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210BC03E-E547-43DE-83C1-B1089D4CEF74}" xr6:coauthVersionLast="47" xr6:coauthVersionMax="47" xr10:uidLastSave="{00000000-0000-0000-0000-000000000000}"/>
  <bookViews>
    <workbookView xWindow="-110" yWindow="-110" windowWidth="19420" windowHeight="10300" firstSheet="8" activeTab="8" xr2:uid="{0D0B1077-C3C7-4167-A97B-EE16EC0EBE03}"/>
  </bookViews>
  <sheets>
    <sheet name="Salesdata Source" sheetId="1" state="hidden" r:id="rId1"/>
    <sheet name="pvt_map_chart" sheetId="6" state="hidden" r:id="rId2"/>
    <sheet name="pvt_sales_by_delivery_days" sheetId="10" state="hidden" r:id="rId3"/>
    <sheet name="pvt_TOP_5_ITEM_BY_SALES" sheetId="13" state="hidden" r:id="rId4"/>
    <sheet name="pvt_sales_by_day_of_week" sheetId="12" state="hidden" r:id="rId5"/>
    <sheet name="pvt_Total_Sales_by_Region" sheetId="9" state="hidden" r:id="rId6"/>
    <sheet name="Salesdata Cleaned" sheetId="2" state="hidden" r:id="rId7"/>
    <sheet name="Calculations" sheetId="3" state="hidden" r:id="rId8"/>
    <sheet name="DASHBOARD" sheetId="5" r:id="rId9"/>
  </sheets>
  <definedNames>
    <definedName name="_xlchart.v5.0" hidden="1">pvt_map_chart!$A$3</definedName>
    <definedName name="_xlchart.v5.1" hidden="1">pvt_map_chart!$A$4:$A$188</definedName>
    <definedName name="_xlchart.v5.2" hidden="1">pvt_map_chart!$B$3</definedName>
    <definedName name="_xlchart.v5.3" hidden="1">pvt_map_chart!$B$4:$B$188</definedName>
    <definedName name="NativeTimeline_Order_Date">#N/A</definedName>
    <definedName name="Slicer_Country">#N/A</definedName>
    <definedName name="Slicer_Days_to_Deliver">#N/A</definedName>
    <definedName name="Slicer_Order_Priority">#N/A</definedName>
    <definedName name="Slicer_Weekday_Na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3" l="1"/>
  <c r="U1036" i="2"/>
  <c r="U10" i="3"/>
  <c r="U7" i="3"/>
  <c r="M7" i="3" a="1"/>
  <c r="M7" i="3" s="1"/>
  <c r="M3" i="3"/>
  <c r="J3" i="3" a="1"/>
  <c r="G3" i="3" a="1"/>
  <c r="C3" i="3" a="1"/>
  <c r="Q5001" i="2"/>
  <c r="P5001" i="2"/>
  <c r="R5001" i="2" s="1"/>
  <c r="O5001" i="2"/>
  <c r="M5001" i="2"/>
  <c r="L5001" i="2"/>
  <c r="R5000" i="2"/>
  <c r="Q5000" i="2"/>
  <c r="P5000" i="2"/>
  <c r="O5000" i="2"/>
  <c r="M5000" i="2"/>
  <c r="N5000" i="2" s="1"/>
  <c r="L5000" i="2"/>
  <c r="Q4999" i="2"/>
  <c r="P4999" i="2"/>
  <c r="R4999" i="2" s="1"/>
  <c r="O4999" i="2"/>
  <c r="M4999" i="2"/>
  <c r="L4999" i="2"/>
  <c r="R4998" i="2"/>
  <c r="Q4998" i="2"/>
  <c r="P4998" i="2"/>
  <c r="O4998" i="2"/>
  <c r="M4998" i="2"/>
  <c r="N4998" i="2" s="1"/>
  <c r="L4998" i="2"/>
  <c r="Q4997" i="2"/>
  <c r="P4997" i="2"/>
  <c r="R4997" i="2" s="1"/>
  <c r="O4997" i="2"/>
  <c r="M4997" i="2"/>
  <c r="N4997" i="2" s="1"/>
  <c r="L4997" i="2"/>
  <c r="Q4996" i="2"/>
  <c r="P4996" i="2"/>
  <c r="R4996" i="2" s="1"/>
  <c r="O4996" i="2"/>
  <c r="M4996" i="2"/>
  <c r="N4996" i="2" s="1"/>
  <c r="L4996" i="2"/>
  <c r="Q4995" i="2"/>
  <c r="P4995" i="2"/>
  <c r="R4995" i="2" s="1"/>
  <c r="O4995" i="2"/>
  <c r="M4995" i="2"/>
  <c r="L4995" i="2"/>
  <c r="Q4994" i="2"/>
  <c r="P4994" i="2"/>
  <c r="R4994" i="2" s="1"/>
  <c r="O4994" i="2"/>
  <c r="M4994" i="2"/>
  <c r="L4994" i="2"/>
  <c r="N4994" i="2" s="1"/>
  <c r="R4993" i="2"/>
  <c r="Q4993" i="2"/>
  <c r="P4993" i="2"/>
  <c r="O4993" i="2"/>
  <c r="M4993" i="2"/>
  <c r="N4993" i="2" s="1"/>
  <c r="L4993" i="2"/>
  <c r="Q4992" i="2"/>
  <c r="P4992" i="2"/>
  <c r="R4992" i="2" s="1"/>
  <c r="O4992" i="2"/>
  <c r="M4992" i="2"/>
  <c r="L4992" i="2"/>
  <c r="Q4991" i="2"/>
  <c r="P4991" i="2"/>
  <c r="R4991" i="2" s="1"/>
  <c r="O4991" i="2"/>
  <c r="M4991" i="2"/>
  <c r="N4991" i="2" s="1"/>
  <c r="L4991" i="2"/>
  <c r="Q4990" i="2"/>
  <c r="P4990" i="2"/>
  <c r="R4990" i="2" s="1"/>
  <c r="O4990" i="2"/>
  <c r="M4990" i="2"/>
  <c r="N4990" i="2" s="1"/>
  <c r="L4990" i="2"/>
  <c r="Q4989" i="2"/>
  <c r="P4989" i="2"/>
  <c r="R4989" i="2" s="1"/>
  <c r="O4989" i="2"/>
  <c r="M4989" i="2"/>
  <c r="L4989" i="2"/>
  <c r="R4988" i="2"/>
  <c r="Q4988" i="2"/>
  <c r="P4988" i="2"/>
  <c r="O4988" i="2"/>
  <c r="M4988" i="2"/>
  <c r="N4988" i="2" s="1"/>
  <c r="L4988" i="2"/>
  <c r="Q4987" i="2"/>
  <c r="P4987" i="2"/>
  <c r="R4987" i="2" s="1"/>
  <c r="O4987" i="2"/>
  <c r="M4987" i="2"/>
  <c r="L4987" i="2"/>
  <c r="R4986" i="2"/>
  <c r="Q4986" i="2"/>
  <c r="P4986" i="2"/>
  <c r="O4986" i="2"/>
  <c r="M4986" i="2"/>
  <c r="N4986" i="2" s="1"/>
  <c r="L4986" i="2"/>
  <c r="R4985" i="2"/>
  <c r="Q4985" i="2"/>
  <c r="P4985" i="2"/>
  <c r="O4985" i="2"/>
  <c r="M4985" i="2"/>
  <c r="N4985" i="2" s="1"/>
  <c r="L4985" i="2"/>
  <c r="Q4984" i="2"/>
  <c r="P4984" i="2"/>
  <c r="R4984" i="2" s="1"/>
  <c r="O4984" i="2"/>
  <c r="M4984" i="2"/>
  <c r="L4984" i="2"/>
  <c r="N4984" i="2" s="1"/>
  <c r="Q4983" i="2"/>
  <c r="P4983" i="2"/>
  <c r="R4983" i="2" s="1"/>
  <c r="O4983" i="2"/>
  <c r="M4983" i="2"/>
  <c r="N4983" i="2" s="1"/>
  <c r="L4983" i="2"/>
  <c r="Q4982" i="2"/>
  <c r="P4982" i="2"/>
  <c r="R4982" i="2" s="1"/>
  <c r="O4982" i="2"/>
  <c r="M4982" i="2"/>
  <c r="L4982" i="2"/>
  <c r="N4982" i="2" s="1"/>
  <c r="R4981" i="2"/>
  <c r="Q4981" i="2"/>
  <c r="P4981" i="2"/>
  <c r="O4981" i="2"/>
  <c r="M4981" i="2"/>
  <c r="N4981" i="2" s="1"/>
  <c r="L4981" i="2"/>
  <c r="R4980" i="2"/>
  <c r="Q4980" i="2"/>
  <c r="P4980" i="2"/>
  <c r="O4980" i="2"/>
  <c r="N4980" i="2"/>
  <c r="M4980" i="2"/>
  <c r="L4980" i="2"/>
  <c r="Q4979" i="2"/>
  <c r="P4979" i="2"/>
  <c r="R4979" i="2" s="1"/>
  <c r="O4979" i="2"/>
  <c r="M4979" i="2"/>
  <c r="N4979" i="2" s="1"/>
  <c r="L4979" i="2"/>
  <c r="R4978" i="2"/>
  <c r="Q4978" i="2"/>
  <c r="P4978" i="2"/>
  <c r="O4978" i="2"/>
  <c r="N4978" i="2"/>
  <c r="M4978" i="2"/>
  <c r="L4978" i="2"/>
  <c r="Q4977" i="2"/>
  <c r="P4977" i="2"/>
  <c r="R4977" i="2" s="1"/>
  <c r="O4977" i="2"/>
  <c r="M4977" i="2"/>
  <c r="L4977" i="2"/>
  <c r="R4976" i="2"/>
  <c r="Q4976" i="2"/>
  <c r="P4976" i="2"/>
  <c r="O4976" i="2"/>
  <c r="N4976" i="2"/>
  <c r="M4976" i="2"/>
  <c r="L4976" i="2"/>
  <c r="Q4975" i="2"/>
  <c r="P4975" i="2"/>
  <c r="R4975" i="2" s="1"/>
  <c r="O4975" i="2"/>
  <c r="M4975" i="2"/>
  <c r="L4975" i="2"/>
  <c r="R4974" i="2"/>
  <c r="Q4974" i="2"/>
  <c r="P4974" i="2"/>
  <c r="O4974" i="2"/>
  <c r="N4974" i="2"/>
  <c r="M4974" i="2"/>
  <c r="L4974" i="2"/>
  <c r="R4973" i="2"/>
  <c r="Q4973" i="2"/>
  <c r="P4973" i="2"/>
  <c r="O4973" i="2"/>
  <c r="M4973" i="2"/>
  <c r="N4973" i="2" s="1"/>
  <c r="L4973" i="2"/>
  <c r="Q4972" i="2"/>
  <c r="P4972" i="2"/>
  <c r="R4972" i="2" s="1"/>
  <c r="O4972" i="2"/>
  <c r="M4972" i="2"/>
  <c r="N4972" i="2" s="1"/>
  <c r="L4972" i="2"/>
  <c r="Q4971" i="2"/>
  <c r="P4971" i="2"/>
  <c r="R4971" i="2" s="1"/>
  <c r="O4971" i="2"/>
  <c r="M4971" i="2"/>
  <c r="L4971" i="2"/>
  <c r="Q4970" i="2"/>
  <c r="P4970" i="2"/>
  <c r="R4970" i="2" s="1"/>
  <c r="O4970" i="2"/>
  <c r="M4970" i="2"/>
  <c r="L4970" i="2"/>
  <c r="N4970" i="2" s="1"/>
  <c r="Q4969" i="2"/>
  <c r="P4969" i="2"/>
  <c r="R4969" i="2" s="1"/>
  <c r="O4969" i="2"/>
  <c r="M4969" i="2"/>
  <c r="N4969" i="2" s="1"/>
  <c r="L4969" i="2"/>
  <c r="R4968" i="2"/>
  <c r="Q4968" i="2"/>
  <c r="P4968" i="2"/>
  <c r="O4968" i="2"/>
  <c r="M4968" i="2"/>
  <c r="N4968" i="2" s="1"/>
  <c r="L4968" i="2"/>
  <c r="Q4967" i="2"/>
  <c r="P4967" i="2"/>
  <c r="R4967" i="2" s="1"/>
  <c r="O4967" i="2"/>
  <c r="M4967" i="2"/>
  <c r="L4967" i="2"/>
  <c r="R4966" i="2"/>
  <c r="Q4966" i="2"/>
  <c r="P4966" i="2"/>
  <c r="O4966" i="2"/>
  <c r="M4966" i="2"/>
  <c r="N4966" i="2" s="1"/>
  <c r="L4966" i="2"/>
  <c r="Q4965" i="2"/>
  <c r="P4965" i="2"/>
  <c r="R4965" i="2" s="1"/>
  <c r="O4965" i="2"/>
  <c r="M4965" i="2"/>
  <c r="L4965" i="2"/>
  <c r="Q4964" i="2"/>
  <c r="P4964" i="2"/>
  <c r="R4964" i="2" s="1"/>
  <c r="O4964" i="2"/>
  <c r="M4964" i="2"/>
  <c r="N4964" i="2" s="1"/>
  <c r="L4964" i="2"/>
  <c r="Q4963" i="2"/>
  <c r="P4963" i="2"/>
  <c r="R4963" i="2" s="1"/>
  <c r="O4963" i="2"/>
  <c r="M4963" i="2"/>
  <c r="L4963" i="2"/>
  <c r="Q4962" i="2"/>
  <c r="P4962" i="2"/>
  <c r="R4962" i="2" s="1"/>
  <c r="O4962" i="2"/>
  <c r="M4962" i="2"/>
  <c r="L4962" i="2"/>
  <c r="R4961" i="2"/>
  <c r="Q4961" i="2"/>
  <c r="P4961" i="2"/>
  <c r="O4961" i="2"/>
  <c r="M4961" i="2"/>
  <c r="N4961" i="2" s="1"/>
  <c r="L4961" i="2"/>
  <c r="Q4960" i="2"/>
  <c r="P4960" i="2"/>
  <c r="R4960" i="2" s="1"/>
  <c r="O4960" i="2"/>
  <c r="M4960" i="2"/>
  <c r="L4960" i="2"/>
  <c r="N4960" i="2" s="1"/>
  <c r="Q4959" i="2"/>
  <c r="P4959" i="2"/>
  <c r="R4959" i="2" s="1"/>
  <c r="O4959" i="2"/>
  <c r="M4959" i="2"/>
  <c r="N4959" i="2" s="1"/>
  <c r="L4959" i="2"/>
  <c r="Q4958" i="2"/>
  <c r="P4958" i="2"/>
  <c r="R4958" i="2" s="1"/>
  <c r="O4958" i="2"/>
  <c r="M4958" i="2"/>
  <c r="L4958" i="2"/>
  <c r="N4958" i="2" s="1"/>
  <c r="R4957" i="2"/>
  <c r="Q4957" i="2"/>
  <c r="P4957" i="2"/>
  <c r="O4957" i="2"/>
  <c r="M4957" i="2"/>
  <c r="L4957" i="2"/>
  <c r="Q4956" i="2"/>
  <c r="P4956" i="2"/>
  <c r="R4956" i="2" s="1"/>
  <c r="O4956" i="2"/>
  <c r="M4956" i="2"/>
  <c r="L4956" i="2"/>
  <c r="Q4955" i="2"/>
  <c r="P4955" i="2"/>
  <c r="R4955" i="2" s="1"/>
  <c r="O4955" i="2"/>
  <c r="M4955" i="2"/>
  <c r="L4955" i="2"/>
  <c r="Q4954" i="2"/>
  <c r="P4954" i="2"/>
  <c r="R4954" i="2" s="1"/>
  <c r="O4954" i="2"/>
  <c r="M4954" i="2"/>
  <c r="L4954" i="2"/>
  <c r="Q4953" i="2"/>
  <c r="P4953" i="2"/>
  <c r="R4953" i="2" s="1"/>
  <c r="O4953" i="2"/>
  <c r="M4953" i="2"/>
  <c r="N4953" i="2" s="1"/>
  <c r="L4953" i="2"/>
  <c r="Q4952" i="2"/>
  <c r="P4952" i="2"/>
  <c r="R4952" i="2" s="1"/>
  <c r="O4952" i="2"/>
  <c r="M4952" i="2"/>
  <c r="L4952" i="2"/>
  <c r="N4952" i="2" s="1"/>
  <c r="Q4951" i="2"/>
  <c r="P4951" i="2"/>
  <c r="R4951" i="2" s="1"/>
  <c r="O4951" i="2"/>
  <c r="M4951" i="2"/>
  <c r="N4951" i="2" s="1"/>
  <c r="L4951" i="2"/>
  <c r="Q4950" i="2"/>
  <c r="P4950" i="2"/>
  <c r="R4950" i="2" s="1"/>
  <c r="O4950" i="2"/>
  <c r="M4950" i="2"/>
  <c r="L4950" i="2"/>
  <c r="N4950" i="2" s="1"/>
  <c r="Q4949" i="2"/>
  <c r="P4949" i="2"/>
  <c r="R4949" i="2" s="1"/>
  <c r="O4949" i="2"/>
  <c r="M4949" i="2"/>
  <c r="N4949" i="2" s="1"/>
  <c r="L4949" i="2"/>
  <c r="R4948" i="2"/>
  <c r="Q4948" i="2"/>
  <c r="P4948" i="2"/>
  <c r="O4948" i="2"/>
  <c r="M4948" i="2"/>
  <c r="N4948" i="2" s="1"/>
  <c r="L4948" i="2"/>
  <c r="Q4947" i="2"/>
  <c r="P4947" i="2"/>
  <c r="R4947" i="2" s="1"/>
  <c r="O4947" i="2"/>
  <c r="M4947" i="2"/>
  <c r="L4947" i="2"/>
  <c r="R4946" i="2"/>
  <c r="Q4946" i="2"/>
  <c r="P4946" i="2"/>
  <c r="O4946" i="2"/>
  <c r="M4946" i="2"/>
  <c r="N4946" i="2" s="1"/>
  <c r="L4946" i="2"/>
  <c r="Q4945" i="2"/>
  <c r="P4945" i="2"/>
  <c r="R4945" i="2" s="1"/>
  <c r="O4945" i="2"/>
  <c r="M4945" i="2"/>
  <c r="N4945" i="2" s="1"/>
  <c r="L4945" i="2"/>
  <c r="Q4944" i="2"/>
  <c r="P4944" i="2"/>
  <c r="R4944" i="2" s="1"/>
  <c r="O4944" i="2"/>
  <c r="M4944" i="2"/>
  <c r="L4944" i="2"/>
  <c r="N4944" i="2" s="1"/>
  <c r="Q4943" i="2"/>
  <c r="P4943" i="2"/>
  <c r="R4943" i="2" s="1"/>
  <c r="O4943" i="2"/>
  <c r="M4943" i="2"/>
  <c r="N4943" i="2" s="1"/>
  <c r="L4943" i="2"/>
  <c r="Q4942" i="2"/>
  <c r="P4942" i="2"/>
  <c r="R4942" i="2" s="1"/>
  <c r="O4942" i="2"/>
  <c r="M4942" i="2"/>
  <c r="L4942" i="2"/>
  <c r="N4942" i="2" s="1"/>
  <c r="R4941" i="2"/>
  <c r="Q4941" i="2"/>
  <c r="P4941" i="2"/>
  <c r="O4941" i="2"/>
  <c r="M4941" i="2"/>
  <c r="L4941" i="2"/>
  <c r="Q4940" i="2"/>
  <c r="P4940" i="2"/>
  <c r="R4940" i="2" s="1"/>
  <c r="O4940" i="2"/>
  <c r="M4940" i="2"/>
  <c r="L4940" i="2"/>
  <c r="Q4939" i="2"/>
  <c r="P4939" i="2"/>
  <c r="R4939" i="2" s="1"/>
  <c r="O4939" i="2"/>
  <c r="M4939" i="2"/>
  <c r="L4939" i="2"/>
  <c r="Q4938" i="2"/>
  <c r="P4938" i="2"/>
  <c r="R4938" i="2" s="1"/>
  <c r="O4938" i="2"/>
  <c r="M4938" i="2"/>
  <c r="L4938" i="2"/>
  <c r="R4937" i="2"/>
  <c r="Q4937" i="2"/>
  <c r="P4937" i="2"/>
  <c r="O4937" i="2"/>
  <c r="M4937" i="2"/>
  <c r="N4937" i="2" s="1"/>
  <c r="L4937" i="2"/>
  <c r="Q4936" i="2"/>
  <c r="P4936" i="2"/>
  <c r="R4936" i="2" s="1"/>
  <c r="O4936" i="2"/>
  <c r="M4936" i="2"/>
  <c r="L4936" i="2"/>
  <c r="N4936" i="2" s="1"/>
  <c r="Q4935" i="2"/>
  <c r="P4935" i="2"/>
  <c r="R4935" i="2" s="1"/>
  <c r="O4935" i="2"/>
  <c r="M4935" i="2"/>
  <c r="L4935" i="2"/>
  <c r="Q4934" i="2"/>
  <c r="P4934" i="2"/>
  <c r="R4934" i="2" s="1"/>
  <c r="O4934" i="2"/>
  <c r="M4934" i="2"/>
  <c r="L4934" i="2"/>
  <c r="N4934" i="2" s="1"/>
  <c r="Q4933" i="2"/>
  <c r="P4933" i="2"/>
  <c r="R4933" i="2" s="1"/>
  <c r="O4933" i="2"/>
  <c r="M4933" i="2"/>
  <c r="N4933" i="2" s="1"/>
  <c r="L4933" i="2"/>
  <c r="Q4932" i="2"/>
  <c r="P4932" i="2"/>
  <c r="R4932" i="2" s="1"/>
  <c r="O4932" i="2"/>
  <c r="M4932" i="2"/>
  <c r="N4932" i="2" s="1"/>
  <c r="L4932" i="2"/>
  <c r="Q4931" i="2"/>
  <c r="P4931" i="2"/>
  <c r="R4931" i="2" s="1"/>
  <c r="O4931" i="2"/>
  <c r="M4931" i="2"/>
  <c r="N4931" i="2" s="1"/>
  <c r="L4931" i="2"/>
  <c r="Q4930" i="2"/>
  <c r="P4930" i="2"/>
  <c r="R4930" i="2" s="1"/>
  <c r="O4930" i="2"/>
  <c r="M4930" i="2"/>
  <c r="L4930" i="2"/>
  <c r="N4930" i="2" s="1"/>
  <c r="R4929" i="2"/>
  <c r="Q4929" i="2"/>
  <c r="P4929" i="2"/>
  <c r="O4929" i="2"/>
  <c r="M4929" i="2"/>
  <c r="N4929" i="2" s="1"/>
  <c r="L4929" i="2"/>
  <c r="Q4928" i="2"/>
  <c r="P4928" i="2"/>
  <c r="R4928" i="2" s="1"/>
  <c r="O4928" i="2"/>
  <c r="M4928" i="2"/>
  <c r="L4928" i="2"/>
  <c r="Q4927" i="2"/>
  <c r="P4927" i="2"/>
  <c r="R4927" i="2" s="1"/>
  <c r="O4927" i="2"/>
  <c r="M4927" i="2"/>
  <c r="L4927" i="2"/>
  <c r="Q4926" i="2"/>
  <c r="P4926" i="2"/>
  <c r="R4926" i="2" s="1"/>
  <c r="O4926" i="2"/>
  <c r="M4926" i="2"/>
  <c r="L4926" i="2"/>
  <c r="Q4925" i="2"/>
  <c r="P4925" i="2"/>
  <c r="R4925" i="2" s="1"/>
  <c r="O4925" i="2"/>
  <c r="M4925" i="2"/>
  <c r="N4925" i="2" s="1"/>
  <c r="L4925" i="2"/>
  <c r="Q4924" i="2"/>
  <c r="P4924" i="2"/>
  <c r="R4924" i="2" s="1"/>
  <c r="O4924" i="2"/>
  <c r="M4924" i="2"/>
  <c r="L4924" i="2"/>
  <c r="N4924" i="2" s="1"/>
  <c r="Q4923" i="2"/>
  <c r="P4923" i="2"/>
  <c r="R4923" i="2" s="1"/>
  <c r="O4923" i="2"/>
  <c r="M4923" i="2"/>
  <c r="L4923" i="2"/>
  <c r="Q4922" i="2"/>
  <c r="P4922" i="2"/>
  <c r="R4922" i="2" s="1"/>
  <c r="O4922" i="2"/>
  <c r="M4922" i="2"/>
  <c r="L4922" i="2"/>
  <c r="Q4921" i="2"/>
  <c r="P4921" i="2"/>
  <c r="R4921" i="2" s="1"/>
  <c r="O4921" i="2"/>
  <c r="M4921" i="2"/>
  <c r="L4921" i="2"/>
  <c r="Q4920" i="2"/>
  <c r="P4920" i="2"/>
  <c r="R4920" i="2" s="1"/>
  <c r="O4920" i="2"/>
  <c r="M4920" i="2"/>
  <c r="L4920" i="2"/>
  <c r="N4920" i="2" s="1"/>
  <c r="Q4919" i="2"/>
  <c r="P4919" i="2"/>
  <c r="R4919" i="2" s="1"/>
  <c r="O4919" i="2"/>
  <c r="M4919" i="2"/>
  <c r="L4919" i="2"/>
  <c r="Q4918" i="2"/>
  <c r="P4918" i="2"/>
  <c r="R4918" i="2" s="1"/>
  <c r="O4918" i="2"/>
  <c r="M4918" i="2"/>
  <c r="L4918" i="2"/>
  <c r="Q4917" i="2"/>
  <c r="P4917" i="2"/>
  <c r="R4917" i="2" s="1"/>
  <c r="O4917" i="2"/>
  <c r="M4917" i="2"/>
  <c r="N4917" i="2" s="1"/>
  <c r="L4917" i="2"/>
  <c r="Q4916" i="2"/>
  <c r="P4916" i="2"/>
  <c r="R4916" i="2" s="1"/>
  <c r="O4916" i="2"/>
  <c r="M4916" i="2"/>
  <c r="L4916" i="2"/>
  <c r="Q4915" i="2"/>
  <c r="P4915" i="2"/>
  <c r="R4915" i="2" s="1"/>
  <c r="O4915" i="2"/>
  <c r="M4915" i="2"/>
  <c r="N4915" i="2" s="1"/>
  <c r="L4915" i="2"/>
  <c r="Q4914" i="2"/>
  <c r="P4914" i="2"/>
  <c r="R4914" i="2" s="1"/>
  <c r="O4914" i="2"/>
  <c r="M4914" i="2"/>
  <c r="L4914" i="2"/>
  <c r="R4913" i="2"/>
  <c r="Q4913" i="2"/>
  <c r="P4913" i="2"/>
  <c r="O4913" i="2"/>
  <c r="M4913" i="2"/>
  <c r="N4913" i="2" s="1"/>
  <c r="L4913" i="2"/>
  <c r="Q4912" i="2"/>
  <c r="P4912" i="2"/>
  <c r="R4912" i="2" s="1"/>
  <c r="O4912" i="2"/>
  <c r="M4912" i="2"/>
  <c r="L4912" i="2"/>
  <c r="N4912" i="2" s="1"/>
  <c r="Q4911" i="2"/>
  <c r="P4911" i="2"/>
  <c r="R4911" i="2" s="1"/>
  <c r="O4911" i="2"/>
  <c r="M4911" i="2"/>
  <c r="L4911" i="2"/>
  <c r="Q4910" i="2"/>
  <c r="P4910" i="2"/>
  <c r="R4910" i="2" s="1"/>
  <c r="O4910" i="2"/>
  <c r="M4910" i="2"/>
  <c r="L4910" i="2"/>
  <c r="Q4909" i="2"/>
  <c r="P4909" i="2"/>
  <c r="R4909" i="2" s="1"/>
  <c r="O4909" i="2"/>
  <c r="M4909" i="2"/>
  <c r="L4909" i="2"/>
  <c r="Q4908" i="2"/>
  <c r="P4908" i="2"/>
  <c r="R4908" i="2" s="1"/>
  <c r="O4908" i="2"/>
  <c r="M4908" i="2"/>
  <c r="N4908" i="2" s="1"/>
  <c r="L4908" i="2"/>
  <c r="Q4907" i="2"/>
  <c r="P4907" i="2"/>
  <c r="R4907" i="2" s="1"/>
  <c r="O4907" i="2"/>
  <c r="M4907" i="2"/>
  <c r="L4907" i="2"/>
  <c r="R4906" i="2"/>
  <c r="Q4906" i="2"/>
  <c r="P4906" i="2"/>
  <c r="O4906" i="2"/>
  <c r="N4906" i="2"/>
  <c r="M4906" i="2"/>
  <c r="L4906" i="2"/>
  <c r="R4905" i="2"/>
  <c r="Q4905" i="2"/>
  <c r="P4905" i="2"/>
  <c r="O4905" i="2"/>
  <c r="M4905" i="2"/>
  <c r="N4905" i="2" s="1"/>
  <c r="L4905" i="2"/>
  <c r="Q4904" i="2"/>
  <c r="P4904" i="2"/>
  <c r="R4904" i="2" s="1"/>
  <c r="O4904" i="2"/>
  <c r="M4904" i="2"/>
  <c r="L4904" i="2"/>
  <c r="N4904" i="2" s="1"/>
  <c r="Q4903" i="2"/>
  <c r="P4903" i="2"/>
  <c r="R4903" i="2" s="1"/>
  <c r="O4903" i="2"/>
  <c r="M4903" i="2"/>
  <c r="L4903" i="2"/>
  <c r="Q4902" i="2"/>
  <c r="P4902" i="2"/>
  <c r="R4902" i="2" s="1"/>
  <c r="O4902" i="2"/>
  <c r="M4902" i="2"/>
  <c r="L4902" i="2"/>
  <c r="N4902" i="2" s="1"/>
  <c r="R4901" i="2"/>
  <c r="Q4901" i="2"/>
  <c r="P4901" i="2"/>
  <c r="O4901" i="2"/>
  <c r="M4901" i="2"/>
  <c r="N4901" i="2" s="1"/>
  <c r="L4901" i="2"/>
  <c r="Q4900" i="2"/>
  <c r="P4900" i="2"/>
  <c r="R4900" i="2" s="1"/>
  <c r="O4900" i="2"/>
  <c r="M4900" i="2"/>
  <c r="L4900" i="2"/>
  <c r="Q4899" i="2"/>
  <c r="P4899" i="2"/>
  <c r="R4899" i="2" s="1"/>
  <c r="O4899" i="2"/>
  <c r="M4899" i="2"/>
  <c r="L4899" i="2"/>
  <c r="Q4898" i="2"/>
  <c r="P4898" i="2"/>
  <c r="R4898" i="2" s="1"/>
  <c r="O4898" i="2"/>
  <c r="M4898" i="2"/>
  <c r="L4898" i="2"/>
  <c r="Q4897" i="2"/>
  <c r="P4897" i="2"/>
  <c r="R4897" i="2" s="1"/>
  <c r="O4897" i="2"/>
  <c r="M4897" i="2"/>
  <c r="N4897" i="2" s="1"/>
  <c r="L4897" i="2"/>
  <c r="R4896" i="2"/>
  <c r="Q4896" i="2"/>
  <c r="P4896" i="2"/>
  <c r="O4896" i="2"/>
  <c r="N4896" i="2"/>
  <c r="M4896" i="2"/>
  <c r="L4896" i="2"/>
  <c r="Q4895" i="2"/>
  <c r="P4895" i="2"/>
  <c r="R4895" i="2" s="1"/>
  <c r="O4895" i="2"/>
  <c r="M4895" i="2"/>
  <c r="N4895" i="2" s="1"/>
  <c r="L4895" i="2"/>
  <c r="R4894" i="2"/>
  <c r="Q4894" i="2"/>
  <c r="P4894" i="2"/>
  <c r="O4894" i="2"/>
  <c r="N4894" i="2"/>
  <c r="M4894" i="2"/>
  <c r="L4894" i="2"/>
  <c r="Q4893" i="2"/>
  <c r="P4893" i="2"/>
  <c r="R4893" i="2" s="1"/>
  <c r="O4893" i="2"/>
  <c r="M4893" i="2"/>
  <c r="L4893" i="2"/>
  <c r="Q4892" i="2"/>
  <c r="P4892" i="2"/>
  <c r="R4892" i="2" s="1"/>
  <c r="O4892" i="2"/>
  <c r="M4892" i="2"/>
  <c r="L4892" i="2"/>
  <c r="N4892" i="2" s="1"/>
  <c r="Q4891" i="2"/>
  <c r="P4891" i="2"/>
  <c r="R4891" i="2" s="1"/>
  <c r="O4891" i="2"/>
  <c r="M4891" i="2"/>
  <c r="N4891" i="2" s="1"/>
  <c r="L4891" i="2"/>
  <c r="Q4890" i="2"/>
  <c r="P4890" i="2"/>
  <c r="R4890" i="2" s="1"/>
  <c r="O4890" i="2"/>
  <c r="M4890" i="2"/>
  <c r="L4890" i="2"/>
  <c r="R4889" i="2"/>
  <c r="Q4889" i="2"/>
  <c r="P4889" i="2"/>
  <c r="O4889" i="2"/>
  <c r="M4889" i="2"/>
  <c r="L4889" i="2"/>
  <c r="Q4888" i="2"/>
  <c r="P4888" i="2"/>
  <c r="R4888" i="2" s="1"/>
  <c r="O4888" i="2"/>
  <c r="M4888" i="2"/>
  <c r="L4888" i="2"/>
  <c r="Q4887" i="2"/>
  <c r="P4887" i="2"/>
  <c r="R4887" i="2" s="1"/>
  <c r="O4887" i="2"/>
  <c r="M4887" i="2"/>
  <c r="L4887" i="2"/>
  <c r="Q4886" i="2"/>
  <c r="P4886" i="2"/>
  <c r="R4886" i="2" s="1"/>
  <c r="O4886" i="2"/>
  <c r="M4886" i="2"/>
  <c r="L4886" i="2"/>
  <c r="N4886" i="2" s="1"/>
  <c r="R4885" i="2"/>
  <c r="Q4885" i="2"/>
  <c r="P4885" i="2"/>
  <c r="O4885" i="2"/>
  <c r="N4885" i="2"/>
  <c r="M4885" i="2"/>
  <c r="L4885" i="2"/>
  <c r="R4884" i="2"/>
  <c r="Q4884" i="2"/>
  <c r="P4884" i="2"/>
  <c r="O4884" i="2"/>
  <c r="M4884" i="2"/>
  <c r="L4884" i="2"/>
  <c r="Q4883" i="2"/>
  <c r="P4883" i="2"/>
  <c r="R4883" i="2" s="1"/>
  <c r="O4883" i="2"/>
  <c r="M4883" i="2"/>
  <c r="N4883" i="2" s="1"/>
  <c r="L4883" i="2"/>
  <c r="Q4882" i="2"/>
  <c r="P4882" i="2"/>
  <c r="R4882" i="2" s="1"/>
  <c r="O4882" i="2"/>
  <c r="M4882" i="2"/>
  <c r="N4882" i="2" s="1"/>
  <c r="L4882" i="2"/>
  <c r="R4881" i="2"/>
  <c r="Q4881" i="2"/>
  <c r="P4881" i="2"/>
  <c r="O4881" i="2"/>
  <c r="M4881" i="2"/>
  <c r="N4881" i="2" s="1"/>
  <c r="L4881" i="2"/>
  <c r="Q4880" i="2"/>
  <c r="P4880" i="2"/>
  <c r="R4880" i="2" s="1"/>
  <c r="O4880" i="2"/>
  <c r="M4880" i="2"/>
  <c r="L4880" i="2"/>
  <c r="N4880" i="2" s="1"/>
  <c r="Q4879" i="2"/>
  <c r="P4879" i="2"/>
  <c r="R4879" i="2" s="1"/>
  <c r="O4879" i="2"/>
  <c r="M4879" i="2"/>
  <c r="N4879" i="2" s="1"/>
  <c r="L4879" i="2"/>
  <c r="Q4878" i="2"/>
  <c r="P4878" i="2"/>
  <c r="R4878" i="2" s="1"/>
  <c r="O4878" i="2"/>
  <c r="M4878" i="2"/>
  <c r="L4878" i="2"/>
  <c r="N4878" i="2" s="1"/>
  <c r="Q4877" i="2"/>
  <c r="P4877" i="2"/>
  <c r="R4877" i="2" s="1"/>
  <c r="O4877" i="2"/>
  <c r="M4877" i="2"/>
  <c r="L4877" i="2"/>
  <c r="R4876" i="2"/>
  <c r="Q4876" i="2"/>
  <c r="P4876" i="2"/>
  <c r="O4876" i="2"/>
  <c r="N4876" i="2"/>
  <c r="M4876" i="2"/>
  <c r="L4876" i="2"/>
  <c r="Q4875" i="2"/>
  <c r="P4875" i="2"/>
  <c r="R4875" i="2" s="1"/>
  <c r="O4875" i="2"/>
  <c r="M4875" i="2"/>
  <c r="L4875" i="2"/>
  <c r="R4874" i="2"/>
  <c r="Q4874" i="2"/>
  <c r="P4874" i="2"/>
  <c r="O4874" i="2"/>
  <c r="N4874" i="2"/>
  <c r="M4874" i="2"/>
  <c r="L4874" i="2"/>
  <c r="R4873" i="2"/>
  <c r="Q4873" i="2"/>
  <c r="P4873" i="2"/>
  <c r="O4873" i="2"/>
  <c r="M4873" i="2"/>
  <c r="N4873" i="2" s="1"/>
  <c r="L4873" i="2"/>
  <c r="Q4872" i="2"/>
  <c r="P4872" i="2"/>
  <c r="R4872" i="2" s="1"/>
  <c r="O4872" i="2"/>
  <c r="M4872" i="2"/>
  <c r="L4872" i="2"/>
  <c r="N4872" i="2" s="1"/>
  <c r="Q4871" i="2"/>
  <c r="P4871" i="2"/>
  <c r="R4871" i="2" s="1"/>
  <c r="O4871" i="2"/>
  <c r="M4871" i="2"/>
  <c r="L4871" i="2"/>
  <c r="Q4870" i="2"/>
  <c r="P4870" i="2"/>
  <c r="R4870" i="2" s="1"/>
  <c r="O4870" i="2"/>
  <c r="M4870" i="2"/>
  <c r="L4870" i="2"/>
  <c r="N4870" i="2" s="1"/>
  <c r="R4869" i="2"/>
  <c r="Q4869" i="2"/>
  <c r="P4869" i="2"/>
  <c r="O4869" i="2"/>
  <c r="N4869" i="2"/>
  <c r="M4869" i="2"/>
  <c r="L4869" i="2"/>
  <c r="Q4868" i="2"/>
  <c r="P4868" i="2"/>
  <c r="R4868" i="2" s="1"/>
  <c r="O4868" i="2"/>
  <c r="M4868" i="2"/>
  <c r="L4868" i="2"/>
  <c r="Q4867" i="2"/>
  <c r="P4867" i="2"/>
  <c r="R4867" i="2" s="1"/>
  <c r="O4867" i="2"/>
  <c r="M4867" i="2"/>
  <c r="N4867" i="2" s="1"/>
  <c r="L4867" i="2"/>
  <c r="Q4866" i="2"/>
  <c r="P4866" i="2"/>
  <c r="R4866" i="2" s="1"/>
  <c r="O4866" i="2"/>
  <c r="M4866" i="2"/>
  <c r="L4866" i="2"/>
  <c r="Q4865" i="2"/>
  <c r="P4865" i="2"/>
  <c r="R4865" i="2" s="1"/>
  <c r="O4865" i="2"/>
  <c r="M4865" i="2"/>
  <c r="L4865" i="2"/>
  <c r="R4864" i="2"/>
  <c r="Q4864" i="2"/>
  <c r="P4864" i="2"/>
  <c r="O4864" i="2"/>
  <c r="N4864" i="2"/>
  <c r="M4864" i="2"/>
  <c r="L4864" i="2"/>
  <c r="Q4863" i="2"/>
  <c r="P4863" i="2"/>
  <c r="R4863" i="2" s="1"/>
  <c r="O4863" i="2"/>
  <c r="M4863" i="2"/>
  <c r="L4863" i="2"/>
  <c r="N4863" i="2" s="1"/>
  <c r="Q4862" i="2"/>
  <c r="P4862" i="2"/>
  <c r="R4862" i="2" s="1"/>
  <c r="O4862" i="2"/>
  <c r="M4862" i="2"/>
  <c r="L4862" i="2"/>
  <c r="Q4861" i="2"/>
  <c r="P4861" i="2"/>
  <c r="R4861" i="2" s="1"/>
  <c r="O4861" i="2"/>
  <c r="M4861" i="2"/>
  <c r="L4861" i="2"/>
  <c r="Q4860" i="2"/>
  <c r="P4860" i="2"/>
  <c r="R4860" i="2" s="1"/>
  <c r="O4860" i="2"/>
  <c r="M4860" i="2"/>
  <c r="L4860" i="2"/>
  <c r="R4859" i="2"/>
  <c r="Q4859" i="2"/>
  <c r="P4859" i="2"/>
  <c r="O4859" i="2"/>
  <c r="M4859" i="2"/>
  <c r="N4859" i="2" s="1"/>
  <c r="L4859" i="2"/>
  <c r="Q4858" i="2"/>
  <c r="P4858" i="2"/>
  <c r="R4858" i="2" s="1"/>
  <c r="O4858" i="2"/>
  <c r="M4858" i="2"/>
  <c r="L4858" i="2"/>
  <c r="R4857" i="2"/>
  <c r="Q4857" i="2"/>
  <c r="P4857" i="2"/>
  <c r="O4857" i="2"/>
  <c r="M4857" i="2"/>
  <c r="N4857" i="2" s="1"/>
  <c r="L4857" i="2"/>
  <c r="Q4856" i="2"/>
  <c r="P4856" i="2"/>
  <c r="R4856" i="2" s="1"/>
  <c r="O4856" i="2"/>
  <c r="M4856" i="2"/>
  <c r="L4856" i="2"/>
  <c r="R4855" i="2"/>
  <c r="Q4855" i="2"/>
  <c r="P4855" i="2"/>
  <c r="O4855" i="2"/>
  <c r="N4855" i="2"/>
  <c r="M4855" i="2"/>
  <c r="L4855" i="2"/>
  <c r="Q4854" i="2"/>
  <c r="P4854" i="2"/>
  <c r="R4854" i="2" s="1"/>
  <c r="O4854" i="2"/>
  <c r="M4854" i="2"/>
  <c r="L4854" i="2"/>
  <c r="R4853" i="2"/>
  <c r="Q4853" i="2"/>
  <c r="P4853" i="2"/>
  <c r="O4853" i="2"/>
  <c r="N4853" i="2"/>
  <c r="M4853" i="2"/>
  <c r="L4853" i="2"/>
  <c r="R4852" i="2"/>
  <c r="Q4852" i="2"/>
  <c r="P4852" i="2"/>
  <c r="O4852" i="2"/>
  <c r="M4852" i="2"/>
  <c r="N4852" i="2" s="1"/>
  <c r="L4852" i="2"/>
  <c r="Q4851" i="2"/>
  <c r="P4851" i="2"/>
  <c r="R4851" i="2" s="1"/>
  <c r="O4851" i="2"/>
  <c r="M4851" i="2"/>
  <c r="L4851" i="2"/>
  <c r="Q4850" i="2"/>
  <c r="P4850" i="2"/>
  <c r="R4850" i="2" s="1"/>
  <c r="O4850" i="2"/>
  <c r="M4850" i="2"/>
  <c r="L4850" i="2"/>
  <c r="Q4849" i="2"/>
  <c r="P4849" i="2"/>
  <c r="R4849" i="2" s="1"/>
  <c r="O4849" i="2"/>
  <c r="M4849" i="2"/>
  <c r="L4849" i="2"/>
  <c r="N4849" i="2" s="1"/>
  <c r="Q4848" i="2"/>
  <c r="P4848" i="2"/>
  <c r="R4848" i="2" s="1"/>
  <c r="O4848" i="2"/>
  <c r="M4848" i="2"/>
  <c r="L4848" i="2"/>
  <c r="R4847" i="2"/>
  <c r="Q4847" i="2"/>
  <c r="P4847" i="2"/>
  <c r="O4847" i="2"/>
  <c r="M4847" i="2"/>
  <c r="N4847" i="2" s="1"/>
  <c r="L4847" i="2"/>
  <c r="Q4846" i="2"/>
  <c r="P4846" i="2"/>
  <c r="R4846" i="2" s="1"/>
  <c r="O4846" i="2"/>
  <c r="M4846" i="2"/>
  <c r="L4846" i="2"/>
  <c r="R4845" i="2"/>
  <c r="Q4845" i="2"/>
  <c r="P4845" i="2"/>
  <c r="O4845" i="2"/>
  <c r="M4845" i="2"/>
  <c r="N4845" i="2" s="1"/>
  <c r="L4845" i="2"/>
  <c r="Q4844" i="2"/>
  <c r="P4844" i="2"/>
  <c r="R4844" i="2" s="1"/>
  <c r="O4844" i="2"/>
  <c r="M4844" i="2"/>
  <c r="N4844" i="2" s="1"/>
  <c r="L4844" i="2"/>
  <c r="Q4843" i="2"/>
  <c r="P4843" i="2"/>
  <c r="R4843" i="2" s="1"/>
  <c r="O4843" i="2"/>
  <c r="M4843" i="2"/>
  <c r="L4843" i="2"/>
  <c r="N4843" i="2" s="1"/>
  <c r="Q4842" i="2"/>
  <c r="P4842" i="2"/>
  <c r="R4842" i="2" s="1"/>
  <c r="O4842" i="2"/>
  <c r="M4842" i="2"/>
  <c r="N4842" i="2" s="1"/>
  <c r="L4842" i="2"/>
  <c r="Q4841" i="2"/>
  <c r="P4841" i="2"/>
  <c r="R4841" i="2" s="1"/>
  <c r="O4841" i="2"/>
  <c r="M4841" i="2"/>
  <c r="L4841" i="2"/>
  <c r="N4841" i="2" s="1"/>
  <c r="R4840" i="2"/>
  <c r="Q4840" i="2"/>
  <c r="P4840" i="2"/>
  <c r="O4840" i="2"/>
  <c r="M4840" i="2"/>
  <c r="L4840" i="2"/>
  <c r="Q4839" i="2"/>
  <c r="P4839" i="2"/>
  <c r="R4839" i="2" s="1"/>
  <c r="O4839" i="2"/>
  <c r="M4839" i="2"/>
  <c r="L4839" i="2"/>
  <c r="Q4838" i="2"/>
  <c r="P4838" i="2"/>
  <c r="R4838" i="2" s="1"/>
  <c r="O4838" i="2"/>
  <c r="M4838" i="2"/>
  <c r="L4838" i="2"/>
  <c r="Q4837" i="2"/>
  <c r="P4837" i="2"/>
  <c r="R4837" i="2" s="1"/>
  <c r="O4837" i="2"/>
  <c r="M4837" i="2"/>
  <c r="L4837" i="2"/>
  <c r="R4836" i="2"/>
  <c r="Q4836" i="2"/>
  <c r="P4836" i="2"/>
  <c r="O4836" i="2"/>
  <c r="N4836" i="2"/>
  <c r="M4836" i="2"/>
  <c r="L4836" i="2"/>
  <c r="R4835" i="2"/>
  <c r="Q4835" i="2"/>
  <c r="P4835" i="2"/>
  <c r="O4835" i="2"/>
  <c r="M4835" i="2"/>
  <c r="N4835" i="2" s="1"/>
  <c r="L4835" i="2"/>
  <c r="Q4834" i="2"/>
  <c r="P4834" i="2"/>
  <c r="R4834" i="2" s="1"/>
  <c r="O4834" i="2"/>
  <c r="M4834" i="2"/>
  <c r="L4834" i="2"/>
  <c r="R4833" i="2"/>
  <c r="Q4833" i="2"/>
  <c r="P4833" i="2"/>
  <c r="O4833" i="2"/>
  <c r="M4833" i="2"/>
  <c r="N4833" i="2" s="1"/>
  <c r="L4833" i="2"/>
  <c r="R4832" i="2"/>
  <c r="Q4832" i="2"/>
  <c r="P4832" i="2"/>
  <c r="O4832" i="2"/>
  <c r="M4832" i="2"/>
  <c r="N4832" i="2" s="1"/>
  <c r="L4832" i="2"/>
  <c r="Q4831" i="2"/>
  <c r="P4831" i="2"/>
  <c r="R4831" i="2" s="1"/>
  <c r="O4831" i="2"/>
  <c r="M4831" i="2"/>
  <c r="L4831" i="2"/>
  <c r="N4831" i="2" s="1"/>
  <c r="Q4830" i="2"/>
  <c r="P4830" i="2"/>
  <c r="R4830" i="2" s="1"/>
  <c r="O4830" i="2"/>
  <c r="M4830" i="2"/>
  <c r="L4830" i="2"/>
  <c r="Q4829" i="2"/>
  <c r="P4829" i="2"/>
  <c r="R4829" i="2" s="1"/>
  <c r="O4829" i="2"/>
  <c r="M4829" i="2"/>
  <c r="L4829" i="2"/>
  <c r="N4829" i="2" s="1"/>
  <c r="R4828" i="2"/>
  <c r="Q4828" i="2"/>
  <c r="P4828" i="2"/>
  <c r="O4828" i="2"/>
  <c r="M4828" i="2"/>
  <c r="N4828" i="2" s="1"/>
  <c r="L4828" i="2"/>
  <c r="R4827" i="2"/>
  <c r="Q4827" i="2"/>
  <c r="P4827" i="2"/>
  <c r="O4827" i="2"/>
  <c r="N4827" i="2"/>
  <c r="M4827" i="2"/>
  <c r="L4827" i="2"/>
  <c r="Q4826" i="2"/>
  <c r="P4826" i="2"/>
  <c r="R4826" i="2" s="1"/>
  <c r="O4826" i="2"/>
  <c r="M4826" i="2"/>
  <c r="N4826" i="2" s="1"/>
  <c r="L4826" i="2"/>
  <c r="R4825" i="2"/>
  <c r="Q4825" i="2"/>
  <c r="P4825" i="2"/>
  <c r="O4825" i="2"/>
  <c r="N4825" i="2"/>
  <c r="M4825" i="2"/>
  <c r="L4825" i="2"/>
  <c r="Q4824" i="2"/>
  <c r="P4824" i="2"/>
  <c r="R4824" i="2" s="1"/>
  <c r="O4824" i="2"/>
  <c r="M4824" i="2"/>
  <c r="L4824" i="2"/>
  <c r="R4823" i="2"/>
  <c r="Q4823" i="2"/>
  <c r="P4823" i="2"/>
  <c r="O4823" i="2"/>
  <c r="N4823" i="2"/>
  <c r="M4823" i="2"/>
  <c r="L4823" i="2"/>
  <c r="Q4822" i="2"/>
  <c r="P4822" i="2"/>
  <c r="R4822" i="2" s="1"/>
  <c r="O4822" i="2"/>
  <c r="M4822" i="2"/>
  <c r="L4822" i="2"/>
  <c r="R4821" i="2"/>
  <c r="Q4821" i="2"/>
  <c r="P4821" i="2"/>
  <c r="O4821" i="2"/>
  <c r="N4821" i="2"/>
  <c r="M4821" i="2"/>
  <c r="L4821" i="2"/>
  <c r="R4820" i="2"/>
  <c r="Q4820" i="2"/>
  <c r="P4820" i="2"/>
  <c r="O4820" i="2"/>
  <c r="M4820" i="2"/>
  <c r="N4820" i="2" s="1"/>
  <c r="L4820" i="2"/>
  <c r="Q4819" i="2"/>
  <c r="P4819" i="2"/>
  <c r="R4819" i="2" s="1"/>
  <c r="O4819" i="2"/>
  <c r="M4819" i="2"/>
  <c r="N4819" i="2" s="1"/>
  <c r="L4819" i="2"/>
  <c r="Q4818" i="2"/>
  <c r="P4818" i="2"/>
  <c r="R4818" i="2" s="1"/>
  <c r="O4818" i="2"/>
  <c r="M4818" i="2"/>
  <c r="L4818" i="2"/>
  <c r="Q4817" i="2"/>
  <c r="P4817" i="2"/>
  <c r="R4817" i="2" s="1"/>
  <c r="O4817" i="2"/>
  <c r="M4817" i="2"/>
  <c r="L4817" i="2"/>
  <c r="N4817" i="2" s="1"/>
  <c r="Q4816" i="2"/>
  <c r="P4816" i="2"/>
  <c r="R4816" i="2" s="1"/>
  <c r="O4816" i="2"/>
  <c r="M4816" i="2"/>
  <c r="N4816" i="2" s="1"/>
  <c r="L4816" i="2"/>
  <c r="R4815" i="2"/>
  <c r="Q4815" i="2"/>
  <c r="P4815" i="2"/>
  <c r="O4815" i="2"/>
  <c r="N4815" i="2"/>
  <c r="M4815" i="2"/>
  <c r="L4815" i="2"/>
  <c r="Q4814" i="2"/>
  <c r="P4814" i="2"/>
  <c r="R4814" i="2" s="1"/>
  <c r="O4814" i="2"/>
  <c r="M4814" i="2"/>
  <c r="N4814" i="2" s="1"/>
  <c r="L4814" i="2"/>
  <c r="R4813" i="2"/>
  <c r="Q4813" i="2"/>
  <c r="P4813" i="2"/>
  <c r="O4813" i="2"/>
  <c r="N4813" i="2"/>
  <c r="M4813" i="2"/>
  <c r="L4813" i="2"/>
  <c r="Q4812" i="2"/>
  <c r="P4812" i="2"/>
  <c r="R4812" i="2" s="1"/>
  <c r="O4812" i="2"/>
  <c r="M4812" i="2"/>
  <c r="L4812" i="2"/>
  <c r="R4811" i="2"/>
  <c r="Q4811" i="2"/>
  <c r="P4811" i="2"/>
  <c r="O4811" i="2"/>
  <c r="N4811" i="2"/>
  <c r="M4811" i="2"/>
  <c r="L4811" i="2"/>
  <c r="Q4810" i="2"/>
  <c r="P4810" i="2"/>
  <c r="R4810" i="2" s="1"/>
  <c r="O4810" i="2"/>
  <c r="M4810" i="2"/>
  <c r="L4810" i="2"/>
  <c r="R4809" i="2"/>
  <c r="Q4809" i="2"/>
  <c r="P4809" i="2"/>
  <c r="O4809" i="2"/>
  <c r="N4809" i="2"/>
  <c r="M4809" i="2"/>
  <c r="L4809" i="2"/>
  <c r="R4808" i="2"/>
  <c r="Q4808" i="2"/>
  <c r="P4808" i="2"/>
  <c r="O4808" i="2"/>
  <c r="M4808" i="2"/>
  <c r="N4808" i="2" s="1"/>
  <c r="L4808" i="2"/>
  <c r="Q4807" i="2"/>
  <c r="P4807" i="2"/>
  <c r="R4807" i="2" s="1"/>
  <c r="O4807" i="2"/>
  <c r="M4807" i="2"/>
  <c r="L4807" i="2"/>
  <c r="Q4806" i="2"/>
  <c r="P4806" i="2"/>
  <c r="R4806" i="2" s="1"/>
  <c r="O4806" i="2"/>
  <c r="M4806" i="2"/>
  <c r="N4806" i="2" s="1"/>
  <c r="L4806" i="2"/>
  <c r="Q4805" i="2"/>
  <c r="P4805" i="2"/>
  <c r="R4805" i="2" s="1"/>
  <c r="O4805" i="2"/>
  <c r="M4805" i="2"/>
  <c r="L4805" i="2"/>
  <c r="N4805" i="2" s="1"/>
  <c r="R4804" i="2"/>
  <c r="Q4804" i="2"/>
  <c r="P4804" i="2"/>
  <c r="O4804" i="2"/>
  <c r="N4804" i="2"/>
  <c r="M4804" i="2"/>
  <c r="L4804" i="2"/>
  <c r="R4803" i="2"/>
  <c r="Q4803" i="2"/>
  <c r="P4803" i="2"/>
  <c r="O4803" i="2"/>
  <c r="N4803" i="2"/>
  <c r="M4803" i="2"/>
  <c r="L4803" i="2"/>
  <c r="Q4802" i="2"/>
  <c r="P4802" i="2"/>
  <c r="R4802" i="2" s="1"/>
  <c r="O4802" i="2"/>
  <c r="M4802" i="2"/>
  <c r="N4802" i="2" s="1"/>
  <c r="L4802" i="2"/>
  <c r="R4801" i="2"/>
  <c r="Q4801" i="2"/>
  <c r="P4801" i="2"/>
  <c r="O4801" i="2"/>
  <c r="N4801" i="2"/>
  <c r="M4801" i="2"/>
  <c r="L4801" i="2"/>
  <c r="Q4800" i="2"/>
  <c r="P4800" i="2"/>
  <c r="R4800" i="2" s="1"/>
  <c r="O4800" i="2"/>
  <c r="M4800" i="2"/>
  <c r="L4800" i="2"/>
  <c r="R4799" i="2"/>
  <c r="Q4799" i="2"/>
  <c r="P4799" i="2"/>
  <c r="O4799" i="2"/>
  <c r="N4799" i="2"/>
  <c r="M4799" i="2"/>
  <c r="L4799" i="2"/>
  <c r="Q4798" i="2"/>
  <c r="P4798" i="2"/>
  <c r="R4798" i="2" s="1"/>
  <c r="O4798" i="2"/>
  <c r="M4798" i="2"/>
  <c r="L4798" i="2"/>
  <c r="R4797" i="2"/>
  <c r="Q4797" i="2"/>
  <c r="P4797" i="2"/>
  <c r="O4797" i="2"/>
  <c r="N4797" i="2"/>
  <c r="M4797" i="2"/>
  <c r="L4797" i="2"/>
  <c r="Q4796" i="2"/>
  <c r="P4796" i="2"/>
  <c r="R4796" i="2" s="1"/>
  <c r="O4796" i="2"/>
  <c r="M4796" i="2"/>
  <c r="L4796" i="2"/>
  <c r="Q4795" i="2"/>
  <c r="P4795" i="2"/>
  <c r="R4795" i="2" s="1"/>
  <c r="O4795" i="2"/>
  <c r="M4795" i="2"/>
  <c r="L4795" i="2"/>
  <c r="Q4794" i="2"/>
  <c r="P4794" i="2"/>
  <c r="R4794" i="2" s="1"/>
  <c r="O4794" i="2"/>
  <c r="M4794" i="2"/>
  <c r="L4794" i="2"/>
  <c r="Q4793" i="2"/>
  <c r="P4793" i="2"/>
  <c r="R4793" i="2" s="1"/>
  <c r="O4793" i="2"/>
  <c r="M4793" i="2"/>
  <c r="L4793" i="2"/>
  <c r="N4793" i="2" s="1"/>
  <c r="R4792" i="2"/>
  <c r="Q4792" i="2"/>
  <c r="P4792" i="2"/>
  <c r="O4792" i="2"/>
  <c r="M4792" i="2"/>
  <c r="N4792" i="2" s="1"/>
  <c r="L4792" i="2"/>
  <c r="Q4791" i="2"/>
  <c r="P4791" i="2"/>
  <c r="R4791" i="2" s="1"/>
  <c r="O4791" i="2"/>
  <c r="M4791" i="2"/>
  <c r="N4791" i="2" s="1"/>
  <c r="L4791" i="2"/>
  <c r="Q4790" i="2"/>
  <c r="P4790" i="2"/>
  <c r="R4790" i="2" s="1"/>
  <c r="O4790" i="2"/>
  <c r="M4790" i="2"/>
  <c r="L4790" i="2"/>
  <c r="Q4789" i="2"/>
  <c r="P4789" i="2"/>
  <c r="R4789" i="2" s="1"/>
  <c r="O4789" i="2"/>
  <c r="M4789" i="2"/>
  <c r="L4789" i="2"/>
  <c r="Q4788" i="2"/>
  <c r="P4788" i="2"/>
  <c r="R4788" i="2" s="1"/>
  <c r="O4788" i="2"/>
  <c r="M4788" i="2"/>
  <c r="L4788" i="2"/>
  <c r="Q4787" i="2"/>
  <c r="P4787" i="2"/>
  <c r="R4787" i="2" s="1"/>
  <c r="O4787" i="2"/>
  <c r="M4787" i="2"/>
  <c r="N4787" i="2" s="1"/>
  <c r="L4787" i="2"/>
  <c r="Q4786" i="2"/>
  <c r="P4786" i="2"/>
  <c r="R4786" i="2" s="1"/>
  <c r="O4786" i="2"/>
  <c r="M4786" i="2"/>
  <c r="L4786" i="2"/>
  <c r="Q4785" i="2"/>
  <c r="P4785" i="2"/>
  <c r="R4785" i="2" s="1"/>
  <c r="O4785" i="2"/>
  <c r="M4785" i="2"/>
  <c r="L4785" i="2"/>
  <c r="R4784" i="2"/>
  <c r="Q4784" i="2"/>
  <c r="P4784" i="2"/>
  <c r="O4784" i="2"/>
  <c r="M4784" i="2"/>
  <c r="N4784" i="2" s="1"/>
  <c r="L4784" i="2"/>
  <c r="Q4783" i="2"/>
  <c r="P4783" i="2"/>
  <c r="R4783" i="2" s="1"/>
  <c r="O4783" i="2"/>
  <c r="M4783" i="2"/>
  <c r="L4783" i="2"/>
  <c r="N4783" i="2" s="1"/>
  <c r="Q4782" i="2"/>
  <c r="P4782" i="2"/>
  <c r="R4782" i="2" s="1"/>
  <c r="O4782" i="2"/>
  <c r="M4782" i="2"/>
  <c r="N4782" i="2" s="1"/>
  <c r="L4782" i="2"/>
  <c r="Q4781" i="2"/>
  <c r="P4781" i="2"/>
  <c r="R4781" i="2" s="1"/>
  <c r="O4781" i="2"/>
  <c r="M4781" i="2"/>
  <c r="L4781" i="2"/>
  <c r="N4781" i="2" s="1"/>
  <c r="R4780" i="2"/>
  <c r="Q4780" i="2"/>
  <c r="P4780" i="2"/>
  <c r="O4780" i="2"/>
  <c r="M4780" i="2"/>
  <c r="L4780" i="2"/>
  <c r="Q4779" i="2"/>
  <c r="P4779" i="2"/>
  <c r="R4779" i="2" s="1"/>
  <c r="O4779" i="2"/>
  <c r="M4779" i="2"/>
  <c r="L4779" i="2"/>
  <c r="Q4778" i="2"/>
  <c r="P4778" i="2"/>
  <c r="R4778" i="2" s="1"/>
  <c r="O4778" i="2"/>
  <c r="M4778" i="2"/>
  <c r="N4778" i="2" s="1"/>
  <c r="L4778" i="2"/>
  <c r="Q4777" i="2"/>
  <c r="P4777" i="2"/>
  <c r="R4777" i="2" s="1"/>
  <c r="O4777" i="2"/>
  <c r="M4777" i="2"/>
  <c r="N4777" i="2" s="1"/>
  <c r="L4777" i="2"/>
  <c r="Q4776" i="2"/>
  <c r="P4776" i="2"/>
  <c r="R4776" i="2" s="1"/>
  <c r="O4776" i="2"/>
  <c r="M4776" i="2"/>
  <c r="N4776" i="2" s="1"/>
  <c r="L4776" i="2"/>
  <c r="Q4775" i="2"/>
  <c r="P4775" i="2"/>
  <c r="R4775" i="2" s="1"/>
  <c r="O4775" i="2"/>
  <c r="M4775" i="2"/>
  <c r="L4775" i="2"/>
  <c r="N4775" i="2" s="1"/>
  <c r="Q4774" i="2"/>
  <c r="P4774" i="2"/>
  <c r="R4774" i="2" s="1"/>
  <c r="O4774" i="2"/>
  <c r="M4774" i="2"/>
  <c r="N4774" i="2" s="1"/>
  <c r="L4774" i="2"/>
  <c r="Q4773" i="2"/>
  <c r="P4773" i="2"/>
  <c r="R4773" i="2" s="1"/>
  <c r="O4773" i="2"/>
  <c r="M4773" i="2"/>
  <c r="L4773" i="2"/>
  <c r="N4773" i="2" s="1"/>
  <c r="Q4772" i="2"/>
  <c r="P4772" i="2"/>
  <c r="R4772" i="2" s="1"/>
  <c r="O4772" i="2"/>
  <c r="M4772" i="2"/>
  <c r="L4772" i="2"/>
  <c r="R4771" i="2"/>
  <c r="Q4771" i="2"/>
  <c r="P4771" i="2"/>
  <c r="O4771" i="2"/>
  <c r="M4771" i="2"/>
  <c r="N4771" i="2" s="1"/>
  <c r="L4771" i="2"/>
  <c r="Q4770" i="2"/>
  <c r="P4770" i="2"/>
  <c r="R4770" i="2" s="1"/>
  <c r="O4770" i="2"/>
  <c r="M4770" i="2"/>
  <c r="L4770" i="2"/>
  <c r="R4769" i="2"/>
  <c r="Q4769" i="2"/>
  <c r="P4769" i="2"/>
  <c r="O4769" i="2"/>
  <c r="M4769" i="2"/>
  <c r="N4769" i="2" s="1"/>
  <c r="L4769" i="2"/>
  <c r="Q4768" i="2"/>
  <c r="P4768" i="2"/>
  <c r="R4768" i="2" s="1"/>
  <c r="O4768" i="2"/>
  <c r="M4768" i="2"/>
  <c r="L4768" i="2"/>
  <c r="R4767" i="2"/>
  <c r="Q4767" i="2"/>
  <c r="P4767" i="2"/>
  <c r="O4767" i="2"/>
  <c r="N4767" i="2"/>
  <c r="M4767" i="2"/>
  <c r="L4767" i="2"/>
  <c r="Q4766" i="2"/>
  <c r="P4766" i="2"/>
  <c r="R4766" i="2" s="1"/>
  <c r="O4766" i="2"/>
  <c r="M4766" i="2"/>
  <c r="L4766" i="2"/>
  <c r="R4765" i="2"/>
  <c r="Q4765" i="2"/>
  <c r="P4765" i="2"/>
  <c r="O4765" i="2"/>
  <c r="N4765" i="2"/>
  <c r="M4765" i="2"/>
  <c r="L4765" i="2"/>
  <c r="R4764" i="2"/>
  <c r="Q4764" i="2"/>
  <c r="P4764" i="2"/>
  <c r="O4764" i="2"/>
  <c r="M4764" i="2"/>
  <c r="L4764" i="2"/>
  <c r="Q4763" i="2"/>
  <c r="P4763" i="2"/>
  <c r="R4763" i="2" s="1"/>
  <c r="O4763" i="2"/>
  <c r="M4763" i="2"/>
  <c r="L4763" i="2"/>
  <c r="Q4762" i="2"/>
  <c r="P4762" i="2"/>
  <c r="R4762" i="2" s="1"/>
  <c r="O4762" i="2"/>
  <c r="M4762" i="2"/>
  <c r="L4762" i="2"/>
  <c r="Q4761" i="2"/>
  <c r="P4761" i="2"/>
  <c r="R4761" i="2" s="1"/>
  <c r="O4761" i="2"/>
  <c r="M4761" i="2"/>
  <c r="L4761" i="2"/>
  <c r="N4761" i="2" s="1"/>
  <c r="R4760" i="2"/>
  <c r="Q4760" i="2"/>
  <c r="P4760" i="2"/>
  <c r="O4760" i="2"/>
  <c r="M4760" i="2"/>
  <c r="N4760" i="2" s="1"/>
  <c r="L4760" i="2"/>
  <c r="Q4759" i="2"/>
  <c r="P4759" i="2"/>
  <c r="R4759" i="2" s="1"/>
  <c r="O4759" i="2"/>
  <c r="M4759" i="2"/>
  <c r="N4759" i="2" s="1"/>
  <c r="L4759" i="2"/>
  <c r="Q4758" i="2"/>
  <c r="P4758" i="2"/>
  <c r="R4758" i="2" s="1"/>
  <c r="O4758" i="2"/>
  <c r="M4758" i="2"/>
  <c r="L4758" i="2"/>
  <c r="Q4757" i="2"/>
  <c r="P4757" i="2"/>
  <c r="R4757" i="2" s="1"/>
  <c r="O4757" i="2"/>
  <c r="M4757" i="2"/>
  <c r="L4757" i="2"/>
  <c r="Q4756" i="2"/>
  <c r="P4756" i="2"/>
  <c r="R4756" i="2" s="1"/>
  <c r="O4756" i="2"/>
  <c r="M4756" i="2"/>
  <c r="N4756" i="2" s="1"/>
  <c r="L4756" i="2"/>
  <c r="Q4755" i="2"/>
  <c r="P4755" i="2"/>
  <c r="R4755" i="2" s="1"/>
  <c r="O4755" i="2"/>
  <c r="M4755" i="2"/>
  <c r="L4755" i="2"/>
  <c r="Q4754" i="2"/>
  <c r="P4754" i="2"/>
  <c r="R4754" i="2" s="1"/>
  <c r="O4754" i="2"/>
  <c r="M4754" i="2"/>
  <c r="N4754" i="2" s="1"/>
  <c r="L4754" i="2"/>
  <c r="Q4753" i="2"/>
  <c r="P4753" i="2"/>
  <c r="R4753" i="2" s="1"/>
  <c r="O4753" i="2"/>
  <c r="M4753" i="2"/>
  <c r="L4753" i="2"/>
  <c r="N4753" i="2" s="1"/>
  <c r="R4752" i="2"/>
  <c r="Q4752" i="2"/>
  <c r="P4752" i="2"/>
  <c r="O4752" i="2"/>
  <c r="M4752" i="2"/>
  <c r="L4752" i="2"/>
  <c r="Q4751" i="2"/>
  <c r="P4751" i="2"/>
  <c r="R4751" i="2" s="1"/>
  <c r="O4751" i="2"/>
  <c r="M4751" i="2"/>
  <c r="L4751" i="2"/>
  <c r="Q4750" i="2"/>
  <c r="P4750" i="2"/>
  <c r="R4750" i="2" s="1"/>
  <c r="O4750" i="2"/>
  <c r="M4750" i="2"/>
  <c r="L4750" i="2"/>
  <c r="Q4749" i="2"/>
  <c r="P4749" i="2"/>
  <c r="R4749" i="2" s="1"/>
  <c r="O4749" i="2"/>
  <c r="M4749" i="2"/>
  <c r="L4749" i="2"/>
  <c r="Q4748" i="2"/>
  <c r="P4748" i="2"/>
  <c r="R4748" i="2" s="1"/>
  <c r="O4748" i="2"/>
  <c r="M4748" i="2"/>
  <c r="N4748" i="2" s="1"/>
  <c r="L4748" i="2"/>
  <c r="Q4747" i="2"/>
  <c r="P4747" i="2"/>
  <c r="R4747" i="2" s="1"/>
  <c r="O4747" i="2"/>
  <c r="M4747" i="2"/>
  <c r="L4747" i="2"/>
  <c r="N4747" i="2" s="1"/>
  <c r="Q4746" i="2"/>
  <c r="P4746" i="2"/>
  <c r="R4746" i="2" s="1"/>
  <c r="O4746" i="2"/>
  <c r="N4746" i="2"/>
  <c r="M4746" i="2"/>
  <c r="L4746" i="2"/>
  <c r="Q4745" i="2"/>
  <c r="P4745" i="2"/>
  <c r="R4745" i="2" s="1"/>
  <c r="O4745" i="2"/>
  <c r="M4745" i="2"/>
  <c r="L4745" i="2"/>
  <c r="Q4744" i="2"/>
  <c r="P4744" i="2"/>
  <c r="R4744" i="2" s="1"/>
  <c r="O4744" i="2"/>
  <c r="M4744" i="2"/>
  <c r="L4744" i="2"/>
  <c r="Q4743" i="2"/>
  <c r="P4743" i="2"/>
  <c r="R4743" i="2" s="1"/>
  <c r="O4743" i="2"/>
  <c r="M4743" i="2"/>
  <c r="N4743" i="2" s="1"/>
  <c r="L4743" i="2"/>
  <c r="Q4742" i="2"/>
  <c r="P4742" i="2"/>
  <c r="R4742" i="2" s="1"/>
  <c r="O4742" i="2"/>
  <c r="M4742" i="2"/>
  <c r="L4742" i="2"/>
  <c r="R4741" i="2"/>
  <c r="Q4741" i="2"/>
  <c r="P4741" i="2"/>
  <c r="O4741" i="2"/>
  <c r="M4741" i="2"/>
  <c r="N4741" i="2" s="1"/>
  <c r="L4741" i="2"/>
  <c r="Q4740" i="2"/>
  <c r="P4740" i="2"/>
  <c r="R4740" i="2" s="1"/>
  <c r="O4740" i="2"/>
  <c r="M4740" i="2"/>
  <c r="L4740" i="2"/>
  <c r="N4740" i="2" s="1"/>
  <c r="Q4739" i="2"/>
  <c r="P4739" i="2"/>
  <c r="R4739" i="2" s="1"/>
  <c r="O4739" i="2"/>
  <c r="M4739" i="2"/>
  <c r="L4739" i="2"/>
  <c r="Q4738" i="2"/>
  <c r="P4738" i="2"/>
  <c r="R4738" i="2" s="1"/>
  <c r="O4738" i="2"/>
  <c r="M4738" i="2"/>
  <c r="L4738" i="2"/>
  <c r="N4738" i="2" s="1"/>
  <c r="R4737" i="2"/>
  <c r="Q4737" i="2"/>
  <c r="P4737" i="2"/>
  <c r="O4737" i="2"/>
  <c r="M4737" i="2"/>
  <c r="N4737" i="2" s="1"/>
  <c r="L4737" i="2"/>
  <c r="Q4736" i="2"/>
  <c r="P4736" i="2"/>
  <c r="R4736" i="2" s="1"/>
  <c r="O4736" i="2"/>
  <c r="M4736" i="2"/>
  <c r="L4736" i="2"/>
  <c r="Q4735" i="2"/>
  <c r="P4735" i="2"/>
  <c r="R4735" i="2" s="1"/>
  <c r="O4735" i="2"/>
  <c r="M4735" i="2"/>
  <c r="L4735" i="2"/>
  <c r="Q4734" i="2"/>
  <c r="P4734" i="2"/>
  <c r="R4734" i="2" s="1"/>
  <c r="O4734" i="2"/>
  <c r="M4734" i="2"/>
  <c r="N4734" i="2" s="1"/>
  <c r="L4734" i="2"/>
  <c r="Q4733" i="2"/>
  <c r="P4733" i="2"/>
  <c r="R4733" i="2" s="1"/>
  <c r="O4733" i="2"/>
  <c r="M4733" i="2"/>
  <c r="N4733" i="2" s="1"/>
  <c r="L4733" i="2"/>
  <c r="Q4732" i="2"/>
  <c r="P4732" i="2"/>
  <c r="R4732" i="2" s="1"/>
  <c r="O4732" i="2"/>
  <c r="M4732" i="2"/>
  <c r="L4732" i="2"/>
  <c r="Q4731" i="2"/>
  <c r="P4731" i="2"/>
  <c r="R4731" i="2" s="1"/>
  <c r="O4731" i="2"/>
  <c r="M4731" i="2"/>
  <c r="N4731" i="2" s="1"/>
  <c r="L4731" i="2"/>
  <c r="Q4730" i="2"/>
  <c r="P4730" i="2"/>
  <c r="R4730" i="2" s="1"/>
  <c r="O4730" i="2"/>
  <c r="M4730" i="2"/>
  <c r="L4730" i="2"/>
  <c r="N4730" i="2" s="1"/>
  <c r="R4729" i="2"/>
  <c r="Q4729" i="2"/>
  <c r="P4729" i="2"/>
  <c r="O4729" i="2"/>
  <c r="M4729" i="2"/>
  <c r="L4729" i="2"/>
  <c r="Q4728" i="2"/>
  <c r="P4728" i="2"/>
  <c r="R4728" i="2" s="1"/>
  <c r="O4728" i="2"/>
  <c r="M4728" i="2"/>
  <c r="L4728" i="2"/>
  <c r="Q4727" i="2"/>
  <c r="P4727" i="2"/>
  <c r="R4727" i="2" s="1"/>
  <c r="O4727" i="2"/>
  <c r="M4727" i="2"/>
  <c r="L4727" i="2"/>
  <c r="Q4726" i="2"/>
  <c r="P4726" i="2"/>
  <c r="R4726" i="2" s="1"/>
  <c r="O4726" i="2"/>
  <c r="M4726" i="2"/>
  <c r="N4726" i="2" s="1"/>
  <c r="L4726" i="2"/>
  <c r="Q4725" i="2"/>
  <c r="P4725" i="2"/>
  <c r="R4725" i="2" s="1"/>
  <c r="O4725" i="2"/>
  <c r="M4725" i="2"/>
  <c r="N4725" i="2" s="1"/>
  <c r="L4725" i="2"/>
  <c r="Q4724" i="2"/>
  <c r="P4724" i="2"/>
  <c r="R4724" i="2" s="1"/>
  <c r="O4724" i="2"/>
  <c r="M4724" i="2"/>
  <c r="L4724" i="2"/>
  <c r="N4724" i="2" s="1"/>
  <c r="Q4723" i="2"/>
  <c r="P4723" i="2"/>
  <c r="R4723" i="2" s="1"/>
  <c r="O4723" i="2"/>
  <c r="M4723" i="2"/>
  <c r="N4723" i="2" s="1"/>
  <c r="L4723" i="2"/>
  <c r="Q4722" i="2"/>
  <c r="P4722" i="2"/>
  <c r="R4722" i="2" s="1"/>
  <c r="O4722" i="2"/>
  <c r="M4722" i="2"/>
  <c r="L4722" i="2"/>
  <c r="N4722" i="2" s="1"/>
  <c r="Q4721" i="2"/>
  <c r="P4721" i="2"/>
  <c r="R4721" i="2" s="1"/>
  <c r="O4721" i="2"/>
  <c r="M4721" i="2"/>
  <c r="L4721" i="2"/>
  <c r="Q4720" i="2"/>
  <c r="P4720" i="2"/>
  <c r="R4720" i="2" s="1"/>
  <c r="O4720" i="2"/>
  <c r="M4720" i="2"/>
  <c r="L4720" i="2"/>
  <c r="Q4719" i="2"/>
  <c r="P4719" i="2"/>
  <c r="R4719" i="2" s="1"/>
  <c r="O4719" i="2"/>
  <c r="M4719" i="2"/>
  <c r="L4719" i="2"/>
  <c r="Q4718" i="2"/>
  <c r="P4718" i="2"/>
  <c r="R4718" i="2" s="1"/>
  <c r="O4718" i="2"/>
  <c r="M4718" i="2"/>
  <c r="L4718" i="2"/>
  <c r="R4717" i="2"/>
  <c r="Q4717" i="2"/>
  <c r="P4717" i="2"/>
  <c r="O4717" i="2"/>
  <c r="N4717" i="2"/>
  <c r="M4717" i="2"/>
  <c r="L4717" i="2"/>
  <c r="Q4716" i="2"/>
  <c r="P4716" i="2"/>
  <c r="R4716" i="2" s="1"/>
  <c r="O4716" i="2"/>
  <c r="M4716" i="2"/>
  <c r="L4716" i="2"/>
  <c r="Q4715" i="2"/>
  <c r="P4715" i="2"/>
  <c r="R4715" i="2" s="1"/>
  <c r="O4715" i="2"/>
  <c r="M4715" i="2"/>
  <c r="L4715" i="2"/>
  <c r="Q4714" i="2"/>
  <c r="P4714" i="2"/>
  <c r="R4714" i="2" s="1"/>
  <c r="O4714" i="2"/>
  <c r="M4714" i="2"/>
  <c r="N4714" i="2" s="1"/>
  <c r="L4714" i="2"/>
  <c r="Q4713" i="2"/>
  <c r="P4713" i="2"/>
  <c r="R4713" i="2" s="1"/>
  <c r="O4713" i="2"/>
  <c r="M4713" i="2"/>
  <c r="N4713" i="2" s="1"/>
  <c r="L4713" i="2"/>
  <c r="Q4712" i="2"/>
  <c r="P4712" i="2"/>
  <c r="R4712" i="2" s="1"/>
  <c r="O4712" i="2"/>
  <c r="M4712" i="2"/>
  <c r="L4712" i="2"/>
  <c r="N4712" i="2" s="1"/>
  <c r="Q4711" i="2"/>
  <c r="P4711" i="2"/>
  <c r="R4711" i="2" s="1"/>
  <c r="O4711" i="2"/>
  <c r="M4711" i="2"/>
  <c r="L4711" i="2"/>
  <c r="Q4710" i="2"/>
  <c r="P4710" i="2"/>
  <c r="R4710" i="2" s="1"/>
  <c r="O4710" i="2"/>
  <c r="M4710" i="2"/>
  <c r="L4710" i="2"/>
  <c r="Q4709" i="2"/>
  <c r="P4709" i="2"/>
  <c r="R4709" i="2" s="1"/>
  <c r="O4709" i="2"/>
  <c r="M4709" i="2"/>
  <c r="L4709" i="2"/>
  <c r="R4708" i="2"/>
  <c r="Q4708" i="2"/>
  <c r="P4708" i="2"/>
  <c r="O4708" i="2"/>
  <c r="N4708" i="2"/>
  <c r="M4708" i="2"/>
  <c r="L4708" i="2"/>
  <c r="Q4707" i="2"/>
  <c r="P4707" i="2"/>
  <c r="R4707" i="2" s="1"/>
  <c r="O4707" i="2"/>
  <c r="M4707" i="2"/>
  <c r="L4707" i="2"/>
  <c r="R4706" i="2"/>
  <c r="Q4706" i="2"/>
  <c r="P4706" i="2"/>
  <c r="O4706" i="2"/>
  <c r="N4706" i="2"/>
  <c r="M4706" i="2"/>
  <c r="L4706" i="2"/>
  <c r="R4705" i="2"/>
  <c r="Q4705" i="2"/>
  <c r="P4705" i="2"/>
  <c r="O4705" i="2"/>
  <c r="M4705" i="2"/>
  <c r="L4705" i="2"/>
  <c r="Q4704" i="2"/>
  <c r="P4704" i="2"/>
  <c r="R4704" i="2" s="1"/>
  <c r="O4704" i="2"/>
  <c r="M4704" i="2"/>
  <c r="L4704" i="2"/>
  <c r="Q4703" i="2"/>
  <c r="P4703" i="2"/>
  <c r="R4703" i="2" s="1"/>
  <c r="O4703" i="2"/>
  <c r="M4703" i="2"/>
  <c r="L4703" i="2"/>
  <c r="Q4702" i="2"/>
  <c r="P4702" i="2"/>
  <c r="R4702" i="2" s="1"/>
  <c r="O4702" i="2"/>
  <c r="M4702" i="2"/>
  <c r="L4702" i="2"/>
  <c r="R4701" i="2"/>
  <c r="Q4701" i="2"/>
  <c r="P4701" i="2"/>
  <c r="O4701" i="2"/>
  <c r="N4701" i="2"/>
  <c r="M4701" i="2"/>
  <c r="L4701" i="2"/>
  <c r="Q4700" i="2"/>
  <c r="P4700" i="2"/>
  <c r="R4700" i="2" s="1"/>
  <c r="O4700" i="2"/>
  <c r="M4700" i="2"/>
  <c r="L4700" i="2"/>
  <c r="Q4699" i="2"/>
  <c r="P4699" i="2"/>
  <c r="R4699" i="2" s="1"/>
  <c r="O4699" i="2"/>
  <c r="M4699" i="2"/>
  <c r="L4699" i="2"/>
  <c r="Q4698" i="2"/>
  <c r="P4698" i="2"/>
  <c r="R4698" i="2" s="1"/>
  <c r="O4698" i="2"/>
  <c r="M4698" i="2"/>
  <c r="L4698" i="2"/>
  <c r="Q4697" i="2"/>
  <c r="P4697" i="2"/>
  <c r="R4697" i="2" s="1"/>
  <c r="O4697" i="2"/>
  <c r="M4697" i="2"/>
  <c r="L4697" i="2"/>
  <c r="R4696" i="2"/>
  <c r="Q4696" i="2"/>
  <c r="P4696" i="2"/>
  <c r="O4696" i="2"/>
  <c r="N4696" i="2"/>
  <c r="M4696" i="2"/>
  <c r="L4696" i="2"/>
  <c r="Q4695" i="2"/>
  <c r="P4695" i="2"/>
  <c r="R4695" i="2" s="1"/>
  <c r="O4695" i="2"/>
  <c r="M4695" i="2"/>
  <c r="L4695" i="2"/>
  <c r="R4694" i="2"/>
  <c r="Q4694" i="2"/>
  <c r="P4694" i="2"/>
  <c r="O4694" i="2"/>
  <c r="N4694" i="2"/>
  <c r="M4694" i="2"/>
  <c r="L4694" i="2"/>
  <c r="R4693" i="2"/>
  <c r="Q4693" i="2"/>
  <c r="P4693" i="2"/>
  <c r="O4693" i="2"/>
  <c r="M4693" i="2"/>
  <c r="L4693" i="2"/>
  <c r="Q4692" i="2"/>
  <c r="P4692" i="2"/>
  <c r="R4692" i="2" s="1"/>
  <c r="O4692" i="2"/>
  <c r="M4692" i="2"/>
  <c r="L4692" i="2"/>
  <c r="Q4691" i="2"/>
  <c r="P4691" i="2"/>
  <c r="R4691" i="2" s="1"/>
  <c r="O4691" i="2"/>
  <c r="M4691" i="2"/>
  <c r="N4691" i="2" s="1"/>
  <c r="L4691" i="2"/>
  <c r="Q4690" i="2"/>
  <c r="P4690" i="2"/>
  <c r="R4690" i="2" s="1"/>
  <c r="O4690" i="2"/>
  <c r="M4690" i="2"/>
  <c r="L4690" i="2"/>
  <c r="R4689" i="2"/>
  <c r="Q4689" i="2"/>
  <c r="P4689" i="2"/>
  <c r="O4689" i="2"/>
  <c r="M4689" i="2"/>
  <c r="N4689" i="2" s="1"/>
  <c r="L4689" i="2"/>
  <c r="Q4688" i="2"/>
  <c r="P4688" i="2"/>
  <c r="R4688" i="2" s="1"/>
  <c r="O4688" i="2"/>
  <c r="M4688" i="2"/>
  <c r="L4688" i="2"/>
  <c r="N4688" i="2" s="1"/>
  <c r="Q4687" i="2"/>
  <c r="P4687" i="2"/>
  <c r="R4687" i="2" s="1"/>
  <c r="O4687" i="2"/>
  <c r="M4687" i="2"/>
  <c r="L4687" i="2"/>
  <c r="Q4686" i="2"/>
  <c r="P4686" i="2"/>
  <c r="R4686" i="2" s="1"/>
  <c r="O4686" i="2"/>
  <c r="M4686" i="2"/>
  <c r="L4686" i="2"/>
  <c r="N4686" i="2" s="1"/>
  <c r="Q4685" i="2"/>
  <c r="P4685" i="2"/>
  <c r="R4685" i="2" s="1"/>
  <c r="O4685" i="2"/>
  <c r="M4685" i="2"/>
  <c r="L4685" i="2"/>
  <c r="Q4684" i="2"/>
  <c r="P4684" i="2"/>
  <c r="R4684" i="2" s="1"/>
  <c r="O4684" i="2"/>
  <c r="M4684" i="2"/>
  <c r="L4684" i="2"/>
  <c r="N4684" i="2" s="1"/>
  <c r="Q4683" i="2"/>
  <c r="P4683" i="2"/>
  <c r="R4683" i="2" s="1"/>
  <c r="O4683" i="2"/>
  <c r="M4683" i="2"/>
  <c r="N4683" i="2" s="1"/>
  <c r="L4683" i="2"/>
  <c r="Q4682" i="2"/>
  <c r="P4682" i="2"/>
  <c r="R4682" i="2" s="1"/>
  <c r="O4682" i="2"/>
  <c r="M4682" i="2"/>
  <c r="L4682" i="2"/>
  <c r="N4682" i="2" s="1"/>
  <c r="R4681" i="2"/>
  <c r="Q4681" i="2"/>
  <c r="P4681" i="2"/>
  <c r="O4681" i="2"/>
  <c r="M4681" i="2"/>
  <c r="N4681" i="2" s="1"/>
  <c r="L4681" i="2"/>
  <c r="Q4680" i="2"/>
  <c r="P4680" i="2"/>
  <c r="R4680" i="2" s="1"/>
  <c r="O4680" i="2"/>
  <c r="M4680" i="2"/>
  <c r="L4680" i="2"/>
  <c r="Q4679" i="2"/>
  <c r="P4679" i="2"/>
  <c r="R4679" i="2" s="1"/>
  <c r="O4679" i="2"/>
  <c r="M4679" i="2"/>
  <c r="L4679" i="2"/>
  <c r="Q4678" i="2"/>
  <c r="P4678" i="2"/>
  <c r="R4678" i="2" s="1"/>
  <c r="O4678" i="2"/>
  <c r="M4678" i="2"/>
  <c r="L4678" i="2"/>
  <c r="Q4677" i="2"/>
  <c r="P4677" i="2"/>
  <c r="R4677" i="2" s="1"/>
  <c r="O4677" i="2"/>
  <c r="M4677" i="2"/>
  <c r="L4677" i="2"/>
  <c r="N4677" i="2" s="1"/>
  <c r="Q4676" i="2"/>
  <c r="P4676" i="2"/>
  <c r="R4676" i="2" s="1"/>
  <c r="O4676" i="2"/>
  <c r="M4676" i="2"/>
  <c r="N4676" i="2" s="1"/>
  <c r="L4676" i="2"/>
  <c r="Q4675" i="2"/>
  <c r="P4675" i="2"/>
  <c r="R4675" i="2" s="1"/>
  <c r="O4675" i="2"/>
  <c r="M4675" i="2"/>
  <c r="N4675" i="2" s="1"/>
  <c r="L4675" i="2"/>
  <c r="Q4674" i="2"/>
  <c r="P4674" i="2"/>
  <c r="R4674" i="2" s="1"/>
  <c r="O4674" i="2"/>
  <c r="M4674" i="2"/>
  <c r="L4674" i="2"/>
  <c r="R4673" i="2"/>
  <c r="Q4673" i="2"/>
  <c r="P4673" i="2"/>
  <c r="O4673" i="2"/>
  <c r="M4673" i="2"/>
  <c r="N4673" i="2" s="1"/>
  <c r="L4673" i="2"/>
  <c r="Q4672" i="2"/>
  <c r="P4672" i="2"/>
  <c r="R4672" i="2" s="1"/>
  <c r="O4672" i="2"/>
  <c r="M4672" i="2"/>
  <c r="L4672" i="2"/>
  <c r="N4672" i="2" s="1"/>
  <c r="Q4671" i="2"/>
  <c r="P4671" i="2"/>
  <c r="R4671" i="2" s="1"/>
  <c r="O4671" i="2"/>
  <c r="M4671" i="2"/>
  <c r="L4671" i="2"/>
  <c r="Q4670" i="2"/>
  <c r="P4670" i="2"/>
  <c r="R4670" i="2" s="1"/>
  <c r="O4670" i="2"/>
  <c r="M4670" i="2"/>
  <c r="L4670" i="2"/>
  <c r="N4670" i="2" s="1"/>
  <c r="R4669" i="2"/>
  <c r="Q4669" i="2"/>
  <c r="P4669" i="2"/>
  <c r="O4669" i="2"/>
  <c r="M4669" i="2"/>
  <c r="N4669" i="2" s="1"/>
  <c r="L4669" i="2"/>
  <c r="Q4668" i="2"/>
  <c r="P4668" i="2"/>
  <c r="R4668" i="2" s="1"/>
  <c r="O4668" i="2"/>
  <c r="M4668" i="2"/>
  <c r="N4668" i="2" s="1"/>
  <c r="L4668" i="2"/>
  <c r="Q4667" i="2"/>
  <c r="P4667" i="2"/>
  <c r="R4667" i="2" s="1"/>
  <c r="O4667" i="2"/>
  <c r="M4667" i="2"/>
  <c r="L4667" i="2"/>
  <c r="Q4666" i="2"/>
  <c r="P4666" i="2"/>
  <c r="R4666" i="2" s="1"/>
  <c r="O4666" i="2"/>
  <c r="M4666" i="2"/>
  <c r="L4666" i="2"/>
  <c r="Q4665" i="2"/>
  <c r="P4665" i="2"/>
  <c r="R4665" i="2" s="1"/>
  <c r="O4665" i="2"/>
  <c r="M4665" i="2"/>
  <c r="N4665" i="2" s="1"/>
  <c r="L4665" i="2"/>
  <c r="Q4664" i="2"/>
  <c r="P4664" i="2"/>
  <c r="R4664" i="2" s="1"/>
  <c r="O4664" i="2"/>
  <c r="M4664" i="2"/>
  <c r="L4664" i="2"/>
  <c r="N4664" i="2" s="1"/>
  <c r="Q4663" i="2"/>
  <c r="P4663" i="2"/>
  <c r="R4663" i="2" s="1"/>
  <c r="O4663" i="2"/>
  <c r="M4663" i="2"/>
  <c r="L4663" i="2"/>
  <c r="Q4662" i="2"/>
  <c r="P4662" i="2"/>
  <c r="R4662" i="2" s="1"/>
  <c r="O4662" i="2"/>
  <c r="M4662" i="2"/>
  <c r="L4662" i="2"/>
  <c r="Q4661" i="2"/>
  <c r="P4661" i="2"/>
  <c r="R4661" i="2" s="1"/>
  <c r="O4661" i="2"/>
  <c r="M4661" i="2"/>
  <c r="L4661" i="2"/>
  <c r="R4660" i="2"/>
  <c r="Q4660" i="2"/>
  <c r="P4660" i="2"/>
  <c r="O4660" i="2"/>
  <c r="M4660" i="2"/>
  <c r="N4660" i="2" s="1"/>
  <c r="L4660" i="2"/>
  <c r="Q4659" i="2"/>
  <c r="P4659" i="2"/>
  <c r="R4659" i="2" s="1"/>
  <c r="O4659" i="2"/>
  <c r="M4659" i="2"/>
  <c r="L4659" i="2"/>
  <c r="R4658" i="2"/>
  <c r="Q4658" i="2"/>
  <c r="P4658" i="2"/>
  <c r="O4658" i="2"/>
  <c r="M4658" i="2"/>
  <c r="N4658" i="2" s="1"/>
  <c r="L4658" i="2"/>
  <c r="Q4657" i="2"/>
  <c r="P4657" i="2"/>
  <c r="R4657" i="2" s="1"/>
  <c r="O4657" i="2"/>
  <c r="M4657" i="2"/>
  <c r="L4657" i="2"/>
  <c r="Q4656" i="2"/>
  <c r="P4656" i="2"/>
  <c r="R4656" i="2" s="1"/>
  <c r="O4656" i="2"/>
  <c r="M4656" i="2"/>
  <c r="L4656" i="2"/>
  <c r="N4656" i="2" s="1"/>
  <c r="Q4655" i="2"/>
  <c r="P4655" i="2"/>
  <c r="R4655" i="2" s="1"/>
  <c r="O4655" i="2"/>
  <c r="M4655" i="2"/>
  <c r="N4655" i="2" s="1"/>
  <c r="L4655" i="2"/>
  <c r="Q4654" i="2"/>
  <c r="P4654" i="2"/>
  <c r="R4654" i="2" s="1"/>
  <c r="O4654" i="2"/>
  <c r="M4654" i="2"/>
  <c r="L4654" i="2"/>
  <c r="N4654" i="2" s="1"/>
  <c r="R4653" i="2"/>
  <c r="Q4653" i="2"/>
  <c r="P4653" i="2"/>
  <c r="O4653" i="2"/>
  <c r="M4653" i="2"/>
  <c r="N4653" i="2" s="1"/>
  <c r="L4653" i="2"/>
  <c r="Q4652" i="2"/>
  <c r="P4652" i="2"/>
  <c r="R4652" i="2" s="1"/>
  <c r="O4652" i="2"/>
  <c r="M4652" i="2"/>
  <c r="L4652" i="2"/>
  <c r="Q4651" i="2"/>
  <c r="P4651" i="2"/>
  <c r="R4651" i="2" s="1"/>
  <c r="O4651" i="2"/>
  <c r="M4651" i="2"/>
  <c r="N4651" i="2" s="1"/>
  <c r="L4651" i="2"/>
  <c r="Q4650" i="2"/>
  <c r="P4650" i="2"/>
  <c r="R4650" i="2" s="1"/>
  <c r="O4650" i="2"/>
  <c r="M4650" i="2"/>
  <c r="N4650" i="2" s="1"/>
  <c r="L4650" i="2"/>
  <c r="Q4649" i="2"/>
  <c r="P4649" i="2"/>
  <c r="R4649" i="2" s="1"/>
  <c r="O4649" i="2"/>
  <c r="M4649" i="2"/>
  <c r="N4649" i="2" s="1"/>
  <c r="L4649" i="2"/>
  <c r="R4648" i="2"/>
  <c r="Q4648" i="2"/>
  <c r="P4648" i="2"/>
  <c r="O4648" i="2"/>
  <c r="N4648" i="2"/>
  <c r="M4648" i="2"/>
  <c r="L4648" i="2"/>
  <c r="Q4647" i="2"/>
  <c r="P4647" i="2"/>
  <c r="R4647" i="2" s="1"/>
  <c r="O4647" i="2"/>
  <c r="M4647" i="2"/>
  <c r="L4647" i="2"/>
  <c r="R4646" i="2"/>
  <c r="Q4646" i="2"/>
  <c r="P4646" i="2"/>
  <c r="O4646" i="2"/>
  <c r="N4646" i="2"/>
  <c r="M4646" i="2"/>
  <c r="L4646" i="2"/>
  <c r="Q4645" i="2"/>
  <c r="P4645" i="2"/>
  <c r="R4645" i="2" s="1"/>
  <c r="O4645" i="2"/>
  <c r="M4645" i="2"/>
  <c r="L4645" i="2"/>
  <c r="Q4644" i="2"/>
  <c r="P4644" i="2"/>
  <c r="R4644" i="2" s="1"/>
  <c r="O4644" i="2"/>
  <c r="M4644" i="2"/>
  <c r="L4644" i="2"/>
  <c r="Q4643" i="2"/>
  <c r="P4643" i="2"/>
  <c r="R4643" i="2" s="1"/>
  <c r="O4643" i="2"/>
  <c r="M4643" i="2"/>
  <c r="N4643" i="2" s="1"/>
  <c r="L4643" i="2"/>
  <c r="Q4642" i="2"/>
  <c r="P4642" i="2"/>
  <c r="R4642" i="2" s="1"/>
  <c r="O4642" i="2"/>
  <c r="M4642" i="2"/>
  <c r="L4642" i="2"/>
  <c r="R4641" i="2"/>
  <c r="Q4641" i="2"/>
  <c r="P4641" i="2"/>
  <c r="O4641" i="2"/>
  <c r="M4641" i="2"/>
  <c r="N4641" i="2" s="1"/>
  <c r="L4641" i="2"/>
  <c r="Q4640" i="2"/>
  <c r="P4640" i="2"/>
  <c r="R4640" i="2" s="1"/>
  <c r="O4640" i="2"/>
  <c r="M4640" i="2"/>
  <c r="L4640" i="2"/>
  <c r="N4640" i="2" s="1"/>
  <c r="Q4639" i="2"/>
  <c r="P4639" i="2"/>
  <c r="R4639" i="2" s="1"/>
  <c r="O4639" i="2"/>
  <c r="M4639" i="2"/>
  <c r="L4639" i="2"/>
  <c r="Q4638" i="2"/>
  <c r="P4638" i="2"/>
  <c r="R4638" i="2" s="1"/>
  <c r="O4638" i="2"/>
  <c r="M4638" i="2"/>
  <c r="L4638" i="2"/>
  <c r="N4638" i="2" s="1"/>
  <c r="R4637" i="2"/>
  <c r="Q4637" i="2"/>
  <c r="P4637" i="2"/>
  <c r="O4637" i="2"/>
  <c r="M4637" i="2"/>
  <c r="N4637" i="2" s="1"/>
  <c r="L4637" i="2"/>
  <c r="Q4636" i="2"/>
  <c r="P4636" i="2"/>
  <c r="R4636" i="2" s="1"/>
  <c r="O4636" i="2"/>
  <c r="M4636" i="2"/>
  <c r="N4636" i="2" s="1"/>
  <c r="L4636" i="2"/>
  <c r="Q4635" i="2"/>
  <c r="P4635" i="2"/>
  <c r="R4635" i="2" s="1"/>
  <c r="O4635" i="2"/>
  <c r="M4635" i="2"/>
  <c r="L4635" i="2"/>
  <c r="Q4634" i="2"/>
  <c r="P4634" i="2"/>
  <c r="R4634" i="2" s="1"/>
  <c r="O4634" i="2"/>
  <c r="M4634" i="2"/>
  <c r="L4634" i="2"/>
  <c r="Q4633" i="2"/>
  <c r="P4633" i="2"/>
  <c r="R4633" i="2" s="1"/>
  <c r="O4633" i="2"/>
  <c r="M4633" i="2"/>
  <c r="N4633" i="2" s="1"/>
  <c r="L4633" i="2"/>
  <c r="Q4632" i="2"/>
  <c r="P4632" i="2"/>
  <c r="R4632" i="2" s="1"/>
  <c r="O4632" i="2"/>
  <c r="M4632" i="2"/>
  <c r="L4632" i="2"/>
  <c r="N4632" i="2" s="1"/>
  <c r="Q4631" i="2"/>
  <c r="P4631" i="2"/>
  <c r="R4631" i="2" s="1"/>
  <c r="O4631" i="2"/>
  <c r="M4631" i="2"/>
  <c r="L4631" i="2"/>
  <c r="Q4630" i="2"/>
  <c r="P4630" i="2"/>
  <c r="R4630" i="2" s="1"/>
  <c r="O4630" i="2"/>
  <c r="M4630" i="2"/>
  <c r="L4630" i="2"/>
  <c r="Q4629" i="2"/>
  <c r="P4629" i="2"/>
  <c r="R4629" i="2" s="1"/>
  <c r="O4629" i="2"/>
  <c r="M4629" i="2"/>
  <c r="L4629" i="2"/>
  <c r="Q4628" i="2"/>
  <c r="P4628" i="2"/>
  <c r="R4628" i="2" s="1"/>
  <c r="O4628" i="2"/>
  <c r="M4628" i="2"/>
  <c r="L4628" i="2"/>
  <c r="N4628" i="2" s="1"/>
  <c r="Q4627" i="2"/>
  <c r="P4627" i="2"/>
  <c r="R4627" i="2" s="1"/>
  <c r="O4627" i="2"/>
  <c r="M4627" i="2"/>
  <c r="L4627" i="2"/>
  <c r="Q4626" i="2"/>
  <c r="P4626" i="2"/>
  <c r="R4626" i="2" s="1"/>
  <c r="O4626" i="2"/>
  <c r="M4626" i="2"/>
  <c r="L4626" i="2"/>
  <c r="Q4625" i="2"/>
  <c r="P4625" i="2"/>
  <c r="R4625" i="2" s="1"/>
  <c r="O4625" i="2"/>
  <c r="M4625" i="2"/>
  <c r="L4625" i="2"/>
  <c r="Q4624" i="2"/>
  <c r="P4624" i="2"/>
  <c r="R4624" i="2" s="1"/>
  <c r="O4624" i="2"/>
  <c r="M4624" i="2"/>
  <c r="L4624" i="2"/>
  <c r="N4624" i="2" s="1"/>
  <c r="Q4623" i="2"/>
  <c r="P4623" i="2"/>
  <c r="R4623" i="2" s="1"/>
  <c r="O4623" i="2"/>
  <c r="M4623" i="2"/>
  <c r="N4623" i="2" s="1"/>
  <c r="L4623" i="2"/>
  <c r="Q4622" i="2"/>
  <c r="P4622" i="2"/>
  <c r="R4622" i="2" s="1"/>
  <c r="O4622" i="2"/>
  <c r="M4622" i="2"/>
  <c r="L4622" i="2"/>
  <c r="N4622" i="2" s="1"/>
  <c r="R4621" i="2"/>
  <c r="Q4621" i="2"/>
  <c r="P4621" i="2"/>
  <c r="O4621" i="2"/>
  <c r="M4621" i="2"/>
  <c r="N4621" i="2" s="1"/>
  <c r="L4621" i="2"/>
  <c r="Q4620" i="2"/>
  <c r="P4620" i="2"/>
  <c r="R4620" i="2" s="1"/>
  <c r="O4620" i="2"/>
  <c r="M4620" i="2"/>
  <c r="L4620" i="2"/>
  <c r="Q4619" i="2"/>
  <c r="P4619" i="2"/>
  <c r="R4619" i="2" s="1"/>
  <c r="O4619" i="2"/>
  <c r="M4619" i="2"/>
  <c r="N4619" i="2" s="1"/>
  <c r="L4619" i="2"/>
  <c r="Q4618" i="2"/>
  <c r="P4618" i="2"/>
  <c r="R4618" i="2" s="1"/>
  <c r="O4618" i="2"/>
  <c r="M4618" i="2"/>
  <c r="N4618" i="2" s="1"/>
  <c r="L4618" i="2"/>
  <c r="Q4617" i="2"/>
  <c r="P4617" i="2"/>
  <c r="R4617" i="2" s="1"/>
  <c r="O4617" i="2"/>
  <c r="M4617" i="2"/>
  <c r="N4617" i="2" s="1"/>
  <c r="L4617" i="2"/>
  <c r="Q4616" i="2"/>
  <c r="P4616" i="2"/>
  <c r="R4616" i="2" s="1"/>
  <c r="O4616" i="2"/>
  <c r="M4616" i="2"/>
  <c r="L4616" i="2"/>
  <c r="N4616" i="2" s="1"/>
  <c r="Q4615" i="2"/>
  <c r="P4615" i="2"/>
  <c r="R4615" i="2" s="1"/>
  <c r="O4615" i="2"/>
  <c r="M4615" i="2"/>
  <c r="N4615" i="2" s="1"/>
  <c r="L4615" i="2"/>
  <c r="Q4614" i="2"/>
  <c r="P4614" i="2"/>
  <c r="R4614" i="2" s="1"/>
  <c r="O4614" i="2"/>
  <c r="M4614" i="2"/>
  <c r="L4614" i="2"/>
  <c r="N4614" i="2" s="1"/>
  <c r="Q4613" i="2"/>
  <c r="P4613" i="2"/>
  <c r="R4613" i="2" s="1"/>
  <c r="O4613" i="2"/>
  <c r="M4613" i="2"/>
  <c r="L4613" i="2"/>
  <c r="R4612" i="2"/>
  <c r="Q4612" i="2"/>
  <c r="P4612" i="2"/>
  <c r="O4612" i="2"/>
  <c r="N4612" i="2"/>
  <c r="M4612" i="2"/>
  <c r="L4612" i="2"/>
  <c r="Q4611" i="2"/>
  <c r="P4611" i="2"/>
  <c r="R4611" i="2" s="1"/>
  <c r="O4611" i="2"/>
  <c r="M4611" i="2"/>
  <c r="L4611" i="2"/>
  <c r="R4610" i="2"/>
  <c r="Q4610" i="2"/>
  <c r="P4610" i="2"/>
  <c r="O4610" i="2"/>
  <c r="N4610" i="2"/>
  <c r="M4610" i="2"/>
  <c r="L4610" i="2"/>
  <c r="R4609" i="2"/>
  <c r="Q4609" i="2"/>
  <c r="P4609" i="2"/>
  <c r="O4609" i="2"/>
  <c r="M4609" i="2"/>
  <c r="N4609" i="2" s="1"/>
  <c r="L4609" i="2"/>
  <c r="Q4608" i="2"/>
  <c r="P4608" i="2"/>
  <c r="R4608" i="2" s="1"/>
  <c r="O4608" i="2"/>
  <c r="M4608" i="2"/>
  <c r="L4608" i="2"/>
  <c r="N4608" i="2" s="1"/>
  <c r="Q4607" i="2"/>
  <c r="P4607" i="2"/>
  <c r="R4607" i="2" s="1"/>
  <c r="O4607" i="2"/>
  <c r="M4607" i="2"/>
  <c r="L4607" i="2"/>
  <c r="Q4606" i="2"/>
  <c r="P4606" i="2"/>
  <c r="R4606" i="2" s="1"/>
  <c r="O4606" i="2"/>
  <c r="M4606" i="2"/>
  <c r="L4606" i="2"/>
  <c r="N4606" i="2" s="1"/>
  <c r="R4605" i="2"/>
  <c r="Q4605" i="2"/>
  <c r="P4605" i="2"/>
  <c r="O4605" i="2"/>
  <c r="N4605" i="2"/>
  <c r="M4605" i="2"/>
  <c r="L4605" i="2"/>
  <c r="Q4604" i="2"/>
  <c r="P4604" i="2"/>
  <c r="R4604" i="2" s="1"/>
  <c r="O4604" i="2"/>
  <c r="M4604" i="2"/>
  <c r="L4604" i="2"/>
  <c r="Q4603" i="2"/>
  <c r="P4603" i="2"/>
  <c r="R4603" i="2" s="1"/>
  <c r="O4603" i="2"/>
  <c r="M4603" i="2"/>
  <c r="N4603" i="2" s="1"/>
  <c r="L4603" i="2"/>
  <c r="Q4602" i="2"/>
  <c r="P4602" i="2"/>
  <c r="R4602" i="2" s="1"/>
  <c r="O4602" i="2"/>
  <c r="M4602" i="2"/>
  <c r="L4602" i="2"/>
  <c r="Q4601" i="2"/>
  <c r="P4601" i="2"/>
  <c r="R4601" i="2" s="1"/>
  <c r="O4601" i="2"/>
  <c r="M4601" i="2"/>
  <c r="L4601" i="2"/>
  <c r="R4600" i="2"/>
  <c r="Q4600" i="2"/>
  <c r="P4600" i="2"/>
  <c r="O4600" i="2"/>
  <c r="N4600" i="2"/>
  <c r="M4600" i="2"/>
  <c r="L4600" i="2"/>
  <c r="Q4599" i="2"/>
  <c r="P4599" i="2"/>
  <c r="R4599" i="2" s="1"/>
  <c r="O4599" i="2"/>
  <c r="M4599" i="2"/>
  <c r="L4599" i="2"/>
  <c r="R4598" i="2"/>
  <c r="Q4598" i="2"/>
  <c r="P4598" i="2"/>
  <c r="O4598" i="2"/>
  <c r="N4598" i="2"/>
  <c r="M4598" i="2"/>
  <c r="L4598" i="2"/>
  <c r="Q4597" i="2"/>
  <c r="P4597" i="2"/>
  <c r="R4597" i="2" s="1"/>
  <c r="O4597" i="2"/>
  <c r="M4597" i="2"/>
  <c r="L4597" i="2"/>
  <c r="Q4596" i="2"/>
  <c r="P4596" i="2"/>
  <c r="R4596" i="2" s="1"/>
  <c r="O4596" i="2"/>
  <c r="M4596" i="2"/>
  <c r="L4596" i="2"/>
  <c r="Q4595" i="2"/>
  <c r="P4595" i="2"/>
  <c r="R4595" i="2" s="1"/>
  <c r="O4595" i="2"/>
  <c r="M4595" i="2"/>
  <c r="N4595" i="2" s="1"/>
  <c r="L4595" i="2"/>
  <c r="Q4594" i="2"/>
  <c r="P4594" i="2"/>
  <c r="R4594" i="2" s="1"/>
  <c r="O4594" i="2"/>
  <c r="M4594" i="2"/>
  <c r="L4594" i="2"/>
  <c r="N4594" i="2" s="1"/>
  <c r="R4593" i="2"/>
  <c r="Q4593" i="2"/>
  <c r="P4593" i="2"/>
  <c r="O4593" i="2"/>
  <c r="M4593" i="2"/>
  <c r="L4593" i="2"/>
  <c r="Q4592" i="2"/>
  <c r="P4592" i="2"/>
  <c r="R4592" i="2" s="1"/>
  <c r="O4592" i="2"/>
  <c r="M4592" i="2"/>
  <c r="L4592" i="2"/>
  <c r="Q4591" i="2"/>
  <c r="P4591" i="2"/>
  <c r="R4591" i="2" s="1"/>
  <c r="O4591" i="2"/>
  <c r="M4591" i="2"/>
  <c r="L4591" i="2"/>
  <c r="Q4590" i="2"/>
  <c r="P4590" i="2"/>
  <c r="R4590" i="2" s="1"/>
  <c r="O4590" i="2"/>
  <c r="M4590" i="2"/>
  <c r="L4590" i="2"/>
  <c r="N4590" i="2" s="1"/>
  <c r="R4589" i="2"/>
  <c r="Q4589" i="2"/>
  <c r="P4589" i="2"/>
  <c r="O4589" i="2"/>
  <c r="M4589" i="2"/>
  <c r="N4589" i="2" s="1"/>
  <c r="L4589" i="2"/>
  <c r="Q4588" i="2"/>
  <c r="P4588" i="2"/>
  <c r="R4588" i="2" s="1"/>
  <c r="O4588" i="2"/>
  <c r="M4588" i="2"/>
  <c r="N4588" i="2" s="1"/>
  <c r="L4588" i="2"/>
  <c r="Q4587" i="2"/>
  <c r="P4587" i="2"/>
  <c r="R4587" i="2" s="1"/>
  <c r="O4587" i="2"/>
  <c r="M4587" i="2"/>
  <c r="N4587" i="2" s="1"/>
  <c r="L4587" i="2"/>
  <c r="Q4586" i="2"/>
  <c r="P4586" i="2"/>
  <c r="R4586" i="2" s="1"/>
  <c r="O4586" i="2"/>
  <c r="M4586" i="2"/>
  <c r="L4586" i="2"/>
  <c r="Q4585" i="2"/>
  <c r="P4585" i="2"/>
  <c r="R4585" i="2" s="1"/>
  <c r="O4585" i="2"/>
  <c r="M4585" i="2"/>
  <c r="L4585" i="2"/>
  <c r="Q4584" i="2"/>
  <c r="P4584" i="2"/>
  <c r="R4584" i="2" s="1"/>
  <c r="O4584" i="2"/>
  <c r="M4584" i="2"/>
  <c r="L4584" i="2"/>
  <c r="N4584" i="2" s="1"/>
  <c r="Q4583" i="2"/>
  <c r="P4583" i="2"/>
  <c r="R4583" i="2" s="1"/>
  <c r="O4583" i="2"/>
  <c r="M4583" i="2"/>
  <c r="L4583" i="2"/>
  <c r="Q4582" i="2"/>
  <c r="P4582" i="2"/>
  <c r="R4582" i="2" s="1"/>
  <c r="O4582" i="2"/>
  <c r="M4582" i="2"/>
  <c r="L4582" i="2"/>
  <c r="Q4581" i="2"/>
  <c r="P4581" i="2"/>
  <c r="R4581" i="2" s="1"/>
  <c r="O4581" i="2"/>
  <c r="M4581" i="2"/>
  <c r="N4581" i="2" s="1"/>
  <c r="L4581" i="2"/>
  <c r="Q4580" i="2"/>
  <c r="P4580" i="2"/>
  <c r="R4580" i="2" s="1"/>
  <c r="O4580" i="2"/>
  <c r="M4580" i="2"/>
  <c r="N4580" i="2" s="1"/>
  <c r="L4580" i="2"/>
  <c r="Q4579" i="2"/>
  <c r="P4579" i="2"/>
  <c r="R4579" i="2" s="1"/>
  <c r="O4579" i="2"/>
  <c r="M4579" i="2"/>
  <c r="N4579" i="2" s="1"/>
  <c r="L4579" i="2"/>
  <c r="Q4578" i="2"/>
  <c r="P4578" i="2"/>
  <c r="R4578" i="2" s="1"/>
  <c r="O4578" i="2"/>
  <c r="M4578" i="2"/>
  <c r="L4578" i="2"/>
  <c r="R4577" i="2"/>
  <c r="Q4577" i="2"/>
  <c r="P4577" i="2"/>
  <c r="O4577" i="2"/>
  <c r="M4577" i="2"/>
  <c r="N4577" i="2" s="1"/>
  <c r="L4577" i="2"/>
  <c r="Q4576" i="2"/>
  <c r="P4576" i="2"/>
  <c r="R4576" i="2" s="1"/>
  <c r="O4576" i="2"/>
  <c r="M4576" i="2"/>
  <c r="L4576" i="2"/>
  <c r="Q4575" i="2"/>
  <c r="P4575" i="2"/>
  <c r="R4575" i="2" s="1"/>
  <c r="O4575" i="2"/>
  <c r="M4575" i="2"/>
  <c r="L4575" i="2"/>
  <c r="Q4574" i="2"/>
  <c r="P4574" i="2"/>
  <c r="R4574" i="2" s="1"/>
  <c r="O4574" i="2"/>
  <c r="M4574" i="2"/>
  <c r="N4574" i="2" s="1"/>
  <c r="L4574" i="2"/>
  <c r="Q4573" i="2"/>
  <c r="P4573" i="2"/>
  <c r="R4573" i="2" s="1"/>
  <c r="O4573" i="2"/>
  <c r="M4573" i="2"/>
  <c r="N4573" i="2" s="1"/>
  <c r="L4573" i="2"/>
  <c r="Q4572" i="2"/>
  <c r="P4572" i="2"/>
  <c r="R4572" i="2" s="1"/>
  <c r="O4572" i="2"/>
  <c r="M4572" i="2"/>
  <c r="N4572" i="2" s="1"/>
  <c r="L4572" i="2"/>
  <c r="Q4571" i="2"/>
  <c r="P4571" i="2"/>
  <c r="R4571" i="2" s="1"/>
  <c r="O4571" i="2"/>
  <c r="M4571" i="2"/>
  <c r="N4571" i="2" s="1"/>
  <c r="L4571" i="2"/>
  <c r="Q4570" i="2"/>
  <c r="P4570" i="2"/>
  <c r="R4570" i="2" s="1"/>
  <c r="O4570" i="2"/>
  <c r="M4570" i="2"/>
  <c r="L4570" i="2"/>
  <c r="N4570" i="2" s="1"/>
  <c r="R4569" i="2"/>
  <c r="Q4569" i="2"/>
  <c r="P4569" i="2"/>
  <c r="O4569" i="2"/>
  <c r="M4569" i="2"/>
  <c r="N4569" i="2" s="1"/>
  <c r="L4569" i="2"/>
  <c r="Q4568" i="2"/>
  <c r="P4568" i="2"/>
  <c r="R4568" i="2" s="1"/>
  <c r="O4568" i="2"/>
  <c r="M4568" i="2"/>
  <c r="L4568" i="2"/>
  <c r="Q4567" i="2"/>
  <c r="P4567" i="2"/>
  <c r="R4567" i="2" s="1"/>
  <c r="O4567" i="2"/>
  <c r="M4567" i="2"/>
  <c r="L4567" i="2"/>
  <c r="Q4566" i="2"/>
  <c r="P4566" i="2"/>
  <c r="R4566" i="2" s="1"/>
  <c r="O4566" i="2"/>
  <c r="M4566" i="2"/>
  <c r="N4566" i="2" s="1"/>
  <c r="L4566" i="2"/>
  <c r="Q4565" i="2"/>
  <c r="P4565" i="2"/>
  <c r="R4565" i="2" s="1"/>
  <c r="O4565" i="2"/>
  <c r="M4565" i="2"/>
  <c r="N4565" i="2" s="1"/>
  <c r="L4565" i="2"/>
  <c r="Q4564" i="2"/>
  <c r="P4564" i="2"/>
  <c r="R4564" i="2" s="1"/>
  <c r="O4564" i="2"/>
  <c r="M4564" i="2"/>
  <c r="L4564" i="2"/>
  <c r="Q4563" i="2"/>
  <c r="P4563" i="2"/>
  <c r="R4563" i="2" s="1"/>
  <c r="O4563" i="2"/>
  <c r="M4563" i="2"/>
  <c r="N4563" i="2" s="1"/>
  <c r="L4563" i="2"/>
  <c r="Q4562" i="2"/>
  <c r="P4562" i="2"/>
  <c r="R4562" i="2" s="1"/>
  <c r="O4562" i="2"/>
  <c r="M4562" i="2"/>
  <c r="L4562" i="2"/>
  <c r="Q4561" i="2"/>
  <c r="P4561" i="2"/>
  <c r="R4561" i="2" s="1"/>
  <c r="O4561" i="2"/>
  <c r="M4561" i="2"/>
  <c r="L4561" i="2"/>
  <c r="Q4560" i="2"/>
  <c r="P4560" i="2"/>
  <c r="R4560" i="2" s="1"/>
  <c r="O4560" i="2"/>
  <c r="M4560" i="2"/>
  <c r="L4560" i="2"/>
  <c r="N4560" i="2" s="1"/>
  <c r="Q4559" i="2"/>
  <c r="P4559" i="2"/>
  <c r="R4559" i="2" s="1"/>
  <c r="O4559" i="2"/>
  <c r="M4559" i="2"/>
  <c r="N4559" i="2" s="1"/>
  <c r="L4559" i="2"/>
  <c r="Q4558" i="2"/>
  <c r="P4558" i="2"/>
  <c r="R4558" i="2" s="1"/>
  <c r="O4558" i="2"/>
  <c r="M4558" i="2"/>
  <c r="L4558" i="2"/>
  <c r="Q4557" i="2"/>
  <c r="P4557" i="2"/>
  <c r="R4557" i="2" s="1"/>
  <c r="O4557" i="2"/>
  <c r="M4557" i="2"/>
  <c r="L4557" i="2"/>
  <c r="Q4556" i="2"/>
  <c r="P4556" i="2"/>
  <c r="R4556" i="2" s="1"/>
  <c r="O4556" i="2"/>
  <c r="M4556" i="2"/>
  <c r="L4556" i="2"/>
  <c r="N4556" i="2" s="1"/>
  <c r="Q4555" i="2"/>
  <c r="P4555" i="2"/>
  <c r="R4555" i="2" s="1"/>
  <c r="O4555" i="2"/>
  <c r="M4555" i="2"/>
  <c r="N4555" i="2" s="1"/>
  <c r="L4555" i="2"/>
  <c r="Q4554" i="2"/>
  <c r="P4554" i="2"/>
  <c r="R4554" i="2" s="1"/>
  <c r="O4554" i="2"/>
  <c r="M4554" i="2"/>
  <c r="L4554" i="2"/>
  <c r="N4554" i="2" s="1"/>
  <c r="R4553" i="2"/>
  <c r="Q4553" i="2"/>
  <c r="P4553" i="2"/>
  <c r="O4553" i="2"/>
  <c r="M4553" i="2"/>
  <c r="L4553" i="2"/>
  <c r="Q4552" i="2"/>
  <c r="P4552" i="2"/>
  <c r="R4552" i="2" s="1"/>
  <c r="O4552" i="2"/>
  <c r="M4552" i="2"/>
  <c r="L4552" i="2"/>
  <c r="Q4551" i="2"/>
  <c r="P4551" i="2"/>
  <c r="R4551" i="2" s="1"/>
  <c r="O4551" i="2"/>
  <c r="M4551" i="2"/>
  <c r="L4551" i="2"/>
  <c r="Q4550" i="2"/>
  <c r="P4550" i="2"/>
  <c r="R4550" i="2" s="1"/>
  <c r="O4550" i="2"/>
  <c r="M4550" i="2"/>
  <c r="L4550" i="2"/>
  <c r="N4550" i="2" s="1"/>
  <c r="R4549" i="2"/>
  <c r="Q4549" i="2"/>
  <c r="P4549" i="2"/>
  <c r="O4549" i="2"/>
  <c r="N4549" i="2"/>
  <c r="M4549" i="2"/>
  <c r="L4549" i="2"/>
  <c r="R4548" i="2"/>
  <c r="Q4548" i="2"/>
  <c r="P4548" i="2"/>
  <c r="O4548" i="2"/>
  <c r="M4548" i="2"/>
  <c r="N4548" i="2" s="1"/>
  <c r="L4548" i="2"/>
  <c r="Q4547" i="2"/>
  <c r="P4547" i="2"/>
  <c r="R4547" i="2" s="1"/>
  <c r="O4547" i="2"/>
  <c r="M4547" i="2"/>
  <c r="L4547" i="2"/>
  <c r="R4546" i="2"/>
  <c r="Q4546" i="2"/>
  <c r="P4546" i="2"/>
  <c r="O4546" i="2"/>
  <c r="M4546" i="2"/>
  <c r="N4546" i="2" s="1"/>
  <c r="L4546" i="2"/>
  <c r="Q4545" i="2"/>
  <c r="P4545" i="2"/>
  <c r="R4545" i="2" s="1"/>
  <c r="O4545" i="2"/>
  <c r="M4545" i="2"/>
  <c r="L4545" i="2"/>
  <c r="R4544" i="2"/>
  <c r="Q4544" i="2"/>
  <c r="P4544" i="2"/>
  <c r="O4544" i="2"/>
  <c r="N4544" i="2"/>
  <c r="M4544" i="2"/>
  <c r="L4544" i="2"/>
  <c r="Q4543" i="2"/>
  <c r="P4543" i="2"/>
  <c r="R4543" i="2" s="1"/>
  <c r="O4543" i="2"/>
  <c r="M4543" i="2"/>
  <c r="L4543" i="2"/>
  <c r="R4542" i="2"/>
  <c r="Q4542" i="2"/>
  <c r="P4542" i="2"/>
  <c r="O4542" i="2"/>
  <c r="N4542" i="2"/>
  <c r="M4542" i="2"/>
  <c r="L4542" i="2"/>
  <c r="R4541" i="2"/>
  <c r="Q4541" i="2"/>
  <c r="P4541" i="2"/>
  <c r="O4541" i="2"/>
  <c r="M4541" i="2"/>
  <c r="N4541" i="2" s="1"/>
  <c r="L4541" i="2"/>
  <c r="Q4540" i="2"/>
  <c r="P4540" i="2"/>
  <c r="R4540" i="2" s="1"/>
  <c r="O4540" i="2"/>
  <c r="M4540" i="2"/>
  <c r="L4540" i="2"/>
  <c r="Q4539" i="2"/>
  <c r="P4539" i="2"/>
  <c r="R4539" i="2" s="1"/>
  <c r="O4539" i="2"/>
  <c r="M4539" i="2"/>
  <c r="L4539" i="2"/>
  <c r="Q4538" i="2"/>
  <c r="P4538" i="2"/>
  <c r="R4538" i="2" s="1"/>
  <c r="O4538" i="2"/>
  <c r="M4538" i="2"/>
  <c r="L4538" i="2"/>
  <c r="N4538" i="2" s="1"/>
  <c r="Q4537" i="2"/>
  <c r="P4537" i="2"/>
  <c r="R4537" i="2" s="1"/>
  <c r="O4537" i="2"/>
  <c r="M4537" i="2"/>
  <c r="L4537" i="2"/>
  <c r="R4536" i="2"/>
  <c r="Q4536" i="2"/>
  <c r="P4536" i="2"/>
  <c r="O4536" i="2"/>
  <c r="M4536" i="2"/>
  <c r="N4536" i="2" s="1"/>
  <c r="L4536" i="2"/>
  <c r="Q4535" i="2"/>
  <c r="P4535" i="2"/>
  <c r="R4535" i="2" s="1"/>
  <c r="O4535" i="2"/>
  <c r="M4535" i="2"/>
  <c r="L4535" i="2"/>
  <c r="R4534" i="2"/>
  <c r="Q4534" i="2"/>
  <c r="P4534" i="2"/>
  <c r="O4534" i="2"/>
  <c r="M4534" i="2"/>
  <c r="N4534" i="2" s="1"/>
  <c r="L4534" i="2"/>
  <c r="Q4533" i="2"/>
  <c r="P4533" i="2"/>
  <c r="R4533" i="2" s="1"/>
  <c r="O4533" i="2"/>
  <c r="M4533" i="2"/>
  <c r="L4533" i="2"/>
  <c r="Q4532" i="2"/>
  <c r="P4532" i="2"/>
  <c r="R4532" i="2" s="1"/>
  <c r="O4532" i="2"/>
  <c r="M4532" i="2"/>
  <c r="L4532" i="2"/>
  <c r="Q4531" i="2"/>
  <c r="P4531" i="2"/>
  <c r="R4531" i="2" s="1"/>
  <c r="O4531" i="2"/>
  <c r="M4531" i="2"/>
  <c r="N4531" i="2" s="1"/>
  <c r="L4531" i="2"/>
  <c r="Q4530" i="2"/>
  <c r="P4530" i="2"/>
  <c r="R4530" i="2" s="1"/>
  <c r="O4530" i="2"/>
  <c r="M4530" i="2"/>
  <c r="L4530" i="2"/>
  <c r="N4530" i="2" s="1"/>
  <c r="R4529" i="2"/>
  <c r="Q4529" i="2"/>
  <c r="P4529" i="2"/>
  <c r="O4529" i="2"/>
  <c r="M4529" i="2"/>
  <c r="L4529" i="2"/>
  <c r="Q4528" i="2"/>
  <c r="P4528" i="2"/>
  <c r="R4528" i="2" s="1"/>
  <c r="O4528" i="2"/>
  <c r="M4528" i="2"/>
  <c r="N4528" i="2" s="1"/>
  <c r="L4528" i="2"/>
  <c r="Q4527" i="2"/>
  <c r="P4527" i="2"/>
  <c r="R4527" i="2" s="1"/>
  <c r="O4527" i="2"/>
  <c r="M4527" i="2"/>
  <c r="L4527" i="2"/>
  <c r="Q4526" i="2"/>
  <c r="P4526" i="2"/>
  <c r="R4526" i="2" s="1"/>
  <c r="O4526" i="2"/>
  <c r="M4526" i="2"/>
  <c r="L4526" i="2"/>
  <c r="Q4525" i="2"/>
  <c r="P4525" i="2"/>
  <c r="R4525" i="2" s="1"/>
  <c r="O4525" i="2"/>
  <c r="M4525" i="2"/>
  <c r="L4525" i="2"/>
  <c r="N4525" i="2" s="1"/>
  <c r="R4524" i="2"/>
  <c r="Q4524" i="2"/>
  <c r="P4524" i="2"/>
  <c r="O4524" i="2"/>
  <c r="N4524" i="2"/>
  <c r="M4524" i="2"/>
  <c r="L4524" i="2"/>
  <c r="Q4523" i="2"/>
  <c r="P4523" i="2"/>
  <c r="R4523" i="2" s="1"/>
  <c r="O4523" i="2"/>
  <c r="M4523" i="2"/>
  <c r="L4523" i="2"/>
  <c r="Q4522" i="2"/>
  <c r="P4522" i="2"/>
  <c r="R4522" i="2" s="1"/>
  <c r="O4522" i="2"/>
  <c r="M4522" i="2"/>
  <c r="N4522" i="2" s="1"/>
  <c r="L4522" i="2"/>
  <c r="Q4521" i="2"/>
  <c r="P4521" i="2"/>
  <c r="R4521" i="2" s="1"/>
  <c r="O4521" i="2"/>
  <c r="M4521" i="2"/>
  <c r="L4521" i="2"/>
  <c r="Q4520" i="2"/>
  <c r="P4520" i="2"/>
  <c r="R4520" i="2" s="1"/>
  <c r="O4520" i="2"/>
  <c r="M4520" i="2"/>
  <c r="L4520" i="2"/>
  <c r="Q4519" i="2"/>
  <c r="P4519" i="2"/>
  <c r="R4519" i="2" s="1"/>
  <c r="O4519" i="2"/>
  <c r="M4519" i="2"/>
  <c r="L4519" i="2"/>
  <c r="N4519" i="2" s="1"/>
  <c r="Q4518" i="2"/>
  <c r="P4518" i="2"/>
  <c r="R4518" i="2" s="1"/>
  <c r="O4518" i="2"/>
  <c r="M4518" i="2"/>
  <c r="L4518" i="2"/>
  <c r="Q4517" i="2"/>
  <c r="P4517" i="2"/>
  <c r="R4517" i="2" s="1"/>
  <c r="O4517" i="2"/>
  <c r="M4517" i="2"/>
  <c r="L4517" i="2"/>
  <c r="Q4516" i="2"/>
  <c r="P4516" i="2"/>
  <c r="R4516" i="2" s="1"/>
  <c r="O4516" i="2"/>
  <c r="M4516" i="2"/>
  <c r="N4516" i="2" s="1"/>
  <c r="L4516" i="2"/>
  <c r="Q4515" i="2"/>
  <c r="P4515" i="2"/>
  <c r="R4515" i="2" s="1"/>
  <c r="O4515" i="2"/>
  <c r="M4515" i="2"/>
  <c r="N4515" i="2" s="1"/>
  <c r="L4515" i="2"/>
  <c r="Q4514" i="2"/>
  <c r="P4514" i="2"/>
  <c r="R4514" i="2" s="1"/>
  <c r="O4514" i="2"/>
  <c r="M4514" i="2"/>
  <c r="L4514" i="2"/>
  <c r="R4513" i="2"/>
  <c r="Q4513" i="2"/>
  <c r="P4513" i="2"/>
  <c r="O4513" i="2"/>
  <c r="N4513" i="2"/>
  <c r="M4513" i="2"/>
  <c r="L4513" i="2"/>
  <c r="Q4512" i="2"/>
  <c r="P4512" i="2"/>
  <c r="R4512" i="2" s="1"/>
  <c r="O4512" i="2"/>
  <c r="M4512" i="2"/>
  <c r="L4512" i="2"/>
  <c r="Q4511" i="2"/>
  <c r="P4511" i="2"/>
  <c r="R4511" i="2" s="1"/>
  <c r="O4511" i="2"/>
  <c r="M4511" i="2"/>
  <c r="L4511" i="2"/>
  <c r="Q4510" i="2"/>
  <c r="P4510" i="2"/>
  <c r="R4510" i="2" s="1"/>
  <c r="O4510" i="2"/>
  <c r="M4510" i="2"/>
  <c r="L4510" i="2"/>
  <c r="Q4509" i="2"/>
  <c r="P4509" i="2"/>
  <c r="R4509" i="2" s="1"/>
  <c r="O4509" i="2"/>
  <c r="M4509" i="2"/>
  <c r="L4509" i="2"/>
  <c r="N4509" i="2" s="1"/>
  <c r="R4508" i="2"/>
  <c r="Q4508" i="2"/>
  <c r="P4508" i="2"/>
  <c r="O4508" i="2"/>
  <c r="N4508" i="2"/>
  <c r="M4508" i="2"/>
  <c r="L4508" i="2"/>
  <c r="Q4507" i="2"/>
  <c r="P4507" i="2"/>
  <c r="R4507" i="2" s="1"/>
  <c r="O4507" i="2"/>
  <c r="M4507" i="2"/>
  <c r="L4507" i="2"/>
  <c r="Q4506" i="2"/>
  <c r="P4506" i="2"/>
  <c r="R4506" i="2" s="1"/>
  <c r="O4506" i="2"/>
  <c r="M4506" i="2"/>
  <c r="N4506" i="2" s="1"/>
  <c r="L4506" i="2"/>
  <c r="Q4505" i="2"/>
  <c r="P4505" i="2"/>
  <c r="R4505" i="2" s="1"/>
  <c r="O4505" i="2"/>
  <c r="M4505" i="2"/>
  <c r="N4505" i="2" s="1"/>
  <c r="L4505" i="2"/>
  <c r="Q4504" i="2"/>
  <c r="P4504" i="2"/>
  <c r="R4504" i="2" s="1"/>
  <c r="O4504" i="2"/>
  <c r="M4504" i="2"/>
  <c r="N4504" i="2" s="1"/>
  <c r="L4504" i="2"/>
  <c r="Q4503" i="2"/>
  <c r="P4503" i="2"/>
  <c r="R4503" i="2" s="1"/>
  <c r="O4503" i="2"/>
  <c r="M4503" i="2"/>
  <c r="L4503" i="2"/>
  <c r="N4503" i="2" s="1"/>
  <c r="Q4502" i="2"/>
  <c r="P4502" i="2"/>
  <c r="R4502" i="2" s="1"/>
  <c r="O4502" i="2"/>
  <c r="M4502" i="2"/>
  <c r="L4502" i="2"/>
  <c r="Q4501" i="2"/>
  <c r="P4501" i="2"/>
  <c r="R4501" i="2" s="1"/>
  <c r="O4501" i="2"/>
  <c r="M4501" i="2"/>
  <c r="L4501" i="2"/>
  <c r="N4501" i="2" s="1"/>
  <c r="Q4500" i="2"/>
  <c r="P4500" i="2"/>
  <c r="R4500" i="2" s="1"/>
  <c r="O4500" i="2"/>
  <c r="M4500" i="2"/>
  <c r="L4500" i="2"/>
  <c r="R4499" i="2"/>
  <c r="Q4499" i="2"/>
  <c r="P4499" i="2"/>
  <c r="O4499" i="2"/>
  <c r="M4499" i="2"/>
  <c r="N4499" i="2" s="1"/>
  <c r="L4499" i="2"/>
  <c r="Q4498" i="2"/>
  <c r="P4498" i="2"/>
  <c r="R4498" i="2" s="1"/>
  <c r="O4498" i="2"/>
  <c r="M4498" i="2"/>
  <c r="L4498" i="2"/>
  <c r="R4497" i="2"/>
  <c r="Q4497" i="2"/>
  <c r="P4497" i="2"/>
  <c r="O4497" i="2"/>
  <c r="M4497" i="2"/>
  <c r="N4497" i="2" s="1"/>
  <c r="L4497" i="2"/>
  <c r="Q4496" i="2"/>
  <c r="P4496" i="2"/>
  <c r="R4496" i="2" s="1"/>
  <c r="O4496" i="2"/>
  <c r="M4496" i="2"/>
  <c r="L4496" i="2"/>
  <c r="Q4495" i="2"/>
  <c r="P4495" i="2"/>
  <c r="R4495" i="2" s="1"/>
  <c r="O4495" i="2"/>
  <c r="M4495" i="2"/>
  <c r="L4495" i="2"/>
  <c r="Q4494" i="2"/>
  <c r="P4494" i="2"/>
  <c r="R4494" i="2" s="1"/>
  <c r="O4494" i="2"/>
  <c r="M4494" i="2"/>
  <c r="L4494" i="2"/>
  <c r="Q4493" i="2"/>
  <c r="P4493" i="2"/>
  <c r="R4493" i="2" s="1"/>
  <c r="O4493" i="2"/>
  <c r="M4493" i="2"/>
  <c r="L4493" i="2"/>
  <c r="N4493" i="2" s="1"/>
  <c r="R4492" i="2"/>
  <c r="Q4492" i="2"/>
  <c r="P4492" i="2"/>
  <c r="O4492" i="2"/>
  <c r="N4492" i="2"/>
  <c r="M4492" i="2"/>
  <c r="L4492" i="2"/>
  <c r="Q4491" i="2"/>
  <c r="P4491" i="2"/>
  <c r="R4491" i="2" s="1"/>
  <c r="O4491" i="2"/>
  <c r="M4491" i="2"/>
  <c r="L4491" i="2"/>
  <c r="Q4490" i="2"/>
  <c r="P4490" i="2"/>
  <c r="R4490" i="2" s="1"/>
  <c r="O4490" i="2"/>
  <c r="M4490" i="2"/>
  <c r="N4490" i="2" s="1"/>
  <c r="L4490" i="2"/>
  <c r="Q4489" i="2"/>
  <c r="P4489" i="2"/>
  <c r="R4489" i="2" s="1"/>
  <c r="O4489" i="2"/>
  <c r="M4489" i="2"/>
  <c r="N4489" i="2" s="1"/>
  <c r="L4489" i="2"/>
  <c r="Q4488" i="2"/>
  <c r="P4488" i="2"/>
  <c r="R4488" i="2" s="1"/>
  <c r="O4488" i="2"/>
  <c r="M4488" i="2"/>
  <c r="N4488" i="2" s="1"/>
  <c r="L4488" i="2"/>
  <c r="Q4487" i="2"/>
  <c r="P4487" i="2"/>
  <c r="R4487" i="2" s="1"/>
  <c r="O4487" i="2"/>
  <c r="M4487" i="2"/>
  <c r="L4487" i="2"/>
  <c r="N4487" i="2" s="1"/>
  <c r="Q4486" i="2"/>
  <c r="P4486" i="2"/>
  <c r="R4486" i="2" s="1"/>
  <c r="O4486" i="2"/>
  <c r="M4486" i="2"/>
  <c r="L4486" i="2"/>
  <c r="Q4485" i="2"/>
  <c r="P4485" i="2"/>
  <c r="R4485" i="2" s="1"/>
  <c r="O4485" i="2"/>
  <c r="M4485" i="2"/>
  <c r="L4485" i="2"/>
  <c r="N4485" i="2" s="1"/>
  <c r="Q4484" i="2"/>
  <c r="P4484" i="2"/>
  <c r="R4484" i="2" s="1"/>
  <c r="O4484" i="2"/>
  <c r="M4484" i="2"/>
  <c r="L4484" i="2"/>
  <c r="R4483" i="2"/>
  <c r="Q4483" i="2"/>
  <c r="P4483" i="2"/>
  <c r="O4483" i="2"/>
  <c r="M4483" i="2"/>
  <c r="N4483" i="2" s="1"/>
  <c r="L4483" i="2"/>
  <c r="Q4482" i="2"/>
  <c r="P4482" i="2"/>
  <c r="R4482" i="2" s="1"/>
  <c r="O4482" i="2"/>
  <c r="M4482" i="2"/>
  <c r="L4482" i="2"/>
  <c r="R4481" i="2"/>
  <c r="Q4481" i="2"/>
  <c r="P4481" i="2"/>
  <c r="O4481" i="2"/>
  <c r="M4481" i="2"/>
  <c r="N4481" i="2" s="1"/>
  <c r="L4481" i="2"/>
  <c r="Q4480" i="2"/>
  <c r="P4480" i="2"/>
  <c r="R4480" i="2" s="1"/>
  <c r="O4480" i="2"/>
  <c r="M4480" i="2"/>
  <c r="L4480" i="2"/>
  <c r="Q4479" i="2"/>
  <c r="P4479" i="2"/>
  <c r="R4479" i="2" s="1"/>
  <c r="O4479" i="2"/>
  <c r="M4479" i="2"/>
  <c r="L4479" i="2"/>
  <c r="N4479" i="2" s="1"/>
  <c r="Q4478" i="2"/>
  <c r="P4478" i="2"/>
  <c r="R4478" i="2" s="1"/>
  <c r="O4478" i="2"/>
  <c r="M4478" i="2"/>
  <c r="L4478" i="2"/>
  <c r="Q4477" i="2"/>
  <c r="P4477" i="2"/>
  <c r="R4477" i="2" s="1"/>
  <c r="O4477" i="2"/>
  <c r="M4477" i="2"/>
  <c r="L4477" i="2"/>
  <c r="N4477" i="2" s="1"/>
  <c r="R4476" i="2"/>
  <c r="Q4476" i="2"/>
  <c r="P4476" i="2"/>
  <c r="O4476" i="2"/>
  <c r="M4476" i="2"/>
  <c r="N4476" i="2" s="1"/>
  <c r="L4476" i="2"/>
  <c r="Q4475" i="2"/>
  <c r="P4475" i="2"/>
  <c r="R4475" i="2" s="1"/>
  <c r="O4475" i="2"/>
  <c r="M4475" i="2"/>
  <c r="L4475" i="2"/>
  <c r="Q4474" i="2"/>
  <c r="P4474" i="2"/>
  <c r="R4474" i="2" s="1"/>
  <c r="O4474" i="2"/>
  <c r="M4474" i="2"/>
  <c r="N4474" i="2" s="1"/>
  <c r="L4474" i="2"/>
  <c r="Q4473" i="2"/>
  <c r="P4473" i="2"/>
  <c r="R4473" i="2" s="1"/>
  <c r="O4473" i="2"/>
  <c r="M4473" i="2"/>
  <c r="N4473" i="2" s="1"/>
  <c r="L4473" i="2"/>
  <c r="Q4472" i="2"/>
  <c r="P4472" i="2"/>
  <c r="R4472" i="2" s="1"/>
  <c r="O4472" i="2"/>
  <c r="M4472" i="2"/>
  <c r="N4472" i="2" s="1"/>
  <c r="L4472" i="2"/>
  <c r="Q4471" i="2"/>
  <c r="P4471" i="2"/>
  <c r="R4471" i="2" s="1"/>
  <c r="O4471" i="2"/>
  <c r="M4471" i="2"/>
  <c r="L4471" i="2"/>
  <c r="N4471" i="2" s="1"/>
  <c r="Q4470" i="2"/>
  <c r="P4470" i="2"/>
  <c r="R4470" i="2" s="1"/>
  <c r="O4470" i="2"/>
  <c r="M4470" i="2"/>
  <c r="L4470" i="2"/>
  <c r="Q4469" i="2"/>
  <c r="P4469" i="2"/>
  <c r="R4469" i="2" s="1"/>
  <c r="O4469" i="2"/>
  <c r="M4469" i="2"/>
  <c r="L4469" i="2"/>
  <c r="N4469" i="2" s="1"/>
  <c r="Q4468" i="2"/>
  <c r="P4468" i="2"/>
  <c r="R4468" i="2" s="1"/>
  <c r="O4468" i="2"/>
  <c r="M4468" i="2"/>
  <c r="L4468" i="2"/>
  <c r="R4467" i="2"/>
  <c r="Q4467" i="2"/>
  <c r="P4467" i="2"/>
  <c r="O4467" i="2"/>
  <c r="M4467" i="2"/>
  <c r="N4467" i="2" s="1"/>
  <c r="L4467" i="2"/>
  <c r="Q4466" i="2"/>
  <c r="P4466" i="2"/>
  <c r="R4466" i="2" s="1"/>
  <c r="O4466" i="2"/>
  <c r="M4466" i="2"/>
  <c r="L4466" i="2"/>
  <c r="R4465" i="2"/>
  <c r="Q4465" i="2"/>
  <c r="P4465" i="2"/>
  <c r="O4465" i="2"/>
  <c r="N4465" i="2"/>
  <c r="M4465" i="2"/>
  <c r="L4465" i="2"/>
  <c r="Q4464" i="2"/>
  <c r="P4464" i="2"/>
  <c r="R4464" i="2" s="1"/>
  <c r="O4464" i="2"/>
  <c r="M4464" i="2"/>
  <c r="L4464" i="2"/>
  <c r="Q4463" i="2"/>
  <c r="P4463" i="2"/>
  <c r="R4463" i="2" s="1"/>
  <c r="O4463" i="2"/>
  <c r="M4463" i="2"/>
  <c r="L4463" i="2"/>
  <c r="N4463" i="2" s="1"/>
  <c r="Q4462" i="2"/>
  <c r="P4462" i="2"/>
  <c r="R4462" i="2" s="1"/>
  <c r="O4462" i="2"/>
  <c r="M4462" i="2"/>
  <c r="L4462" i="2"/>
  <c r="Q4461" i="2"/>
  <c r="P4461" i="2"/>
  <c r="R4461" i="2" s="1"/>
  <c r="O4461" i="2"/>
  <c r="M4461" i="2"/>
  <c r="L4461" i="2"/>
  <c r="N4461" i="2" s="1"/>
  <c r="R4460" i="2"/>
  <c r="Q4460" i="2"/>
  <c r="P4460" i="2"/>
  <c r="O4460" i="2"/>
  <c r="M4460" i="2"/>
  <c r="N4460" i="2" s="1"/>
  <c r="L4460" i="2"/>
  <c r="Q4459" i="2"/>
  <c r="P4459" i="2"/>
  <c r="R4459" i="2" s="1"/>
  <c r="O4459" i="2"/>
  <c r="M4459" i="2"/>
  <c r="L4459" i="2"/>
  <c r="Q4458" i="2"/>
  <c r="P4458" i="2"/>
  <c r="R4458" i="2" s="1"/>
  <c r="O4458" i="2"/>
  <c r="M4458" i="2"/>
  <c r="L4458" i="2"/>
  <c r="Q4457" i="2"/>
  <c r="P4457" i="2"/>
  <c r="R4457" i="2" s="1"/>
  <c r="O4457" i="2"/>
  <c r="M4457" i="2"/>
  <c r="N4457" i="2" s="1"/>
  <c r="L4457" i="2"/>
  <c r="Q4456" i="2"/>
  <c r="P4456" i="2"/>
  <c r="R4456" i="2" s="1"/>
  <c r="O4456" i="2"/>
  <c r="M4456" i="2"/>
  <c r="N4456" i="2" s="1"/>
  <c r="L4456" i="2"/>
  <c r="Q4455" i="2"/>
  <c r="P4455" i="2"/>
  <c r="R4455" i="2" s="1"/>
  <c r="O4455" i="2"/>
  <c r="M4455" i="2"/>
  <c r="L4455" i="2"/>
  <c r="N4455" i="2" s="1"/>
  <c r="Q4454" i="2"/>
  <c r="P4454" i="2"/>
  <c r="R4454" i="2" s="1"/>
  <c r="O4454" i="2"/>
  <c r="M4454" i="2"/>
  <c r="L4454" i="2"/>
  <c r="Q4453" i="2"/>
  <c r="P4453" i="2"/>
  <c r="R4453" i="2" s="1"/>
  <c r="O4453" i="2"/>
  <c r="M4453" i="2"/>
  <c r="L4453" i="2"/>
  <c r="N4453" i="2" s="1"/>
  <c r="Q4452" i="2"/>
  <c r="P4452" i="2"/>
  <c r="R4452" i="2" s="1"/>
  <c r="O4452" i="2"/>
  <c r="M4452" i="2"/>
  <c r="L4452" i="2"/>
  <c r="R4451" i="2"/>
  <c r="Q4451" i="2"/>
  <c r="P4451" i="2"/>
  <c r="O4451" i="2"/>
  <c r="M4451" i="2"/>
  <c r="N4451" i="2" s="1"/>
  <c r="L4451" i="2"/>
  <c r="Q4450" i="2"/>
  <c r="P4450" i="2"/>
  <c r="R4450" i="2" s="1"/>
  <c r="O4450" i="2"/>
  <c r="M4450" i="2"/>
  <c r="L4450" i="2"/>
  <c r="R4449" i="2"/>
  <c r="Q4449" i="2"/>
  <c r="P4449" i="2"/>
  <c r="O4449" i="2"/>
  <c r="N4449" i="2"/>
  <c r="M4449" i="2"/>
  <c r="L4449" i="2"/>
  <c r="Q4448" i="2"/>
  <c r="P4448" i="2"/>
  <c r="R4448" i="2" s="1"/>
  <c r="O4448" i="2"/>
  <c r="M4448" i="2"/>
  <c r="L4448" i="2"/>
  <c r="Q4447" i="2"/>
  <c r="P4447" i="2"/>
  <c r="R4447" i="2" s="1"/>
  <c r="O4447" i="2"/>
  <c r="M4447" i="2"/>
  <c r="L4447" i="2"/>
  <c r="Q4446" i="2"/>
  <c r="P4446" i="2"/>
  <c r="R4446" i="2" s="1"/>
  <c r="O4446" i="2"/>
  <c r="M4446" i="2"/>
  <c r="L4446" i="2"/>
  <c r="Q4445" i="2"/>
  <c r="P4445" i="2"/>
  <c r="R4445" i="2" s="1"/>
  <c r="O4445" i="2"/>
  <c r="M4445" i="2"/>
  <c r="L4445" i="2"/>
  <c r="N4445" i="2" s="1"/>
  <c r="R4444" i="2"/>
  <c r="Q4444" i="2"/>
  <c r="P4444" i="2"/>
  <c r="O4444" i="2"/>
  <c r="N4444" i="2"/>
  <c r="M4444" i="2"/>
  <c r="L4444" i="2"/>
  <c r="R4443" i="2"/>
  <c r="Q4443" i="2"/>
  <c r="P4443" i="2"/>
  <c r="O4443" i="2"/>
  <c r="M4443" i="2"/>
  <c r="L4443" i="2"/>
  <c r="Q4442" i="2"/>
  <c r="P4442" i="2"/>
  <c r="R4442" i="2" s="1"/>
  <c r="O4442" i="2"/>
  <c r="M4442" i="2"/>
  <c r="N4442" i="2" s="1"/>
  <c r="L4442" i="2"/>
  <c r="Q4441" i="2"/>
  <c r="P4441" i="2"/>
  <c r="R4441" i="2" s="1"/>
  <c r="O4441" i="2"/>
  <c r="M4441" i="2"/>
  <c r="N4441" i="2" s="1"/>
  <c r="L4441" i="2"/>
  <c r="R4440" i="2"/>
  <c r="Q4440" i="2"/>
  <c r="P4440" i="2"/>
  <c r="O4440" i="2"/>
  <c r="M4440" i="2"/>
  <c r="N4440" i="2" s="1"/>
  <c r="L4440" i="2"/>
  <c r="Q4439" i="2"/>
  <c r="P4439" i="2"/>
  <c r="R4439" i="2" s="1"/>
  <c r="O4439" i="2"/>
  <c r="M4439" i="2"/>
  <c r="L4439" i="2"/>
  <c r="N4439" i="2" s="1"/>
  <c r="Q4438" i="2"/>
  <c r="P4438" i="2"/>
  <c r="R4438" i="2" s="1"/>
  <c r="O4438" i="2"/>
  <c r="M4438" i="2"/>
  <c r="L4438" i="2"/>
  <c r="Q4437" i="2"/>
  <c r="P4437" i="2"/>
  <c r="R4437" i="2" s="1"/>
  <c r="O4437" i="2"/>
  <c r="M4437" i="2"/>
  <c r="L4437" i="2"/>
  <c r="N4437" i="2" s="1"/>
  <c r="Q4436" i="2"/>
  <c r="P4436" i="2"/>
  <c r="R4436" i="2" s="1"/>
  <c r="O4436" i="2"/>
  <c r="M4436" i="2"/>
  <c r="L4436" i="2"/>
  <c r="Q4435" i="2"/>
  <c r="P4435" i="2"/>
  <c r="R4435" i="2" s="1"/>
  <c r="O4435" i="2"/>
  <c r="M4435" i="2"/>
  <c r="N4435" i="2" s="1"/>
  <c r="L4435" i="2"/>
  <c r="Q4434" i="2"/>
  <c r="P4434" i="2"/>
  <c r="R4434" i="2" s="1"/>
  <c r="O4434" i="2"/>
  <c r="M4434" i="2"/>
  <c r="L4434" i="2"/>
  <c r="R4433" i="2"/>
  <c r="Q4433" i="2"/>
  <c r="P4433" i="2"/>
  <c r="O4433" i="2"/>
  <c r="N4433" i="2"/>
  <c r="M4433" i="2"/>
  <c r="L4433" i="2"/>
  <c r="R4432" i="2"/>
  <c r="Q4432" i="2"/>
  <c r="P4432" i="2"/>
  <c r="O4432" i="2"/>
  <c r="M4432" i="2"/>
  <c r="L4432" i="2"/>
  <c r="Q4431" i="2"/>
  <c r="P4431" i="2"/>
  <c r="R4431" i="2" s="1"/>
  <c r="O4431" i="2"/>
  <c r="M4431" i="2"/>
  <c r="L4431" i="2"/>
  <c r="Q4430" i="2"/>
  <c r="P4430" i="2"/>
  <c r="R4430" i="2" s="1"/>
  <c r="O4430" i="2"/>
  <c r="M4430" i="2"/>
  <c r="L4430" i="2"/>
  <c r="Q4429" i="2"/>
  <c r="P4429" i="2"/>
  <c r="R4429" i="2" s="1"/>
  <c r="O4429" i="2"/>
  <c r="M4429" i="2"/>
  <c r="L4429" i="2"/>
  <c r="N4429" i="2" s="1"/>
  <c r="R4428" i="2"/>
  <c r="Q4428" i="2"/>
  <c r="P4428" i="2"/>
  <c r="O4428" i="2"/>
  <c r="N4428" i="2"/>
  <c r="M4428" i="2"/>
  <c r="L4428" i="2"/>
  <c r="R4427" i="2"/>
  <c r="Q4427" i="2"/>
  <c r="P4427" i="2"/>
  <c r="O4427" i="2"/>
  <c r="M4427" i="2"/>
  <c r="L4427" i="2"/>
  <c r="Q4426" i="2"/>
  <c r="P4426" i="2"/>
  <c r="R4426" i="2" s="1"/>
  <c r="O4426" i="2"/>
  <c r="M4426" i="2"/>
  <c r="N4426" i="2" s="1"/>
  <c r="L4426" i="2"/>
  <c r="Q4425" i="2"/>
  <c r="P4425" i="2"/>
  <c r="R4425" i="2" s="1"/>
  <c r="O4425" i="2"/>
  <c r="M4425" i="2"/>
  <c r="N4425" i="2" s="1"/>
  <c r="L4425" i="2"/>
  <c r="R4424" i="2"/>
  <c r="Q4424" i="2"/>
  <c r="P4424" i="2"/>
  <c r="O4424" i="2"/>
  <c r="M4424" i="2"/>
  <c r="N4424" i="2" s="1"/>
  <c r="L4424" i="2"/>
  <c r="Q4423" i="2"/>
  <c r="P4423" i="2"/>
  <c r="R4423" i="2" s="1"/>
  <c r="O4423" i="2"/>
  <c r="M4423" i="2"/>
  <c r="L4423" i="2"/>
  <c r="N4423" i="2" s="1"/>
  <c r="Q4422" i="2"/>
  <c r="P4422" i="2"/>
  <c r="R4422" i="2" s="1"/>
  <c r="O4422" i="2"/>
  <c r="M4422" i="2"/>
  <c r="L4422" i="2"/>
  <c r="Q4421" i="2"/>
  <c r="P4421" i="2"/>
  <c r="R4421" i="2" s="1"/>
  <c r="O4421" i="2"/>
  <c r="M4421" i="2"/>
  <c r="L4421" i="2"/>
  <c r="N4421" i="2" s="1"/>
  <c r="Q4420" i="2"/>
  <c r="P4420" i="2"/>
  <c r="R4420" i="2" s="1"/>
  <c r="O4420" i="2"/>
  <c r="M4420" i="2"/>
  <c r="L4420" i="2"/>
  <c r="Q4419" i="2"/>
  <c r="P4419" i="2"/>
  <c r="R4419" i="2" s="1"/>
  <c r="O4419" i="2"/>
  <c r="M4419" i="2"/>
  <c r="N4419" i="2" s="1"/>
  <c r="L4419" i="2"/>
  <c r="Q4418" i="2"/>
  <c r="P4418" i="2"/>
  <c r="R4418" i="2" s="1"/>
  <c r="O4418" i="2"/>
  <c r="M4418" i="2"/>
  <c r="L4418" i="2"/>
  <c r="R4417" i="2"/>
  <c r="Q4417" i="2"/>
  <c r="P4417" i="2"/>
  <c r="O4417" i="2"/>
  <c r="N4417" i="2"/>
  <c r="M4417" i="2"/>
  <c r="L4417" i="2"/>
  <c r="R4416" i="2"/>
  <c r="Q4416" i="2"/>
  <c r="P4416" i="2"/>
  <c r="O4416" i="2"/>
  <c r="M4416" i="2"/>
  <c r="N4416" i="2" s="1"/>
  <c r="L4416" i="2"/>
  <c r="Q4415" i="2"/>
  <c r="P4415" i="2"/>
  <c r="R4415" i="2" s="1"/>
  <c r="O4415" i="2"/>
  <c r="M4415" i="2"/>
  <c r="L4415" i="2"/>
  <c r="Q4414" i="2"/>
  <c r="P4414" i="2"/>
  <c r="R4414" i="2" s="1"/>
  <c r="O4414" i="2"/>
  <c r="M4414" i="2"/>
  <c r="L4414" i="2"/>
  <c r="Q4413" i="2"/>
  <c r="P4413" i="2"/>
  <c r="R4413" i="2" s="1"/>
  <c r="O4413" i="2"/>
  <c r="M4413" i="2"/>
  <c r="L4413" i="2"/>
  <c r="N4413" i="2" s="1"/>
  <c r="R4412" i="2"/>
  <c r="Q4412" i="2"/>
  <c r="P4412" i="2"/>
  <c r="O4412" i="2"/>
  <c r="N4412" i="2"/>
  <c r="M4412" i="2"/>
  <c r="L4412" i="2"/>
  <c r="R4411" i="2"/>
  <c r="Q4411" i="2"/>
  <c r="P4411" i="2"/>
  <c r="O4411" i="2"/>
  <c r="M4411" i="2"/>
  <c r="N4411" i="2" s="1"/>
  <c r="L4411" i="2"/>
  <c r="Q4410" i="2"/>
  <c r="P4410" i="2"/>
  <c r="R4410" i="2" s="1"/>
  <c r="O4410" i="2"/>
  <c r="M4410" i="2"/>
  <c r="N4410" i="2" s="1"/>
  <c r="L4410" i="2"/>
  <c r="Q4409" i="2"/>
  <c r="P4409" i="2"/>
  <c r="R4409" i="2" s="1"/>
  <c r="O4409" i="2"/>
  <c r="M4409" i="2"/>
  <c r="L4409" i="2"/>
  <c r="N4409" i="2" s="1"/>
  <c r="R4408" i="2"/>
  <c r="Q4408" i="2"/>
  <c r="P4408" i="2"/>
  <c r="O4408" i="2"/>
  <c r="M4408" i="2"/>
  <c r="N4408" i="2" s="1"/>
  <c r="L4408" i="2"/>
  <c r="Q4407" i="2"/>
  <c r="P4407" i="2"/>
  <c r="R4407" i="2" s="1"/>
  <c r="O4407" i="2"/>
  <c r="M4407" i="2"/>
  <c r="L4407" i="2"/>
  <c r="Q4406" i="2"/>
  <c r="P4406" i="2"/>
  <c r="R4406" i="2" s="1"/>
  <c r="O4406" i="2"/>
  <c r="M4406" i="2"/>
  <c r="L4406" i="2"/>
  <c r="Q4405" i="2"/>
  <c r="P4405" i="2"/>
  <c r="R4405" i="2" s="1"/>
  <c r="O4405" i="2"/>
  <c r="M4405" i="2"/>
  <c r="L4405" i="2"/>
  <c r="Q4404" i="2"/>
  <c r="P4404" i="2"/>
  <c r="R4404" i="2" s="1"/>
  <c r="O4404" i="2"/>
  <c r="M4404" i="2"/>
  <c r="L4404" i="2"/>
  <c r="N4404" i="2" s="1"/>
  <c r="R4403" i="2"/>
  <c r="Q4403" i="2"/>
  <c r="P4403" i="2"/>
  <c r="O4403" i="2"/>
  <c r="M4403" i="2"/>
  <c r="N4403" i="2" s="1"/>
  <c r="L4403" i="2"/>
  <c r="Q4402" i="2"/>
  <c r="P4402" i="2"/>
  <c r="R4402" i="2" s="1"/>
  <c r="O4402" i="2"/>
  <c r="M4402" i="2"/>
  <c r="N4402" i="2" s="1"/>
  <c r="L4402" i="2"/>
  <c r="R4401" i="2"/>
  <c r="Q4401" i="2"/>
  <c r="P4401" i="2"/>
  <c r="O4401" i="2"/>
  <c r="M4401" i="2"/>
  <c r="N4401" i="2" s="1"/>
  <c r="L4401" i="2"/>
  <c r="Q4400" i="2"/>
  <c r="P4400" i="2"/>
  <c r="R4400" i="2" s="1"/>
  <c r="O4400" i="2"/>
  <c r="M4400" i="2"/>
  <c r="L4400" i="2"/>
  <c r="Q4399" i="2"/>
  <c r="P4399" i="2"/>
  <c r="R4399" i="2" s="1"/>
  <c r="O4399" i="2"/>
  <c r="M4399" i="2"/>
  <c r="L4399" i="2"/>
  <c r="N4399" i="2" s="1"/>
  <c r="Q4398" i="2"/>
  <c r="P4398" i="2"/>
  <c r="R4398" i="2" s="1"/>
  <c r="O4398" i="2"/>
  <c r="M4398" i="2"/>
  <c r="L4398" i="2"/>
  <c r="Q4397" i="2"/>
  <c r="P4397" i="2"/>
  <c r="R4397" i="2" s="1"/>
  <c r="O4397" i="2"/>
  <c r="M4397" i="2"/>
  <c r="L4397" i="2"/>
  <c r="Q4396" i="2"/>
  <c r="P4396" i="2"/>
  <c r="R4396" i="2" s="1"/>
  <c r="O4396" i="2"/>
  <c r="M4396" i="2"/>
  <c r="L4396" i="2"/>
  <c r="Q4395" i="2"/>
  <c r="P4395" i="2"/>
  <c r="R4395" i="2" s="1"/>
  <c r="O4395" i="2"/>
  <c r="M4395" i="2"/>
  <c r="L4395" i="2"/>
  <c r="Q4394" i="2"/>
  <c r="P4394" i="2"/>
  <c r="R4394" i="2" s="1"/>
  <c r="O4394" i="2"/>
  <c r="M4394" i="2"/>
  <c r="N4394" i="2" s="1"/>
  <c r="L4394" i="2"/>
  <c r="R4393" i="2"/>
  <c r="Q4393" i="2"/>
  <c r="P4393" i="2"/>
  <c r="O4393" i="2"/>
  <c r="N4393" i="2"/>
  <c r="M4393" i="2"/>
  <c r="L4393" i="2"/>
  <c r="R4392" i="2"/>
  <c r="Q4392" i="2"/>
  <c r="P4392" i="2"/>
  <c r="O4392" i="2"/>
  <c r="M4392" i="2"/>
  <c r="L4392" i="2"/>
  <c r="Q4391" i="2"/>
  <c r="P4391" i="2"/>
  <c r="R4391" i="2" s="1"/>
  <c r="O4391" i="2"/>
  <c r="M4391" i="2"/>
  <c r="L4391" i="2"/>
  <c r="Q4390" i="2"/>
  <c r="P4390" i="2"/>
  <c r="R4390" i="2" s="1"/>
  <c r="O4390" i="2"/>
  <c r="M4390" i="2"/>
  <c r="L4390" i="2"/>
  <c r="Q4389" i="2"/>
  <c r="P4389" i="2"/>
  <c r="R4389" i="2" s="1"/>
  <c r="O4389" i="2"/>
  <c r="M4389" i="2"/>
  <c r="L4389" i="2"/>
  <c r="R4388" i="2"/>
  <c r="Q4388" i="2"/>
  <c r="P4388" i="2"/>
  <c r="O4388" i="2"/>
  <c r="N4388" i="2"/>
  <c r="M4388" i="2"/>
  <c r="L4388" i="2"/>
  <c r="R4387" i="2"/>
  <c r="Q4387" i="2"/>
  <c r="P4387" i="2"/>
  <c r="O4387" i="2"/>
  <c r="M4387" i="2"/>
  <c r="L4387" i="2"/>
  <c r="Q4386" i="2"/>
  <c r="P4386" i="2"/>
  <c r="R4386" i="2" s="1"/>
  <c r="O4386" i="2"/>
  <c r="M4386" i="2"/>
  <c r="N4386" i="2" s="1"/>
  <c r="L4386" i="2"/>
  <c r="Q4385" i="2"/>
  <c r="P4385" i="2"/>
  <c r="R4385" i="2" s="1"/>
  <c r="O4385" i="2"/>
  <c r="M4385" i="2"/>
  <c r="L4385" i="2"/>
  <c r="N4385" i="2" s="1"/>
  <c r="Q4384" i="2"/>
  <c r="P4384" i="2"/>
  <c r="R4384" i="2" s="1"/>
  <c r="O4384" i="2"/>
  <c r="M4384" i="2"/>
  <c r="L4384" i="2"/>
  <c r="Q4383" i="2"/>
  <c r="P4383" i="2"/>
  <c r="R4383" i="2" s="1"/>
  <c r="O4383" i="2"/>
  <c r="M4383" i="2"/>
  <c r="L4383" i="2"/>
  <c r="Q4382" i="2"/>
  <c r="P4382" i="2"/>
  <c r="R4382" i="2" s="1"/>
  <c r="O4382" i="2"/>
  <c r="M4382" i="2"/>
  <c r="L4382" i="2"/>
  <c r="Q4381" i="2"/>
  <c r="P4381" i="2"/>
  <c r="R4381" i="2" s="1"/>
  <c r="O4381" i="2"/>
  <c r="M4381" i="2"/>
  <c r="L4381" i="2"/>
  <c r="R4380" i="2"/>
  <c r="Q4380" i="2"/>
  <c r="P4380" i="2"/>
  <c r="O4380" i="2"/>
  <c r="N4380" i="2"/>
  <c r="M4380" i="2"/>
  <c r="L4380" i="2"/>
  <c r="Q4379" i="2"/>
  <c r="P4379" i="2"/>
  <c r="R4379" i="2" s="1"/>
  <c r="O4379" i="2"/>
  <c r="M4379" i="2"/>
  <c r="L4379" i="2"/>
  <c r="Q4378" i="2"/>
  <c r="P4378" i="2"/>
  <c r="R4378" i="2" s="1"/>
  <c r="O4378" i="2"/>
  <c r="M4378" i="2"/>
  <c r="L4378" i="2"/>
  <c r="Q4377" i="2"/>
  <c r="P4377" i="2"/>
  <c r="R4377" i="2" s="1"/>
  <c r="O4377" i="2"/>
  <c r="M4377" i="2"/>
  <c r="L4377" i="2"/>
  <c r="N4377" i="2" s="1"/>
  <c r="R4376" i="2"/>
  <c r="Q4376" i="2"/>
  <c r="P4376" i="2"/>
  <c r="O4376" i="2"/>
  <c r="M4376" i="2"/>
  <c r="N4376" i="2" s="1"/>
  <c r="L4376" i="2"/>
  <c r="Q4375" i="2"/>
  <c r="P4375" i="2"/>
  <c r="R4375" i="2" s="1"/>
  <c r="O4375" i="2"/>
  <c r="M4375" i="2"/>
  <c r="L4375" i="2"/>
  <c r="Q4374" i="2"/>
  <c r="P4374" i="2"/>
  <c r="R4374" i="2" s="1"/>
  <c r="O4374" i="2"/>
  <c r="M4374" i="2"/>
  <c r="L4374" i="2"/>
  <c r="Q4373" i="2"/>
  <c r="P4373" i="2"/>
  <c r="R4373" i="2" s="1"/>
  <c r="O4373" i="2"/>
  <c r="M4373" i="2"/>
  <c r="L4373" i="2"/>
  <c r="N4373" i="2" s="1"/>
  <c r="Q4372" i="2"/>
  <c r="P4372" i="2"/>
  <c r="R4372" i="2" s="1"/>
  <c r="O4372" i="2"/>
  <c r="M4372" i="2"/>
  <c r="L4372" i="2"/>
  <c r="N4372" i="2" s="1"/>
  <c r="R4371" i="2"/>
  <c r="Q4371" i="2"/>
  <c r="P4371" i="2"/>
  <c r="O4371" i="2"/>
  <c r="M4371" i="2"/>
  <c r="N4371" i="2" s="1"/>
  <c r="L4371" i="2"/>
  <c r="Q4370" i="2"/>
  <c r="P4370" i="2"/>
  <c r="R4370" i="2" s="1"/>
  <c r="O4370" i="2"/>
  <c r="M4370" i="2"/>
  <c r="N4370" i="2" s="1"/>
  <c r="L4370" i="2"/>
  <c r="R4369" i="2"/>
  <c r="Q4369" i="2"/>
  <c r="P4369" i="2"/>
  <c r="O4369" i="2"/>
  <c r="M4369" i="2"/>
  <c r="N4369" i="2" s="1"/>
  <c r="L4369" i="2"/>
  <c r="Q4368" i="2"/>
  <c r="P4368" i="2"/>
  <c r="R4368" i="2" s="1"/>
  <c r="O4368" i="2"/>
  <c r="M4368" i="2"/>
  <c r="L4368" i="2"/>
  <c r="Q4367" i="2"/>
  <c r="P4367" i="2"/>
  <c r="R4367" i="2" s="1"/>
  <c r="O4367" i="2"/>
  <c r="M4367" i="2"/>
  <c r="L4367" i="2"/>
  <c r="Q4366" i="2"/>
  <c r="P4366" i="2"/>
  <c r="R4366" i="2" s="1"/>
  <c r="O4366" i="2"/>
  <c r="M4366" i="2"/>
  <c r="L4366" i="2"/>
  <c r="Q4365" i="2"/>
  <c r="P4365" i="2"/>
  <c r="R4365" i="2" s="1"/>
  <c r="O4365" i="2"/>
  <c r="M4365" i="2"/>
  <c r="L4365" i="2"/>
  <c r="R4364" i="2"/>
  <c r="Q4364" i="2"/>
  <c r="P4364" i="2"/>
  <c r="O4364" i="2"/>
  <c r="N4364" i="2"/>
  <c r="M4364" i="2"/>
  <c r="L4364" i="2"/>
  <c r="Q4363" i="2"/>
  <c r="P4363" i="2"/>
  <c r="R4363" i="2" s="1"/>
  <c r="O4363" i="2"/>
  <c r="M4363" i="2"/>
  <c r="L4363" i="2"/>
  <c r="Q4362" i="2"/>
  <c r="P4362" i="2"/>
  <c r="R4362" i="2" s="1"/>
  <c r="O4362" i="2"/>
  <c r="M4362" i="2"/>
  <c r="L4362" i="2"/>
  <c r="N4362" i="2" s="1"/>
  <c r="Q4361" i="2"/>
  <c r="P4361" i="2"/>
  <c r="R4361" i="2" s="1"/>
  <c r="O4361" i="2"/>
  <c r="M4361" i="2"/>
  <c r="L4361" i="2"/>
  <c r="N4361" i="2" s="1"/>
  <c r="R4360" i="2"/>
  <c r="Q4360" i="2"/>
  <c r="P4360" i="2"/>
  <c r="O4360" i="2"/>
  <c r="M4360" i="2"/>
  <c r="N4360" i="2" s="1"/>
  <c r="L4360" i="2"/>
  <c r="Q4359" i="2"/>
  <c r="P4359" i="2"/>
  <c r="R4359" i="2" s="1"/>
  <c r="O4359" i="2"/>
  <c r="M4359" i="2"/>
  <c r="N4359" i="2" s="1"/>
  <c r="L4359" i="2"/>
  <c r="Q4358" i="2"/>
  <c r="P4358" i="2"/>
  <c r="R4358" i="2" s="1"/>
  <c r="O4358" i="2"/>
  <c r="M4358" i="2"/>
  <c r="L4358" i="2"/>
  <c r="N4358" i="2" s="1"/>
  <c r="R4357" i="2"/>
  <c r="Q4357" i="2"/>
  <c r="P4357" i="2"/>
  <c r="O4357" i="2"/>
  <c r="N4357" i="2"/>
  <c r="M4357" i="2"/>
  <c r="L4357" i="2"/>
  <c r="R4356" i="2"/>
  <c r="Q4356" i="2"/>
  <c r="P4356" i="2"/>
  <c r="O4356" i="2"/>
  <c r="M4356" i="2"/>
  <c r="L4356" i="2"/>
  <c r="Q4355" i="2"/>
  <c r="P4355" i="2"/>
  <c r="R4355" i="2" s="1"/>
  <c r="O4355" i="2"/>
  <c r="M4355" i="2"/>
  <c r="L4355" i="2"/>
  <c r="Q4354" i="2"/>
  <c r="P4354" i="2"/>
  <c r="R4354" i="2" s="1"/>
  <c r="O4354" i="2"/>
  <c r="M4354" i="2"/>
  <c r="L4354" i="2"/>
  <c r="R4353" i="2"/>
  <c r="Q4353" i="2"/>
  <c r="P4353" i="2"/>
  <c r="O4353" i="2"/>
  <c r="M4353" i="2"/>
  <c r="N4353" i="2" s="1"/>
  <c r="L4353" i="2"/>
  <c r="Q4352" i="2"/>
  <c r="P4352" i="2"/>
  <c r="R4352" i="2" s="1"/>
  <c r="O4352" i="2"/>
  <c r="M4352" i="2"/>
  <c r="L4352" i="2"/>
  <c r="Q4351" i="2"/>
  <c r="P4351" i="2"/>
  <c r="R4351" i="2" s="1"/>
  <c r="O4351" i="2"/>
  <c r="M4351" i="2"/>
  <c r="N4351" i="2" s="1"/>
  <c r="L4351" i="2"/>
  <c r="Q4350" i="2"/>
  <c r="P4350" i="2"/>
  <c r="R4350" i="2" s="1"/>
  <c r="O4350" i="2"/>
  <c r="M4350" i="2"/>
  <c r="L4350" i="2"/>
  <c r="Q4349" i="2"/>
  <c r="P4349" i="2"/>
  <c r="R4349" i="2" s="1"/>
  <c r="O4349" i="2"/>
  <c r="M4349" i="2"/>
  <c r="L4349" i="2"/>
  <c r="Q4348" i="2"/>
  <c r="P4348" i="2"/>
  <c r="R4348" i="2" s="1"/>
  <c r="O4348" i="2"/>
  <c r="M4348" i="2"/>
  <c r="N4348" i="2" s="1"/>
  <c r="L4348" i="2"/>
  <c r="Q4347" i="2"/>
  <c r="P4347" i="2"/>
  <c r="R4347" i="2" s="1"/>
  <c r="O4347" i="2"/>
  <c r="M4347" i="2"/>
  <c r="L4347" i="2"/>
  <c r="Q4346" i="2"/>
  <c r="P4346" i="2"/>
  <c r="R4346" i="2" s="1"/>
  <c r="O4346" i="2"/>
  <c r="M4346" i="2"/>
  <c r="L4346" i="2"/>
  <c r="N4346" i="2" s="1"/>
  <c r="Q4345" i="2"/>
  <c r="P4345" i="2"/>
  <c r="R4345" i="2" s="1"/>
  <c r="O4345" i="2"/>
  <c r="M4345" i="2"/>
  <c r="L4345" i="2"/>
  <c r="N4345" i="2" s="1"/>
  <c r="R4344" i="2"/>
  <c r="Q4344" i="2"/>
  <c r="P4344" i="2"/>
  <c r="O4344" i="2"/>
  <c r="M4344" i="2"/>
  <c r="N4344" i="2" s="1"/>
  <c r="L4344" i="2"/>
  <c r="Q4343" i="2"/>
  <c r="P4343" i="2"/>
  <c r="R4343" i="2" s="1"/>
  <c r="O4343" i="2"/>
  <c r="M4343" i="2"/>
  <c r="N4343" i="2" s="1"/>
  <c r="L4343" i="2"/>
  <c r="Q4342" i="2"/>
  <c r="P4342" i="2"/>
  <c r="R4342" i="2" s="1"/>
  <c r="O4342" i="2"/>
  <c r="M4342" i="2"/>
  <c r="L4342" i="2"/>
  <c r="N4342" i="2" s="1"/>
  <c r="R4341" i="2"/>
  <c r="Q4341" i="2"/>
  <c r="P4341" i="2"/>
  <c r="O4341" i="2"/>
  <c r="N4341" i="2"/>
  <c r="M4341" i="2"/>
  <c r="L4341" i="2"/>
  <c r="R4340" i="2"/>
  <c r="Q4340" i="2"/>
  <c r="P4340" i="2"/>
  <c r="O4340" i="2"/>
  <c r="M4340" i="2"/>
  <c r="N4340" i="2" s="1"/>
  <c r="L4340" i="2"/>
  <c r="Q4339" i="2"/>
  <c r="P4339" i="2"/>
  <c r="R4339" i="2" s="1"/>
  <c r="O4339" i="2"/>
  <c r="M4339" i="2"/>
  <c r="L4339" i="2"/>
  <c r="Q4338" i="2"/>
  <c r="P4338" i="2"/>
  <c r="R4338" i="2" s="1"/>
  <c r="O4338" i="2"/>
  <c r="M4338" i="2"/>
  <c r="L4338" i="2"/>
  <c r="R4337" i="2"/>
  <c r="Q4337" i="2"/>
  <c r="P4337" i="2"/>
  <c r="O4337" i="2"/>
  <c r="N4337" i="2"/>
  <c r="M4337" i="2"/>
  <c r="L4337" i="2"/>
  <c r="Q4336" i="2"/>
  <c r="P4336" i="2"/>
  <c r="R4336" i="2" s="1"/>
  <c r="O4336" i="2"/>
  <c r="M4336" i="2"/>
  <c r="L4336" i="2"/>
  <c r="Q4335" i="2"/>
  <c r="P4335" i="2"/>
  <c r="R4335" i="2" s="1"/>
  <c r="O4335" i="2"/>
  <c r="M4335" i="2"/>
  <c r="L4335" i="2"/>
  <c r="Q4334" i="2"/>
  <c r="P4334" i="2"/>
  <c r="R4334" i="2" s="1"/>
  <c r="O4334" i="2"/>
  <c r="M4334" i="2"/>
  <c r="L4334" i="2"/>
  <c r="Q4333" i="2"/>
  <c r="P4333" i="2"/>
  <c r="R4333" i="2" s="1"/>
  <c r="O4333" i="2"/>
  <c r="M4333" i="2"/>
  <c r="N4333" i="2" s="1"/>
  <c r="L4333" i="2"/>
  <c r="Q4332" i="2"/>
  <c r="P4332" i="2"/>
  <c r="R4332" i="2" s="1"/>
  <c r="O4332" i="2"/>
  <c r="M4332" i="2"/>
  <c r="N4332" i="2" s="1"/>
  <c r="L4332" i="2"/>
  <c r="Q4331" i="2"/>
  <c r="P4331" i="2"/>
  <c r="R4331" i="2" s="1"/>
  <c r="O4331" i="2"/>
  <c r="M4331" i="2"/>
  <c r="L4331" i="2"/>
  <c r="Q4330" i="2"/>
  <c r="P4330" i="2"/>
  <c r="R4330" i="2" s="1"/>
  <c r="O4330" i="2"/>
  <c r="M4330" i="2"/>
  <c r="L4330" i="2"/>
  <c r="Q4329" i="2"/>
  <c r="P4329" i="2"/>
  <c r="R4329" i="2" s="1"/>
  <c r="O4329" i="2"/>
  <c r="M4329" i="2"/>
  <c r="L4329" i="2"/>
  <c r="N4329" i="2" s="1"/>
  <c r="R4328" i="2"/>
  <c r="Q4328" i="2"/>
  <c r="P4328" i="2"/>
  <c r="O4328" i="2"/>
  <c r="M4328" i="2"/>
  <c r="N4328" i="2" s="1"/>
  <c r="L4328" i="2"/>
  <c r="Q4327" i="2"/>
  <c r="P4327" i="2"/>
  <c r="R4327" i="2" s="1"/>
  <c r="O4327" i="2"/>
  <c r="M4327" i="2"/>
  <c r="N4327" i="2" s="1"/>
  <c r="L4327" i="2"/>
  <c r="Q4326" i="2"/>
  <c r="P4326" i="2"/>
  <c r="R4326" i="2" s="1"/>
  <c r="O4326" i="2"/>
  <c r="M4326" i="2"/>
  <c r="L4326" i="2"/>
  <c r="N4326" i="2" s="1"/>
  <c r="R4325" i="2"/>
  <c r="Q4325" i="2"/>
  <c r="P4325" i="2"/>
  <c r="O4325" i="2"/>
  <c r="N4325" i="2"/>
  <c r="M4325" i="2"/>
  <c r="L4325" i="2"/>
  <c r="R4324" i="2"/>
  <c r="Q4324" i="2"/>
  <c r="P4324" i="2"/>
  <c r="O4324" i="2"/>
  <c r="M4324" i="2"/>
  <c r="L4324" i="2"/>
  <c r="Q4323" i="2"/>
  <c r="P4323" i="2"/>
  <c r="R4323" i="2" s="1"/>
  <c r="O4323" i="2"/>
  <c r="M4323" i="2"/>
  <c r="L4323" i="2"/>
  <c r="Q4322" i="2"/>
  <c r="P4322" i="2"/>
  <c r="R4322" i="2" s="1"/>
  <c r="O4322" i="2"/>
  <c r="M4322" i="2"/>
  <c r="L4322" i="2"/>
  <c r="R4321" i="2"/>
  <c r="Q4321" i="2"/>
  <c r="P4321" i="2"/>
  <c r="O4321" i="2"/>
  <c r="M4321" i="2"/>
  <c r="N4321" i="2" s="1"/>
  <c r="L4321" i="2"/>
  <c r="Q4320" i="2"/>
  <c r="P4320" i="2"/>
  <c r="R4320" i="2" s="1"/>
  <c r="O4320" i="2"/>
  <c r="M4320" i="2"/>
  <c r="L4320" i="2"/>
  <c r="Q4319" i="2"/>
  <c r="P4319" i="2"/>
  <c r="R4319" i="2" s="1"/>
  <c r="O4319" i="2"/>
  <c r="M4319" i="2"/>
  <c r="N4319" i="2" s="1"/>
  <c r="L4319" i="2"/>
  <c r="Q4318" i="2"/>
  <c r="P4318" i="2"/>
  <c r="R4318" i="2" s="1"/>
  <c r="O4318" i="2"/>
  <c r="M4318" i="2"/>
  <c r="L4318" i="2"/>
  <c r="Q4317" i="2"/>
  <c r="P4317" i="2"/>
  <c r="R4317" i="2" s="1"/>
  <c r="O4317" i="2"/>
  <c r="M4317" i="2"/>
  <c r="L4317" i="2"/>
  <c r="Q4316" i="2"/>
  <c r="P4316" i="2"/>
  <c r="R4316" i="2" s="1"/>
  <c r="O4316" i="2"/>
  <c r="M4316" i="2"/>
  <c r="N4316" i="2" s="1"/>
  <c r="L4316" i="2"/>
  <c r="Q4315" i="2"/>
  <c r="P4315" i="2"/>
  <c r="R4315" i="2" s="1"/>
  <c r="O4315" i="2"/>
  <c r="M4315" i="2"/>
  <c r="L4315" i="2"/>
  <c r="Q4314" i="2"/>
  <c r="P4314" i="2"/>
  <c r="R4314" i="2" s="1"/>
  <c r="O4314" i="2"/>
  <c r="M4314" i="2"/>
  <c r="L4314" i="2"/>
  <c r="N4314" i="2" s="1"/>
  <c r="Q4313" i="2"/>
  <c r="P4313" i="2"/>
  <c r="R4313" i="2" s="1"/>
  <c r="O4313" i="2"/>
  <c r="M4313" i="2"/>
  <c r="L4313" i="2"/>
  <c r="N4313" i="2" s="1"/>
  <c r="R4312" i="2"/>
  <c r="Q4312" i="2"/>
  <c r="P4312" i="2"/>
  <c r="O4312" i="2"/>
  <c r="M4312" i="2"/>
  <c r="N4312" i="2" s="1"/>
  <c r="L4312" i="2"/>
  <c r="Q4311" i="2"/>
  <c r="P4311" i="2"/>
  <c r="R4311" i="2" s="1"/>
  <c r="O4311" i="2"/>
  <c r="M4311" i="2"/>
  <c r="N4311" i="2" s="1"/>
  <c r="L4311" i="2"/>
  <c r="Q4310" i="2"/>
  <c r="P4310" i="2"/>
  <c r="R4310" i="2" s="1"/>
  <c r="O4310" i="2"/>
  <c r="M4310" i="2"/>
  <c r="L4310" i="2"/>
  <c r="N4310" i="2" s="1"/>
  <c r="R4309" i="2"/>
  <c r="Q4309" i="2"/>
  <c r="P4309" i="2"/>
  <c r="O4309" i="2"/>
  <c r="N4309" i="2"/>
  <c r="M4309" i="2"/>
  <c r="L4309" i="2"/>
  <c r="R4308" i="2"/>
  <c r="Q4308" i="2"/>
  <c r="P4308" i="2"/>
  <c r="O4308" i="2"/>
  <c r="M4308" i="2"/>
  <c r="N4308" i="2" s="1"/>
  <c r="L4308" i="2"/>
  <c r="Q4307" i="2"/>
  <c r="P4307" i="2"/>
  <c r="R4307" i="2" s="1"/>
  <c r="O4307" i="2"/>
  <c r="M4307" i="2"/>
  <c r="L4307" i="2"/>
  <c r="Q4306" i="2"/>
  <c r="P4306" i="2"/>
  <c r="R4306" i="2" s="1"/>
  <c r="O4306" i="2"/>
  <c r="M4306" i="2"/>
  <c r="L4306" i="2"/>
  <c r="R4305" i="2"/>
  <c r="Q4305" i="2"/>
  <c r="P4305" i="2"/>
  <c r="O4305" i="2"/>
  <c r="N4305" i="2"/>
  <c r="M4305" i="2"/>
  <c r="L4305" i="2"/>
  <c r="Q4304" i="2"/>
  <c r="P4304" i="2"/>
  <c r="R4304" i="2" s="1"/>
  <c r="O4304" i="2"/>
  <c r="M4304" i="2"/>
  <c r="L4304" i="2"/>
  <c r="Q4303" i="2"/>
  <c r="P4303" i="2"/>
  <c r="R4303" i="2" s="1"/>
  <c r="O4303" i="2"/>
  <c r="M4303" i="2"/>
  <c r="L4303" i="2"/>
  <c r="Q4302" i="2"/>
  <c r="P4302" i="2"/>
  <c r="R4302" i="2" s="1"/>
  <c r="O4302" i="2"/>
  <c r="M4302" i="2"/>
  <c r="L4302" i="2"/>
  <c r="Q4301" i="2"/>
  <c r="P4301" i="2"/>
  <c r="R4301" i="2" s="1"/>
  <c r="O4301" i="2"/>
  <c r="M4301" i="2"/>
  <c r="N4301" i="2" s="1"/>
  <c r="L4301" i="2"/>
  <c r="Q4300" i="2"/>
  <c r="P4300" i="2"/>
  <c r="R4300" i="2" s="1"/>
  <c r="O4300" i="2"/>
  <c r="M4300" i="2"/>
  <c r="N4300" i="2" s="1"/>
  <c r="L4300" i="2"/>
  <c r="Q4299" i="2"/>
  <c r="P4299" i="2"/>
  <c r="R4299" i="2" s="1"/>
  <c r="O4299" i="2"/>
  <c r="M4299" i="2"/>
  <c r="L4299" i="2"/>
  <c r="Q4298" i="2"/>
  <c r="P4298" i="2"/>
  <c r="R4298" i="2" s="1"/>
  <c r="O4298" i="2"/>
  <c r="M4298" i="2"/>
  <c r="L4298" i="2"/>
  <c r="Q4297" i="2"/>
  <c r="P4297" i="2"/>
  <c r="R4297" i="2" s="1"/>
  <c r="O4297" i="2"/>
  <c r="M4297" i="2"/>
  <c r="L4297" i="2"/>
  <c r="N4297" i="2" s="1"/>
  <c r="R4296" i="2"/>
  <c r="Q4296" i="2"/>
  <c r="P4296" i="2"/>
  <c r="O4296" i="2"/>
  <c r="M4296" i="2"/>
  <c r="N4296" i="2" s="1"/>
  <c r="L4296" i="2"/>
  <c r="Q4295" i="2"/>
  <c r="P4295" i="2"/>
  <c r="R4295" i="2" s="1"/>
  <c r="O4295" i="2"/>
  <c r="M4295" i="2"/>
  <c r="N4295" i="2" s="1"/>
  <c r="L4295" i="2"/>
  <c r="Q4294" i="2"/>
  <c r="P4294" i="2"/>
  <c r="R4294" i="2" s="1"/>
  <c r="O4294" i="2"/>
  <c r="M4294" i="2"/>
  <c r="L4294" i="2"/>
  <c r="N4294" i="2" s="1"/>
  <c r="R4293" i="2"/>
  <c r="Q4293" i="2"/>
  <c r="P4293" i="2"/>
  <c r="O4293" i="2"/>
  <c r="N4293" i="2"/>
  <c r="M4293" i="2"/>
  <c r="L4293" i="2"/>
  <c r="R4292" i="2"/>
  <c r="Q4292" i="2"/>
  <c r="P4292" i="2"/>
  <c r="O4292" i="2"/>
  <c r="M4292" i="2"/>
  <c r="L4292" i="2"/>
  <c r="Q4291" i="2"/>
  <c r="P4291" i="2"/>
  <c r="R4291" i="2" s="1"/>
  <c r="O4291" i="2"/>
  <c r="M4291" i="2"/>
  <c r="L4291" i="2"/>
  <c r="Q4290" i="2"/>
  <c r="P4290" i="2"/>
  <c r="R4290" i="2" s="1"/>
  <c r="O4290" i="2"/>
  <c r="M4290" i="2"/>
  <c r="L4290" i="2"/>
  <c r="R4289" i="2"/>
  <c r="Q4289" i="2"/>
  <c r="P4289" i="2"/>
  <c r="O4289" i="2"/>
  <c r="M4289" i="2"/>
  <c r="N4289" i="2" s="1"/>
  <c r="L4289" i="2"/>
  <c r="Q4288" i="2"/>
  <c r="P4288" i="2"/>
  <c r="R4288" i="2" s="1"/>
  <c r="O4288" i="2"/>
  <c r="M4288" i="2"/>
  <c r="L4288" i="2"/>
  <c r="Q4287" i="2"/>
  <c r="P4287" i="2"/>
  <c r="R4287" i="2" s="1"/>
  <c r="O4287" i="2"/>
  <c r="M4287" i="2"/>
  <c r="N4287" i="2" s="1"/>
  <c r="L4287" i="2"/>
  <c r="Q4286" i="2"/>
  <c r="P4286" i="2"/>
  <c r="R4286" i="2" s="1"/>
  <c r="O4286" i="2"/>
  <c r="M4286" i="2"/>
  <c r="L4286" i="2"/>
  <c r="Q4285" i="2"/>
  <c r="P4285" i="2"/>
  <c r="R4285" i="2" s="1"/>
  <c r="O4285" i="2"/>
  <c r="M4285" i="2"/>
  <c r="L4285" i="2"/>
  <c r="Q4284" i="2"/>
  <c r="P4284" i="2"/>
  <c r="R4284" i="2" s="1"/>
  <c r="O4284" i="2"/>
  <c r="M4284" i="2"/>
  <c r="N4284" i="2" s="1"/>
  <c r="L4284" i="2"/>
  <c r="Q4283" i="2"/>
  <c r="P4283" i="2"/>
  <c r="R4283" i="2" s="1"/>
  <c r="O4283" i="2"/>
  <c r="M4283" i="2"/>
  <c r="L4283" i="2"/>
  <c r="Q4282" i="2"/>
  <c r="P4282" i="2"/>
  <c r="R4282" i="2" s="1"/>
  <c r="O4282" i="2"/>
  <c r="M4282" i="2"/>
  <c r="L4282" i="2"/>
  <c r="N4282" i="2" s="1"/>
  <c r="Q4281" i="2"/>
  <c r="P4281" i="2"/>
  <c r="R4281" i="2" s="1"/>
  <c r="O4281" i="2"/>
  <c r="M4281" i="2"/>
  <c r="L4281" i="2"/>
  <c r="N4281" i="2" s="1"/>
  <c r="R4280" i="2"/>
  <c r="Q4280" i="2"/>
  <c r="P4280" i="2"/>
  <c r="O4280" i="2"/>
  <c r="M4280" i="2"/>
  <c r="N4280" i="2" s="1"/>
  <c r="L4280" i="2"/>
  <c r="Q4279" i="2"/>
  <c r="P4279" i="2"/>
  <c r="R4279" i="2" s="1"/>
  <c r="O4279" i="2"/>
  <c r="M4279" i="2"/>
  <c r="N4279" i="2" s="1"/>
  <c r="L4279" i="2"/>
  <c r="Q4278" i="2"/>
  <c r="P4278" i="2"/>
  <c r="R4278" i="2" s="1"/>
  <c r="O4278" i="2"/>
  <c r="M4278" i="2"/>
  <c r="L4278" i="2"/>
  <c r="N4278" i="2" s="1"/>
  <c r="R4277" i="2"/>
  <c r="Q4277" i="2"/>
  <c r="P4277" i="2"/>
  <c r="O4277" i="2"/>
  <c r="N4277" i="2"/>
  <c r="M4277" i="2"/>
  <c r="L4277" i="2"/>
  <c r="R4276" i="2"/>
  <c r="Q4276" i="2"/>
  <c r="P4276" i="2"/>
  <c r="O4276" i="2"/>
  <c r="M4276" i="2"/>
  <c r="L4276" i="2"/>
  <c r="Q4275" i="2"/>
  <c r="P4275" i="2"/>
  <c r="R4275" i="2" s="1"/>
  <c r="O4275" i="2"/>
  <c r="M4275" i="2"/>
  <c r="L4275" i="2"/>
  <c r="Q4274" i="2"/>
  <c r="P4274" i="2"/>
  <c r="R4274" i="2" s="1"/>
  <c r="O4274" i="2"/>
  <c r="M4274" i="2"/>
  <c r="L4274" i="2"/>
  <c r="R4273" i="2"/>
  <c r="Q4273" i="2"/>
  <c r="P4273" i="2"/>
  <c r="O4273" i="2"/>
  <c r="M4273" i="2"/>
  <c r="N4273" i="2" s="1"/>
  <c r="L4273" i="2"/>
  <c r="Q4272" i="2"/>
  <c r="P4272" i="2"/>
  <c r="R4272" i="2" s="1"/>
  <c r="O4272" i="2"/>
  <c r="M4272" i="2"/>
  <c r="L4272" i="2"/>
  <c r="Q4271" i="2"/>
  <c r="P4271" i="2"/>
  <c r="R4271" i="2" s="1"/>
  <c r="O4271" i="2"/>
  <c r="M4271" i="2"/>
  <c r="L4271" i="2"/>
  <c r="Q4270" i="2"/>
  <c r="P4270" i="2"/>
  <c r="R4270" i="2" s="1"/>
  <c r="O4270" i="2"/>
  <c r="M4270" i="2"/>
  <c r="L4270" i="2"/>
  <c r="Q4269" i="2"/>
  <c r="P4269" i="2"/>
  <c r="R4269" i="2" s="1"/>
  <c r="O4269" i="2"/>
  <c r="M4269" i="2"/>
  <c r="N4269" i="2" s="1"/>
  <c r="L4269" i="2"/>
  <c r="Q4268" i="2"/>
  <c r="P4268" i="2"/>
  <c r="R4268" i="2" s="1"/>
  <c r="O4268" i="2"/>
  <c r="M4268" i="2"/>
  <c r="N4268" i="2" s="1"/>
  <c r="L4268" i="2"/>
  <c r="Q4267" i="2"/>
  <c r="P4267" i="2"/>
  <c r="R4267" i="2" s="1"/>
  <c r="O4267" i="2"/>
  <c r="M4267" i="2"/>
  <c r="L4267" i="2"/>
  <c r="Q4266" i="2"/>
  <c r="P4266" i="2"/>
  <c r="R4266" i="2" s="1"/>
  <c r="O4266" i="2"/>
  <c r="M4266" i="2"/>
  <c r="L4266" i="2"/>
  <c r="N4266" i="2" s="1"/>
  <c r="Q4265" i="2"/>
  <c r="P4265" i="2"/>
  <c r="R4265" i="2" s="1"/>
  <c r="O4265" i="2"/>
  <c r="M4265" i="2"/>
  <c r="L4265" i="2"/>
  <c r="N4265" i="2" s="1"/>
  <c r="R4264" i="2"/>
  <c r="Q4264" i="2"/>
  <c r="P4264" i="2"/>
  <c r="O4264" i="2"/>
  <c r="M4264" i="2"/>
  <c r="N4264" i="2" s="1"/>
  <c r="L4264" i="2"/>
  <c r="Q4263" i="2"/>
  <c r="P4263" i="2"/>
  <c r="R4263" i="2" s="1"/>
  <c r="O4263" i="2"/>
  <c r="M4263" i="2"/>
  <c r="N4263" i="2" s="1"/>
  <c r="L4263" i="2"/>
  <c r="Q4262" i="2"/>
  <c r="P4262" i="2"/>
  <c r="R4262" i="2" s="1"/>
  <c r="O4262" i="2"/>
  <c r="M4262" i="2"/>
  <c r="L4262" i="2"/>
  <c r="N4262" i="2" s="1"/>
  <c r="R4261" i="2"/>
  <c r="Q4261" i="2"/>
  <c r="P4261" i="2"/>
  <c r="O4261" i="2"/>
  <c r="N4261" i="2"/>
  <c r="M4261" i="2"/>
  <c r="L4261" i="2"/>
  <c r="R4260" i="2"/>
  <c r="Q4260" i="2"/>
  <c r="P4260" i="2"/>
  <c r="O4260" i="2"/>
  <c r="M4260" i="2"/>
  <c r="L4260" i="2"/>
  <c r="Q4259" i="2"/>
  <c r="P4259" i="2"/>
  <c r="R4259" i="2" s="1"/>
  <c r="O4259" i="2"/>
  <c r="M4259" i="2"/>
  <c r="L4259" i="2"/>
  <c r="Q4258" i="2"/>
  <c r="P4258" i="2"/>
  <c r="R4258" i="2" s="1"/>
  <c r="O4258" i="2"/>
  <c r="M4258" i="2"/>
  <c r="L4258" i="2"/>
  <c r="R4257" i="2"/>
  <c r="Q4257" i="2"/>
  <c r="P4257" i="2"/>
  <c r="O4257" i="2"/>
  <c r="M4257" i="2"/>
  <c r="N4257" i="2" s="1"/>
  <c r="L4257" i="2"/>
  <c r="Q4256" i="2"/>
  <c r="P4256" i="2"/>
  <c r="R4256" i="2" s="1"/>
  <c r="O4256" i="2"/>
  <c r="M4256" i="2"/>
  <c r="L4256" i="2"/>
  <c r="Q4255" i="2"/>
  <c r="P4255" i="2"/>
  <c r="R4255" i="2" s="1"/>
  <c r="O4255" i="2"/>
  <c r="M4255" i="2"/>
  <c r="N4255" i="2" s="1"/>
  <c r="L4255" i="2"/>
  <c r="Q4254" i="2"/>
  <c r="P4254" i="2"/>
  <c r="R4254" i="2" s="1"/>
  <c r="O4254" i="2"/>
  <c r="M4254" i="2"/>
  <c r="L4254" i="2"/>
  <c r="Q4253" i="2"/>
  <c r="P4253" i="2"/>
  <c r="R4253" i="2" s="1"/>
  <c r="O4253" i="2"/>
  <c r="M4253" i="2"/>
  <c r="L4253" i="2"/>
  <c r="Q4252" i="2"/>
  <c r="P4252" i="2"/>
  <c r="R4252" i="2" s="1"/>
  <c r="O4252" i="2"/>
  <c r="M4252" i="2"/>
  <c r="N4252" i="2" s="1"/>
  <c r="L4252" i="2"/>
  <c r="Q4251" i="2"/>
  <c r="P4251" i="2"/>
  <c r="R4251" i="2" s="1"/>
  <c r="O4251" i="2"/>
  <c r="M4251" i="2"/>
  <c r="L4251" i="2"/>
  <c r="Q4250" i="2"/>
  <c r="P4250" i="2"/>
  <c r="R4250" i="2" s="1"/>
  <c r="O4250" i="2"/>
  <c r="M4250" i="2"/>
  <c r="L4250" i="2"/>
  <c r="N4250" i="2" s="1"/>
  <c r="Q4249" i="2"/>
  <c r="P4249" i="2"/>
  <c r="R4249" i="2" s="1"/>
  <c r="O4249" i="2"/>
  <c r="M4249" i="2"/>
  <c r="L4249" i="2"/>
  <c r="N4249" i="2" s="1"/>
  <c r="R4248" i="2"/>
  <c r="Q4248" i="2"/>
  <c r="P4248" i="2"/>
  <c r="O4248" i="2"/>
  <c r="M4248" i="2"/>
  <c r="N4248" i="2" s="1"/>
  <c r="L4248" i="2"/>
  <c r="Q4247" i="2"/>
  <c r="P4247" i="2"/>
  <c r="R4247" i="2" s="1"/>
  <c r="O4247" i="2"/>
  <c r="M4247" i="2"/>
  <c r="N4247" i="2" s="1"/>
  <c r="L4247" i="2"/>
  <c r="Q4246" i="2"/>
  <c r="P4246" i="2"/>
  <c r="R4246" i="2" s="1"/>
  <c r="O4246" i="2"/>
  <c r="M4246" i="2"/>
  <c r="L4246" i="2"/>
  <c r="N4246" i="2" s="1"/>
  <c r="R4245" i="2"/>
  <c r="Q4245" i="2"/>
  <c r="P4245" i="2"/>
  <c r="O4245" i="2"/>
  <c r="N4245" i="2"/>
  <c r="M4245" i="2"/>
  <c r="L4245" i="2"/>
  <c r="R4244" i="2"/>
  <c r="Q4244" i="2"/>
  <c r="P4244" i="2"/>
  <c r="O4244" i="2"/>
  <c r="M4244" i="2"/>
  <c r="L4244" i="2"/>
  <c r="Q4243" i="2"/>
  <c r="P4243" i="2"/>
  <c r="R4243" i="2" s="1"/>
  <c r="O4243" i="2"/>
  <c r="M4243" i="2"/>
  <c r="L4243" i="2"/>
  <c r="Q4242" i="2"/>
  <c r="P4242" i="2"/>
  <c r="R4242" i="2" s="1"/>
  <c r="O4242" i="2"/>
  <c r="M4242" i="2"/>
  <c r="L4242" i="2"/>
  <c r="R4241" i="2"/>
  <c r="Q4241" i="2"/>
  <c r="P4241" i="2"/>
  <c r="O4241" i="2"/>
  <c r="M4241" i="2"/>
  <c r="N4241" i="2" s="1"/>
  <c r="L4241" i="2"/>
  <c r="Q4240" i="2"/>
  <c r="P4240" i="2"/>
  <c r="R4240" i="2" s="1"/>
  <c r="O4240" i="2"/>
  <c r="M4240" i="2"/>
  <c r="L4240" i="2"/>
  <c r="Q4239" i="2"/>
  <c r="P4239" i="2"/>
  <c r="R4239" i="2" s="1"/>
  <c r="O4239" i="2"/>
  <c r="M4239" i="2"/>
  <c r="L4239" i="2"/>
  <c r="Q4238" i="2"/>
  <c r="P4238" i="2"/>
  <c r="R4238" i="2" s="1"/>
  <c r="O4238" i="2"/>
  <c r="M4238" i="2"/>
  <c r="L4238" i="2"/>
  <c r="Q4237" i="2"/>
  <c r="P4237" i="2"/>
  <c r="R4237" i="2" s="1"/>
  <c r="O4237" i="2"/>
  <c r="M4237" i="2"/>
  <c r="N4237" i="2" s="1"/>
  <c r="L4237" i="2"/>
  <c r="Q4236" i="2"/>
  <c r="P4236" i="2"/>
  <c r="R4236" i="2" s="1"/>
  <c r="O4236" i="2"/>
  <c r="M4236" i="2"/>
  <c r="N4236" i="2" s="1"/>
  <c r="L4236" i="2"/>
  <c r="Q4235" i="2"/>
  <c r="P4235" i="2"/>
  <c r="R4235" i="2" s="1"/>
  <c r="O4235" i="2"/>
  <c r="M4235" i="2"/>
  <c r="L4235" i="2"/>
  <c r="Q4234" i="2"/>
  <c r="P4234" i="2"/>
  <c r="R4234" i="2" s="1"/>
  <c r="O4234" i="2"/>
  <c r="M4234" i="2"/>
  <c r="L4234" i="2"/>
  <c r="N4234" i="2" s="1"/>
  <c r="Q4233" i="2"/>
  <c r="P4233" i="2"/>
  <c r="R4233" i="2" s="1"/>
  <c r="O4233" i="2"/>
  <c r="M4233" i="2"/>
  <c r="L4233" i="2"/>
  <c r="N4233" i="2" s="1"/>
  <c r="R4232" i="2"/>
  <c r="Q4232" i="2"/>
  <c r="P4232" i="2"/>
  <c r="O4232" i="2"/>
  <c r="M4232" i="2"/>
  <c r="N4232" i="2" s="1"/>
  <c r="L4232" i="2"/>
  <c r="Q4231" i="2"/>
  <c r="P4231" i="2"/>
  <c r="R4231" i="2" s="1"/>
  <c r="O4231" i="2"/>
  <c r="M4231" i="2"/>
  <c r="L4231" i="2"/>
  <c r="Q4230" i="2"/>
  <c r="P4230" i="2"/>
  <c r="R4230" i="2" s="1"/>
  <c r="O4230" i="2"/>
  <c r="M4230" i="2"/>
  <c r="L4230" i="2"/>
  <c r="N4230" i="2" s="1"/>
  <c r="R4229" i="2"/>
  <c r="Q4229" i="2"/>
  <c r="P4229" i="2"/>
  <c r="O4229" i="2"/>
  <c r="N4229" i="2"/>
  <c r="M4229" i="2"/>
  <c r="L4229" i="2"/>
  <c r="R4228" i="2"/>
  <c r="Q4228" i="2"/>
  <c r="P4228" i="2"/>
  <c r="O4228" i="2"/>
  <c r="M4228" i="2"/>
  <c r="L4228" i="2"/>
  <c r="Q4227" i="2"/>
  <c r="P4227" i="2"/>
  <c r="R4227" i="2" s="1"/>
  <c r="O4227" i="2"/>
  <c r="M4227" i="2"/>
  <c r="L4227" i="2"/>
  <c r="Q4226" i="2"/>
  <c r="P4226" i="2"/>
  <c r="R4226" i="2" s="1"/>
  <c r="O4226" i="2"/>
  <c r="M4226" i="2"/>
  <c r="L4226" i="2"/>
  <c r="R4225" i="2"/>
  <c r="Q4225" i="2"/>
  <c r="P4225" i="2"/>
  <c r="O4225" i="2"/>
  <c r="M4225" i="2"/>
  <c r="N4225" i="2" s="1"/>
  <c r="L4225" i="2"/>
  <c r="Q4224" i="2"/>
  <c r="P4224" i="2"/>
  <c r="R4224" i="2" s="1"/>
  <c r="O4224" i="2"/>
  <c r="M4224" i="2"/>
  <c r="L4224" i="2"/>
  <c r="Q4223" i="2"/>
  <c r="P4223" i="2"/>
  <c r="R4223" i="2" s="1"/>
  <c r="O4223" i="2"/>
  <c r="M4223" i="2"/>
  <c r="L4223" i="2"/>
  <c r="Q4222" i="2"/>
  <c r="P4222" i="2"/>
  <c r="R4222" i="2" s="1"/>
  <c r="O4222" i="2"/>
  <c r="M4222" i="2"/>
  <c r="L4222" i="2"/>
  <c r="Q4221" i="2"/>
  <c r="P4221" i="2"/>
  <c r="R4221" i="2" s="1"/>
  <c r="O4221" i="2"/>
  <c r="M4221" i="2"/>
  <c r="L4221" i="2"/>
  <c r="Q4220" i="2"/>
  <c r="P4220" i="2"/>
  <c r="R4220" i="2" s="1"/>
  <c r="O4220" i="2"/>
  <c r="M4220" i="2"/>
  <c r="N4220" i="2" s="1"/>
  <c r="L4220" i="2"/>
  <c r="Q4219" i="2"/>
  <c r="P4219" i="2"/>
  <c r="R4219" i="2" s="1"/>
  <c r="O4219" i="2"/>
  <c r="M4219" i="2"/>
  <c r="L4219" i="2"/>
  <c r="Q4218" i="2"/>
  <c r="P4218" i="2"/>
  <c r="R4218" i="2" s="1"/>
  <c r="O4218" i="2"/>
  <c r="M4218" i="2"/>
  <c r="L4218" i="2"/>
  <c r="N4218" i="2" s="1"/>
  <c r="Q4217" i="2"/>
  <c r="P4217" i="2"/>
  <c r="R4217" i="2" s="1"/>
  <c r="O4217" i="2"/>
  <c r="M4217" i="2"/>
  <c r="L4217" i="2"/>
  <c r="N4217" i="2" s="1"/>
  <c r="R4216" i="2"/>
  <c r="Q4216" i="2"/>
  <c r="P4216" i="2"/>
  <c r="O4216" i="2"/>
  <c r="M4216" i="2"/>
  <c r="N4216" i="2" s="1"/>
  <c r="L4216" i="2"/>
  <c r="Q4215" i="2"/>
  <c r="P4215" i="2"/>
  <c r="R4215" i="2" s="1"/>
  <c r="O4215" i="2"/>
  <c r="M4215" i="2"/>
  <c r="L4215" i="2"/>
  <c r="R4214" i="2"/>
  <c r="Q4214" i="2"/>
  <c r="P4214" i="2"/>
  <c r="O4214" i="2"/>
  <c r="N4214" i="2"/>
  <c r="M4214" i="2"/>
  <c r="L4214" i="2"/>
  <c r="Q4213" i="2"/>
  <c r="P4213" i="2"/>
  <c r="R4213" i="2" s="1"/>
  <c r="O4213" i="2"/>
  <c r="M4213" i="2"/>
  <c r="L4213" i="2"/>
  <c r="Q4212" i="2"/>
  <c r="P4212" i="2"/>
  <c r="R4212" i="2" s="1"/>
  <c r="O4212" i="2"/>
  <c r="M4212" i="2"/>
  <c r="N4212" i="2" s="1"/>
  <c r="L4212" i="2"/>
  <c r="Q4211" i="2"/>
  <c r="P4211" i="2"/>
  <c r="R4211" i="2" s="1"/>
  <c r="O4211" i="2"/>
  <c r="M4211" i="2"/>
  <c r="L4211" i="2"/>
  <c r="Q4210" i="2"/>
  <c r="P4210" i="2"/>
  <c r="R4210" i="2" s="1"/>
  <c r="O4210" i="2"/>
  <c r="M4210" i="2"/>
  <c r="L4210" i="2"/>
  <c r="N4210" i="2" s="1"/>
  <c r="R4209" i="2"/>
  <c r="Q4209" i="2"/>
  <c r="P4209" i="2"/>
  <c r="O4209" i="2"/>
  <c r="N4209" i="2"/>
  <c r="M4209" i="2"/>
  <c r="L4209" i="2"/>
  <c r="R4208" i="2"/>
  <c r="Q4208" i="2"/>
  <c r="P4208" i="2"/>
  <c r="O4208" i="2"/>
  <c r="M4208" i="2"/>
  <c r="L4208" i="2"/>
  <c r="Q4207" i="2"/>
  <c r="P4207" i="2"/>
  <c r="R4207" i="2" s="1"/>
  <c r="O4207" i="2"/>
  <c r="M4207" i="2"/>
  <c r="L4207" i="2"/>
  <c r="Q4206" i="2"/>
  <c r="P4206" i="2"/>
  <c r="R4206" i="2" s="1"/>
  <c r="O4206" i="2"/>
  <c r="M4206" i="2"/>
  <c r="N4206" i="2" s="1"/>
  <c r="L4206" i="2"/>
  <c r="Q4205" i="2"/>
  <c r="P4205" i="2"/>
  <c r="R4205" i="2" s="1"/>
  <c r="O4205" i="2"/>
  <c r="M4205" i="2"/>
  <c r="L4205" i="2"/>
  <c r="N4205" i="2" s="1"/>
  <c r="Q4204" i="2"/>
  <c r="P4204" i="2"/>
  <c r="R4204" i="2" s="1"/>
  <c r="O4204" i="2"/>
  <c r="M4204" i="2"/>
  <c r="L4204" i="2"/>
  <c r="Q4203" i="2"/>
  <c r="P4203" i="2"/>
  <c r="R4203" i="2" s="1"/>
  <c r="O4203" i="2"/>
  <c r="M4203" i="2"/>
  <c r="L4203" i="2"/>
  <c r="Q4202" i="2"/>
  <c r="P4202" i="2"/>
  <c r="R4202" i="2" s="1"/>
  <c r="O4202" i="2"/>
  <c r="M4202" i="2"/>
  <c r="L4202" i="2"/>
  <c r="R4201" i="2"/>
  <c r="Q4201" i="2"/>
  <c r="P4201" i="2"/>
  <c r="O4201" i="2"/>
  <c r="M4201" i="2"/>
  <c r="N4201" i="2" s="1"/>
  <c r="L4201" i="2"/>
  <c r="Q4200" i="2"/>
  <c r="P4200" i="2"/>
  <c r="R4200" i="2" s="1"/>
  <c r="O4200" i="2"/>
  <c r="M4200" i="2"/>
  <c r="L4200" i="2"/>
  <c r="Q4199" i="2"/>
  <c r="P4199" i="2"/>
  <c r="R4199" i="2" s="1"/>
  <c r="O4199" i="2"/>
  <c r="M4199" i="2"/>
  <c r="L4199" i="2"/>
  <c r="Q4198" i="2"/>
  <c r="P4198" i="2"/>
  <c r="R4198" i="2" s="1"/>
  <c r="O4198" i="2"/>
  <c r="M4198" i="2"/>
  <c r="L4198" i="2"/>
  <c r="N4198" i="2" s="1"/>
  <c r="R4197" i="2"/>
  <c r="Q4197" i="2"/>
  <c r="P4197" i="2"/>
  <c r="O4197" i="2"/>
  <c r="N4197" i="2"/>
  <c r="M4197" i="2"/>
  <c r="L4197" i="2"/>
  <c r="Q4196" i="2"/>
  <c r="P4196" i="2"/>
  <c r="R4196" i="2" s="1"/>
  <c r="O4196" i="2"/>
  <c r="M4196" i="2"/>
  <c r="L4196" i="2"/>
  <c r="Q4195" i="2"/>
  <c r="P4195" i="2"/>
  <c r="R4195" i="2" s="1"/>
  <c r="O4195" i="2"/>
  <c r="M4195" i="2"/>
  <c r="L4195" i="2"/>
  <c r="Q4194" i="2"/>
  <c r="P4194" i="2"/>
  <c r="R4194" i="2" s="1"/>
  <c r="O4194" i="2"/>
  <c r="M4194" i="2"/>
  <c r="L4194" i="2"/>
  <c r="Q4193" i="2"/>
  <c r="P4193" i="2"/>
  <c r="R4193" i="2" s="1"/>
  <c r="O4193" i="2"/>
  <c r="M4193" i="2"/>
  <c r="N4193" i="2" s="1"/>
  <c r="L4193" i="2"/>
  <c r="Q4192" i="2"/>
  <c r="P4192" i="2"/>
  <c r="R4192" i="2" s="1"/>
  <c r="O4192" i="2"/>
  <c r="M4192" i="2"/>
  <c r="N4192" i="2" s="1"/>
  <c r="L4192" i="2"/>
  <c r="Q4191" i="2"/>
  <c r="P4191" i="2"/>
  <c r="R4191" i="2" s="1"/>
  <c r="O4191" i="2"/>
  <c r="M4191" i="2"/>
  <c r="L4191" i="2"/>
  <c r="R4190" i="2"/>
  <c r="Q4190" i="2"/>
  <c r="P4190" i="2"/>
  <c r="O4190" i="2"/>
  <c r="N4190" i="2"/>
  <c r="M4190" i="2"/>
  <c r="L4190" i="2"/>
  <c r="R4189" i="2"/>
  <c r="Q4189" i="2"/>
  <c r="P4189" i="2"/>
  <c r="O4189" i="2"/>
  <c r="N4189" i="2"/>
  <c r="M4189" i="2"/>
  <c r="L4189" i="2"/>
  <c r="Q4188" i="2"/>
  <c r="P4188" i="2"/>
  <c r="R4188" i="2" s="1"/>
  <c r="O4188" i="2"/>
  <c r="M4188" i="2"/>
  <c r="N4188" i="2" s="1"/>
  <c r="L4188" i="2"/>
  <c r="Q4187" i="2"/>
  <c r="P4187" i="2"/>
  <c r="R4187" i="2" s="1"/>
  <c r="O4187" i="2"/>
  <c r="M4187" i="2"/>
  <c r="L4187" i="2"/>
  <c r="Q4186" i="2"/>
  <c r="P4186" i="2"/>
  <c r="R4186" i="2" s="1"/>
  <c r="O4186" i="2"/>
  <c r="M4186" i="2"/>
  <c r="L4186" i="2"/>
  <c r="Q4185" i="2"/>
  <c r="P4185" i="2"/>
  <c r="R4185" i="2" s="1"/>
  <c r="O4185" i="2"/>
  <c r="M4185" i="2"/>
  <c r="L4185" i="2"/>
  <c r="N4185" i="2" s="1"/>
  <c r="R4184" i="2"/>
  <c r="Q4184" i="2"/>
  <c r="P4184" i="2"/>
  <c r="O4184" i="2"/>
  <c r="M4184" i="2"/>
  <c r="N4184" i="2" s="1"/>
  <c r="L4184" i="2"/>
  <c r="Q4183" i="2"/>
  <c r="P4183" i="2"/>
  <c r="R4183" i="2" s="1"/>
  <c r="O4183" i="2"/>
  <c r="M4183" i="2"/>
  <c r="L4183" i="2"/>
  <c r="R4182" i="2"/>
  <c r="Q4182" i="2"/>
  <c r="P4182" i="2"/>
  <c r="O4182" i="2"/>
  <c r="M4182" i="2"/>
  <c r="N4182" i="2" s="1"/>
  <c r="L4182" i="2"/>
  <c r="Q4181" i="2"/>
  <c r="P4181" i="2"/>
  <c r="R4181" i="2" s="1"/>
  <c r="O4181" i="2"/>
  <c r="M4181" i="2"/>
  <c r="L4181" i="2"/>
  <c r="Q4180" i="2"/>
  <c r="P4180" i="2"/>
  <c r="R4180" i="2" s="1"/>
  <c r="O4180" i="2"/>
  <c r="M4180" i="2"/>
  <c r="N4180" i="2" s="1"/>
  <c r="L4180" i="2"/>
  <c r="Q4179" i="2"/>
  <c r="P4179" i="2"/>
  <c r="R4179" i="2" s="1"/>
  <c r="O4179" i="2"/>
  <c r="M4179" i="2"/>
  <c r="L4179" i="2"/>
  <c r="Q4178" i="2"/>
  <c r="P4178" i="2"/>
  <c r="R4178" i="2" s="1"/>
  <c r="O4178" i="2"/>
  <c r="M4178" i="2"/>
  <c r="L4178" i="2"/>
  <c r="N4178" i="2" s="1"/>
  <c r="R4177" i="2"/>
  <c r="Q4177" i="2"/>
  <c r="P4177" i="2"/>
  <c r="O4177" i="2"/>
  <c r="N4177" i="2"/>
  <c r="M4177" i="2"/>
  <c r="L4177" i="2"/>
  <c r="R4176" i="2"/>
  <c r="Q4176" i="2"/>
  <c r="P4176" i="2"/>
  <c r="O4176" i="2"/>
  <c r="M4176" i="2"/>
  <c r="L4176" i="2"/>
  <c r="Q4175" i="2"/>
  <c r="P4175" i="2"/>
  <c r="R4175" i="2" s="1"/>
  <c r="O4175" i="2"/>
  <c r="M4175" i="2"/>
  <c r="L4175" i="2"/>
  <c r="Q4174" i="2"/>
  <c r="P4174" i="2"/>
  <c r="R4174" i="2" s="1"/>
  <c r="O4174" i="2"/>
  <c r="M4174" i="2"/>
  <c r="L4174" i="2"/>
  <c r="Q4173" i="2"/>
  <c r="P4173" i="2"/>
  <c r="R4173" i="2" s="1"/>
  <c r="O4173" i="2"/>
  <c r="M4173" i="2"/>
  <c r="L4173" i="2"/>
  <c r="N4173" i="2" s="1"/>
  <c r="Q4172" i="2"/>
  <c r="P4172" i="2"/>
  <c r="R4172" i="2" s="1"/>
  <c r="O4172" i="2"/>
  <c r="M4172" i="2"/>
  <c r="L4172" i="2"/>
  <c r="Q4171" i="2"/>
  <c r="P4171" i="2"/>
  <c r="R4171" i="2" s="1"/>
  <c r="O4171" i="2"/>
  <c r="M4171" i="2"/>
  <c r="L4171" i="2"/>
  <c r="Q4170" i="2"/>
  <c r="P4170" i="2"/>
  <c r="R4170" i="2" s="1"/>
  <c r="O4170" i="2"/>
  <c r="M4170" i="2"/>
  <c r="L4170" i="2"/>
  <c r="R4169" i="2"/>
  <c r="Q4169" i="2"/>
  <c r="P4169" i="2"/>
  <c r="O4169" i="2"/>
  <c r="M4169" i="2"/>
  <c r="N4169" i="2" s="1"/>
  <c r="L4169" i="2"/>
  <c r="Q4168" i="2"/>
  <c r="P4168" i="2"/>
  <c r="R4168" i="2" s="1"/>
  <c r="O4168" i="2"/>
  <c r="M4168" i="2"/>
  <c r="L4168" i="2"/>
  <c r="Q4167" i="2"/>
  <c r="P4167" i="2"/>
  <c r="R4167" i="2" s="1"/>
  <c r="O4167" i="2"/>
  <c r="M4167" i="2"/>
  <c r="L4167" i="2"/>
  <c r="Q4166" i="2"/>
  <c r="P4166" i="2"/>
  <c r="R4166" i="2" s="1"/>
  <c r="O4166" i="2"/>
  <c r="M4166" i="2"/>
  <c r="L4166" i="2"/>
  <c r="N4166" i="2" s="1"/>
  <c r="R4165" i="2"/>
  <c r="Q4165" i="2"/>
  <c r="P4165" i="2"/>
  <c r="O4165" i="2"/>
  <c r="N4165" i="2"/>
  <c r="M4165" i="2"/>
  <c r="L4165" i="2"/>
  <c r="Q4164" i="2"/>
  <c r="P4164" i="2"/>
  <c r="R4164" i="2" s="1"/>
  <c r="O4164" i="2"/>
  <c r="M4164" i="2"/>
  <c r="L4164" i="2"/>
  <c r="Q4163" i="2"/>
  <c r="P4163" i="2"/>
  <c r="R4163" i="2" s="1"/>
  <c r="O4163" i="2"/>
  <c r="M4163" i="2"/>
  <c r="L4163" i="2"/>
  <c r="Q4162" i="2"/>
  <c r="P4162" i="2"/>
  <c r="R4162" i="2" s="1"/>
  <c r="O4162" i="2"/>
  <c r="M4162" i="2"/>
  <c r="N4162" i="2" s="1"/>
  <c r="L4162" i="2"/>
  <c r="Q4161" i="2"/>
  <c r="P4161" i="2"/>
  <c r="R4161" i="2" s="1"/>
  <c r="O4161" i="2"/>
  <c r="M4161" i="2"/>
  <c r="L4161" i="2"/>
  <c r="Q4160" i="2"/>
  <c r="P4160" i="2"/>
  <c r="R4160" i="2" s="1"/>
  <c r="O4160" i="2"/>
  <c r="M4160" i="2"/>
  <c r="N4160" i="2" s="1"/>
  <c r="L4160" i="2"/>
  <c r="Q4159" i="2"/>
  <c r="P4159" i="2"/>
  <c r="R4159" i="2" s="1"/>
  <c r="O4159" i="2"/>
  <c r="M4159" i="2"/>
  <c r="L4159" i="2"/>
  <c r="N4159" i="2" s="1"/>
  <c r="Q4158" i="2"/>
  <c r="P4158" i="2"/>
  <c r="R4158" i="2" s="1"/>
  <c r="O4158" i="2"/>
  <c r="M4158" i="2"/>
  <c r="L4158" i="2"/>
  <c r="Q4157" i="2"/>
  <c r="P4157" i="2"/>
  <c r="R4157" i="2" s="1"/>
  <c r="O4157" i="2"/>
  <c r="M4157" i="2"/>
  <c r="L4157" i="2"/>
  <c r="N4157" i="2" s="1"/>
  <c r="R4156" i="2"/>
  <c r="Q4156" i="2"/>
  <c r="P4156" i="2"/>
  <c r="O4156" i="2"/>
  <c r="M4156" i="2"/>
  <c r="N4156" i="2" s="1"/>
  <c r="L4156" i="2"/>
  <c r="Q4155" i="2"/>
  <c r="P4155" i="2"/>
  <c r="R4155" i="2" s="1"/>
  <c r="O4155" i="2"/>
  <c r="M4155" i="2"/>
  <c r="L4155" i="2"/>
  <c r="Q4154" i="2"/>
  <c r="P4154" i="2"/>
  <c r="R4154" i="2" s="1"/>
  <c r="O4154" i="2"/>
  <c r="M4154" i="2"/>
  <c r="L4154" i="2"/>
  <c r="R4153" i="2"/>
  <c r="Q4153" i="2"/>
  <c r="P4153" i="2"/>
  <c r="O4153" i="2"/>
  <c r="N4153" i="2"/>
  <c r="M4153" i="2"/>
  <c r="L4153" i="2"/>
  <c r="R4152" i="2"/>
  <c r="Q4152" i="2"/>
  <c r="P4152" i="2"/>
  <c r="O4152" i="2"/>
  <c r="M4152" i="2"/>
  <c r="L4152" i="2"/>
  <c r="Q4151" i="2"/>
  <c r="P4151" i="2"/>
  <c r="R4151" i="2" s="1"/>
  <c r="O4151" i="2"/>
  <c r="M4151" i="2"/>
  <c r="L4151" i="2"/>
  <c r="Q4150" i="2"/>
  <c r="P4150" i="2"/>
  <c r="R4150" i="2" s="1"/>
  <c r="O4150" i="2"/>
  <c r="M4150" i="2"/>
  <c r="N4150" i="2" s="1"/>
  <c r="L4150" i="2"/>
  <c r="R4149" i="2"/>
  <c r="Q4149" i="2"/>
  <c r="P4149" i="2"/>
  <c r="O4149" i="2"/>
  <c r="M4149" i="2"/>
  <c r="N4149" i="2" s="1"/>
  <c r="L4149" i="2"/>
  <c r="Q4148" i="2"/>
  <c r="P4148" i="2"/>
  <c r="R4148" i="2" s="1"/>
  <c r="O4148" i="2"/>
  <c r="M4148" i="2"/>
  <c r="L4148" i="2"/>
  <c r="Q4147" i="2"/>
  <c r="P4147" i="2"/>
  <c r="R4147" i="2" s="1"/>
  <c r="O4147" i="2"/>
  <c r="M4147" i="2"/>
  <c r="L4147" i="2"/>
  <c r="N4147" i="2" s="1"/>
  <c r="Q4146" i="2"/>
  <c r="P4146" i="2"/>
  <c r="R4146" i="2" s="1"/>
  <c r="O4146" i="2"/>
  <c r="M4146" i="2"/>
  <c r="N4146" i="2" s="1"/>
  <c r="L4146" i="2"/>
  <c r="Q4145" i="2"/>
  <c r="P4145" i="2"/>
  <c r="R4145" i="2" s="1"/>
  <c r="O4145" i="2"/>
  <c r="M4145" i="2"/>
  <c r="N4145" i="2" s="1"/>
  <c r="L4145" i="2"/>
  <c r="Q4144" i="2"/>
  <c r="P4144" i="2"/>
  <c r="R4144" i="2" s="1"/>
  <c r="O4144" i="2"/>
  <c r="M4144" i="2"/>
  <c r="N4144" i="2" s="1"/>
  <c r="L4144" i="2"/>
  <c r="Q4143" i="2"/>
  <c r="P4143" i="2"/>
  <c r="R4143" i="2" s="1"/>
  <c r="O4143" i="2"/>
  <c r="M4143" i="2"/>
  <c r="L4143" i="2"/>
  <c r="N4143" i="2" s="1"/>
  <c r="Q4142" i="2"/>
  <c r="P4142" i="2"/>
  <c r="R4142" i="2" s="1"/>
  <c r="O4142" i="2"/>
  <c r="M4142" i="2"/>
  <c r="L4142" i="2"/>
  <c r="Q4141" i="2"/>
  <c r="P4141" i="2"/>
  <c r="R4141" i="2" s="1"/>
  <c r="O4141" i="2"/>
  <c r="M4141" i="2"/>
  <c r="L4141" i="2"/>
  <c r="N4141" i="2" s="1"/>
  <c r="R4140" i="2"/>
  <c r="Q4140" i="2"/>
  <c r="P4140" i="2"/>
  <c r="O4140" i="2"/>
  <c r="M4140" i="2"/>
  <c r="N4140" i="2" s="1"/>
  <c r="L4140" i="2"/>
  <c r="Q4139" i="2"/>
  <c r="P4139" i="2"/>
  <c r="R4139" i="2" s="1"/>
  <c r="O4139" i="2"/>
  <c r="M4139" i="2"/>
  <c r="L4139" i="2"/>
  <c r="Q4138" i="2"/>
  <c r="P4138" i="2"/>
  <c r="R4138" i="2" s="1"/>
  <c r="O4138" i="2"/>
  <c r="M4138" i="2"/>
  <c r="L4138" i="2"/>
  <c r="R4137" i="2"/>
  <c r="Q4137" i="2"/>
  <c r="P4137" i="2"/>
  <c r="O4137" i="2"/>
  <c r="N4137" i="2"/>
  <c r="M4137" i="2"/>
  <c r="L4137" i="2"/>
  <c r="R4136" i="2"/>
  <c r="Q4136" i="2"/>
  <c r="P4136" i="2"/>
  <c r="O4136" i="2"/>
  <c r="M4136" i="2"/>
  <c r="L4136" i="2"/>
  <c r="Q4135" i="2"/>
  <c r="P4135" i="2"/>
  <c r="R4135" i="2" s="1"/>
  <c r="O4135" i="2"/>
  <c r="M4135" i="2"/>
  <c r="L4135" i="2"/>
  <c r="Q4134" i="2"/>
  <c r="P4134" i="2"/>
  <c r="R4134" i="2" s="1"/>
  <c r="O4134" i="2"/>
  <c r="M4134" i="2"/>
  <c r="N4134" i="2" s="1"/>
  <c r="L4134" i="2"/>
  <c r="R4133" i="2"/>
  <c r="Q4133" i="2"/>
  <c r="P4133" i="2"/>
  <c r="O4133" i="2"/>
  <c r="M4133" i="2"/>
  <c r="N4133" i="2" s="1"/>
  <c r="L4133" i="2"/>
  <c r="Q4132" i="2"/>
  <c r="P4132" i="2"/>
  <c r="R4132" i="2" s="1"/>
  <c r="O4132" i="2"/>
  <c r="M4132" i="2"/>
  <c r="L4132" i="2"/>
  <c r="Q4131" i="2"/>
  <c r="P4131" i="2"/>
  <c r="R4131" i="2" s="1"/>
  <c r="O4131" i="2"/>
  <c r="M4131" i="2"/>
  <c r="L4131" i="2"/>
  <c r="Q4130" i="2"/>
  <c r="P4130" i="2"/>
  <c r="R4130" i="2" s="1"/>
  <c r="O4130" i="2"/>
  <c r="M4130" i="2"/>
  <c r="N4130" i="2" s="1"/>
  <c r="L4130" i="2"/>
  <c r="Q4129" i="2"/>
  <c r="P4129" i="2"/>
  <c r="R4129" i="2" s="1"/>
  <c r="O4129" i="2"/>
  <c r="M4129" i="2"/>
  <c r="L4129" i="2"/>
  <c r="Q4128" i="2"/>
  <c r="P4128" i="2"/>
  <c r="R4128" i="2" s="1"/>
  <c r="O4128" i="2"/>
  <c r="M4128" i="2"/>
  <c r="N4128" i="2" s="1"/>
  <c r="L4128" i="2"/>
  <c r="Q4127" i="2"/>
  <c r="P4127" i="2"/>
  <c r="R4127" i="2" s="1"/>
  <c r="O4127" i="2"/>
  <c r="M4127" i="2"/>
  <c r="L4127" i="2"/>
  <c r="N4127" i="2" s="1"/>
  <c r="Q4126" i="2"/>
  <c r="P4126" i="2"/>
  <c r="R4126" i="2" s="1"/>
  <c r="O4126" i="2"/>
  <c r="M4126" i="2"/>
  <c r="L4126" i="2"/>
  <c r="Q4125" i="2"/>
  <c r="P4125" i="2"/>
  <c r="R4125" i="2" s="1"/>
  <c r="O4125" i="2"/>
  <c r="M4125" i="2"/>
  <c r="L4125" i="2"/>
  <c r="N4125" i="2" s="1"/>
  <c r="R4124" i="2"/>
  <c r="Q4124" i="2"/>
  <c r="P4124" i="2"/>
  <c r="O4124" i="2"/>
  <c r="M4124" i="2"/>
  <c r="N4124" i="2" s="1"/>
  <c r="L4124" i="2"/>
  <c r="Q4123" i="2"/>
  <c r="P4123" i="2"/>
  <c r="R4123" i="2" s="1"/>
  <c r="O4123" i="2"/>
  <c r="M4123" i="2"/>
  <c r="L4123" i="2"/>
  <c r="Q4122" i="2"/>
  <c r="P4122" i="2"/>
  <c r="R4122" i="2" s="1"/>
  <c r="O4122" i="2"/>
  <c r="M4122" i="2"/>
  <c r="L4122" i="2"/>
  <c r="R4121" i="2"/>
  <c r="Q4121" i="2"/>
  <c r="P4121" i="2"/>
  <c r="O4121" i="2"/>
  <c r="N4121" i="2"/>
  <c r="M4121" i="2"/>
  <c r="L4121" i="2"/>
  <c r="R4120" i="2"/>
  <c r="Q4120" i="2"/>
  <c r="P4120" i="2"/>
  <c r="O4120" i="2"/>
  <c r="M4120" i="2"/>
  <c r="L4120" i="2"/>
  <c r="Q4119" i="2"/>
  <c r="P4119" i="2"/>
  <c r="R4119" i="2" s="1"/>
  <c r="O4119" i="2"/>
  <c r="M4119" i="2"/>
  <c r="L4119" i="2"/>
  <c r="Q4118" i="2"/>
  <c r="P4118" i="2"/>
  <c r="R4118" i="2" s="1"/>
  <c r="O4118" i="2"/>
  <c r="M4118" i="2"/>
  <c r="N4118" i="2" s="1"/>
  <c r="L4118" i="2"/>
  <c r="R4117" i="2"/>
  <c r="Q4117" i="2"/>
  <c r="P4117" i="2"/>
  <c r="O4117" i="2"/>
  <c r="M4117" i="2"/>
  <c r="N4117" i="2" s="1"/>
  <c r="L4117" i="2"/>
  <c r="Q4116" i="2"/>
  <c r="P4116" i="2"/>
  <c r="R4116" i="2" s="1"/>
  <c r="O4116" i="2"/>
  <c r="M4116" i="2"/>
  <c r="N4116" i="2" s="1"/>
  <c r="L4116" i="2"/>
  <c r="Q4115" i="2"/>
  <c r="P4115" i="2"/>
  <c r="R4115" i="2" s="1"/>
  <c r="O4115" i="2"/>
  <c r="M4115" i="2"/>
  <c r="L4115" i="2"/>
  <c r="N4115" i="2" s="1"/>
  <c r="Q4114" i="2"/>
  <c r="P4114" i="2"/>
  <c r="R4114" i="2" s="1"/>
  <c r="O4114" i="2"/>
  <c r="M4114" i="2"/>
  <c r="L4114" i="2"/>
  <c r="Q4113" i="2"/>
  <c r="P4113" i="2"/>
  <c r="R4113" i="2" s="1"/>
  <c r="O4113" i="2"/>
  <c r="M4113" i="2"/>
  <c r="L4113" i="2"/>
  <c r="N4113" i="2" s="1"/>
  <c r="Q4112" i="2"/>
  <c r="P4112" i="2"/>
  <c r="R4112" i="2" s="1"/>
  <c r="O4112" i="2"/>
  <c r="M4112" i="2"/>
  <c r="L4112" i="2"/>
  <c r="Q4111" i="2"/>
  <c r="P4111" i="2"/>
  <c r="R4111" i="2" s="1"/>
  <c r="O4111" i="2"/>
  <c r="M4111" i="2"/>
  <c r="L4111" i="2"/>
  <c r="Q4110" i="2"/>
  <c r="P4110" i="2"/>
  <c r="R4110" i="2" s="1"/>
  <c r="O4110" i="2"/>
  <c r="M4110" i="2"/>
  <c r="N4110" i="2" s="1"/>
  <c r="L4110" i="2"/>
  <c r="R4109" i="2"/>
  <c r="Q4109" i="2"/>
  <c r="P4109" i="2"/>
  <c r="O4109" i="2"/>
  <c r="M4109" i="2"/>
  <c r="N4109" i="2" s="1"/>
  <c r="L4109" i="2"/>
  <c r="Q4108" i="2"/>
  <c r="P4108" i="2"/>
  <c r="R4108" i="2" s="1"/>
  <c r="O4108" i="2"/>
  <c r="M4108" i="2"/>
  <c r="N4108" i="2" s="1"/>
  <c r="L4108" i="2"/>
  <c r="Q4107" i="2"/>
  <c r="P4107" i="2"/>
  <c r="R4107" i="2" s="1"/>
  <c r="O4107" i="2"/>
  <c r="M4107" i="2"/>
  <c r="L4107" i="2"/>
  <c r="N4107" i="2" s="1"/>
  <c r="R4106" i="2"/>
  <c r="Q4106" i="2"/>
  <c r="P4106" i="2"/>
  <c r="O4106" i="2"/>
  <c r="M4106" i="2"/>
  <c r="N4106" i="2" s="1"/>
  <c r="L4106" i="2"/>
  <c r="Q4105" i="2"/>
  <c r="P4105" i="2"/>
  <c r="R4105" i="2" s="1"/>
  <c r="O4105" i="2"/>
  <c r="M4105" i="2"/>
  <c r="N4105" i="2" s="1"/>
  <c r="L4105" i="2"/>
  <c r="Q4104" i="2"/>
  <c r="P4104" i="2"/>
  <c r="R4104" i="2" s="1"/>
  <c r="O4104" i="2"/>
  <c r="M4104" i="2"/>
  <c r="N4104" i="2" s="1"/>
  <c r="L4104" i="2"/>
  <c r="Q4103" i="2"/>
  <c r="P4103" i="2"/>
  <c r="R4103" i="2" s="1"/>
  <c r="O4103" i="2"/>
  <c r="M4103" i="2"/>
  <c r="L4103" i="2"/>
  <c r="R4102" i="2"/>
  <c r="Q4102" i="2"/>
  <c r="P4102" i="2"/>
  <c r="O4102" i="2"/>
  <c r="M4102" i="2"/>
  <c r="N4102" i="2" s="1"/>
  <c r="L4102" i="2"/>
  <c r="Q4101" i="2"/>
  <c r="P4101" i="2"/>
  <c r="R4101" i="2" s="1"/>
  <c r="O4101" i="2"/>
  <c r="M4101" i="2"/>
  <c r="L4101" i="2"/>
  <c r="N4101" i="2" s="1"/>
  <c r="Q4100" i="2"/>
  <c r="P4100" i="2"/>
  <c r="R4100" i="2" s="1"/>
  <c r="O4100" i="2"/>
  <c r="M4100" i="2"/>
  <c r="L4100" i="2"/>
  <c r="Q4099" i="2"/>
  <c r="P4099" i="2"/>
  <c r="R4099" i="2" s="1"/>
  <c r="O4099" i="2"/>
  <c r="M4099" i="2"/>
  <c r="L4099" i="2"/>
  <c r="Q4098" i="2"/>
  <c r="P4098" i="2"/>
  <c r="R4098" i="2" s="1"/>
  <c r="O4098" i="2"/>
  <c r="M4098" i="2"/>
  <c r="L4098" i="2"/>
  <c r="R4097" i="2"/>
  <c r="Q4097" i="2"/>
  <c r="P4097" i="2"/>
  <c r="O4097" i="2"/>
  <c r="N4097" i="2"/>
  <c r="M4097" i="2"/>
  <c r="L4097" i="2"/>
  <c r="Q4096" i="2"/>
  <c r="P4096" i="2"/>
  <c r="R4096" i="2" s="1"/>
  <c r="O4096" i="2"/>
  <c r="M4096" i="2"/>
  <c r="L4096" i="2"/>
  <c r="Q4095" i="2"/>
  <c r="P4095" i="2"/>
  <c r="R4095" i="2" s="1"/>
  <c r="O4095" i="2"/>
  <c r="M4095" i="2"/>
  <c r="L4095" i="2"/>
  <c r="Q4094" i="2"/>
  <c r="P4094" i="2"/>
  <c r="R4094" i="2" s="1"/>
  <c r="O4094" i="2"/>
  <c r="M4094" i="2"/>
  <c r="N4094" i="2" s="1"/>
  <c r="L4094" i="2"/>
  <c r="R4093" i="2"/>
  <c r="Q4093" i="2"/>
  <c r="P4093" i="2"/>
  <c r="O4093" i="2"/>
  <c r="N4093" i="2"/>
  <c r="M4093" i="2"/>
  <c r="L4093" i="2"/>
  <c r="Q4092" i="2"/>
  <c r="P4092" i="2"/>
  <c r="R4092" i="2" s="1"/>
  <c r="O4092" i="2"/>
  <c r="M4092" i="2"/>
  <c r="N4092" i="2" s="1"/>
  <c r="L4092" i="2"/>
  <c r="Q4091" i="2"/>
  <c r="P4091" i="2"/>
  <c r="R4091" i="2" s="1"/>
  <c r="O4091" i="2"/>
  <c r="M4091" i="2"/>
  <c r="L4091" i="2"/>
  <c r="N4091" i="2" s="1"/>
  <c r="R4090" i="2"/>
  <c r="Q4090" i="2"/>
  <c r="P4090" i="2"/>
  <c r="O4090" i="2"/>
  <c r="M4090" i="2"/>
  <c r="N4090" i="2" s="1"/>
  <c r="L4090" i="2"/>
  <c r="Q4089" i="2"/>
  <c r="P4089" i="2"/>
  <c r="R4089" i="2" s="1"/>
  <c r="O4089" i="2"/>
  <c r="M4089" i="2"/>
  <c r="L4089" i="2"/>
  <c r="Q4088" i="2"/>
  <c r="P4088" i="2"/>
  <c r="R4088" i="2" s="1"/>
  <c r="O4088" i="2"/>
  <c r="M4088" i="2"/>
  <c r="N4088" i="2" s="1"/>
  <c r="L4088" i="2"/>
  <c r="Q4087" i="2"/>
  <c r="P4087" i="2"/>
  <c r="R4087" i="2" s="1"/>
  <c r="O4087" i="2"/>
  <c r="M4087" i="2"/>
  <c r="L4087" i="2"/>
  <c r="R4086" i="2"/>
  <c r="Q4086" i="2"/>
  <c r="P4086" i="2"/>
  <c r="O4086" i="2"/>
  <c r="M4086" i="2"/>
  <c r="L4086" i="2"/>
  <c r="Q4085" i="2"/>
  <c r="P4085" i="2"/>
  <c r="R4085" i="2" s="1"/>
  <c r="O4085" i="2"/>
  <c r="M4085" i="2"/>
  <c r="L4085" i="2"/>
  <c r="N4085" i="2" s="1"/>
  <c r="Q4084" i="2"/>
  <c r="P4084" i="2"/>
  <c r="R4084" i="2" s="1"/>
  <c r="O4084" i="2"/>
  <c r="M4084" i="2"/>
  <c r="N4084" i="2" s="1"/>
  <c r="L4084" i="2"/>
  <c r="Q4083" i="2"/>
  <c r="P4083" i="2"/>
  <c r="R4083" i="2" s="1"/>
  <c r="O4083" i="2"/>
  <c r="M4083" i="2"/>
  <c r="L4083" i="2"/>
  <c r="Q4082" i="2"/>
  <c r="P4082" i="2"/>
  <c r="R4082" i="2" s="1"/>
  <c r="O4082" i="2"/>
  <c r="M4082" i="2"/>
  <c r="L4082" i="2"/>
  <c r="R4081" i="2"/>
  <c r="Q4081" i="2"/>
  <c r="P4081" i="2"/>
  <c r="O4081" i="2"/>
  <c r="N4081" i="2"/>
  <c r="M4081" i="2"/>
  <c r="L4081" i="2"/>
  <c r="Q4080" i="2"/>
  <c r="P4080" i="2"/>
  <c r="R4080" i="2" s="1"/>
  <c r="O4080" i="2"/>
  <c r="M4080" i="2"/>
  <c r="L4080" i="2"/>
  <c r="Q4079" i="2"/>
  <c r="P4079" i="2"/>
  <c r="R4079" i="2" s="1"/>
  <c r="O4079" i="2"/>
  <c r="M4079" i="2"/>
  <c r="L4079" i="2"/>
  <c r="N4079" i="2" s="1"/>
  <c r="Q4078" i="2"/>
  <c r="P4078" i="2"/>
  <c r="R4078" i="2" s="1"/>
  <c r="O4078" i="2"/>
  <c r="M4078" i="2"/>
  <c r="N4078" i="2" s="1"/>
  <c r="L4078" i="2"/>
  <c r="R4077" i="2"/>
  <c r="Q4077" i="2"/>
  <c r="P4077" i="2"/>
  <c r="O4077" i="2"/>
  <c r="M4077" i="2"/>
  <c r="N4077" i="2" s="1"/>
  <c r="L4077" i="2"/>
  <c r="Q4076" i="2"/>
  <c r="P4076" i="2"/>
  <c r="R4076" i="2" s="1"/>
  <c r="O4076" i="2"/>
  <c r="M4076" i="2"/>
  <c r="N4076" i="2" s="1"/>
  <c r="L4076" i="2"/>
  <c r="Q4075" i="2"/>
  <c r="P4075" i="2"/>
  <c r="R4075" i="2" s="1"/>
  <c r="O4075" i="2"/>
  <c r="M4075" i="2"/>
  <c r="L4075" i="2"/>
  <c r="N4075" i="2" s="1"/>
  <c r="R4074" i="2"/>
  <c r="Q4074" i="2"/>
  <c r="P4074" i="2"/>
  <c r="O4074" i="2"/>
  <c r="M4074" i="2"/>
  <c r="N4074" i="2" s="1"/>
  <c r="L4074" i="2"/>
  <c r="Q4073" i="2"/>
  <c r="P4073" i="2"/>
  <c r="R4073" i="2" s="1"/>
  <c r="O4073" i="2"/>
  <c r="M4073" i="2"/>
  <c r="N4073" i="2" s="1"/>
  <c r="L4073" i="2"/>
  <c r="Q4072" i="2"/>
  <c r="P4072" i="2"/>
  <c r="R4072" i="2" s="1"/>
  <c r="O4072" i="2"/>
  <c r="M4072" i="2"/>
  <c r="N4072" i="2" s="1"/>
  <c r="L4072" i="2"/>
  <c r="Q4071" i="2"/>
  <c r="P4071" i="2"/>
  <c r="R4071" i="2" s="1"/>
  <c r="O4071" i="2"/>
  <c r="M4071" i="2"/>
  <c r="L4071" i="2"/>
  <c r="R4070" i="2"/>
  <c r="Q4070" i="2"/>
  <c r="P4070" i="2"/>
  <c r="O4070" i="2"/>
  <c r="M4070" i="2"/>
  <c r="N4070" i="2" s="1"/>
  <c r="L4070" i="2"/>
  <c r="Q4069" i="2"/>
  <c r="P4069" i="2"/>
  <c r="R4069" i="2" s="1"/>
  <c r="O4069" i="2"/>
  <c r="M4069" i="2"/>
  <c r="L4069" i="2"/>
  <c r="N4069" i="2" s="1"/>
  <c r="Q4068" i="2"/>
  <c r="P4068" i="2"/>
  <c r="R4068" i="2" s="1"/>
  <c r="O4068" i="2"/>
  <c r="M4068" i="2"/>
  <c r="L4068" i="2"/>
  <c r="Q4067" i="2"/>
  <c r="P4067" i="2"/>
  <c r="R4067" i="2" s="1"/>
  <c r="O4067" i="2"/>
  <c r="M4067" i="2"/>
  <c r="L4067" i="2"/>
  <c r="Q4066" i="2"/>
  <c r="P4066" i="2"/>
  <c r="R4066" i="2" s="1"/>
  <c r="O4066" i="2"/>
  <c r="M4066" i="2"/>
  <c r="L4066" i="2"/>
  <c r="R4065" i="2"/>
  <c r="Q4065" i="2"/>
  <c r="P4065" i="2"/>
  <c r="O4065" i="2"/>
  <c r="N4065" i="2"/>
  <c r="M4065" i="2"/>
  <c r="L4065" i="2"/>
  <c r="Q4064" i="2"/>
  <c r="P4064" i="2"/>
  <c r="R4064" i="2" s="1"/>
  <c r="O4064" i="2"/>
  <c r="M4064" i="2"/>
  <c r="L4064" i="2"/>
  <c r="Q4063" i="2"/>
  <c r="P4063" i="2"/>
  <c r="R4063" i="2" s="1"/>
  <c r="O4063" i="2"/>
  <c r="M4063" i="2"/>
  <c r="L4063" i="2"/>
  <c r="Q4062" i="2"/>
  <c r="P4062" i="2"/>
  <c r="R4062" i="2" s="1"/>
  <c r="O4062" i="2"/>
  <c r="M4062" i="2"/>
  <c r="N4062" i="2" s="1"/>
  <c r="L4062" i="2"/>
  <c r="R4061" i="2"/>
  <c r="Q4061" i="2"/>
  <c r="P4061" i="2"/>
  <c r="O4061" i="2"/>
  <c r="N4061" i="2"/>
  <c r="M4061" i="2"/>
  <c r="L4061" i="2"/>
  <c r="Q4060" i="2"/>
  <c r="P4060" i="2"/>
  <c r="R4060" i="2" s="1"/>
  <c r="O4060" i="2"/>
  <c r="M4060" i="2"/>
  <c r="N4060" i="2" s="1"/>
  <c r="L4060" i="2"/>
  <c r="Q4059" i="2"/>
  <c r="P4059" i="2"/>
  <c r="R4059" i="2" s="1"/>
  <c r="O4059" i="2"/>
  <c r="M4059" i="2"/>
  <c r="L4059" i="2"/>
  <c r="N4059" i="2" s="1"/>
  <c r="R4058" i="2"/>
  <c r="Q4058" i="2"/>
  <c r="P4058" i="2"/>
  <c r="O4058" i="2"/>
  <c r="M4058" i="2"/>
  <c r="N4058" i="2" s="1"/>
  <c r="L4058" i="2"/>
  <c r="Q4057" i="2"/>
  <c r="P4057" i="2"/>
  <c r="R4057" i="2" s="1"/>
  <c r="O4057" i="2"/>
  <c r="M4057" i="2"/>
  <c r="L4057" i="2"/>
  <c r="Q4056" i="2"/>
  <c r="P4056" i="2"/>
  <c r="R4056" i="2" s="1"/>
  <c r="O4056" i="2"/>
  <c r="M4056" i="2"/>
  <c r="N4056" i="2" s="1"/>
  <c r="L4056" i="2"/>
  <c r="Q4055" i="2"/>
  <c r="P4055" i="2"/>
  <c r="R4055" i="2" s="1"/>
  <c r="O4055" i="2"/>
  <c r="M4055" i="2"/>
  <c r="L4055" i="2"/>
  <c r="R4054" i="2"/>
  <c r="Q4054" i="2"/>
  <c r="P4054" i="2"/>
  <c r="O4054" i="2"/>
  <c r="M4054" i="2"/>
  <c r="L4054" i="2"/>
  <c r="Q4053" i="2"/>
  <c r="P4053" i="2"/>
  <c r="R4053" i="2" s="1"/>
  <c r="O4053" i="2"/>
  <c r="M4053" i="2"/>
  <c r="L4053" i="2"/>
  <c r="N4053" i="2" s="1"/>
  <c r="Q4052" i="2"/>
  <c r="P4052" i="2"/>
  <c r="R4052" i="2" s="1"/>
  <c r="O4052" i="2"/>
  <c r="M4052" i="2"/>
  <c r="N4052" i="2" s="1"/>
  <c r="L4052" i="2"/>
  <c r="Q4051" i="2"/>
  <c r="P4051" i="2"/>
  <c r="R4051" i="2" s="1"/>
  <c r="O4051" i="2"/>
  <c r="M4051" i="2"/>
  <c r="L4051" i="2"/>
  <c r="Q4050" i="2"/>
  <c r="P4050" i="2"/>
  <c r="R4050" i="2" s="1"/>
  <c r="O4050" i="2"/>
  <c r="M4050" i="2"/>
  <c r="L4050" i="2"/>
  <c r="R4049" i="2"/>
  <c r="Q4049" i="2"/>
  <c r="P4049" i="2"/>
  <c r="O4049" i="2"/>
  <c r="N4049" i="2"/>
  <c r="M4049" i="2"/>
  <c r="L4049" i="2"/>
  <c r="Q4048" i="2"/>
  <c r="P4048" i="2"/>
  <c r="R4048" i="2" s="1"/>
  <c r="O4048" i="2"/>
  <c r="M4048" i="2"/>
  <c r="L4048" i="2"/>
  <c r="Q4047" i="2"/>
  <c r="P4047" i="2"/>
  <c r="R4047" i="2" s="1"/>
  <c r="O4047" i="2"/>
  <c r="M4047" i="2"/>
  <c r="L4047" i="2"/>
  <c r="N4047" i="2" s="1"/>
  <c r="Q4046" i="2"/>
  <c r="P4046" i="2"/>
  <c r="R4046" i="2" s="1"/>
  <c r="O4046" i="2"/>
  <c r="M4046" i="2"/>
  <c r="N4046" i="2" s="1"/>
  <c r="L4046" i="2"/>
  <c r="R4045" i="2"/>
  <c r="Q4045" i="2"/>
  <c r="P4045" i="2"/>
  <c r="O4045" i="2"/>
  <c r="M4045" i="2"/>
  <c r="N4045" i="2" s="1"/>
  <c r="L4045" i="2"/>
  <c r="Q4044" i="2"/>
  <c r="P4044" i="2"/>
  <c r="R4044" i="2" s="1"/>
  <c r="O4044" i="2"/>
  <c r="M4044" i="2"/>
  <c r="N4044" i="2" s="1"/>
  <c r="L4044" i="2"/>
  <c r="Q4043" i="2"/>
  <c r="P4043" i="2"/>
  <c r="R4043" i="2" s="1"/>
  <c r="O4043" i="2"/>
  <c r="M4043" i="2"/>
  <c r="L4043" i="2"/>
  <c r="N4043" i="2" s="1"/>
  <c r="R4042" i="2"/>
  <c r="Q4042" i="2"/>
  <c r="P4042" i="2"/>
  <c r="O4042" i="2"/>
  <c r="M4042" i="2"/>
  <c r="N4042" i="2" s="1"/>
  <c r="L4042" i="2"/>
  <c r="Q4041" i="2"/>
  <c r="P4041" i="2"/>
  <c r="R4041" i="2" s="1"/>
  <c r="O4041" i="2"/>
  <c r="M4041" i="2"/>
  <c r="L4041" i="2"/>
  <c r="Q4040" i="2"/>
  <c r="P4040" i="2"/>
  <c r="R4040" i="2" s="1"/>
  <c r="O4040" i="2"/>
  <c r="M4040" i="2"/>
  <c r="N4040" i="2" s="1"/>
  <c r="L4040" i="2"/>
  <c r="Q4039" i="2"/>
  <c r="P4039" i="2"/>
  <c r="R4039" i="2" s="1"/>
  <c r="O4039" i="2"/>
  <c r="M4039" i="2"/>
  <c r="L4039" i="2"/>
  <c r="R4038" i="2"/>
  <c r="Q4038" i="2"/>
  <c r="P4038" i="2"/>
  <c r="O4038" i="2"/>
  <c r="M4038" i="2"/>
  <c r="L4038" i="2"/>
  <c r="Q4037" i="2"/>
  <c r="P4037" i="2"/>
  <c r="R4037" i="2" s="1"/>
  <c r="O4037" i="2"/>
  <c r="M4037" i="2"/>
  <c r="L4037" i="2"/>
  <c r="N4037" i="2" s="1"/>
  <c r="Q4036" i="2"/>
  <c r="P4036" i="2"/>
  <c r="R4036" i="2" s="1"/>
  <c r="O4036" i="2"/>
  <c r="M4036" i="2"/>
  <c r="L4036" i="2"/>
  <c r="Q4035" i="2"/>
  <c r="P4035" i="2"/>
  <c r="R4035" i="2" s="1"/>
  <c r="O4035" i="2"/>
  <c r="M4035" i="2"/>
  <c r="L4035" i="2"/>
  <c r="Q4034" i="2"/>
  <c r="P4034" i="2"/>
  <c r="R4034" i="2" s="1"/>
  <c r="O4034" i="2"/>
  <c r="M4034" i="2"/>
  <c r="N4034" i="2" s="1"/>
  <c r="L4034" i="2"/>
  <c r="R4033" i="2"/>
  <c r="Q4033" i="2"/>
  <c r="P4033" i="2"/>
  <c r="O4033" i="2"/>
  <c r="M4033" i="2"/>
  <c r="N4033" i="2" s="1"/>
  <c r="L4033" i="2"/>
  <c r="Q4032" i="2"/>
  <c r="P4032" i="2"/>
  <c r="R4032" i="2" s="1"/>
  <c r="O4032" i="2"/>
  <c r="M4032" i="2"/>
  <c r="N4032" i="2" s="1"/>
  <c r="L4032" i="2"/>
  <c r="Q4031" i="2"/>
  <c r="P4031" i="2"/>
  <c r="R4031" i="2" s="1"/>
  <c r="O4031" i="2"/>
  <c r="M4031" i="2"/>
  <c r="L4031" i="2"/>
  <c r="N4031" i="2" s="1"/>
  <c r="Q4030" i="2"/>
  <c r="P4030" i="2"/>
  <c r="R4030" i="2" s="1"/>
  <c r="O4030" i="2"/>
  <c r="M4030" i="2"/>
  <c r="L4030" i="2"/>
  <c r="Q4029" i="2"/>
  <c r="P4029" i="2"/>
  <c r="R4029" i="2" s="1"/>
  <c r="O4029" i="2"/>
  <c r="M4029" i="2"/>
  <c r="L4029" i="2"/>
  <c r="N4029" i="2" s="1"/>
  <c r="Q4028" i="2"/>
  <c r="P4028" i="2"/>
  <c r="R4028" i="2" s="1"/>
  <c r="O4028" i="2"/>
  <c r="M4028" i="2"/>
  <c r="L4028" i="2"/>
  <c r="Q4027" i="2"/>
  <c r="P4027" i="2"/>
  <c r="R4027" i="2" s="1"/>
  <c r="O4027" i="2"/>
  <c r="M4027" i="2"/>
  <c r="L4027" i="2"/>
  <c r="Q4026" i="2"/>
  <c r="P4026" i="2"/>
  <c r="R4026" i="2" s="1"/>
  <c r="O4026" i="2"/>
  <c r="M4026" i="2"/>
  <c r="N4026" i="2" s="1"/>
  <c r="L4026" i="2"/>
  <c r="R4025" i="2"/>
  <c r="Q4025" i="2"/>
  <c r="P4025" i="2"/>
  <c r="O4025" i="2"/>
  <c r="M4025" i="2"/>
  <c r="N4025" i="2" s="1"/>
  <c r="L4025" i="2"/>
  <c r="Q4024" i="2"/>
  <c r="P4024" i="2"/>
  <c r="R4024" i="2" s="1"/>
  <c r="O4024" i="2"/>
  <c r="M4024" i="2"/>
  <c r="N4024" i="2" s="1"/>
  <c r="L4024" i="2"/>
  <c r="Q4023" i="2"/>
  <c r="P4023" i="2"/>
  <c r="R4023" i="2" s="1"/>
  <c r="O4023" i="2"/>
  <c r="M4023" i="2"/>
  <c r="L4023" i="2"/>
  <c r="N4023" i="2" s="1"/>
  <c r="Q4022" i="2"/>
  <c r="P4022" i="2"/>
  <c r="R4022" i="2" s="1"/>
  <c r="O4022" i="2"/>
  <c r="M4022" i="2"/>
  <c r="L4022" i="2"/>
  <c r="Q4021" i="2"/>
  <c r="P4021" i="2"/>
  <c r="R4021" i="2" s="1"/>
  <c r="O4021" i="2"/>
  <c r="M4021" i="2"/>
  <c r="L4021" i="2"/>
  <c r="N4021" i="2" s="1"/>
  <c r="Q4020" i="2"/>
  <c r="P4020" i="2"/>
  <c r="R4020" i="2" s="1"/>
  <c r="O4020" i="2"/>
  <c r="M4020" i="2"/>
  <c r="L4020" i="2"/>
  <c r="Q4019" i="2"/>
  <c r="P4019" i="2"/>
  <c r="R4019" i="2" s="1"/>
  <c r="O4019" i="2"/>
  <c r="M4019" i="2"/>
  <c r="L4019" i="2"/>
  <c r="Q4018" i="2"/>
  <c r="P4018" i="2"/>
  <c r="R4018" i="2" s="1"/>
  <c r="O4018" i="2"/>
  <c r="M4018" i="2"/>
  <c r="N4018" i="2" s="1"/>
  <c r="L4018" i="2"/>
  <c r="R4017" i="2"/>
  <c r="Q4017" i="2"/>
  <c r="P4017" i="2"/>
  <c r="O4017" i="2"/>
  <c r="M4017" i="2"/>
  <c r="N4017" i="2" s="1"/>
  <c r="L4017" i="2"/>
  <c r="Q4016" i="2"/>
  <c r="P4016" i="2"/>
  <c r="R4016" i="2" s="1"/>
  <c r="O4016" i="2"/>
  <c r="M4016" i="2"/>
  <c r="N4016" i="2" s="1"/>
  <c r="L4016" i="2"/>
  <c r="Q4015" i="2"/>
  <c r="P4015" i="2"/>
  <c r="R4015" i="2" s="1"/>
  <c r="O4015" i="2"/>
  <c r="M4015" i="2"/>
  <c r="L4015" i="2"/>
  <c r="N4015" i="2" s="1"/>
  <c r="Q4014" i="2"/>
  <c r="P4014" i="2"/>
  <c r="R4014" i="2" s="1"/>
  <c r="O4014" i="2"/>
  <c r="M4014" i="2"/>
  <c r="L4014" i="2"/>
  <c r="Q4013" i="2"/>
  <c r="P4013" i="2"/>
  <c r="R4013" i="2" s="1"/>
  <c r="O4013" i="2"/>
  <c r="M4013" i="2"/>
  <c r="L4013" i="2"/>
  <c r="N4013" i="2" s="1"/>
  <c r="Q4012" i="2"/>
  <c r="P4012" i="2"/>
  <c r="R4012" i="2" s="1"/>
  <c r="O4012" i="2"/>
  <c r="M4012" i="2"/>
  <c r="N4012" i="2" s="1"/>
  <c r="L4012" i="2"/>
  <c r="Q4011" i="2"/>
  <c r="P4011" i="2"/>
  <c r="R4011" i="2" s="1"/>
  <c r="O4011" i="2"/>
  <c r="M4011" i="2"/>
  <c r="L4011" i="2"/>
  <c r="Q4010" i="2"/>
  <c r="P4010" i="2"/>
  <c r="R4010" i="2" s="1"/>
  <c r="O4010" i="2"/>
  <c r="M4010" i="2"/>
  <c r="N4010" i="2" s="1"/>
  <c r="L4010" i="2"/>
  <c r="R4009" i="2"/>
  <c r="Q4009" i="2"/>
  <c r="P4009" i="2"/>
  <c r="O4009" i="2"/>
  <c r="N4009" i="2"/>
  <c r="M4009" i="2"/>
  <c r="L4009" i="2"/>
  <c r="Q4008" i="2"/>
  <c r="P4008" i="2"/>
  <c r="R4008" i="2" s="1"/>
  <c r="O4008" i="2"/>
  <c r="M4008" i="2"/>
  <c r="N4008" i="2" s="1"/>
  <c r="L4008" i="2"/>
  <c r="Q4007" i="2"/>
  <c r="P4007" i="2"/>
  <c r="R4007" i="2" s="1"/>
  <c r="O4007" i="2"/>
  <c r="M4007" i="2"/>
  <c r="L4007" i="2"/>
  <c r="N4007" i="2" s="1"/>
  <c r="Q4006" i="2"/>
  <c r="P4006" i="2"/>
  <c r="R4006" i="2" s="1"/>
  <c r="O4006" i="2"/>
  <c r="M4006" i="2"/>
  <c r="N4006" i="2" s="1"/>
  <c r="L4006" i="2"/>
  <c r="Q4005" i="2"/>
  <c r="P4005" i="2"/>
  <c r="R4005" i="2" s="1"/>
  <c r="O4005" i="2"/>
  <c r="M4005" i="2"/>
  <c r="L4005" i="2"/>
  <c r="N4005" i="2" s="1"/>
  <c r="Q4004" i="2"/>
  <c r="P4004" i="2"/>
  <c r="R4004" i="2" s="1"/>
  <c r="O4004" i="2"/>
  <c r="M4004" i="2"/>
  <c r="L4004" i="2"/>
  <c r="Q4003" i="2"/>
  <c r="P4003" i="2"/>
  <c r="R4003" i="2" s="1"/>
  <c r="O4003" i="2"/>
  <c r="M4003" i="2"/>
  <c r="L4003" i="2"/>
  <c r="Q4002" i="2"/>
  <c r="P4002" i="2"/>
  <c r="R4002" i="2" s="1"/>
  <c r="O4002" i="2"/>
  <c r="M4002" i="2"/>
  <c r="N4002" i="2" s="1"/>
  <c r="L4002" i="2"/>
  <c r="R4001" i="2"/>
  <c r="Q4001" i="2"/>
  <c r="P4001" i="2"/>
  <c r="O4001" i="2"/>
  <c r="M4001" i="2"/>
  <c r="N4001" i="2" s="1"/>
  <c r="L4001" i="2"/>
  <c r="Q4000" i="2"/>
  <c r="P4000" i="2"/>
  <c r="R4000" i="2" s="1"/>
  <c r="O4000" i="2"/>
  <c r="M4000" i="2"/>
  <c r="N4000" i="2" s="1"/>
  <c r="L4000" i="2"/>
  <c r="Q3999" i="2"/>
  <c r="P3999" i="2"/>
  <c r="R3999" i="2" s="1"/>
  <c r="O3999" i="2"/>
  <c r="M3999" i="2"/>
  <c r="L3999" i="2"/>
  <c r="N3999" i="2" s="1"/>
  <c r="Q3998" i="2"/>
  <c r="P3998" i="2"/>
  <c r="R3998" i="2" s="1"/>
  <c r="O3998" i="2"/>
  <c r="M3998" i="2"/>
  <c r="L3998" i="2"/>
  <c r="Q3997" i="2"/>
  <c r="P3997" i="2"/>
  <c r="R3997" i="2" s="1"/>
  <c r="O3997" i="2"/>
  <c r="M3997" i="2"/>
  <c r="L3997" i="2"/>
  <c r="N3997" i="2" s="1"/>
  <c r="Q3996" i="2"/>
  <c r="P3996" i="2"/>
  <c r="R3996" i="2" s="1"/>
  <c r="O3996" i="2"/>
  <c r="M3996" i="2"/>
  <c r="N3996" i="2" s="1"/>
  <c r="L3996" i="2"/>
  <c r="Q3995" i="2"/>
  <c r="P3995" i="2"/>
  <c r="R3995" i="2" s="1"/>
  <c r="O3995" i="2"/>
  <c r="M3995" i="2"/>
  <c r="L3995" i="2"/>
  <c r="Q3994" i="2"/>
  <c r="P3994" i="2"/>
  <c r="R3994" i="2" s="1"/>
  <c r="O3994" i="2"/>
  <c r="M3994" i="2"/>
  <c r="N3994" i="2" s="1"/>
  <c r="L3994" i="2"/>
  <c r="R3993" i="2"/>
  <c r="Q3993" i="2"/>
  <c r="P3993" i="2"/>
  <c r="O3993" i="2"/>
  <c r="N3993" i="2"/>
  <c r="M3993" i="2"/>
  <c r="L3993" i="2"/>
  <c r="Q3992" i="2"/>
  <c r="P3992" i="2"/>
  <c r="R3992" i="2" s="1"/>
  <c r="O3992" i="2"/>
  <c r="M3992" i="2"/>
  <c r="N3992" i="2" s="1"/>
  <c r="L3992" i="2"/>
  <c r="Q3991" i="2"/>
  <c r="P3991" i="2"/>
  <c r="R3991" i="2" s="1"/>
  <c r="O3991" i="2"/>
  <c r="M3991" i="2"/>
  <c r="L3991" i="2"/>
  <c r="N3991" i="2" s="1"/>
  <c r="Q3990" i="2"/>
  <c r="P3990" i="2"/>
  <c r="R3990" i="2" s="1"/>
  <c r="O3990" i="2"/>
  <c r="M3990" i="2"/>
  <c r="N3990" i="2" s="1"/>
  <c r="L3990" i="2"/>
  <c r="Q3989" i="2"/>
  <c r="P3989" i="2"/>
  <c r="R3989" i="2" s="1"/>
  <c r="O3989" i="2"/>
  <c r="M3989" i="2"/>
  <c r="L3989" i="2"/>
  <c r="N3989" i="2" s="1"/>
  <c r="Q3988" i="2"/>
  <c r="P3988" i="2"/>
  <c r="R3988" i="2" s="1"/>
  <c r="O3988" i="2"/>
  <c r="M3988" i="2"/>
  <c r="L3988" i="2"/>
  <c r="Q3987" i="2"/>
  <c r="P3987" i="2"/>
  <c r="R3987" i="2" s="1"/>
  <c r="O3987" i="2"/>
  <c r="M3987" i="2"/>
  <c r="L3987" i="2"/>
  <c r="Q3986" i="2"/>
  <c r="P3986" i="2"/>
  <c r="R3986" i="2" s="1"/>
  <c r="O3986" i="2"/>
  <c r="M3986" i="2"/>
  <c r="N3986" i="2" s="1"/>
  <c r="L3986" i="2"/>
  <c r="R3985" i="2"/>
  <c r="Q3985" i="2"/>
  <c r="P3985" i="2"/>
  <c r="O3985" i="2"/>
  <c r="M3985" i="2"/>
  <c r="N3985" i="2" s="1"/>
  <c r="L3985" i="2"/>
  <c r="Q3984" i="2"/>
  <c r="P3984" i="2"/>
  <c r="R3984" i="2" s="1"/>
  <c r="O3984" i="2"/>
  <c r="M3984" i="2"/>
  <c r="N3984" i="2" s="1"/>
  <c r="L3984" i="2"/>
  <c r="Q3983" i="2"/>
  <c r="P3983" i="2"/>
  <c r="R3983" i="2" s="1"/>
  <c r="O3983" i="2"/>
  <c r="M3983" i="2"/>
  <c r="L3983" i="2"/>
  <c r="N3983" i="2" s="1"/>
  <c r="Q3982" i="2"/>
  <c r="P3982" i="2"/>
  <c r="R3982" i="2" s="1"/>
  <c r="O3982" i="2"/>
  <c r="M3982" i="2"/>
  <c r="L3982" i="2"/>
  <c r="Q3981" i="2"/>
  <c r="P3981" i="2"/>
  <c r="R3981" i="2" s="1"/>
  <c r="O3981" i="2"/>
  <c r="M3981" i="2"/>
  <c r="L3981" i="2"/>
  <c r="N3981" i="2" s="1"/>
  <c r="Q3980" i="2"/>
  <c r="P3980" i="2"/>
  <c r="R3980" i="2" s="1"/>
  <c r="O3980" i="2"/>
  <c r="M3980" i="2"/>
  <c r="L3980" i="2"/>
  <c r="Q3979" i="2"/>
  <c r="P3979" i="2"/>
  <c r="R3979" i="2" s="1"/>
  <c r="O3979" i="2"/>
  <c r="M3979" i="2"/>
  <c r="L3979" i="2"/>
  <c r="Q3978" i="2"/>
  <c r="P3978" i="2"/>
  <c r="R3978" i="2" s="1"/>
  <c r="O3978" i="2"/>
  <c r="M3978" i="2"/>
  <c r="N3978" i="2" s="1"/>
  <c r="L3978" i="2"/>
  <c r="R3977" i="2"/>
  <c r="Q3977" i="2"/>
  <c r="P3977" i="2"/>
  <c r="O3977" i="2"/>
  <c r="M3977" i="2"/>
  <c r="N3977" i="2" s="1"/>
  <c r="L3977" i="2"/>
  <c r="Q3976" i="2"/>
  <c r="P3976" i="2"/>
  <c r="R3976" i="2" s="1"/>
  <c r="O3976" i="2"/>
  <c r="M3976" i="2"/>
  <c r="N3976" i="2" s="1"/>
  <c r="L3976" i="2"/>
  <c r="Q3975" i="2"/>
  <c r="P3975" i="2"/>
  <c r="R3975" i="2" s="1"/>
  <c r="O3975" i="2"/>
  <c r="M3975" i="2"/>
  <c r="L3975" i="2"/>
  <c r="N3975" i="2" s="1"/>
  <c r="Q3974" i="2"/>
  <c r="P3974" i="2"/>
  <c r="R3974" i="2" s="1"/>
  <c r="O3974" i="2"/>
  <c r="M3974" i="2"/>
  <c r="L3974" i="2"/>
  <c r="Q3973" i="2"/>
  <c r="P3973" i="2"/>
  <c r="R3973" i="2" s="1"/>
  <c r="O3973" i="2"/>
  <c r="M3973" i="2"/>
  <c r="L3973" i="2"/>
  <c r="N3973" i="2" s="1"/>
  <c r="Q3972" i="2"/>
  <c r="P3972" i="2"/>
  <c r="R3972" i="2" s="1"/>
  <c r="O3972" i="2"/>
  <c r="M3972" i="2"/>
  <c r="L3972" i="2"/>
  <c r="Q3971" i="2"/>
  <c r="P3971" i="2"/>
  <c r="R3971" i="2" s="1"/>
  <c r="O3971" i="2"/>
  <c r="M3971" i="2"/>
  <c r="L3971" i="2"/>
  <c r="Q3970" i="2"/>
  <c r="P3970" i="2"/>
  <c r="R3970" i="2" s="1"/>
  <c r="O3970" i="2"/>
  <c r="M3970" i="2"/>
  <c r="N3970" i="2" s="1"/>
  <c r="L3970" i="2"/>
  <c r="R3969" i="2"/>
  <c r="Q3969" i="2"/>
  <c r="P3969" i="2"/>
  <c r="O3969" i="2"/>
  <c r="M3969" i="2"/>
  <c r="N3969" i="2" s="1"/>
  <c r="L3969" i="2"/>
  <c r="Q3968" i="2"/>
  <c r="P3968" i="2"/>
  <c r="R3968" i="2" s="1"/>
  <c r="O3968" i="2"/>
  <c r="M3968" i="2"/>
  <c r="N3968" i="2" s="1"/>
  <c r="L3968" i="2"/>
  <c r="Q3967" i="2"/>
  <c r="P3967" i="2"/>
  <c r="R3967" i="2" s="1"/>
  <c r="O3967" i="2"/>
  <c r="M3967" i="2"/>
  <c r="L3967" i="2"/>
  <c r="N3967" i="2" s="1"/>
  <c r="Q3966" i="2"/>
  <c r="P3966" i="2"/>
  <c r="R3966" i="2" s="1"/>
  <c r="O3966" i="2"/>
  <c r="M3966" i="2"/>
  <c r="L3966" i="2"/>
  <c r="Q3965" i="2"/>
  <c r="P3965" i="2"/>
  <c r="R3965" i="2" s="1"/>
  <c r="O3965" i="2"/>
  <c r="M3965" i="2"/>
  <c r="L3965" i="2"/>
  <c r="N3965" i="2" s="1"/>
  <c r="Q3964" i="2"/>
  <c r="P3964" i="2"/>
  <c r="R3964" i="2" s="1"/>
  <c r="O3964" i="2"/>
  <c r="M3964" i="2"/>
  <c r="L3964" i="2"/>
  <c r="Q3963" i="2"/>
  <c r="P3963" i="2"/>
  <c r="R3963" i="2" s="1"/>
  <c r="O3963" i="2"/>
  <c r="M3963" i="2"/>
  <c r="L3963" i="2"/>
  <c r="Q3962" i="2"/>
  <c r="P3962" i="2"/>
  <c r="R3962" i="2" s="1"/>
  <c r="O3962" i="2"/>
  <c r="M3962" i="2"/>
  <c r="N3962" i="2" s="1"/>
  <c r="L3962" i="2"/>
  <c r="R3961" i="2"/>
  <c r="Q3961" i="2"/>
  <c r="P3961" i="2"/>
  <c r="O3961" i="2"/>
  <c r="M3961" i="2"/>
  <c r="N3961" i="2" s="1"/>
  <c r="L3961" i="2"/>
  <c r="Q3960" i="2"/>
  <c r="P3960" i="2"/>
  <c r="R3960" i="2" s="1"/>
  <c r="O3960" i="2"/>
  <c r="M3960" i="2"/>
  <c r="N3960" i="2" s="1"/>
  <c r="L3960" i="2"/>
  <c r="Q3959" i="2"/>
  <c r="P3959" i="2"/>
  <c r="R3959" i="2" s="1"/>
  <c r="O3959" i="2"/>
  <c r="M3959" i="2"/>
  <c r="L3959" i="2"/>
  <c r="N3959" i="2" s="1"/>
  <c r="Q3958" i="2"/>
  <c r="P3958" i="2"/>
  <c r="R3958" i="2" s="1"/>
  <c r="O3958" i="2"/>
  <c r="M3958" i="2"/>
  <c r="L3958" i="2"/>
  <c r="Q3957" i="2"/>
  <c r="P3957" i="2"/>
  <c r="R3957" i="2" s="1"/>
  <c r="O3957" i="2"/>
  <c r="M3957" i="2"/>
  <c r="L3957" i="2"/>
  <c r="N3957" i="2" s="1"/>
  <c r="Q3956" i="2"/>
  <c r="P3956" i="2"/>
  <c r="R3956" i="2" s="1"/>
  <c r="O3956" i="2"/>
  <c r="M3956" i="2"/>
  <c r="L3956" i="2"/>
  <c r="Q3955" i="2"/>
  <c r="P3955" i="2"/>
  <c r="R3955" i="2" s="1"/>
  <c r="O3955" i="2"/>
  <c r="M3955" i="2"/>
  <c r="L3955" i="2"/>
  <c r="Q3954" i="2"/>
  <c r="P3954" i="2"/>
  <c r="R3954" i="2" s="1"/>
  <c r="O3954" i="2"/>
  <c r="M3954" i="2"/>
  <c r="N3954" i="2" s="1"/>
  <c r="L3954" i="2"/>
  <c r="R3953" i="2"/>
  <c r="Q3953" i="2"/>
  <c r="P3953" i="2"/>
  <c r="O3953" i="2"/>
  <c r="M3953" i="2"/>
  <c r="N3953" i="2" s="1"/>
  <c r="L3953" i="2"/>
  <c r="Q3952" i="2"/>
  <c r="P3952" i="2"/>
  <c r="R3952" i="2" s="1"/>
  <c r="O3952" i="2"/>
  <c r="M3952" i="2"/>
  <c r="N3952" i="2" s="1"/>
  <c r="L3952" i="2"/>
  <c r="Q3951" i="2"/>
  <c r="P3951" i="2"/>
  <c r="R3951" i="2" s="1"/>
  <c r="O3951" i="2"/>
  <c r="M3951" i="2"/>
  <c r="L3951" i="2"/>
  <c r="N3951" i="2" s="1"/>
  <c r="Q3950" i="2"/>
  <c r="P3950" i="2"/>
  <c r="R3950" i="2" s="1"/>
  <c r="O3950" i="2"/>
  <c r="M3950" i="2"/>
  <c r="L3950" i="2"/>
  <c r="Q3949" i="2"/>
  <c r="P3949" i="2"/>
  <c r="R3949" i="2" s="1"/>
  <c r="O3949" i="2"/>
  <c r="M3949" i="2"/>
  <c r="L3949" i="2"/>
  <c r="N3949" i="2" s="1"/>
  <c r="Q3948" i="2"/>
  <c r="P3948" i="2"/>
  <c r="R3948" i="2" s="1"/>
  <c r="O3948" i="2"/>
  <c r="M3948" i="2"/>
  <c r="N3948" i="2" s="1"/>
  <c r="L3948" i="2"/>
  <c r="Q3947" i="2"/>
  <c r="P3947" i="2"/>
  <c r="R3947" i="2" s="1"/>
  <c r="O3947" i="2"/>
  <c r="M3947" i="2"/>
  <c r="L3947" i="2"/>
  <c r="Q3946" i="2"/>
  <c r="P3946" i="2"/>
  <c r="R3946" i="2" s="1"/>
  <c r="O3946" i="2"/>
  <c r="M3946" i="2"/>
  <c r="N3946" i="2" s="1"/>
  <c r="L3946" i="2"/>
  <c r="R3945" i="2"/>
  <c r="Q3945" i="2"/>
  <c r="P3945" i="2"/>
  <c r="O3945" i="2"/>
  <c r="N3945" i="2"/>
  <c r="M3945" i="2"/>
  <c r="L3945" i="2"/>
  <c r="Q3944" i="2"/>
  <c r="P3944" i="2"/>
  <c r="R3944" i="2" s="1"/>
  <c r="O3944" i="2"/>
  <c r="M3944" i="2"/>
  <c r="L3944" i="2"/>
  <c r="Q3943" i="2"/>
  <c r="P3943" i="2"/>
  <c r="R3943" i="2" s="1"/>
  <c r="O3943" i="2"/>
  <c r="M3943" i="2"/>
  <c r="L3943" i="2"/>
  <c r="N3943" i="2" s="1"/>
  <c r="Q3942" i="2"/>
  <c r="P3942" i="2"/>
  <c r="R3942" i="2" s="1"/>
  <c r="O3942" i="2"/>
  <c r="M3942" i="2"/>
  <c r="N3942" i="2" s="1"/>
  <c r="L3942" i="2"/>
  <c r="Q3941" i="2"/>
  <c r="P3941" i="2"/>
  <c r="R3941" i="2" s="1"/>
  <c r="O3941" i="2"/>
  <c r="M3941" i="2"/>
  <c r="N3941" i="2" s="1"/>
  <c r="L3941" i="2"/>
  <c r="Q3940" i="2"/>
  <c r="P3940" i="2"/>
  <c r="R3940" i="2" s="1"/>
  <c r="O3940" i="2"/>
  <c r="M3940" i="2"/>
  <c r="N3940" i="2" s="1"/>
  <c r="L3940" i="2"/>
  <c r="Q3939" i="2"/>
  <c r="P3939" i="2"/>
  <c r="R3939" i="2" s="1"/>
  <c r="O3939" i="2"/>
  <c r="M3939" i="2"/>
  <c r="L3939" i="2"/>
  <c r="N3939" i="2" s="1"/>
  <c r="Q3938" i="2"/>
  <c r="P3938" i="2"/>
  <c r="R3938" i="2" s="1"/>
  <c r="O3938" i="2"/>
  <c r="M3938" i="2"/>
  <c r="N3938" i="2" s="1"/>
  <c r="L3938" i="2"/>
  <c r="Q3937" i="2"/>
  <c r="P3937" i="2"/>
  <c r="R3937" i="2" s="1"/>
  <c r="O3937" i="2"/>
  <c r="M3937" i="2"/>
  <c r="L3937" i="2"/>
  <c r="N3937" i="2" s="1"/>
  <c r="R3936" i="2"/>
  <c r="Q3936" i="2"/>
  <c r="P3936" i="2"/>
  <c r="O3936" i="2"/>
  <c r="M3936" i="2"/>
  <c r="N3936" i="2" s="1"/>
  <c r="L3936" i="2"/>
  <c r="Q3935" i="2"/>
  <c r="P3935" i="2"/>
  <c r="R3935" i="2" s="1"/>
  <c r="O3935" i="2"/>
  <c r="M3935" i="2"/>
  <c r="L3935" i="2"/>
  <c r="Q3934" i="2"/>
  <c r="P3934" i="2"/>
  <c r="R3934" i="2" s="1"/>
  <c r="O3934" i="2"/>
  <c r="M3934" i="2"/>
  <c r="L3934" i="2"/>
  <c r="R3933" i="2"/>
  <c r="Q3933" i="2"/>
  <c r="P3933" i="2"/>
  <c r="O3933" i="2"/>
  <c r="N3933" i="2"/>
  <c r="M3933" i="2"/>
  <c r="L3933" i="2"/>
  <c r="R3932" i="2"/>
  <c r="Q3932" i="2"/>
  <c r="P3932" i="2"/>
  <c r="O3932" i="2"/>
  <c r="M3932" i="2"/>
  <c r="L3932" i="2"/>
  <c r="Q3931" i="2"/>
  <c r="P3931" i="2"/>
  <c r="R3931" i="2" s="1"/>
  <c r="O3931" i="2"/>
  <c r="M3931" i="2"/>
  <c r="L3931" i="2"/>
  <c r="Q3930" i="2"/>
  <c r="P3930" i="2"/>
  <c r="R3930" i="2" s="1"/>
  <c r="O3930" i="2"/>
  <c r="M3930" i="2"/>
  <c r="N3930" i="2" s="1"/>
  <c r="L3930" i="2"/>
  <c r="R3929" i="2"/>
  <c r="Q3929" i="2"/>
  <c r="P3929" i="2"/>
  <c r="O3929" i="2"/>
  <c r="M3929" i="2"/>
  <c r="N3929" i="2" s="1"/>
  <c r="L3929" i="2"/>
  <c r="Q3928" i="2"/>
  <c r="P3928" i="2"/>
  <c r="R3928" i="2" s="1"/>
  <c r="O3928" i="2"/>
  <c r="M3928" i="2"/>
  <c r="L3928" i="2"/>
  <c r="Q3927" i="2"/>
  <c r="P3927" i="2"/>
  <c r="R3927" i="2" s="1"/>
  <c r="O3927" i="2"/>
  <c r="M3927" i="2"/>
  <c r="L3927" i="2"/>
  <c r="Q3926" i="2"/>
  <c r="P3926" i="2"/>
  <c r="R3926" i="2" s="1"/>
  <c r="O3926" i="2"/>
  <c r="M3926" i="2"/>
  <c r="N3926" i="2" s="1"/>
  <c r="L3926" i="2"/>
  <c r="Q3925" i="2"/>
  <c r="P3925" i="2"/>
  <c r="R3925" i="2" s="1"/>
  <c r="O3925" i="2"/>
  <c r="M3925" i="2"/>
  <c r="L3925" i="2"/>
  <c r="Q3924" i="2"/>
  <c r="P3924" i="2"/>
  <c r="R3924" i="2" s="1"/>
  <c r="O3924" i="2"/>
  <c r="M3924" i="2"/>
  <c r="N3924" i="2" s="1"/>
  <c r="L3924" i="2"/>
  <c r="Q3923" i="2"/>
  <c r="P3923" i="2"/>
  <c r="R3923" i="2" s="1"/>
  <c r="O3923" i="2"/>
  <c r="M3923" i="2"/>
  <c r="L3923" i="2"/>
  <c r="N3923" i="2" s="1"/>
  <c r="Q3922" i="2"/>
  <c r="P3922" i="2"/>
  <c r="R3922" i="2" s="1"/>
  <c r="O3922" i="2"/>
  <c r="M3922" i="2"/>
  <c r="L3922" i="2"/>
  <c r="Q3921" i="2"/>
  <c r="P3921" i="2"/>
  <c r="R3921" i="2" s="1"/>
  <c r="O3921" i="2"/>
  <c r="M3921" i="2"/>
  <c r="L3921" i="2"/>
  <c r="N3921" i="2" s="1"/>
  <c r="R3920" i="2"/>
  <c r="Q3920" i="2"/>
  <c r="P3920" i="2"/>
  <c r="O3920" i="2"/>
  <c r="M3920" i="2"/>
  <c r="N3920" i="2" s="1"/>
  <c r="L3920" i="2"/>
  <c r="Q3919" i="2"/>
  <c r="P3919" i="2"/>
  <c r="R3919" i="2" s="1"/>
  <c r="O3919" i="2"/>
  <c r="M3919" i="2"/>
  <c r="L3919" i="2"/>
  <c r="Q3918" i="2"/>
  <c r="P3918" i="2"/>
  <c r="R3918" i="2" s="1"/>
  <c r="O3918" i="2"/>
  <c r="M3918" i="2"/>
  <c r="L3918" i="2"/>
  <c r="R3917" i="2"/>
  <c r="Q3917" i="2"/>
  <c r="P3917" i="2"/>
  <c r="O3917" i="2"/>
  <c r="N3917" i="2"/>
  <c r="M3917" i="2"/>
  <c r="L3917" i="2"/>
  <c r="R3916" i="2"/>
  <c r="Q3916" i="2"/>
  <c r="P3916" i="2"/>
  <c r="O3916" i="2"/>
  <c r="M3916" i="2"/>
  <c r="N3916" i="2" s="1"/>
  <c r="L3916" i="2"/>
  <c r="Q3915" i="2"/>
  <c r="P3915" i="2"/>
  <c r="R3915" i="2" s="1"/>
  <c r="O3915" i="2"/>
  <c r="M3915" i="2"/>
  <c r="L3915" i="2"/>
  <c r="Q3914" i="2"/>
  <c r="P3914" i="2"/>
  <c r="R3914" i="2" s="1"/>
  <c r="O3914" i="2"/>
  <c r="M3914" i="2"/>
  <c r="N3914" i="2" s="1"/>
  <c r="L3914" i="2"/>
  <c r="R3913" i="2"/>
  <c r="Q3913" i="2"/>
  <c r="P3913" i="2"/>
  <c r="O3913" i="2"/>
  <c r="N3913" i="2"/>
  <c r="M3913" i="2"/>
  <c r="L3913" i="2"/>
  <c r="Q3912" i="2"/>
  <c r="P3912" i="2"/>
  <c r="R3912" i="2" s="1"/>
  <c r="O3912" i="2"/>
  <c r="M3912" i="2"/>
  <c r="L3912" i="2"/>
  <c r="Q3911" i="2"/>
  <c r="P3911" i="2"/>
  <c r="R3911" i="2" s="1"/>
  <c r="O3911" i="2"/>
  <c r="M3911" i="2"/>
  <c r="L3911" i="2"/>
  <c r="N3911" i="2" s="1"/>
  <c r="Q3910" i="2"/>
  <c r="P3910" i="2"/>
  <c r="R3910" i="2" s="1"/>
  <c r="O3910" i="2"/>
  <c r="M3910" i="2"/>
  <c r="N3910" i="2" s="1"/>
  <c r="L3910" i="2"/>
  <c r="Q3909" i="2"/>
  <c r="P3909" i="2"/>
  <c r="R3909" i="2" s="1"/>
  <c r="O3909" i="2"/>
  <c r="M3909" i="2"/>
  <c r="N3909" i="2" s="1"/>
  <c r="L3909" i="2"/>
  <c r="Q3908" i="2"/>
  <c r="P3908" i="2"/>
  <c r="R3908" i="2" s="1"/>
  <c r="O3908" i="2"/>
  <c r="M3908" i="2"/>
  <c r="N3908" i="2" s="1"/>
  <c r="L3908" i="2"/>
  <c r="Q3907" i="2"/>
  <c r="P3907" i="2"/>
  <c r="R3907" i="2" s="1"/>
  <c r="O3907" i="2"/>
  <c r="M3907" i="2"/>
  <c r="L3907" i="2"/>
  <c r="N3907" i="2" s="1"/>
  <c r="Q3906" i="2"/>
  <c r="P3906" i="2"/>
  <c r="R3906" i="2" s="1"/>
  <c r="O3906" i="2"/>
  <c r="M3906" i="2"/>
  <c r="N3906" i="2" s="1"/>
  <c r="L3906" i="2"/>
  <c r="Q3905" i="2"/>
  <c r="P3905" i="2"/>
  <c r="R3905" i="2" s="1"/>
  <c r="O3905" i="2"/>
  <c r="M3905" i="2"/>
  <c r="L3905" i="2"/>
  <c r="N3905" i="2" s="1"/>
  <c r="R3904" i="2"/>
  <c r="Q3904" i="2"/>
  <c r="P3904" i="2"/>
  <c r="O3904" i="2"/>
  <c r="M3904" i="2"/>
  <c r="N3904" i="2" s="1"/>
  <c r="L3904" i="2"/>
  <c r="Q3903" i="2"/>
  <c r="P3903" i="2"/>
  <c r="R3903" i="2" s="1"/>
  <c r="O3903" i="2"/>
  <c r="M3903" i="2"/>
  <c r="L3903" i="2"/>
  <c r="Q3902" i="2"/>
  <c r="P3902" i="2"/>
  <c r="R3902" i="2" s="1"/>
  <c r="O3902" i="2"/>
  <c r="M3902" i="2"/>
  <c r="L3902" i="2"/>
  <c r="R3901" i="2"/>
  <c r="Q3901" i="2"/>
  <c r="P3901" i="2"/>
  <c r="O3901" i="2"/>
  <c r="N3901" i="2"/>
  <c r="M3901" i="2"/>
  <c r="L3901" i="2"/>
  <c r="R3900" i="2"/>
  <c r="Q3900" i="2"/>
  <c r="P3900" i="2"/>
  <c r="O3900" i="2"/>
  <c r="M3900" i="2"/>
  <c r="L3900" i="2"/>
  <c r="Q3899" i="2"/>
  <c r="P3899" i="2"/>
  <c r="R3899" i="2" s="1"/>
  <c r="O3899" i="2"/>
  <c r="M3899" i="2"/>
  <c r="L3899" i="2"/>
  <c r="Q3898" i="2"/>
  <c r="P3898" i="2"/>
  <c r="R3898" i="2" s="1"/>
  <c r="O3898" i="2"/>
  <c r="M3898" i="2"/>
  <c r="N3898" i="2" s="1"/>
  <c r="L3898" i="2"/>
  <c r="R3897" i="2"/>
  <c r="Q3897" i="2"/>
  <c r="P3897" i="2"/>
  <c r="O3897" i="2"/>
  <c r="M3897" i="2"/>
  <c r="N3897" i="2" s="1"/>
  <c r="L3897" i="2"/>
  <c r="Q3896" i="2"/>
  <c r="P3896" i="2"/>
  <c r="R3896" i="2" s="1"/>
  <c r="O3896" i="2"/>
  <c r="M3896" i="2"/>
  <c r="L3896" i="2"/>
  <c r="Q3895" i="2"/>
  <c r="P3895" i="2"/>
  <c r="R3895" i="2" s="1"/>
  <c r="O3895" i="2"/>
  <c r="M3895" i="2"/>
  <c r="L3895" i="2"/>
  <c r="N3895" i="2" s="1"/>
  <c r="Q3894" i="2"/>
  <c r="P3894" i="2"/>
  <c r="R3894" i="2" s="1"/>
  <c r="O3894" i="2"/>
  <c r="M3894" i="2"/>
  <c r="L3894" i="2"/>
  <c r="Q3893" i="2"/>
  <c r="P3893" i="2"/>
  <c r="R3893" i="2" s="1"/>
  <c r="O3893" i="2"/>
  <c r="M3893" i="2"/>
  <c r="N3893" i="2" s="1"/>
  <c r="L3893" i="2"/>
  <c r="Q3892" i="2"/>
  <c r="P3892" i="2"/>
  <c r="R3892" i="2" s="1"/>
  <c r="O3892" i="2"/>
  <c r="M3892" i="2"/>
  <c r="N3892" i="2" s="1"/>
  <c r="L3892" i="2"/>
  <c r="Q3891" i="2"/>
  <c r="P3891" i="2"/>
  <c r="R3891" i="2" s="1"/>
  <c r="O3891" i="2"/>
  <c r="M3891" i="2"/>
  <c r="L3891" i="2"/>
  <c r="N3891" i="2" s="1"/>
  <c r="Q3890" i="2"/>
  <c r="P3890" i="2"/>
  <c r="R3890" i="2" s="1"/>
  <c r="O3890" i="2"/>
  <c r="M3890" i="2"/>
  <c r="N3890" i="2" s="1"/>
  <c r="L3890" i="2"/>
  <c r="Q3889" i="2"/>
  <c r="P3889" i="2"/>
  <c r="R3889" i="2" s="1"/>
  <c r="O3889" i="2"/>
  <c r="M3889" i="2"/>
  <c r="L3889" i="2"/>
  <c r="N3889" i="2" s="1"/>
  <c r="R3888" i="2"/>
  <c r="Q3888" i="2"/>
  <c r="P3888" i="2"/>
  <c r="O3888" i="2"/>
  <c r="M3888" i="2"/>
  <c r="L3888" i="2"/>
  <c r="Q3887" i="2"/>
  <c r="P3887" i="2"/>
  <c r="R3887" i="2" s="1"/>
  <c r="O3887" i="2"/>
  <c r="M3887" i="2"/>
  <c r="L3887" i="2"/>
  <c r="Q3886" i="2"/>
  <c r="P3886" i="2"/>
  <c r="R3886" i="2" s="1"/>
  <c r="O3886" i="2"/>
  <c r="M3886" i="2"/>
  <c r="L3886" i="2"/>
  <c r="R3885" i="2"/>
  <c r="Q3885" i="2"/>
  <c r="P3885" i="2"/>
  <c r="O3885" i="2"/>
  <c r="M3885" i="2"/>
  <c r="N3885" i="2" s="1"/>
  <c r="L3885" i="2"/>
  <c r="R3884" i="2"/>
  <c r="Q3884" i="2"/>
  <c r="P3884" i="2"/>
  <c r="O3884" i="2"/>
  <c r="M3884" i="2"/>
  <c r="N3884" i="2" s="1"/>
  <c r="L3884" i="2"/>
  <c r="Q3883" i="2"/>
  <c r="P3883" i="2"/>
  <c r="R3883" i="2" s="1"/>
  <c r="O3883" i="2"/>
  <c r="M3883" i="2"/>
  <c r="L3883" i="2"/>
  <c r="N3883" i="2" s="1"/>
  <c r="Q3882" i="2"/>
  <c r="P3882" i="2"/>
  <c r="R3882" i="2" s="1"/>
  <c r="O3882" i="2"/>
  <c r="M3882" i="2"/>
  <c r="N3882" i="2" s="1"/>
  <c r="L3882" i="2"/>
  <c r="R3881" i="2"/>
  <c r="Q3881" i="2"/>
  <c r="P3881" i="2"/>
  <c r="O3881" i="2"/>
  <c r="N3881" i="2"/>
  <c r="M3881" i="2"/>
  <c r="L3881" i="2"/>
  <c r="Q3880" i="2"/>
  <c r="P3880" i="2"/>
  <c r="R3880" i="2" s="1"/>
  <c r="O3880" i="2"/>
  <c r="M3880" i="2"/>
  <c r="L3880" i="2"/>
  <c r="Q3879" i="2"/>
  <c r="P3879" i="2"/>
  <c r="R3879" i="2" s="1"/>
  <c r="O3879" i="2"/>
  <c r="M3879" i="2"/>
  <c r="L3879" i="2"/>
  <c r="N3879" i="2" s="1"/>
  <c r="Q3878" i="2"/>
  <c r="P3878" i="2"/>
  <c r="R3878" i="2" s="1"/>
  <c r="O3878" i="2"/>
  <c r="M3878" i="2"/>
  <c r="N3878" i="2" s="1"/>
  <c r="L3878" i="2"/>
  <c r="Q3877" i="2"/>
  <c r="P3877" i="2"/>
  <c r="R3877" i="2" s="1"/>
  <c r="O3877" i="2"/>
  <c r="M3877" i="2"/>
  <c r="L3877" i="2"/>
  <c r="R3876" i="2"/>
  <c r="Q3876" i="2"/>
  <c r="P3876" i="2"/>
  <c r="O3876" i="2"/>
  <c r="M3876" i="2"/>
  <c r="N3876" i="2" s="1"/>
  <c r="L3876" i="2"/>
  <c r="Q3875" i="2"/>
  <c r="P3875" i="2"/>
  <c r="R3875" i="2" s="1"/>
  <c r="O3875" i="2"/>
  <c r="M3875" i="2"/>
  <c r="L3875" i="2"/>
  <c r="N3875" i="2" s="1"/>
  <c r="Q3874" i="2"/>
  <c r="P3874" i="2"/>
  <c r="R3874" i="2" s="1"/>
  <c r="O3874" i="2"/>
  <c r="M3874" i="2"/>
  <c r="L3874" i="2"/>
  <c r="R3873" i="2"/>
  <c r="Q3873" i="2"/>
  <c r="P3873" i="2"/>
  <c r="O3873" i="2"/>
  <c r="N3873" i="2"/>
  <c r="M3873" i="2"/>
  <c r="L3873" i="2"/>
  <c r="R3872" i="2"/>
  <c r="Q3872" i="2"/>
  <c r="P3872" i="2"/>
  <c r="O3872" i="2"/>
  <c r="M3872" i="2"/>
  <c r="L3872" i="2"/>
  <c r="Q3871" i="2"/>
  <c r="P3871" i="2"/>
  <c r="R3871" i="2" s="1"/>
  <c r="O3871" i="2"/>
  <c r="M3871" i="2"/>
  <c r="L3871" i="2"/>
  <c r="Q3870" i="2"/>
  <c r="P3870" i="2"/>
  <c r="R3870" i="2" s="1"/>
  <c r="O3870" i="2"/>
  <c r="M3870" i="2"/>
  <c r="L3870" i="2"/>
  <c r="R3869" i="2"/>
  <c r="Q3869" i="2"/>
  <c r="P3869" i="2"/>
  <c r="O3869" i="2"/>
  <c r="M3869" i="2"/>
  <c r="N3869" i="2" s="1"/>
  <c r="L3869" i="2"/>
  <c r="Q3868" i="2"/>
  <c r="P3868" i="2"/>
  <c r="R3868" i="2" s="1"/>
  <c r="O3868" i="2"/>
  <c r="M3868" i="2"/>
  <c r="L3868" i="2"/>
  <c r="Q3867" i="2"/>
  <c r="P3867" i="2"/>
  <c r="R3867" i="2" s="1"/>
  <c r="O3867" i="2"/>
  <c r="M3867" i="2"/>
  <c r="L3867" i="2"/>
  <c r="N3867" i="2" s="1"/>
  <c r="Q3866" i="2"/>
  <c r="P3866" i="2"/>
  <c r="R3866" i="2" s="1"/>
  <c r="O3866" i="2"/>
  <c r="M3866" i="2"/>
  <c r="N3866" i="2" s="1"/>
  <c r="L3866" i="2"/>
  <c r="Q3865" i="2"/>
  <c r="P3865" i="2"/>
  <c r="R3865" i="2" s="1"/>
  <c r="O3865" i="2"/>
  <c r="M3865" i="2"/>
  <c r="L3865" i="2"/>
  <c r="Q3864" i="2"/>
  <c r="P3864" i="2"/>
  <c r="R3864" i="2" s="1"/>
  <c r="O3864" i="2"/>
  <c r="M3864" i="2"/>
  <c r="L3864" i="2"/>
  <c r="Q3863" i="2"/>
  <c r="P3863" i="2"/>
  <c r="R3863" i="2" s="1"/>
  <c r="O3863" i="2"/>
  <c r="M3863" i="2"/>
  <c r="L3863" i="2"/>
  <c r="Q3862" i="2"/>
  <c r="P3862" i="2"/>
  <c r="R3862" i="2" s="1"/>
  <c r="O3862" i="2"/>
  <c r="M3862" i="2"/>
  <c r="N3862" i="2" s="1"/>
  <c r="L3862" i="2"/>
  <c r="Q3861" i="2"/>
  <c r="P3861" i="2"/>
  <c r="R3861" i="2" s="1"/>
  <c r="O3861" i="2"/>
  <c r="M3861" i="2"/>
  <c r="L3861" i="2"/>
  <c r="R3860" i="2"/>
  <c r="Q3860" i="2"/>
  <c r="P3860" i="2"/>
  <c r="O3860" i="2"/>
  <c r="M3860" i="2"/>
  <c r="N3860" i="2" s="1"/>
  <c r="L3860" i="2"/>
  <c r="Q3859" i="2"/>
  <c r="P3859" i="2"/>
  <c r="R3859" i="2" s="1"/>
  <c r="O3859" i="2"/>
  <c r="M3859" i="2"/>
  <c r="L3859" i="2"/>
  <c r="N3859" i="2" s="1"/>
  <c r="Q3858" i="2"/>
  <c r="P3858" i="2"/>
  <c r="R3858" i="2" s="1"/>
  <c r="O3858" i="2"/>
  <c r="M3858" i="2"/>
  <c r="L3858" i="2"/>
  <c r="R3857" i="2"/>
  <c r="Q3857" i="2"/>
  <c r="P3857" i="2"/>
  <c r="O3857" i="2"/>
  <c r="N3857" i="2"/>
  <c r="M3857" i="2"/>
  <c r="L3857" i="2"/>
  <c r="R3856" i="2"/>
  <c r="Q3856" i="2"/>
  <c r="P3856" i="2"/>
  <c r="O3856" i="2"/>
  <c r="M3856" i="2"/>
  <c r="L3856" i="2"/>
  <c r="Q3855" i="2"/>
  <c r="P3855" i="2"/>
  <c r="R3855" i="2" s="1"/>
  <c r="O3855" i="2"/>
  <c r="M3855" i="2"/>
  <c r="L3855" i="2"/>
  <c r="Q3854" i="2"/>
  <c r="P3854" i="2"/>
  <c r="R3854" i="2" s="1"/>
  <c r="O3854" i="2"/>
  <c r="M3854" i="2"/>
  <c r="L3854" i="2"/>
  <c r="R3853" i="2"/>
  <c r="Q3853" i="2"/>
  <c r="P3853" i="2"/>
  <c r="O3853" i="2"/>
  <c r="M3853" i="2"/>
  <c r="N3853" i="2" s="1"/>
  <c r="L3853" i="2"/>
  <c r="Q3852" i="2"/>
  <c r="P3852" i="2"/>
  <c r="R3852" i="2" s="1"/>
  <c r="O3852" i="2"/>
  <c r="M3852" i="2"/>
  <c r="L3852" i="2"/>
  <c r="Q3851" i="2"/>
  <c r="P3851" i="2"/>
  <c r="R3851" i="2" s="1"/>
  <c r="O3851" i="2"/>
  <c r="M3851" i="2"/>
  <c r="L3851" i="2"/>
  <c r="N3851" i="2" s="1"/>
  <c r="Q3850" i="2"/>
  <c r="P3850" i="2"/>
  <c r="R3850" i="2" s="1"/>
  <c r="O3850" i="2"/>
  <c r="M3850" i="2"/>
  <c r="N3850" i="2" s="1"/>
  <c r="L3850" i="2"/>
  <c r="Q3849" i="2"/>
  <c r="P3849" i="2"/>
  <c r="R3849" i="2" s="1"/>
  <c r="O3849" i="2"/>
  <c r="M3849" i="2"/>
  <c r="L3849" i="2"/>
  <c r="Q3848" i="2"/>
  <c r="P3848" i="2"/>
  <c r="R3848" i="2" s="1"/>
  <c r="O3848" i="2"/>
  <c r="M3848" i="2"/>
  <c r="L3848" i="2"/>
  <c r="Q3847" i="2"/>
  <c r="P3847" i="2"/>
  <c r="R3847" i="2" s="1"/>
  <c r="O3847" i="2"/>
  <c r="M3847" i="2"/>
  <c r="L3847" i="2"/>
  <c r="Q3846" i="2"/>
  <c r="P3846" i="2"/>
  <c r="R3846" i="2" s="1"/>
  <c r="O3846" i="2"/>
  <c r="M3846" i="2"/>
  <c r="L3846" i="2"/>
  <c r="Q3845" i="2"/>
  <c r="P3845" i="2"/>
  <c r="R3845" i="2" s="1"/>
  <c r="O3845" i="2"/>
  <c r="M3845" i="2"/>
  <c r="N3845" i="2" s="1"/>
  <c r="L3845" i="2"/>
  <c r="Q3844" i="2"/>
  <c r="P3844" i="2"/>
  <c r="R3844" i="2" s="1"/>
  <c r="O3844" i="2"/>
  <c r="M3844" i="2"/>
  <c r="L3844" i="2"/>
  <c r="Q3843" i="2"/>
  <c r="P3843" i="2"/>
  <c r="R3843" i="2" s="1"/>
  <c r="O3843" i="2"/>
  <c r="M3843" i="2"/>
  <c r="L3843" i="2"/>
  <c r="N3843" i="2" s="1"/>
  <c r="Q3842" i="2"/>
  <c r="P3842" i="2"/>
  <c r="R3842" i="2" s="1"/>
  <c r="O3842" i="2"/>
  <c r="M3842" i="2"/>
  <c r="N3842" i="2" s="1"/>
  <c r="L3842" i="2"/>
  <c r="Q3841" i="2"/>
  <c r="P3841" i="2"/>
  <c r="R3841" i="2" s="1"/>
  <c r="O3841" i="2"/>
  <c r="M3841" i="2"/>
  <c r="N3841" i="2" s="1"/>
  <c r="L3841" i="2"/>
  <c r="Q3840" i="2"/>
  <c r="P3840" i="2"/>
  <c r="R3840" i="2" s="1"/>
  <c r="O3840" i="2"/>
  <c r="M3840" i="2"/>
  <c r="N3840" i="2" s="1"/>
  <c r="L3840" i="2"/>
  <c r="Q3839" i="2"/>
  <c r="P3839" i="2"/>
  <c r="R3839" i="2" s="1"/>
  <c r="O3839" i="2"/>
  <c r="M3839" i="2"/>
  <c r="L3839" i="2"/>
  <c r="N3839" i="2" s="1"/>
  <c r="Q3838" i="2"/>
  <c r="P3838" i="2"/>
  <c r="R3838" i="2" s="1"/>
  <c r="O3838" i="2"/>
  <c r="M3838" i="2"/>
  <c r="L3838" i="2"/>
  <c r="Q3837" i="2"/>
  <c r="P3837" i="2"/>
  <c r="R3837" i="2" s="1"/>
  <c r="O3837" i="2"/>
  <c r="M3837" i="2"/>
  <c r="L3837" i="2"/>
  <c r="N3837" i="2" s="1"/>
  <c r="R3836" i="2"/>
  <c r="Q3836" i="2"/>
  <c r="P3836" i="2"/>
  <c r="O3836" i="2"/>
  <c r="M3836" i="2"/>
  <c r="N3836" i="2" s="1"/>
  <c r="L3836" i="2"/>
  <c r="Q3835" i="2"/>
  <c r="P3835" i="2"/>
  <c r="R3835" i="2" s="1"/>
  <c r="O3835" i="2"/>
  <c r="M3835" i="2"/>
  <c r="L3835" i="2"/>
  <c r="Q3834" i="2"/>
  <c r="P3834" i="2"/>
  <c r="R3834" i="2" s="1"/>
  <c r="O3834" i="2"/>
  <c r="M3834" i="2"/>
  <c r="L3834" i="2"/>
  <c r="R3833" i="2"/>
  <c r="Q3833" i="2"/>
  <c r="P3833" i="2"/>
  <c r="O3833" i="2"/>
  <c r="N3833" i="2"/>
  <c r="M3833" i="2"/>
  <c r="L3833" i="2"/>
  <c r="R3832" i="2"/>
  <c r="Q3832" i="2"/>
  <c r="P3832" i="2"/>
  <c r="O3832" i="2"/>
  <c r="M3832" i="2"/>
  <c r="L3832" i="2"/>
  <c r="Q3831" i="2"/>
  <c r="P3831" i="2"/>
  <c r="R3831" i="2" s="1"/>
  <c r="O3831" i="2"/>
  <c r="M3831" i="2"/>
  <c r="L3831" i="2"/>
  <c r="Q3830" i="2"/>
  <c r="P3830" i="2"/>
  <c r="R3830" i="2" s="1"/>
  <c r="O3830" i="2"/>
  <c r="M3830" i="2"/>
  <c r="N3830" i="2" s="1"/>
  <c r="L3830" i="2"/>
  <c r="R3829" i="2"/>
  <c r="Q3829" i="2"/>
  <c r="P3829" i="2"/>
  <c r="O3829" i="2"/>
  <c r="M3829" i="2"/>
  <c r="N3829" i="2" s="1"/>
  <c r="L3829" i="2"/>
  <c r="Q3828" i="2"/>
  <c r="P3828" i="2"/>
  <c r="R3828" i="2" s="1"/>
  <c r="O3828" i="2"/>
  <c r="M3828" i="2"/>
  <c r="L3828" i="2"/>
  <c r="Q3827" i="2"/>
  <c r="P3827" i="2"/>
  <c r="R3827" i="2" s="1"/>
  <c r="O3827" i="2"/>
  <c r="M3827" i="2"/>
  <c r="L3827" i="2"/>
  <c r="Q3826" i="2"/>
  <c r="P3826" i="2"/>
  <c r="R3826" i="2" s="1"/>
  <c r="O3826" i="2"/>
  <c r="M3826" i="2"/>
  <c r="N3826" i="2" s="1"/>
  <c r="L3826" i="2"/>
  <c r="Q3825" i="2"/>
  <c r="P3825" i="2"/>
  <c r="R3825" i="2" s="1"/>
  <c r="O3825" i="2"/>
  <c r="M3825" i="2"/>
  <c r="L3825" i="2"/>
  <c r="Q3824" i="2"/>
  <c r="P3824" i="2"/>
  <c r="R3824" i="2" s="1"/>
  <c r="O3824" i="2"/>
  <c r="M3824" i="2"/>
  <c r="N3824" i="2" s="1"/>
  <c r="L3824" i="2"/>
  <c r="Q3823" i="2"/>
  <c r="P3823" i="2"/>
  <c r="R3823" i="2" s="1"/>
  <c r="O3823" i="2"/>
  <c r="M3823" i="2"/>
  <c r="L3823" i="2"/>
  <c r="N3823" i="2" s="1"/>
  <c r="Q3822" i="2"/>
  <c r="P3822" i="2"/>
  <c r="R3822" i="2" s="1"/>
  <c r="O3822" i="2"/>
  <c r="M3822" i="2"/>
  <c r="L3822" i="2"/>
  <c r="Q3821" i="2"/>
  <c r="P3821" i="2"/>
  <c r="R3821" i="2" s="1"/>
  <c r="O3821" i="2"/>
  <c r="M3821" i="2"/>
  <c r="L3821" i="2"/>
  <c r="N3821" i="2" s="1"/>
  <c r="R3820" i="2"/>
  <c r="Q3820" i="2"/>
  <c r="P3820" i="2"/>
  <c r="O3820" i="2"/>
  <c r="M3820" i="2"/>
  <c r="N3820" i="2" s="1"/>
  <c r="L3820" i="2"/>
  <c r="Q3819" i="2"/>
  <c r="P3819" i="2"/>
  <c r="R3819" i="2" s="1"/>
  <c r="O3819" i="2"/>
  <c r="M3819" i="2"/>
  <c r="L3819" i="2"/>
  <c r="Q3818" i="2"/>
  <c r="P3818" i="2"/>
  <c r="R3818" i="2" s="1"/>
  <c r="O3818" i="2"/>
  <c r="M3818" i="2"/>
  <c r="L3818" i="2"/>
  <c r="R3817" i="2"/>
  <c r="Q3817" i="2"/>
  <c r="P3817" i="2"/>
  <c r="O3817" i="2"/>
  <c r="N3817" i="2"/>
  <c r="M3817" i="2"/>
  <c r="L3817" i="2"/>
  <c r="R3816" i="2"/>
  <c r="Q3816" i="2"/>
  <c r="P3816" i="2"/>
  <c r="O3816" i="2"/>
  <c r="M3816" i="2"/>
  <c r="L3816" i="2"/>
  <c r="Q3815" i="2"/>
  <c r="P3815" i="2"/>
  <c r="R3815" i="2" s="1"/>
  <c r="O3815" i="2"/>
  <c r="M3815" i="2"/>
  <c r="L3815" i="2"/>
  <c r="Q3814" i="2"/>
  <c r="P3814" i="2"/>
  <c r="R3814" i="2" s="1"/>
  <c r="O3814" i="2"/>
  <c r="M3814" i="2"/>
  <c r="N3814" i="2" s="1"/>
  <c r="L3814" i="2"/>
  <c r="R3813" i="2"/>
  <c r="Q3813" i="2"/>
  <c r="P3813" i="2"/>
  <c r="O3813" i="2"/>
  <c r="M3813" i="2"/>
  <c r="N3813" i="2" s="1"/>
  <c r="L3813" i="2"/>
  <c r="Q3812" i="2"/>
  <c r="P3812" i="2"/>
  <c r="R3812" i="2" s="1"/>
  <c r="O3812" i="2"/>
  <c r="M3812" i="2"/>
  <c r="L3812" i="2"/>
  <c r="Q3811" i="2"/>
  <c r="P3811" i="2"/>
  <c r="R3811" i="2" s="1"/>
  <c r="O3811" i="2"/>
  <c r="M3811" i="2"/>
  <c r="L3811" i="2"/>
  <c r="N3811" i="2" s="1"/>
  <c r="Q3810" i="2"/>
  <c r="P3810" i="2"/>
  <c r="R3810" i="2" s="1"/>
  <c r="O3810" i="2"/>
  <c r="M3810" i="2"/>
  <c r="N3810" i="2" s="1"/>
  <c r="L3810" i="2"/>
  <c r="Q3809" i="2"/>
  <c r="P3809" i="2"/>
  <c r="R3809" i="2" s="1"/>
  <c r="O3809" i="2"/>
  <c r="M3809" i="2"/>
  <c r="N3809" i="2" s="1"/>
  <c r="L3809" i="2"/>
  <c r="Q3808" i="2"/>
  <c r="P3808" i="2"/>
  <c r="R3808" i="2" s="1"/>
  <c r="O3808" i="2"/>
  <c r="M3808" i="2"/>
  <c r="N3808" i="2" s="1"/>
  <c r="L3808" i="2"/>
  <c r="Q3807" i="2"/>
  <c r="P3807" i="2"/>
  <c r="R3807" i="2" s="1"/>
  <c r="O3807" i="2"/>
  <c r="M3807" i="2"/>
  <c r="L3807" i="2"/>
  <c r="N3807" i="2" s="1"/>
  <c r="Q3806" i="2"/>
  <c r="P3806" i="2"/>
  <c r="R3806" i="2" s="1"/>
  <c r="O3806" i="2"/>
  <c r="M3806" i="2"/>
  <c r="L3806" i="2"/>
  <c r="Q3805" i="2"/>
  <c r="P3805" i="2"/>
  <c r="R3805" i="2" s="1"/>
  <c r="O3805" i="2"/>
  <c r="M3805" i="2"/>
  <c r="L3805" i="2"/>
  <c r="N3805" i="2" s="1"/>
  <c r="R3804" i="2"/>
  <c r="Q3804" i="2"/>
  <c r="P3804" i="2"/>
  <c r="O3804" i="2"/>
  <c r="M3804" i="2"/>
  <c r="N3804" i="2" s="1"/>
  <c r="L3804" i="2"/>
  <c r="Q3803" i="2"/>
  <c r="P3803" i="2"/>
  <c r="R3803" i="2" s="1"/>
  <c r="O3803" i="2"/>
  <c r="M3803" i="2"/>
  <c r="L3803" i="2"/>
  <c r="Q3802" i="2"/>
  <c r="P3802" i="2"/>
  <c r="R3802" i="2" s="1"/>
  <c r="O3802" i="2"/>
  <c r="M3802" i="2"/>
  <c r="L3802" i="2"/>
  <c r="R3801" i="2"/>
  <c r="Q3801" i="2"/>
  <c r="P3801" i="2"/>
  <c r="O3801" i="2"/>
  <c r="N3801" i="2"/>
  <c r="M3801" i="2"/>
  <c r="L3801" i="2"/>
  <c r="R3800" i="2"/>
  <c r="Q3800" i="2"/>
  <c r="P3800" i="2"/>
  <c r="O3800" i="2"/>
  <c r="M3800" i="2"/>
  <c r="L3800" i="2"/>
  <c r="Q3799" i="2"/>
  <c r="P3799" i="2"/>
  <c r="R3799" i="2" s="1"/>
  <c r="O3799" i="2"/>
  <c r="M3799" i="2"/>
  <c r="L3799" i="2"/>
  <c r="Q3798" i="2"/>
  <c r="P3798" i="2"/>
  <c r="R3798" i="2" s="1"/>
  <c r="O3798" i="2"/>
  <c r="M3798" i="2"/>
  <c r="N3798" i="2" s="1"/>
  <c r="L3798" i="2"/>
  <c r="R3797" i="2"/>
  <c r="Q3797" i="2"/>
  <c r="P3797" i="2"/>
  <c r="O3797" i="2"/>
  <c r="M3797" i="2"/>
  <c r="N3797" i="2" s="1"/>
  <c r="L3797" i="2"/>
  <c r="Q3796" i="2"/>
  <c r="P3796" i="2"/>
  <c r="R3796" i="2" s="1"/>
  <c r="O3796" i="2"/>
  <c r="M3796" i="2"/>
  <c r="L3796" i="2"/>
  <c r="Q3795" i="2"/>
  <c r="P3795" i="2"/>
  <c r="R3795" i="2" s="1"/>
  <c r="O3795" i="2"/>
  <c r="M3795" i="2"/>
  <c r="L3795" i="2"/>
  <c r="Q3794" i="2"/>
  <c r="P3794" i="2"/>
  <c r="R3794" i="2" s="1"/>
  <c r="O3794" i="2"/>
  <c r="M3794" i="2"/>
  <c r="N3794" i="2" s="1"/>
  <c r="L3794" i="2"/>
  <c r="Q3793" i="2"/>
  <c r="P3793" i="2"/>
  <c r="R3793" i="2" s="1"/>
  <c r="O3793" i="2"/>
  <c r="M3793" i="2"/>
  <c r="L3793" i="2"/>
  <c r="Q3792" i="2"/>
  <c r="P3792" i="2"/>
  <c r="R3792" i="2" s="1"/>
  <c r="O3792" i="2"/>
  <c r="M3792" i="2"/>
  <c r="N3792" i="2" s="1"/>
  <c r="L3792" i="2"/>
  <c r="Q3791" i="2"/>
  <c r="P3791" i="2"/>
  <c r="R3791" i="2" s="1"/>
  <c r="O3791" i="2"/>
  <c r="M3791" i="2"/>
  <c r="L3791" i="2"/>
  <c r="N3791" i="2" s="1"/>
  <c r="Q3790" i="2"/>
  <c r="P3790" i="2"/>
  <c r="R3790" i="2" s="1"/>
  <c r="O3790" i="2"/>
  <c r="M3790" i="2"/>
  <c r="L3790" i="2"/>
  <c r="Q3789" i="2"/>
  <c r="P3789" i="2"/>
  <c r="R3789" i="2" s="1"/>
  <c r="O3789" i="2"/>
  <c r="M3789" i="2"/>
  <c r="L3789" i="2"/>
  <c r="N3789" i="2" s="1"/>
  <c r="R3788" i="2"/>
  <c r="Q3788" i="2"/>
  <c r="P3788" i="2"/>
  <c r="O3788" i="2"/>
  <c r="M3788" i="2"/>
  <c r="N3788" i="2" s="1"/>
  <c r="L3788" i="2"/>
  <c r="Q3787" i="2"/>
  <c r="P3787" i="2"/>
  <c r="R3787" i="2" s="1"/>
  <c r="O3787" i="2"/>
  <c r="M3787" i="2"/>
  <c r="L3787" i="2"/>
  <c r="Q3786" i="2"/>
  <c r="P3786" i="2"/>
  <c r="R3786" i="2" s="1"/>
  <c r="O3786" i="2"/>
  <c r="M3786" i="2"/>
  <c r="L3786" i="2"/>
  <c r="R3785" i="2"/>
  <c r="Q3785" i="2"/>
  <c r="P3785" i="2"/>
  <c r="O3785" i="2"/>
  <c r="N3785" i="2"/>
  <c r="M3785" i="2"/>
  <c r="L3785" i="2"/>
  <c r="R3784" i="2"/>
  <c r="Q3784" i="2"/>
  <c r="P3784" i="2"/>
  <c r="O3784" i="2"/>
  <c r="M3784" i="2"/>
  <c r="L3784" i="2"/>
  <c r="Q3783" i="2"/>
  <c r="P3783" i="2"/>
  <c r="R3783" i="2" s="1"/>
  <c r="O3783" i="2"/>
  <c r="M3783" i="2"/>
  <c r="L3783" i="2"/>
  <c r="Q3782" i="2"/>
  <c r="P3782" i="2"/>
  <c r="R3782" i="2" s="1"/>
  <c r="O3782" i="2"/>
  <c r="M3782" i="2"/>
  <c r="N3782" i="2" s="1"/>
  <c r="L3782" i="2"/>
  <c r="R3781" i="2"/>
  <c r="Q3781" i="2"/>
  <c r="P3781" i="2"/>
  <c r="O3781" i="2"/>
  <c r="M3781" i="2"/>
  <c r="N3781" i="2" s="1"/>
  <c r="L3781" i="2"/>
  <c r="Q3780" i="2"/>
  <c r="P3780" i="2"/>
  <c r="R3780" i="2" s="1"/>
  <c r="O3780" i="2"/>
  <c r="M3780" i="2"/>
  <c r="L3780" i="2"/>
  <c r="Q3779" i="2"/>
  <c r="P3779" i="2"/>
  <c r="R3779" i="2" s="1"/>
  <c r="O3779" i="2"/>
  <c r="M3779" i="2"/>
  <c r="L3779" i="2"/>
  <c r="N3779" i="2" s="1"/>
  <c r="Q3778" i="2"/>
  <c r="P3778" i="2"/>
  <c r="R3778" i="2" s="1"/>
  <c r="O3778" i="2"/>
  <c r="M3778" i="2"/>
  <c r="N3778" i="2" s="1"/>
  <c r="L3778" i="2"/>
  <c r="Q3777" i="2"/>
  <c r="P3777" i="2"/>
  <c r="R3777" i="2" s="1"/>
  <c r="O3777" i="2"/>
  <c r="M3777" i="2"/>
  <c r="N3777" i="2" s="1"/>
  <c r="L3777" i="2"/>
  <c r="Q3776" i="2"/>
  <c r="P3776" i="2"/>
  <c r="R3776" i="2" s="1"/>
  <c r="O3776" i="2"/>
  <c r="M3776" i="2"/>
  <c r="N3776" i="2" s="1"/>
  <c r="L3776" i="2"/>
  <c r="Q3775" i="2"/>
  <c r="P3775" i="2"/>
  <c r="R3775" i="2" s="1"/>
  <c r="O3775" i="2"/>
  <c r="M3775" i="2"/>
  <c r="L3775" i="2"/>
  <c r="N3775" i="2" s="1"/>
  <c r="Q3774" i="2"/>
  <c r="P3774" i="2"/>
  <c r="R3774" i="2" s="1"/>
  <c r="O3774" i="2"/>
  <c r="M3774" i="2"/>
  <c r="L3774" i="2"/>
  <c r="Q3773" i="2"/>
  <c r="P3773" i="2"/>
  <c r="R3773" i="2" s="1"/>
  <c r="O3773" i="2"/>
  <c r="M3773" i="2"/>
  <c r="L3773" i="2"/>
  <c r="N3773" i="2" s="1"/>
  <c r="R3772" i="2"/>
  <c r="Q3772" i="2"/>
  <c r="P3772" i="2"/>
  <c r="O3772" i="2"/>
  <c r="M3772" i="2"/>
  <c r="N3772" i="2" s="1"/>
  <c r="L3772" i="2"/>
  <c r="Q3771" i="2"/>
  <c r="P3771" i="2"/>
  <c r="R3771" i="2" s="1"/>
  <c r="O3771" i="2"/>
  <c r="M3771" i="2"/>
  <c r="L3771" i="2"/>
  <c r="Q3770" i="2"/>
  <c r="P3770" i="2"/>
  <c r="R3770" i="2" s="1"/>
  <c r="O3770" i="2"/>
  <c r="M3770" i="2"/>
  <c r="L3770" i="2"/>
  <c r="R3769" i="2"/>
  <c r="Q3769" i="2"/>
  <c r="P3769" i="2"/>
  <c r="O3769" i="2"/>
  <c r="N3769" i="2"/>
  <c r="M3769" i="2"/>
  <c r="L3769" i="2"/>
  <c r="R3768" i="2"/>
  <c r="Q3768" i="2"/>
  <c r="P3768" i="2"/>
  <c r="O3768" i="2"/>
  <c r="M3768" i="2"/>
  <c r="L3768" i="2"/>
  <c r="Q3767" i="2"/>
  <c r="P3767" i="2"/>
  <c r="R3767" i="2" s="1"/>
  <c r="O3767" i="2"/>
  <c r="M3767" i="2"/>
  <c r="L3767" i="2"/>
  <c r="Q3766" i="2"/>
  <c r="P3766" i="2"/>
  <c r="R3766" i="2" s="1"/>
  <c r="O3766" i="2"/>
  <c r="M3766" i="2"/>
  <c r="N3766" i="2" s="1"/>
  <c r="L3766" i="2"/>
  <c r="R3765" i="2"/>
  <c r="Q3765" i="2"/>
  <c r="P3765" i="2"/>
  <c r="O3765" i="2"/>
  <c r="M3765" i="2"/>
  <c r="N3765" i="2" s="1"/>
  <c r="L3765" i="2"/>
  <c r="Q3764" i="2"/>
  <c r="P3764" i="2"/>
  <c r="R3764" i="2" s="1"/>
  <c r="O3764" i="2"/>
  <c r="M3764" i="2"/>
  <c r="L3764" i="2"/>
  <c r="Q3763" i="2"/>
  <c r="P3763" i="2"/>
  <c r="R3763" i="2" s="1"/>
  <c r="O3763" i="2"/>
  <c r="M3763" i="2"/>
  <c r="L3763" i="2"/>
  <c r="Q3762" i="2"/>
  <c r="P3762" i="2"/>
  <c r="R3762" i="2" s="1"/>
  <c r="O3762" i="2"/>
  <c r="M3762" i="2"/>
  <c r="N3762" i="2" s="1"/>
  <c r="L3762" i="2"/>
  <c r="Q3761" i="2"/>
  <c r="P3761" i="2"/>
  <c r="R3761" i="2" s="1"/>
  <c r="O3761" i="2"/>
  <c r="M3761" i="2"/>
  <c r="L3761" i="2"/>
  <c r="Q3760" i="2"/>
  <c r="P3760" i="2"/>
  <c r="R3760" i="2" s="1"/>
  <c r="O3760" i="2"/>
  <c r="M3760" i="2"/>
  <c r="N3760" i="2" s="1"/>
  <c r="L3760" i="2"/>
  <c r="Q3759" i="2"/>
  <c r="P3759" i="2"/>
  <c r="R3759" i="2" s="1"/>
  <c r="O3759" i="2"/>
  <c r="M3759" i="2"/>
  <c r="L3759" i="2"/>
  <c r="N3759" i="2" s="1"/>
  <c r="Q3758" i="2"/>
  <c r="P3758" i="2"/>
  <c r="R3758" i="2" s="1"/>
  <c r="O3758" i="2"/>
  <c r="M3758" i="2"/>
  <c r="L3758" i="2"/>
  <c r="Q3757" i="2"/>
  <c r="P3757" i="2"/>
  <c r="R3757" i="2" s="1"/>
  <c r="O3757" i="2"/>
  <c r="M3757" i="2"/>
  <c r="L3757" i="2"/>
  <c r="N3757" i="2" s="1"/>
  <c r="R3756" i="2"/>
  <c r="Q3756" i="2"/>
  <c r="P3756" i="2"/>
  <c r="O3756" i="2"/>
  <c r="M3756" i="2"/>
  <c r="N3756" i="2" s="1"/>
  <c r="L3756" i="2"/>
  <c r="Q3755" i="2"/>
  <c r="P3755" i="2"/>
  <c r="R3755" i="2" s="1"/>
  <c r="O3755" i="2"/>
  <c r="M3755" i="2"/>
  <c r="L3755" i="2"/>
  <c r="Q3754" i="2"/>
  <c r="P3754" i="2"/>
  <c r="R3754" i="2" s="1"/>
  <c r="O3754" i="2"/>
  <c r="M3754" i="2"/>
  <c r="L3754" i="2"/>
  <c r="R3753" i="2"/>
  <c r="Q3753" i="2"/>
  <c r="P3753" i="2"/>
  <c r="O3753" i="2"/>
  <c r="N3753" i="2"/>
  <c r="M3753" i="2"/>
  <c r="L3753" i="2"/>
  <c r="R3752" i="2"/>
  <c r="Q3752" i="2"/>
  <c r="P3752" i="2"/>
  <c r="O3752" i="2"/>
  <c r="M3752" i="2"/>
  <c r="L3752" i="2"/>
  <c r="Q3751" i="2"/>
  <c r="P3751" i="2"/>
  <c r="R3751" i="2" s="1"/>
  <c r="O3751" i="2"/>
  <c r="M3751" i="2"/>
  <c r="L3751" i="2"/>
  <c r="Q3750" i="2"/>
  <c r="P3750" i="2"/>
  <c r="R3750" i="2" s="1"/>
  <c r="O3750" i="2"/>
  <c r="M3750" i="2"/>
  <c r="N3750" i="2" s="1"/>
  <c r="L3750" i="2"/>
  <c r="R3749" i="2"/>
  <c r="Q3749" i="2"/>
  <c r="P3749" i="2"/>
  <c r="O3749" i="2"/>
  <c r="M3749" i="2"/>
  <c r="N3749" i="2" s="1"/>
  <c r="L3749" i="2"/>
  <c r="Q3748" i="2"/>
  <c r="P3748" i="2"/>
  <c r="R3748" i="2" s="1"/>
  <c r="O3748" i="2"/>
  <c r="M3748" i="2"/>
  <c r="L3748" i="2"/>
  <c r="Q3747" i="2"/>
  <c r="P3747" i="2"/>
  <c r="R3747" i="2" s="1"/>
  <c r="O3747" i="2"/>
  <c r="M3747" i="2"/>
  <c r="L3747" i="2"/>
  <c r="N3747" i="2" s="1"/>
  <c r="Q3746" i="2"/>
  <c r="P3746" i="2"/>
  <c r="R3746" i="2" s="1"/>
  <c r="O3746" i="2"/>
  <c r="M3746" i="2"/>
  <c r="N3746" i="2" s="1"/>
  <c r="L3746" i="2"/>
  <c r="Q3745" i="2"/>
  <c r="P3745" i="2"/>
  <c r="R3745" i="2" s="1"/>
  <c r="O3745" i="2"/>
  <c r="M3745" i="2"/>
  <c r="N3745" i="2" s="1"/>
  <c r="L3745" i="2"/>
  <c r="Q3744" i="2"/>
  <c r="P3744" i="2"/>
  <c r="R3744" i="2" s="1"/>
  <c r="O3744" i="2"/>
  <c r="M3744" i="2"/>
  <c r="N3744" i="2" s="1"/>
  <c r="L3744" i="2"/>
  <c r="Q3743" i="2"/>
  <c r="P3743" i="2"/>
  <c r="R3743" i="2" s="1"/>
  <c r="O3743" i="2"/>
  <c r="M3743" i="2"/>
  <c r="L3743" i="2"/>
  <c r="N3743" i="2" s="1"/>
  <c r="Q3742" i="2"/>
  <c r="P3742" i="2"/>
  <c r="R3742" i="2" s="1"/>
  <c r="O3742" i="2"/>
  <c r="M3742" i="2"/>
  <c r="L3742" i="2"/>
  <c r="Q3741" i="2"/>
  <c r="P3741" i="2"/>
  <c r="R3741" i="2" s="1"/>
  <c r="O3741" i="2"/>
  <c r="M3741" i="2"/>
  <c r="L3741" i="2"/>
  <c r="N3741" i="2" s="1"/>
  <c r="R3740" i="2"/>
  <c r="Q3740" i="2"/>
  <c r="P3740" i="2"/>
  <c r="O3740" i="2"/>
  <c r="M3740" i="2"/>
  <c r="N3740" i="2" s="1"/>
  <c r="L3740" i="2"/>
  <c r="Q3739" i="2"/>
  <c r="P3739" i="2"/>
  <c r="R3739" i="2" s="1"/>
  <c r="O3739" i="2"/>
  <c r="M3739" i="2"/>
  <c r="L3739" i="2"/>
  <c r="Q3738" i="2"/>
  <c r="P3738" i="2"/>
  <c r="R3738" i="2" s="1"/>
  <c r="O3738" i="2"/>
  <c r="M3738" i="2"/>
  <c r="L3738" i="2"/>
  <c r="R3737" i="2"/>
  <c r="Q3737" i="2"/>
  <c r="P3737" i="2"/>
  <c r="O3737" i="2"/>
  <c r="N3737" i="2"/>
  <c r="M3737" i="2"/>
  <c r="L3737" i="2"/>
  <c r="R3736" i="2"/>
  <c r="Q3736" i="2"/>
  <c r="P3736" i="2"/>
  <c r="O3736" i="2"/>
  <c r="M3736" i="2"/>
  <c r="L3736" i="2"/>
  <c r="Q3735" i="2"/>
  <c r="P3735" i="2"/>
  <c r="R3735" i="2" s="1"/>
  <c r="O3735" i="2"/>
  <c r="M3735" i="2"/>
  <c r="L3735" i="2"/>
  <c r="Q3734" i="2"/>
  <c r="P3734" i="2"/>
  <c r="R3734" i="2" s="1"/>
  <c r="O3734" i="2"/>
  <c r="M3734" i="2"/>
  <c r="N3734" i="2" s="1"/>
  <c r="L3734" i="2"/>
  <c r="R3733" i="2"/>
  <c r="Q3733" i="2"/>
  <c r="P3733" i="2"/>
  <c r="O3733" i="2"/>
  <c r="M3733" i="2"/>
  <c r="N3733" i="2" s="1"/>
  <c r="L3733" i="2"/>
  <c r="Q3732" i="2"/>
  <c r="P3732" i="2"/>
  <c r="R3732" i="2" s="1"/>
  <c r="O3732" i="2"/>
  <c r="M3732" i="2"/>
  <c r="L3732" i="2"/>
  <c r="Q3731" i="2"/>
  <c r="P3731" i="2"/>
  <c r="R3731" i="2" s="1"/>
  <c r="O3731" i="2"/>
  <c r="M3731" i="2"/>
  <c r="L3731" i="2"/>
  <c r="Q3730" i="2"/>
  <c r="P3730" i="2"/>
  <c r="R3730" i="2" s="1"/>
  <c r="O3730" i="2"/>
  <c r="M3730" i="2"/>
  <c r="N3730" i="2" s="1"/>
  <c r="L3730" i="2"/>
  <c r="Q3729" i="2"/>
  <c r="P3729" i="2"/>
  <c r="R3729" i="2" s="1"/>
  <c r="O3729" i="2"/>
  <c r="M3729" i="2"/>
  <c r="L3729" i="2"/>
  <c r="Q3728" i="2"/>
  <c r="P3728" i="2"/>
  <c r="R3728" i="2" s="1"/>
  <c r="O3728" i="2"/>
  <c r="M3728" i="2"/>
  <c r="N3728" i="2" s="1"/>
  <c r="L3728" i="2"/>
  <c r="Q3727" i="2"/>
  <c r="P3727" i="2"/>
  <c r="R3727" i="2" s="1"/>
  <c r="O3727" i="2"/>
  <c r="M3727" i="2"/>
  <c r="L3727" i="2"/>
  <c r="N3727" i="2" s="1"/>
  <c r="Q3726" i="2"/>
  <c r="P3726" i="2"/>
  <c r="R3726" i="2" s="1"/>
  <c r="O3726" i="2"/>
  <c r="M3726" i="2"/>
  <c r="L3726" i="2"/>
  <c r="Q3725" i="2"/>
  <c r="P3725" i="2"/>
  <c r="R3725" i="2" s="1"/>
  <c r="O3725" i="2"/>
  <c r="M3725" i="2"/>
  <c r="L3725" i="2"/>
  <c r="N3725" i="2" s="1"/>
  <c r="R3724" i="2"/>
  <c r="Q3724" i="2"/>
  <c r="P3724" i="2"/>
  <c r="O3724" i="2"/>
  <c r="M3724" i="2"/>
  <c r="N3724" i="2" s="1"/>
  <c r="L3724" i="2"/>
  <c r="Q3723" i="2"/>
  <c r="P3723" i="2"/>
  <c r="R3723" i="2" s="1"/>
  <c r="O3723" i="2"/>
  <c r="M3723" i="2"/>
  <c r="L3723" i="2"/>
  <c r="Q3722" i="2"/>
  <c r="P3722" i="2"/>
  <c r="R3722" i="2" s="1"/>
  <c r="O3722" i="2"/>
  <c r="M3722" i="2"/>
  <c r="L3722" i="2"/>
  <c r="R3721" i="2"/>
  <c r="Q3721" i="2"/>
  <c r="P3721" i="2"/>
  <c r="O3721" i="2"/>
  <c r="N3721" i="2"/>
  <c r="M3721" i="2"/>
  <c r="L3721" i="2"/>
  <c r="R3720" i="2"/>
  <c r="Q3720" i="2"/>
  <c r="P3720" i="2"/>
  <c r="O3720" i="2"/>
  <c r="M3720" i="2"/>
  <c r="L3720" i="2"/>
  <c r="Q3719" i="2"/>
  <c r="P3719" i="2"/>
  <c r="R3719" i="2" s="1"/>
  <c r="O3719" i="2"/>
  <c r="M3719" i="2"/>
  <c r="L3719" i="2"/>
  <c r="Q3718" i="2"/>
  <c r="P3718" i="2"/>
  <c r="R3718" i="2" s="1"/>
  <c r="O3718" i="2"/>
  <c r="M3718" i="2"/>
  <c r="N3718" i="2" s="1"/>
  <c r="L3718" i="2"/>
  <c r="R3717" i="2"/>
  <c r="Q3717" i="2"/>
  <c r="P3717" i="2"/>
  <c r="O3717" i="2"/>
  <c r="M3717" i="2"/>
  <c r="N3717" i="2" s="1"/>
  <c r="L3717" i="2"/>
  <c r="Q3716" i="2"/>
  <c r="P3716" i="2"/>
  <c r="R3716" i="2" s="1"/>
  <c r="O3716" i="2"/>
  <c r="M3716" i="2"/>
  <c r="L3716" i="2"/>
  <c r="Q3715" i="2"/>
  <c r="P3715" i="2"/>
  <c r="R3715" i="2" s="1"/>
  <c r="O3715" i="2"/>
  <c r="M3715" i="2"/>
  <c r="L3715" i="2"/>
  <c r="N3715" i="2" s="1"/>
  <c r="Q3714" i="2"/>
  <c r="P3714" i="2"/>
  <c r="R3714" i="2" s="1"/>
  <c r="O3714" i="2"/>
  <c r="M3714" i="2"/>
  <c r="N3714" i="2" s="1"/>
  <c r="L3714" i="2"/>
  <c r="Q3713" i="2"/>
  <c r="P3713" i="2"/>
  <c r="R3713" i="2" s="1"/>
  <c r="O3713" i="2"/>
  <c r="M3713" i="2"/>
  <c r="N3713" i="2" s="1"/>
  <c r="L3713" i="2"/>
  <c r="Q3712" i="2"/>
  <c r="P3712" i="2"/>
  <c r="R3712" i="2" s="1"/>
  <c r="O3712" i="2"/>
  <c r="M3712" i="2"/>
  <c r="N3712" i="2" s="1"/>
  <c r="L3712" i="2"/>
  <c r="Q3711" i="2"/>
  <c r="P3711" i="2"/>
  <c r="R3711" i="2" s="1"/>
  <c r="O3711" i="2"/>
  <c r="M3711" i="2"/>
  <c r="L3711" i="2"/>
  <c r="N3711" i="2" s="1"/>
  <c r="Q3710" i="2"/>
  <c r="P3710" i="2"/>
  <c r="R3710" i="2" s="1"/>
  <c r="O3710" i="2"/>
  <c r="M3710" i="2"/>
  <c r="L3710" i="2"/>
  <c r="Q3709" i="2"/>
  <c r="P3709" i="2"/>
  <c r="R3709" i="2" s="1"/>
  <c r="O3709" i="2"/>
  <c r="M3709" i="2"/>
  <c r="L3709" i="2"/>
  <c r="N3709" i="2" s="1"/>
  <c r="R3708" i="2"/>
  <c r="Q3708" i="2"/>
  <c r="P3708" i="2"/>
  <c r="O3708" i="2"/>
  <c r="M3708" i="2"/>
  <c r="N3708" i="2" s="1"/>
  <c r="L3708" i="2"/>
  <c r="Q3707" i="2"/>
  <c r="P3707" i="2"/>
  <c r="R3707" i="2" s="1"/>
  <c r="O3707" i="2"/>
  <c r="M3707" i="2"/>
  <c r="L3707" i="2"/>
  <c r="Q3706" i="2"/>
  <c r="P3706" i="2"/>
  <c r="R3706" i="2" s="1"/>
  <c r="O3706" i="2"/>
  <c r="M3706" i="2"/>
  <c r="L3706" i="2"/>
  <c r="R3705" i="2"/>
  <c r="Q3705" i="2"/>
  <c r="P3705" i="2"/>
  <c r="O3705" i="2"/>
  <c r="N3705" i="2"/>
  <c r="M3705" i="2"/>
  <c r="L3705" i="2"/>
  <c r="R3704" i="2"/>
  <c r="Q3704" i="2"/>
  <c r="P3704" i="2"/>
  <c r="O3704" i="2"/>
  <c r="M3704" i="2"/>
  <c r="L3704" i="2"/>
  <c r="Q3703" i="2"/>
  <c r="P3703" i="2"/>
  <c r="R3703" i="2" s="1"/>
  <c r="O3703" i="2"/>
  <c r="M3703" i="2"/>
  <c r="L3703" i="2"/>
  <c r="Q3702" i="2"/>
  <c r="P3702" i="2"/>
  <c r="R3702" i="2" s="1"/>
  <c r="O3702" i="2"/>
  <c r="M3702" i="2"/>
  <c r="N3702" i="2" s="1"/>
  <c r="L3702" i="2"/>
  <c r="R3701" i="2"/>
  <c r="Q3701" i="2"/>
  <c r="P3701" i="2"/>
  <c r="O3701" i="2"/>
  <c r="M3701" i="2"/>
  <c r="N3701" i="2" s="1"/>
  <c r="L3701" i="2"/>
  <c r="Q3700" i="2"/>
  <c r="P3700" i="2"/>
  <c r="R3700" i="2" s="1"/>
  <c r="O3700" i="2"/>
  <c r="M3700" i="2"/>
  <c r="L3700" i="2"/>
  <c r="Q3699" i="2"/>
  <c r="P3699" i="2"/>
  <c r="R3699" i="2" s="1"/>
  <c r="O3699" i="2"/>
  <c r="M3699" i="2"/>
  <c r="L3699" i="2"/>
  <c r="Q3698" i="2"/>
  <c r="P3698" i="2"/>
  <c r="R3698" i="2" s="1"/>
  <c r="O3698" i="2"/>
  <c r="M3698" i="2"/>
  <c r="N3698" i="2" s="1"/>
  <c r="L3698" i="2"/>
  <c r="Q3697" i="2"/>
  <c r="P3697" i="2"/>
  <c r="R3697" i="2" s="1"/>
  <c r="O3697" i="2"/>
  <c r="M3697" i="2"/>
  <c r="L3697" i="2"/>
  <c r="Q3696" i="2"/>
  <c r="P3696" i="2"/>
  <c r="R3696" i="2" s="1"/>
  <c r="O3696" i="2"/>
  <c r="M3696" i="2"/>
  <c r="N3696" i="2" s="1"/>
  <c r="L3696" i="2"/>
  <c r="Q3695" i="2"/>
  <c r="P3695" i="2"/>
  <c r="R3695" i="2" s="1"/>
  <c r="O3695" i="2"/>
  <c r="M3695" i="2"/>
  <c r="L3695" i="2"/>
  <c r="N3695" i="2" s="1"/>
  <c r="Q3694" i="2"/>
  <c r="P3694" i="2"/>
  <c r="R3694" i="2" s="1"/>
  <c r="O3694" i="2"/>
  <c r="M3694" i="2"/>
  <c r="N3694" i="2" s="1"/>
  <c r="L3694" i="2"/>
  <c r="Q3693" i="2"/>
  <c r="P3693" i="2"/>
  <c r="R3693" i="2" s="1"/>
  <c r="O3693" i="2"/>
  <c r="M3693" i="2"/>
  <c r="L3693" i="2"/>
  <c r="N3693" i="2" s="1"/>
  <c r="R3692" i="2"/>
  <c r="Q3692" i="2"/>
  <c r="P3692" i="2"/>
  <c r="O3692" i="2"/>
  <c r="M3692" i="2"/>
  <c r="N3692" i="2" s="1"/>
  <c r="L3692" i="2"/>
  <c r="Q3691" i="2"/>
  <c r="P3691" i="2"/>
  <c r="R3691" i="2" s="1"/>
  <c r="O3691" i="2"/>
  <c r="M3691" i="2"/>
  <c r="L3691" i="2"/>
  <c r="Q3690" i="2"/>
  <c r="P3690" i="2"/>
  <c r="R3690" i="2" s="1"/>
  <c r="O3690" i="2"/>
  <c r="M3690" i="2"/>
  <c r="L3690" i="2"/>
  <c r="R3689" i="2"/>
  <c r="Q3689" i="2"/>
  <c r="P3689" i="2"/>
  <c r="O3689" i="2"/>
  <c r="N3689" i="2"/>
  <c r="M3689" i="2"/>
  <c r="L3689" i="2"/>
  <c r="R3688" i="2"/>
  <c r="Q3688" i="2"/>
  <c r="P3688" i="2"/>
  <c r="O3688" i="2"/>
  <c r="M3688" i="2"/>
  <c r="L3688" i="2"/>
  <c r="Q3687" i="2"/>
  <c r="P3687" i="2"/>
  <c r="R3687" i="2" s="1"/>
  <c r="O3687" i="2"/>
  <c r="M3687" i="2"/>
  <c r="L3687" i="2"/>
  <c r="Q3686" i="2"/>
  <c r="P3686" i="2"/>
  <c r="R3686" i="2" s="1"/>
  <c r="O3686" i="2"/>
  <c r="M3686" i="2"/>
  <c r="N3686" i="2" s="1"/>
  <c r="L3686" i="2"/>
  <c r="R3685" i="2"/>
  <c r="Q3685" i="2"/>
  <c r="P3685" i="2"/>
  <c r="O3685" i="2"/>
  <c r="M3685" i="2"/>
  <c r="N3685" i="2" s="1"/>
  <c r="L3685" i="2"/>
  <c r="Q3684" i="2"/>
  <c r="P3684" i="2"/>
  <c r="R3684" i="2" s="1"/>
  <c r="O3684" i="2"/>
  <c r="M3684" i="2"/>
  <c r="L3684" i="2"/>
  <c r="Q3683" i="2"/>
  <c r="P3683" i="2"/>
  <c r="R3683" i="2" s="1"/>
  <c r="O3683" i="2"/>
  <c r="M3683" i="2"/>
  <c r="L3683" i="2"/>
  <c r="N3683" i="2" s="1"/>
  <c r="Q3682" i="2"/>
  <c r="P3682" i="2"/>
  <c r="R3682" i="2" s="1"/>
  <c r="O3682" i="2"/>
  <c r="M3682" i="2"/>
  <c r="N3682" i="2" s="1"/>
  <c r="L3682" i="2"/>
  <c r="Q3681" i="2"/>
  <c r="P3681" i="2"/>
  <c r="R3681" i="2" s="1"/>
  <c r="O3681" i="2"/>
  <c r="M3681" i="2"/>
  <c r="N3681" i="2" s="1"/>
  <c r="L3681" i="2"/>
  <c r="Q3680" i="2"/>
  <c r="P3680" i="2"/>
  <c r="R3680" i="2" s="1"/>
  <c r="O3680" i="2"/>
  <c r="M3680" i="2"/>
  <c r="N3680" i="2" s="1"/>
  <c r="L3680" i="2"/>
  <c r="Q3679" i="2"/>
  <c r="P3679" i="2"/>
  <c r="R3679" i="2" s="1"/>
  <c r="O3679" i="2"/>
  <c r="M3679" i="2"/>
  <c r="L3679" i="2"/>
  <c r="N3679" i="2" s="1"/>
  <c r="Q3678" i="2"/>
  <c r="P3678" i="2"/>
  <c r="R3678" i="2" s="1"/>
  <c r="O3678" i="2"/>
  <c r="M3678" i="2"/>
  <c r="L3678" i="2"/>
  <c r="Q3677" i="2"/>
  <c r="P3677" i="2"/>
  <c r="R3677" i="2" s="1"/>
  <c r="O3677" i="2"/>
  <c r="M3677" i="2"/>
  <c r="N3677" i="2" s="1"/>
  <c r="L3677" i="2"/>
  <c r="R3676" i="2"/>
  <c r="Q3676" i="2"/>
  <c r="P3676" i="2"/>
  <c r="O3676" i="2"/>
  <c r="M3676" i="2"/>
  <c r="N3676" i="2" s="1"/>
  <c r="L3676" i="2"/>
  <c r="Q3675" i="2"/>
  <c r="P3675" i="2"/>
  <c r="R3675" i="2" s="1"/>
  <c r="O3675" i="2"/>
  <c r="M3675" i="2"/>
  <c r="L3675" i="2"/>
  <c r="N3675" i="2" s="1"/>
  <c r="Q3674" i="2"/>
  <c r="P3674" i="2"/>
  <c r="R3674" i="2" s="1"/>
  <c r="O3674" i="2"/>
  <c r="M3674" i="2"/>
  <c r="L3674" i="2"/>
  <c r="R3673" i="2"/>
  <c r="Q3673" i="2"/>
  <c r="P3673" i="2"/>
  <c r="O3673" i="2"/>
  <c r="N3673" i="2"/>
  <c r="M3673" i="2"/>
  <c r="L3673" i="2"/>
  <c r="R3672" i="2"/>
  <c r="Q3672" i="2"/>
  <c r="P3672" i="2"/>
  <c r="O3672" i="2"/>
  <c r="M3672" i="2"/>
  <c r="L3672" i="2"/>
  <c r="Q3671" i="2"/>
  <c r="P3671" i="2"/>
  <c r="R3671" i="2" s="1"/>
  <c r="O3671" i="2"/>
  <c r="M3671" i="2"/>
  <c r="L3671" i="2"/>
  <c r="Q3670" i="2"/>
  <c r="P3670" i="2"/>
  <c r="R3670" i="2" s="1"/>
  <c r="O3670" i="2"/>
  <c r="M3670" i="2"/>
  <c r="N3670" i="2" s="1"/>
  <c r="L3670" i="2"/>
  <c r="R3669" i="2"/>
  <c r="Q3669" i="2"/>
  <c r="P3669" i="2"/>
  <c r="O3669" i="2"/>
  <c r="M3669" i="2"/>
  <c r="N3669" i="2" s="1"/>
  <c r="L3669" i="2"/>
  <c r="Q3668" i="2"/>
  <c r="P3668" i="2"/>
  <c r="R3668" i="2" s="1"/>
  <c r="O3668" i="2"/>
  <c r="M3668" i="2"/>
  <c r="L3668" i="2"/>
  <c r="Q3667" i="2"/>
  <c r="P3667" i="2"/>
  <c r="R3667" i="2" s="1"/>
  <c r="O3667" i="2"/>
  <c r="M3667" i="2"/>
  <c r="L3667" i="2"/>
  <c r="Q3666" i="2"/>
  <c r="P3666" i="2"/>
  <c r="R3666" i="2" s="1"/>
  <c r="O3666" i="2"/>
  <c r="M3666" i="2"/>
  <c r="N3666" i="2" s="1"/>
  <c r="L3666" i="2"/>
  <c r="Q3665" i="2"/>
  <c r="P3665" i="2"/>
  <c r="R3665" i="2" s="1"/>
  <c r="O3665" i="2"/>
  <c r="M3665" i="2"/>
  <c r="L3665" i="2"/>
  <c r="Q3664" i="2"/>
  <c r="P3664" i="2"/>
  <c r="R3664" i="2" s="1"/>
  <c r="O3664" i="2"/>
  <c r="M3664" i="2"/>
  <c r="L3664" i="2"/>
  <c r="Q3663" i="2"/>
  <c r="P3663" i="2"/>
  <c r="R3663" i="2" s="1"/>
  <c r="O3663" i="2"/>
  <c r="M3663" i="2"/>
  <c r="L3663" i="2"/>
  <c r="N3663" i="2" s="1"/>
  <c r="Q3662" i="2"/>
  <c r="P3662" i="2"/>
  <c r="R3662" i="2" s="1"/>
  <c r="O3662" i="2"/>
  <c r="M3662" i="2"/>
  <c r="N3662" i="2" s="1"/>
  <c r="L3662" i="2"/>
  <c r="Q3661" i="2"/>
  <c r="P3661" i="2"/>
  <c r="R3661" i="2" s="1"/>
  <c r="O3661" i="2"/>
  <c r="M3661" i="2"/>
  <c r="L3661" i="2"/>
  <c r="R3660" i="2"/>
  <c r="Q3660" i="2"/>
  <c r="P3660" i="2"/>
  <c r="O3660" i="2"/>
  <c r="M3660" i="2"/>
  <c r="N3660" i="2" s="1"/>
  <c r="L3660" i="2"/>
  <c r="Q3659" i="2"/>
  <c r="P3659" i="2"/>
  <c r="R3659" i="2" s="1"/>
  <c r="O3659" i="2"/>
  <c r="M3659" i="2"/>
  <c r="L3659" i="2"/>
  <c r="N3659" i="2" s="1"/>
  <c r="Q3658" i="2"/>
  <c r="P3658" i="2"/>
  <c r="R3658" i="2" s="1"/>
  <c r="O3658" i="2"/>
  <c r="M3658" i="2"/>
  <c r="L3658" i="2"/>
  <c r="R3657" i="2"/>
  <c r="Q3657" i="2"/>
  <c r="P3657" i="2"/>
  <c r="O3657" i="2"/>
  <c r="N3657" i="2"/>
  <c r="M3657" i="2"/>
  <c r="L3657" i="2"/>
  <c r="R3656" i="2"/>
  <c r="Q3656" i="2"/>
  <c r="P3656" i="2"/>
  <c r="O3656" i="2"/>
  <c r="M3656" i="2"/>
  <c r="L3656" i="2"/>
  <c r="Q3655" i="2"/>
  <c r="P3655" i="2"/>
  <c r="R3655" i="2" s="1"/>
  <c r="O3655" i="2"/>
  <c r="M3655" i="2"/>
  <c r="L3655" i="2"/>
  <c r="Q3654" i="2"/>
  <c r="P3654" i="2"/>
  <c r="R3654" i="2" s="1"/>
  <c r="O3654" i="2"/>
  <c r="M3654" i="2"/>
  <c r="L3654" i="2"/>
  <c r="R3653" i="2"/>
  <c r="Q3653" i="2"/>
  <c r="P3653" i="2"/>
  <c r="O3653" i="2"/>
  <c r="M3653" i="2"/>
  <c r="N3653" i="2" s="1"/>
  <c r="L3653" i="2"/>
  <c r="Q3652" i="2"/>
  <c r="P3652" i="2"/>
  <c r="R3652" i="2" s="1"/>
  <c r="O3652" i="2"/>
  <c r="M3652" i="2"/>
  <c r="L3652" i="2"/>
  <c r="Q3651" i="2"/>
  <c r="P3651" i="2"/>
  <c r="R3651" i="2" s="1"/>
  <c r="O3651" i="2"/>
  <c r="M3651" i="2"/>
  <c r="L3651" i="2"/>
  <c r="N3651" i="2" s="1"/>
  <c r="Q3650" i="2"/>
  <c r="P3650" i="2"/>
  <c r="R3650" i="2" s="1"/>
  <c r="O3650" i="2"/>
  <c r="M3650" i="2"/>
  <c r="N3650" i="2" s="1"/>
  <c r="L3650" i="2"/>
  <c r="Q3649" i="2"/>
  <c r="P3649" i="2"/>
  <c r="R3649" i="2" s="1"/>
  <c r="O3649" i="2"/>
  <c r="M3649" i="2"/>
  <c r="N3649" i="2" s="1"/>
  <c r="L3649" i="2"/>
  <c r="Q3648" i="2"/>
  <c r="P3648" i="2"/>
  <c r="R3648" i="2" s="1"/>
  <c r="O3648" i="2"/>
  <c r="M3648" i="2"/>
  <c r="L3648" i="2"/>
  <c r="Q3647" i="2"/>
  <c r="P3647" i="2"/>
  <c r="R3647" i="2" s="1"/>
  <c r="O3647" i="2"/>
  <c r="M3647" i="2"/>
  <c r="L3647" i="2"/>
  <c r="N3647" i="2" s="1"/>
  <c r="Q3646" i="2"/>
  <c r="P3646" i="2"/>
  <c r="R3646" i="2" s="1"/>
  <c r="O3646" i="2"/>
  <c r="M3646" i="2"/>
  <c r="L3646" i="2"/>
  <c r="Q3645" i="2"/>
  <c r="P3645" i="2"/>
  <c r="R3645" i="2" s="1"/>
  <c r="O3645" i="2"/>
  <c r="M3645" i="2"/>
  <c r="N3645" i="2" s="1"/>
  <c r="L3645" i="2"/>
  <c r="R3644" i="2"/>
  <c r="Q3644" i="2"/>
  <c r="P3644" i="2"/>
  <c r="O3644" i="2"/>
  <c r="M3644" i="2"/>
  <c r="N3644" i="2" s="1"/>
  <c r="L3644" i="2"/>
  <c r="Q3643" i="2"/>
  <c r="P3643" i="2"/>
  <c r="R3643" i="2" s="1"/>
  <c r="O3643" i="2"/>
  <c r="M3643" i="2"/>
  <c r="L3643" i="2"/>
  <c r="N3643" i="2" s="1"/>
  <c r="Q3642" i="2"/>
  <c r="P3642" i="2"/>
  <c r="R3642" i="2" s="1"/>
  <c r="O3642" i="2"/>
  <c r="M3642" i="2"/>
  <c r="L3642" i="2"/>
  <c r="R3641" i="2"/>
  <c r="Q3641" i="2"/>
  <c r="P3641" i="2"/>
  <c r="O3641" i="2"/>
  <c r="N3641" i="2"/>
  <c r="M3641" i="2"/>
  <c r="L3641" i="2"/>
  <c r="R3640" i="2"/>
  <c r="Q3640" i="2"/>
  <c r="P3640" i="2"/>
  <c r="O3640" i="2"/>
  <c r="M3640" i="2"/>
  <c r="L3640" i="2"/>
  <c r="Q3639" i="2"/>
  <c r="P3639" i="2"/>
  <c r="R3639" i="2" s="1"/>
  <c r="O3639" i="2"/>
  <c r="M3639" i="2"/>
  <c r="L3639" i="2"/>
  <c r="Q3638" i="2"/>
  <c r="P3638" i="2"/>
  <c r="R3638" i="2" s="1"/>
  <c r="O3638" i="2"/>
  <c r="M3638" i="2"/>
  <c r="L3638" i="2"/>
  <c r="R3637" i="2"/>
  <c r="Q3637" i="2"/>
  <c r="P3637" i="2"/>
  <c r="O3637" i="2"/>
  <c r="M3637" i="2"/>
  <c r="N3637" i="2" s="1"/>
  <c r="L3637" i="2"/>
  <c r="Q3636" i="2"/>
  <c r="P3636" i="2"/>
  <c r="R3636" i="2" s="1"/>
  <c r="O3636" i="2"/>
  <c r="M3636" i="2"/>
  <c r="L3636" i="2"/>
  <c r="Q3635" i="2"/>
  <c r="P3635" i="2"/>
  <c r="R3635" i="2" s="1"/>
  <c r="O3635" i="2"/>
  <c r="M3635" i="2"/>
  <c r="L3635" i="2"/>
  <c r="Q3634" i="2"/>
  <c r="P3634" i="2"/>
  <c r="R3634" i="2" s="1"/>
  <c r="O3634" i="2"/>
  <c r="M3634" i="2"/>
  <c r="N3634" i="2" s="1"/>
  <c r="L3634" i="2"/>
  <c r="Q3633" i="2"/>
  <c r="P3633" i="2"/>
  <c r="R3633" i="2" s="1"/>
  <c r="O3633" i="2"/>
  <c r="M3633" i="2"/>
  <c r="L3633" i="2"/>
  <c r="Q3632" i="2"/>
  <c r="P3632" i="2"/>
  <c r="R3632" i="2" s="1"/>
  <c r="O3632" i="2"/>
  <c r="M3632" i="2"/>
  <c r="L3632" i="2"/>
  <c r="Q3631" i="2"/>
  <c r="P3631" i="2"/>
  <c r="R3631" i="2" s="1"/>
  <c r="O3631" i="2"/>
  <c r="M3631" i="2"/>
  <c r="L3631" i="2"/>
  <c r="N3631" i="2" s="1"/>
  <c r="Q3630" i="2"/>
  <c r="P3630" i="2"/>
  <c r="R3630" i="2" s="1"/>
  <c r="O3630" i="2"/>
  <c r="M3630" i="2"/>
  <c r="N3630" i="2" s="1"/>
  <c r="L3630" i="2"/>
  <c r="Q3629" i="2"/>
  <c r="P3629" i="2"/>
  <c r="R3629" i="2" s="1"/>
  <c r="O3629" i="2"/>
  <c r="M3629" i="2"/>
  <c r="L3629" i="2"/>
  <c r="R3628" i="2"/>
  <c r="Q3628" i="2"/>
  <c r="P3628" i="2"/>
  <c r="O3628" i="2"/>
  <c r="M3628" i="2"/>
  <c r="N3628" i="2" s="1"/>
  <c r="L3628" i="2"/>
  <c r="Q3627" i="2"/>
  <c r="P3627" i="2"/>
  <c r="R3627" i="2" s="1"/>
  <c r="O3627" i="2"/>
  <c r="M3627" i="2"/>
  <c r="L3627" i="2"/>
  <c r="N3627" i="2" s="1"/>
  <c r="Q3626" i="2"/>
  <c r="P3626" i="2"/>
  <c r="R3626" i="2" s="1"/>
  <c r="O3626" i="2"/>
  <c r="M3626" i="2"/>
  <c r="L3626" i="2"/>
  <c r="R3625" i="2"/>
  <c r="Q3625" i="2"/>
  <c r="P3625" i="2"/>
  <c r="O3625" i="2"/>
  <c r="N3625" i="2"/>
  <c r="M3625" i="2"/>
  <c r="L3625" i="2"/>
  <c r="R3624" i="2"/>
  <c r="Q3624" i="2"/>
  <c r="P3624" i="2"/>
  <c r="O3624" i="2"/>
  <c r="M3624" i="2"/>
  <c r="L3624" i="2"/>
  <c r="Q3623" i="2"/>
  <c r="P3623" i="2"/>
  <c r="R3623" i="2" s="1"/>
  <c r="O3623" i="2"/>
  <c r="M3623" i="2"/>
  <c r="L3623" i="2"/>
  <c r="Q3622" i="2"/>
  <c r="P3622" i="2"/>
  <c r="R3622" i="2" s="1"/>
  <c r="O3622" i="2"/>
  <c r="M3622" i="2"/>
  <c r="L3622" i="2"/>
  <c r="R3621" i="2"/>
  <c r="Q3621" i="2"/>
  <c r="P3621" i="2"/>
  <c r="O3621" i="2"/>
  <c r="M3621" i="2"/>
  <c r="N3621" i="2" s="1"/>
  <c r="L3621" i="2"/>
  <c r="Q3620" i="2"/>
  <c r="P3620" i="2"/>
  <c r="R3620" i="2" s="1"/>
  <c r="O3620" i="2"/>
  <c r="M3620" i="2"/>
  <c r="L3620" i="2"/>
  <c r="Q3619" i="2"/>
  <c r="P3619" i="2"/>
  <c r="R3619" i="2" s="1"/>
  <c r="O3619" i="2"/>
  <c r="M3619" i="2"/>
  <c r="L3619" i="2"/>
  <c r="N3619" i="2" s="1"/>
  <c r="Q3618" i="2"/>
  <c r="P3618" i="2"/>
  <c r="R3618" i="2" s="1"/>
  <c r="O3618" i="2"/>
  <c r="M3618" i="2"/>
  <c r="N3618" i="2" s="1"/>
  <c r="L3618" i="2"/>
  <c r="Q3617" i="2"/>
  <c r="P3617" i="2"/>
  <c r="R3617" i="2" s="1"/>
  <c r="O3617" i="2"/>
  <c r="M3617" i="2"/>
  <c r="N3617" i="2" s="1"/>
  <c r="L3617" i="2"/>
  <c r="Q3616" i="2"/>
  <c r="P3616" i="2"/>
  <c r="R3616" i="2" s="1"/>
  <c r="O3616" i="2"/>
  <c r="M3616" i="2"/>
  <c r="L3616" i="2"/>
  <c r="Q3615" i="2"/>
  <c r="P3615" i="2"/>
  <c r="R3615" i="2" s="1"/>
  <c r="O3615" i="2"/>
  <c r="M3615" i="2"/>
  <c r="L3615" i="2"/>
  <c r="N3615" i="2" s="1"/>
  <c r="Q3614" i="2"/>
  <c r="P3614" i="2"/>
  <c r="R3614" i="2" s="1"/>
  <c r="O3614" i="2"/>
  <c r="M3614" i="2"/>
  <c r="L3614" i="2"/>
  <c r="Q3613" i="2"/>
  <c r="P3613" i="2"/>
  <c r="R3613" i="2" s="1"/>
  <c r="O3613" i="2"/>
  <c r="M3613" i="2"/>
  <c r="N3613" i="2" s="1"/>
  <c r="L3613" i="2"/>
  <c r="R3612" i="2"/>
  <c r="Q3612" i="2"/>
  <c r="P3612" i="2"/>
  <c r="O3612" i="2"/>
  <c r="M3612" i="2"/>
  <c r="N3612" i="2" s="1"/>
  <c r="L3612" i="2"/>
  <c r="Q3611" i="2"/>
  <c r="P3611" i="2"/>
  <c r="R3611" i="2" s="1"/>
  <c r="O3611" i="2"/>
  <c r="M3611" i="2"/>
  <c r="L3611" i="2"/>
  <c r="Q3610" i="2"/>
  <c r="P3610" i="2"/>
  <c r="R3610" i="2" s="1"/>
  <c r="O3610" i="2"/>
  <c r="M3610" i="2"/>
  <c r="N3610" i="2" s="1"/>
  <c r="L3610" i="2"/>
  <c r="Q3609" i="2"/>
  <c r="P3609" i="2"/>
  <c r="R3609" i="2" s="1"/>
  <c r="O3609" i="2"/>
  <c r="M3609" i="2"/>
  <c r="L3609" i="2"/>
  <c r="Q3608" i="2"/>
  <c r="P3608" i="2"/>
  <c r="R3608" i="2" s="1"/>
  <c r="O3608" i="2"/>
  <c r="M3608" i="2"/>
  <c r="L3608" i="2"/>
  <c r="Q3607" i="2"/>
  <c r="P3607" i="2"/>
  <c r="R3607" i="2" s="1"/>
  <c r="O3607" i="2"/>
  <c r="M3607" i="2"/>
  <c r="L3607" i="2"/>
  <c r="N3607" i="2" s="1"/>
  <c r="Q3606" i="2"/>
  <c r="P3606" i="2"/>
  <c r="R3606" i="2" s="1"/>
  <c r="O3606" i="2"/>
  <c r="M3606" i="2"/>
  <c r="N3606" i="2" s="1"/>
  <c r="L3606" i="2"/>
  <c r="Q3605" i="2"/>
  <c r="P3605" i="2"/>
  <c r="R3605" i="2" s="1"/>
  <c r="O3605" i="2"/>
  <c r="M3605" i="2"/>
  <c r="L3605" i="2"/>
  <c r="Q3604" i="2"/>
  <c r="P3604" i="2"/>
  <c r="R3604" i="2" s="1"/>
  <c r="O3604" i="2"/>
  <c r="M3604" i="2"/>
  <c r="L3604" i="2"/>
  <c r="Q3603" i="2"/>
  <c r="P3603" i="2"/>
  <c r="R3603" i="2" s="1"/>
  <c r="O3603" i="2"/>
  <c r="M3603" i="2"/>
  <c r="L3603" i="2"/>
  <c r="N3603" i="2" s="1"/>
  <c r="Q3602" i="2"/>
  <c r="P3602" i="2"/>
  <c r="R3602" i="2" s="1"/>
  <c r="O3602" i="2"/>
  <c r="M3602" i="2"/>
  <c r="N3602" i="2" s="1"/>
  <c r="L3602" i="2"/>
  <c r="Q3601" i="2"/>
  <c r="P3601" i="2"/>
  <c r="R3601" i="2" s="1"/>
  <c r="O3601" i="2"/>
  <c r="M3601" i="2"/>
  <c r="L3601" i="2"/>
  <c r="N3601" i="2" s="1"/>
  <c r="R3600" i="2"/>
  <c r="Q3600" i="2"/>
  <c r="P3600" i="2"/>
  <c r="O3600" i="2"/>
  <c r="M3600" i="2"/>
  <c r="L3600" i="2"/>
  <c r="Q3599" i="2"/>
  <c r="P3599" i="2"/>
  <c r="R3599" i="2" s="1"/>
  <c r="O3599" i="2"/>
  <c r="M3599" i="2"/>
  <c r="N3599" i="2" s="1"/>
  <c r="L3599" i="2"/>
  <c r="Q3598" i="2"/>
  <c r="P3598" i="2"/>
  <c r="R3598" i="2" s="1"/>
  <c r="O3598" i="2"/>
  <c r="M3598" i="2"/>
  <c r="L3598" i="2"/>
  <c r="Q3597" i="2"/>
  <c r="P3597" i="2"/>
  <c r="R3597" i="2" s="1"/>
  <c r="O3597" i="2"/>
  <c r="M3597" i="2"/>
  <c r="L3597" i="2"/>
  <c r="R3596" i="2"/>
  <c r="Q3596" i="2"/>
  <c r="P3596" i="2"/>
  <c r="O3596" i="2"/>
  <c r="M3596" i="2"/>
  <c r="N3596" i="2" s="1"/>
  <c r="L3596" i="2"/>
  <c r="Q3595" i="2"/>
  <c r="P3595" i="2"/>
  <c r="R3595" i="2" s="1"/>
  <c r="O3595" i="2"/>
  <c r="M3595" i="2"/>
  <c r="L3595" i="2"/>
  <c r="Q3594" i="2"/>
  <c r="P3594" i="2"/>
  <c r="R3594" i="2" s="1"/>
  <c r="O3594" i="2"/>
  <c r="M3594" i="2"/>
  <c r="N3594" i="2" s="1"/>
  <c r="L3594" i="2"/>
  <c r="Q3593" i="2"/>
  <c r="P3593" i="2"/>
  <c r="R3593" i="2" s="1"/>
  <c r="O3593" i="2"/>
  <c r="M3593" i="2"/>
  <c r="L3593" i="2"/>
  <c r="Q3592" i="2"/>
  <c r="P3592" i="2"/>
  <c r="R3592" i="2" s="1"/>
  <c r="O3592" i="2"/>
  <c r="M3592" i="2"/>
  <c r="L3592" i="2"/>
  <c r="Q3591" i="2"/>
  <c r="P3591" i="2"/>
  <c r="R3591" i="2" s="1"/>
  <c r="O3591" i="2"/>
  <c r="M3591" i="2"/>
  <c r="L3591" i="2"/>
  <c r="N3591" i="2" s="1"/>
  <c r="Q3590" i="2"/>
  <c r="P3590" i="2"/>
  <c r="R3590" i="2" s="1"/>
  <c r="O3590" i="2"/>
  <c r="M3590" i="2"/>
  <c r="L3590" i="2"/>
  <c r="Q3589" i="2"/>
  <c r="P3589" i="2"/>
  <c r="R3589" i="2" s="1"/>
  <c r="O3589" i="2"/>
  <c r="M3589" i="2"/>
  <c r="L3589" i="2"/>
  <c r="Q3588" i="2"/>
  <c r="P3588" i="2"/>
  <c r="R3588" i="2" s="1"/>
  <c r="O3588" i="2"/>
  <c r="M3588" i="2"/>
  <c r="L3588" i="2"/>
  <c r="Q3587" i="2"/>
  <c r="P3587" i="2"/>
  <c r="R3587" i="2" s="1"/>
  <c r="O3587" i="2"/>
  <c r="M3587" i="2"/>
  <c r="L3587" i="2"/>
  <c r="N3587" i="2" s="1"/>
  <c r="Q3586" i="2"/>
  <c r="P3586" i="2"/>
  <c r="R3586" i="2" s="1"/>
  <c r="O3586" i="2"/>
  <c r="M3586" i="2"/>
  <c r="N3586" i="2" s="1"/>
  <c r="L3586" i="2"/>
  <c r="Q3585" i="2"/>
  <c r="P3585" i="2"/>
  <c r="R3585" i="2" s="1"/>
  <c r="O3585" i="2"/>
  <c r="M3585" i="2"/>
  <c r="L3585" i="2"/>
  <c r="N3585" i="2" s="1"/>
  <c r="R3584" i="2"/>
  <c r="Q3584" i="2"/>
  <c r="P3584" i="2"/>
  <c r="O3584" i="2"/>
  <c r="M3584" i="2"/>
  <c r="L3584" i="2"/>
  <c r="Q3583" i="2"/>
  <c r="P3583" i="2"/>
  <c r="R3583" i="2" s="1"/>
  <c r="O3583" i="2"/>
  <c r="M3583" i="2"/>
  <c r="L3583" i="2"/>
  <c r="Q3582" i="2"/>
  <c r="P3582" i="2"/>
  <c r="R3582" i="2" s="1"/>
  <c r="O3582" i="2"/>
  <c r="M3582" i="2"/>
  <c r="L3582" i="2"/>
  <c r="Q3581" i="2"/>
  <c r="P3581" i="2"/>
  <c r="R3581" i="2" s="1"/>
  <c r="O3581" i="2"/>
  <c r="M3581" i="2"/>
  <c r="N3581" i="2" s="1"/>
  <c r="L3581" i="2"/>
  <c r="R3580" i="2"/>
  <c r="Q3580" i="2"/>
  <c r="P3580" i="2"/>
  <c r="O3580" i="2"/>
  <c r="M3580" i="2"/>
  <c r="N3580" i="2" s="1"/>
  <c r="L3580" i="2"/>
  <c r="Q3579" i="2"/>
  <c r="P3579" i="2"/>
  <c r="R3579" i="2" s="1"/>
  <c r="O3579" i="2"/>
  <c r="M3579" i="2"/>
  <c r="L3579" i="2"/>
  <c r="Q3578" i="2"/>
  <c r="P3578" i="2"/>
  <c r="R3578" i="2" s="1"/>
  <c r="O3578" i="2"/>
  <c r="M3578" i="2"/>
  <c r="N3578" i="2" s="1"/>
  <c r="L3578" i="2"/>
  <c r="Q3577" i="2"/>
  <c r="P3577" i="2"/>
  <c r="R3577" i="2" s="1"/>
  <c r="O3577" i="2"/>
  <c r="M3577" i="2"/>
  <c r="L3577" i="2"/>
  <c r="Q3576" i="2"/>
  <c r="P3576" i="2"/>
  <c r="R3576" i="2" s="1"/>
  <c r="O3576" i="2"/>
  <c r="M3576" i="2"/>
  <c r="L3576" i="2"/>
  <c r="Q3575" i="2"/>
  <c r="P3575" i="2"/>
  <c r="R3575" i="2" s="1"/>
  <c r="O3575" i="2"/>
  <c r="M3575" i="2"/>
  <c r="L3575" i="2"/>
  <c r="Q3574" i="2"/>
  <c r="P3574" i="2"/>
  <c r="R3574" i="2" s="1"/>
  <c r="O3574" i="2"/>
  <c r="M3574" i="2"/>
  <c r="N3574" i="2" s="1"/>
  <c r="L3574" i="2"/>
  <c r="Q3573" i="2"/>
  <c r="P3573" i="2"/>
  <c r="R3573" i="2" s="1"/>
  <c r="O3573" i="2"/>
  <c r="M3573" i="2"/>
  <c r="L3573" i="2"/>
  <c r="Q3572" i="2"/>
  <c r="P3572" i="2"/>
  <c r="R3572" i="2" s="1"/>
  <c r="O3572" i="2"/>
  <c r="M3572" i="2"/>
  <c r="L3572" i="2"/>
  <c r="R3571" i="2"/>
  <c r="Q3571" i="2"/>
  <c r="P3571" i="2"/>
  <c r="O3571" i="2"/>
  <c r="N3571" i="2"/>
  <c r="M3571" i="2"/>
  <c r="L3571" i="2"/>
  <c r="Q3570" i="2"/>
  <c r="P3570" i="2"/>
  <c r="R3570" i="2" s="1"/>
  <c r="O3570" i="2"/>
  <c r="M3570" i="2"/>
  <c r="L3570" i="2"/>
  <c r="R3569" i="2"/>
  <c r="Q3569" i="2"/>
  <c r="P3569" i="2"/>
  <c r="O3569" i="2"/>
  <c r="N3569" i="2"/>
  <c r="M3569" i="2"/>
  <c r="L3569" i="2"/>
  <c r="R3568" i="2"/>
  <c r="Q3568" i="2"/>
  <c r="P3568" i="2"/>
  <c r="O3568" i="2"/>
  <c r="M3568" i="2"/>
  <c r="L3568" i="2"/>
  <c r="Q3567" i="2"/>
  <c r="P3567" i="2"/>
  <c r="R3567" i="2" s="1"/>
  <c r="O3567" i="2"/>
  <c r="M3567" i="2"/>
  <c r="N3567" i="2" s="1"/>
  <c r="L3567" i="2"/>
  <c r="Q3566" i="2"/>
  <c r="P3566" i="2"/>
  <c r="R3566" i="2" s="1"/>
  <c r="O3566" i="2"/>
  <c r="M3566" i="2"/>
  <c r="N3566" i="2" s="1"/>
  <c r="L3566" i="2"/>
  <c r="Q3565" i="2"/>
  <c r="P3565" i="2"/>
  <c r="R3565" i="2" s="1"/>
  <c r="O3565" i="2"/>
  <c r="M3565" i="2"/>
  <c r="L3565" i="2"/>
  <c r="N3565" i="2" s="1"/>
  <c r="R3564" i="2"/>
  <c r="Q3564" i="2"/>
  <c r="P3564" i="2"/>
  <c r="O3564" i="2"/>
  <c r="M3564" i="2"/>
  <c r="N3564" i="2" s="1"/>
  <c r="L3564" i="2"/>
  <c r="Q3563" i="2"/>
  <c r="P3563" i="2"/>
  <c r="R3563" i="2" s="1"/>
  <c r="O3563" i="2"/>
  <c r="M3563" i="2"/>
  <c r="L3563" i="2"/>
  <c r="Q3562" i="2"/>
  <c r="P3562" i="2"/>
  <c r="R3562" i="2" s="1"/>
  <c r="O3562" i="2"/>
  <c r="M3562" i="2"/>
  <c r="L3562" i="2"/>
  <c r="Q3561" i="2"/>
  <c r="P3561" i="2"/>
  <c r="R3561" i="2" s="1"/>
  <c r="O3561" i="2"/>
  <c r="M3561" i="2"/>
  <c r="L3561" i="2"/>
  <c r="Q3560" i="2"/>
  <c r="P3560" i="2"/>
  <c r="R3560" i="2" s="1"/>
  <c r="O3560" i="2"/>
  <c r="M3560" i="2"/>
  <c r="L3560" i="2"/>
  <c r="Q3559" i="2"/>
  <c r="P3559" i="2"/>
  <c r="R3559" i="2" s="1"/>
  <c r="O3559" i="2"/>
  <c r="M3559" i="2"/>
  <c r="L3559" i="2"/>
  <c r="Q3558" i="2"/>
  <c r="P3558" i="2"/>
  <c r="R3558" i="2" s="1"/>
  <c r="O3558" i="2"/>
  <c r="M3558" i="2"/>
  <c r="L3558" i="2"/>
  <c r="Q3557" i="2"/>
  <c r="P3557" i="2"/>
  <c r="R3557" i="2" s="1"/>
  <c r="O3557" i="2"/>
  <c r="M3557" i="2"/>
  <c r="L3557" i="2"/>
  <c r="Q3556" i="2"/>
  <c r="P3556" i="2"/>
  <c r="R3556" i="2" s="1"/>
  <c r="O3556" i="2"/>
  <c r="M3556" i="2"/>
  <c r="L3556" i="2"/>
  <c r="R3555" i="2"/>
  <c r="Q3555" i="2"/>
  <c r="P3555" i="2"/>
  <c r="O3555" i="2"/>
  <c r="N3555" i="2"/>
  <c r="M3555" i="2"/>
  <c r="L3555" i="2"/>
  <c r="Q3554" i="2"/>
  <c r="P3554" i="2"/>
  <c r="R3554" i="2" s="1"/>
  <c r="O3554" i="2"/>
  <c r="M3554" i="2"/>
  <c r="L3554" i="2"/>
  <c r="R3553" i="2"/>
  <c r="Q3553" i="2"/>
  <c r="P3553" i="2"/>
  <c r="O3553" i="2"/>
  <c r="N3553" i="2"/>
  <c r="M3553" i="2"/>
  <c r="L3553" i="2"/>
  <c r="R3552" i="2"/>
  <c r="Q3552" i="2"/>
  <c r="P3552" i="2"/>
  <c r="O3552" i="2"/>
  <c r="M3552" i="2"/>
  <c r="L3552" i="2"/>
  <c r="Q3551" i="2"/>
  <c r="P3551" i="2"/>
  <c r="R3551" i="2" s="1"/>
  <c r="O3551" i="2"/>
  <c r="M3551" i="2"/>
  <c r="N3551" i="2" s="1"/>
  <c r="L3551" i="2"/>
  <c r="Q3550" i="2"/>
  <c r="P3550" i="2"/>
  <c r="R3550" i="2" s="1"/>
  <c r="O3550" i="2"/>
  <c r="M3550" i="2"/>
  <c r="N3550" i="2" s="1"/>
  <c r="L3550" i="2"/>
  <c r="Q3549" i="2"/>
  <c r="P3549" i="2"/>
  <c r="R3549" i="2" s="1"/>
  <c r="O3549" i="2"/>
  <c r="M3549" i="2"/>
  <c r="L3549" i="2"/>
  <c r="N3549" i="2" s="1"/>
  <c r="R3548" i="2"/>
  <c r="Q3548" i="2"/>
  <c r="P3548" i="2"/>
  <c r="O3548" i="2"/>
  <c r="M3548" i="2"/>
  <c r="N3548" i="2" s="1"/>
  <c r="L3548" i="2"/>
  <c r="Q3547" i="2"/>
  <c r="P3547" i="2"/>
  <c r="R3547" i="2" s="1"/>
  <c r="O3547" i="2"/>
  <c r="M3547" i="2"/>
  <c r="L3547" i="2"/>
  <c r="Q3546" i="2"/>
  <c r="P3546" i="2"/>
  <c r="R3546" i="2" s="1"/>
  <c r="O3546" i="2"/>
  <c r="M3546" i="2"/>
  <c r="L3546" i="2"/>
  <c r="Q3545" i="2"/>
  <c r="P3545" i="2"/>
  <c r="R3545" i="2" s="1"/>
  <c r="O3545" i="2"/>
  <c r="M3545" i="2"/>
  <c r="L3545" i="2"/>
  <c r="Q3544" i="2"/>
  <c r="P3544" i="2"/>
  <c r="R3544" i="2" s="1"/>
  <c r="O3544" i="2"/>
  <c r="M3544" i="2"/>
  <c r="N3544" i="2" s="1"/>
  <c r="L3544" i="2"/>
  <c r="Q3543" i="2"/>
  <c r="P3543" i="2"/>
  <c r="R3543" i="2" s="1"/>
  <c r="O3543" i="2"/>
  <c r="M3543" i="2"/>
  <c r="L3543" i="2"/>
  <c r="Q3542" i="2"/>
  <c r="P3542" i="2"/>
  <c r="R3542" i="2" s="1"/>
  <c r="O3542" i="2"/>
  <c r="M3542" i="2"/>
  <c r="N3542" i="2" s="1"/>
  <c r="L3542" i="2"/>
  <c r="Q3541" i="2"/>
  <c r="P3541" i="2"/>
  <c r="R3541" i="2" s="1"/>
  <c r="O3541" i="2"/>
  <c r="M3541" i="2"/>
  <c r="L3541" i="2"/>
  <c r="Q3540" i="2"/>
  <c r="P3540" i="2"/>
  <c r="R3540" i="2" s="1"/>
  <c r="O3540" i="2"/>
  <c r="M3540" i="2"/>
  <c r="L3540" i="2"/>
  <c r="R3539" i="2"/>
  <c r="Q3539" i="2"/>
  <c r="P3539" i="2"/>
  <c r="O3539" i="2"/>
  <c r="N3539" i="2"/>
  <c r="M3539" i="2"/>
  <c r="L3539" i="2"/>
  <c r="Q3538" i="2"/>
  <c r="P3538" i="2"/>
  <c r="R3538" i="2" s="1"/>
  <c r="O3538" i="2"/>
  <c r="M3538" i="2"/>
  <c r="L3538" i="2"/>
  <c r="Q3537" i="2"/>
  <c r="P3537" i="2"/>
  <c r="R3537" i="2" s="1"/>
  <c r="O3537" i="2"/>
  <c r="M3537" i="2"/>
  <c r="L3537" i="2"/>
  <c r="Q3536" i="2"/>
  <c r="P3536" i="2"/>
  <c r="R3536" i="2" s="1"/>
  <c r="O3536" i="2"/>
  <c r="M3536" i="2"/>
  <c r="L3536" i="2"/>
  <c r="N3536" i="2" s="1"/>
  <c r="R3535" i="2"/>
  <c r="Q3535" i="2"/>
  <c r="P3535" i="2"/>
  <c r="O3535" i="2"/>
  <c r="M3535" i="2"/>
  <c r="N3535" i="2" s="1"/>
  <c r="L3535" i="2"/>
  <c r="Q3534" i="2"/>
  <c r="P3534" i="2"/>
  <c r="R3534" i="2" s="1"/>
  <c r="O3534" i="2"/>
  <c r="M3534" i="2"/>
  <c r="L3534" i="2"/>
  <c r="Q3533" i="2"/>
  <c r="P3533" i="2"/>
  <c r="R3533" i="2" s="1"/>
  <c r="O3533" i="2"/>
  <c r="M3533" i="2"/>
  <c r="L3533" i="2"/>
  <c r="R3532" i="2"/>
  <c r="Q3532" i="2"/>
  <c r="P3532" i="2"/>
  <c r="O3532" i="2"/>
  <c r="N3532" i="2"/>
  <c r="M3532" i="2"/>
  <c r="L3532" i="2"/>
  <c r="R3531" i="2"/>
  <c r="Q3531" i="2"/>
  <c r="P3531" i="2"/>
  <c r="O3531" i="2"/>
  <c r="M3531" i="2"/>
  <c r="L3531" i="2"/>
  <c r="Q3530" i="2"/>
  <c r="P3530" i="2"/>
  <c r="R3530" i="2" s="1"/>
  <c r="O3530" i="2"/>
  <c r="M3530" i="2"/>
  <c r="N3530" i="2" s="1"/>
  <c r="L3530" i="2"/>
  <c r="Q3529" i="2"/>
  <c r="P3529" i="2"/>
  <c r="R3529" i="2" s="1"/>
  <c r="O3529" i="2"/>
  <c r="M3529" i="2"/>
  <c r="N3529" i="2" s="1"/>
  <c r="L3529" i="2"/>
  <c r="R3528" i="2"/>
  <c r="Q3528" i="2"/>
  <c r="P3528" i="2"/>
  <c r="O3528" i="2"/>
  <c r="M3528" i="2"/>
  <c r="N3528" i="2" s="1"/>
  <c r="L3528" i="2"/>
  <c r="Q3527" i="2"/>
  <c r="P3527" i="2"/>
  <c r="R3527" i="2" s="1"/>
  <c r="O3527" i="2"/>
  <c r="M3527" i="2"/>
  <c r="L3527" i="2"/>
  <c r="Q3526" i="2"/>
  <c r="P3526" i="2"/>
  <c r="R3526" i="2" s="1"/>
  <c r="O3526" i="2"/>
  <c r="M3526" i="2"/>
  <c r="N3526" i="2" s="1"/>
  <c r="L3526" i="2"/>
  <c r="Q3525" i="2"/>
  <c r="P3525" i="2"/>
  <c r="R3525" i="2" s="1"/>
  <c r="O3525" i="2"/>
  <c r="M3525" i="2"/>
  <c r="N3525" i="2" s="1"/>
  <c r="L3525" i="2"/>
  <c r="Q3524" i="2"/>
  <c r="P3524" i="2"/>
  <c r="R3524" i="2" s="1"/>
  <c r="O3524" i="2"/>
  <c r="M3524" i="2"/>
  <c r="L3524" i="2"/>
  <c r="Q3523" i="2"/>
  <c r="P3523" i="2"/>
  <c r="R3523" i="2" s="1"/>
  <c r="O3523" i="2"/>
  <c r="M3523" i="2"/>
  <c r="N3523" i="2" s="1"/>
  <c r="L3523" i="2"/>
  <c r="Q3522" i="2"/>
  <c r="P3522" i="2"/>
  <c r="R3522" i="2" s="1"/>
  <c r="O3522" i="2"/>
  <c r="M3522" i="2"/>
  <c r="L3522" i="2"/>
  <c r="Q3521" i="2"/>
  <c r="P3521" i="2"/>
  <c r="R3521" i="2" s="1"/>
  <c r="O3521" i="2"/>
  <c r="M3521" i="2"/>
  <c r="L3521" i="2"/>
  <c r="Q3520" i="2"/>
  <c r="P3520" i="2"/>
  <c r="R3520" i="2" s="1"/>
  <c r="O3520" i="2"/>
  <c r="M3520" i="2"/>
  <c r="L3520" i="2"/>
  <c r="R3519" i="2"/>
  <c r="Q3519" i="2"/>
  <c r="P3519" i="2"/>
  <c r="O3519" i="2"/>
  <c r="M3519" i="2"/>
  <c r="N3519" i="2" s="1"/>
  <c r="L3519" i="2"/>
  <c r="Q3518" i="2"/>
  <c r="P3518" i="2"/>
  <c r="R3518" i="2" s="1"/>
  <c r="O3518" i="2"/>
  <c r="M3518" i="2"/>
  <c r="L3518" i="2"/>
  <c r="Q3517" i="2"/>
  <c r="P3517" i="2"/>
  <c r="R3517" i="2" s="1"/>
  <c r="O3517" i="2"/>
  <c r="M3517" i="2"/>
  <c r="L3517" i="2"/>
  <c r="R3516" i="2"/>
  <c r="Q3516" i="2"/>
  <c r="P3516" i="2"/>
  <c r="O3516" i="2"/>
  <c r="N3516" i="2"/>
  <c r="M3516" i="2"/>
  <c r="L3516" i="2"/>
  <c r="R3515" i="2"/>
  <c r="Q3515" i="2"/>
  <c r="P3515" i="2"/>
  <c r="O3515" i="2"/>
  <c r="M3515" i="2"/>
  <c r="L3515" i="2"/>
  <c r="Q3514" i="2"/>
  <c r="P3514" i="2"/>
  <c r="R3514" i="2" s="1"/>
  <c r="O3514" i="2"/>
  <c r="M3514" i="2"/>
  <c r="L3514" i="2"/>
  <c r="Q3513" i="2"/>
  <c r="P3513" i="2"/>
  <c r="R3513" i="2" s="1"/>
  <c r="O3513" i="2"/>
  <c r="M3513" i="2"/>
  <c r="N3513" i="2" s="1"/>
  <c r="L3513" i="2"/>
  <c r="R3512" i="2"/>
  <c r="Q3512" i="2"/>
  <c r="P3512" i="2"/>
  <c r="O3512" i="2"/>
  <c r="M3512" i="2"/>
  <c r="N3512" i="2" s="1"/>
  <c r="L3512" i="2"/>
  <c r="Q3511" i="2"/>
  <c r="P3511" i="2"/>
  <c r="R3511" i="2" s="1"/>
  <c r="O3511" i="2"/>
  <c r="M3511" i="2"/>
  <c r="L3511" i="2"/>
  <c r="Q3510" i="2"/>
  <c r="P3510" i="2"/>
  <c r="R3510" i="2" s="1"/>
  <c r="O3510" i="2"/>
  <c r="M3510" i="2"/>
  <c r="L3510" i="2"/>
  <c r="Q3509" i="2"/>
  <c r="P3509" i="2"/>
  <c r="R3509" i="2" s="1"/>
  <c r="O3509" i="2"/>
  <c r="M3509" i="2"/>
  <c r="N3509" i="2" s="1"/>
  <c r="L3509" i="2"/>
  <c r="Q3508" i="2"/>
  <c r="P3508" i="2"/>
  <c r="R3508" i="2" s="1"/>
  <c r="O3508" i="2"/>
  <c r="M3508" i="2"/>
  <c r="N3508" i="2" s="1"/>
  <c r="L3508" i="2"/>
  <c r="Q3507" i="2"/>
  <c r="P3507" i="2"/>
  <c r="R3507" i="2" s="1"/>
  <c r="O3507" i="2"/>
  <c r="M3507" i="2"/>
  <c r="L3507" i="2"/>
  <c r="Q3506" i="2"/>
  <c r="P3506" i="2"/>
  <c r="R3506" i="2" s="1"/>
  <c r="O3506" i="2"/>
  <c r="M3506" i="2"/>
  <c r="L3506" i="2"/>
  <c r="Q3505" i="2"/>
  <c r="P3505" i="2"/>
  <c r="R3505" i="2" s="1"/>
  <c r="O3505" i="2"/>
  <c r="M3505" i="2"/>
  <c r="L3505" i="2"/>
  <c r="Q3504" i="2"/>
  <c r="P3504" i="2"/>
  <c r="R3504" i="2" s="1"/>
  <c r="O3504" i="2"/>
  <c r="M3504" i="2"/>
  <c r="N3504" i="2" s="1"/>
  <c r="L3504" i="2"/>
  <c r="R3503" i="2"/>
  <c r="Q3503" i="2"/>
  <c r="P3503" i="2"/>
  <c r="O3503" i="2"/>
  <c r="M3503" i="2"/>
  <c r="N3503" i="2" s="1"/>
  <c r="L3503" i="2"/>
  <c r="Q3502" i="2"/>
  <c r="P3502" i="2"/>
  <c r="R3502" i="2" s="1"/>
  <c r="O3502" i="2"/>
  <c r="M3502" i="2"/>
  <c r="L3502" i="2"/>
  <c r="Q3501" i="2"/>
  <c r="P3501" i="2"/>
  <c r="R3501" i="2" s="1"/>
  <c r="O3501" i="2"/>
  <c r="M3501" i="2"/>
  <c r="L3501" i="2"/>
  <c r="R3500" i="2"/>
  <c r="Q3500" i="2"/>
  <c r="P3500" i="2"/>
  <c r="O3500" i="2"/>
  <c r="N3500" i="2"/>
  <c r="M3500" i="2"/>
  <c r="L3500" i="2"/>
  <c r="R3499" i="2"/>
  <c r="Q3499" i="2"/>
  <c r="P3499" i="2"/>
  <c r="O3499" i="2"/>
  <c r="M3499" i="2"/>
  <c r="L3499" i="2"/>
  <c r="Q3498" i="2"/>
  <c r="P3498" i="2"/>
  <c r="R3498" i="2" s="1"/>
  <c r="O3498" i="2"/>
  <c r="M3498" i="2"/>
  <c r="L3498" i="2"/>
  <c r="Q3497" i="2"/>
  <c r="P3497" i="2"/>
  <c r="R3497" i="2" s="1"/>
  <c r="O3497" i="2"/>
  <c r="M3497" i="2"/>
  <c r="L3497" i="2"/>
  <c r="R3496" i="2"/>
  <c r="Q3496" i="2"/>
  <c r="P3496" i="2"/>
  <c r="O3496" i="2"/>
  <c r="M3496" i="2"/>
  <c r="N3496" i="2" s="1"/>
  <c r="L3496" i="2"/>
  <c r="Q3495" i="2"/>
  <c r="P3495" i="2"/>
  <c r="R3495" i="2" s="1"/>
  <c r="O3495" i="2"/>
  <c r="M3495" i="2"/>
  <c r="L3495" i="2"/>
  <c r="Q3494" i="2"/>
  <c r="P3494" i="2"/>
  <c r="R3494" i="2" s="1"/>
  <c r="O3494" i="2"/>
  <c r="M3494" i="2"/>
  <c r="N3494" i="2" s="1"/>
  <c r="L3494" i="2"/>
  <c r="Q3493" i="2"/>
  <c r="P3493" i="2"/>
  <c r="R3493" i="2" s="1"/>
  <c r="O3493" i="2"/>
  <c r="M3493" i="2"/>
  <c r="N3493" i="2" s="1"/>
  <c r="L3493" i="2"/>
  <c r="Q3492" i="2"/>
  <c r="P3492" i="2"/>
  <c r="R3492" i="2" s="1"/>
  <c r="O3492" i="2"/>
  <c r="M3492" i="2"/>
  <c r="L3492" i="2"/>
  <c r="Q3491" i="2"/>
  <c r="P3491" i="2"/>
  <c r="R3491" i="2" s="1"/>
  <c r="O3491" i="2"/>
  <c r="M3491" i="2"/>
  <c r="L3491" i="2"/>
  <c r="Q3490" i="2"/>
  <c r="P3490" i="2"/>
  <c r="R3490" i="2" s="1"/>
  <c r="O3490" i="2"/>
  <c r="M3490" i="2"/>
  <c r="L3490" i="2"/>
  <c r="Q3489" i="2"/>
  <c r="P3489" i="2"/>
  <c r="R3489" i="2" s="1"/>
  <c r="O3489" i="2"/>
  <c r="M3489" i="2"/>
  <c r="L3489" i="2"/>
  <c r="Q3488" i="2"/>
  <c r="P3488" i="2"/>
  <c r="R3488" i="2" s="1"/>
  <c r="O3488" i="2"/>
  <c r="M3488" i="2"/>
  <c r="L3488" i="2"/>
  <c r="R3487" i="2"/>
  <c r="Q3487" i="2"/>
  <c r="P3487" i="2"/>
  <c r="O3487" i="2"/>
  <c r="M3487" i="2"/>
  <c r="N3487" i="2" s="1"/>
  <c r="L3487" i="2"/>
  <c r="Q3486" i="2"/>
  <c r="P3486" i="2"/>
  <c r="R3486" i="2" s="1"/>
  <c r="O3486" i="2"/>
  <c r="M3486" i="2"/>
  <c r="L3486" i="2"/>
  <c r="Q3485" i="2"/>
  <c r="P3485" i="2"/>
  <c r="R3485" i="2" s="1"/>
  <c r="O3485" i="2"/>
  <c r="M3485" i="2"/>
  <c r="L3485" i="2"/>
  <c r="R3484" i="2"/>
  <c r="Q3484" i="2"/>
  <c r="P3484" i="2"/>
  <c r="O3484" i="2"/>
  <c r="N3484" i="2"/>
  <c r="M3484" i="2"/>
  <c r="L3484" i="2"/>
  <c r="R3483" i="2"/>
  <c r="Q3483" i="2"/>
  <c r="P3483" i="2"/>
  <c r="O3483" i="2"/>
  <c r="M3483" i="2"/>
  <c r="L3483" i="2"/>
  <c r="Q3482" i="2"/>
  <c r="P3482" i="2"/>
  <c r="R3482" i="2" s="1"/>
  <c r="O3482" i="2"/>
  <c r="M3482" i="2"/>
  <c r="L3482" i="2"/>
  <c r="Q3481" i="2"/>
  <c r="P3481" i="2"/>
  <c r="R3481" i="2" s="1"/>
  <c r="O3481" i="2"/>
  <c r="M3481" i="2"/>
  <c r="L3481" i="2"/>
  <c r="R3480" i="2"/>
  <c r="Q3480" i="2"/>
  <c r="P3480" i="2"/>
  <c r="O3480" i="2"/>
  <c r="M3480" i="2"/>
  <c r="N3480" i="2" s="1"/>
  <c r="L3480" i="2"/>
  <c r="Q3479" i="2"/>
  <c r="P3479" i="2"/>
  <c r="R3479" i="2" s="1"/>
  <c r="O3479" i="2"/>
  <c r="M3479" i="2"/>
  <c r="L3479" i="2"/>
  <c r="Q3478" i="2"/>
  <c r="P3478" i="2"/>
  <c r="R3478" i="2" s="1"/>
  <c r="O3478" i="2"/>
  <c r="M3478" i="2"/>
  <c r="L3478" i="2"/>
  <c r="Q3477" i="2"/>
  <c r="P3477" i="2"/>
  <c r="R3477" i="2" s="1"/>
  <c r="O3477" i="2"/>
  <c r="M3477" i="2"/>
  <c r="N3477" i="2" s="1"/>
  <c r="L3477" i="2"/>
  <c r="Q3476" i="2"/>
  <c r="P3476" i="2"/>
  <c r="R3476" i="2" s="1"/>
  <c r="O3476" i="2"/>
  <c r="M3476" i="2"/>
  <c r="N3476" i="2" s="1"/>
  <c r="L3476" i="2"/>
  <c r="Q3475" i="2"/>
  <c r="P3475" i="2"/>
  <c r="R3475" i="2" s="1"/>
  <c r="O3475" i="2"/>
  <c r="M3475" i="2"/>
  <c r="L3475" i="2"/>
  <c r="Q3474" i="2"/>
  <c r="P3474" i="2"/>
  <c r="R3474" i="2" s="1"/>
  <c r="O3474" i="2"/>
  <c r="M3474" i="2"/>
  <c r="L3474" i="2"/>
  <c r="Q3473" i="2"/>
  <c r="P3473" i="2"/>
  <c r="R3473" i="2" s="1"/>
  <c r="O3473" i="2"/>
  <c r="M3473" i="2"/>
  <c r="L3473" i="2"/>
  <c r="Q3472" i="2"/>
  <c r="P3472" i="2"/>
  <c r="R3472" i="2" s="1"/>
  <c r="O3472" i="2"/>
  <c r="M3472" i="2"/>
  <c r="N3472" i="2" s="1"/>
  <c r="L3472" i="2"/>
  <c r="R3471" i="2"/>
  <c r="Q3471" i="2"/>
  <c r="P3471" i="2"/>
  <c r="O3471" i="2"/>
  <c r="M3471" i="2"/>
  <c r="N3471" i="2" s="1"/>
  <c r="L3471" i="2"/>
  <c r="Q3470" i="2"/>
  <c r="P3470" i="2"/>
  <c r="R3470" i="2" s="1"/>
  <c r="O3470" i="2"/>
  <c r="M3470" i="2"/>
  <c r="L3470" i="2"/>
  <c r="Q3469" i="2"/>
  <c r="P3469" i="2"/>
  <c r="R3469" i="2" s="1"/>
  <c r="O3469" i="2"/>
  <c r="M3469" i="2"/>
  <c r="L3469" i="2"/>
  <c r="R3468" i="2"/>
  <c r="Q3468" i="2"/>
  <c r="P3468" i="2"/>
  <c r="O3468" i="2"/>
  <c r="N3468" i="2"/>
  <c r="M3468" i="2"/>
  <c r="L3468" i="2"/>
  <c r="R3467" i="2"/>
  <c r="Q3467" i="2"/>
  <c r="P3467" i="2"/>
  <c r="O3467" i="2"/>
  <c r="M3467" i="2"/>
  <c r="L3467" i="2"/>
  <c r="Q3466" i="2"/>
  <c r="P3466" i="2"/>
  <c r="R3466" i="2" s="1"/>
  <c r="O3466" i="2"/>
  <c r="M3466" i="2"/>
  <c r="L3466" i="2"/>
  <c r="Q3465" i="2"/>
  <c r="P3465" i="2"/>
  <c r="R3465" i="2" s="1"/>
  <c r="O3465" i="2"/>
  <c r="M3465" i="2"/>
  <c r="L3465" i="2"/>
  <c r="R3464" i="2"/>
  <c r="Q3464" i="2"/>
  <c r="P3464" i="2"/>
  <c r="O3464" i="2"/>
  <c r="M3464" i="2"/>
  <c r="N3464" i="2" s="1"/>
  <c r="L3464" i="2"/>
  <c r="Q3463" i="2"/>
  <c r="P3463" i="2"/>
  <c r="R3463" i="2" s="1"/>
  <c r="O3463" i="2"/>
  <c r="M3463" i="2"/>
  <c r="L3463" i="2"/>
  <c r="Q3462" i="2"/>
  <c r="P3462" i="2"/>
  <c r="R3462" i="2" s="1"/>
  <c r="O3462" i="2"/>
  <c r="M3462" i="2"/>
  <c r="N3462" i="2" s="1"/>
  <c r="L3462" i="2"/>
  <c r="Q3461" i="2"/>
  <c r="P3461" i="2"/>
  <c r="R3461" i="2" s="1"/>
  <c r="O3461" i="2"/>
  <c r="M3461" i="2"/>
  <c r="N3461" i="2" s="1"/>
  <c r="L3461" i="2"/>
  <c r="Q3460" i="2"/>
  <c r="P3460" i="2"/>
  <c r="R3460" i="2" s="1"/>
  <c r="O3460" i="2"/>
  <c r="M3460" i="2"/>
  <c r="L3460" i="2"/>
  <c r="Q3459" i="2"/>
  <c r="P3459" i="2"/>
  <c r="R3459" i="2" s="1"/>
  <c r="O3459" i="2"/>
  <c r="M3459" i="2"/>
  <c r="L3459" i="2"/>
  <c r="Q3458" i="2"/>
  <c r="P3458" i="2"/>
  <c r="R3458" i="2" s="1"/>
  <c r="O3458" i="2"/>
  <c r="M3458" i="2"/>
  <c r="L3458" i="2"/>
  <c r="Q3457" i="2"/>
  <c r="P3457" i="2"/>
  <c r="R3457" i="2" s="1"/>
  <c r="O3457" i="2"/>
  <c r="M3457" i="2"/>
  <c r="L3457" i="2"/>
  <c r="Q3456" i="2"/>
  <c r="P3456" i="2"/>
  <c r="R3456" i="2" s="1"/>
  <c r="O3456" i="2"/>
  <c r="M3456" i="2"/>
  <c r="L3456" i="2"/>
  <c r="R3455" i="2"/>
  <c r="Q3455" i="2"/>
  <c r="P3455" i="2"/>
  <c r="O3455" i="2"/>
  <c r="M3455" i="2"/>
  <c r="N3455" i="2" s="1"/>
  <c r="L3455" i="2"/>
  <c r="Q3454" i="2"/>
  <c r="P3454" i="2"/>
  <c r="R3454" i="2" s="1"/>
  <c r="O3454" i="2"/>
  <c r="M3454" i="2"/>
  <c r="L3454" i="2"/>
  <c r="Q3453" i="2"/>
  <c r="P3453" i="2"/>
  <c r="R3453" i="2" s="1"/>
  <c r="O3453" i="2"/>
  <c r="M3453" i="2"/>
  <c r="L3453" i="2"/>
  <c r="R3452" i="2"/>
  <c r="Q3452" i="2"/>
  <c r="P3452" i="2"/>
  <c r="O3452" i="2"/>
  <c r="N3452" i="2"/>
  <c r="M3452" i="2"/>
  <c r="L3452" i="2"/>
  <c r="R3451" i="2"/>
  <c r="Q3451" i="2"/>
  <c r="P3451" i="2"/>
  <c r="O3451" i="2"/>
  <c r="M3451" i="2"/>
  <c r="L3451" i="2"/>
  <c r="Q3450" i="2"/>
  <c r="P3450" i="2"/>
  <c r="R3450" i="2" s="1"/>
  <c r="O3450" i="2"/>
  <c r="M3450" i="2"/>
  <c r="L3450" i="2"/>
  <c r="Q3449" i="2"/>
  <c r="P3449" i="2"/>
  <c r="R3449" i="2" s="1"/>
  <c r="O3449" i="2"/>
  <c r="M3449" i="2"/>
  <c r="L3449" i="2"/>
  <c r="R3448" i="2"/>
  <c r="Q3448" i="2"/>
  <c r="P3448" i="2"/>
  <c r="O3448" i="2"/>
  <c r="M3448" i="2"/>
  <c r="N3448" i="2" s="1"/>
  <c r="L3448" i="2"/>
  <c r="Q3447" i="2"/>
  <c r="P3447" i="2"/>
  <c r="R3447" i="2" s="1"/>
  <c r="O3447" i="2"/>
  <c r="M3447" i="2"/>
  <c r="L3447" i="2"/>
  <c r="Q3446" i="2"/>
  <c r="P3446" i="2"/>
  <c r="R3446" i="2" s="1"/>
  <c r="O3446" i="2"/>
  <c r="M3446" i="2"/>
  <c r="L3446" i="2"/>
  <c r="Q3445" i="2"/>
  <c r="P3445" i="2"/>
  <c r="R3445" i="2" s="1"/>
  <c r="O3445" i="2"/>
  <c r="M3445" i="2"/>
  <c r="N3445" i="2" s="1"/>
  <c r="L3445" i="2"/>
  <c r="Q3444" i="2"/>
  <c r="P3444" i="2"/>
  <c r="R3444" i="2" s="1"/>
  <c r="O3444" i="2"/>
  <c r="M3444" i="2"/>
  <c r="N3444" i="2" s="1"/>
  <c r="L3444" i="2"/>
  <c r="Q3443" i="2"/>
  <c r="P3443" i="2"/>
  <c r="R3443" i="2" s="1"/>
  <c r="O3443" i="2"/>
  <c r="M3443" i="2"/>
  <c r="N3443" i="2" s="1"/>
  <c r="L3443" i="2"/>
  <c r="Q3442" i="2"/>
  <c r="P3442" i="2"/>
  <c r="R3442" i="2" s="1"/>
  <c r="O3442" i="2"/>
  <c r="M3442" i="2"/>
  <c r="L3442" i="2"/>
  <c r="Q3441" i="2"/>
  <c r="P3441" i="2"/>
  <c r="R3441" i="2" s="1"/>
  <c r="O3441" i="2"/>
  <c r="M3441" i="2"/>
  <c r="L3441" i="2"/>
  <c r="Q3440" i="2"/>
  <c r="P3440" i="2"/>
  <c r="R3440" i="2" s="1"/>
  <c r="O3440" i="2"/>
  <c r="M3440" i="2"/>
  <c r="L3440" i="2"/>
  <c r="N3440" i="2" s="1"/>
  <c r="R3439" i="2"/>
  <c r="Q3439" i="2"/>
  <c r="P3439" i="2"/>
  <c r="O3439" i="2"/>
  <c r="M3439" i="2"/>
  <c r="N3439" i="2" s="1"/>
  <c r="L3439" i="2"/>
  <c r="Q3438" i="2"/>
  <c r="P3438" i="2"/>
  <c r="R3438" i="2" s="1"/>
  <c r="O3438" i="2"/>
  <c r="M3438" i="2"/>
  <c r="L3438" i="2"/>
  <c r="Q3437" i="2"/>
  <c r="P3437" i="2"/>
  <c r="R3437" i="2" s="1"/>
  <c r="O3437" i="2"/>
  <c r="M3437" i="2"/>
  <c r="L3437" i="2"/>
  <c r="R3436" i="2"/>
  <c r="Q3436" i="2"/>
  <c r="P3436" i="2"/>
  <c r="O3436" i="2"/>
  <c r="N3436" i="2"/>
  <c r="M3436" i="2"/>
  <c r="L3436" i="2"/>
  <c r="R3435" i="2"/>
  <c r="Q3435" i="2"/>
  <c r="P3435" i="2"/>
  <c r="O3435" i="2"/>
  <c r="M3435" i="2"/>
  <c r="L3435" i="2"/>
  <c r="Q3434" i="2"/>
  <c r="P3434" i="2"/>
  <c r="R3434" i="2" s="1"/>
  <c r="O3434" i="2"/>
  <c r="M3434" i="2"/>
  <c r="L3434" i="2"/>
  <c r="Q3433" i="2"/>
  <c r="P3433" i="2"/>
  <c r="R3433" i="2" s="1"/>
  <c r="O3433" i="2"/>
  <c r="M3433" i="2"/>
  <c r="L3433" i="2"/>
  <c r="R3432" i="2"/>
  <c r="Q3432" i="2"/>
  <c r="P3432" i="2"/>
  <c r="O3432" i="2"/>
  <c r="M3432" i="2"/>
  <c r="N3432" i="2" s="1"/>
  <c r="L3432" i="2"/>
  <c r="Q3431" i="2"/>
  <c r="P3431" i="2"/>
  <c r="R3431" i="2" s="1"/>
  <c r="O3431" i="2"/>
  <c r="M3431" i="2"/>
  <c r="L3431" i="2"/>
  <c r="Q3430" i="2"/>
  <c r="P3430" i="2"/>
  <c r="R3430" i="2" s="1"/>
  <c r="O3430" i="2"/>
  <c r="M3430" i="2"/>
  <c r="N3430" i="2" s="1"/>
  <c r="L3430" i="2"/>
  <c r="Q3429" i="2"/>
  <c r="P3429" i="2"/>
  <c r="R3429" i="2" s="1"/>
  <c r="O3429" i="2"/>
  <c r="M3429" i="2"/>
  <c r="N3429" i="2" s="1"/>
  <c r="L3429" i="2"/>
  <c r="Q3428" i="2"/>
  <c r="P3428" i="2"/>
  <c r="R3428" i="2" s="1"/>
  <c r="O3428" i="2"/>
  <c r="M3428" i="2"/>
  <c r="L3428" i="2"/>
  <c r="Q3427" i="2"/>
  <c r="P3427" i="2"/>
  <c r="R3427" i="2" s="1"/>
  <c r="O3427" i="2"/>
  <c r="M3427" i="2"/>
  <c r="L3427" i="2"/>
  <c r="Q3426" i="2"/>
  <c r="P3426" i="2"/>
  <c r="R3426" i="2" s="1"/>
  <c r="O3426" i="2"/>
  <c r="M3426" i="2"/>
  <c r="L3426" i="2"/>
  <c r="Q3425" i="2"/>
  <c r="P3425" i="2"/>
  <c r="R3425" i="2" s="1"/>
  <c r="O3425" i="2"/>
  <c r="M3425" i="2"/>
  <c r="N3425" i="2" s="1"/>
  <c r="L3425" i="2"/>
  <c r="Q3424" i="2"/>
  <c r="P3424" i="2"/>
  <c r="R3424" i="2" s="1"/>
  <c r="O3424" i="2"/>
  <c r="M3424" i="2"/>
  <c r="L3424" i="2"/>
  <c r="R3423" i="2"/>
  <c r="Q3423" i="2"/>
  <c r="P3423" i="2"/>
  <c r="O3423" i="2"/>
  <c r="M3423" i="2"/>
  <c r="N3423" i="2" s="1"/>
  <c r="L3423" i="2"/>
  <c r="Q3422" i="2"/>
  <c r="P3422" i="2"/>
  <c r="R3422" i="2" s="1"/>
  <c r="O3422" i="2"/>
  <c r="M3422" i="2"/>
  <c r="L3422" i="2"/>
  <c r="Q3421" i="2"/>
  <c r="P3421" i="2"/>
  <c r="R3421" i="2" s="1"/>
  <c r="O3421" i="2"/>
  <c r="M3421" i="2"/>
  <c r="L3421" i="2"/>
  <c r="R3420" i="2"/>
  <c r="Q3420" i="2"/>
  <c r="P3420" i="2"/>
  <c r="O3420" i="2"/>
  <c r="N3420" i="2"/>
  <c r="M3420" i="2"/>
  <c r="L3420" i="2"/>
  <c r="R3419" i="2"/>
  <c r="Q3419" i="2"/>
  <c r="P3419" i="2"/>
  <c r="O3419" i="2"/>
  <c r="M3419" i="2"/>
  <c r="L3419" i="2"/>
  <c r="Q3418" i="2"/>
  <c r="P3418" i="2"/>
  <c r="R3418" i="2" s="1"/>
  <c r="O3418" i="2"/>
  <c r="M3418" i="2"/>
  <c r="L3418" i="2"/>
  <c r="Q3417" i="2"/>
  <c r="P3417" i="2"/>
  <c r="R3417" i="2" s="1"/>
  <c r="O3417" i="2"/>
  <c r="M3417" i="2"/>
  <c r="L3417" i="2"/>
  <c r="R3416" i="2"/>
  <c r="Q3416" i="2"/>
  <c r="P3416" i="2"/>
  <c r="O3416" i="2"/>
  <c r="M3416" i="2"/>
  <c r="N3416" i="2" s="1"/>
  <c r="L3416" i="2"/>
  <c r="Q3415" i="2"/>
  <c r="P3415" i="2"/>
  <c r="R3415" i="2" s="1"/>
  <c r="O3415" i="2"/>
  <c r="M3415" i="2"/>
  <c r="L3415" i="2"/>
  <c r="Q3414" i="2"/>
  <c r="P3414" i="2"/>
  <c r="R3414" i="2" s="1"/>
  <c r="O3414" i="2"/>
  <c r="M3414" i="2"/>
  <c r="L3414" i="2"/>
  <c r="Q3413" i="2"/>
  <c r="P3413" i="2"/>
  <c r="R3413" i="2" s="1"/>
  <c r="O3413" i="2"/>
  <c r="M3413" i="2"/>
  <c r="N3413" i="2" s="1"/>
  <c r="L3413" i="2"/>
  <c r="Q3412" i="2"/>
  <c r="P3412" i="2"/>
  <c r="R3412" i="2" s="1"/>
  <c r="O3412" i="2"/>
  <c r="M3412" i="2"/>
  <c r="N3412" i="2" s="1"/>
  <c r="L3412" i="2"/>
  <c r="Q3411" i="2"/>
  <c r="P3411" i="2"/>
  <c r="R3411" i="2" s="1"/>
  <c r="O3411" i="2"/>
  <c r="M3411" i="2"/>
  <c r="L3411" i="2"/>
  <c r="Q3410" i="2"/>
  <c r="P3410" i="2"/>
  <c r="R3410" i="2" s="1"/>
  <c r="O3410" i="2"/>
  <c r="M3410" i="2"/>
  <c r="L3410" i="2"/>
  <c r="Q3409" i="2"/>
  <c r="P3409" i="2"/>
  <c r="R3409" i="2" s="1"/>
  <c r="O3409" i="2"/>
  <c r="M3409" i="2"/>
  <c r="L3409" i="2"/>
  <c r="Q3408" i="2"/>
  <c r="P3408" i="2"/>
  <c r="R3408" i="2" s="1"/>
  <c r="O3408" i="2"/>
  <c r="M3408" i="2"/>
  <c r="N3408" i="2" s="1"/>
  <c r="L3408" i="2"/>
  <c r="R3407" i="2"/>
  <c r="Q3407" i="2"/>
  <c r="P3407" i="2"/>
  <c r="O3407" i="2"/>
  <c r="M3407" i="2"/>
  <c r="N3407" i="2" s="1"/>
  <c r="L3407" i="2"/>
  <c r="Q3406" i="2"/>
  <c r="P3406" i="2"/>
  <c r="R3406" i="2" s="1"/>
  <c r="O3406" i="2"/>
  <c r="M3406" i="2"/>
  <c r="L3406" i="2"/>
  <c r="Q3405" i="2"/>
  <c r="P3405" i="2"/>
  <c r="R3405" i="2" s="1"/>
  <c r="O3405" i="2"/>
  <c r="M3405" i="2"/>
  <c r="L3405" i="2"/>
  <c r="R3404" i="2"/>
  <c r="Q3404" i="2"/>
  <c r="P3404" i="2"/>
  <c r="O3404" i="2"/>
  <c r="N3404" i="2"/>
  <c r="M3404" i="2"/>
  <c r="L3404" i="2"/>
  <c r="R3403" i="2"/>
  <c r="Q3403" i="2"/>
  <c r="P3403" i="2"/>
  <c r="O3403" i="2"/>
  <c r="M3403" i="2"/>
  <c r="L3403" i="2"/>
  <c r="Q3402" i="2"/>
  <c r="P3402" i="2"/>
  <c r="R3402" i="2" s="1"/>
  <c r="O3402" i="2"/>
  <c r="M3402" i="2"/>
  <c r="L3402" i="2"/>
  <c r="Q3401" i="2"/>
  <c r="P3401" i="2"/>
  <c r="R3401" i="2" s="1"/>
  <c r="O3401" i="2"/>
  <c r="M3401" i="2"/>
  <c r="L3401" i="2"/>
  <c r="R3400" i="2"/>
  <c r="Q3400" i="2"/>
  <c r="P3400" i="2"/>
  <c r="O3400" i="2"/>
  <c r="M3400" i="2"/>
  <c r="N3400" i="2" s="1"/>
  <c r="L3400" i="2"/>
  <c r="Q3399" i="2"/>
  <c r="P3399" i="2"/>
  <c r="R3399" i="2" s="1"/>
  <c r="O3399" i="2"/>
  <c r="M3399" i="2"/>
  <c r="L3399" i="2"/>
  <c r="Q3398" i="2"/>
  <c r="P3398" i="2"/>
  <c r="R3398" i="2" s="1"/>
  <c r="O3398" i="2"/>
  <c r="M3398" i="2"/>
  <c r="N3398" i="2" s="1"/>
  <c r="L3398" i="2"/>
  <c r="Q3397" i="2"/>
  <c r="P3397" i="2"/>
  <c r="R3397" i="2" s="1"/>
  <c r="O3397" i="2"/>
  <c r="M3397" i="2"/>
  <c r="N3397" i="2" s="1"/>
  <c r="L3397" i="2"/>
  <c r="Q3396" i="2"/>
  <c r="P3396" i="2"/>
  <c r="R3396" i="2" s="1"/>
  <c r="O3396" i="2"/>
  <c r="M3396" i="2"/>
  <c r="L3396" i="2"/>
  <c r="Q3395" i="2"/>
  <c r="P3395" i="2"/>
  <c r="R3395" i="2" s="1"/>
  <c r="O3395" i="2"/>
  <c r="M3395" i="2"/>
  <c r="L3395" i="2"/>
  <c r="Q3394" i="2"/>
  <c r="P3394" i="2"/>
  <c r="R3394" i="2" s="1"/>
  <c r="O3394" i="2"/>
  <c r="M3394" i="2"/>
  <c r="L3394" i="2"/>
  <c r="Q3393" i="2"/>
  <c r="P3393" i="2"/>
  <c r="R3393" i="2" s="1"/>
  <c r="O3393" i="2"/>
  <c r="M3393" i="2"/>
  <c r="N3393" i="2" s="1"/>
  <c r="L3393" i="2"/>
  <c r="Q3392" i="2"/>
  <c r="P3392" i="2"/>
  <c r="R3392" i="2" s="1"/>
  <c r="O3392" i="2"/>
  <c r="M3392" i="2"/>
  <c r="L3392" i="2"/>
  <c r="R3391" i="2"/>
  <c r="Q3391" i="2"/>
  <c r="P3391" i="2"/>
  <c r="O3391" i="2"/>
  <c r="M3391" i="2"/>
  <c r="N3391" i="2" s="1"/>
  <c r="L3391" i="2"/>
  <c r="Q3390" i="2"/>
  <c r="P3390" i="2"/>
  <c r="R3390" i="2" s="1"/>
  <c r="O3390" i="2"/>
  <c r="M3390" i="2"/>
  <c r="L3390" i="2"/>
  <c r="Q3389" i="2"/>
  <c r="P3389" i="2"/>
  <c r="R3389" i="2" s="1"/>
  <c r="O3389" i="2"/>
  <c r="M3389" i="2"/>
  <c r="L3389" i="2"/>
  <c r="R3388" i="2"/>
  <c r="Q3388" i="2"/>
  <c r="P3388" i="2"/>
  <c r="O3388" i="2"/>
  <c r="N3388" i="2"/>
  <c r="M3388" i="2"/>
  <c r="L3388" i="2"/>
  <c r="R3387" i="2"/>
  <c r="Q3387" i="2"/>
  <c r="P3387" i="2"/>
  <c r="O3387" i="2"/>
  <c r="M3387" i="2"/>
  <c r="L3387" i="2"/>
  <c r="Q3386" i="2"/>
  <c r="P3386" i="2"/>
  <c r="R3386" i="2" s="1"/>
  <c r="O3386" i="2"/>
  <c r="M3386" i="2"/>
  <c r="L3386" i="2"/>
  <c r="Q3385" i="2"/>
  <c r="P3385" i="2"/>
  <c r="R3385" i="2" s="1"/>
  <c r="O3385" i="2"/>
  <c r="M3385" i="2"/>
  <c r="L3385" i="2"/>
  <c r="R3384" i="2"/>
  <c r="Q3384" i="2"/>
  <c r="P3384" i="2"/>
  <c r="O3384" i="2"/>
  <c r="M3384" i="2"/>
  <c r="N3384" i="2" s="1"/>
  <c r="L3384" i="2"/>
  <c r="Q3383" i="2"/>
  <c r="P3383" i="2"/>
  <c r="R3383" i="2" s="1"/>
  <c r="O3383" i="2"/>
  <c r="M3383" i="2"/>
  <c r="L3383" i="2"/>
  <c r="Q3382" i="2"/>
  <c r="P3382" i="2"/>
  <c r="R3382" i="2" s="1"/>
  <c r="O3382" i="2"/>
  <c r="M3382" i="2"/>
  <c r="L3382" i="2"/>
  <c r="Q3381" i="2"/>
  <c r="P3381" i="2"/>
  <c r="R3381" i="2" s="1"/>
  <c r="O3381" i="2"/>
  <c r="M3381" i="2"/>
  <c r="N3381" i="2" s="1"/>
  <c r="L3381" i="2"/>
  <c r="Q3380" i="2"/>
  <c r="P3380" i="2"/>
  <c r="R3380" i="2" s="1"/>
  <c r="O3380" i="2"/>
  <c r="M3380" i="2"/>
  <c r="N3380" i="2" s="1"/>
  <c r="L3380" i="2"/>
  <c r="Q3379" i="2"/>
  <c r="P3379" i="2"/>
  <c r="R3379" i="2" s="1"/>
  <c r="O3379" i="2"/>
  <c r="M3379" i="2"/>
  <c r="L3379" i="2"/>
  <c r="Q3378" i="2"/>
  <c r="P3378" i="2"/>
  <c r="R3378" i="2" s="1"/>
  <c r="O3378" i="2"/>
  <c r="M3378" i="2"/>
  <c r="L3378" i="2"/>
  <c r="Q3377" i="2"/>
  <c r="P3377" i="2"/>
  <c r="R3377" i="2" s="1"/>
  <c r="O3377" i="2"/>
  <c r="M3377" i="2"/>
  <c r="L3377" i="2"/>
  <c r="Q3376" i="2"/>
  <c r="P3376" i="2"/>
  <c r="R3376" i="2" s="1"/>
  <c r="O3376" i="2"/>
  <c r="M3376" i="2"/>
  <c r="N3376" i="2" s="1"/>
  <c r="L3376" i="2"/>
  <c r="R3375" i="2"/>
  <c r="Q3375" i="2"/>
  <c r="P3375" i="2"/>
  <c r="O3375" i="2"/>
  <c r="M3375" i="2"/>
  <c r="N3375" i="2" s="1"/>
  <c r="L3375" i="2"/>
  <c r="Q3374" i="2"/>
  <c r="P3374" i="2"/>
  <c r="R3374" i="2" s="1"/>
  <c r="O3374" i="2"/>
  <c r="M3374" i="2"/>
  <c r="L3374" i="2"/>
  <c r="Q3373" i="2"/>
  <c r="P3373" i="2"/>
  <c r="R3373" i="2" s="1"/>
  <c r="O3373" i="2"/>
  <c r="M3373" i="2"/>
  <c r="L3373" i="2"/>
  <c r="R3372" i="2"/>
  <c r="Q3372" i="2"/>
  <c r="P3372" i="2"/>
  <c r="O3372" i="2"/>
  <c r="N3372" i="2"/>
  <c r="M3372" i="2"/>
  <c r="L3372" i="2"/>
  <c r="R3371" i="2"/>
  <c r="Q3371" i="2"/>
  <c r="P3371" i="2"/>
  <c r="O3371" i="2"/>
  <c r="M3371" i="2"/>
  <c r="L3371" i="2"/>
  <c r="Q3370" i="2"/>
  <c r="P3370" i="2"/>
  <c r="R3370" i="2" s="1"/>
  <c r="O3370" i="2"/>
  <c r="M3370" i="2"/>
  <c r="L3370" i="2"/>
  <c r="Q3369" i="2"/>
  <c r="P3369" i="2"/>
  <c r="R3369" i="2" s="1"/>
  <c r="O3369" i="2"/>
  <c r="M3369" i="2"/>
  <c r="N3369" i="2" s="1"/>
  <c r="L3369" i="2"/>
  <c r="R3368" i="2"/>
  <c r="Q3368" i="2"/>
  <c r="P3368" i="2"/>
  <c r="O3368" i="2"/>
  <c r="M3368" i="2"/>
  <c r="N3368" i="2" s="1"/>
  <c r="L3368" i="2"/>
  <c r="Q3367" i="2"/>
  <c r="P3367" i="2"/>
  <c r="R3367" i="2" s="1"/>
  <c r="O3367" i="2"/>
  <c r="M3367" i="2"/>
  <c r="L3367" i="2"/>
  <c r="Q3366" i="2"/>
  <c r="P3366" i="2"/>
  <c r="R3366" i="2" s="1"/>
  <c r="O3366" i="2"/>
  <c r="M3366" i="2"/>
  <c r="N3366" i="2" s="1"/>
  <c r="L3366" i="2"/>
  <c r="Q3365" i="2"/>
  <c r="P3365" i="2"/>
  <c r="R3365" i="2" s="1"/>
  <c r="O3365" i="2"/>
  <c r="M3365" i="2"/>
  <c r="N3365" i="2" s="1"/>
  <c r="L3365" i="2"/>
  <c r="Q3364" i="2"/>
  <c r="P3364" i="2"/>
  <c r="R3364" i="2" s="1"/>
  <c r="O3364" i="2"/>
  <c r="M3364" i="2"/>
  <c r="L3364" i="2"/>
  <c r="Q3363" i="2"/>
  <c r="P3363" i="2"/>
  <c r="R3363" i="2" s="1"/>
  <c r="O3363" i="2"/>
  <c r="M3363" i="2"/>
  <c r="L3363" i="2"/>
  <c r="Q3362" i="2"/>
  <c r="P3362" i="2"/>
  <c r="R3362" i="2" s="1"/>
  <c r="O3362" i="2"/>
  <c r="M3362" i="2"/>
  <c r="L3362" i="2"/>
  <c r="Q3361" i="2"/>
  <c r="P3361" i="2"/>
  <c r="R3361" i="2" s="1"/>
  <c r="O3361" i="2"/>
  <c r="M3361" i="2"/>
  <c r="N3361" i="2" s="1"/>
  <c r="L3361" i="2"/>
  <c r="Q3360" i="2"/>
  <c r="P3360" i="2"/>
  <c r="R3360" i="2" s="1"/>
  <c r="O3360" i="2"/>
  <c r="M3360" i="2"/>
  <c r="L3360" i="2"/>
  <c r="R3359" i="2"/>
  <c r="Q3359" i="2"/>
  <c r="P3359" i="2"/>
  <c r="O3359" i="2"/>
  <c r="M3359" i="2"/>
  <c r="N3359" i="2" s="1"/>
  <c r="L3359" i="2"/>
  <c r="Q3358" i="2"/>
  <c r="P3358" i="2"/>
  <c r="R3358" i="2" s="1"/>
  <c r="O3358" i="2"/>
  <c r="M3358" i="2"/>
  <c r="L3358" i="2"/>
  <c r="Q3357" i="2"/>
  <c r="P3357" i="2"/>
  <c r="R3357" i="2" s="1"/>
  <c r="O3357" i="2"/>
  <c r="M3357" i="2"/>
  <c r="L3357" i="2"/>
  <c r="R3356" i="2"/>
  <c r="Q3356" i="2"/>
  <c r="P3356" i="2"/>
  <c r="O3356" i="2"/>
  <c r="N3356" i="2"/>
  <c r="M3356" i="2"/>
  <c r="L3356" i="2"/>
  <c r="R3355" i="2"/>
  <c r="Q3355" i="2"/>
  <c r="P3355" i="2"/>
  <c r="O3355" i="2"/>
  <c r="M3355" i="2"/>
  <c r="L3355" i="2"/>
  <c r="Q3354" i="2"/>
  <c r="P3354" i="2"/>
  <c r="R3354" i="2" s="1"/>
  <c r="O3354" i="2"/>
  <c r="M3354" i="2"/>
  <c r="L3354" i="2"/>
  <c r="Q3353" i="2"/>
  <c r="P3353" i="2"/>
  <c r="R3353" i="2" s="1"/>
  <c r="O3353" i="2"/>
  <c r="M3353" i="2"/>
  <c r="L3353" i="2"/>
  <c r="R3352" i="2"/>
  <c r="Q3352" i="2"/>
  <c r="P3352" i="2"/>
  <c r="O3352" i="2"/>
  <c r="M3352" i="2"/>
  <c r="N3352" i="2" s="1"/>
  <c r="L3352" i="2"/>
  <c r="Q3351" i="2"/>
  <c r="P3351" i="2"/>
  <c r="R3351" i="2" s="1"/>
  <c r="O3351" i="2"/>
  <c r="M3351" i="2"/>
  <c r="L3351" i="2"/>
  <c r="Q3350" i="2"/>
  <c r="P3350" i="2"/>
  <c r="R3350" i="2" s="1"/>
  <c r="O3350" i="2"/>
  <c r="M3350" i="2"/>
  <c r="L3350" i="2"/>
  <c r="Q3349" i="2"/>
  <c r="P3349" i="2"/>
  <c r="R3349" i="2" s="1"/>
  <c r="O3349" i="2"/>
  <c r="M3349" i="2"/>
  <c r="N3349" i="2" s="1"/>
  <c r="L3349" i="2"/>
  <c r="Q3348" i="2"/>
  <c r="P3348" i="2"/>
  <c r="R3348" i="2" s="1"/>
  <c r="O3348" i="2"/>
  <c r="M3348" i="2"/>
  <c r="N3348" i="2" s="1"/>
  <c r="L3348" i="2"/>
  <c r="Q3347" i="2"/>
  <c r="P3347" i="2"/>
  <c r="R3347" i="2" s="1"/>
  <c r="O3347" i="2"/>
  <c r="M3347" i="2"/>
  <c r="L3347" i="2"/>
  <c r="Q3346" i="2"/>
  <c r="P3346" i="2"/>
  <c r="R3346" i="2" s="1"/>
  <c r="O3346" i="2"/>
  <c r="M3346" i="2"/>
  <c r="L3346" i="2"/>
  <c r="Q3345" i="2"/>
  <c r="P3345" i="2"/>
  <c r="R3345" i="2" s="1"/>
  <c r="O3345" i="2"/>
  <c r="M3345" i="2"/>
  <c r="L3345" i="2"/>
  <c r="Q3344" i="2"/>
  <c r="P3344" i="2"/>
  <c r="R3344" i="2" s="1"/>
  <c r="O3344" i="2"/>
  <c r="M3344" i="2"/>
  <c r="N3344" i="2" s="1"/>
  <c r="L3344" i="2"/>
  <c r="R3343" i="2"/>
  <c r="Q3343" i="2"/>
  <c r="P3343" i="2"/>
  <c r="O3343" i="2"/>
  <c r="M3343" i="2"/>
  <c r="N3343" i="2" s="1"/>
  <c r="L3343" i="2"/>
  <c r="Q3342" i="2"/>
  <c r="P3342" i="2"/>
  <c r="R3342" i="2" s="1"/>
  <c r="O3342" i="2"/>
  <c r="M3342" i="2"/>
  <c r="L3342" i="2"/>
  <c r="Q3341" i="2"/>
  <c r="P3341" i="2"/>
  <c r="R3341" i="2" s="1"/>
  <c r="O3341" i="2"/>
  <c r="M3341" i="2"/>
  <c r="L3341" i="2"/>
  <c r="R3340" i="2"/>
  <c r="Q3340" i="2"/>
  <c r="P3340" i="2"/>
  <c r="O3340" i="2"/>
  <c r="N3340" i="2"/>
  <c r="M3340" i="2"/>
  <c r="L3340" i="2"/>
  <c r="R3339" i="2"/>
  <c r="Q3339" i="2"/>
  <c r="P3339" i="2"/>
  <c r="O3339" i="2"/>
  <c r="M3339" i="2"/>
  <c r="L3339" i="2"/>
  <c r="Q3338" i="2"/>
  <c r="P3338" i="2"/>
  <c r="R3338" i="2" s="1"/>
  <c r="O3338" i="2"/>
  <c r="M3338" i="2"/>
  <c r="L3338" i="2"/>
  <c r="Q3337" i="2"/>
  <c r="P3337" i="2"/>
  <c r="R3337" i="2" s="1"/>
  <c r="O3337" i="2"/>
  <c r="M3337" i="2"/>
  <c r="L3337" i="2"/>
  <c r="R3336" i="2"/>
  <c r="Q3336" i="2"/>
  <c r="P3336" i="2"/>
  <c r="O3336" i="2"/>
  <c r="M3336" i="2"/>
  <c r="N3336" i="2" s="1"/>
  <c r="L3336" i="2"/>
  <c r="Q3335" i="2"/>
  <c r="P3335" i="2"/>
  <c r="R3335" i="2" s="1"/>
  <c r="O3335" i="2"/>
  <c r="M3335" i="2"/>
  <c r="L3335" i="2"/>
  <c r="Q3334" i="2"/>
  <c r="P3334" i="2"/>
  <c r="R3334" i="2" s="1"/>
  <c r="O3334" i="2"/>
  <c r="M3334" i="2"/>
  <c r="N3334" i="2" s="1"/>
  <c r="L3334" i="2"/>
  <c r="Q3333" i="2"/>
  <c r="P3333" i="2"/>
  <c r="R3333" i="2" s="1"/>
  <c r="O3333" i="2"/>
  <c r="M3333" i="2"/>
  <c r="N3333" i="2" s="1"/>
  <c r="L3333" i="2"/>
  <c r="Q3332" i="2"/>
  <c r="P3332" i="2"/>
  <c r="R3332" i="2" s="1"/>
  <c r="O3332" i="2"/>
  <c r="M3332" i="2"/>
  <c r="L3332" i="2"/>
  <c r="Q3331" i="2"/>
  <c r="P3331" i="2"/>
  <c r="R3331" i="2" s="1"/>
  <c r="O3331" i="2"/>
  <c r="M3331" i="2"/>
  <c r="L3331" i="2"/>
  <c r="Q3330" i="2"/>
  <c r="P3330" i="2"/>
  <c r="R3330" i="2" s="1"/>
  <c r="O3330" i="2"/>
  <c r="M3330" i="2"/>
  <c r="L3330" i="2"/>
  <c r="Q3329" i="2"/>
  <c r="P3329" i="2"/>
  <c r="R3329" i="2" s="1"/>
  <c r="O3329" i="2"/>
  <c r="M3329" i="2"/>
  <c r="N3329" i="2" s="1"/>
  <c r="L3329" i="2"/>
  <c r="Q3328" i="2"/>
  <c r="P3328" i="2"/>
  <c r="R3328" i="2" s="1"/>
  <c r="O3328" i="2"/>
  <c r="M3328" i="2"/>
  <c r="L3328" i="2"/>
  <c r="R3327" i="2"/>
  <c r="Q3327" i="2"/>
  <c r="P3327" i="2"/>
  <c r="O3327" i="2"/>
  <c r="M3327" i="2"/>
  <c r="N3327" i="2" s="1"/>
  <c r="L3327" i="2"/>
  <c r="Q3326" i="2"/>
  <c r="P3326" i="2"/>
  <c r="R3326" i="2" s="1"/>
  <c r="O3326" i="2"/>
  <c r="M3326" i="2"/>
  <c r="L3326" i="2"/>
  <c r="Q3325" i="2"/>
  <c r="P3325" i="2"/>
  <c r="R3325" i="2" s="1"/>
  <c r="O3325" i="2"/>
  <c r="M3325" i="2"/>
  <c r="L3325" i="2"/>
  <c r="R3324" i="2"/>
  <c r="Q3324" i="2"/>
  <c r="P3324" i="2"/>
  <c r="O3324" i="2"/>
  <c r="N3324" i="2"/>
  <c r="M3324" i="2"/>
  <c r="L3324" i="2"/>
  <c r="R3323" i="2"/>
  <c r="Q3323" i="2"/>
  <c r="P3323" i="2"/>
  <c r="O3323" i="2"/>
  <c r="M3323" i="2"/>
  <c r="N3323" i="2" s="1"/>
  <c r="L3323" i="2"/>
  <c r="Q3322" i="2"/>
  <c r="P3322" i="2"/>
  <c r="R3322" i="2" s="1"/>
  <c r="O3322" i="2"/>
  <c r="M3322" i="2"/>
  <c r="L3322" i="2"/>
  <c r="Q3321" i="2"/>
  <c r="P3321" i="2"/>
  <c r="R3321" i="2" s="1"/>
  <c r="O3321" i="2"/>
  <c r="M3321" i="2"/>
  <c r="L3321" i="2"/>
  <c r="R3320" i="2"/>
  <c r="Q3320" i="2"/>
  <c r="P3320" i="2"/>
  <c r="O3320" i="2"/>
  <c r="N3320" i="2"/>
  <c r="M3320" i="2"/>
  <c r="L3320" i="2"/>
  <c r="Q3319" i="2"/>
  <c r="P3319" i="2"/>
  <c r="R3319" i="2" s="1"/>
  <c r="O3319" i="2"/>
  <c r="M3319" i="2"/>
  <c r="L3319" i="2"/>
  <c r="Q3318" i="2"/>
  <c r="P3318" i="2"/>
  <c r="R3318" i="2" s="1"/>
  <c r="O3318" i="2"/>
  <c r="M3318" i="2"/>
  <c r="L3318" i="2"/>
  <c r="Q3317" i="2"/>
  <c r="P3317" i="2"/>
  <c r="R3317" i="2" s="1"/>
  <c r="O3317" i="2"/>
  <c r="M3317" i="2"/>
  <c r="N3317" i="2" s="1"/>
  <c r="L3317" i="2"/>
  <c r="Q3316" i="2"/>
  <c r="P3316" i="2"/>
  <c r="R3316" i="2" s="1"/>
  <c r="O3316" i="2"/>
  <c r="M3316" i="2"/>
  <c r="N3316" i="2" s="1"/>
  <c r="L3316" i="2"/>
  <c r="Q3315" i="2"/>
  <c r="P3315" i="2"/>
  <c r="R3315" i="2" s="1"/>
  <c r="O3315" i="2"/>
  <c r="M3315" i="2"/>
  <c r="L3315" i="2"/>
  <c r="Q3314" i="2"/>
  <c r="P3314" i="2"/>
  <c r="R3314" i="2" s="1"/>
  <c r="O3314" i="2"/>
  <c r="M3314" i="2"/>
  <c r="L3314" i="2"/>
  <c r="Q3313" i="2"/>
  <c r="P3313" i="2"/>
  <c r="R3313" i="2" s="1"/>
  <c r="O3313" i="2"/>
  <c r="M3313" i="2"/>
  <c r="N3313" i="2" s="1"/>
  <c r="L3313" i="2"/>
  <c r="Q3312" i="2"/>
  <c r="P3312" i="2"/>
  <c r="R3312" i="2" s="1"/>
  <c r="O3312" i="2"/>
  <c r="M3312" i="2"/>
  <c r="N3312" i="2" s="1"/>
  <c r="L3312" i="2"/>
  <c r="R3311" i="2"/>
  <c r="Q3311" i="2"/>
  <c r="P3311" i="2"/>
  <c r="O3311" i="2"/>
  <c r="M3311" i="2"/>
  <c r="N3311" i="2" s="1"/>
  <c r="L3311" i="2"/>
  <c r="Q3310" i="2"/>
  <c r="P3310" i="2"/>
  <c r="R3310" i="2" s="1"/>
  <c r="O3310" i="2"/>
  <c r="M3310" i="2"/>
  <c r="L3310" i="2"/>
  <c r="Q3309" i="2"/>
  <c r="P3309" i="2"/>
  <c r="R3309" i="2" s="1"/>
  <c r="O3309" i="2"/>
  <c r="M3309" i="2"/>
  <c r="L3309" i="2"/>
  <c r="R3308" i="2"/>
  <c r="Q3308" i="2"/>
  <c r="P3308" i="2"/>
  <c r="O3308" i="2"/>
  <c r="N3308" i="2"/>
  <c r="M3308" i="2"/>
  <c r="L3308" i="2"/>
  <c r="R3307" i="2"/>
  <c r="Q3307" i="2"/>
  <c r="P3307" i="2"/>
  <c r="O3307" i="2"/>
  <c r="M3307" i="2"/>
  <c r="L3307" i="2"/>
  <c r="Q3306" i="2"/>
  <c r="P3306" i="2"/>
  <c r="R3306" i="2" s="1"/>
  <c r="O3306" i="2"/>
  <c r="M3306" i="2"/>
  <c r="L3306" i="2"/>
  <c r="Q3305" i="2"/>
  <c r="P3305" i="2"/>
  <c r="R3305" i="2" s="1"/>
  <c r="O3305" i="2"/>
  <c r="M3305" i="2"/>
  <c r="L3305" i="2"/>
  <c r="R3304" i="2"/>
  <c r="Q3304" i="2"/>
  <c r="P3304" i="2"/>
  <c r="O3304" i="2"/>
  <c r="M3304" i="2"/>
  <c r="N3304" i="2" s="1"/>
  <c r="L3304" i="2"/>
  <c r="Q3303" i="2"/>
  <c r="P3303" i="2"/>
  <c r="R3303" i="2" s="1"/>
  <c r="O3303" i="2"/>
  <c r="M3303" i="2"/>
  <c r="L3303" i="2"/>
  <c r="Q3302" i="2"/>
  <c r="P3302" i="2"/>
  <c r="R3302" i="2" s="1"/>
  <c r="O3302" i="2"/>
  <c r="M3302" i="2"/>
  <c r="L3302" i="2"/>
  <c r="Q3301" i="2"/>
  <c r="P3301" i="2"/>
  <c r="R3301" i="2" s="1"/>
  <c r="O3301" i="2"/>
  <c r="M3301" i="2"/>
  <c r="N3301" i="2" s="1"/>
  <c r="L3301" i="2"/>
  <c r="Q3300" i="2"/>
  <c r="P3300" i="2"/>
  <c r="R3300" i="2" s="1"/>
  <c r="O3300" i="2"/>
  <c r="M3300" i="2"/>
  <c r="L3300" i="2"/>
  <c r="Q3299" i="2"/>
  <c r="P3299" i="2"/>
  <c r="R3299" i="2" s="1"/>
  <c r="O3299" i="2"/>
  <c r="M3299" i="2"/>
  <c r="N3299" i="2" s="1"/>
  <c r="L3299" i="2"/>
  <c r="Q3298" i="2"/>
  <c r="P3298" i="2"/>
  <c r="R3298" i="2" s="1"/>
  <c r="O3298" i="2"/>
  <c r="M3298" i="2"/>
  <c r="L3298" i="2"/>
  <c r="Q3297" i="2"/>
  <c r="P3297" i="2"/>
  <c r="R3297" i="2" s="1"/>
  <c r="O3297" i="2"/>
  <c r="M3297" i="2"/>
  <c r="N3297" i="2" s="1"/>
  <c r="L3297" i="2"/>
  <c r="Q3296" i="2"/>
  <c r="P3296" i="2"/>
  <c r="R3296" i="2" s="1"/>
  <c r="O3296" i="2"/>
  <c r="M3296" i="2"/>
  <c r="L3296" i="2"/>
  <c r="R3295" i="2"/>
  <c r="Q3295" i="2"/>
  <c r="P3295" i="2"/>
  <c r="O3295" i="2"/>
  <c r="M3295" i="2"/>
  <c r="N3295" i="2" s="1"/>
  <c r="L3295" i="2"/>
  <c r="Q3294" i="2"/>
  <c r="P3294" i="2"/>
  <c r="R3294" i="2" s="1"/>
  <c r="O3294" i="2"/>
  <c r="M3294" i="2"/>
  <c r="L3294" i="2"/>
  <c r="Q3293" i="2"/>
  <c r="P3293" i="2"/>
  <c r="R3293" i="2" s="1"/>
  <c r="O3293" i="2"/>
  <c r="M3293" i="2"/>
  <c r="L3293" i="2"/>
  <c r="R3292" i="2"/>
  <c r="Q3292" i="2"/>
  <c r="P3292" i="2"/>
  <c r="O3292" i="2"/>
  <c r="N3292" i="2"/>
  <c r="M3292" i="2"/>
  <c r="L3292" i="2"/>
  <c r="R3291" i="2"/>
  <c r="Q3291" i="2"/>
  <c r="P3291" i="2"/>
  <c r="O3291" i="2"/>
  <c r="M3291" i="2"/>
  <c r="L3291" i="2"/>
  <c r="Q3290" i="2"/>
  <c r="P3290" i="2"/>
  <c r="R3290" i="2" s="1"/>
  <c r="O3290" i="2"/>
  <c r="M3290" i="2"/>
  <c r="L3290" i="2"/>
  <c r="Q3289" i="2"/>
  <c r="P3289" i="2"/>
  <c r="R3289" i="2" s="1"/>
  <c r="O3289" i="2"/>
  <c r="M3289" i="2"/>
  <c r="L3289" i="2"/>
  <c r="R3288" i="2"/>
  <c r="Q3288" i="2"/>
  <c r="P3288" i="2"/>
  <c r="O3288" i="2"/>
  <c r="M3288" i="2"/>
  <c r="N3288" i="2" s="1"/>
  <c r="L3288" i="2"/>
  <c r="Q3287" i="2"/>
  <c r="P3287" i="2"/>
  <c r="R3287" i="2" s="1"/>
  <c r="O3287" i="2"/>
  <c r="M3287" i="2"/>
  <c r="L3287" i="2"/>
  <c r="Q3286" i="2"/>
  <c r="P3286" i="2"/>
  <c r="R3286" i="2" s="1"/>
  <c r="O3286" i="2"/>
  <c r="M3286" i="2"/>
  <c r="L3286" i="2"/>
  <c r="Q3285" i="2"/>
  <c r="P3285" i="2"/>
  <c r="R3285" i="2" s="1"/>
  <c r="O3285" i="2"/>
  <c r="M3285" i="2"/>
  <c r="N3285" i="2" s="1"/>
  <c r="L3285" i="2"/>
  <c r="Q3284" i="2"/>
  <c r="P3284" i="2"/>
  <c r="R3284" i="2" s="1"/>
  <c r="O3284" i="2"/>
  <c r="M3284" i="2"/>
  <c r="N3284" i="2" s="1"/>
  <c r="L3284" i="2"/>
  <c r="Q3283" i="2"/>
  <c r="P3283" i="2"/>
  <c r="R3283" i="2" s="1"/>
  <c r="O3283" i="2"/>
  <c r="M3283" i="2"/>
  <c r="L3283" i="2"/>
  <c r="Q3282" i="2"/>
  <c r="P3282" i="2"/>
  <c r="R3282" i="2" s="1"/>
  <c r="O3282" i="2"/>
  <c r="M3282" i="2"/>
  <c r="L3282" i="2"/>
  <c r="Q3281" i="2"/>
  <c r="P3281" i="2"/>
  <c r="R3281" i="2" s="1"/>
  <c r="O3281" i="2"/>
  <c r="M3281" i="2"/>
  <c r="L3281" i="2"/>
  <c r="Q3280" i="2"/>
  <c r="P3280" i="2"/>
  <c r="R3280" i="2" s="1"/>
  <c r="O3280" i="2"/>
  <c r="M3280" i="2"/>
  <c r="N3280" i="2" s="1"/>
  <c r="L3280" i="2"/>
  <c r="R3279" i="2"/>
  <c r="Q3279" i="2"/>
  <c r="P3279" i="2"/>
  <c r="O3279" i="2"/>
  <c r="M3279" i="2"/>
  <c r="N3279" i="2" s="1"/>
  <c r="L3279" i="2"/>
  <c r="Q3278" i="2"/>
  <c r="P3278" i="2"/>
  <c r="R3278" i="2" s="1"/>
  <c r="O3278" i="2"/>
  <c r="M3278" i="2"/>
  <c r="L3278" i="2"/>
  <c r="Q3277" i="2"/>
  <c r="P3277" i="2"/>
  <c r="R3277" i="2" s="1"/>
  <c r="O3277" i="2"/>
  <c r="M3277" i="2"/>
  <c r="L3277" i="2"/>
  <c r="R3276" i="2"/>
  <c r="Q3276" i="2"/>
  <c r="P3276" i="2"/>
  <c r="O3276" i="2"/>
  <c r="N3276" i="2"/>
  <c r="M3276" i="2"/>
  <c r="L3276" i="2"/>
  <c r="R3275" i="2"/>
  <c r="Q3275" i="2"/>
  <c r="P3275" i="2"/>
  <c r="O3275" i="2"/>
  <c r="M3275" i="2"/>
  <c r="L3275" i="2"/>
  <c r="Q3274" i="2"/>
  <c r="P3274" i="2"/>
  <c r="R3274" i="2" s="1"/>
  <c r="O3274" i="2"/>
  <c r="M3274" i="2"/>
  <c r="L3274" i="2"/>
  <c r="Q3273" i="2"/>
  <c r="P3273" i="2"/>
  <c r="R3273" i="2" s="1"/>
  <c r="O3273" i="2"/>
  <c r="M3273" i="2"/>
  <c r="L3273" i="2"/>
  <c r="R3272" i="2"/>
  <c r="Q3272" i="2"/>
  <c r="P3272" i="2"/>
  <c r="O3272" i="2"/>
  <c r="M3272" i="2"/>
  <c r="N3272" i="2" s="1"/>
  <c r="L3272" i="2"/>
  <c r="Q3271" i="2"/>
  <c r="P3271" i="2"/>
  <c r="R3271" i="2" s="1"/>
  <c r="O3271" i="2"/>
  <c r="M3271" i="2"/>
  <c r="L3271" i="2"/>
  <c r="Q3270" i="2"/>
  <c r="P3270" i="2"/>
  <c r="R3270" i="2" s="1"/>
  <c r="O3270" i="2"/>
  <c r="M3270" i="2"/>
  <c r="L3270" i="2"/>
  <c r="Q3269" i="2"/>
  <c r="P3269" i="2"/>
  <c r="R3269" i="2" s="1"/>
  <c r="O3269" i="2"/>
  <c r="M3269" i="2"/>
  <c r="N3269" i="2" s="1"/>
  <c r="L3269" i="2"/>
  <c r="Q3268" i="2"/>
  <c r="P3268" i="2"/>
  <c r="R3268" i="2" s="1"/>
  <c r="O3268" i="2"/>
  <c r="M3268" i="2"/>
  <c r="L3268" i="2"/>
  <c r="Q3267" i="2"/>
  <c r="P3267" i="2"/>
  <c r="R3267" i="2" s="1"/>
  <c r="O3267" i="2"/>
  <c r="M3267" i="2"/>
  <c r="L3267" i="2"/>
  <c r="Q3266" i="2"/>
  <c r="P3266" i="2"/>
  <c r="R3266" i="2" s="1"/>
  <c r="O3266" i="2"/>
  <c r="M3266" i="2"/>
  <c r="L3266" i="2"/>
  <c r="Q3265" i="2"/>
  <c r="P3265" i="2"/>
  <c r="R3265" i="2" s="1"/>
  <c r="O3265" i="2"/>
  <c r="M3265" i="2"/>
  <c r="N3265" i="2" s="1"/>
  <c r="L3265" i="2"/>
  <c r="Q3264" i="2"/>
  <c r="P3264" i="2"/>
  <c r="R3264" i="2" s="1"/>
  <c r="O3264" i="2"/>
  <c r="M3264" i="2"/>
  <c r="L3264" i="2"/>
  <c r="R3263" i="2"/>
  <c r="Q3263" i="2"/>
  <c r="P3263" i="2"/>
  <c r="O3263" i="2"/>
  <c r="M3263" i="2"/>
  <c r="N3263" i="2" s="1"/>
  <c r="L3263" i="2"/>
  <c r="Q3262" i="2"/>
  <c r="P3262" i="2"/>
  <c r="R3262" i="2" s="1"/>
  <c r="O3262" i="2"/>
  <c r="M3262" i="2"/>
  <c r="L3262" i="2"/>
  <c r="Q3261" i="2"/>
  <c r="P3261" i="2"/>
  <c r="R3261" i="2" s="1"/>
  <c r="O3261" i="2"/>
  <c r="M3261" i="2"/>
  <c r="L3261" i="2"/>
  <c r="R3260" i="2"/>
  <c r="Q3260" i="2"/>
  <c r="P3260" i="2"/>
  <c r="O3260" i="2"/>
  <c r="N3260" i="2"/>
  <c r="M3260" i="2"/>
  <c r="L3260" i="2"/>
  <c r="R3259" i="2"/>
  <c r="Q3259" i="2"/>
  <c r="P3259" i="2"/>
  <c r="O3259" i="2"/>
  <c r="M3259" i="2"/>
  <c r="N3259" i="2" s="1"/>
  <c r="L3259" i="2"/>
  <c r="Q3258" i="2"/>
  <c r="P3258" i="2"/>
  <c r="R3258" i="2" s="1"/>
  <c r="O3258" i="2"/>
  <c r="M3258" i="2"/>
  <c r="L3258" i="2"/>
  <c r="Q3257" i="2"/>
  <c r="P3257" i="2"/>
  <c r="R3257" i="2" s="1"/>
  <c r="O3257" i="2"/>
  <c r="M3257" i="2"/>
  <c r="L3257" i="2"/>
  <c r="R3256" i="2"/>
  <c r="Q3256" i="2"/>
  <c r="P3256" i="2"/>
  <c r="O3256" i="2"/>
  <c r="N3256" i="2"/>
  <c r="M3256" i="2"/>
  <c r="L3256" i="2"/>
  <c r="Q3255" i="2"/>
  <c r="P3255" i="2"/>
  <c r="R3255" i="2" s="1"/>
  <c r="O3255" i="2"/>
  <c r="M3255" i="2"/>
  <c r="L3255" i="2"/>
  <c r="Q3254" i="2"/>
  <c r="P3254" i="2"/>
  <c r="R3254" i="2" s="1"/>
  <c r="O3254" i="2"/>
  <c r="M3254" i="2"/>
  <c r="L3254" i="2"/>
  <c r="Q3253" i="2"/>
  <c r="P3253" i="2"/>
  <c r="R3253" i="2" s="1"/>
  <c r="O3253" i="2"/>
  <c r="M3253" i="2"/>
  <c r="N3253" i="2" s="1"/>
  <c r="L3253" i="2"/>
  <c r="Q3252" i="2"/>
  <c r="P3252" i="2"/>
  <c r="R3252" i="2" s="1"/>
  <c r="O3252" i="2"/>
  <c r="M3252" i="2"/>
  <c r="N3252" i="2" s="1"/>
  <c r="L3252" i="2"/>
  <c r="Q3251" i="2"/>
  <c r="P3251" i="2"/>
  <c r="R3251" i="2" s="1"/>
  <c r="O3251" i="2"/>
  <c r="M3251" i="2"/>
  <c r="N3251" i="2" s="1"/>
  <c r="L3251" i="2"/>
  <c r="Q3250" i="2"/>
  <c r="P3250" i="2"/>
  <c r="R3250" i="2" s="1"/>
  <c r="O3250" i="2"/>
  <c r="M3250" i="2"/>
  <c r="L3250" i="2"/>
  <c r="Q3249" i="2"/>
  <c r="P3249" i="2"/>
  <c r="R3249" i="2" s="1"/>
  <c r="O3249" i="2"/>
  <c r="M3249" i="2"/>
  <c r="N3249" i="2" s="1"/>
  <c r="L3249" i="2"/>
  <c r="Q3248" i="2"/>
  <c r="P3248" i="2"/>
  <c r="R3248" i="2" s="1"/>
  <c r="O3248" i="2"/>
  <c r="M3248" i="2"/>
  <c r="N3248" i="2" s="1"/>
  <c r="L3248" i="2"/>
  <c r="R3247" i="2"/>
  <c r="Q3247" i="2"/>
  <c r="P3247" i="2"/>
  <c r="O3247" i="2"/>
  <c r="M3247" i="2"/>
  <c r="N3247" i="2" s="1"/>
  <c r="L3247" i="2"/>
  <c r="Q3246" i="2"/>
  <c r="P3246" i="2"/>
  <c r="R3246" i="2" s="1"/>
  <c r="O3246" i="2"/>
  <c r="M3246" i="2"/>
  <c r="L3246" i="2"/>
  <c r="Q3245" i="2"/>
  <c r="P3245" i="2"/>
  <c r="R3245" i="2" s="1"/>
  <c r="O3245" i="2"/>
  <c r="M3245" i="2"/>
  <c r="L3245" i="2"/>
  <c r="R3244" i="2"/>
  <c r="Q3244" i="2"/>
  <c r="P3244" i="2"/>
  <c r="O3244" i="2"/>
  <c r="N3244" i="2"/>
  <c r="M3244" i="2"/>
  <c r="L3244" i="2"/>
  <c r="R3243" i="2"/>
  <c r="Q3243" i="2"/>
  <c r="P3243" i="2"/>
  <c r="O3243" i="2"/>
  <c r="M3243" i="2"/>
  <c r="L3243" i="2"/>
  <c r="Q3242" i="2"/>
  <c r="P3242" i="2"/>
  <c r="R3242" i="2" s="1"/>
  <c r="O3242" i="2"/>
  <c r="M3242" i="2"/>
  <c r="L3242" i="2"/>
  <c r="Q3241" i="2"/>
  <c r="P3241" i="2"/>
  <c r="R3241" i="2" s="1"/>
  <c r="O3241" i="2"/>
  <c r="M3241" i="2"/>
  <c r="L3241" i="2"/>
  <c r="R3240" i="2"/>
  <c r="Q3240" i="2"/>
  <c r="P3240" i="2"/>
  <c r="O3240" i="2"/>
  <c r="M3240" i="2"/>
  <c r="N3240" i="2" s="1"/>
  <c r="L3240" i="2"/>
  <c r="Q3239" i="2"/>
  <c r="P3239" i="2"/>
  <c r="R3239" i="2" s="1"/>
  <c r="O3239" i="2"/>
  <c r="M3239" i="2"/>
  <c r="L3239" i="2"/>
  <c r="Q3238" i="2"/>
  <c r="P3238" i="2"/>
  <c r="R3238" i="2" s="1"/>
  <c r="O3238" i="2"/>
  <c r="M3238" i="2"/>
  <c r="L3238" i="2"/>
  <c r="Q3237" i="2"/>
  <c r="P3237" i="2"/>
  <c r="R3237" i="2" s="1"/>
  <c r="O3237" i="2"/>
  <c r="M3237" i="2"/>
  <c r="N3237" i="2" s="1"/>
  <c r="L3237" i="2"/>
  <c r="Q3236" i="2"/>
  <c r="P3236" i="2"/>
  <c r="R3236" i="2" s="1"/>
  <c r="O3236" i="2"/>
  <c r="M3236" i="2"/>
  <c r="L3236" i="2"/>
  <c r="Q3235" i="2"/>
  <c r="P3235" i="2"/>
  <c r="R3235" i="2" s="1"/>
  <c r="O3235" i="2"/>
  <c r="M3235" i="2"/>
  <c r="N3235" i="2" s="1"/>
  <c r="L3235" i="2"/>
  <c r="Q3234" i="2"/>
  <c r="P3234" i="2"/>
  <c r="R3234" i="2" s="1"/>
  <c r="O3234" i="2"/>
  <c r="M3234" i="2"/>
  <c r="L3234" i="2"/>
  <c r="Q3233" i="2"/>
  <c r="P3233" i="2"/>
  <c r="R3233" i="2" s="1"/>
  <c r="O3233" i="2"/>
  <c r="M3233" i="2"/>
  <c r="N3233" i="2" s="1"/>
  <c r="L3233" i="2"/>
  <c r="Q3232" i="2"/>
  <c r="P3232" i="2"/>
  <c r="R3232" i="2" s="1"/>
  <c r="O3232" i="2"/>
  <c r="M3232" i="2"/>
  <c r="L3232" i="2"/>
  <c r="R3231" i="2"/>
  <c r="Q3231" i="2"/>
  <c r="P3231" i="2"/>
  <c r="O3231" i="2"/>
  <c r="M3231" i="2"/>
  <c r="N3231" i="2" s="1"/>
  <c r="L3231" i="2"/>
  <c r="Q3230" i="2"/>
  <c r="P3230" i="2"/>
  <c r="R3230" i="2" s="1"/>
  <c r="O3230" i="2"/>
  <c r="M3230" i="2"/>
  <c r="L3230" i="2"/>
  <c r="Q3229" i="2"/>
  <c r="P3229" i="2"/>
  <c r="R3229" i="2" s="1"/>
  <c r="O3229" i="2"/>
  <c r="M3229" i="2"/>
  <c r="L3229" i="2"/>
  <c r="R3228" i="2"/>
  <c r="Q3228" i="2"/>
  <c r="P3228" i="2"/>
  <c r="O3228" i="2"/>
  <c r="N3228" i="2"/>
  <c r="M3228" i="2"/>
  <c r="L3228" i="2"/>
  <c r="R3227" i="2"/>
  <c r="Q3227" i="2"/>
  <c r="P3227" i="2"/>
  <c r="O3227" i="2"/>
  <c r="M3227" i="2"/>
  <c r="L3227" i="2"/>
  <c r="Q3226" i="2"/>
  <c r="P3226" i="2"/>
  <c r="R3226" i="2" s="1"/>
  <c r="O3226" i="2"/>
  <c r="M3226" i="2"/>
  <c r="L3226" i="2"/>
  <c r="Q3225" i="2"/>
  <c r="P3225" i="2"/>
  <c r="R3225" i="2" s="1"/>
  <c r="O3225" i="2"/>
  <c r="M3225" i="2"/>
  <c r="L3225" i="2"/>
  <c r="R3224" i="2"/>
  <c r="Q3224" i="2"/>
  <c r="P3224" i="2"/>
  <c r="O3224" i="2"/>
  <c r="M3224" i="2"/>
  <c r="N3224" i="2" s="1"/>
  <c r="L3224" i="2"/>
  <c r="Q3223" i="2"/>
  <c r="P3223" i="2"/>
  <c r="R3223" i="2" s="1"/>
  <c r="O3223" i="2"/>
  <c r="M3223" i="2"/>
  <c r="L3223" i="2"/>
  <c r="Q3222" i="2"/>
  <c r="P3222" i="2"/>
  <c r="R3222" i="2" s="1"/>
  <c r="O3222" i="2"/>
  <c r="M3222" i="2"/>
  <c r="L3222" i="2"/>
  <c r="Q3221" i="2"/>
  <c r="P3221" i="2"/>
  <c r="R3221" i="2" s="1"/>
  <c r="O3221" i="2"/>
  <c r="M3221" i="2"/>
  <c r="N3221" i="2" s="1"/>
  <c r="L3221" i="2"/>
  <c r="Q3220" i="2"/>
  <c r="P3220" i="2"/>
  <c r="R3220" i="2" s="1"/>
  <c r="O3220" i="2"/>
  <c r="M3220" i="2"/>
  <c r="N3220" i="2" s="1"/>
  <c r="L3220" i="2"/>
  <c r="Q3219" i="2"/>
  <c r="P3219" i="2"/>
  <c r="R3219" i="2" s="1"/>
  <c r="O3219" i="2"/>
  <c r="M3219" i="2"/>
  <c r="N3219" i="2" s="1"/>
  <c r="L3219" i="2"/>
  <c r="Q3218" i="2"/>
  <c r="P3218" i="2"/>
  <c r="R3218" i="2" s="1"/>
  <c r="O3218" i="2"/>
  <c r="M3218" i="2"/>
  <c r="L3218" i="2"/>
  <c r="Q3217" i="2"/>
  <c r="P3217" i="2"/>
  <c r="R3217" i="2" s="1"/>
  <c r="O3217" i="2"/>
  <c r="M3217" i="2"/>
  <c r="N3217" i="2" s="1"/>
  <c r="L3217" i="2"/>
  <c r="Q3216" i="2"/>
  <c r="P3216" i="2"/>
  <c r="R3216" i="2" s="1"/>
  <c r="O3216" i="2"/>
  <c r="M3216" i="2"/>
  <c r="N3216" i="2" s="1"/>
  <c r="L3216" i="2"/>
  <c r="R3215" i="2"/>
  <c r="Q3215" i="2"/>
  <c r="P3215" i="2"/>
  <c r="O3215" i="2"/>
  <c r="M3215" i="2"/>
  <c r="N3215" i="2" s="1"/>
  <c r="L3215" i="2"/>
  <c r="Q3214" i="2"/>
  <c r="P3214" i="2"/>
  <c r="R3214" i="2" s="1"/>
  <c r="O3214" i="2"/>
  <c r="M3214" i="2"/>
  <c r="L3214" i="2"/>
  <c r="Q3213" i="2"/>
  <c r="P3213" i="2"/>
  <c r="R3213" i="2" s="1"/>
  <c r="O3213" i="2"/>
  <c r="M3213" i="2"/>
  <c r="L3213" i="2"/>
  <c r="R3212" i="2"/>
  <c r="Q3212" i="2"/>
  <c r="P3212" i="2"/>
  <c r="O3212" i="2"/>
  <c r="N3212" i="2"/>
  <c r="M3212" i="2"/>
  <c r="L3212" i="2"/>
  <c r="R3211" i="2"/>
  <c r="Q3211" i="2"/>
  <c r="P3211" i="2"/>
  <c r="O3211" i="2"/>
  <c r="M3211" i="2"/>
  <c r="L3211" i="2"/>
  <c r="Q3210" i="2"/>
  <c r="P3210" i="2"/>
  <c r="R3210" i="2" s="1"/>
  <c r="O3210" i="2"/>
  <c r="M3210" i="2"/>
  <c r="L3210" i="2"/>
  <c r="Q3209" i="2"/>
  <c r="P3209" i="2"/>
  <c r="R3209" i="2" s="1"/>
  <c r="O3209" i="2"/>
  <c r="M3209" i="2"/>
  <c r="L3209" i="2"/>
  <c r="R3208" i="2"/>
  <c r="Q3208" i="2"/>
  <c r="P3208" i="2"/>
  <c r="O3208" i="2"/>
  <c r="M3208" i="2"/>
  <c r="N3208" i="2" s="1"/>
  <c r="L3208" i="2"/>
  <c r="Q3207" i="2"/>
  <c r="P3207" i="2"/>
  <c r="R3207" i="2" s="1"/>
  <c r="O3207" i="2"/>
  <c r="M3207" i="2"/>
  <c r="L3207" i="2"/>
  <c r="Q3206" i="2"/>
  <c r="P3206" i="2"/>
  <c r="R3206" i="2" s="1"/>
  <c r="O3206" i="2"/>
  <c r="M3206" i="2"/>
  <c r="L3206" i="2"/>
  <c r="Q3205" i="2"/>
  <c r="P3205" i="2"/>
  <c r="R3205" i="2" s="1"/>
  <c r="O3205" i="2"/>
  <c r="M3205" i="2"/>
  <c r="N3205" i="2" s="1"/>
  <c r="L3205" i="2"/>
  <c r="Q3204" i="2"/>
  <c r="P3204" i="2"/>
  <c r="R3204" i="2" s="1"/>
  <c r="O3204" i="2"/>
  <c r="M3204" i="2"/>
  <c r="L3204" i="2"/>
  <c r="Q3203" i="2"/>
  <c r="P3203" i="2"/>
  <c r="R3203" i="2" s="1"/>
  <c r="O3203" i="2"/>
  <c r="M3203" i="2"/>
  <c r="N3203" i="2" s="1"/>
  <c r="L3203" i="2"/>
  <c r="Q3202" i="2"/>
  <c r="P3202" i="2"/>
  <c r="R3202" i="2" s="1"/>
  <c r="O3202" i="2"/>
  <c r="M3202" i="2"/>
  <c r="L3202" i="2"/>
  <c r="Q3201" i="2"/>
  <c r="P3201" i="2"/>
  <c r="R3201" i="2" s="1"/>
  <c r="O3201" i="2"/>
  <c r="M3201" i="2"/>
  <c r="N3201" i="2" s="1"/>
  <c r="L3201" i="2"/>
  <c r="Q3200" i="2"/>
  <c r="P3200" i="2"/>
  <c r="R3200" i="2" s="1"/>
  <c r="O3200" i="2"/>
  <c r="M3200" i="2"/>
  <c r="L3200" i="2"/>
  <c r="R3199" i="2"/>
  <c r="Q3199" i="2"/>
  <c r="P3199" i="2"/>
  <c r="O3199" i="2"/>
  <c r="M3199" i="2"/>
  <c r="N3199" i="2" s="1"/>
  <c r="L3199" i="2"/>
  <c r="Q3198" i="2"/>
  <c r="P3198" i="2"/>
  <c r="R3198" i="2" s="1"/>
  <c r="O3198" i="2"/>
  <c r="M3198" i="2"/>
  <c r="L3198" i="2"/>
  <c r="Q3197" i="2"/>
  <c r="P3197" i="2"/>
  <c r="R3197" i="2" s="1"/>
  <c r="O3197" i="2"/>
  <c r="M3197" i="2"/>
  <c r="L3197" i="2"/>
  <c r="R3196" i="2"/>
  <c r="Q3196" i="2"/>
  <c r="P3196" i="2"/>
  <c r="O3196" i="2"/>
  <c r="N3196" i="2"/>
  <c r="M3196" i="2"/>
  <c r="L3196" i="2"/>
  <c r="R3195" i="2"/>
  <c r="Q3195" i="2"/>
  <c r="P3195" i="2"/>
  <c r="O3195" i="2"/>
  <c r="M3195" i="2"/>
  <c r="N3195" i="2" s="1"/>
  <c r="L3195" i="2"/>
  <c r="Q3194" i="2"/>
  <c r="P3194" i="2"/>
  <c r="R3194" i="2" s="1"/>
  <c r="O3194" i="2"/>
  <c r="M3194" i="2"/>
  <c r="L3194" i="2"/>
  <c r="Q3193" i="2"/>
  <c r="P3193" i="2"/>
  <c r="R3193" i="2" s="1"/>
  <c r="O3193" i="2"/>
  <c r="M3193" i="2"/>
  <c r="L3193" i="2"/>
  <c r="R3192" i="2"/>
  <c r="Q3192" i="2"/>
  <c r="P3192" i="2"/>
  <c r="O3192" i="2"/>
  <c r="N3192" i="2"/>
  <c r="M3192" i="2"/>
  <c r="L3192" i="2"/>
  <c r="Q3191" i="2"/>
  <c r="P3191" i="2"/>
  <c r="R3191" i="2" s="1"/>
  <c r="O3191" i="2"/>
  <c r="M3191" i="2"/>
  <c r="L3191" i="2"/>
  <c r="Q3190" i="2"/>
  <c r="P3190" i="2"/>
  <c r="R3190" i="2" s="1"/>
  <c r="O3190" i="2"/>
  <c r="M3190" i="2"/>
  <c r="L3190" i="2"/>
  <c r="Q3189" i="2"/>
  <c r="P3189" i="2"/>
  <c r="R3189" i="2" s="1"/>
  <c r="O3189" i="2"/>
  <c r="M3189" i="2"/>
  <c r="N3189" i="2" s="1"/>
  <c r="L3189" i="2"/>
  <c r="Q3188" i="2"/>
  <c r="P3188" i="2"/>
  <c r="R3188" i="2" s="1"/>
  <c r="O3188" i="2"/>
  <c r="M3188" i="2"/>
  <c r="N3188" i="2" s="1"/>
  <c r="L3188" i="2"/>
  <c r="Q3187" i="2"/>
  <c r="P3187" i="2"/>
  <c r="R3187" i="2" s="1"/>
  <c r="O3187" i="2"/>
  <c r="M3187" i="2"/>
  <c r="N3187" i="2" s="1"/>
  <c r="L3187" i="2"/>
  <c r="Q3186" i="2"/>
  <c r="P3186" i="2"/>
  <c r="R3186" i="2" s="1"/>
  <c r="O3186" i="2"/>
  <c r="M3186" i="2"/>
  <c r="L3186" i="2"/>
  <c r="Q3185" i="2"/>
  <c r="P3185" i="2"/>
  <c r="R3185" i="2" s="1"/>
  <c r="O3185" i="2"/>
  <c r="M3185" i="2"/>
  <c r="N3185" i="2" s="1"/>
  <c r="L3185" i="2"/>
  <c r="Q3184" i="2"/>
  <c r="P3184" i="2"/>
  <c r="R3184" i="2" s="1"/>
  <c r="O3184" i="2"/>
  <c r="M3184" i="2"/>
  <c r="N3184" i="2" s="1"/>
  <c r="L3184" i="2"/>
  <c r="R3183" i="2"/>
  <c r="Q3183" i="2"/>
  <c r="P3183" i="2"/>
  <c r="O3183" i="2"/>
  <c r="M3183" i="2"/>
  <c r="N3183" i="2" s="1"/>
  <c r="L3183" i="2"/>
  <c r="Q3182" i="2"/>
  <c r="P3182" i="2"/>
  <c r="R3182" i="2" s="1"/>
  <c r="O3182" i="2"/>
  <c r="M3182" i="2"/>
  <c r="L3182" i="2"/>
  <c r="Q3181" i="2"/>
  <c r="P3181" i="2"/>
  <c r="R3181" i="2" s="1"/>
  <c r="O3181" i="2"/>
  <c r="M3181" i="2"/>
  <c r="L3181" i="2"/>
  <c r="R3180" i="2"/>
  <c r="Q3180" i="2"/>
  <c r="P3180" i="2"/>
  <c r="O3180" i="2"/>
  <c r="N3180" i="2"/>
  <c r="M3180" i="2"/>
  <c r="L3180" i="2"/>
  <c r="R3179" i="2"/>
  <c r="Q3179" i="2"/>
  <c r="P3179" i="2"/>
  <c r="O3179" i="2"/>
  <c r="M3179" i="2"/>
  <c r="L3179" i="2"/>
  <c r="Q3178" i="2"/>
  <c r="P3178" i="2"/>
  <c r="R3178" i="2" s="1"/>
  <c r="O3178" i="2"/>
  <c r="M3178" i="2"/>
  <c r="L3178" i="2"/>
  <c r="Q3177" i="2"/>
  <c r="P3177" i="2"/>
  <c r="R3177" i="2" s="1"/>
  <c r="O3177" i="2"/>
  <c r="M3177" i="2"/>
  <c r="N3177" i="2" s="1"/>
  <c r="L3177" i="2"/>
  <c r="R3176" i="2"/>
  <c r="Q3176" i="2"/>
  <c r="P3176" i="2"/>
  <c r="O3176" i="2"/>
  <c r="M3176" i="2"/>
  <c r="N3176" i="2" s="1"/>
  <c r="L3176" i="2"/>
  <c r="Q3175" i="2"/>
  <c r="P3175" i="2"/>
  <c r="R3175" i="2" s="1"/>
  <c r="O3175" i="2"/>
  <c r="M3175" i="2"/>
  <c r="L3175" i="2"/>
  <c r="Q3174" i="2"/>
  <c r="P3174" i="2"/>
  <c r="R3174" i="2" s="1"/>
  <c r="O3174" i="2"/>
  <c r="M3174" i="2"/>
  <c r="L3174" i="2"/>
  <c r="Q3173" i="2"/>
  <c r="P3173" i="2"/>
  <c r="R3173" i="2" s="1"/>
  <c r="O3173" i="2"/>
  <c r="M3173" i="2"/>
  <c r="N3173" i="2" s="1"/>
  <c r="L3173" i="2"/>
  <c r="Q3172" i="2"/>
  <c r="P3172" i="2"/>
  <c r="R3172" i="2" s="1"/>
  <c r="O3172" i="2"/>
  <c r="M3172" i="2"/>
  <c r="L3172" i="2"/>
  <c r="Q3171" i="2"/>
  <c r="P3171" i="2"/>
  <c r="R3171" i="2" s="1"/>
  <c r="O3171" i="2"/>
  <c r="M3171" i="2"/>
  <c r="L3171" i="2"/>
  <c r="Q3170" i="2"/>
  <c r="P3170" i="2"/>
  <c r="R3170" i="2" s="1"/>
  <c r="O3170" i="2"/>
  <c r="M3170" i="2"/>
  <c r="L3170" i="2"/>
  <c r="Q3169" i="2"/>
  <c r="P3169" i="2"/>
  <c r="R3169" i="2" s="1"/>
  <c r="O3169" i="2"/>
  <c r="M3169" i="2"/>
  <c r="N3169" i="2" s="1"/>
  <c r="L3169" i="2"/>
  <c r="Q3168" i="2"/>
  <c r="P3168" i="2"/>
  <c r="R3168" i="2" s="1"/>
  <c r="O3168" i="2"/>
  <c r="M3168" i="2"/>
  <c r="L3168" i="2"/>
  <c r="R3167" i="2"/>
  <c r="Q3167" i="2"/>
  <c r="P3167" i="2"/>
  <c r="O3167" i="2"/>
  <c r="M3167" i="2"/>
  <c r="N3167" i="2" s="1"/>
  <c r="L3167" i="2"/>
  <c r="Q3166" i="2"/>
  <c r="P3166" i="2"/>
  <c r="R3166" i="2" s="1"/>
  <c r="O3166" i="2"/>
  <c r="M3166" i="2"/>
  <c r="L3166" i="2"/>
  <c r="Q3165" i="2"/>
  <c r="P3165" i="2"/>
  <c r="R3165" i="2" s="1"/>
  <c r="O3165" i="2"/>
  <c r="M3165" i="2"/>
  <c r="L3165" i="2"/>
  <c r="R3164" i="2"/>
  <c r="Q3164" i="2"/>
  <c r="P3164" i="2"/>
  <c r="O3164" i="2"/>
  <c r="N3164" i="2"/>
  <c r="M3164" i="2"/>
  <c r="L3164" i="2"/>
  <c r="R3163" i="2"/>
  <c r="Q3163" i="2"/>
  <c r="P3163" i="2"/>
  <c r="O3163" i="2"/>
  <c r="M3163" i="2"/>
  <c r="L3163" i="2"/>
  <c r="Q3162" i="2"/>
  <c r="P3162" i="2"/>
  <c r="R3162" i="2" s="1"/>
  <c r="O3162" i="2"/>
  <c r="M3162" i="2"/>
  <c r="L3162" i="2"/>
  <c r="Q3161" i="2"/>
  <c r="P3161" i="2"/>
  <c r="R3161" i="2" s="1"/>
  <c r="O3161" i="2"/>
  <c r="M3161" i="2"/>
  <c r="L3161" i="2"/>
  <c r="R3160" i="2"/>
  <c r="Q3160" i="2"/>
  <c r="P3160" i="2"/>
  <c r="O3160" i="2"/>
  <c r="M3160" i="2"/>
  <c r="N3160" i="2" s="1"/>
  <c r="L3160" i="2"/>
  <c r="Q3159" i="2"/>
  <c r="P3159" i="2"/>
  <c r="R3159" i="2" s="1"/>
  <c r="O3159" i="2"/>
  <c r="M3159" i="2"/>
  <c r="L3159" i="2"/>
  <c r="Q3158" i="2"/>
  <c r="P3158" i="2"/>
  <c r="R3158" i="2" s="1"/>
  <c r="O3158" i="2"/>
  <c r="M3158" i="2"/>
  <c r="L3158" i="2"/>
  <c r="Q3157" i="2"/>
  <c r="P3157" i="2"/>
  <c r="R3157" i="2" s="1"/>
  <c r="O3157" i="2"/>
  <c r="M3157" i="2"/>
  <c r="N3157" i="2" s="1"/>
  <c r="L3157" i="2"/>
  <c r="Q3156" i="2"/>
  <c r="P3156" i="2"/>
  <c r="R3156" i="2" s="1"/>
  <c r="O3156" i="2"/>
  <c r="M3156" i="2"/>
  <c r="N3156" i="2" s="1"/>
  <c r="L3156" i="2"/>
  <c r="Q3155" i="2"/>
  <c r="P3155" i="2"/>
  <c r="R3155" i="2" s="1"/>
  <c r="O3155" i="2"/>
  <c r="M3155" i="2"/>
  <c r="L3155" i="2"/>
  <c r="Q3154" i="2"/>
  <c r="P3154" i="2"/>
  <c r="R3154" i="2" s="1"/>
  <c r="O3154" i="2"/>
  <c r="M3154" i="2"/>
  <c r="L3154" i="2"/>
  <c r="Q3153" i="2"/>
  <c r="P3153" i="2"/>
  <c r="R3153" i="2" s="1"/>
  <c r="O3153" i="2"/>
  <c r="M3153" i="2"/>
  <c r="L3153" i="2"/>
  <c r="Q3152" i="2"/>
  <c r="P3152" i="2"/>
  <c r="R3152" i="2" s="1"/>
  <c r="O3152" i="2"/>
  <c r="M3152" i="2"/>
  <c r="N3152" i="2" s="1"/>
  <c r="L3152" i="2"/>
  <c r="R3151" i="2"/>
  <c r="Q3151" i="2"/>
  <c r="P3151" i="2"/>
  <c r="O3151" i="2"/>
  <c r="M3151" i="2"/>
  <c r="N3151" i="2" s="1"/>
  <c r="L3151" i="2"/>
  <c r="Q3150" i="2"/>
  <c r="P3150" i="2"/>
  <c r="R3150" i="2" s="1"/>
  <c r="O3150" i="2"/>
  <c r="M3150" i="2"/>
  <c r="L3150" i="2"/>
  <c r="Q3149" i="2"/>
  <c r="P3149" i="2"/>
  <c r="R3149" i="2" s="1"/>
  <c r="O3149" i="2"/>
  <c r="M3149" i="2"/>
  <c r="L3149" i="2"/>
  <c r="R3148" i="2"/>
  <c r="Q3148" i="2"/>
  <c r="P3148" i="2"/>
  <c r="O3148" i="2"/>
  <c r="N3148" i="2"/>
  <c r="M3148" i="2"/>
  <c r="L3148" i="2"/>
  <c r="R3147" i="2"/>
  <c r="Q3147" i="2"/>
  <c r="P3147" i="2"/>
  <c r="O3147" i="2"/>
  <c r="M3147" i="2"/>
  <c r="L3147" i="2"/>
  <c r="Q3146" i="2"/>
  <c r="P3146" i="2"/>
  <c r="R3146" i="2" s="1"/>
  <c r="O3146" i="2"/>
  <c r="M3146" i="2"/>
  <c r="L3146" i="2"/>
  <c r="Q3145" i="2"/>
  <c r="P3145" i="2"/>
  <c r="R3145" i="2" s="1"/>
  <c r="O3145" i="2"/>
  <c r="M3145" i="2"/>
  <c r="L3145" i="2"/>
  <c r="R3144" i="2"/>
  <c r="Q3144" i="2"/>
  <c r="P3144" i="2"/>
  <c r="O3144" i="2"/>
  <c r="M3144" i="2"/>
  <c r="N3144" i="2" s="1"/>
  <c r="L3144" i="2"/>
  <c r="Q3143" i="2"/>
  <c r="P3143" i="2"/>
  <c r="R3143" i="2" s="1"/>
  <c r="O3143" i="2"/>
  <c r="M3143" i="2"/>
  <c r="L3143" i="2"/>
  <c r="Q3142" i="2"/>
  <c r="P3142" i="2"/>
  <c r="R3142" i="2" s="1"/>
  <c r="O3142" i="2"/>
  <c r="M3142" i="2"/>
  <c r="L3142" i="2"/>
  <c r="Q3141" i="2"/>
  <c r="P3141" i="2"/>
  <c r="R3141" i="2" s="1"/>
  <c r="O3141" i="2"/>
  <c r="M3141" i="2"/>
  <c r="N3141" i="2" s="1"/>
  <c r="L3141" i="2"/>
  <c r="Q3140" i="2"/>
  <c r="P3140" i="2"/>
  <c r="R3140" i="2" s="1"/>
  <c r="O3140" i="2"/>
  <c r="M3140" i="2"/>
  <c r="L3140" i="2"/>
  <c r="Q3139" i="2"/>
  <c r="P3139" i="2"/>
  <c r="R3139" i="2" s="1"/>
  <c r="O3139" i="2"/>
  <c r="M3139" i="2"/>
  <c r="L3139" i="2"/>
  <c r="Q3138" i="2"/>
  <c r="P3138" i="2"/>
  <c r="R3138" i="2" s="1"/>
  <c r="O3138" i="2"/>
  <c r="M3138" i="2"/>
  <c r="L3138" i="2"/>
  <c r="Q3137" i="2"/>
  <c r="P3137" i="2"/>
  <c r="R3137" i="2" s="1"/>
  <c r="O3137" i="2"/>
  <c r="M3137" i="2"/>
  <c r="N3137" i="2" s="1"/>
  <c r="L3137" i="2"/>
  <c r="Q3136" i="2"/>
  <c r="P3136" i="2"/>
  <c r="R3136" i="2" s="1"/>
  <c r="O3136" i="2"/>
  <c r="M3136" i="2"/>
  <c r="L3136" i="2"/>
  <c r="R3135" i="2"/>
  <c r="Q3135" i="2"/>
  <c r="P3135" i="2"/>
  <c r="O3135" i="2"/>
  <c r="M3135" i="2"/>
  <c r="N3135" i="2" s="1"/>
  <c r="L3135" i="2"/>
  <c r="Q3134" i="2"/>
  <c r="P3134" i="2"/>
  <c r="R3134" i="2" s="1"/>
  <c r="O3134" i="2"/>
  <c r="M3134" i="2"/>
  <c r="L3134" i="2"/>
  <c r="Q3133" i="2"/>
  <c r="P3133" i="2"/>
  <c r="R3133" i="2" s="1"/>
  <c r="O3133" i="2"/>
  <c r="M3133" i="2"/>
  <c r="L3133" i="2"/>
  <c r="R3132" i="2"/>
  <c r="Q3132" i="2"/>
  <c r="P3132" i="2"/>
  <c r="O3132" i="2"/>
  <c r="N3132" i="2"/>
  <c r="M3132" i="2"/>
  <c r="L3132" i="2"/>
  <c r="R3131" i="2"/>
  <c r="Q3131" i="2"/>
  <c r="P3131" i="2"/>
  <c r="O3131" i="2"/>
  <c r="M3131" i="2"/>
  <c r="N3131" i="2" s="1"/>
  <c r="L3131" i="2"/>
  <c r="Q3130" i="2"/>
  <c r="P3130" i="2"/>
  <c r="R3130" i="2" s="1"/>
  <c r="O3130" i="2"/>
  <c r="M3130" i="2"/>
  <c r="L3130" i="2"/>
  <c r="Q3129" i="2"/>
  <c r="P3129" i="2"/>
  <c r="R3129" i="2" s="1"/>
  <c r="O3129" i="2"/>
  <c r="M3129" i="2"/>
  <c r="L3129" i="2"/>
  <c r="R3128" i="2"/>
  <c r="Q3128" i="2"/>
  <c r="P3128" i="2"/>
  <c r="O3128" i="2"/>
  <c r="N3128" i="2"/>
  <c r="M3128" i="2"/>
  <c r="L3128" i="2"/>
  <c r="Q3127" i="2"/>
  <c r="P3127" i="2"/>
  <c r="R3127" i="2" s="1"/>
  <c r="O3127" i="2"/>
  <c r="M3127" i="2"/>
  <c r="L3127" i="2"/>
  <c r="Q3126" i="2"/>
  <c r="P3126" i="2"/>
  <c r="R3126" i="2" s="1"/>
  <c r="O3126" i="2"/>
  <c r="M3126" i="2"/>
  <c r="L3126" i="2"/>
  <c r="Q3125" i="2"/>
  <c r="P3125" i="2"/>
  <c r="R3125" i="2" s="1"/>
  <c r="O3125" i="2"/>
  <c r="M3125" i="2"/>
  <c r="N3125" i="2" s="1"/>
  <c r="L3125" i="2"/>
  <c r="Q3124" i="2"/>
  <c r="P3124" i="2"/>
  <c r="R3124" i="2" s="1"/>
  <c r="O3124" i="2"/>
  <c r="M3124" i="2"/>
  <c r="N3124" i="2" s="1"/>
  <c r="L3124" i="2"/>
  <c r="Q3123" i="2"/>
  <c r="P3123" i="2"/>
  <c r="R3123" i="2" s="1"/>
  <c r="O3123" i="2"/>
  <c r="M3123" i="2"/>
  <c r="L3123" i="2"/>
  <c r="Q3122" i="2"/>
  <c r="P3122" i="2"/>
  <c r="R3122" i="2" s="1"/>
  <c r="O3122" i="2"/>
  <c r="M3122" i="2"/>
  <c r="L3122" i="2"/>
  <c r="Q3121" i="2"/>
  <c r="P3121" i="2"/>
  <c r="R3121" i="2" s="1"/>
  <c r="O3121" i="2"/>
  <c r="M3121" i="2"/>
  <c r="N3121" i="2" s="1"/>
  <c r="L3121" i="2"/>
  <c r="Q3120" i="2"/>
  <c r="P3120" i="2"/>
  <c r="R3120" i="2" s="1"/>
  <c r="O3120" i="2"/>
  <c r="M3120" i="2"/>
  <c r="N3120" i="2" s="1"/>
  <c r="L3120" i="2"/>
  <c r="R3119" i="2"/>
  <c r="Q3119" i="2"/>
  <c r="P3119" i="2"/>
  <c r="O3119" i="2"/>
  <c r="M3119" i="2"/>
  <c r="N3119" i="2" s="1"/>
  <c r="L3119" i="2"/>
  <c r="Q3118" i="2"/>
  <c r="P3118" i="2"/>
  <c r="R3118" i="2" s="1"/>
  <c r="O3118" i="2"/>
  <c r="M3118" i="2"/>
  <c r="L3118" i="2"/>
  <c r="Q3117" i="2"/>
  <c r="P3117" i="2"/>
  <c r="R3117" i="2" s="1"/>
  <c r="O3117" i="2"/>
  <c r="M3117" i="2"/>
  <c r="L3117" i="2"/>
  <c r="R3116" i="2"/>
  <c r="Q3116" i="2"/>
  <c r="P3116" i="2"/>
  <c r="O3116" i="2"/>
  <c r="N3116" i="2"/>
  <c r="M3116" i="2"/>
  <c r="L3116" i="2"/>
  <c r="R3115" i="2"/>
  <c r="Q3115" i="2"/>
  <c r="P3115" i="2"/>
  <c r="O3115" i="2"/>
  <c r="M3115" i="2"/>
  <c r="L3115" i="2"/>
  <c r="Q3114" i="2"/>
  <c r="P3114" i="2"/>
  <c r="R3114" i="2" s="1"/>
  <c r="O3114" i="2"/>
  <c r="M3114" i="2"/>
  <c r="L3114" i="2"/>
  <c r="Q3113" i="2"/>
  <c r="P3113" i="2"/>
  <c r="R3113" i="2" s="1"/>
  <c r="O3113" i="2"/>
  <c r="M3113" i="2"/>
  <c r="L3113" i="2"/>
  <c r="R3112" i="2"/>
  <c r="Q3112" i="2"/>
  <c r="P3112" i="2"/>
  <c r="O3112" i="2"/>
  <c r="M3112" i="2"/>
  <c r="N3112" i="2" s="1"/>
  <c r="L3112" i="2"/>
  <c r="Q3111" i="2"/>
  <c r="P3111" i="2"/>
  <c r="R3111" i="2" s="1"/>
  <c r="O3111" i="2"/>
  <c r="M3111" i="2"/>
  <c r="L3111" i="2"/>
  <c r="Q3110" i="2"/>
  <c r="P3110" i="2"/>
  <c r="R3110" i="2" s="1"/>
  <c r="O3110" i="2"/>
  <c r="M3110" i="2"/>
  <c r="L3110" i="2"/>
  <c r="Q3109" i="2"/>
  <c r="P3109" i="2"/>
  <c r="R3109" i="2" s="1"/>
  <c r="O3109" i="2"/>
  <c r="M3109" i="2"/>
  <c r="N3109" i="2" s="1"/>
  <c r="L3109" i="2"/>
  <c r="Q3108" i="2"/>
  <c r="P3108" i="2"/>
  <c r="R3108" i="2" s="1"/>
  <c r="O3108" i="2"/>
  <c r="M3108" i="2"/>
  <c r="L3108" i="2"/>
  <c r="Q3107" i="2"/>
  <c r="P3107" i="2"/>
  <c r="R3107" i="2" s="1"/>
  <c r="O3107" i="2"/>
  <c r="M3107" i="2"/>
  <c r="L3107" i="2"/>
  <c r="Q3106" i="2"/>
  <c r="P3106" i="2"/>
  <c r="R3106" i="2" s="1"/>
  <c r="O3106" i="2"/>
  <c r="M3106" i="2"/>
  <c r="L3106" i="2"/>
  <c r="Q3105" i="2"/>
  <c r="P3105" i="2"/>
  <c r="R3105" i="2" s="1"/>
  <c r="O3105" i="2"/>
  <c r="M3105" i="2"/>
  <c r="L3105" i="2"/>
  <c r="Q3104" i="2"/>
  <c r="P3104" i="2"/>
  <c r="R3104" i="2" s="1"/>
  <c r="O3104" i="2"/>
  <c r="M3104" i="2"/>
  <c r="L3104" i="2"/>
  <c r="R3103" i="2"/>
  <c r="Q3103" i="2"/>
  <c r="P3103" i="2"/>
  <c r="O3103" i="2"/>
  <c r="M3103" i="2"/>
  <c r="N3103" i="2" s="1"/>
  <c r="L3103" i="2"/>
  <c r="Q3102" i="2"/>
  <c r="P3102" i="2"/>
  <c r="R3102" i="2" s="1"/>
  <c r="O3102" i="2"/>
  <c r="M3102" i="2"/>
  <c r="L3102" i="2"/>
  <c r="Q3101" i="2"/>
  <c r="P3101" i="2"/>
  <c r="R3101" i="2" s="1"/>
  <c r="O3101" i="2"/>
  <c r="M3101" i="2"/>
  <c r="L3101" i="2"/>
  <c r="R3100" i="2"/>
  <c r="Q3100" i="2"/>
  <c r="P3100" i="2"/>
  <c r="O3100" i="2"/>
  <c r="N3100" i="2"/>
  <c r="M3100" i="2"/>
  <c r="L3100" i="2"/>
  <c r="R3099" i="2"/>
  <c r="Q3099" i="2"/>
  <c r="P3099" i="2"/>
  <c r="O3099" i="2"/>
  <c r="M3099" i="2"/>
  <c r="N3099" i="2" s="1"/>
  <c r="L3099" i="2"/>
  <c r="Q3098" i="2"/>
  <c r="P3098" i="2"/>
  <c r="R3098" i="2" s="1"/>
  <c r="O3098" i="2"/>
  <c r="M3098" i="2"/>
  <c r="L3098" i="2"/>
  <c r="Q3097" i="2"/>
  <c r="P3097" i="2"/>
  <c r="R3097" i="2" s="1"/>
  <c r="O3097" i="2"/>
  <c r="M3097" i="2"/>
  <c r="L3097" i="2"/>
  <c r="R3096" i="2"/>
  <c r="Q3096" i="2"/>
  <c r="P3096" i="2"/>
  <c r="O3096" i="2"/>
  <c r="N3096" i="2"/>
  <c r="M3096" i="2"/>
  <c r="L3096" i="2"/>
  <c r="Q3095" i="2"/>
  <c r="P3095" i="2"/>
  <c r="R3095" i="2" s="1"/>
  <c r="O3095" i="2"/>
  <c r="M3095" i="2"/>
  <c r="L3095" i="2"/>
  <c r="Q3094" i="2"/>
  <c r="P3094" i="2"/>
  <c r="R3094" i="2" s="1"/>
  <c r="O3094" i="2"/>
  <c r="M3094" i="2"/>
  <c r="L3094" i="2"/>
  <c r="Q3093" i="2"/>
  <c r="P3093" i="2"/>
  <c r="R3093" i="2" s="1"/>
  <c r="O3093" i="2"/>
  <c r="M3093" i="2"/>
  <c r="N3093" i="2" s="1"/>
  <c r="L3093" i="2"/>
  <c r="Q3092" i="2"/>
  <c r="P3092" i="2"/>
  <c r="R3092" i="2" s="1"/>
  <c r="O3092" i="2"/>
  <c r="M3092" i="2"/>
  <c r="N3092" i="2" s="1"/>
  <c r="L3092" i="2"/>
  <c r="Q3091" i="2"/>
  <c r="P3091" i="2"/>
  <c r="R3091" i="2" s="1"/>
  <c r="O3091" i="2"/>
  <c r="M3091" i="2"/>
  <c r="L3091" i="2"/>
  <c r="Q3090" i="2"/>
  <c r="P3090" i="2"/>
  <c r="R3090" i="2" s="1"/>
  <c r="O3090" i="2"/>
  <c r="M3090" i="2"/>
  <c r="L3090" i="2"/>
  <c r="Q3089" i="2"/>
  <c r="P3089" i="2"/>
  <c r="R3089" i="2" s="1"/>
  <c r="O3089" i="2"/>
  <c r="M3089" i="2"/>
  <c r="N3089" i="2" s="1"/>
  <c r="L3089" i="2"/>
  <c r="Q3088" i="2"/>
  <c r="P3088" i="2"/>
  <c r="R3088" i="2" s="1"/>
  <c r="O3088" i="2"/>
  <c r="M3088" i="2"/>
  <c r="N3088" i="2" s="1"/>
  <c r="L3088" i="2"/>
  <c r="R3087" i="2"/>
  <c r="Q3087" i="2"/>
  <c r="P3087" i="2"/>
  <c r="O3087" i="2"/>
  <c r="M3087" i="2"/>
  <c r="N3087" i="2" s="1"/>
  <c r="L3087" i="2"/>
  <c r="Q3086" i="2"/>
  <c r="P3086" i="2"/>
  <c r="R3086" i="2" s="1"/>
  <c r="O3086" i="2"/>
  <c r="M3086" i="2"/>
  <c r="L3086" i="2"/>
  <c r="Q3085" i="2"/>
  <c r="P3085" i="2"/>
  <c r="R3085" i="2" s="1"/>
  <c r="O3085" i="2"/>
  <c r="M3085" i="2"/>
  <c r="L3085" i="2"/>
  <c r="R3084" i="2"/>
  <c r="Q3084" i="2"/>
  <c r="P3084" i="2"/>
  <c r="O3084" i="2"/>
  <c r="N3084" i="2"/>
  <c r="M3084" i="2"/>
  <c r="L3084" i="2"/>
  <c r="R3083" i="2"/>
  <c r="Q3083" i="2"/>
  <c r="P3083" i="2"/>
  <c r="O3083" i="2"/>
  <c r="M3083" i="2"/>
  <c r="L3083" i="2"/>
  <c r="Q3082" i="2"/>
  <c r="P3082" i="2"/>
  <c r="R3082" i="2" s="1"/>
  <c r="O3082" i="2"/>
  <c r="M3082" i="2"/>
  <c r="L3082" i="2"/>
  <c r="Q3081" i="2"/>
  <c r="P3081" i="2"/>
  <c r="R3081" i="2" s="1"/>
  <c r="O3081" i="2"/>
  <c r="M3081" i="2"/>
  <c r="L3081" i="2"/>
  <c r="R3080" i="2"/>
  <c r="Q3080" i="2"/>
  <c r="P3080" i="2"/>
  <c r="O3080" i="2"/>
  <c r="M3080" i="2"/>
  <c r="N3080" i="2" s="1"/>
  <c r="L3080" i="2"/>
  <c r="Q3079" i="2"/>
  <c r="P3079" i="2"/>
  <c r="R3079" i="2" s="1"/>
  <c r="O3079" i="2"/>
  <c r="M3079" i="2"/>
  <c r="L3079" i="2"/>
  <c r="Q3078" i="2"/>
  <c r="P3078" i="2"/>
  <c r="R3078" i="2" s="1"/>
  <c r="O3078" i="2"/>
  <c r="M3078" i="2"/>
  <c r="L3078" i="2"/>
  <c r="Q3077" i="2"/>
  <c r="P3077" i="2"/>
  <c r="R3077" i="2" s="1"/>
  <c r="O3077" i="2"/>
  <c r="M3077" i="2"/>
  <c r="N3077" i="2" s="1"/>
  <c r="L3077" i="2"/>
  <c r="Q3076" i="2"/>
  <c r="P3076" i="2"/>
  <c r="R3076" i="2" s="1"/>
  <c r="O3076" i="2"/>
  <c r="M3076" i="2"/>
  <c r="L3076" i="2"/>
  <c r="Q3075" i="2"/>
  <c r="P3075" i="2"/>
  <c r="R3075" i="2" s="1"/>
  <c r="O3075" i="2"/>
  <c r="M3075" i="2"/>
  <c r="N3075" i="2" s="1"/>
  <c r="L3075" i="2"/>
  <c r="Q3074" i="2"/>
  <c r="P3074" i="2"/>
  <c r="R3074" i="2" s="1"/>
  <c r="O3074" i="2"/>
  <c r="M3074" i="2"/>
  <c r="L3074" i="2"/>
  <c r="Q3073" i="2"/>
  <c r="P3073" i="2"/>
  <c r="R3073" i="2" s="1"/>
  <c r="O3073" i="2"/>
  <c r="M3073" i="2"/>
  <c r="N3073" i="2" s="1"/>
  <c r="L3073" i="2"/>
  <c r="Q3072" i="2"/>
  <c r="P3072" i="2"/>
  <c r="R3072" i="2" s="1"/>
  <c r="O3072" i="2"/>
  <c r="M3072" i="2"/>
  <c r="L3072" i="2"/>
  <c r="R3071" i="2"/>
  <c r="Q3071" i="2"/>
  <c r="P3071" i="2"/>
  <c r="O3071" i="2"/>
  <c r="M3071" i="2"/>
  <c r="N3071" i="2" s="1"/>
  <c r="L3071" i="2"/>
  <c r="Q3070" i="2"/>
  <c r="P3070" i="2"/>
  <c r="R3070" i="2" s="1"/>
  <c r="O3070" i="2"/>
  <c r="M3070" i="2"/>
  <c r="L3070" i="2"/>
  <c r="Q3069" i="2"/>
  <c r="P3069" i="2"/>
  <c r="R3069" i="2" s="1"/>
  <c r="O3069" i="2"/>
  <c r="M3069" i="2"/>
  <c r="L3069" i="2"/>
  <c r="R3068" i="2"/>
  <c r="Q3068" i="2"/>
  <c r="P3068" i="2"/>
  <c r="O3068" i="2"/>
  <c r="N3068" i="2"/>
  <c r="M3068" i="2"/>
  <c r="L3068" i="2"/>
  <c r="R3067" i="2"/>
  <c r="Q3067" i="2"/>
  <c r="P3067" i="2"/>
  <c r="O3067" i="2"/>
  <c r="M3067" i="2"/>
  <c r="N3067" i="2" s="1"/>
  <c r="L3067" i="2"/>
  <c r="Q3066" i="2"/>
  <c r="P3066" i="2"/>
  <c r="R3066" i="2" s="1"/>
  <c r="O3066" i="2"/>
  <c r="M3066" i="2"/>
  <c r="L3066" i="2"/>
  <c r="Q3065" i="2"/>
  <c r="P3065" i="2"/>
  <c r="R3065" i="2" s="1"/>
  <c r="O3065" i="2"/>
  <c r="M3065" i="2"/>
  <c r="L3065" i="2"/>
  <c r="R3064" i="2"/>
  <c r="Q3064" i="2"/>
  <c r="P3064" i="2"/>
  <c r="O3064" i="2"/>
  <c r="N3064" i="2"/>
  <c r="M3064" i="2"/>
  <c r="L3064" i="2"/>
  <c r="Q3063" i="2"/>
  <c r="P3063" i="2"/>
  <c r="R3063" i="2" s="1"/>
  <c r="O3063" i="2"/>
  <c r="M3063" i="2"/>
  <c r="L3063" i="2"/>
  <c r="Q3062" i="2"/>
  <c r="P3062" i="2"/>
  <c r="R3062" i="2" s="1"/>
  <c r="O3062" i="2"/>
  <c r="M3062" i="2"/>
  <c r="L3062" i="2"/>
  <c r="Q3061" i="2"/>
  <c r="P3061" i="2"/>
  <c r="R3061" i="2" s="1"/>
  <c r="O3061" i="2"/>
  <c r="M3061" i="2"/>
  <c r="N3061" i="2" s="1"/>
  <c r="L3061" i="2"/>
  <c r="Q3060" i="2"/>
  <c r="P3060" i="2"/>
  <c r="R3060" i="2" s="1"/>
  <c r="O3060" i="2"/>
  <c r="M3060" i="2"/>
  <c r="N3060" i="2" s="1"/>
  <c r="L3060" i="2"/>
  <c r="Q3059" i="2"/>
  <c r="P3059" i="2"/>
  <c r="R3059" i="2" s="1"/>
  <c r="O3059" i="2"/>
  <c r="M3059" i="2"/>
  <c r="L3059" i="2"/>
  <c r="Q3058" i="2"/>
  <c r="P3058" i="2"/>
  <c r="R3058" i="2" s="1"/>
  <c r="O3058" i="2"/>
  <c r="M3058" i="2"/>
  <c r="L3058" i="2"/>
  <c r="Q3057" i="2"/>
  <c r="P3057" i="2"/>
  <c r="R3057" i="2" s="1"/>
  <c r="O3057" i="2"/>
  <c r="M3057" i="2"/>
  <c r="N3057" i="2" s="1"/>
  <c r="L3057" i="2"/>
  <c r="Q3056" i="2"/>
  <c r="P3056" i="2"/>
  <c r="R3056" i="2" s="1"/>
  <c r="O3056" i="2"/>
  <c r="M3056" i="2"/>
  <c r="N3056" i="2" s="1"/>
  <c r="L3056" i="2"/>
  <c r="R3055" i="2"/>
  <c r="Q3055" i="2"/>
  <c r="P3055" i="2"/>
  <c r="O3055" i="2"/>
  <c r="M3055" i="2"/>
  <c r="N3055" i="2" s="1"/>
  <c r="L3055" i="2"/>
  <c r="Q3054" i="2"/>
  <c r="P3054" i="2"/>
  <c r="R3054" i="2" s="1"/>
  <c r="O3054" i="2"/>
  <c r="M3054" i="2"/>
  <c r="L3054" i="2"/>
  <c r="Q3053" i="2"/>
  <c r="P3053" i="2"/>
  <c r="R3053" i="2" s="1"/>
  <c r="O3053" i="2"/>
  <c r="M3053" i="2"/>
  <c r="L3053" i="2"/>
  <c r="R3052" i="2"/>
  <c r="Q3052" i="2"/>
  <c r="P3052" i="2"/>
  <c r="O3052" i="2"/>
  <c r="N3052" i="2"/>
  <c r="M3052" i="2"/>
  <c r="L3052" i="2"/>
  <c r="R3051" i="2"/>
  <c r="Q3051" i="2"/>
  <c r="P3051" i="2"/>
  <c r="O3051" i="2"/>
  <c r="M3051" i="2"/>
  <c r="L3051" i="2"/>
  <c r="Q3050" i="2"/>
  <c r="P3050" i="2"/>
  <c r="R3050" i="2" s="1"/>
  <c r="O3050" i="2"/>
  <c r="M3050" i="2"/>
  <c r="L3050" i="2"/>
  <c r="Q3049" i="2"/>
  <c r="P3049" i="2"/>
  <c r="R3049" i="2" s="1"/>
  <c r="O3049" i="2"/>
  <c r="M3049" i="2"/>
  <c r="L3049" i="2"/>
  <c r="R3048" i="2"/>
  <c r="Q3048" i="2"/>
  <c r="P3048" i="2"/>
  <c r="O3048" i="2"/>
  <c r="M3048" i="2"/>
  <c r="N3048" i="2" s="1"/>
  <c r="L3048" i="2"/>
  <c r="Q3047" i="2"/>
  <c r="P3047" i="2"/>
  <c r="R3047" i="2" s="1"/>
  <c r="O3047" i="2"/>
  <c r="M3047" i="2"/>
  <c r="L3047" i="2"/>
  <c r="Q3046" i="2"/>
  <c r="P3046" i="2"/>
  <c r="R3046" i="2" s="1"/>
  <c r="O3046" i="2"/>
  <c r="M3046" i="2"/>
  <c r="L3046" i="2"/>
  <c r="Q3045" i="2"/>
  <c r="P3045" i="2"/>
  <c r="R3045" i="2" s="1"/>
  <c r="O3045" i="2"/>
  <c r="M3045" i="2"/>
  <c r="N3045" i="2" s="1"/>
  <c r="L3045" i="2"/>
  <c r="Q3044" i="2"/>
  <c r="P3044" i="2"/>
  <c r="R3044" i="2" s="1"/>
  <c r="O3044" i="2"/>
  <c r="M3044" i="2"/>
  <c r="L3044" i="2"/>
  <c r="Q3043" i="2"/>
  <c r="P3043" i="2"/>
  <c r="R3043" i="2" s="1"/>
  <c r="O3043" i="2"/>
  <c r="M3043" i="2"/>
  <c r="L3043" i="2"/>
  <c r="Q3042" i="2"/>
  <c r="P3042" i="2"/>
  <c r="R3042" i="2" s="1"/>
  <c r="O3042" i="2"/>
  <c r="M3042" i="2"/>
  <c r="L3042" i="2"/>
  <c r="Q3041" i="2"/>
  <c r="P3041" i="2"/>
  <c r="R3041" i="2" s="1"/>
  <c r="O3041" i="2"/>
  <c r="M3041" i="2"/>
  <c r="N3041" i="2" s="1"/>
  <c r="L3041" i="2"/>
  <c r="Q3040" i="2"/>
  <c r="P3040" i="2"/>
  <c r="R3040" i="2" s="1"/>
  <c r="O3040" i="2"/>
  <c r="M3040" i="2"/>
  <c r="L3040" i="2"/>
  <c r="R3039" i="2"/>
  <c r="Q3039" i="2"/>
  <c r="P3039" i="2"/>
  <c r="O3039" i="2"/>
  <c r="M3039" i="2"/>
  <c r="N3039" i="2" s="1"/>
  <c r="L3039" i="2"/>
  <c r="Q3038" i="2"/>
  <c r="P3038" i="2"/>
  <c r="R3038" i="2" s="1"/>
  <c r="O3038" i="2"/>
  <c r="M3038" i="2"/>
  <c r="L3038" i="2"/>
  <c r="Q3037" i="2"/>
  <c r="P3037" i="2"/>
  <c r="R3037" i="2" s="1"/>
  <c r="O3037" i="2"/>
  <c r="M3037" i="2"/>
  <c r="L3037" i="2"/>
  <c r="R3036" i="2"/>
  <c r="Q3036" i="2"/>
  <c r="P3036" i="2"/>
  <c r="O3036" i="2"/>
  <c r="N3036" i="2"/>
  <c r="M3036" i="2"/>
  <c r="L3036" i="2"/>
  <c r="R3035" i="2"/>
  <c r="Q3035" i="2"/>
  <c r="P3035" i="2"/>
  <c r="O3035" i="2"/>
  <c r="M3035" i="2"/>
  <c r="L3035" i="2"/>
  <c r="Q3034" i="2"/>
  <c r="P3034" i="2"/>
  <c r="R3034" i="2" s="1"/>
  <c r="O3034" i="2"/>
  <c r="M3034" i="2"/>
  <c r="L3034" i="2"/>
  <c r="Q3033" i="2"/>
  <c r="P3033" i="2"/>
  <c r="R3033" i="2" s="1"/>
  <c r="O3033" i="2"/>
  <c r="M3033" i="2"/>
  <c r="L3033" i="2"/>
  <c r="R3032" i="2"/>
  <c r="Q3032" i="2"/>
  <c r="P3032" i="2"/>
  <c r="O3032" i="2"/>
  <c r="M3032" i="2"/>
  <c r="N3032" i="2" s="1"/>
  <c r="L3032" i="2"/>
  <c r="Q3031" i="2"/>
  <c r="P3031" i="2"/>
  <c r="R3031" i="2" s="1"/>
  <c r="O3031" i="2"/>
  <c r="M3031" i="2"/>
  <c r="L3031" i="2"/>
  <c r="Q3030" i="2"/>
  <c r="P3030" i="2"/>
  <c r="R3030" i="2" s="1"/>
  <c r="O3030" i="2"/>
  <c r="M3030" i="2"/>
  <c r="L3030" i="2"/>
  <c r="Q3029" i="2"/>
  <c r="P3029" i="2"/>
  <c r="R3029" i="2" s="1"/>
  <c r="O3029" i="2"/>
  <c r="M3029" i="2"/>
  <c r="N3029" i="2" s="1"/>
  <c r="L3029" i="2"/>
  <c r="Q3028" i="2"/>
  <c r="P3028" i="2"/>
  <c r="R3028" i="2" s="1"/>
  <c r="O3028" i="2"/>
  <c r="M3028" i="2"/>
  <c r="N3028" i="2" s="1"/>
  <c r="L3028" i="2"/>
  <c r="Q3027" i="2"/>
  <c r="P3027" i="2"/>
  <c r="R3027" i="2" s="1"/>
  <c r="O3027" i="2"/>
  <c r="M3027" i="2"/>
  <c r="L3027" i="2"/>
  <c r="Q3026" i="2"/>
  <c r="P3026" i="2"/>
  <c r="R3026" i="2" s="1"/>
  <c r="O3026" i="2"/>
  <c r="M3026" i="2"/>
  <c r="L3026" i="2"/>
  <c r="Q3025" i="2"/>
  <c r="P3025" i="2"/>
  <c r="R3025" i="2" s="1"/>
  <c r="O3025" i="2"/>
  <c r="M3025" i="2"/>
  <c r="L3025" i="2"/>
  <c r="Q3024" i="2"/>
  <c r="P3024" i="2"/>
  <c r="R3024" i="2" s="1"/>
  <c r="O3024" i="2"/>
  <c r="M3024" i="2"/>
  <c r="N3024" i="2" s="1"/>
  <c r="L3024" i="2"/>
  <c r="R3023" i="2"/>
  <c r="Q3023" i="2"/>
  <c r="P3023" i="2"/>
  <c r="O3023" i="2"/>
  <c r="M3023" i="2"/>
  <c r="N3023" i="2" s="1"/>
  <c r="L3023" i="2"/>
  <c r="Q3022" i="2"/>
  <c r="P3022" i="2"/>
  <c r="R3022" i="2" s="1"/>
  <c r="O3022" i="2"/>
  <c r="M3022" i="2"/>
  <c r="L3022" i="2"/>
  <c r="Q3021" i="2"/>
  <c r="P3021" i="2"/>
  <c r="R3021" i="2" s="1"/>
  <c r="O3021" i="2"/>
  <c r="M3021" i="2"/>
  <c r="L3021" i="2"/>
  <c r="R3020" i="2"/>
  <c r="Q3020" i="2"/>
  <c r="P3020" i="2"/>
  <c r="O3020" i="2"/>
  <c r="N3020" i="2"/>
  <c r="M3020" i="2"/>
  <c r="L3020" i="2"/>
  <c r="R3019" i="2"/>
  <c r="Q3019" i="2"/>
  <c r="P3019" i="2"/>
  <c r="O3019" i="2"/>
  <c r="M3019" i="2"/>
  <c r="L3019" i="2"/>
  <c r="Q3018" i="2"/>
  <c r="P3018" i="2"/>
  <c r="R3018" i="2" s="1"/>
  <c r="O3018" i="2"/>
  <c r="M3018" i="2"/>
  <c r="L3018" i="2"/>
  <c r="Q3017" i="2"/>
  <c r="P3017" i="2"/>
  <c r="R3017" i="2" s="1"/>
  <c r="O3017" i="2"/>
  <c r="M3017" i="2"/>
  <c r="L3017" i="2"/>
  <c r="R3016" i="2"/>
  <c r="Q3016" i="2"/>
  <c r="P3016" i="2"/>
  <c r="O3016" i="2"/>
  <c r="M3016" i="2"/>
  <c r="N3016" i="2" s="1"/>
  <c r="L3016" i="2"/>
  <c r="Q3015" i="2"/>
  <c r="P3015" i="2"/>
  <c r="R3015" i="2" s="1"/>
  <c r="O3015" i="2"/>
  <c r="M3015" i="2"/>
  <c r="L3015" i="2"/>
  <c r="Q3014" i="2"/>
  <c r="P3014" i="2"/>
  <c r="R3014" i="2" s="1"/>
  <c r="O3014" i="2"/>
  <c r="M3014" i="2"/>
  <c r="L3014" i="2"/>
  <c r="Q3013" i="2"/>
  <c r="P3013" i="2"/>
  <c r="R3013" i="2" s="1"/>
  <c r="O3013" i="2"/>
  <c r="M3013" i="2"/>
  <c r="N3013" i="2" s="1"/>
  <c r="L3013" i="2"/>
  <c r="Q3012" i="2"/>
  <c r="P3012" i="2"/>
  <c r="R3012" i="2" s="1"/>
  <c r="O3012" i="2"/>
  <c r="M3012" i="2"/>
  <c r="L3012" i="2"/>
  <c r="Q3011" i="2"/>
  <c r="P3011" i="2"/>
  <c r="R3011" i="2" s="1"/>
  <c r="O3011" i="2"/>
  <c r="M3011" i="2"/>
  <c r="N3011" i="2" s="1"/>
  <c r="L3011" i="2"/>
  <c r="Q3010" i="2"/>
  <c r="P3010" i="2"/>
  <c r="R3010" i="2" s="1"/>
  <c r="O3010" i="2"/>
  <c r="M3010" i="2"/>
  <c r="L3010" i="2"/>
  <c r="Q3009" i="2"/>
  <c r="P3009" i="2"/>
  <c r="R3009" i="2" s="1"/>
  <c r="O3009" i="2"/>
  <c r="M3009" i="2"/>
  <c r="L3009" i="2"/>
  <c r="Q3008" i="2"/>
  <c r="P3008" i="2"/>
  <c r="R3008" i="2" s="1"/>
  <c r="O3008" i="2"/>
  <c r="M3008" i="2"/>
  <c r="L3008" i="2"/>
  <c r="R3007" i="2"/>
  <c r="Q3007" i="2"/>
  <c r="P3007" i="2"/>
  <c r="O3007" i="2"/>
  <c r="M3007" i="2"/>
  <c r="N3007" i="2" s="1"/>
  <c r="L3007" i="2"/>
  <c r="Q3006" i="2"/>
  <c r="P3006" i="2"/>
  <c r="R3006" i="2" s="1"/>
  <c r="O3006" i="2"/>
  <c r="M3006" i="2"/>
  <c r="L3006" i="2"/>
  <c r="Q3005" i="2"/>
  <c r="P3005" i="2"/>
  <c r="R3005" i="2" s="1"/>
  <c r="O3005" i="2"/>
  <c r="M3005" i="2"/>
  <c r="L3005" i="2"/>
  <c r="R3004" i="2"/>
  <c r="Q3004" i="2"/>
  <c r="P3004" i="2"/>
  <c r="O3004" i="2"/>
  <c r="N3004" i="2"/>
  <c r="M3004" i="2"/>
  <c r="L3004" i="2"/>
  <c r="R3003" i="2"/>
  <c r="Q3003" i="2"/>
  <c r="P3003" i="2"/>
  <c r="O3003" i="2"/>
  <c r="M3003" i="2"/>
  <c r="N3003" i="2" s="1"/>
  <c r="L3003" i="2"/>
  <c r="Q3002" i="2"/>
  <c r="P3002" i="2"/>
  <c r="R3002" i="2" s="1"/>
  <c r="O3002" i="2"/>
  <c r="M3002" i="2"/>
  <c r="L3002" i="2"/>
  <c r="Q3001" i="2"/>
  <c r="P3001" i="2"/>
  <c r="R3001" i="2" s="1"/>
  <c r="O3001" i="2"/>
  <c r="M3001" i="2"/>
  <c r="L3001" i="2"/>
  <c r="R3000" i="2"/>
  <c r="Q3000" i="2"/>
  <c r="P3000" i="2"/>
  <c r="O3000" i="2"/>
  <c r="N3000" i="2"/>
  <c r="M3000" i="2"/>
  <c r="L3000" i="2"/>
  <c r="Q2999" i="2"/>
  <c r="P2999" i="2"/>
  <c r="R2999" i="2" s="1"/>
  <c r="O2999" i="2"/>
  <c r="M2999" i="2"/>
  <c r="L2999" i="2"/>
  <c r="Q2998" i="2"/>
  <c r="P2998" i="2"/>
  <c r="R2998" i="2" s="1"/>
  <c r="O2998" i="2"/>
  <c r="M2998" i="2"/>
  <c r="L2998" i="2"/>
  <c r="Q2997" i="2"/>
  <c r="P2997" i="2"/>
  <c r="R2997" i="2" s="1"/>
  <c r="O2997" i="2"/>
  <c r="M2997" i="2"/>
  <c r="N2997" i="2" s="1"/>
  <c r="L2997" i="2"/>
  <c r="Q2996" i="2"/>
  <c r="P2996" i="2"/>
  <c r="R2996" i="2" s="1"/>
  <c r="O2996" i="2"/>
  <c r="M2996" i="2"/>
  <c r="N2996" i="2" s="1"/>
  <c r="L2996" i="2"/>
  <c r="Q2995" i="2"/>
  <c r="P2995" i="2"/>
  <c r="R2995" i="2" s="1"/>
  <c r="O2995" i="2"/>
  <c r="M2995" i="2"/>
  <c r="L2995" i="2"/>
  <c r="Q2994" i="2"/>
  <c r="P2994" i="2"/>
  <c r="R2994" i="2" s="1"/>
  <c r="O2994" i="2"/>
  <c r="M2994" i="2"/>
  <c r="L2994" i="2"/>
  <c r="Q2993" i="2"/>
  <c r="P2993" i="2"/>
  <c r="R2993" i="2" s="1"/>
  <c r="O2993" i="2"/>
  <c r="M2993" i="2"/>
  <c r="N2993" i="2" s="1"/>
  <c r="L2993" i="2"/>
  <c r="Q2992" i="2"/>
  <c r="P2992" i="2"/>
  <c r="R2992" i="2" s="1"/>
  <c r="O2992" i="2"/>
  <c r="M2992" i="2"/>
  <c r="N2992" i="2" s="1"/>
  <c r="L2992" i="2"/>
  <c r="R2991" i="2"/>
  <c r="Q2991" i="2"/>
  <c r="P2991" i="2"/>
  <c r="O2991" i="2"/>
  <c r="M2991" i="2"/>
  <c r="N2991" i="2" s="1"/>
  <c r="L2991" i="2"/>
  <c r="Q2990" i="2"/>
  <c r="P2990" i="2"/>
  <c r="R2990" i="2" s="1"/>
  <c r="O2990" i="2"/>
  <c r="M2990" i="2"/>
  <c r="L2990" i="2"/>
  <c r="Q2989" i="2"/>
  <c r="P2989" i="2"/>
  <c r="R2989" i="2" s="1"/>
  <c r="O2989" i="2"/>
  <c r="M2989" i="2"/>
  <c r="L2989" i="2"/>
  <c r="R2988" i="2"/>
  <c r="Q2988" i="2"/>
  <c r="P2988" i="2"/>
  <c r="O2988" i="2"/>
  <c r="N2988" i="2"/>
  <c r="M2988" i="2"/>
  <c r="L2988" i="2"/>
  <c r="R2987" i="2"/>
  <c r="Q2987" i="2"/>
  <c r="P2987" i="2"/>
  <c r="O2987" i="2"/>
  <c r="M2987" i="2"/>
  <c r="L2987" i="2"/>
  <c r="Q2986" i="2"/>
  <c r="P2986" i="2"/>
  <c r="R2986" i="2" s="1"/>
  <c r="O2986" i="2"/>
  <c r="M2986" i="2"/>
  <c r="L2986" i="2"/>
  <c r="Q2985" i="2"/>
  <c r="P2985" i="2"/>
  <c r="R2985" i="2" s="1"/>
  <c r="O2985" i="2"/>
  <c r="M2985" i="2"/>
  <c r="L2985" i="2"/>
  <c r="R2984" i="2"/>
  <c r="Q2984" i="2"/>
  <c r="P2984" i="2"/>
  <c r="O2984" i="2"/>
  <c r="M2984" i="2"/>
  <c r="N2984" i="2" s="1"/>
  <c r="L2984" i="2"/>
  <c r="Q2983" i="2"/>
  <c r="P2983" i="2"/>
  <c r="R2983" i="2" s="1"/>
  <c r="O2983" i="2"/>
  <c r="M2983" i="2"/>
  <c r="L2983" i="2"/>
  <c r="Q2982" i="2"/>
  <c r="P2982" i="2"/>
  <c r="R2982" i="2" s="1"/>
  <c r="O2982" i="2"/>
  <c r="M2982" i="2"/>
  <c r="L2982" i="2"/>
  <c r="Q2981" i="2"/>
  <c r="P2981" i="2"/>
  <c r="R2981" i="2" s="1"/>
  <c r="O2981" i="2"/>
  <c r="M2981" i="2"/>
  <c r="N2981" i="2" s="1"/>
  <c r="L2981" i="2"/>
  <c r="Q2980" i="2"/>
  <c r="P2980" i="2"/>
  <c r="R2980" i="2" s="1"/>
  <c r="O2980" i="2"/>
  <c r="M2980" i="2"/>
  <c r="L2980" i="2"/>
  <c r="Q2979" i="2"/>
  <c r="P2979" i="2"/>
  <c r="R2979" i="2" s="1"/>
  <c r="O2979" i="2"/>
  <c r="M2979" i="2"/>
  <c r="L2979" i="2"/>
  <c r="Q2978" i="2"/>
  <c r="P2978" i="2"/>
  <c r="R2978" i="2" s="1"/>
  <c r="O2978" i="2"/>
  <c r="M2978" i="2"/>
  <c r="L2978" i="2"/>
  <c r="Q2977" i="2"/>
  <c r="P2977" i="2"/>
  <c r="R2977" i="2" s="1"/>
  <c r="O2977" i="2"/>
  <c r="M2977" i="2"/>
  <c r="N2977" i="2" s="1"/>
  <c r="L2977" i="2"/>
  <c r="Q2976" i="2"/>
  <c r="P2976" i="2"/>
  <c r="R2976" i="2" s="1"/>
  <c r="O2976" i="2"/>
  <c r="M2976" i="2"/>
  <c r="L2976" i="2"/>
  <c r="R2975" i="2"/>
  <c r="Q2975" i="2"/>
  <c r="P2975" i="2"/>
  <c r="O2975" i="2"/>
  <c r="M2975" i="2"/>
  <c r="N2975" i="2" s="1"/>
  <c r="L2975" i="2"/>
  <c r="Q2974" i="2"/>
  <c r="P2974" i="2"/>
  <c r="R2974" i="2" s="1"/>
  <c r="O2974" i="2"/>
  <c r="M2974" i="2"/>
  <c r="L2974" i="2"/>
  <c r="Q2973" i="2"/>
  <c r="P2973" i="2"/>
  <c r="R2973" i="2" s="1"/>
  <c r="O2973" i="2"/>
  <c r="M2973" i="2"/>
  <c r="L2973" i="2"/>
  <c r="R2972" i="2"/>
  <c r="Q2972" i="2"/>
  <c r="P2972" i="2"/>
  <c r="O2972" i="2"/>
  <c r="N2972" i="2"/>
  <c r="M2972" i="2"/>
  <c r="L2972" i="2"/>
  <c r="R2971" i="2"/>
  <c r="Q2971" i="2"/>
  <c r="P2971" i="2"/>
  <c r="O2971" i="2"/>
  <c r="M2971" i="2"/>
  <c r="N2971" i="2" s="1"/>
  <c r="L2971" i="2"/>
  <c r="Q2970" i="2"/>
  <c r="P2970" i="2"/>
  <c r="R2970" i="2" s="1"/>
  <c r="O2970" i="2"/>
  <c r="M2970" i="2"/>
  <c r="L2970" i="2"/>
  <c r="Q2969" i="2"/>
  <c r="P2969" i="2"/>
  <c r="R2969" i="2" s="1"/>
  <c r="O2969" i="2"/>
  <c r="M2969" i="2"/>
  <c r="L2969" i="2"/>
  <c r="R2968" i="2"/>
  <c r="Q2968" i="2"/>
  <c r="P2968" i="2"/>
  <c r="O2968" i="2"/>
  <c r="N2968" i="2"/>
  <c r="M2968" i="2"/>
  <c r="L2968" i="2"/>
  <c r="Q2967" i="2"/>
  <c r="P2967" i="2"/>
  <c r="R2967" i="2" s="1"/>
  <c r="O2967" i="2"/>
  <c r="M2967" i="2"/>
  <c r="L2967" i="2"/>
  <c r="Q2966" i="2"/>
  <c r="P2966" i="2"/>
  <c r="R2966" i="2" s="1"/>
  <c r="O2966" i="2"/>
  <c r="M2966" i="2"/>
  <c r="L2966" i="2"/>
  <c r="Q2965" i="2"/>
  <c r="P2965" i="2"/>
  <c r="R2965" i="2" s="1"/>
  <c r="O2965" i="2"/>
  <c r="M2965" i="2"/>
  <c r="N2965" i="2" s="1"/>
  <c r="L2965" i="2"/>
  <c r="Q2964" i="2"/>
  <c r="P2964" i="2"/>
  <c r="R2964" i="2" s="1"/>
  <c r="O2964" i="2"/>
  <c r="M2964" i="2"/>
  <c r="N2964" i="2" s="1"/>
  <c r="L2964" i="2"/>
  <c r="Q2963" i="2"/>
  <c r="P2963" i="2"/>
  <c r="R2963" i="2" s="1"/>
  <c r="O2963" i="2"/>
  <c r="M2963" i="2"/>
  <c r="L2963" i="2"/>
  <c r="Q2962" i="2"/>
  <c r="P2962" i="2"/>
  <c r="R2962" i="2" s="1"/>
  <c r="O2962" i="2"/>
  <c r="M2962" i="2"/>
  <c r="L2962" i="2"/>
  <c r="Q2961" i="2"/>
  <c r="P2961" i="2"/>
  <c r="R2961" i="2" s="1"/>
  <c r="O2961" i="2"/>
  <c r="M2961" i="2"/>
  <c r="N2961" i="2" s="1"/>
  <c r="L2961" i="2"/>
  <c r="Q2960" i="2"/>
  <c r="P2960" i="2"/>
  <c r="R2960" i="2" s="1"/>
  <c r="O2960" i="2"/>
  <c r="M2960" i="2"/>
  <c r="N2960" i="2" s="1"/>
  <c r="L2960" i="2"/>
  <c r="R2959" i="2"/>
  <c r="Q2959" i="2"/>
  <c r="P2959" i="2"/>
  <c r="O2959" i="2"/>
  <c r="M2959" i="2"/>
  <c r="N2959" i="2" s="1"/>
  <c r="L2959" i="2"/>
  <c r="Q2958" i="2"/>
  <c r="P2958" i="2"/>
  <c r="R2958" i="2" s="1"/>
  <c r="O2958" i="2"/>
  <c r="M2958" i="2"/>
  <c r="L2958" i="2"/>
  <c r="Q2957" i="2"/>
  <c r="P2957" i="2"/>
  <c r="R2957" i="2" s="1"/>
  <c r="O2957" i="2"/>
  <c r="M2957" i="2"/>
  <c r="L2957" i="2"/>
  <c r="R2956" i="2"/>
  <c r="Q2956" i="2"/>
  <c r="P2956" i="2"/>
  <c r="O2956" i="2"/>
  <c r="N2956" i="2"/>
  <c r="M2956" i="2"/>
  <c r="L2956" i="2"/>
  <c r="R2955" i="2"/>
  <c r="Q2955" i="2"/>
  <c r="P2955" i="2"/>
  <c r="O2955" i="2"/>
  <c r="M2955" i="2"/>
  <c r="L2955" i="2"/>
  <c r="Q2954" i="2"/>
  <c r="P2954" i="2"/>
  <c r="R2954" i="2" s="1"/>
  <c r="O2954" i="2"/>
  <c r="M2954" i="2"/>
  <c r="L2954" i="2"/>
  <c r="Q2953" i="2"/>
  <c r="P2953" i="2"/>
  <c r="R2953" i="2" s="1"/>
  <c r="O2953" i="2"/>
  <c r="M2953" i="2"/>
  <c r="L2953" i="2"/>
  <c r="Q2952" i="2"/>
  <c r="P2952" i="2"/>
  <c r="R2952" i="2" s="1"/>
  <c r="O2952" i="2"/>
  <c r="M2952" i="2"/>
  <c r="N2952" i="2" s="1"/>
  <c r="L2952" i="2"/>
  <c r="Q2951" i="2"/>
  <c r="P2951" i="2"/>
  <c r="R2951" i="2" s="1"/>
  <c r="O2951" i="2"/>
  <c r="M2951" i="2"/>
  <c r="L2951" i="2"/>
  <c r="Q2950" i="2"/>
  <c r="P2950" i="2"/>
  <c r="R2950" i="2" s="1"/>
  <c r="O2950" i="2"/>
  <c r="M2950" i="2"/>
  <c r="L2950" i="2"/>
  <c r="Q2949" i="2"/>
  <c r="P2949" i="2"/>
  <c r="R2949" i="2" s="1"/>
  <c r="O2949" i="2"/>
  <c r="M2949" i="2"/>
  <c r="L2949" i="2"/>
  <c r="R2948" i="2"/>
  <c r="Q2948" i="2"/>
  <c r="P2948" i="2"/>
  <c r="O2948" i="2"/>
  <c r="M2948" i="2"/>
  <c r="N2948" i="2" s="1"/>
  <c r="L2948" i="2"/>
  <c r="Q2947" i="2"/>
  <c r="P2947" i="2"/>
  <c r="R2947" i="2" s="1"/>
  <c r="O2947" i="2"/>
  <c r="M2947" i="2"/>
  <c r="L2947" i="2"/>
  <c r="Q2946" i="2"/>
  <c r="P2946" i="2"/>
  <c r="R2946" i="2" s="1"/>
  <c r="O2946" i="2"/>
  <c r="M2946" i="2"/>
  <c r="L2946" i="2"/>
  <c r="Q2945" i="2"/>
  <c r="P2945" i="2"/>
  <c r="R2945" i="2" s="1"/>
  <c r="O2945" i="2"/>
  <c r="M2945" i="2"/>
  <c r="N2945" i="2" s="1"/>
  <c r="L2945" i="2"/>
  <c r="Q2944" i="2"/>
  <c r="P2944" i="2"/>
  <c r="R2944" i="2" s="1"/>
  <c r="O2944" i="2"/>
  <c r="M2944" i="2"/>
  <c r="N2944" i="2" s="1"/>
  <c r="L2944" i="2"/>
  <c r="Q2943" i="2"/>
  <c r="P2943" i="2"/>
  <c r="R2943" i="2" s="1"/>
  <c r="O2943" i="2"/>
  <c r="M2943" i="2"/>
  <c r="L2943" i="2"/>
  <c r="Q2942" i="2"/>
  <c r="P2942" i="2"/>
  <c r="R2942" i="2" s="1"/>
  <c r="O2942" i="2"/>
  <c r="M2942" i="2"/>
  <c r="L2942" i="2"/>
  <c r="Q2941" i="2"/>
  <c r="P2941" i="2"/>
  <c r="R2941" i="2" s="1"/>
  <c r="O2941" i="2"/>
  <c r="M2941" i="2"/>
  <c r="L2941" i="2"/>
  <c r="Q2940" i="2"/>
  <c r="P2940" i="2"/>
  <c r="R2940" i="2" s="1"/>
  <c r="O2940" i="2"/>
  <c r="M2940" i="2"/>
  <c r="N2940" i="2" s="1"/>
  <c r="L2940" i="2"/>
  <c r="R2939" i="2"/>
  <c r="Q2939" i="2"/>
  <c r="P2939" i="2"/>
  <c r="O2939" i="2"/>
  <c r="M2939" i="2"/>
  <c r="N2939" i="2" s="1"/>
  <c r="L2939" i="2"/>
  <c r="Q2938" i="2"/>
  <c r="P2938" i="2"/>
  <c r="R2938" i="2" s="1"/>
  <c r="O2938" i="2"/>
  <c r="M2938" i="2"/>
  <c r="L2938" i="2"/>
  <c r="Q2937" i="2"/>
  <c r="P2937" i="2"/>
  <c r="R2937" i="2" s="1"/>
  <c r="O2937" i="2"/>
  <c r="M2937" i="2"/>
  <c r="L2937" i="2"/>
  <c r="R2936" i="2"/>
  <c r="Q2936" i="2"/>
  <c r="P2936" i="2"/>
  <c r="O2936" i="2"/>
  <c r="N2936" i="2"/>
  <c r="M2936" i="2"/>
  <c r="L2936" i="2"/>
  <c r="R2935" i="2"/>
  <c r="Q2935" i="2"/>
  <c r="P2935" i="2"/>
  <c r="O2935" i="2"/>
  <c r="M2935" i="2"/>
  <c r="N2935" i="2" s="1"/>
  <c r="L2935" i="2"/>
  <c r="Q2934" i="2"/>
  <c r="P2934" i="2"/>
  <c r="R2934" i="2" s="1"/>
  <c r="O2934" i="2"/>
  <c r="M2934" i="2"/>
  <c r="L2934" i="2"/>
  <c r="Q2933" i="2"/>
  <c r="P2933" i="2"/>
  <c r="R2933" i="2" s="1"/>
  <c r="O2933" i="2"/>
  <c r="M2933" i="2"/>
  <c r="L2933" i="2"/>
  <c r="R2932" i="2"/>
  <c r="Q2932" i="2"/>
  <c r="P2932" i="2"/>
  <c r="O2932" i="2"/>
  <c r="N2932" i="2"/>
  <c r="M2932" i="2"/>
  <c r="L2932" i="2"/>
  <c r="Q2931" i="2"/>
  <c r="P2931" i="2"/>
  <c r="R2931" i="2" s="1"/>
  <c r="O2931" i="2"/>
  <c r="M2931" i="2"/>
  <c r="L2931" i="2"/>
  <c r="Q2930" i="2"/>
  <c r="P2930" i="2"/>
  <c r="R2930" i="2" s="1"/>
  <c r="O2930" i="2"/>
  <c r="M2930" i="2"/>
  <c r="L2930" i="2"/>
  <c r="Q2929" i="2"/>
  <c r="P2929" i="2"/>
  <c r="R2929" i="2" s="1"/>
  <c r="O2929" i="2"/>
  <c r="M2929" i="2"/>
  <c r="N2929" i="2" s="1"/>
  <c r="L2929" i="2"/>
  <c r="Q2928" i="2"/>
  <c r="P2928" i="2"/>
  <c r="R2928" i="2" s="1"/>
  <c r="O2928" i="2"/>
  <c r="M2928" i="2"/>
  <c r="N2928" i="2" s="1"/>
  <c r="L2928" i="2"/>
  <c r="Q2927" i="2"/>
  <c r="P2927" i="2"/>
  <c r="R2927" i="2" s="1"/>
  <c r="O2927" i="2"/>
  <c r="M2927" i="2"/>
  <c r="L2927" i="2"/>
  <c r="Q2926" i="2"/>
  <c r="P2926" i="2"/>
  <c r="R2926" i="2" s="1"/>
  <c r="O2926" i="2"/>
  <c r="M2926" i="2"/>
  <c r="L2926" i="2"/>
  <c r="Q2925" i="2"/>
  <c r="P2925" i="2"/>
  <c r="R2925" i="2" s="1"/>
  <c r="O2925" i="2"/>
  <c r="M2925" i="2"/>
  <c r="N2925" i="2" s="1"/>
  <c r="L2925" i="2"/>
  <c r="Q2924" i="2"/>
  <c r="P2924" i="2"/>
  <c r="R2924" i="2" s="1"/>
  <c r="O2924" i="2"/>
  <c r="M2924" i="2"/>
  <c r="N2924" i="2" s="1"/>
  <c r="L2924" i="2"/>
  <c r="R2923" i="2"/>
  <c r="Q2923" i="2"/>
  <c r="P2923" i="2"/>
  <c r="O2923" i="2"/>
  <c r="M2923" i="2"/>
  <c r="N2923" i="2" s="1"/>
  <c r="L2923" i="2"/>
  <c r="Q2922" i="2"/>
  <c r="P2922" i="2"/>
  <c r="R2922" i="2" s="1"/>
  <c r="O2922" i="2"/>
  <c r="M2922" i="2"/>
  <c r="L2922" i="2"/>
  <c r="Q2921" i="2"/>
  <c r="P2921" i="2"/>
  <c r="R2921" i="2" s="1"/>
  <c r="O2921" i="2"/>
  <c r="M2921" i="2"/>
  <c r="L2921" i="2"/>
  <c r="R2920" i="2"/>
  <c r="Q2920" i="2"/>
  <c r="P2920" i="2"/>
  <c r="O2920" i="2"/>
  <c r="N2920" i="2"/>
  <c r="M2920" i="2"/>
  <c r="L2920" i="2"/>
  <c r="R2919" i="2"/>
  <c r="Q2919" i="2"/>
  <c r="P2919" i="2"/>
  <c r="O2919" i="2"/>
  <c r="M2919" i="2"/>
  <c r="L2919" i="2"/>
  <c r="Q2918" i="2"/>
  <c r="P2918" i="2"/>
  <c r="R2918" i="2" s="1"/>
  <c r="O2918" i="2"/>
  <c r="M2918" i="2"/>
  <c r="L2918" i="2"/>
  <c r="Q2917" i="2"/>
  <c r="P2917" i="2"/>
  <c r="R2917" i="2" s="1"/>
  <c r="O2917" i="2"/>
  <c r="M2917" i="2"/>
  <c r="L2917" i="2"/>
  <c r="Q2916" i="2"/>
  <c r="P2916" i="2"/>
  <c r="R2916" i="2" s="1"/>
  <c r="O2916" i="2"/>
  <c r="M2916" i="2"/>
  <c r="L2916" i="2"/>
  <c r="N2916" i="2" s="1"/>
  <c r="R2915" i="2"/>
  <c r="Q2915" i="2"/>
  <c r="P2915" i="2"/>
  <c r="O2915" i="2"/>
  <c r="M2915" i="2"/>
  <c r="N2915" i="2" s="1"/>
  <c r="L2915" i="2"/>
  <c r="Q2914" i="2"/>
  <c r="P2914" i="2"/>
  <c r="R2914" i="2" s="1"/>
  <c r="O2914" i="2"/>
  <c r="M2914" i="2"/>
  <c r="N2914" i="2" s="1"/>
  <c r="L2914" i="2"/>
  <c r="Q2913" i="2"/>
  <c r="P2913" i="2"/>
  <c r="R2913" i="2" s="1"/>
  <c r="O2913" i="2"/>
  <c r="M2913" i="2"/>
  <c r="N2913" i="2" s="1"/>
  <c r="L2913" i="2"/>
  <c r="Q2912" i="2"/>
  <c r="P2912" i="2"/>
  <c r="R2912" i="2" s="1"/>
  <c r="O2912" i="2"/>
  <c r="M2912" i="2"/>
  <c r="L2912" i="2"/>
  <c r="Q2911" i="2"/>
  <c r="P2911" i="2"/>
  <c r="R2911" i="2" s="1"/>
  <c r="O2911" i="2"/>
  <c r="M2911" i="2"/>
  <c r="L2911" i="2"/>
  <c r="Q2910" i="2"/>
  <c r="P2910" i="2"/>
  <c r="R2910" i="2" s="1"/>
  <c r="O2910" i="2"/>
  <c r="M2910" i="2"/>
  <c r="L2910" i="2"/>
  <c r="N2910" i="2" s="1"/>
  <c r="Q2909" i="2"/>
  <c r="P2909" i="2"/>
  <c r="R2909" i="2" s="1"/>
  <c r="O2909" i="2"/>
  <c r="M2909" i="2"/>
  <c r="N2909" i="2" s="1"/>
  <c r="L2909" i="2"/>
  <c r="Q2908" i="2"/>
  <c r="P2908" i="2"/>
  <c r="R2908" i="2" s="1"/>
  <c r="O2908" i="2"/>
  <c r="M2908" i="2"/>
  <c r="L2908" i="2"/>
  <c r="Q2907" i="2"/>
  <c r="P2907" i="2"/>
  <c r="R2907" i="2" s="1"/>
  <c r="O2907" i="2"/>
  <c r="M2907" i="2"/>
  <c r="L2907" i="2"/>
  <c r="R2906" i="2"/>
  <c r="Q2906" i="2"/>
  <c r="P2906" i="2"/>
  <c r="O2906" i="2"/>
  <c r="N2906" i="2"/>
  <c r="M2906" i="2"/>
  <c r="L2906" i="2"/>
  <c r="Q2905" i="2"/>
  <c r="P2905" i="2"/>
  <c r="R2905" i="2" s="1"/>
  <c r="O2905" i="2"/>
  <c r="M2905" i="2"/>
  <c r="L2905" i="2"/>
  <c r="R2904" i="2"/>
  <c r="Q2904" i="2"/>
  <c r="P2904" i="2"/>
  <c r="O2904" i="2"/>
  <c r="N2904" i="2"/>
  <c r="M2904" i="2"/>
  <c r="L2904" i="2"/>
  <c r="R2903" i="2"/>
  <c r="Q2903" i="2"/>
  <c r="P2903" i="2"/>
  <c r="O2903" i="2"/>
  <c r="M2903" i="2"/>
  <c r="N2903" i="2" s="1"/>
  <c r="L2903" i="2"/>
  <c r="Q2902" i="2"/>
  <c r="P2902" i="2"/>
  <c r="R2902" i="2" s="1"/>
  <c r="O2902" i="2"/>
  <c r="M2902" i="2"/>
  <c r="L2902" i="2"/>
  <c r="Q2901" i="2"/>
  <c r="P2901" i="2"/>
  <c r="R2901" i="2" s="1"/>
  <c r="O2901" i="2"/>
  <c r="M2901" i="2"/>
  <c r="N2901" i="2" s="1"/>
  <c r="L2901" i="2"/>
  <c r="Q2900" i="2"/>
  <c r="P2900" i="2"/>
  <c r="R2900" i="2" s="1"/>
  <c r="O2900" i="2"/>
  <c r="M2900" i="2"/>
  <c r="L2900" i="2"/>
  <c r="N2900" i="2" s="1"/>
  <c r="R2899" i="2"/>
  <c r="Q2899" i="2"/>
  <c r="P2899" i="2"/>
  <c r="O2899" i="2"/>
  <c r="M2899" i="2"/>
  <c r="N2899" i="2" s="1"/>
  <c r="L2899" i="2"/>
  <c r="Q2898" i="2"/>
  <c r="P2898" i="2"/>
  <c r="R2898" i="2" s="1"/>
  <c r="O2898" i="2"/>
  <c r="M2898" i="2"/>
  <c r="L2898" i="2"/>
  <c r="Q2897" i="2"/>
  <c r="P2897" i="2"/>
  <c r="R2897" i="2" s="1"/>
  <c r="O2897" i="2"/>
  <c r="M2897" i="2"/>
  <c r="N2897" i="2" s="1"/>
  <c r="L2897" i="2"/>
  <c r="Q2896" i="2"/>
  <c r="P2896" i="2"/>
  <c r="R2896" i="2" s="1"/>
  <c r="O2896" i="2"/>
  <c r="M2896" i="2"/>
  <c r="N2896" i="2" s="1"/>
  <c r="L2896" i="2"/>
  <c r="Q2895" i="2"/>
  <c r="P2895" i="2"/>
  <c r="R2895" i="2" s="1"/>
  <c r="O2895" i="2"/>
  <c r="M2895" i="2"/>
  <c r="N2895" i="2" s="1"/>
  <c r="L2895" i="2"/>
  <c r="Q2894" i="2"/>
  <c r="P2894" i="2"/>
  <c r="R2894" i="2" s="1"/>
  <c r="O2894" i="2"/>
  <c r="M2894" i="2"/>
  <c r="L2894" i="2"/>
  <c r="N2894" i="2" s="1"/>
  <c r="Q2893" i="2"/>
  <c r="P2893" i="2"/>
  <c r="R2893" i="2" s="1"/>
  <c r="O2893" i="2"/>
  <c r="M2893" i="2"/>
  <c r="N2893" i="2" s="1"/>
  <c r="L2893" i="2"/>
  <c r="Q2892" i="2"/>
  <c r="P2892" i="2"/>
  <c r="R2892" i="2" s="1"/>
  <c r="O2892" i="2"/>
  <c r="M2892" i="2"/>
  <c r="L2892" i="2"/>
  <c r="Q2891" i="2"/>
  <c r="P2891" i="2"/>
  <c r="R2891" i="2" s="1"/>
  <c r="O2891" i="2"/>
  <c r="M2891" i="2"/>
  <c r="L2891" i="2"/>
  <c r="R2890" i="2"/>
  <c r="Q2890" i="2"/>
  <c r="P2890" i="2"/>
  <c r="O2890" i="2"/>
  <c r="N2890" i="2"/>
  <c r="M2890" i="2"/>
  <c r="L2890" i="2"/>
  <c r="Q2889" i="2"/>
  <c r="P2889" i="2"/>
  <c r="R2889" i="2" s="1"/>
  <c r="O2889" i="2"/>
  <c r="M2889" i="2"/>
  <c r="L2889" i="2"/>
  <c r="R2888" i="2"/>
  <c r="Q2888" i="2"/>
  <c r="P2888" i="2"/>
  <c r="O2888" i="2"/>
  <c r="N2888" i="2"/>
  <c r="M2888" i="2"/>
  <c r="L2888" i="2"/>
  <c r="R2887" i="2"/>
  <c r="Q2887" i="2"/>
  <c r="P2887" i="2"/>
  <c r="O2887" i="2"/>
  <c r="M2887" i="2"/>
  <c r="L2887" i="2"/>
  <c r="Q2886" i="2"/>
  <c r="P2886" i="2"/>
  <c r="R2886" i="2" s="1"/>
  <c r="O2886" i="2"/>
  <c r="M2886" i="2"/>
  <c r="L2886" i="2"/>
  <c r="Q2885" i="2"/>
  <c r="P2885" i="2"/>
  <c r="R2885" i="2" s="1"/>
  <c r="O2885" i="2"/>
  <c r="M2885" i="2"/>
  <c r="N2885" i="2" s="1"/>
  <c r="L2885" i="2"/>
  <c r="Q2884" i="2"/>
  <c r="P2884" i="2"/>
  <c r="R2884" i="2" s="1"/>
  <c r="O2884" i="2"/>
  <c r="M2884" i="2"/>
  <c r="L2884" i="2"/>
  <c r="N2884" i="2" s="1"/>
  <c r="R2883" i="2"/>
  <c r="Q2883" i="2"/>
  <c r="P2883" i="2"/>
  <c r="O2883" i="2"/>
  <c r="M2883" i="2"/>
  <c r="N2883" i="2" s="1"/>
  <c r="L2883" i="2"/>
  <c r="Q2882" i="2"/>
  <c r="P2882" i="2"/>
  <c r="R2882" i="2" s="1"/>
  <c r="O2882" i="2"/>
  <c r="M2882" i="2"/>
  <c r="N2882" i="2" s="1"/>
  <c r="L2882" i="2"/>
  <c r="Q2881" i="2"/>
  <c r="P2881" i="2"/>
  <c r="R2881" i="2" s="1"/>
  <c r="O2881" i="2"/>
  <c r="M2881" i="2"/>
  <c r="N2881" i="2" s="1"/>
  <c r="L2881" i="2"/>
  <c r="Q2880" i="2"/>
  <c r="P2880" i="2"/>
  <c r="R2880" i="2" s="1"/>
  <c r="O2880" i="2"/>
  <c r="M2880" i="2"/>
  <c r="L2880" i="2"/>
  <c r="Q2879" i="2"/>
  <c r="P2879" i="2"/>
  <c r="R2879" i="2" s="1"/>
  <c r="O2879" i="2"/>
  <c r="M2879" i="2"/>
  <c r="N2879" i="2" s="1"/>
  <c r="L2879" i="2"/>
  <c r="Q2878" i="2"/>
  <c r="P2878" i="2"/>
  <c r="R2878" i="2" s="1"/>
  <c r="O2878" i="2"/>
  <c r="M2878" i="2"/>
  <c r="L2878" i="2"/>
  <c r="N2878" i="2" s="1"/>
  <c r="Q2877" i="2"/>
  <c r="P2877" i="2"/>
  <c r="R2877" i="2" s="1"/>
  <c r="O2877" i="2"/>
  <c r="M2877" i="2"/>
  <c r="N2877" i="2" s="1"/>
  <c r="L2877" i="2"/>
  <c r="Q2876" i="2"/>
  <c r="P2876" i="2"/>
  <c r="R2876" i="2" s="1"/>
  <c r="O2876" i="2"/>
  <c r="M2876" i="2"/>
  <c r="L2876" i="2"/>
  <c r="Q2875" i="2"/>
  <c r="P2875" i="2"/>
  <c r="R2875" i="2" s="1"/>
  <c r="O2875" i="2"/>
  <c r="M2875" i="2"/>
  <c r="L2875" i="2"/>
  <c r="R2874" i="2"/>
  <c r="Q2874" i="2"/>
  <c r="P2874" i="2"/>
  <c r="O2874" i="2"/>
  <c r="N2874" i="2"/>
  <c r="M2874" i="2"/>
  <c r="L2874" i="2"/>
  <c r="Q2873" i="2"/>
  <c r="P2873" i="2"/>
  <c r="R2873" i="2" s="1"/>
  <c r="O2873" i="2"/>
  <c r="M2873" i="2"/>
  <c r="L2873" i="2"/>
  <c r="R2872" i="2"/>
  <c r="Q2872" i="2"/>
  <c r="P2872" i="2"/>
  <c r="O2872" i="2"/>
  <c r="N2872" i="2"/>
  <c r="M2872" i="2"/>
  <c r="L2872" i="2"/>
  <c r="R2871" i="2"/>
  <c r="Q2871" i="2"/>
  <c r="P2871" i="2"/>
  <c r="O2871" i="2"/>
  <c r="M2871" i="2"/>
  <c r="N2871" i="2" s="1"/>
  <c r="L2871" i="2"/>
  <c r="Q2870" i="2"/>
  <c r="P2870" i="2"/>
  <c r="R2870" i="2" s="1"/>
  <c r="O2870" i="2"/>
  <c r="M2870" i="2"/>
  <c r="L2870" i="2"/>
  <c r="Q2869" i="2"/>
  <c r="P2869" i="2"/>
  <c r="R2869" i="2" s="1"/>
  <c r="O2869" i="2"/>
  <c r="M2869" i="2"/>
  <c r="N2869" i="2" s="1"/>
  <c r="L2869" i="2"/>
  <c r="Q2868" i="2"/>
  <c r="P2868" i="2"/>
  <c r="R2868" i="2" s="1"/>
  <c r="O2868" i="2"/>
  <c r="M2868" i="2"/>
  <c r="L2868" i="2"/>
  <c r="N2868" i="2" s="1"/>
  <c r="R2867" i="2"/>
  <c r="Q2867" i="2"/>
  <c r="P2867" i="2"/>
  <c r="O2867" i="2"/>
  <c r="M2867" i="2"/>
  <c r="N2867" i="2" s="1"/>
  <c r="L2867" i="2"/>
  <c r="Q2866" i="2"/>
  <c r="P2866" i="2"/>
  <c r="R2866" i="2" s="1"/>
  <c r="O2866" i="2"/>
  <c r="M2866" i="2"/>
  <c r="L2866" i="2"/>
  <c r="Q2865" i="2"/>
  <c r="P2865" i="2"/>
  <c r="R2865" i="2" s="1"/>
  <c r="O2865" i="2"/>
  <c r="M2865" i="2"/>
  <c r="N2865" i="2" s="1"/>
  <c r="L2865" i="2"/>
  <c r="Q2864" i="2"/>
  <c r="P2864" i="2"/>
  <c r="R2864" i="2" s="1"/>
  <c r="O2864" i="2"/>
  <c r="M2864" i="2"/>
  <c r="N2864" i="2" s="1"/>
  <c r="L2864" i="2"/>
  <c r="Q2863" i="2"/>
  <c r="P2863" i="2"/>
  <c r="R2863" i="2" s="1"/>
  <c r="O2863" i="2"/>
  <c r="M2863" i="2"/>
  <c r="N2863" i="2" s="1"/>
  <c r="L2863" i="2"/>
  <c r="Q2862" i="2"/>
  <c r="P2862" i="2"/>
  <c r="R2862" i="2" s="1"/>
  <c r="O2862" i="2"/>
  <c r="M2862" i="2"/>
  <c r="L2862" i="2"/>
  <c r="N2862" i="2" s="1"/>
  <c r="Q2861" i="2"/>
  <c r="P2861" i="2"/>
  <c r="R2861" i="2" s="1"/>
  <c r="O2861" i="2"/>
  <c r="M2861" i="2"/>
  <c r="N2861" i="2" s="1"/>
  <c r="L2861" i="2"/>
  <c r="Q2860" i="2"/>
  <c r="P2860" i="2"/>
  <c r="R2860" i="2" s="1"/>
  <c r="O2860" i="2"/>
  <c r="M2860" i="2"/>
  <c r="L2860" i="2"/>
  <c r="Q2859" i="2"/>
  <c r="P2859" i="2"/>
  <c r="R2859" i="2" s="1"/>
  <c r="O2859" i="2"/>
  <c r="M2859" i="2"/>
  <c r="L2859" i="2"/>
  <c r="R2858" i="2"/>
  <c r="Q2858" i="2"/>
  <c r="P2858" i="2"/>
  <c r="O2858" i="2"/>
  <c r="N2858" i="2"/>
  <c r="M2858" i="2"/>
  <c r="L2858" i="2"/>
  <c r="Q2857" i="2"/>
  <c r="P2857" i="2"/>
  <c r="R2857" i="2" s="1"/>
  <c r="O2857" i="2"/>
  <c r="M2857" i="2"/>
  <c r="L2857" i="2"/>
  <c r="R2856" i="2"/>
  <c r="Q2856" i="2"/>
  <c r="P2856" i="2"/>
  <c r="O2856" i="2"/>
  <c r="N2856" i="2"/>
  <c r="M2856" i="2"/>
  <c r="L2856" i="2"/>
  <c r="R2855" i="2"/>
  <c r="Q2855" i="2"/>
  <c r="P2855" i="2"/>
  <c r="O2855" i="2"/>
  <c r="M2855" i="2"/>
  <c r="L2855" i="2"/>
  <c r="Q2854" i="2"/>
  <c r="P2854" i="2"/>
  <c r="R2854" i="2" s="1"/>
  <c r="O2854" i="2"/>
  <c r="M2854" i="2"/>
  <c r="L2854" i="2"/>
  <c r="Q2853" i="2"/>
  <c r="P2853" i="2"/>
  <c r="R2853" i="2" s="1"/>
  <c r="O2853" i="2"/>
  <c r="M2853" i="2"/>
  <c r="N2853" i="2" s="1"/>
  <c r="L2853" i="2"/>
  <c r="Q2852" i="2"/>
  <c r="P2852" i="2"/>
  <c r="R2852" i="2" s="1"/>
  <c r="O2852" i="2"/>
  <c r="M2852" i="2"/>
  <c r="L2852" i="2"/>
  <c r="N2852" i="2" s="1"/>
  <c r="R2851" i="2"/>
  <c r="Q2851" i="2"/>
  <c r="P2851" i="2"/>
  <c r="O2851" i="2"/>
  <c r="M2851" i="2"/>
  <c r="N2851" i="2" s="1"/>
  <c r="L2851" i="2"/>
  <c r="Q2850" i="2"/>
  <c r="P2850" i="2"/>
  <c r="R2850" i="2" s="1"/>
  <c r="O2850" i="2"/>
  <c r="M2850" i="2"/>
  <c r="N2850" i="2" s="1"/>
  <c r="L2850" i="2"/>
  <c r="Q2849" i="2"/>
  <c r="P2849" i="2"/>
  <c r="R2849" i="2" s="1"/>
  <c r="O2849" i="2"/>
  <c r="M2849" i="2"/>
  <c r="N2849" i="2" s="1"/>
  <c r="L2849" i="2"/>
  <c r="Q2848" i="2"/>
  <c r="P2848" i="2"/>
  <c r="R2848" i="2" s="1"/>
  <c r="O2848" i="2"/>
  <c r="M2848" i="2"/>
  <c r="L2848" i="2"/>
  <c r="Q2847" i="2"/>
  <c r="P2847" i="2"/>
  <c r="R2847" i="2" s="1"/>
  <c r="O2847" i="2"/>
  <c r="M2847" i="2"/>
  <c r="N2847" i="2" s="1"/>
  <c r="L2847" i="2"/>
  <c r="Q2846" i="2"/>
  <c r="P2846" i="2"/>
  <c r="R2846" i="2" s="1"/>
  <c r="O2846" i="2"/>
  <c r="M2846" i="2"/>
  <c r="L2846" i="2"/>
  <c r="N2846" i="2" s="1"/>
  <c r="Q2845" i="2"/>
  <c r="P2845" i="2"/>
  <c r="R2845" i="2" s="1"/>
  <c r="O2845" i="2"/>
  <c r="M2845" i="2"/>
  <c r="N2845" i="2" s="1"/>
  <c r="L2845" i="2"/>
  <c r="Q2844" i="2"/>
  <c r="P2844" i="2"/>
  <c r="R2844" i="2" s="1"/>
  <c r="O2844" i="2"/>
  <c r="M2844" i="2"/>
  <c r="L2844" i="2"/>
  <c r="Q2843" i="2"/>
  <c r="P2843" i="2"/>
  <c r="R2843" i="2" s="1"/>
  <c r="O2843" i="2"/>
  <c r="M2843" i="2"/>
  <c r="L2843" i="2"/>
  <c r="R2842" i="2"/>
  <c r="Q2842" i="2"/>
  <c r="P2842" i="2"/>
  <c r="O2842" i="2"/>
  <c r="N2842" i="2"/>
  <c r="M2842" i="2"/>
  <c r="L2842" i="2"/>
  <c r="Q2841" i="2"/>
  <c r="P2841" i="2"/>
  <c r="R2841" i="2" s="1"/>
  <c r="O2841" i="2"/>
  <c r="M2841" i="2"/>
  <c r="L2841" i="2"/>
  <c r="R2840" i="2"/>
  <c r="Q2840" i="2"/>
  <c r="P2840" i="2"/>
  <c r="O2840" i="2"/>
  <c r="N2840" i="2"/>
  <c r="M2840" i="2"/>
  <c r="L2840" i="2"/>
  <c r="R2839" i="2"/>
  <c r="Q2839" i="2"/>
  <c r="P2839" i="2"/>
  <c r="O2839" i="2"/>
  <c r="M2839" i="2"/>
  <c r="N2839" i="2" s="1"/>
  <c r="L2839" i="2"/>
  <c r="Q2838" i="2"/>
  <c r="P2838" i="2"/>
  <c r="R2838" i="2" s="1"/>
  <c r="O2838" i="2"/>
  <c r="M2838" i="2"/>
  <c r="L2838" i="2"/>
  <c r="Q2837" i="2"/>
  <c r="P2837" i="2"/>
  <c r="R2837" i="2" s="1"/>
  <c r="O2837" i="2"/>
  <c r="M2837" i="2"/>
  <c r="N2837" i="2" s="1"/>
  <c r="L2837" i="2"/>
  <c r="Q2836" i="2"/>
  <c r="P2836" i="2"/>
  <c r="R2836" i="2" s="1"/>
  <c r="O2836" i="2"/>
  <c r="M2836" i="2"/>
  <c r="L2836" i="2"/>
  <c r="N2836" i="2" s="1"/>
  <c r="R2835" i="2"/>
  <c r="Q2835" i="2"/>
  <c r="P2835" i="2"/>
  <c r="O2835" i="2"/>
  <c r="M2835" i="2"/>
  <c r="N2835" i="2" s="1"/>
  <c r="L2835" i="2"/>
  <c r="Q2834" i="2"/>
  <c r="P2834" i="2"/>
  <c r="R2834" i="2" s="1"/>
  <c r="O2834" i="2"/>
  <c r="M2834" i="2"/>
  <c r="L2834" i="2"/>
  <c r="Q2833" i="2"/>
  <c r="P2833" i="2"/>
  <c r="R2833" i="2" s="1"/>
  <c r="O2833" i="2"/>
  <c r="M2833" i="2"/>
  <c r="N2833" i="2" s="1"/>
  <c r="L2833" i="2"/>
  <c r="Q2832" i="2"/>
  <c r="P2832" i="2"/>
  <c r="R2832" i="2" s="1"/>
  <c r="O2832" i="2"/>
  <c r="M2832" i="2"/>
  <c r="N2832" i="2" s="1"/>
  <c r="L2832" i="2"/>
  <c r="Q2831" i="2"/>
  <c r="P2831" i="2"/>
  <c r="R2831" i="2" s="1"/>
  <c r="O2831" i="2"/>
  <c r="M2831" i="2"/>
  <c r="N2831" i="2" s="1"/>
  <c r="L2831" i="2"/>
  <c r="Q2830" i="2"/>
  <c r="P2830" i="2"/>
  <c r="R2830" i="2" s="1"/>
  <c r="O2830" i="2"/>
  <c r="M2830" i="2"/>
  <c r="L2830" i="2"/>
  <c r="N2830" i="2" s="1"/>
  <c r="Q2829" i="2"/>
  <c r="P2829" i="2"/>
  <c r="R2829" i="2" s="1"/>
  <c r="O2829" i="2"/>
  <c r="M2829" i="2"/>
  <c r="N2829" i="2" s="1"/>
  <c r="L2829" i="2"/>
  <c r="Q2828" i="2"/>
  <c r="P2828" i="2"/>
  <c r="R2828" i="2" s="1"/>
  <c r="O2828" i="2"/>
  <c r="M2828" i="2"/>
  <c r="L2828" i="2"/>
  <c r="Q2827" i="2"/>
  <c r="P2827" i="2"/>
  <c r="R2827" i="2" s="1"/>
  <c r="O2827" i="2"/>
  <c r="M2827" i="2"/>
  <c r="L2827" i="2"/>
  <c r="R2826" i="2"/>
  <c r="Q2826" i="2"/>
  <c r="P2826" i="2"/>
  <c r="O2826" i="2"/>
  <c r="N2826" i="2"/>
  <c r="M2826" i="2"/>
  <c r="L2826" i="2"/>
  <c r="Q2825" i="2"/>
  <c r="P2825" i="2"/>
  <c r="R2825" i="2" s="1"/>
  <c r="O2825" i="2"/>
  <c r="M2825" i="2"/>
  <c r="L2825" i="2"/>
  <c r="R2824" i="2"/>
  <c r="Q2824" i="2"/>
  <c r="P2824" i="2"/>
  <c r="O2824" i="2"/>
  <c r="N2824" i="2"/>
  <c r="M2824" i="2"/>
  <c r="L2824" i="2"/>
  <c r="R2823" i="2"/>
  <c r="Q2823" i="2"/>
  <c r="P2823" i="2"/>
  <c r="O2823" i="2"/>
  <c r="M2823" i="2"/>
  <c r="L2823" i="2"/>
  <c r="Q2822" i="2"/>
  <c r="P2822" i="2"/>
  <c r="R2822" i="2" s="1"/>
  <c r="O2822" i="2"/>
  <c r="M2822" i="2"/>
  <c r="L2822" i="2"/>
  <c r="Q2821" i="2"/>
  <c r="P2821" i="2"/>
  <c r="R2821" i="2" s="1"/>
  <c r="O2821" i="2"/>
  <c r="M2821" i="2"/>
  <c r="N2821" i="2" s="1"/>
  <c r="L2821" i="2"/>
  <c r="Q2820" i="2"/>
  <c r="P2820" i="2"/>
  <c r="R2820" i="2" s="1"/>
  <c r="O2820" i="2"/>
  <c r="M2820" i="2"/>
  <c r="L2820" i="2"/>
  <c r="N2820" i="2" s="1"/>
  <c r="R2819" i="2"/>
  <c r="Q2819" i="2"/>
  <c r="P2819" i="2"/>
  <c r="O2819" i="2"/>
  <c r="M2819" i="2"/>
  <c r="N2819" i="2" s="1"/>
  <c r="L2819" i="2"/>
  <c r="Q2818" i="2"/>
  <c r="P2818" i="2"/>
  <c r="R2818" i="2" s="1"/>
  <c r="O2818" i="2"/>
  <c r="M2818" i="2"/>
  <c r="N2818" i="2" s="1"/>
  <c r="L2818" i="2"/>
  <c r="Q2817" i="2"/>
  <c r="P2817" i="2"/>
  <c r="R2817" i="2" s="1"/>
  <c r="O2817" i="2"/>
  <c r="M2817" i="2"/>
  <c r="N2817" i="2" s="1"/>
  <c r="L2817" i="2"/>
  <c r="Q2816" i="2"/>
  <c r="P2816" i="2"/>
  <c r="R2816" i="2" s="1"/>
  <c r="O2816" i="2"/>
  <c r="M2816" i="2"/>
  <c r="L2816" i="2"/>
  <c r="Q2815" i="2"/>
  <c r="P2815" i="2"/>
  <c r="R2815" i="2" s="1"/>
  <c r="O2815" i="2"/>
  <c r="M2815" i="2"/>
  <c r="N2815" i="2" s="1"/>
  <c r="L2815" i="2"/>
  <c r="Q2814" i="2"/>
  <c r="P2814" i="2"/>
  <c r="R2814" i="2" s="1"/>
  <c r="O2814" i="2"/>
  <c r="M2814" i="2"/>
  <c r="L2814" i="2"/>
  <c r="N2814" i="2" s="1"/>
  <c r="Q2813" i="2"/>
  <c r="P2813" i="2"/>
  <c r="R2813" i="2" s="1"/>
  <c r="O2813" i="2"/>
  <c r="M2813" i="2"/>
  <c r="N2813" i="2" s="1"/>
  <c r="L2813" i="2"/>
  <c r="Q2812" i="2"/>
  <c r="P2812" i="2"/>
  <c r="R2812" i="2" s="1"/>
  <c r="O2812" i="2"/>
  <c r="M2812" i="2"/>
  <c r="L2812" i="2"/>
  <c r="Q2811" i="2"/>
  <c r="P2811" i="2"/>
  <c r="R2811" i="2" s="1"/>
  <c r="O2811" i="2"/>
  <c r="M2811" i="2"/>
  <c r="L2811" i="2"/>
  <c r="R2810" i="2"/>
  <c r="Q2810" i="2"/>
  <c r="P2810" i="2"/>
  <c r="O2810" i="2"/>
  <c r="N2810" i="2"/>
  <c r="M2810" i="2"/>
  <c r="L2810" i="2"/>
  <c r="Q2809" i="2"/>
  <c r="P2809" i="2"/>
  <c r="R2809" i="2" s="1"/>
  <c r="O2809" i="2"/>
  <c r="M2809" i="2"/>
  <c r="L2809" i="2"/>
  <c r="R2808" i="2"/>
  <c r="Q2808" i="2"/>
  <c r="P2808" i="2"/>
  <c r="O2808" i="2"/>
  <c r="N2808" i="2"/>
  <c r="M2808" i="2"/>
  <c r="L2808" i="2"/>
  <c r="R2807" i="2"/>
  <c r="Q2807" i="2"/>
  <c r="P2807" i="2"/>
  <c r="O2807" i="2"/>
  <c r="M2807" i="2"/>
  <c r="N2807" i="2" s="1"/>
  <c r="L2807" i="2"/>
  <c r="Q2806" i="2"/>
  <c r="P2806" i="2"/>
  <c r="R2806" i="2" s="1"/>
  <c r="O2806" i="2"/>
  <c r="M2806" i="2"/>
  <c r="L2806" i="2"/>
  <c r="Q2805" i="2"/>
  <c r="P2805" i="2"/>
  <c r="R2805" i="2" s="1"/>
  <c r="O2805" i="2"/>
  <c r="M2805" i="2"/>
  <c r="N2805" i="2" s="1"/>
  <c r="L2805" i="2"/>
  <c r="Q2804" i="2"/>
  <c r="P2804" i="2"/>
  <c r="R2804" i="2" s="1"/>
  <c r="O2804" i="2"/>
  <c r="M2804" i="2"/>
  <c r="L2804" i="2"/>
  <c r="N2804" i="2" s="1"/>
  <c r="R2803" i="2"/>
  <c r="Q2803" i="2"/>
  <c r="P2803" i="2"/>
  <c r="O2803" i="2"/>
  <c r="M2803" i="2"/>
  <c r="N2803" i="2" s="1"/>
  <c r="L2803" i="2"/>
  <c r="Q2802" i="2"/>
  <c r="P2802" i="2"/>
  <c r="R2802" i="2" s="1"/>
  <c r="O2802" i="2"/>
  <c r="M2802" i="2"/>
  <c r="L2802" i="2"/>
  <c r="Q2801" i="2"/>
  <c r="P2801" i="2"/>
  <c r="R2801" i="2" s="1"/>
  <c r="O2801" i="2"/>
  <c r="M2801" i="2"/>
  <c r="N2801" i="2" s="1"/>
  <c r="L2801" i="2"/>
  <c r="Q2800" i="2"/>
  <c r="P2800" i="2"/>
  <c r="R2800" i="2" s="1"/>
  <c r="O2800" i="2"/>
  <c r="M2800" i="2"/>
  <c r="N2800" i="2" s="1"/>
  <c r="L2800" i="2"/>
  <c r="Q2799" i="2"/>
  <c r="P2799" i="2"/>
  <c r="R2799" i="2" s="1"/>
  <c r="O2799" i="2"/>
  <c r="M2799" i="2"/>
  <c r="N2799" i="2" s="1"/>
  <c r="L2799" i="2"/>
  <c r="Q2798" i="2"/>
  <c r="P2798" i="2"/>
  <c r="R2798" i="2" s="1"/>
  <c r="O2798" i="2"/>
  <c r="M2798" i="2"/>
  <c r="L2798" i="2"/>
  <c r="N2798" i="2" s="1"/>
  <c r="Q2797" i="2"/>
  <c r="P2797" i="2"/>
  <c r="R2797" i="2" s="1"/>
  <c r="O2797" i="2"/>
  <c r="M2797" i="2"/>
  <c r="N2797" i="2" s="1"/>
  <c r="L2797" i="2"/>
  <c r="Q2796" i="2"/>
  <c r="P2796" i="2"/>
  <c r="R2796" i="2" s="1"/>
  <c r="O2796" i="2"/>
  <c r="M2796" i="2"/>
  <c r="L2796" i="2"/>
  <c r="Q2795" i="2"/>
  <c r="P2795" i="2"/>
  <c r="R2795" i="2" s="1"/>
  <c r="O2795" i="2"/>
  <c r="M2795" i="2"/>
  <c r="L2795" i="2"/>
  <c r="R2794" i="2"/>
  <c r="Q2794" i="2"/>
  <c r="P2794" i="2"/>
  <c r="O2794" i="2"/>
  <c r="N2794" i="2"/>
  <c r="M2794" i="2"/>
  <c r="L2794" i="2"/>
  <c r="Q2793" i="2"/>
  <c r="P2793" i="2"/>
  <c r="R2793" i="2" s="1"/>
  <c r="O2793" i="2"/>
  <c r="M2793" i="2"/>
  <c r="L2793" i="2"/>
  <c r="R2792" i="2"/>
  <c r="Q2792" i="2"/>
  <c r="P2792" i="2"/>
  <c r="O2792" i="2"/>
  <c r="N2792" i="2"/>
  <c r="M2792" i="2"/>
  <c r="L2792" i="2"/>
  <c r="R2791" i="2"/>
  <c r="Q2791" i="2"/>
  <c r="P2791" i="2"/>
  <c r="O2791" i="2"/>
  <c r="M2791" i="2"/>
  <c r="L2791" i="2"/>
  <c r="Q2790" i="2"/>
  <c r="P2790" i="2"/>
  <c r="R2790" i="2" s="1"/>
  <c r="O2790" i="2"/>
  <c r="M2790" i="2"/>
  <c r="L2790" i="2"/>
  <c r="Q2789" i="2"/>
  <c r="P2789" i="2"/>
  <c r="R2789" i="2" s="1"/>
  <c r="O2789" i="2"/>
  <c r="M2789" i="2"/>
  <c r="N2789" i="2" s="1"/>
  <c r="L2789" i="2"/>
  <c r="Q2788" i="2"/>
  <c r="P2788" i="2"/>
  <c r="R2788" i="2" s="1"/>
  <c r="O2788" i="2"/>
  <c r="M2788" i="2"/>
  <c r="L2788" i="2"/>
  <c r="N2788" i="2" s="1"/>
  <c r="R2787" i="2"/>
  <c r="Q2787" i="2"/>
  <c r="P2787" i="2"/>
  <c r="O2787" i="2"/>
  <c r="M2787" i="2"/>
  <c r="N2787" i="2" s="1"/>
  <c r="L2787" i="2"/>
  <c r="Q2786" i="2"/>
  <c r="P2786" i="2"/>
  <c r="R2786" i="2" s="1"/>
  <c r="O2786" i="2"/>
  <c r="M2786" i="2"/>
  <c r="N2786" i="2" s="1"/>
  <c r="L2786" i="2"/>
  <c r="Q2785" i="2"/>
  <c r="P2785" i="2"/>
  <c r="R2785" i="2" s="1"/>
  <c r="O2785" i="2"/>
  <c r="M2785" i="2"/>
  <c r="N2785" i="2" s="1"/>
  <c r="L2785" i="2"/>
  <c r="Q2784" i="2"/>
  <c r="P2784" i="2"/>
  <c r="R2784" i="2" s="1"/>
  <c r="O2784" i="2"/>
  <c r="M2784" i="2"/>
  <c r="L2784" i="2"/>
  <c r="Q2783" i="2"/>
  <c r="P2783" i="2"/>
  <c r="R2783" i="2" s="1"/>
  <c r="O2783" i="2"/>
  <c r="M2783" i="2"/>
  <c r="N2783" i="2" s="1"/>
  <c r="L2783" i="2"/>
  <c r="Q2782" i="2"/>
  <c r="P2782" i="2"/>
  <c r="R2782" i="2" s="1"/>
  <c r="O2782" i="2"/>
  <c r="M2782" i="2"/>
  <c r="L2782" i="2"/>
  <c r="N2782" i="2" s="1"/>
  <c r="Q2781" i="2"/>
  <c r="P2781" i="2"/>
  <c r="R2781" i="2" s="1"/>
  <c r="O2781" i="2"/>
  <c r="M2781" i="2"/>
  <c r="N2781" i="2" s="1"/>
  <c r="L2781" i="2"/>
  <c r="Q2780" i="2"/>
  <c r="P2780" i="2"/>
  <c r="R2780" i="2" s="1"/>
  <c r="O2780" i="2"/>
  <c r="M2780" i="2"/>
  <c r="L2780" i="2"/>
  <c r="Q2779" i="2"/>
  <c r="P2779" i="2"/>
  <c r="R2779" i="2" s="1"/>
  <c r="O2779" i="2"/>
  <c r="M2779" i="2"/>
  <c r="L2779" i="2"/>
  <c r="R2778" i="2"/>
  <c r="Q2778" i="2"/>
  <c r="P2778" i="2"/>
  <c r="O2778" i="2"/>
  <c r="N2778" i="2"/>
  <c r="M2778" i="2"/>
  <c r="L2778" i="2"/>
  <c r="Q2777" i="2"/>
  <c r="P2777" i="2"/>
  <c r="R2777" i="2" s="1"/>
  <c r="O2777" i="2"/>
  <c r="M2777" i="2"/>
  <c r="L2777" i="2"/>
  <c r="R2776" i="2"/>
  <c r="Q2776" i="2"/>
  <c r="P2776" i="2"/>
  <c r="O2776" i="2"/>
  <c r="N2776" i="2"/>
  <c r="M2776" i="2"/>
  <c r="L2776" i="2"/>
  <c r="R2775" i="2"/>
  <c r="Q2775" i="2"/>
  <c r="P2775" i="2"/>
  <c r="O2775" i="2"/>
  <c r="M2775" i="2"/>
  <c r="N2775" i="2" s="1"/>
  <c r="L2775" i="2"/>
  <c r="Q2774" i="2"/>
  <c r="P2774" i="2"/>
  <c r="R2774" i="2" s="1"/>
  <c r="O2774" i="2"/>
  <c r="M2774" i="2"/>
  <c r="L2774" i="2"/>
  <c r="Q2773" i="2"/>
  <c r="P2773" i="2"/>
  <c r="R2773" i="2" s="1"/>
  <c r="O2773" i="2"/>
  <c r="M2773" i="2"/>
  <c r="N2773" i="2" s="1"/>
  <c r="L2773" i="2"/>
  <c r="Q2772" i="2"/>
  <c r="P2772" i="2"/>
  <c r="R2772" i="2" s="1"/>
  <c r="O2772" i="2"/>
  <c r="M2772" i="2"/>
  <c r="L2772" i="2"/>
  <c r="N2772" i="2" s="1"/>
  <c r="Q2771" i="2"/>
  <c r="P2771" i="2"/>
  <c r="R2771" i="2" s="1"/>
  <c r="O2771" i="2"/>
  <c r="M2771" i="2"/>
  <c r="N2771" i="2" s="1"/>
  <c r="L2771" i="2"/>
  <c r="Q2770" i="2"/>
  <c r="P2770" i="2"/>
  <c r="R2770" i="2" s="1"/>
  <c r="O2770" i="2"/>
  <c r="M2770" i="2"/>
  <c r="L2770" i="2"/>
  <c r="N2770" i="2" s="1"/>
  <c r="R2769" i="2"/>
  <c r="Q2769" i="2"/>
  <c r="P2769" i="2"/>
  <c r="O2769" i="2"/>
  <c r="M2769" i="2"/>
  <c r="N2769" i="2" s="1"/>
  <c r="L2769" i="2"/>
  <c r="Q2768" i="2"/>
  <c r="P2768" i="2"/>
  <c r="R2768" i="2" s="1"/>
  <c r="O2768" i="2"/>
  <c r="M2768" i="2"/>
  <c r="L2768" i="2"/>
  <c r="Q2767" i="2"/>
  <c r="P2767" i="2"/>
  <c r="R2767" i="2" s="1"/>
  <c r="O2767" i="2"/>
  <c r="M2767" i="2"/>
  <c r="L2767" i="2"/>
  <c r="R2766" i="2"/>
  <c r="Q2766" i="2"/>
  <c r="P2766" i="2"/>
  <c r="O2766" i="2"/>
  <c r="N2766" i="2"/>
  <c r="M2766" i="2"/>
  <c r="L2766" i="2"/>
  <c r="R2765" i="2"/>
  <c r="Q2765" i="2"/>
  <c r="P2765" i="2"/>
  <c r="O2765" i="2"/>
  <c r="M2765" i="2"/>
  <c r="L2765" i="2"/>
  <c r="Q2764" i="2"/>
  <c r="P2764" i="2"/>
  <c r="R2764" i="2" s="1"/>
  <c r="O2764" i="2"/>
  <c r="M2764" i="2"/>
  <c r="L2764" i="2"/>
  <c r="Q2763" i="2"/>
  <c r="P2763" i="2"/>
  <c r="R2763" i="2" s="1"/>
  <c r="O2763" i="2"/>
  <c r="M2763" i="2"/>
  <c r="N2763" i="2" s="1"/>
  <c r="L2763" i="2"/>
  <c r="R2762" i="2"/>
  <c r="Q2762" i="2"/>
  <c r="P2762" i="2"/>
  <c r="O2762" i="2"/>
  <c r="M2762" i="2"/>
  <c r="N2762" i="2" s="1"/>
  <c r="L2762" i="2"/>
  <c r="Q2761" i="2"/>
  <c r="P2761" i="2"/>
  <c r="R2761" i="2" s="1"/>
  <c r="O2761" i="2"/>
  <c r="M2761" i="2"/>
  <c r="L2761" i="2"/>
  <c r="Q2760" i="2"/>
  <c r="P2760" i="2"/>
  <c r="R2760" i="2" s="1"/>
  <c r="O2760" i="2"/>
  <c r="M2760" i="2"/>
  <c r="L2760" i="2"/>
  <c r="Q2759" i="2"/>
  <c r="P2759" i="2"/>
  <c r="R2759" i="2" s="1"/>
  <c r="O2759" i="2"/>
  <c r="M2759" i="2"/>
  <c r="N2759" i="2" s="1"/>
  <c r="L2759" i="2"/>
  <c r="Q2758" i="2"/>
  <c r="P2758" i="2"/>
  <c r="R2758" i="2" s="1"/>
  <c r="O2758" i="2"/>
  <c r="M2758" i="2"/>
  <c r="N2758" i="2" s="1"/>
  <c r="L2758" i="2"/>
  <c r="Q2757" i="2"/>
  <c r="P2757" i="2"/>
  <c r="R2757" i="2" s="1"/>
  <c r="O2757" i="2"/>
  <c r="M2757" i="2"/>
  <c r="N2757" i="2" s="1"/>
  <c r="L2757" i="2"/>
  <c r="Q2756" i="2"/>
  <c r="P2756" i="2"/>
  <c r="R2756" i="2" s="1"/>
  <c r="O2756" i="2"/>
  <c r="M2756" i="2"/>
  <c r="L2756" i="2"/>
  <c r="N2756" i="2" s="1"/>
  <c r="Q2755" i="2"/>
  <c r="P2755" i="2"/>
  <c r="R2755" i="2" s="1"/>
  <c r="O2755" i="2"/>
  <c r="M2755" i="2"/>
  <c r="L2755" i="2"/>
  <c r="Q2754" i="2"/>
  <c r="P2754" i="2"/>
  <c r="R2754" i="2" s="1"/>
  <c r="O2754" i="2"/>
  <c r="M2754" i="2"/>
  <c r="L2754" i="2"/>
  <c r="N2754" i="2" s="1"/>
  <c r="R2753" i="2"/>
  <c r="Q2753" i="2"/>
  <c r="P2753" i="2"/>
  <c r="O2753" i="2"/>
  <c r="M2753" i="2"/>
  <c r="N2753" i="2" s="1"/>
  <c r="L2753" i="2"/>
  <c r="Q2752" i="2"/>
  <c r="P2752" i="2"/>
  <c r="R2752" i="2" s="1"/>
  <c r="O2752" i="2"/>
  <c r="M2752" i="2"/>
  <c r="L2752" i="2"/>
  <c r="Q2751" i="2"/>
  <c r="P2751" i="2"/>
  <c r="R2751" i="2" s="1"/>
  <c r="O2751" i="2"/>
  <c r="M2751" i="2"/>
  <c r="L2751" i="2"/>
  <c r="R2750" i="2"/>
  <c r="Q2750" i="2"/>
  <c r="P2750" i="2"/>
  <c r="O2750" i="2"/>
  <c r="N2750" i="2"/>
  <c r="M2750" i="2"/>
  <c r="L2750" i="2"/>
  <c r="R2749" i="2"/>
  <c r="Q2749" i="2"/>
  <c r="P2749" i="2"/>
  <c r="O2749" i="2"/>
  <c r="M2749" i="2"/>
  <c r="N2749" i="2" s="1"/>
  <c r="L2749" i="2"/>
  <c r="Q2748" i="2"/>
  <c r="P2748" i="2"/>
  <c r="R2748" i="2" s="1"/>
  <c r="O2748" i="2"/>
  <c r="M2748" i="2"/>
  <c r="L2748" i="2"/>
  <c r="Q2747" i="2"/>
  <c r="P2747" i="2"/>
  <c r="R2747" i="2" s="1"/>
  <c r="O2747" i="2"/>
  <c r="M2747" i="2"/>
  <c r="N2747" i="2" s="1"/>
  <c r="L2747" i="2"/>
  <c r="R2746" i="2"/>
  <c r="Q2746" i="2"/>
  <c r="P2746" i="2"/>
  <c r="O2746" i="2"/>
  <c r="N2746" i="2"/>
  <c r="M2746" i="2"/>
  <c r="L2746" i="2"/>
  <c r="Q2745" i="2"/>
  <c r="P2745" i="2"/>
  <c r="R2745" i="2" s="1"/>
  <c r="O2745" i="2"/>
  <c r="M2745" i="2"/>
  <c r="L2745" i="2"/>
  <c r="Q2744" i="2"/>
  <c r="P2744" i="2"/>
  <c r="R2744" i="2" s="1"/>
  <c r="O2744" i="2"/>
  <c r="M2744" i="2"/>
  <c r="L2744" i="2"/>
  <c r="Q2743" i="2"/>
  <c r="P2743" i="2"/>
  <c r="R2743" i="2" s="1"/>
  <c r="O2743" i="2"/>
  <c r="M2743" i="2"/>
  <c r="N2743" i="2" s="1"/>
  <c r="L2743" i="2"/>
  <c r="Q2742" i="2"/>
  <c r="P2742" i="2"/>
  <c r="R2742" i="2" s="1"/>
  <c r="O2742" i="2"/>
  <c r="M2742" i="2"/>
  <c r="N2742" i="2" s="1"/>
  <c r="L2742" i="2"/>
  <c r="Q2741" i="2"/>
  <c r="P2741" i="2"/>
  <c r="R2741" i="2" s="1"/>
  <c r="O2741" i="2"/>
  <c r="M2741" i="2"/>
  <c r="N2741" i="2" s="1"/>
  <c r="L2741" i="2"/>
  <c r="Q2740" i="2"/>
  <c r="P2740" i="2"/>
  <c r="R2740" i="2" s="1"/>
  <c r="O2740" i="2"/>
  <c r="M2740" i="2"/>
  <c r="L2740" i="2"/>
  <c r="N2740" i="2" s="1"/>
  <c r="Q2739" i="2"/>
  <c r="P2739" i="2"/>
  <c r="R2739" i="2" s="1"/>
  <c r="O2739" i="2"/>
  <c r="M2739" i="2"/>
  <c r="N2739" i="2" s="1"/>
  <c r="L2739" i="2"/>
  <c r="Q2738" i="2"/>
  <c r="P2738" i="2"/>
  <c r="R2738" i="2" s="1"/>
  <c r="O2738" i="2"/>
  <c r="M2738" i="2"/>
  <c r="L2738" i="2"/>
  <c r="N2738" i="2" s="1"/>
  <c r="R2737" i="2"/>
  <c r="Q2737" i="2"/>
  <c r="P2737" i="2"/>
  <c r="O2737" i="2"/>
  <c r="M2737" i="2"/>
  <c r="N2737" i="2" s="1"/>
  <c r="L2737" i="2"/>
  <c r="Q2736" i="2"/>
  <c r="P2736" i="2"/>
  <c r="R2736" i="2" s="1"/>
  <c r="O2736" i="2"/>
  <c r="M2736" i="2"/>
  <c r="L2736" i="2"/>
  <c r="Q2735" i="2"/>
  <c r="P2735" i="2"/>
  <c r="R2735" i="2" s="1"/>
  <c r="O2735" i="2"/>
  <c r="M2735" i="2"/>
  <c r="L2735" i="2"/>
  <c r="R2734" i="2"/>
  <c r="Q2734" i="2"/>
  <c r="P2734" i="2"/>
  <c r="O2734" i="2"/>
  <c r="N2734" i="2"/>
  <c r="M2734" i="2"/>
  <c r="L2734" i="2"/>
  <c r="R2733" i="2"/>
  <c r="Q2733" i="2"/>
  <c r="P2733" i="2"/>
  <c r="O2733" i="2"/>
  <c r="M2733" i="2"/>
  <c r="L2733" i="2"/>
  <c r="Q2732" i="2"/>
  <c r="P2732" i="2"/>
  <c r="R2732" i="2" s="1"/>
  <c r="O2732" i="2"/>
  <c r="M2732" i="2"/>
  <c r="L2732" i="2"/>
  <c r="Q2731" i="2"/>
  <c r="P2731" i="2"/>
  <c r="R2731" i="2" s="1"/>
  <c r="O2731" i="2"/>
  <c r="M2731" i="2"/>
  <c r="N2731" i="2" s="1"/>
  <c r="L2731" i="2"/>
  <c r="R2730" i="2"/>
  <c r="Q2730" i="2"/>
  <c r="P2730" i="2"/>
  <c r="O2730" i="2"/>
  <c r="M2730" i="2"/>
  <c r="N2730" i="2" s="1"/>
  <c r="L2730" i="2"/>
  <c r="Q2729" i="2"/>
  <c r="P2729" i="2"/>
  <c r="R2729" i="2" s="1"/>
  <c r="O2729" i="2"/>
  <c r="M2729" i="2"/>
  <c r="L2729" i="2"/>
  <c r="Q2728" i="2"/>
  <c r="P2728" i="2"/>
  <c r="R2728" i="2" s="1"/>
  <c r="O2728" i="2"/>
  <c r="M2728" i="2"/>
  <c r="L2728" i="2"/>
  <c r="Q2727" i="2"/>
  <c r="P2727" i="2"/>
  <c r="R2727" i="2" s="1"/>
  <c r="O2727" i="2"/>
  <c r="M2727" i="2"/>
  <c r="N2727" i="2" s="1"/>
  <c r="L2727" i="2"/>
  <c r="Q2726" i="2"/>
  <c r="P2726" i="2"/>
  <c r="R2726" i="2" s="1"/>
  <c r="O2726" i="2"/>
  <c r="M2726" i="2"/>
  <c r="N2726" i="2" s="1"/>
  <c r="L2726" i="2"/>
  <c r="Q2725" i="2"/>
  <c r="P2725" i="2"/>
  <c r="R2725" i="2" s="1"/>
  <c r="O2725" i="2"/>
  <c r="M2725" i="2"/>
  <c r="N2725" i="2" s="1"/>
  <c r="L2725" i="2"/>
  <c r="Q2724" i="2"/>
  <c r="P2724" i="2"/>
  <c r="R2724" i="2" s="1"/>
  <c r="O2724" i="2"/>
  <c r="M2724" i="2"/>
  <c r="L2724" i="2"/>
  <c r="N2724" i="2" s="1"/>
  <c r="Q2723" i="2"/>
  <c r="P2723" i="2"/>
  <c r="R2723" i="2" s="1"/>
  <c r="O2723" i="2"/>
  <c r="M2723" i="2"/>
  <c r="L2723" i="2"/>
  <c r="Q2722" i="2"/>
  <c r="P2722" i="2"/>
  <c r="R2722" i="2" s="1"/>
  <c r="O2722" i="2"/>
  <c r="M2722" i="2"/>
  <c r="L2722" i="2"/>
  <c r="N2722" i="2" s="1"/>
  <c r="R2721" i="2"/>
  <c r="Q2721" i="2"/>
  <c r="P2721" i="2"/>
  <c r="O2721" i="2"/>
  <c r="M2721" i="2"/>
  <c r="N2721" i="2" s="1"/>
  <c r="L2721" i="2"/>
  <c r="Q2720" i="2"/>
  <c r="P2720" i="2"/>
  <c r="R2720" i="2" s="1"/>
  <c r="O2720" i="2"/>
  <c r="M2720" i="2"/>
  <c r="L2720" i="2"/>
  <c r="Q2719" i="2"/>
  <c r="P2719" i="2"/>
  <c r="R2719" i="2" s="1"/>
  <c r="O2719" i="2"/>
  <c r="M2719" i="2"/>
  <c r="L2719" i="2"/>
  <c r="R2718" i="2"/>
  <c r="Q2718" i="2"/>
  <c r="P2718" i="2"/>
  <c r="O2718" i="2"/>
  <c r="N2718" i="2"/>
  <c r="M2718" i="2"/>
  <c r="L2718" i="2"/>
  <c r="R2717" i="2"/>
  <c r="Q2717" i="2"/>
  <c r="P2717" i="2"/>
  <c r="O2717" i="2"/>
  <c r="M2717" i="2"/>
  <c r="N2717" i="2" s="1"/>
  <c r="L2717" i="2"/>
  <c r="Q2716" i="2"/>
  <c r="P2716" i="2"/>
  <c r="R2716" i="2" s="1"/>
  <c r="O2716" i="2"/>
  <c r="M2716" i="2"/>
  <c r="L2716" i="2"/>
  <c r="Q2715" i="2"/>
  <c r="P2715" i="2"/>
  <c r="R2715" i="2" s="1"/>
  <c r="O2715" i="2"/>
  <c r="M2715" i="2"/>
  <c r="N2715" i="2" s="1"/>
  <c r="L2715" i="2"/>
  <c r="R2714" i="2"/>
  <c r="Q2714" i="2"/>
  <c r="P2714" i="2"/>
  <c r="O2714" i="2"/>
  <c r="N2714" i="2"/>
  <c r="M2714" i="2"/>
  <c r="L2714" i="2"/>
  <c r="Q2713" i="2"/>
  <c r="P2713" i="2"/>
  <c r="R2713" i="2" s="1"/>
  <c r="O2713" i="2"/>
  <c r="M2713" i="2"/>
  <c r="L2713" i="2"/>
  <c r="Q2712" i="2"/>
  <c r="P2712" i="2"/>
  <c r="R2712" i="2" s="1"/>
  <c r="O2712" i="2"/>
  <c r="M2712" i="2"/>
  <c r="L2712" i="2"/>
  <c r="Q2711" i="2"/>
  <c r="P2711" i="2"/>
  <c r="R2711" i="2" s="1"/>
  <c r="O2711" i="2"/>
  <c r="M2711" i="2"/>
  <c r="N2711" i="2" s="1"/>
  <c r="L2711" i="2"/>
  <c r="Q2710" i="2"/>
  <c r="P2710" i="2"/>
  <c r="R2710" i="2" s="1"/>
  <c r="O2710" i="2"/>
  <c r="M2710" i="2"/>
  <c r="N2710" i="2" s="1"/>
  <c r="L2710" i="2"/>
  <c r="Q2709" i="2"/>
  <c r="P2709" i="2"/>
  <c r="R2709" i="2" s="1"/>
  <c r="O2709" i="2"/>
  <c r="M2709" i="2"/>
  <c r="N2709" i="2" s="1"/>
  <c r="L2709" i="2"/>
  <c r="Q2708" i="2"/>
  <c r="P2708" i="2"/>
  <c r="R2708" i="2" s="1"/>
  <c r="O2708" i="2"/>
  <c r="M2708" i="2"/>
  <c r="L2708" i="2"/>
  <c r="N2708" i="2" s="1"/>
  <c r="Q2707" i="2"/>
  <c r="P2707" i="2"/>
  <c r="R2707" i="2" s="1"/>
  <c r="O2707" i="2"/>
  <c r="M2707" i="2"/>
  <c r="N2707" i="2" s="1"/>
  <c r="L2707" i="2"/>
  <c r="Q2706" i="2"/>
  <c r="P2706" i="2"/>
  <c r="R2706" i="2" s="1"/>
  <c r="O2706" i="2"/>
  <c r="M2706" i="2"/>
  <c r="L2706" i="2"/>
  <c r="N2706" i="2" s="1"/>
  <c r="R2705" i="2"/>
  <c r="Q2705" i="2"/>
  <c r="P2705" i="2"/>
  <c r="O2705" i="2"/>
  <c r="M2705" i="2"/>
  <c r="N2705" i="2" s="1"/>
  <c r="L2705" i="2"/>
  <c r="Q2704" i="2"/>
  <c r="P2704" i="2"/>
  <c r="R2704" i="2" s="1"/>
  <c r="O2704" i="2"/>
  <c r="M2704" i="2"/>
  <c r="L2704" i="2"/>
  <c r="Q2703" i="2"/>
  <c r="P2703" i="2"/>
  <c r="R2703" i="2" s="1"/>
  <c r="O2703" i="2"/>
  <c r="M2703" i="2"/>
  <c r="L2703" i="2"/>
  <c r="R2702" i="2"/>
  <c r="Q2702" i="2"/>
  <c r="P2702" i="2"/>
  <c r="O2702" i="2"/>
  <c r="N2702" i="2"/>
  <c r="M2702" i="2"/>
  <c r="L2702" i="2"/>
  <c r="R2701" i="2"/>
  <c r="Q2701" i="2"/>
  <c r="P2701" i="2"/>
  <c r="O2701" i="2"/>
  <c r="M2701" i="2"/>
  <c r="L2701" i="2"/>
  <c r="Q2700" i="2"/>
  <c r="P2700" i="2"/>
  <c r="R2700" i="2" s="1"/>
  <c r="O2700" i="2"/>
  <c r="M2700" i="2"/>
  <c r="L2700" i="2"/>
  <c r="Q2699" i="2"/>
  <c r="P2699" i="2"/>
  <c r="R2699" i="2" s="1"/>
  <c r="O2699" i="2"/>
  <c r="M2699" i="2"/>
  <c r="N2699" i="2" s="1"/>
  <c r="L2699" i="2"/>
  <c r="R2698" i="2"/>
  <c r="Q2698" i="2"/>
  <c r="P2698" i="2"/>
  <c r="O2698" i="2"/>
  <c r="M2698" i="2"/>
  <c r="N2698" i="2" s="1"/>
  <c r="L2698" i="2"/>
  <c r="Q2697" i="2"/>
  <c r="P2697" i="2"/>
  <c r="R2697" i="2" s="1"/>
  <c r="O2697" i="2"/>
  <c r="M2697" i="2"/>
  <c r="L2697" i="2"/>
  <c r="Q2696" i="2"/>
  <c r="P2696" i="2"/>
  <c r="R2696" i="2" s="1"/>
  <c r="O2696" i="2"/>
  <c r="M2696" i="2"/>
  <c r="L2696" i="2"/>
  <c r="Q2695" i="2"/>
  <c r="P2695" i="2"/>
  <c r="R2695" i="2" s="1"/>
  <c r="O2695" i="2"/>
  <c r="M2695" i="2"/>
  <c r="N2695" i="2" s="1"/>
  <c r="L2695" i="2"/>
  <c r="Q2694" i="2"/>
  <c r="P2694" i="2"/>
  <c r="R2694" i="2" s="1"/>
  <c r="O2694" i="2"/>
  <c r="M2694" i="2"/>
  <c r="N2694" i="2" s="1"/>
  <c r="L2694" i="2"/>
  <c r="Q2693" i="2"/>
  <c r="P2693" i="2"/>
  <c r="R2693" i="2" s="1"/>
  <c r="O2693" i="2"/>
  <c r="M2693" i="2"/>
  <c r="N2693" i="2" s="1"/>
  <c r="L2693" i="2"/>
  <c r="Q2692" i="2"/>
  <c r="P2692" i="2"/>
  <c r="R2692" i="2" s="1"/>
  <c r="O2692" i="2"/>
  <c r="M2692" i="2"/>
  <c r="L2692" i="2"/>
  <c r="N2692" i="2" s="1"/>
  <c r="Q2691" i="2"/>
  <c r="P2691" i="2"/>
  <c r="R2691" i="2" s="1"/>
  <c r="O2691" i="2"/>
  <c r="M2691" i="2"/>
  <c r="L2691" i="2"/>
  <c r="Q2690" i="2"/>
  <c r="P2690" i="2"/>
  <c r="R2690" i="2" s="1"/>
  <c r="O2690" i="2"/>
  <c r="M2690" i="2"/>
  <c r="L2690" i="2"/>
  <c r="N2690" i="2" s="1"/>
  <c r="R2689" i="2"/>
  <c r="Q2689" i="2"/>
  <c r="P2689" i="2"/>
  <c r="O2689" i="2"/>
  <c r="M2689" i="2"/>
  <c r="N2689" i="2" s="1"/>
  <c r="L2689" i="2"/>
  <c r="Q2688" i="2"/>
  <c r="P2688" i="2"/>
  <c r="R2688" i="2" s="1"/>
  <c r="O2688" i="2"/>
  <c r="M2688" i="2"/>
  <c r="L2688" i="2"/>
  <c r="Q2687" i="2"/>
  <c r="P2687" i="2"/>
  <c r="R2687" i="2" s="1"/>
  <c r="O2687" i="2"/>
  <c r="M2687" i="2"/>
  <c r="L2687" i="2"/>
  <c r="R2686" i="2"/>
  <c r="Q2686" i="2"/>
  <c r="P2686" i="2"/>
  <c r="O2686" i="2"/>
  <c r="N2686" i="2"/>
  <c r="M2686" i="2"/>
  <c r="L2686" i="2"/>
  <c r="R2685" i="2"/>
  <c r="Q2685" i="2"/>
  <c r="P2685" i="2"/>
  <c r="O2685" i="2"/>
  <c r="M2685" i="2"/>
  <c r="N2685" i="2" s="1"/>
  <c r="L2685" i="2"/>
  <c r="Q2684" i="2"/>
  <c r="P2684" i="2"/>
  <c r="R2684" i="2" s="1"/>
  <c r="O2684" i="2"/>
  <c r="M2684" i="2"/>
  <c r="L2684" i="2"/>
  <c r="Q2683" i="2"/>
  <c r="P2683" i="2"/>
  <c r="R2683" i="2" s="1"/>
  <c r="O2683" i="2"/>
  <c r="M2683" i="2"/>
  <c r="N2683" i="2" s="1"/>
  <c r="L2683" i="2"/>
  <c r="R2682" i="2"/>
  <c r="Q2682" i="2"/>
  <c r="P2682" i="2"/>
  <c r="O2682" i="2"/>
  <c r="N2682" i="2"/>
  <c r="M2682" i="2"/>
  <c r="L2682" i="2"/>
  <c r="Q2681" i="2"/>
  <c r="P2681" i="2"/>
  <c r="R2681" i="2" s="1"/>
  <c r="O2681" i="2"/>
  <c r="M2681" i="2"/>
  <c r="L2681" i="2"/>
  <c r="Q2680" i="2"/>
  <c r="P2680" i="2"/>
  <c r="R2680" i="2" s="1"/>
  <c r="O2680" i="2"/>
  <c r="M2680" i="2"/>
  <c r="L2680" i="2"/>
  <c r="Q2679" i="2"/>
  <c r="P2679" i="2"/>
  <c r="R2679" i="2" s="1"/>
  <c r="O2679" i="2"/>
  <c r="M2679" i="2"/>
  <c r="N2679" i="2" s="1"/>
  <c r="L2679" i="2"/>
  <c r="Q2678" i="2"/>
  <c r="P2678" i="2"/>
  <c r="R2678" i="2" s="1"/>
  <c r="O2678" i="2"/>
  <c r="M2678" i="2"/>
  <c r="N2678" i="2" s="1"/>
  <c r="L2678" i="2"/>
  <c r="Q2677" i="2"/>
  <c r="P2677" i="2"/>
  <c r="R2677" i="2" s="1"/>
  <c r="O2677" i="2"/>
  <c r="M2677" i="2"/>
  <c r="N2677" i="2" s="1"/>
  <c r="L2677" i="2"/>
  <c r="Q2676" i="2"/>
  <c r="P2676" i="2"/>
  <c r="R2676" i="2" s="1"/>
  <c r="O2676" i="2"/>
  <c r="M2676" i="2"/>
  <c r="L2676" i="2"/>
  <c r="N2676" i="2" s="1"/>
  <c r="Q2675" i="2"/>
  <c r="P2675" i="2"/>
  <c r="R2675" i="2" s="1"/>
  <c r="O2675" i="2"/>
  <c r="M2675" i="2"/>
  <c r="N2675" i="2" s="1"/>
  <c r="L2675" i="2"/>
  <c r="Q2674" i="2"/>
  <c r="P2674" i="2"/>
  <c r="R2674" i="2" s="1"/>
  <c r="O2674" i="2"/>
  <c r="M2674" i="2"/>
  <c r="L2674" i="2"/>
  <c r="N2674" i="2" s="1"/>
  <c r="R2673" i="2"/>
  <c r="Q2673" i="2"/>
  <c r="P2673" i="2"/>
  <c r="O2673" i="2"/>
  <c r="M2673" i="2"/>
  <c r="N2673" i="2" s="1"/>
  <c r="L2673" i="2"/>
  <c r="Q2672" i="2"/>
  <c r="P2672" i="2"/>
  <c r="R2672" i="2" s="1"/>
  <c r="O2672" i="2"/>
  <c r="M2672" i="2"/>
  <c r="L2672" i="2"/>
  <c r="Q2671" i="2"/>
  <c r="P2671" i="2"/>
  <c r="R2671" i="2" s="1"/>
  <c r="O2671" i="2"/>
  <c r="M2671" i="2"/>
  <c r="L2671" i="2"/>
  <c r="R2670" i="2"/>
  <c r="Q2670" i="2"/>
  <c r="P2670" i="2"/>
  <c r="O2670" i="2"/>
  <c r="N2670" i="2"/>
  <c r="M2670" i="2"/>
  <c r="L2670" i="2"/>
  <c r="R2669" i="2"/>
  <c r="Q2669" i="2"/>
  <c r="P2669" i="2"/>
  <c r="O2669" i="2"/>
  <c r="M2669" i="2"/>
  <c r="L2669" i="2"/>
  <c r="Q2668" i="2"/>
  <c r="P2668" i="2"/>
  <c r="R2668" i="2" s="1"/>
  <c r="O2668" i="2"/>
  <c r="M2668" i="2"/>
  <c r="L2668" i="2"/>
  <c r="Q2667" i="2"/>
  <c r="P2667" i="2"/>
  <c r="R2667" i="2" s="1"/>
  <c r="O2667" i="2"/>
  <c r="M2667" i="2"/>
  <c r="N2667" i="2" s="1"/>
  <c r="L2667" i="2"/>
  <c r="R2666" i="2"/>
  <c r="Q2666" i="2"/>
  <c r="P2666" i="2"/>
  <c r="O2666" i="2"/>
  <c r="M2666" i="2"/>
  <c r="N2666" i="2" s="1"/>
  <c r="L2666" i="2"/>
  <c r="Q2665" i="2"/>
  <c r="P2665" i="2"/>
  <c r="R2665" i="2" s="1"/>
  <c r="O2665" i="2"/>
  <c r="M2665" i="2"/>
  <c r="L2665" i="2"/>
  <c r="Q2664" i="2"/>
  <c r="P2664" i="2"/>
  <c r="R2664" i="2" s="1"/>
  <c r="O2664" i="2"/>
  <c r="M2664" i="2"/>
  <c r="L2664" i="2"/>
  <c r="Q2663" i="2"/>
  <c r="P2663" i="2"/>
  <c r="R2663" i="2" s="1"/>
  <c r="O2663" i="2"/>
  <c r="M2663" i="2"/>
  <c r="N2663" i="2" s="1"/>
  <c r="L2663" i="2"/>
  <c r="Q2662" i="2"/>
  <c r="P2662" i="2"/>
  <c r="R2662" i="2" s="1"/>
  <c r="O2662" i="2"/>
  <c r="M2662" i="2"/>
  <c r="N2662" i="2" s="1"/>
  <c r="L2662" i="2"/>
  <c r="Q2661" i="2"/>
  <c r="P2661" i="2"/>
  <c r="R2661" i="2" s="1"/>
  <c r="O2661" i="2"/>
  <c r="M2661" i="2"/>
  <c r="N2661" i="2" s="1"/>
  <c r="L2661" i="2"/>
  <c r="Q2660" i="2"/>
  <c r="P2660" i="2"/>
  <c r="R2660" i="2" s="1"/>
  <c r="O2660" i="2"/>
  <c r="M2660" i="2"/>
  <c r="L2660" i="2"/>
  <c r="N2660" i="2" s="1"/>
  <c r="Q2659" i="2"/>
  <c r="P2659" i="2"/>
  <c r="R2659" i="2" s="1"/>
  <c r="O2659" i="2"/>
  <c r="M2659" i="2"/>
  <c r="L2659" i="2"/>
  <c r="Q2658" i="2"/>
  <c r="P2658" i="2"/>
  <c r="R2658" i="2" s="1"/>
  <c r="O2658" i="2"/>
  <c r="M2658" i="2"/>
  <c r="L2658" i="2"/>
  <c r="N2658" i="2" s="1"/>
  <c r="R2657" i="2"/>
  <c r="Q2657" i="2"/>
  <c r="P2657" i="2"/>
  <c r="O2657" i="2"/>
  <c r="M2657" i="2"/>
  <c r="N2657" i="2" s="1"/>
  <c r="L2657" i="2"/>
  <c r="Q2656" i="2"/>
  <c r="P2656" i="2"/>
  <c r="R2656" i="2" s="1"/>
  <c r="O2656" i="2"/>
  <c r="M2656" i="2"/>
  <c r="L2656" i="2"/>
  <c r="Q2655" i="2"/>
  <c r="P2655" i="2"/>
  <c r="R2655" i="2" s="1"/>
  <c r="O2655" i="2"/>
  <c r="M2655" i="2"/>
  <c r="L2655" i="2"/>
  <c r="R2654" i="2"/>
  <c r="Q2654" i="2"/>
  <c r="P2654" i="2"/>
  <c r="O2654" i="2"/>
  <c r="N2654" i="2"/>
  <c r="M2654" i="2"/>
  <c r="L2654" i="2"/>
  <c r="R2653" i="2"/>
  <c r="Q2653" i="2"/>
  <c r="P2653" i="2"/>
  <c r="O2653" i="2"/>
  <c r="M2653" i="2"/>
  <c r="N2653" i="2" s="1"/>
  <c r="L2653" i="2"/>
  <c r="Q2652" i="2"/>
  <c r="P2652" i="2"/>
  <c r="R2652" i="2" s="1"/>
  <c r="O2652" i="2"/>
  <c r="M2652" i="2"/>
  <c r="L2652" i="2"/>
  <c r="Q2651" i="2"/>
  <c r="P2651" i="2"/>
  <c r="R2651" i="2" s="1"/>
  <c r="O2651" i="2"/>
  <c r="M2651" i="2"/>
  <c r="N2651" i="2" s="1"/>
  <c r="L2651" i="2"/>
  <c r="R2650" i="2"/>
  <c r="Q2650" i="2"/>
  <c r="P2650" i="2"/>
  <c r="O2650" i="2"/>
  <c r="N2650" i="2"/>
  <c r="M2650" i="2"/>
  <c r="L2650" i="2"/>
  <c r="Q2649" i="2"/>
  <c r="P2649" i="2"/>
  <c r="R2649" i="2" s="1"/>
  <c r="O2649" i="2"/>
  <c r="M2649" i="2"/>
  <c r="L2649" i="2"/>
  <c r="Q2648" i="2"/>
  <c r="P2648" i="2"/>
  <c r="R2648" i="2" s="1"/>
  <c r="O2648" i="2"/>
  <c r="M2648" i="2"/>
  <c r="L2648" i="2"/>
  <c r="Q2647" i="2"/>
  <c r="P2647" i="2"/>
  <c r="R2647" i="2" s="1"/>
  <c r="O2647" i="2"/>
  <c r="M2647" i="2"/>
  <c r="N2647" i="2" s="1"/>
  <c r="L2647" i="2"/>
  <c r="Q2646" i="2"/>
  <c r="P2646" i="2"/>
  <c r="R2646" i="2" s="1"/>
  <c r="O2646" i="2"/>
  <c r="M2646" i="2"/>
  <c r="N2646" i="2" s="1"/>
  <c r="L2646" i="2"/>
  <c r="Q2645" i="2"/>
  <c r="P2645" i="2"/>
  <c r="R2645" i="2" s="1"/>
  <c r="O2645" i="2"/>
  <c r="M2645" i="2"/>
  <c r="N2645" i="2" s="1"/>
  <c r="L2645" i="2"/>
  <c r="Q2644" i="2"/>
  <c r="P2644" i="2"/>
  <c r="R2644" i="2" s="1"/>
  <c r="O2644" i="2"/>
  <c r="M2644" i="2"/>
  <c r="L2644" i="2"/>
  <c r="N2644" i="2" s="1"/>
  <c r="Q2643" i="2"/>
  <c r="P2643" i="2"/>
  <c r="R2643" i="2" s="1"/>
  <c r="O2643" i="2"/>
  <c r="M2643" i="2"/>
  <c r="N2643" i="2" s="1"/>
  <c r="L2643" i="2"/>
  <c r="Q2642" i="2"/>
  <c r="P2642" i="2"/>
  <c r="R2642" i="2" s="1"/>
  <c r="O2642" i="2"/>
  <c r="M2642" i="2"/>
  <c r="L2642" i="2"/>
  <c r="N2642" i="2" s="1"/>
  <c r="R2641" i="2"/>
  <c r="Q2641" i="2"/>
  <c r="P2641" i="2"/>
  <c r="O2641" i="2"/>
  <c r="M2641" i="2"/>
  <c r="N2641" i="2" s="1"/>
  <c r="L2641" i="2"/>
  <c r="Q2640" i="2"/>
  <c r="P2640" i="2"/>
  <c r="R2640" i="2" s="1"/>
  <c r="O2640" i="2"/>
  <c r="M2640" i="2"/>
  <c r="L2640" i="2"/>
  <c r="Q2639" i="2"/>
  <c r="P2639" i="2"/>
  <c r="R2639" i="2" s="1"/>
  <c r="O2639" i="2"/>
  <c r="M2639" i="2"/>
  <c r="L2639" i="2"/>
  <c r="R2638" i="2"/>
  <c r="Q2638" i="2"/>
  <c r="P2638" i="2"/>
  <c r="O2638" i="2"/>
  <c r="N2638" i="2"/>
  <c r="M2638" i="2"/>
  <c r="L2638" i="2"/>
  <c r="R2637" i="2"/>
  <c r="Q2637" i="2"/>
  <c r="P2637" i="2"/>
  <c r="O2637" i="2"/>
  <c r="M2637" i="2"/>
  <c r="L2637" i="2"/>
  <c r="Q2636" i="2"/>
  <c r="P2636" i="2"/>
  <c r="R2636" i="2" s="1"/>
  <c r="O2636" i="2"/>
  <c r="M2636" i="2"/>
  <c r="L2636" i="2"/>
  <c r="Q2635" i="2"/>
  <c r="P2635" i="2"/>
  <c r="R2635" i="2" s="1"/>
  <c r="O2635" i="2"/>
  <c r="M2635" i="2"/>
  <c r="N2635" i="2" s="1"/>
  <c r="L2635" i="2"/>
  <c r="R2634" i="2"/>
  <c r="Q2634" i="2"/>
  <c r="P2634" i="2"/>
  <c r="O2634" i="2"/>
  <c r="M2634" i="2"/>
  <c r="N2634" i="2" s="1"/>
  <c r="L2634" i="2"/>
  <c r="Q2633" i="2"/>
  <c r="P2633" i="2"/>
  <c r="R2633" i="2" s="1"/>
  <c r="O2633" i="2"/>
  <c r="M2633" i="2"/>
  <c r="L2633" i="2"/>
  <c r="Q2632" i="2"/>
  <c r="P2632" i="2"/>
  <c r="R2632" i="2" s="1"/>
  <c r="O2632" i="2"/>
  <c r="M2632" i="2"/>
  <c r="L2632" i="2"/>
  <c r="Q2631" i="2"/>
  <c r="P2631" i="2"/>
  <c r="R2631" i="2" s="1"/>
  <c r="O2631" i="2"/>
  <c r="M2631" i="2"/>
  <c r="N2631" i="2" s="1"/>
  <c r="L2631" i="2"/>
  <c r="Q2630" i="2"/>
  <c r="P2630" i="2"/>
  <c r="R2630" i="2" s="1"/>
  <c r="O2630" i="2"/>
  <c r="M2630" i="2"/>
  <c r="N2630" i="2" s="1"/>
  <c r="L2630" i="2"/>
  <c r="Q2629" i="2"/>
  <c r="P2629" i="2"/>
  <c r="R2629" i="2" s="1"/>
  <c r="O2629" i="2"/>
  <c r="M2629" i="2"/>
  <c r="N2629" i="2" s="1"/>
  <c r="L2629" i="2"/>
  <c r="Q2628" i="2"/>
  <c r="P2628" i="2"/>
  <c r="R2628" i="2" s="1"/>
  <c r="O2628" i="2"/>
  <c r="M2628" i="2"/>
  <c r="L2628" i="2"/>
  <c r="N2628" i="2" s="1"/>
  <c r="Q2627" i="2"/>
  <c r="P2627" i="2"/>
  <c r="R2627" i="2" s="1"/>
  <c r="O2627" i="2"/>
  <c r="M2627" i="2"/>
  <c r="L2627" i="2"/>
  <c r="Q2626" i="2"/>
  <c r="P2626" i="2"/>
  <c r="R2626" i="2" s="1"/>
  <c r="O2626" i="2"/>
  <c r="M2626" i="2"/>
  <c r="L2626" i="2"/>
  <c r="N2626" i="2" s="1"/>
  <c r="R2625" i="2"/>
  <c r="Q2625" i="2"/>
  <c r="P2625" i="2"/>
  <c r="O2625" i="2"/>
  <c r="M2625" i="2"/>
  <c r="N2625" i="2" s="1"/>
  <c r="L2625" i="2"/>
  <c r="Q2624" i="2"/>
  <c r="P2624" i="2"/>
  <c r="R2624" i="2" s="1"/>
  <c r="O2624" i="2"/>
  <c r="M2624" i="2"/>
  <c r="L2624" i="2"/>
  <c r="Q2623" i="2"/>
  <c r="P2623" i="2"/>
  <c r="R2623" i="2" s="1"/>
  <c r="O2623" i="2"/>
  <c r="M2623" i="2"/>
  <c r="L2623" i="2"/>
  <c r="R2622" i="2"/>
  <c r="Q2622" i="2"/>
  <c r="P2622" i="2"/>
  <c r="O2622" i="2"/>
  <c r="N2622" i="2"/>
  <c r="M2622" i="2"/>
  <c r="L2622" i="2"/>
  <c r="R2621" i="2"/>
  <c r="Q2621" i="2"/>
  <c r="P2621" i="2"/>
  <c r="O2621" i="2"/>
  <c r="M2621" i="2"/>
  <c r="N2621" i="2" s="1"/>
  <c r="L2621" i="2"/>
  <c r="Q2620" i="2"/>
  <c r="P2620" i="2"/>
  <c r="R2620" i="2" s="1"/>
  <c r="O2620" i="2"/>
  <c r="M2620" i="2"/>
  <c r="L2620" i="2"/>
  <c r="Q2619" i="2"/>
  <c r="P2619" i="2"/>
  <c r="R2619" i="2" s="1"/>
  <c r="O2619" i="2"/>
  <c r="M2619" i="2"/>
  <c r="N2619" i="2" s="1"/>
  <c r="L2619" i="2"/>
  <c r="R2618" i="2"/>
  <c r="Q2618" i="2"/>
  <c r="P2618" i="2"/>
  <c r="O2618" i="2"/>
  <c r="N2618" i="2"/>
  <c r="M2618" i="2"/>
  <c r="L2618" i="2"/>
  <c r="Q2617" i="2"/>
  <c r="P2617" i="2"/>
  <c r="R2617" i="2" s="1"/>
  <c r="O2617" i="2"/>
  <c r="M2617" i="2"/>
  <c r="L2617" i="2"/>
  <c r="Q2616" i="2"/>
  <c r="P2616" i="2"/>
  <c r="R2616" i="2" s="1"/>
  <c r="O2616" i="2"/>
  <c r="M2616" i="2"/>
  <c r="L2616" i="2"/>
  <c r="Q2615" i="2"/>
  <c r="P2615" i="2"/>
  <c r="R2615" i="2" s="1"/>
  <c r="O2615" i="2"/>
  <c r="M2615" i="2"/>
  <c r="N2615" i="2" s="1"/>
  <c r="L2615" i="2"/>
  <c r="Q2614" i="2"/>
  <c r="P2614" i="2"/>
  <c r="R2614" i="2" s="1"/>
  <c r="O2614" i="2"/>
  <c r="M2614" i="2"/>
  <c r="N2614" i="2" s="1"/>
  <c r="L2614" i="2"/>
  <c r="Q2613" i="2"/>
  <c r="P2613" i="2"/>
  <c r="R2613" i="2" s="1"/>
  <c r="O2613" i="2"/>
  <c r="M2613" i="2"/>
  <c r="N2613" i="2" s="1"/>
  <c r="L2613" i="2"/>
  <c r="Q2612" i="2"/>
  <c r="P2612" i="2"/>
  <c r="R2612" i="2" s="1"/>
  <c r="O2612" i="2"/>
  <c r="M2612" i="2"/>
  <c r="L2612" i="2"/>
  <c r="N2612" i="2" s="1"/>
  <c r="Q2611" i="2"/>
  <c r="P2611" i="2"/>
  <c r="R2611" i="2" s="1"/>
  <c r="O2611" i="2"/>
  <c r="M2611" i="2"/>
  <c r="N2611" i="2" s="1"/>
  <c r="L2611" i="2"/>
  <c r="Q2610" i="2"/>
  <c r="P2610" i="2"/>
  <c r="R2610" i="2" s="1"/>
  <c r="O2610" i="2"/>
  <c r="M2610" i="2"/>
  <c r="L2610" i="2"/>
  <c r="N2610" i="2" s="1"/>
  <c r="R2609" i="2"/>
  <c r="Q2609" i="2"/>
  <c r="P2609" i="2"/>
  <c r="O2609" i="2"/>
  <c r="M2609" i="2"/>
  <c r="N2609" i="2" s="1"/>
  <c r="L2609" i="2"/>
  <c r="Q2608" i="2"/>
  <c r="P2608" i="2"/>
  <c r="R2608" i="2" s="1"/>
  <c r="O2608" i="2"/>
  <c r="M2608" i="2"/>
  <c r="L2608" i="2"/>
  <c r="Q2607" i="2"/>
  <c r="P2607" i="2"/>
  <c r="R2607" i="2" s="1"/>
  <c r="O2607" i="2"/>
  <c r="M2607" i="2"/>
  <c r="L2607" i="2"/>
  <c r="R2606" i="2"/>
  <c r="Q2606" i="2"/>
  <c r="P2606" i="2"/>
  <c r="O2606" i="2"/>
  <c r="N2606" i="2"/>
  <c r="M2606" i="2"/>
  <c r="L2606" i="2"/>
  <c r="R2605" i="2"/>
  <c r="Q2605" i="2"/>
  <c r="P2605" i="2"/>
  <c r="O2605" i="2"/>
  <c r="M2605" i="2"/>
  <c r="L2605" i="2"/>
  <c r="Q2604" i="2"/>
  <c r="P2604" i="2"/>
  <c r="R2604" i="2" s="1"/>
  <c r="O2604" i="2"/>
  <c r="M2604" i="2"/>
  <c r="L2604" i="2"/>
  <c r="Q2603" i="2"/>
  <c r="P2603" i="2"/>
  <c r="R2603" i="2" s="1"/>
  <c r="O2603" i="2"/>
  <c r="M2603" i="2"/>
  <c r="N2603" i="2" s="1"/>
  <c r="L2603" i="2"/>
  <c r="R2602" i="2"/>
  <c r="Q2602" i="2"/>
  <c r="P2602" i="2"/>
  <c r="O2602" i="2"/>
  <c r="M2602" i="2"/>
  <c r="N2602" i="2" s="1"/>
  <c r="L2602" i="2"/>
  <c r="Q2601" i="2"/>
  <c r="P2601" i="2"/>
  <c r="R2601" i="2" s="1"/>
  <c r="O2601" i="2"/>
  <c r="M2601" i="2"/>
  <c r="L2601" i="2"/>
  <c r="Q2600" i="2"/>
  <c r="P2600" i="2"/>
  <c r="R2600" i="2" s="1"/>
  <c r="O2600" i="2"/>
  <c r="M2600" i="2"/>
  <c r="L2600" i="2"/>
  <c r="Q2599" i="2"/>
  <c r="P2599" i="2"/>
  <c r="R2599" i="2" s="1"/>
  <c r="O2599" i="2"/>
  <c r="M2599" i="2"/>
  <c r="N2599" i="2" s="1"/>
  <c r="L2599" i="2"/>
  <c r="Q2598" i="2"/>
  <c r="P2598" i="2"/>
  <c r="R2598" i="2" s="1"/>
  <c r="O2598" i="2"/>
  <c r="M2598" i="2"/>
  <c r="N2598" i="2" s="1"/>
  <c r="L2598" i="2"/>
  <c r="Q2597" i="2"/>
  <c r="P2597" i="2"/>
  <c r="R2597" i="2" s="1"/>
  <c r="O2597" i="2"/>
  <c r="M2597" i="2"/>
  <c r="N2597" i="2" s="1"/>
  <c r="L2597" i="2"/>
  <c r="Q2596" i="2"/>
  <c r="P2596" i="2"/>
  <c r="R2596" i="2" s="1"/>
  <c r="O2596" i="2"/>
  <c r="M2596" i="2"/>
  <c r="L2596" i="2"/>
  <c r="N2596" i="2" s="1"/>
  <c r="Q2595" i="2"/>
  <c r="P2595" i="2"/>
  <c r="R2595" i="2" s="1"/>
  <c r="O2595" i="2"/>
  <c r="M2595" i="2"/>
  <c r="L2595" i="2"/>
  <c r="Q2594" i="2"/>
  <c r="P2594" i="2"/>
  <c r="R2594" i="2" s="1"/>
  <c r="O2594" i="2"/>
  <c r="M2594" i="2"/>
  <c r="L2594" i="2"/>
  <c r="N2594" i="2" s="1"/>
  <c r="R2593" i="2"/>
  <c r="Q2593" i="2"/>
  <c r="P2593" i="2"/>
  <c r="O2593" i="2"/>
  <c r="M2593" i="2"/>
  <c r="N2593" i="2" s="1"/>
  <c r="L2593" i="2"/>
  <c r="Q2592" i="2"/>
  <c r="P2592" i="2"/>
  <c r="R2592" i="2" s="1"/>
  <c r="O2592" i="2"/>
  <c r="M2592" i="2"/>
  <c r="L2592" i="2"/>
  <c r="Q2591" i="2"/>
  <c r="P2591" i="2"/>
  <c r="R2591" i="2" s="1"/>
  <c r="O2591" i="2"/>
  <c r="M2591" i="2"/>
  <c r="L2591" i="2"/>
  <c r="R2590" i="2"/>
  <c r="Q2590" i="2"/>
  <c r="P2590" i="2"/>
  <c r="O2590" i="2"/>
  <c r="N2590" i="2"/>
  <c r="M2590" i="2"/>
  <c r="L2590" i="2"/>
  <c r="R2589" i="2"/>
  <c r="Q2589" i="2"/>
  <c r="P2589" i="2"/>
  <c r="O2589" i="2"/>
  <c r="M2589" i="2"/>
  <c r="N2589" i="2" s="1"/>
  <c r="L2589" i="2"/>
  <c r="Q2588" i="2"/>
  <c r="P2588" i="2"/>
  <c r="R2588" i="2" s="1"/>
  <c r="O2588" i="2"/>
  <c r="M2588" i="2"/>
  <c r="L2588" i="2"/>
  <c r="Q2587" i="2"/>
  <c r="P2587" i="2"/>
  <c r="R2587" i="2" s="1"/>
  <c r="O2587" i="2"/>
  <c r="M2587" i="2"/>
  <c r="N2587" i="2" s="1"/>
  <c r="L2587" i="2"/>
  <c r="R2586" i="2"/>
  <c r="Q2586" i="2"/>
  <c r="P2586" i="2"/>
  <c r="O2586" i="2"/>
  <c r="N2586" i="2"/>
  <c r="M2586" i="2"/>
  <c r="L2586" i="2"/>
  <c r="Q2585" i="2"/>
  <c r="P2585" i="2"/>
  <c r="R2585" i="2" s="1"/>
  <c r="O2585" i="2"/>
  <c r="M2585" i="2"/>
  <c r="L2585" i="2"/>
  <c r="Q2584" i="2"/>
  <c r="P2584" i="2"/>
  <c r="R2584" i="2" s="1"/>
  <c r="O2584" i="2"/>
  <c r="M2584" i="2"/>
  <c r="L2584" i="2"/>
  <c r="Q2583" i="2"/>
  <c r="P2583" i="2"/>
  <c r="R2583" i="2" s="1"/>
  <c r="O2583" i="2"/>
  <c r="M2583" i="2"/>
  <c r="N2583" i="2" s="1"/>
  <c r="L2583" i="2"/>
  <c r="Q2582" i="2"/>
  <c r="P2582" i="2"/>
  <c r="R2582" i="2" s="1"/>
  <c r="O2582" i="2"/>
  <c r="M2582" i="2"/>
  <c r="N2582" i="2" s="1"/>
  <c r="L2582" i="2"/>
  <c r="Q2581" i="2"/>
  <c r="P2581" i="2"/>
  <c r="R2581" i="2" s="1"/>
  <c r="O2581" i="2"/>
  <c r="M2581" i="2"/>
  <c r="N2581" i="2" s="1"/>
  <c r="L2581" i="2"/>
  <c r="Q2580" i="2"/>
  <c r="P2580" i="2"/>
  <c r="R2580" i="2" s="1"/>
  <c r="O2580" i="2"/>
  <c r="M2580" i="2"/>
  <c r="L2580" i="2"/>
  <c r="N2580" i="2" s="1"/>
  <c r="Q2579" i="2"/>
  <c r="P2579" i="2"/>
  <c r="R2579" i="2" s="1"/>
  <c r="O2579" i="2"/>
  <c r="M2579" i="2"/>
  <c r="N2579" i="2" s="1"/>
  <c r="L2579" i="2"/>
  <c r="Q2578" i="2"/>
  <c r="P2578" i="2"/>
  <c r="R2578" i="2" s="1"/>
  <c r="O2578" i="2"/>
  <c r="M2578" i="2"/>
  <c r="L2578" i="2"/>
  <c r="N2578" i="2" s="1"/>
  <c r="R2577" i="2"/>
  <c r="Q2577" i="2"/>
  <c r="P2577" i="2"/>
  <c r="O2577" i="2"/>
  <c r="M2577" i="2"/>
  <c r="N2577" i="2" s="1"/>
  <c r="L2577" i="2"/>
  <c r="Q2576" i="2"/>
  <c r="P2576" i="2"/>
  <c r="R2576" i="2" s="1"/>
  <c r="O2576" i="2"/>
  <c r="M2576" i="2"/>
  <c r="L2576" i="2"/>
  <c r="Q2575" i="2"/>
  <c r="P2575" i="2"/>
  <c r="R2575" i="2" s="1"/>
  <c r="O2575" i="2"/>
  <c r="M2575" i="2"/>
  <c r="L2575" i="2"/>
  <c r="R2574" i="2"/>
  <c r="Q2574" i="2"/>
  <c r="P2574" i="2"/>
  <c r="O2574" i="2"/>
  <c r="N2574" i="2"/>
  <c r="M2574" i="2"/>
  <c r="L2574" i="2"/>
  <c r="R2573" i="2"/>
  <c r="Q2573" i="2"/>
  <c r="P2573" i="2"/>
  <c r="O2573" i="2"/>
  <c r="M2573" i="2"/>
  <c r="L2573" i="2"/>
  <c r="Q2572" i="2"/>
  <c r="P2572" i="2"/>
  <c r="R2572" i="2" s="1"/>
  <c r="O2572" i="2"/>
  <c r="M2572" i="2"/>
  <c r="L2572" i="2"/>
  <c r="Q2571" i="2"/>
  <c r="P2571" i="2"/>
  <c r="R2571" i="2" s="1"/>
  <c r="O2571" i="2"/>
  <c r="M2571" i="2"/>
  <c r="N2571" i="2" s="1"/>
  <c r="L2571" i="2"/>
  <c r="R2570" i="2"/>
  <c r="Q2570" i="2"/>
  <c r="P2570" i="2"/>
  <c r="O2570" i="2"/>
  <c r="M2570" i="2"/>
  <c r="N2570" i="2" s="1"/>
  <c r="L2570" i="2"/>
  <c r="Q2569" i="2"/>
  <c r="P2569" i="2"/>
  <c r="R2569" i="2" s="1"/>
  <c r="O2569" i="2"/>
  <c r="M2569" i="2"/>
  <c r="L2569" i="2"/>
  <c r="Q2568" i="2"/>
  <c r="P2568" i="2"/>
  <c r="R2568" i="2" s="1"/>
  <c r="O2568" i="2"/>
  <c r="M2568" i="2"/>
  <c r="L2568" i="2"/>
  <c r="Q2567" i="2"/>
  <c r="P2567" i="2"/>
  <c r="R2567" i="2" s="1"/>
  <c r="O2567" i="2"/>
  <c r="M2567" i="2"/>
  <c r="N2567" i="2" s="1"/>
  <c r="L2567" i="2"/>
  <c r="Q2566" i="2"/>
  <c r="P2566" i="2"/>
  <c r="R2566" i="2" s="1"/>
  <c r="O2566" i="2"/>
  <c r="M2566" i="2"/>
  <c r="N2566" i="2" s="1"/>
  <c r="L2566" i="2"/>
  <c r="Q2565" i="2"/>
  <c r="P2565" i="2"/>
  <c r="R2565" i="2" s="1"/>
  <c r="O2565" i="2"/>
  <c r="M2565" i="2"/>
  <c r="N2565" i="2" s="1"/>
  <c r="L2565" i="2"/>
  <c r="Q2564" i="2"/>
  <c r="P2564" i="2"/>
  <c r="R2564" i="2" s="1"/>
  <c r="O2564" i="2"/>
  <c r="M2564" i="2"/>
  <c r="L2564" i="2"/>
  <c r="N2564" i="2" s="1"/>
  <c r="Q2563" i="2"/>
  <c r="P2563" i="2"/>
  <c r="R2563" i="2" s="1"/>
  <c r="O2563" i="2"/>
  <c r="M2563" i="2"/>
  <c r="L2563" i="2"/>
  <c r="Q2562" i="2"/>
  <c r="P2562" i="2"/>
  <c r="R2562" i="2" s="1"/>
  <c r="O2562" i="2"/>
  <c r="M2562" i="2"/>
  <c r="L2562" i="2"/>
  <c r="N2562" i="2" s="1"/>
  <c r="R2561" i="2"/>
  <c r="Q2561" i="2"/>
  <c r="P2561" i="2"/>
  <c r="O2561" i="2"/>
  <c r="M2561" i="2"/>
  <c r="N2561" i="2" s="1"/>
  <c r="L2561" i="2"/>
  <c r="Q2560" i="2"/>
  <c r="P2560" i="2"/>
  <c r="R2560" i="2" s="1"/>
  <c r="O2560" i="2"/>
  <c r="M2560" i="2"/>
  <c r="L2560" i="2"/>
  <c r="Q2559" i="2"/>
  <c r="P2559" i="2"/>
  <c r="R2559" i="2" s="1"/>
  <c r="O2559" i="2"/>
  <c r="M2559" i="2"/>
  <c r="L2559" i="2"/>
  <c r="R2558" i="2"/>
  <c r="Q2558" i="2"/>
  <c r="P2558" i="2"/>
  <c r="O2558" i="2"/>
  <c r="N2558" i="2"/>
  <c r="M2558" i="2"/>
  <c r="L2558" i="2"/>
  <c r="R2557" i="2"/>
  <c r="Q2557" i="2"/>
  <c r="P2557" i="2"/>
  <c r="O2557" i="2"/>
  <c r="M2557" i="2"/>
  <c r="N2557" i="2" s="1"/>
  <c r="L2557" i="2"/>
  <c r="Q2556" i="2"/>
  <c r="P2556" i="2"/>
  <c r="R2556" i="2" s="1"/>
  <c r="O2556" i="2"/>
  <c r="M2556" i="2"/>
  <c r="L2556" i="2"/>
  <c r="Q2555" i="2"/>
  <c r="P2555" i="2"/>
  <c r="R2555" i="2" s="1"/>
  <c r="O2555" i="2"/>
  <c r="M2555" i="2"/>
  <c r="N2555" i="2" s="1"/>
  <c r="L2555" i="2"/>
  <c r="R2554" i="2"/>
  <c r="Q2554" i="2"/>
  <c r="P2554" i="2"/>
  <c r="O2554" i="2"/>
  <c r="N2554" i="2"/>
  <c r="M2554" i="2"/>
  <c r="L2554" i="2"/>
  <c r="Q2553" i="2"/>
  <c r="P2553" i="2"/>
  <c r="R2553" i="2" s="1"/>
  <c r="O2553" i="2"/>
  <c r="M2553" i="2"/>
  <c r="L2553" i="2"/>
  <c r="Q2552" i="2"/>
  <c r="P2552" i="2"/>
  <c r="R2552" i="2" s="1"/>
  <c r="O2552" i="2"/>
  <c r="M2552" i="2"/>
  <c r="L2552" i="2"/>
  <c r="Q2551" i="2"/>
  <c r="P2551" i="2"/>
  <c r="R2551" i="2" s="1"/>
  <c r="O2551" i="2"/>
  <c r="M2551" i="2"/>
  <c r="N2551" i="2" s="1"/>
  <c r="L2551" i="2"/>
  <c r="Q2550" i="2"/>
  <c r="P2550" i="2"/>
  <c r="R2550" i="2" s="1"/>
  <c r="O2550" i="2"/>
  <c r="M2550" i="2"/>
  <c r="N2550" i="2" s="1"/>
  <c r="L2550" i="2"/>
  <c r="Q2549" i="2"/>
  <c r="P2549" i="2"/>
  <c r="R2549" i="2" s="1"/>
  <c r="O2549" i="2"/>
  <c r="M2549" i="2"/>
  <c r="N2549" i="2" s="1"/>
  <c r="L2549" i="2"/>
  <c r="Q2548" i="2"/>
  <c r="P2548" i="2"/>
  <c r="R2548" i="2" s="1"/>
  <c r="O2548" i="2"/>
  <c r="M2548" i="2"/>
  <c r="L2548" i="2"/>
  <c r="N2548" i="2" s="1"/>
  <c r="Q2547" i="2"/>
  <c r="P2547" i="2"/>
  <c r="R2547" i="2" s="1"/>
  <c r="O2547" i="2"/>
  <c r="M2547" i="2"/>
  <c r="N2547" i="2" s="1"/>
  <c r="L2547" i="2"/>
  <c r="Q2546" i="2"/>
  <c r="P2546" i="2"/>
  <c r="R2546" i="2" s="1"/>
  <c r="O2546" i="2"/>
  <c r="M2546" i="2"/>
  <c r="L2546" i="2"/>
  <c r="N2546" i="2" s="1"/>
  <c r="R2545" i="2"/>
  <c r="Q2545" i="2"/>
  <c r="P2545" i="2"/>
  <c r="O2545" i="2"/>
  <c r="M2545" i="2"/>
  <c r="N2545" i="2" s="1"/>
  <c r="L2545" i="2"/>
  <c r="Q2544" i="2"/>
  <c r="P2544" i="2"/>
  <c r="R2544" i="2" s="1"/>
  <c r="O2544" i="2"/>
  <c r="M2544" i="2"/>
  <c r="L2544" i="2"/>
  <c r="Q2543" i="2"/>
  <c r="P2543" i="2"/>
  <c r="R2543" i="2" s="1"/>
  <c r="O2543" i="2"/>
  <c r="M2543" i="2"/>
  <c r="L2543" i="2"/>
  <c r="R2542" i="2"/>
  <c r="Q2542" i="2"/>
  <c r="P2542" i="2"/>
  <c r="O2542" i="2"/>
  <c r="N2542" i="2"/>
  <c r="M2542" i="2"/>
  <c r="L2542" i="2"/>
  <c r="R2541" i="2"/>
  <c r="Q2541" i="2"/>
  <c r="P2541" i="2"/>
  <c r="O2541" i="2"/>
  <c r="M2541" i="2"/>
  <c r="L2541" i="2"/>
  <c r="Q2540" i="2"/>
  <c r="P2540" i="2"/>
  <c r="R2540" i="2" s="1"/>
  <c r="O2540" i="2"/>
  <c r="M2540" i="2"/>
  <c r="L2540" i="2"/>
  <c r="Q2539" i="2"/>
  <c r="P2539" i="2"/>
  <c r="R2539" i="2" s="1"/>
  <c r="O2539" i="2"/>
  <c r="M2539" i="2"/>
  <c r="N2539" i="2" s="1"/>
  <c r="L2539" i="2"/>
  <c r="R2538" i="2"/>
  <c r="Q2538" i="2"/>
  <c r="P2538" i="2"/>
  <c r="O2538" i="2"/>
  <c r="M2538" i="2"/>
  <c r="N2538" i="2" s="1"/>
  <c r="L2538" i="2"/>
  <c r="Q2537" i="2"/>
  <c r="P2537" i="2"/>
  <c r="R2537" i="2" s="1"/>
  <c r="O2537" i="2"/>
  <c r="M2537" i="2"/>
  <c r="L2537" i="2"/>
  <c r="Q2536" i="2"/>
  <c r="P2536" i="2"/>
  <c r="R2536" i="2" s="1"/>
  <c r="O2536" i="2"/>
  <c r="M2536" i="2"/>
  <c r="L2536" i="2"/>
  <c r="Q2535" i="2"/>
  <c r="P2535" i="2"/>
  <c r="R2535" i="2" s="1"/>
  <c r="O2535" i="2"/>
  <c r="M2535" i="2"/>
  <c r="N2535" i="2" s="1"/>
  <c r="L2535" i="2"/>
  <c r="Q2534" i="2"/>
  <c r="P2534" i="2"/>
  <c r="R2534" i="2" s="1"/>
  <c r="O2534" i="2"/>
  <c r="M2534" i="2"/>
  <c r="N2534" i="2" s="1"/>
  <c r="L2534" i="2"/>
  <c r="Q2533" i="2"/>
  <c r="P2533" i="2"/>
  <c r="R2533" i="2" s="1"/>
  <c r="O2533" i="2"/>
  <c r="M2533" i="2"/>
  <c r="N2533" i="2" s="1"/>
  <c r="L2533" i="2"/>
  <c r="Q2532" i="2"/>
  <c r="P2532" i="2"/>
  <c r="R2532" i="2" s="1"/>
  <c r="O2532" i="2"/>
  <c r="M2532" i="2"/>
  <c r="L2532" i="2"/>
  <c r="N2532" i="2" s="1"/>
  <c r="Q2531" i="2"/>
  <c r="P2531" i="2"/>
  <c r="R2531" i="2" s="1"/>
  <c r="O2531" i="2"/>
  <c r="M2531" i="2"/>
  <c r="L2531" i="2"/>
  <c r="Q2530" i="2"/>
  <c r="P2530" i="2"/>
  <c r="R2530" i="2" s="1"/>
  <c r="O2530" i="2"/>
  <c r="M2530" i="2"/>
  <c r="L2530" i="2"/>
  <c r="N2530" i="2" s="1"/>
  <c r="R2529" i="2"/>
  <c r="Q2529" i="2"/>
  <c r="P2529" i="2"/>
  <c r="O2529" i="2"/>
  <c r="M2529" i="2"/>
  <c r="N2529" i="2" s="1"/>
  <c r="L2529" i="2"/>
  <c r="Q2528" i="2"/>
  <c r="P2528" i="2"/>
  <c r="R2528" i="2" s="1"/>
  <c r="O2528" i="2"/>
  <c r="M2528" i="2"/>
  <c r="L2528" i="2"/>
  <c r="Q2527" i="2"/>
  <c r="P2527" i="2"/>
  <c r="R2527" i="2" s="1"/>
  <c r="O2527" i="2"/>
  <c r="M2527" i="2"/>
  <c r="L2527" i="2"/>
  <c r="R2526" i="2"/>
  <c r="Q2526" i="2"/>
  <c r="P2526" i="2"/>
  <c r="O2526" i="2"/>
  <c r="N2526" i="2"/>
  <c r="M2526" i="2"/>
  <c r="L2526" i="2"/>
  <c r="R2525" i="2"/>
  <c r="Q2525" i="2"/>
  <c r="P2525" i="2"/>
  <c r="O2525" i="2"/>
  <c r="M2525" i="2"/>
  <c r="N2525" i="2" s="1"/>
  <c r="L2525" i="2"/>
  <c r="Q2524" i="2"/>
  <c r="P2524" i="2"/>
  <c r="R2524" i="2" s="1"/>
  <c r="O2524" i="2"/>
  <c r="M2524" i="2"/>
  <c r="L2524" i="2"/>
  <c r="Q2523" i="2"/>
  <c r="P2523" i="2"/>
  <c r="R2523" i="2" s="1"/>
  <c r="O2523" i="2"/>
  <c r="M2523" i="2"/>
  <c r="N2523" i="2" s="1"/>
  <c r="L2523" i="2"/>
  <c r="R2522" i="2"/>
  <c r="Q2522" i="2"/>
  <c r="P2522" i="2"/>
  <c r="O2522" i="2"/>
  <c r="N2522" i="2"/>
  <c r="M2522" i="2"/>
  <c r="L2522" i="2"/>
  <c r="Q2521" i="2"/>
  <c r="P2521" i="2"/>
  <c r="R2521" i="2" s="1"/>
  <c r="O2521" i="2"/>
  <c r="M2521" i="2"/>
  <c r="L2521" i="2"/>
  <c r="Q2520" i="2"/>
  <c r="P2520" i="2"/>
  <c r="R2520" i="2" s="1"/>
  <c r="O2520" i="2"/>
  <c r="M2520" i="2"/>
  <c r="L2520" i="2"/>
  <c r="Q2519" i="2"/>
  <c r="P2519" i="2"/>
  <c r="R2519" i="2" s="1"/>
  <c r="O2519" i="2"/>
  <c r="M2519" i="2"/>
  <c r="N2519" i="2" s="1"/>
  <c r="L2519" i="2"/>
  <c r="Q2518" i="2"/>
  <c r="P2518" i="2"/>
  <c r="R2518" i="2" s="1"/>
  <c r="O2518" i="2"/>
  <c r="M2518" i="2"/>
  <c r="N2518" i="2" s="1"/>
  <c r="L2518" i="2"/>
  <c r="Q2517" i="2"/>
  <c r="P2517" i="2"/>
  <c r="R2517" i="2" s="1"/>
  <c r="O2517" i="2"/>
  <c r="M2517" i="2"/>
  <c r="N2517" i="2" s="1"/>
  <c r="L2517" i="2"/>
  <c r="Q2516" i="2"/>
  <c r="P2516" i="2"/>
  <c r="R2516" i="2" s="1"/>
  <c r="O2516" i="2"/>
  <c r="M2516" i="2"/>
  <c r="L2516" i="2"/>
  <c r="N2516" i="2" s="1"/>
  <c r="Q2515" i="2"/>
  <c r="P2515" i="2"/>
  <c r="R2515" i="2" s="1"/>
  <c r="O2515" i="2"/>
  <c r="M2515" i="2"/>
  <c r="N2515" i="2" s="1"/>
  <c r="L2515" i="2"/>
  <c r="Q2514" i="2"/>
  <c r="P2514" i="2"/>
  <c r="R2514" i="2" s="1"/>
  <c r="O2514" i="2"/>
  <c r="M2514" i="2"/>
  <c r="L2514" i="2"/>
  <c r="N2514" i="2" s="1"/>
  <c r="R2513" i="2"/>
  <c r="Q2513" i="2"/>
  <c r="P2513" i="2"/>
  <c r="O2513" i="2"/>
  <c r="M2513" i="2"/>
  <c r="N2513" i="2" s="1"/>
  <c r="L2513" i="2"/>
  <c r="Q2512" i="2"/>
  <c r="P2512" i="2"/>
  <c r="R2512" i="2" s="1"/>
  <c r="O2512" i="2"/>
  <c r="M2512" i="2"/>
  <c r="L2512" i="2"/>
  <c r="Q2511" i="2"/>
  <c r="P2511" i="2"/>
  <c r="R2511" i="2" s="1"/>
  <c r="O2511" i="2"/>
  <c r="M2511" i="2"/>
  <c r="L2511" i="2"/>
  <c r="R2510" i="2"/>
  <c r="Q2510" i="2"/>
  <c r="P2510" i="2"/>
  <c r="O2510" i="2"/>
  <c r="N2510" i="2"/>
  <c r="M2510" i="2"/>
  <c r="L2510" i="2"/>
  <c r="R2509" i="2"/>
  <c r="Q2509" i="2"/>
  <c r="P2509" i="2"/>
  <c r="O2509" i="2"/>
  <c r="M2509" i="2"/>
  <c r="L2509" i="2"/>
  <c r="Q2508" i="2"/>
  <c r="P2508" i="2"/>
  <c r="R2508" i="2" s="1"/>
  <c r="O2508" i="2"/>
  <c r="M2508" i="2"/>
  <c r="L2508" i="2"/>
  <c r="Q2507" i="2"/>
  <c r="P2507" i="2"/>
  <c r="R2507" i="2" s="1"/>
  <c r="O2507" i="2"/>
  <c r="M2507" i="2"/>
  <c r="N2507" i="2" s="1"/>
  <c r="L2507" i="2"/>
  <c r="R2506" i="2"/>
  <c r="Q2506" i="2"/>
  <c r="P2506" i="2"/>
  <c r="O2506" i="2"/>
  <c r="M2506" i="2"/>
  <c r="N2506" i="2" s="1"/>
  <c r="L2506" i="2"/>
  <c r="Q2505" i="2"/>
  <c r="P2505" i="2"/>
  <c r="R2505" i="2" s="1"/>
  <c r="O2505" i="2"/>
  <c r="M2505" i="2"/>
  <c r="L2505" i="2"/>
  <c r="Q2504" i="2"/>
  <c r="P2504" i="2"/>
  <c r="R2504" i="2" s="1"/>
  <c r="O2504" i="2"/>
  <c r="M2504" i="2"/>
  <c r="L2504" i="2"/>
  <c r="Q2503" i="2"/>
  <c r="P2503" i="2"/>
  <c r="R2503" i="2" s="1"/>
  <c r="O2503" i="2"/>
  <c r="M2503" i="2"/>
  <c r="N2503" i="2" s="1"/>
  <c r="L2503" i="2"/>
  <c r="Q2502" i="2"/>
  <c r="P2502" i="2"/>
  <c r="R2502" i="2" s="1"/>
  <c r="O2502" i="2"/>
  <c r="M2502" i="2"/>
  <c r="L2502" i="2"/>
  <c r="Q2501" i="2"/>
  <c r="P2501" i="2"/>
  <c r="R2501" i="2" s="1"/>
  <c r="O2501" i="2"/>
  <c r="M2501" i="2"/>
  <c r="N2501" i="2" s="1"/>
  <c r="L2501" i="2"/>
  <c r="Q2500" i="2"/>
  <c r="P2500" i="2"/>
  <c r="R2500" i="2" s="1"/>
  <c r="O2500" i="2"/>
  <c r="M2500" i="2"/>
  <c r="L2500" i="2"/>
  <c r="N2500" i="2" s="1"/>
  <c r="Q2499" i="2"/>
  <c r="P2499" i="2"/>
  <c r="R2499" i="2" s="1"/>
  <c r="O2499" i="2"/>
  <c r="M2499" i="2"/>
  <c r="L2499" i="2"/>
  <c r="Q2498" i="2"/>
  <c r="P2498" i="2"/>
  <c r="R2498" i="2" s="1"/>
  <c r="O2498" i="2"/>
  <c r="M2498" i="2"/>
  <c r="L2498" i="2"/>
  <c r="N2498" i="2" s="1"/>
  <c r="R2497" i="2"/>
  <c r="Q2497" i="2"/>
  <c r="P2497" i="2"/>
  <c r="O2497" i="2"/>
  <c r="M2497" i="2"/>
  <c r="N2497" i="2" s="1"/>
  <c r="L2497" i="2"/>
  <c r="Q2496" i="2"/>
  <c r="P2496" i="2"/>
  <c r="R2496" i="2" s="1"/>
  <c r="O2496" i="2"/>
  <c r="M2496" i="2"/>
  <c r="L2496" i="2"/>
  <c r="Q2495" i="2"/>
  <c r="P2495" i="2"/>
  <c r="R2495" i="2" s="1"/>
  <c r="O2495" i="2"/>
  <c r="M2495" i="2"/>
  <c r="L2495" i="2"/>
  <c r="R2494" i="2"/>
  <c r="Q2494" i="2"/>
  <c r="P2494" i="2"/>
  <c r="O2494" i="2"/>
  <c r="N2494" i="2"/>
  <c r="M2494" i="2"/>
  <c r="L2494" i="2"/>
  <c r="R2493" i="2"/>
  <c r="Q2493" i="2"/>
  <c r="P2493" i="2"/>
  <c r="O2493" i="2"/>
  <c r="M2493" i="2"/>
  <c r="N2493" i="2" s="1"/>
  <c r="L2493" i="2"/>
  <c r="Q2492" i="2"/>
  <c r="P2492" i="2"/>
  <c r="R2492" i="2" s="1"/>
  <c r="O2492" i="2"/>
  <c r="M2492" i="2"/>
  <c r="L2492" i="2"/>
  <c r="Q2491" i="2"/>
  <c r="P2491" i="2"/>
  <c r="R2491" i="2" s="1"/>
  <c r="O2491" i="2"/>
  <c r="M2491" i="2"/>
  <c r="N2491" i="2" s="1"/>
  <c r="L2491" i="2"/>
  <c r="R2490" i="2"/>
  <c r="Q2490" i="2"/>
  <c r="P2490" i="2"/>
  <c r="O2490" i="2"/>
  <c r="N2490" i="2"/>
  <c r="M2490" i="2"/>
  <c r="L2490" i="2"/>
  <c r="Q2489" i="2"/>
  <c r="P2489" i="2"/>
  <c r="R2489" i="2" s="1"/>
  <c r="O2489" i="2"/>
  <c r="M2489" i="2"/>
  <c r="L2489" i="2"/>
  <c r="Q2488" i="2"/>
  <c r="P2488" i="2"/>
  <c r="R2488" i="2" s="1"/>
  <c r="O2488" i="2"/>
  <c r="M2488" i="2"/>
  <c r="L2488" i="2"/>
  <c r="N2488" i="2" s="1"/>
  <c r="Q2487" i="2"/>
  <c r="P2487" i="2"/>
  <c r="R2487" i="2" s="1"/>
  <c r="O2487" i="2"/>
  <c r="M2487" i="2"/>
  <c r="N2487" i="2" s="1"/>
  <c r="L2487" i="2"/>
  <c r="Q2486" i="2"/>
  <c r="P2486" i="2"/>
  <c r="R2486" i="2" s="1"/>
  <c r="O2486" i="2"/>
  <c r="M2486" i="2"/>
  <c r="N2486" i="2" s="1"/>
  <c r="L2486" i="2"/>
  <c r="Q2485" i="2"/>
  <c r="P2485" i="2"/>
  <c r="R2485" i="2" s="1"/>
  <c r="O2485" i="2"/>
  <c r="M2485" i="2"/>
  <c r="N2485" i="2" s="1"/>
  <c r="L2485" i="2"/>
  <c r="Q2484" i="2"/>
  <c r="P2484" i="2"/>
  <c r="R2484" i="2" s="1"/>
  <c r="O2484" i="2"/>
  <c r="M2484" i="2"/>
  <c r="L2484" i="2"/>
  <c r="N2484" i="2" s="1"/>
  <c r="Q2483" i="2"/>
  <c r="P2483" i="2"/>
  <c r="R2483" i="2" s="1"/>
  <c r="O2483" i="2"/>
  <c r="M2483" i="2"/>
  <c r="N2483" i="2" s="1"/>
  <c r="L2483" i="2"/>
  <c r="Q2482" i="2"/>
  <c r="P2482" i="2"/>
  <c r="R2482" i="2" s="1"/>
  <c r="O2482" i="2"/>
  <c r="M2482" i="2"/>
  <c r="L2482" i="2"/>
  <c r="N2482" i="2" s="1"/>
  <c r="R2481" i="2"/>
  <c r="Q2481" i="2"/>
  <c r="P2481" i="2"/>
  <c r="O2481" i="2"/>
  <c r="M2481" i="2"/>
  <c r="N2481" i="2" s="1"/>
  <c r="L2481" i="2"/>
  <c r="Q2480" i="2"/>
  <c r="P2480" i="2"/>
  <c r="R2480" i="2" s="1"/>
  <c r="O2480" i="2"/>
  <c r="M2480" i="2"/>
  <c r="L2480" i="2"/>
  <c r="Q2479" i="2"/>
  <c r="P2479" i="2"/>
  <c r="R2479" i="2" s="1"/>
  <c r="O2479" i="2"/>
  <c r="M2479" i="2"/>
  <c r="L2479" i="2"/>
  <c r="R2478" i="2"/>
  <c r="Q2478" i="2"/>
  <c r="P2478" i="2"/>
  <c r="O2478" i="2"/>
  <c r="N2478" i="2"/>
  <c r="M2478" i="2"/>
  <c r="L2478" i="2"/>
  <c r="R2477" i="2"/>
  <c r="Q2477" i="2"/>
  <c r="P2477" i="2"/>
  <c r="O2477" i="2"/>
  <c r="M2477" i="2"/>
  <c r="L2477" i="2"/>
  <c r="Q2476" i="2"/>
  <c r="P2476" i="2"/>
  <c r="R2476" i="2" s="1"/>
  <c r="O2476" i="2"/>
  <c r="M2476" i="2"/>
  <c r="L2476" i="2"/>
  <c r="Q2475" i="2"/>
  <c r="P2475" i="2"/>
  <c r="R2475" i="2" s="1"/>
  <c r="O2475" i="2"/>
  <c r="M2475" i="2"/>
  <c r="N2475" i="2" s="1"/>
  <c r="L2475" i="2"/>
  <c r="R2474" i="2"/>
  <c r="Q2474" i="2"/>
  <c r="P2474" i="2"/>
  <c r="O2474" i="2"/>
  <c r="M2474" i="2"/>
  <c r="N2474" i="2" s="1"/>
  <c r="L2474" i="2"/>
  <c r="Q2473" i="2"/>
  <c r="P2473" i="2"/>
  <c r="R2473" i="2" s="1"/>
  <c r="O2473" i="2"/>
  <c r="M2473" i="2"/>
  <c r="L2473" i="2"/>
  <c r="Q2472" i="2"/>
  <c r="P2472" i="2"/>
  <c r="R2472" i="2" s="1"/>
  <c r="O2472" i="2"/>
  <c r="M2472" i="2"/>
  <c r="L2472" i="2"/>
  <c r="Q2471" i="2"/>
  <c r="P2471" i="2"/>
  <c r="R2471" i="2" s="1"/>
  <c r="O2471" i="2"/>
  <c r="M2471" i="2"/>
  <c r="N2471" i="2" s="1"/>
  <c r="L2471" i="2"/>
  <c r="Q2470" i="2"/>
  <c r="P2470" i="2"/>
  <c r="R2470" i="2" s="1"/>
  <c r="O2470" i="2"/>
  <c r="M2470" i="2"/>
  <c r="N2470" i="2" s="1"/>
  <c r="L2470" i="2"/>
  <c r="Q2469" i="2"/>
  <c r="P2469" i="2"/>
  <c r="R2469" i="2" s="1"/>
  <c r="O2469" i="2"/>
  <c r="M2469" i="2"/>
  <c r="N2469" i="2" s="1"/>
  <c r="L2469" i="2"/>
  <c r="Q2468" i="2"/>
  <c r="P2468" i="2"/>
  <c r="R2468" i="2" s="1"/>
  <c r="O2468" i="2"/>
  <c r="M2468" i="2"/>
  <c r="L2468" i="2"/>
  <c r="N2468" i="2" s="1"/>
  <c r="Q2467" i="2"/>
  <c r="P2467" i="2"/>
  <c r="R2467" i="2" s="1"/>
  <c r="O2467" i="2"/>
  <c r="M2467" i="2"/>
  <c r="L2467" i="2"/>
  <c r="Q2466" i="2"/>
  <c r="P2466" i="2"/>
  <c r="R2466" i="2" s="1"/>
  <c r="O2466" i="2"/>
  <c r="M2466" i="2"/>
  <c r="L2466" i="2"/>
  <c r="N2466" i="2" s="1"/>
  <c r="R2465" i="2"/>
  <c r="Q2465" i="2"/>
  <c r="P2465" i="2"/>
  <c r="O2465" i="2"/>
  <c r="M2465" i="2"/>
  <c r="N2465" i="2" s="1"/>
  <c r="L2465" i="2"/>
  <c r="Q2464" i="2"/>
  <c r="P2464" i="2"/>
  <c r="R2464" i="2" s="1"/>
  <c r="O2464" i="2"/>
  <c r="M2464" i="2"/>
  <c r="L2464" i="2"/>
  <c r="Q2463" i="2"/>
  <c r="P2463" i="2"/>
  <c r="R2463" i="2" s="1"/>
  <c r="O2463" i="2"/>
  <c r="M2463" i="2"/>
  <c r="L2463" i="2"/>
  <c r="R2462" i="2"/>
  <c r="Q2462" i="2"/>
  <c r="P2462" i="2"/>
  <c r="O2462" i="2"/>
  <c r="N2462" i="2"/>
  <c r="M2462" i="2"/>
  <c r="L2462" i="2"/>
  <c r="R2461" i="2"/>
  <c r="Q2461" i="2"/>
  <c r="P2461" i="2"/>
  <c r="O2461" i="2"/>
  <c r="M2461" i="2"/>
  <c r="L2461" i="2"/>
  <c r="Q2460" i="2"/>
  <c r="P2460" i="2"/>
  <c r="R2460" i="2" s="1"/>
  <c r="O2460" i="2"/>
  <c r="M2460" i="2"/>
  <c r="L2460" i="2"/>
  <c r="Q2459" i="2"/>
  <c r="P2459" i="2"/>
  <c r="R2459" i="2" s="1"/>
  <c r="O2459" i="2"/>
  <c r="M2459" i="2"/>
  <c r="N2459" i="2" s="1"/>
  <c r="L2459" i="2"/>
  <c r="R2458" i="2"/>
  <c r="Q2458" i="2"/>
  <c r="P2458" i="2"/>
  <c r="O2458" i="2"/>
  <c r="M2458" i="2"/>
  <c r="N2458" i="2" s="1"/>
  <c r="L2458" i="2"/>
  <c r="Q2457" i="2"/>
  <c r="P2457" i="2"/>
  <c r="R2457" i="2" s="1"/>
  <c r="O2457" i="2"/>
  <c r="M2457" i="2"/>
  <c r="L2457" i="2"/>
  <c r="Q2456" i="2"/>
  <c r="P2456" i="2"/>
  <c r="R2456" i="2" s="1"/>
  <c r="O2456" i="2"/>
  <c r="M2456" i="2"/>
  <c r="L2456" i="2"/>
  <c r="Q2455" i="2"/>
  <c r="P2455" i="2"/>
  <c r="R2455" i="2" s="1"/>
  <c r="O2455" i="2"/>
  <c r="M2455" i="2"/>
  <c r="N2455" i="2" s="1"/>
  <c r="L2455" i="2"/>
  <c r="Q2454" i="2"/>
  <c r="P2454" i="2"/>
  <c r="R2454" i="2" s="1"/>
  <c r="O2454" i="2"/>
  <c r="M2454" i="2"/>
  <c r="N2454" i="2" s="1"/>
  <c r="L2454" i="2"/>
  <c r="Q2453" i="2"/>
  <c r="P2453" i="2"/>
  <c r="R2453" i="2" s="1"/>
  <c r="O2453" i="2"/>
  <c r="M2453" i="2"/>
  <c r="N2453" i="2" s="1"/>
  <c r="L2453" i="2"/>
  <c r="Q2452" i="2"/>
  <c r="P2452" i="2"/>
  <c r="R2452" i="2" s="1"/>
  <c r="O2452" i="2"/>
  <c r="M2452" i="2"/>
  <c r="L2452" i="2"/>
  <c r="N2452" i="2" s="1"/>
  <c r="Q2451" i="2"/>
  <c r="P2451" i="2"/>
  <c r="R2451" i="2" s="1"/>
  <c r="O2451" i="2"/>
  <c r="M2451" i="2"/>
  <c r="L2451" i="2"/>
  <c r="Q2450" i="2"/>
  <c r="P2450" i="2"/>
  <c r="R2450" i="2" s="1"/>
  <c r="O2450" i="2"/>
  <c r="M2450" i="2"/>
  <c r="L2450" i="2"/>
  <c r="N2450" i="2" s="1"/>
  <c r="R2449" i="2"/>
  <c r="Q2449" i="2"/>
  <c r="P2449" i="2"/>
  <c r="O2449" i="2"/>
  <c r="M2449" i="2"/>
  <c r="N2449" i="2" s="1"/>
  <c r="L2449" i="2"/>
  <c r="Q2448" i="2"/>
  <c r="P2448" i="2"/>
  <c r="R2448" i="2" s="1"/>
  <c r="O2448" i="2"/>
  <c r="M2448" i="2"/>
  <c r="L2448" i="2"/>
  <c r="Q2447" i="2"/>
  <c r="P2447" i="2"/>
  <c r="R2447" i="2" s="1"/>
  <c r="O2447" i="2"/>
  <c r="M2447" i="2"/>
  <c r="L2447" i="2"/>
  <c r="R2446" i="2"/>
  <c r="Q2446" i="2"/>
  <c r="P2446" i="2"/>
  <c r="O2446" i="2"/>
  <c r="N2446" i="2"/>
  <c r="M2446" i="2"/>
  <c r="L2446" i="2"/>
  <c r="R2445" i="2"/>
  <c r="Q2445" i="2"/>
  <c r="P2445" i="2"/>
  <c r="O2445" i="2"/>
  <c r="M2445" i="2"/>
  <c r="L2445" i="2"/>
  <c r="Q2444" i="2"/>
  <c r="P2444" i="2"/>
  <c r="R2444" i="2" s="1"/>
  <c r="O2444" i="2"/>
  <c r="M2444" i="2"/>
  <c r="L2444" i="2"/>
  <c r="Q2443" i="2"/>
  <c r="P2443" i="2"/>
  <c r="R2443" i="2" s="1"/>
  <c r="O2443" i="2"/>
  <c r="M2443" i="2"/>
  <c r="N2443" i="2" s="1"/>
  <c r="L2443" i="2"/>
  <c r="R2442" i="2"/>
  <c r="Q2442" i="2"/>
  <c r="P2442" i="2"/>
  <c r="O2442" i="2"/>
  <c r="M2442" i="2"/>
  <c r="N2442" i="2" s="1"/>
  <c r="L2442" i="2"/>
  <c r="Q2441" i="2"/>
  <c r="P2441" i="2"/>
  <c r="R2441" i="2" s="1"/>
  <c r="O2441" i="2"/>
  <c r="M2441" i="2"/>
  <c r="L2441" i="2"/>
  <c r="Q2440" i="2"/>
  <c r="P2440" i="2"/>
  <c r="R2440" i="2" s="1"/>
  <c r="O2440" i="2"/>
  <c r="M2440" i="2"/>
  <c r="L2440" i="2"/>
  <c r="Q2439" i="2"/>
  <c r="P2439" i="2"/>
  <c r="R2439" i="2" s="1"/>
  <c r="O2439" i="2"/>
  <c r="M2439" i="2"/>
  <c r="N2439" i="2" s="1"/>
  <c r="L2439" i="2"/>
  <c r="Q2438" i="2"/>
  <c r="P2438" i="2"/>
  <c r="R2438" i="2" s="1"/>
  <c r="O2438" i="2"/>
  <c r="M2438" i="2"/>
  <c r="L2438" i="2"/>
  <c r="Q2437" i="2"/>
  <c r="P2437" i="2"/>
  <c r="R2437" i="2" s="1"/>
  <c r="O2437" i="2"/>
  <c r="M2437" i="2"/>
  <c r="N2437" i="2" s="1"/>
  <c r="L2437" i="2"/>
  <c r="Q2436" i="2"/>
  <c r="P2436" i="2"/>
  <c r="R2436" i="2" s="1"/>
  <c r="O2436" i="2"/>
  <c r="M2436" i="2"/>
  <c r="L2436" i="2"/>
  <c r="N2436" i="2" s="1"/>
  <c r="Q2435" i="2"/>
  <c r="P2435" i="2"/>
  <c r="R2435" i="2" s="1"/>
  <c r="O2435" i="2"/>
  <c r="M2435" i="2"/>
  <c r="L2435" i="2"/>
  <c r="Q2434" i="2"/>
  <c r="P2434" i="2"/>
  <c r="R2434" i="2" s="1"/>
  <c r="O2434" i="2"/>
  <c r="M2434" i="2"/>
  <c r="L2434" i="2"/>
  <c r="N2434" i="2" s="1"/>
  <c r="R2433" i="2"/>
  <c r="Q2433" i="2"/>
  <c r="P2433" i="2"/>
  <c r="O2433" i="2"/>
  <c r="M2433" i="2"/>
  <c r="N2433" i="2" s="1"/>
  <c r="L2433" i="2"/>
  <c r="Q2432" i="2"/>
  <c r="P2432" i="2"/>
  <c r="R2432" i="2" s="1"/>
  <c r="O2432" i="2"/>
  <c r="M2432" i="2"/>
  <c r="L2432" i="2"/>
  <c r="Q2431" i="2"/>
  <c r="P2431" i="2"/>
  <c r="R2431" i="2" s="1"/>
  <c r="O2431" i="2"/>
  <c r="M2431" i="2"/>
  <c r="L2431" i="2"/>
  <c r="R2430" i="2"/>
  <c r="Q2430" i="2"/>
  <c r="P2430" i="2"/>
  <c r="O2430" i="2"/>
  <c r="N2430" i="2"/>
  <c r="M2430" i="2"/>
  <c r="L2430" i="2"/>
  <c r="R2429" i="2"/>
  <c r="Q2429" i="2"/>
  <c r="P2429" i="2"/>
  <c r="O2429" i="2"/>
  <c r="M2429" i="2"/>
  <c r="N2429" i="2" s="1"/>
  <c r="L2429" i="2"/>
  <c r="Q2428" i="2"/>
  <c r="P2428" i="2"/>
  <c r="R2428" i="2" s="1"/>
  <c r="O2428" i="2"/>
  <c r="M2428" i="2"/>
  <c r="L2428" i="2"/>
  <c r="Q2427" i="2"/>
  <c r="P2427" i="2"/>
  <c r="R2427" i="2" s="1"/>
  <c r="O2427" i="2"/>
  <c r="M2427" i="2"/>
  <c r="N2427" i="2" s="1"/>
  <c r="L2427" i="2"/>
  <c r="R2426" i="2"/>
  <c r="Q2426" i="2"/>
  <c r="P2426" i="2"/>
  <c r="O2426" i="2"/>
  <c r="N2426" i="2"/>
  <c r="M2426" i="2"/>
  <c r="L2426" i="2"/>
  <c r="Q2425" i="2"/>
  <c r="P2425" i="2"/>
  <c r="R2425" i="2" s="1"/>
  <c r="O2425" i="2"/>
  <c r="M2425" i="2"/>
  <c r="L2425" i="2"/>
  <c r="Q2424" i="2"/>
  <c r="P2424" i="2"/>
  <c r="R2424" i="2" s="1"/>
  <c r="O2424" i="2"/>
  <c r="M2424" i="2"/>
  <c r="L2424" i="2"/>
  <c r="N2424" i="2" s="1"/>
  <c r="Q2423" i="2"/>
  <c r="P2423" i="2"/>
  <c r="R2423" i="2" s="1"/>
  <c r="O2423" i="2"/>
  <c r="M2423" i="2"/>
  <c r="N2423" i="2" s="1"/>
  <c r="L2423" i="2"/>
  <c r="Q2422" i="2"/>
  <c r="P2422" i="2"/>
  <c r="R2422" i="2" s="1"/>
  <c r="O2422" i="2"/>
  <c r="M2422" i="2"/>
  <c r="N2422" i="2" s="1"/>
  <c r="L2422" i="2"/>
  <c r="Q2421" i="2"/>
  <c r="P2421" i="2"/>
  <c r="R2421" i="2" s="1"/>
  <c r="O2421" i="2"/>
  <c r="M2421" i="2"/>
  <c r="N2421" i="2" s="1"/>
  <c r="L2421" i="2"/>
  <c r="Q2420" i="2"/>
  <c r="P2420" i="2"/>
  <c r="R2420" i="2" s="1"/>
  <c r="O2420" i="2"/>
  <c r="M2420" i="2"/>
  <c r="L2420" i="2"/>
  <c r="N2420" i="2" s="1"/>
  <c r="Q2419" i="2"/>
  <c r="P2419" i="2"/>
  <c r="R2419" i="2" s="1"/>
  <c r="O2419" i="2"/>
  <c r="M2419" i="2"/>
  <c r="N2419" i="2" s="1"/>
  <c r="L2419" i="2"/>
  <c r="Q2418" i="2"/>
  <c r="P2418" i="2"/>
  <c r="R2418" i="2" s="1"/>
  <c r="O2418" i="2"/>
  <c r="M2418" i="2"/>
  <c r="L2418" i="2"/>
  <c r="N2418" i="2" s="1"/>
  <c r="R2417" i="2"/>
  <c r="Q2417" i="2"/>
  <c r="P2417" i="2"/>
  <c r="O2417" i="2"/>
  <c r="M2417" i="2"/>
  <c r="N2417" i="2" s="1"/>
  <c r="L2417" i="2"/>
  <c r="Q2416" i="2"/>
  <c r="P2416" i="2"/>
  <c r="R2416" i="2" s="1"/>
  <c r="O2416" i="2"/>
  <c r="M2416" i="2"/>
  <c r="L2416" i="2"/>
  <c r="Q2415" i="2"/>
  <c r="P2415" i="2"/>
  <c r="R2415" i="2" s="1"/>
  <c r="O2415" i="2"/>
  <c r="M2415" i="2"/>
  <c r="L2415" i="2"/>
  <c r="R2414" i="2"/>
  <c r="Q2414" i="2"/>
  <c r="P2414" i="2"/>
  <c r="O2414" i="2"/>
  <c r="N2414" i="2"/>
  <c r="M2414" i="2"/>
  <c r="L2414" i="2"/>
  <c r="R2413" i="2"/>
  <c r="Q2413" i="2"/>
  <c r="P2413" i="2"/>
  <c r="O2413" i="2"/>
  <c r="M2413" i="2"/>
  <c r="L2413" i="2"/>
  <c r="Q2412" i="2"/>
  <c r="P2412" i="2"/>
  <c r="R2412" i="2" s="1"/>
  <c r="O2412" i="2"/>
  <c r="M2412" i="2"/>
  <c r="L2412" i="2"/>
  <c r="Q2411" i="2"/>
  <c r="P2411" i="2"/>
  <c r="R2411" i="2" s="1"/>
  <c r="O2411" i="2"/>
  <c r="M2411" i="2"/>
  <c r="N2411" i="2" s="1"/>
  <c r="L2411" i="2"/>
  <c r="R2410" i="2"/>
  <c r="Q2410" i="2"/>
  <c r="P2410" i="2"/>
  <c r="O2410" i="2"/>
  <c r="M2410" i="2"/>
  <c r="N2410" i="2" s="1"/>
  <c r="L2410" i="2"/>
  <c r="Q2409" i="2"/>
  <c r="P2409" i="2"/>
  <c r="R2409" i="2" s="1"/>
  <c r="O2409" i="2"/>
  <c r="M2409" i="2"/>
  <c r="L2409" i="2"/>
  <c r="Q2408" i="2"/>
  <c r="P2408" i="2"/>
  <c r="R2408" i="2" s="1"/>
  <c r="O2408" i="2"/>
  <c r="M2408" i="2"/>
  <c r="L2408" i="2"/>
  <c r="Q2407" i="2"/>
  <c r="P2407" i="2"/>
  <c r="R2407" i="2" s="1"/>
  <c r="O2407" i="2"/>
  <c r="M2407" i="2"/>
  <c r="N2407" i="2" s="1"/>
  <c r="L2407" i="2"/>
  <c r="Q2406" i="2"/>
  <c r="P2406" i="2"/>
  <c r="R2406" i="2" s="1"/>
  <c r="O2406" i="2"/>
  <c r="M2406" i="2"/>
  <c r="N2406" i="2" s="1"/>
  <c r="L2406" i="2"/>
  <c r="Q2405" i="2"/>
  <c r="P2405" i="2"/>
  <c r="R2405" i="2" s="1"/>
  <c r="O2405" i="2"/>
  <c r="M2405" i="2"/>
  <c r="N2405" i="2" s="1"/>
  <c r="L2405" i="2"/>
  <c r="Q2404" i="2"/>
  <c r="P2404" i="2"/>
  <c r="R2404" i="2" s="1"/>
  <c r="O2404" i="2"/>
  <c r="M2404" i="2"/>
  <c r="L2404" i="2"/>
  <c r="N2404" i="2" s="1"/>
  <c r="Q2403" i="2"/>
  <c r="P2403" i="2"/>
  <c r="R2403" i="2" s="1"/>
  <c r="O2403" i="2"/>
  <c r="M2403" i="2"/>
  <c r="L2403" i="2"/>
  <c r="Q2402" i="2"/>
  <c r="P2402" i="2"/>
  <c r="R2402" i="2" s="1"/>
  <c r="O2402" i="2"/>
  <c r="M2402" i="2"/>
  <c r="N2402" i="2" s="1"/>
  <c r="L2402" i="2"/>
  <c r="R2401" i="2"/>
  <c r="Q2401" i="2"/>
  <c r="P2401" i="2"/>
  <c r="O2401" i="2"/>
  <c r="M2401" i="2"/>
  <c r="N2401" i="2" s="1"/>
  <c r="L2401" i="2"/>
  <c r="Q2400" i="2"/>
  <c r="P2400" i="2"/>
  <c r="R2400" i="2" s="1"/>
  <c r="O2400" i="2"/>
  <c r="M2400" i="2"/>
  <c r="L2400" i="2"/>
  <c r="N2400" i="2" s="1"/>
  <c r="Q2399" i="2"/>
  <c r="P2399" i="2"/>
  <c r="R2399" i="2" s="1"/>
  <c r="O2399" i="2"/>
  <c r="M2399" i="2"/>
  <c r="L2399" i="2"/>
  <c r="R2398" i="2"/>
  <c r="Q2398" i="2"/>
  <c r="P2398" i="2"/>
  <c r="O2398" i="2"/>
  <c r="N2398" i="2"/>
  <c r="M2398" i="2"/>
  <c r="L2398" i="2"/>
  <c r="R2397" i="2"/>
  <c r="Q2397" i="2"/>
  <c r="P2397" i="2"/>
  <c r="O2397" i="2"/>
  <c r="M2397" i="2"/>
  <c r="L2397" i="2"/>
  <c r="Q2396" i="2"/>
  <c r="P2396" i="2"/>
  <c r="R2396" i="2" s="1"/>
  <c r="O2396" i="2"/>
  <c r="M2396" i="2"/>
  <c r="L2396" i="2"/>
  <c r="Q2395" i="2"/>
  <c r="P2395" i="2"/>
  <c r="R2395" i="2" s="1"/>
  <c r="O2395" i="2"/>
  <c r="M2395" i="2"/>
  <c r="N2395" i="2" s="1"/>
  <c r="L2395" i="2"/>
  <c r="R2394" i="2"/>
  <c r="Q2394" i="2"/>
  <c r="P2394" i="2"/>
  <c r="O2394" i="2"/>
  <c r="M2394" i="2"/>
  <c r="N2394" i="2" s="1"/>
  <c r="L2394" i="2"/>
  <c r="Q2393" i="2"/>
  <c r="P2393" i="2"/>
  <c r="R2393" i="2" s="1"/>
  <c r="O2393" i="2"/>
  <c r="M2393" i="2"/>
  <c r="L2393" i="2"/>
  <c r="Q2392" i="2"/>
  <c r="P2392" i="2"/>
  <c r="R2392" i="2" s="1"/>
  <c r="O2392" i="2"/>
  <c r="M2392" i="2"/>
  <c r="L2392" i="2"/>
  <c r="Q2391" i="2"/>
  <c r="P2391" i="2"/>
  <c r="R2391" i="2" s="1"/>
  <c r="O2391" i="2"/>
  <c r="M2391" i="2"/>
  <c r="N2391" i="2" s="1"/>
  <c r="L2391" i="2"/>
  <c r="Q2390" i="2"/>
  <c r="P2390" i="2"/>
  <c r="R2390" i="2" s="1"/>
  <c r="O2390" i="2"/>
  <c r="M2390" i="2"/>
  <c r="N2390" i="2" s="1"/>
  <c r="L2390" i="2"/>
  <c r="Q2389" i="2"/>
  <c r="P2389" i="2"/>
  <c r="R2389" i="2" s="1"/>
  <c r="O2389" i="2"/>
  <c r="M2389" i="2"/>
  <c r="L2389" i="2"/>
  <c r="Q2388" i="2"/>
  <c r="P2388" i="2"/>
  <c r="R2388" i="2" s="1"/>
  <c r="O2388" i="2"/>
  <c r="M2388" i="2"/>
  <c r="L2388" i="2"/>
  <c r="N2388" i="2" s="1"/>
  <c r="Q2387" i="2"/>
  <c r="P2387" i="2"/>
  <c r="R2387" i="2" s="1"/>
  <c r="O2387" i="2"/>
  <c r="M2387" i="2"/>
  <c r="L2387" i="2"/>
  <c r="Q2386" i="2"/>
  <c r="P2386" i="2"/>
  <c r="R2386" i="2" s="1"/>
  <c r="O2386" i="2"/>
  <c r="M2386" i="2"/>
  <c r="N2386" i="2" s="1"/>
  <c r="L2386" i="2"/>
  <c r="R2385" i="2"/>
  <c r="Q2385" i="2"/>
  <c r="P2385" i="2"/>
  <c r="O2385" i="2"/>
  <c r="M2385" i="2"/>
  <c r="N2385" i="2" s="1"/>
  <c r="L2385" i="2"/>
  <c r="Q2384" i="2"/>
  <c r="P2384" i="2"/>
  <c r="R2384" i="2" s="1"/>
  <c r="O2384" i="2"/>
  <c r="M2384" i="2"/>
  <c r="L2384" i="2"/>
  <c r="N2384" i="2" s="1"/>
  <c r="Q2383" i="2"/>
  <c r="P2383" i="2"/>
  <c r="R2383" i="2" s="1"/>
  <c r="O2383" i="2"/>
  <c r="M2383" i="2"/>
  <c r="L2383" i="2"/>
  <c r="R2382" i="2"/>
  <c r="Q2382" i="2"/>
  <c r="P2382" i="2"/>
  <c r="O2382" i="2"/>
  <c r="N2382" i="2"/>
  <c r="M2382" i="2"/>
  <c r="L2382" i="2"/>
  <c r="R2381" i="2"/>
  <c r="Q2381" i="2"/>
  <c r="P2381" i="2"/>
  <c r="O2381" i="2"/>
  <c r="M2381" i="2"/>
  <c r="L2381" i="2"/>
  <c r="Q2380" i="2"/>
  <c r="P2380" i="2"/>
  <c r="R2380" i="2" s="1"/>
  <c r="O2380" i="2"/>
  <c r="M2380" i="2"/>
  <c r="L2380" i="2"/>
  <c r="Q2379" i="2"/>
  <c r="P2379" i="2"/>
  <c r="R2379" i="2" s="1"/>
  <c r="O2379" i="2"/>
  <c r="M2379" i="2"/>
  <c r="L2379" i="2"/>
  <c r="R2378" i="2"/>
  <c r="Q2378" i="2"/>
  <c r="P2378" i="2"/>
  <c r="O2378" i="2"/>
  <c r="M2378" i="2"/>
  <c r="N2378" i="2" s="1"/>
  <c r="L2378" i="2"/>
  <c r="Q2377" i="2"/>
  <c r="P2377" i="2"/>
  <c r="R2377" i="2" s="1"/>
  <c r="O2377" i="2"/>
  <c r="M2377" i="2"/>
  <c r="L2377" i="2"/>
  <c r="Q2376" i="2"/>
  <c r="P2376" i="2"/>
  <c r="R2376" i="2" s="1"/>
  <c r="O2376" i="2"/>
  <c r="M2376" i="2"/>
  <c r="L2376" i="2"/>
  <c r="Q2375" i="2"/>
  <c r="P2375" i="2"/>
  <c r="R2375" i="2" s="1"/>
  <c r="O2375" i="2"/>
  <c r="M2375" i="2"/>
  <c r="N2375" i="2" s="1"/>
  <c r="L2375" i="2"/>
  <c r="Q2374" i="2"/>
  <c r="P2374" i="2"/>
  <c r="R2374" i="2" s="1"/>
  <c r="O2374" i="2"/>
  <c r="M2374" i="2"/>
  <c r="L2374" i="2"/>
  <c r="Q2373" i="2"/>
  <c r="P2373" i="2"/>
  <c r="R2373" i="2" s="1"/>
  <c r="O2373" i="2"/>
  <c r="M2373" i="2"/>
  <c r="L2373" i="2"/>
  <c r="Q2372" i="2"/>
  <c r="P2372" i="2"/>
  <c r="R2372" i="2" s="1"/>
  <c r="O2372" i="2"/>
  <c r="M2372" i="2"/>
  <c r="L2372" i="2"/>
  <c r="N2372" i="2" s="1"/>
  <c r="Q2371" i="2"/>
  <c r="P2371" i="2"/>
  <c r="R2371" i="2" s="1"/>
  <c r="O2371" i="2"/>
  <c r="M2371" i="2"/>
  <c r="L2371" i="2"/>
  <c r="Q2370" i="2"/>
  <c r="P2370" i="2"/>
  <c r="R2370" i="2" s="1"/>
  <c r="O2370" i="2"/>
  <c r="M2370" i="2"/>
  <c r="L2370" i="2"/>
  <c r="R2369" i="2"/>
  <c r="Q2369" i="2"/>
  <c r="P2369" i="2"/>
  <c r="O2369" i="2"/>
  <c r="M2369" i="2"/>
  <c r="N2369" i="2" s="1"/>
  <c r="L2369" i="2"/>
  <c r="Q2368" i="2"/>
  <c r="P2368" i="2"/>
  <c r="R2368" i="2" s="1"/>
  <c r="O2368" i="2"/>
  <c r="M2368" i="2"/>
  <c r="L2368" i="2"/>
  <c r="N2368" i="2" s="1"/>
  <c r="Q2367" i="2"/>
  <c r="P2367" i="2"/>
  <c r="R2367" i="2" s="1"/>
  <c r="O2367" i="2"/>
  <c r="M2367" i="2"/>
  <c r="L2367" i="2"/>
  <c r="R2366" i="2"/>
  <c r="Q2366" i="2"/>
  <c r="P2366" i="2"/>
  <c r="O2366" i="2"/>
  <c r="N2366" i="2"/>
  <c r="M2366" i="2"/>
  <c r="L2366" i="2"/>
  <c r="R2365" i="2"/>
  <c r="Q2365" i="2"/>
  <c r="P2365" i="2"/>
  <c r="O2365" i="2"/>
  <c r="M2365" i="2"/>
  <c r="N2365" i="2" s="1"/>
  <c r="L2365" i="2"/>
  <c r="Q2364" i="2"/>
  <c r="P2364" i="2"/>
  <c r="R2364" i="2" s="1"/>
  <c r="O2364" i="2"/>
  <c r="M2364" i="2"/>
  <c r="L2364" i="2"/>
  <c r="Q2363" i="2"/>
  <c r="P2363" i="2"/>
  <c r="R2363" i="2" s="1"/>
  <c r="O2363" i="2"/>
  <c r="M2363" i="2"/>
  <c r="L2363" i="2"/>
  <c r="R2362" i="2"/>
  <c r="Q2362" i="2"/>
  <c r="P2362" i="2"/>
  <c r="O2362" i="2"/>
  <c r="N2362" i="2"/>
  <c r="M2362" i="2"/>
  <c r="L2362" i="2"/>
  <c r="Q2361" i="2"/>
  <c r="P2361" i="2"/>
  <c r="R2361" i="2" s="1"/>
  <c r="O2361" i="2"/>
  <c r="M2361" i="2"/>
  <c r="L2361" i="2"/>
  <c r="Q2360" i="2"/>
  <c r="P2360" i="2"/>
  <c r="R2360" i="2" s="1"/>
  <c r="O2360" i="2"/>
  <c r="M2360" i="2"/>
  <c r="L2360" i="2"/>
  <c r="N2360" i="2" s="1"/>
  <c r="Q2359" i="2"/>
  <c r="P2359" i="2"/>
  <c r="R2359" i="2" s="1"/>
  <c r="O2359" i="2"/>
  <c r="M2359" i="2"/>
  <c r="N2359" i="2" s="1"/>
  <c r="L2359" i="2"/>
  <c r="Q2358" i="2"/>
  <c r="P2358" i="2"/>
  <c r="R2358" i="2" s="1"/>
  <c r="O2358" i="2"/>
  <c r="M2358" i="2"/>
  <c r="N2358" i="2" s="1"/>
  <c r="L2358" i="2"/>
  <c r="Q2357" i="2"/>
  <c r="P2357" i="2"/>
  <c r="R2357" i="2" s="1"/>
  <c r="O2357" i="2"/>
  <c r="M2357" i="2"/>
  <c r="L2357" i="2"/>
  <c r="Q2356" i="2"/>
  <c r="P2356" i="2"/>
  <c r="R2356" i="2" s="1"/>
  <c r="O2356" i="2"/>
  <c r="M2356" i="2"/>
  <c r="L2356" i="2"/>
  <c r="N2356" i="2" s="1"/>
  <c r="Q2355" i="2"/>
  <c r="P2355" i="2"/>
  <c r="R2355" i="2" s="1"/>
  <c r="O2355" i="2"/>
  <c r="M2355" i="2"/>
  <c r="N2355" i="2" s="1"/>
  <c r="L2355" i="2"/>
  <c r="Q2354" i="2"/>
  <c r="P2354" i="2"/>
  <c r="R2354" i="2" s="1"/>
  <c r="O2354" i="2"/>
  <c r="M2354" i="2"/>
  <c r="N2354" i="2" s="1"/>
  <c r="L2354" i="2"/>
  <c r="R2353" i="2"/>
  <c r="Q2353" i="2"/>
  <c r="P2353" i="2"/>
  <c r="O2353" i="2"/>
  <c r="M2353" i="2"/>
  <c r="N2353" i="2" s="1"/>
  <c r="L2353" i="2"/>
  <c r="Q2352" i="2"/>
  <c r="P2352" i="2"/>
  <c r="R2352" i="2" s="1"/>
  <c r="O2352" i="2"/>
  <c r="M2352" i="2"/>
  <c r="L2352" i="2"/>
  <c r="N2352" i="2" s="1"/>
  <c r="Q2351" i="2"/>
  <c r="P2351" i="2"/>
  <c r="R2351" i="2" s="1"/>
  <c r="O2351" i="2"/>
  <c r="M2351" i="2"/>
  <c r="L2351" i="2"/>
  <c r="R2350" i="2"/>
  <c r="Q2350" i="2"/>
  <c r="P2350" i="2"/>
  <c r="O2350" i="2"/>
  <c r="N2350" i="2"/>
  <c r="M2350" i="2"/>
  <c r="L2350" i="2"/>
  <c r="R2349" i="2"/>
  <c r="Q2349" i="2"/>
  <c r="P2349" i="2"/>
  <c r="O2349" i="2"/>
  <c r="M2349" i="2"/>
  <c r="L2349" i="2"/>
  <c r="Q2348" i="2"/>
  <c r="P2348" i="2"/>
  <c r="R2348" i="2" s="1"/>
  <c r="O2348" i="2"/>
  <c r="M2348" i="2"/>
  <c r="L2348" i="2"/>
  <c r="Q2347" i="2"/>
  <c r="P2347" i="2"/>
  <c r="R2347" i="2" s="1"/>
  <c r="O2347" i="2"/>
  <c r="M2347" i="2"/>
  <c r="L2347" i="2"/>
  <c r="R2346" i="2"/>
  <c r="Q2346" i="2"/>
  <c r="P2346" i="2"/>
  <c r="O2346" i="2"/>
  <c r="M2346" i="2"/>
  <c r="N2346" i="2" s="1"/>
  <c r="L2346" i="2"/>
  <c r="Q2345" i="2"/>
  <c r="P2345" i="2"/>
  <c r="R2345" i="2" s="1"/>
  <c r="O2345" i="2"/>
  <c r="M2345" i="2"/>
  <c r="L2345" i="2"/>
  <c r="Q2344" i="2"/>
  <c r="P2344" i="2"/>
  <c r="R2344" i="2" s="1"/>
  <c r="O2344" i="2"/>
  <c r="M2344" i="2"/>
  <c r="L2344" i="2"/>
  <c r="Q2343" i="2"/>
  <c r="P2343" i="2"/>
  <c r="R2343" i="2" s="1"/>
  <c r="O2343" i="2"/>
  <c r="M2343" i="2"/>
  <c r="N2343" i="2" s="1"/>
  <c r="L2343" i="2"/>
  <c r="Q2342" i="2"/>
  <c r="P2342" i="2"/>
  <c r="R2342" i="2" s="1"/>
  <c r="O2342" i="2"/>
  <c r="M2342" i="2"/>
  <c r="N2342" i="2" s="1"/>
  <c r="L2342" i="2"/>
  <c r="Q2341" i="2"/>
  <c r="P2341" i="2"/>
  <c r="R2341" i="2" s="1"/>
  <c r="O2341" i="2"/>
  <c r="M2341" i="2"/>
  <c r="N2341" i="2" s="1"/>
  <c r="L2341" i="2"/>
  <c r="Q2340" i="2"/>
  <c r="P2340" i="2"/>
  <c r="R2340" i="2" s="1"/>
  <c r="O2340" i="2"/>
  <c r="M2340" i="2"/>
  <c r="L2340" i="2"/>
  <c r="N2340" i="2" s="1"/>
  <c r="Q2339" i="2"/>
  <c r="P2339" i="2"/>
  <c r="R2339" i="2" s="1"/>
  <c r="O2339" i="2"/>
  <c r="M2339" i="2"/>
  <c r="L2339" i="2"/>
  <c r="Q2338" i="2"/>
  <c r="P2338" i="2"/>
  <c r="R2338" i="2" s="1"/>
  <c r="O2338" i="2"/>
  <c r="M2338" i="2"/>
  <c r="N2338" i="2" s="1"/>
  <c r="L2338" i="2"/>
  <c r="R2337" i="2"/>
  <c r="Q2337" i="2"/>
  <c r="P2337" i="2"/>
  <c r="O2337" i="2"/>
  <c r="M2337" i="2"/>
  <c r="N2337" i="2" s="1"/>
  <c r="L2337" i="2"/>
  <c r="Q2336" i="2"/>
  <c r="P2336" i="2"/>
  <c r="R2336" i="2" s="1"/>
  <c r="O2336" i="2"/>
  <c r="M2336" i="2"/>
  <c r="L2336" i="2"/>
  <c r="N2336" i="2" s="1"/>
  <c r="Q2335" i="2"/>
  <c r="P2335" i="2"/>
  <c r="R2335" i="2" s="1"/>
  <c r="O2335" i="2"/>
  <c r="M2335" i="2"/>
  <c r="L2335" i="2"/>
  <c r="R2334" i="2"/>
  <c r="Q2334" i="2"/>
  <c r="P2334" i="2"/>
  <c r="O2334" i="2"/>
  <c r="N2334" i="2"/>
  <c r="M2334" i="2"/>
  <c r="L2334" i="2"/>
  <c r="R2333" i="2"/>
  <c r="Q2333" i="2"/>
  <c r="P2333" i="2"/>
  <c r="O2333" i="2"/>
  <c r="M2333" i="2"/>
  <c r="L2333" i="2"/>
  <c r="Q2332" i="2"/>
  <c r="P2332" i="2"/>
  <c r="R2332" i="2" s="1"/>
  <c r="O2332" i="2"/>
  <c r="M2332" i="2"/>
  <c r="L2332" i="2"/>
  <c r="Q2331" i="2"/>
  <c r="P2331" i="2"/>
  <c r="R2331" i="2" s="1"/>
  <c r="O2331" i="2"/>
  <c r="M2331" i="2"/>
  <c r="N2331" i="2" s="1"/>
  <c r="L2331" i="2"/>
  <c r="R2330" i="2"/>
  <c r="Q2330" i="2"/>
  <c r="P2330" i="2"/>
  <c r="O2330" i="2"/>
  <c r="M2330" i="2"/>
  <c r="N2330" i="2" s="1"/>
  <c r="L2330" i="2"/>
  <c r="Q2329" i="2"/>
  <c r="P2329" i="2"/>
  <c r="R2329" i="2" s="1"/>
  <c r="O2329" i="2"/>
  <c r="M2329" i="2"/>
  <c r="L2329" i="2"/>
  <c r="Q2328" i="2"/>
  <c r="P2328" i="2"/>
  <c r="R2328" i="2" s="1"/>
  <c r="O2328" i="2"/>
  <c r="M2328" i="2"/>
  <c r="L2328" i="2"/>
  <c r="Q2327" i="2"/>
  <c r="P2327" i="2"/>
  <c r="R2327" i="2" s="1"/>
  <c r="O2327" i="2"/>
  <c r="M2327" i="2"/>
  <c r="N2327" i="2" s="1"/>
  <c r="L2327" i="2"/>
  <c r="Q2326" i="2"/>
  <c r="P2326" i="2"/>
  <c r="R2326" i="2" s="1"/>
  <c r="O2326" i="2"/>
  <c r="M2326" i="2"/>
  <c r="N2326" i="2" s="1"/>
  <c r="L2326" i="2"/>
  <c r="Q2325" i="2"/>
  <c r="P2325" i="2"/>
  <c r="R2325" i="2" s="1"/>
  <c r="O2325" i="2"/>
  <c r="M2325" i="2"/>
  <c r="L2325" i="2"/>
  <c r="Q2324" i="2"/>
  <c r="P2324" i="2"/>
  <c r="R2324" i="2" s="1"/>
  <c r="O2324" i="2"/>
  <c r="M2324" i="2"/>
  <c r="L2324" i="2"/>
  <c r="N2324" i="2" s="1"/>
  <c r="Q2323" i="2"/>
  <c r="P2323" i="2"/>
  <c r="R2323" i="2" s="1"/>
  <c r="O2323" i="2"/>
  <c r="M2323" i="2"/>
  <c r="L2323" i="2"/>
  <c r="Q2322" i="2"/>
  <c r="P2322" i="2"/>
  <c r="R2322" i="2" s="1"/>
  <c r="O2322" i="2"/>
  <c r="M2322" i="2"/>
  <c r="N2322" i="2" s="1"/>
  <c r="L2322" i="2"/>
  <c r="R2321" i="2"/>
  <c r="Q2321" i="2"/>
  <c r="P2321" i="2"/>
  <c r="O2321" i="2"/>
  <c r="M2321" i="2"/>
  <c r="N2321" i="2" s="1"/>
  <c r="L2321" i="2"/>
  <c r="Q2320" i="2"/>
  <c r="P2320" i="2"/>
  <c r="R2320" i="2" s="1"/>
  <c r="O2320" i="2"/>
  <c r="M2320" i="2"/>
  <c r="L2320" i="2"/>
  <c r="N2320" i="2" s="1"/>
  <c r="Q2319" i="2"/>
  <c r="P2319" i="2"/>
  <c r="R2319" i="2" s="1"/>
  <c r="O2319" i="2"/>
  <c r="M2319" i="2"/>
  <c r="L2319" i="2"/>
  <c r="R2318" i="2"/>
  <c r="Q2318" i="2"/>
  <c r="P2318" i="2"/>
  <c r="O2318" i="2"/>
  <c r="N2318" i="2"/>
  <c r="M2318" i="2"/>
  <c r="L2318" i="2"/>
  <c r="R2317" i="2"/>
  <c r="Q2317" i="2"/>
  <c r="P2317" i="2"/>
  <c r="O2317" i="2"/>
  <c r="M2317" i="2"/>
  <c r="L2317" i="2"/>
  <c r="Q2316" i="2"/>
  <c r="P2316" i="2"/>
  <c r="R2316" i="2" s="1"/>
  <c r="O2316" i="2"/>
  <c r="M2316" i="2"/>
  <c r="L2316" i="2"/>
  <c r="Q2315" i="2"/>
  <c r="P2315" i="2"/>
  <c r="R2315" i="2" s="1"/>
  <c r="O2315" i="2"/>
  <c r="M2315" i="2"/>
  <c r="L2315" i="2"/>
  <c r="R2314" i="2"/>
  <c r="Q2314" i="2"/>
  <c r="P2314" i="2"/>
  <c r="O2314" i="2"/>
  <c r="M2314" i="2"/>
  <c r="N2314" i="2" s="1"/>
  <c r="L2314" i="2"/>
  <c r="Q2313" i="2"/>
  <c r="P2313" i="2"/>
  <c r="R2313" i="2" s="1"/>
  <c r="O2313" i="2"/>
  <c r="M2313" i="2"/>
  <c r="L2313" i="2"/>
  <c r="Q2312" i="2"/>
  <c r="P2312" i="2"/>
  <c r="R2312" i="2" s="1"/>
  <c r="O2312" i="2"/>
  <c r="M2312" i="2"/>
  <c r="L2312" i="2"/>
  <c r="Q2311" i="2"/>
  <c r="P2311" i="2"/>
  <c r="R2311" i="2" s="1"/>
  <c r="O2311" i="2"/>
  <c r="M2311" i="2"/>
  <c r="N2311" i="2" s="1"/>
  <c r="L2311" i="2"/>
  <c r="Q2310" i="2"/>
  <c r="P2310" i="2"/>
  <c r="R2310" i="2" s="1"/>
  <c r="O2310" i="2"/>
  <c r="M2310" i="2"/>
  <c r="L2310" i="2"/>
  <c r="Q2309" i="2"/>
  <c r="P2309" i="2"/>
  <c r="R2309" i="2" s="1"/>
  <c r="O2309" i="2"/>
  <c r="M2309" i="2"/>
  <c r="N2309" i="2" s="1"/>
  <c r="L2309" i="2"/>
  <c r="Q2308" i="2"/>
  <c r="P2308" i="2"/>
  <c r="R2308" i="2" s="1"/>
  <c r="O2308" i="2"/>
  <c r="M2308" i="2"/>
  <c r="L2308" i="2"/>
  <c r="N2308" i="2" s="1"/>
  <c r="Q2307" i="2"/>
  <c r="P2307" i="2"/>
  <c r="R2307" i="2" s="1"/>
  <c r="O2307" i="2"/>
  <c r="M2307" i="2"/>
  <c r="N2307" i="2" s="1"/>
  <c r="L2307" i="2"/>
  <c r="Q2306" i="2"/>
  <c r="P2306" i="2"/>
  <c r="R2306" i="2" s="1"/>
  <c r="O2306" i="2"/>
  <c r="M2306" i="2"/>
  <c r="L2306" i="2"/>
  <c r="R2305" i="2"/>
  <c r="Q2305" i="2"/>
  <c r="P2305" i="2"/>
  <c r="O2305" i="2"/>
  <c r="M2305" i="2"/>
  <c r="N2305" i="2" s="1"/>
  <c r="L2305" i="2"/>
  <c r="Q2304" i="2"/>
  <c r="P2304" i="2"/>
  <c r="R2304" i="2" s="1"/>
  <c r="O2304" i="2"/>
  <c r="M2304" i="2"/>
  <c r="L2304" i="2"/>
  <c r="N2304" i="2" s="1"/>
  <c r="Q2303" i="2"/>
  <c r="P2303" i="2"/>
  <c r="R2303" i="2" s="1"/>
  <c r="O2303" i="2"/>
  <c r="M2303" i="2"/>
  <c r="L2303" i="2"/>
  <c r="R2302" i="2"/>
  <c r="Q2302" i="2"/>
  <c r="P2302" i="2"/>
  <c r="O2302" i="2"/>
  <c r="N2302" i="2"/>
  <c r="M2302" i="2"/>
  <c r="L2302" i="2"/>
  <c r="R2301" i="2"/>
  <c r="Q2301" i="2"/>
  <c r="P2301" i="2"/>
  <c r="O2301" i="2"/>
  <c r="M2301" i="2"/>
  <c r="N2301" i="2" s="1"/>
  <c r="L2301" i="2"/>
  <c r="Q2300" i="2"/>
  <c r="P2300" i="2"/>
  <c r="R2300" i="2" s="1"/>
  <c r="O2300" i="2"/>
  <c r="M2300" i="2"/>
  <c r="L2300" i="2"/>
  <c r="Q2299" i="2"/>
  <c r="P2299" i="2"/>
  <c r="R2299" i="2" s="1"/>
  <c r="O2299" i="2"/>
  <c r="M2299" i="2"/>
  <c r="N2299" i="2" s="1"/>
  <c r="L2299" i="2"/>
  <c r="R2298" i="2"/>
  <c r="Q2298" i="2"/>
  <c r="P2298" i="2"/>
  <c r="O2298" i="2"/>
  <c r="N2298" i="2"/>
  <c r="M2298" i="2"/>
  <c r="L2298" i="2"/>
  <c r="Q2297" i="2"/>
  <c r="P2297" i="2"/>
  <c r="R2297" i="2" s="1"/>
  <c r="O2297" i="2"/>
  <c r="M2297" i="2"/>
  <c r="L2297" i="2"/>
  <c r="Q2296" i="2"/>
  <c r="P2296" i="2"/>
  <c r="R2296" i="2" s="1"/>
  <c r="O2296" i="2"/>
  <c r="M2296" i="2"/>
  <c r="L2296" i="2"/>
  <c r="N2296" i="2" s="1"/>
  <c r="Q2295" i="2"/>
  <c r="P2295" i="2"/>
  <c r="R2295" i="2" s="1"/>
  <c r="O2295" i="2"/>
  <c r="M2295" i="2"/>
  <c r="N2295" i="2" s="1"/>
  <c r="L2295" i="2"/>
  <c r="Q2294" i="2"/>
  <c r="P2294" i="2"/>
  <c r="R2294" i="2" s="1"/>
  <c r="O2294" i="2"/>
  <c r="M2294" i="2"/>
  <c r="L2294" i="2"/>
  <c r="Q2293" i="2"/>
  <c r="P2293" i="2"/>
  <c r="R2293" i="2" s="1"/>
  <c r="O2293" i="2"/>
  <c r="M2293" i="2"/>
  <c r="L2293" i="2"/>
  <c r="Q2292" i="2"/>
  <c r="P2292" i="2"/>
  <c r="R2292" i="2" s="1"/>
  <c r="O2292" i="2"/>
  <c r="M2292" i="2"/>
  <c r="L2292" i="2"/>
  <c r="N2292" i="2" s="1"/>
  <c r="Q2291" i="2"/>
  <c r="P2291" i="2"/>
  <c r="R2291" i="2" s="1"/>
  <c r="O2291" i="2"/>
  <c r="M2291" i="2"/>
  <c r="N2291" i="2" s="1"/>
  <c r="L2291" i="2"/>
  <c r="Q2290" i="2"/>
  <c r="P2290" i="2"/>
  <c r="R2290" i="2" s="1"/>
  <c r="O2290" i="2"/>
  <c r="M2290" i="2"/>
  <c r="L2290" i="2"/>
  <c r="R2289" i="2"/>
  <c r="Q2289" i="2"/>
  <c r="P2289" i="2"/>
  <c r="O2289" i="2"/>
  <c r="M2289" i="2"/>
  <c r="N2289" i="2" s="1"/>
  <c r="L2289" i="2"/>
  <c r="Q2288" i="2"/>
  <c r="P2288" i="2"/>
  <c r="R2288" i="2" s="1"/>
  <c r="O2288" i="2"/>
  <c r="M2288" i="2"/>
  <c r="L2288" i="2"/>
  <c r="N2288" i="2" s="1"/>
  <c r="Q2287" i="2"/>
  <c r="P2287" i="2"/>
  <c r="R2287" i="2" s="1"/>
  <c r="O2287" i="2"/>
  <c r="M2287" i="2"/>
  <c r="L2287" i="2"/>
  <c r="R2286" i="2"/>
  <c r="Q2286" i="2"/>
  <c r="P2286" i="2"/>
  <c r="O2286" i="2"/>
  <c r="N2286" i="2"/>
  <c r="M2286" i="2"/>
  <c r="L2286" i="2"/>
  <c r="R2285" i="2"/>
  <c r="Q2285" i="2"/>
  <c r="P2285" i="2"/>
  <c r="O2285" i="2"/>
  <c r="M2285" i="2"/>
  <c r="N2285" i="2" s="1"/>
  <c r="L2285" i="2"/>
  <c r="Q2284" i="2"/>
  <c r="P2284" i="2"/>
  <c r="R2284" i="2" s="1"/>
  <c r="O2284" i="2"/>
  <c r="M2284" i="2"/>
  <c r="L2284" i="2"/>
  <c r="Q2283" i="2"/>
  <c r="P2283" i="2"/>
  <c r="R2283" i="2" s="1"/>
  <c r="O2283" i="2"/>
  <c r="M2283" i="2"/>
  <c r="N2283" i="2" s="1"/>
  <c r="L2283" i="2"/>
  <c r="R2282" i="2"/>
  <c r="Q2282" i="2"/>
  <c r="P2282" i="2"/>
  <c r="O2282" i="2"/>
  <c r="N2282" i="2"/>
  <c r="M2282" i="2"/>
  <c r="L2282" i="2"/>
  <c r="Q2281" i="2"/>
  <c r="P2281" i="2"/>
  <c r="R2281" i="2" s="1"/>
  <c r="O2281" i="2"/>
  <c r="M2281" i="2"/>
  <c r="L2281" i="2"/>
  <c r="Q2280" i="2"/>
  <c r="P2280" i="2"/>
  <c r="R2280" i="2" s="1"/>
  <c r="O2280" i="2"/>
  <c r="M2280" i="2"/>
  <c r="L2280" i="2"/>
  <c r="N2280" i="2" s="1"/>
  <c r="Q2279" i="2"/>
  <c r="P2279" i="2"/>
  <c r="R2279" i="2" s="1"/>
  <c r="O2279" i="2"/>
  <c r="M2279" i="2"/>
  <c r="N2279" i="2" s="1"/>
  <c r="L2279" i="2"/>
  <c r="Q2278" i="2"/>
  <c r="P2278" i="2"/>
  <c r="R2278" i="2" s="1"/>
  <c r="O2278" i="2"/>
  <c r="M2278" i="2"/>
  <c r="L2278" i="2"/>
  <c r="Q2277" i="2"/>
  <c r="P2277" i="2"/>
  <c r="R2277" i="2" s="1"/>
  <c r="O2277" i="2"/>
  <c r="M2277" i="2"/>
  <c r="N2277" i="2" s="1"/>
  <c r="L2277" i="2"/>
  <c r="Q2276" i="2"/>
  <c r="P2276" i="2"/>
  <c r="R2276" i="2" s="1"/>
  <c r="O2276" i="2"/>
  <c r="M2276" i="2"/>
  <c r="L2276" i="2"/>
  <c r="N2276" i="2" s="1"/>
  <c r="Q2275" i="2"/>
  <c r="P2275" i="2"/>
  <c r="R2275" i="2" s="1"/>
  <c r="O2275" i="2"/>
  <c r="M2275" i="2"/>
  <c r="N2275" i="2" s="1"/>
  <c r="L2275" i="2"/>
  <c r="Q2274" i="2"/>
  <c r="P2274" i="2"/>
  <c r="R2274" i="2" s="1"/>
  <c r="O2274" i="2"/>
  <c r="M2274" i="2"/>
  <c r="L2274" i="2"/>
  <c r="R2273" i="2"/>
  <c r="Q2273" i="2"/>
  <c r="P2273" i="2"/>
  <c r="O2273" i="2"/>
  <c r="M2273" i="2"/>
  <c r="N2273" i="2" s="1"/>
  <c r="L2273" i="2"/>
  <c r="Q2272" i="2"/>
  <c r="P2272" i="2"/>
  <c r="R2272" i="2" s="1"/>
  <c r="O2272" i="2"/>
  <c r="M2272" i="2"/>
  <c r="L2272" i="2"/>
  <c r="N2272" i="2" s="1"/>
  <c r="Q2271" i="2"/>
  <c r="P2271" i="2"/>
  <c r="R2271" i="2" s="1"/>
  <c r="O2271" i="2"/>
  <c r="M2271" i="2"/>
  <c r="L2271" i="2"/>
  <c r="R2270" i="2"/>
  <c r="Q2270" i="2"/>
  <c r="P2270" i="2"/>
  <c r="O2270" i="2"/>
  <c r="N2270" i="2"/>
  <c r="M2270" i="2"/>
  <c r="L2270" i="2"/>
  <c r="R2269" i="2"/>
  <c r="Q2269" i="2"/>
  <c r="P2269" i="2"/>
  <c r="O2269" i="2"/>
  <c r="M2269" i="2"/>
  <c r="N2269" i="2" s="1"/>
  <c r="L2269" i="2"/>
  <c r="Q2268" i="2"/>
  <c r="P2268" i="2"/>
  <c r="R2268" i="2" s="1"/>
  <c r="O2268" i="2"/>
  <c r="M2268" i="2"/>
  <c r="L2268" i="2"/>
  <c r="Q2267" i="2"/>
  <c r="P2267" i="2"/>
  <c r="R2267" i="2" s="1"/>
  <c r="O2267" i="2"/>
  <c r="M2267" i="2"/>
  <c r="N2267" i="2" s="1"/>
  <c r="L2267" i="2"/>
  <c r="R2266" i="2"/>
  <c r="Q2266" i="2"/>
  <c r="P2266" i="2"/>
  <c r="O2266" i="2"/>
  <c r="N2266" i="2"/>
  <c r="M2266" i="2"/>
  <c r="L2266" i="2"/>
  <c r="Q2265" i="2"/>
  <c r="P2265" i="2"/>
  <c r="R2265" i="2" s="1"/>
  <c r="O2265" i="2"/>
  <c r="M2265" i="2"/>
  <c r="L2265" i="2"/>
  <c r="Q2264" i="2"/>
  <c r="P2264" i="2"/>
  <c r="R2264" i="2" s="1"/>
  <c r="O2264" i="2"/>
  <c r="M2264" i="2"/>
  <c r="L2264" i="2"/>
  <c r="N2264" i="2" s="1"/>
  <c r="Q2263" i="2"/>
  <c r="P2263" i="2"/>
  <c r="R2263" i="2" s="1"/>
  <c r="O2263" i="2"/>
  <c r="M2263" i="2"/>
  <c r="N2263" i="2" s="1"/>
  <c r="L2263" i="2"/>
  <c r="Q2262" i="2"/>
  <c r="P2262" i="2"/>
  <c r="R2262" i="2" s="1"/>
  <c r="O2262" i="2"/>
  <c r="M2262" i="2"/>
  <c r="L2262" i="2"/>
  <c r="Q2261" i="2"/>
  <c r="P2261" i="2"/>
  <c r="R2261" i="2" s="1"/>
  <c r="O2261" i="2"/>
  <c r="M2261" i="2"/>
  <c r="N2261" i="2" s="1"/>
  <c r="L2261" i="2"/>
  <c r="Q2260" i="2"/>
  <c r="P2260" i="2"/>
  <c r="R2260" i="2" s="1"/>
  <c r="O2260" i="2"/>
  <c r="M2260" i="2"/>
  <c r="L2260" i="2"/>
  <c r="N2260" i="2" s="1"/>
  <c r="Q2259" i="2"/>
  <c r="P2259" i="2"/>
  <c r="R2259" i="2" s="1"/>
  <c r="O2259" i="2"/>
  <c r="M2259" i="2"/>
  <c r="N2259" i="2" s="1"/>
  <c r="L2259" i="2"/>
  <c r="Q2258" i="2"/>
  <c r="P2258" i="2"/>
  <c r="R2258" i="2" s="1"/>
  <c r="O2258" i="2"/>
  <c r="M2258" i="2"/>
  <c r="L2258" i="2"/>
  <c r="R2257" i="2"/>
  <c r="Q2257" i="2"/>
  <c r="P2257" i="2"/>
  <c r="O2257" i="2"/>
  <c r="M2257" i="2"/>
  <c r="N2257" i="2" s="1"/>
  <c r="L2257" i="2"/>
  <c r="Q2256" i="2"/>
  <c r="P2256" i="2"/>
  <c r="R2256" i="2" s="1"/>
  <c r="O2256" i="2"/>
  <c r="M2256" i="2"/>
  <c r="L2256" i="2"/>
  <c r="N2256" i="2" s="1"/>
  <c r="Q2255" i="2"/>
  <c r="P2255" i="2"/>
  <c r="R2255" i="2" s="1"/>
  <c r="O2255" i="2"/>
  <c r="M2255" i="2"/>
  <c r="L2255" i="2"/>
  <c r="R2254" i="2"/>
  <c r="Q2254" i="2"/>
  <c r="P2254" i="2"/>
  <c r="O2254" i="2"/>
  <c r="N2254" i="2"/>
  <c r="M2254" i="2"/>
  <c r="L2254" i="2"/>
  <c r="R2253" i="2"/>
  <c r="Q2253" i="2"/>
  <c r="P2253" i="2"/>
  <c r="O2253" i="2"/>
  <c r="M2253" i="2"/>
  <c r="N2253" i="2" s="1"/>
  <c r="L2253" i="2"/>
  <c r="Q2252" i="2"/>
  <c r="P2252" i="2"/>
  <c r="R2252" i="2" s="1"/>
  <c r="O2252" i="2"/>
  <c r="M2252" i="2"/>
  <c r="L2252" i="2"/>
  <c r="Q2251" i="2"/>
  <c r="P2251" i="2"/>
  <c r="R2251" i="2" s="1"/>
  <c r="O2251" i="2"/>
  <c r="M2251" i="2"/>
  <c r="N2251" i="2" s="1"/>
  <c r="L2251" i="2"/>
  <c r="R2250" i="2"/>
  <c r="Q2250" i="2"/>
  <c r="P2250" i="2"/>
  <c r="O2250" i="2"/>
  <c r="N2250" i="2"/>
  <c r="M2250" i="2"/>
  <c r="L2250" i="2"/>
  <c r="Q2249" i="2"/>
  <c r="P2249" i="2"/>
  <c r="R2249" i="2" s="1"/>
  <c r="O2249" i="2"/>
  <c r="M2249" i="2"/>
  <c r="L2249" i="2"/>
  <c r="Q2248" i="2"/>
  <c r="P2248" i="2"/>
  <c r="R2248" i="2" s="1"/>
  <c r="O2248" i="2"/>
  <c r="M2248" i="2"/>
  <c r="L2248" i="2"/>
  <c r="N2248" i="2" s="1"/>
  <c r="Q2247" i="2"/>
  <c r="P2247" i="2"/>
  <c r="R2247" i="2" s="1"/>
  <c r="O2247" i="2"/>
  <c r="M2247" i="2"/>
  <c r="N2247" i="2" s="1"/>
  <c r="L2247" i="2"/>
  <c r="Q2246" i="2"/>
  <c r="P2246" i="2"/>
  <c r="R2246" i="2" s="1"/>
  <c r="O2246" i="2"/>
  <c r="M2246" i="2"/>
  <c r="L2246" i="2"/>
  <c r="Q2245" i="2"/>
  <c r="P2245" i="2"/>
  <c r="R2245" i="2" s="1"/>
  <c r="O2245" i="2"/>
  <c r="M2245" i="2"/>
  <c r="N2245" i="2" s="1"/>
  <c r="L2245" i="2"/>
  <c r="Q2244" i="2"/>
  <c r="P2244" i="2"/>
  <c r="R2244" i="2" s="1"/>
  <c r="O2244" i="2"/>
  <c r="M2244" i="2"/>
  <c r="L2244" i="2"/>
  <c r="N2244" i="2" s="1"/>
  <c r="Q2243" i="2"/>
  <c r="P2243" i="2"/>
  <c r="R2243" i="2" s="1"/>
  <c r="O2243" i="2"/>
  <c r="M2243" i="2"/>
  <c r="N2243" i="2" s="1"/>
  <c r="L2243" i="2"/>
  <c r="Q2242" i="2"/>
  <c r="P2242" i="2"/>
  <c r="R2242" i="2" s="1"/>
  <c r="O2242" i="2"/>
  <c r="M2242" i="2"/>
  <c r="L2242" i="2"/>
  <c r="R2241" i="2"/>
  <c r="Q2241" i="2"/>
  <c r="P2241" i="2"/>
  <c r="O2241" i="2"/>
  <c r="M2241" i="2"/>
  <c r="N2241" i="2" s="1"/>
  <c r="L2241" i="2"/>
  <c r="Q2240" i="2"/>
  <c r="P2240" i="2"/>
  <c r="R2240" i="2" s="1"/>
  <c r="O2240" i="2"/>
  <c r="M2240" i="2"/>
  <c r="L2240" i="2"/>
  <c r="N2240" i="2" s="1"/>
  <c r="Q2239" i="2"/>
  <c r="P2239" i="2"/>
  <c r="R2239" i="2" s="1"/>
  <c r="O2239" i="2"/>
  <c r="M2239" i="2"/>
  <c r="L2239" i="2"/>
  <c r="R2238" i="2"/>
  <c r="Q2238" i="2"/>
  <c r="P2238" i="2"/>
  <c r="O2238" i="2"/>
  <c r="N2238" i="2"/>
  <c r="M2238" i="2"/>
  <c r="L2238" i="2"/>
  <c r="R2237" i="2"/>
  <c r="Q2237" i="2"/>
  <c r="P2237" i="2"/>
  <c r="O2237" i="2"/>
  <c r="M2237" i="2"/>
  <c r="N2237" i="2" s="1"/>
  <c r="L2237" i="2"/>
  <c r="Q2236" i="2"/>
  <c r="P2236" i="2"/>
  <c r="R2236" i="2" s="1"/>
  <c r="O2236" i="2"/>
  <c r="M2236" i="2"/>
  <c r="L2236" i="2"/>
  <c r="Q2235" i="2"/>
  <c r="P2235" i="2"/>
  <c r="R2235" i="2" s="1"/>
  <c r="O2235" i="2"/>
  <c r="M2235" i="2"/>
  <c r="N2235" i="2" s="1"/>
  <c r="L2235" i="2"/>
  <c r="R2234" i="2"/>
  <c r="Q2234" i="2"/>
  <c r="P2234" i="2"/>
  <c r="O2234" i="2"/>
  <c r="N2234" i="2"/>
  <c r="M2234" i="2"/>
  <c r="L2234" i="2"/>
  <c r="Q2233" i="2"/>
  <c r="P2233" i="2"/>
  <c r="R2233" i="2" s="1"/>
  <c r="O2233" i="2"/>
  <c r="M2233" i="2"/>
  <c r="L2233" i="2"/>
  <c r="Q2232" i="2"/>
  <c r="P2232" i="2"/>
  <c r="R2232" i="2" s="1"/>
  <c r="O2232" i="2"/>
  <c r="M2232" i="2"/>
  <c r="L2232" i="2"/>
  <c r="N2232" i="2" s="1"/>
  <c r="Q2231" i="2"/>
  <c r="P2231" i="2"/>
  <c r="R2231" i="2" s="1"/>
  <c r="O2231" i="2"/>
  <c r="M2231" i="2"/>
  <c r="N2231" i="2" s="1"/>
  <c r="L2231" i="2"/>
  <c r="Q2230" i="2"/>
  <c r="P2230" i="2"/>
  <c r="R2230" i="2" s="1"/>
  <c r="O2230" i="2"/>
  <c r="M2230" i="2"/>
  <c r="L2230" i="2"/>
  <c r="Q2229" i="2"/>
  <c r="P2229" i="2"/>
  <c r="R2229" i="2" s="1"/>
  <c r="O2229" i="2"/>
  <c r="M2229" i="2"/>
  <c r="L2229" i="2"/>
  <c r="Q2228" i="2"/>
  <c r="P2228" i="2"/>
  <c r="R2228" i="2" s="1"/>
  <c r="O2228" i="2"/>
  <c r="M2228" i="2"/>
  <c r="L2228" i="2"/>
  <c r="N2228" i="2" s="1"/>
  <c r="Q2227" i="2"/>
  <c r="P2227" i="2"/>
  <c r="R2227" i="2" s="1"/>
  <c r="O2227" i="2"/>
  <c r="M2227" i="2"/>
  <c r="N2227" i="2" s="1"/>
  <c r="L2227" i="2"/>
  <c r="Q2226" i="2"/>
  <c r="P2226" i="2"/>
  <c r="R2226" i="2" s="1"/>
  <c r="O2226" i="2"/>
  <c r="M2226" i="2"/>
  <c r="L2226" i="2"/>
  <c r="R2225" i="2"/>
  <c r="Q2225" i="2"/>
  <c r="P2225" i="2"/>
  <c r="O2225" i="2"/>
  <c r="M2225" i="2"/>
  <c r="N2225" i="2" s="1"/>
  <c r="L2225" i="2"/>
  <c r="Q2224" i="2"/>
  <c r="P2224" i="2"/>
  <c r="R2224" i="2" s="1"/>
  <c r="O2224" i="2"/>
  <c r="M2224" i="2"/>
  <c r="L2224" i="2"/>
  <c r="N2224" i="2" s="1"/>
  <c r="Q2223" i="2"/>
  <c r="P2223" i="2"/>
  <c r="R2223" i="2" s="1"/>
  <c r="O2223" i="2"/>
  <c r="M2223" i="2"/>
  <c r="L2223" i="2"/>
  <c r="R2222" i="2"/>
  <c r="Q2222" i="2"/>
  <c r="P2222" i="2"/>
  <c r="O2222" i="2"/>
  <c r="N2222" i="2"/>
  <c r="M2222" i="2"/>
  <c r="L2222" i="2"/>
  <c r="R2221" i="2"/>
  <c r="Q2221" i="2"/>
  <c r="P2221" i="2"/>
  <c r="O2221" i="2"/>
  <c r="M2221" i="2"/>
  <c r="N2221" i="2" s="1"/>
  <c r="L2221" i="2"/>
  <c r="Q2220" i="2"/>
  <c r="P2220" i="2"/>
  <c r="R2220" i="2" s="1"/>
  <c r="O2220" i="2"/>
  <c r="M2220" i="2"/>
  <c r="L2220" i="2"/>
  <c r="Q2219" i="2"/>
  <c r="P2219" i="2"/>
  <c r="R2219" i="2" s="1"/>
  <c r="O2219" i="2"/>
  <c r="M2219" i="2"/>
  <c r="L2219" i="2"/>
  <c r="R2218" i="2"/>
  <c r="Q2218" i="2"/>
  <c r="P2218" i="2"/>
  <c r="O2218" i="2"/>
  <c r="N2218" i="2"/>
  <c r="M2218" i="2"/>
  <c r="L2218" i="2"/>
  <c r="Q2217" i="2"/>
  <c r="P2217" i="2"/>
  <c r="R2217" i="2" s="1"/>
  <c r="O2217" i="2"/>
  <c r="M2217" i="2"/>
  <c r="L2217" i="2"/>
  <c r="Q2216" i="2"/>
  <c r="P2216" i="2"/>
  <c r="R2216" i="2" s="1"/>
  <c r="O2216" i="2"/>
  <c r="M2216" i="2"/>
  <c r="L2216" i="2"/>
  <c r="N2216" i="2" s="1"/>
  <c r="Q2215" i="2"/>
  <c r="P2215" i="2"/>
  <c r="R2215" i="2" s="1"/>
  <c r="O2215" i="2"/>
  <c r="M2215" i="2"/>
  <c r="N2215" i="2" s="1"/>
  <c r="L2215" i="2"/>
  <c r="R2214" i="2"/>
  <c r="Q2214" i="2"/>
  <c r="P2214" i="2"/>
  <c r="O2214" i="2"/>
  <c r="N2214" i="2"/>
  <c r="M2214" i="2"/>
  <c r="L2214" i="2"/>
  <c r="Q2213" i="2"/>
  <c r="P2213" i="2"/>
  <c r="R2213" i="2" s="1"/>
  <c r="O2213" i="2"/>
  <c r="M2213" i="2"/>
  <c r="L2213" i="2"/>
  <c r="Q2212" i="2"/>
  <c r="P2212" i="2"/>
  <c r="R2212" i="2" s="1"/>
  <c r="O2212" i="2"/>
  <c r="M2212" i="2"/>
  <c r="L2212" i="2"/>
  <c r="Q2211" i="2"/>
  <c r="P2211" i="2"/>
  <c r="R2211" i="2" s="1"/>
  <c r="O2211" i="2"/>
  <c r="M2211" i="2"/>
  <c r="L2211" i="2"/>
  <c r="Q2210" i="2"/>
  <c r="P2210" i="2"/>
  <c r="R2210" i="2" s="1"/>
  <c r="O2210" i="2"/>
  <c r="M2210" i="2"/>
  <c r="N2210" i="2" s="1"/>
  <c r="L2210" i="2"/>
  <c r="Q2209" i="2"/>
  <c r="P2209" i="2"/>
  <c r="R2209" i="2" s="1"/>
  <c r="O2209" i="2"/>
  <c r="M2209" i="2"/>
  <c r="N2209" i="2" s="1"/>
  <c r="L2209" i="2"/>
  <c r="Q2208" i="2"/>
  <c r="P2208" i="2"/>
  <c r="R2208" i="2" s="1"/>
  <c r="O2208" i="2"/>
  <c r="M2208" i="2"/>
  <c r="L2208" i="2"/>
  <c r="N2208" i="2" s="1"/>
  <c r="Q2207" i="2"/>
  <c r="P2207" i="2"/>
  <c r="R2207" i="2" s="1"/>
  <c r="O2207" i="2"/>
  <c r="M2207" i="2"/>
  <c r="N2207" i="2" s="1"/>
  <c r="L2207" i="2"/>
  <c r="Q2206" i="2"/>
  <c r="P2206" i="2"/>
  <c r="R2206" i="2" s="1"/>
  <c r="O2206" i="2"/>
  <c r="M2206" i="2"/>
  <c r="L2206" i="2"/>
  <c r="N2206" i="2" s="1"/>
  <c r="R2205" i="2"/>
  <c r="Q2205" i="2"/>
  <c r="P2205" i="2"/>
  <c r="O2205" i="2"/>
  <c r="M2205" i="2"/>
  <c r="L2205" i="2"/>
  <c r="Q2204" i="2"/>
  <c r="P2204" i="2"/>
  <c r="R2204" i="2" s="1"/>
  <c r="O2204" i="2"/>
  <c r="M2204" i="2"/>
  <c r="L2204" i="2"/>
  <c r="Q2203" i="2"/>
  <c r="P2203" i="2"/>
  <c r="R2203" i="2" s="1"/>
  <c r="O2203" i="2"/>
  <c r="M2203" i="2"/>
  <c r="L2203" i="2"/>
  <c r="R2202" i="2"/>
  <c r="Q2202" i="2"/>
  <c r="P2202" i="2"/>
  <c r="O2202" i="2"/>
  <c r="M2202" i="2"/>
  <c r="N2202" i="2" s="1"/>
  <c r="L2202" i="2"/>
  <c r="R2201" i="2"/>
  <c r="Q2201" i="2"/>
  <c r="P2201" i="2"/>
  <c r="O2201" i="2"/>
  <c r="M2201" i="2"/>
  <c r="N2201" i="2" s="1"/>
  <c r="L2201" i="2"/>
  <c r="Q2200" i="2"/>
  <c r="P2200" i="2"/>
  <c r="R2200" i="2" s="1"/>
  <c r="O2200" i="2"/>
  <c r="M2200" i="2"/>
  <c r="L2200" i="2"/>
  <c r="N2200" i="2" s="1"/>
  <c r="Q2199" i="2"/>
  <c r="P2199" i="2"/>
  <c r="R2199" i="2" s="1"/>
  <c r="O2199" i="2"/>
  <c r="M2199" i="2"/>
  <c r="N2199" i="2" s="1"/>
  <c r="L2199" i="2"/>
  <c r="R2198" i="2"/>
  <c r="Q2198" i="2"/>
  <c r="P2198" i="2"/>
  <c r="O2198" i="2"/>
  <c r="N2198" i="2"/>
  <c r="M2198" i="2"/>
  <c r="L2198" i="2"/>
  <c r="Q2197" i="2"/>
  <c r="P2197" i="2"/>
  <c r="R2197" i="2" s="1"/>
  <c r="O2197" i="2"/>
  <c r="M2197" i="2"/>
  <c r="L2197" i="2"/>
  <c r="Q2196" i="2"/>
  <c r="P2196" i="2"/>
  <c r="R2196" i="2" s="1"/>
  <c r="O2196" i="2"/>
  <c r="M2196" i="2"/>
  <c r="L2196" i="2"/>
  <c r="Q2195" i="2"/>
  <c r="P2195" i="2"/>
  <c r="R2195" i="2" s="1"/>
  <c r="O2195" i="2"/>
  <c r="M2195" i="2"/>
  <c r="L2195" i="2"/>
  <c r="Q2194" i="2"/>
  <c r="P2194" i="2"/>
  <c r="R2194" i="2" s="1"/>
  <c r="O2194" i="2"/>
  <c r="M2194" i="2"/>
  <c r="N2194" i="2" s="1"/>
  <c r="L2194" i="2"/>
  <c r="Q2193" i="2"/>
  <c r="P2193" i="2"/>
  <c r="R2193" i="2" s="1"/>
  <c r="O2193" i="2"/>
  <c r="M2193" i="2"/>
  <c r="N2193" i="2" s="1"/>
  <c r="L2193" i="2"/>
  <c r="Q2192" i="2"/>
  <c r="P2192" i="2"/>
  <c r="R2192" i="2" s="1"/>
  <c r="O2192" i="2"/>
  <c r="M2192" i="2"/>
  <c r="L2192" i="2"/>
  <c r="N2192" i="2" s="1"/>
  <c r="Q2191" i="2"/>
  <c r="P2191" i="2"/>
  <c r="R2191" i="2" s="1"/>
  <c r="O2191" i="2"/>
  <c r="M2191" i="2"/>
  <c r="N2191" i="2" s="1"/>
  <c r="L2191" i="2"/>
  <c r="Q2190" i="2"/>
  <c r="P2190" i="2"/>
  <c r="R2190" i="2" s="1"/>
  <c r="O2190" i="2"/>
  <c r="M2190" i="2"/>
  <c r="L2190" i="2"/>
  <c r="N2190" i="2" s="1"/>
  <c r="R2189" i="2"/>
  <c r="Q2189" i="2"/>
  <c r="P2189" i="2"/>
  <c r="O2189" i="2"/>
  <c r="M2189" i="2"/>
  <c r="L2189" i="2"/>
  <c r="Q2188" i="2"/>
  <c r="P2188" i="2"/>
  <c r="R2188" i="2" s="1"/>
  <c r="O2188" i="2"/>
  <c r="M2188" i="2"/>
  <c r="L2188" i="2"/>
  <c r="Q2187" i="2"/>
  <c r="P2187" i="2"/>
  <c r="R2187" i="2" s="1"/>
  <c r="O2187" i="2"/>
  <c r="M2187" i="2"/>
  <c r="L2187" i="2"/>
  <c r="R2186" i="2"/>
  <c r="Q2186" i="2"/>
  <c r="P2186" i="2"/>
  <c r="O2186" i="2"/>
  <c r="M2186" i="2"/>
  <c r="N2186" i="2" s="1"/>
  <c r="L2186" i="2"/>
  <c r="R2185" i="2"/>
  <c r="Q2185" i="2"/>
  <c r="P2185" i="2"/>
  <c r="O2185" i="2"/>
  <c r="M2185" i="2"/>
  <c r="N2185" i="2" s="1"/>
  <c r="L2185" i="2"/>
  <c r="Q2184" i="2"/>
  <c r="P2184" i="2"/>
  <c r="R2184" i="2" s="1"/>
  <c r="O2184" i="2"/>
  <c r="M2184" i="2"/>
  <c r="L2184" i="2"/>
  <c r="N2184" i="2" s="1"/>
  <c r="Q2183" i="2"/>
  <c r="P2183" i="2"/>
  <c r="R2183" i="2" s="1"/>
  <c r="O2183" i="2"/>
  <c r="M2183" i="2"/>
  <c r="N2183" i="2" s="1"/>
  <c r="L2183" i="2"/>
  <c r="R2182" i="2"/>
  <c r="Q2182" i="2"/>
  <c r="P2182" i="2"/>
  <c r="O2182" i="2"/>
  <c r="N2182" i="2"/>
  <c r="M2182" i="2"/>
  <c r="L2182" i="2"/>
  <c r="Q2181" i="2"/>
  <c r="P2181" i="2"/>
  <c r="R2181" i="2" s="1"/>
  <c r="O2181" i="2"/>
  <c r="M2181" i="2"/>
  <c r="L2181" i="2"/>
  <c r="Q2180" i="2"/>
  <c r="P2180" i="2"/>
  <c r="R2180" i="2" s="1"/>
  <c r="O2180" i="2"/>
  <c r="M2180" i="2"/>
  <c r="L2180" i="2"/>
  <c r="Q2179" i="2"/>
  <c r="P2179" i="2"/>
  <c r="R2179" i="2" s="1"/>
  <c r="O2179" i="2"/>
  <c r="M2179" i="2"/>
  <c r="L2179" i="2"/>
  <c r="Q2178" i="2"/>
  <c r="P2178" i="2"/>
  <c r="R2178" i="2" s="1"/>
  <c r="O2178" i="2"/>
  <c r="M2178" i="2"/>
  <c r="N2178" i="2" s="1"/>
  <c r="L2178" i="2"/>
  <c r="Q2177" i="2"/>
  <c r="P2177" i="2"/>
  <c r="R2177" i="2" s="1"/>
  <c r="O2177" i="2"/>
  <c r="M2177" i="2"/>
  <c r="N2177" i="2" s="1"/>
  <c r="L2177" i="2"/>
  <c r="Q2176" i="2"/>
  <c r="P2176" i="2"/>
  <c r="R2176" i="2" s="1"/>
  <c r="O2176" i="2"/>
  <c r="M2176" i="2"/>
  <c r="L2176" i="2"/>
  <c r="N2176" i="2" s="1"/>
  <c r="Q2175" i="2"/>
  <c r="P2175" i="2"/>
  <c r="R2175" i="2" s="1"/>
  <c r="O2175" i="2"/>
  <c r="M2175" i="2"/>
  <c r="N2175" i="2" s="1"/>
  <c r="L2175" i="2"/>
  <c r="Q2174" i="2"/>
  <c r="P2174" i="2"/>
  <c r="R2174" i="2" s="1"/>
  <c r="O2174" i="2"/>
  <c r="M2174" i="2"/>
  <c r="L2174" i="2"/>
  <c r="N2174" i="2" s="1"/>
  <c r="R2173" i="2"/>
  <c r="Q2173" i="2"/>
  <c r="P2173" i="2"/>
  <c r="O2173" i="2"/>
  <c r="M2173" i="2"/>
  <c r="L2173" i="2"/>
  <c r="Q2172" i="2"/>
  <c r="P2172" i="2"/>
  <c r="R2172" i="2" s="1"/>
  <c r="O2172" i="2"/>
  <c r="M2172" i="2"/>
  <c r="L2172" i="2"/>
  <c r="Q2171" i="2"/>
  <c r="P2171" i="2"/>
  <c r="R2171" i="2" s="1"/>
  <c r="O2171" i="2"/>
  <c r="M2171" i="2"/>
  <c r="L2171" i="2"/>
  <c r="R2170" i="2"/>
  <c r="Q2170" i="2"/>
  <c r="P2170" i="2"/>
  <c r="O2170" i="2"/>
  <c r="M2170" i="2"/>
  <c r="N2170" i="2" s="1"/>
  <c r="L2170" i="2"/>
  <c r="R2169" i="2"/>
  <c r="Q2169" i="2"/>
  <c r="P2169" i="2"/>
  <c r="O2169" i="2"/>
  <c r="M2169" i="2"/>
  <c r="N2169" i="2" s="1"/>
  <c r="L2169" i="2"/>
  <c r="Q2168" i="2"/>
  <c r="P2168" i="2"/>
  <c r="R2168" i="2" s="1"/>
  <c r="O2168" i="2"/>
  <c r="M2168" i="2"/>
  <c r="L2168" i="2"/>
  <c r="N2168" i="2" s="1"/>
  <c r="Q2167" i="2"/>
  <c r="P2167" i="2"/>
  <c r="R2167" i="2" s="1"/>
  <c r="O2167" i="2"/>
  <c r="M2167" i="2"/>
  <c r="N2167" i="2" s="1"/>
  <c r="L2167" i="2"/>
  <c r="R2166" i="2"/>
  <c r="Q2166" i="2"/>
  <c r="P2166" i="2"/>
  <c r="O2166" i="2"/>
  <c r="N2166" i="2"/>
  <c r="M2166" i="2"/>
  <c r="L2166" i="2"/>
  <c r="Q2165" i="2"/>
  <c r="P2165" i="2"/>
  <c r="R2165" i="2" s="1"/>
  <c r="O2165" i="2"/>
  <c r="M2165" i="2"/>
  <c r="L2165" i="2"/>
  <c r="Q2164" i="2"/>
  <c r="P2164" i="2"/>
  <c r="R2164" i="2" s="1"/>
  <c r="O2164" i="2"/>
  <c r="M2164" i="2"/>
  <c r="L2164" i="2"/>
  <c r="Q2163" i="2"/>
  <c r="P2163" i="2"/>
  <c r="R2163" i="2" s="1"/>
  <c r="O2163" i="2"/>
  <c r="M2163" i="2"/>
  <c r="L2163" i="2"/>
  <c r="Q2162" i="2"/>
  <c r="P2162" i="2"/>
  <c r="R2162" i="2" s="1"/>
  <c r="O2162" i="2"/>
  <c r="M2162" i="2"/>
  <c r="N2162" i="2" s="1"/>
  <c r="L2162" i="2"/>
  <c r="Q2161" i="2"/>
  <c r="P2161" i="2"/>
  <c r="R2161" i="2" s="1"/>
  <c r="O2161" i="2"/>
  <c r="M2161" i="2"/>
  <c r="N2161" i="2" s="1"/>
  <c r="L2161" i="2"/>
  <c r="Q2160" i="2"/>
  <c r="P2160" i="2"/>
  <c r="R2160" i="2" s="1"/>
  <c r="O2160" i="2"/>
  <c r="M2160" i="2"/>
  <c r="L2160" i="2"/>
  <c r="N2160" i="2" s="1"/>
  <c r="Q2159" i="2"/>
  <c r="P2159" i="2"/>
  <c r="R2159" i="2" s="1"/>
  <c r="O2159" i="2"/>
  <c r="M2159" i="2"/>
  <c r="N2159" i="2" s="1"/>
  <c r="L2159" i="2"/>
  <c r="Q2158" i="2"/>
  <c r="P2158" i="2"/>
  <c r="R2158" i="2" s="1"/>
  <c r="O2158" i="2"/>
  <c r="M2158" i="2"/>
  <c r="L2158" i="2"/>
  <c r="N2158" i="2" s="1"/>
  <c r="R2157" i="2"/>
  <c r="Q2157" i="2"/>
  <c r="P2157" i="2"/>
  <c r="O2157" i="2"/>
  <c r="M2157" i="2"/>
  <c r="L2157" i="2"/>
  <c r="Q2156" i="2"/>
  <c r="P2156" i="2"/>
  <c r="R2156" i="2" s="1"/>
  <c r="O2156" i="2"/>
  <c r="M2156" i="2"/>
  <c r="L2156" i="2"/>
  <c r="Q2155" i="2"/>
  <c r="P2155" i="2"/>
  <c r="R2155" i="2" s="1"/>
  <c r="O2155" i="2"/>
  <c r="M2155" i="2"/>
  <c r="L2155" i="2"/>
  <c r="R2154" i="2"/>
  <c r="Q2154" i="2"/>
  <c r="P2154" i="2"/>
  <c r="O2154" i="2"/>
  <c r="M2154" i="2"/>
  <c r="N2154" i="2" s="1"/>
  <c r="L2154" i="2"/>
  <c r="R2153" i="2"/>
  <c r="Q2153" i="2"/>
  <c r="P2153" i="2"/>
  <c r="O2153" i="2"/>
  <c r="M2153" i="2"/>
  <c r="N2153" i="2" s="1"/>
  <c r="L2153" i="2"/>
  <c r="Q2152" i="2"/>
  <c r="P2152" i="2"/>
  <c r="R2152" i="2" s="1"/>
  <c r="O2152" i="2"/>
  <c r="M2152" i="2"/>
  <c r="L2152" i="2"/>
  <c r="N2152" i="2" s="1"/>
  <c r="Q2151" i="2"/>
  <c r="P2151" i="2"/>
  <c r="R2151" i="2" s="1"/>
  <c r="O2151" i="2"/>
  <c r="M2151" i="2"/>
  <c r="N2151" i="2" s="1"/>
  <c r="L2151" i="2"/>
  <c r="R2150" i="2"/>
  <c r="Q2150" i="2"/>
  <c r="P2150" i="2"/>
  <c r="O2150" i="2"/>
  <c r="N2150" i="2"/>
  <c r="M2150" i="2"/>
  <c r="L2150" i="2"/>
  <c r="Q2149" i="2"/>
  <c r="P2149" i="2"/>
  <c r="R2149" i="2" s="1"/>
  <c r="O2149" i="2"/>
  <c r="M2149" i="2"/>
  <c r="L2149" i="2"/>
  <c r="Q2148" i="2"/>
  <c r="P2148" i="2"/>
  <c r="R2148" i="2" s="1"/>
  <c r="O2148" i="2"/>
  <c r="M2148" i="2"/>
  <c r="L2148" i="2"/>
  <c r="Q2147" i="2"/>
  <c r="P2147" i="2"/>
  <c r="R2147" i="2" s="1"/>
  <c r="O2147" i="2"/>
  <c r="M2147" i="2"/>
  <c r="L2147" i="2"/>
  <c r="Q2146" i="2"/>
  <c r="P2146" i="2"/>
  <c r="R2146" i="2" s="1"/>
  <c r="O2146" i="2"/>
  <c r="M2146" i="2"/>
  <c r="N2146" i="2" s="1"/>
  <c r="L2146" i="2"/>
  <c r="Q2145" i="2"/>
  <c r="P2145" i="2"/>
  <c r="R2145" i="2" s="1"/>
  <c r="O2145" i="2"/>
  <c r="M2145" i="2"/>
  <c r="N2145" i="2" s="1"/>
  <c r="L2145" i="2"/>
  <c r="Q2144" i="2"/>
  <c r="P2144" i="2"/>
  <c r="R2144" i="2" s="1"/>
  <c r="O2144" i="2"/>
  <c r="M2144" i="2"/>
  <c r="L2144" i="2"/>
  <c r="N2144" i="2" s="1"/>
  <c r="Q2143" i="2"/>
  <c r="P2143" i="2"/>
  <c r="R2143" i="2" s="1"/>
  <c r="O2143" i="2"/>
  <c r="M2143" i="2"/>
  <c r="N2143" i="2" s="1"/>
  <c r="L2143" i="2"/>
  <c r="Q2142" i="2"/>
  <c r="P2142" i="2"/>
  <c r="R2142" i="2" s="1"/>
  <c r="O2142" i="2"/>
  <c r="M2142" i="2"/>
  <c r="L2142" i="2"/>
  <c r="N2142" i="2" s="1"/>
  <c r="R2141" i="2"/>
  <c r="Q2141" i="2"/>
  <c r="P2141" i="2"/>
  <c r="O2141" i="2"/>
  <c r="M2141" i="2"/>
  <c r="L2141" i="2"/>
  <c r="Q2140" i="2"/>
  <c r="P2140" i="2"/>
  <c r="R2140" i="2" s="1"/>
  <c r="O2140" i="2"/>
  <c r="M2140" i="2"/>
  <c r="L2140" i="2"/>
  <c r="Q2139" i="2"/>
  <c r="P2139" i="2"/>
  <c r="R2139" i="2" s="1"/>
  <c r="O2139" i="2"/>
  <c r="M2139" i="2"/>
  <c r="L2139" i="2"/>
  <c r="R2138" i="2"/>
  <c r="Q2138" i="2"/>
  <c r="P2138" i="2"/>
  <c r="O2138" i="2"/>
  <c r="M2138" i="2"/>
  <c r="N2138" i="2" s="1"/>
  <c r="L2138" i="2"/>
  <c r="R2137" i="2"/>
  <c r="Q2137" i="2"/>
  <c r="P2137" i="2"/>
  <c r="O2137" i="2"/>
  <c r="M2137" i="2"/>
  <c r="N2137" i="2" s="1"/>
  <c r="L2137" i="2"/>
  <c r="Q2136" i="2"/>
  <c r="P2136" i="2"/>
  <c r="R2136" i="2" s="1"/>
  <c r="O2136" i="2"/>
  <c r="M2136" i="2"/>
  <c r="L2136" i="2"/>
  <c r="N2136" i="2" s="1"/>
  <c r="Q2135" i="2"/>
  <c r="P2135" i="2"/>
  <c r="R2135" i="2" s="1"/>
  <c r="O2135" i="2"/>
  <c r="M2135" i="2"/>
  <c r="N2135" i="2" s="1"/>
  <c r="L2135" i="2"/>
  <c r="R2134" i="2"/>
  <c r="Q2134" i="2"/>
  <c r="P2134" i="2"/>
  <c r="O2134" i="2"/>
  <c r="N2134" i="2"/>
  <c r="M2134" i="2"/>
  <c r="L2134" i="2"/>
  <c r="Q2133" i="2"/>
  <c r="P2133" i="2"/>
  <c r="R2133" i="2" s="1"/>
  <c r="O2133" i="2"/>
  <c r="M2133" i="2"/>
  <c r="L2133" i="2"/>
  <c r="Q2132" i="2"/>
  <c r="P2132" i="2"/>
  <c r="R2132" i="2" s="1"/>
  <c r="O2132" i="2"/>
  <c r="M2132" i="2"/>
  <c r="L2132" i="2"/>
  <c r="Q2131" i="2"/>
  <c r="P2131" i="2"/>
  <c r="R2131" i="2" s="1"/>
  <c r="O2131" i="2"/>
  <c r="M2131" i="2"/>
  <c r="L2131" i="2"/>
  <c r="Q2130" i="2"/>
  <c r="P2130" i="2"/>
  <c r="R2130" i="2" s="1"/>
  <c r="O2130" i="2"/>
  <c r="M2130" i="2"/>
  <c r="N2130" i="2" s="1"/>
  <c r="L2130" i="2"/>
  <c r="Q2129" i="2"/>
  <c r="P2129" i="2"/>
  <c r="R2129" i="2" s="1"/>
  <c r="O2129" i="2"/>
  <c r="M2129" i="2"/>
  <c r="N2129" i="2" s="1"/>
  <c r="L2129" i="2"/>
  <c r="Q2128" i="2"/>
  <c r="P2128" i="2"/>
  <c r="R2128" i="2" s="1"/>
  <c r="O2128" i="2"/>
  <c r="M2128" i="2"/>
  <c r="L2128" i="2"/>
  <c r="N2128" i="2" s="1"/>
  <c r="Q2127" i="2"/>
  <c r="P2127" i="2"/>
  <c r="R2127" i="2" s="1"/>
  <c r="O2127" i="2"/>
  <c r="M2127" i="2"/>
  <c r="N2127" i="2" s="1"/>
  <c r="L2127" i="2"/>
  <c r="Q2126" i="2"/>
  <c r="P2126" i="2"/>
  <c r="R2126" i="2" s="1"/>
  <c r="O2126" i="2"/>
  <c r="M2126" i="2"/>
  <c r="L2126" i="2"/>
  <c r="N2126" i="2" s="1"/>
  <c r="R2125" i="2"/>
  <c r="Q2125" i="2"/>
  <c r="P2125" i="2"/>
  <c r="O2125" i="2"/>
  <c r="M2125" i="2"/>
  <c r="L2125" i="2"/>
  <c r="Q2124" i="2"/>
  <c r="P2124" i="2"/>
  <c r="R2124" i="2" s="1"/>
  <c r="O2124" i="2"/>
  <c r="M2124" i="2"/>
  <c r="L2124" i="2"/>
  <c r="Q2123" i="2"/>
  <c r="P2123" i="2"/>
  <c r="R2123" i="2" s="1"/>
  <c r="O2123" i="2"/>
  <c r="M2123" i="2"/>
  <c r="L2123" i="2"/>
  <c r="R2122" i="2"/>
  <c r="Q2122" i="2"/>
  <c r="P2122" i="2"/>
  <c r="O2122" i="2"/>
  <c r="M2122" i="2"/>
  <c r="N2122" i="2" s="1"/>
  <c r="L2122" i="2"/>
  <c r="R2121" i="2"/>
  <c r="Q2121" i="2"/>
  <c r="P2121" i="2"/>
  <c r="O2121" i="2"/>
  <c r="M2121" i="2"/>
  <c r="N2121" i="2" s="1"/>
  <c r="L2121" i="2"/>
  <c r="Q2120" i="2"/>
  <c r="P2120" i="2"/>
  <c r="R2120" i="2" s="1"/>
  <c r="O2120" i="2"/>
  <c r="M2120" i="2"/>
  <c r="L2120" i="2"/>
  <c r="N2120" i="2" s="1"/>
  <c r="Q2119" i="2"/>
  <c r="P2119" i="2"/>
  <c r="R2119" i="2" s="1"/>
  <c r="O2119" i="2"/>
  <c r="M2119" i="2"/>
  <c r="N2119" i="2" s="1"/>
  <c r="L2119" i="2"/>
  <c r="R2118" i="2"/>
  <c r="Q2118" i="2"/>
  <c r="P2118" i="2"/>
  <c r="O2118" i="2"/>
  <c r="N2118" i="2"/>
  <c r="M2118" i="2"/>
  <c r="L2118" i="2"/>
  <c r="Q2117" i="2"/>
  <c r="P2117" i="2"/>
  <c r="R2117" i="2" s="1"/>
  <c r="O2117" i="2"/>
  <c r="M2117" i="2"/>
  <c r="L2117" i="2"/>
  <c r="Q2116" i="2"/>
  <c r="P2116" i="2"/>
  <c r="R2116" i="2" s="1"/>
  <c r="O2116" i="2"/>
  <c r="M2116" i="2"/>
  <c r="L2116" i="2"/>
  <c r="Q2115" i="2"/>
  <c r="P2115" i="2"/>
  <c r="R2115" i="2" s="1"/>
  <c r="O2115" i="2"/>
  <c r="M2115" i="2"/>
  <c r="L2115" i="2"/>
  <c r="Q2114" i="2"/>
  <c r="P2114" i="2"/>
  <c r="R2114" i="2" s="1"/>
  <c r="O2114" i="2"/>
  <c r="M2114" i="2"/>
  <c r="N2114" i="2" s="1"/>
  <c r="L2114" i="2"/>
  <c r="Q2113" i="2"/>
  <c r="P2113" i="2"/>
  <c r="R2113" i="2" s="1"/>
  <c r="O2113" i="2"/>
  <c r="M2113" i="2"/>
  <c r="N2113" i="2" s="1"/>
  <c r="L2113" i="2"/>
  <c r="Q2112" i="2"/>
  <c r="P2112" i="2"/>
  <c r="R2112" i="2" s="1"/>
  <c r="O2112" i="2"/>
  <c r="M2112" i="2"/>
  <c r="L2112" i="2"/>
  <c r="N2112" i="2" s="1"/>
  <c r="Q2111" i="2"/>
  <c r="P2111" i="2"/>
  <c r="R2111" i="2" s="1"/>
  <c r="O2111" i="2"/>
  <c r="M2111" i="2"/>
  <c r="N2111" i="2" s="1"/>
  <c r="L2111" i="2"/>
  <c r="Q2110" i="2"/>
  <c r="P2110" i="2"/>
  <c r="R2110" i="2" s="1"/>
  <c r="O2110" i="2"/>
  <c r="M2110" i="2"/>
  <c r="L2110" i="2"/>
  <c r="N2110" i="2" s="1"/>
  <c r="R2109" i="2"/>
  <c r="Q2109" i="2"/>
  <c r="P2109" i="2"/>
  <c r="O2109" i="2"/>
  <c r="M2109" i="2"/>
  <c r="L2109" i="2"/>
  <c r="Q2108" i="2"/>
  <c r="P2108" i="2"/>
  <c r="R2108" i="2" s="1"/>
  <c r="O2108" i="2"/>
  <c r="M2108" i="2"/>
  <c r="L2108" i="2"/>
  <c r="Q2107" i="2"/>
  <c r="P2107" i="2"/>
  <c r="R2107" i="2" s="1"/>
  <c r="O2107" i="2"/>
  <c r="M2107" i="2"/>
  <c r="L2107" i="2"/>
  <c r="R2106" i="2"/>
  <c r="Q2106" i="2"/>
  <c r="P2106" i="2"/>
  <c r="O2106" i="2"/>
  <c r="M2106" i="2"/>
  <c r="N2106" i="2" s="1"/>
  <c r="L2106" i="2"/>
  <c r="R2105" i="2"/>
  <c r="Q2105" i="2"/>
  <c r="P2105" i="2"/>
  <c r="O2105" i="2"/>
  <c r="M2105" i="2"/>
  <c r="N2105" i="2" s="1"/>
  <c r="L2105" i="2"/>
  <c r="Q2104" i="2"/>
  <c r="P2104" i="2"/>
  <c r="R2104" i="2" s="1"/>
  <c r="O2104" i="2"/>
  <c r="M2104" i="2"/>
  <c r="L2104" i="2"/>
  <c r="N2104" i="2" s="1"/>
  <c r="Q2103" i="2"/>
  <c r="P2103" i="2"/>
  <c r="R2103" i="2" s="1"/>
  <c r="O2103" i="2"/>
  <c r="M2103" i="2"/>
  <c r="N2103" i="2" s="1"/>
  <c r="L2103" i="2"/>
  <c r="R2102" i="2"/>
  <c r="Q2102" i="2"/>
  <c r="P2102" i="2"/>
  <c r="O2102" i="2"/>
  <c r="N2102" i="2"/>
  <c r="M2102" i="2"/>
  <c r="L2102" i="2"/>
  <c r="Q2101" i="2"/>
  <c r="P2101" i="2"/>
  <c r="R2101" i="2" s="1"/>
  <c r="O2101" i="2"/>
  <c r="M2101" i="2"/>
  <c r="L2101" i="2"/>
  <c r="R2100" i="2"/>
  <c r="Q2100" i="2"/>
  <c r="P2100" i="2"/>
  <c r="O2100" i="2"/>
  <c r="M2100" i="2"/>
  <c r="N2100" i="2" s="1"/>
  <c r="L2100" i="2"/>
  <c r="Q2099" i="2"/>
  <c r="P2099" i="2"/>
  <c r="R2099" i="2" s="1"/>
  <c r="O2099" i="2"/>
  <c r="M2099" i="2"/>
  <c r="L2099" i="2"/>
  <c r="R2098" i="2"/>
  <c r="Q2098" i="2"/>
  <c r="P2098" i="2"/>
  <c r="O2098" i="2"/>
  <c r="M2098" i="2"/>
  <c r="N2098" i="2" s="1"/>
  <c r="L2098" i="2"/>
  <c r="R2097" i="2"/>
  <c r="Q2097" i="2"/>
  <c r="P2097" i="2"/>
  <c r="O2097" i="2"/>
  <c r="M2097" i="2"/>
  <c r="N2097" i="2" s="1"/>
  <c r="L2097" i="2"/>
  <c r="Q2096" i="2"/>
  <c r="P2096" i="2"/>
  <c r="R2096" i="2" s="1"/>
  <c r="O2096" i="2"/>
  <c r="M2096" i="2"/>
  <c r="L2096" i="2"/>
  <c r="N2096" i="2" s="1"/>
  <c r="Q2095" i="2"/>
  <c r="P2095" i="2"/>
  <c r="R2095" i="2" s="1"/>
  <c r="O2095" i="2"/>
  <c r="M2095" i="2"/>
  <c r="N2095" i="2" s="1"/>
  <c r="L2095" i="2"/>
  <c r="Q2094" i="2"/>
  <c r="P2094" i="2"/>
  <c r="R2094" i="2" s="1"/>
  <c r="O2094" i="2"/>
  <c r="M2094" i="2"/>
  <c r="L2094" i="2"/>
  <c r="N2094" i="2" s="1"/>
  <c r="R2093" i="2"/>
  <c r="Q2093" i="2"/>
  <c r="P2093" i="2"/>
  <c r="O2093" i="2"/>
  <c r="M2093" i="2"/>
  <c r="L2093" i="2"/>
  <c r="Q2092" i="2"/>
  <c r="P2092" i="2"/>
  <c r="R2092" i="2" s="1"/>
  <c r="O2092" i="2"/>
  <c r="M2092" i="2"/>
  <c r="L2092" i="2"/>
  <c r="Q2091" i="2"/>
  <c r="P2091" i="2"/>
  <c r="R2091" i="2" s="1"/>
  <c r="O2091" i="2"/>
  <c r="M2091" i="2"/>
  <c r="L2091" i="2"/>
  <c r="Q2090" i="2"/>
  <c r="P2090" i="2"/>
  <c r="R2090" i="2" s="1"/>
  <c r="O2090" i="2"/>
  <c r="M2090" i="2"/>
  <c r="L2090" i="2"/>
  <c r="Q2089" i="2"/>
  <c r="P2089" i="2"/>
  <c r="R2089" i="2" s="1"/>
  <c r="O2089" i="2"/>
  <c r="M2089" i="2"/>
  <c r="N2089" i="2" s="1"/>
  <c r="L2089" i="2"/>
  <c r="R2088" i="2"/>
  <c r="Q2088" i="2"/>
  <c r="P2088" i="2"/>
  <c r="O2088" i="2"/>
  <c r="N2088" i="2"/>
  <c r="M2088" i="2"/>
  <c r="L2088" i="2"/>
  <c r="Q2087" i="2"/>
  <c r="P2087" i="2"/>
  <c r="R2087" i="2" s="1"/>
  <c r="O2087" i="2"/>
  <c r="M2087" i="2"/>
  <c r="N2087" i="2" s="1"/>
  <c r="L2087" i="2"/>
  <c r="R2086" i="2"/>
  <c r="Q2086" i="2"/>
  <c r="P2086" i="2"/>
  <c r="O2086" i="2"/>
  <c r="N2086" i="2"/>
  <c r="M2086" i="2"/>
  <c r="L2086" i="2"/>
  <c r="Q2085" i="2"/>
  <c r="P2085" i="2"/>
  <c r="R2085" i="2" s="1"/>
  <c r="O2085" i="2"/>
  <c r="M2085" i="2"/>
  <c r="L2085" i="2"/>
  <c r="R2084" i="2"/>
  <c r="Q2084" i="2"/>
  <c r="P2084" i="2"/>
  <c r="O2084" i="2"/>
  <c r="M2084" i="2"/>
  <c r="N2084" i="2" s="1"/>
  <c r="L2084" i="2"/>
  <c r="Q2083" i="2"/>
  <c r="P2083" i="2"/>
  <c r="R2083" i="2" s="1"/>
  <c r="O2083" i="2"/>
  <c r="M2083" i="2"/>
  <c r="L2083" i="2"/>
  <c r="R2082" i="2"/>
  <c r="Q2082" i="2"/>
  <c r="P2082" i="2"/>
  <c r="O2082" i="2"/>
  <c r="M2082" i="2"/>
  <c r="N2082" i="2" s="1"/>
  <c r="L2082" i="2"/>
  <c r="R2081" i="2"/>
  <c r="Q2081" i="2"/>
  <c r="P2081" i="2"/>
  <c r="O2081" i="2"/>
  <c r="M2081" i="2"/>
  <c r="N2081" i="2" s="1"/>
  <c r="L2081" i="2"/>
  <c r="Q2080" i="2"/>
  <c r="P2080" i="2"/>
  <c r="R2080" i="2" s="1"/>
  <c r="O2080" i="2"/>
  <c r="M2080" i="2"/>
  <c r="L2080" i="2"/>
  <c r="N2080" i="2" s="1"/>
  <c r="Q2079" i="2"/>
  <c r="P2079" i="2"/>
  <c r="R2079" i="2" s="1"/>
  <c r="O2079" i="2"/>
  <c r="M2079" i="2"/>
  <c r="N2079" i="2" s="1"/>
  <c r="L2079" i="2"/>
  <c r="Q2078" i="2"/>
  <c r="P2078" i="2"/>
  <c r="R2078" i="2" s="1"/>
  <c r="O2078" i="2"/>
  <c r="M2078" i="2"/>
  <c r="L2078" i="2"/>
  <c r="N2078" i="2" s="1"/>
  <c r="R2077" i="2"/>
  <c r="Q2077" i="2"/>
  <c r="P2077" i="2"/>
  <c r="O2077" i="2"/>
  <c r="M2077" i="2"/>
  <c r="L2077" i="2"/>
  <c r="Q2076" i="2"/>
  <c r="P2076" i="2"/>
  <c r="R2076" i="2" s="1"/>
  <c r="O2076" i="2"/>
  <c r="M2076" i="2"/>
  <c r="L2076" i="2"/>
  <c r="Q2075" i="2"/>
  <c r="P2075" i="2"/>
  <c r="R2075" i="2" s="1"/>
  <c r="O2075" i="2"/>
  <c r="M2075" i="2"/>
  <c r="L2075" i="2"/>
  <c r="Q2074" i="2"/>
  <c r="P2074" i="2"/>
  <c r="R2074" i="2" s="1"/>
  <c r="O2074" i="2"/>
  <c r="M2074" i="2"/>
  <c r="L2074" i="2"/>
  <c r="Q2073" i="2"/>
  <c r="P2073" i="2"/>
  <c r="R2073" i="2" s="1"/>
  <c r="O2073" i="2"/>
  <c r="M2073" i="2"/>
  <c r="N2073" i="2" s="1"/>
  <c r="L2073" i="2"/>
  <c r="R2072" i="2"/>
  <c r="Q2072" i="2"/>
  <c r="P2072" i="2"/>
  <c r="O2072" i="2"/>
  <c r="N2072" i="2"/>
  <c r="M2072" i="2"/>
  <c r="L2072" i="2"/>
  <c r="Q2071" i="2"/>
  <c r="P2071" i="2"/>
  <c r="R2071" i="2" s="1"/>
  <c r="O2071" i="2"/>
  <c r="M2071" i="2"/>
  <c r="N2071" i="2" s="1"/>
  <c r="L2071" i="2"/>
  <c r="R2070" i="2"/>
  <c r="Q2070" i="2"/>
  <c r="P2070" i="2"/>
  <c r="O2070" i="2"/>
  <c r="N2070" i="2"/>
  <c r="M2070" i="2"/>
  <c r="L2070" i="2"/>
  <c r="Q2069" i="2"/>
  <c r="P2069" i="2"/>
  <c r="R2069" i="2" s="1"/>
  <c r="O2069" i="2"/>
  <c r="M2069" i="2"/>
  <c r="L2069" i="2"/>
  <c r="R2068" i="2"/>
  <c r="Q2068" i="2"/>
  <c r="P2068" i="2"/>
  <c r="O2068" i="2"/>
  <c r="N2068" i="2"/>
  <c r="M2068" i="2"/>
  <c r="L2068" i="2"/>
  <c r="Q2067" i="2"/>
  <c r="P2067" i="2"/>
  <c r="R2067" i="2" s="1"/>
  <c r="O2067" i="2"/>
  <c r="M2067" i="2"/>
  <c r="L2067" i="2"/>
  <c r="R2066" i="2"/>
  <c r="Q2066" i="2"/>
  <c r="P2066" i="2"/>
  <c r="O2066" i="2"/>
  <c r="N2066" i="2"/>
  <c r="M2066" i="2"/>
  <c r="L2066" i="2"/>
  <c r="R2065" i="2"/>
  <c r="Q2065" i="2"/>
  <c r="P2065" i="2"/>
  <c r="O2065" i="2"/>
  <c r="M2065" i="2"/>
  <c r="N2065" i="2" s="1"/>
  <c r="L2065" i="2"/>
  <c r="Q2064" i="2"/>
  <c r="P2064" i="2"/>
  <c r="R2064" i="2" s="1"/>
  <c r="O2064" i="2"/>
  <c r="M2064" i="2"/>
  <c r="L2064" i="2"/>
  <c r="Q2063" i="2"/>
  <c r="P2063" i="2"/>
  <c r="R2063" i="2" s="1"/>
  <c r="O2063" i="2"/>
  <c r="M2063" i="2"/>
  <c r="N2063" i="2" s="1"/>
  <c r="L2063" i="2"/>
  <c r="Q2062" i="2"/>
  <c r="P2062" i="2"/>
  <c r="R2062" i="2" s="1"/>
  <c r="O2062" i="2"/>
  <c r="M2062" i="2"/>
  <c r="L2062" i="2"/>
  <c r="N2062" i="2" s="1"/>
  <c r="R2061" i="2"/>
  <c r="Q2061" i="2"/>
  <c r="P2061" i="2"/>
  <c r="O2061" i="2"/>
  <c r="M2061" i="2"/>
  <c r="N2061" i="2" s="1"/>
  <c r="L2061" i="2"/>
  <c r="Q2060" i="2"/>
  <c r="P2060" i="2"/>
  <c r="R2060" i="2" s="1"/>
  <c r="O2060" i="2"/>
  <c r="M2060" i="2"/>
  <c r="L2060" i="2"/>
  <c r="Q2059" i="2"/>
  <c r="P2059" i="2"/>
  <c r="R2059" i="2" s="1"/>
  <c r="O2059" i="2"/>
  <c r="M2059" i="2"/>
  <c r="L2059" i="2"/>
  <c r="Q2058" i="2"/>
  <c r="P2058" i="2"/>
  <c r="R2058" i="2" s="1"/>
  <c r="O2058" i="2"/>
  <c r="M2058" i="2"/>
  <c r="L2058" i="2"/>
  <c r="Q2057" i="2"/>
  <c r="P2057" i="2"/>
  <c r="R2057" i="2" s="1"/>
  <c r="O2057" i="2"/>
  <c r="M2057" i="2"/>
  <c r="N2057" i="2" s="1"/>
  <c r="L2057" i="2"/>
  <c r="R2056" i="2"/>
  <c r="Q2056" i="2"/>
  <c r="P2056" i="2"/>
  <c r="O2056" i="2"/>
  <c r="N2056" i="2"/>
  <c r="M2056" i="2"/>
  <c r="L2056" i="2"/>
  <c r="Q2055" i="2"/>
  <c r="P2055" i="2"/>
  <c r="R2055" i="2" s="1"/>
  <c r="O2055" i="2"/>
  <c r="M2055" i="2"/>
  <c r="N2055" i="2" s="1"/>
  <c r="L2055" i="2"/>
  <c r="R2054" i="2"/>
  <c r="Q2054" i="2"/>
  <c r="P2054" i="2"/>
  <c r="O2054" i="2"/>
  <c r="N2054" i="2"/>
  <c r="M2054" i="2"/>
  <c r="L2054" i="2"/>
  <c r="Q2053" i="2"/>
  <c r="P2053" i="2"/>
  <c r="R2053" i="2" s="1"/>
  <c r="O2053" i="2"/>
  <c r="M2053" i="2"/>
  <c r="L2053" i="2"/>
  <c r="R2052" i="2"/>
  <c r="Q2052" i="2"/>
  <c r="P2052" i="2"/>
  <c r="O2052" i="2"/>
  <c r="N2052" i="2"/>
  <c r="M2052" i="2"/>
  <c r="L2052" i="2"/>
  <c r="Q2051" i="2"/>
  <c r="P2051" i="2"/>
  <c r="R2051" i="2" s="1"/>
  <c r="O2051" i="2"/>
  <c r="M2051" i="2"/>
  <c r="L2051" i="2"/>
  <c r="R2050" i="2"/>
  <c r="Q2050" i="2"/>
  <c r="P2050" i="2"/>
  <c r="O2050" i="2"/>
  <c r="N2050" i="2"/>
  <c r="M2050" i="2"/>
  <c r="L2050" i="2"/>
  <c r="R2049" i="2"/>
  <c r="Q2049" i="2"/>
  <c r="P2049" i="2"/>
  <c r="O2049" i="2"/>
  <c r="M2049" i="2"/>
  <c r="N2049" i="2" s="1"/>
  <c r="L2049" i="2"/>
  <c r="Q2048" i="2"/>
  <c r="P2048" i="2"/>
  <c r="R2048" i="2" s="1"/>
  <c r="O2048" i="2"/>
  <c r="M2048" i="2"/>
  <c r="L2048" i="2"/>
  <c r="Q2047" i="2"/>
  <c r="P2047" i="2"/>
  <c r="R2047" i="2" s="1"/>
  <c r="O2047" i="2"/>
  <c r="M2047" i="2"/>
  <c r="N2047" i="2" s="1"/>
  <c r="L2047" i="2"/>
  <c r="Q2046" i="2"/>
  <c r="P2046" i="2"/>
  <c r="R2046" i="2" s="1"/>
  <c r="O2046" i="2"/>
  <c r="M2046" i="2"/>
  <c r="L2046" i="2"/>
  <c r="N2046" i="2" s="1"/>
  <c r="R2045" i="2"/>
  <c r="Q2045" i="2"/>
  <c r="P2045" i="2"/>
  <c r="O2045" i="2"/>
  <c r="M2045" i="2"/>
  <c r="N2045" i="2" s="1"/>
  <c r="L2045" i="2"/>
  <c r="Q2044" i="2"/>
  <c r="P2044" i="2"/>
  <c r="R2044" i="2" s="1"/>
  <c r="O2044" i="2"/>
  <c r="M2044" i="2"/>
  <c r="L2044" i="2"/>
  <c r="Q2043" i="2"/>
  <c r="P2043" i="2"/>
  <c r="R2043" i="2" s="1"/>
  <c r="O2043" i="2"/>
  <c r="M2043" i="2"/>
  <c r="L2043" i="2"/>
  <c r="Q2042" i="2"/>
  <c r="P2042" i="2"/>
  <c r="R2042" i="2" s="1"/>
  <c r="O2042" i="2"/>
  <c r="M2042" i="2"/>
  <c r="L2042" i="2"/>
  <c r="Q2041" i="2"/>
  <c r="P2041" i="2"/>
  <c r="R2041" i="2" s="1"/>
  <c r="O2041" i="2"/>
  <c r="M2041" i="2"/>
  <c r="N2041" i="2" s="1"/>
  <c r="L2041" i="2"/>
  <c r="R2040" i="2"/>
  <c r="Q2040" i="2"/>
  <c r="P2040" i="2"/>
  <c r="O2040" i="2"/>
  <c r="N2040" i="2"/>
  <c r="M2040" i="2"/>
  <c r="L2040" i="2"/>
  <c r="Q2039" i="2"/>
  <c r="P2039" i="2"/>
  <c r="R2039" i="2" s="1"/>
  <c r="O2039" i="2"/>
  <c r="M2039" i="2"/>
  <c r="N2039" i="2" s="1"/>
  <c r="L2039" i="2"/>
  <c r="R2038" i="2"/>
  <c r="Q2038" i="2"/>
  <c r="P2038" i="2"/>
  <c r="O2038" i="2"/>
  <c r="N2038" i="2"/>
  <c r="M2038" i="2"/>
  <c r="L2038" i="2"/>
  <c r="Q2037" i="2"/>
  <c r="P2037" i="2"/>
  <c r="R2037" i="2" s="1"/>
  <c r="O2037" i="2"/>
  <c r="M2037" i="2"/>
  <c r="L2037" i="2"/>
  <c r="R2036" i="2"/>
  <c r="Q2036" i="2"/>
  <c r="P2036" i="2"/>
  <c r="O2036" i="2"/>
  <c r="N2036" i="2"/>
  <c r="M2036" i="2"/>
  <c r="L2036" i="2"/>
  <c r="Q2035" i="2"/>
  <c r="P2035" i="2"/>
  <c r="R2035" i="2" s="1"/>
  <c r="O2035" i="2"/>
  <c r="M2035" i="2"/>
  <c r="L2035" i="2"/>
  <c r="R2034" i="2"/>
  <c r="Q2034" i="2"/>
  <c r="P2034" i="2"/>
  <c r="O2034" i="2"/>
  <c r="N2034" i="2"/>
  <c r="M2034" i="2"/>
  <c r="L2034" i="2"/>
  <c r="R2033" i="2"/>
  <c r="Q2033" i="2"/>
  <c r="P2033" i="2"/>
  <c r="O2033" i="2"/>
  <c r="M2033" i="2"/>
  <c r="N2033" i="2" s="1"/>
  <c r="L2033" i="2"/>
  <c r="Q2032" i="2"/>
  <c r="P2032" i="2"/>
  <c r="R2032" i="2" s="1"/>
  <c r="O2032" i="2"/>
  <c r="M2032" i="2"/>
  <c r="L2032" i="2"/>
  <c r="Q2031" i="2"/>
  <c r="P2031" i="2"/>
  <c r="R2031" i="2" s="1"/>
  <c r="O2031" i="2"/>
  <c r="M2031" i="2"/>
  <c r="N2031" i="2" s="1"/>
  <c r="L2031" i="2"/>
  <c r="Q2030" i="2"/>
  <c r="P2030" i="2"/>
  <c r="R2030" i="2" s="1"/>
  <c r="O2030" i="2"/>
  <c r="M2030" i="2"/>
  <c r="L2030" i="2"/>
  <c r="N2030" i="2" s="1"/>
  <c r="R2029" i="2"/>
  <c r="Q2029" i="2"/>
  <c r="P2029" i="2"/>
  <c r="O2029" i="2"/>
  <c r="M2029" i="2"/>
  <c r="N2029" i="2" s="1"/>
  <c r="L2029" i="2"/>
  <c r="Q2028" i="2"/>
  <c r="P2028" i="2"/>
  <c r="R2028" i="2" s="1"/>
  <c r="O2028" i="2"/>
  <c r="M2028" i="2"/>
  <c r="L2028" i="2"/>
  <c r="Q2027" i="2"/>
  <c r="P2027" i="2"/>
  <c r="R2027" i="2" s="1"/>
  <c r="O2027" i="2"/>
  <c r="M2027" i="2"/>
  <c r="L2027" i="2"/>
  <c r="Q2026" i="2"/>
  <c r="P2026" i="2"/>
  <c r="R2026" i="2" s="1"/>
  <c r="O2026" i="2"/>
  <c r="M2026" i="2"/>
  <c r="L2026" i="2"/>
  <c r="Q2025" i="2"/>
  <c r="P2025" i="2"/>
  <c r="R2025" i="2" s="1"/>
  <c r="O2025" i="2"/>
  <c r="M2025" i="2"/>
  <c r="N2025" i="2" s="1"/>
  <c r="L2025" i="2"/>
  <c r="R2024" i="2"/>
  <c r="Q2024" i="2"/>
  <c r="P2024" i="2"/>
  <c r="O2024" i="2"/>
  <c r="N2024" i="2"/>
  <c r="M2024" i="2"/>
  <c r="L2024" i="2"/>
  <c r="Q2023" i="2"/>
  <c r="P2023" i="2"/>
  <c r="R2023" i="2" s="1"/>
  <c r="O2023" i="2"/>
  <c r="M2023" i="2"/>
  <c r="N2023" i="2" s="1"/>
  <c r="L2023" i="2"/>
  <c r="R2022" i="2"/>
  <c r="Q2022" i="2"/>
  <c r="P2022" i="2"/>
  <c r="O2022" i="2"/>
  <c r="N2022" i="2"/>
  <c r="M2022" i="2"/>
  <c r="L2022" i="2"/>
  <c r="Q2021" i="2"/>
  <c r="P2021" i="2"/>
  <c r="R2021" i="2" s="1"/>
  <c r="O2021" i="2"/>
  <c r="M2021" i="2"/>
  <c r="L2021" i="2"/>
  <c r="R2020" i="2"/>
  <c r="Q2020" i="2"/>
  <c r="P2020" i="2"/>
  <c r="O2020" i="2"/>
  <c r="N2020" i="2"/>
  <c r="M2020" i="2"/>
  <c r="L2020" i="2"/>
  <c r="Q2019" i="2"/>
  <c r="P2019" i="2"/>
  <c r="R2019" i="2" s="1"/>
  <c r="O2019" i="2"/>
  <c r="M2019" i="2"/>
  <c r="L2019" i="2"/>
  <c r="R2018" i="2"/>
  <c r="Q2018" i="2"/>
  <c r="P2018" i="2"/>
  <c r="O2018" i="2"/>
  <c r="N2018" i="2"/>
  <c r="M2018" i="2"/>
  <c r="L2018" i="2"/>
  <c r="R2017" i="2"/>
  <c r="Q2017" i="2"/>
  <c r="P2017" i="2"/>
  <c r="O2017" i="2"/>
  <c r="M2017" i="2"/>
  <c r="N2017" i="2" s="1"/>
  <c r="L2017" i="2"/>
  <c r="Q2016" i="2"/>
  <c r="P2016" i="2"/>
  <c r="R2016" i="2" s="1"/>
  <c r="O2016" i="2"/>
  <c r="M2016" i="2"/>
  <c r="L2016" i="2"/>
  <c r="Q2015" i="2"/>
  <c r="P2015" i="2"/>
  <c r="R2015" i="2" s="1"/>
  <c r="O2015" i="2"/>
  <c r="M2015" i="2"/>
  <c r="N2015" i="2" s="1"/>
  <c r="L2015" i="2"/>
  <c r="Q2014" i="2"/>
  <c r="P2014" i="2"/>
  <c r="R2014" i="2" s="1"/>
  <c r="O2014" i="2"/>
  <c r="M2014" i="2"/>
  <c r="L2014" i="2"/>
  <c r="N2014" i="2" s="1"/>
  <c r="R2013" i="2"/>
  <c r="Q2013" i="2"/>
  <c r="P2013" i="2"/>
  <c r="O2013" i="2"/>
  <c r="M2013" i="2"/>
  <c r="N2013" i="2" s="1"/>
  <c r="L2013" i="2"/>
  <c r="Q2012" i="2"/>
  <c r="P2012" i="2"/>
  <c r="R2012" i="2" s="1"/>
  <c r="O2012" i="2"/>
  <c r="M2012" i="2"/>
  <c r="L2012" i="2"/>
  <c r="Q2011" i="2"/>
  <c r="P2011" i="2"/>
  <c r="R2011" i="2" s="1"/>
  <c r="O2011" i="2"/>
  <c r="M2011" i="2"/>
  <c r="L2011" i="2"/>
  <c r="Q2010" i="2"/>
  <c r="P2010" i="2"/>
  <c r="R2010" i="2" s="1"/>
  <c r="O2010" i="2"/>
  <c r="M2010" i="2"/>
  <c r="L2010" i="2"/>
  <c r="Q2009" i="2"/>
  <c r="P2009" i="2"/>
  <c r="R2009" i="2" s="1"/>
  <c r="O2009" i="2"/>
  <c r="M2009" i="2"/>
  <c r="N2009" i="2" s="1"/>
  <c r="L2009" i="2"/>
  <c r="R2008" i="2"/>
  <c r="Q2008" i="2"/>
  <c r="P2008" i="2"/>
  <c r="O2008" i="2"/>
  <c r="N2008" i="2"/>
  <c r="M2008" i="2"/>
  <c r="L2008" i="2"/>
  <c r="Q2007" i="2"/>
  <c r="P2007" i="2"/>
  <c r="R2007" i="2" s="1"/>
  <c r="O2007" i="2"/>
  <c r="M2007" i="2"/>
  <c r="N2007" i="2" s="1"/>
  <c r="L2007" i="2"/>
  <c r="R2006" i="2"/>
  <c r="Q2006" i="2"/>
  <c r="P2006" i="2"/>
  <c r="O2006" i="2"/>
  <c r="N2006" i="2"/>
  <c r="M2006" i="2"/>
  <c r="L2006" i="2"/>
  <c r="Q2005" i="2"/>
  <c r="P2005" i="2"/>
  <c r="R2005" i="2" s="1"/>
  <c r="O2005" i="2"/>
  <c r="M2005" i="2"/>
  <c r="L2005" i="2"/>
  <c r="R2004" i="2"/>
  <c r="Q2004" i="2"/>
  <c r="P2004" i="2"/>
  <c r="O2004" i="2"/>
  <c r="N2004" i="2"/>
  <c r="M2004" i="2"/>
  <c r="L2004" i="2"/>
  <c r="Q2003" i="2"/>
  <c r="P2003" i="2"/>
  <c r="R2003" i="2" s="1"/>
  <c r="O2003" i="2"/>
  <c r="M2003" i="2"/>
  <c r="L2003" i="2"/>
  <c r="R2002" i="2"/>
  <c r="Q2002" i="2"/>
  <c r="P2002" i="2"/>
  <c r="O2002" i="2"/>
  <c r="N2002" i="2"/>
  <c r="M2002" i="2"/>
  <c r="L2002" i="2"/>
  <c r="R2001" i="2"/>
  <c r="Q2001" i="2"/>
  <c r="P2001" i="2"/>
  <c r="O2001" i="2"/>
  <c r="M2001" i="2"/>
  <c r="N2001" i="2" s="1"/>
  <c r="L2001" i="2"/>
  <c r="Q2000" i="2"/>
  <c r="P2000" i="2"/>
  <c r="R2000" i="2" s="1"/>
  <c r="O2000" i="2"/>
  <c r="M2000" i="2"/>
  <c r="L2000" i="2"/>
  <c r="Q1999" i="2"/>
  <c r="P1999" i="2"/>
  <c r="R1999" i="2" s="1"/>
  <c r="O1999" i="2"/>
  <c r="M1999" i="2"/>
  <c r="N1999" i="2" s="1"/>
  <c r="L1999" i="2"/>
  <c r="Q1998" i="2"/>
  <c r="P1998" i="2"/>
  <c r="R1998" i="2" s="1"/>
  <c r="O1998" i="2"/>
  <c r="M1998" i="2"/>
  <c r="L1998" i="2"/>
  <c r="N1998" i="2" s="1"/>
  <c r="R1997" i="2"/>
  <c r="Q1997" i="2"/>
  <c r="P1997" i="2"/>
  <c r="O1997" i="2"/>
  <c r="M1997" i="2"/>
  <c r="N1997" i="2" s="1"/>
  <c r="L1997" i="2"/>
  <c r="Q1996" i="2"/>
  <c r="P1996" i="2"/>
  <c r="R1996" i="2" s="1"/>
  <c r="O1996" i="2"/>
  <c r="M1996" i="2"/>
  <c r="L1996" i="2"/>
  <c r="Q1995" i="2"/>
  <c r="P1995" i="2"/>
  <c r="R1995" i="2" s="1"/>
  <c r="O1995" i="2"/>
  <c r="M1995" i="2"/>
  <c r="L1995" i="2"/>
  <c r="Q1994" i="2"/>
  <c r="P1994" i="2"/>
  <c r="R1994" i="2" s="1"/>
  <c r="O1994" i="2"/>
  <c r="M1994" i="2"/>
  <c r="L1994" i="2"/>
  <c r="Q1993" i="2"/>
  <c r="P1993" i="2"/>
  <c r="R1993" i="2" s="1"/>
  <c r="O1993" i="2"/>
  <c r="M1993" i="2"/>
  <c r="N1993" i="2" s="1"/>
  <c r="L1993" i="2"/>
  <c r="R1992" i="2"/>
  <c r="Q1992" i="2"/>
  <c r="P1992" i="2"/>
  <c r="O1992" i="2"/>
  <c r="N1992" i="2"/>
  <c r="M1992" i="2"/>
  <c r="L1992" i="2"/>
  <c r="Q1991" i="2"/>
  <c r="P1991" i="2"/>
  <c r="R1991" i="2" s="1"/>
  <c r="O1991" i="2"/>
  <c r="M1991" i="2"/>
  <c r="N1991" i="2" s="1"/>
  <c r="L1991" i="2"/>
  <c r="R1990" i="2"/>
  <c r="Q1990" i="2"/>
  <c r="P1990" i="2"/>
  <c r="O1990" i="2"/>
  <c r="N1990" i="2"/>
  <c r="M1990" i="2"/>
  <c r="L1990" i="2"/>
  <c r="Q1989" i="2"/>
  <c r="P1989" i="2"/>
  <c r="R1989" i="2" s="1"/>
  <c r="O1989" i="2"/>
  <c r="M1989" i="2"/>
  <c r="L1989" i="2"/>
  <c r="R1988" i="2"/>
  <c r="Q1988" i="2"/>
  <c r="P1988" i="2"/>
  <c r="O1988" i="2"/>
  <c r="N1988" i="2"/>
  <c r="M1988" i="2"/>
  <c r="L1988" i="2"/>
  <c r="Q1987" i="2"/>
  <c r="P1987" i="2"/>
  <c r="R1987" i="2" s="1"/>
  <c r="O1987" i="2"/>
  <c r="M1987" i="2"/>
  <c r="L1987" i="2"/>
  <c r="R1986" i="2"/>
  <c r="Q1986" i="2"/>
  <c r="P1986" i="2"/>
  <c r="O1986" i="2"/>
  <c r="N1986" i="2"/>
  <c r="M1986" i="2"/>
  <c r="L1986" i="2"/>
  <c r="R1985" i="2"/>
  <c r="Q1985" i="2"/>
  <c r="P1985" i="2"/>
  <c r="O1985" i="2"/>
  <c r="M1985" i="2"/>
  <c r="N1985" i="2" s="1"/>
  <c r="L1985" i="2"/>
  <c r="Q1984" i="2"/>
  <c r="P1984" i="2"/>
  <c r="R1984" i="2" s="1"/>
  <c r="O1984" i="2"/>
  <c r="M1984" i="2"/>
  <c r="L1984" i="2"/>
  <c r="Q1983" i="2"/>
  <c r="P1983" i="2"/>
  <c r="R1983" i="2" s="1"/>
  <c r="O1983" i="2"/>
  <c r="M1983" i="2"/>
  <c r="N1983" i="2" s="1"/>
  <c r="L1983" i="2"/>
  <c r="Q1982" i="2"/>
  <c r="P1982" i="2"/>
  <c r="R1982" i="2" s="1"/>
  <c r="O1982" i="2"/>
  <c r="M1982" i="2"/>
  <c r="L1982" i="2"/>
  <c r="N1982" i="2" s="1"/>
  <c r="R1981" i="2"/>
  <c r="Q1981" i="2"/>
  <c r="P1981" i="2"/>
  <c r="O1981" i="2"/>
  <c r="M1981" i="2"/>
  <c r="N1981" i="2" s="1"/>
  <c r="L1981" i="2"/>
  <c r="Q1980" i="2"/>
  <c r="P1980" i="2"/>
  <c r="R1980" i="2" s="1"/>
  <c r="O1980" i="2"/>
  <c r="M1980" i="2"/>
  <c r="L1980" i="2"/>
  <c r="Q1979" i="2"/>
  <c r="P1979" i="2"/>
  <c r="R1979" i="2" s="1"/>
  <c r="O1979" i="2"/>
  <c r="M1979" i="2"/>
  <c r="L1979" i="2"/>
  <c r="Q1978" i="2"/>
  <c r="P1978" i="2"/>
  <c r="R1978" i="2" s="1"/>
  <c r="O1978" i="2"/>
  <c r="M1978" i="2"/>
  <c r="L1978" i="2"/>
  <c r="Q1977" i="2"/>
  <c r="P1977" i="2"/>
  <c r="R1977" i="2" s="1"/>
  <c r="O1977" i="2"/>
  <c r="M1977" i="2"/>
  <c r="N1977" i="2" s="1"/>
  <c r="L1977" i="2"/>
  <c r="R1976" i="2"/>
  <c r="Q1976" i="2"/>
  <c r="P1976" i="2"/>
  <c r="O1976" i="2"/>
  <c r="N1976" i="2"/>
  <c r="M1976" i="2"/>
  <c r="L1976" i="2"/>
  <c r="Q1975" i="2"/>
  <c r="P1975" i="2"/>
  <c r="R1975" i="2" s="1"/>
  <c r="O1975" i="2"/>
  <c r="M1975" i="2"/>
  <c r="N1975" i="2" s="1"/>
  <c r="L1975" i="2"/>
  <c r="R1974" i="2"/>
  <c r="Q1974" i="2"/>
  <c r="P1974" i="2"/>
  <c r="O1974" i="2"/>
  <c r="N1974" i="2"/>
  <c r="M1974" i="2"/>
  <c r="L1974" i="2"/>
  <c r="Q1973" i="2"/>
  <c r="P1973" i="2"/>
  <c r="R1973" i="2" s="1"/>
  <c r="O1973" i="2"/>
  <c r="M1973" i="2"/>
  <c r="L1973" i="2"/>
  <c r="R1972" i="2"/>
  <c r="Q1972" i="2"/>
  <c r="P1972" i="2"/>
  <c r="O1972" i="2"/>
  <c r="N1972" i="2"/>
  <c r="M1972" i="2"/>
  <c r="L1972" i="2"/>
  <c r="Q1971" i="2"/>
  <c r="P1971" i="2"/>
  <c r="R1971" i="2" s="1"/>
  <c r="O1971" i="2"/>
  <c r="M1971" i="2"/>
  <c r="L1971" i="2"/>
  <c r="R1970" i="2"/>
  <c r="Q1970" i="2"/>
  <c r="P1970" i="2"/>
  <c r="O1970" i="2"/>
  <c r="N1970" i="2"/>
  <c r="M1970" i="2"/>
  <c r="L1970" i="2"/>
  <c r="R1969" i="2"/>
  <c r="Q1969" i="2"/>
  <c r="P1969" i="2"/>
  <c r="O1969" i="2"/>
  <c r="M1969" i="2"/>
  <c r="N1969" i="2" s="1"/>
  <c r="L1969" i="2"/>
  <c r="Q1968" i="2"/>
  <c r="P1968" i="2"/>
  <c r="R1968" i="2" s="1"/>
  <c r="O1968" i="2"/>
  <c r="M1968" i="2"/>
  <c r="L1968" i="2"/>
  <c r="Q1967" i="2"/>
  <c r="P1967" i="2"/>
  <c r="R1967" i="2" s="1"/>
  <c r="O1967" i="2"/>
  <c r="M1967" i="2"/>
  <c r="N1967" i="2" s="1"/>
  <c r="L1967" i="2"/>
  <c r="Q1966" i="2"/>
  <c r="P1966" i="2"/>
  <c r="R1966" i="2" s="1"/>
  <c r="O1966" i="2"/>
  <c r="M1966" i="2"/>
  <c r="L1966" i="2"/>
  <c r="N1966" i="2" s="1"/>
  <c r="R1965" i="2"/>
  <c r="Q1965" i="2"/>
  <c r="P1965" i="2"/>
  <c r="O1965" i="2"/>
  <c r="M1965" i="2"/>
  <c r="N1965" i="2" s="1"/>
  <c r="L1965" i="2"/>
  <c r="Q1964" i="2"/>
  <c r="P1964" i="2"/>
  <c r="R1964" i="2" s="1"/>
  <c r="O1964" i="2"/>
  <c r="M1964" i="2"/>
  <c r="L1964" i="2"/>
  <c r="Q1963" i="2"/>
  <c r="P1963" i="2"/>
  <c r="R1963" i="2" s="1"/>
  <c r="O1963" i="2"/>
  <c r="M1963" i="2"/>
  <c r="L1963" i="2"/>
  <c r="Q1962" i="2"/>
  <c r="P1962" i="2"/>
  <c r="R1962" i="2" s="1"/>
  <c r="O1962" i="2"/>
  <c r="M1962" i="2"/>
  <c r="L1962" i="2"/>
  <c r="Q1961" i="2"/>
  <c r="P1961" i="2"/>
  <c r="R1961" i="2" s="1"/>
  <c r="O1961" i="2"/>
  <c r="M1961" i="2"/>
  <c r="N1961" i="2" s="1"/>
  <c r="L1961" i="2"/>
  <c r="R1960" i="2"/>
  <c r="Q1960" i="2"/>
  <c r="P1960" i="2"/>
  <c r="O1960" i="2"/>
  <c r="N1960" i="2"/>
  <c r="M1960" i="2"/>
  <c r="L1960" i="2"/>
  <c r="Q1959" i="2"/>
  <c r="P1959" i="2"/>
  <c r="R1959" i="2" s="1"/>
  <c r="O1959" i="2"/>
  <c r="M1959" i="2"/>
  <c r="N1959" i="2" s="1"/>
  <c r="L1959" i="2"/>
  <c r="R1958" i="2"/>
  <c r="Q1958" i="2"/>
  <c r="P1958" i="2"/>
  <c r="O1958" i="2"/>
  <c r="N1958" i="2"/>
  <c r="M1958" i="2"/>
  <c r="L1958" i="2"/>
  <c r="Q1957" i="2"/>
  <c r="P1957" i="2"/>
  <c r="R1957" i="2" s="1"/>
  <c r="O1957" i="2"/>
  <c r="M1957" i="2"/>
  <c r="L1957" i="2"/>
  <c r="R1956" i="2"/>
  <c r="Q1956" i="2"/>
  <c r="P1956" i="2"/>
  <c r="O1956" i="2"/>
  <c r="N1956" i="2"/>
  <c r="M1956" i="2"/>
  <c r="L1956" i="2"/>
  <c r="Q1955" i="2"/>
  <c r="P1955" i="2"/>
  <c r="R1955" i="2" s="1"/>
  <c r="O1955" i="2"/>
  <c r="M1955" i="2"/>
  <c r="L1955" i="2"/>
  <c r="R1954" i="2"/>
  <c r="Q1954" i="2"/>
  <c r="P1954" i="2"/>
  <c r="O1954" i="2"/>
  <c r="N1954" i="2"/>
  <c r="M1954" i="2"/>
  <c r="L1954" i="2"/>
  <c r="R1953" i="2"/>
  <c r="Q1953" i="2"/>
  <c r="P1953" i="2"/>
  <c r="O1953" i="2"/>
  <c r="M1953" i="2"/>
  <c r="N1953" i="2" s="1"/>
  <c r="L1953" i="2"/>
  <c r="Q1952" i="2"/>
  <c r="P1952" i="2"/>
  <c r="R1952" i="2" s="1"/>
  <c r="O1952" i="2"/>
  <c r="M1952" i="2"/>
  <c r="L1952" i="2"/>
  <c r="Q1951" i="2"/>
  <c r="P1951" i="2"/>
  <c r="R1951" i="2" s="1"/>
  <c r="O1951" i="2"/>
  <c r="M1951" i="2"/>
  <c r="N1951" i="2" s="1"/>
  <c r="L1951" i="2"/>
  <c r="Q1950" i="2"/>
  <c r="P1950" i="2"/>
  <c r="R1950" i="2" s="1"/>
  <c r="O1950" i="2"/>
  <c r="M1950" i="2"/>
  <c r="L1950" i="2"/>
  <c r="N1950" i="2" s="1"/>
  <c r="R1949" i="2"/>
  <c r="Q1949" i="2"/>
  <c r="P1949" i="2"/>
  <c r="O1949" i="2"/>
  <c r="N1949" i="2"/>
  <c r="M1949" i="2"/>
  <c r="L1949" i="2"/>
  <c r="R1948" i="2"/>
  <c r="Q1948" i="2"/>
  <c r="P1948" i="2"/>
  <c r="O1948" i="2"/>
  <c r="N1948" i="2"/>
  <c r="M1948" i="2"/>
  <c r="L1948" i="2"/>
  <c r="Q1947" i="2"/>
  <c r="P1947" i="2"/>
  <c r="R1947" i="2" s="1"/>
  <c r="O1947" i="2"/>
  <c r="M1947" i="2"/>
  <c r="L1947" i="2"/>
  <c r="R1946" i="2"/>
  <c r="Q1946" i="2"/>
  <c r="P1946" i="2"/>
  <c r="O1946" i="2"/>
  <c r="N1946" i="2"/>
  <c r="M1946" i="2"/>
  <c r="L1946" i="2"/>
  <c r="Q1945" i="2"/>
  <c r="P1945" i="2"/>
  <c r="R1945" i="2" s="1"/>
  <c r="O1945" i="2"/>
  <c r="M1945" i="2"/>
  <c r="L1945" i="2"/>
  <c r="Q1944" i="2"/>
  <c r="P1944" i="2"/>
  <c r="R1944" i="2" s="1"/>
  <c r="O1944" i="2"/>
  <c r="M1944" i="2"/>
  <c r="N1944" i="2" s="1"/>
  <c r="L1944" i="2"/>
  <c r="Q1943" i="2"/>
  <c r="P1943" i="2"/>
  <c r="R1943" i="2" s="1"/>
  <c r="O1943" i="2"/>
  <c r="M1943" i="2"/>
  <c r="N1943" i="2" s="1"/>
  <c r="L1943" i="2"/>
  <c r="Q1942" i="2"/>
  <c r="P1942" i="2"/>
  <c r="R1942" i="2" s="1"/>
  <c r="O1942" i="2"/>
  <c r="M1942" i="2"/>
  <c r="L1942" i="2"/>
  <c r="R1941" i="2"/>
  <c r="Q1941" i="2"/>
  <c r="P1941" i="2"/>
  <c r="O1941" i="2"/>
  <c r="N1941" i="2"/>
  <c r="M1941" i="2"/>
  <c r="L1941" i="2"/>
  <c r="Q1940" i="2"/>
  <c r="P1940" i="2"/>
  <c r="R1940" i="2" s="1"/>
  <c r="O1940" i="2"/>
  <c r="M1940" i="2"/>
  <c r="L1940" i="2"/>
  <c r="Q1939" i="2"/>
  <c r="P1939" i="2"/>
  <c r="R1939" i="2" s="1"/>
  <c r="O1939" i="2"/>
  <c r="M1939" i="2"/>
  <c r="N1939" i="2" s="1"/>
  <c r="L1939" i="2"/>
  <c r="Q1938" i="2"/>
  <c r="P1938" i="2"/>
  <c r="R1938" i="2" s="1"/>
  <c r="O1938" i="2"/>
  <c r="M1938" i="2"/>
  <c r="L1938" i="2"/>
  <c r="N1938" i="2" s="1"/>
  <c r="R1937" i="2"/>
  <c r="Q1937" i="2"/>
  <c r="P1937" i="2"/>
  <c r="O1937" i="2"/>
  <c r="M1937" i="2"/>
  <c r="N1937" i="2" s="1"/>
  <c r="L1937" i="2"/>
  <c r="Q1936" i="2"/>
  <c r="P1936" i="2"/>
  <c r="R1936" i="2" s="1"/>
  <c r="O1936" i="2"/>
  <c r="M1936" i="2"/>
  <c r="L1936" i="2"/>
  <c r="Q1935" i="2"/>
  <c r="P1935" i="2"/>
  <c r="R1935" i="2" s="1"/>
  <c r="O1935" i="2"/>
  <c r="M1935" i="2"/>
  <c r="L1935" i="2"/>
  <c r="Q1934" i="2"/>
  <c r="P1934" i="2"/>
  <c r="R1934" i="2" s="1"/>
  <c r="O1934" i="2"/>
  <c r="M1934" i="2"/>
  <c r="L1934" i="2"/>
  <c r="Q1933" i="2"/>
  <c r="P1933" i="2"/>
  <c r="R1933" i="2" s="1"/>
  <c r="O1933" i="2"/>
  <c r="M1933" i="2"/>
  <c r="L1933" i="2"/>
  <c r="N1933" i="2" s="1"/>
  <c r="R1932" i="2"/>
  <c r="Q1932" i="2"/>
  <c r="P1932" i="2"/>
  <c r="O1932" i="2"/>
  <c r="M1932" i="2"/>
  <c r="N1932" i="2" s="1"/>
  <c r="L1932" i="2"/>
  <c r="Q1931" i="2"/>
  <c r="P1931" i="2"/>
  <c r="R1931" i="2" s="1"/>
  <c r="O1931" i="2"/>
  <c r="M1931" i="2"/>
  <c r="N1931" i="2" s="1"/>
  <c r="L1931" i="2"/>
  <c r="R1930" i="2"/>
  <c r="Q1930" i="2"/>
  <c r="P1930" i="2"/>
  <c r="O1930" i="2"/>
  <c r="N1930" i="2"/>
  <c r="M1930" i="2"/>
  <c r="L1930" i="2"/>
  <c r="Q1929" i="2"/>
  <c r="P1929" i="2"/>
  <c r="R1929" i="2" s="1"/>
  <c r="O1929" i="2"/>
  <c r="M1929" i="2"/>
  <c r="L1929" i="2"/>
  <c r="Q1928" i="2"/>
  <c r="P1928" i="2"/>
  <c r="R1928" i="2" s="1"/>
  <c r="O1928" i="2"/>
  <c r="M1928" i="2"/>
  <c r="L1928" i="2"/>
  <c r="Q1927" i="2"/>
  <c r="P1927" i="2"/>
  <c r="R1927" i="2" s="1"/>
  <c r="O1927" i="2"/>
  <c r="M1927" i="2"/>
  <c r="L1927" i="2"/>
  <c r="Q1926" i="2"/>
  <c r="P1926" i="2"/>
  <c r="R1926" i="2" s="1"/>
  <c r="O1926" i="2"/>
  <c r="M1926" i="2"/>
  <c r="L1926" i="2"/>
  <c r="R1925" i="2"/>
  <c r="Q1925" i="2"/>
  <c r="P1925" i="2"/>
  <c r="O1925" i="2"/>
  <c r="N1925" i="2"/>
  <c r="M1925" i="2"/>
  <c r="L1925" i="2"/>
  <c r="Q1924" i="2"/>
  <c r="P1924" i="2"/>
  <c r="R1924" i="2" s="1"/>
  <c r="O1924" i="2"/>
  <c r="M1924" i="2"/>
  <c r="L1924" i="2"/>
  <c r="Q1923" i="2"/>
  <c r="P1923" i="2"/>
  <c r="R1923" i="2" s="1"/>
  <c r="O1923" i="2"/>
  <c r="M1923" i="2"/>
  <c r="N1923" i="2" s="1"/>
  <c r="L1923" i="2"/>
  <c r="Q1922" i="2"/>
  <c r="P1922" i="2"/>
  <c r="R1922" i="2" s="1"/>
  <c r="O1922" i="2"/>
  <c r="M1922" i="2"/>
  <c r="L1922" i="2"/>
  <c r="N1922" i="2" s="1"/>
  <c r="R1921" i="2"/>
  <c r="Q1921" i="2"/>
  <c r="P1921" i="2"/>
  <c r="O1921" i="2"/>
  <c r="M1921" i="2"/>
  <c r="N1921" i="2" s="1"/>
  <c r="L1921" i="2"/>
  <c r="Q1920" i="2"/>
  <c r="P1920" i="2"/>
  <c r="R1920" i="2" s="1"/>
  <c r="O1920" i="2"/>
  <c r="M1920" i="2"/>
  <c r="L1920" i="2"/>
  <c r="Q1919" i="2"/>
  <c r="P1919" i="2"/>
  <c r="R1919" i="2" s="1"/>
  <c r="O1919" i="2"/>
  <c r="M1919" i="2"/>
  <c r="L1919" i="2"/>
  <c r="Q1918" i="2"/>
  <c r="P1918" i="2"/>
  <c r="R1918" i="2" s="1"/>
  <c r="O1918" i="2"/>
  <c r="M1918" i="2"/>
  <c r="L1918" i="2"/>
  <c r="Q1917" i="2"/>
  <c r="P1917" i="2"/>
  <c r="R1917" i="2" s="1"/>
  <c r="O1917" i="2"/>
  <c r="M1917" i="2"/>
  <c r="L1917" i="2"/>
  <c r="N1917" i="2" s="1"/>
  <c r="R1916" i="2"/>
  <c r="Q1916" i="2"/>
  <c r="P1916" i="2"/>
  <c r="O1916" i="2"/>
  <c r="N1916" i="2"/>
  <c r="M1916" i="2"/>
  <c r="L1916" i="2"/>
  <c r="Q1915" i="2"/>
  <c r="P1915" i="2"/>
  <c r="R1915" i="2" s="1"/>
  <c r="O1915" i="2"/>
  <c r="M1915" i="2"/>
  <c r="L1915" i="2"/>
  <c r="R1914" i="2"/>
  <c r="Q1914" i="2"/>
  <c r="P1914" i="2"/>
  <c r="O1914" i="2"/>
  <c r="M1914" i="2"/>
  <c r="N1914" i="2" s="1"/>
  <c r="L1914" i="2"/>
  <c r="R1913" i="2"/>
  <c r="Q1913" i="2"/>
  <c r="P1913" i="2"/>
  <c r="O1913" i="2"/>
  <c r="M1913" i="2"/>
  <c r="N1913" i="2" s="1"/>
  <c r="L1913" i="2"/>
  <c r="Q1912" i="2"/>
  <c r="P1912" i="2"/>
  <c r="R1912" i="2" s="1"/>
  <c r="O1912" i="2"/>
  <c r="M1912" i="2"/>
  <c r="L1912" i="2"/>
  <c r="N1912" i="2" s="1"/>
  <c r="Q1911" i="2"/>
  <c r="P1911" i="2"/>
  <c r="R1911" i="2" s="1"/>
  <c r="O1911" i="2"/>
  <c r="M1911" i="2"/>
  <c r="L1911" i="2"/>
  <c r="Q1910" i="2"/>
  <c r="P1910" i="2"/>
  <c r="R1910" i="2" s="1"/>
  <c r="O1910" i="2"/>
  <c r="M1910" i="2"/>
  <c r="L1910" i="2"/>
  <c r="N1910" i="2" s="1"/>
  <c r="R1909" i="2"/>
  <c r="Q1909" i="2"/>
  <c r="P1909" i="2"/>
  <c r="O1909" i="2"/>
  <c r="M1909" i="2"/>
  <c r="N1909" i="2" s="1"/>
  <c r="L1909" i="2"/>
  <c r="R1908" i="2"/>
  <c r="Q1908" i="2"/>
  <c r="P1908" i="2"/>
  <c r="O1908" i="2"/>
  <c r="M1908" i="2"/>
  <c r="N1908" i="2" s="1"/>
  <c r="L1908" i="2"/>
  <c r="Q1907" i="2"/>
  <c r="P1907" i="2"/>
  <c r="R1907" i="2" s="1"/>
  <c r="O1907" i="2"/>
  <c r="M1907" i="2"/>
  <c r="L1907" i="2"/>
  <c r="Q1906" i="2"/>
  <c r="P1906" i="2"/>
  <c r="R1906" i="2" s="1"/>
  <c r="O1906" i="2"/>
  <c r="M1906" i="2"/>
  <c r="N1906" i="2" s="1"/>
  <c r="L1906" i="2"/>
  <c r="Q1905" i="2"/>
  <c r="P1905" i="2"/>
  <c r="R1905" i="2" s="1"/>
  <c r="O1905" i="2"/>
  <c r="M1905" i="2"/>
  <c r="N1905" i="2" s="1"/>
  <c r="L1905" i="2"/>
  <c r="Q1904" i="2"/>
  <c r="P1904" i="2"/>
  <c r="R1904" i="2" s="1"/>
  <c r="O1904" i="2"/>
  <c r="M1904" i="2"/>
  <c r="L1904" i="2"/>
  <c r="N1904" i="2" s="1"/>
  <c r="Q1903" i="2"/>
  <c r="P1903" i="2"/>
  <c r="R1903" i="2" s="1"/>
  <c r="O1903" i="2"/>
  <c r="M1903" i="2"/>
  <c r="N1903" i="2" s="1"/>
  <c r="L1903" i="2"/>
  <c r="Q1902" i="2"/>
  <c r="P1902" i="2"/>
  <c r="R1902" i="2" s="1"/>
  <c r="O1902" i="2"/>
  <c r="M1902" i="2"/>
  <c r="L1902" i="2"/>
  <c r="N1902" i="2" s="1"/>
  <c r="Q1901" i="2"/>
  <c r="P1901" i="2"/>
  <c r="R1901" i="2" s="1"/>
  <c r="O1901" i="2"/>
  <c r="M1901" i="2"/>
  <c r="N1901" i="2" s="1"/>
  <c r="L1901" i="2"/>
  <c r="Q1900" i="2"/>
  <c r="P1900" i="2"/>
  <c r="R1900" i="2" s="1"/>
  <c r="O1900" i="2"/>
  <c r="M1900" i="2"/>
  <c r="N1900" i="2" s="1"/>
  <c r="L1900" i="2"/>
  <c r="Q1899" i="2"/>
  <c r="P1899" i="2"/>
  <c r="R1899" i="2" s="1"/>
  <c r="O1899" i="2"/>
  <c r="M1899" i="2"/>
  <c r="L1899" i="2"/>
  <c r="R1898" i="2"/>
  <c r="Q1898" i="2"/>
  <c r="P1898" i="2"/>
  <c r="O1898" i="2"/>
  <c r="M1898" i="2"/>
  <c r="N1898" i="2" s="1"/>
  <c r="L1898" i="2"/>
  <c r="R1897" i="2"/>
  <c r="Q1897" i="2"/>
  <c r="P1897" i="2"/>
  <c r="O1897" i="2"/>
  <c r="M1897" i="2"/>
  <c r="N1897" i="2" s="1"/>
  <c r="L1897" i="2"/>
  <c r="Q1896" i="2"/>
  <c r="P1896" i="2"/>
  <c r="R1896" i="2" s="1"/>
  <c r="O1896" i="2"/>
  <c r="M1896" i="2"/>
  <c r="L1896" i="2"/>
  <c r="N1896" i="2" s="1"/>
  <c r="Q1895" i="2"/>
  <c r="P1895" i="2"/>
  <c r="R1895" i="2" s="1"/>
  <c r="O1895" i="2"/>
  <c r="M1895" i="2"/>
  <c r="L1895" i="2"/>
  <c r="Q1894" i="2"/>
  <c r="P1894" i="2"/>
  <c r="R1894" i="2" s="1"/>
  <c r="O1894" i="2"/>
  <c r="M1894" i="2"/>
  <c r="L1894" i="2"/>
  <c r="N1894" i="2" s="1"/>
  <c r="R1893" i="2"/>
  <c r="Q1893" i="2"/>
  <c r="P1893" i="2"/>
  <c r="O1893" i="2"/>
  <c r="M1893" i="2"/>
  <c r="N1893" i="2" s="1"/>
  <c r="L1893" i="2"/>
  <c r="R1892" i="2"/>
  <c r="Q1892" i="2"/>
  <c r="P1892" i="2"/>
  <c r="O1892" i="2"/>
  <c r="M1892" i="2"/>
  <c r="N1892" i="2" s="1"/>
  <c r="L1892" i="2"/>
  <c r="Q1891" i="2"/>
  <c r="P1891" i="2"/>
  <c r="R1891" i="2" s="1"/>
  <c r="O1891" i="2"/>
  <c r="M1891" i="2"/>
  <c r="L1891" i="2"/>
  <c r="Q1890" i="2"/>
  <c r="P1890" i="2"/>
  <c r="R1890" i="2" s="1"/>
  <c r="O1890" i="2"/>
  <c r="M1890" i="2"/>
  <c r="N1890" i="2" s="1"/>
  <c r="L1890" i="2"/>
  <c r="Q1889" i="2"/>
  <c r="P1889" i="2"/>
  <c r="R1889" i="2" s="1"/>
  <c r="O1889" i="2"/>
  <c r="M1889" i="2"/>
  <c r="N1889" i="2" s="1"/>
  <c r="L1889" i="2"/>
  <c r="Q1888" i="2"/>
  <c r="P1888" i="2"/>
  <c r="R1888" i="2" s="1"/>
  <c r="O1888" i="2"/>
  <c r="M1888" i="2"/>
  <c r="L1888" i="2"/>
  <c r="N1888" i="2" s="1"/>
  <c r="Q1887" i="2"/>
  <c r="P1887" i="2"/>
  <c r="R1887" i="2" s="1"/>
  <c r="O1887" i="2"/>
  <c r="M1887" i="2"/>
  <c r="L1887" i="2"/>
  <c r="Q1886" i="2"/>
  <c r="P1886" i="2"/>
  <c r="R1886" i="2" s="1"/>
  <c r="O1886" i="2"/>
  <c r="M1886" i="2"/>
  <c r="L1886" i="2"/>
  <c r="N1886" i="2" s="1"/>
  <c r="Q1885" i="2"/>
  <c r="P1885" i="2"/>
  <c r="R1885" i="2" s="1"/>
  <c r="O1885" i="2"/>
  <c r="M1885" i="2"/>
  <c r="N1885" i="2" s="1"/>
  <c r="L1885" i="2"/>
  <c r="Q1884" i="2"/>
  <c r="P1884" i="2"/>
  <c r="R1884" i="2" s="1"/>
  <c r="O1884" i="2"/>
  <c r="M1884" i="2"/>
  <c r="L1884" i="2"/>
  <c r="N1884" i="2" s="1"/>
  <c r="Q1883" i="2"/>
  <c r="P1883" i="2"/>
  <c r="R1883" i="2" s="1"/>
  <c r="O1883" i="2"/>
  <c r="M1883" i="2"/>
  <c r="N1883" i="2" s="1"/>
  <c r="L1883" i="2"/>
  <c r="Q1882" i="2"/>
  <c r="P1882" i="2"/>
  <c r="R1882" i="2" s="1"/>
  <c r="O1882" i="2"/>
  <c r="M1882" i="2"/>
  <c r="L1882" i="2"/>
  <c r="N1882" i="2" s="1"/>
  <c r="R1881" i="2"/>
  <c r="Q1881" i="2"/>
  <c r="P1881" i="2"/>
  <c r="O1881" i="2"/>
  <c r="M1881" i="2"/>
  <c r="L1881" i="2"/>
  <c r="Q1880" i="2"/>
  <c r="P1880" i="2"/>
  <c r="R1880" i="2" s="1"/>
  <c r="O1880" i="2"/>
  <c r="M1880" i="2"/>
  <c r="L1880" i="2"/>
  <c r="Q1879" i="2"/>
  <c r="P1879" i="2"/>
  <c r="R1879" i="2" s="1"/>
  <c r="O1879" i="2"/>
  <c r="M1879" i="2"/>
  <c r="L1879" i="2"/>
  <c r="Q1878" i="2"/>
  <c r="P1878" i="2"/>
  <c r="R1878" i="2" s="1"/>
  <c r="O1878" i="2"/>
  <c r="M1878" i="2"/>
  <c r="L1878" i="2"/>
  <c r="Q1877" i="2"/>
  <c r="P1877" i="2"/>
  <c r="R1877" i="2" s="1"/>
  <c r="O1877" i="2"/>
  <c r="M1877" i="2"/>
  <c r="L1877" i="2"/>
  <c r="N1877" i="2" s="1"/>
  <c r="R1876" i="2"/>
  <c r="Q1876" i="2"/>
  <c r="P1876" i="2"/>
  <c r="O1876" i="2"/>
  <c r="M1876" i="2"/>
  <c r="L1876" i="2"/>
  <c r="Q1875" i="2"/>
  <c r="P1875" i="2"/>
  <c r="R1875" i="2" s="1"/>
  <c r="O1875" i="2"/>
  <c r="M1875" i="2"/>
  <c r="N1875" i="2" s="1"/>
  <c r="L1875" i="2"/>
  <c r="R1874" i="2"/>
  <c r="Q1874" i="2"/>
  <c r="P1874" i="2"/>
  <c r="O1874" i="2"/>
  <c r="N1874" i="2"/>
  <c r="M1874" i="2"/>
  <c r="L1874" i="2"/>
  <c r="Q1873" i="2"/>
  <c r="P1873" i="2"/>
  <c r="R1873" i="2" s="1"/>
  <c r="O1873" i="2"/>
  <c r="M1873" i="2"/>
  <c r="L1873" i="2"/>
  <c r="Q1872" i="2"/>
  <c r="P1872" i="2"/>
  <c r="R1872" i="2" s="1"/>
  <c r="O1872" i="2"/>
  <c r="M1872" i="2"/>
  <c r="L1872" i="2"/>
  <c r="Q1871" i="2"/>
  <c r="P1871" i="2"/>
  <c r="R1871" i="2" s="1"/>
  <c r="O1871" i="2"/>
  <c r="M1871" i="2"/>
  <c r="L1871" i="2"/>
  <c r="Q1870" i="2"/>
  <c r="P1870" i="2"/>
  <c r="R1870" i="2" s="1"/>
  <c r="O1870" i="2"/>
  <c r="M1870" i="2"/>
  <c r="L1870" i="2"/>
  <c r="R1869" i="2"/>
  <c r="Q1869" i="2"/>
  <c r="P1869" i="2"/>
  <c r="O1869" i="2"/>
  <c r="N1869" i="2"/>
  <c r="M1869" i="2"/>
  <c r="L1869" i="2"/>
  <c r="Q1868" i="2"/>
  <c r="P1868" i="2"/>
  <c r="R1868" i="2" s="1"/>
  <c r="O1868" i="2"/>
  <c r="M1868" i="2"/>
  <c r="L1868" i="2"/>
  <c r="Q1867" i="2"/>
  <c r="P1867" i="2"/>
  <c r="R1867" i="2" s="1"/>
  <c r="O1867" i="2"/>
  <c r="M1867" i="2"/>
  <c r="N1867" i="2" s="1"/>
  <c r="L1867" i="2"/>
  <c r="Q1866" i="2"/>
  <c r="P1866" i="2"/>
  <c r="R1866" i="2" s="1"/>
  <c r="O1866" i="2"/>
  <c r="M1866" i="2"/>
  <c r="L1866" i="2"/>
  <c r="N1866" i="2" s="1"/>
  <c r="R1865" i="2"/>
  <c r="Q1865" i="2"/>
  <c r="P1865" i="2"/>
  <c r="O1865" i="2"/>
  <c r="M1865" i="2"/>
  <c r="L1865" i="2"/>
  <c r="Q1864" i="2"/>
  <c r="P1864" i="2"/>
  <c r="R1864" i="2" s="1"/>
  <c r="O1864" i="2"/>
  <c r="M1864" i="2"/>
  <c r="L1864" i="2"/>
  <c r="Q1863" i="2"/>
  <c r="P1863" i="2"/>
  <c r="R1863" i="2" s="1"/>
  <c r="O1863" i="2"/>
  <c r="M1863" i="2"/>
  <c r="L1863" i="2"/>
  <c r="Q1862" i="2"/>
  <c r="P1862" i="2"/>
  <c r="R1862" i="2" s="1"/>
  <c r="O1862" i="2"/>
  <c r="M1862" i="2"/>
  <c r="L1862" i="2"/>
  <c r="Q1861" i="2"/>
  <c r="P1861" i="2"/>
  <c r="R1861" i="2" s="1"/>
  <c r="O1861" i="2"/>
  <c r="M1861" i="2"/>
  <c r="N1861" i="2" s="1"/>
  <c r="L1861" i="2"/>
  <c r="Q1860" i="2"/>
  <c r="P1860" i="2"/>
  <c r="R1860" i="2" s="1"/>
  <c r="O1860" i="2"/>
  <c r="M1860" i="2"/>
  <c r="L1860" i="2"/>
  <c r="Q1859" i="2"/>
  <c r="P1859" i="2"/>
  <c r="R1859" i="2" s="1"/>
  <c r="O1859" i="2"/>
  <c r="M1859" i="2"/>
  <c r="N1859" i="2" s="1"/>
  <c r="L1859" i="2"/>
  <c r="Q1858" i="2"/>
  <c r="P1858" i="2"/>
  <c r="R1858" i="2" s="1"/>
  <c r="O1858" i="2"/>
  <c r="M1858" i="2"/>
  <c r="L1858" i="2"/>
  <c r="N1858" i="2" s="1"/>
  <c r="Q1857" i="2"/>
  <c r="P1857" i="2"/>
  <c r="R1857" i="2" s="1"/>
  <c r="O1857" i="2"/>
  <c r="M1857" i="2"/>
  <c r="L1857" i="2"/>
  <c r="Q1856" i="2"/>
  <c r="P1856" i="2"/>
  <c r="R1856" i="2" s="1"/>
  <c r="O1856" i="2"/>
  <c r="M1856" i="2"/>
  <c r="L1856" i="2"/>
  <c r="Q1855" i="2"/>
  <c r="P1855" i="2"/>
  <c r="R1855" i="2" s="1"/>
  <c r="O1855" i="2"/>
  <c r="M1855" i="2"/>
  <c r="L1855" i="2"/>
  <c r="Q1854" i="2"/>
  <c r="P1854" i="2"/>
  <c r="R1854" i="2" s="1"/>
  <c r="O1854" i="2"/>
  <c r="M1854" i="2"/>
  <c r="L1854" i="2"/>
  <c r="Q1853" i="2"/>
  <c r="P1853" i="2"/>
  <c r="R1853" i="2" s="1"/>
  <c r="O1853" i="2"/>
  <c r="M1853" i="2"/>
  <c r="N1853" i="2" s="1"/>
  <c r="L1853" i="2"/>
  <c r="R1852" i="2"/>
  <c r="Q1852" i="2"/>
  <c r="P1852" i="2"/>
  <c r="O1852" i="2"/>
  <c r="N1852" i="2"/>
  <c r="M1852" i="2"/>
  <c r="L1852" i="2"/>
  <c r="Q1851" i="2"/>
  <c r="P1851" i="2"/>
  <c r="R1851" i="2" s="1"/>
  <c r="O1851" i="2"/>
  <c r="M1851" i="2"/>
  <c r="L1851" i="2"/>
  <c r="R1850" i="2"/>
  <c r="Q1850" i="2"/>
  <c r="P1850" i="2"/>
  <c r="O1850" i="2"/>
  <c r="N1850" i="2"/>
  <c r="M1850" i="2"/>
  <c r="L1850" i="2"/>
  <c r="R1849" i="2"/>
  <c r="Q1849" i="2"/>
  <c r="P1849" i="2"/>
  <c r="O1849" i="2"/>
  <c r="M1849" i="2"/>
  <c r="L1849" i="2"/>
  <c r="Q1848" i="2"/>
  <c r="P1848" i="2"/>
  <c r="R1848" i="2" s="1"/>
  <c r="O1848" i="2"/>
  <c r="M1848" i="2"/>
  <c r="N1848" i="2" s="1"/>
  <c r="L1848" i="2"/>
  <c r="Q1847" i="2"/>
  <c r="P1847" i="2"/>
  <c r="R1847" i="2" s="1"/>
  <c r="O1847" i="2"/>
  <c r="M1847" i="2"/>
  <c r="L1847" i="2"/>
  <c r="R1846" i="2"/>
  <c r="Q1846" i="2"/>
  <c r="P1846" i="2"/>
  <c r="O1846" i="2"/>
  <c r="M1846" i="2"/>
  <c r="N1846" i="2" s="1"/>
  <c r="L1846" i="2"/>
  <c r="Q1845" i="2"/>
  <c r="P1845" i="2"/>
  <c r="R1845" i="2" s="1"/>
  <c r="O1845" i="2"/>
  <c r="M1845" i="2"/>
  <c r="N1845" i="2" s="1"/>
  <c r="L1845" i="2"/>
  <c r="Q1844" i="2"/>
  <c r="P1844" i="2"/>
  <c r="R1844" i="2" s="1"/>
  <c r="O1844" i="2"/>
  <c r="M1844" i="2"/>
  <c r="L1844" i="2"/>
  <c r="Q1843" i="2"/>
  <c r="P1843" i="2"/>
  <c r="R1843" i="2" s="1"/>
  <c r="O1843" i="2"/>
  <c r="M1843" i="2"/>
  <c r="N1843" i="2" s="1"/>
  <c r="L1843" i="2"/>
  <c r="Q1842" i="2"/>
  <c r="P1842" i="2"/>
  <c r="R1842" i="2" s="1"/>
  <c r="O1842" i="2"/>
  <c r="M1842" i="2"/>
  <c r="L1842" i="2"/>
  <c r="N1842" i="2" s="1"/>
  <c r="Q1841" i="2"/>
  <c r="P1841" i="2"/>
  <c r="R1841" i="2" s="1"/>
  <c r="O1841" i="2"/>
  <c r="M1841" i="2"/>
  <c r="L1841" i="2"/>
  <c r="Q1840" i="2"/>
  <c r="P1840" i="2"/>
  <c r="R1840" i="2" s="1"/>
  <c r="O1840" i="2"/>
  <c r="M1840" i="2"/>
  <c r="N1840" i="2" s="1"/>
  <c r="L1840" i="2"/>
  <c r="Q1839" i="2"/>
  <c r="P1839" i="2"/>
  <c r="R1839" i="2" s="1"/>
  <c r="O1839" i="2"/>
  <c r="M1839" i="2"/>
  <c r="L1839" i="2"/>
  <c r="Q1838" i="2"/>
  <c r="P1838" i="2"/>
  <c r="R1838" i="2" s="1"/>
  <c r="O1838" i="2"/>
  <c r="M1838" i="2"/>
  <c r="N1838" i="2" s="1"/>
  <c r="L1838" i="2"/>
  <c r="R1837" i="2"/>
  <c r="Q1837" i="2"/>
  <c r="P1837" i="2"/>
  <c r="O1837" i="2"/>
  <c r="M1837" i="2"/>
  <c r="N1837" i="2" s="1"/>
  <c r="L1837" i="2"/>
  <c r="Q1836" i="2"/>
  <c r="P1836" i="2"/>
  <c r="R1836" i="2" s="1"/>
  <c r="O1836" i="2"/>
  <c r="M1836" i="2"/>
  <c r="L1836" i="2"/>
  <c r="Q1835" i="2"/>
  <c r="P1835" i="2"/>
  <c r="R1835" i="2" s="1"/>
  <c r="O1835" i="2"/>
  <c r="M1835" i="2"/>
  <c r="N1835" i="2" s="1"/>
  <c r="L1835" i="2"/>
  <c r="R1834" i="2"/>
  <c r="Q1834" i="2"/>
  <c r="P1834" i="2"/>
  <c r="O1834" i="2"/>
  <c r="N1834" i="2"/>
  <c r="M1834" i="2"/>
  <c r="L1834" i="2"/>
  <c r="R1833" i="2"/>
  <c r="Q1833" i="2"/>
  <c r="P1833" i="2"/>
  <c r="O1833" i="2"/>
  <c r="M1833" i="2"/>
  <c r="L1833" i="2"/>
  <c r="Q1832" i="2"/>
  <c r="P1832" i="2"/>
  <c r="R1832" i="2" s="1"/>
  <c r="O1832" i="2"/>
  <c r="M1832" i="2"/>
  <c r="N1832" i="2" s="1"/>
  <c r="L1832" i="2"/>
  <c r="Q1831" i="2"/>
  <c r="P1831" i="2"/>
  <c r="R1831" i="2" s="1"/>
  <c r="O1831" i="2"/>
  <c r="M1831" i="2"/>
  <c r="L1831" i="2"/>
  <c r="R1830" i="2"/>
  <c r="Q1830" i="2"/>
  <c r="P1830" i="2"/>
  <c r="O1830" i="2"/>
  <c r="M1830" i="2"/>
  <c r="N1830" i="2" s="1"/>
  <c r="L1830" i="2"/>
  <c r="Q1829" i="2"/>
  <c r="P1829" i="2"/>
  <c r="R1829" i="2" s="1"/>
  <c r="O1829" i="2"/>
  <c r="M1829" i="2"/>
  <c r="N1829" i="2" s="1"/>
  <c r="L1829" i="2"/>
  <c r="Q1828" i="2"/>
  <c r="P1828" i="2"/>
  <c r="R1828" i="2" s="1"/>
  <c r="O1828" i="2"/>
  <c r="M1828" i="2"/>
  <c r="L1828" i="2"/>
  <c r="Q1827" i="2"/>
  <c r="P1827" i="2"/>
  <c r="R1827" i="2" s="1"/>
  <c r="O1827" i="2"/>
  <c r="M1827" i="2"/>
  <c r="N1827" i="2" s="1"/>
  <c r="L1827" i="2"/>
  <c r="Q1826" i="2"/>
  <c r="P1826" i="2"/>
  <c r="R1826" i="2" s="1"/>
  <c r="O1826" i="2"/>
  <c r="M1826" i="2"/>
  <c r="L1826" i="2"/>
  <c r="N1826" i="2" s="1"/>
  <c r="Q1825" i="2"/>
  <c r="P1825" i="2"/>
  <c r="R1825" i="2" s="1"/>
  <c r="O1825" i="2"/>
  <c r="M1825" i="2"/>
  <c r="L1825" i="2"/>
  <c r="Q1824" i="2"/>
  <c r="P1824" i="2"/>
  <c r="R1824" i="2" s="1"/>
  <c r="O1824" i="2"/>
  <c r="M1824" i="2"/>
  <c r="N1824" i="2" s="1"/>
  <c r="L1824" i="2"/>
  <c r="Q1823" i="2"/>
  <c r="P1823" i="2"/>
  <c r="R1823" i="2" s="1"/>
  <c r="O1823" i="2"/>
  <c r="M1823" i="2"/>
  <c r="L1823" i="2"/>
  <c r="Q1822" i="2"/>
  <c r="P1822" i="2"/>
  <c r="R1822" i="2" s="1"/>
  <c r="O1822" i="2"/>
  <c r="M1822" i="2"/>
  <c r="N1822" i="2" s="1"/>
  <c r="L1822" i="2"/>
  <c r="R1821" i="2"/>
  <c r="Q1821" i="2"/>
  <c r="P1821" i="2"/>
  <c r="O1821" i="2"/>
  <c r="M1821" i="2"/>
  <c r="N1821" i="2" s="1"/>
  <c r="L1821" i="2"/>
  <c r="Q1820" i="2"/>
  <c r="P1820" i="2"/>
  <c r="R1820" i="2" s="1"/>
  <c r="O1820" i="2"/>
  <c r="M1820" i="2"/>
  <c r="L1820" i="2"/>
  <c r="Q1819" i="2"/>
  <c r="P1819" i="2"/>
  <c r="R1819" i="2" s="1"/>
  <c r="O1819" i="2"/>
  <c r="M1819" i="2"/>
  <c r="N1819" i="2" s="1"/>
  <c r="L1819" i="2"/>
  <c r="R1818" i="2"/>
  <c r="Q1818" i="2"/>
  <c r="P1818" i="2"/>
  <c r="O1818" i="2"/>
  <c r="N1818" i="2"/>
  <c r="M1818" i="2"/>
  <c r="L1818" i="2"/>
  <c r="R1817" i="2"/>
  <c r="Q1817" i="2"/>
  <c r="P1817" i="2"/>
  <c r="O1817" i="2"/>
  <c r="M1817" i="2"/>
  <c r="L1817" i="2"/>
  <c r="Q1816" i="2"/>
  <c r="P1816" i="2"/>
  <c r="R1816" i="2" s="1"/>
  <c r="O1816" i="2"/>
  <c r="M1816" i="2"/>
  <c r="N1816" i="2" s="1"/>
  <c r="L1816" i="2"/>
  <c r="Q1815" i="2"/>
  <c r="P1815" i="2"/>
  <c r="R1815" i="2" s="1"/>
  <c r="O1815" i="2"/>
  <c r="M1815" i="2"/>
  <c r="L1815" i="2"/>
  <c r="R1814" i="2"/>
  <c r="Q1814" i="2"/>
  <c r="P1814" i="2"/>
  <c r="O1814" i="2"/>
  <c r="M1814" i="2"/>
  <c r="N1814" i="2" s="1"/>
  <c r="L1814" i="2"/>
  <c r="Q1813" i="2"/>
  <c r="P1813" i="2"/>
  <c r="R1813" i="2" s="1"/>
  <c r="O1813" i="2"/>
  <c r="M1813" i="2"/>
  <c r="N1813" i="2" s="1"/>
  <c r="L1813" i="2"/>
  <c r="Q1812" i="2"/>
  <c r="P1812" i="2"/>
  <c r="R1812" i="2" s="1"/>
  <c r="O1812" i="2"/>
  <c r="M1812" i="2"/>
  <c r="L1812" i="2"/>
  <c r="Q1811" i="2"/>
  <c r="P1811" i="2"/>
  <c r="R1811" i="2" s="1"/>
  <c r="O1811" i="2"/>
  <c r="M1811" i="2"/>
  <c r="N1811" i="2" s="1"/>
  <c r="L1811" i="2"/>
  <c r="Q1810" i="2"/>
  <c r="P1810" i="2"/>
  <c r="R1810" i="2" s="1"/>
  <c r="O1810" i="2"/>
  <c r="M1810" i="2"/>
  <c r="L1810" i="2"/>
  <c r="N1810" i="2" s="1"/>
  <c r="Q1809" i="2"/>
  <c r="P1809" i="2"/>
  <c r="R1809" i="2" s="1"/>
  <c r="O1809" i="2"/>
  <c r="M1809" i="2"/>
  <c r="L1809" i="2"/>
  <c r="Q1808" i="2"/>
  <c r="P1808" i="2"/>
  <c r="R1808" i="2" s="1"/>
  <c r="O1808" i="2"/>
  <c r="M1808" i="2"/>
  <c r="N1808" i="2" s="1"/>
  <c r="L1808" i="2"/>
  <c r="Q1807" i="2"/>
  <c r="P1807" i="2"/>
  <c r="R1807" i="2" s="1"/>
  <c r="O1807" i="2"/>
  <c r="M1807" i="2"/>
  <c r="L1807" i="2"/>
  <c r="Q1806" i="2"/>
  <c r="P1806" i="2"/>
  <c r="R1806" i="2" s="1"/>
  <c r="O1806" i="2"/>
  <c r="M1806" i="2"/>
  <c r="N1806" i="2" s="1"/>
  <c r="L1806" i="2"/>
  <c r="R1805" i="2"/>
  <c r="Q1805" i="2"/>
  <c r="P1805" i="2"/>
  <c r="O1805" i="2"/>
  <c r="M1805" i="2"/>
  <c r="N1805" i="2" s="1"/>
  <c r="L1805" i="2"/>
  <c r="Q1804" i="2"/>
  <c r="P1804" i="2"/>
  <c r="R1804" i="2" s="1"/>
  <c r="O1804" i="2"/>
  <c r="M1804" i="2"/>
  <c r="L1804" i="2"/>
  <c r="Q1803" i="2"/>
  <c r="P1803" i="2"/>
  <c r="R1803" i="2" s="1"/>
  <c r="O1803" i="2"/>
  <c r="M1803" i="2"/>
  <c r="N1803" i="2" s="1"/>
  <c r="L1803" i="2"/>
  <c r="R1802" i="2"/>
  <c r="Q1802" i="2"/>
  <c r="P1802" i="2"/>
  <c r="O1802" i="2"/>
  <c r="N1802" i="2"/>
  <c r="M1802" i="2"/>
  <c r="L1802" i="2"/>
  <c r="R1801" i="2"/>
  <c r="Q1801" i="2"/>
  <c r="P1801" i="2"/>
  <c r="O1801" i="2"/>
  <c r="M1801" i="2"/>
  <c r="L1801" i="2"/>
  <c r="Q1800" i="2"/>
  <c r="P1800" i="2"/>
  <c r="R1800" i="2" s="1"/>
  <c r="O1800" i="2"/>
  <c r="M1800" i="2"/>
  <c r="N1800" i="2" s="1"/>
  <c r="L1800" i="2"/>
  <c r="Q1799" i="2"/>
  <c r="P1799" i="2"/>
  <c r="R1799" i="2" s="1"/>
  <c r="O1799" i="2"/>
  <c r="M1799" i="2"/>
  <c r="L1799" i="2"/>
  <c r="R1798" i="2"/>
  <c r="Q1798" i="2"/>
  <c r="P1798" i="2"/>
  <c r="O1798" i="2"/>
  <c r="M1798" i="2"/>
  <c r="N1798" i="2" s="1"/>
  <c r="L1798" i="2"/>
  <c r="Q1797" i="2"/>
  <c r="P1797" i="2"/>
  <c r="R1797" i="2" s="1"/>
  <c r="O1797" i="2"/>
  <c r="M1797" i="2"/>
  <c r="N1797" i="2" s="1"/>
  <c r="L1797" i="2"/>
  <c r="Q1796" i="2"/>
  <c r="P1796" i="2"/>
  <c r="R1796" i="2" s="1"/>
  <c r="O1796" i="2"/>
  <c r="M1796" i="2"/>
  <c r="L1796" i="2"/>
  <c r="Q1795" i="2"/>
  <c r="P1795" i="2"/>
  <c r="R1795" i="2" s="1"/>
  <c r="O1795" i="2"/>
  <c r="M1795" i="2"/>
  <c r="N1795" i="2" s="1"/>
  <c r="L1795" i="2"/>
  <c r="Q1794" i="2"/>
  <c r="P1794" i="2"/>
  <c r="R1794" i="2" s="1"/>
  <c r="O1794" i="2"/>
  <c r="M1794" i="2"/>
  <c r="L1794" i="2"/>
  <c r="N1794" i="2" s="1"/>
  <c r="Q1793" i="2"/>
  <c r="P1793" i="2"/>
  <c r="R1793" i="2" s="1"/>
  <c r="O1793" i="2"/>
  <c r="M1793" i="2"/>
  <c r="L1793" i="2"/>
  <c r="Q1792" i="2"/>
  <c r="P1792" i="2"/>
  <c r="R1792" i="2" s="1"/>
  <c r="O1792" i="2"/>
  <c r="M1792" i="2"/>
  <c r="N1792" i="2" s="1"/>
  <c r="L1792" i="2"/>
  <c r="Q1791" i="2"/>
  <c r="P1791" i="2"/>
  <c r="R1791" i="2" s="1"/>
  <c r="O1791" i="2"/>
  <c r="M1791" i="2"/>
  <c r="L1791" i="2"/>
  <c r="Q1790" i="2"/>
  <c r="P1790" i="2"/>
  <c r="R1790" i="2" s="1"/>
  <c r="O1790" i="2"/>
  <c r="M1790" i="2"/>
  <c r="N1790" i="2" s="1"/>
  <c r="L1790" i="2"/>
  <c r="R1789" i="2"/>
  <c r="Q1789" i="2"/>
  <c r="P1789" i="2"/>
  <c r="O1789" i="2"/>
  <c r="M1789" i="2"/>
  <c r="N1789" i="2" s="1"/>
  <c r="L1789" i="2"/>
  <c r="Q1788" i="2"/>
  <c r="P1788" i="2"/>
  <c r="R1788" i="2" s="1"/>
  <c r="O1788" i="2"/>
  <c r="M1788" i="2"/>
  <c r="L1788" i="2"/>
  <c r="Q1787" i="2"/>
  <c r="P1787" i="2"/>
  <c r="R1787" i="2" s="1"/>
  <c r="O1787" i="2"/>
  <c r="M1787" i="2"/>
  <c r="N1787" i="2" s="1"/>
  <c r="L1787" i="2"/>
  <c r="R1786" i="2"/>
  <c r="Q1786" i="2"/>
  <c r="P1786" i="2"/>
  <c r="O1786" i="2"/>
  <c r="N1786" i="2"/>
  <c r="M1786" i="2"/>
  <c r="L1786" i="2"/>
  <c r="R1785" i="2"/>
  <c r="Q1785" i="2"/>
  <c r="P1785" i="2"/>
  <c r="O1785" i="2"/>
  <c r="M1785" i="2"/>
  <c r="L1785" i="2"/>
  <c r="Q1784" i="2"/>
  <c r="P1784" i="2"/>
  <c r="R1784" i="2" s="1"/>
  <c r="O1784" i="2"/>
  <c r="M1784" i="2"/>
  <c r="N1784" i="2" s="1"/>
  <c r="L1784" i="2"/>
  <c r="Q1783" i="2"/>
  <c r="P1783" i="2"/>
  <c r="R1783" i="2" s="1"/>
  <c r="O1783" i="2"/>
  <c r="M1783" i="2"/>
  <c r="L1783" i="2"/>
  <c r="R1782" i="2"/>
  <c r="Q1782" i="2"/>
  <c r="P1782" i="2"/>
  <c r="O1782" i="2"/>
  <c r="M1782" i="2"/>
  <c r="N1782" i="2" s="1"/>
  <c r="L1782" i="2"/>
  <c r="Q1781" i="2"/>
  <c r="P1781" i="2"/>
  <c r="R1781" i="2" s="1"/>
  <c r="O1781" i="2"/>
  <c r="M1781" i="2"/>
  <c r="N1781" i="2" s="1"/>
  <c r="L1781" i="2"/>
  <c r="Q1780" i="2"/>
  <c r="P1780" i="2"/>
  <c r="R1780" i="2" s="1"/>
  <c r="O1780" i="2"/>
  <c r="M1780" i="2"/>
  <c r="L1780" i="2"/>
  <c r="Q1779" i="2"/>
  <c r="P1779" i="2"/>
  <c r="R1779" i="2" s="1"/>
  <c r="O1779" i="2"/>
  <c r="M1779" i="2"/>
  <c r="N1779" i="2" s="1"/>
  <c r="L1779" i="2"/>
  <c r="Q1778" i="2"/>
  <c r="P1778" i="2"/>
  <c r="R1778" i="2" s="1"/>
  <c r="O1778" i="2"/>
  <c r="M1778" i="2"/>
  <c r="L1778" i="2"/>
  <c r="N1778" i="2" s="1"/>
  <c r="Q1777" i="2"/>
  <c r="P1777" i="2"/>
  <c r="R1777" i="2" s="1"/>
  <c r="O1777" i="2"/>
  <c r="M1777" i="2"/>
  <c r="L1777" i="2"/>
  <c r="Q1776" i="2"/>
  <c r="P1776" i="2"/>
  <c r="R1776" i="2" s="1"/>
  <c r="O1776" i="2"/>
  <c r="M1776" i="2"/>
  <c r="N1776" i="2" s="1"/>
  <c r="L1776" i="2"/>
  <c r="Q1775" i="2"/>
  <c r="P1775" i="2"/>
  <c r="R1775" i="2" s="1"/>
  <c r="O1775" i="2"/>
  <c r="M1775" i="2"/>
  <c r="N1775" i="2" s="1"/>
  <c r="L1775" i="2"/>
  <c r="Q1774" i="2"/>
  <c r="P1774" i="2"/>
  <c r="R1774" i="2" s="1"/>
  <c r="O1774" i="2"/>
  <c r="M1774" i="2"/>
  <c r="L1774" i="2"/>
  <c r="R1773" i="2"/>
  <c r="Q1773" i="2"/>
  <c r="P1773" i="2"/>
  <c r="O1773" i="2"/>
  <c r="M1773" i="2"/>
  <c r="N1773" i="2" s="1"/>
  <c r="L1773" i="2"/>
  <c r="Q1772" i="2"/>
  <c r="P1772" i="2"/>
  <c r="R1772" i="2" s="1"/>
  <c r="O1772" i="2"/>
  <c r="M1772" i="2"/>
  <c r="L1772" i="2"/>
  <c r="Q1771" i="2"/>
  <c r="P1771" i="2"/>
  <c r="R1771" i="2" s="1"/>
  <c r="O1771" i="2"/>
  <c r="M1771" i="2"/>
  <c r="L1771" i="2"/>
  <c r="R1770" i="2"/>
  <c r="Q1770" i="2"/>
  <c r="P1770" i="2"/>
  <c r="O1770" i="2"/>
  <c r="N1770" i="2"/>
  <c r="M1770" i="2"/>
  <c r="L1770" i="2"/>
  <c r="R1769" i="2"/>
  <c r="Q1769" i="2"/>
  <c r="P1769" i="2"/>
  <c r="O1769" i="2"/>
  <c r="M1769" i="2"/>
  <c r="L1769" i="2"/>
  <c r="Q1768" i="2"/>
  <c r="P1768" i="2"/>
  <c r="R1768" i="2" s="1"/>
  <c r="O1768" i="2"/>
  <c r="M1768" i="2"/>
  <c r="N1768" i="2" s="1"/>
  <c r="L1768" i="2"/>
  <c r="Q1767" i="2"/>
  <c r="P1767" i="2"/>
  <c r="R1767" i="2" s="1"/>
  <c r="O1767" i="2"/>
  <c r="M1767" i="2"/>
  <c r="L1767" i="2"/>
  <c r="R1766" i="2"/>
  <c r="Q1766" i="2"/>
  <c r="P1766" i="2"/>
  <c r="O1766" i="2"/>
  <c r="M1766" i="2"/>
  <c r="N1766" i="2" s="1"/>
  <c r="L1766" i="2"/>
  <c r="Q1765" i="2"/>
  <c r="P1765" i="2"/>
  <c r="R1765" i="2" s="1"/>
  <c r="O1765" i="2"/>
  <c r="M1765" i="2"/>
  <c r="L1765" i="2"/>
  <c r="Q1764" i="2"/>
  <c r="P1764" i="2"/>
  <c r="R1764" i="2" s="1"/>
  <c r="O1764" i="2"/>
  <c r="M1764" i="2"/>
  <c r="L1764" i="2"/>
  <c r="Q1763" i="2"/>
  <c r="P1763" i="2"/>
  <c r="R1763" i="2" s="1"/>
  <c r="O1763" i="2"/>
  <c r="M1763" i="2"/>
  <c r="N1763" i="2" s="1"/>
  <c r="L1763" i="2"/>
  <c r="Q1762" i="2"/>
  <c r="P1762" i="2"/>
  <c r="R1762" i="2" s="1"/>
  <c r="O1762" i="2"/>
  <c r="M1762" i="2"/>
  <c r="L1762" i="2"/>
  <c r="Q1761" i="2"/>
  <c r="P1761" i="2"/>
  <c r="R1761" i="2" s="1"/>
  <c r="O1761" i="2"/>
  <c r="M1761" i="2"/>
  <c r="L1761" i="2"/>
  <c r="Q1760" i="2"/>
  <c r="P1760" i="2"/>
  <c r="R1760" i="2" s="1"/>
  <c r="O1760" i="2"/>
  <c r="M1760" i="2"/>
  <c r="N1760" i="2" s="1"/>
  <c r="L1760" i="2"/>
  <c r="Q1759" i="2"/>
  <c r="P1759" i="2"/>
  <c r="R1759" i="2" s="1"/>
  <c r="O1759" i="2"/>
  <c r="M1759" i="2"/>
  <c r="L1759" i="2"/>
  <c r="Q1758" i="2"/>
  <c r="P1758" i="2"/>
  <c r="R1758" i="2" s="1"/>
  <c r="O1758" i="2"/>
  <c r="M1758" i="2"/>
  <c r="L1758" i="2"/>
  <c r="Q1757" i="2"/>
  <c r="P1757" i="2"/>
  <c r="R1757" i="2" s="1"/>
  <c r="O1757" i="2"/>
  <c r="M1757" i="2"/>
  <c r="N1757" i="2" s="1"/>
  <c r="L1757" i="2"/>
  <c r="Q1756" i="2"/>
  <c r="P1756" i="2"/>
  <c r="R1756" i="2" s="1"/>
  <c r="O1756" i="2"/>
  <c r="M1756" i="2"/>
  <c r="L1756" i="2"/>
  <c r="Q1755" i="2"/>
  <c r="P1755" i="2"/>
  <c r="R1755" i="2" s="1"/>
  <c r="O1755" i="2"/>
  <c r="M1755" i="2"/>
  <c r="L1755" i="2"/>
  <c r="Q1754" i="2"/>
  <c r="P1754" i="2"/>
  <c r="R1754" i="2" s="1"/>
  <c r="O1754" i="2"/>
  <c r="M1754" i="2"/>
  <c r="L1754" i="2"/>
  <c r="N1754" i="2" s="1"/>
  <c r="R1753" i="2"/>
  <c r="Q1753" i="2"/>
  <c r="P1753" i="2"/>
  <c r="O1753" i="2"/>
  <c r="M1753" i="2"/>
  <c r="N1753" i="2" s="1"/>
  <c r="L1753" i="2"/>
  <c r="Q1752" i="2"/>
  <c r="P1752" i="2"/>
  <c r="R1752" i="2" s="1"/>
  <c r="O1752" i="2"/>
  <c r="M1752" i="2"/>
  <c r="N1752" i="2" s="1"/>
  <c r="L1752" i="2"/>
  <c r="Q1751" i="2"/>
  <c r="P1751" i="2"/>
  <c r="R1751" i="2" s="1"/>
  <c r="O1751" i="2"/>
  <c r="M1751" i="2"/>
  <c r="L1751" i="2"/>
  <c r="R1750" i="2"/>
  <c r="Q1750" i="2"/>
  <c r="P1750" i="2"/>
  <c r="O1750" i="2"/>
  <c r="N1750" i="2"/>
  <c r="M1750" i="2"/>
  <c r="L1750" i="2"/>
  <c r="R1749" i="2"/>
  <c r="Q1749" i="2"/>
  <c r="P1749" i="2"/>
  <c r="O1749" i="2"/>
  <c r="M1749" i="2"/>
  <c r="L1749" i="2"/>
  <c r="Q1748" i="2"/>
  <c r="P1748" i="2"/>
  <c r="R1748" i="2" s="1"/>
  <c r="O1748" i="2"/>
  <c r="M1748" i="2"/>
  <c r="N1748" i="2" s="1"/>
  <c r="L1748" i="2"/>
  <c r="Q1747" i="2"/>
  <c r="P1747" i="2"/>
  <c r="R1747" i="2" s="1"/>
  <c r="O1747" i="2"/>
  <c r="M1747" i="2"/>
  <c r="N1747" i="2" s="1"/>
  <c r="L1747" i="2"/>
  <c r="R1746" i="2"/>
  <c r="Q1746" i="2"/>
  <c r="P1746" i="2"/>
  <c r="O1746" i="2"/>
  <c r="M1746" i="2"/>
  <c r="N1746" i="2" s="1"/>
  <c r="L1746" i="2"/>
  <c r="Q1745" i="2"/>
  <c r="P1745" i="2"/>
  <c r="R1745" i="2" s="1"/>
  <c r="O1745" i="2"/>
  <c r="M1745" i="2"/>
  <c r="L1745" i="2"/>
  <c r="Q1744" i="2"/>
  <c r="P1744" i="2"/>
  <c r="R1744" i="2" s="1"/>
  <c r="O1744" i="2"/>
  <c r="M1744" i="2"/>
  <c r="L1744" i="2"/>
  <c r="Q1743" i="2"/>
  <c r="P1743" i="2"/>
  <c r="R1743" i="2" s="1"/>
  <c r="O1743" i="2"/>
  <c r="M1743" i="2"/>
  <c r="N1743" i="2" s="1"/>
  <c r="L1743" i="2"/>
  <c r="Q1742" i="2"/>
  <c r="P1742" i="2"/>
  <c r="R1742" i="2" s="1"/>
  <c r="O1742" i="2"/>
  <c r="M1742" i="2"/>
  <c r="N1742" i="2" s="1"/>
  <c r="L1742" i="2"/>
  <c r="Q1741" i="2"/>
  <c r="P1741" i="2"/>
  <c r="R1741" i="2" s="1"/>
  <c r="O1741" i="2"/>
  <c r="M1741" i="2"/>
  <c r="N1741" i="2" s="1"/>
  <c r="L1741" i="2"/>
  <c r="Q1740" i="2"/>
  <c r="P1740" i="2"/>
  <c r="R1740" i="2" s="1"/>
  <c r="O1740" i="2"/>
  <c r="M1740" i="2"/>
  <c r="L1740" i="2"/>
  <c r="Q1739" i="2"/>
  <c r="P1739" i="2"/>
  <c r="R1739" i="2" s="1"/>
  <c r="O1739" i="2"/>
  <c r="M1739" i="2"/>
  <c r="L1739" i="2"/>
  <c r="Q1738" i="2"/>
  <c r="P1738" i="2"/>
  <c r="R1738" i="2" s="1"/>
  <c r="O1738" i="2"/>
  <c r="M1738" i="2"/>
  <c r="L1738" i="2"/>
  <c r="N1738" i="2" s="1"/>
  <c r="R1737" i="2"/>
  <c r="Q1737" i="2"/>
  <c r="P1737" i="2"/>
  <c r="O1737" i="2"/>
  <c r="M1737" i="2"/>
  <c r="N1737" i="2" s="1"/>
  <c r="L1737" i="2"/>
  <c r="Q1736" i="2"/>
  <c r="P1736" i="2"/>
  <c r="R1736" i="2" s="1"/>
  <c r="O1736" i="2"/>
  <c r="M1736" i="2"/>
  <c r="N1736" i="2" s="1"/>
  <c r="L1736" i="2"/>
  <c r="Q1735" i="2"/>
  <c r="P1735" i="2"/>
  <c r="R1735" i="2" s="1"/>
  <c r="O1735" i="2"/>
  <c r="M1735" i="2"/>
  <c r="L1735" i="2"/>
  <c r="R1734" i="2"/>
  <c r="Q1734" i="2"/>
  <c r="P1734" i="2"/>
  <c r="O1734" i="2"/>
  <c r="N1734" i="2"/>
  <c r="M1734" i="2"/>
  <c r="L1734" i="2"/>
  <c r="R1733" i="2"/>
  <c r="Q1733" i="2"/>
  <c r="P1733" i="2"/>
  <c r="O1733" i="2"/>
  <c r="M1733" i="2"/>
  <c r="L1733" i="2"/>
  <c r="Q1732" i="2"/>
  <c r="P1732" i="2"/>
  <c r="R1732" i="2" s="1"/>
  <c r="O1732" i="2"/>
  <c r="M1732" i="2"/>
  <c r="N1732" i="2" s="1"/>
  <c r="L1732" i="2"/>
  <c r="Q1731" i="2"/>
  <c r="P1731" i="2"/>
  <c r="R1731" i="2" s="1"/>
  <c r="O1731" i="2"/>
  <c r="M1731" i="2"/>
  <c r="N1731" i="2" s="1"/>
  <c r="L1731" i="2"/>
  <c r="R1730" i="2"/>
  <c r="Q1730" i="2"/>
  <c r="P1730" i="2"/>
  <c r="O1730" i="2"/>
  <c r="M1730" i="2"/>
  <c r="N1730" i="2" s="1"/>
  <c r="L1730" i="2"/>
  <c r="Q1729" i="2"/>
  <c r="P1729" i="2"/>
  <c r="R1729" i="2" s="1"/>
  <c r="O1729" i="2"/>
  <c r="M1729" i="2"/>
  <c r="L1729" i="2"/>
  <c r="Q1728" i="2"/>
  <c r="P1728" i="2"/>
  <c r="R1728" i="2" s="1"/>
  <c r="O1728" i="2"/>
  <c r="M1728" i="2"/>
  <c r="L1728" i="2"/>
  <c r="Q1727" i="2"/>
  <c r="P1727" i="2"/>
  <c r="R1727" i="2" s="1"/>
  <c r="O1727" i="2"/>
  <c r="M1727" i="2"/>
  <c r="N1727" i="2" s="1"/>
  <c r="L1727" i="2"/>
  <c r="Q1726" i="2"/>
  <c r="P1726" i="2"/>
  <c r="R1726" i="2" s="1"/>
  <c r="O1726" i="2"/>
  <c r="M1726" i="2"/>
  <c r="L1726" i="2"/>
  <c r="Q1725" i="2"/>
  <c r="P1725" i="2"/>
  <c r="R1725" i="2" s="1"/>
  <c r="O1725" i="2"/>
  <c r="M1725" i="2"/>
  <c r="N1725" i="2" s="1"/>
  <c r="L1725" i="2"/>
  <c r="Q1724" i="2"/>
  <c r="P1724" i="2"/>
  <c r="R1724" i="2" s="1"/>
  <c r="O1724" i="2"/>
  <c r="M1724" i="2"/>
  <c r="L1724" i="2"/>
  <c r="Q1723" i="2"/>
  <c r="P1723" i="2"/>
  <c r="R1723" i="2" s="1"/>
  <c r="O1723" i="2"/>
  <c r="M1723" i="2"/>
  <c r="L1723" i="2"/>
  <c r="Q1722" i="2"/>
  <c r="P1722" i="2"/>
  <c r="R1722" i="2" s="1"/>
  <c r="O1722" i="2"/>
  <c r="M1722" i="2"/>
  <c r="L1722" i="2"/>
  <c r="N1722" i="2" s="1"/>
  <c r="R1721" i="2"/>
  <c r="Q1721" i="2"/>
  <c r="P1721" i="2"/>
  <c r="O1721" i="2"/>
  <c r="M1721" i="2"/>
  <c r="N1721" i="2" s="1"/>
  <c r="L1721" i="2"/>
  <c r="Q1720" i="2"/>
  <c r="P1720" i="2"/>
  <c r="R1720" i="2" s="1"/>
  <c r="O1720" i="2"/>
  <c r="M1720" i="2"/>
  <c r="N1720" i="2" s="1"/>
  <c r="L1720" i="2"/>
  <c r="Q1719" i="2"/>
  <c r="P1719" i="2"/>
  <c r="R1719" i="2" s="1"/>
  <c r="O1719" i="2"/>
  <c r="M1719" i="2"/>
  <c r="L1719" i="2"/>
  <c r="R1718" i="2"/>
  <c r="Q1718" i="2"/>
  <c r="P1718" i="2"/>
  <c r="O1718" i="2"/>
  <c r="N1718" i="2"/>
  <c r="M1718" i="2"/>
  <c r="L1718" i="2"/>
  <c r="R1717" i="2"/>
  <c r="Q1717" i="2"/>
  <c r="P1717" i="2"/>
  <c r="O1717" i="2"/>
  <c r="M1717" i="2"/>
  <c r="L1717" i="2"/>
  <c r="Q1716" i="2"/>
  <c r="P1716" i="2"/>
  <c r="R1716" i="2" s="1"/>
  <c r="O1716" i="2"/>
  <c r="M1716" i="2"/>
  <c r="N1716" i="2" s="1"/>
  <c r="L1716" i="2"/>
  <c r="Q1715" i="2"/>
  <c r="P1715" i="2"/>
  <c r="R1715" i="2" s="1"/>
  <c r="O1715" i="2"/>
  <c r="M1715" i="2"/>
  <c r="N1715" i="2" s="1"/>
  <c r="L1715" i="2"/>
  <c r="R1714" i="2"/>
  <c r="Q1714" i="2"/>
  <c r="P1714" i="2"/>
  <c r="O1714" i="2"/>
  <c r="M1714" i="2"/>
  <c r="N1714" i="2" s="1"/>
  <c r="L1714" i="2"/>
  <c r="Q1713" i="2"/>
  <c r="P1713" i="2"/>
  <c r="R1713" i="2" s="1"/>
  <c r="O1713" i="2"/>
  <c r="M1713" i="2"/>
  <c r="L1713" i="2"/>
  <c r="Q1712" i="2"/>
  <c r="P1712" i="2"/>
  <c r="R1712" i="2" s="1"/>
  <c r="O1712" i="2"/>
  <c r="M1712" i="2"/>
  <c r="L1712" i="2"/>
  <c r="Q1711" i="2"/>
  <c r="P1711" i="2"/>
  <c r="R1711" i="2" s="1"/>
  <c r="O1711" i="2"/>
  <c r="M1711" i="2"/>
  <c r="N1711" i="2" s="1"/>
  <c r="L1711" i="2"/>
  <c r="Q1710" i="2"/>
  <c r="P1710" i="2"/>
  <c r="R1710" i="2" s="1"/>
  <c r="O1710" i="2"/>
  <c r="M1710" i="2"/>
  <c r="L1710" i="2"/>
  <c r="Q1709" i="2"/>
  <c r="P1709" i="2"/>
  <c r="R1709" i="2" s="1"/>
  <c r="O1709" i="2"/>
  <c r="M1709" i="2"/>
  <c r="N1709" i="2" s="1"/>
  <c r="L1709" i="2"/>
  <c r="Q1708" i="2"/>
  <c r="P1708" i="2"/>
  <c r="R1708" i="2" s="1"/>
  <c r="O1708" i="2"/>
  <c r="M1708" i="2"/>
  <c r="L1708" i="2"/>
  <c r="Q1707" i="2"/>
  <c r="P1707" i="2"/>
  <c r="R1707" i="2" s="1"/>
  <c r="O1707" i="2"/>
  <c r="M1707" i="2"/>
  <c r="L1707" i="2"/>
  <c r="Q1706" i="2"/>
  <c r="P1706" i="2"/>
  <c r="R1706" i="2" s="1"/>
  <c r="O1706" i="2"/>
  <c r="M1706" i="2"/>
  <c r="L1706" i="2"/>
  <c r="N1706" i="2" s="1"/>
  <c r="R1705" i="2"/>
  <c r="Q1705" i="2"/>
  <c r="P1705" i="2"/>
  <c r="O1705" i="2"/>
  <c r="M1705" i="2"/>
  <c r="N1705" i="2" s="1"/>
  <c r="L1705" i="2"/>
  <c r="Q1704" i="2"/>
  <c r="P1704" i="2"/>
  <c r="R1704" i="2" s="1"/>
  <c r="O1704" i="2"/>
  <c r="M1704" i="2"/>
  <c r="N1704" i="2" s="1"/>
  <c r="L1704" i="2"/>
  <c r="Q1703" i="2"/>
  <c r="P1703" i="2"/>
  <c r="R1703" i="2" s="1"/>
  <c r="O1703" i="2"/>
  <c r="M1703" i="2"/>
  <c r="L1703" i="2"/>
  <c r="R1702" i="2"/>
  <c r="Q1702" i="2"/>
  <c r="P1702" i="2"/>
  <c r="O1702" i="2"/>
  <c r="N1702" i="2"/>
  <c r="M1702" i="2"/>
  <c r="L1702" i="2"/>
  <c r="Q1701" i="2"/>
  <c r="P1701" i="2"/>
  <c r="R1701" i="2" s="1"/>
  <c r="O1701" i="2"/>
  <c r="M1701" i="2"/>
  <c r="L1701" i="2"/>
  <c r="Q1700" i="2"/>
  <c r="P1700" i="2"/>
  <c r="R1700" i="2" s="1"/>
  <c r="O1700" i="2"/>
  <c r="M1700" i="2"/>
  <c r="L1700" i="2"/>
  <c r="Q1699" i="2"/>
  <c r="P1699" i="2"/>
  <c r="R1699" i="2" s="1"/>
  <c r="O1699" i="2"/>
  <c r="M1699" i="2"/>
  <c r="N1699" i="2" s="1"/>
  <c r="L1699" i="2"/>
  <c r="Q1698" i="2"/>
  <c r="P1698" i="2"/>
  <c r="R1698" i="2" s="1"/>
  <c r="O1698" i="2"/>
  <c r="M1698" i="2"/>
  <c r="N1698" i="2" s="1"/>
  <c r="L1698" i="2"/>
  <c r="Q1697" i="2"/>
  <c r="P1697" i="2"/>
  <c r="R1697" i="2" s="1"/>
  <c r="O1697" i="2"/>
  <c r="M1697" i="2"/>
  <c r="N1697" i="2" s="1"/>
  <c r="L1697" i="2"/>
  <c r="Q1696" i="2"/>
  <c r="P1696" i="2"/>
  <c r="R1696" i="2" s="1"/>
  <c r="O1696" i="2"/>
  <c r="M1696" i="2"/>
  <c r="N1696" i="2" s="1"/>
  <c r="L1696" i="2"/>
  <c r="Q1695" i="2"/>
  <c r="P1695" i="2"/>
  <c r="R1695" i="2" s="1"/>
  <c r="O1695" i="2"/>
  <c r="M1695" i="2"/>
  <c r="L1695" i="2"/>
  <c r="R1694" i="2"/>
  <c r="Q1694" i="2"/>
  <c r="P1694" i="2"/>
  <c r="O1694" i="2"/>
  <c r="N1694" i="2"/>
  <c r="M1694" i="2"/>
  <c r="L1694" i="2"/>
  <c r="Q1693" i="2"/>
  <c r="P1693" i="2"/>
  <c r="R1693" i="2" s="1"/>
  <c r="O1693" i="2"/>
  <c r="M1693" i="2"/>
  <c r="L1693" i="2"/>
  <c r="Q1692" i="2"/>
  <c r="P1692" i="2"/>
  <c r="R1692" i="2" s="1"/>
  <c r="O1692" i="2"/>
  <c r="M1692" i="2"/>
  <c r="L1692" i="2"/>
  <c r="Q1691" i="2"/>
  <c r="P1691" i="2"/>
  <c r="R1691" i="2" s="1"/>
  <c r="O1691" i="2"/>
  <c r="M1691" i="2"/>
  <c r="N1691" i="2" s="1"/>
  <c r="L1691" i="2"/>
  <c r="Q1690" i="2"/>
  <c r="P1690" i="2"/>
  <c r="R1690" i="2" s="1"/>
  <c r="O1690" i="2"/>
  <c r="M1690" i="2"/>
  <c r="L1690" i="2"/>
  <c r="Q1689" i="2"/>
  <c r="P1689" i="2"/>
  <c r="R1689" i="2" s="1"/>
  <c r="O1689" i="2"/>
  <c r="M1689" i="2"/>
  <c r="N1689" i="2" s="1"/>
  <c r="L1689" i="2"/>
  <c r="Q1688" i="2"/>
  <c r="P1688" i="2"/>
  <c r="R1688" i="2" s="1"/>
  <c r="O1688" i="2"/>
  <c r="M1688" i="2"/>
  <c r="N1688" i="2" s="1"/>
  <c r="L1688" i="2"/>
  <c r="Q1687" i="2"/>
  <c r="P1687" i="2"/>
  <c r="R1687" i="2" s="1"/>
  <c r="O1687" i="2"/>
  <c r="M1687" i="2"/>
  <c r="L1687" i="2"/>
  <c r="R1686" i="2"/>
  <c r="Q1686" i="2"/>
  <c r="P1686" i="2"/>
  <c r="O1686" i="2"/>
  <c r="N1686" i="2"/>
  <c r="M1686" i="2"/>
  <c r="L1686" i="2"/>
  <c r="Q1685" i="2"/>
  <c r="P1685" i="2"/>
  <c r="R1685" i="2" s="1"/>
  <c r="O1685" i="2"/>
  <c r="M1685" i="2"/>
  <c r="L1685" i="2"/>
  <c r="Q1684" i="2"/>
  <c r="P1684" i="2"/>
  <c r="R1684" i="2" s="1"/>
  <c r="O1684" i="2"/>
  <c r="M1684" i="2"/>
  <c r="L1684" i="2"/>
  <c r="Q1683" i="2"/>
  <c r="P1683" i="2"/>
  <c r="R1683" i="2" s="1"/>
  <c r="O1683" i="2"/>
  <c r="M1683" i="2"/>
  <c r="N1683" i="2" s="1"/>
  <c r="L1683" i="2"/>
  <c r="Q1682" i="2"/>
  <c r="P1682" i="2"/>
  <c r="R1682" i="2" s="1"/>
  <c r="O1682" i="2"/>
  <c r="M1682" i="2"/>
  <c r="L1682" i="2"/>
  <c r="Q1681" i="2"/>
  <c r="P1681" i="2"/>
  <c r="R1681" i="2" s="1"/>
  <c r="O1681" i="2"/>
  <c r="M1681" i="2"/>
  <c r="N1681" i="2" s="1"/>
  <c r="L1681" i="2"/>
  <c r="Q1680" i="2"/>
  <c r="P1680" i="2"/>
  <c r="R1680" i="2" s="1"/>
  <c r="O1680" i="2"/>
  <c r="M1680" i="2"/>
  <c r="N1680" i="2" s="1"/>
  <c r="L1680" i="2"/>
  <c r="Q1679" i="2"/>
  <c r="P1679" i="2"/>
  <c r="R1679" i="2" s="1"/>
  <c r="O1679" i="2"/>
  <c r="M1679" i="2"/>
  <c r="L1679" i="2"/>
  <c r="R1678" i="2"/>
  <c r="Q1678" i="2"/>
  <c r="P1678" i="2"/>
  <c r="O1678" i="2"/>
  <c r="N1678" i="2"/>
  <c r="M1678" i="2"/>
  <c r="L1678" i="2"/>
  <c r="Q1677" i="2"/>
  <c r="P1677" i="2"/>
  <c r="R1677" i="2" s="1"/>
  <c r="O1677" i="2"/>
  <c r="M1677" i="2"/>
  <c r="L1677" i="2"/>
  <c r="Q1676" i="2"/>
  <c r="P1676" i="2"/>
  <c r="R1676" i="2" s="1"/>
  <c r="O1676" i="2"/>
  <c r="M1676" i="2"/>
  <c r="L1676" i="2"/>
  <c r="Q1675" i="2"/>
  <c r="P1675" i="2"/>
  <c r="R1675" i="2" s="1"/>
  <c r="O1675" i="2"/>
  <c r="M1675" i="2"/>
  <c r="N1675" i="2" s="1"/>
  <c r="L1675" i="2"/>
  <c r="Q1674" i="2"/>
  <c r="P1674" i="2"/>
  <c r="R1674" i="2" s="1"/>
  <c r="O1674" i="2"/>
  <c r="M1674" i="2"/>
  <c r="L1674" i="2"/>
  <c r="Q1673" i="2"/>
  <c r="P1673" i="2"/>
  <c r="R1673" i="2" s="1"/>
  <c r="O1673" i="2"/>
  <c r="M1673" i="2"/>
  <c r="N1673" i="2" s="1"/>
  <c r="L1673" i="2"/>
  <c r="Q1672" i="2"/>
  <c r="P1672" i="2"/>
  <c r="R1672" i="2" s="1"/>
  <c r="O1672" i="2"/>
  <c r="M1672" i="2"/>
  <c r="N1672" i="2" s="1"/>
  <c r="L1672" i="2"/>
  <c r="Q1671" i="2"/>
  <c r="P1671" i="2"/>
  <c r="R1671" i="2" s="1"/>
  <c r="O1671" i="2"/>
  <c r="M1671" i="2"/>
  <c r="L1671" i="2"/>
  <c r="R1670" i="2"/>
  <c r="Q1670" i="2"/>
  <c r="P1670" i="2"/>
  <c r="O1670" i="2"/>
  <c r="N1670" i="2"/>
  <c r="M1670" i="2"/>
  <c r="L1670" i="2"/>
  <c r="Q1669" i="2"/>
  <c r="P1669" i="2"/>
  <c r="R1669" i="2" s="1"/>
  <c r="O1669" i="2"/>
  <c r="M1669" i="2"/>
  <c r="L1669" i="2"/>
  <c r="Q1668" i="2"/>
  <c r="P1668" i="2"/>
  <c r="R1668" i="2" s="1"/>
  <c r="O1668" i="2"/>
  <c r="M1668" i="2"/>
  <c r="L1668" i="2"/>
  <c r="Q1667" i="2"/>
  <c r="P1667" i="2"/>
  <c r="R1667" i="2" s="1"/>
  <c r="O1667" i="2"/>
  <c r="M1667" i="2"/>
  <c r="N1667" i="2" s="1"/>
  <c r="L1667" i="2"/>
  <c r="Q1666" i="2"/>
  <c r="P1666" i="2"/>
  <c r="R1666" i="2" s="1"/>
  <c r="O1666" i="2"/>
  <c r="M1666" i="2"/>
  <c r="L1666" i="2"/>
  <c r="Q1665" i="2"/>
  <c r="P1665" i="2"/>
  <c r="R1665" i="2" s="1"/>
  <c r="O1665" i="2"/>
  <c r="M1665" i="2"/>
  <c r="N1665" i="2" s="1"/>
  <c r="L1665" i="2"/>
  <c r="Q1664" i="2"/>
  <c r="P1664" i="2"/>
  <c r="R1664" i="2" s="1"/>
  <c r="O1664" i="2"/>
  <c r="M1664" i="2"/>
  <c r="N1664" i="2" s="1"/>
  <c r="L1664" i="2"/>
  <c r="Q1663" i="2"/>
  <c r="P1663" i="2"/>
  <c r="R1663" i="2" s="1"/>
  <c r="O1663" i="2"/>
  <c r="M1663" i="2"/>
  <c r="L1663" i="2"/>
  <c r="R1662" i="2"/>
  <c r="Q1662" i="2"/>
  <c r="P1662" i="2"/>
  <c r="O1662" i="2"/>
  <c r="N1662" i="2"/>
  <c r="M1662" i="2"/>
  <c r="L1662" i="2"/>
  <c r="Q1661" i="2"/>
  <c r="P1661" i="2"/>
  <c r="R1661" i="2" s="1"/>
  <c r="O1661" i="2"/>
  <c r="M1661" i="2"/>
  <c r="L1661" i="2"/>
  <c r="Q1660" i="2"/>
  <c r="P1660" i="2"/>
  <c r="R1660" i="2" s="1"/>
  <c r="O1660" i="2"/>
  <c r="M1660" i="2"/>
  <c r="L1660" i="2"/>
  <c r="Q1659" i="2"/>
  <c r="P1659" i="2"/>
  <c r="R1659" i="2" s="1"/>
  <c r="O1659" i="2"/>
  <c r="M1659" i="2"/>
  <c r="N1659" i="2" s="1"/>
  <c r="L1659" i="2"/>
  <c r="Q1658" i="2"/>
  <c r="P1658" i="2"/>
  <c r="R1658" i="2" s="1"/>
  <c r="O1658" i="2"/>
  <c r="M1658" i="2"/>
  <c r="L1658" i="2"/>
  <c r="Q1657" i="2"/>
  <c r="P1657" i="2"/>
  <c r="R1657" i="2" s="1"/>
  <c r="O1657" i="2"/>
  <c r="M1657" i="2"/>
  <c r="N1657" i="2" s="1"/>
  <c r="L1657" i="2"/>
  <c r="Q1656" i="2"/>
  <c r="P1656" i="2"/>
  <c r="R1656" i="2" s="1"/>
  <c r="O1656" i="2"/>
  <c r="M1656" i="2"/>
  <c r="N1656" i="2" s="1"/>
  <c r="L1656" i="2"/>
  <c r="Q1655" i="2"/>
  <c r="P1655" i="2"/>
  <c r="R1655" i="2" s="1"/>
  <c r="O1655" i="2"/>
  <c r="M1655" i="2"/>
  <c r="L1655" i="2"/>
  <c r="R1654" i="2"/>
  <c r="Q1654" i="2"/>
  <c r="P1654" i="2"/>
  <c r="O1654" i="2"/>
  <c r="N1654" i="2"/>
  <c r="M1654" i="2"/>
  <c r="L1654" i="2"/>
  <c r="Q1653" i="2"/>
  <c r="P1653" i="2"/>
  <c r="R1653" i="2" s="1"/>
  <c r="O1653" i="2"/>
  <c r="M1653" i="2"/>
  <c r="L1653" i="2"/>
  <c r="Q1652" i="2"/>
  <c r="P1652" i="2"/>
  <c r="R1652" i="2" s="1"/>
  <c r="O1652" i="2"/>
  <c r="M1652" i="2"/>
  <c r="L1652" i="2"/>
  <c r="Q1651" i="2"/>
  <c r="P1651" i="2"/>
  <c r="R1651" i="2" s="1"/>
  <c r="O1651" i="2"/>
  <c r="M1651" i="2"/>
  <c r="N1651" i="2" s="1"/>
  <c r="L1651" i="2"/>
  <c r="Q1650" i="2"/>
  <c r="P1650" i="2"/>
  <c r="R1650" i="2" s="1"/>
  <c r="O1650" i="2"/>
  <c r="M1650" i="2"/>
  <c r="L1650" i="2"/>
  <c r="Q1649" i="2"/>
  <c r="P1649" i="2"/>
  <c r="R1649" i="2" s="1"/>
  <c r="O1649" i="2"/>
  <c r="M1649" i="2"/>
  <c r="N1649" i="2" s="1"/>
  <c r="L1649" i="2"/>
  <c r="Q1648" i="2"/>
  <c r="P1648" i="2"/>
  <c r="R1648" i="2" s="1"/>
  <c r="O1648" i="2"/>
  <c r="M1648" i="2"/>
  <c r="N1648" i="2" s="1"/>
  <c r="L1648" i="2"/>
  <c r="Q1647" i="2"/>
  <c r="P1647" i="2"/>
  <c r="R1647" i="2" s="1"/>
  <c r="O1647" i="2"/>
  <c r="M1647" i="2"/>
  <c r="L1647" i="2"/>
  <c r="R1646" i="2"/>
  <c r="Q1646" i="2"/>
  <c r="P1646" i="2"/>
  <c r="O1646" i="2"/>
  <c r="N1646" i="2"/>
  <c r="M1646" i="2"/>
  <c r="L1646" i="2"/>
  <c r="Q1645" i="2"/>
  <c r="P1645" i="2"/>
  <c r="R1645" i="2" s="1"/>
  <c r="O1645" i="2"/>
  <c r="M1645" i="2"/>
  <c r="L1645" i="2"/>
  <c r="Q1644" i="2"/>
  <c r="P1644" i="2"/>
  <c r="R1644" i="2" s="1"/>
  <c r="O1644" i="2"/>
  <c r="M1644" i="2"/>
  <c r="L1644" i="2"/>
  <c r="Q1643" i="2"/>
  <c r="P1643" i="2"/>
  <c r="R1643" i="2" s="1"/>
  <c r="O1643" i="2"/>
  <c r="M1643" i="2"/>
  <c r="N1643" i="2" s="1"/>
  <c r="L1643" i="2"/>
  <c r="Q1642" i="2"/>
  <c r="P1642" i="2"/>
  <c r="R1642" i="2" s="1"/>
  <c r="O1642" i="2"/>
  <c r="M1642" i="2"/>
  <c r="L1642" i="2"/>
  <c r="Q1641" i="2"/>
  <c r="P1641" i="2"/>
  <c r="R1641" i="2" s="1"/>
  <c r="O1641" i="2"/>
  <c r="M1641" i="2"/>
  <c r="N1641" i="2" s="1"/>
  <c r="L1641" i="2"/>
  <c r="Q1640" i="2"/>
  <c r="P1640" i="2"/>
  <c r="R1640" i="2" s="1"/>
  <c r="O1640" i="2"/>
  <c r="M1640" i="2"/>
  <c r="N1640" i="2" s="1"/>
  <c r="L1640" i="2"/>
  <c r="Q1639" i="2"/>
  <c r="P1639" i="2"/>
  <c r="R1639" i="2" s="1"/>
  <c r="O1639" i="2"/>
  <c r="M1639" i="2"/>
  <c r="L1639" i="2"/>
  <c r="R1638" i="2"/>
  <c r="Q1638" i="2"/>
  <c r="P1638" i="2"/>
  <c r="O1638" i="2"/>
  <c r="N1638" i="2"/>
  <c r="M1638" i="2"/>
  <c r="L1638" i="2"/>
  <c r="Q1637" i="2"/>
  <c r="P1637" i="2"/>
  <c r="R1637" i="2" s="1"/>
  <c r="O1637" i="2"/>
  <c r="M1637" i="2"/>
  <c r="L1637" i="2"/>
  <c r="Q1636" i="2"/>
  <c r="P1636" i="2"/>
  <c r="R1636" i="2" s="1"/>
  <c r="O1636" i="2"/>
  <c r="M1636" i="2"/>
  <c r="L1636" i="2"/>
  <c r="Q1635" i="2"/>
  <c r="P1635" i="2"/>
  <c r="R1635" i="2" s="1"/>
  <c r="O1635" i="2"/>
  <c r="M1635" i="2"/>
  <c r="N1635" i="2" s="1"/>
  <c r="L1635" i="2"/>
  <c r="Q1634" i="2"/>
  <c r="P1634" i="2"/>
  <c r="R1634" i="2" s="1"/>
  <c r="O1634" i="2"/>
  <c r="M1634" i="2"/>
  <c r="L1634" i="2"/>
  <c r="Q1633" i="2"/>
  <c r="P1633" i="2"/>
  <c r="R1633" i="2" s="1"/>
  <c r="O1633" i="2"/>
  <c r="M1633" i="2"/>
  <c r="N1633" i="2" s="1"/>
  <c r="L1633" i="2"/>
  <c r="Q1632" i="2"/>
  <c r="P1632" i="2"/>
  <c r="R1632" i="2" s="1"/>
  <c r="O1632" i="2"/>
  <c r="M1632" i="2"/>
  <c r="N1632" i="2" s="1"/>
  <c r="L1632" i="2"/>
  <c r="Q1631" i="2"/>
  <c r="P1631" i="2"/>
  <c r="R1631" i="2" s="1"/>
  <c r="O1631" i="2"/>
  <c r="M1631" i="2"/>
  <c r="L1631" i="2"/>
  <c r="R1630" i="2"/>
  <c r="Q1630" i="2"/>
  <c r="P1630" i="2"/>
  <c r="O1630" i="2"/>
  <c r="N1630" i="2"/>
  <c r="M1630" i="2"/>
  <c r="L1630" i="2"/>
  <c r="Q1629" i="2"/>
  <c r="P1629" i="2"/>
  <c r="R1629" i="2" s="1"/>
  <c r="O1629" i="2"/>
  <c r="M1629" i="2"/>
  <c r="L1629" i="2"/>
  <c r="Q1628" i="2"/>
  <c r="P1628" i="2"/>
  <c r="R1628" i="2" s="1"/>
  <c r="O1628" i="2"/>
  <c r="M1628" i="2"/>
  <c r="L1628" i="2"/>
  <c r="Q1627" i="2"/>
  <c r="P1627" i="2"/>
  <c r="R1627" i="2" s="1"/>
  <c r="O1627" i="2"/>
  <c r="M1627" i="2"/>
  <c r="N1627" i="2" s="1"/>
  <c r="L1627" i="2"/>
  <c r="Q1626" i="2"/>
  <c r="P1626" i="2"/>
  <c r="R1626" i="2" s="1"/>
  <c r="O1626" i="2"/>
  <c r="M1626" i="2"/>
  <c r="L1626" i="2"/>
  <c r="Q1625" i="2"/>
  <c r="P1625" i="2"/>
  <c r="R1625" i="2" s="1"/>
  <c r="O1625" i="2"/>
  <c r="M1625" i="2"/>
  <c r="N1625" i="2" s="1"/>
  <c r="L1625" i="2"/>
  <c r="Q1624" i="2"/>
  <c r="P1624" i="2"/>
  <c r="R1624" i="2" s="1"/>
  <c r="O1624" i="2"/>
  <c r="M1624" i="2"/>
  <c r="N1624" i="2" s="1"/>
  <c r="L1624" i="2"/>
  <c r="Q1623" i="2"/>
  <c r="P1623" i="2"/>
  <c r="R1623" i="2" s="1"/>
  <c r="O1623" i="2"/>
  <c r="M1623" i="2"/>
  <c r="L1623" i="2"/>
  <c r="R1622" i="2"/>
  <c r="Q1622" i="2"/>
  <c r="P1622" i="2"/>
  <c r="O1622" i="2"/>
  <c r="N1622" i="2"/>
  <c r="M1622" i="2"/>
  <c r="L1622" i="2"/>
  <c r="Q1621" i="2"/>
  <c r="P1621" i="2"/>
  <c r="R1621" i="2" s="1"/>
  <c r="O1621" i="2"/>
  <c r="M1621" i="2"/>
  <c r="L1621" i="2"/>
  <c r="Q1620" i="2"/>
  <c r="P1620" i="2"/>
  <c r="R1620" i="2" s="1"/>
  <c r="O1620" i="2"/>
  <c r="M1620" i="2"/>
  <c r="L1620" i="2"/>
  <c r="Q1619" i="2"/>
  <c r="P1619" i="2"/>
  <c r="R1619" i="2" s="1"/>
  <c r="O1619" i="2"/>
  <c r="M1619" i="2"/>
  <c r="N1619" i="2" s="1"/>
  <c r="L1619" i="2"/>
  <c r="Q1618" i="2"/>
  <c r="P1618" i="2"/>
  <c r="R1618" i="2" s="1"/>
  <c r="O1618" i="2"/>
  <c r="M1618" i="2"/>
  <c r="L1618" i="2"/>
  <c r="Q1617" i="2"/>
  <c r="P1617" i="2"/>
  <c r="R1617" i="2" s="1"/>
  <c r="O1617" i="2"/>
  <c r="M1617" i="2"/>
  <c r="N1617" i="2" s="1"/>
  <c r="L1617" i="2"/>
  <c r="Q1616" i="2"/>
  <c r="P1616" i="2"/>
  <c r="R1616" i="2" s="1"/>
  <c r="O1616" i="2"/>
  <c r="M1616" i="2"/>
  <c r="N1616" i="2" s="1"/>
  <c r="L1616" i="2"/>
  <c r="Q1615" i="2"/>
  <c r="P1615" i="2"/>
  <c r="R1615" i="2" s="1"/>
  <c r="O1615" i="2"/>
  <c r="M1615" i="2"/>
  <c r="L1615" i="2"/>
  <c r="R1614" i="2"/>
  <c r="Q1614" i="2"/>
  <c r="P1614" i="2"/>
  <c r="O1614" i="2"/>
  <c r="N1614" i="2"/>
  <c r="M1614" i="2"/>
  <c r="L1614" i="2"/>
  <c r="Q1613" i="2"/>
  <c r="P1613" i="2"/>
  <c r="R1613" i="2" s="1"/>
  <c r="O1613" i="2"/>
  <c r="M1613" i="2"/>
  <c r="L1613" i="2"/>
  <c r="Q1612" i="2"/>
  <c r="P1612" i="2"/>
  <c r="R1612" i="2" s="1"/>
  <c r="O1612" i="2"/>
  <c r="M1612" i="2"/>
  <c r="L1612" i="2"/>
  <c r="Q1611" i="2"/>
  <c r="P1611" i="2"/>
  <c r="R1611" i="2" s="1"/>
  <c r="O1611" i="2"/>
  <c r="M1611" i="2"/>
  <c r="N1611" i="2" s="1"/>
  <c r="L1611" i="2"/>
  <c r="Q1610" i="2"/>
  <c r="P1610" i="2"/>
  <c r="R1610" i="2" s="1"/>
  <c r="O1610" i="2"/>
  <c r="M1610" i="2"/>
  <c r="L1610" i="2"/>
  <c r="Q1609" i="2"/>
  <c r="P1609" i="2"/>
  <c r="R1609" i="2" s="1"/>
  <c r="O1609" i="2"/>
  <c r="M1609" i="2"/>
  <c r="N1609" i="2" s="1"/>
  <c r="L1609" i="2"/>
  <c r="Q1608" i="2"/>
  <c r="P1608" i="2"/>
  <c r="R1608" i="2" s="1"/>
  <c r="O1608" i="2"/>
  <c r="M1608" i="2"/>
  <c r="N1608" i="2" s="1"/>
  <c r="L1608" i="2"/>
  <c r="Q1607" i="2"/>
  <c r="P1607" i="2"/>
  <c r="R1607" i="2" s="1"/>
  <c r="O1607" i="2"/>
  <c r="M1607" i="2"/>
  <c r="L1607" i="2"/>
  <c r="R1606" i="2"/>
  <c r="Q1606" i="2"/>
  <c r="P1606" i="2"/>
  <c r="O1606" i="2"/>
  <c r="N1606" i="2"/>
  <c r="M1606" i="2"/>
  <c r="L1606" i="2"/>
  <c r="Q1605" i="2"/>
  <c r="P1605" i="2"/>
  <c r="R1605" i="2" s="1"/>
  <c r="O1605" i="2"/>
  <c r="M1605" i="2"/>
  <c r="L1605" i="2"/>
  <c r="Q1604" i="2"/>
  <c r="P1604" i="2"/>
  <c r="R1604" i="2" s="1"/>
  <c r="O1604" i="2"/>
  <c r="M1604" i="2"/>
  <c r="L1604" i="2"/>
  <c r="Q1603" i="2"/>
  <c r="P1603" i="2"/>
  <c r="R1603" i="2" s="1"/>
  <c r="O1603" i="2"/>
  <c r="M1603" i="2"/>
  <c r="N1603" i="2" s="1"/>
  <c r="L1603" i="2"/>
  <c r="Q1602" i="2"/>
  <c r="P1602" i="2"/>
  <c r="R1602" i="2" s="1"/>
  <c r="O1602" i="2"/>
  <c r="M1602" i="2"/>
  <c r="L1602" i="2"/>
  <c r="Q1601" i="2"/>
  <c r="P1601" i="2"/>
  <c r="R1601" i="2" s="1"/>
  <c r="O1601" i="2"/>
  <c r="M1601" i="2"/>
  <c r="N1601" i="2" s="1"/>
  <c r="L1601" i="2"/>
  <c r="Q1600" i="2"/>
  <c r="P1600" i="2"/>
  <c r="R1600" i="2" s="1"/>
  <c r="O1600" i="2"/>
  <c r="M1600" i="2"/>
  <c r="N1600" i="2" s="1"/>
  <c r="L1600" i="2"/>
  <c r="Q1599" i="2"/>
  <c r="P1599" i="2"/>
  <c r="R1599" i="2" s="1"/>
  <c r="O1599" i="2"/>
  <c r="M1599" i="2"/>
  <c r="L1599" i="2"/>
  <c r="R1598" i="2"/>
  <c r="Q1598" i="2"/>
  <c r="P1598" i="2"/>
  <c r="O1598" i="2"/>
  <c r="N1598" i="2"/>
  <c r="M1598" i="2"/>
  <c r="L1598" i="2"/>
  <c r="Q1597" i="2"/>
  <c r="P1597" i="2"/>
  <c r="R1597" i="2" s="1"/>
  <c r="O1597" i="2"/>
  <c r="M1597" i="2"/>
  <c r="L1597" i="2"/>
  <c r="Q1596" i="2"/>
  <c r="P1596" i="2"/>
  <c r="R1596" i="2" s="1"/>
  <c r="O1596" i="2"/>
  <c r="M1596" i="2"/>
  <c r="L1596" i="2"/>
  <c r="Q1595" i="2"/>
  <c r="P1595" i="2"/>
  <c r="R1595" i="2" s="1"/>
  <c r="O1595" i="2"/>
  <c r="M1595" i="2"/>
  <c r="N1595" i="2" s="1"/>
  <c r="L1595" i="2"/>
  <c r="Q1594" i="2"/>
  <c r="P1594" i="2"/>
  <c r="R1594" i="2" s="1"/>
  <c r="O1594" i="2"/>
  <c r="M1594" i="2"/>
  <c r="L1594" i="2"/>
  <c r="Q1593" i="2"/>
  <c r="P1593" i="2"/>
  <c r="R1593" i="2" s="1"/>
  <c r="O1593" i="2"/>
  <c r="M1593" i="2"/>
  <c r="N1593" i="2" s="1"/>
  <c r="L1593" i="2"/>
  <c r="Q1592" i="2"/>
  <c r="P1592" i="2"/>
  <c r="R1592" i="2" s="1"/>
  <c r="O1592" i="2"/>
  <c r="M1592" i="2"/>
  <c r="N1592" i="2" s="1"/>
  <c r="L1592" i="2"/>
  <c r="Q1591" i="2"/>
  <c r="P1591" i="2"/>
  <c r="R1591" i="2" s="1"/>
  <c r="O1591" i="2"/>
  <c r="M1591" i="2"/>
  <c r="L1591" i="2"/>
  <c r="R1590" i="2"/>
  <c r="Q1590" i="2"/>
  <c r="P1590" i="2"/>
  <c r="O1590" i="2"/>
  <c r="N1590" i="2"/>
  <c r="M1590" i="2"/>
  <c r="L1590" i="2"/>
  <c r="Q1589" i="2"/>
  <c r="P1589" i="2"/>
  <c r="R1589" i="2" s="1"/>
  <c r="O1589" i="2"/>
  <c r="M1589" i="2"/>
  <c r="L1589" i="2"/>
  <c r="Q1588" i="2"/>
  <c r="P1588" i="2"/>
  <c r="R1588" i="2" s="1"/>
  <c r="O1588" i="2"/>
  <c r="M1588" i="2"/>
  <c r="L1588" i="2"/>
  <c r="Q1587" i="2"/>
  <c r="P1587" i="2"/>
  <c r="R1587" i="2" s="1"/>
  <c r="O1587" i="2"/>
  <c r="M1587" i="2"/>
  <c r="N1587" i="2" s="1"/>
  <c r="L1587" i="2"/>
  <c r="Q1586" i="2"/>
  <c r="P1586" i="2"/>
  <c r="R1586" i="2" s="1"/>
  <c r="O1586" i="2"/>
  <c r="M1586" i="2"/>
  <c r="L1586" i="2"/>
  <c r="Q1585" i="2"/>
  <c r="P1585" i="2"/>
  <c r="R1585" i="2" s="1"/>
  <c r="O1585" i="2"/>
  <c r="M1585" i="2"/>
  <c r="N1585" i="2" s="1"/>
  <c r="L1585" i="2"/>
  <c r="Q1584" i="2"/>
  <c r="P1584" i="2"/>
  <c r="R1584" i="2" s="1"/>
  <c r="O1584" i="2"/>
  <c r="M1584" i="2"/>
  <c r="N1584" i="2" s="1"/>
  <c r="L1584" i="2"/>
  <c r="Q1583" i="2"/>
  <c r="P1583" i="2"/>
  <c r="R1583" i="2" s="1"/>
  <c r="O1583" i="2"/>
  <c r="M1583" i="2"/>
  <c r="L1583" i="2"/>
  <c r="R1582" i="2"/>
  <c r="Q1582" i="2"/>
  <c r="P1582" i="2"/>
  <c r="O1582" i="2"/>
  <c r="N1582" i="2"/>
  <c r="M1582" i="2"/>
  <c r="L1582" i="2"/>
  <c r="Q1581" i="2"/>
  <c r="P1581" i="2"/>
  <c r="R1581" i="2" s="1"/>
  <c r="O1581" i="2"/>
  <c r="M1581" i="2"/>
  <c r="L1581" i="2"/>
  <c r="Q1580" i="2"/>
  <c r="P1580" i="2"/>
  <c r="R1580" i="2" s="1"/>
  <c r="O1580" i="2"/>
  <c r="M1580" i="2"/>
  <c r="L1580" i="2"/>
  <c r="Q1579" i="2"/>
  <c r="P1579" i="2"/>
  <c r="R1579" i="2" s="1"/>
  <c r="O1579" i="2"/>
  <c r="M1579" i="2"/>
  <c r="N1579" i="2" s="1"/>
  <c r="L1579" i="2"/>
  <c r="Q1578" i="2"/>
  <c r="P1578" i="2"/>
  <c r="R1578" i="2" s="1"/>
  <c r="O1578" i="2"/>
  <c r="M1578" i="2"/>
  <c r="L1578" i="2"/>
  <c r="Q1577" i="2"/>
  <c r="P1577" i="2"/>
  <c r="R1577" i="2" s="1"/>
  <c r="O1577" i="2"/>
  <c r="M1577" i="2"/>
  <c r="N1577" i="2" s="1"/>
  <c r="L1577" i="2"/>
  <c r="Q1576" i="2"/>
  <c r="P1576" i="2"/>
  <c r="R1576" i="2" s="1"/>
  <c r="O1576" i="2"/>
  <c r="M1576" i="2"/>
  <c r="N1576" i="2" s="1"/>
  <c r="L1576" i="2"/>
  <c r="Q1575" i="2"/>
  <c r="P1575" i="2"/>
  <c r="R1575" i="2" s="1"/>
  <c r="O1575" i="2"/>
  <c r="M1575" i="2"/>
  <c r="L1575" i="2"/>
  <c r="R1574" i="2"/>
  <c r="Q1574" i="2"/>
  <c r="P1574" i="2"/>
  <c r="O1574" i="2"/>
  <c r="N1574" i="2"/>
  <c r="M1574" i="2"/>
  <c r="L1574" i="2"/>
  <c r="Q1573" i="2"/>
  <c r="P1573" i="2"/>
  <c r="R1573" i="2" s="1"/>
  <c r="O1573" i="2"/>
  <c r="M1573" i="2"/>
  <c r="L1573" i="2"/>
  <c r="Q1572" i="2"/>
  <c r="P1572" i="2"/>
  <c r="R1572" i="2" s="1"/>
  <c r="O1572" i="2"/>
  <c r="M1572" i="2"/>
  <c r="L1572" i="2"/>
  <c r="Q1571" i="2"/>
  <c r="P1571" i="2"/>
  <c r="R1571" i="2" s="1"/>
  <c r="O1571" i="2"/>
  <c r="M1571" i="2"/>
  <c r="N1571" i="2" s="1"/>
  <c r="L1571" i="2"/>
  <c r="Q1570" i="2"/>
  <c r="P1570" i="2"/>
  <c r="R1570" i="2" s="1"/>
  <c r="O1570" i="2"/>
  <c r="M1570" i="2"/>
  <c r="L1570" i="2"/>
  <c r="Q1569" i="2"/>
  <c r="P1569" i="2"/>
  <c r="R1569" i="2" s="1"/>
  <c r="O1569" i="2"/>
  <c r="M1569" i="2"/>
  <c r="N1569" i="2" s="1"/>
  <c r="L1569" i="2"/>
  <c r="Q1568" i="2"/>
  <c r="P1568" i="2"/>
  <c r="R1568" i="2" s="1"/>
  <c r="O1568" i="2"/>
  <c r="M1568" i="2"/>
  <c r="N1568" i="2" s="1"/>
  <c r="L1568" i="2"/>
  <c r="Q1567" i="2"/>
  <c r="P1567" i="2"/>
  <c r="R1567" i="2" s="1"/>
  <c r="O1567" i="2"/>
  <c r="M1567" i="2"/>
  <c r="L1567" i="2"/>
  <c r="R1566" i="2"/>
  <c r="Q1566" i="2"/>
  <c r="P1566" i="2"/>
  <c r="O1566" i="2"/>
  <c r="N1566" i="2"/>
  <c r="M1566" i="2"/>
  <c r="L1566" i="2"/>
  <c r="Q1565" i="2"/>
  <c r="P1565" i="2"/>
  <c r="R1565" i="2" s="1"/>
  <c r="O1565" i="2"/>
  <c r="M1565" i="2"/>
  <c r="L1565" i="2"/>
  <c r="Q1564" i="2"/>
  <c r="P1564" i="2"/>
  <c r="R1564" i="2" s="1"/>
  <c r="O1564" i="2"/>
  <c r="M1564" i="2"/>
  <c r="L1564" i="2"/>
  <c r="Q1563" i="2"/>
  <c r="P1563" i="2"/>
  <c r="R1563" i="2" s="1"/>
  <c r="O1563" i="2"/>
  <c r="M1563" i="2"/>
  <c r="N1563" i="2" s="1"/>
  <c r="L1563" i="2"/>
  <c r="Q1562" i="2"/>
  <c r="P1562" i="2"/>
  <c r="R1562" i="2" s="1"/>
  <c r="O1562" i="2"/>
  <c r="M1562" i="2"/>
  <c r="L1562" i="2"/>
  <c r="Q1561" i="2"/>
  <c r="P1561" i="2"/>
  <c r="R1561" i="2" s="1"/>
  <c r="O1561" i="2"/>
  <c r="M1561" i="2"/>
  <c r="N1561" i="2" s="1"/>
  <c r="L1561" i="2"/>
  <c r="Q1560" i="2"/>
  <c r="P1560" i="2"/>
  <c r="R1560" i="2" s="1"/>
  <c r="O1560" i="2"/>
  <c r="M1560" i="2"/>
  <c r="N1560" i="2" s="1"/>
  <c r="L1560" i="2"/>
  <c r="Q1559" i="2"/>
  <c r="P1559" i="2"/>
  <c r="R1559" i="2" s="1"/>
  <c r="O1559" i="2"/>
  <c r="M1559" i="2"/>
  <c r="L1559" i="2"/>
  <c r="R1558" i="2"/>
  <c r="Q1558" i="2"/>
  <c r="P1558" i="2"/>
  <c r="O1558" i="2"/>
  <c r="N1558" i="2"/>
  <c r="M1558" i="2"/>
  <c r="L1558" i="2"/>
  <c r="Q1557" i="2"/>
  <c r="P1557" i="2"/>
  <c r="R1557" i="2" s="1"/>
  <c r="O1557" i="2"/>
  <c r="M1557" i="2"/>
  <c r="L1557" i="2"/>
  <c r="Q1556" i="2"/>
  <c r="P1556" i="2"/>
  <c r="R1556" i="2" s="1"/>
  <c r="O1556" i="2"/>
  <c r="M1556" i="2"/>
  <c r="L1556" i="2"/>
  <c r="Q1555" i="2"/>
  <c r="P1555" i="2"/>
  <c r="R1555" i="2" s="1"/>
  <c r="O1555" i="2"/>
  <c r="M1555" i="2"/>
  <c r="N1555" i="2" s="1"/>
  <c r="L1555" i="2"/>
  <c r="Q1554" i="2"/>
  <c r="P1554" i="2"/>
  <c r="R1554" i="2" s="1"/>
  <c r="O1554" i="2"/>
  <c r="M1554" i="2"/>
  <c r="L1554" i="2"/>
  <c r="Q1553" i="2"/>
  <c r="P1553" i="2"/>
  <c r="R1553" i="2" s="1"/>
  <c r="O1553" i="2"/>
  <c r="M1553" i="2"/>
  <c r="N1553" i="2" s="1"/>
  <c r="L1553" i="2"/>
  <c r="Q1552" i="2"/>
  <c r="P1552" i="2"/>
  <c r="R1552" i="2" s="1"/>
  <c r="O1552" i="2"/>
  <c r="M1552" i="2"/>
  <c r="N1552" i="2" s="1"/>
  <c r="L1552" i="2"/>
  <c r="Q1551" i="2"/>
  <c r="P1551" i="2"/>
  <c r="R1551" i="2" s="1"/>
  <c r="O1551" i="2"/>
  <c r="M1551" i="2"/>
  <c r="L1551" i="2"/>
  <c r="R1550" i="2"/>
  <c r="Q1550" i="2"/>
  <c r="P1550" i="2"/>
  <c r="O1550" i="2"/>
  <c r="N1550" i="2"/>
  <c r="M1550" i="2"/>
  <c r="L1550" i="2"/>
  <c r="Q1549" i="2"/>
  <c r="P1549" i="2"/>
  <c r="R1549" i="2" s="1"/>
  <c r="O1549" i="2"/>
  <c r="M1549" i="2"/>
  <c r="L1549" i="2"/>
  <c r="Q1548" i="2"/>
  <c r="P1548" i="2"/>
  <c r="R1548" i="2" s="1"/>
  <c r="O1548" i="2"/>
  <c r="M1548" i="2"/>
  <c r="L1548" i="2"/>
  <c r="Q1547" i="2"/>
  <c r="P1547" i="2"/>
  <c r="R1547" i="2" s="1"/>
  <c r="O1547" i="2"/>
  <c r="M1547" i="2"/>
  <c r="N1547" i="2" s="1"/>
  <c r="L1547" i="2"/>
  <c r="Q1546" i="2"/>
  <c r="P1546" i="2"/>
  <c r="R1546" i="2" s="1"/>
  <c r="O1546" i="2"/>
  <c r="M1546" i="2"/>
  <c r="L1546" i="2"/>
  <c r="Q1545" i="2"/>
  <c r="P1545" i="2"/>
  <c r="R1545" i="2" s="1"/>
  <c r="O1545" i="2"/>
  <c r="M1545" i="2"/>
  <c r="N1545" i="2" s="1"/>
  <c r="L1545" i="2"/>
  <c r="Q1544" i="2"/>
  <c r="P1544" i="2"/>
  <c r="R1544" i="2" s="1"/>
  <c r="O1544" i="2"/>
  <c r="M1544" i="2"/>
  <c r="N1544" i="2" s="1"/>
  <c r="L1544" i="2"/>
  <c r="Q1543" i="2"/>
  <c r="P1543" i="2"/>
  <c r="R1543" i="2" s="1"/>
  <c r="O1543" i="2"/>
  <c r="M1543" i="2"/>
  <c r="L1543" i="2"/>
  <c r="R1542" i="2"/>
  <c r="Q1542" i="2"/>
  <c r="P1542" i="2"/>
  <c r="O1542" i="2"/>
  <c r="N1542" i="2"/>
  <c r="M1542" i="2"/>
  <c r="L1542" i="2"/>
  <c r="Q1541" i="2"/>
  <c r="P1541" i="2"/>
  <c r="R1541" i="2" s="1"/>
  <c r="O1541" i="2"/>
  <c r="M1541" i="2"/>
  <c r="L1541" i="2"/>
  <c r="Q1540" i="2"/>
  <c r="P1540" i="2"/>
  <c r="R1540" i="2" s="1"/>
  <c r="O1540" i="2"/>
  <c r="M1540" i="2"/>
  <c r="L1540" i="2"/>
  <c r="Q1539" i="2"/>
  <c r="P1539" i="2"/>
  <c r="R1539" i="2" s="1"/>
  <c r="O1539" i="2"/>
  <c r="M1539" i="2"/>
  <c r="N1539" i="2" s="1"/>
  <c r="L1539" i="2"/>
  <c r="Q1538" i="2"/>
  <c r="P1538" i="2"/>
  <c r="R1538" i="2" s="1"/>
  <c r="O1538" i="2"/>
  <c r="M1538" i="2"/>
  <c r="L1538" i="2"/>
  <c r="Q1537" i="2"/>
  <c r="P1537" i="2"/>
  <c r="R1537" i="2" s="1"/>
  <c r="O1537" i="2"/>
  <c r="M1537" i="2"/>
  <c r="N1537" i="2" s="1"/>
  <c r="L1537" i="2"/>
  <c r="Q1536" i="2"/>
  <c r="P1536" i="2"/>
  <c r="R1536" i="2" s="1"/>
  <c r="O1536" i="2"/>
  <c r="M1536" i="2"/>
  <c r="L1536" i="2"/>
  <c r="R1535" i="2"/>
  <c r="Q1535" i="2"/>
  <c r="P1535" i="2"/>
  <c r="O1535" i="2"/>
  <c r="M1535" i="2"/>
  <c r="L1535" i="2"/>
  <c r="Q1534" i="2"/>
  <c r="P1534" i="2"/>
  <c r="R1534" i="2" s="1"/>
  <c r="O1534" i="2"/>
  <c r="M1534" i="2"/>
  <c r="L1534" i="2"/>
  <c r="Q1533" i="2"/>
  <c r="P1533" i="2"/>
  <c r="R1533" i="2" s="1"/>
  <c r="O1533" i="2"/>
  <c r="M1533" i="2"/>
  <c r="N1533" i="2" s="1"/>
  <c r="L1533" i="2"/>
  <c r="R1532" i="2"/>
  <c r="Q1532" i="2"/>
  <c r="P1532" i="2"/>
  <c r="O1532" i="2"/>
  <c r="M1532" i="2"/>
  <c r="N1532" i="2" s="1"/>
  <c r="L1532" i="2"/>
  <c r="Q1531" i="2"/>
  <c r="P1531" i="2"/>
  <c r="R1531" i="2" s="1"/>
  <c r="O1531" i="2"/>
  <c r="M1531" i="2"/>
  <c r="L1531" i="2"/>
  <c r="Q1530" i="2"/>
  <c r="P1530" i="2"/>
  <c r="R1530" i="2" s="1"/>
  <c r="O1530" i="2"/>
  <c r="M1530" i="2"/>
  <c r="L1530" i="2"/>
  <c r="N1530" i="2" s="1"/>
  <c r="Q1529" i="2"/>
  <c r="P1529" i="2"/>
  <c r="R1529" i="2" s="1"/>
  <c r="O1529" i="2"/>
  <c r="M1529" i="2"/>
  <c r="N1529" i="2" s="1"/>
  <c r="L1529" i="2"/>
  <c r="Q1528" i="2"/>
  <c r="P1528" i="2"/>
  <c r="R1528" i="2" s="1"/>
  <c r="O1528" i="2"/>
  <c r="M1528" i="2"/>
  <c r="L1528" i="2"/>
  <c r="Q1527" i="2"/>
  <c r="P1527" i="2"/>
  <c r="R1527" i="2" s="1"/>
  <c r="O1527" i="2"/>
  <c r="M1527" i="2"/>
  <c r="N1527" i="2" s="1"/>
  <c r="L1527" i="2"/>
  <c r="Q1526" i="2"/>
  <c r="P1526" i="2"/>
  <c r="R1526" i="2" s="1"/>
  <c r="O1526" i="2"/>
  <c r="M1526" i="2"/>
  <c r="L1526" i="2"/>
  <c r="N1526" i="2" s="1"/>
  <c r="Q1525" i="2"/>
  <c r="P1525" i="2"/>
  <c r="R1525" i="2" s="1"/>
  <c r="O1525" i="2"/>
  <c r="M1525" i="2"/>
  <c r="L1525" i="2"/>
  <c r="Q1524" i="2"/>
  <c r="P1524" i="2"/>
  <c r="R1524" i="2" s="1"/>
  <c r="O1524" i="2"/>
  <c r="M1524" i="2"/>
  <c r="L1524" i="2"/>
  <c r="N1524" i="2" s="1"/>
  <c r="R1523" i="2"/>
  <c r="Q1523" i="2"/>
  <c r="P1523" i="2"/>
  <c r="O1523" i="2"/>
  <c r="M1523" i="2"/>
  <c r="N1523" i="2" s="1"/>
  <c r="L1523" i="2"/>
  <c r="Q1522" i="2"/>
  <c r="P1522" i="2"/>
  <c r="R1522" i="2" s="1"/>
  <c r="O1522" i="2"/>
  <c r="M1522" i="2"/>
  <c r="L1522" i="2"/>
  <c r="Q1521" i="2"/>
  <c r="P1521" i="2"/>
  <c r="R1521" i="2" s="1"/>
  <c r="O1521" i="2"/>
  <c r="M1521" i="2"/>
  <c r="L1521" i="2"/>
  <c r="R1520" i="2"/>
  <c r="Q1520" i="2"/>
  <c r="P1520" i="2"/>
  <c r="O1520" i="2"/>
  <c r="N1520" i="2"/>
  <c r="M1520" i="2"/>
  <c r="L1520" i="2"/>
  <c r="R1519" i="2"/>
  <c r="Q1519" i="2"/>
  <c r="P1519" i="2"/>
  <c r="O1519" i="2"/>
  <c r="M1519" i="2"/>
  <c r="L1519" i="2"/>
  <c r="Q1518" i="2"/>
  <c r="P1518" i="2"/>
  <c r="R1518" i="2" s="1"/>
  <c r="O1518" i="2"/>
  <c r="M1518" i="2"/>
  <c r="L1518" i="2"/>
  <c r="Q1517" i="2"/>
  <c r="P1517" i="2"/>
  <c r="R1517" i="2" s="1"/>
  <c r="O1517" i="2"/>
  <c r="M1517" i="2"/>
  <c r="N1517" i="2" s="1"/>
  <c r="L1517" i="2"/>
  <c r="R1516" i="2"/>
  <c r="Q1516" i="2"/>
  <c r="P1516" i="2"/>
  <c r="O1516" i="2"/>
  <c r="M1516" i="2"/>
  <c r="N1516" i="2" s="1"/>
  <c r="L1516" i="2"/>
  <c r="Q1515" i="2"/>
  <c r="P1515" i="2"/>
  <c r="R1515" i="2" s="1"/>
  <c r="O1515" i="2"/>
  <c r="M1515" i="2"/>
  <c r="L1515" i="2"/>
  <c r="Q1514" i="2"/>
  <c r="P1514" i="2"/>
  <c r="R1514" i="2" s="1"/>
  <c r="O1514" i="2"/>
  <c r="M1514" i="2"/>
  <c r="L1514" i="2"/>
  <c r="N1514" i="2" s="1"/>
  <c r="Q1513" i="2"/>
  <c r="P1513" i="2"/>
  <c r="R1513" i="2" s="1"/>
  <c r="O1513" i="2"/>
  <c r="M1513" i="2"/>
  <c r="N1513" i="2" s="1"/>
  <c r="L1513" i="2"/>
  <c r="Q1512" i="2"/>
  <c r="P1512" i="2"/>
  <c r="R1512" i="2" s="1"/>
  <c r="O1512" i="2"/>
  <c r="M1512" i="2"/>
  <c r="N1512" i="2" s="1"/>
  <c r="L1512" i="2"/>
  <c r="Q1511" i="2"/>
  <c r="P1511" i="2"/>
  <c r="R1511" i="2" s="1"/>
  <c r="O1511" i="2"/>
  <c r="M1511" i="2"/>
  <c r="N1511" i="2" s="1"/>
  <c r="L1511" i="2"/>
  <c r="Q1510" i="2"/>
  <c r="P1510" i="2"/>
  <c r="R1510" i="2" s="1"/>
  <c r="O1510" i="2"/>
  <c r="M1510" i="2"/>
  <c r="L1510" i="2"/>
  <c r="N1510" i="2" s="1"/>
  <c r="Q1509" i="2"/>
  <c r="P1509" i="2"/>
  <c r="R1509" i="2" s="1"/>
  <c r="O1509" i="2"/>
  <c r="M1509" i="2"/>
  <c r="L1509" i="2"/>
  <c r="Q1508" i="2"/>
  <c r="P1508" i="2"/>
  <c r="R1508" i="2" s="1"/>
  <c r="O1508" i="2"/>
  <c r="M1508" i="2"/>
  <c r="L1508" i="2"/>
  <c r="N1508" i="2" s="1"/>
  <c r="R1507" i="2"/>
  <c r="Q1507" i="2"/>
  <c r="P1507" i="2"/>
  <c r="O1507" i="2"/>
  <c r="M1507" i="2"/>
  <c r="N1507" i="2" s="1"/>
  <c r="L1507" i="2"/>
  <c r="Q1506" i="2"/>
  <c r="P1506" i="2"/>
  <c r="R1506" i="2" s="1"/>
  <c r="O1506" i="2"/>
  <c r="M1506" i="2"/>
  <c r="L1506" i="2"/>
  <c r="Q1505" i="2"/>
  <c r="P1505" i="2"/>
  <c r="R1505" i="2" s="1"/>
  <c r="O1505" i="2"/>
  <c r="M1505" i="2"/>
  <c r="L1505" i="2"/>
  <c r="R1504" i="2"/>
  <c r="Q1504" i="2"/>
  <c r="P1504" i="2"/>
  <c r="O1504" i="2"/>
  <c r="N1504" i="2"/>
  <c r="M1504" i="2"/>
  <c r="L1504" i="2"/>
  <c r="R1503" i="2"/>
  <c r="Q1503" i="2"/>
  <c r="P1503" i="2"/>
  <c r="O1503" i="2"/>
  <c r="M1503" i="2"/>
  <c r="L1503" i="2"/>
  <c r="Q1502" i="2"/>
  <c r="P1502" i="2"/>
  <c r="R1502" i="2" s="1"/>
  <c r="O1502" i="2"/>
  <c r="M1502" i="2"/>
  <c r="L1502" i="2"/>
  <c r="Q1501" i="2"/>
  <c r="P1501" i="2"/>
  <c r="R1501" i="2" s="1"/>
  <c r="O1501" i="2"/>
  <c r="M1501" i="2"/>
  <c r="N1501" i="2" s="1"/>
  <c r="L1501" i="2"/>
  <c r="R1500" i="2"/>
  <c r="Q1500" i="2"/>
  <c r="P1500" i="2"/>
  <c r="O1500" i="2"/>
  <c r="M1500" i="2"/>
  <c r="N1500" i="2" s="1"/>
  <c r="L1500" i="2"/>
  <c r="Q1499" i="2"/>
  <c r="P1499" i="2"/>
  <c r="R1499" i="2" s="1"/>
  <c r="O1499" i="2"/>
  <c r="M1499" i="2"/>
  <c r="L1499" i="2"/>
  <c r="Q1498" i="2"/>
  <c r="P1498" i="2"/>
  <c r="R1498" i="2" s="1"/>
  <c r="O1498" i="2"/>
  <c r="M1498" i="2"/>
  <c r="L1498" i="2"/>
  <c r="N1498" i="2" s="1"/>
  <c r="Q1497" i="2"/>
  <c r="P1497" i="2"/>
  <c r="R1497" i="2" s="1"/>
  <c r="O1497" i="2"/>
  <c r="M1497" i="2"/>
  <c r="N1497" i="2" s="1"/>
  <c r="L1497" i="2"/>
  <c r="Q1496" i="2"/>
  <c r="P1496" i="2"/>
  <c r="R1496" i="2" s="1"/>
  <c r="O1496" i="2"/>
  <c r="M1496" i="2"/>
  <c r="L1496" i="2"/>
  <c r="Q1495" i="2"/>
  <c r="P1495" i="2"/>
  <c r="R1495" i="2" s="1"/>
  <c r="O1495" i="2"/>
  <c r="M1495" i="2"/>
  <c r="N1495" i="2" s="1"/>
  <c r="L1495" i="2"/>
  <c r="Q1494" i="2"/>
  <c r="P1494" i="2"/>
  <c r="R1494" i="2" s="1"/>
  <c r="O1494" i="2"/>
  <c r="M1494" i="2"/>
  <c r="L1494" i="2"/>
  <c r="N1494" i="2" s="1"/>
  <c r="Q1493" i="2"/>
  <c r="P1493" i="2"/>
  <c r="R1493" i="2" s="1"/>
  <c r="O1493" i="2"/>
  <c r="M1493" i="2"/>
  <c r="L1493" i="2"/>
  <c r="Q1492" i="2"/>
  <c r="P1492" i="2"/>
  <c r="R1492" i="2" s="1"/>
  <c r="O1492" i="2"/>
  <c r="M1492" i="2"/>
  <c r="N1492" i="2" s="1"/>
  <c r="L1492" i="2"/>
  <c r="R1491" i="2"/>
  <c r="Q1491" i="2"/>
  <c r="P1491" i="2"/>
  <c r="O1491" i="2"/>
  <c r="M1491" i="2"/>
  <c r="N1491" i="2" s="1"/>
  <c r="L1491" i="2"/>
  <c r="Q1490" i="2"/>
  <c r="P1490" i="2"/>
  <c r="R1490" i="2" s="1"/>
  <c r="O1490" i="2"/>
  <c r="M1490" i="2"/>
  <c r="L1490" i="2"/>
  <c r="N1490" i="2" s="1"/>
  <c r="Q1489" i="2"/>
  <c r="P1489" i="2"/>
  <c r="R1489" i="2" s="1"/>
  <c r="O1489" i="2"/>
  <c r="M1489" i="2"/>
  <c r="L1489" i="2"/>
  <c r="R1488" i="2"/>
  <c r="Q1488" i="2"/>
  <c r="P1488" i="2"/>
  <c r="O1488" i="2"/>
  <c r="N1488" i="2"/>
  <c r="M1488" i="2"/>
  <c r="L1488" i="2"/>
  <c r="R1487" i="2"/>
  <c r="Q1487" i="2"/>
  <c r="P1487" i="2"/>
  <c r="O1487" i="2"/>
  <c r="M1487" i="2"/>
  <c r="L1487" i="2"/>
  <c r="Q1486" i="2"/>
  <c r="P1486" i="2"/>
  <c r="R1486" i="2" s="1"/>
  <c r="O1486" i="2"/>
  <c r="M1486" i="2"/>
  <c r="L1486" i="2"/>
  <c r="Q1485" i="2"/>
  <c r="P1485" i="2"/>
  <c r="R1485" i="2" s="1"/>
  <c r="O1485" i="2"/>
  <c r="M1485" i="2"/>
  <c r="L1485" i="2"/>
  <c r="R1484" i="2"/>
  <c r="Q1484" i="2"/>
  <c r="P1484" i="2"/>
  <c r="O1484" i="2"/>
  <c r="M1484" i="2"/>
  <c r="N1484" i="2" s="1"/>
  <c r="L1484" i="2"/>
  <c r="Q1483" i="2"/>
  <c r="P1483" i="2"/>
  <c r="R1483" i="2" s="1"/>
  <c r="O1483" i="2"/>
  <c r="M1483" i="2"/>
  <c r="L1483" i="2"/>
  <c r="Q1482" i="2"/>
  <c r="P1482" i="2"/>
  <c r="R1482" i="2" s="1"/>
  <c r="O1482" i="2"/>
  <c r="M1482" i="2"/>
  <c r="L1482" i="2"/>
  <c r="N1482" i="2" s="1"/>
  <c r="Q1481" i="2"/>
  <c r="P1481" i="2"/>
  <c r="R1481" i="2" s="1"/>
  <c r="O1481" i="2"/>
  <c r="M1481" i="2"/>
  <c r="N1481" i="2" s="1"/>
  <c r="L1481" i="2"/>
  <c r="Q1480" i="2"/>
  <c r="P1480" i="2"/>
  <c r="R1480" i="2" s="1"/>
  <c r="O1480" i="2"/>
  <c r="M1480" i="2"/>
  <c r="N1480" i="2" s="1"/>
  <c r="L1480" i="2"/>
  <c r="Q1479" i="2"/>
  <c r="P1479" i="2"/>
  <c r="R1479" i="2" s="1"/>
  <c r="O1479" i="2"/>
  <c r="M1479" i="2"/>
  <c r="L1479" i="2"/>
  <c r="Q1478" i="2"/>
  <c r="P1478" i="2"/>
  <c r="R1478" i="2" s="1"/>
  <c r="O1478" i="2"/>
  <c r="M1478" i="2"/>
  <c r="L1478" i="2"/>
  <c r="N1478" i="2" s="1"/>
  <c r="Q1477" i="2"/>
  <c r="P1477" i="2"/>
  <c r="R1477" i="2" s="1"/>
  <c r="O1477" i="2"/>
  <c r="M1477" i="2"/>
  <c r="L1477" i="2"/>
  <c r="Q1476" i="2"/>
  <c r="P1476" i="2"/>
  <c r="R1476" i="2" s="1"/>
  <c r="O1476" i="2"/>
  <c r="M1476" i="2"/>
  <c r="N1476" i="2" s="1"/>
  <c r="L1476" i="2"/>
  <c r="R1475" i="2"/>
  <c r="Q1475" i="2"/>
  <c r="P1475" i="2"/>
  <c r="O1475" i="2"/>
  <c r="M1475" i="2"/>
  <c r="N1475" i="2" s="1"/>
  <c r="L1475" i="2"/>
  <c r="Q1474" i="2"/>
  <c r="P1474" i="2"/>
  <c r="R1474" i="2" s="1"/>
  <c r="O1474" i="2"/>
  <c r="M1474" i="2"/>
  <c r="L1474" i="2"/>
  <c r="N1474" i="2" s="1"/>
  <c r="Q1473" i="2"/>
  <c r="P1473" i="2"/>
  <c r="R1473" i="2" s="1"/>
  <c r="O1473" i="2"/>
  <c r="M1473" i="2"/>
  <c r="L1473" i="2"/>
  <c r="R1472" i="2"/>
  <c r="Q1472" i="2"/>
  <c r="P1472" i="2"/>
  <c r="O1472" i="2"/>
  <c r="N1472" i="2"/>
  <c r="M1472" i="2"/>
  <c r="L1472" i="2"/>
  <c r="R1471" i="2"/>
  <c r="Q1471" i="2"/>
  <c r="P1471" i="2"/>
  <c r="O1471" i="2"/>
  <c r="M1471" i="2"/>
  <c r="L1471" i="2"/>
  <c r="Q1470" i="2"/>
  <c r="P1470" i="2"/>
  <c r="R1470" i="2" s="1"/>
  <c r="O1470" i="2"/>
  <c r="M1470" i="2"/>
  <c r="L1470" i="2"/>
  <c r="Q1469" i="2"/>
  <c r="P1469" i="2"/>
  <c r="R1469" i="2" s="1"/>
  <c r="O1469" i="2"/>
  <c r="M1469" i="2"/>
  <c r="L1469" i="2"/>
  <c r="R1468" i="2"/>
  <c r="Q1468" i="2"/>
  <c r="P1468" i="2"/>
  <c r="O1468" i="2"/>
  <c r="M1468" i="2"/>
  <c r="N1468" i="2" s="1"/>
  <c r="L1468" i="2"/>
  <c r="Q1467" i="2"/>
  <c r="P1467" i="2"/>
  <c r="R1467" i="2" s="1"/>
  <c r="O1467" i="2"/>
  <c r="M1467" i="2"/>
  <c r="L1467" i="2"/>
  <c r="Q1466" i="2"/>
  <c r="P1466" i="2"/>
  <c r="R1466" i="2" s="1"/>
  <c r="O1466" i="2"/>
  <c r="M1466" i="2"/>
  <c r="L1466" i="2"/>
  <c r="N1466" i="2" s="1"/>
  <c r="Q1465" i="2"/>
  <c r="P1465" i="2"/>
  <c r="R1465" i="2" s="1"/>
  <c r="O1465" i="2"/>
  <c r="M1465" i="2"/>
  <c r="N1465" i="2" s="1"/>
  <c r="L1465" i="2"/>
  <c r="Q1464" i="2"/>
  <c r="P1464" i="2"/>
  <c r="R1464" i="2" s="1"/>
  <c r="O1464" i="2"/>
  <c r="M1464" i="2"/>
  <c r="L1464" i="2"/>
  <c r="Q1463" i="2"/>
  <c r="P1463" i="2"/>
  <c r="R1463" i="2" s="1"/>
  <c r="O1463" i="2"/>
  <c r="M1463" i="2"/>
  <c r="L1463" i="2"/>
  <c r="Q1462" i="2"/>
  <c r="P1462" i="2"/>
  <c r="R1462" i="2" s="1"/>
  <c r="O1462" i="2"/>
  <c r="M1462" i="2"/>
  <c r="L1462" i="2"/>
  <c r="N1462" i="2" s="1"/>
  <c r="Q1461" i="2"/>
  <c r="P1461" i="2"/>
  <c r="R1461" i="2" s="1"/>
  <c r="O1461" i="2"/>
  <c r="M1461" i="2"/>
  <c r="L1461" i="2"/>
  <c r="Q1460" i="2"/>
  <c r="P1460" i="2"/>
  <c r="R1460" i="2" s="1"/>
  <c r="O1460" i="2"/>
  <c r="M1460" i="2"/>
  <c r="N1460" i="2" s="1"/>
  <c r="L1460" i="2"/>
  <c r="R1459" i="2"/>
  <c r="Q1459" i="2"/>
  <c r="P1459" i="2"/>
  <c r="O1459" i="2"/>
  <c r="M1459" i="2"/>
  <c r="N1459" i="2" s="1"/>
  <c r="L1459" i="2"/>
  <c r="Q1458" i="2"/>
  <c r="P1458" i="2"/>
  <c r="R1458" i="2" s="1"/>
  <c r="O1458" i="2"/>
  <c r="M1458" i="2"/>
  <c r="L1458" i="2"/>
  <c r="N1458" i="2" s="1"/>
  <c r="Q1457" i="2"/>
  <c r="P1457" i="2"/>
  <c r="R1457" i="2" s="1"/>
  <c r="O1457" i="2"/>
  <c r="M1457" i="2"/>
  <c r="L1457" i="2"/>
  <c r="R1456" i="2"/>
  <c r="Q1456" i="2"/>
  <c r="P1456" i="2"/>
  <c r="O1456" i="2"/>
  <c r="N1456" i="2"/>
  <c r="M1456" i="2"/>
  <c r="L1456" i="2"/>
  <c r="R1455" i="2"/>
  <c r="Q1455" i="2"/>
  <c r="P1455" i="2"/>
  <c r="O1455" i="2"/>
  <c r="M1455" i="2"/>
  <c r="L1455" i="2"/>
  <c r="Q1454" i="2"/>
  <c r="P1454" i="2"/>
  <c r="R1454" i="2" s="1"/>
  <c r="O1454" i="2"/>
  <c r="M1454" i="2"/>
  <c r="L1454" i="2"/>
  <c r="Q1453" i="2"/>
  <c r="P1453" i="2"/>
  <c r="R1453" i="2" s="1"/>
  <c r="O1453" i="2"/>
  <c r="M1453" i="2"/>
  <c r="L1453" i="2"/>
  <c r="R1452" i="2"/>
  <c r="Q1452" i="2"/>
  <c r="P1452" i="2"/>
  <c r="O1452" i="2"/>
  <c r="M1452" i="2"/>
  <c r="N1452" i="2" s="1"/>
  <c r="L1452" i="2"/>
  <c r="Q1451" i="2"/>
  <c r="P1451" i="2"/>
  <c r="R1451" i="2" s="1"/>
  <c r="O1451" i="2"/>
  <c r="M1451" i="2"/>
  <c r="L1451" i="2"/>
  <c r="Q1450" i="2"/>
  <c r="P1450" i="2"/>
  <c r="R1450" i="2" s="1"/>
  <c r="O1450" i="2"/>
  <c r="M1450" i="2"/>
  <c r="L1450" i="2"/>
  <c r="N1450" i="2" s="1"/>
  <c r="Q1449" i="2"/>
  <c r="P1449" i="2"/>
  <c r="R1449" i="2" s="1"/>
  <c r="O1449" i="2"/>
  <c r="M1449" i="2"/>
  <c r="N1449" i="2" s="1"/>
  <c r="L1449" i="2"/>
  <c r="Q1448" i="2"/>
  <c r="P1448" i="2"/>
  <c r="R1448" i="2" s="1"/>
  <c r="O1448" i="2"/>
  <c r="M1448" i="2"/>
  <c r="N1448" i="2" s="1"/>
  <c r="L1448" i="2"/>
  <c r="Q1447" i="2"/>
  <c r="P1447" i="2"/>
  <c r="R1447" i="2" s="1"/>
  <c r="O1447" i="2"/>
  <c r="M1447" i="2"/>
  <c r="L1447" i="2"/>
  <c r="Q1446" i="2"/>
  <c r="P1446" i="2"/>
  <c r="R1446" i="2" s="1"/>
  <c r="O1446" i="2"/>
  <c r="M1446" i="2"/>
  <c r="L1446" i="2"/>
  <c r="N1446" i="2" s="1"/>
  <c r="Q1445" i="2"/>
  <c r="P1445" i="2"/>
  <c r="R1445" i="2" s="1"/>
  <c r="O1445" i="2"/>
  <c r="M1445" i="2"/>
  <c r="L1445" i="2"/>
  <c r="Q1444" i="2"/>
  <c r="P1444" i="2"/>
  <c r="R1444" i="2" s="1"/>
  <c r="O1444" i="2"/>
  <c r="M1444" i="2"/>
  <c r="N1444" i="2" s="1"/>
  <c r="L1444" i="2"/>
  <c r="R1443" i="2"/>
  <c r="Q1443" i="2"/>
  <c r="P1443" i="2"/>
  <c r="O1443" i="2"/>
  <c r="M1443" i="2"/>
  <c r="N1443" i="2" s="1"/>
  <c r="L1443" i="2"/>
  <c r="Q1442" i="2"/>
  <c r="P1442" i="2"/>
  <c r="R1442" i="2" s="1"/>
  <c r="O1442" i="2"/>
  <c r="M1442" i="2"/>
  <c r="L1442" i="2"/>
  <c r="N1442" i="2" s="1"/>
  <c r="Q1441" i="2"/>
  <c r="P1441" i="2"/>
  <c r="R1441" i="2" s="1"/>
  <c r="O1441" i="2"/>
  <c r="M1441" i="2"/>
  <c r="L1441" i="2"/>
  <c r="R1440" i="2"/>
  <c r="Q1440" i="2"/>
  <c r="P1440" i="2"/>
  <c r="O1440" i="2"/>
  <c r="N1440" i="2"/>
  <c r="M1440" i="2"/>
  <c r="L1440" i="2"/>
  <c r="R1439" i="2"/>
  <c r="Q1439" i="2"/>
  <c r="P1439" i="2"/>
  <c r="O1439" i="2"/>
  <c r="M1439" i="2"/>
  <c r="L1439" i="2"/>
  <c r="Q1438" i="2"/>
  <c r="P1438" i="2"/>
  <c r="R1438" i="2" s="1"/>
  <c r="O1438" i="2"/>
  <c r="M1438" i="2"/>
  <c r="L1438" i="2"/>
  <c r="Q1437" i="2"/>
  <c r="P1437" i="2"/>
  <c r="R1437" i="2" s="1"/>
  <c r="O1437" i="2"/>
  <c r="M1437" i="2"/>
  <c r="L1437" i="2"/>
  <c r="R1436" i="2"/>
  <c r="Q1436" i="2"/>
  <c r="P1436" i="2"/>
  <c r="O1436" i="2"/>
  <c r="M1436" i="2"/>
  <c r="N1436" i="2" s="1"/>
  <c r="L1436" i="2"/>
  <c r="Q1435" i="2"/>
  <c r="P1435" i="2"/>
  <c r="R1435" i="2" s="1"/>
  <c r="O1435" i="2"/>
  <c r="M1435" i="2"/>
  <c r="L1435" i="2"/>
  <c r="Q1434" i="2"/>
  <c r="P1434" i="2"/>
  <c r="R1434" i="2" s="1"/>
  <c r="O1434" i="2"/>
  <c r="M1434" i="2"/>
  <c r="L1434" i="2"/>
  <c r="N1434" i="2" s="1"/>
  <c r="Q1433" i="2"/>
  <c r="P1433" i="2"/>
  <c r="R1433" i="2" s="1"/>
  <c r="O1433" i="2"/>
  <c r="M1433" i="2"/>
  <c r="N1433" i="2" s="1"/>
  <c r="L1433" i="2"/>
  <c r="Q1432" i="2"/>
  <c r="P1432" i="2"/>
  <c r="R1432" i="2" s="1"/>
  <c r="O1432" i="2"/>
  <c r="M1432" i="2"/>
  <c r="L1432" i="2"/>
  <c r="Q1431" i="2"/>
  <c r="P1431" i="2"/>
  <c r="R1431" i="2" s="1"/>
  <c r="O1431" i="2"/>
  <c r="M1431" i="2"/>
  <c r="L1431" i="2"/>
  <c r="Q1430" i="2"/>
  <c r="P1430" i="2"/>
  <c r="R1430" i="2" s="1"/>
  <c r="O1430" i="2"/>
  <c r="M1430" i="2"/>
  <c r="L1430" i="2"/>
  <c r="N1430" i="2" s="1"/>
  <c r="Q1429" i="2"/>
  <c r="P1429" i="2"/>
  <c r="R1429" i="2" s="1"/>
  <c r="O1429" i="2"/>
  <c r="M1429" i="2"/>
  <c r="L1429" i="2"/>
  <c r="Q1428" i="2"/>
  <c r="P1428" i="2"/>
  <c r="R1428" i="2" s="1"/>
  <c r="O1428" i="2"/>
  <c r="M1428" i="2"/>
  <c r="N1428" i="2" s="1"/>
  <c r="L1428" i="2"/>
  <c r="R1427" i="2"/>
  <c r="Q1427" i="2"/>
  <c r="P1427" i="2"/>
  <c r="O1427" i="2"/>
  <c r="M1427" i="2"/>
  <c r="N1427" i="2" s="1"/>
  <c r="L1427" i="2"/>
  <c r="Q1426" i="2"/>
  <c r="P1426" i="2"/>
  <c r="R1426" i="2" s="1"/>
  <c r="O1426" i="2"/>
  <c r="M1426" i="2"/>
  <c r="L1426" i="2"/>
  <c r="N1426" i="2" s="1"/>
  <c r="Q1425" i="2"/>
  <c r="P1425" i="2"/>
  <c r="R1425" i="2" s="1"/>
  <c r="O1425" i="2"/>
  <c r="M1425" i="2"/>
  <c r="L1425" i="2"/>
  <c r="R1424" i="2"/>
  <c r="Q1424" i="2"/>
  <c r="P1424" i="2"/>
  <c r="O1424" i="2"/>
  <c r="N1424" i="2"/>
  <c r="M1424" i="2"/>
  <c r="L1424" i="2"/>
  <c r="R1423" i="2"/>
  <c r="Q1423" i="2"/>
  <c r="P1423" i="2"/>
  <c r="O1423" i="2"/>
  <c r="M1423" i="2"/>
  <c r="L1423" i="2"/>
  <c r="Q1422" i="2"/>
  <c r="P1422" i="2"/>
  <c r="R1422" i="2" s="1"/>
  <c r="O1422" i="2"/>
  <c r="M1422" i="2"/>
  <c r="L1422" i="2"/>
  <c r="Q1421" i="2"/>
  <c r="P1421" i="2"/>
  <c r="R1421" i="2" s="1"/>
  <c r="O1421" i="2"/>
  <c r="M1421" i="2"/>
  <c r="L1421" i="2"/>
  <c r="R1420" i="2"/>
  <c r="Q1420" i="2"/>
  <c r="P1420" i="2"/>
  <c r="O1420" i="2"/>
  <c r="M1420" i="2"/>
  <c r="N1420" i="2" s="1"/>
  <c r="L1420" i="2"/>
  <c r="Q1419" i="2"/>
  <c r="P1419" i="2"/>
  <c r="R1419" i="2" s="1"/>
  <c r="O1419" i="2"/>
  <c r="M1419" i="2"/>
  <c r="L1419" i="2"/>
  <c r="Q1418" i="2"/>
  <c r="P1418" i="2"/>
  <c r="R1418" i="2" s="1"/>
  <c r="O1418" i="2"/>
  <c r="M1418" i="2"/>
  <c r="L1418" i="2"/>
  <c r="N1418" i="2" s="1"/>
  <c r="Q1417" i="2"/>
  <c r="P1417" i="2"/>
  <c r="R1417" i="2" s="1"/>
  <c r="O1417" i="2"/>
  <c r="M1417" i="2"/>
  <c r="N1417" i="2" s="1"/>
  <c r="L1417" i="2"/>
  <c r="Q1416" i="2"/>
  <c r="P1416" i="2"/>
  <c r="R1416" i="2" s="1"/>
  <c r="O1416" i="2"/>
  <c r="M1416" i="2"/>
  <c r="N1416" i="2" s="1"/>
  <c r="L1416" i="2"/>
  <c r="Q1415" i="2"/>
  <c r="P1415" i="2"/>
  <c r="R1415" i="2" s="1"/>
  <c r="O1415" i="2"/>
  <c r="M1415" i="2"/>
  <c r="L1415" i="2"/>
  <c r="Q1414" i="2"/>
  <c r="P1414" i="2"/>
  <c r="R1414" i="2" s="1"/>
  <c r="O1414" i="2"/>
  <c r="M1414" i="2"/>
  <c r="L1414" i="2"/>
  <c r="N1414" i="2" s="1"/>
  <c r="Q1413" i="2"/>
  <c r="P1413" i="2"/>
  <c r="R1413" i="2" s="1"/>
  <c r="O1413" i="2"/>
  <c r="M1413" i="2"/>
  <c r="L1413" i="2"/>
  <c r="Q1412" i="2"/>
  <c r="P1412" i="2"/>
  <c r="R1412" i="2" s="1"/>
  <c r="O1412" i="2"/>
  <c r="M1412" i="2"/>
  <c r="N1412" i="2" s="1"/>
  <c r="L1412" i="2"/>
  <c r="R1411" i="2"/>
  <c r="Q1411" i="2"/>
  <c r="P1411" i="2"/>
  <c r="O1411" i="2"/>
  <c r="M1411" i="2"/>
  <c r="N1411" i="2" s="1"/>
  <c r="L1411" i="2"/>
  <c r="Q1410" i="2"/>
  <c r="P1410" i="2"/>
  <c r="R1410" i="2" s="1"/>
  <c r="O1410" i="2"/>
  <c r="M1410" i="2"/>
  <c r="L1410" i="2"/>
  <c r="N1410" i="2" s="1"/>
  <c r="Q1409" i="2"/>
  <c r="P1409" i="2"/>
  <c r="R1409" i="2" s="1"/>
  <c r="O1409" i="2"/>
  <c r="M1409" i="2"/>
  <c r="L1409" i="2"/>
  <c r="R1408" i="2"/>
  <c r="Q1408" i="2"/>
  <c r="P1408" i="2"/>
  <c r="O1408" i="2"/>
  <c r="N1408" i="2"/>
  <c r="M1408" i="2"/>
  <c r="L1408" i="2"/>
  <c r="R1407" i="2"/>
  <c r="Q1407" i="2"/>
  <c r="P1407" i="2"/>
  <c r="O1407" i="2"/>
  <c r="M1407" i="2"/>
  <c r="L1407" i="2"/>
  <c r="Q1406" i="2"/>
  <c r="P1406" i="2"/>
  <c r="R1406" i="2" s="1"/>
  <c r="O1406" i="2"/>
  <c r="M1406" i="2"/>
  <c r="L1406" i="2"/>
  <c r="Q1405" i="2"/>
  <c r="P1405" i="2"/>
  <c r="R1405" i="2" s="1"/>
  <c r="O1405" i="2"/>
  <c r="M1405" i="2"/>
  <c r="L1405" i="2"/>
  <c r="R1404" i="2"/>
  <c r="Q1404" i="2"/>
  <c r="P1404" i="2"/>
  <c r="O1404" i="2"/>
  <c r="M1404" i="2"/>
  <c r="N1404" i="2" s="1"/>
  <c r="L1404" i="2"/>
  <c r="Q1403" i="2"/>
  <c r="P1403" i="2"/>
  <c r="R1403" i="2" s="1"/>
  <c r="O1403" i="2"/>
  <c r="M1403" i="2"/>
  <c r="L1403" i="2"/>
  <c r="Q1402" i="2"/>
  <c r="P1402" i="2"/>
  <c r="R1402" i="2" s="1"/>
  <c r="O1402" i="2"/>
  <c r="M1402" i="2"/>
  <c r="L1402" i="2"/>
  <c r="N1402" i="2" s="1"/>
  <c r="Q1401" i="2"/>
  <c r="P1401" i="2"/>
  <c r="R1401" i="2" s="1"/>
  <c r="O1401" i="2"/>
  <c r="M1401" i="2"/>
  <c r="N1401" i="2" s="1"/>
  <c r="L1401" i="2"/>
  <c r="Q1400" i="2"/>
  <c r="P1400" i="2"/>
  <c r="R1400" i="2" s="1"/>
  <c r="O1400" i="2"/>
  <c r="M1400" i="2"/>
  <c r="L1400" i="2"/>
  <c r="Q1399" i="2"/>
  <c r="P1399" i="2"/>
  <c r="R1399" i="2" s="1"/>
  <c r="O1399" i="2"/>
  <c r="M1399" i="2"/>
  <c r="L1399" i="2"/>
  <c r="Q1398" i="2"/>
  <c r="P1398" i="2"/>
  <c r="R1398" i="2" s="1"/>
  <c r="O1398" i="2"/>
  <c r="M1398" i="2"/>
  <c r="L1398" i="2"/>
  <c r="N1398" i="2" s="1"/>
  <c r="Q1397" i="2"/>
  <c r="P1397" i="2"/>
  <c r="R1397" i="2" s="1"/>
  <c r="O1397" i="2"/>
  <c r="M1397" i="2"/>
  <c r="L1397" i="2"/>
  <c r="Q1396" i="2"/>
  <c r="P1396" i="2"/>
  <c r="R1396" i="2" s="1"/>
  <c r="O1396" i="2"/>
  <c r="M1396" i="2"/>
  <c r="N1396" i="2" s="1"/>
  <c r="L1396" i="2"/>
  <c r="R1395" i="2"/>
  <c r="Q1395" i="2"/>
  <c r="P1395" i="2"/>
  <c r="O1395" i="2"/>
  <c r="M1395" i="2"/>
  <c r="N1395" i="2" s="1"/>
  <c r="L1395" i="2"/>
  <c r="Q1394" i="2"/>
  <c r="P1394" i="2"/>
  <c r="R1394" i="2" s="1"/>
  <c r="O1394" i="2"/>
  <c r="M1394" i="2"/>
  <c r="L1394" i="2"/>
  <c r="N1394" i="2" s="1"/>
  <c r="Q1393" i="2"/>
  <c r="P1393" i="2"/>
  <c r="R1393" i="2" s="1"/>
  <c r="O1393" i="2"/>
  <c r="M1393" i="2"/>
  <c r="L1393" i="2"/>
  <c r="R1392" i="2"/>
  <c r="Q1392" i="2"/>
  <c r="P1392" i="2"/>
  <c r="O1392" i="2"/>
  <c r="N1392" i="2"/>
  <c r="M1392" i="2"/>
  <c r="L1392" i="2"/>
  <c r="R1391" i="2"/>
  <c r="Q1391" i="2"/>
  <c r="P1391" i="2"/>
  <c r="O1391" i="2"/>
  <c r="M1391" i="2"/>
  <c r="L1391" i="2"/>
  <c r="Q1390" i="2"/>
  <c r="P1390" i="2"/>
  <c r="R1390" i="2" s="1"/>
  <c r="O1390" i="2"/>
  <c r="M1390" i="2"/>
  <c r="L1390" i="2"/>
  <c r="Q1389" i="2"/>
  <c r="P1389" i="2"/>
  <c r="R1389" i="2" s="1"/>
  <c r="O1389" i="2"/>
  <c r="M1389" i="2"/>
  <c r="L1389" i="2"/>
  <c r="R1388" i="2"/>
  <c r="Q1388" i="2"/>
  <c r="P1388" i="2"/>
  <c r="O1388" i="2"/>
  <c r="M1388" i="2"/>
  <c r="N1388" i="2" s="1"/>
  <c r="L1388" i="2"/>
  <c r="Q1387" i="2"/>
  <c r="P1387" i="2"/>
  <c r="R1387" i="2" s="1"/>
  <c r="O1387" i="2"/>
  <c r="M1387" i="2"/>
  <c r="L1387" i="2"/>
  <c r="Q1386" i="2"/>
  <c r="P1386" i="2"/>
  <c r="R1386" i="2" s="1"/>
  <c r="O1386" i="2"/>
  <c r="M1386" i="2"/>
  <c r="L1386" i="2"/>
  <c r="N1386" i="2" s="1"/>
  <c r="Q1385" i="2"/>
  <c r="P1385" i="2"/>
  <c r="R1385" i="2" s="1"/>
  <c r="O1385" i="2"/>
  <c r="M1385" i="2"/>
  <c r="N1385" i="2" s="1"/>
  <c r="L1385" i="2"/>
  <c r="Q1384" i="2"/>
  <c r="P1384" i="2"/>
  <c r="R1384" i="2" s="1"/>
  <c r="O1384" i="2"/>
  <c r="M1384" i="2"/>
  <c r="N1384" i="2" s="1"/>
  <c r="L1384" i="2"/>
  <c r="Q1383" i="2"/>
  <c r="P1383" i="2"/>
  <c r="R1383" i="2" s="1"/>
  <c r="O1383" i="2"/>
  <c r="M1383" i="2"/>
  <c r="L1383" i="2"/>
  <c r="Q1382" i="2"/>
  <c r="P1382" i="2"/>
  <c r="R1382" i="2" s="1"/>
  <c r="O1382" i="2"/>
  <c r="M1382" i="2"/>
  <c r="L1382" i="2"/>
  <c r="N1382" i="2" s="1"/>
  <c r="Q1381" i="2"/>
  <c r="P1381" i="2"/>
  <c r="R1381" i="2" s="1"/>
  <c r="O1381" i="2"/>
  <c r="M1381" i="2"/>
  <c r="L1381" i="2"/>
  <c r="Q1380" i="2"/>
  <c r="P1380" i="2"/>
  <c r="R1380" i="2" s="1"/>
  <c r="O1380" i="2"/>
  <c r="M1380" i="2"/>
  <c r="N1380" i="2" s="1"/>
  <c r="L1380" i="2"/>
  <c r="R1379" i="2"/>
  <c r="Q1379" i="2"/>
  <c r="P1379" i="2"/>
  <c r="O1379" i="2"/>
  <c r="M1379" i="2"/>
  <c r="N1379" i="2" s="1"/>
  <c r="L1379" i="2"/>
  <c r="Q1378" i="2"/>
  <c r="P1378" i="2"/>
  <c r="R1378" i="2" s="1"/>
  <c r="O1378" i="2"/>
  <c r="M1378" i="2"/>
  <c r="L1378" i="2"/>
  <c r="N1378" i="2" s="1"/>
  <c r="Q1377" i="2"/>
  <c r="P1377" i="2"/>
  <c r="R1377" i="2" s="1"/>
  <c r="O1377" i="2"/>
  <c r="M1377" i="2"/>
  <c r="L1377" i="2"/>
  <c r="R1376" i="2"/>
  <c r="Q1376" i="2"/>
  <c r="P1376" i="2"/>
  <c r="O1376" i="2"/>
  <c r="M1376" i="2"/>
  <c r="N1376" i="2" s="1"/>
  <c r="L1376" i="2"/>
  <c r="Q1375" i="2"/>
  <c r="P1375" i="2"/>
  <c r="R1375" i="2" s="1"/>
  <c r="O1375" i="2"/>
  <c r="M1375" i="2"/>
  <c r="L1375" i="2"/>
  <c r="Q1374" i="2"/>
  <c r="P1374" i="2"/>
  <c r="R1374" i="2" s="1"/>
  <c r="O1374" i="2"/>
  <c r="M1374" i="2"/>
  <c r="L1374" i="2"/>
  <c r="R1373" i="2"/>
  <c r="Q1373" i="2"/>
  <c r="P1373" i="2"/>
  <c r="O1373" i="2"/>
  <c r="N1373" i="2"/>
  <c r="M1373" i="2"/>
  <c r="L1373" i="2"/>
  <c r="R1372" i="2"/>
  <c r="Q1372" i="2"/>
  <c r="P1372" i="2"/>
  <c r="O1372" i="2"/>
  <c r="M1372" i="2"/>
  <c r="L1372" i="2"/>
  <c r="Q1371" i="2"/>
  <c r="P1371" i="2"/>
  <c r="R1371" i="2" s="1"/>
  <c r="O1371" i="2"/>
  <c r="M1371" i="2"/>
  <c r="N1371" i="2" s="1"/>
  <c r="L1371" i="2"/>
  <c r="Q1370" i="2"/>
  <c r="P1370" i="2"/>
  <c r="R1370" i="2" s="1"/>
  <c r="O1370" i="2"/>
  <c r="M1370" i="2"/>
  <c r="L1370" i="2"/>
  <c r="R1369" i="2"/>
  <c r="Q1369" i="2"/>
  <c r="P1369" i="2"/>
  <c r="O1369" i="2"/>
  <c r="M1369" i="2"/>
  <c r="N1369" i="2" s="1"/>
  <c r="L1369" i="2"/>
  <c r="Q1368" i="2"/>
  <c r="P1368" i="2"/>
  <c r="R1368" i="2" s="1"/>
  <c r="O1368" i="2"/>
  <c r="M1368" i="2"/>
  <c r="L1368" i="2"/>
  <c r="Q1367" i="2"/>
  <c r="P1367" i="2"/>
  <c r="R1367" i="2" s="1"/>
  <c r="O1367" i="2"/>
  <c r="M1367" i="2"/>
  <c r="L1367" i="2"/>
  <c r="N1367" i="2" s="1"/>
  <c r="Q1366" i="2"/>
  <c r="P1366" i="2"/>
  <c r="R1366" i="2" s="1"/>
  <c r="O1366" i="2"/>
  <c r="M1366" i="2"/>
  <c r="N1366" i="2" s="1"/>
  <c r="L1366" i="2"/>
  <c r="Q1365" i="2"/>
  <c r="P1365" i="2"/>
  <c r="R1365" i="2" s="1"/>
  <c r="O1365" i="2"/>
  <c r="M1365" i="2"/>
  <c r="L1365" i="2"/>
  <c r="Q1364" i="2"/>
  <c r="P1364" i="2"/>
  <c r="R1364" i="2" s="1"/>
  <c r="O1364" i="2"/>
  <c r="M1364" i="2"/>
  <c r="L1364" i="2"/>
  <c r="Q1363" i="2"/>
  <c r="P1363" i="2"/>
  <c r="R1363" i="2" s="1"/>
  <c r="O1363" i="2"/>
  <c r="M1363" i="2"/>
  <c r="L1363" i="2"/>
  <c r="N1363" i="2" s="1"/>
  <c r="Q1362" i="2"/>
  <c r="P1362" i="2"/>
  <c r="R1362" i="2" s="1"/>
  <c r="O1362" i="2"/>
  <c r="M1362" i="2"/>
  <c r="L1362" i="2"/>
  <c r="Q1361" i="2"/>
  <c r="P1361" i="2"/>
  <c r="R1361" i="2" s="1"/>
  <c r="O1361" i="2"/>
  <c r="M1361" i="2"/>
  <c r="N1361" i="2" s="1"/>
  <c r="L1361" i="2"/>
  <c r="R1360" i="2"/>
  <c r="Q1360" i="2"/>
  <c r="P1360" i="2"/>
  <c r="O1360" i="2"/>
  <c r="M1360" i="2"/>
  <c r="N1360" i="2" s="1"/>
  <c r="L1360" i="2"/>
  <c r="Q1359" i="2"/>
  <c r="P1359" i="2"/>
  <c r="R1359" i="2" s="1"/>
  <c r="O1359" i="2"/>
  <c r="M1359" i="2"/>
  <c r="L1359" i="2"/>
  <c r="N1359" i="2" s="1"/>
  <c r="Q1358" i="2"/>
  <c r="P1358" i="2"/>
  <c r="R1358" i="2" s="1"/>
  <c r="O1358" i="2"/>
  <c r="M1358" i="2"/>
  <c r="N1358" i="2" s="1"/>
  <c r="L1358" i="2"/>
  <c r="R1357" i="2"/>
  <c r="Q1357" i="2"/>
  <c r="P1357" i="2"/>
  <c r="O1357" i="2"/>
  <c r="N1357" i="2"/>
  <c r="M1357" i="2"/>
  <c r="L1357" i="2"/>
  <c r="R1356" i="2"/>
  <c r="Q1356" i="2"/>
  <c r="P1356" i="2"/>
  <c r="O1356" i="2"/>
  <c r="M1356" i="2"/>
  <c r="L1356" i="2"/>
  <c r="Q1355" i="2"/>
  <c r="P1355" i="2"/>
  <c r="R1355" i="2" s="1"/>
  <c r="O1355" i="2"/>
  <c r="M1355" i="2"/>
  <c r="L1355" i="2"/>
  <c r="Q1354" i="2"/>
  <c r="P1354" i="2"/>
  <c r="R1354" i="2" s="1"/>
  <c r="O1354" i="2"/>
  <c r="M1354" i="2"/>
  <c r="L1354" i="2"/>
  <c r="R1353" i="2"/>
  <c r="Q1353" i="2"/>
  <c r="P1353" i="2"/>
  <c r="O1353" i="2"/>
  <c r="M1353" i="2"/>
  <c r="N1353" i="2" s="1"/>
  <c r="L1353" i="2"/>
  <c r="Q1352" i="2"/>
  <c r="P1352" i="2"/>
  <c r="R1352" i="2" s="1"/>
  <c r="O1352" i="2"/>
  <c r="M1352" i="2"/>
  <c r="N1352" i="2" s="1"/>
  <c r="L1352" i="2"/>
  <c r="Q1351" i="2"/>
  <c r="P1351" i="2"/>
  <c r="R1351" i="2" s="1"/>
  <c r="O1351" i="2"/>
  <c r="M1351" i="2"/>
  <c r="L1351" i="2"/>
  <c r="N1351" i="2" s="1"/>
  <c r="Q1350" i="2"/>
  <c r="P1350" i="2"/>
  <c r="R1350" i="2" s="1"/>
  <c r="O1350" i="2"/>
  <c r="M1350" i="2"/>
  <c r="N1350" i="2" s="1"/>
  <c r="L1350" i="2"/>
  <c r="Q1349" i="2"/>
  <c r="P1349" i="2"/>
  <c r="R1349" i="2" s="1"/>
  <c r="O1349" i="2"/>
  <c r="M1349" i="2"/>
  <c r="L1349" i="2"/>
  <c r="N1349" i="2" s="1"/>
  <c r="Q1348" i="2"/>
  <c r="P1348" i="2"/>
  <c r="R1348" i="2" s="1"/>
  <c r="O1348" i="2"/>
  <c r="M1348" i="2"/>
  <c r="L1348" i="2"/>
  <c r="Q1347" i="2"/>
  <c r="P1347" i="2"/>
  <c r="R1347" i="2" s="1"/>
  <c r="O1347" i="2"/>
  <c r="M1347" i="2"/>
  <c r="L1347" i="2"/>
  <c r="Q1346" i="2"/>
  <c r="P1346" i="2"/>
  <c r="R1346" i="2" s="1"/>
  <c r="O1346" i="2"/>
  <c r="M1346" i="2"/>
  <c r="L1346" i="2"/>
  <c r="Q1345" i="2"/>
  <c r="P1345" i="2"/>
  <c r="R1345" i="2" s="1"/>
  <c r="O1345" i="2"/>
  <c r="M1345" i="2"/>
  <c r="N1345" i="2" s="1"/>
  <c r="L1345" i="2"/>
  <c r="R1344" i="2"/>
  <c r="Q1344" i="2"/>
  <c r="P1344" i="2"/>
  <c r="O1344" i="2"/>
  <c r="M1344" i="2"/>
  <c r="N1344" i="2" s="1"/>
  <c r="L1344" i="2"/>
  <c r="Q1343" i="2"/>
  <c r="P1343" i="2"/>
  <c r="R1343" i="2" s="1"/>
  <c r="O1343" i="2"/>
  <c r="M1343" i="2"/>
  <c r="L1343" i="2"/>
  <c r="N1343" i="2" s="1"/>
  <c r="Q1342" i="2"/>
  <c r="P1342" i="2"/>
  <c r="R1342" i="2" s="1"/>
  <c r="O1342" i="2"/>
  <c r="M1342" i="2"/>
  <c r="N1342" i="2" s="1"/>
  <c r="L1342" i="2"/>
  <c r="R1341" i="2"/>
  <c r="Q1341" i="2"/>
  <c r="P1341" i="2"/>
  <c r="O1341" i="2"/>
  <c r="N1341" i="2"/>
  <c r="M1341" i="2"/>
  <c r="L1341" i="2"/>
  <c r="R1340" i="2"/>
  <c r="Q1340" i="2"/>
  <c r="P1340" i="2"/>
  <c r="O1340" i="2"/>
  <c r="M1340" i="2"/>
  <c r="L1340" i="2"/>
  <c r="Q1339" i="2"/>
  <c r="P1339" i="2"/>
  <c r="R1339" i="2" s="1"/>
  <c r="O1339" i="2"/>
  <c r="M1339" i="2"/>
  <c r="L1339" i="2"/>
  <c r="Q1338" i="2"/>
  <c r="P1338" i="2"/>
  <c r="R1338" i="2" s="1"/>
  <c r="O1338" i="2"/>
  <c r="M1338" i="2"/>
  <c r="L1338" i="2"/>
  <c r="R1337" i="2"/>
  <c r="Q1337" i="2"/>
  <c r="P1337" i="2"/>
  <c r="O1337" i="2"/>
  <c r="M1337" i="2"/>
  <c r="N1337" i="2" s="1"/>
  <c r="L1337" i="2"/>
  <c r="Q1336" i="2"/>
  <c r="P1336" i="2"/>
  <c r="R1336" i="2" s="1"/>
  <c r="O1336" i="2"/>
  <c r="M1336" i="2"/>
  <c r="N1336" i="2" s="1"/>
  <c r="L1336" i="2"/>
  <c r="Q1335" i="2"/>
  <c r="P1335" i="2"/>
  <c r="R1335" i="2" s="1"/>
  <c r="O1335" i="2"/>
  <c r="M1335" i="2"/>
  <c r="L1335" i="2"/>
  <c r="N1335" i="2" s="1"/>
  <c r="Q1334" i="2"/>
  <c r="P1334" i="2"/>
  <c r="R1334" i="2" s="1"/>
  <c r="O1334" i="2"/>
  <c r="M1334" i="2"/>
  <c r="N1334" i="2" s="1"/>
  <c r="L1334" i="2"/>
  <c r="Q1333" i="2"/>
  <c r="P1333" i="2"/>
  <c r="R1333" i="2" s="1"/>
  <c r="O1333" i="2"/>
  <c r="M1333" i="2"/>
  <c r="L1333" i="2"/>
  <c r="N1333" i="2" s="1"/>
  <c r="Q1332" i="2"/>
  <c r="P1332" i="2"/>
  <c r="R1332" i="2" s="1"/>
  <c r="O1332" i="2"/>
  <c r="M1332" i="2"/>
  <c r="L1332" i="2"/>
  <c r="Q1331" i="2"/>
  <c r="P1331" i="2"/>
  <c r="R1331" i="2" s="1"/>
  <c r="O1331" i="2"/>
  <c r="M1331" i="2"/>
  <c r="L1331" i="2"/>
  <c r="Q1330" i="2"/>
  <c r="P1330" i="2"/>
  <c r="R1330" i="2" s="1"/>
  <c r="O1330" i="2"/>
  <c r="M1330" i="2"/>
  <c r="L1330" i="2"/>
  <c r="Q1329" i="2"/>
  <c r="P1329" i="2"/>
  <c r="R1329" i="2" s="1"/>
  <c r="O1329" i="2"/>
  <c r="M1329" i="2"/>
  <c r="N1329" i="2" s="1"/>
  <c r="L1329" i="2"/>
  <c r="R1328" i="2"/>
  <c r="Q1328" i="2"/>
  <c r="P1328" i="2"/>
  <c r="O1328" i="2"/>
  <c r="M1328" i="2"/>
  <c r="N1328" i="2" s="1"/>
  <c r="L1328" i="2"/>
  <c r="Q1327" i="2"/>
  <c r="P1327" i="2"/>
  <c r="R1327" i="2" s="1"/>
  <c r="O1327" i="2"/>
  <c r="M1327" i="2"/>
  <c r="L1327" i="2"/>
  <c r="N1327" i="2" s="1"/>
  <c r="Q1326" i="2"/>
  <c r="P1326" i="2"/>
  <c r="R1326" i="2" s="1"/>
  <c r="O1326" i="2"/>
  <c r="M1326" i="2"/>
  <c r="N1326" i="2" s="1"/>
  <c r="L1326" i="2"/>
  <c r="R1325" i="2"/>
  <c r="Q1325" i="2"/>
  <c r="P1325" i="2"/>
  <c r="O1325" i="2"/>
  <c r="N1325" i="2"/>
  <c r="M1325" i="2"/>
  <c r="L1325" i="2"/>
  <c r="R1324" i="2"/>
  <c r="Q1324" i="2"/>
  <c r="P1324" i="2"/>
  <c r="O1324" i="2"/>
  <c r="M1324" i="2"/>
  <c r="L1324" i="2"/>
  <c r="Q1323" i="2"/>
  <c r="P1323" i="2"/>
  <c r="R1323" i="2" s="1"/>
  <c r="O1323" i="2"/>
  <c r="M1323" i="2"/>
  <c r="L1323" i="2"/>
  <c r="Q1322" i="2"/>
  <c r="P1322" i="2"/>
  <c r="R1322" i="2" s="1"/>
  <c r="O1322" i="2"/>
  <c r="M1322" i="2"/>
  <c r="L1322" i="2"/>
  <c r="R1321" i="2"/>
  <c r="Q1321" i="2"/>
  <c r="P1321" i="2"/>
  <c r="O1321" i="2"/>
  <c r="M1321" i="2"/>
  <c r="N1321" i="2" s="1"/>
  <c r="L1321" i="2"/>
  <c r="Q1320" i="2"/>
  <c r="P1320" i="2"/>
  <c r="R1320" i="2" s="1"/>
  <c r="O1320" i="2"/>
  <c r="M1320" i="2"/>
  <c r="N1320" i="2" s="1"/>
  <c r="L1320" i="2"/>
  <c r="Q1319" i="2"/>
  <c r="P1319" i="2"/>
  <c r="R1319" i="2" s="1"/>
  <c r="O1319" i="2"/>
  <c r="M1319" i="2"/>
  <c r="L1319" i="2"/>
  <c r="N1319" i="2" s="1"/>
  <c r="Q1318" i="2"/>
  <c r="P1318" i="2"/>
  <c r="R1318" i="2" s="1"/>
  <c r="O1318" i="2"/>
  <c r="M1318" i="2"/>
  <c r="N1318" i="2" s="1"/>
  <c r="L1318" i="2"/>
  <c r="Q1317" i="2"/>
  <c r="P1317" i="2"/>
  <c r="R1317" i="2" s="1"/>
  <c r="O1317" i="2"/>
  <c r="M1317" i="2"/>
  <c r="L1317" i="2"/>
  <c r="N1317" i="2" s="1"/>
  <c r="Q1316" i="2"/>
  <c r="P1316" i="2"/>
  <c r="R1316" i="2" s="1"/>
  <c r="O1316" i="2"/>
  <c r="M1316" i="2"/>
  <c r="L1316" i="2"/>
  <c r="Q1315" i="2"/>
  <c r="P1315" i="2"/>
  <c r="R1315" i="2" s="1"/>
  <c r="O1315" i="2"/>
  <c r="M1315" i="2"/>
  <c r="L1315" i="2"/>
  <c r="Q1314" i="2"/>
  <c r="P1314" i="2"/>
  <c r="R1314" i="2" s="1"/>
  <c r="O1314" i="2"/>
  <c r="M1314" i="2"/>
  <c r="L1314" i="2"/>
  <c r="Q1313" i="2"/>
  <c r="P1313" i="2"/>
  <c r="R1313" i="2" s="1"/>
  <c r="O1313" i="2"/>
  <c r="M1313" i="2"/>
  <c r="N1313" i="2" s="1"/>
  <c r="L1313" i="2"/>
  <c r="R1312" i="2"/>
  <c r="Q1312" i="2"/>
  <c r="P1312" i="2"/>
  <c r="O1312" i="2"/>
  <c r="M1312" i="2"/>
  <c r="N1312" i="2" s="1"/>
  <c r="L1312" i="2"/>
  <c r="Q1311" i="2"/>
  <c r="P1311" i="2"/>
  <c r="R1311" i="2" s="1"/>
  <c r="O1311" i="2"/>
  <c r="M1311" i="2"/>
  <c r="L1311" i="2"/>
  <c r="N1311" i="2" s="1"/>
  <c r="Q1310" i="2"/>
  <c r="P1310" i="2"/>
  <c r="R1310" i="2" s="1"/>
  <c r="O1310" i="2"/>
  <c r="M1310" i="2"/>
  <c r="N1310" i="2" s="1"/>
  <c r="L1310" i="2"/>
  <c r="R1309" i="2"/>
  <c r="Q1309" i="2"/>
  <c r="P1309" i="2"/>
  <c r="O1309" i="2"/>
  <c r="N1309" i="2"/>
  <c r="M1309" i="2"/>
  <c r="L1309" i="2"/>
  <c r="R1308" i="2"/>
  <c r="Q1308" i="2"/>
  <c r="P1308" i="2"/>
  <c r="O1308" i="2"/>
  <c r="M1308" i="2"/>
  <c r="L1308" i="2"/>
  <c r="Q1307" i="2"/>
  <c r="P1307" i="2"/>
  <c r="R1307" i="2" s="1"/>
  <c r="O1307" i="2"/>
  <c r="M1307" i="2"/>
  <c r="L1307" i="2"/>
  <c r="Q1306" i="2"/>
  <c r="P1306" i="2"/>
  <c r="R1306" i="2" s="1"/>
  <c r="O1306" i="2"/>
  <c r="M1306" i="2"/>
  <c r="L1306" i="2"/>
  <c r="R1305" i="2"/>
  <c r="Q1305" i="2"/>
  <c r="P1305" i="2"/>
  <c r="O1305" i="2"/>
  <c r="M1305" i="2"/>
  <c r="N1305" i="2" s="1"/>
  <c r="L1305" i="2"/>
  <c r="Q1304" i="2"/>
  <c r="P1304" i="2"/>
  <c r="R1304" i="2" s="1"/>
  <c r="O1304" i="2"/>
  <c r="M1304" i="2"/>
  <c r="N1304" i="2" s="1"/>
  <c r="L1304" i="2"/>
  <c r="Q1303" i="2"/>
  <c r="P1303" i="2"/>
  <c r="R1303" i="2" s="1"/>
  <c r="O1303" i="2"/>
  <c r="M1303" i="2"/>
  <c r="L1303" i="2"/>
  <c r="N1303" i="2" s="1"/>
  <c r="Q1302" i="2"/>
  <c r="P1302" i="2"/>
  <c r="R1302" i="2" s="1"/>
  <c r="O1302" i="2"/>
  <c r="M1302" i="2"/>
  <c r="N1302" i="2" s="1"/>
  <c r="L1302" i="2"/>
  <c r="Q1301" i="2"/>
  <c r="P1301" i="2"/>
  <c r="R1301" i="2" s="1"/>
  <c r="O1301" i="2"/>
  <c r="M1301" i="2"/>
  <c r="L1301" i="2"/>
  <c r="N1301" i="2" s="1"/>
  <c r="Q1300" i="2"/>
  <c r="P1300" i="2"/>
  <c r="R1300" i="2" s="1"/>
  <c r="O1300" i="2"/>
  <c r="M1300" i="2"/>
  <c r="L1300" i="2"/>
  <c r="Q1299" i="2"/>
  <c r="P1299" i="2"/>
  <c r="R1299" i="2" s="1"/>
  <c r="O1299" i="2"/>
  <c r="M1299" i="2"/>
  <c r="L1299" i="2"/>
  <c r="Q1298" i="2"/>
  <c r="P1298" i="2"/>
  <c r="R1298" i="2" s="1"/>
  <c r="O1298" i="2"/>
  <c r="M1298" i="2"/>
  <c r="L1298" i="2"/>
  <c r="Q1297" i="2"/>
  <c r="P1297" i="2"/>
  <c r="R1297" i="2" s="1"/>
  <c r="O1297" i="2"/>
  <c r="M1297" i="2"/>
  <c r="N1297" i="2" s="1"/>
  <c r="L1297" i="2"/>
  <c r="R1296" i="2"/>
  <c r="Q1296" i="2"/>
  <c r="P1296" i="2"/>
  <c r="O1296" i="2"/>
  <c r="M1296" i="2"/>
  <c r="N1296" i="2" s="1"/>
  <c r="L1296" i="2"/>
  <c r="Q1295" i="2"/>
  <c r="P1295" i="2"/>
  <c r="R1295" i="2" s="1"/>
  <c r="O1295" i="2"/>
  <c r="M1295" i="2"/>
  <c r="L1295" i="2"/>
  <c r="N1295" i="2" s="1"/>
  <c r="Q1294" i="2"/>
  <c r="P1294" i="2"/>
  <c r="R1294" i="2" s="1"/>
  <c r="O1294" i="2"/>
  <c r="M1294" i="2"/>
  <c r="N1294" i="2" s="1"/>
  <c r="L1294" i="2"/>
  <c r="R1293" i="2"/>
  <c r="Q1293" i="2"/>
  <c r="P1293" i="2"/>
  <c r="O1293" i="2"/>
  <c r="N1293" i="2"/>
  <c r="M1293" i="2"/>
  <c r="L1293" i="2"/>
  <c r="R1292" i="2"/>
  <c r="Q1292" i="2"/>
  <c r="P1292" i="2"/>
  <c r="O1292" i="2"/>
  <c r="M1292" i="2"/>
  <c r="L1292" i="2"/>
  <c r="Q1291" i="2"/>
  <c r="P1291" i="2"/>
  <c r="R1291" i="2" s="1"/>
  <c r="O1291" i="2"/>
  <c r="M1291" i="2"/>
  <c r="L1291" i="2"/>
  <c r="Q1290" i="2"/>
  <c r="P1290" i="2"/>
  <c r="R1290" i="2" s="1"/>
  <c r="O1290" i="2"/>
  <c r="M1290" i="2"/>
  <c r="L1290" i="2"/>
  <c r="R1289" i="2"/>
  <c r="Q1289" i="2"/>
  <c r="P1289" i="2"/>
  <c r="O1289" i="2"/>
  <c r="M1289" i="2"/>
  <c r="N1289" i="2" s="1"/>
  <c r="L1289" i="2"/>
  <c r="Q1288" i="2"/>
  <c r="P1288" i="2"/>
  <c r="R1288" i="2" s="1"/>
  <c r="O1288" i="2"/>
  <c r="M1288" i="2"/>
  <c r="N1288" i="2" s="1"/>
  <c r="L1288" i="2"/>
  <c r="Q1287" i="2"/>
  <c r="P1287" i="2"/>
  <c r="R1287" i="2" s="1"/>
  <c r="O1287" i="2"/>
  <c r="M1287" i="2"/>
  <c r="L1287" i="2"/>
  <c r="N1287" i="2" s="1"/>
  <c r="Q1286" i="2"/>
  <c r="P1286" i="2"/>
  <c r="R1286" i="2" s="1"/>
  <c r="O1286" i="2"/>
  <c r="M1286" i="2"/>
  <c r="N1286" i="2" s="1"/>
  <c r="L1286" i="2"/>
  <c r="Q1285" i="2"/>
  <c r="P1285" i="2"/>
  <c r="R1285" i="2" s="1"/>
  <c r="O1285" i="2"/>
  <c r="M1285" i="2"/>
  <c r="L1285" i="2"/>
  <c r="N1285" i="2" s="1"/>
  <c r="Q1284" i="2"/>
  <c r="P1284" i="2"/>
  <c r="R1284" i="2" s="1"/>
  <c r="O1284" i="2"/>
  <c r="M1284" i="2"/>
  <c r="L1284" i="2"/>
  <c r="Q1283" i="2"/>
  <c r="P1283" i="2"/>
  <c r="R1283" i="2" s="1"/>
  <c r="O1283" i="2"/>
  <c r="M1283" i="2"/>
  <c r="L1283" i="2"/>
  <c r="Q1282" i="2"/>
  <c r="P1282" i="2"/>
  <c r="R1282" i="2" s="1"/>
  <c r="O1282" i="2"/>
  <c r="M1282" i="2"/>
  <c r="L1282" i="2"/>
  <c r="Q1281" i="2"/>
  <c r="P1281" i="2"/>
  <c r="R1281" i="2" s="1"/>
  <c r="O1281" i="2"/>
  <c r="M1281" i="2"/>
  <c r="N1281" i="2" s="1"/>
  <c r="L1281" i="2"/>
  <c r="R1280" i="2"/>
  <c r="Q1280" i="2"/>
  <c r="P1280" i="2"/>
  <c r="O1280" i="2"/>
  <c r="M1280" i="2"/>
  <c r="N1280" i="2" s="1"/>
  <c r="L1280" i="2"/>
  <c r="Q1279" i="2"/>
  <c r="P1279" i="2"/>
  <c r="R1279" i="2" s="1"/>
  <c r="O1279" i="2"/>
  <c r="M1279" i="2"/>
  <c r="L1279" i="2"/>
  <c r="N1279" i="2" s="1"/>
  <c r="Q1278" i="2"/>
  <c r="P1278" i="2"/>
  <c r="R1278" i="2" s="1"/>
  <c r="O1278" i="2"/>
  <c r="M1278" i="2"/>
  <c r="N1278" i="2" s="1"/>
  <c r="L1278" i="2"/>
  <c r="R1277" i="2"/>
  <c r="Q1277" i="2"/>
  <c r="P1277" i="2"/>
  <c r="O1277" i="2"/>
  <c r="N1277" i="2"/>
  <c r="M1277" i="2"/>
  <c r="L1277" i="2"/>
  <c r="R1276" i="2"/>
  <c r="Q1276" i="2"/>
  <c r="P1276" i="2"/>
  <c r="O1276" i="2"/>
  <c r="M1276" i="2"/>
  <c r="L1276" i="2"/>
  <c r="Q1275" i="2"/>
  <c r="P1275" i="2"/>
  <c r="R1275" i="2" s="1"/>
  <c r="O1275" i="2"/>
  <c r="M1275" i="2"/>
  <c r="L1275" i="2"/>
  <c r="Q1274" i="2"/>
  <c r="P1274" i="2"/>
  <c r="R1274" i="2" s="1"/>
  <c r="O1274" i="2"/>
  <c r="M1274" i="2"/>
  <c r="L1274" i="2"/>
  <c r="R1273" i="2"/>
  <c r="Q1273" i="2"/>
  <c r="P1273" i="2"/>
  <c r="O1273" i="2"/>
  <c r="M1273" i="2"/>
  <c r="N1273" i="2" s="1"/>
  <c r="L1273" i="2"/>
  <c r="Q1272" i="2"/>
  <c r="P1272" i="2"/>
  <c r="R1272" i="2" s="1"/>
  <c r="O1272" i="2"/>
  <c r="M1272" i="2"/>
  <c r="N1272" i="2" s="1"/>
  <c r="L1272" i="2"/>
  <c r="Q1271" i="2"/>
  <c r="P1271" i="2"/>
  <c r="R1271" i="2" s="1"/>
  <c r="O1271" i="2"/>
  <c r="M1271" i="2"/>
  <c r="L1271" i="2"/>
  <c r="N1271" i="2" s="1"/>
  <c r="Q1270" i="2"/>
  <c r="P1270" i="2"/>
  <c r="R1270" i="2" s="1"/>
  <c r="O1270" i="2"/>
  <c r="M1270" i="2"/>
  <c r="N1270" i="2" s="1"/>
  <c r="L1270" i="2"/>
  <c r="Q1269" i="2"/>
  <c r="P1269" i="2"/>
  <c r="R1269" i="2" s="1"/>
  <c r="O1269" i="2"/>
  <c r="M1269" i="2"/>
  <c r="L1269" i="2"/>
  <c r="N1269" i="2" s="1"/>
  <c r="Q1268" i="2"/>
  <c r="P1268" i="2"/>
  <c r="R1268" i="2" s="1"/>
  <c r="O1268" i="2"/>
  <c r="M1268" i="2"/>
  <c r="L1268" i="2"/>
  <c r="Q1267" i="2"/>
  <c r="P1267" i="2"/>
  <c r="R1267" i="2" s="1"/>
  <c r="O1267" i="2"/>
  <c r="M1267" i="2"/>
  <c r="L1267" i="2"/>
  <c r="Q1266" i="2"/>
  <c r="P1266" i="2"/>
  <c r="R1266" i="2" s="1"/>
  <c r="O1266" i="2"/>
  <c r="M1266" i="2"/>
  <c r="L1266" i="2"/>
  <c r="Q1265" i="2"/>
  <c r="P1265" i="2"/>
  <c r="R1265" i="2" s="1"/>
  <c r="O1265" i="2"/>
  <c r="M1265" i="2"/>
  <c r="N1265" i="2" s="1"/>
  <c r="L1265" i="2"/>
  <c r="R1264" i="2"/>
  <c r="Q1264" i="2"/>
  <c r="P1264" i="2"/>
  <c r="O1264" i="2"/>
  <c r="M1264" i="2"/>
  <c r="N1264" i="2" s="1"/>
  <c r="L1264" i="2"/>
  <c r="Q1263" i="2"/>
  <c r="P1263" i="2"/>
  <c r="R1263" i="2" s="1"/>
  <c r="O1263" i="2"/>
  <c r="M1263" i="2"/>
  <c r="L1263" i="2"/>
  <c r="N1263" i="2" s="1"/>
  <c r="Q1262" i="2"/>
  <c r="P1262" i="2"/>
  <c r="R1262" i="2" s="1"/>
  <c r="O1262" i="2"/>
  <c r="M1262" i="2"/>
  <c r="N1262" i="2" s="1"/>
  <c r="L1262" i="2"/>
  <c r="R1261" i="2"/>
  <c r="Q1261" i="2"/>
  <c r="P1261" i="2"/>
  <c r="O1261" i="2"/>
  <c r="N1261" i="2"/>
  <c r="M1261" i="2"/>
  <c r="L1261" i="2"/>
  <c r="R1260" i="2"/>
  <c r="Q1260" i="2"/>
  <c r="P1260" i="2"/>
  <c r="O1260" i="2"/>
  <c r="M1260" i="2"/>
  <c r="L1260" i="2"/>
  <c r="Q1259" i="2"/>
  <c r="P1259" i="2"/>
  <c r="R1259" i="2" s="1"/>
  <c r="O1259" i="2"/>
  <c r="M1259" i="2"/>
  <c r="L1259" i="2"/>
  <c r="Q1258" i="2"/>
  <c r="P1258" i="2"/>
  <c r="R1258" i="2" s="1"/>
  <c r="O1258" i="2"/>
  <c r="M1258" i="2"/>
  <c r="L1258" i="2"/>
  <c r="R1257" i="2"/>
  <c r="Q1257" i="2"/>
  <c r="P1257" i="2"/>
  <c r="O1257" i="2"/>
  <c r="M1257" i="2"/>
  <c r="N1257" i="2" s="1"/>
  <c r="L1257" i="2"/>
  <c r="Q1256" i="2"/>
  <c r="P1256" i="2"/>
  <c r="R1256" i="2" s="1"/>
  <c r="O1256" i="2"/>
  <c r="M1256" i="2"/>
  <c r="N1256" i="2" s="1"/>
  <c r="L1256" i="2"/>
  <c r="Q1255" i="2"/>
  <c r="P1255" i="2"/>
  <c r="R1255" i="2" s="1"/>
  <c r="O1255" i="2"/>
  <c r="M1255" i="2"/>
  <c r="L1255" i="2"/>
  <c r="N1255" i="2" s="1"/>
  <c r="Q1254" i="2"/>
  <c r="P1254" i="2"/>
  <c r="R1254" i="2" s="1"/>
  <c r="O1254" i="2"/>
  <c r="M1254" i="2"/>
  <c r="N1254" i="2" s="1"/>
  <c r="L1254" i="2"/>
  <c r="Q1253" i="2"/>
  <c r="P1253" i="2"/>
  <c r="R1253" i="2" s="1"/>
  <c r="O1253" i="2"/>
  <c r="M1253" i="2"/>
  <c r="L1253" i="2"/>
  <c r="N1253" i="2" s="1"/>
  <c r="Q1252" i="2"/>
  <c r="P1252" i="2"/>
  <c r="R1252" i="2" s="1"/>
  <c r="O1252" i="2"/>
  <c r="M1252" i="2"/>
  <c r="L1252" i="2"/>
  <c r="Q1251" i="2"/>
  <c r="P1251" i="2"/>
  <c r="R1251" i="2" s="1"/>
  <c r="O1251" i="2"/>
  <c r="M1251" i="2"/>
  <c r="L1251" i="2"/>
  <c r="Q1250" i="2"/>
  <c r="P1250" i="2"/>
  <c r="R1250" i="2" s="1"/>
  <c r="O1250" i="2"/>
  <c r="M1250" i="2"/>
  <c r="L1250" i="2"/>
  <c r="Q1249" i="2"/>
  <c r="P1249" i="2"/>
  <c r="R1249" i="2" s="1"/>
  <c r="O1249" i="2"/>
  <c r="M1249" i="2"/>
  <c r="N1249" i="2" s="1"/>
  <c r="L1249" i="2"/>
  <c r="R1248" i="2"/>
  <c r="Q1248" i="2"/>
  <c r="P1248" i="2"/>
  <c r="O1248" i="2"/>
  <c r="M1248" i="2"/>
  <c r="N1248" i="2" s="1"/>
  <c r="L1248" i="2"/>
  <c r="Q1247" i="2"/>
  <c r="P1247" i="2"/>
  <c r="R1247" i="2" s="1"/>
  <c r="O1247" i="2"/>
  <c r="M1247" i="2"/>
  <c r="L1247" i="2"/>
  <c r="N1247" i="2" s="1"/>
  <c r="Q1246" i="2"/>
  <c r="P1246" i="2"/>
  <c r="R1246" i="2" s="1"/>
  <c r="O1246" i="2"/>
  <c r="M1246" i="2"/>
  <c r="N1246" i="2" s="1"/>
  <c r="L1246" i="2"/>
  <c r="R1245" i="2"/>
  <c r="Q1245" i="2"/>
  <c r="P1245" i="2"/>
  <c r="O1245" i="2"/>
  <c r="N1245" i="2"/>
  <c r="M1245" i="2"/>
  <c r="L1245" i="2"/>
  <c r="R1244" i="2"/>
  <c r="Q1244" i="2"/>
  <c r="P1244" i="2"/>
  <c r="O1244" i="2"/>
  <c r="M1244" i="2"/>
  <c r="L1244" i="2"/>
  <c r="Q1243" i="2"/>
  <c r="P1243" i="2"/>
  <c r="R1243" i="2" s="1"/>
  <c r="O1243" i="2"/>
  <c r="M1243" i="2"/>
  <c r="L1243" i="2"/>
  <c r="Q1242" i="2"/>
  <c r="P1242" i="2"/>
  <c r="R1242" i="2" s="1"/>
  <c r="O1242" i="2"/>
  <c r="M1242" i="2"/>
  <c r="L1242" i="2"/>
  <c r="R1241" i="2"/>
  <c r="Q1241" i="2"/>
  <c r="P1241" i="2"/>
  <c r="O1241" i="2"/>
  <c r="M1241" i="2"/>
  <c r="N1241" i="2" s="1"/>
  <c r="L1241" i="2"/>
  <c r="Q1240" i="2"/>
  <c r="P1240" i="2"/>
  <c r="R1240" i="2" s="1"/>
  <c r="O1240" i="2"/>
  <c r="M1240" i="2"/>
  <c r="N1240" i="2" s="1"/>
  <c r="L1240" i="2"/>
  <c r="Q1239" i="2"/>
  <c r="P1239" i="2"/>
  <c r="R1239" i="2" s="1"/>
  <c r="O1239" i="2"/>
  <c r="M1239" i="2"/>
  <c r="L1239" i="2"/>
  <c r="N1239" i="2" s="1"/>
  <c r="Q1238" i="2"/>
  <c r="P1238" i="2"/>
  <c r="R1238" i="2" s="1"/>
  <c r="O1238" i="2"/>
  <c r="M1238" i="2"/>
  <c r="N1238" i="2" s="1"/>
  <c r="L1238" i="2"/>
  <c r="Q1237" i="2"/>
  <c r="P1237" i="2"/>
  <c r="R1237" i="2" s="1"/>
  <c r="O1237" i="2"/>
  <c r="M1237" i="2"/>
  <c r="L1237" i="2"/>
  <c r="N1237" i="2" s="1"/>
  <c r="Q1236" i="2"/>
  <c r="P1236" i="2"/>
  <c r="R1236" i="2" s="1"/>
  <c r="O1236" i="2"/>
  <c r="M1236" i="2"/>
  <c r="L1236" i="2"/>
  <c r="Q1235" i="2"/>
  <c r="P1235" i="2"/>
  <c r="R1235" i="2" s="1"/>
  <c r="O1235" i="2"/>
  <c r="M1235" i="2"/>
  <c r="L1235" i="2"/>
  <c r="Q1234" i="2"/>
  <c r="P1234" i="2"/>
  <c r="R1234" i="2" s="1"/>
  <c r="O1234" i="2"/>
  <c r="M1234" i="2"/>
  <c r="L1234" i="2"/>
  <c r="Q1233" i="2"/>
  <c r="P1233" i="2"/>
  <c r="R1233" i="2" s="1"/>
  <c r="O1233" i="2"/>
  <c r="M1233" i="2"/>
  <c r="N1233" i="2" s="1"/>
  <c r="L1233" i="2"/>
  <c r="Q1232" i="2"/>
  <c r="P1232" i="2"/>
  <c r="R1232" i="2" s="1"/>
  <c r="O1232" i="2"/>
  <c r="M1232" i="2"/>
  <c r="L1232" i="2"/>
  <c r="Q1231" i="2"/>
  <c r="P1231" i="2"/>
  <c r="R1231" i="2" s="1"/>
  <c r="O1231" i="2"/>
  <c r="M1231" i="2"/>
  <c r="L1231" i="2"/>
  <c r="Q1230" i="2"/>
  <c r="P1230" i="2"/>
  <c r="R1230" i="2" s="1"/>
  <c r="O1230" i="2"/>
  <c r="M1230" i="2"/>
  <c r="L1230" i="2"/>
  <c r="R1229" i="2"/>
  <c r="Q1229" i="2"/>
  <c r="P1229" i="2"/>
  <c r="O1229" i="2"/>
  <c r="M1229" i="2"/>
  <c r="N1229" i="2" s="1"/>
  <c r="L1229" i="2"/>
  <c r="Q1228" i="2"/>
  <c r="P1228" i="2"/>
  <c r="R1228" i="2" s="1"/>
  <c r="O1228" i="2"/>
  <c r="M1228" i="2"/>
  <c r="L1228" i="2"/>
  <c r="Q1227" i="2"/>
  <c r="P1227" i="2"/>
  <c r="R1227" i="2" s="1"/>
  <c r="O1227" i="2"/>
  <c r="M1227" i="2"/>
  <c r="L1227" i="2"/>
  <c r="Q1226" i="2"/>
  <c r="P1226" i="2"/>
  <c r="R1226" i="2" s="1"/>
  <c r="O1226" i="2"/>
  <c r="M1226" i="2"/>
  <c r="L1226" i="2"/>
  <c r="Q1225" i="2"/>
  <c r="P1225" i="2"/>
  <c r="R1225" i="2" s="1"/>
  <c r="O1225" i="2"/>
  <c r="M1225" i="2"/>
  <c r="N1225" i="2" s="1"/>
  <c r="L1225" i="2"/>
  <c r="Q1224" i="2"/>
  <c r="P1224" i="2"/>
  <c r="R1224" i="2" s="1"/>
  <c r="O1224" i="2"/>
  <c r="M1224" i="2"/>
  <c r="L1224" i="2"/>
  <c r="Q1223" i="2"/>
  <c r="P1223" i="2"/>
  <c r="R1223" i="2" s="1"/>
  <c r="O1223" i="2"/>
  <c r="M1223" i="2"/>
  <c r="L1223" i="2"/>
  <c r="Q1222" i="2"/>
  <c r="P1222" i="2"/>
  <c r="R1222" i="2" s="1"/>
  <c r="O1222" i="2"/>
  <c r="M1222" i="2"/>
  <c r="L1222" i="2"/>
  <c r="R1221" i="2"/>
  <c r="Q1221" i="2"/>
  <c r="P1221" i="2"/>
  <c r="O1221" i="2"/>
  <c r="M1221" i="2"/>
  <c r="N1221" i="2" s="1"/>
  <c r="L1221" i="2"/>
  <c r="Q1220" i="2"/>
  <c r="P1220" i="2"/>
  <c r="R1220" i="2" s="1"/>
  <c r="O1220" i="2"/>
  <c r="M1220" i="2"/>
  <c r="N1220" i="2" s="1"/>
  <c r="L1220" i="2"/>
  <c r="Q1219" i="2"/>
  <c r="P1219" i="2"/>
  <c r="R1219" i="2" s="1"/>
  <c r="O1219" i="2"/>
  <c r="M1219" i="2"/>
  <c r="L1219" i="2"/>
  <c r="N1219" i="2" s="1"/>
  <c r="Q1218" i="2"/>
  <c r="P1218" i="2"/>
  <c r="R1218" i="2" s="1"/>
  <c r="O1218" i="2"/>
  <c r="M1218" i="2"/>
  <c r="N1218" i="2" s="1"/>
  <c r="L1218" i="2"/>
  <c r="Q1217" i="2"/>
  <c r="P1217" i="2"/>
  <c r="R1217" i="2" s="1"/>
  <c r="O1217" i="2"/>
  <c r="M1217" i="2"/>
  <c r="L1217" i="2"/>
  <c r="N1217" i="2" s="1"/>
  <c r="Q1216" i="2"/>
  <c r="P1216" i="2"/>
  <c r="R1216" i="2" s="1"/>
  <c r="O1216" i="2"/>
  <c r="M1216" i="2"/>
  <c r="L1216" i="2"/>
  <c r="Q1215" i="2"/>
  <c r="P1215" i="2"/>
  <c r="R1215" i="2" s="1"/>
  <c r="O1215" i="2"/>
  <c r="M1215" i="2"/>
  <c r="L1215" i="2"/>
  <c r="Q1214" i="2"/>
  <c r="P1214" i="2"/>
  <c r="R1214" i="2" s="1"/>
  <c r="O1214" i="2"/>
  <c r="M1214" i="2"/>
  <c r="L1214" i="2"/>
  <c r="Q1213" i="2"/>
  <c r="P1213" i="2"/>
  <c r="R1213" i="2" s="1"/>
  <c r="O1213" i="2"/>
  <c r="M1213" i="2"/>
  <c r="N1213" i="2" s="1"/>
  <c r="L1213" i="2"/>
  <c r="R1212" i="2"/>
  <c r="Q1212" i="2"/>
  <c r="P1212" i="2"/>
  <c r="O1212" i="2"/>
  <c r="M1212" i="2"/>
  <c r="N1212" i="2" s="1"/>
  <c r="L1212" i="2"/>
  <c r="Q1211" i="2"/>
  <c r="P1211" i="2"/>
  <c r="R1211" i="2" s="1"/>
  <c r="O1211" i="2"/>
  <c r="M1211" i="2"/>
  <c r="L1211" i="2"/>
  <c r="N1211" i="2" s="1"/>
  <c r="Q1210" i="2"/>
  <c r="P1210" i="2"/>
  <c r="R1210" i="2" s="1"/>
  <c r="O1210" i="2"/>
  <c r="M1210" i="2"/>
  <c r="N1210" i="2" s="1"/>
  <c r="L1210" i="2"/>
  <c r="R1209" i="2"/>
  <c r="Q1209" i="2"/>
  <c r="P1209" i="2"/>
  <c r="O1209" i="2"/>
  <c r="N1209" i="2"/>
  <c r="M1209" i="2"/>
  <c r="L1209" i="2"/>
  <c r="R1208" i="2"/>
  <c r="Q1208" i="2"/>
  <c r="P1208" i="2"/>
  <c r="O1208" i="2"/>
  <c r="M1208" i="2"/>
  <c r="L1208" i="2"/>
  <c r="Q1207" i="2"/>
  <c r="P1207" i="2"/>
  <c r="R1207" i="2" s="1"/>
  <c r="O1207" i="2"/>
  <c r="M1207" i="2"/>
  <c r="L1207" i="2"/>
  <c r="Q1206" i="2"/>
  <c r="P1206" i="2"/>
  <c r="R1206" i="2" s="1"/>
  <c r="O1206" i="2"/>
  <c r="M1206" i="2"/>
  <c r="L1206" i="2"/>
  <c r="R1205" i="2"/>
  <c r="Q1205" i="2"/>
  <c r="P1205" i="2"/>
  <c r="O1205" i="2"/>
  <c r="M1205" i="2"/>
  <c r="N1205" i="2" s="1"/>
  <c r="L1205" i="2"/>
  <c r="Q1204" i="2"/>
  <c r="P1204" i="2"/>
  <c r="R1204" i="2" s="1"/>
  <c r="O1204" i="2"/>
  <c r="M1204" i="2"/>
  <c r="N1204" i="2" s="1"/>
  <c r="L1204" i="2"/>
  <c r="Q1203" i="2"/>
  <c r="P1203" i="2"/>
  <c r="R1203" i="2" s="1"/>
  <c r="O1203" i="2"/>
  <c r="M1203" i="2"/>
  <c r="L1203" i="2"/>
  <c r="N1203" i="2" s="1"/>
  <c r="Q1202" i="2"/>
  <c r="P1202" i="2"/>
  <c r="R1202" i="2" s="1"/>
  <c r="O1202" i="2"/>
  <c r="M1202" i="2"/>
  <c r="N1202" i="2" s="1"/>
  <c r="L1202" i="2"/>
  <c r="Q1201" i="2"/>
  <c r="P1201" i="2"/>
  <c r="R1201" i="2" s="1"/>
  <c r="O1201" i="2"/>
  <c r="M1201" i="2"/>
  <c r="L1201" i="2"/>
  <c r="N1201" i="2" s="1"/>
  <c r="Q1200" i="2"/>
  <c r="P1200" i="2"/>
  <c r="R1200" i="2" s="1"/>
  <c r="O1200" i="2"/>
  <c r="M1200" i="2"/>
  <c r="L1200" i="2"/>
  <c r="Q1199" i="2"/>
  <c r="P1199" i="2"/>
  <c r="R1199" i="2" s="1"/>
  <c r="O1199" i="2"/>
  <c r="M1199" i="2"/>
  <c r="L1199" i="2"/>
  <c r="Q1198" i="2"/>
  <c r="P1198" i="2"/>
  <c r="R1198" i="2" s="1"/>
  <c r="O1198" i="2"/>
  <c r="M1198" i="2"/>
  <c r="L1198" i="2"/>
  <c r="Q1197" i="2"/>
  <c r="P1197" i="2"/>
  <c r="R1197" i="2" s="1"/>
  <c r="O1197" i="2"/>
  <c r="M1197" i="2"/>
  <c r="N1197" i="2" s="1"/>
  <c r="L1197" i="2"/>
  <c r="R1196" i="2"/>
  <c r="Q1196" i="2"/>
  <c r="P1196" i="2"/>
  <c r="O1196" i="2"/>
  <c r="M1196" i="2"/>
  <c r="N1196" i="2" s="1"/>
  <c r="L1196" i="2"/>
  <c r="Q1195" i="2"/>
  <c r="P1195" i="2"/>
  <c r="R1195" i="2" s="1"/>
  <c r="O1195" i="2"/>
  <c r="M1195" i="2"/>
  <c r="L1195" i="2"/>
  <c r="N1195" i="2" s="1"/>
  <c r="Q1194" i="2"/>
  <c r="P1194" i="2"/>
  <c r="R1194" i="2" s="1"/>
  <c r="O1194" i="2"/>
  <c r="M1194" i="2"/>
  <c r="N1194" i="2" s="1"/>
  <c r="L1194" i="2"/>
  <c r="R1193" i="2"/>
  <c r="Q1193" i="2"/>
  <c r="P1193" i="2"/>
  <c r="O1193" i="2"/>
  <c r="N1193" i="2"/>
  <c r="M1193" i="2"/>
  <c r="L1193" i="2"/>
  <c r="R1192" i="2"/>
  <c r="Q1192" i="2"/>
  <c r="P1192" i="2"/>
  <c r="O1192" i="2"/>
  <c r="M1192" i="2"/>
  <c r="L1192" i="2"/>
  <c r="Q1191" i="2"/>
  <c r="P1191" i="2"/>
  <c r="R1191" i="2" s="1"/>
  <c r="O1191" i="2"/>
  <c r="M1191" i="2"/>
  <c r="L1191" i="2"/>
  <c r="Q1190" i="2"/>
  <c r="P1190" i="2"/>
  <c r="R1190" i="2" s="1"/>
  <c r="O1190" i="2"/>
  <c r="M1190" i="2"/>
  <c r="L1190" i="2"/>
  <c r="R1189" i="2"/>
  <c r="Q1189" i="2"/>
  <c r="P1189" i="2"/>
  <c r="O1189" i="2"/>
  <c r="M1189" i="2"/>
  <c r="N1189" i="2" s="1"/>
  <c r="L1189" i="2"/>
  <c r="Q1188" i="2"/>
  <c r="P1188" i="2"/>
  <c r="R1188" i="2" s="1"/>
  <c r="O1188" i="2"/>
  <c r="M1188" i="2"/>
  <c r="N1188" i="2" s="1"/>
  <c r="L1188" i="2"/>
  <c r="Q1187" i="2"/>
  <c r="P1187" i="2"/>
  <c r="R1187" i="2" s="1"/>
  <c r="O1187" i="2"/>
  <c r="M1187" i="2"/>
  <c r="L1187" i="2"/>
  <c r="N1187" i="2" s="1"/>
  <c r="Q1186" i="2"/>
  <c r="P1186" i="2"/>
  <c r="R1186" i="2" s="1"/>
  <c r="O1186" i="2"/>
  <c r="M1186" i="2"/>
  <c r="N1186" i="2" s="1"/>
  <c r="L1186" i="2"/>
  <c r="Q1185" i="2"/>
  <c r="P1185" i="2"/>
  <c r="R1185" i="2" s="1"/>
  <c r="O1185" i="2"/>
  <c r="M1185" i="2"/>
  <c r="L1185" i="2"/>
  <c r="N1185" i="2" s="1"/>
  <c r="Q1184" i="2"/>
  <c r="P1184" i="2"/>
  <c r="R1184" i="2" s="1"/>
  <c r="O1184" i="2"/>
  <c r="M1184" i="2"/>
  <c r="L1184" i="2"/>
  <c r="Q1183" i="2"/>
  <c r="P1183" i="2"/>
  <c r="R1183" i="2" s="1"/>
  <c r="O1183" i="2"/>
  <c r="M1183" i="2"/>
  <c r="L1183" i="2"/>
  <c r="Q1182" i="2"/>
  <c r="P1182" i="2"/>
  <c r="R1182" i="2" s="1"/>
  <c r="O1182" i="2"/>
  <c r="M1182" i="2"/>
  <c r="L1182" i="2"/>
  <c r="Q1181" i="2"/>
  <c r="P1181" i="2"/>
  <c r="R1181" i="2" s="1"/>
  <c r="O1181" i="2"/>
  <c r="M1181" i="2"/>
  <c r="N1181" i="2" s="1"/>
  <c r="L1181" i="2"/>
  <c r="R1180" i="2"/>
  <c r="Q1180" i="2"/>
  <c r="P1180" i="2"/>
  <c r="O1180" i="2"/>
  <c r="M1180" i="2"/>
  <c r="N1180" i="2" s="1"/>
  <c r="L1180" i="2"/>
  <c r="Q1179" i="2"/>
  <c r="P1179" i="2"/>
  <c r="R1179" i="2" s="1"/>
  <c r="O1179" i="2"/>
  <c r="M1179" i="2"/>
  <c r="L1179" i="2"/>
  <c r="N1179" i="2" s="1"/>
  <c r="Q1178" i="2"/>
  <c r="P1178" i="2"/>
  <c r="R1178" i="2" s="1"/>
  <c r="O1178" i="2"/>
  <c r="M1178" i="2"/>
  <c r="N1178" i="2" s="1"/>
  <c r="L1178" i="2"/>
  <c r="R1177" i="2"/>
  <c r="Q1177" i="2"/>
  <c r="P1177" i="2"/>
  <c r="O1177" i="2"/>
  <c r="N1177" i="2"/>
  <c r="M1177" i="2"/>
  <c r="L1177" i="2"/>
  <c r="R1176" i="2"/>
  <c r="Q1176" i="2"/>
  <c r="P1176" i="2"/>
  <c r="O1176" i="2"/>
  <c r="M1176" i="2"/>
  <c r="L1176" i="2"/>
  <c r="Q1175" i="2"/>
  <c r="P1175" i="2"/>
  <c r="R1175" i="2" s="1"/>
  <c r="O1175" i="2"/>
  <c r="M1175" i="2"/>
  <c r="L1175" i="2"/>
  <c r="Q1174" i="2"/>
  <c r="P1174" i="2"/>
  <c r="R1174" i="2" s="1"/>
  <c r="O1174" i="2"/>
  <c r="M1174" i="2"/>
  <c r="L1174" i="2"/>
  <c r="R1173" i="2"/>
  <c r="Q1173" i="2"/>
  <c r="P1173" i="2"/>
  <c r="O1173" i="2"/>
  <c r="M1173" i="2"/>
  <c r="N1173" i="2" s="1"/>
  <c r="L1173" i="2"/>
  <c r="Q1172" i="2"/>
  <c r="P1172" i="2"/>
  <c r="R1172" i="2" s="1"/>
  <c r="O1172" i="2"/>
  <c r="M1172" i="2"/>
  <c r="N1172" i="2" s="1"/>
  <c r="L1172" i="2"/>
  <c r="Q1171" i="2"/>
  <c r="P1171" i="2"/>
  <c r="R1171" i="2" s="1"/>
  <c r="O1171" i="2"/>
  <c r="M1171" i="2"/>
  <c r="L1171" i="2"/>
  <c r="N1171" i="2" s="1"/>
  <c r="Q1170" i="2"/>
  <c r="P1170" i="2"/>
  <c r="R1170" i="2" s="1"/>
  <c r="O1170" i="2"/>
  <c r="M1170" i="2"/>
  <c r="N1170" i="2" s="1"/>
  <c r="L1170" i="2"/>
  <c r="Q1169" i="2"/>
  <c r="P1169" i="2"/>
  <c r="R1169" i="2" s="1"/>
  <c r="O1169" i="2"/>
  <c r="M1169" i="2"/>
  <c r="L1169" i="2"/>
  <c r="N1169" i="2" s="1"/>
  <c r="Q1168" i="2"/>
  <c r="P1168" i="2"/>
  <c r="R1168" i="2" s="1"/>
  <c r="O1168" i="2"/>
  <c r="M1168" i="2"/>
  <c r="L1168" i="2"/>
  <c r="Q1167" i="2"/>
  <c r="P1167" i="2"/>
  <c r="R1167" i="2" s="1"/>
  <c r="O1167" i="2"/>
  <c r="M1167" i="2"/>
  <c r="L1167" i="2"/>
  <c r="Q1166" i="2"/>
  <c r="P1166" i="2"/>
  <c r="R1166" i="2" s="1"/>
  <c r="O1166" i="2"/>
  <c r="M1166" i="2"/>
  <c r="L1166" i="2"/>
  <c r="Q1165" i="2"/>
  <c r="P1165" i="2"/>
  <c r="R1165" i="2" s="1"/>
  <c r="O1165" i="2"/>
  <c r="M1165" i="2"/>
  <c r="N1165" i="2" s="1"/>
  <c r="L1165" i="2"/>
  <c r="R1164" i="2"/>
  <c r="Q1164" i="2"/>
  <c r="P1164" i="2"/>
  <c r="O1164" i="2"/>
  <c r="M1164" i="2"/>
  <c r="N1164" i="2" s="1"/>
  <c r="L1164" i="2"/>
  <c r="Q1163" i="2"/>
  <c r="P1163" i="2"/>
  <c r="R1163" i="2" s="1"/>
  <c r="O1163" i="2"/>
  <c r="M1163" i="2"/>
  <c r="L1163" i="2"/>
  <c r="N1163" i="2" s="1"/>
  <c r="Q1162" i="2"/>
  <c r="P1162" i="2"/>
  <c r="R1162" i="2" s="1"/>
  <c r="O1162" i="2"/>
  <c r="M1162" i="2"/>
  <c r="N1162" i="2" s="1"/>
  <c r="L1162" i="2"/>
  <c r="R1161" i="2"/>
  <c r="Q1161" i="2"/>
  <c r="P1161" i="2"/>
  <c r="O1161" i="2"/>
  <c r="N1161" i="2"/>
  <c r="M1161" i="2"/>
  <c r="L1161" i="2"/>
  <c r="R1160" i="2"/>
  <c r="Q1160" i="2"/>
  <c r="P1160" i="2"/>
  <c r="O1160" i="2"/>
  <c r="M1160" i="2"/>
  <c r="L1160" i="2"/>
  <c r="Q1159" i="2"/>
  <c r="P1159" i="2"/>
  <c r="R1159" i="2" s="1"/>
  <c r="O1159" i="2"/>
  <c r="M1159" i="2"/>
  <c r="L1159" i="2"/>
  <c r="Q1158" i="2"/>
  <c r="P1158" i="2"/>
  <c r="R1158" i="2" s="1"/>
  <c r="O1158" i="2"/>
  <c r="M1158" i="2"/>
  <c r="L1158" i="2"/>
  <c r="R1157" i="2"/>
  <c r="Q1157" i="2"/>
  <c r="P1157" i="2"/>
  <c r="O1157" i="2"/>
  <c r="M1157" i="2"/>
  <c r="N1157" i="2" s="1"/>
  <c r="L1157" i="2"/>
  <c r="Q1156" i="2"/>
  <c r="P1156" i="2"/>
  <c r="R1156" i="2" s="1"/>
  <c r="O1156" i="2"/>
  <c r="M1156" i="2"/>
  <c r="N1156" i="2" s="1"/>
  <c r="L1156" i="2"/>
  <c r="Q1155" i="2"/>
  <c r="P1155" i="2"/>
  <c r="R1155" i="2" s="1"/>
  <c r="O1155" i="2"/>
  <c r="M1155" i="2"/>
  <c r="L1155" i="2"/>
  <c r="N1155" i="2" s="1"/>
  <c r="Q1154" i="2"/>
  <c r="P1154" i="2"/>
  <c r="R1154" i="2" s="1"/>
  <c r="O1154" i="2"/>
  <c r="M1154" i="2"/>
  <c r="N1154" i="2" s="1"/>
  <c r="L1154" i="2"/>
  <c r="Q1153" i="2"/>
  <c r="P1153" i="2"/>
  <c r="R1153" i="2" s="1"/>
  <c r="O1153" i="2"/>
  <c r="M1153" i="2"/>
  <c r="L1153" i="2"/>
  <c r="N1153" i="2" s="1"/>
  <c r="Q1152" i="2"/>
  <c r="P1152" i="2"/>
  <c r="R1152" i="2" s="1"/>
  <c r="O1152" i="2"/>
  <c r="M1152" i="2"/>
  <c r="L1152" i="2"/>
  <c r="Q1151" i="2"/>
  <c r="P1151" i="2"/>
  <c r="R1151" i="2" s="1"/>
  <c r="O1151" i="2"/>
  <c r="M1151" i="2"/>
  <c r="L1151" i="2"/>
  <c r="Q1150" i="2"/>
  <c r="P1150" i="2"/>
  <c r="R1150" i="2" s="1"/>
  <c r="O1150" i="2"/>
  <c r="M1150" i="2"/>
  <c r="L1150" i="2"/>
  <c r="Q1149" i="2"/>
  <c r="P1149" i="2"/>
  <c r="R1149" i="2" s="1"/>
  <c r="O1149" i="2"/>
  <c r="M1149" i="2"/>
  <c r="N1149" i="2" s="1"/>
  <c r="L1149" i="2"/>
  <c r="R1148" i="2"/>
  <c r="Q1148" i="2"/>
  <c r="P1148" i="2"/>
  <c r="O1148" i="2"/>
  <c r="M1148" i="2"/>
  <c r="N1148" i="2" s="1"/>
  <c r="L1148" i="2"/>
  <c r="Q1147" i="2"/>
  <c r="P1147" i="2"/>
  <c r="R1147" i="2" s="1"/>
  <c r="O1147" i="2"/>
  <c r="M1147" i="2"/>
  <c r="L1147" i="2"/>
  <c r="N1147" i="2" s="1"/>
  <c r="Q1146" i="2"/>
  <c r="P1146" i="2"/>
  <c r="R1146" i="2" s="1"/>
  <c r="O1146" i="2"/>
  <c r="M1146" i="2"/>
  <c r="N1146" i="2" s="1"/>
  <c r="L1146" i="2"/>
  <c r="R1145" i="2"/>
  <c r="Q1145" i="2"/>
  <c r="P1145" i="2"/>
  <c r="O1145" i="2"/>
  <c r="N1145" i="2"/>
  <c r="M1145" i="2"/>
  <c r="L1145" i="2"/>
  <c r="R1144" i="2"/>
  <c r="Q1144" i="2"/>
  <c r="P1144" i="2"/>
  <c r="O1144" i="2"/>
  <c r="M1144" i="2"/>
  <c r="L1144" i="2"/>
  <c r="Q1143" i="2"/>
  <c r="P1143" i="2"/>
  <c r="R1143" i="2" s="1"/>
  <c r="O1143" i="2"/>
  <c r="M1143" i="2"/>
  <c r="L1143" i="2"/>
  <c r="Q1142" i="2"/>
  <c r="P1142" i="2"/>
  <c r="R1142" i="2" s="1"/>
  <c r="O1142" i="2"/>
  <c r="M1142" i="2"/>
  <c r="L1142" i="2"/>
  <c r="R1141" i="2"/>
  <c r="Q1141" i="2"/>
  <c r="P1141" i="2"/>
  <c r="O1141" i="2"/>
  <c r="M1141" i="2"/>
  <c r="N1141" i="2" s="1"/>
  <c r="L1141" i="2"/>
  <c r="Q1140" i="2"/>
  <c r="P1140" i="2"/>
  <c r="R1140" i="2" s="1"/>
  <c r="O1140" i="2"/>
  <c r="M1140" i="2"/>
  <c r="N1140" i="2" s="1"/>
  <c r="L1140" i="2"/>
  <c r="Q1139" i="2"/>
  <c r="P1139" i="2"/>
  <c r="R1139" i="2" s="1"/>
  <c r="O1139" i="2"/>
  <c r="M1139" i="2"/>
  <c r="L1139" i="2"/>
  <c r="N1139" i="2" s="1"/>
  <c r="Q1138" i="2"/>
  <c r="P1138" i="2"/>
  <c r="R1138" i="2" s="1"/>
  <c r="O1138" i="2"/>
  <c r="M1138" i="2"/>
  <c r="N1138" i="2" s="1"/>
  <c r="L1138" i="2"/>
  <c r="Q1137" i="2"/>
  <c r="P1137" i="2"/>
  <c r="R1137" i="2" s="1"/>
  <c r="O1137" i="2"/>
  <c r="M1137" i="2"/>
  <c r="L1137" i="2"/>
  <c r="N1137" i="2" s="1"/>
  <c r="Q1136" i="2"/>
  <c r="P1136" i="2"/>
  <c r="R1136" i="2" s="1"/>
  <c r="O1136" i="2"/>
  <c r="M1136" i="2"/>
  <c r="L1136" i="2"/>
  <c r="Q1135" i="2"/>
  <c r="P1135" i="2"/>
  <c r="R1135" i="2" s="1"/>
  <c r="O1135" i="2"/>
  <c r="M1135" i="2"/>
  <c r="L1135" i="2"/>
  <c r="Q1134" i="2"/>
  <c r="P1134" i="2"/>
  <c r="R1134" i="2" s="1"/>
  <c r="O1134" i="2"/>
  <c r="M1134" i="2"/>
  <c r="L1134" i="2"/>
  <c r="Q1133" i="2"/>
  <c r="P1133" i="2"/>
  <c r="R1133" i="2" s="1"/>
  <c r="O1133" i="2"/>
  <c r="M1133" i="2"/>
  <c r="N1133" i="2" s="1"/>
  <c r="L1133" i="2"/>
  <c r="R1132" i="2"/>
  <c r="Q1132" i="2"/>
  <c r="P1132" i="2"/>
  <c r="O1132" i="2"/>
  <c r="M1132" i="2"/>
  <c r="N1132" i="2" s="1"/>
  <c r="L1132" i="2"/>
  <c r="Q1131" i="2"/>
  <c r="P1131" i="2"/>
  <c r="R1131" i="2" s="1"/>
  <c r="O1131" i="2"/>
  <c r="M1131" i="2"/>
  <c r="L1131" i="2"/>
  <c r="N1131" i="2" s="1"/>
  <c r="Q1130" i="2"/>
  <c r="P1130" i="2"/>
  <c r="R1130" i="2" s="1"/>
  <c r="O1130" i="2"/>
  <c r="M1130" i="2"/>
  <c r="N1130" i="2" s="1"/>
  <c r="L1130" i="2"/>
  <c r="R1129" i="2"/>
  <c r="Q1129" i="2"/>
  <c r="P1129" i="2"/>
  <c r="O1129" i="2"/>
  <c r="N1129" i="2"/>
  <c r="M1129" i="2"/>
  <c r="L1129" i="2"/>
  <c r="R1128" i="2"/>
  <c r="Q1128" i="2"/>
  <c r="P1128" i="2"/>
  <c r="O1128" i="2"/>
  <c r="M1128" i="2"/>
  <c r="L1128" i="2"/>
  <c r="Q1127" i="2"/>
  <c r="P1127" i="2"/>
  <c r="R1127" i="2" s="1"/>
  <c r="O1127" i="2"/>
  <c r="M1127" i="2"/>
  <c r="L1127" i="2"/>
  <c r="Q1126" i="2"/>
  <c r="P1126" i="2"/>
  <c r="R1126" i="2" s="1"/>
  <c r="O1126" i="2"/>
  <c r="M1126" i="2"/>
  <c r="L1126" i="2"/>
  <c r="R1125" i="2"/>
  <c r="Q1125" i="2"/>
  <c r="P1125" i="2"/>
  <c r="O1125" i="2"/>
  <c r="M1125" i="2"/>
  <c r="N1125" i="2" s="1"/>
  <c r="L1125" i="2"/>
  <c r="Q1124" i="2"/>
  <c r="P1124" i="2"/>
  <c r="R1124" i="2" s="1"/>
  <c r="O1124" i="2"/>
  <c r="M1124" i="2"/>
  <c r="N1124" i="2" s="1"/>
  <c r="L1124" i="2"/>
  <c r="Q1123" i="2"/>
  <c r="P1123" i="2"/>
  <c r="R1123" i="2" s="1"/>
  <c r="O1123" i="2"/>
  <c r="M1123" i="2"/>
  <c r="L1123" i="2"/>
  <c r="N1123" i="2" s="1"/>
  <c r="Q1122" i="2"/>
  <c r="P1122" i="2"/>
  <c r="R1122" i="2" s="1"/>
  <c r="O1122" i="2"/>
  <c r="M1122" i="2"/>
  <c r="N1122" i="2" s="1"/>
  <c r="L1122" i="2"/>
  <c r="Q1121" i="2"/>
  <c r="P1121" i="2"/>
  <c r="R1121" i="2" s="1"/>
  <c r="O1121" i="2"/>
  <c r="M1121" i="2"/>
  <c r="L1121" i="2"/>
  <c r="N1121" i="2" s="1"/>
  <c r="Q1120" i="2"/>
  <c r="P1120" i="2"/>
  <c r="R1120" i="2" s="1"/>
  <c r="O1120" i="2"/>
  <c r="M1120" i="2"/>
  <c r="L1120" i="2"/>
  <c r="Q1119" i="2"/>
  <c r="P1119" i="2"/>
  <c r="R1119" i="2" s="1"/>
  <c r="O1119" i="2"/>
  <c r="M1119" i="2"/>
  <c r="L1119" i="2"/>
  <c r="Q1118" i="2"/>
  <c r="P1118" i="2"/>
  <c r="R1118" i="2" s="1"/>
  <c r="O1118" i="2"/>
  <c r="M1118" i="2"/>
  <c r="L1118" i="2"/>
  <c r="Q1117" i="2"/>
  <c r="P1117" i="2"/>
  <c r="R1117" i="2" s="1"/>
  <c r="O1117" i="2"/>
  <c r="M1117" i="2"/>
  <c r="N1117" i="2" s="1"/>
  <c r="L1117" i="2"/>
  <c r="R1116" i="2"/>
  <c r="Q1116" i="2"/>
  <c r="P1116" i="2"/>
  <c r="O1116" i="2"/>
  <c r="M1116" i="2"/>
  <c r="N1116" i="2" s="1"/>
  <c r="L1116" i="2"/>
  <c r="Q1115" i="2"/>
  <c r="P1115" i="2"/>
  <c r="R1115" i="2" s="1"/>
  <c r="O1115" i="2"/>
  <c r="M1115" i="2"/>
  <c r="L1115" i="2"/>
  <c r="N1115" i="2" s="1"/>
  <c r="Q1114" i="2"/>
  <c r="P1114" i="2"/>
  <c r="R1114" i="2" s="1"/>
  <c r="O1114" i="2"/>
  <c r="M1114" i="2"/>
  <c r="N1114" i="2" s="1"/>
  <c r="L1114" i="2"/>
  <c r="R1113" i="2"/>
  <c r="Q1113" i="2"/>
  <c r="P1113" i="2"/>
  <c r="O1113" i="2"/>
  <c r="N1113" i="2"/>
  <c r="M1113" i="2"/>
  <c r="L1113" i="2"/>
  <c r="R1112" i="2"/>
  <c r="Q1112" i="2"/>
  <c r="P1112" i="2"/>
  <c r="O1112" i="2"/>
  <c r="M1112" i="2"/>
  <c r="L1112" i="2"/>
  <c r="Q1111" i="2"/>
  <c r="P1111" i="2"/>
  <c r="R1111" i="2" s="1"/>
  <c r="O1111" i="2"/>
  <c r="M1111" i="2"/>
  <c r="L1111" i="2"/>
  <c r="Q1110" i="2"/>
  <c r="P1110" i="2"/>
  <c r="R1110" i="2" s="1"/>
  <c r="O1110" i="2"/>
  <c r="M1110" i="2"/>
  <c r="L1110" i="2"/>
  <c r="R1109" i="2"/>
  <c r="Q1109" i="2"/>
  <c r="P1109" i="2"/>
  <c r="O1109" i="2"/>
  <c r="M1109" i="2"/>
  <c r="N1109" i="2" s="1"/>
  <c r="L1109" i="2"/>
  <c r="Q1108" i="2"/>
  <c r="P1108" i="2"/>
  <c r="R1108" i="2" s="1"/>
  <c r="O1108" i="2"/>
  <c r="M1108" i="2"/>
  <c r="N1108" i="2" s="1"/>
  <c r="L1108" i="2"/>
  <c r="Q1107" i="2"/>
  <c r="P1107" i="2"/>
  <c r="R1107" i="2" s="1"/>
  <c r="O1107" i="2"/>
  <c r="M1107" i="2"/>
  <c r="L1107" i="2"/>
  <c r="N1107" i="2" s="1"/>
  <c r="Q1106" i="2"/>
  <c r="P1106" i="2"/>
  <c r="R1106" i="2" s="1"/>
  <c r="O1106" i="2"/>
  <c r="M1106" i="2"/>
  <c r="N1106" i="2" s="1"/>
  <c r="L1106" i="2"/>
  <c r="Q1105" i="2"/>
  <c r="P1105" i="2"/>
  <c r="R1105" i="2" s="1"/>
  <c r="O1105" i="2"/>
  <c r="M1105" i="2"/>
  <c r="L1105" i="2"/>
  <c r="N1105" i="2" s="1"/>
  <c r="Q1104" i="2"/>
  <c r="P1104" i="2"/>
  <c r="R1104" i="2" s="1"/>
  <c r="O1104" i="2"/>
  <c r="M1104" i="2"/>
  <c r="L1104" i="2"/>
  <c r="Q1103" i="2"/>
  <c r="P1103" i="2"/>
  <c r="R1103" i="2" s="1"/>
  <c r="O1103" i="2"/>
  <c r="M1103" i="2"/>
  <c r="L1103" i="2"/>
  <c r="Q1102" i="2"/>
  <c r="P1102" i="2"/>
  <c r="R1102" i="2" s="1"/>
  <c r="O1102" i="2"/>
  <c r="M1102" i="2"/>
  <c r="L1102" i="2"/>
  <c r="Q1101" i="2"/>
  <c r="P1101" i="2"/>
  <c r="R1101" i="2" s="1"/>
  <c r="O1101" i="2"/>
  <c r="M1101" i="2"/>
  <c r="N1101" i="2" s="1"/>
  <c r="L1101" i="2"/>
  <c r="R1100" i="2"/>
  <c r="Q1100" i="2"/>
  <c r="P1100" i="2"/>
  <c r="O1100" i="2"/>
  <c r="M1100" i="2"/>
  <c r="N1100" i="2" s="1"/>
  <c r="L1100" i="2"/>
  <c r="Q1099" i="2"/>
  <c r="P1099" i="2"/>
  <c r="R1099" i="2" s="1"/>
  <c r="O1099" i="2"/>
  <c r="M1099" i="2"/>
  <c r="L1099" i="2"/>
  <c r="N1099" i="2" s="1"/>
  <c r="Q1098" i="2"/>
  <c r="P1098" i="2"/>
  <c r="R1098" i="2" s="1"/>
  <c r="O1098" i="2"/>
  <c r="M1098" i="2"/>
  <c r="N1098" i="2" s="1"/>
  <c r="L1098" i="2"/>
  <c r="R1097" i="2"/>
  <c r="Q1097" i="2"/>
  <c r="P1097" i="2"/>
  <c r="O1097" i="2"/>
  <c r="N1097" i="2"/>
  <c r="M1097" i="2"/>
  <c r="L1097" i="2"/>
  <c r="R1096" i="2"/>
  <c r="Q1096" i="2"/>
  <c r="P1096" i="2"/>
  <c r="O1096" i="2"/>
  <c r="M1096" i="2"/>
  <c r="L1096" i="2"/>
  <c r="Q1095" i="2"/>
  <c r="P1095" i="2"/>
  <c r="R1095" i="2" s="1"/>
  <c r="O1095" i="2"/>
  <c r="M1095" i="2"/>
  <c r="L1095" i="2"/>
  <c r="Q1094" i="2"/>
  <c r="P1094" i="2"/>
  <c r="R1094" i="2" s="1"/>
  <c r="O1094" i="2"/>
  <c r="M1094" i="2"/>
  <c r="L1094" i="2"/>
  <c r="R1093" i="2"/>
  <c r="Q1093" i="2"/>
  <c r="P1093" i="2"/>
  <c r="O1093" i="2"/>
  <c r="M1093" i="2"/>
  <c r="N1093" i="2" s="1"/>
  <c r="L1093" i="2"/>
  <c r="Q1092" i="2"/>
  <c r="P1092" i="2"/>
  <c r="R1092" i="2" s="1"/>
  <c r="O1092" i="2"/>
  <c r="M1092" i="2"/>
  <c r="N1092" i="2" s="1"/>
  <c r="L1092" i="2"/>
  <c r="Q1091" i="2"/>
  <c r="P1091" i="2"/>
  <c r="R1091" i="2" s="1"/>
  <c r="O1091" i="2"/>
  <c r="M1091" i="2"/>
  <c r="L1091" i="2"/>
  <c r="N1091" i="2" s="1"/>
  <c r="Q1090" i="2"/>
  <c r="P1090" i="2"/>
  <c r="R1090" i="2" s="1"/>
  <c r="O1090" i="2"/>
  <c r="M1090" i="2"/>
  <c r="N1090" i="2" s="1"/>
  <c r="L1090" i="2"/>
  <c r="Q1089" i="2"/>
  <c r="P1089" i="2"/>
  <c r="R1089" i="2" s="1"/>
  <c r="O1089" i="2"/>
  <c r="M1089" i="2"/>
  <c r="L1089" i="2"/>
  <c r="N1089" i="2" s="1"/>
  <c r="Q1088" i="2"/>
  <c r="P1088" i="2"/>
  <c r="R1088" i="2" s="1"/>
  <c r="O1088" i="2"/>
  <c r="M1088" i="2"/>
  <c r="L1088" i="2"/>
  <c r="Q1087" i="2"/>
  <c r="P1087" i="2"/>
  <c r="R1087" i="2" s="1"/>
  <c r="O1087" i="2"/>
  <c r="M1087" i="2"/>
  <c r="L1087" i="2"/>
  <c r="Q1086" i="2"/>
  <c r="P1086" i="2"/>
  <c r="R1086" i="2" s="1"/>
  <c r="O1086" i="2"/>
  <c r="M1086" i="2"/>
  <c r="L1086" i="2"/>
  <c r="Q1085" i="2"/>
  <c r="P1085" i="2"/>
  <c r="R1085" i="2" s="1"/>
  <c r="O1085" i="2"/>
  <c r="M1085" i="2"/>
  <c r="N1085" i="2" s="1"/>
  <c r="L1085" i="2"/>
  <c r="R1084" i="2"/>
  <c r="Q1084" i="2"/>
  <c r="P1084" i="2"/>
  <c r="O1084" i="2"/>
  <c r="M1084" i="2"/>
  <c r="N1084" i="2" s="1"/>
  <c r="L1084" i="2"/>
  <c r="Q1083" i="2"/>
  <c r="P1083" i="2"/>
  <c r="R1083" i="2" s="1"/>
  <c r="O1083" i="2"/>
  <c r="M1083" i="2"/>
  <c r="L1083" i="2"/>
  <c r="N1083" i="2" s="1"/>
  <c r="Q1082" i="2"/>
  <c r="P1082" i="2"/>
  <c r="R1082" i="2" s="1"/>
  <c r="O1082" i="2"/>
  <c r="M1082" i="2"/>
  <c r="N1082" i="2" s="1"/>
  <c r="L1082" i="2"/>
  <c r="R1081" i="2"/>
  <c r="Q1081" i="2"/>
  <c r="P1081" i="2"/>
  <c r="O1081" i="2"/>
  <c r="N1081" i="2"/>
  <c r="M1081" i="2"/>
  <c r="L1081" i="2"/>
  <c r="R1080" i="2"/>
  <c r="Q1080" i="2"/>
  <c r="P1080" i="2"/>
  <c r="O1080" i="2"/>
  <c r="M1080" i="2"/>
  <c r="L1080" i="2"/>
  <c r="Q1079" i="2"/>
  <c r="P1079" i="2"/>
  <c r="R1079" i="2" s="1"/>
  <c r="O1079" i="2"/>
  <c r="M1079" i="2"/>
  <c r="L1079" i="2"/>
  <c r="Q1078" i="2"/>
  <c r="P1078" i="2"/>
  <c r="R1078" i="2" s="1"/>
  <c r="O1078" i="2"/>
  <c r="M1078" i="2"/>
  <c r="L1078" i="2"/>
  <c r="R1077" i="2"/>
  <c r="Q1077" i="2"/>
  <c r="P1077" i="2"/>
  <c r="O1077" i="2"/>
  <c r="M1077" i="2"/>
  <c r="N1077" i="2" s="1"/>
  <c r="L1077" i="2"/>
  <c r="Q1076" i="2"/>
  <c r="P1076" i="2"/>
  <c r="R1076" i="2" s="1"/>
  <c r="O1076" i="2"/>
  <c r="M1076" i="2"/>
  <c r="N1076" i="2" s="1"/>
  <c r="L1076" i="2"/>
  <c r="Q1075" i="2"/>
  <c r="P1075" i="2"/>
  <c r="R1075" i="2" s="1"/>
  <c r="O1075" i="2"/>
  <c r="M1075" i="2"/>
  <c r="L1075" i="2"/>
  <c r="N1075" i="2" s="1"/>
  <c r="Q1074" i="2"/>
  <c r="P1074" i="2"/>
  <c r="R1074" i="2" s="1"/>
  <c r="O1074" i="2"/>
  <c r="M1074" i="2"/>
  <c r="N1074" i="2" s="1"/>
  <c r="L1074" i="2"/>
  <c r="Q1073" i="2"/>
  <c r="P1073" i="2"/>
  <c r="R1073" i="2" s="1"/>
  <c r="O1073" i="2"/>
  <c r="M1073" i="2"/>
  <c r="L1073" i="2"/>
  <c r="N1073" i="2" s="1"/>
  <c r="Q1072" i="2"/>
  <c r="P1072" i="2"/>
  <c r="R1072" i="2" s="1"/>
  <c r="O1072" i="2"/>
  <c r="M1072" i="2"/>
  <c r="L1072" i="2"/>
  <c r="Q1071" i="2"/>
  <c r="P1071" i="2"/>
  <c r="R1071" i="2" s="1"/>
  <c r="O1071" i="2"/>
  <c r="M1071" i="2"/>
  <c r="L1071" i="2"/>
  <c r="Q1070" i="2"/>
  <c r="P1070" i="2"/>
  <c r="R1070" i="2" s="1"/>
  <c r="O1070" i="2"/>
  <c r="M1070" i="2"/>
  <c r="L1070" i="2"/>
  <c r="Q1069" i="2"/>
  <c r="P1069" i="2"/>
  <c r="R1069" i="2" s="1"/>
  <c r="O1069" i="2"/>
  <c r="M1069" i="2"/>
  <c r="N1069" i="2" s="1"/>
  <c r="L1069" i="2"/>
  <c r="R1068" i="2"/>
  <c r="Q1068" i="2"/>
  <c r="P1068" i="2"/>
  <c r="O1068" i="2"/>
  <c r="M1068" i="2"/>
  <c r="N1068" i="2" s="1"/>
  <c r="L1068" i="2"/>
  <c r="Q1067" i="2"/>
  <c r="P1067" i="2"/>
  <c r="R1067" i="2" s="1"/>
  <c r="O1067" i="2"/>
  <c r="M1067" i="2"/>
  <c r="L1067" i="2"/>
  <c r="N1067" i="2" s="1"/>
  <c r="Q1066" i="2"/>
  <c r="P1066" i="2"/>
  <c r="R1066" i="2" s="1"/>
  <c r="O1066" i="2"/>
  <c r="M1066" i="2"/>
  <c r="N1066" i="2" s="1"/>
  <c r="L1066" i="2"/>
  <c r="R1065" i="2"/>
  <c r="Q1065" i="2"/>
  <c r="P1065" i="2"/>
  <c r="O1065" i="2"/>
  <c r="N1065" i="2"/>
  <c r="M1065" i="2"/>
  <c r="L1065" i="2"/>
  <c r="R1064" i="2"/>
  <c r="Q1064" i="2"/>
  <c r="P1064" i="2"/>
  <c r="O1064" i="2"/>
  <c r="M1064" i="2"/>
  <c r="L1064" i="2"/>
  <c r="Q1063" i="2"/>
  <c r="P1063" i="2"/>
  <c r="R1063" i="2" s="1"/>
  <c r="O1063" i="2"/>
  <c r="M1063" i="2"/>
  <c r="L1063" i="2"/>
  <c r="Q1062" i="2"/>
  <c r="P1062" i="2"/>
  <c r="R1062" i="2" s="1"/>
  <c r="O1062" i="2"/>
  <c r="M1062" i="2"/>
  <c r="L1062" i="2"/>
  <c r="R1061" i="2"/>
  <c r="Q1061" i="2"/>
  <c r="P1061" i="2"/>
  <c r="O1061" i="2"/>
  <c r="M1061" i="2"/>
  <c r="N1061" i="2" s="1"/>
  <c r="L1061" i="2"/>
  <c r="Q1060" i="2"/>
  <c r="P1060" i="2"/>
  <c r="R1060" i="2" s="1"/>
  <c r="O1060" i="2"/>
  <c r="M1060" i="2"/>
  <c r="N1060" i="2" s="1"/>
  <c r="L1060" i="2"/>
  <c r="Q1059" i="2"/>
  <c r="P1059" i="2"/>
  <c r="R1059" i="2" s="1"/>
  <c r="O1059" i="2"/>
  <c r="M1059" i="2"/>
  <c r="L1059" i="2"/>
  <c r="N1059" i="2" s="1"/>
  <c r="Q1058" i="2"/>
  <c r="P1058" i="2"/>
  <c r="R1058" i="2" s="1"/>
  <c r="O1058" i="2"/>
  <c r="M1058" i="2"/>
  <c r="N1058" i="2" s="1"/>
  <c r="L1058" i="2"/>
  <c r="Q1057" i="2"/>
  <c r="P1057" i="2"/>
  <c r="R1057" i="2" s="1"/>
  <c r="O1057" i="2"/>
  <c r="M1057" i="2"/>
  <c r="L1057" i="2"/>
  <c r="N1057" i="2" s="1"/>
  <c r="Q1056" i="2"/>
  <c r="P1056" i="2"/>
  <c r="R1056" i="2" s="1"/>
  <c r="O1056" i="2"/>
  <c r="M1056" i="2"/>
  <c r="L1056" i="2"/>
  <c r="Q1055" i="2"/>
  <c r="P1055" i="2"/>
  <c r="R1055" i="2" s="1"/>
  <c r="O1055" i="2"/>
  <c r="M1055" i="2"/>
  <c r="L1055" i="2"/>
  <c r="Q1054" i="2"/>
  <c r="P1054" i="2"/>
  <c r="R1054" i="2" s="1"/>
  <c r="O1054" i="2"/>
  <c r="M1054" i="2"/>
  <c r="L1054" i="2"/>
  <c r="Q1053" i="2"/>
  <c r="P1053" i="2"/>
  <c r="R1053" i="2" s="1"/>
  <c r="O1053" i="2"/>
  <c r="M1053" i="2"/>
  <c r="N1053" i="2" s="1"/>
  <c r="L1053" i="2"/>
  <c r="R1052" i="2"/>
  <c r="Q1052" i="2"/>
  <c r="P1052" i="2"/>
  <c r="O1052" i="2"/>
  <c r="M1052" i="2"/>
  <c r="N1052" i="2" s="1"/>
  <c r="L1052" i="2"/>
  <c r="Q1051" i="2"/>
  <c r="P1051" i="2"/>
  <c r="R1051" i="2" s="1"/>
  <c r="O1051" i="2"/>
  <c r="M1051" i="2"/>
  <c r="L1051" i="2"/>
  <c r="N1051" i="2" s="1"/>
  <c r="Q1050" i="2"/>
  <c r="P1050" i="2"/>
  <c r="R1050" i="2" s="1"/>
  <c r="O1050" i="2"/>
  <c r="M1050" i="2"/>
  <c r="N1050" i="2" s="1"/>
  <c r="L1050" i="2"/>
  <c r="R1049" i="2"/>
  <c r="Q1049" i="2"/>
  <c r="P1049" i="2"/>
  <c r="O1049" i="2"/>
  <c r="N1049" i="2"/>
  <c r="M1049" i="2"/>
  <c r="L1049" i="2"/>
  <c r="R1048" i="2"/>
  <c r="Q1048" i="2"/>
  <c r="P1048" i="2"/>
  <c r="O1048" i="2"/>
  <c r="M1048" i="2"/>
  <c r="L1048" i="2"/>
  <c r="Q1047" i="2"/>
  <c r="P1047" i="2"/>
  <c r="R1047" i="2" s="1"/>
  <c r="O1047" i="2"/>
  <c r="M1047" i="2"/>
  <c r="L1047" i="2"/>
  <c r="Q1046" i="2"/>
  <c r="P1046" i="2"/>
  <c r="R1046" i="2" s="1"/>
  <c r="O1046" i="2"/>
  <c r="M1046" i="2"/>
  <c r="L1046" i="2"/>
  <c r="R1045" i="2"/>
  <c r="Q1045" i="2"/>
  <c r="P1045" i="2"/>
  <c r="O1045" i="2"/>
  <c r="M1045" i="2"/>
  <c r="N1045" i="2" s="1"/>
  <c r="L1045" i="2"/>
  <c r="Q1044" i="2"/>
  <c r="P1044" i="2"/>
  <c r="R1044" i="2" s="1"/>
  <c r="O1044" i="2"/>
  <c r="M1044" i="2"/>
  <c r="N1044" i="2" s="1"/>
  <c r="L1044" i="2"/>
  <c r="Q1043" i="2"/>
  <c r="P1043" i="2"/>
  <c r="R1043" i="2" s="1"/>
  <c r="O1043" i="2"/>
  <c r="M1043" i="2"/>
  <c r="L1043" i="2"/>
  <c r="N1043" i="2" s="1"/>
  <c r="Q1042" i="2"/>
  <c r="P1042" i="2"/>
  <c r="R1042" i="2" s="1"/>
  <c r="O1042" i="2"/>
  <c r="M1042" i="2"/>
  <c r="N1042" i="2" s="1"/>
  <c r="L1042" i="2"/>
  <c r="Q1041" i="2"/>
  <c r="P1041" i="2"/>
  <c r="R1041" i="2" s="1"/>
  <c r="O1041" i="2"/>
  <c r="M1041" i="2"/>
  <c r="L1041" i="2"/>
  <c r="N1041" i="2" s="1"/>
  <c r="Q1040" i="2"/>
  <c r="P1040" i="2"/>
  <c r="R1040" i="2" s="1"/>
  <c r="O1040" i="2"/>
  <c r="M1040" i="2"/>
  <c r="L1040" i="2"/>
  <c r="Q1039" i="2"/>
  <c r="P1039" i="2"/>
  <c r="R1039" i="2" s="1"/>
  <c r="O1039" i="2"/>
  <c r="M1039" i="2"/>
  <c r="L1039" i="2"/>
  <c r="Q1038" i="2"/>
  <c r="P1038" i="2"/>
  <c r="R1038" i="2" s="1"/>
  <c r="O1038" i="2"/>
  <c r="M1038" i="2"/>
  <c r="L1038" i="2"/>
  <c r="Q1037" i="2"/>
  <c r="P1037" i="2"/>
  <c r="R1037" i="2" s="1"/>
  <c r="O1037" i="2"/>
  <c r="M1037" i="2"/>
  <c r="N1037" i="2" s="1"/>
  <c r="L1037" i="2"/>
  <c r="R1036" i="2"/>
  <c r="Q1036" i="2"/>
  <c r="P1036" i="2"/>
  <c r="O1036" i="2"/>
  <c r="M1036" i="2"/>
  <c r="N1036" i="2" s="1"/>
  <c r="L1036" i="2"/>
  <c r="Q1035" i="2"/>
  <c r="P1035" i="2"/>
  <c r="R1035" i="2" s="1"/>
  <c r="O1035" i="2"/>
  <c r="M1035" i="2"/>
  <c r="L1035" i="2"/>
  <c r="N1035" i="2" s="1"/>
  <c r="Q1034" i="2"/>
  <c r="P1034" i="2"/>
  <c r="R1034" i="2" s="1"/>
  <c r="O1034" i="2"/>
  <c r="M1034" i="2"/>
  <c r="N1034" i="2" s="1"/>
  <c r="L1034" i="2"/>
  <c r="R1033" i="2"/>
  <c r="Q1033" i="2"/>
  <c r="P1033" i="2"/>
  <c r="O1033" i="2"/>
  <c r="N1033" i="2"/>
  <c r="M1033" i="2"/>
  <c r="L1033" i="2"/>
  <c r="R1032" i="2"/>
  <c r="Q1032" i="2"/>
  <c r="P1032" i="2"/>
  <c r="O1032" i="2"/>
  <c r="M1032" i="2"/>
  <c r="L1032" i="2"/>
  <c r="Q1031" i="2"/>
  <c r="P1031" i="2"/>
  <c r="R1031" i="2" s="1"/>
  <c r="O1031" i="2"/>
  <c r="M1031" i="2"/>
  <c r="L1031" i="2"/>
  <c r="Q1030" i="2"/>
  <c r="P1030" i="2"/>
  <c r="R1030" i="2" s="1"/>
  <c r="O1030" i="2"/>
  <c r="M1030" i="2"/>
  <c r="L1030" i="2"/>
  <c r="R1029" i="2"/>
  <c r="Q1029" i="2"/>
  <c r="P1029" i="2"/>
  <c r="O1029" i="2"/>
  <c r="M1029" i="2"/>
  <c r="N1029" i="2" s="1"/>
  <c r="L1029" i="2"/>
  <c r="Q1028" i="2"/>
  <c r="P1028" i="2"/>
  <c r="R1028" i="2" s="1"/>
  <c r="O1028" i="2"/>
  <c r="M1028" i="2"/>
  <c r="N1028" i="2" s="1"/>
  <c r="L1028" i="2"/>
  <c r="Q1027" i="2"/>
  <c r="P1027" i="2"/>
  <c r="R1027" i="2" s="1"/>
  <c r="O1027" i="2"/>
  <c r="M1027" i="2"/>
  <c r="L1027" i="2"/>
  <c r="N1027" i="2" s="1"/>
  <c r="Q1026" i="2"/>
  <c r="P1026" i="2"/>
  <c r="R1026" i="2" s="1"/>
  <c r="O1026" i="2"/>
  <c r="M1026" i="2"/>
  <c r="N1026" i="2" s="1"/>
  <c r="L1026" i="2"/>
  <c r="Q1025" i="2"/>
  <c r="P1025" i="2"/>
  <c r="R1025" i="2" s="1"/>
  <c r="O1025" i="2"/>
  <c r="M1025" i="2"/>
  <c r="L1025" i="2"/>
  <c r="N1025" i="2" s="1"/>
  <c r="Q1024" i="2"/>
  <c r="P1024" i="2"/>
  <c r="R1024" i="2" s="1"/>
  <c r="O1024" i="2"/>
  <c r="M1024" i="2"/>
  <c r="L1024" i="2"/>
  <c r="Q1023" i="2"/>
  <c r="P1023" i="2"/>
  <c r="R1023" i="2" s="1"/>
  <c r="O1023" i="2"/>
  <c r="M1023" i="2"/>
  <c r="L1023" i="2"/>
  <c r="Q1022" i="2"/>
  <c r="P1022" i="2"/>
  <c r="R1022" i="2" s="1"/>
  <c r="O1022" i="2"/>
  <c r="M1022" i="2"/>
  <c r="L1022" i="2"/>
  <c r="Q1021" i="2"/>
  <c r="P1021" i="2"/>
  <c r="R1021" i="2" s="1"/>
  <c r="O1021" i="2"/>
  <c r="M1021" i="2"/>
  <c r="N1021" i="2" s="1"/>
  <c r="L1021" i="2"/>
  <c r="R1020" i="2"/>
  <c r="Q1020" i="2"/>
  <c r="P1020" i="2"/>
  <c r="O1020" i="2"/>
  <c r="M1020" i="2"/>
  <c r="N1020" i="2" s="1"/>
  <c r="L1020" i="2"/>
  <c r="Q1019" i="2"/>
  <c r="P1019" i="2"/>
  <c r="R1019" i="2" s="1"/>
  <c r="O1019" i="2"/>
  <c r="M1019" i="2"/>
  <c r="L1019" i="2"/>
  <c r="N1019" i="2" s="1"/>
  <c r="Q1018" i="2"/>
  <c r="P1018" i="2"/>
  <c r="R1018" i="2" s="1"/>
  <c r="O1018" i="2"/>
  <c r="M1018" i="2"/>
  <c r="N1018" i="2" s="1"/>
  <c r="L1018" i="2"/>
  <c r="R1017" i="2"/>
  <c r="Q1017" i="2"/>
  <c r="P1017" i="2"/>
  <c r="O1017" i="2"/>
  <c r="N1017" i="2"/>
  <c r="M1017" i="2"/>
  <c r="L1017" i="2"/>
  <c r="R1016" i="2"/>
  <c r="Q1016" i="2"/>
  <c r="P1016" i="2"/>
  <c r="O1016" i="2"/>
  <c r="M1016" i="2"/>
  <c r="L1016" i="2"/>
  <c r="Q1015" i="2"/>
  <c r="P1015" i="2"/>
  <c r="R1015" i="2" s="1"/>
  <c r="O1015" i="2"/>
  <c r="M1015" i="2"/>
  <c r="L1015" i="2"/>
  <c r="Q1014" i="2"/>
  <c r="P1014" i="2"/>
  <c r="R1014" i="2" s="1"/>
  <c r="O1014" i="2"/>
  <c r="M1014" i="2"/>
  <c r="L1014" i="2"/>
  <c r="R1013" i="2"/>
  <c r="Q1013" i="2"/>
  <c r="P1013" i="2"/>
  <c r="O1013" i="2"/>
  <c r="M1013" i="2"/>
  <c r="N1013" i="2" s="1"/>
  <c r="L1013" i="2"/>
  <c r="Q1012" i="2"/>
  <c r="P1012" i="2"/>
  <c r="R1012" i="2" s="1"/>
  <c r="O1012" i="2"/>
  <c r="M1012" i="2"/>
  <c r="N1012" i="2" s="1"/>
  <c r="L1012" i="2"/>
  <c r="Q1011" i="2"/>
  <c r="P1011" i="2"/>
  <c r="R1011" i="2" s="1"/>
  <c r="O1011" i="2"/>
  <c r="M1011" i="2"/>
  <c r="L1011" i="2"/>
  <c r="N1011" i="2" s="1"/>
  <c r="Q1010" i="2"/>
  <c r="P1010" i="2"/>
  <c r="R1010" i="2" s="1"/>
  <c r="O1010" i="2"/>
  <c r="M1010" i="2"/>
  <c r="N1010" i="2" s="1"/>
  <c r="L1010" i="2"/>
  <c r="Q1009" i="2"/>
  <c r="P1009" i="2"/>
  <c r="R1009" i="2" s="1"/>
  <c r="O1009" i="2"/>
  <c r="M1009" i="2"/>
  <c r="L1009" i="2"/>
  <c r="N1009" i="2" s="1"/>
  <c r="Q1008" i="2"/>
  <c r="P1008" i="2"/>
  <c r="R1008" i="2" s="1"/>
  <c r="O1008" i="2"/>
  <c r="M1008" i="2"/>
  <c r="L1008" i="2"/>
  <c r="Q1007" i="2"/>
  <c r="P1007" i="2"/>
  <c r="R1007" i="2" s="1"/>
  <c r="O1007" i="2"/>
  <c r="M1007" i="2"/>
  <c r="L1007" i="2"/>
  <c r="Q1006" i="2"/>
  <c r="P1006" i="2"/>
  <c r="R1006" i="2" s="1"/>
  <c r="O1006" i="2"/>
  <c r="M1006" i="2"/>
  <c r="L1006" i="2"/>
  <c r="Q1005" i="2"/>
  <c r="P1005" i="2"/>
  <c r="R1005" i="2" s="1"/>
  <c r="O1005" i="2"/>
  <c r="M1005" i="2"/>
  <c r="N1005" i="2" s="1"/>
  <c r="L1005" i="2"/>
  <c r="R1004" i="2"/>
  <c r="Q1004" i="2"/>
  <c r="P1004" i="2"/>
  <c r="O1004" i="2"/>
  <c r="M1004" i="2"/>
  <c r="N1004" i="2" s="1"/>
  <c r="L1004" i="2"/>
  <c r="Q1003" i="2"/>
  <c r="P1003" i="2"/>
  <c r="R1003" i="2" s="1"/>
  <c r="O1003" i="2"/>
  <c r="M1003" i="2"/>
  <c r="L1003" i="2"/>
  <c r="N1003" i="2" s="1"/>
  <c r="Q1002" i="2"/>
  <c r="P1002" i="2"/>
  <c r="R1002" i="2" s="1"/>
  <c r="O1002" i="2"/>
  <c r="M1002" i="2"/>
  <c r="N1002" i="2" s="1"/>
  <c r="L1002" i="2"/>
  <c r="R1001" i="2"/>
  <c r="Q1001" i="2"/>
  <c r="P1001" i="2"/>
  <c r="O1001" i="2"/>
  <c r="N1001" i="2"/>
  <c r="M1001" i="2"/>
  <c r="L1001" i="2"/>
  <c r="R1000" i="2"/>
  <c r="Q1000" i="2"/>
  <c r="P1000" i="2"/>
  <c r="O1000" i="2"/>
  <c r="M1000" i="2"/>
  <c r="L1000" i="2"/>
  <c r="Q999" i="2"/>
  <c r="P999" i="2"/>
  <c r="R999" i="2" s="1"/>
  <c r="O999" i="2"/>
  <c r="M999" i="2"/>
  <c r="L999" i="2"/>
  <c r="Q998" i="2"/>
  <c r="P998" i="2"/>
  <c r="R998" i="2" s="1"/>
  <c r="O998" i="2"/>
  <c r="M998" i="2"/>
  <c r="L998" i="2"/>
  <c r="R997" i="2"/>
  <c r="Q997" i="2"/>
  <c r="P997" i="2"/>
  <c r="O997" i="2"/>
  <c r="M997" i="2"/>
  <c r="N997" i="2" s="1"/>
  <c r="L997" i="2"/>
  <c r="Q996" i="2"/>
  <c r="P996" i="2"/>
  <c r="R996" i="2" s="1"/>
  <c r="O996" i="2"/>
  <c r="M996" i="2"/>
  <c r="N996" i="2" s="1"/>
  <c r="L996" i="2"/>
  <c r="Q995" i="2"/>
  <c r="P995" i="2"/>
  <c r="R995" i="2" s="1"/>
  <c r="O995" i="2"/>
  <c r="M995" i="2"/>
  <c r="L995" i="2"/>
  <c r="N995" i="2" s="1"/>
  <c r="Q994" i="2"/>
  <c r="P994" i="2"/>
  <c r="R994" i="2" s="1"/>
  <c r="O994" i="2"/>
  <c r="M994" i="2"/>
  <c r="N994" i="2" s="1"/>
  <c r="L994" i="2"/>
  <c r="Q993" i="2"/>
  <c r="P993" i="2"/>
  <c r="R993" i="2" s="1"/>
  <c r="O993" i="2"/>
  <c r="M993" i="2"/>
  <c r="L993" i="2"/>
  <c r="N993" i="2" s="1"/>
  <c r="Q992" i="2"/>
  <c r="P992" i="2"/>
  <c r="R992" i="2" s="1"/>
  <c r="O992" i="2"/>
  <c r="M992" i="2"/>
  <c r="L992" i="2"/>
  <c r="Q991" i="2"/>
  <c r="P991" i="2"/>
  <c r="R991" i="2" s="1"/>
  <c r="O991" i="2"/>
  <c r="M991" i="2"/>
  <c r="L991" i="2"/>
  <c r="Q990" i="2"/>
  <c r="P990" i="2"/>
  <c r="R990" i="2" s="1"/>
  <c r="O990" i="2"/>
  <c r="M990" i="2"/>
  <c r="L990" i="2"/>
  <c r="Q989" i="2"/>
  <c r="P989" i="2"/>
  <c r="R989" i="2" s="1"/>
  <c r="O989" i="2"/>
  <c r="M989" i="2"/>
  <c r="N989" i="2" s="1"/>
  <c r="L989" i="2"/>
  <c r="R988" i="2"/>
  <c r="Q988" i="2"/>
  <c r="P988" i="2"/>
  <c r="O988" i="2"/>
  <c r="M988" i="2"/>
  <c r="N988" i="2" s="1"/>
  <c r="L988" i="2"/>
  <c r="Q987" i="2"/>
  <c r="P987" i="2"/>
  <c r="R987" i="2" s="1"/>
  <c r="O987" i="2"/>
  <c r="M987" i="2"/>
  <c r="L987" i="2"/>
  <c r="N987" i="2" s="1"/>
  <c r="Q986" i="2"/>
  <c r="P986" i="2"/>
  <c r="R986" i="2" s="1"/>
  <c r="O986" i="2"/>
  <c r="M986" i="2"/>
  <c r="N986" i="2" s="1"/>
  <c r="L986" i="2"/>
  <c r="R985" i="2"/>
  <c r="Q985" i="2"/>
  <c r="P985" i="2"/>
  <c r="O985" i="2"/>
  <c r="N985" i="2"/>
  <c r="M985" i="2"/>
  <c r="L985" i="2"/>
  <c r="R984" i="2"/>
  <c r="Q984" i="2"/>
  <c r="P984" i="2"/>
  <c r="O984" i="2"/>
  <c r="M984" i="2"/>
  <c r="L984" i="2"/>
  <c r="Q983" i="2"/>
  <c r="P983" i="2"/>
  <c r="R983" i="2" s="1"/>
  <c r="O983" i="2"/>
  <c r="M983" i="2"/>
  <c r="L983" i="2"/>
  <c r="Q982" i="2"/>
  <c r="P982" i="2"/>
  <c r="R982" i="2" s="1"/>
  <c r="O982" i="2"/>
  <c r="M982" i="2"/>
  <c r="L982" i="2"/>
  <c r="Q981" i="2"/>
  <c r="P981" i="2"/>
  <c r="R981" i="2" s="1"/>
  <c r="O981" i="2"/>
  <c r="M981" i="2"/>
  <c r="N981" i="2" s="1"/>
  <c r="L981" i="2"/>
  <c r="Q980" i="2"/>
  <c r="P980" i="2"/>
  <c r="R980" i="2" s="1"/>
  <c r="O980" i="2"/>
  <c r="M980" i="2"/>
  <c r="N980" i="2" s="1"/>
  <c r="L980" i="2"/>
  <c r="Q979" i="2"/>
  <c r="P979" i="2"/>
  <c r="R979" i="2" s="1"/>
  <c r="O979" i="2"/>
  <c r="M979" i="2"/>
  <c r="L979" i="2"/>
  <c r="N979" i="2" s="1"/>
  <c r="Q978" i="2"/>
  <c r="P978" i="2"/>
  <c r="R978" i="2" s="1"/>
  <c r="O978" i="2"/>
  <c r="M978" i="2"/>
  <c r="N978" i="2" s="1"/>
  <c r="L978" i="2"/>
  <c r="Q977" i="2"/>
  <c r="P977" i="2"/>
  <c r="R977" i="2" s="1"/>
  <c r="O977" i="2"/>
  <c r="M977" i="2"/>
  <c r="L977" i="2"/>
  <c r="N977" i="2" s="1"/>
  <c r="Q976" i="2"/>
  <c r="P976" i="2"/>
  <c r="R976" i="2" s="1"/>
  <c r="O976" i="2"/>
  <c r="M976" i="2"/>
  <c r="L976" i="2"/>
  <c r="Q975" i="2"/>
  <c r="P975" i="2"/>
  <c r="R975" i="2" s="1"/>
  <c r="O975" i="2"/>
  <c r="M975" i="2"/>
  <c r="L975" i="2"/>
  <c r="Q974" i="2"/>
  <c r="P974" i="2"/>
  <c r="R974" i="2" s="1"/>
  <c r="O974" i="2"/>
  <c r="M974" i="2"/>
  <c r="L974" i="2"/>
  <c r="Q973" i="2"/>
  <c r="P973" i="2"/>
  <c r="R973" i="2" s="1"/>
  <c r="O973" i="2"/>
  <c r="M973" i="2"/>
  <c r="N973" i="2" s="1"/>
  <c r="L973" i="2"/>
  <c r="R972" i="2"/>
  <c r="Q972" i="2"/>
  <c r="P972" i="2"/>
  <c r="O972" i="2"/>
  <c r="M972" i="2"/>
  <c r="N972" i="2" s="1"/>
  <c r="L972" i="2"/>
  <c r="Q971" i="2"/>
  <c r="P971" i="2"/>
  <c r="R971" i="2" s="1"/>
  <c r="O971" i="2"/>
  <c r="M971" i="2"/>
  <c r="L971" i="2"/>
  <c r="N971" i="2" s="1"/>
  <c r="Q970" i="2"/>
  <c r="P970" i="2"/>
  <c r="R970" i="2" s="1"/>
  <c r="O970" i="2"/>
  <c r="M970" i="2"/>
  <c r="N970" i="2" s="1"/>
  <c r="L970" i="2"/>
  <c r="R969" i="2"/>
  <c r="Q969" i="2"/>
  <c r="P969" i="2"/>
  <c r="O969" i="2"/>
  <c r="N969" i="2"/>
  <c r="M969" i="2"/>
  <c r="L969" i="2"/>
  <c r="Q968" i="2"/>
  <c r="P968" i="2"/>
  <c r="R968" i="2" s="1"/>
  <c r="O968" i="2"/>
  <c r="M968" i="2"/>
  <c r="L968" i="2"/>
  <c r="Q967" i="2"/>
  <c r="P967" i="2"/>
  <c r="R967" i="2" s="1"/>
  <c r="O967" i="2"/>
  <c r="M967" i="2"/>
  <c r="L967" i="2"/>
  <c r="Q966" i="2"/>
  <c r="P966" i="2"/>
  <c r="R966" i="2" s="1"/>
  <c r="O966" i="2"/>
  <c r="M966" i="2"/>
  <c r="L966" i="2"/>
  <c r="Q965" i="2"/>
  <c r="P965" i="2"/>
  <c r="R965" i="2" s="1"/>
  <c r="O965" i="2"/>
  <c r="M965" i="2"/>
  <c r="N965" i="2" s="1"/>
  <c r="L965" i="2"/>
  <c r="Q964" i="2"/>
  <c r="P964" i="2"/>
  <c r="R964" i="2" s="1"/>
  <c r="O964" i="2"/>
  <c r="M964" i="2"/>
  <c r="N964" i="2" s="1"/>
  <c r="L964" i="2"/>
  <c r="Q963" i="2"/>
  <c r="P963" i="2"/>
  <c r="R963" i="2" s="1"/>
  <c r="O963" i="2"/>
  <c r="M963" i="2"/>
  <c r="L963" i="2"/>
  <c r="N963" i="2" s="1"/>
  <c r="Q962" i="2"/>
  <c r="P962" i="2"/>
  <c r="R962" i="2" s="1"/>
  <c r="O962" i="2"/>
  <c r="M962" i="2"/>
  <c r="N962" i="2" s="1"/>
  <c r="L962" i="2"/>
  <c r="Q961" i="2"/>
  <c r="P961" i="2"/>
  <c r="R961" i="2" s="1"/>
  <c r="O961" i="2"/>
  <c r="M961" i="2"/>
  <c r="L961" i="2"/>
  <c r="N961" i="2" s="1"/>
  <c r="R960" i="2"/>
  <c r="Q960" i="2"/>
  <c r="P960" i="2"/>
  <c r="O960" i="2"/>
  <c r="M960" i="2"/>
  <c r="L960" i="2"/>
  <c r="Q959" i="2"/>
  <c r="P959" i="2"/>
  <c r="R959" i="2" s="1"/>
  <c r="O959" i="2"/>
  <c r="M959" i="2"/>
  <c r="L959" i="2"/>
  <c r="Q958" i="2"/>
  <c r="P958" i="2"/>
  <c r="R958" i="2" s="1"/>
  <c r="O958" i="2"/>
  <c r="M958" i="2"/>
  <c r="L958" i="2"/>
  <c r="Q957" i="2"/>
  <c r="P957" i="2"/>
  <c r="R957" i="2" s="1"/>
  <c r="O957" i="2"/>
  <c r="M957" i="2"/>
  <c r="N957" i="2" s="1"/>
  <c r="L957" i="2"/>
  <c r="R956" i="2"/>
  <c r="Q956" i="2"/>
  <c r="P956" i="2"/>
  <c r="O956" i="2"/>
  <c r="M956" i="2"/>
  <c r="N956" i="2" s="1"/>
  <c r="L956" i="2"/>
  <c r="Q955" i="2"/>
  <c r="P955" i="2"/>
  <c r="R955" i="2" s="1"/>
  <c r="O955" i="2"/>
  <c r="M955" i="2"/>
  <c r="L955" i="2"/>
  <c r="N955" i="2" s="1"/>
  <c r="Q954" i="2"/>
  <c r="P954" i="2"/>
  <c r="R954" i="2" s="1"/>
  <c r="O954" i="2"/>
  <c r="M954" i="2"/>
  <c r="N954" i="2" s="1"/>
  <c r="L954" i="2"/>
  <c r="R953" i="2"/>
  <c r="Q953" i="2"/>
  <c r="P953" i="2"/>
  <c r="O953" i="2"/>
  <c r="N953" i="2"/>
  <c r="M953" i="2"/>
  <c r="L953" i="2"/>
  <c r="Q952" i="2"/>
  <c r="P952" i="2"/>
  <c r="R952" i="2" s="1"/>
  <c r="O952" i="2"/>
  <c r="M952" i="2"/>
  <c r="L952" i="2"/>
  <c r="Q951" i="2"/>
  <c r="P951" i="2"/>
  <c r="R951" i="2" s="1"/>
  <c r="O951" i="2"/>
  <c r="M951" i="2"/>
  <c r="L951" i="2"/>
  <c r="Q950" i="2"/>
  <c r="P950" i="2"/>
  <c r="R950" i="2" s="1"/>
  <c r="O950" i="2"/>
  <c r="M950" i="2"/>
  <c r="L950" i="2"/>
  <c r="Q949" i="2"/>
  <c r="P949" i="2"/>
  <c r="R949" i="2" s="1"/>
  <c r="O949" i="2"/>
  <c r="M949" i="2"/>
  <c r="N949" i="2" s="1"/>
  <c r="L949" i="2"/>
  <c r="Q948" i="2"/>
  <c r="P948" i="2"/>
  <c r="R948" i="2" s="1"/>
  <c r="O948" i="2"/>
  <c r="M948" i="2"/>
  <c r="N948" i="2" s="1"/>
  <c r="L948" i="2"/>
  <c r="Q947" i="2"/>
  <c r="P947" i="2"/>
  <c r="R947" i="2" s="1"/>
  <c r="O947" i="2"/>
  <c r="M947" i="2"/>
  <c r="L947" i="2"/>
  <c r="N947" i="2" s="1"/>
  <c r="Q946" i="2"/>
  <c r="P946" i="2"/>
  <c r="R946" i="2" s="1"/>
  <c r="O946" i="2"/>
  <c r="M946" i="2"/>
  <c r="N946" i="2" s="1"/>
  <c r="L946" i="2"/>
  <c r="Q945" i="2"/>
  <c r="P945" i="2"/>
  <c r="R945" i="2" s="1"/>
  <c r="O945" i="2"/>
  <c r="M945" i="2"/>
  <c r="L945" i="2"/>
  <c r="N945" i="2" s="1"/>
  <c r="R944" i="2"/>
  <c r="Q944" i="2"/>
  <c r="P944" i="2"/>
  <c r="O944" i="2"/>
  <c r="M944" i="2"/>
  <c r="L944" i="2"/>
  <c r="Q943" i="2"/>
  <c r="P943" i="2"/>
  <c r="R943" i="2" s="1"/>
  <c r="O943" i="2"/>
  <c r="M943" i="2"/>
  <c r="L943" i="2"/>
  <c r="Q942" i="2"/>
  <c r="P942" i="2"/>
  <c r="R942" i="2" s="1"/>
  <c r="O942" i="2"/>
  <c r="M942" i="2"/>
  <c r="L942" i="2"/>
  <c r="Q941" i="2"/>
  <c r="P941" i="2"/>
  <c r="R941" i="2" s="1"/>
  <c r="O941" i="2"/>
  <c r="M941" i="2"/>
  <c r="N941" i="2" s="1"/>
  <c r="L941" i="2"/>
  <c r="Q940" i="2"/>
  <c r="P940" i="2"/>
  <c r="R940" i="2" s="1"/>
  <c r="O940" i="2"/>
  <c r="M940" i="2"/>
  <c r="L940" i="2"/>
  <c r="Q939" i="2"/>
  <c r="P939" i="2"/>
  <c r="R939" i="2" s="1"/>
  <c r="O939" i="2"/>
  <c r="M939" i="2"/>
  <c r="L939" i="2"/>
  <c r="Q938" i="2"/>
  <c r="P938" i="2"/>
  <c r="R938" i="2" s="1"/>
  <c r="O938" i="2"/>
  <c r="M938" i="2"/>
  <c r="N938" i="2" s="1"/>
  <c r="L938" i="2"/>
  <c r="R937" i="2"/>
  <c r="Q937" i="2"/>
  <c r="P937" i="2"/>
  <c r="O937" i="2"/>
  <c r="N937" i="2"/>
  <c r="M937" i="2"/>
  <c r="L937" i="2"/>
  <c r="Q936" i="2"/>
  <c r="P936" i="2"/>
  <c r="R936" i="2" s="1"/>
  <c r="O936" i="2"/>
  <c r="M936" i="2"/>
  <c r="N936" i="2" s="1"/>
  <c r="L936" i="2"/>
  <c r="Q935" i="2"/>
  <c r="P935" i="2"/>
  <c r="R935" i="2" s="1"/>
  <c r="O935" i="2"/>
  <c r="M935" i="2"/>
  <c r="L935" i="2"/>
  <c r="N935" i="2" s="1"/>
  <c r="Q934" i="2"/>
  <c r="P934" i="2"/>
  <c r="R934" i="2" s="1"/>
  <c r="O934" i="2"/>
  <c r="M934" i="2"/>
  <c r="L934" i="2"/>
  <c r="Q933" i="2"/>
  <c r="P933" i="2"/>
  <c r="R933" i="2" s="1"/>
  <c r="O933" i="2"/>
  <c r="M933" i="2"/>
  <c r="N933" i="2" s="1"/>
  <c r="L933" i="2"/>
  <c r="Q932" i="2"/>
  <c r="P932" i="2"/>
  <c r="R932" i="2" s="1"/>
  <c r="O932" i="2"/>
  <c r="M932" i="2"/>
  <c r="L932" i="2"/>
  <c r="Q931" i="2"/>
  <c r="P931" i="2"/>
  <c r="R931" i="2" s="1"/>
  <c r="O931" i="2"/>
  <c r="M931" i="2"/>
  <c r="L931" i="2"/>
  <c r="R930" i="2"/>
  <c r="Q930" i="2"/>
  <c r="P930" i="2"/>
  <c r="O930" i="2"/>
  <c r="M930" i="2"/>
  <c r="N930" i="2" s="1"/>
  <c r="L930" i="2"/>
  <c r="Q929" i="2"/>
  <c r="P929" i="2"/>
  <c r="R929" i="2" s="1"/>
  <c r="O929" i="2"/>
  <c r="M929" i="2"/>
  <c r="L929" i="2"/>
  <c r="N929" i="2" s="1"/>
  <c r="Q928" i="2"/>
  <c r="P928" i="2"/>
  <c r="R928" i="2" s="1"/>
  <c r="O928" i="2"/>
  <c r="M928" i="2"/>
  <c r="N928" i="2" s="1"/>
  <c r="L928" i="2"/>
  <c r="Q927" i="2"/>
  <c r="P927" i="2"/>
  <c r="R927" i="2" s="1"/>
  <c r="O927" i="2"/>
  <c r="M927" i="2"/>
  <c r="L927" i="2"/>
  <c r="N927" i="2" s="1"/>
  <c r="R926" i="2"/>
  <c r="Q926" i="2"/>
  <c r="P926" i="2"/>
  <c r="O926" i="2"/>
  <c r="M926" i="2"/>
  <c r="L926" i="2"/>
  <c r="Q925" i="2"/>
  <c r="P925" i="2"/>
  <c r="R925" i="2" s="1"/>
  <c r="O925" i="2"/>
  <c r="M925" i="2"/>
  <c r="N925" i="2" s="1"/>
  <c r="L925" i="2"/>
  <c r="Q924" i="2"/>
  <c r="P924" i="2"/>
  <c r="R924" i="2" s="1"/>
  <c r="O924" i="2"/>
  <c r="M924" i="2"/>
  <c r="L924" i="2"/>
  <c r="Q923" i="2"/>
  <c r="P923" i="2"/>
  <c r="R923" i="2" s="1"/>
  <c r="O923" i="2"/>
  <c r="M923" i="2"/>
  <c r="L923" i="2"/>
  <c r="Q922" i="2"/>
  <c r="P922" i="2"/>
  <c r="R922" i="2" s="1"/>
  <c r="O922" i="2"/>
  <c r="M922" i="2"/>
  <c r="N922" i="2" s="1"/>
  <c r="L922" i="2"/>
  <c r="R921" i="2"/>
  <c r="Q921" i="2"/>
  <c r="P921" i="2"/>
  <c r="O921" i="2"/>
  <c r="N921" i="2"/>
  <c r="M921" i="2"/>
  <c r="L921" i="2"/>
  <c r="Q920" i="2"/>
  <c r="P920" i="2"/>
  <c r="R920" i="2" s="1"/>
  <c r="O920" i="2"/>
  <c r="M920" i="2"/>
  <c r="N920" i="2" s="1"/>
  <c r="L920" i="2"/>
  <c r="Q919" i="2"/>
  <c r="P919" i="2"/>
  <c r="R919" i="2" s="1"/>
  <c r="O919" i="2"/>
  <c r="M919" i="2"/>
  <c r="L919" i="2"/>
  <c r="N919" i="2" s="1"/>
  <c r="Q918" i="2"/>
  <c r="P918" i="2"/>
  <c r="R918" i="2" s="1"/>
  <c r="O918" i="2"/>
  <c r="M918" i="2"/>
  <c r="L918" i="2"/>
  <c r="Q917" i="2"/>
  <c r="P917" i="2"/>
  <c r="R917" i="2" s="1"/>
  <c r="O917" i="2"/>
  <c r="M917" i="2"/>
  <c r="N917" i="2" s="1"/>
  <c r="L917" i="2"/>
  <c r="Q916" i="2"/>
  <c r="P916" i="2"/>
  <c r="R916" i="2" s="1"/>
  <c r="O916" i="2"/>
  <c r="M916" i="2"/>
  <c r="L916" i="2"/>
  <c r="Q915" i="2"/>
  <c r="P915" i="2"/>
  <c r="R915" i="2" s="1"/>
  <c r="O915" i="2"/>
  <c r="M915" i="2"/>
  <c r="L915" i="2"/>
  <c r="R914" i="2"/>
  <c r="Q914" i="2"/>
  <c r="P914" i="2"/>
  <c r="O914" i="2"/>
  <c r="M914" i="2"/>
  <c r="N914" i="2" s="1"/>
  <c r="L914" i="2"/>
  <c r="Q913" i="2"/>
  <c r="P913" i="2"/>
  <c r="R913" i="2" s="1"/>
  <c r="O913" i="2"/>
  <c r="M913" i="2"/>
  <c r="L913" i="2"/>
  <c r="N913" i="2" s="1"/>
  <c r="Q912" i="2"/>
  <c r="P912" i="2"/>
  <c r="R912" i="2" s="1"/>
  <c r="O912" i="2"/>
  <c r="M912" i="2"/>
  <c r="N912" i="2" s="1"/>
  <c r="L912" i="2"/>
  <c r="Q911" i="2"/>
  <c r="P911" i="2"/>
  <c r="R911" i="2" s="1"/>
  <c r="O911" i="2"/>
  <c r="M911" i="2"/>
  <c r="L911" i="2"/>
  <c r="N911" i="2" s="1"/>
  <c r="R910" i="2"/>
  <c r="Q910" i="2"/>
  <c r="P910" i="2"/>
  <c r="O910" i="2"/>
  <c r="M910" i="2"/>
  <c r="L910" i="2"/>
  <c r="Q909" i="2"/>
  <c r="P909" i="2"/>
  <c r="R909" i="2" s="1"/>
  <c r="O909" i="2"/>
  <c r="M909" i="2"/>
  <c r="N909" i="2" s="1"/>
  <c r="L909" i="2"/>
  <c r="Q908" i="2"/>
  <c r="P908" i="2"/>
  <c r="R908" i="2" s="1"/>
  <c r="O908" i="2"/>
  <c r="M908" i="2"/>
  <c r="L908" i="2"/>
  <c r="Q907" i="2"/>
  <c r="P907" i="2"/>
  <c r="R907" i="2" s="1"/>
  <c r="O907" i="2"/>
  <c r="M907" i="2"/>
  <c r="L907" i="2"/>
  <c r="Q906" i="2"/>
  <c r="P906" i="2"/>
  <c r="R906" i="2" s="1"/>
  <c r="O906" i="2"/>
  <c r="M906" i="2"/>
  <c r="N906" i="2" s="1"/>
  <c r="L906" i="2"/>
  <c r="R905" i="2"/>
  <c r="Q905" i="2"/>
  <c r="P905" i="2"/>
  <c r="O905" i="2"/>
  <c r="N905" i="2"/>
  <c r="M905" i="2"/>
  <c r="L905" i="2"/>
  <c r="Q904" i="2"/>
  <c r="P904" i="2"/>
  <c r="R904" i="2" s="1"/>
  <c r="O904" i="2"/>
  <c r="M904" i="2"/>
  <c r="N904" i="2" s="1"/>
  <c r="L904" i="2"/>
  <c r="Q903" i="2"/>
  <c r="P903" i="2"/>
  <c r="R903" i="2" s="1"/>
  <c r="O903" i="2"/>
  <c r="M903" i="2"/>
  <c r="L903" i="2"/>
  <c r="N903" i="2" s="1"/>
  <c r="Q902" i="2"/>
  <c r="P902" i="2"/>
  <c r="R902" i="2" s="1"/>
  <c r="O902" i="2"/>
  <c r="M902" i="2"/>
  <c r="L902" i="2"/>
  <c r="R901" i="2"/>
  <c r="Q901" i="2"/>
  <c r="P901" i="2"/>
  <c r="O901" i="2"/>
  <c r="M901" i="2"/>
  <c r="N901" i="2" s="1"/>
  <c r="L901" i="2"/>
  <c r="Q900" i="2"/>
  <c r="P900" i="2"/>
  <c r="R900" i="2" s="1"/>
  <c r="O900" i="2"/>
  <c r="M900" i="2"/>
  <c r="L900" i="2"/>
  <c r="Q899" i="2"/>
  <c r="P899" i="2"/>
  <c r="R899" i="2" s="1"/>
  <c r="O899" i="2"/>
  <c r="M899" i="2"/>
  <c r="L899" i="2"/>
  <c r="R898" i="2"/>
  <c r="Q898" i="2"/>
  <c r="P898" i="2"/>
  <c r="O898" i="2"/>
  <c r="M898" i="2"/>
  <c r="N898" i="2" s="1"/>
  <c r="L898" i="2"/>
  <c r="Q897" i="2"/>
  <c r="P897" i="2"/>
  <c r="R897" i="2" s="1"/>
  <c r="O897" i="2"/>
  <c r="M897" i="2"/>
  <c r="L897" i="2"/>
  <c r="N897" i="2" s="1"/>
  <c r="Q896" i="2"/>
  <c r="P896" i="2"/>
  <c r="R896" i="2" s="1"/>
  <c r="O896" i="2"/>
  <c r="M896" i="2"/>
  <c r="N896" i="2" s="1"/>
  <c r="L896" i="2"/>
  <c r="Q895" i="2"/>
  <c r="P895" i="2"/>
  <c r="R895" i="2" s="1"/>
  <c r="O895" i="2"/>
  <c r="M895" i="2"/>
  <c r="L895" i="2"/>
  <c r="N895" i="2" s="1"/>
  <c r="R894" i="2"/>
  <c r="Q894" i="2"/>
  <c r="P894" i="2"/>
  <c r="O894" i="2"/>
  <c r="M894" i="2"/>
  <c r="L894" i="2"/>
  <c r="Q893" i="2"/>
  <c r="P893" i="2"/>
  <c r="R893" i="2" s="1"/>
  <c r="O893" i="2"/>
  <c r="M893" i="2"/>
  <c r="N893" i="2" s="1"/>
  <c r="L893" i="2"/>
  <c r="Q892" i="2"/>
  <c r="P892" i="2"/>
  <c r="R892" i="2" s="1"/>
  <c r="O892" i="2"/>
  <c r="M892" i="2"/>
  <c r="L892" i="2"/>
  <c r="Q891" i="2"/>
  <c r="P891" i="2"/>
  <c r="R891" i="2" s="1"/>
  <c r="O891" i="2"/>
  <c r="M891" i="2"/>
  <c r="L891" i="2"/>
  <c r="Q890" i="2"/>
  <c r="P890" i="2"/>
  <c r="R890" i="2" s="1"/>
  <c r="O890" i="2"/>
  <c r="M890" i="2"/>
  <c r="N890" i="2" s="1"/>
  <c r="L890" i="2"/>
  <c r="R889" i="2"/>
  <c r="Q889" i="2"/>
  <c r="P889" i="2"/>
  <c r="O889" i="2"/>
  <c r="N889" i="2"/>
  <c r="M889" i="2"/>
  <c r="L889" i="2"/>
  <c r="Q888" i="2"/>
  <c r="P888" i="2"/>
  <c r="R888" i="2" s="1"/>
  <c r="O888" i="2"/>
  <c r="M888" i="2"/>
  <c r="N888" i="2" s="1"/>
  <c r="L888" i="2"/>
  <c r="Q887" i="2"/>
  <c r="P887" i="2"/>
  <c r="R887" i="2" s="1"/>
  <c r="O887" i="2"/>
  <c r="M887" i="2"/>
  <c r="L887" i="2"/>
  <c r="N887" i="2" s="1"/>
  <c r="Q886" i="2"/>
  <c r="P886" i="2"/>
  <c r="R886" i="2" s="1"/>
  <c r="O886" i="2"/>
  <c r="M886" i="2"/>
  <c r="L886" i="2"/>
  <c r="R885" i="2"/>
  <c r="Q885" i="2"/>
  <c r="P885" i="2"/>
  <c r="O885" i="2"/>
  <c r="M885" i="2"/>
  <c r="N885" i="2" s="1"/>
  <c r="L885" i="2"/>
  <c r="Q884" i="2"/>
  <c r="P884" i="2"/>
  <c r="R884" i="2" s="1"/>
  <c r="O884" i="2"/>
  <c r="M884" i="2"/>
  <c r="L884" i="2"/>
  <c r="Q883" i="2"/>
  <c r="P883" i="2"/>
  <c r="R883" i="2" s="1"/>
  <c r="O883" i="2"/>
  <c r="M883" i="2"/>
  <c r="L883" i="2"/>
  <c r="R882" i="2"/>
  <c r="Q882" i="2"/>
  <c r="P882" i="2"/>
  <c r="O882" i="2"/>
  <c r="M882" i="2"/>
  <c r="N882" i="2" s="1"/>
  <c r="L882" i="2"/>
  <c r="Q881" i="2"/>
  <c r="P881" i="2"/>
  <c r="R881" i="2" s="1"/>
  <c r="O881" i="2"/>
  <c r="M881" i="2"/>
  <c r="L881" i="2"/>
  <c r="N881" i="2" s="1"/>
  <c r="Q880" i="2"/>
  <c r="P880" i="2"/>
  <c r="R880" i="2" s="1"/>
  <c r="O880" i="2"/>
  <c r="M880" i="2"/>
  <c r="N880" i="2" s="1"/>
  <c r="L880" i="2"/>
  <c r="Q879" i="2"/>
  <c r="P879" i="2"/>
  <c r="R879" i="2" s="1"/>
  <c r="O879" i="2"/>
  <c r="M879" i="2"/>
  <c r="L879" i="2"/>
  <c r="N879" i="2" s="1"/>
  <c r="R878" i="2"/>
  <c r="Q878" i="2"/>
  <c r="P878" i="2"/>
  <c r="O878" i="2"/>
  <c r="M878" i="2"/>
  <c r="L878" i="2"/>
  <c r="Q877" i="2"/>
  <c r="P877" i="2"/>
  <c r="R877" i="2" s="1"/>
  <c r="O877" i="2"/>
  <c r="M877" i="2"/>
  <c r="N877" i="2" s="1"/>
  <c r="L877" i="2"/>
  <c r="Q876" i="2"/>
  <c r="P876" i="2"/>
  <c r="R876" i="2" s="1"/>
  <c r="O876" i="2"/>
  <c r="M876" i="2"/>
  <c r="L876" i="2"/>
  <c r="Q875" i="2"/>
  <c r="P875" i="2"/>
  <c r="R875" i="2" s="1"/>
  <c r="O875" i="2"/>
  <c r="M875" i="2"/>
  <c r="L875" i="2"/>
  <c r="Q874" i="2"/>
  <c r="P874" i="2"/>
  <c r="R874" i="2" s="1"/>
  <c r="O874" i="2"/>
  <c r="M874" i="2"/>
  <c r="N874" i="2" s="1"/>
  <c r="L874" i="2"/>
  <c r="R873" i="2"/>
  <c r="Q873" i="2"/>
  <c r="P873" i="2"/>
  <c r="O873" i="2"/>
  <c r="N873" i="2"/>
  <c r="M873" i="2"/>
  <c r="L873" i="2"/>
  <c r="Q872" i="2"/>
  <c r="P872" i="2"/>
  <c r="R872" i="2" s="1"/>
  <c r="O872" i="2"/>
  <c r="M872" i="2"/>
  <c r="N872" i="2" s="1"/>
  <c r="L872" i="2"/>
  <c r="Q871" i="2"/>
  <c r="P871" i="2"/>
  <c r="R871" i="2" s="1"/>
  <c r="O871" i="2"/>
  <c r="M871" i="2"/>
  <c r="L871" i="2"/>
  <c r="N871" i="2" s="1"/>
  <c r="Q870" i="2"/>
  <c r="P870" i="2"/>
  <c r="R870" i="2" s="1"/>
  <c r="O870" i="2"/>
  <c r="M870" i="2"/>
  <c r="L870" i="2"/>
  <c r="R869" i="2"/>
  <c r="Q869" i="2"/>
  <c r="P869" i="2"/>
  <c r="O869" i="2"/>
  <c r="M869" i="2"/>
  <c r="N869" i="2" s="1"/>
  <c r="L869" i="2"/>
  <c r="Q868" i="2"/>
  <c r="P868" i="2"/>
  <c r="R868" i="2" s="1"/>
  <c r="O868" i="2"/>
  <c r="M868" i="2"/>
  <c r="L868" i="2"/>
  <c r="Q867" i="2"/>
  <c r="P867" i="2"/>
  <c r="R867" i="2" s="1"/>
  <c r="O867" i="2"/>
  <c r="M867" i="2"/>
  <c r="L867" i="2"/>
  <c r="R866" i="2"/>
  <c r="Q866" i="2"/>
  <c r="P866" i="2"/>
  <c r="O866" i="2"/>
  <c r="M866" i="2"/>
  <c r="N866" i="2" s="1"/>
  <c r="L866" i="2"/>
  <c r="Q865" i="2"/>
  <c r="P865" i="2"/>
  <c r="R865" i="2" s="1"/>
  <c r="O865" i="2"/>
  <c r="M865" i="2"/>
  <c r="L865" i="2"/>
  <c r="N865" i="2" s="1"/>
  <c r="Q864" i="2"/>
  <c r="P864" i="2"/>
  <c r="R864" i="2" s="1"/>
  <c r="O864" i="2"/>
  <c r="M864" i="2"/>
  <c r="N864" i="2" s="1"/>
  <c r="L864" i="2"/>
  <c r="Q863" i="2"/>
  <c r="P863" i="2"/>
  <c r="R863" i="2" s="1"/>
  <c r="O863" i="2"/>
  <c r="M863" i="2"/>
  <c r="L863" i="2"/>
  <c r="N863" i="2" s="1"/>
  <c r="R862" i="2"/>
  <c r="Q862" i="2"/>
  <c r="P862" i="2"/>
  <c r="O862" i="2"/>
  <c r="M862" i="2"/>
  <c r="L862" i="2"/>
  <c r="Q861" i="2"/>
  <c r="P861" i="2"/>
  <c r="R861" i="2" s="1"/>
  <c r="O861" i="2"/>
  <c r="M861" i="2"/>
  <c r="N861" i="2" s="1"/>
  <c r="L861" i="2"/>
  <c r="Q860" i="2"/>
  <c r="P860" i="2"/>
  <c r="R860" i="2" s="1"/>
  <c r="O860" i="2"/>
  <c r="M860" i="2"/>
  <c r="L860" i="2"/>
  <c r="Q859" i="2"/>
  <c r="P859" i="2"/>
  <c r="R859" i="2" s="1"/>
  <c r="O859" i="2"/>
  <c r="M859" i="2"/>
  <c r="L859" i="2"/>
  <c r="Q858" i="2"/>
  <c r="P858" i="2"/>
  <c r="R858" i="2" s="1"/>
  <c r="O858" i="2"/>
  <c r="M858" i="2"/>
  <c r="N858" i="2" s="1"/>
  <c r="L858" i="2"/>
  <c r="R857" i="2"/>
  <c r="Q857" i="2"/>
  <c r="P857" i="2"/>
  <c r="O857" i="2"/>
  <c r="N857" i="2"/>
  <c r="M857" i="2"/>
  <c r="L857" i="2"/>
  <c r="Q856" i="2"/>
  <c r="P856" i="2"/>
  <c r="R856" i="2" s="1"/>
  <c r="O856" i="2"/>
  <c r="M856" i="2"/>
  <c r="N856" i="2" s="1"/>
  <c r="L856" i="2"/>
  <c r="Q855" i="2"/>
  <c r="P855" i="2"/>
  <c r="R855" i="2" s="1"/>
  <c r="O855" i="2"/>
  <c r="M855" i="2"/>
  <c r="L855" i="2"/>
  <c r="N855" i="2" s="1"/>
  <c r="Q854" i="2"/>
  <c r="P854" i="2"/>
  <c r="R854" i="2" s="1"/>
  <c r="O854" i="2"/>
  <c r="M854" i="2"/>
  <c r="L854" i="2"/>
  <c r="R853" i="2"/>
  <c r="Q853" i="2"/>
  <c r="P853" i="2"/>
  <c r="O853" i="2"/>
  <c r="M853" i="2"/>
  <c r="N853" i="2" s="1"/>
  <c r="L853" i="2"/>
  <c r="Q852" i="2"/>
  <c r="P852" i="2"/>
  <c r="R852" i="2" s="1"/>
  <c r="O852" i="2"/>
  <c r="M852" i="2"/>
  <c r="L852" i="2"/>
  <c r="Q851" i="2"/>
  <c r="P851" i="2"/>
  <c r="R851" i="2" s="1"/>
  <c r="O851" i="2"/>
  <c r="M851" i="2"/>
  <c r="L851" i="2"/>
  <c r="R850" i="2"/>
  <c r="Q850" i="2"/>
  <c r="P850" i="2"/>
  <c r="O850" i="2"/>
  <c r="M850" i="2"/>
  <c r="N850" i="2" s="1"/>
  <c r="L850" i="2"/>
  <c r="Q849" i="2"/>
  <c r="P849" i="2"/>
  <c r="R849" i="2" s="1"/>
  <c r="O849" i="2"/>
  <c r="M849" i="2"/>
  <c r="L849" i="2"/>
  <c r="N849" i="2" s="1"/>
  <c r="Q848" i="2"/>
  <c r="P848" i="2"/>
  <c r="R848" i="2" s="1"/>
  <c r="O848" i="2"/>
  <c r="M848" i="2"/>
  <c r="N848" i="2" s="1"/>
  <c r="L848" i="2"/>
  <c r="Q847" i="2"/>
  <c r="P847" i="2"/>
  <c r="R847" i="2" s="1"/>
  <c r="O847" i="2"/>
  <c r="M847" i="2"/>
  <c r="L847" i="2"/>
  <c r="N847" i="2" s="1"/>
  <c r="R846" i="2"/>
  <c r="Q846" i="2"/>
  <c r="P846" i="2"/>
  <c r="O846" i="2"/>
  <c r="M846" i="2"/>
  <c r="L846" i="2"/>
  <c r="Q845" i="2"/>
  <c r="P845" i="2"/>
  <c r="R845" i="2" s="1"/>
  <c r="O845" i="2"/>
  <c r="M845" i="2"/>
  <c r="N845" i="2" s="1"/>
  <c r="L845" i="2"/>
  <c r="Q844" i="2"/>
  <c r="P844" i="2"/>
  <c r="R844" i="2" s="1"/>
  <c r="O844" i="2"/>
  <c r="M844" i="2"/>
  <c r="L844" i="2"/>
  <c r="Q843" i="2"/>
  <c r="P843" i="2"/>
  <c r="R843" i="2" s="1"/>
  <c r="O843" i="2"/>
  <c r="M843" i="2"/>
  <c r="L843" i="2"/>
  <c r="Q842" i="2"/>
  <c r="P842" i="2"/>
  <c r="R842" i="2" s="1"/>
  <c r="O842" i="2"/>
  <c r="M842" i="2"/>
  <c r="N842" i="2" s="1"/>
  <c r="L842" i="2"/>
  <c r="R841" i="2"/>
  <c r="Q841" i="2"/>
  <c r="P841" i="2"/>
  <c r="O841" i="2"/>
  <c r="N841" i="2"/>
  <c r="M841" i="2"/>
  <c r="L841" i="2"/>
  <c r="Q840" i="2"/>
  <c r="P840" i="2"/>
  <c r="R840" i="2" s="1"/>
  <c r="O840" i="2"/>
  <c r="M840" i="2"/>
  <c r="N840" i="2" s="1"/>
  <c r="L840" i="2"/>
  <c r="Q839" i="2"/>
  <c r="P839" i="2"/>
  <c r="R839" i="2" s="1"/>
  <c r="O839" i="2"/>
  <c r="M839" i="2"/>
  <c r="L839" i="2"/>
  <c r="N839" i="2" s="1"/>
  <c r="Q838" i="2"/>
  <c r="P838" i="2"/>
  <c r="R838" i="2" s="1"/>
  <c r="O838" i="2"/>
  <c r="M838" i="2"/>
  <c r="L838" i="2"/>
  <c r="R837" i="2"/>
  <c r="Q837" i="2"/>
  <c r="P837" i="2"/>
  <c r="O837" i="2"/>
  <c r="M837" i="2"/>
  <c r="N837" i="2" s="1"/>
  <c r="L837" i="2"/>
  <c r="Q836" i="2"/>
  <c r="P836" i="2"/>
  <c r="R836" i="2" s="1"/>
  <c r="O836" i="2"/>
  <c r="M836" i="2"/>
  <c r="L836" i="2"/>
  <c r="Q835" i="2"/>
  <c r="P835" i="2"/>
  <c r="R835" i="2" s="1"/>
  <c r="O835" i="2"/>
  <c r="M835" i="2"/>
  <c r="L835" i="2"/>
  <c r="R834" i="2"/>
  <c r="Q834" i="2"/>
  <c r="P834" i="2"/>
  <c r="O834" i="2"/>
  <c r="M834" i="2"/>
  <c r="N834" i="2" s="1"/>
  <c r="L834" i="2"/>
  <c r="Q833" i="2"/>
  <c r="P833" i="2"/>
  <c r="R833" i="2" s="1"/>
  <c r="O833" i="2"/>
  <c r="M833" i="2"/>
  <c r="L833" i="2"/>
  <c r="N833" i="2" s="1"/>
  <c r="Q832" i="2"/>
  <c r="P832" i="2"/>
  <c r="R832" i="2" s="1"/>
  <c r="O832" i="2"/>
  <c r="M832" i="2"/>
  <c r="N832" i="2" s="1"/>
  <c r="L832" i="2"/>
  <c r="Q831" i="2"/>
  <c r="P831" i="2"/>
  <c r="R831" i="2" s="1"/>
  <c r="O831" i="2"/>
  <c r="M831" i="2"/>
  <c r="L831" i="2"/>
  <c r="N831" i="2" s="1"/>
  <c r="R830" i="2"/>
  <c r="Q830" i="2"/>
  <c r="P830" i="2"/>
  <c r="O830" i="2"/>
  <c r="M830" i="2"/>
  <c r="L830" i="2"/>
  <c r="Q829" i="2"/>
  <c r="P829" i="2"/>
  <c r="R829" i="2" s="1"/>
  <c r="O829" i="2"/>
  <c r="M829" i="2"/>
  <c r="N829" i="2" s="1"/>
  <c r="L829" i="2"/>
  <c r="Q828" i="2"/>
  <c r="P828" i="2"/>
  <c r="R828" i="2" s="1"/>
  <c r="O828" i="2"/>
  <c r="M828" i="2"/>
  <c r="L828" i="2"/>
  <c r="Q827" i="2"/>
  <c r="P827" i="2"/>
  <c r="R827" i="2" s="1"/>
  <c r="O827" i="2"/>
  <c r="M827" i="2"/>
  <c r="L827" i="2"/>
  <c r="Q826" i="2"/>
  <c r="P826" i="2"/>
  <c r="R826" i="2" s="1"/>
  <c r="O826" i="2"/>
  <c r="M826" i="2"/>
  <c r="N826" i="2" s="1"/>
  <c r="L826" i="2"/>
  <c r="R825" i="2"/>
  <c r="Q825" i="2"/>
  <c r="P825" i="2"/>
  <c r="O825" i="2"/>
  <c r="N825" i="2"/>
  <c r="M825" i="2"/>
  <c r="L825" i="2"/>
  <c r="Q824" i="2"/>
  <c r="P824" i="2"/>
  <c r="R824" i="2" s="1"/>
  <c r="O824" i="2"/>
  <c r="M824" i="2"/>
  <c r="N824" i="2" s="1"/>
  <c r="L824" i="2"/>
  <c r="Q823" i="2"/>
  <c r="P823" i="2"/>
  <c r="R823" i="2" s="1"/>
  <c r="O823" i="2"/>
  <c r="M823" i="2"/>
  <c r="L823" i="2"/>
  <c r="N823" i="2" s="1"/>
  <c r="Q822" i="2"/>
  <c r="P822" i="2"/>
  <c r="R822" i="2" s="1"/>
  <c r="O822" i="2"/>
  <c r="M822" i="2"/>
  <c r="L822" i="2"/>
  <c r="R821" i="2"/>
  <c r="Q821" i="2"/>
  <c r="P821" i="2"/>
  <c r="O821" i="2"/>
  <c r="M821" i="2"/>
  <c r="N821" i="2" s="1"/>
  <c r="L821" i="2"/>
  <c r="Q820" i="2"/>
  <c r="P820" i="2"/>
  <c r="R820" i="2" s="1"/>
  <c r="O820" i="2"/>
  <c r="M820" i="2"/>
  <c r="L820" i="2"/>
  <c r="Q819" i="2"/>
  <c r="P819" i="2"/>
  <c r="R819" i="2" s="1"/>
  <c r="O819" i="2"/>
  <c r="M819" i="2"/>
  <c r="L819" i="2"/>
  <c r="R818" i="2"/>
  <c r="Q818" i="2"/>
  <c r="P818" i="2"/>
  <c r="O818" i="2"/>
  <c r="M818" i="2"/>
  <c r="N818" i="2" s="1"/>
  <c r="L818" i="2"/>
  <c r="Q817" i="2"/>
  <c r="P817" i="2"/>
  <c r="R817" i="2" s="1"/>
  <c r="O817" i="2"/>
  <c r="M817" i="2"/>
  <c r="L817" i="2"/>
  <c r="N817" i="2" s="1"/>
  <c r="Q816" i="2"/>
  <c r="P816" i="2"/>
  <c r="R816" i="2" s="1"/>
  <c r="O816" i="2"/>
  <c r="M816" i="2"/>
  <c r="N816" i="2" s="1"/>
  <c r="L816" i="2"/>
  <c r="Q815" i="2"/>
  <c r="P815" i="2"/>
  <c r="R815" i="2" s="1"/>
  <c r="O815" i="2"/>
  <c r="M815" i="2"/>
  <c r="L815" i="2"/>
  <c r="N815" i="2" s="1"/>
  <c r="R814" i="2"/>
  <c r="Q814" i="2"/>
  <c r="P814" i="2"/>
  <c r="O814" i="2"/>
  <c r="M814" i="2"/>
  <c r="L814" i="2"/>
  <c r="Q813" i="2"/>
  <c r="P813" i="2"/>
  <c r="R813" i="2" s="1"/>
  <c r="O813" i="2"/>
  <c r="M813" i="2"/>
  <c r="N813" i="2" s="1"/>
  <c r="L813" i="2"/>
  <c r="Q812" i="2"/>
  <c r="P812" i="2"/>
  <c r="R812" i="2" s="1"/>
  <c r="O812" i="2"/>
  <c r="M812" i="2"/>
  <c r="L812" i="2"/>
  <c r="Q811" i="2"/>
  <c r="P811" i="2"/>
  <c r="R811" i="2" s="1"/>
  <c r="O811" i="2"/>
  <c r="M811" i="2"/>
  <c r="L811" i="2"/>
  <c r="Q810" i="2"/>
  <c r="P810" i="2"/>
  <c r="R810" i="2" s="1"/>
  <c r="O810" i="2"/>
  <c r="M810" i="2"/>
  <c r="N810" i="2" s="1"/>
  <c r="L810" i="2"/>
  <c r="R809" i="2"/>
  <c r="Q809" i="2"/>
  <c r="P809" i="2"/>
  <c r="O809" i="2"/>
  <c r="N809" i="2"/>
  <c r="M809" i="2"/>
  <c r="L809" i="2"/>
  <c r="Q808" i="2"/>
  <c r="P808" i="2"/>
  <c r="R808" i="2" s="1"/>
  <c r="O808" i="2"/>
  <c r="M808" i="2"/>
  <c r="N808" i="2" s="1"/>
  <c r="L808" i="2"/>
  <c r="Q807" i="2"/>
  <c r="P807" i="2"/>
  <c r="R807" i="2" s="1"/>
  <c r="O807" i="2"/>
  <c r="M807" i="2"/>
  <c r="L807" i="2"/>
  <c r="N807" i="2" s="1"/>
  <c r="Q806" i="2"/>
  <c r="P806" i="2"/>
  <c r="R806" i="2" s="1"/>
  <c r="O806" i="2"/>
  <c r="M806" i="2"/>
  <c r="L806" i="2"/>
  <c r="R805" i="2"/>
  <c r="Q805" i="2"/>
  <c r="P805" i="2"/>
  <c r="O805" i="2"/>
  <c r="M805" i="2"/>
  <c r="N805" i="2" s="1"/>
  <c r="L805" i="2"/>
  <c r="Q804" i="2"/>
  <c r="P804" i="2"/>
  <c r="R804" i="2" s="1"/>
  <c r="O804" i="2"/>
  <c r="M804" i="2"/>
  <c r="L804" i="2"/>
  <c r="Q803" i="2"/>
  <c r="P803" i="2"/>
  <c r="R803" i="2" s="1"/>
  <c r="O803" i="2"/>
  <c r="M803" i="2"/>
  <c r="L803" i="2"/>
  <c r="R802" i="2"/>
  <c r="Q802" i="2"/>
  <c r="P802" i="2"/>
  <c r="O802" i="2"/>
  <c r="M802" i="2"/>
  <c r="N802" i="2" s="1"/>
  <c r="L802" i="2"/>
  <c r="Q801" i="2"/>
  <c r="P801" i="2"/>
  <c r="R801" i="2" s="1"/>
  <c r="O801" i="2"/>
  <c r="M801" i="2"/>
  <c r="L801" i="2"/>
  <c r="N801" i="2" s="1"/>
  <c r="Q800" i="2"/>
  <c r="P800" i="2"/>
  <c r="R800" i="2" s="1"/>
  <c r="O800" i="2"/>
  <c r="M800" i="2"/>
  <c r="N800" i="2" s="1"/>
  <c r="L800" i="2"/>
  <c r="Q799" i="2"/>
  <c r="P799" i="2"/>
  <c r="R799" i="2" s="1"/>
  <c r="O799" i="2"/>
  <c r="M799" i="2"/>
  <c r="L799" i="2"/>
  <c r="N799" i="2" s="1"/>
  <c r="R798" i="2"/>
  <c r="Q798" i="2"/>
  <c r="P798" i="2"/>
  <c r="O798" i="2"/>
  <c r="M798" i="2"/>
  <c r="L798" i="2"/>
  <c r="Q797" i="2"/>
  <c r="P797" i="2"/>
  <c r="R797" i="2" s="1"/>
  <c r="O797" i="2"/>
  <c r="M797" i="2"/>
  <c r="N797" i="2" s="1"/>
  <c r="L797" i="2"/>
  <c r="Q796" i="2"/>
  <c r="P796" i="2"/>
  <c r="R796" i="2" s="1"/>
  <c r="O796" i="2"/>
  <c r="M796" i="2"/>
  <c r="L796" i="2"/>
  <c r="Q795" i="2"/>
  <c r="P795" i="2"/>
  <c r="R795" i="2" s="1"/>
  <c r="O795" i="2"/>
  <c r="M795" i="2"/>
  <c r="L795" i="2"/>
  <c r="Q794" i="2"/>
  <c r="P794" i="2"/>
  <c r="R794" i="2" s="1"/>
  <c r="O794" i="2"/>
  <c r="M794" i="2"/>
  <c r="N794" i="2" s="1"/>
  <c r="L794" i="2"/>
  <c r="R793" i="2"/>
  <c r="Q793" i="2"/>
  <c r="P793" i="2"/>
  <c r="O793" i="2"/>
  <c r="N793" i="2"/>
  <c r="M793" i="2"/>
  <c r="L793" i="2"/>
  <c r="Q792" i="2"/>
  <c r="P792" i="2"/>
  <c r="R792" i="2" s="1"/>
  <c r="O792" i="2"/>
  <c r="M792" i="2"/>
  <c r="N792" i="2" s="1"/>
  <c r="L792" i="2"/>
  <c r="Q791" i="2"/>
  <c r="P791" i="2"/>
  <c r="R791" i="2" s="1"/>
  <c r="O791" i="2"/>
  <c r="M791" i="2"/>
  <c r="L791" i="2"/>
  <c r="N791" i="2" s="1"/>
  <c r="Q790" i="2"/>
  <c r="P790" i="2"/>
  <c r="R790" i="2" s="1"/>
  <c r="O790" i="2"/>
  <c r="M790" i="2"/>
  <c r="L790" i="2"/>
  <c r="R789" i="2"/>
  <c r="Q789" i="2"/>
  <c r="P789" i="2"/>
  <c r="O789" i="2"/>
  <c r="M789" i="2"/>
  <c r="N789" i="2" s="1"/>
  <c r="L789" i="2"/>
  <c r="Q788" i="2"/>
  <c r="P788" i="2"/>
  <c r="R788" i="2" s="1"/>
  <c r="O788" i="2"/>
  <c r="M788" i="2"/>
  <c r="L788" i="2"/>
  <c r="Q787" i="2"/>
  <c r="P787" i="2"/>
  <c r="R787" i="2" s="1"/>
  <c r="O787" i="2"/>
  <c r="M787" i="2"/>
  <c r="L787" i="2"/>
  <c r="R786" i="2"/>
  <c r="Q786" i="2"/>
  <c r="P786" i="2"/>
  <c r="O786" i="2"/>
  <c r="M786" i="2"/>
  <c r="N786" i="2" s="1"/>
  <c r="L786" i="2"/>
  <c r="Q785" i="2"/>
  <c r="P785" i="2"/>
  <c r="R785" i="2" s="1"/>
  <c r="O785" i="2"/>
  <c r="M785" i="2"/>
  <c r="L785" i="2"/>
  <c r="N785" i="2" s="1"/>
  <c r="Q784" i="2"/>
  <c r="P784" i="2"/>
  <c r="R784" i="2" s="1"/>
  <c r="O784" i="2"/>
  <c r="M784" i="2"/>
  <c r="N784" i="2" s="1"/>
  <c r="L784" i="2"/>
  <c r="Q783" i="2"/>
  <c r="P783" i="2"/>
  <c r="R783" i="2" s="1"/>
  <c r="O783" i="2"/>
  <c r="M783" i="2"/>
  <c r="L783" i="2"/>
  <c r="N783" i="2" s="1"/>
  <c r="R782" i="2"/>
  <c r="Q782" i="2"/>
  <c r="P782" i="2"/>
  <c r="O782" i="2"/>
  <c r="M782" i="2"/>
  <c r="L782" i="2"/>
  <c r="Q781" i="2"/>
  <c r="P781" i="2"/>
  <c r="R781" i="2" s="1"/>
  <c r="O781" i="2"/>
  <c r="M781" i="2"/>
  <c r="N781" i="2" s="1"/>
  <c r="L781" i="2"/>
  <c r="Q780" i="2"/>
  <c r="P780" i="2"/>
  <c r="R780" i="2" s="1"/>
  <c r="O780" i="2"/>
  <c r="M780" i="2"/>
  <c r="L780" i="2"/>
  <c r="Q779" i="2"/>
  <c r="P779" i="2"/>
  <c r="R779" i="2" s="1"/>
  <c r="O779" i="2"/>
  <c r="M779" i="2"/>
  <c r="L779" i="2"/>
  <c r="Q778" i="2"/>
  <c r="P778" i="2"/>
  <c r="R778" i="2" s="1"/>
  <c r="O778" i="2"/>
  <c r="M778" i="2"/>
  <c r="N778" i="2" s="1"/>
  <c r="L778" i="2"/>
  <c r="R777" i="2"/>
  <c r="Q777" i="2"/>
  <c r="P777" i="2"/>
  <c r="O777" i="2"/>
  <c r="N777" i="2"/>
  <c r="M777" i="2"/>
  <c r="L777" i="2"/>
  <c r="Q776" i="2"/>
  <c r="P776" i="2"/>
  <c r="R776" i="2" s="1"/>
  <c r="O776" i="2"/>
  <c r="M776" i="2"/>
  <c r="N776" i="2" s="1"/>
  <c r="L776" i="2"/>
  <c r="Q775" i="2"/>
  <c r="P775" i="2"/>
  <c r="R775" i="2" s="1"/>
  <c r="O775" i="2"/>
  <c r="M775" i="2"/>
  <c r="L775" i="2"/>
  <c r="N775" i="2" s="1"/>
  <c r="Q774" i="2"/>
  <c r="P774" i="2"/>
  <c r="R774" i="2" s="1"/>
  <c r="O774" i="2"/>
  <c r="M774" i="2"/>
  <c r="L774" i="2"/>
  <c r="R773" i="2"/>
  <c r="Q773" i="2"/>
  <c r="P773" i="2"/>
  <c r="O773" i="2"/>
  <c r="M773" i="2"/>
  <c r="N773" i="2" s="1"/>
  <c r="L773" i="2"/>
  <c r="Q772" i="2"/>
  <c r="P772" i="2"/>
  <c r="R772" i="2" s="1"/>
  <c r="O772" i="2"/>
  <c r="M772" i="2"/>
  <c r="L772" i="2"/>
  <c r="Q771" i="2"/>
  <c r="P771" i="2"/>
  <c r="R771" i="2" s="1"/>
  <c r="O771" i="2"/>
  <c r="M771" i="2"/>
  <c r="L771" i="2"/>
  <c r="R770" i="2"/>
  <c r="Q770" i="2"/>
  <c r="P770" i="2"/>
  <c r="O770" i="2"/>
  <c r="M770" i="2"/>
  <c r="N770" i="2" s="1"/>
  <c r="L770" i="2"/>
  <c r="Q769" i="2"/>
  <c r="P769" i="2"/>
  <c r="R769" i="2" s="1"/>
  <c r="O769" i="2"/>
  <c r="M769" i="2"/>
  <c r="L769" i="2"/>
  <c r="N769" i="2" s="1"/>
  <c r="Q768" i="2"/>
  <c r="P768" i="2"/>
  <c r="R768" i="2" s="1"/>
  <c r="O768" i="2"/>
  <c r="M768" i="2"/>
  <c r="N768" i="2" s="1"/>
  <c r="L768" i="2"/>
  <c r="Q767" i="2"/>
  <c r="P767" i="2"/>
  <c r="R767" i="2" s="1"/>
  <c r="O767" i="2"/>
  <c r="M767" i="2"/>
  <c r="L767" i="2"/>
  <c r="N767" i="2" s="1"/>
  <c r="R766" i="2"/>
  <c r="Q766" i="2"/>
  <c r="P766" i="2"/>
  <c r="O766" i="2"/>
  <c r="M766" i="2"/>
  <c r="L766" i="2"/>
  <c r="Q765" i="2"/>
  <c r="P765" i="2"/>
  <c r="R765" i="2" s="1"/>
  <c r="O765" i="2"/>
  <c r="M765" i="2"/>
  <c r="N765" i="2" s="1"/>
  <c r="L765" i="2"/>
  <c r="Q764" i="2"/>
  <c r="P764" i="2"/>
  <c r="R764" i="2" s="1"/>
  <c r="O764" i="2"/>
  <c r="M764" i="2"/>
  <c r="L764" i="2"/>
  <c r="Q763" i="2"/>
  <c r="P763" i="2"/>
  <c r="R763" i="2" s="1"/>
  <c r="O763" i="2"/>
  <c r="M763" i="2"/>
  <c r="L763" i="2"/>
  <c r="Q762" i="2"/>
  <c r="P762" i="2"/>
  <c r="R762" i="2" s="1"/>
  <c r="O762" i="2"/>
  <c r="M762" i="2"/>
  <c r="N762" i="2" s="1"/>
  <c r="L762" i="2"/>
  <c r="R761" i="2"/>
  <c r="Q761" i="2"/>
  <c r="P761" i="2"/>
  <c r="O761" i="2"/>
  <c r="N761" i="2"/>
  <c r="M761" i="2"/>
  <c r="L761" i="2"/>
  <c r="Q760" i="2"/>
  <c r="P760" i="2"/>
  <c r="R760" i="2" s="1"/>
  <c r="O760" i="2"/>
  <c r="M760" i="2"/>
  <c r="N760" i="2" s="1"/>
  <c r="L760" i="2"/>
  <c r="Q759" i="2"/>
  <c r="P759" i="2"/>
  <c r="R759" i="2" s="1"/>
  <c r="O759" i="2"/>
  <c r="M759" i="2"/>
  <c r="L759" i="2"/>
  <c r="N759" i="2" s="1"/>
  <c r="Q758" i="2"/>
  <c r="P758" i="2"/>
  <c r="R758" i="2" s="1"/>
  <c r="O758" i="2"/>
  <c r="M758" i="2"/>
  <c r="L758" i="2"/>
  <c r="R757" i="2"/>
  <c r="Q757" i="2"/>
  <c r="P757" i="2"/>
  <c r="O757" i="2"/>
  <c r="M757" i="2"/>
  <c r="N757" i="2" s="1"/>
  <c r="L757" i="2"/>
  <c r="Q756" i="2"/>
  <c r="P756" i="2"/>
  <c r="R756" i="2" s="1"/>
  <c r="O756" i="2"/>
  <c r="M756" i="2"/>
  <c r="L756" i="2"/>
  <c r="Q755" i="2"/>
  <c r="P755" i="2"/>
  <c r="R755" i="2" s="1"/>
  <c r="O755" i="2"/>
  <c r="M755" i="2"/>
  <c r="L755" i="2"/>
  <c r="R754" i="2"/>
  <c r="Q754" i="2"/>
  <c r="P754" i="2"/>
  <c r="O754" i="2"/>
  <c r="M754" i="2"/>
  <c r="N754" i="2" s="1"/>
  <c r="L754" i="2"/>
  <c r="Q753" i="2"/>
  <c r="P753" i="2"/>
  <c r="R753" i="2" s="1"/>
  <c r="O753" i="2"/>
  <c r="M753" i="2"/>
  <c r="L753" i="2"/>
  <c r="N753" i="2" s="1"/>
  <c r="Q752" i="2"/>
  <c r="P752" i="2"/>
  <c r="R752" i="2" s="1"/>
  <c r="O752" i="2"/>
  <c r="M752" i="2"/>
  <c r="N752" i="2" s="1"/>
  <c r="L752" i="2"/>
  <c r="Q751" i="2"/>
  <c r="P751" i="2"/>
  <c r="R751" i="2" s="1"/>
  <c r="O751" i="2"/>
  <c r="M751" i="2"/>
  <c r="L751" i="2"/>
  <c r="N751" i="2" s="1"/>
  <c r="R750" i="2"/>
  <c r="Q750" i="2"/>
  <c r="P750" i="2"/>
  <c r="O750" i="2"/>
  <c r="M750" i="2"/>
  <c r="L750" i="2"/>
  <c r="Q749" i="2"/>
  <c r="P749" i="2"/>
  <c r="R749" i="2" s="1"/>
  <c r="O749" i="2"/>
  <c r="M749" i="2"/>
  <c r="N749" i="2" s="1"/>
  <c r="L749" i="2"/>
  <c r="Q748" i="2"/>
  <c r="P748" i="2"/>
  <c r="R748" i="2" s="1"/>
  <c r="O748" i="2"/>
  <c r="M748" i="2"/>
  <c r="L748" i="2"/>
  <c r="Q747" i="2"/>
  <c r="P747" i="2"/>
  <c r="R747" i="2" s="1"/>
  <c r="O747" i="2"/>
  <c r="M747" i="2"/>
  <c r="L747" i="2"/>
  <c r="Q746" i="2"/>
  <c r="P746" i="2"/>
  <c r="R746" i="2" s="1"/>
  <c r="O746" i="2"/>
  <c r="M746" i="2"/>
  <c r="N746" i="2" s="1"/>
  <c r="L746" i="2"/>
  <c r="R745" i="2"/>
  <c r="Q745" i="2"/>
  <c r="P745" i="2"/>
  <c r="O745" i="2"/>
  <c r="N745" i="2"/>
  <c r="M745" i="2"/>
  <c r="L745" i="2"/>
  <c r="Q744" i="2"/>
  <c r="P744" i="2"/>
  <c r="R744" i="2" s="1"/>
  <c r="O744" i="2"/>
  <c r="M744" i="2"/>
  <c r="N744" i="2" s="1"/>
  <c r="L744" i="2"/>
  <c r="Q743" i="2"/>
  <c r="P743" i="2"/>
  <c r="R743" i="2" s="1"/>
  <c r="O743" i="2"/>
  <c r="M743" i="2"/>
  <c r="L743" i="2"/>
  <c r="N743" i="2" s="1"/>
  <c r="Q742" i="2"/>
  <c r="P742" i="2"/>
  <c r="R742" i="2" s="1"/>
  <c r="O742" i="2"/>
  <c r="M742" i="2"/>
  <c r="L742" i="2"/>
  <c r="R741" i="2"/>
  <c r="Q741" i="2"/>
  <c r="P741" i="2"/>
  <c r="O741" i="2"/>
  <c r="M741" i="2"/>
  <c r="N741" i="2" s="1"/>
  <c r="L741" i="2"/>
  <c r="Q740" i="2"/>
  <c r="P740" i="2"/>
  <c r="R740" i="2" s="1"/>
  <c r="O740" i="2"/>
  <c r="M740" i="2"/>
  <c r="L740" i="2"/>
  <c r="Q739" i="2"/>
  <c r="P739" i="2"/>
  <c r="R739" i="2" s="1"/>
  <c r="O739" i="2"/>
  <c r="M739" i="2"/>
  <c r="L739" i="2"/>
  <c r="R738" i="2"/>
  <c r="Q738" i="2"/>
  <c r="P738" i="2"/>
  <c r="O738" i="2"/>
  <c r="M738" i="2"/>
  <c r="N738" i="2" s="1"/>
  <c r="L738" i="2"/>
  <c r="Q737" i="2"/>
  <c r="P737" i="2"/>
  <c r="R737" i="2" s="1"/>
  <c r="O737" i="2"/>
  <c r="M737" i="2"/>
  <c r="L737" i="2"/>
  <c r="N737" i="2" s="1"/>
  <c r="Q736" i="2"/>
  <c r="P736" i="2"/>
  <c r="R736" i="2" s="1"/>
  <c r="O736" i="2"/>
  <c r="M736" i="2"/>
  <c r="N736" i="2" s="1"/>
  <c r="L736" i="2"/>
  <c r="Q735" i="2"/>
  <c r="P735" i="2"/>
  <c r="R735" i="2" s="1"/>
  <c r="O735" i="2"/>
  <c r="M735" i="2"/>
  <c r="L735" i="2"/>
  <c r="N735" i="2" s="1"/>
  <c r="R734" i="2"/>
  <c r="Q734" i="2"/>
  <c r="P734" i="2"/>
  <c r="O734" i="2"/>
  <c r="M734" i="2"/>
  <c r="L734" i="2"/>
  <c r="Q733" i="2"/>
  <c r="P733" i="2"/>
  <c r="R733" i="2" s="1"/>
  <c r="O733" i="2"/>
  <c r="M733" i="2"/>
  <c r="N733" i="2" s="1"/>
  <c r="L733" i="2"/>
  <c r="Q732" i="2"/>
  <c r="P732" i="2"/>
  <c r="R732" i="2" s="1"/>
  <c r="O732" i="2"/>
  <c r="M732" i="2"/>
  <c r="L732" i="2"/>
  <c r="Q731" i="2"/>
  <c r="P731" i="2"/>
  <c r="R731" i="2" s="1"/>
  <c r="O731" i="2"/>
  <c r="M731" i="2"/>
  <c r="L731" i="2"/>
  <c r="Q730" i="2"/>
  <c r="P730" i="2"/>
  <c r="R730" i="2" s="1"/>
  <c r="O730" i="2"/>
  <c r="M730" i="2"/>
  <c r="N730" i="2" s="1"/>
  <c r="L730" i="2"/>
  <c r="R729" i="2"/>
  <c r="Q729" i="2"/>
  <c r="P729" i="2"/>
  <c r="O729" i="2"/>
  <c r="N729" i="2"/>
  <c r="M729" i="2"/>
  <c r="L729" i="2"/>
  <c r="Q728" i="2"/>
  <c r="P728" i="2"/>
  <c r="R728" i="2" s="1"/>
  <c r="O728" i="2"/>
  <c r="M728" i="2"/>
  <c r="N728" i="2" s="1"/>
  <c r="L728" i="2"/>
  <c r="Q727" i="2"/>
  <c r="P727" i="2"/>
  <c r="R727" i="2" s="1"/>
  <c r="O727" i="2"/>
  <c r="M727" i="2"/>
  <c r="L727" i="2"/>
  <c r="N727" i="2" s="1"/>
  <c r="Q726" i="2"/>
  <c r="P726" i="2"/>
  <c r="R726" i="2" s="1"/>
  <c r="O726" i="2"/>
  <c r="M726" i="2"/>
  <c r="L726" i="2"/>
  <c r="R725" i="2"/>
  <c r="Q725" i="2"/>
  <c r="P725" i="2"/>
  <c r="O725" i="2"/>
  <c r="M725" i="2"/>
  <c r="N725" i="2" s="1"/>
  <c r="L725" i="2"/>
  <c r="Q724" i="2"/>
  <c r="P724" i="2"/>
  <c r="R724" i="2" s="1"/>
  <c r="O724" i="2"/>
  <c r="M724" i="2"/>
  <c r="L724" i="2"/>
  <c r="Q723" i="2"/>
  <c r="P723" i="2"/>
  <c r="R723" i="2" s="1"/>
  <c r="O723" i="2"/>
  <c r="M723" i="2"/>
  <c r="L723" i="2"/>
  <c r="R722" i="2"/>
  <c r="Q722" i="2"/>
  <c r="P722" i="2"/>
  <c r="O722" i="2"/>
  <c r="M722" i="2"/>
  <c r="N722" i="2" s="1"/>
  <c r="L722" i="2"/>
  <c r="Q721" i="2"/>
  <c r="P721" i="2"/>
  <c r="R721" i="2" s="1"/>
  <c r="O721" i="2"/>
  <c r="M721" i="2"/>
  <c r="L721" i="2"/>
  <c r="N721" i="2" s="1"/>
  <c r="Q720" i="2"/>
  <c r="P720" i="2"/>
  <c r="R720" i="2" s="1"/>
  <c r="O720" i="2"/>
  <c r="M720" i="2"/>
  <c r="N720" i="2" s="1"/>
  <c r="L720" i="2"/>
  <c r="Q719" i="2"/>
  <c r="P719" i="2"/>
  <c r="R719" i="2" s="1"/>
  <c r="O719" i="2"/>
  <c r="M719" i="2"/>
  <c r="L719" i="2"/>
  <c r="N719" i="2" s="1"/>
  <c r="R718" i="2"/>
  <c r="Q718" i="2"/>
  <c r="P718" i="2"/>
  <c r="O718" i="2"/>
  <c r="M718" i="2"/>
  <c r="L718" i="2"/>
  <c r="Q717" i="2"/>
  <c r="P717" i="2"/>
  <c r="R717" i="2" s="1"/>
  <c r="O717" i="2"/>
  <c r="M717" i="2"/>
  <c r="N717" i="2" s="1"/>
  <c r="L717" i="2"/>
  <c r="Q716" i="2"/>
  <c r="P716" i="2"/>
  <c r="R716" i="2" s="1"/>
  <c r="O716" i="2"/>
  <c r="M716" i="2"/>
  <c r="L716" i="2"/>
  <c r="Q715" i="2"/>
  <c r="P715" i="2"/>
  <c r="R715" i="2" s="1"/>
  <c r="O715" i="2"/>
  <c r="M715" i="2"/>
  <c r="L715" i="2"/>
  <c r="Q714" i="2"/>
  <c r="P714" i="2"/>
  <c r="R714" i="2" s="1"/>
  <c r="O714" i="2"/>
  <c r="M714" i="2"/>
  <c r="N714" i="2" s="1"/>
  <c r="L714" i="2"/>
  <c r="R713" i="2"/>
  <c r="Q713" i="2"/>
  <c r="P713" i="2"/>
  <c r="O713" i="2"/>
  <c r="N713" i="2"/>
  <c r="M713" i="2"/>
  <c r="L713" i="2"/>
  <c r="Q712" i="2"/>
  <c r="P712" i="2"/>
  <c r="R712" i="2" s="1"/>
  <c r="O712" i="2"/>
  <c r="M712" i="2"/>
  <c r="N712" i="2" s="1"/>
  <c r="L712" i="2"/>
  <c r="Q711" i="2"/>
  <c r="P711" i="2"/>
  <c r="R711" i="2" s="1"/>
  <c r="O711" i="2"/>
  <c r="M711" i="2"/>
  <c r="L711" i="2"/>
  <c r="N711" i="2" s="1"/>
  <c r="Q710" i="2"/>
  <c r="P710" i="2"/>
  <c r="R710" i="2" s="1"/>
  <c r="O710" i="2"/>
  <c r="M710" i="2"/>
  <c r="L710" i="2"/>
  <c r="R709" i="2"/>
  <c r="Q709" i="2"/>
  <c r="P709" i="2"/>
  <c r="O709" i="2"/>
  <c r="M709" i="2"/>
  <c r="N709" i="2" s="1"/>
  <c r="L709" i="2"/>
  <c r="Q708" i="2"/>
  <c r="P708" i="2"/>
  <c r="R708" i="2" s="1"/>
  <c r="O708" i="2"/>
  <c r="M708" i="2"/>
  <c r="L708" i="2"/>
  <c r="Q707" i="2"/>
  <c r="P707" i="2"/>
  <c r="R707" i="2" s="1"/>
  <c r="O707" i="2"/>
  <c r="M707" i="2"/>
  <c r="L707" i="2"/>
  <c r="R706" i="2"/>
  <c r="Q706" i="2"/>
  <c r="P706" i="2"/>
  <c r="O706" i="2"/>
  <c r="M706" i="2"/>
  <c r="N706" i="2" s="1"/>
  <c r="L706" i="2"/>
  <c r="Q705" i="2"/>
  <c r="P705" i="2"/>
  <c r="R705" i="2" s="1"/>
  <c r="O705" i="2"/>
  <c r="M705" i="2"/>
  <c r="L705" i="2"/>
  <c r="N705" i="2" s="1"/>
  <c r="Q704" i="2"/>
  <c r="P704" i="2"/>
  <c r="R704" i="2" s="1"/>
  <c r="O704" i="2"/>
  <c r="M704" i="2"/>
  <c r="N704" i="2" s="1"/>
  <c r="L704" i="2"/>
  <c r="Q703" i="2"/>
  <c r="P703" i="2"/>
  <c r="R703" i="2" s="1"/>
  <c r="O703" i="2"/>
  <c r="M703" i="2"/>
  <c r="L703" i="2"/>
  <c r="N703" i="2" s="1"/>
  <c r="R702" i="2"/>
  <c r="Q702" i="2"/>
  <c r="P702" i="2"/>
  <c r="O702" i="2"/>
  <c r="M702" i="2"/>
  <c r="L702" i="2"/>
  <c r="Q701" i="2"/>
  <c r="P701" i="2"/>
  <c r="R701" i="2" s="1"/>
  <c r="O701" i="2"/>
  <c r="M701" i="2"/>
  <c r="N701" i="2" s="1"/>
  <c r="L701" i="2"/>
  <c r="Q700" i="2"/>
  <c r="P700" i="2"/>
  <c r="R700" i="2" s="1"/>
  <c r="O700" i="2"/>
  <c r="M700" i="2"/>
  <c r="L700" i="2"/>
  <c r="Q699" i="2"/>
  <c r="P699" i="2"/>
  <c r="R699" i="2" s="1"/>
  <c r="O699" i="2"/>
  <c r="M699" i="2"/>
  <c r="L699" i="2"/>
  <c r="Q698" i="2"/>
  <c r="P698" i="2"/>
  <c r="R698" i="2" s="1"/>
  <c r="O698" i="2"/>
  <c r="M698" i="2"/>
  <c r="N698" i="2" s="1"/>
  <c r="L698" i="2"/>
  <c r="R697" i="2"/>
  <c r="Q697" i="2"/>
  <c r="P697" i="2"/>
  <c r="O697" i="2"/>
  <c r="N697" i="2"/>
  <c r="M697" i="2"/>
  <c r="L697" i="2"/>
  <c r="Q696" i="2"/>
  <c r="P696" i="2"/>
  <c r="R696" i="2" s="1"/>
  <c r="O696" i="2"/>
  <c r="M696" i="2"/>
  <c r="N696" i="2" s="1"/>
  <c r="L696" i="2"/>
  <c r="Q695" i="2"/>
  <c r="P695" i="2"/>
  <c r="R695" i="2" s="1"/>
  <c r="O695" i="2"/>
  <c r="M695" i="2"/>
  <c r="L695" i="2"/>
  <c r="N695" i="2" s="1"/>
  <c r="Q694" i="2"/>
  <c r="P694" i="2"/>
  <c r="R694" i="2" s="1"/>
  <c r="O694" i="2"/>
  <c r="M694" i="2"/>
  <c r="L694" i="2"/>
  <c r="R693" i="2"/>
  <c r="Q693" i="2"/>
  <c r="P693" i="2"/>
  <c r="O693" i="2"/>
  <c r="M693" i="2"/>
  <c r="N693" i="2" s="1"/>
  <c r="L693" i="2"/>
  <c r="Q692" i="2"/>
  <c r="P692" i="2"/>
  <c r="R692" i="2" s="1"/>
  <c r="O692" i="2"/>
  <c r="M692" i="2"/>
  <c r="L692" i="2"/>
  <c r="Q691" i="2"/>
  <c r="P691" i="2"/>
  <c r="R691" i="2" s="1"/>
  <c r="O691" i="2"/>
  <c r="M691" i="2"/>
  <c r="L691" i="2"/>
  <c r="R690" i="2"/>
  <c r="Q690" i="2"/>
  <c r="P690" i="2"/>
  <c r="O690" i="2"/>
  <c r="M690" i="2"/>
  <c r="N690" i="2" s="1"/>
  <c r="L690" i="2"/>
  <c r="Q689" i="2"/>
  <c r="P689" i="2"/>
  <c r="R689" i="2" s="1"/>
  <c r="O689" i="2"/>
  <c r="M689" i="2"/>
  <c r="L689" i="2"/>
  <c r="N689" i="2" s="1"/>
  <c r="Q688" i="2"/>
  <c r="P688" i="2"/>
  <c r="R688" i="2" s="1"/>
  <c r="O688" i="2"/>
  <c r="M688" i="2"/>
  <c r="N688" i="2" s="1"/>
  <c r="L688" i="2"/>
  <c r="Q687" i="2"/>
  <c r="P687" i="2"/>
  <c r="R687" i="2" s="1"/>
  <c r="O687" i="2"/>
  <c r="M687" i="2"/>
  <c r="L687" i="2"/>
  <c r="N687" i="2" s="1"/>
  <c r="R686" i="2"/>
  <c r="Q686" i="2"/>
  <c r="P686" i="2"/>
  <c r="O686" i="2"/>
  <c r="M686" i="2"/>
  <c r="L686" i="2"/>
  <c r="Q685" i="2"/>
  <c r="P685" i="2"/>
  <c r="R685" i="2" s="1"/>
  <c r="O685" i="2"/>
  <c r="M685" i="2"/>
  <c r="N685" i="2" s="1"/>
  <c r="L685" i="2"/>
  <c r="Q684" i="2"/>
  <c r="P684" i="2"/>
  <c r="R684" i="2" s="1"/>
  <c r="O684" i="2"/>
  <c r="M684" i="2"/>
  <c r="L684" i="2"/>
  <c r="Q683" i="2"/>
  <c r="P683" i="2"/>
  <c r="R683" i="2" s="1"/>
  <c r="O683" i="2"/>
  <c r="M683" i="2"/>
  <c r="L683" i="2"/>
  <c r="Q682" i="2"/>
  <c r="P682" i="2"/>
  <c r="R682" i="2" s="1"/>
  <c r="O682" i="2"/>
  <c r="M682" i="2"/>
  <c r="N682" i="2" s="1"/>
  <c r="L682" i="2"/>
  <c r="R681" i="2"/>
  <c r="Q681" i="2"/>
  <c r="P681" i="2"/>
  <c r="O681" i="2"/>
  <c r="N681" i="2"/>
  <c r="M681" i="2"/>
  <c r="L681" i="2"/>
  <c r="Q680" i="2"/>
  <c r="P680" i="2"/>
  <c r="R680" i="2" s="1"/>
  <c r="O680" i="2"/>
  <c r="M680" i="2"/>
  <c r="N680" i="2" s="1"/>
  <c r="L680" i="2"/>
  <c r="Q679" i="2"/>
  <c r="P679" i="2"/>
  <c r="R679" i="2" s="1"/>
  <c r="O679" i="2"/>
  <c r="M679" i="2"/>
  <c r="L679" i="2"/>
  <c r="N679" i="2" s="1"/>
  <c r="Q678" i="2"/>
  <c r="P678" i="2"/>
  <c r="R678" i="2" s="1"/>
  <c r="O678" i="2"/>
  <c r="M678" i="2"/>
  <c r="L678" i="2"/>
  <c r="R677" i="2"/>
  <c r="Q677" i="2"/>
  <c r="P677" i="2"/>
  <c r="O677" i="2"/>
  <c r="M677" i="2"/>
  <c r="N677" i="2" s="1"/>
  <c r="L677" i="2"/>
  <c r="Q676" i="2"/>
  <c r="P676" i="2"/>
  <c r="R676" i="2" s="1"/>
  <c r="O676" i="2"/>
  <c r="M676" i="2"/>
  <c r="L676" i="2"/>
  <c r="Q675" i="2"/>
  <c r="P675" i="2"/>
  <c r="R675" i="2" s="1"/>
  <c r="O675" i="2"/>
  <c r="M675" i="2"/>
  <c r="L675" i="2"/>
  <c r="R674" i="2"/>
  <c r="Q674" i="2"/>
  <c r="P674" i="2"/>
  <c r="O674" i="2"/>
  <c r="M674" i="2"/>
  <c r="N674" i="2" s="1"/>
  <c r="L674" i="2"/>
  <c r="Q673" i="2"/>
  <c r="P673" i="2"/>
  <c r="R673" i="2" s="1"/>
  <c r="O673" i="2"/>
  <c r="M673" i="2"/>
  <c r="L673" i="2"/>
  <c r="N673" i="2" s="1"/>
  <c r="Q672" i="2"/>
  <c r="P672" i="2"/>
  <c r="R672" i="2" s="1"/>
  <c r="O672" i="2"/>
  <c r="M672" i="2"/>
  <c r="N672" i="2" s="1"/>
  <c r="L672" i="2"/>
  <c r="Q671" i="2"/>
  <c r="P671" i="2"/>
  <c r="R671" i="2" s="1"/>
  <c r="O671" i="2"/>
  <c r="M671" i="2"/>
  <c r="L671" i="2"/>
  <c r="N671" i="2" s="1"/>
  <c r="R670" i="2"/>
  <c r="Q670" i="2"/>
  <c r="P670" i="2"/>
  <c r="O670" i="2"/>
  <c r="M670" i="2"/>
  <c r="L670" i="2"/>
  <c r="Q669" i="2"/>
  <c r="P669" i="2"/>
  <c r="R669" i="2" s="1"/>
  <c r="O669" i="2"/>
  <c r="M669" i="2"/>
  <c r="N669" i="2" s="1"/>
  <c r="L669" i="2"/>
  <c r="Q668" i="2"/>
  <c r="P668" i="2"/>
  <c r="R668" i="2" s="1"/>
  <c r="O668" i="2"/>
  <c r="M668" i="2"/>
  <c r="L668" i="2"/>
  <c r="Q667" i="2"/>
  <c r="P667" i="2"/>
  <c r="R667" i="2" s="1"/>
  <c r="O667" i="2"/>
  <c r="M667" i="2"/>
  <c r="L667" i="2"/>
  <c r="Q666" i="2"/>
  <c r="P666" i="2"/>
  <c r="R666" i="2" s="1"/>
  <c r="O666" i="2"/>
  <c r="M666" i="2"/>
  <c r="N666" i="2" s="1"/>
  <c r="L666" i="2"/>
  <c r="R665" i="2"/>
  <c r="Q665" i="2"/>
  <c r="P665" i="2"/>
  <c r="O665" i="2"/>
  <c r="N665" i="2"/>
  <c r="M665" i="2"/>
  <c r="L665" i="2"/>
  <c r="Q664" i="2"/>
  <c r="P664" i="2"/>
  <c r="R664" i="2" s="1"/>
  <c r="O664" i="2"/>
  <c r="M664" i="2"/>
  <c r="N664" i="2" s="1"/>
  <c r="L664" i="2"/>
  <c r="Q663" i="2"/>
  <c r="P663" i="2"/>
  <c r="R663" i="2" s="1"/>
  <c r="O663" i="2"/>
  <c r="M663" i="2"/>
  <c r="L663" i="2"/>
  <c r="N663" i="2" s="1"/>
  <c r="Q662" i="2"/>
  <c r="P662" i="2"/>
  <c r="R662" i="2" s="1"/>
  <c r="O662" i="2"/>
  <c r="M662" i="2"/>
  <c r="L662" i="2"/>
  <c r="R661" i="2"/>
  <c r="Q661" i="2"/>
  <c r="P661" i="2"/>
  <c r="O661" i="2"/>
  <c r="M661" i="2"/>
  <c r="N661" i="2" s="1"/>
  <c r="L661" i="2"/>
  <c r="Q660" i="2"/>
  <c r="P660" i="2"/>
  <c r="R660" i="2" s="1"/>
  <c r="O660" i="2"/>
  <c r="M660" i="2"/>
  <c r="L660" i="2"/>
  <c r="Q659" i="2"/>
  <c r="P659" i="2"/>
  <c r="R659" i="2" s="1"/>
  <c r="O659" i="2"/>
  <c r="M659" i="2"/>
  <c r="L659" i="2"/>
  <c r="R658" i="2"/>
  <c r="Q658" i="2"/>
  <c r="P658" i="2"/>
  <c r="O658" i="2"/>
  <c r="M658" i="2"/>
  <c r="N658" i="2" s="1"/>
  <c r="L658" i="2"/>
  <c r="Q657" i="2"/>
  <c r="P657" i="2"/>
  <c r="R657" i="2" s="1"/>
  <c r="O657" i="2"/>
  <c r="M657" i="2"/>
  <c r="L657" i="2"/>
  <c r="N657" i="2" s="1"/>
  <c r="Q656" i="2"/>
  <c r="P656" i="2"/>
  <c r="R656" i="2" s="1"/>
  <c r="O656" i="2"/>
  <c r="M656" i="2"/>
  <c r="N656" i="2" s="1"/>
  <c r="L656" i="2"/>
  <c r="Q655" i="2"/>
  <c r="P655" i="2"/>
  <c r="R655" i="2" s="1"/>
  <c r="O655" i="2"/>
  <c r="M655" i="2"/>
  <c r="L655" i="2"/>
  <c r="N655" i="2" s="1"/>
  <c r="R654" i="2"/>
  <c r="Q654" i="2"/>
  <c r="P654" i="2"/>
  <c r="O654" i="2"/>
  <c r="M654" i="2"/>
  <c r="L654" i="2"/>
  <c r="Q653" i="2"/>
  <c r="P653" i="2"/>
  <c r="R653" i="2" s="1"/>
  <c r="O653" i="2"/>
  <c r="M653" i="2"/>
  <c r="N653" i="2" s="1"/>
  <c r="L653" i="2"/>
  <c r="Q652" i="2"/>
  <c r="P652" i="2"/>
  <c r="R652" i="2" s="1"/>
  <c r="O652" i="2"/>
  <c r="M652" i="2"/>
  <c r="L652" i="2"/>
  <c r="Q651" i="2"/>
  <c r="P651" i="2"/>
  <c r="R651" i="2" s="1"/>
  <c r="O651" i="2"/>
  <c r="M651" i="2"/>
  <c r="L651" i="2"/>
  <c r="Q650" i="2"/>
  <c r="P650" i="2"/>
  <c r="R650" i="2" s="1"/>
  <c r="O650" i="2"/>
  <c r="M650" i="2"/>
  <c r="N650" i="2" s="1"/>
  <c r="L650" i="2"/>
  <c r="R649" i="2"/>
  <c r="Q649" i="2"/>
  <c r="P649" i="2"/>
  <c r="O649" i="2"/>
  <c r="N649" i="2"/>
  <c r="M649" i="2"/>
  <c r="L649" i="2"/>
  <c r="Q648" i="2"/>
  <c r="P648" i="2"/>
  <c r="R648" i="2" s="1"/>
  <c r="O648" i="2"/>
  <c r="M648" i="2"/>
  <c r="N648" i="2" s="1"/>
  <c r="L648" i="2"/>
  <c r="Q647" i="2"/>
  <c r="P647" i="2"/>
  <c r="R647" i="2" s="1"/>
  <c r="O647" i="2"/>
  <c r="M647" i="2"/>
  <c r="L647" i="2"/>
  <c r="N647" i="2" s="1"/>
  <c r="Q646" i="2"/>
  <c r="P646" i="2"/>
  <c r="R646" i="2" s="1"/>
  <c r="O646" i="2"/>
  <c r="M646" i="2"/>
  <c r="L646" i="2"/>
  <c r="R645" i="2"/>
  <c r="Q645" i="2"/>
  <c r="P645" i="2"/>
  <c r="O645" i="2"/>
  <c r="M645" i="2"/>
  <c r="N645" i="2" s="1"/>
  <c r="L645" i="2"/>
  <c r="Q644" i="2"/>
  <c r="P644" i="2"/>
  <c r="R644" i="2" s="1"/>
  <c r="O644" i="2"/>
  <c r="M644" i="2"/>
  <c r="L644" i="2"/>
  <c r="Q643" i="2"/>
  <c r="P643" i="2"/>
  <c r="R643" i="2" s="1"/>
  <c r="O643" i="2"/>
  <c r="M643" i="2"/>
  <c r="L643" i="2"/>
  <c r="R642" i="2"/>
  <c r="Q642" i="2"/>
  <c r="P642" i="2"/>
  <c r="O642" i="2"/>
  <c r="M642" i="2"/>
  <c r="N642" i="2" s="1"/>
  <c r="L642" i="2"/>
  <c r="Q641" i="2"/>
  <c r="P641" i="2"/>
  <c r="R641" i="2" s="1"/>
  <c r="O641" i="2"/>
  <c r="M641" i="2"/>
  <c r="L641" i="2"/>
  <c r="N641" i="2" s="1"/>
  <c r="Q640" i="2"/>
  <c r="P640" i="2"/>
  <c r="R640" i="2" s="1"/>
  <c r="O640" i="2"/>
  <c r="M640" i="2"/>
  <c r="N640" i="2" s="1"/>
  <c r="L640" i="2"/>
  <c r="Q639" i="2"/>
  <c r="P639" i="2"/>
  <c r="R639" i="2" s="1"/>
  <c r="O639" i="2"/>
  <c r="M639" i="2"/>
  <c r="L639" i="2"/>
  <c r="N639" i="2" s="1"/>
  <c r="R638" i="2"/>
  <c r="Q638" i="2"/>
  <c r="P638" i="2"/>
  <c r="O638" i="2"/>
  <c r="M638" i="2"/>
  <c r="L638" i="2"/>
  <c r="Q637" i="2"/>
  <c r="P637" i="2"/>
  <c r="R637" i="2" s="1"/>
  <c r="O637" i="2"/>
  <c r="M637" i="2"/>
  <c r="N637" i="2" s="1"/>
  <c r="L637" i="2"/>
  <c r="Q636" i="2"/>
  <c r="P636" i="2"/>
  <c r="R636" i="2" s="1"/>
  <c r="O636" i="2"/>
  <c r="M636" i="2"/>
  <c r="L636" i="2"/>
  <c r="Q635" i="2"/>
  <c r="P635" i="2"/>
  <c r="R635" i="2" s="1"/>
  <c r="O635" i="2"/>
  <c r="M635" i="2"/>
  <c r="L635" i="2"/>
  <c r="Q634" i="2"/>
  <c r="P634" i="2"/>
  <c r="R634" i="2" s="1"/>
  <c r="O634" i="2"/>
  <c r="M634" i="2"/>
  <c r="N634" i="2" s="1"/>
  <c r="L634" i="2"/>
  <c r="R633" i="2"/>
  <c r="Q633" i="2"/>
  <c r="P633" i="2"/>
  <c r="O633" i="2"/>
  <c r="N633" i="2"/>
  <c r="M633" i="2"/>
  <c r="L633" i="2"/>
  <c r="Q632" i="2"/>
  <c r="P632" i="2"/>
  <c r="R632" i="2" s="1"/>
  <c r="O632" i="2"/>
  <c r="M632" i="2"/>
  <c r="N632" i="2" s="1"/>
  <c r="L632" i="2"/>
  <c r="Q631" i="2"/>
  <c r="P631" i="2"/>
  <c r="R631" i="2" s="1"/>
  <c r="O631" i="2"/>
  <c r="M631" i="2"/>
  <c r="L631" i="2"/>
  <c r="N631" i="2" s="1"/>
  <c r="Q630" i="2"/>
  <c r="P630" i="2"/>
  <c r="R630" i="2" s="1"/>
  <c r="O630" i="2"/>
  <c r="M630" i="2"/>
  <c r="L630" i="2"/>
  <c r="R629" i="2"/>
  <c r="Q629" i="2"/>
  <c r="P629" i="2"/>
  <c r="O629" i="2"/>
  <c r="M629" i="2"/>
  <c r="N629" i="2" s="1"/>
  <c r="L629" i="2"/>
  <c r="Q628" i="2"/>
  <c r="P628" i="2"/>
  <c r="R628" i="2" s="1"/>
  <c r="O628" i="2"/>
  <c r="M628" i="2"/>
  <c r="L628" i="2"/>
  <c r="Q627" i="2"/>
  <c r="P627" i="2"/>
  <c r="R627" i="2" s="1"/>
  <c r="O627" i="2"/>
  <c r="M627" i="2"/>
  <c r="L627" i="2"/>
  <c r="R626" i="2"/>
  <c r="Q626" i="2"/>
  <c r="P626" i="2"/>
  <c r="O626" i="2"/>
  <c r="M626" i="2"/>
  <c r="N626" i="2" s="1"/>
  <c r="L626" i="2"/>
  <c r="Q625" i="2"/>
  <c r="P625" i="2"/>
  <c r="R625" i="2" s="1"/>
  <c r="O625" i="2"/>
  <c r="M625" i="2"/>
  <c r="L625" i="2"/>
  <c r="N625" i="2" s="1"/>
  <c r="Q624" i="2"/>
  <c r="P624" i="2"/>
  <c r="R624" i="2" s="1"/>
  <c r="O624" i="2"/>
  <c r="M624" i="2"/>
  <c r="N624" i="2" s="1"/>
  <c r="L624" i="2"/>
  <c r="Q623" i="2"/>
  <c r="P623" i="2"/>
  <c r="R623" i="2" s="1"/>
  <c r="O623" i="2"/>
  <c r="M623" i="2"/>
  <c r="L623" i="2"/>
  <c r="N623" i="2" s="1"/>
  <c r="R622" i="2"/>
  <c r="Q622" i="2"/>
  <c r="P622" i="2"/>
  <c r="O622" i="2"/>
  <c r="M622" i="2"/>
  <c r="L622" i="2"/>
  <c r="Q621" i="2"/>
  <c r="P621" i="2"/>
  <c r="R621" i="2" s="1"/>
  <c r="O621" i="2"/>
  <c r="M621" i="2"/>
  <c r="N621" i="2" s="1"/>
  <c r="L621" i="2"/>
  <c r="Q620" i="2"/>
  <c r="P620" i="2"/>
  <c r="R620" i="2" s="1"/>
  <c r="O620" i="2"/>
  <c r="M620" i="2"/>
  <c r="L620" i="2"/>
  <c r="Q619" i="2"/>
  <c r="P619" i="2"/>
  <c r="R619" i="2" s="1"/>
  <c r="O619" i="2"/>
  <c r="M619" i="2"/>
  <c r="L619" i="2"/>
  <c r="Q618" i="2"/>
  <c r="P618" i="2"/>
  <c r="R618" i="2" s="1"/>
  <c r="O618" i="2"/>
  <c r="M618" i="2"/>
  <c r="N618" i="2" s="1"/>
  <c r="L618" i="2"/>
  <c r="R617" i="2"/>
  <c r="Q617" i="2"/>
  <c r="P617" i="2"/>
  <c r="O617" i="2"/>
  <c r="N617" i="2"/>
  <c r="M617" i="2"/>
  <c r="L617" i="2"/>
  <c r="Q616" i="2"/>
  <c r="P616" i="2"/>
  <c r="R616" i="2" s="1"/>
  <c r="O616" i="2"/>
  <c r="M616" i="2"/>
  <c r="N616" i="2" s="1"/>
  <c r="L616" i="2"/>
  <c r="Q615" i="2"/>
  <c r="P615" i="2"/>
  <c r="R615" i="2" s="1"/>
  <c r="O615" i="2"/>
  <c r="M615" i="2"/>
  <c r="L615" i="2"/>
  <c r="N615" i="2" s="1"/>
  <c r="Q614" i="2"/>
  <c r="P614" i="2"/>
  <c r="R614" i="2" s="1"/>
  <c r="O614" i="2"/>
  <c r="M614" i="2"/>
  <c r="L614" i="2"/>
  <c r="R613" i="2"/>
  <c r="Q613" i="2"/>
  <c r="P613" i="2"/>
  <c r="O613" i="2"/>
  <c r="M613" i="2"/>
  <c r="N613" i="2" s="1"/>
  <c r="L613" i="2"/>
  <c r="Q612" i="2"/>
  <c r="P612" i="2"/>
  <c r="R612" i="2" s="1"/>
  <c r="O612" i="2"/>
  <c r="M612" i="2"/>
  <c r="L612" i="2"/>
  <c r="Q611" i="2"/>
  <c r="P611" i="2"/>
  <c r="R611" i="2" s="1"/>
  <c r="O611" i="2"/>
  <c r="M611" i="2"/>
  <c r="L611" i="2"/>
  <c r="R610" i="2"/>
  <c r="Q610" i="2"/>
  <c r="P610" i="2"/>
  <c r="O610" i="2"/>
  <c r="M610" i="2"/>
  <c r="N610" i="2" s="1"/>
  <c r="L610" i="2"/>
  <c r="Q609" i="2"/>
  <c r="P609" i="2"/>
  <c r="R609" i="2" s="1"/>
  <c r="O609" i="2"/>
  <c r="M609" i="2"/>
  <c r="L609" i="2"/>
  <c r="N609" i="2" s="1"/>
  <c r="Q608" i="2"/>
  <c r="P608" i="2"/>
  <c r="R608" i="2" s="1"/>
  <c r="O608" i="2"/>
  <c r="M608" i="2"/>
  <c r="N608" i="2" s="1"/>
  <c r="L608" i="2"/>
  <c r="Q607" i="2"/>
  <c r="P607" i="2"/>
  <c r="R607" i="2" s="1"/>
  <c r="O607" i="2"/>
  <c r="M607" i="2"/>
  <c r="L607" i="2"/>
  <c r="N607" i="2" s="1"/>
  <c r="R606" i="2"/>
  <c r="Q606" i="2"/>
  <c r="P606" i="2"/>
  <c r="O606" i="2"/>
  <c r="M606" i="2"/>
  <c r="L606" i="2"/>
  <c r="Q605" i="2"/>
  <c r="P605" i="2"/>
  <c r="R605" i="2" s="1"/>
  <c r="O605" i="2"/>
  <c r="M605" i="2"/>
  <c r="N605" i="2" s="1"/>
  <c r="L605" i="2"/>
  <c r="Q604" i="2"/>
  <c r="P604" i="2"/>
  <c r="R604" i="2" s="1"/>
  <c r="O604" i="2"/>
  <c r="M604" i="2"/>
  <c r="L604" i="2"/>
  <c r="Q603" i="2"/>
  <c r="P603" i="2"/>
  <c r="R603" i="2" s="1"/>
  <c r="O603" i="2"/>
  <c r="M603" i="2"/>
  <c r="L603" i="2"/>
  <c r="Q602" i="2"/>
  <c r="P602" i="2"/>
  <c r="R602" i="2" s="1"/>
  <c r="O602" i="2"/>
  <c r="M602" i="2"/>
  <c r="N602" i="2" s="1"/>
  <c r="L602" i="2"/>
  <c r="R601" i="2"/>
  <c r="Q601" i="2"/>
  <c r="P601" i="2"/>
  <c r="O601" i="2"/>
  <c r="N601" i="2"/>
  <c r="M601" i="2"/>
  <c r="L601" i="2"/>
  <c r="Q600" i="2"/>
  <c r="P600" i="2"/>
  <c r="R600" i="2" s="1"/>
  <c r="O600" i="2"/>
  <c r="M600" i="2"/>
  <c r="N600" i="2" s="1"/>
  <c r="L600" i="2"/>
  <c r="Q599" i="2"/>
  <c r="P599" i="2"/>
  <c r="R599" i="2" s="1"/>
  <c r="O599" i="2"/>
  <c r="M599" i="2"/>
  <c r="L599" i="2"/>
  <c r="N599" i="2" s="1"/>
  <c r="Q598" i="2"/>
  <c r="P598" i="2"/>
  <c r="R598" i="2" s="1"/>
  <c r="O598" i="2"/>
  <c r="M598" i="2"/>
  <c r="L598" i="2"/>
  <c r="R597" i="2"/>
  <c r="Q597" i="2"/>
  <c r="P597" i="2"/>
  <c r="O597" i="2"/>
  <c r="M597" i="2"/>
  <c r="N597" i="2" s="1"/>
  <c r="L597" i="2"/>
  <c r="Q596" i="2"/>
  <c r="P596" i="2"/>
  <c r="R596" i="2" s="1"/>
  <c r="O596" i="2"/>
  <c r="M596" i="2"/>
  <c r="L596" i="2"/>
  <c r="Q595" i="2"/>
  <c r="P595" i="2"/>
  <c r="R595" i="2" s="1"/>
  <c r="O595" i="2"/>
  <c r="M595" i="2"/>
  <c r="L595" i="2"/>
  <c r="R594" i="2"/>
  <c r="Q594" i="2"/>
  <c r="P594" i="2"/>
  <c r="O594" i="2"/>
  <c r="M594" i="2"/>
  <c r="N594" i="2" s="1"/>
  <c r="L594" i="2"/>
  <c r="Q593" i="2"/>
  <c r="P593" i="2"/>
  <c r="R593" i="2" s="1"/>
  <c r="O593" i="2"/>
  <c r="M593" i="2"/>
  <c r="L593" i="2"/>
  <c r="N593" i="2" s="1"/>
  <c r="Q592" i="2"/>
  <c r="P592" i="2"/>
  <c r="R592" i="2" s="1"/>
  <c r="O592" i="2"/>
  <c r="M592" i="2"/>
  <c r="N592" i="2" s="1"/>
  <c r="L592" i="2"/>
  <c r="Q591" i="2"/>
  <c r="P591" i="2"/>
  <c r="R591" i="2" s="1"/>
  <c r="O591" i="2"/>
  <c r="M591" i="2"/>
  <c r="L591" i="2"/>
  <c r="N591" i="2" s="1"/>
  <c r="R590" i="2"/>
  <c r="Q590" i="2"/>
  <c r="P590" i="2"/>
  <c r="O590" i="2"/>
  <c r="M590" i="2"/>
  <c r="L590" i="2"/>
  <c r="Q589" i="2"/>
  <c r="P589" i="2"/>
  <c r="R589" i="2" s="1"/>
  <c r="O589" i="2"/>
  <c r="M589" i="2"/>
  <c r="N589" i="2" s="1"/>
  <c r="L589" i="2"/>
  <c r="Q588" i="2"/>
  <c r="P588" i="2"/>
  <c r="R588" i="2" s="1"/>
  <c r="O588" i="2"/>
  <c r="M588" i="2"/>
  <c r="L588" i="2"/>
  <c r="Q587" i="2"/>
  <c r="P587" i="2"/>
  <c r="R587" i="2" s="1"/>
  <c r="O587" i="2"/>
  <c r="M587" i="2"/>
  <c r="L587" i="2"/>
  <c r="Q586" i="2"/>
  <c r="P586" i="2"/>
  <c r="R586" i="2" s="1"/>
  <c r="O586" i="2"/>
  <c r="M586" i="2"/>
  <c r="N586" i="2" s="1"/>
  <c r="L586" i="2"/>
  <c r="R585" i="2"/>
  <c r="Q585" i="2"/>
  <c r="P585" i="2"/>
  <c r="O585" i="2"/>
  <c r="N585" i="2"/>
  <c r="M585" i="2"/>
  <c r="L585" i="2"/>
  <c r="Q584" i="2"/>
  <c r="P584" i="2"/>
  <c r="R584" i="2" s="1"/>
  <c r="O584" i="2"/>
  <c r="M584" i="2"/>
  <c r="N584" i="2" s="1"/>
  <c r="L584" i="2"/>
  <c r="Q583" i="2"/>
  <c r="P583" i="2"/>
  <c r="R583" i="2" s="1"/>
  <c r="O583" i="2"/>
  <c r="M583" i="2"/>
  <c r="L583" i="2"/>
  <c r="N583" i="2" s="1"/>
  <c r="Q582" i="2"/>
  <c r="P582" i="2"/>
  <c r="R582" i="2" s="1"/>
  <c r="O582" i="2"/>
  <c r="M582" i="2"/>
  <c r="L582" i="2"/>
  <c r="R581" i="2"/>
  <c r="Q581" i="2"/>
  <c r="P581" i="2"/>
  <c r="O581" i="2"/>
  <c r="M581" i="2"/>
  <c r="N581" i="2" s="1"/>
  <c r="L581" i="2"/>
  <c r="Q580" i="2"/>
  <c r="P580" i="2"/>
  <c r="R580" i="2" s="1"/>
  <c r="O580" i="2"/>
  <c r="M580" i="2"/>
  <c r="L580" i="2"/>
  <c r="Q579" i="2"/>
  <c r="P579" i="2"/>
  <c r="R579" i="2" s="1"/>
  <c r="O579" i="2"/>
  <c r="M579" i="2"/>
  <c r="L579" i="2"/>
  <c r="R578" i="2"/>
  <c r="Q578" i="2"/>
  <c r="P578" i="2"/>
  <c r="O578" i="2"/>
  <c r="M578" i="2"/>
  <c r="N578" i="2" s="1"/>
  <c r="L578" i="2"/>
  <c r="Q577" i="2"/>
  <c r="P577" i="2"/>
  <c r="R577" i="2" s="1"/>
  <c r="O577" i="2"/>
  <c r="M577" i="2"/>
  <c r="L577" i="2"/>
  <c r="N577" i="2" s="1"/>
  <c r="Q576" i="2"/>
  <c r="P576" i="2"/>
  <c r="R576" i="2" s="1"/>
  <c r="O576" i="2"/>
  <c r="M576" i="2"/>
  <c r="N576" i="2" s="1"/>
  <c r="L576" i="2"/>
  <c r="Q575" i="2"/>
  <c r="P575" i="2"/>
  <c r="R575" i="2" s="1"/>
  <c r="O575" i="2"/>
  <c r="M575" i="2"/>
  <c r="L575" i="2"/>
  <c r="N575" i="2" s="1"/>
  <c r="R574" i="2"/>
  <c r="Q574" i="2"/>
  <c r="P574" i="2"/>
  <c r="O574" i="2"/>
  <c r="M574" i="2"/>
  <c r="L574" i="2"/>
  <c r="Q573" i="2"/>
  <c r="P573" i="2"/>
  <c r="R573" i="2" s="1"/>
  <c r="O573" i="2"/>
  <c r="M573" i="2"/>
  <c r="N573" i="2" s="1"/>
  <c r="L573" i="2"/>
  <c r="Q572" i="2"/>
  <c r="P572" i="2"/>
  <c r="R572" i="2" s="1"/>
  <c r="O572" i="2"/>
  <c r="M572" i="2"/>
  <c r="L572" i="2"/>
  <c r="Q571" i="2"/>
  <c r="P571" i="2"/>
  <c r="R571" i="2" s="1"/>
  <c r="O571" i="2"/>
  <c r="M571" i="2"/>
  <c r="L571" i="2"/>
  <c r="Q570" i="2"/>
  <c r="P570" i="2"/>
  <c r="R570" i="2" s="1"/>
  <c r="O570" i="2"/>
  <c r="M570" i="2"/>
  <c r="N570" i="2" s="1"/>
  <c r="L570" i="2"/>
  <c r="R569" i="2"/>
  <c r="Q569" i="2"/>
  <c r="P569" i="2"/>
  <c r="O569" i="2"/>
  <c r="N569" i="2"/>
  <c r="M569" i="2"/>
  <c r="L569" i="2"/>
  <c r="Q568" i="2"/>
  <c r="P568" i="2"/>
  <c r="R568" i="2" s="1"/>
  <c r="O568" i="2"/>
  <c r="M568" i="2"/>
  <c r="N568" i="2" s="1"/>
  <c r="L568" i="2"/>
  <c r="Q567" i="2"/>
  <c r="P567" i="2"/>
  <c r="R567" i="2" s="1"/>
  <c r="O567" i="2"/>
  <c r="M567" i="2"/>
  <c r="L567" i="2"/>
  <c r="N567" i="2" s="1"/>
  <c r="Q566" i="2"/>
  <c r="P566" i="2"/>
  <c r="R566" i="2" s="1"/>
  <c r="O566" i="2"/>
  <c r="M566" i="2"/>
  <c r="L566" i="2"/>
  <c r="R565" i="2"/>
  <c r="Q565" i="2"/>
  <c r="P565" i="2"/>
  <c r="O565" i="2"/>
  <c r="M565" i="2"/>
  <c r="N565" i="2" s="1"/>
  <c r="L565" i="2"/>
  <c r="Q564" i="2"/>
  <c r="P564" i="2"/>
  <c r="R564" i="2" s="1"/>
  <c r="O564" i="2"/>
  <c r="M564" i="2"/>
  <c r="L564" i="2"/>
  <c r="Q563" i="2"/>
  <c r="P563" i="2"/>
  <c r="R563" i="2" s="1"/>
  <c r="O563" i="2"/>
  <c r="M563" i="2"/>
  <c r="L563" i="2"/>
  <c r="R562" i="2"/>
  <c r="Q562" i="2"/>
  <c r="P562" i="2"/>
  <c r="O562" i="2"/>
  <c r="M562" i="2"/>
  <c r="N562" i="2" s="1"/>
  <c r="L562" i="2"/>
  <c r="Q561" i="2"/>
  <c r="P561" i="2"/>
  <c r="R561" i="2" s="1"/>
  <c r="O561" i="2"/>
  <c r="M561" i="2"/>
  <c r="L561" i="2"/>
  <c r="N561" i="2" s="1"/>
  <c r="Q560" i="2"/>
  <c r="P560" i="2"/>
  <c r="R560" i="2" s="1"/>
  <c r="O560" i="2"/>
  <c r="M560" i="2"/>
  <c r="N560" i="2" s="1"/>
  <c r="L560" i="2"/>
  <c r="Q559" i="2"/>
  <c r="P559" i="2"/>
  <c r="R559" i="2" s="1"/>
  <c r="O559" i="2"/>
  <c r="M559" i="2"/>
  <c r="L559" i="2"/>
  <c r="N559" i="2" s="1"/>
  <c r="R558" i="2"/>
  <c r="Q558" i="2"/>
  <c r="P558" i="2"/>
  <c r="O558" i="2"/>
  <c r="M558" i="2"/>
  <c r="L558" i="2"/>
  <c r="Q557" i="2"/>
  <c r="P557" i="2"/>
  <c r="R557" i="2" s="1"/>
  <c r="O557" i="2"/>
  <c r="M557" i="2"/>
  <c r="N557" i="2" s="1"/>
  <c r="L557" i="2"/>
  <c r="Q556" i="2"/>
  <c r="P556" i="2"/>
  <c r="R556" i="2" s="1"/>
  <c r="O556" i="2"/>
  <c r="M556" i="2"/>
  <c r="L556" i="2"/>
  <c r="Q555" i="2"/>
  <c r="P555" i="2"/>
  <c r="R555" i="2" s="1"/>
  <c r="O555" i="2"/>
  <c r="M555" i="2"/>
  <c r="L555" i="2"/>
  <c r="Q554" i="2"/>
  <c r="P554" i="2"/>
  <c r="R554" i="2" s="1"/>
  <c r="O554" i="2"/>
  <c r="M554" i="2"/>
  <c r="N554" i="2" s="1"/>
  <c r="L554" i="2"/>
  <c r="R553" i="2"/>
  <c r="Q553" i="2"/>
  <c r="P553" i="2"/>
  <c r="O553" i="2"/>
  <c r="N553" i="2"/>
  <c r="M553" i="2"/>
  <c r="L553" i="2"/>
  <c r="Q552" i="2"/>
  <c r="P552" i="2"/>
  <c r="R552" i="2" s="1"/>
  <c r="O552" i="2"/>
  <c r="M552" i="2"/>
  <c r="N552" i="2" s="1"/>
  <c r="L552" i="2"/>
  <c r="Q551" i="2"/>
  <c r="P551" i="2"/>
  <c r="R551" i="2" s="1"/>
  <c r="O551" i="2"/>
  <c r="M551" i="2"/>
  <c r="L551" i="2"/>
  <c r="N551" i="2" s="1"/>
  <c r="Q550" i="2"/>
  <c r="P550" i="2"/>
  <c r="R550" i="2" s="1"/>
  <c r="O550" i="2"/>
  <c r="M550" i="2"/>
  <c r="L550" i="2"/>
  <c r="R549" i="2"/>
  <c r="Q549" i="2"/>
  <c r="P549" i="2"/>
  <c r="O549" i="2"/>
  <c r="M549" i="2"/>
  <c r="N549" i="2" s="1"/>
  <c r="L549" i="2"/>
  <c r="Q548" i="2"/>
  <c r="P548" i="2"/>
  <c r="R548" i="2" s="1"/>
  <c r="O548" i="2"/>
  <c r="M548" i="2"/>
  <c r="L548" i="2"/>
  <c r="Q547" i="2"/>
  <c r="P547" i="2"/>
  <c r="R547" i="2" s="1"/>
  <c r="O547" i="2"/>
  <c r="M547" i="2"/>
  <c r="L547" i="2"/>
  <c r="R546" i="2"/>
  <c r="Q546" i="2"/>
  <c r="P546" i="2"/>
  <c r="O546" i="2"/>
  <c r="M546" i="2"/>
  <c r="N546" i="2" s="1"/>
  <c r="L546" i="2"/>
  <c r="Q545" i="2"/>
  <c r="P545" i="2"/>
  <c r="R545" i="2" s="1"/>
  <c r="O545" i="2"/>
  <c r="M545" i="2"/>
  <c r="L545" i="2"/>
  <c r="N545" i="2" s="1"/>
  <c r="Q544" i="2"/>
  <c r="P544" i="2"/>
  <c r="R544" i="2" s="1"/>
  <c r="O544" i="2"/>
  <c r="M544" i="2"/>
  <c r="N544" i="2" s="1"/>
  <c r="L544" i="2"/>
  <c r="Q543" i="2"/>
  <c r="P543" i="2"/>
  <c r="R543" i="2" s="1"/>
  <c r="O543" i="2"/>
  <c r="M543" i="2"/>
  <c r="L543" i="2"/>
  <c r="N543" i="2" s="1"/>
  <c r="R542" i="2"/>
  <c r="Q542" i="2"/>
  <c r="P542" i="2"/>
  <c r="O542" i="2"/>
  <c r="M542" i="2"/>
  <c r="L542" i="2"/>
  <c r="Q541" i="2"/>
  <c r="P541" i="2"/>
  <c r="R541" i="2" s="1"/>
  <c r="O541" i="2"/>
  <c r="M541" i="2"/>
  <c r="N541" i="2" s="1"/>
  <c r="L541" i="2"/>
  <c r="Q540" i="2"/>
  <c r="P540" i="2"/>
  <c r="R540" i="2" s="1"/>
  <c r="O540" i="2"/>
  <c r="M540" i="2"/>
  <c r="L540" i="2"/>
  <c r="Q539" i="2"/>
  <c r="P539" i="2"/>
  <c r="R539" i="2" s="1"/>
  <c r="O539" i="2"/>
  <c r="M539" i="2"/>
  <c r="L539" i="2"/>
  <c r="Q538" i="2"/>
  <c r="P538" i="2"/>
  <c r="R538" i="2" s="1"/>
  <c r="O538" i="2"/>
  <c r="M538" i="2"/>
  <c r="N538" i="2" s="1"/>
  <c r="L538" i="2"/>
  <c r="R537" i="2"/>
  <c r="Q537" i="2"/>
  <c r="P537" i="2"/>
  <c r="O537" i="2"/>
  <c r="N537" i="2"/>
  <c r="M537" i="2"/>
  <c r="L537" i="2"/>
  <c r="Q536" i="2"/>
  <c r="P536" i="2"/>
  <c r="R536" i="2" s="1"/>
  <c r="O536" i="2"/>
  <c r="M536" i="2"/>
  <c r="N536" i="2" s="1"/>
  <c r="L536" i="2"/>
  <c r="Q535" i="2"/>
  <c r="P535" i="2"/>
  <c r="R535" i="2" s="1"/>
  <c r="O535" i="2"/>
  <c r="M535" i="2"/>
  <c r="L535" i="2"/>
  <c r="N535" i="2" s="1"/>
  <c r="Q534" i="2"/>
  <c r="P534" i="2"/>
  <c r="R534" i="2" s="1"/>
  <c r="O534" i="2"/>
  <c r="M534" i="2"/>
  <c r="L534" i="2"/>
  <c r="R533" i="2"/>
  <c r="Q533" i="2"/>
  <c r="P533" i="2"/>
  <c r="O533" i="2"/>
  <c r="M533" i="2"/>
  <c r="N533" i="2" s="1"/>
  <c r="L533" i="2"/>
  <c r="Q532" i="2"/>
  <c r="P532" i="2"/>
  <c r="R532" i="2" s="1"/>
  <c r="O532" i="2"/>
  <c r="M532" i="2"/>
  <c r="L532" i="2"/>
  <c r="Q531" i="2"/>
  <c r="P531" i="2"/>
  <c r="R531" i="2" s="1"/>
  <c r="O531" i="2"/>
  <c r="M531" i="2"/>
  <c r="L531" i="2"/>
  <c r="R530" i="2"/>
  <c r="Q530" i="2"/>
  <c r="P530" i="2"/>
  <c r="O530" i="2"/>
  <c r="M530" i="2"/>
  <c r="N530" i="2" s="1"/>
  <c r="L530" i="2"/>
  <c r="Q529" i="2"/>
  <c r="P529" i="2"/>
  <c r="R529" i="2" s="1"/>
  <c r="O529" i="2"/>
  <c r="M529" i="2"/>
  <c r="L529" i="2"/>
  <c r="N529" i="2" s="1"/>
  <c r="Q528" i="2"/>
  <c r="P528" i="2"/>
  <c r="R528" i="2" s="1"/>
  <c r="O528" i="2"/>
  <c r="M528" i="2"/>
  <c r="N528" i="2" s="1"/>
  <c r="L528" i="2"/>
  <c r="Q527" i="2"/>
  <c r="P527" i="2"/>
  <c r="R527" i="2" s="1"/>
  <c r="O527" i="2"/>
  <c r="M527" i="2"/>
  <c r="L527" i="2"/>
  <c r="N527" i="2" s="1"/>
  <c r="R526" i="2"/>
  <c r="Q526" i="2"/>
  <c r="P526" i="2"/>
  <c r="O526" i="2"/>
  <c r="M526" i="2"/>
  <c r="L526" i="2"/>
  <c r="Q525" i="2"/>
  <c r="P525" i="2"/>
  <c r="R525" i="2" s="1"/>
  <c r="O525" i="2"/>
  <c r="M525" i="2"/>
  <c r="N525" i="2" s="1"/>
  <c r="L525" i="2"/>
  <c r="Q524" i="2"/>
  <c r="P524" i="2"/>
  <c r="R524" i="2" s="1"/>
  <c r="O524" i="2"/>
  <c r="M524" i="2"/>
  <c r="L524" i="2"/>
  <c r="Q523" i="2"/>
  <c r="P523" i="2"/>
  <c r="R523" i="2" s="1"/>
  <c r="O523" i="2"/>
  <c r="M523" i="2"/>
  <c r="L523" i="2"/>
  <c r="Q522" i="2"/>
  <c r="P522" i="2"/>
  <c r="R522" i="2" s="1"/>
  <c r="O522" i="2"/>
  <c r="M522" i="2"/>
  <c r="N522" i="2" s="1"/>
  <c r="L522" i="2"/>
  <c r="R521" i="2"/>
  <c r="Q521" i="2"/>
  <c r="P521" i="2"/>
  <c r="O521" i="2"/>
  <c r="N521" i="2"/>
  <c r="M521" i="2"/>
  <c r="L521" i="2"/>
  <c r="Q520" i="2"/>
  <c r="P520" i="2"/>
  <c r="R520" i="2" s="1"/>
  <c r="O520" i="2"/>
  <c r="M520" i="2"/>
  <c r="N520" i="2" s="1"/>
  <c r="L520" i="2"/>
  <c r="Q519" i="2"/>
  <c r="P519" i="2"/>
  <c r="R519" i="2" s="1"/>
  <c r="O519" i="2"/>
  <c r="M519" i="2"/>
  <c r="L519" i="2"/>
  <c r="N519" i="2" s="1"/>
  <c r="Q518" i="2"/>
  <c r="P518" i="2"/>
  <c r="R518" i="2" s="1"/>
  <c r="O518" i="2"/>
  <c r="M518" i="2"/>
  <c r="L518" i="2"/>
  <c r="R517" i="2"/>
  <c r="Q517" i="2"/>
  <c r="P517" i="2"/>
  <c r="O517" i="2"/>
  <c r="M517" i="2"/>
  <c r="N517" i="2" s="1"/>
  <c r="L517" i="2"/>
  <c r="Q516" i="2"/>
  <c r="P516" i="2"/>
  <c r="R516" i="2" s="1"/>
  <c r="O516" i="2"/>
  <c r="M516" i="2"/>
  <c r="L516" i="2"/>
  <c r="Q515" i="2"/>
  <c r="P515" i="2"/>
  <c r="R515" i="2" s="1"/>
  <c r="O515" i="2"/>
  <c r="M515" i="2"/>
  <c r="L515" i="2"/>
  <c r="R514" i="2"/>
  <c r="Q514" i="2"/>
  <c r="P514" i="2"/>
  <c r="O514" i="2"/>
  <c r="M514" i="2"/>
  <c r="N514" i="2" s="1"/>
  <c r="L514" i="2"/>
  <c r="Q513" i="2"/>
  <c r="P513" i="2"/>
  <c r="R513" i="2" s="1"/>
  <c r="O513" i="2"/>
  <c r="M513" i="2"/>
  <c r="L513" i="2"/>
  <c r="N513" i="2" s="1"/>
  <c r="Q512" i="2"/>
  <c r="P512" i="2"/>
  <c r="R512" i="2" s="1"/>
  <c r="O512" i="2"/>
  <c r="M512" i="2"/>
  <c r="N512" i="2" s="1"/>
  <c r="L512" i="2"/>
  <c r="Q511" i="2"/>
  <c r="P511" i="2"/>
  <c r="R511" i="2" s="1"/>
  <c r="O511" i="2"/>
  <c r="M511" i="2"/>
  <c r="L511" i="2"/>
  <c r="N511" i="2" s="1"/>
  <c r="R510" i="2"/>
  <c r="Q510" i="2"/>
  <c r="P510" i="2"/>
  <c r="O510" i="2"/>
  <c r="M510" i="2"/>
  <c r="L510" i="2"/>
  <c r="Q509" i="2"/>
  <c r="P509" i="2"/>
  <c r="R509" i="2" s="1"/>
  <c r="O509" i="2"/>
  <c r="M509" i="2"/>
  <c r="N509" i="2" s="1"/>
  <c r="L509" i="2"/>
  <c r="Q508" i="2"/>
  <c r="P508" i="2"/>
  <c r="R508" i="2" s="1"/>
  <c r="O508" i="2"/>
  <c r="M508" i="2"/>
  <c r="L508" i="2"/>
  <c r="Q507" i="2"/>
  <c r="P507" i="2"/>
  <c r="R507" i="2" s="1"/>
  <c r="O507" i="2"/>
  <c r="M507" i="2"/>
  <c r="L507" i="2"/>
  <c r="Q506" i="2"/>
  <c r="P506" i="2"/>
  <c r="R506" i="2" s="1"/>
  <c r="O506" i="2"/>
  <c r="M506" i="2"/>
  <c r="N506" i="2" s="1"/>
  <c r="L506" i="2"/>
  <c r="R505" i="2"/>
  <c r="Q505" i="2"/>
  <c r="P505" i="2"/>
  <c r="O505" i="2"/>
  <c r="N505" i="2"/>
  <c r="M505" i="2"/>
  <c r="L505" i="2"/>
  <c r="Q504" i="2"/>
  <c r="P504" i="2"/>
  <c r="R504" i="2" s="1"/>
  <c r="O504" i="2"/>
  <c r="M504" i="2"/>
  <c r="N504" i="2" s="1"/>
  <c r="L504" i="2"/>
  <c r="Q503" i="2"/>
  <c r="P503" i="2"/>
  <c r="R503" i="2" s="1"/>
  <c r="O503" i="2"/>
  <c r="M503" i="2"/>
  <c r="L503" i="2"/>
  <c r="N503" i="2" s="1"/>
  <c r="Q502" i="2"/>
  <c r="P502" i="2"/>
  <c r="R502" i="2" s="1"/>
  <c r="O502" i="2"/>
  <c r="M502" i="2"/>
  <c r="L502" i="2"/>
  <c r="R501" i="2"/>
  <c r="Q501" i="2"/>
  <c r="P501" i="2"/>
  <c r="O501" i="2"/>
  <c r="M501" i="2"/>
  <c r="N501" i="2" s="1"/>
  <c r="L501" i="2"/>
  <c r="Q500" i="2"/>
  <c r="P500" i="2"/>
  <c r="R500" i="2" s="1"/>
  <c r="O500" i="2"/>
  <c r="M500" i="2"/>
  <c r="L500" i="2"/>
  <c r="Q499" i="2"/>
  <c r="P499" i="2"/>
  <c r="R499" i="2" s="1"/>
  <c r="O499" i="2"/>
  <c r="M499" i="2"/>
  <c r="L499" i="2"/>
  <c r="R498" i="2"/>
  <c r="Q498" i="2"/>
  <c r="P498" i="2"/>
  <c r="O498" i="2"/>
  <c r="M498" i="2"/>
  <c r="N498" i="2" s="1"/>
  <c r="L498" i="2"/>
  <c r="Q497" i="2"/>
  <c r="P497" i="2"/>
  <c r="R497" i="2" s="1"/>
  <c r="O497" i="2"/>
  <c r="M497" i="2"/>
  <c r="L497" i="2"/>
  <c r="N497" i="2" s="1"/>
  <c r="Q496" i="2"/>
  <c r="P496" i="2"/>
  <c r="R496" i="2" s="1"/>
  <c r="O496" i="2"/>
  <c r="M496" i="2"/>
  <c r="N496" i="2" s="1"/>
  <c r="L496" i="2"/>
  <c r="Q495" i="2"/>
  <c r="P495" i="2"/>
  <c r="R495" i="2" s="1"/>
  <c r="O495" i="2"/>
  <c r="M495" i="2"/>
  <c r="L495" i="2"/>
  <c r="N495" i="2" s="1"/>
  <c r="R494" i="2"/>
  <c r="Q494" i="2"/>
  <c r="P494" i="2"/>
  <c r="O494" i="2"/>
  <c r="M494" i="2"/>
  <c r="L494" i="2"/>
  <c r="Q493" i="2"/>
  <c r="P493" i="2"/>
  <c r="R493" i="2" s="1"/>
  <c r="O493" i="2"/>
  <c r="M493" i="2"/>
  <c r="N493" i="2" s="1"/>
  <c r="L493" i="2"/>
  <c r="Q492" i="2"/>
  <c r="P492" i="2"/>
  <c r="R492" i="2" s="1"/>
  <c r="O492" i="2"/>
  <c r="M492" i="2"/>
  <c r="L492" i="2"/>
  <c r="Q491" i="2"/>
  <c r="P491" i="2"/>
  <c r="R491" i="2" s="1"/>
  <c r="O491" i="2"/>
  <c r="M491" i="2"/>
  <c r="L491" i="2"/>
  <c r="Q490" i="2"/>
  <c r="P490" i="2"/>
  <c r="R490" i="2" s="1"/>
  <c r="O490" i="2"/>
  <c r="M490" i="2"/>
  <c r="N490" i="2" s="1"/>
  <c r="L490" i="2"/>
  <c r="R489" i="2"/>
  <c r="Q489" i="2"/>
  <c r="P489" i="2"/>
  <c r="O489" i="2"/>
  <c r="N489" i="2"/>
  <c r="M489" i="2"/>
  <c r="L489" i="2"/>
  <c r="Q488" i="2"/>
  <c r="P488" i="2"/>
  <c r="R488" i="2" s="1"/>
  <c r="O488" i="2"/>
  <c r="M488" i="2"/>
  <c r="N488" i="2" s="1"/>
  <c r="L488" i="2"/>
  <c r="Q487" i="2"/>
  <c r="P487" i="2"/>
  <c r="R487" i="2" s="1"/>
  <c r="O487" i="2"/>
  <c r="M487" i="2"/>
  <c r="L487" i="2"/>
  <c r="N487" i="2" s="1"/>
  <c r="Q486" i="2"/>
  <c r="P486" i="2"/>
  <c r="R486" i="2" s="1"/>
  <c r="O486" i="2"/>
  <c r="M486" i="2"/>
  <c r="L486" i="2"/>
  <c r="R485" i="2"/>
  <c r="Q485" i="2"/>
  <c r="P485" i="2"/>
  <c r="O485" i="2"/>
  <c r="M485" i="2"/>
  <c r="N485" i="2" s="1"/>
  <c r="L485" i="2"/>
  <c r="Q484" i="2"/>
  <c r="P484" i="2"/>
  <c r="R484" i="2" s="1"/>
  <c r="O484" i="2"/>
  <c r="M484" i="2"/>
  <c r="L484" i="2"/>
  <c r="Q483" i="2"/>
  <c r="P483" i="2"/>
  <c r="R483" i="2" s="1"/>
  <c r="O483" i="2"/>
  <c r="M483" i="2"/>
  <c r="L483" i="2"/>
  <c r="R482" i="2"/>
  <c r="Q482" i="2"/>
  <c r="P482" i="2"/>
  <c r="O482" i="2"/>
  <c r="M482" i="2"/>
  <c r="N482" i="2" s="1"/>
  <c r="L482" i="2"/>
  <c r="Q481" i="2"/>
  <c r="P481" i="2"/>
  <c r="R481" i="2" s="1"/>
  <c r="O481" i="2"/>
  <c r="M481" i="2"/>
  <c r="L481" i="2"/>
  <c r="N481" i="2" s="1"/>
  <c r="Q480" i="2"/>
  <c r="P480" i="2"/>
  <c r="R480" i="2" s="1"/>
  <c r="O480" i="2"/>
  <c r="M480" i="2"/>
  <c r="N480" i="2" s="1"/>
  <c r="L480" i="2"/>
  <c r="Q479" i="2"/>
  <c r="P479" i="2"/>
  <c r="R479" i="2" s="1"/>
  <c r="O479" i="2"/>
  <c r="M479" i="2"/>
  <c r="L479" i="2"/>
  <c r="N479" i="2" s="1"/>
  <c r="R478" i="2"/>
  <c r="Q478" i="2"/>
  <c r="P478" i="2"/>
  <c r="O478" i="2"/>
  <c r="M478" i="2"/>
  <c r="L478" i="2"/>
  <c r="Q477" i="2"/>
  <c r="P477" i="2"/>
  <c r="R477" i="2" s="1"/>
  <c r="O477" i="2"/>
  <c r="M477" i="2"/>
  <c r="N477" i="2" s="1"/>
  <c r="L477" i="2"/>
  <c r="Q476" i="2"/>
  <c r="P476" i="2"/>
  <c r="R476" i="2" s="1"/>
  <c r="O476" i="2"/>
  <c r="M476" i="2"/>
  <c r="L476" i="2"/>
  <c r="Q475" i="2"/>
  <c r="P475" i="2"/>
  <c r="R475" i="2" s="1"/>
  <c r="O475" i="2"/>
  <c r="M475" i="2"/>
  <c r="L475" i="2"/>
  <c r="Q474" i="2"/>
  <c r="P474" i="2"/>
  <c r="R474" i="2" s="1"/>
  <c r="O474" i="2"/>
  <c r="M474" i="2"/>
  <c r="N474" i="2" s="1"/>
  <c r="L474" i="2"/>
  <c r="R473" i="2"/>
  <c r="Q473" i="2"/>
  <c r="P473" i="2"/>
  <c r="O473" i="2"/>
  <c r="N473" i="2"/>
  <c r="M473" i="2"/>
  <c r="L473" i="2"/>
  <c r="Q472" i="2"/>
  <c r="P472" i="2"/>
  <c r="R472" i="2" s="1"/>
  <c r="O472" i="2"/>
  <c r="M472" i="2"/>
  <c r="N472" i="2" s="1"/>
  <c r="L472" i="2"/>
  <c r="Q471" i="2"/>
  <c r="P471" i="2"/>
  <c r="R471" i="2" s="1"/>
  <c r="O471" i="2"/>
  <c r="M471" i="2"/>
  <c r="L471" i="2"/>
  <c r="N471" i="2" s="1"/>
  <c r="Q470" i="2"/>
  <c r="P470" i="2"/>
  <c r="R470" i="2" s="1"/>
  <c r="O470" i="2"/>
  <c r="M470" i="2"/>
  <c r="L470" i="2"/>
  <c r="R469" i="2"/>
  <c r="Q469" i="2"/>
  <c r="P469" i="2"/>
  <c r="O469" i="2"/>
  <c r="M469" i="2"/>
  <c r="N469" i="2" s="1"/>
  <c r="L469" i="2"/>
  <c r="Q468" i="2"/>
  <c r="P468" i="2"/>
  <c r="R468" i="2" s="1"/>
  <c r="O468" i="2"/>
  <c r="M468" i="2"/>
  <c r="L468" i="2"/>
  <c r="Q467" i="2"/>
  <c r="P467" i="2"/>
  <c r="R467" i="2" s="1"/>
  <c r="O467" i="2"/>
  <c r="M467" i="2"/>
  <c r="L467" i="2"/>
  <c r="R466" i="2"/>
  <c r="Q466" i="2"/>
  <c r="P466" i="2"/>
  <c r="O466" i="2"/>
  <c r="M466" i="2"/>
  <c r="N466" i="2" s="1"/>
  <c r="L466" i="2"/>
  <c r="Q465" i="2"/>
  <c r="P465" i="2"/>
  <c r="R465" i="2" s="1"/>
  <c r="O465" i="2"/>
  <c r="M465" i="2"/>
  <c r="L465" i="2"/>
  <c r="N465" i="2" s="1"/>
  <c r="Q464" i="2"/>
  <c r="P464" i="2"/>
  <c r="R464" i="2" s="1"/>
  <c r="O464" i="2"/>
  <c r="M464" i="2"/>
  <c r="N464" i="2" s="1"/>
  <c r="L464" i="2"/>
  <c r="Q463" i="2"/>
  <c r="P463" i="2"/>
  <c r="R463" i="2" s="1"/>
  <c r="O463" i="2"/>
  <c r="M463" i="2"/>
  <c r="L463" i="2"/>
  <c r="N463" i="2" s="1"/>
  <c r="R462" i="2"/>
  <c r="Q462" i="2"/>
  <c r="P462" i="2"/>
  <c r="O462" i="2"/>
  <c r="M462" i="2"/>
  <c r="L462" i="2"/>
  <c r="Q461" i="2"/>
  <c r="P461" i="2"/>
  <c r="R461" i="2" s="1"/>
  <c r="O461" i="2"/>
  <c r="M461" i="2"/>
  <c r="N461" i="2" s="1"/>
  <c r="L461" i="2"/>
  <c r="Q460" i="2"/>
  <c r="P460" i="2"/>
  <c r="R460" i="2" s="1"/>
  <c r="O460" i="2"/>
  <c r="M460" i="2"/>
  <c r="L460" i="2"/>
  <c r="Q459" i="2"/>
  <c r="P459" i="2"/>
  <c r="R459" i="2" s="1"/>
  <c r="O459" i="2"/>
  <c r="M459" i="2"/>
  <c r="L459" i="2"/>
  <c r="Q458" i="2"/>
  <c r="P458" i="2"/>
  <c r="R458" i="2" s="1"/>
  <c r="O458" i="2"/>
  <c r="M458" i="2"/>
  <c r="N458" i="2" s="1"/>
  <c r="L458" i="2"/>
  <c r="R457" i="2"/>
  <c r="Q457" i="2"/>
  <c r="P457" i="2"/>
  <c r="O457" i="2"/>
  <c r="N457" i="2"/>
  <c r="M457" i="2"/>
  <c r="L457" i="2"/>
  <c r="Q456" i="2"/>
  <c r="P456" i="2"/>
  <c r="R456" i="2" s="1"/>
  <c r="O456" i="2"/>
  <c r="M456" i="2"/>
  <c r="N456" i="2" s="1"/>
  <c r="L456" i="2"/>
  <c r="Q455" i="2"/>
  <c r="P455" i="2"/>
  <c r="R455" i="2" s="1"/>
  <c r="O455" i="2"/>
  <c r="M455" i="2"/>
  <c r="L455" i="2"/>
  <c r="N455" i="2" s="1"/>
  <c r="Q454" i="2"/>
  <c r="P454" i="2"/>
  <c r="R454" i="2" s="1"/>
  <c r="O454" i="2"/>
  <c r="M454" i="2"/>
  <c r="L454" i="2"/>
  <c r="R453" i="2"/>
  <c r="Q453" i="2"/>
  <c r="P453" i="2"/>
  <c r="O453" i="2"/>
  <c r="M453" i="2"/>
  <c r="N453" i="2" s="1"/>
  <c r="L453" i="2"/>
  <c r="Q452" i="2"/>
  <c r="P452" i="2"/>
  <c r="R452" i="2" s="1"/>
  <c r="O452" i="2"/>
  <c r="M452" i="2"/>
  <c r="L452" i="2"/>
  <c r="Q451" i="2"/>
  <c r="P451" i="2"/>
  <c r="R451" i="2" s="1"/>
  <c r="O451" i="2"/>
  <c r="M451" i="2"/>
  <c r="L451" i="2"/>
  <c r="R450" i="2"/>
  <c r="Q450" i="2"/>
  <c r="P450" i="2"/>
  <c r="O450" i="2"/>
  <c r="M450" i="2"/>
  <c r="N450" i="2" s="1"/>
  <c r="L450" i="2"/>
  <c r="Q449" i="2"/>
  <c r="P449" i="2"/>
  <c r="R449" i="2" s="1"/>
  <c r="O449" i="2"/>
  <c r="M449" i="2"/>
  <c r="L449" i="2"/>
  <c r="N449" i="2" s="1"/>
  <c r="Q448" i="2"/>
  <c r="P448" i="2"/>
  <c r="R448" i="2" s="1"/>
  <c r="O448" i="2"/>
  <c r="M448" i="2"/>
  <c r="N448" i="2" s="1"/>
  <c r="L448" i="2"/>
  <c r="Q447" i="2"/>
  <c r="P447" i="2"/>
  <c r="R447" i="2" s="1"/>
  <c r="O447" i="2"/>
  <c r="M447" i="2"/>
  <c r="L447" i="2"/>
  <c r="N447" i="2" s="1"/>
  <c r="R446" i="2"/>
  <c r="Q446" i="2"/>
  <c r="P446" i="2"/>
  <c r="O446" i="2"/>
  <c r="M446" i="2"/>
  <c r="L446" i="2"/>
  <c r="Q445" i="2"/>
  <c r="P445" i="2"/>
  <c r="R445" i="2" s="1"/>
  <c r="O445" i="2"/>
  <c r="M445" i="2"/>
  <c r="N445" i="2" s="1"/>
  <c r="L445" i="2"/>
  <c r="Q444" i="2"/>
  <c r="P444" i="2"/>
  <c r="R444" i="2" s="1"/>
  <c r="O444" i="2"/>
  <c r="M444" i="2"/>
  <c r="L444" i="2"/>
  <c r="Q443" i="2"/>
  <c r="P443" i="2"/>
  <c r="R443" i="2" s="1"/>
  <c r="O443" i="2"/>
  <c r="M443" i="2"/>
  <c r="L443" i="2"/>
  <c r="Q442" i="2"/>
  <c r="P442" i="2"/>
  <c r="R442" i="2" s="1"/>
  <c r="O442" i="2"/>
  <c r="M442" i="2"/>
  <c r="N442" i="2" s="1"/>
  <c r="L442" i="2"/>
  <c r="R441" i="2"/>
  <c r="Q441" i="2"/>
  <c r="P441" i="2"/>
  <c r="O441" i="2"/>
  <c r="N441" i="2"/>
  <c r="M441" i="2"/>
  <c r="L441" i="2"/>
  <c r="Q440" i="2"/>
  <c r="P440" i="2"/>
  <c r="R440" i="2" s="1"/>
  <c r="O440" i="2"/>
  <c r="M440" i="2"/>
  <c r="N440" i="2" s="1"/>
  <c r="L440" i="2"/>
  <c r="Q439" i="2"/>
  <c r="P439" i="2"/>
  <c r="R439" i="2" s="1"/>
  <c r="O439" i="2"/>
  <c r="M439" i="2"/>
  <c r="L439" i="2"/>
  <c r="N439" i="2" s="1"/>
  <c r="Q438" i="2"/>
  <c r="P438" i="2"/>
  <c r="R438" i="2" s="1"/>
  <c r="O438" i="2"/>
  <c r="M438" i="2"/>
  <c r="L438" i="2"/>
  <c r="R437" i="2"/>
  <c r="Q437" i="2"/>
  <c r="P437" i="2"/>
  <c r="O437" i="2"/>
  <c r="M437" i="2"/>
  <c r="N437" i="2" s="1"/>
  <c r="L437" i="2"/>
  <c r="Q436" i="2"/>
  <c r="P436" i="2"/>
  <c r="R436" i="2" s="1"/>
  <c r="O436" i="2"/>
  <c r="M436" i="2"/>
  <c r="L436" i="2"/>
  <c r="Q435" i="2"/>
  <c r="P435" i="2"/>
  <c r="R435" i="2" s="1"/>
  <c r="O435" i="2"/>
  <c r="M435" i="2"/>
  <c r="L435" i="2"/>
  <c r="R434" i="2"/>
  <c r="Q434" i="2"/>
  <c r="P434" i="2"/>
  <c r="O434" i="2"/>
  <c r="M434" i="2"/>
  <c r="N434" i="2" s="1"/>
  <c r="L434" i="2"/>
  <c r="Q433" i="2"/>
  <c r="P433" i="2"/>
  <c r="R433" i="2" s="1"/>
  <c r="O433" i="2"/>
  <c r="M433" i="2"/>
  <c r="L433" i="2"/>
  <c r="N433" i="2" s="1"/>
  <c r="Q432" i="2"/>
  <c r="P432" i="2"/>
  <c r="R432" i="2" s="1"/>
  <c r="O432" i="2"/>
  <c r="M432" i="2"/>
  <c r="N432" i="2" s="1"/>
  <c r="L432" i="2"/>
  <c r="Q431" i="2"/>
  <c r="P431" i="2"/>
  <c r="R431" i="2" s="1"/>
  <c r="O431" i="2"/>
  <c r="M431" i="2"/>
  <c r="L431" i="2"/>
  <c r="N431" i="2" s="1"/>
  <c r="R430" i="2"/>
  <c r="Q430" i="2"/>
  <c r="P430" i="2"/>
  <c r="O430" i="2"/>
  <c r="M430" i="2"/>
  <c r="L430" i="2"/>
  <c r="Q429" i="2"/>
  <c r="P429" i="2"/>
  <c r="R429" i="2" s="1"/>
  <c r="O429" i="2"/>
  <c r="M429" i="2"/>
  <c r="N429" i="2" s="1"/>
  <c r="L429" i="2"/>
  <c r="Q428" i="2"/>
  <c r="P428" i="2"/>
  <c r="R428" i="2" s="1"/>
  <c r="O428" i="2"/>
  <c r="M428" i="2"/>
  <c r="L428" i="2"/>
  <c r="Q427" i="2"/>
  <c r="P427" i="2"/>
  <c r="R427" i="2" s="1"/>
  <c r="O427" i="2"/>
  <c r="M427" i="2"/>
  <c r="L427" i="2"/>
  <c r="Q426" i="2"/>
  <c r="P426" i="2"/>
  <c r="R426" i="2" s="1"/>
  <c r="O426" i="2"/>
  <c r="M426" i="2"/>
  <c r="N426" i="2" s="1"/>
  <c r="L426" i="2"/>
  <c r="R425" i="2"/>
  <c r="Q425" i="2"/>
  <c r="P425" i="2"/>
  <c r="O425" i="2"/>
  <c r="N425" i="2"/>
  <c r="M425" i="2"/>
  <c r="L425" i="2"/>
  <c r="Q424" i="2"/>
  <c r="P424" i="2"/>
  <c r="R424" i="2" s="1"/>
  <c r="O424" i="2"/>
  <c r="M424" i="2"/>
  <c r="N424" i="2" s="1"/>
  <c r="L424" i="2"/>
  <c r="Q423" i="2"/>
  <c r="P423" i="2"/>
  <c r="R423" i="2" s="1"/>
  <c r="O423" i="2"/>
  <c r="M423" i="2"/>
  <c r="L423" i="2"/>
  <c r="N423" i="2" s="1"/>
  <c r="Q422" i="2"/>
  <c r="P422" i="2"/>
  <c r="R422" i="2" s="1"/>
  <c r="O422" i="2"/>
  <c r="M422" i="2"/>
  <c r="L422" i="2"/>
  <c r="R421" i="2"/>
  <c r="Q421" i="2"/>
  <c r="P421" i="2"/>
  <c r="O421" i="2"/>
  <c r="M421" i="2"/>
  <c r="N421" i="2" s="1"/>
  <c r="L421" i="2"/>
  <c r="Q420" i="2"/>
  <c r="P420" i="2"/>
  <c r="R420" i="2" s="1"/>
  <c r="O420" i="2"/>
  <c r="M420" i="2"/>
  <c r="L420" i="2"/>
  <c r="Q419" i="2"/>
  <c r="P419" i="2"/>
  <c r="R419" i="2" s="1"/>
  <c r="O419" i="2"/>
  <c r="M419" i="2"/>
  <c r="L419" i="2"/>
  <c r="R418" i="2"/>
  <c r="Q418" i="2"/>
  <c r="P418" i="2"/>
  <c r="O418" i="2"/>
  <c r="M418" i="2"/>
  <c r="N418" i="2" s="1"/>
  <c r="L418" i="2"/>
  <c r="Q417" i="2"/>
  <c r="P417" i="2"/>
  <c r="R417" i="2" s="1"/>
  <c r="O417" i="2"/>
  <c r="M417" i="2"/>
  <c r="L417" i="2"/>
  <c r="N417" i="2" s="1"/>
  <c r="Q416" i="2"/>
  <c r="P416" i="2"/>
  <c r="R416" i="2" s="1"/>
  <c r="O416" i="2"/>
  <c r="M416" i="2"/>
  <c r="N416" i="2" s="1"/>
  <c r="L416" i="2"/>
  <c r="Q415" i="2"/>
  <c r="P415" i="2"/>
  <c r="R415" i="2" s="1"/>
  <c r="O415" i="2"/>
  <c r="M415" i="2"/>
  <c r="L415" i="2"/>
  <c r="N415" i="2" s="1"/>
  <c r="R414" i="2"/>
  <c r="Q414" i="2"/>
  <c r="P414" i="2"/>
  <c r="O414" i="2"/>
  <c r="M414" i="2"/>
  <c r="L414" i="2"/>
  <c r="Q413" i="2"/>
  <c r="P413" i="2"/>
  <c r="R413" i="2" s="1"/>
  <c r="O413" i="2"/>
  <c r="M413" i="2"/>
  <c r="N413" i="2" s="1"/>
  <c r="L413" i="2"/>
  <c r="Q412" i="2"/>
  <c r="P412" i="2"/>
  <c r="R412" i="2" s="1"/>
  <c r="O412" i="2"/>
  <c r="M412" i="2"/>
  <c r="L412" i="2"/>
  <c r="Q411" i="2"/>
  <c r="P411" i="2"/>
  <c r="R411" i="2" s="1"/>
  <c r="O411" i="2"/>
  <c r="M411" i="2"/>
  <c r="L411" i="2"/>
  <c r="Q410" i="2"/>
  <c r="P410" i="2"/>
  <c r="R410" i="2" s="1"/>
  <c r="O410" i="2"/>
  <c r="M410" i="2"/>
  <c r="N410" i="2" s="1"/>
  <c r="L410" i="2"/>
  <c r="R409" i="2"/>
  <c r="Q409" i="2"/>
  <c r="P409" i="2"/>
  <c r="O409" i="2"/>
  <c r="N409" i="2"/>
  <c r="M409" i="2"/>
  <c r="L409" i="2"/>
  <c r="Q408" i="2"/>
  <c r="P408" i="2"/>
  <c r="R408" i="2" s="1"/>
  <c r="O408" i="2"/>
  <c r="M408" i="2"/>
  <c r="N408" i="2" s="1"/>
  <c r="L408" i="2"/>
  <c r="Q407" i="2"/>
  <c r="P407" i="2"/>
  <c r="R407" i="2" s="1"/>
  <c r="O407" i="2"/>
  <c r="M407" i="2"/>
  <c r="L407" i="2"/>
  <c r="N407" i="2" s="1"/>
  <c r="Q406" i="2"/>
  <c r="P406" i="2"/>
  <c r="R406" i="2" s="1"/>
  <c r="O406" i="2"/>
  <c r="M406" i="2"/>
  <c r="L406" i="2"/>
  <c r="R405" i="2"/>
  <c r="Q405" i="2"/>
  <c r="P405" i="2"/>
  <c r="O405" i="2"/>
  <c r="M405" i="2"/>
  <c r="N405" i="2" s="1"/>
  <c r="L405" i="2"/>
  <c r="Q404" i="2"/>
  <c r="P404" i="2"/>
  <c r="R404" i="2" s="1"/>
  <c r="O404" i="2"/>
  <c r="M404" i="2"/>
  <c r="L404" i="2"/>
  <c r="Q403" i="2"/>
  <c r="P403" i="2"/>
  <c r="R403" i="2" s="1"/>
  <c r="O403" i="2"/>
  <c r="M403" i="2"/>
  <c r="L403" i="2"/>
  <c r="R402" i="2"/>
  <c r="Q402" i="2"/>
  <c r="P402" i="2"/>
  <c r="O402" i="2"/>
  <c r="M402" i="2"/>
  <c r="N402" i="2" s="1"/>
  <c r="L402" i="2"/>
  <c r="Q401" i="2"/>
  <c r="P401" i="2"/>
  <c r="R401" i="2" s="1"/>
  <c r="O401" i="2"/>
  <c r="M401" i="2"/>
  <c r="L401" i="2"/>
  <c r="N401" i="2" s="1"/>
  <c r="Q400" i="2"/>
  <c r="P400" i="2"/>
  <c r="R400" i="2" s="1"/>
  <c r="O400" i="2"/>
  <c r="M400" i="2"/>
  <c r="N400" i="2" s="1"/>
  <c r="L400" i="2"/>
  <c r="Q399" i="2"/>
  <c r="P399" i="2"/>
  <c r="R399" i="2" s="1"/>
  <c r="O399" i="2"/>
  <c r="M399" i="2"/>
  <c r="L399" i="2"/>
  <c r="N399" i="2" s="1"/>
  <c r="R398" i="2"/>
  <c r="Q398" i="2"/>
  <c r="P398" i="2"/>
  <c r="O398" i="2"/>
  <c r="M398" i="2"/>
  <c r="L398" i="2"/>
  <c r="Q397" i="2"/>
  <c r="P397" i="2"/>
  <c r="R397" i="2" s="1"/>
  <c r="O397" i="2"/>
  <c r="M397" i="2"/>
  <c r="N397" i="2" s="1"/>
  <c r="L397" i="2"/>
  <c r="Q396" i="2"/>
  <c r="P396" i="2"/>
  <c r="R396" i="2" s="1"/>
  <c r="O396" i="2"/>
  <c r="M396" i="2"/>
  <c r="L396" i="2"/>
  <c r="Q395" i="2"/>
  <c r="P395" i="2"/>
  <c r="R395" i="2" s="1"/>
  <c r="O395" i="2"/>
  <c r="M395" i="2"/>
  <c r="L395" i="2"/>
  <c r="Q394" i="2"/>
  <c r="P394" i="2"/>
  <c r="R394" i="2" s="1"/>
  <c r="O394" i="2"/>
  <c r="M394" i="2"/>
  <c r="N394" i="2" s="1"/>
  <c r="L394" i="2"/>
  <c r="R393" i="2"/>
  <c r="Q393" i="2"/>
  <c r="P393" i="2"/>
  <c r="O393" i="2"/>
  <c r="N393" i="2"/>
  <c r="M393" i="2"/>
  <c r="L393" i="2"/>
  <c r="Q392" i="2"/>
  <c r="P392" i="2"/>
  <c r="R392" i="2" s="1"/>
  <c r="O392" i="2"/>
  <c r="M392" i="2"/>
  <c r="N392" i="2" s="1"/>
  <c r="L392" i="2"/>
  <c r="Q391" i="2"/>
  <c r="P391" i="2"/>
  <c r="R391" i="2" s="1"/>
  <c r="O391" i="2"/>
  <c r="M391" i="2"/>
  <c r="L391" i="2"/>
  <c r="N391" i="2" s="1"/>
  <c r="Q390" i="2"/>
  <c r="P390" i="2"/>
  <c r="R390" i="2" s="1"/>
  <c r="O390" i="2"/>
  <c r="M390" i="2"/>
  <c r="L390" i="2"/>
  <c r="R389" i="2"/>
  <c r="Q389" i="2"/>
  <c r="P389" i="2"/>
  <c r="O389" i="2"/>
  <c r="M389" i="2"/>
  <c r="N389" i="2" s="1"/>
  <c r="L389" i="2"/>
  <c r="Q388" i="2"/>
  <c r="P388" i="2"/>
  <c r="R388" i="2" s="1"/>
  <c r="O388" i="2"/>
  <c r="M388" i="2"/>
  <c r="L388" i="2"/>
  <c r="Q387" i="2"/>
  <c r="P387" i="2"/>
  <c r="R387" i="2" s="1"/>
  <c r="O387" i="2"/>
  <c r="M387" i="2"/>
  <c r="L387" i="2"/>
  <c r="R386" i="2"/>
  <c r="Q386" i="2"/>
  <c r="P386" i="2"/>
  <c r="O386" i="2"/>
  <c r="M386" i="2"/>
  <c r="N386" i="2" s="1"/>
  <c r="L386" i="2"/>
  <c r="Q385" i="2"/>
  <c r="P385" i="2"/>
  <c r="R385" i="2" s="1"/>
  <c r="O385" i="2"/>
  <c r="M385" i="2"/>
  <c r="L385" i="2"/>
  <c r="N385" i="2" s="1"/>
  <c r="Q384" i="2"/>
  <c r="P384" i="2"/>
  <c r="R384" i="2" s="1"/>
  <c r="O384" i="2"/>
  <c r="M384" i="2"/>
  <c r="N384" i="2" s="1"/>
  <c r="L384" i="2"/>
  <c r="Q383" i="2"/>
  <c r="P383" i="2"/>
  <c r="R383" i="2" s="1"/>
  <c r="O383" i="2"/>
  <c r="M383" i="2"/>
  <c r="L383" i="2"/>
  <c r="N383" i="2" s="1"/>
  <c r="R382" i="2"/>
  <c r="Q382" i="2"/>
  <c r="P382" i="2"/>
  <c r="O382" i="2"/>
  <c r="M382" i="2"/>
  <c r="L382" i="2"/>
  <c r="Q381" i="2"/>
  <c r="P381" i="2"/>
  <c r="R381" i="2" s="1"/>
  <c r="O381" i="2"/>
  <c r="M381" i="2"/>
  <c r="N381" i="2" s="1"/>
  <c r="L381" i="2"/>
  <c r="Q380" i="2"/>
  <c r="P380" i="2"/>
  <c r="R380" i="2" s="1"/>
  <c r="O380" i="2"/>
  <c r="M380" i="2"/>
  <c r="L380" i="2"/>
  <c r="Q379" i="2"/>
  <c r="P379" i="2"/>
  <c r="R379" i="2" s="1"/>
  <c r="O379" i="2"/>
  <c r="M379" i="2"/>
  <c r="L379" i="2"/>
  <c r="Q378" i="2"/>
  <c r="P378" i="2"/>
  <c r="R378" i="2" s="1"/>
  <c r="O378" i="2"/>
  <c r="M378" i="2"/>
  <c r="N378" i="2" s="1"/>
  <c r="L378" i="2"/>
  <c r="R377" i="2"/>
  <c r="Q377" i="2"/>
  <c r="P377" i="2"/>
  <c r="O377" i="2"/>
  <c r="N377" i="2"/>
  <c r="M377" i="2"/>
  <c r="L377" i="2"/>
  <c r="Q376" i="2"/>
  <c r="P376" i="2"/>
  <c r="R376" i="2" s="1"/>
  <c r="O376" i="2"/>
  <c r="M376" i="2"/>
  <c r="N376" i="2" s="1"/>
  <c r="L376" i="2"/>
  <c r="Q375" i="2"/>
  <c r="P375" i="2"/>
  <c r="R375" i="2" s="1"/>
  <c r="O375" i="2"/>
  <c r="M375" i="2"/>
  <c r="L375" i="2"/>
  <c r="N375" i="2" s="1"/>
  <c r="Q374" i="2"/>
  <c r="P374" i="2"/>
  <c r="R374" i="2" s="1"/>
  <c r="O374" i="2"/>
  <c r="M374" i="2"/>
  <c r="L374" i="2"/>
  <c r="R373" i="2"/>
  <c r="Q373" i="2"/>
  <c r="P373" i="2"/>
  <c r="O373" i="2"/>
  <c r="M373" i="2"/>
  <c r="N373" i="2" s="1"/>
  <c r="L373" i="2"/>
  <c r="Q372" i="2"/>
  <c r="P372" i="2"/>
  <c r="R372" i="2" s="1"/>
  <c r="O372" i="2"/>
  <c r="M372" i="2"/>
  <c r="L372" i="2"/>
  <c r="Q371" i="2"/>
  <c r="P371" i="2"/>
  <c r="R371" i="2" s="1"/>
  <c r="O371" i="2"/>
  <c r="M371" i="2"/>
  <c r="L371" i="2"/>
  <c r="R370" i="2"/>
  <c r="Q370" i="2"/>
  <c r="P370" i="2"/>
  <c r="O370" i="2"/>
  <c r="M370" i="2"/>
  <c r="N370" i="2" s="1"/>
  <c r="L370" i="2"/>
  <c r="Q369" i="2"/>
  <c r="P369" i="2"/>
  <c r="R369" i="2" s="1"/>
  <c r="O369" i="2"/>
  <c r="M369" i="2"/>
  <c r="L369" i="2"/>
  <c r="N369" i="2" s="1"/>
  <c r="Q368" i="2"/>
  <c r="P368" i="2"/>
  <c r="R368" i="2" s="1"/>
  <c r="O368" i="2"/>
  <c r="M368" i="2"/>
  <c r="N368" i="2" s="1"/>
  <c r="L368" i="2"/>
  <c r="Q367" i="2"/>
  <c r="P367" i="2"/>
  <c r="R367" i="2" s="1"/>
  <c r="O367" i="2"/>
  <c r="M367" i="2"/>
  <c r="L367" i="2"/>
  <c r="N367" i="2" s="1"/>
  <c r="R366" i="2"/>
  <c r="Q366" i="2"/>
  <c r="P366" i="2"/>
  <c r="O366" i="2"/>
  <c r="M366" i="2"/>
  <c r="L366" i="2"/>
  <c r="Q365" i="2"/>
  <c r="P365" i="2"/>
  <c r="R365" i="2" s="1"/>
  <c r="O365" i="2"/>
  <c r="M365" i="2"/>
  <c r="N365" i="2" s="1"/>
  <c r="L365" i="2"/>
  <c r="Q364" i="2"/>
  <c r="P364" i="2"/>
  <c r="R364" i="2" s="1"/>
  <c r="O364" i="2"/>
  <c r="M364" i="2"/>
  <c r="L364" i="2"/>
  <c r="Q363" i="2"/>
  <c r="P363" i="2"/>
  <c r="R363" i="2" s="1"/>
  <c r="O363" i="2"/>
  <c r="M363" i="2"/>
  <c r="L363" i="2"/>
  <c r="Q362" i="2"/>
  <c r="P362" i="2"/>
  <c r="R362" i="2" s="1"/>
  <c r="O362" i="2"/>
  <c r="M362" i="2"/>
  <c r="N362" i="2" s="1"/>
  <c r="L362" i="2"/>
  <c r="R361" i="2"/>
  <c r="Q361" i="2"/>
  <c r="P361" i="2"/>
  <c r="O361" i="2"/>
  <c r="N361" i="2"/>
  <c r="M361" i="2"/>
  <c r="L361" i="2"/>
  <c r="Q360" i="2"/>
  <c r="P360" i="2"/>
  <c r="R360" i="2" s="1"/>
  <c r="O360" i="2"/>
  <c r="M360" i="2"/>
  <c r="N360" i="2" s="1"/>
  <c r="L360" i="2"/>
  <c r="Q359" i="2"/>
  <c r="P359" i="2"/>
  <c r="R359" i="2" s="1"/>
  <c r="O359" i="2"/>
  <c r="M359" i="2"/>
  <c r="L359" i="2"/>
  <c r="N359" i="2" s="1"/>
  <c r="Q358" i="2"/>
  <c r="P358" i="2"/>
  <c r="R358" i="2" s="1"/>
  <c r="O358" i="2"/>
  <c r="M358" i="2"/>
  <c r="L358" i="2"/>
  <c r="R357" i="2"/>
  <c r="Q357" i="2"/>
  <c r="P357" i="2"/>
  <c r="O357" i="2"/>
  <c r="M357" i="2"/>
  <c r="N357" i="2" s="1"/>
  <c r="L357" i="2"/>
  <c r="Q356" i="2"/>
  <c r="P356" i="2"/>
  <c r="R356" i="2" s="1"/>
  <c r="O356" i="2"/>
  <c r="M356" i="2"/>
  <c r="L356" i="2"/>
  <c r="Q355" i="2"/>
  <c r="P355" i="2"/>
  <c r="R355" i="2" s="1"/>
  <c r="O355" i="2"/>
  <c r="M355" i="2"/>
  <c r="L355" i="2"/>
  <c r="R354" i="2"/>
  <c r="Q354" i="2"/>
  <c r="P354" i="2"/>
  <c r="O354" i="2"/>
  <c r="M354" i="2"/>
  <c r="N354" i="2" s="1"/>
  <c r="L354" i="2"/>
  <c r="Q353" i="2"/>
  <c r="P353" i="2"/>
  <c r="R353" i="2" s="1"/>
  <c r="O353" i="2"/>
  <c r="M353" i="2"/>
  <c r="L353" i="2"/>
  <c r="N353" i="2" s="1"/>
  <c r="Q352" i="2"/>
  <c r="P352" i="2"/>
  <c r="R352" i="2" s="1"/>
  <c r="O352" i="2"/>
  <c r="M352" i="2"/>
  <c r="N352" i="2" s="1"/>
  <c r="L352" i="2"/>
  <c r="Q351" i="2"/>
  <c r="P351" i="2"/>
  <c r="R351" i="2" s="1"/>
  <c r="O351" i="2"/>
  <c r="M351" i="2"/>
  <c r="L351" i="2"/>
  <c r="N351" i="2" s="1"/>
  <c r="R350" i="2"/>
  <c r="Q350" i="2"/>
  <c r="P350" i="2"/>
  <c r="O350" i="2"/>
  <c r="M350" i="2"/>
  <c r="L350" i="2"/>
  <c r="Q349" i="2"/>
  <c r="P349" i="2"/>
  <c r="R349" i="2" s="1"/>
  <c r="O349" i="2"/>
  <c r="M349" i="2"/>
  <c r="N349" i="2" s="1"/>
  <c r="L349" i="2"/>
  <c r="Q348" i="2"/>
  <c r="P348" i="2"/>
  <c r="R348" i="2" s="1"/>
  <c r="O348" i="2"/>
  <c r="M348" i="2"/>
  <c r="L348" i="2"/>
  <c r="Q347" i="2"/>
  <c r="P347" i="2"/>
  <c r="R347" i="2" s="1"/>
  <c r="O347" i="2"/>
  <c r="M347" i="2"/>
  <c r="L347" i="2"/>
  <c r="Q346" i="2"/>
  <c r="P346" i="2"/>
  <c r="R346" i="2" s="1"/>
  <c r="O346" i="2"/>
  <c r="M346" i="2"/>
  <c r="N346" i="2" s="1"/>
  <c r="L346" i="2"/>
  <c r="R345" i="2"/>
  <c r="Q345" i="2"/>
  <c r="P345" i="2"/>
  <c r="O345" i="2"/>
  <c r="N345" i="2"/>
  <c r="M345" i="2"/>
  <c r="L345" i="2"/>
  <c r="Q344" i="2"/>
  <c r="P344" i="2"/>
  <c r="R344" i="2" s="1"/>
  <c r="O344" i="2"/>
  <c r="M344" i="2"/>
  <c r="N344" i="2" s="1"/>
  <c r="L344" i="2"/>
  <c r="Q343" i="2"/>
  <c r="P343" i="2"/>
  <c r="R343" i="2" s="1"/>
  <c r="O343" i="2"/>
  <c r="M343" i="2"/>
  <c r="L343" i="2"/>
  <c r="N343" i="2" s="1"/>
  <c r="Q342" i="2"/>
  <c r="P342" i="2"/>
  <c r="R342" i="2" s="1"/>
  <c r="O342" i="2"/>
  <c r="M342" i="2"/>
  <c r="L342" i="2"/>
  <c r="R341" i="2"/>
  <c r="Q341" i="2"/>
  <c r="P341" i="2"/>
  <c r="O341" i="2"/>
  <c r="M341" i="2"/>
  <c r="N341" i="2" s="1"/>
  <c r="L341" i="2"/>
  <c r="Q340" i="2"/>
  <c r="P340" i="2"/>
  <c r="R340" i="2" s="1"/>
  <c r="O340" i="2"/>
  <c r="M340" i="2"/>
  <c r="L340" i="2"/>
  <c r="Q339" i="2"/>
  <c r="P339" i="2"/>
  <c r="R339" i="2" s="1"/>
  <c r="O339" i="2"/>
  <c r="M339" i="2"/>
  <c r="L339" i="2"/>
  <c r="R338" i="2"/>
  <c r="Q338" i="2"/>
  <c r="P338" i="2"/>
  <c r="O338" i="2"/>
  <c r="M338" i="2"/>
  <c r="N338" i="2" s="1"/>
  <c r="L338" i="2"/>
  <c r="Q337" i="2"/>
  <c r="P337" i="2"/>
  <c r="R337" i="2" s="1"/>
  <c r="O337" i="2"/>
  <c r="M337" i="2"/>
  <c r="L337" i="2"/>
  <c r="N337" i="2" s="1"/>
  <c r="Q336" i="2"/>
  <c r="P336" i="2"/>
  <c r="R336" i="2" s="1"/>
  <c r="O336" i="2"/>
  <c r="M336" i="2"/>
  <c r="N336" i="2" s="1"/>
  <c r="L336" i="2"/>
  <c r="Q335" i="2"/>
  <c r="P335" i="2"/>
  <c r="R335" i="2" s="1"/>
  <c r="O335" i="2"/>
  <c r="M335" i="2"/>
  <c r="L335" i="2"/>
  <c r="N335" i="2" s="1"/>
  <c r="R334" i="2"/>
  <c r="Q334" i="2"/>
  <c r="P334" i="2"/>
  <c r="O334" i="2"/>
  <c r="M334" i="2"/>
  <c r="L334" i="2"/>
  <c r="Q333" i="2"/>
  <c r="P333" i="2"/>
  <c r="R333" i="2" s="1"/>
  <c r="O333" i="2"/>
  <c r="M333" i="2"/>
  <c r="N333" i="2" s="1"/>
  <c r="L333" i="2"/>
  <c r="Q332" i="2"/>
  <c r="P332" i="2"/>
  <c r="R332" i="2" s="1"/>
  <c r="O332" i="2"/>
  <c r="M332" i="2"/>
  <c r="L332" i="2"/>
  <c r="Q331" i="2"/>
  <c r="P331" i="2"/>
  <c r="R331" i="2" s="1"/>
  <c r="O331" i="2"/>
  <c r="M331" i="2"/>
  <c r="L331" i="2"/>
  <c r="Q330" i="2"/>
  <c r="P330" i="2"/>
  <c r="R330" i="2" s="1"/>
  <c r="O330" i="2"/>
  <c r="M330" i="2"/>
  <c r="N330" i="2" s="1"/>
  <c r="L330" i="2"/>
  <c r="R329" i="2"/>
  <c r="Q329" i="2"/>
  <c r="P329" i="2"/>
  <c r="O329" i="2"/>
  <c r="N329" i="2"/>
  <c r="M329" i="2"/>
  <c r="L329" i="2"/>
  <c r="Q328" i="2"/>
  <c r="P328" i="2"/>
  <c r="R328" i="2" s="1"/>
  <c r="O328" i="2"/>
  <c r="M328" i="2"/>
  <c r="L328" i="2"/>
  <c r="Q327" i="2"/>
  <c r="P327" i="2"/>
  <c r="R327" i="2" s="1"/>
  <c r="O327" i="2"/>
  <c r="M327" i="2"/>
  <c r="L327" i="2"/>
  <c r="N327" i="2" s="1"/>
  <c r="Q326" i="2"/>
  <c r="P326" i="2"/>
  <c r="R326" i="2" s="1"/>
  <c r="O326" i="2"/>
  <c r="M326" i="2"/>
  <c r="L326" i="2"/>
  <c r="R325" i="2"/>
  <c r="Q325" i="2"/>
  <c r="P325" i="2"/>
  <c r="O325" i="2"/>
  <c r="M325" i="2"/>
  <c r="N325" i="2" s="1"/>
  <c r="L325" i="2"/>
  <c r="Q324" i="2"/>
  <c r="P324" i="2"/>
  <c r="R324" i="2" s="1"/>
  <c r="O324" i="2"/>
  <c r="M324" i="2"/>
  <c r="L324" i="2"/>
  <c r="Q323" i="2"/>
  <c r="P323" i="2"/>
  <c r="R323" i="2" s="1"/>
  <c r="O323" i="2"/>
  <c r="M323" i="2"/>
  <c r="L323" i="2"/>
  <c r="N323" i="2" s="1"/>
  <c r="R322" i="2"/>
  <c r="Q322" i="2"/>
  <c r="P322" i="2"/>
  <c r="O322" i="2"/>
  <c r="M322" i="2"/>
  <c r="N322" i="2" s="1"/>
  <c r="L322" i="2"/>
  <c r="Q321" i="2"/>
  <c r="P321" i="2"/>
  <c r="R321" i="2" s="1"/>
  <c r="O321" i="2"/>
  <c r="M321" i="2"/>
  <c r="L321" i="2"/>
  <c r="Q320" i="2"/>
  <c r="P320" i="2"/>
  <c r="R320" i="2" s="1"/>
  <c r="O320" i="2"/>
  <c r="M320" i="2"/>
  <c r="N320" i="2" s="1"/>
  <c r="L320" i="2"/>
  <c r="Q319" i="2"/>
  <c r="P319" i="2"/>
  <c r="R319" i="2" s="1"/>
  <c r="O319" i="2"/>
  <c r="M319" i="2"/>
  <c r="L319" i="2"/>
  <c r="N319" i="2" s="1"/>
  <c r="R318" i="2"/>
  <c r="Q318" i="2"/>
  <c r="P318" i="2"/>
  <c r="O318" i="2"/>
  <c r="M318" i="2"/>
  <c r="L318" i="2"/>
  <c r="Q317" i="2"/>
  <c r="P317" i="2"/>
  <c r="R317" i="2" s="1"/>
  <c r="O317" i="2"/>
  <c r="M317" i="2"/>
  <c r="N317" i="2" s="1"/>
  <c r="L317" i="2"/>
  <c r="Q316" i="2"/>
  <c r="P316" i="2"/>
  <c r="R316" i="2" s="1"/>
  <c r="O316" i="2"/>
  <c r="M316" i="2"/>
  <c r="L316" i="2"/>
  <c r="Q315" i="2"/>
  <c r="P315" i="2"/>
  <c r="R315" i="2" s="1"/>
  <c r="O315" i="2"/>
  <c r="M315" i="2"/>
  <c r="L315" i="2"/>
  <c r="Q314" i="2"/>
  <c r="P314" i="2"/>
  <c r="R314" i="2" s="1"/>
  <c r="O314" i="2"/>
  <c r="M314" i="2"/>
  <c r="L314" i="2"/>
  <c r="R313" i="2"/>
  <c r="Q313" i="2"/>
  <c r="P313" i="2"/>
  <c r="O313" i="2"/>
  <c r="N313" i="2"/>
  <c r="M313" i="2"/>
  <c r="L313" i="2"/>
  <c r="Q312" i="2"/>
  <c r="P312" i="2"/>
  <c r="R312" i="2" s="1"/>
  <c r="O312" i="2"/>
  <c r="M312" i="2"/>
  <c r="L312" i="2"/>
  <c r="Q311" i="2"/>
  <c r="P311" i="2"/>
  <c r="R311" i="2" s="1"/>
  <c r="O311" i="2"/>
  <c r="M311" i="2"/>
  <c r="L311" i="2"/>
  <c r="Q310" i="2"/>
  <c r="P310" i="2"/>
  <c r="R310" i="2" s="1"/>
  <c r="O310" i="2"/>
  <c r="M310" i="2"/>
  <c r="L310" i="2"/>
  <c r="R309" i="2"/>
  <c r="Q309" i="2"/>
  <c r="P309" i="2"/>
  <c r="O309" i="2"/>
  <c r="M309" i="2"/>
  <c r="N309" i="2" s="1"/>
  <c r="L309" i="2"/>
  <c r="Q308" i="2"/>
  <c r="P308" i="2"/>
  <c r="R308" i="2" s="1"/>
  <c r="O308" i="2"/>
  <c r="M308" i="2"/>
  <c r="L308" i="2"/>
  <c r="Q307" i="2"/>
  <c r="P307" i="2"/>
  <c r="R307" i="2" s="1"/>
  <c r="O307" i="2"/>
  <c r="M307" i="2"/>
  <c r="L307" i="2"/>
  <c r="N307" i="2" s="1"/>
  <c r="R306" i="2"/>
  <c r="Q306" i="2"/>
  <c r="P306" i="2"/>
  <c r="O306" i="2"/>
  <c r="M306" i="2"/>
  <c r="N306" i="2" s="1"/>
  <c r="L306" i="2"/>
  <c r="Q305" i="2"/>
  <c r="P305" i="2"/>
  <c r="R305" i="2" s="1"/>
  <c r="O305" i="2"/>
  <c r="M305" i="2"/>
  <c r="L305" i="2"/>
  <c r="Q304" i="2"/>
  <c r="P304" i="2"/>
  <c r="R304" i="2" s="1"/>
  <c r="O304" i="2"/>
  <c r="M304" i="2"/>
  <c r="N304" i="2" s="1"/>
  <c r="L304" i="2"/>
  <c r="Q303" i="2"/>
  <c r="P303" i="2"/>
  <c r="R303" i="2" s="1"/>
  <c r="O303" i="2"/>
  <c r="M303" i="2"/>
  <c r="L303" i="2"/>
  <c r="N303" i="2" s="1"/>
  <c r="R302" i="2"/>
  <c r="Q302" i="2"/>
  <c r="P302" i="2"/>
  <c r="O302" i="2"/>
  <c r="M302" i="2"/>
  <c r="L302" i="2"/>
  <c r="Q301" i="2"/>
  <c r="P301" i="2"/>
  <c r="R301" i="2" s="1"/>
  <c r="O301" i="2"/>
  <c r="M301" i="2"/>
  <c r="L301" i="2"/>
  <c r="Q300" i="2"/>
  <c r="P300" i="2"/>
  <c r="R300" i="2" s="1"/>
  <c r="O300" i="2"/>
  <c r="M300" i="2"/>
  <c r="L300" i="2"/>
  <c r="Q299" i="2"/>
  <c r="P299" i="2"/>
  <c r="R299" i="2" s="1"/>
  <c r="O299" i="2"/>
  <c r="M299" i="2"/>
  <c r="L299" i="2"/>
  <c r="Q298" i="2"/>
  <c r="P298" i="2"/>
  <c r="R298" i="2" s="1"/>
  <c r="O298" i="2"/>
  <c r="M298" i="2"/>
  <c r="L298" i="2"/>
  <c r="R297" i="2"/>
  <c r="Q297" i="2"/>
  <c r="P297" i="2"/>
  <c r="O297" i="2"/>
  <c r="N297" i="2"/>
  <c r="M297" i="2"/>
  <c r="L297" i="2"/>
  <c r="Q296" i="2"/>
  <c r="P296" i="2"/>
  <c r="R296" i="2" s="1"/>
  <c r="O296" i="2"/>
  <c r="M296" i="2"/>
  <c r="L296" i="2"/>
  <c r="Q295" i="2"/>
  <c r="P295" i="2"/>
  <c r="R295" i="2" s="1"/>
  <c r="O295" i="2"/>
  <c r="M295" i="2"/>
  <c r="L295" i="2"/>
  <c r="N295" i="2" s="1"/>
  <c r="Q294" i="2"/>
  <c r="P294" i="2"/>
  <c r="R294" i="2" s="1"/>
  <c r="O294" i="2"/>
  <c r="M294" i="2"/>
  <c r="L294" i="2"/>
  <c r="R293" i="2"/>
  <c r="Q293" i="2"/>
  <c r="P293" i="2"/>
  <c r="O293" i="2"/>
  <c r="M293" i="2"/>
  <c r="N293" i="2" s="1"/>
  <c r="L293" i="2"/>
  <c r="Q292" i="2"/>
  <c r="P292" i="2"/>
  <c r="R292" i="2" s="1"/>
  <c r="O292" i="2"/>
  <c r="M292" i="2"/>
  <c r="L292" i="2"/>
  <c r="Q291" i="2"/>
  <c r="P291" i="2"/>
  <c r="R291" i="2" s="1"/>
  <c r="O291" i="2"/>
  <c r="M291" i="2"/>
  <c r="L291" i="2"/>
  <c r="N291" i="2" s="1"/>
  <c r="R290" i="2"/>
  <c r="Q290" i="2"/>
  <c r="P290" i="2"/>
  <c r="O290" i="2"/>
  <c r="N290" i="2"/>
  <c r="M290" i="2"/>
  <c r="L290" i="2"/>
  <c r="R289" i="2"/>
  <c r="Q289" i="2"/>
  <c r="P289" i="2"/>
  <c r="O289" i="2"/>
  <c r="M289" i="2"/>
  <c r="N289" i="2" s="1"/>
  <c r="L289" i="2"/>
  <c r="Q288" i="2"/>
  <c r="P288" i="2"/>
  <c r="R288" i="2" s="1"/>
  <c r="O288" i="2"/>
  <c r="M288" i="2"/>
  <c r="L288" i="2"/>
  <c r="Q287" i="2"/>
  <c r="P287" i="2"/>
  <c r="R287" i="2" s="1"/>
  <c r="O287" i="2"/>
  <c r="M287" i="2"/>
  <c r="L287" i="2"/>
  <c r="N287" i="2" s="1"/>
  <c r="R286" i="2"/>
  <c r="Q286" i="2"/>
  <c r="P286" i="2"/>
  <c r="O286" i="2"/>
  <c r="N286" i="2"/>
  <c r="M286" i="2"/>
  <c r="L286" i="2"/>
  <c r="R285" i="2"/>
  <c r="Q285" i="2"/>
  <c r="P285" i="2"/>
  <c r="O285" i="2"/>
  <c r="M285" i="2"/>
  <c r="N285" i="2" s="1"/>
  <c r="L285" i="2"/>
  <c r="Q284" i="2"/>
  <c r="P284" i="2"/>
  <c r="R284" i="2" s="1"/>
  <c r="O284" i="2"/>
  <c r="M284" i="2"/>
  <c r="L284" i="2"/>
  <c r="Q283" i="2"/>
  <c r="P283" i="2"/>
  <c r="R283" i="2" s="1"/>
  <c r="O283" i="2"/>
  <c r="M283" i="2"/>
  <c r="L283" i="2"/>
  <c r="N283" i="2" s="1"/>
  <c r="R282" i="2"/>
  <c r="Q282" i="2"/>
  <c r="P282" i="2"/>
  <c r="O282" i="2"/>
  <c r="N282" i="2"/>
  <c r="M282" i="2"/>
  <c r="L282" i="2"/>
  <c r="R281" i="2"/>
  <c r="Q281" i="2"/>
  <c r="P281" i="2"/>
  <c r="O281" i="2"/>
  <c r="M281" i="2"/>
  <c r="N281" i="2" s="1"/>
  <c r="L281" i="2"/>
  <c r="Q280" i="2"/>
  <c r="P280" i="2"/>
  <c r="R280" i="2" s="1"/>
  <c r="O280" i="2"/>
  <c r="M280" i="2"/>
  <c r="L280" i="2"/>
  <c r="Q279" i="2"/>
  <c r="P279" i="2"/>
  <c r="R279" i="2" s="1"/>
  <c r="O279" i="2"/>
  <c r="M279" i="2"/>
  <c r="L279" i="2"/>
  <c r="N279" i="2" s="1"/>
  <c r="R278" i="2"/>
  <c r="Q278" i="2"/>
  <c r="P278" i="2"/>
  <c r="O278" i="2"/>
  <c r="N278" i="2"/>
  <c r="M278" i="2"/>
  <c r="L278" i="2"/>
  <c r="R277" i="2"/>
  <c r="Q277" i="2"/>
  <c r="P277" i="2"/>
  <c r="O277" i="2"/>
  <c r="M277" i="2"/>
  <c r="N277" i="2" s="1"/>
  <c r="L277" i="2"/>
  <c r="Q276" i="2"/>
  <c r="P276" i="2"/>
  <c r="R276" i="2" s="1"/>
  <c r="O276" i="2"/>
  <c r="M276" i="2"/>
  <c r="L276" i="2"/>
  <c r="Q275" i="2"/>
  <c r="P275" i="2"/>
  <c r="R275" i="2" s="1"/>
  <c r="O275" i="2"/>
  <c r="M275" i="2"/>
  <c r="L275" i="2"/>
  <c r="N275" i="2" s="1"/>
  <c r="R274" i="2"/>
  <c r="Q274" i="2"/>
  <c r="P274" i="2"/>
  <c r="O274" i="2"/>
  <c r="N274" i="2"/>
  <c r="M274" i="2"/>
  <c r="L274" i="2"/>
  <c r="R273" i="2"/>
  <c r="Q273" i="2"/>
  <c r="P273" i="2"/>
  <c r="O273" i="2"/>
  <c r="M273" i="2"/>
  <c r="N273" i="2" s="1"/>
  <c r="L273" i="2"/>
  <c r="Q272" i="2"/>
  <c r="P272" i="2"/>
  <c r="R272" i="2" s="1"/>
  <c r="O272" i="2"/>
  <c r="M272" i="2"/>
  <c r="L272" i="2"/>
  <c r="Q271" i="2"/>
  <c r="P271" i="2"/>
  <c r="R271" i="2" s="1"/>
  <c r="O271" i="2"/>
  <c r="M271" i="2"/>
  <c r="L271" i="2"/>
  <c r="N271" i="2" s="1"/>
  <c r="R270" i="2"/>
  <c r="Q270" i="2"/>
  <c r="P270" i="2"/>
  <c r="O270" i="2"/>
  <c r="N270" i="2"/>
  <c r="M270" i="2"/>
  <c r="L270" i="2"/>
  <c r="R269" i="2"/>
  <c r="Q269" i="2"/>
  <c r="P269" i="2"/>
  <c r="O269" i="2"/>
  <c r="M269" i="2"/>
  <c r="N269" i="2" s="1"/>
  <c r="L269" i="2"/>
  <c r="Q268" i="2"/>
  <c r="P268" i="2"/>
  <c r="R268" i="2" s="1"/>
  <c r="O268" i="2"/>
  <c r="M268" i="2"/>
  <c r="L268" i="2"/>
  <c r="Q267" i="2"/>
  <c r="P267" i="2"/>
  <c r="R267" i="2" s="1"/>
  <c r="O267" i="2"/>
  <c r="M267" i="2"/>
  <c r="L267" i="2"/>
  <c r="N267" i="2" s="1"/>
  <c r="R266" i="2"/>
  <c r="Q266" i="2"/>
  <c r="P266" i="2"/>
  <c r="O266" i="2"/>
  <c r="N266" i="2"/>
  <c r="M266" i="2"/>
  <c r="L266" i="2"/>
  <c r="R265" i="2"/>
  <c r="Q265" i="2"/>
  <c r="P265" i="2"/>
  <c r="O265" i="2"/>
  <c r="N265" i="2"/>
  <c r="M265" i="2"/>
  <c r="L265" i="2"/>
  <c r="Q264" i="2"/>
  <c r="P264" i="2"/>
  <c r="R264" i="2" s="1"/>
  <c r="O264" i="2"/>
  <c r="M264" i="2"/>
  <c r="L264" i="2"/>
  <c r="Q263" i="2"/>
  <c r="P263" i="2"/>
  <c r="R263" i="2" s="1"/>
  <c r="O263" i="2"/>
  <c r="M263" i="2"/>
  <c r="L263" i="2"/>
  <c r="N263" i="2" s="1"/>
  <c r="R262" i="2"/>
  <c r="Q262" i="2"/>
  <c r="P262" i="2"/>
  <c r="O262" i="2"/>
  <c r="N262" i="2"/>
  <c r="M262" i="2"/>
  <c r="L262" i="2"/>
  <c r="R261" i="2"/>
  <c r="Q261" i="2"/>
  <c r="P261" i="2"/>
  <c r="O261" i="2"/>
  <c r="N261" i="2"/>
  <c r="M261" i="2"/>
  <c r="L261" i="2"/>
  <c r="Q260" i="2"/>
  <c r="P260" i="2"/>
  <c r="R260" i="2" s="1"/>
  <c r="O260" i="2"/>
  <c r="M260" i="2"/>
  <c r="L260" i="2"/>
  <c r="Q259" i="2"/>
  <c r="P259" i="2"/>
  <c r="R259" i="2" s="1"/>
  <c r="O259" i="2"/>
  <c r="M259" i="2"/>
  <c r="L259" i="2"/>
  <c r="N259" i="2" s="1"/>
  <c r="R258" i="2"/>
  <c r="Q258" i="2"/>
  <c r="P258" i="2"/>
  <c r="O258" i="2"/>
  <c r="N258" i="2"/>
  <c r="M258" i="2"/>
  <c r="L258" i="2"/>
  <c r="R257" i="2"/>
  <c r="Q257" i="2"/>
  <c r="P257" i="2"/>
  <c r="O257" i="2"/>
  <c r="N257" i="2"/>
  <c r="M257" i="2"/>
  <c r="L257" i="2"/>
  <c r="Q256" i="2"/>
  <c r="P256" i="2"/>
  <c r="R256" i="2" s="1"/>
  <c r="O256" i="2"/>
  <c r="M256" i="2"/>
  <c r="L256" i="2"/>
  <c r="Q255" i="2"/>
  <c r="P255" i="2"/>
  <c r="R255" i="2" s="1"/>
  <c r="O255" i="2"/>
  <c r="M255" i="2"/>
  <c r="L255" i="2"/>
  <c r="Q254" i="2"/>
  <c r="P254" i="2"/>
  <c r="R254" i="2" s="1"/>
  <c r="O254" i="2"/>
  <c r="M254" i="2"/>
  <c r="L254" i="2"/>
  <c r="N254" i="2" s="1"/>
  <c r="R253" i="2"/>
  <c r="Q253" i="2"/>
  <c r="P253" i="2"/>
  <c r="O253" i="2"/>
  <c r="N253" i="2"/>
  <c r="M253" i="2"/>
  <c r="L253" i="2"/>
  <c r="Q252" i="2"/>
  <c r="P252" i="2"/>
  <c r="R252" i="2" s="1"/>
  <c r="O252" i="2"/>
  <c r="M252" i="2"/>
  <c r="L252" i="2"/>
  <c r="Q251" i="2"/>
  <c r="P251" i="2"/>
  <c r="R251" i="2" s="1"/>
  <c r="O251" i="2"/>
  <c r="M251" i="2"/>
  <c r="L251" i="2"/>
  <c r="Q250" i="2"/>
  <c r="P250" i="2"/>
  <c r="R250" i="2" s="1"/>
  <c r="O250" i="2"/>
  <c r="M250" i="2"/>
  <c r="L250" i="2"/>
  <c r="N250" i="2" s="1"/>
  <c r="R249" i="2"/>
  <c r="Q249" i="2"/>
  <c r="P249" i="2"/>
  <c r="O249" i="2"/>
  <c r="N249" i="2"/>
  <c r="M249" i="2"/>
  <c r="L249" i="2"/>
  <c r="Q248" i="2"/>
  <c r="P248" i="2"/>
  <c r="R248" i="2" s="1"/>
  <c r="O248" i="2"/>
  <c r="M248" i="2"/>
  <c r="L248" i="2"/>
  <c r="Q247" i="2"/>
  <c r="P247" i="2"/>
  <c r="R247" i="2" s="1"/>
  <c r="O247" i="2"/>
  <c r="M247" i="2"/>
  <c r="L247" i="2"/>
  <c r="Q246" i="2"/>
  <c r="P246" i="2"/>
  <c r="R246" i="2" s="1"/>
  <c r="O246" i="2"/>
  <c r="M246" i="2"/>
  <c r="L246" i="2"/>
  <c r="N246" i="2" s="1"/>
  <c r="R245" i="2"/>
  <c r="Q245" i="2"/>
  <c r="P245" i="2"/>
  <c r="O245" i="2"/>
  <c r="N245" i="2"/>
  <c r="M245" i="2"/>
  <c r="L245" i="2"/>
  <c r="Q244" i="2"/>
  <c r="P244" i="2"/>
  <c r="R244" i="2" s="1"/>
  <c r="O244" i="2"/>
  <c r="M244" i="2"/>
  <c r="L244" i="2"/>
  <c r="Q243" i="2"/>
  <c r="P243" i="2"/>
  <c r="R243" i="2" s="1"/>
  <c r="O243" i="2"/>
  <c r="M243" i="2"/>
  <c r="L243" i="2"/>
  <c r="Q242" i="2"/>
  <c r="P242" i="2"/>
  <c r="R242" i="2" s="1"/>
  <c r="O242" i="2"/>
  <c r="M242" i="2"/>
  <c r="L242" i="2"/>
  <c r="N242" i="2" s="1"/>
  <c r="R241" i="2"/>
  <c r="Q241" i="2"/>
  <c r="P241" i="2"/>
  <c r="O241" i="2"/>
  <c r="N241" i="2"/>
  <c r="M241" i="2"/>
  <c r="L241" i="2"/>
  <c r="Q240" i="2"/>
  <c r="P240" i="2"/>
  <c r="R240" i="2" s="1"/>
  <c r="O240" i="2"/>
  <c r="M240" i="2"/>
  <c r="L240" i="2"/>
  <c r="Q239" i="2"/>
  <c r="P239" i="2"/>
  <c r="R239" i="2" s="1"/>
  <c r="O239" i="2"/>
  <c r="M239" i="2"/>
  <c r="L239" i="2"/>
  <c r="Q238" i="2"/>
  <c r="P238" i="2"/>
  <c r="R238" i="2" s="1"/>
  <c r="O238" i="2"/>
  <c r="M238" i="2"/>
  <c r="L238" i="2"/>
  <c r="N238" i="2" s="1"/>
  <c r="R237" i="2"/>
  <c r="Q237" i="2"/>
  <c r="P237" i="2"/>
  <c r="O237" i="2"/>
  <c r="N237" i="2"/>
  <c r="M237" i="2"/>
  <c r="L237" i="2"/>
  <c r="Q236" i="2"/>
  <c r="P236" i="2"/>
  <c r="R236" i="2" s="1"/>
  <c r="O236" i="2"/>
  <c r="M236" i="2"/>
  <c r="L236" i="2"/>
  <c r="Q235" i="2"/>
  <c r="P235" i="2"/>
  <c r="R235" i="2" s="1"/>
  <c r="O235" i="2"/>
  <c r="M235" i="2"/>
  <c r="L235" i="2"/>
  <c r="Q234" i="2"/>
  <c r="P234" i="2"/>
  <c r="R234" i="2" s="1"/>
  <c r="O234" i="2"/>
  <c r="M234" i="2"/>
  <c r="L234" i="2"/>
  <c r="N234" i="2" s="1"/>
  <c r="R233" i="2"/>
  <c r="Q233" i="2"/>
  <c r="P233" i="2"/>
  <c r="O233" i="2"/>
  <c r="N233" i="2"/>
  <c r="M233" i="2"/>
  <c r="L233" i="2"/>
  <c r="Q232" i="2"/>
  <c r="P232" i="2"/>
  <c r="R232" i="2" s="1"/>
  <c r="O232" i="2"/>
  <c r="M232" i="2"/>
  <c r="L232" i="2"/>
  <c r="Q231" i="2"/>
  <c r="P231" i="2"/>
  <c r="R231" i="2" s="1"/>
  <c r="O231" i="2"/>
  <c r="M231" i="2"/>
  <c r="L231" i="2"/>
  <c r="Q230" i="2"/>
  <c r="P230" i="2"/>
  <c r="R230" i="2" s="1"/>
  <c r="O230" i="2"/>
  <c r="M230" i="2"/>
  <c r="L230" i="2"/>
  <c r="N230" i="2" s="1"/>
  <c r="R229" i="2"/>
  <c r="Q229" i="2"/>
  <c r="P229" i="2"/>
  <c r="O229" i="2"/>
  <c r="M229" i="2"/>
  <c r="N229" i="2" s="1"/>
  <c r="L229" i="2"/>
  <c r="Q228" i="2"/>
  <c r="P228" i="2"/>
  <c r="R228" i="2" s="1"/>
  <c r="O228" i="2"/>
  <c r="M228" i="2"/>
  <c r="L228" i="2"/>
  <c r="Q227" i="2"/>
  <c r="P227" i="2"/>
  <c r="R227" i="2" s="1"/>
  <c r="O227" i="2"/>
  <c r="M227" i="2"/>
  <c r="L227" i="2"/>
  <c r="Q226" i="2"/>
  <c r="P226" i="2"/>
  <c r="R226" i="2" s="1"/>
  <c r="O226" i="2"/>
  <c r="M226" i="2"/>
  <c r="L226" i="2"/>
  <c r="N226" i="2" s="1"/>
  <c r="R225" i="2"/>
  <c r="Q225" i="2"/>
  <c r="P225" i="2"/>
  <c r="O225" i="2"/>
  <c r="N225" i="2"/>
  <c r="M225" i="2"/>
  <c r="L225" i="2"/>
  <c r="Q224" i="2"/>
  <c r="P224" i="2"/>
  <c r="R224" i="2" s="1"/>
  <c r="O224" i="2"/>
  <c r="M224" i="2"/>
  <c r="L224" i="2"/>
  <c r="Q223" i="2"/>
  <c r="P223" i="2"/>
  <c r="R223" i="2" s="1"/>
  <c r="O223" i="2"/>
  <c r="M223" i="2"/>
  <c r="L223" i="2"/>
  <c r="Q222" i="2"/>
  <c r="P222" i="2"/>
  <c r="R222" i="2" s="1"/>
  <c r="O222" i="2"/>
  <c r="M222" i="2"/>
  <c r="L222" i="2"/>
  <c r="N222" i="2" s="1"/>
  <c r="R221" i="2"/>
  <c r="Q221" i="2"/>
  <c r="P221" i="2"/>
  <c r="O221" i="2"/>
  <c r="M221" i="2"/>
  <c r="N221" i="2" s="1"/>
  <c r="L221" i="2"/>
  <c r="Q220" i="2"/>
  <c r="P220" i="2"/>
  <c r="R220" i="2" s="1"/>
  <c r="O220" i="2"/>
  <c r="M220" i="2"/>
  <c r="L220" i="2"/>
  <c r="Q219" i="2"/>
  <c r="P219" i="2"/>
  <c r="R219" i="2" s="1"/>
  <c r="O219" i="2"/>
  <c r="M219" i="2"/>
  <c r="L219" i="2"/>
  <c r="Q218" i="2"/>
  <c r="P218" i="2"/>
  <c r="R218" i="2" s="1"/>
  <c r="O218" i="2"/>
  <c r="M218" i="2"/>
  <c r="L218" i="2"/>
  <c r="N218" i="2" s="1"/>
  <c r="R217" i="2"/>
  <c r="Q217" i="2"/>
  <c r="P217" i="2"/>
  <c r="O217" i="2"/>
  <c r="M217" i="2"/>
  <c r="N217" i="2" s="1"/>
  <c r="L217" i="2"/>
  <c r="Q216" i="2"/>
  <c r="P216" i="2"/>
  <c r="R216" i="2" s="1"/>
  <c r="O216" i="2"/>
  <c r="M216" i="2"/>
  <c r="L216" i="2"/>
  <c r="Q215" i="2"/>
  <c r="P215" i="2"/>
  <c r="R215" i="2" s="1"/>
  <c r="O215" i="2"/>
  <c r="M215" i="2"/>
  <c r="L215" i="2"/>
  <c r="Q214" i="2"/>
  <c r="P214" i="2"/>
  <c r="R214" i="2" s="1"/>
  <c r="O214" i="2"/>
  <c r="M214" i="2"/>
  <c r="L214" i="2"/>
  <c r="N214" i="2" s="1"/>
  <c r="R213" i="2"/>
  <c r="Q213" i="2"/>
  <c r="P213" i="2"/>
  <c r="O213" i="2"/>
  <c r="M213" i="2"/>
  <c r="N213" i="2" s="1"/>
  <c r="L213" i="2"/>
  <c r="Q212" i="2"/>
  <c r="P212" i="2"/>
  <c r="R212" i="2" s="1"/>
  <c r="O212" i="2"/>
  <c r="M212" i="2"/>
  <c r="L212" i="2"/>
  <c r="Q211" i="2"/>
  <c r="P211" i="2"/>
  <c r="R211" i="2" s="1"/>
  <c r="O211" i="2"/>
  <c r="M211" i="2"/>
  <c r="L211" i="2"/>
  <c r="Q210" i="2"/>
  <c r="P210" i="2"/>
  <c r="R210" i="2" s="1"/>
  <c r="O210" i="2"/>
  <c r="M210" i="2"/>
  <c r="L210" i="2"/>
  <c r="N210" i="2" s="1"/>
  <c r="R209" i="2"/>
  <c r="Q209" i="2"/>
  <c r="P209" i="2"/>
  <c r="O209" i="2"/>
  <c r="M209" i="2"/>
  <c r="N209" i="2" s="1"/>
  <c r="L209" i="2"/>
  <c r="Q208" i="2"/>
  <c r="P208" i="2"/>
  <c r="R208" i="2" s="1"/>
  <c r="O208" i="2"/>
  <c r="M208" i="2"/>
  <c r="L208" i="2"/>
  <c r="Q207" i="2"/>
  <c r="P207" i="2"/>
  <c r="R207" i="2" s="1"/>
  <c r="O207" i="2"/>
  <c r="M207" i="2"/>
  <c r="L207" i="2"/>
  <c r="Q206" i="2"/>
  <c r="P206" i="2"/>
  <c r="R206" i="2" s="1"/>
  <c r="O206" i="2"/>
  <c r="M206" i="2"/>
  <c r="L206" i="2"/>
  <c r="N206" i="2" s="1"/>
  <c r="R205" i="2"/>
  <c r="Q205" i="2"/>
  <c r="P205" i="2"/>
  <c r="O205" i="2"/>
  <c r="M205" i="2"/>
  <c r="N205" i="2" s="1"/>
  <c r="L205" i="2"/>
  <c r="Q204" i="2"/>
  <c r="P204" i="2"/>
  <c r="R204" i="2" s="1"/>
  <c r="O204" i="2"/>
  <c r="M204" i="2"/>
  <c r="L204" i="2"/>
  <c r="Q203" i="2"/>
  <c r="P203" i="2"/>
  <c r="R203" i="2" s="1"/>
  <c r="O203" i="2"/>
  <c r="M203" i="2"/>
  <c r="L203" i="2"/>
  <c r="Q202" i="2"/>
  <c r="P202" i="2"/>
  <c r="R202" i="2" s="1"/>
  <c r="O202" i="2"/>
  <c r="M202" i="2"/>
  <c r="L202" i="2"/>
  <c r="N202" i="2" s="1"/>
  <c r="R201" i="2"/>
  <c r="Q201" i="2"/>
  <c r="P201" i="2"/>
  <c r="O201" i="2"/>
  <c r="N201" i="2"/>
  <c r="M201" i="2"/>
  <c r="L201" i="2"/>
  <c r="Q200" i="2"/>
  <c r="P200" i="2"/>
  <c r="R200" i="2" s="1"/>
  <c r="O200" i="2"/>
  <c r="M200" i="2"/>
  <c r="L200" i="2"/>
  <c r="Q199" i="2"/>
  <c r="P199" i="2"/>
  <c r="R199" i="2" s="1"/>
  <c r="O199" i="2"/>
  <c r="M199" i="2"/>
  <c r="L199" i="2"/>
  <c r="Q198" i="2"/>
  <c r="P198" i="2"/>
  <c r="R198" i="2" s="1"/>
  <c r="O198" i="2"/>
  <c r="M198" i="2"/>
  <c r="L198" i="2"/>
  <c r="N198" i="2" s="1"/>
  <c r="R197" i="2"/>
  <c r="Q197" i="2"/>
  <c r="P197" i="2"/>
  <c r="O197" i="2"/>
  <c r="N197" i="2"/>
  <c r="M197" i="2"/>
  <c r="L197" i="2"/>
  <c r="Q196" i="2"/>
  <c r="P196" i="2"/>
  <c r="R196" i="2" s="1"/>
  <c r="O196" i="2"/>
  <c r="M196" i="2"/>
  <c r="L196" i="2"/>
  <c r="Q195" i="2"/>
  <c r="P195" i="2"/>
  <c r="R195" i="2" s="1"/>
  <c r="O195" i="2"/>
  <c r="M195" i="2"/>
  <c r="L195" i="2"/>
  <c r="Q194" i="2"/>
  <c r="P194" i="2"/>
  <c r="R194" i="2" s="1"/>
  <c r="O194" i="2"/>
  <c r="M194" i="2"/>
  <c r="L194" i="2"/>
  <c r="N194" i="2" s="1"/>
  <c r="R193" i="2"/>
  <c r="Q193" i="2"/>
  <c r="P193" i="2"/>
  <c r="O193" i="2"/>
  <c r="N193" i="2"/>
  <c r="M193" i="2"/>
  <c r="L193" i="2"/>
  <c r="Q192" i="2"/>
  <c r="P192" i="2"/>
  <c r="R192" i="2" s="1"/>
  <c r="O192" i="2"/>
  <c r="M192" i="2"/>
  <c r="L192" i="2"/>
  <c r="Q191" i="2"/>
  <c r="P191" i="2"/>
  <c r="R191" i="2" s="1"/>
  <c r="O191" i="2"/>
  <c r="M191" i="2"/>
  <c r="L191" i="2"/>
  <c r="Q190" i="2"/>
  <c r="P190" i="2"/>
  <c r="R190" i="2" s="1"/>
  <c r="O190" i="2"/>
  <c r="M190" i="2"/>
  <c r="L190" i="2"/>
  <c r="N190" i="2" s="1"/>
  <c r="R189" i="2"/>
  <c r="Q189" i="2"/>
  <c r="P189" i="2"/>
  <c r="O189" i="2"/>
  <c r="N189" i="2"/>
  <c r="M189" i="2"/>
  <c r="L189" i="2"/>
  <c r="Q188" i="2"/>
  <c r="P188" i="2"/>
  <c r="R188" i="2" s="1"/>
  <c r="O188" i="2"/>
  <c r="M188" i="2"/>
  <c r="L188" i="2"/>
  <c r="Q187" i="2"/>
  <c r="P187" i="2"/>
  <c r="R187" i="2" s="1"/>
  <c r="O187" i="2"/>
  <c r="M187" i="2"/>
  <c r="L187" i="2"/>
  <c r="Q186" i="2"/>
  <c r="P186" i="2"/>
  <c r="R186" i="2" s="1"/>
  <c r="O186" i="2"/>
  <c r="M186" i="2"/>
  <c r="L186" i="2"/>
  <c r="N186" i="2" s="1"/>
  <c r="R185" i="2"/>
  <c r="Q185" i="2"/>
  <c r="P185" i="2"/>
  <c r="O185" i="2"/>
  <c r="N185" i="2"/>
  <c r="M185" i="2"/>
  <c r="L185" i="2"/>
  <c r="Q184" i="2"/>
  <c r="P184" i="2"/>
  <c r="R184" i="2" s="1"/>
  <c r="O184" i="2"/>
  <c r="M184" i="2"/>
  <c r="L184" i="2"/>
  <c r="Q183" i="2"/>
  <c r="P183" i="2"/>
  <c r="R183" i="2" s="1"/>
  <c r="O183" i="2"/>
  <c r="M183" i="2"/>
  <c r="L183" i="2"/>
  <c r="Q182" i="2"/>
  <c r="P182" i="2"/>
  <c r="R182" i="2" s="1"/>
  <c r="O182" i="2"/>
  <c r="M182" i="2"/>
  <c r="L182" i="2"/>
  <c r="N182" i="2" s="1"/>
  <c r="R181" i="2"/>
  <c r="Q181" i="2"/>
  <c r="P181" i="2"/>
  <c r="O181" i="2"/>
  <c r="N181" i="2"/>
  <c r="M181" i="2"/>
  <c r="L181" i="2"/>
  <c r="Q180" i="2"/>
  <c r="P180" i="2"/>
  <c r="R180" i="2" s="1"/>
  <c r="O180" i="2"/>
  <c r="M180" i="2"/>
  <c r="L180" i="2"/>
  <c r="Q179" i="2"/>
  <c r="P179" i="2"/>
  <c r="R179" i="2" s="1"/>
  <c r="O179" i="2"/>
  <c r="M179" i="2"/>
  <c r="L179" i="2"/>
  <c r="Q178" i="2"/>
  <c r="P178" i="2"/>
  <c r="R178" i="2" s="1"/>
  <c r="O178" i="2"/>
  <c r="M178" i="2"/>
  <c r="L178" i="2"/>
  <c r="N178" i="2" s="1"/>
  <c r="R177" i="2"/>
  <c r="Q177" i="2"/>
  <c r="P177" i="2"/>
  <c r="O177" i="2"/>
  <c r="N177" i="2"/>
  <c r="M177" i="2"/>
  <c r="L177" i="2"/>
  <c r="Q176" i="2"/>
  <c r="P176" i="2"/>
  <c r="R176" i="2" s="1"/>
  <c r="O176" i="2"/>
  <c r="M176" i="2"/>
  <c r="L176" i="2"/>
  <c r="Q175" i="2"/>
  <c r="P175" i="2"/>
  <c r="R175" i="2" s="1"/>
  <c r="O175" i="2"/>
  <c r="M175" i="2"/>
  <c r="L175" i="2"/>
  <c r="Q174" i="2"/>
  <c r="P174" i="2"/>
  <c r="R174" i="2" s="1"/>
  <c r="O174" i="2"/>
  <c r="M174" i="2"/>
  <c r="L174" i="2"/>
  <c r="N174" i="2" s="1"/>
  <c r="R173" i="2"/>
  <c r="Q173" i="2"/>
  <c r="P173" i="2"/>
  <c r="O173" i="2"/>
  <c r="N173" i="2"/>
  <c r="M173" i="2"/>
  <c r="L173" i="2"/>
  <c r="Q172" i="2"/>
  <c r="P172" i="2"/>
  <c r="R172" i="2" s="1"/>
  <c r="O172" i="2"/>
  <c r="M172" i="2"/>
  <c r="L172" i="2"/>
  <c r="Q171" i="2"/>
  <c r="P171" i="2"/>
  <c r="R171" i="2" s="1"/>
  <c r="O171" i="2"/>
  <c r="M171" i="2"/>
  <c r="L171" i="2"/>
  <c r="Q170" i="2"/>
  <c r="P170" i="2"/>
  <c r="R170" i="2" s="1"/>
  <c r="O170" i="2"/>
  <c r="M170" i="2"/>
  <c r="L170" i="2"/>
  <c r="N170" i="2" s="1"/>
  <c r="R169" i="2"/>
  <c r="Q169" i="2"/>
  <c r="P169" i="2"/>
  <c r="O169" i="2"/>
  <c r="N169" i="2"/>
  <c r="M169" i="2"/>
  <c r="L169" i="2"/>
  <c r="Q168" i="2"/>
  <c r="P168" i="2"/>
  <c r="R168" i="2" s="1"/>
  <c r="O168" i="2"/>
  <c r="M168" i="2"/>
  <c r="L168" i="2"/>
  <c r="Q167" i="2"/>
  <c r="P167" i="2"/>
  <c r="R167" i="2" s="1"/>
  <c r="O167" i="2"/>
  <c r="M167" i="2"/>
  <c r="L167" i="2"/>
  <c r="Q166" i="2"/>
  <c r="P166" i="2"/>
  <c r="R166" i="2" s="1"/>
  <c r="O166" i="2"/>
  <c r="M166" i="2"/>
  <c r="L166" i="2"/>
  <c r="N166" i="2" s="1"/>
  <c r="R165" i="2"/>
  <c r="Q165" i="2"/>
  <c r="P165" i="2"/>
  <c r="O165" i="2"/>
  <c r="N165" i="2"/>
  <c r="M165" i="2"/>
  <c r="L165" i="2"/>
  <c r="Q164" i="2"/>
  <c r="P164" i="2"/>
  <c r="R164" i="2" s="1"/>
  <c r="O164" i="2"/>
  <c r="M164" i="2"/>
  <c r="L164" i="2"/>
  <c r="Q163" i="2"/>
  <c r="P163" i="2"/>
  <c r="R163" i="2" s="1"/>
  <c r="O163" i="2"/>
  <c r="M163" i="2"/>
  <c r="L163" i="2"/>
  <c r="Q162" i="2"/>
  <c r="P162" i="2"/>
  <c r="R162" i="2" s="1"/>
  <c r="O162" i="2"/>
  <c r="M162" i="2"/>
  <c r="L162" i="2"/>
  <c r="N162" i="2" s="1"/>
  <c r="R161" i="2"/>
  <c r="Q161" i="2"/>
  <c r="P161" i="2"/>
  <c r="O161" i="2"/>
  <c r="N161" i="2"/>
  <c r="M161" i="2"/>
  <c r="L161" i="2"/>
  <c r="Q160" i="2"/>
  <c r="P160" i="2"/>
  <c r="R160" i="2" s="1"/>
  <c r="O160" i="2"/>
  <c r="M160" i="2"/>
  <c r="L160" i="2"/>
  <c r="Q159" i="2"/>
  <c r="P159" i="2"/>
  <c r="R159" i="2" s="1"/>
  <c r="O159" i="2"/>
  <c r="M159" i="2"/>
  <c r="L159" i="2"/>
  <c r="Q158" i="2"/>
  <c r="P158" i="2"/>
  <c r="R158" i="2" s="1"/>
  <c r="O158" i="2"/>
  <c r="M158" i="2"/>
  <c r="L158" i="2"/>
  <c r="N158" i="2" s="1"/>
  <c r="R157" i="2"/>
  <c r="Q157" i="2"/>
  <c r="P157" i="2"/>
  <c r="O157" i="2"/>
  <c r="N157" i="2"/>
  <c r="M157" i="2"/>
  <c r="L157" i="2"/>
  <c r="Q156" i="2"/>
  <c r="P156" i="2"/>
  <c r="R156" i="2" s="1"/>
  <c r="O156" i="2"/>
  <c r="M156" i="2"/>
  <c r="L156" i="2"/>
  <c r="Q155" i="2"/>
  <c r="P155" i="2"/>
  <c r="R155" i="2" s="1"/>
  <c r="O155" i="2"/>
  <c r="M155" i="2"/>
  <c r="L155" i="2"/>
  <c r="Q154" i="2"/>
  <c r="P154" i="2"/>
  <c r="R154" i="2" s="1"/>
  <c r="O154" i="2"/>
  <c r="M154" i="2"/>
  <c r="L154" i="2"/>
  <c r="N154" i="2" s="1"/>
  <c r="R153" i="2"/>
  <c r="Q153" i="2"/>
  <c r="P153" i="2"/>
  <c r="O153" i="2"/>
  <c r="N153" i="2"/>
  <c r="M153" i="2"/>
  <c r="L153" i="2"/>
  <c r="Q152" i="2"/>
  <c r="P152" i="2"/>
  <c r="R152" i="2" s="1"/>
  <c r="O152" i="2"/>
  <c r="M152" i="2"/>
  <c r="L152" i="2"/>
  <c r="Q151" i="2"/>
  <c r="P151" i="2"/>
  <c r="R151" i="2" s="1"/>
  <c r="O151" i="2"/>
  <c r="M151" i="2"/>
  <c r="L151" i="2"/>
  <c r="Q150" i="2"/>
  <c r="P150" i="2"/>
  <c r="R150" i="2" s="1"/>
  <c r="O150" i="2"/>
  <c r="M150" i="2"/>
  <c r="L150" i="2"/>
  <c r="N150" i="2" s="1"/>
  <c r="R149" i="2"/>
  <c r="Q149" i="2"/>
  <c r="P149" i="2"/>
  <c r="O149" i="2"/>
  <c r="N149" i="2"/>
  <c r="M149" i="2"/>
  <c r="L149" i="2"/>
  <c r="Q148" i="2"/>
  <c r="P148" i="2"/>
  <c r="R148" i="2" s="1"/>
  <c r="O148" i="2"/>
  <c r="M148" i="2"/>
  <c r="L148" i="2"/>
  <c r="Q147" i="2"/>
  <c r="P147" i="2"/>
  <c r="R147" i="2" s="1"/>
  <c r="O147" i="2"/>
  <c r="M147" i="2"/>
  <c r="L147" i="2"/>
  <c r="Q146" i="2"/>
  <c r="P146" i="2"/>
  <c r="R146" i="2" s="1"/>
  <c r="O146" i="2"/>
  <c r="M146" i="2"/>
  <c r="L146" i="2"/>
  <c r="N146" i="2" s="1"/>
  <c r="R145" i="2"/>
  <c r="Q145" i="2"/>
  <c r="P145" i="2"/>
  <c r="O145" i="2"/>
  <c r="N145" i="2"/>
  <c r="M145" i="2"/>
  <c r="L145" i="2"/>
  <c r="Q144" i="2"/>
  <c r="P144" i="2"/>
  <c r="R144" i="2" s="1"/>
  <c r="O144" i="2"/>
  <c r="M144" i="2"/>
  <c r="L144" i="2"/>
  <c r="Q143" i="2"/>
  <c r="P143" i="2"/>
  <c r="R143" i="2" s="1"/>
  <c r="O143" i="2"/>
  <c r="M143" i="2"/>
  <c r="L143" i="2"/>
  <c r="Q142" i="2"/>
  <c r="P142" i="2"/>
  <c r="R142" i="2" s="1"/>
  <c r="O142" i="2"/>
  <c r="M142" i="2"/>
  <c r="L142" i="2"/>
  <c r="N142" i="2" s="1"/>
  <c r="R141" i="2"/>
  <c r="Q141" i="2"/>
  <c r="P141" i="2"/>
  <c r="O141" i="2"/>
  <c r="N141" i="2"/>
  <c r="M141" i="2"/>
  <c r="L141" i="2"/>
  <c r="Q140" i="2"/>
  <c r="P140" i="2"/>
  <c r="R140" i="2" s="1"/>
  <c r="O140" i="2"/>
  <c r="M140" i="2"/>
  <c r="L140" i="2"/>
  <c r="Q139" i="2"/>
  <c r="P139" i="2"/>
  <c r="R139" i="2" s="1"/>
  <c r="O139" i="2"/>
  <c r="M139" i="2"/>
  <c r="L139" i="2"/>
  <c r="Q138" i="2"/>
  <c r="P138" i="2"/>
  <c r="R138" i="2" s="1"/>
  <c r="O138" i="2"/>
  <c r="M138" i="2"/>
  <c r="L138" i="2"/>
  <c r="N138" i="2" s="1"/>
  <c r="R137" i="2"/>
  <c r="Q137" i="2"/>
  <c r="P137" i="2"/>
  <c r="O137" i="2"/>
  <c r="N137" i="2"/>
  <c r="M137" i="2"/>
  <c r="L137" i="2"/>
  <c r="Q136" i="2"/>
  <c r="P136" i="2"/>
  <c r="R136" i="2" s="1"/>
  <c r="O136" i="2"/>
  <c r="M136" i="2"/>
  <c r="L136" i="2"/>
  <c r="Q135" i="2"/>
  <c r="P135" i="2"/>
  <c r="R135" i="2" s="1"/>
  <c r="O135" i="2"/>
  <c r="M135" i="2"/>
  <c r="L135" i="2"/>
  <c r="Q134" i="2"/>
  <c r="P134" i="2"/>
  <c r="R134" i="2" s="1"/>
  <c r="O134" i="2"/>
  <c r="M134" i="2"/>
  <c r="L134" i="2"/>
  <c r="N134" i="2" s="1"/>
  <c r="R133" i="2"/>
  <c r="Q133" i="2"/>
  <c r="P133" i="2"/>
  <c r="O133" i="2"/>
  <c r="N133" i="2"/>
  <c r="M133" i="2"/>
  <c r="L133" i="2"/>
  <c r="Q132" i="2"/>
  <c r="P132" i="2"/>
  <c r="R132" i="2" s="1"/>
  <c r="O132" i="2"/>
  <c r="M132" i="2"/>
  <c r="L132" i="2"/>
  <c r="Q131" i="2"/>
  <c r="P131" i="2"/>
  <c r="R131" i="2" s="1"/>
  <c r="O131" i="2"/>
  <c r="M131" i="2"/>
  <c r="L131" i="2"/>
  <c r="Q130" i="2"/>
  <c r="P130" i="2"/>
  <c r="R130" i="2" s="1"/>
  <c r="O130" i="2"/>
  <c r="M130" i="2"/>
  <c r="L130" i="2"/>
  <c r="N130" i="2" s="1"/>
  <c r="R129" i="2"/>
  <c r="Q129" i="2"/>
  <c r="P129" i="2"/>
  <c r="O129" i="2"/>
  <c r="N129" i="2"/>
  <c r="M129" i="2"/>
  <c r="L129" i="2"/>
  <c r="Q128" i="2"/>
  <c r="P128" i="2"/>
  <c r="R128" i="2" s="1"/>
  <c r="O128" i="2"/>
  <c r="M128" i="2"/>
  <c r="L128" i="2"/>
  <c r="Q127" i="2"/>
  <c r="P127" i="2"/>
  <c r="R127" i="2" s="1"/>
  <c r="O127" i="2"/>
  <c r="M127" i="2"/>
  <c r="L127" i="2"/>
  <c r="Q126" i="2"/>
  <c r="P126" i="2"/>
  <c r="R126" i="2" s="1"/>
  <c r="O126" i="2"/>
  <c r="M126" i="2"/>
  <c r="L126" i="2"/>
  <c r="N126" i="2" s="1"/>
  <c r="R125" i="2"/>
  <c r="Q125" i="2"/>
  <c r="P125" i="2"/>
  <c r="O125" i="2"/>
  <c r="N125" i="2"/>
  <c r="M125" i="2"/>
  <c r="L125" i="2"/>
  <c r="Q124" i="2"/>
  <c r="P124" i="2"/>
  <c r="R124" i="2" s="1"/>
  <c r="O124" i="2"/>
  <c r="M124" i="2"/>
  <c r="L124" i="2"/>
  <c r="Q123" i="2"/>
  <c r="P123" i="2"/>
  <c r="R123" i="2" s="1"/>
  <c r="O123" i="2"/>
  <c r="M123" i="2"/>
  <c r="L123" i="2"/>
  <c r="Q122" i="2"/>
  <c r="P122" i="2"/>
  <c r="R122" i="2" s="1"/>
  <c r="O122" i="2"/>
  <c r="M122" i="2"/>
  <c r="L122" i="2"/>
  <c r="N122" i="2" s="1"/>
  <c r="R121" i="2"/>
  <c r="Q121" i="2"/>
  <c r="P121" i="2"/>
  <c r="O121" i="2"/>
  <c r="N121" i="2"/>
  <c r="M121" i="2"/>
  <c r="L121" i="2"/>
  <c r="Q120" i="2"/>
  <c r="P120" i="2"/>
  <c r="R120" i="2" s="1"/>
  <c r="O120" i="2"/>
  <c r="M120" i="2"/>
  <c r="L120" i="2"/>
  <c r="Q119" i="2"/>
  <c r="P119" i="2"/>
  <c r="R119" i="2" s="1"/>
  <c r="O119" i="2"/>
  <c r="M119" i="2"/>
  <c r="L119" i="2"/>
  <c r="Q118" i="2"/>
  <c r="P118" i="2"/>
  <c r="R118" i="2" s="1"/>
  <c r="O118" i="2"/>
  <c r="M118" i="2"/>
  <c r="L118" i="2"/>
  <c r="N118" i="2" s="1"/>
  <c r="R117" i="2"/>
  <c r="Q117" i="2"/>
  <c r="P117" i="2"/>
  <c r="O117" i="2"/>
  <c r="N117" i="2"/>
  <c r="M117" i="2"/>
  <c r="L117" i="2"/>
  <c r="Q116" i="2"/>
  <c r="P116" i="2"/>
  <c r="R116" i="2" s="1"/>
  <c r="O116" i="2"/>
  <c r="M116" i="2"/>
  <c r="L116" i="2"/>
  <c r="Q115" i="2"/>
  <c r="P115" i="2"/>
  <c r="R115" i="2" s="1"/>
  <c r="O115" i="2"/>
  <c r="M115" i="2"/>
  <c r="L115" i="2"/>
  <c r="Q114" i="2"/>
  <c r="P114" i="2"/>
  <c r="R114" i="2" s="1"/>
  <c r="O114" i="2"/>
  <c r="M114" i="2"/>
  <c r="L114" i="2"/>
  <c r="N114" i="2" s="1"/>
  <c r="R113" i="2"/>
  <c r="Q113" i="2"/>
  <c r="P113" i="2"/>
  <c r="O113" i="2"/>
  <c r="N113" i="2"/>
  <c r="M113" i="2"/>
  <c r="L113" i="2"/>
  <c r="Q112" i="2"/>
  <c r="P112" i="2"/>
  <c r="R112" i="2" s="1"/>
  <c r="O112" i="2"/>
  <c r="M112" i="2"/>
  <c r="L112" i="2"/>
  <c r="Q111" i="2"/>
  <c r="P111" i="2"/>
  <c r="R111" i="2" s="1"/>
  <c r="O111" i="2"/>
  <c r="M111" i="2"/>
  <c r="L111" i="2"/>
  <c r="Q110" i="2"/>
  <c r="P110" i="2"/>
  <c r="R110" i="2" s="1"/>
  <c r="O110" i="2"/>
  <c r="M110" i="2"/>
  <c r="L110" i="2"/>
  <c r="N110" i="2" s="1"/>
  <c r="R109" i="2"/>
  <c r="Q109" i="2"/>
  <c r="P109" i="2"/>
  <c r="O109" i="2"/>
  <c r="N109" i="2"/>
  <c r="M109" i="2"/>
  <c r="L109" i="2"/>
  <c r="Q108" i="2"/>
  <c r="P108" i="2"/>
  <c r="R108" i="2" s="1"/>
  <c r="O108" i="2"/>
  <c r="M108" i="2"/>
  <c r="L108" i="2"/>
  <c r="Q107" i="2"/>
  <c r="P107" i="2"/>
  <c r="R107" i="2" s="1"/>
  <c r="O107" i="2"/>
  <c r="M107" i="2"/>
  <c r="L107" i="2"/>
  <c r="Q106" i="2"/>
  <c r="P106" i="2"/>
  <c r="R106" i="2" s="1"/>
  <c r="O106" i="2"/>
  <c r="M106" i="2"/>
  <c r="L106" i="2"/>
  <c r="N106" i="2" s="1"/>
  <c r="R105" i="2"/>
  <c r="Q105" i="2"/>
  <c r="P105" i="2"/>
  <c r="O105" i="2"/>
  <c r="N105" i="2"/>
  <c r="M105" i="2"/>
  <c r="L105" i="2"/>
  <c r="Q104" i="2"/>
  <c r="P104" i="2"/>
  <c r="R104" i="2" s="1"/>
  <c r="O104" i="2"/>
  <c r="M104" i="2"/>
  <c r="L104" i="2"/>
  <c r="Q103" i="2"/>
  <c r="P103" i="2"/>
  <c r="R103" i="2" s="1"/>
  <c r="O103" i="2"/>
  <c r="M103" i="2"/>
  <c r="L103" i="2"/>
  <c r="Q102" i="2"/>
  <c r="P102" i="2"/>
  <c r="R102" i="2" s="1"/>
  <c r="O102" i="2"/>
  <c r="M102" i="2"/>
  <c r="L102" i="2"/>
  <c r="N102" i="2" s="1"/>
  <c r="R101" i="2"/>
  <c r="Q101" i="2"/>
  <c r="P101" i="2"/>
  <c r="O101" i="2"/>
  <c r="N101" i="2"/>
  <c r="M101" i="2"/>
  <c r="L101" i="2"/>
  <c r="Q100" i="2"/>
  <c r="P100" i="2"/>
  <c r="R100" i="2" s="1"/>
  <c r="O100" i="2"/>
  <c r="M100" i="2"/>
  <c r="L100" i="2"/>
  <c r="Q99" i="2"/>
  <c r="P99" i="2"/>
  <c r="R99" i="2" s="1"/>
  <c r="O99" i="2"/>
  <c r="M99" i="2"/>
  <c r="L99" i="2"/>
  <c r="Q98" i="2"/>
  <c r="P98" i="2"/>
  <c r="R98" i="2" s="1"/>
  <c r="O98" i="2"/>
  <c r="M98" i="2"/>
  <c r="L98" i="2"/>
  <c r="N98" i="2" s="1"/>
  <c r="R97" i="2"/>
  <c r="Q97" i="2"/>
  <c r="P97" i="2"/>
  <c r="O97" i="2"/>
  <c r="M97" i="2"/>
  <c r="N97" i="2" s="1"/>
  <c r="L97" i="2"/>
  <c r="Q96" i="2"/>
  <c r="P96" i="2"/>
  <c r="R96" i="2" s="1"/>
  <c r="O96" i="2"/>
  <c r="M96" i="2"/>
  <c r="L96" i="2"/>
  <c r="Q95" i="2"/>
  <c r="P95" i="2"/>
  <c r="R95" i="2" s="1"/>
  <c r="O95" i="2"/>
  <c r="N95" i="2"/>
  <c r="M95" i="2"/>
  <c r="L95" i="2"/>
  <c r="Q94" i="2"/>
  <c r="P94" i="2"/>
  <c r="R94" i="2" s="1"/>
  <c r="O94" i="2"/>
  <c r="M94" i="2"/>
  <c r="L94" i="2"/>
  <c r="Q93" i="2"/>
  <c r="P93" i="2"/>
  <c r="R93" i="2" s="1"/>
  <c r="O93" i="2"/>
  <c r="M93" i="2"/>
  <c r="L93" i="2"/>
  <c r="Q92" i="2"/>
  <c r="P92" i="2"/>
  <c r="R92" i="2" s="1"/>
  <c r="O92" i="2"/>
  <c r="M92" i="2"/>
  <c r="L92" i="2"/>
  <c r="Q91" i="2"/>
  <c r="P91" i="2"/>
  <c r="R91" i="2" s="1"/>
  <c r="O91" i="2"/>
  <c r="M91" i="2"/>
  <c r="L91" i="2"/>
  <c r="N91" i="2" s="1"/>
  <c r="R90" i="2"/>
  <c r="Q90" i="2"/>
  <c r="P90" i="2"/>
  <c r="O90" i="2"/>
  <c r="M90" i="2"/>
  <c r="N90" i="2" s="1"/>
  <c r="L90" i="2"/>
  <c r="Q89" i="2"/>
  <c r="P89" i="2"/>
  <c r="R89" i="2" s="1"/>
  <c r="O89" i="2"/>
  <c r="M89" i="2"/>
  <c r="L89" i="2"/>
  <c r="Q88" i="2"/>
  <c r="P88" i="2"/>
  <c r="R88" i="2" s="1"/>
  <c r="O88" i="2"/>
  <c r="M88" i="2"/>
  <c r="L88" i="2"/>
  <c r="Q87" i="2"/>
  <c r="P87" i="2"/>
  <c r="R87" i="2" s="1"/>
  <c r="O87" i="2"/>
  <c r="M87" i="2"/>
  <c r="N87" i="2" s="1"/>
  <c r="L87" i="2"/>
  <c r="Q86" i="2"/>
  <c r="P86" i="2"/>
  <c r="R86" i="2" s="1"/>
  <c r="O86" i="2"/>
  <c r="M86" i="2"/>
  <c r="L86" i="2"/>
  <c r="N86" i="2" s="1"/>
  <c r="Q85" i="2"/>
  <c r="P85" i="2"/>
  <c r="R85" i="2" s="1"/>
  <c r="O85" i="2"/>
  <c r="M85" i="2"/>
  <c r="N85" i="2" s="1"/>
  <c r="L85" i="2"/>
  <c r="Q84" i="2"/>
  <c r="P84" i="2"/>
  <c r="R84" i="2" s="1"/>
  <c r="O84" i="2"/>
  <c r="M84" i="2"/>
  <c r="L84" i="2"/>
  <c r="Q83" i="2"/>
  <c r="P83" i="2"/>
  <c r="R83" i="2" s="1"/>
  <c r="O83" i="2"/>
  <c r="M83" i="2"/>
  <c r="L83" i="2"/>
  <c r="R82" i="2"/>
  <c r="Q82" i="2"/>
  <c r="P82" i="2"/>
  <c r="O82" i="2"/>
  <c r="N82" i="2"/>
  <c r="M82" i="2"/>
  <c r="L82" i="2"/>
  <c r="Q81" i="2"/>
  <c r="P81" i="2"/>
  <c r="R81" i="2" s="1"/>
  <c r="O81" i="2"/>
  <c r="M81" i="2"/>
  <c r="L81" i="2"/>
  <c r="Q80" i="2"/>
  <c r="P80" i="2"/>
  <c r="R80" i="2" s="1"/>
  <c r="O80" i="2"/>
  <c r="M80" i="2"/>
  <c r="L80" i="2"/>
  <c r="Q79" i="2"/>
  <c r="P79" i="2"/>
  <c r="R79" i="2" s="1"/>
  <c r="O79" i="2"/>
  <c r="M79" i="2"/>
  <c r="L79" i="2"/>
  <c r="N79" i="2" s="1"/>
  <c r="R78" i="2"/>
  <c r="Q78" i="2"/>
  <c r="P78" i="2"/>
  <c r="O78" i="2"/>
  <c r="N78" i="2"/>
  <c r="M78" i="2"/>
  <c r="L78" i="2"/>
  <c r="Q77" i="2"/>
  <c r="P77" i="2"/>
  <c r="R77" i="2" s="1"/>
  <c r="O77" i="2"/>
  <c r="M77" i="2"/>
  <c r="L77" i="2"/>
  <c r="Q76" i="2"/>
  <c r="P76" i="2"/>
  <c r="R76" i="2" s="1"/>
  <c r="O76" i="2"/>
  <c r="M76" i="2"/>
  <c r="L76" i="2"/>
  <c r="Q75" i="2"/>
  <c r="P75" i="2"/>
  <c r="R75" i="2" s="1"/>
  <c r="O75" i="2"/>
  <c r="M75" i="2"/>
  <c r="L75" i="2"/>
  <c r="Q74" i="2"/>
  <c r="P74" i="2"/>
  <c r="R74" i="2" s="1"/>
  <c r="O74" i="2"/>
  <c r="M74" i="2"/>
  <c r="N74" i="2" s="1"/>
  <c r="L74" i="2"/>
  <c r="R73" i="2"/>
  <c r="Q73" i="2"/>
  <c r="P73" i="2"/>
  <c r="O73" i="2"/>
  <c r="M73" i="2"/>
  <c r="N73" i="2" s="1"/>
  <c r="L73" i="2"/>
  <c r="Q72" i="2"/>
  <c r="P72" i="2"/>
  <c r="R72" i="2" s="1"/>
  <c r="O72" i="2"/>
  <c r="M72" i="2"/>
  <c r="L72" i="2"/>
  <c r="R71" i="2"/>
  <c r="Q71" i="2"/>
  <c r="P71" i="2"/>
  <c r="O71" i="2"/>
  <c r="M71" i="2"/>
  <c r="N71" i="2" s="1"/>
  <c r="L71" i="2"/>
  <c r="Q70" i="2"/>
  <c r="P70" i="2"/>
  <c r="R70" i="2" s="1"/>
  <c r="O70" i="2"/>
  <c r="M70" i="2"/>
  <c r="L70" i="2"/>
  <c r="N70" i="2" s="1"/>
  <c r="Q69" i="2"/>
  <c r="P69" i="2"/>
  <c r="R69" i="2" s="1"/>
  <c r="O69" i="2"/>
  <c r="M69" i="2"/>
  <c r="N69" i="2" s="1"/>
  <c r="L69" i="2"/>
  <c r="Q68" i="2"/>
  <c r="P68" i="2"/>
  <c r="R68" i="2" s="1"/>
  <c r="O68" i="2"/>
  <c r="M68" i="2"/>
  <c r="L68" i="2"/>
  <c r="Q67" i="2"/>
  <c r="P67" i="2"/>
  <c r="R67" i="2" s="1"/>
  <c r="O67" i="2"/>
  <c r="M67" i="2"/>
  <c r="L67" i="2"/>
  <c r="R66" i="2"/>
  <c r="Q66" i="2"/>
  <c r="P66" i="2"/>
  <c r="O66" i="2"/>
  <c r="N66" i="2"/>
  <c r="M66" i="2"/>
  <c r="L66" i="2"/>
  <c r="R65" i="2"/>
  <c r="Q65" i="2"/>
  <c r="P65" i="2"/>
  <c r="O65" i="2"/>
  <c r="M65" i="2"/>
  <c r="L65" i="2"/>
  <c r="Q64" i="2"/>
  <c r="P64" i="2"/>
  <c r="R64" i="2" s="1"/>
  <c r="O64" i="2"/>
  <c r="M64" i="2"/>
  <c r="L64" i="2"/>
  <c r="Q63" i="2"/>
  <c r="P63" i="2"/>
  <c r="R63" i="2" s="1"/>
  <c r="O63" i="2"/>
  <c r="M63" i="2"/>
  <c r="N63" i="2" s="1"/>
  <c r="L63" i="2"/>
  <c r="Q62" i="2"/>
  <c r="P62" i="2"/>
  <c r="R62" i="2" s="1"/>
  <c r="O62" i="2"/>
  <c r="M62" i="2"/>
  <c r="L62" i="2"/>
  <c r="Q61" i="2"/>
  <c r="P61" i="2"/>
  <c r="R61" i="2" s="1"/>
  <c r="O61" i="2"/>
  <c r="M61" i="2"/>
  <c r="N61" i="2" s="1"/>
  <c r="L61" i="2"/>
  <c r="Q60" i="2"/>
  <c r="P60" i="2"/>
  <c r="R60" i="2" s="1"/>
  <c r="O60" i="2"/>
  <c r="M60" i="2"/>
  <c r="L60" i="2"/>
  <c r="Q59" i="2"/>
  <c r="P59" i="2"/>
  <c r="R59" i="2" s="1"/>
  <c r="O59" i="2"/>
  <c r="M59" i="2"/>
  <c r="L59" i="2"/>
  <c r="N59" i="2" s="1"/>
  <c r="R58" i="2"/>
  <c r="Q58" i="2"/>
  <c r="P58" i="2"/>
  <c r="O58" i="2"/>
  <c r="N58" i="2"/>
  <c r="M58" i="2"/>
  <c r="L58" i="2"/>
  <c r="R57" i="2"/>
  <c r="Q57" i="2"/>
  <c r="P57" i="2"/>
  <c r="O57" i="2"/>
  <c r="M57" i="2"/>
  <c r="L57" i="2"/>
  <c r="Q56" i="2"/>
  <c r="P56" i="2"/>
  <c r="R56" i="2" s="1"/>
  <c r="O56" i="2"/>
  <c r="M56" i="2"/>
  <c r="L56" i="2"/>
  <c r="Q55" i="2"/>
  <c r="P55" i="2"/>
  <c r="R55" i="2" s="1"/>
  <c r="O55" i="2"/>
  <c r="M55" i="2"/>
  <c r="N55" i="2" s="1"/>
  <c r="L55" i="2"/>
  <c r="R54" i="2"/>
  <c r="Q54" i="2"/>
  <c r="P54" i="2"/>
  <c r="O54" i="2"/>
  <c r="N54" i="2"/>
  <c r="M54" i="2"/>
  <c r="L54" i="2"/>
  <c r="Q53" i="2"/>
  <c r="P53" i="2"/>
  <c r="R53" i="2" s="1"/>
  <c r="O53" i="2"/>
  <c r="M53" i="2"/>
  <c r="N53" i="2" s="1"/>
  <c r="L53" i="2"/>
  <c r="Q52" i="2"/>
  <c r="P52" i="2"/>
  <c r="R52" i="2" s="1"/>
  <c r="O52" i="2"/>
  <c r="M52" i="2"/>
  <c r="L52" i="2"/>
  <c r="Q51" i="2"/>
  <c r="P51" i="2"/>
  <c r="R51" i="2" s="1"/>
  <c r="O51" i="2"/>
  <c r="M51" i="2"/>
  <c r="L51" i="2"/>
  <c r="Q50" i="2"/>
  <c r="P50" i="2"/>
  <c r="R50" i="2" s="1"/>
  <c r="O50" i="2"/>
  <c r="M50" i="2"/>
  <c r="L50" i="2"/>
  <c r="N50" i="2" s="1"/>
  <c r="Q49" i="2"/>
  <c r="P49" i="2"/>
  <c r="R49" i="2" s="1"/>
  <c r="O49" i="2"/>
  <c r="M49" i="2"/>
  <c r="L49" i="2"/>
  <c r="Q48" i="2"/>
  <c r="P48" i="2"/>
  <c r="R48" i="2" s="1"/>
  <c r="O48" i="2"/>
  <c r="M48" i="2"/>
  <c r="N48" i="2" s="1"/>
  <c r="L48" i="2"/>
  <c r="Q47" i="2"/>
  <c r="P47" i="2"/>
  <c r="R47" i="2" s="1"/>
  <c r="O47" i="2"/>
  <c r="M47" i="2"/>
  <c r="L47" i="2"/>
  <c r="N47" i="2" s="1"/>
  <c r="Q46" i="2"/>
  <c r="P46" i="2"/>
  <c r="R46" i="2" s="1"/>
  <c r="O46" i="2"/>
  <c r="M46" i="2"/>
  <c r="L46" i="2"/>
  <c r="R45" i="2"/>
  <c r="Q45" i="2"/>
  <c r="P45" i="2"/>
  <c r="O45" i="2"/>
  <c r="N45" i="2"/>
  <c r="M45" i="2"/>
  <c r="L45" i="2"/>
  <c r="Q44" i="2"/>
  <c r="P44" i="2"/>
  <c r="R44" i="2" s="1"/>
  <c r="O44" i="2"/>
  <c r="M44" i="2"/>
  <c r="L44" i="2"/>
  <c r="Q43" i="2"/>
  <c r="P43" i="2"/>
  <c r="R43" i="2" s="1"/>
  <c r="O43" i="2"/>
  <c r="M43" i="2"/>
  <c r="L43" i="2"/>
  <c r="N43" i="2" s="1"/>
  <c r="Q42" i="2"/>
  <c r="P42" i="2"/>
  <c r="R42" i="2" s="1"/>
  <c r="O42" i="2"/>
  <c r="M42" i="2"/>
  <c r="N42" i="2" s="1"/>
  <c r="L42" i="2"/>
  <c r="R41" i="2"/>
  <c r="Q41" i="2"/>
  <c r="P41" i="2"/>
  <c r="O41" i="2"/>
  <c r="M41" i="2"/>
  <c r="N41" i="2" s="1"/>
  <c r="L41" i="2"/>
  <c r="Q40" i="2"/>
  <c r="P40" i="2"/>
  <c r="R40" i="2" s="1"/>
  <c r="O40" i="2"/>
  <c r="M40" i="2"/>
  <c r="N40" i="2" s="1"/>
  <c r="L40" i="2"/>
  <c r="Q39" i="2"/>
  <c r="P39" i="2"/>
  <c r="R39" i="2" s="1"/>
  <c r="O39" i="2"/>
  <c r="M39" i="2"/>
  <c r="L39" i="2"/>
  <c r="N39" i="2" s="1"/>
  <c r="R38" i="2"/>
  <c r="Q38" i="2"/>
  <c r="P38" i="2"/>
  <c r="O38" i="2"/>
  <c r="M38" i="2"/>
  <c r="N38" i="2" s="1"/>
  <c r="L38" i="2"/>
  <c r="Q37" i="2"/>
  <c r="P37" i="2"/>
  <c r="R37" i="2" s="1"/>
  <c r="O37" i="2"/>
  <c r="M37" i="2"/>
  <c r="N37" i="2" s="1"/>
  <c r="L37" i="2"/>
  <c r="Q36" i="2"/>
  <c r="P36" i="2"/>
  <c r="R36" i="2" s="1"/>
  <c r="O36" i="2"/>
  <c r="M36" i="2"/>
  <c r="L36" i="2"/>
  <c r="Q35" i="2"/>
  <c r="P35" i="2"/>
  <c r="R35" i="2" s="1"/>
  <c r="O35" i="2"/>
  <c r="M35" i="2"/>
  <c r="L35" i="2"/>
  <c r="Q34" i="2"/>
  <c r="P34" i="2"/>
  <c r="R34" i="2" s="1"/>
  <c r="O34" i="2"/>
  <c r="M34" i="2"/>
  <c r="L34" i="2"/>
  <c r="R33" i="2"/>
  <c r="Q33" i="2"/>
  <c r="P33" i="2"/>
  <c r="O33" i="2"/>
  <c r="N33" i="2"/>
  <c r="M33" i="2"/>
  <c r="L33" i="2"/>
  <c r="Q32" i="2"/>
  <c r="P32" i="2"/>
  <c r="R32" i="2" s="1"/>
  <c r="O32" i="2"/>
  <c r="M32" i="2"/>
  <c r="N32" i="2" s="1"/>
  <c r="L32" i="2"/>
  <c r="Q31" i="2"/>
  <c r="P31" i="2"/>
  <c r="R31" i="2" s="1"/>
  <c r="O31" i="2"/>
  <c r="M31" i="2"/>
  <c r="L31" i="2"/>
  <c r="N31" i="2" s="1"/>
  <c r="Q30" i="2"/>
  <c r="P30" i="2"/>
  <c r="R30" i="2" s="1"/>
  <c r="O30" i="2"/>
  <c r="M30" i="2"/>
  <c r="L30" i="2"/>
  <c r="R29" i="2"/>
  <c r="Q29" i="2"/>
  <c r="P29" i="2"/>
  <c r="O29" i="2"/>
  <c r="N29" i="2"/>
  <c r="M29" i="2"/>
  <c r="L29" i="2"/>
  <c r="Q28" i="2"/>
  <c r="P28" i="2"/>
  <c r="R28" i="2" s="1"/>
  <c r="O28" i="2"/>
  <c r="M28" i="2"/>
  <c r="L28" i="2"/>
  <c r="Q27" i="2"/>
  <c r="P27" i="2"/>
  <c r="R27" i="2" s="1"/>
  <c r="O27" i="2"/>
  <c r="M27" i="2"/>
  <c r="L27" i="2"/>
  <c r="Q26" i="2"/>
  <c r="P26" i="2"/>
  <c r="R26" i="2" s="1"/>
  <c r="O26" i="2"/>
  <c r="M26" i="2"/>
  <c r="N26" i="2" s="1"/>
  <c r="L26" i="2"/>
  <c r="R25" i="2"/>
  <c r="Q25" i="2"/>
  <c r="P25" i="2"/>
  <c r="O25" i="2"/>
  <c r="N25" i="2"/>
  <c r="M25" i="2"/>
  <c r="L25" i="2"/>
  <c r="Q24" i="2"/>
  <c r="P24" i="2"/>
  <c r="R24" i="2" s="1"/>
  <c r="O24" i="2"/>
  <c r="M24" i="2"/>
  <c r="N24" i="2" s="1"/>
  <c r="L24" i="2"/>
  <c r="Q23" i="2"/>
  <c r="P23" i="2"/>
  <c r="R23" i="2" s="1"/>
  <c r="O23" i="2"/>
  <c r="M23" i="2"/>
  <c r="L23" i="2"/>
  <c r="N23" i="2" s="1"/>
  <c r="R22" i="2"/>
  <c r="Q22" i="2"/>
  <c r="P22" i="2"/>
  <c r="O22" i="2"/>
  <c r="M22" i="2"/>
  <c r="N22" i="2" s="1"/>
  <c r="L22" i="2"/>
  <c r="Q21" i="2"/>
  <c r="P21" i="2"/>
  <c r="R21" i="2" s="1"/>
  <c r="O21" i="2"/>
  <c r="M21" i="2"/>
  <c r="L21" i="2"/>
  <c r="Q20" i="2"/>
  <c r="P20" i="2"/>
  <c r="R20" i="2" s="1"/>
  <c r="O20" i="2"/>
  <c r="M20" i="2"/>
  <c r="L20" i="2"/>
  <c r="Q19" i="2"/>
  <c r="P19" i="2"/>
  <c r="R19" i="2" s="1"/>
  <c r="O19" i="2"/>
  <c r="M19" i="2"/>
  <c r="L19" i="2"/>
  <c r="Q18" i="2"/>
  <c r="P18" i="2"/>
  <c r="R18" i="2" s="1"/>
  <c r="O18" i="2"/>
  <c r="M18" i="2"/>
  <c r="L18" i="2"/>
  <c r="R17" i="2"/>
  <c r="Q17" i="2"/>
  <c r="P17" i="2"/>
  <c r="O17" i="2"/>
  <c r="N17" i="2"/>
  <c r="M17" i="2"/>
  <c r="L17" i="2"/>
  <c r="Q16" i="2"/>
  <c r="P16" i="2"/>
  <c r="R16" i="2" s="1"/>
  <c r="O16" i="2"/>
  <c r="M16" i="2"/>
  <c r="L16" i="2"/>
  <c r="Q15" i="2"/>
  <c r="P15" i="2"/>
  <c r="R15" i="2" s="1"/>
  <c r="O15" i="2"/>
  <c r="M15" i="2"/>
  <c r="L15" i="2"/>
  <c r="N15" i="2" s="1"/>
  <c r="Q14" i="2"/>
  <c r="P14" i="2"/>
  <c r="R14" i="2" s="1"/>
  <c r="O14" i="2"/>
  <c r="M14" i="2"/>
  <c r="L14" i="2"/>
  <c r="R13" i="2"/>
  <c r="Q13" i="2"/>
  <c r="P13" i="2"/>
  <c r="O13" i="2"/>
  <c r="M13" i="2"/>
  <c r="N13" i="2" s="1"/>
  <c r="L13" i="2"/>
  <c r="Q12" i="2"/>
  <c r="P12" i="2"/>
  <c r="R12" i="2" s="1"/>
  <c r="O12" i="2"/>
  <c r="M12" i="2"/>
  <c r="L12" i="2"/>
  <c r="Q11" i="2"/>
  <c r="P11" i="2"/>
  <c r="R11" i="2" s="1"/>
  <c r="O11" i="2"/>
  <c r="M11" i="2"/>
  <c r="L11" i="2"/>
  <c r="N11" i="2" s="1"/>
  <c r="R10" i="2"/>
  <c r="Q10" i="2"/>
  <c r="P10" i="2"/>
  <c r="O10" i="2"/>
  <c r="M10" i="2"/>
  <c r="N10" i="2" s="1"/>
  <c r="L10" i="2"/>
  <c r="Q9" i="2"/>
  <c r="P9" i="2"/>
  <c r="R9" i="2" s="1"/>
  <c r="O9" i="2"/>
  <c r="M9" i="2"/>
  <c r="N9" i="2" s="1"/>
  <c r="L9" i="2"/>
  <c r="Q8" i="2"/>
  <c r="P8" i="2"/>
  <c r="R8" i="2" s="1"/>
  <c r="O8" i="2"/>
  <c r="M8" i="2"/>
  <c r="N8" i="2" s="1"/>
  <c r="L8" i="2"/>
  <c r="Q7" i="2"/>
  <c r="P7" i="2"/>
  <c r="R7" i="2" s="1"/>
  <c r="O7" i="2"/>
  <c r="M7" i="2"/>
  <c r="L7" i="2"/>
  <c r="N7" i="2" s="1"/>
  <c r="R6" i="2"/>
  <c r="Q6" i="2"/>
  <c r="P6" i="2"/>
  <c r="O6" i="2"/>
  <c r="M6" i="2"/>
  <c r="L6" i="2"/>
  <c r="Q5" i="2"/>
  <c r="P5" i="2"/>
  <c r="R5" i="2" s="1"/>
  <c r="O5" i="2"/>
  <c r="M5" i="2"/>
  <c r="N5" i="2" s="1"/>
  <c r="L5" i="2"/>
  <c r="Q4" i="2"/>
  <c r="P4" i="2"/>
  <c r="R4" i="2" s="1"/>
  <c r="O4" i="2"/>
  <c r="M4" i="2"/>
  <c r="L4" i="2"/>
  <c r="Q3" i="2"/>
  <c r="P3" i="2"/>
  <c r="R3" i="2" s="1"/>
  <c r="O3" i="2"/>
  <c r="M3" i="2"/>
  <c r="L3" i="2"/>
  <c r="N3" i="2" s="1"/>
  <c r="R2" i="2"/>
  <c r="Q2" i="2"/>
  <c r="P2" i="2"/>
  <c r="O2" i="2"/>
  <c r="M2" i="2"/>
  <c r="L2" i="2"/>
  <c r="N20" i="2" l="1"/>
  <c r="N57" i="2"/>
  <c r="N62" i="2"/>
  <c r="N93" i="2"/>
  <c r="N300" i="2"/>
  <c r="N321" i="2"/>
  <c r="N1365" i="2"/>
  <c r="N1432" i="2"/>
  <c r="N1496" i="2"/>
  <c r="N1546" i="2"/>
  <c r="N1562" i="2"/>
  <c r="N1578" i="2"/>
  <c r="N1594" i="2"/>
  <c r="N1610" i="2"/>
  <c r="N1626" i="2"/>
  <c r="N1642" i="2"/>
  <c r="N1658" i="2"/>
  <c r="N1674" i="2"/>
  <c r="N1690" i="2"/>
  <c r="N1762" i="2"/>
  <c r="N6" i="2"/>
  <c r="N16" i="2"/>
  <c r="N18" i="2"/>
  <c r="N21" i="2"/>
  <c r="N36" i="2"/>
  <c r="N65" i="2"/>
  <c r="N67" i="2"/>
  <c r="N89" i="2"/>
  <c r="N94" i="2"/>
  <c r="N301" i="2"/>
  <c r="N1710" i="2"/>
  <c r="N4" i="2"/>
  <c r="N27" i="2"/>
  <c r="N75" i="2"/>
  <c r="N99" i="2"/>
  <c r="N103" i="2"/>
  <c r="N107" i="2"/>
  <c r="N111" i="2"/>
  <c r="N115" i="2"/>
  <c r="N119" i="2"/>
  <c r="N123" i="2"/>
  <c r="N127" i="2"/>
  <c r="N131" i="2"/>
  <c r="N135" i="2"/>
  <c r="N139" i="2"/>
  <c r="N143" i="2"/>
  <c r="N147" i="2"/>
  <c r="N151" i="2"/>
  <c r="N155" i="2"/>
  <c r="N159" i="2"/>
  <c r="N163" i="2"/>
  <c r="N167" i="2"/>
  <c r="N171" i="2"/>
  <c r="N175" i="2"/>
  <c r="N179" i="2"/>
  <c r="N183" i="2"/>
  <c r="K7" i="3" s="1"/>
  <c r="N187" i="2"/>
  <c r="N191" i="2"/>
  <c r="N195" i="2"/>
  <c r="N199" i="2"/>
  <c r="N203" i="2"/>
  <c r="N207" i="2"/>
  <c r="N211" i="2"/>
  <c r="N215" i="2"/>
  <c r="N219" i="2"/>
  <c r="N223" i="2"/>
  <c r="N227" i="2"/>
  <c r="N231" i="2"/>
  <c r="N235" i="2"/>
  <c r="N239" i="2"/>
  <c r="N243" i="2"/>
  <c r="N247" i="2"/>
  <c r="N251" i="2"/>
  <c r="N255" i="2"/>
  <c r="N302" i="2"/>
  <c r="N305" i="2"/>
  <c r="N311" i="2"/>
  <c r="N1400" i="2"/>
  <c r="N1464" i="2"/>
  <c r="N1528" i="2"/>
  <c r="N1538" i="2"/>
  <c r="N1554" i="2"/>
  <c r="N1570" i="2"/>
  <c r="N1586" i="2"/>
  <c r="N1602" i="2"/>
  <c r="N1618" i="2"/>
  <c r="N1634" i="2"/>
  <c r="N1650" i="2"/>
  <c r="N1666" i="2"/>
  <c r="N1682" i="2"/>
  <c r="N1726" i="2"/>
  <c r="N316" i="2"/>
  <c r="N318" i="2"/>
  <c r="N332" i="2"/>
  <c r="N334" i="2"/>
  <c r="N339" i="2"/>
  <c r="N348" i="2"/>
  <c r="N350" i="2"/>
  <c r="N355" i="2"/>
  <c r="N364" i="2"/>
  <c r="N366" i="2"/>
  <c r="N371" i="2"/>
  <c r="N380" i="2"/>
  <c r="N382" i="2"/>
  <c r="N387" i="2"/>
  <c r="N396" i="2"/>
  <c r="N398" i="2"/>
  <c r="N403" i="2"/>
  <c r="N412" i="2"/>
  <c r="N414" i="2"/>
  <c r="N419" i="2"/>
  <c r="N428" i="2"/>
  <c r="N430" i="2"/>
  <c r="N435" i="2"/>
  <c r="N444" i="2"/>
  <c r="N446" i="2"/>
  <c r="N451" i="2"/>
  <c r="N460" i="2"/>
  <c r="N462" i="2"/>
  <c r="N467" i="2"/>
  <c r="N476" i="2"/>
  <c r="N478" i="2"/>
  <c r="N483" i="2"/>
  <c r="N492" i="2"/>
  <c r="H12" i="3" s="1"/>
  <c r="N494" i="2"/>
  <c r="N499" i="2"/>
  <c r="N508" i="2"/>
  <c r="N510" i="2"/>
  <c r="N515" i="2"/>
  <c r="N524" i="2"/>
  <c r="N526" i="2"/>
  <c r="N531" i="2"/>
  <c r="N540" i="2"/>
  <c r="N542" i="2"/>
  <c r="N547" i="2"/>
  <c r="N556" i="2"/>
  <c r="N558" i="2"/>
  <c r="N563" i="2"/>
  <c r="N572" i="2"/>
  <c r="N574" i="2"/>
  <c r="N579" i="2"/>
  <c r="N588" i="2"/>
  <c r="N590" i="2"/>
  <c r="N595" i="2"/>
  <c r="N604" i="2"/>
  <c r="N606" i="2"/>
  <c r="N611" i="2"/>
  <c r="N620" i="2"/>
  <c r="N622" i="2"/>
  <c r="N627" i="2"/>
  <c r="N636" i="2"/>
  <c r="N638" i="2"/>
  <c r="N643" i="2"/>
  <c r="N652" i="2"/>
  <c r="N654" i="2"/>
  <c r="N659" i="2"/>
  <c r="N668" i="2"/>
  <c r="N670" i="2"/>
  <c r="N675" i="2"/>
  <c r="N684" i="2"/>
  <c r="N686" i="2"/>
  <c r="N691" i="2"/>
  <c r="N700" i="2"/>
  <c r="N702" i="2"/>
  <c r="N707" i="2"/>
  <c r="N716" i="2"/>
  <c r="N718" i="2"/>
  <c r="N723" i="2"/>
  <c r="N732" i="2"/>
  <c r="N734" i="2"/>
  <c r="N739" i="2"/>
  <c r="N748" i="2"/>
  <c r="N750" i="2"/>
  <c r="N755" i="2"/>
  <c r="N764" i="2"/>
  <c r="N766" i="2"/>
  <c r="N771" i="2"/>
  <c r="N780" i="2"/>
  <c r="N782" i="2"/>
  <c r="N787" i="2"/>
  <c r="N796" i="2"/>
  <c r="N798" i="2"/>
  <c r="N803" i="2"/>
  <c r="N812" i="2"/>
  <c r="N814" i="2"/>
  <c r="N819" i="2"/>
  <c r="N828" i="2"/>
  <c r="N830" i="2"/>
  <c r="N835" i="2"/>
  <c r="N844" i="2"/>
  <c r="N846" i="2"/>
  <c r="N851" i="2"/>
  <c r="N860" i="2"/>
  <c r="N862" i="2"/>
  <c r="N867" i="2"/>
  <c r="N876" i="2"/>
  <c r="N878" i="2"/>
  <c r="N883" i="2"/>
  <c r="N892" i="2"/>
  <c r="N894" i="2"/>
  <c r="N899" i="2"/>
  <c r="N908" i="2"/>
  <c r="N910" i="2"/>
  <c r="N915" i="2"/>
  <c r="N924" i="2"/>
  <c r="N926" i="2"/>
  <c r="N931" i="2"/>
  <c r="N940" i="2"/>
  <c r="N942" i="2"/>
  <c r="N943" i="2"/>
  <c r="N952" i="2"/>
  <c r="N958" i="2"/>
  <c r="N959" i="2"/>
  <c r="N968" i="2"/>
  <c r="N974" i="2"/>
  <c r="N975" i="2"/>
  <c r="N984" i="2"/>
  <c r="N990" i="2"/>
  <c r="N991" i="2"/>
  <c r="N1000" i="2"/>
  <c r="N1006" i="2"/>
  <c r="N1007" i="2"/>
  <c r="N1016" i="2"/>
  <c r="N1022" i="2"/>
  <c r="N1023" i="2"/>
  <c r="N1032" i="2"/>
  <c r="N1038" i="2"/>
  <c r="N1039" i="2"/>
  <c r="N1048" i="2"/>
  <c r="N1054" i="2"/>
  <c r="N1055" i="2"/>
  <c r="N1064" i="2"/>
  <c r="N1070" i="2"/>
  <c r="N1071" i="2"/>
  <c r="N1080" i="2"/>
  <c r="N1086" i="2"/>
  <c r="N1087" i="2"/>
  <c r="N1096" i="2"/>
  <c r="N1102" i="2"/>
  <c r="N1103" i="2"/>
  <c r="N1112" i="2"/>
  <c r="N1118" i="2"/>
  <c r="N1119" i="2"/>
  <c r="N1128" i="2"/>
  <c r="N1134" i="2"/>
  <c r="N1135" i="2"/>
  <c r="N1144" i="2"/>
  <c r="N1150" i="2"/>
  <c r="N1151" i="2"/>
  <c r="N1160" i="2"/>
  <c r="N1166" i="2"/>
  <c r="N1167" i="2"/>
  <c r="N1176" i="2"/>
  <c r="N1182" i="2"/>
  <c r="N1183" i="2"/>
  <c r="N1192" i="2"/>
  <c r="N1198" i="2"/>
  <c r="N1199" i="2"/>
  <c r="N1208" i="2"/>
  <c r="N1214" i="2"/>
  <c r="N1215" i="2"/>
  <c r="N1224" i="2"/>
  <c r="N1226" i="2"/>
  <c r="N1227" i="2"/>
  <c r="N1232" i="2"/>
  <c r="N1234" i="2"/>
  <c r="N1235" i="2"/>
  <c r="N1244" i="2"/>
  <c r="N1250" i="2"/>
  <c r="N1251" i="2"/>
  <c r="N1260" i="2"/>
  <c r="N1266" i="2"/>
  <c r="N1267" i="2"/>
  <c r="N1276" i="2"/>
  <c r="N1282" i="2"/>
  <c r="N1283" i="2"/>
  <c r="N1292" i="2"/>
  <c r="N1298" i="2"/>
  <c r="N1299" i="2"/>
  <c r="N1308" i="2"/>
  <c r="N1314" i="2"/>
  <c r="N1315" i="2"/>
  <c r="N1324" i="2"/>
  <c r="N1330" i="2"/>
  <c r="N1331" i="2"/>
  <c r="N1340" i="2"/>
  <c r="N1346" i="2"/>
  <c r="N1347" i="2"/>
  <c r="N1356" i="2"/>
  <c r="N1362" i="2"/>
  <c r="N1372" i="2"/>
  <c r="N1381" i="2"/>
  <c r="N1391" i="2"/>
  <c r="N1397" i="2"/>
  <c r="N1407" i="2"/>
  <c r="N1413" i="2"/>
  <c r="N1423" i="2"/>
  <c r="N1429" i="2"/>
  <c r="N1439" i="2"/>
  <c r="N1445" i="2"/>
  <c r="N1455" i="2"/>
  <c r="N1461" i="2"/>
  <c r="N1471" i="2"/>
  <c r="N1477" i="2"/>
  <c r="N1487" i="2"/>
  <c r="N1493" i="2"/>
  <c r="N1503" i="2"/>
  <c r="N1509" i="2"/>
  <c r="N1519" i="2"/>
  <c r="N1525" i="2"/>
  <c r="N1535" i="2"/>
  <c r="N1548" i="2"/>
  <c r="N1556" i="2"/>
  <c r="N1564" i="2"/>
  <c r="N1572" i="2"/>
  <c r="N1580" i="2"/>
  <c r="N1588" i="2"/>
  <c r="N1596" i="2"/>
  <c r="N1604" i="2"/>
  <c r="N1612" i="2"/>
  <c r="N1620" i="2"/>
  <c r="N1628" i="2"/>
  <c r="N1636" i="2"/>
  <c r="N1644" i="2"/>
  <c r="N1652" i="2"/>
  <c r="N1660" i="2"/>
  <c r="N1668" i="2"/>
  <c r="N1676" i="2"/>
  <c r="N1684" i="2"/>
  <c r="N1692" i="2"/>
  <c r="N1700" i="2"/>
  <c r="N1707" i="2"/>
  <c r="N1712" i="2"/>
  <c r="N1717" i="2"/>
  <c r="N1723" i="2"/>
  <c r="N1728" i="2"/>
  <c r="N1733" i="2"/>
  <c r="N1739" i="2"/>
  <c r="N1744" i="2"/>
  <c r="N1749" i="2"/>
  <c r="N1755" i="2"/>
  <c r="N1758" i="2"/>
  <c r="N1764" i="2"/>
  <c r="N1769" i="2"/>
  <c r="N296" i="2"/>
  <c r="N298" i="2"/>
  <c r="N312" i="2"/>
  <c r="N314" i="2"/>
  <c r="N328" i="2"/>
  <c r="N1368" i="2"/>
  <c r="N1374" i="2"/>
  <c r="N1377" i="2"/>
  <c r="N1387" i="2"/>
  <c r="N1393" i="2"/>
  <c r="N1403" i="2"/>
  <c r="N1409" i="2"/>
  <c r="N1419" i="2"/>
  <c r="N1425" i="2"/>
  <c r="N1435" i="2"/>
  <c r="N1441" i="2"/>
  <c r="N1451" i="2"/>
  <c r="N1457" i="2"/>
  <c r="N1467" i="2"/>
  <c r="N1473" i="2"/>
  <c r="N1483" i="2"/>
  <c r="N1489" i="2"/>
  <c r="N1499" i="2"/>
  <c r="N1505" i="2"/>
  <c r="N1506" i="2"/>
  <c r="N1515" i="2"/>
  <c r="N1521" i="2"/>
  <c r="N1522" i="2"/>
  <c r="N1531" i="2"/>
  <c r="N1541" i="2"/>
  <c r="N1543" i="2"/>
  <c r="N1549" i="2"/>
  <c r="N1551" i="2"/>
  <c r="N1557" i="2"/>
  <c r="N1559" i="2"/>
  <c r="N1565" i="2"/>
  <c r="N1567" i="2"/>
  <c r="N1573" i="2"/>
  <c r="N1575" i="2"/>
  <c r="N1581" i="2"/>
  <c r="N1583" i="2"/>
  <c r="N1589" i="2"/>
  <c r="N1591" i="2"/>
  <c r="N1597" i="2"/>
  <c r="N1599" i="2"/>
  <c r="N1605" i="2"/>
  <c r="N1607" i="2"/>
  <c r="N1613" i="2"/>
  <c r="N1615" i="2"/>
  <c r="N1621" i="2"/>
  <c r="N1623" i="2"/>
  <c r="N1629" i="2"/>
  <c r="N1631" i="2"/>
  <c r="N1637" i="2"/>
  <c r="N1639" i="2"/>
  <c r="N1645" i="2"/>
  <c r="N1647" i="2"/>
  <c r="N1653" i="2"/>
  <c r="N1655" i="2"/>
  <c r="N1661" i="2"/>
  <c r="N1663" i="2"/>
  <c r="N1669" i="2"/>
  <c r="N1671" i="2"/>
  <c r="N1677" i="2"/>
  <c r="N1679" i="2"/>
  <c r="N1685" i="2"/>
  <c r="N1687" i="2"/>
  <c r="N1693" i="2"/>
  <c r="N1695" i="2"/>
  <c r="N1701" i="2"/>
  <c r="N1703" i="2"/>
  <c r="N1708" i="2"/>
  <c r="N1713" i="2"/>
  <c r="N1719" i="2"/>
  <c r="N1724" i="2"/>
  <c r="N1729" i="2"/>
  <c r="N1735" i="2"/>
  <c r="N1740" i="2"/>
  <c r="N1745" i="2"/>
  <c r="N1751" i="2"/>
  <c r="N1756" i="2"/>
  <c r="N1759" i="2"/>
  <c r="N1765" i="2"/>
  <c r="N1771" i="2"/>
  <c r="N1774" i="2"/>
  <c r="N1780" i="2"/>
  <c r="N12" i="2"/>
  <c r="N14" i="2"/>
  <c r="K5" i="3" s="1"/>
  <c r="N19" i="2"/>
  <c r="N28" i="2"/>
  <c r="N30" i="2"/>
  <c r="N35" i="2"/>
  <c r="H11" i="3" s="1"/>
  <c r="N44" i="2"/>
  <c r="N46" i="2"/>
  <c r="N49" i="2"/>
  <c r="N51" i="2"/>
  <c r="N77" i="2"/>
  <c r="N81" i="2"/>
  <c r="N83" i="2"/>
  <c r="N96" i="2"/>
  <c r="N100" i="2"/>
  <c r="N104" i="2"/>
  <c r="N108" i="2"/>
  <c r="N112" i="2"/>
  <c r="H14" i="3" s="1"/>
  <c r="N116" i="2"/>
  <c r="N120" i="2"/>
  <c r="N124" i="2"/>
  <c r="N128" i="2"/>
  <c r="N132" i="2"/>
  <c r="N136" i="2"/>
  <c r="N140" i="2"/>
  <c r="N144" i="2"/>
  <c r="N148" i="2"/>
  <c r="N152" i="2"/>
  <c r="N156" i="2"/>
  <c r="N160" i="2"/>
  <c r="N164" i="2"/>
  <c r="N168" i="2"/>
  <c r="N172" i="2"/>
  <c r="N176" i="2"/>
  <c r="N180" i="2"/>
  <c r="N184" i="2"/>
  <c r="N188" i="2"/>
  <c r="N192" i="2"/>
  <c r="N196" i="2"/>
  <c r="N200" i="2"/>
  <c r="N204" i="2"/>
  <c r="N208" i="2"/>
  <c r="N212" i="2"/>
  <c r="N216" i="2"/>
  <c r="N220" i="2"/>
  <c r="N224" i="2"/>
  <c r="N228" i="2"/>
  <c r="N232" i="2"/>
  <c r="N236" i="2"/>
  <c r="N240" i="2"/>
  <c r="N244" i="2"/>
  <c r="N248" i="2"/>
  <c r="N252" i="2"/>
  <c r="N256" i="2"/>
  <c r="N260" i="2"/>
  <c r="N264" i="2"/>
  <c r="N268" i="2"/>
  <c r="N272" i="2"/>
  <c r="N276" i="2"/>
  <c r="N280" i="2"/>
  <c r="N284" i="2"/>
  <c r="N288" i="2"/>
  <c r="N292" i="2"/>
  <c r="N294" i="2"/>
  <c r="N299" i="2"/>
  <c r="N308" i="2"/>
  <c r="N310" i="2"/>
  <c r="N315" i="2"/>
  <c r="N324" i="2"/>
  <c r="N326" i="2"/>
  <c r="N331" i="2"/>
  <c r="N340" i="2"/>
  <c r="N342" i="2"/>
  <c r="N347" i="2"/>
  <c r="N356" i="2"/>
  <c r="N358" i="2"/>
  <c r="N363" i="2"/>
  <c r="N372" i="2"/>
  <c r="N374" i="2"/>
  <c r="N379" i="2"/>
  <c r="N388" i="2"/>
  <c r="N390" i="2"/>
  <c r="N395" i="2"/>
  <c r="N404" i="2"/>
  <c r="N406" i="2"/>
  <c r="N411" i="2"/>
  <c r="N420" i="2"/>
  <c r="N422" i="2"/>
  <c r="N427" i="2"/>
  <c r="N436" i="2"/>
  <c r="N438" i="2"/>
  <c r="N443" i="2"/>
  <c r="N452" i="2"/>
  <c r="N454" i="2"/>
  <c r="N459" i="2"/>
  <c r="N468" i="2"/>
  <c r="N470" i="2"/>
  <c r="N475" i="2"/>
  <c r="N484" i="2"/>
  <c r="N486" i="2"/>
  <c r="N491" i="2"/>
  <c r="N500" i="2"/>
  <c r="N502" i="2"/>
  <c r="N507" i="2"/>
  <c r="N516" i="2"/>
  <c r="N518" i="2"/>
  <c r="N523" i="2"/>
  <c r="N532" i="2"/>
  <c r="N534" i="2"/>
  <c r="N539" i="2"/>
  <c r="N548" i="2"/>
  <c r="N550" i="2"/>
  <c r="N555" i="2"/>
  <c r="N564" i="2"/>
  <c r="N566" i="2"/>
  <c r="N571" i="2"/>
  <c r="N580" i="2"/>
  <c r="N582" i="2"/>
  <c r="N587" i="2"/>
  <c r="N596" i="2"/>
  <c r="N598" i="2"/>
  <c r="N603" i="2"/>
  <c r="N612" i="2"/>
  <c r="N614" i="2"/>
  <c r="N619" i="2"/>
  <c r="N628" i="2"/>
  <c r="N630" i="2"/>
  <c r="N635" i="2"/>
  <c r="N644" i="2"/>
  <c r="N646" i="2"/>
  <c r="N651" i="2"/>
  <c r="N660" i="2"/>
  <c r="N662" i="2"/>
  <c r="N667" i="2"/>
  <c r="N676" i="2"/>
  <c r="N678" i="2"/>
  <c r="N683" i="2"/>
  <c r="N692" i="2"/>
  <c r="N694" i="2"/>
  <c r="N699" i="2"/>
  <c r="N708" i="2"/>
  <c r="N710" i="2"/>
  <c r="N715" i="2"/>
  <c r="N724" i="2"/>
  <c r="N726" i="2"/>
  <c r="N731" i="2"/>
  <c r="N740" i="2"/>
  <c r="N742" i="2"/>
  <c r="N747" i="2"/>
  <c r="N756" i="2"/>
  <c r="N758" i="2"/>
  <c r="N763" i="2"/>
  <c r="N772" i="2"/>
  <c r="N774" i="2"/>
  <c r="N779" i="2"/>
  <c r="N788" i="2"/>
  <c r="N790" i="2"/>
  <c r="N795" i="2"/>
  <c r="N804" i="2"/>
  <c r="N806" i="2"/>
  <c r="N811" i="2"/>
  <c r="N820" i="2"/>
  <c r="N822" i="2"/>
  <c r="N827" i="2"/>
  <c r="N836" i="2"/>
  <c r="N838" i="2"/>
  <c r="N843" i="2"/>
  <c r="N852" i="2"/>
  <c r="N854" i="2"/>
  <c r="N859" i="2"/>
  <c r="N868" i="2"/>
  <c r="N870" i="2"/>
  <c r="N875" i="2"/>
  <c r="N884" i="2"/>
  <c r="N886" i="2"/>
  <c r="N891" i="2"/>
  <c r="N900" i="2"/>
  <c r="N902" i="2"/>
  <c r="N907" i="2"/>
  <c r="N916" i="2"/>
  <c r="N918" i="2"/>
  <c r="N923" i="2"/>
  <c r="N932" i="2"/>
  <c r="N934" i="2"/>
  <c r="N939" i="2"/>
  <c r="N944" i="2"/>
  <c r="N950" i="2"/>
  <c r="N951" i="2"/>
  <c r="N960" i="2"/>
  <c r="N966" i="2"/>
  <c r="N967" i="2"/>
  <c r="N976" i="2"/>
  <c r="N982" i="2"/>
  <c r="N983" i="2"/>
  <c r="N992" i="2"/>
  <c r="N998" i="2"/>
  <c r="N999" i="2"/>
  <c r="N1008" i="2"/>
  <c r="N1014" i="2"/>
  <c r="N1015" i="2"/>
  <c r="N1024" i="2"/>
  <c r="N1030" i="2"/>
  <c r="N1031" i="2"/>
  <c r="N1040" i="2"/>
  <c r="N1046" i="2"/>
  <c r="N1047" i="2"/>
  <c r="N1056" i="2"/>
  <c r="N1062" i="2"/>
  <c r="N1063" i="2"/>
  <c r="N1072" i="2"/>
  <c r="N1078" i="2"/>
  <c r="N1079" i="2"/>
  <c r="N1088" i="2"/>
  <c r="N1094" i="2"/>
  <c r="N1095" i="2"/>
  <c r="N1104" i="2"/>
  <c r="N1110" i="2"/>
  <c r="N1111" i="2"/>
  <c r="N1120" i="2"/>
  <c r="N1126" i="2"/>
  <c r="N1127" i="2"/>
  <c r="N1136" i="2"/>
  <c r="N1142" i="2"/>
  <c r="N1143" i="2"/>
  <c r="N1152" i="2"/>
  <c r="N1158" i="2"/>
  <c r="N1159" i="2"/>
  <c r="N1168" i="2"/>
  <c r="N1174" i="2"/>
  <c r="N1175" i="2"/>
  <c r="N1184" i="2"/>
  <c r="N1190" i="2"/>
  <c r="N1191" i="2"/>
  <c r="N1200" i="2"/>
  <c r="N1206" i="2"/>
  <c r="N1207" i="2"/>
  <c r="N1216" i="2"/>
  <c r="N1222" i="2"/>
  <c r="N1223" i="2"/>
  <c r="N1228" i="2"/>
  <c r="N1230" i="2"/>
  <c r="N1231" i="2"/>
  <c r="N1236" i="2"/>
  <c r="N1242" i="2"/>
  <c r="N1243" i="2"/>
  <c r="N1252" i="2"/>
  <c r="N1258" i="2"/>
  <c r="N1259" i="2"/>
  <c r="N1268" i="2"/>
  <c r="N1274" i="2"/>
  <c r="N1275" i="2"/>
  <c r="N1284" i="2"/>
  <c r="N1290" i="2"/>
  <c r="N1291" i="2"/>
  <c r="N1300" i="2"/>
  <c r="N1306" i="2"/>
  <c r="N1307" i="2"/>
  <c r="N1316" i="2"/>
  <c r="N1322" i="2"/>
  <c r="N1323" i="2"/>
  <c r="N1332" i="2"/>
  <c r="N1338" i="2"/>
  <c r="N1339" i="2"/>
  <c r="N1348" i="2"/>
  <c r="N1354" i="2"/>
  <c r="N1355" i="2"/>
  <c r="N1364" i="2"/>
  <c r="N1370" i="2"/>
  <c r="N1375" i="2"/>
  <c r="N1383" i="2"/>
  <c r="N1389" i="2"/>
  <c r="N1390" i="2"/>
  <c r="N1399" i="2"/>
  <c r="N1405" i="2"/>
  <c r="N1406" i="2"/>
  <c r="N1415" i="2"/>
  <c r="N1421" i="2"/>
  <c r="N1422" i="2"/>
  <c r="N1431" i="2"/>
  <c r="N1437" i="2"/>
  <c r="N1438" i="2"/>
  <c r="N1447" i="2"/>
  <c r="N1453" i="2"/>
  <c r="N1454" i="2"/>
  <c r="N1463" i="2"/>
  <c r="N1469" i="2"/>
  <c r="N1470" i="2"/>
  <c r="N1479" i="2"/>
  <c r="N1485" i="2"/>
  <c r="N1486" i="2"/>
  <c r="N1502" i="2"/>
  <c r="N1518" i="2"/>
  <c r="N1534" i="2"/>
  <c r="N1761" i="2"/>
  <c r="N1767" i="2"/>
  <c r="N1772" i="2"/>
  <c r="N1777" i="2"/>
  <c r="N1783" i="2"/>
  <c r="N1788" i="2"/>
  <c r="N1793" i="2"/>
  <c r="N1799" i="2"/>
  <c r="N1804" i="2"/>
  <c r="N1809" i="2"/>
  <c r="N1815" i="2"/>
  <c r="N1820" i="2"/>
  <c r="N1825" i="2"/>
  <c r="N1831" i="2"/>
  <c r="N1836" i="2"/>
  <c r="N1841" i="2"/>
  <c r="N1847" i="2"/>
  <c r="N1854" i="2"/>
  <c r="N1857" i="2"/>
  <c r="N1860" i="2"/>
  <c r="N1864" i="2"/>
  <c r="N1868" i="2"/>
  <c r="N1870" i="2"/>
  <c r="N1873" i="2"/>
  <c r="N1880" i="2"/>
  <c r="N1899" i="2"/>
  <c r="N1915" i="2"/>
  <c r="N1920" i="2"/>
  <c r="N1924" i="2"/>
  <c r="N1926" i="2"/>
  <c r="N1929" i="2"/>
  <c r="N1935" i="2"/>
  <c r="N1940" i="2"/>
  <c r="N1942" i="2"/>
  <c r="N1945" i="2"/>
  <c r="N1955" i="2"/>
  <c r="N1957" i="2"/>
  <c r="N1963" i="2"/>
  <c r="N1964" i="2"/>
  <c r="N1971" i="2"/>
  <c r="N1973" i="2"/>
  <c r="N1979" i="2"/>
  <c r="N1980" i="2"/>
  <c r="N1987" i="2"/>
  <c r="N1989" i="2"/>
  <c r="N1995" i="2"/>
  <c r="N1996" i="2"/>
  <c r="N2003" i="2"/>
  <c r="N2005" i="2"/>
  <c r="N2011" i="2"/>
  <c r="N2012" i="2"/>
  <c r="N2019" i="2"/>
  <c r="N2021" i="2"/>
  <c r="N2027" i="2"/>
  <c r="N2028" i="2"/>
  <c r="N2035" i="2"/>
  <c r="N2037" i="2"/>
  <c r="N2043" i="2"/>
  <c r="N2044" i="2"/>
  <c r="N2051" i="2"/>
  <c r="N2053" i="2"/>
  <c r="N2059" i="2"/>
  <c r="N2060" i="2"/>
  <c r="N2067" i="2"/>
  <c r="N2069" i="2"/>
  <c r="N2075" i="2"/>
  <c r="N2076" i="2"/>
  <c r="N2083" i="2"/>
  <c r="N2085" i="2"/>
  <c r="N2091" i="2"/>
  <c r="N2092" i="2"/>
  <c r="N2099" i="2"/>
  <c r="N2101" i="2"/>
  <c r="N2107" i="2"/>
  <c r="N2108" i="2"/>
  <c r="N2117" i="2"/>
  <c r="N2123" i="2"/>
  <c r="N2124" i="2"/>
  <c r="N2133" i="2"/>
  <c r="N2139" i="2"/>
  <c r="N2140" i="2"/>
  <c r="N2149" i="2"/>
  <c r="N2155" i="2"/>
  <c r="N2156" i="2"/>
  <c r="N2165" i="2"/>
  <c r="N2171" i="2"/>
  <c r="N2172" i="2"/>
  <c r="N2181" i="2"/>
  <c r="N2187" i="2"/>
  <c r="N2188" i="2"/>
  <c r="N2197" i="2"/>
  <c r="N2203" i="2"/>
  <c r="N2204" i="2"/>
  <c r="N2213" i="2"/>
  <c r="N2242" i="2"/>
  <c r="N2246" i="2"/>
  <c r="N2274" i="2"/>
  <c r="N2278" i="2"/>
  <c r="N2306" i="2"/>
  <c r="N2310" i="2"/>
  <c r="N2387" i="2"/>
  <c r="N2392" i="2"/>
  <c r="N2397" i="2"/>
  <c r="N2438" i="2"/>
  <c r="N2520" i="2"/>
  <c r="N1968" i="2"/>
  <c r="N1984" i="2"/>
  <c r="N2000" i="2"/>
  <c r="N2016" i="2"/>
  <c r="N2032" i="2"/>
  <c r="N2048" i="2"/>
  <c r="N2064" i="2"/>
  <c r="N1785" i="2"/>
  <c r="N1791" i="2"/>
  <c r="N1796" i="2"/>
  <c r="N1801" i="2"/>
  <c r="N1807" i="2"/>
  <c r="N1812" i="2"/>
  <c r="N1817" i="2"/>
  <c r="N1823" i="2"/>
  <c r="N1828" i="2"/>
  <c r="N1833" i="2"/>
  <c r="N1839" i="2"/>
  <c r="N1844" i="2"/>
  <c r="N1849" i="2"/>
  <c r="N1855" i="2"/>
  <c r="N1856" i="2"/>
  <c r="N1862" i="2"/>
  <c r="N1865" i="2"/>
  <c r="N1871" i="2"/>
  <c r="N1872" i="2"/>
  <c r="N1876" i="2"/>
  <c r="N1878" i="2"/>
  <c r="N1881" i="2"/>
  <c r="N1891" i="2"/>
  <c r="N1907" i="2"/>
  <c r="N1918" i="2"/>
  <c r="N1934" i="2"/>
  <c r="N1962" i="2"/>
  <c r="N1978" i="2"/>
  <c r="N1994" i="2"/>
  <c r="N2010" i="2"/>
  <c r="N2026" i="2"/>
  <c r="N2042" i="2"/>
  <c r="N2058" i="2"/>
  <c r="N2074" i="2"/>
  <c r="N2077" i="2"/>
  <c r="N2090" i="2"/>
  <c r="N2093" i="2"/>
  <c r="N2109" i="2"/>
  <c r="N2115" i="2"/>
  <c r="N2116" i="2"/>
  <c r="N2125" i="2"/>
  <c r="N2131" i="2"/>
  <c r="N2132" i="2"/>
  <c r="N2141" i="2"/>
  <c r="N2147" i="2"/>
  <c r="N2148" i="2"/>
  <c r="N2157" i="2"/>
  <c r="N2163" i="2"/>
  <c r="N2164" i="2"/>
  <c r="N2173" i="2"/>
  <c r="N2179" i="2"/>
  <c r="N2180" i="2"/>
  <c r="N2189" i="2"/>
  <c r="N2195" i="2"/>
  <c r="N2196" i="2"/>
  <c r="N2205" i="2"/>
  <c r="N2211" i="2"/>
  <c r="N2212" i="2"/>
  <c r="N2226" i="2"/>
  <c r="N2230" i="2"/>
  <c r="N2258" i="2"/>
  <c r="N2262" i="2"/>
  <c r="N2290" i="2"/>
  <c r="N2294" i="2"/>
  <c r="N2323" i="2"/>
  <c r="N2328" i="2"/>
  <c r="N2333" i="2"/>
  <c r="N2370" i="2"/>
  <c r="N2374" i="2"/>
  <c r="N2451" i="2"/>
  <c r="N2456" i="2"/>
  <c r="N2461" i="2"/>
  <c r="N2502" i="2"/>
  <c r="N2312" i="2"/>
  <c r="N2317" i="2"/>
  <c r="N2339" i="2"/>
  <c r="N2344" i="2"/>
  <c r="N2349" i="2"/>
  <c r="N2371" i="2"/>
  <c r="N2376" i="2"/>
  <c r="N2381" i="2"/>
  <c r="N2403" i="2"/>
  <c r="N2408" i="2"/>
  <c r="N2413" i="2"/>
  <c r="N2435" i="2"/>
  <c r="N2440" i="2"/>
  <c r="N2445" i="2"/>
  <c r="N2467" i="2"/>
  <c r="N2472" i="2"/>
  <c r="N2477" i="2"/>
  <c r="N2499" i="2"/>
  <c r="N2504" i="2"/>
  <c r="N2509" i="2"/>
  <c r="N2531" i="2"/>
  <c r="N2536" i="2"/>
  <c r="N2541" i="2"/>
  <c r="N2563" i="2"/>
  <c r="N2568" i="2"/>
  <c r="N2573" i="2"/>
  <c r="N2595" i="2"/>
  <c r="N2600" i="2"/>
  <c r="N2605" i="2"/>
  <c r="N2627" i="2"/>
  <c r="N2632" i="2"/>
  <c r="N2637" i="2"/>
  <c r="N2659" i="2"/>
  <c r="N2664" i="2"/>
  <c r="N2669" i="2"/>
  <c r="N2691" i="2"/>
  <c r="N2696" i="2"/>
  <c r="N2701" i="2"/>
  <c r="N2723" i="2"/>
  <c r="N2728" i="2"/>
  <c r="N2733" i="2"/>
  <c r="N2755" i="2"/>
  <c r="N2760" i="2"/>
  <c r="N2765" i="2"/>
  <c r="N2784" i="2"/>
  <c r="N2791" i="2"/>
  <c r="N2802" i="2"/>
  <c r="N2816" i="2"/>
  <c r="N2823" i="2"/>
  <c r="N2834" i="2"/>
  <c r="N2848" i="2"/>
  <c r="N2855" i="2"/>
  <c r="N2866" i="2"/>
  <c r="N2880" i="2"/>
  <c r="N2887" i="2"/>
  <c r="N2898" i="2"/>
  <c r="N2912" i="2"/>
  <c r="N2919" i="2"/>
  <c r="N2941" i="2"/>
  <c r="N2951" i="2"/>
  <c r="N3025" i="2"/>
  <c r="N3035" i="2"/>
  <c r="N3153" i="2"/>
  <c r="N3163" i="2"/>
  <c r="N3281" i="2"/>
  <c r="N3291" i="2"/>
  <c r="N2552" i="2"/>
  <c r="N2584" i="2"/>
  <c r="N2616" i="2"/>
  <c r="N2648" i="2"/>
  <c r="N2680" i="2"/>
  <c r="N2712" i="2"/>
  <c r="N2744" i="2"/>
  <c r="N3227" i="2"/>
  <c r="N3345" i="2"/>
  <c r="N3355" i="2"/>
  <c r="N3377" i="2"/>
  <c r="N3387" i="2"/>
  <c r="N3409" i="2"/>
  <c r="N3419" i="2"/>
  <c r="N3441" i="2"/>
  <c r="N3451" i="2"/>
  <c r="N3473" i="2"/>
  <c r="N3483" i="2"/>
  <c r="N3505" i="2"/>
  <c r="N3515" i="2"/>
  <c r="N3537" i="2"/>
  <c r="N3547" i="2"/>
  <c r="N3561" i="2"/>
  <c r="N3568" i="2"/>
  <c r="N3579" i="2"/>
  <c r="N3582" i="2"/>
  <c r="N3593" i="2"/>
  <c r="N3600" i="2"/>
  <c r="N3611" i="2"/>
  <c r="N3614" i="2"/>
  <c r="N3624" i="2"/>
  <c r="N3646" i="2"/>
  <c r="N3656" i="2"/>
  <c r="N3678" i="2"/>
  <c r="N3688" i="2"/>
  <c r="N3710" i="2"/>
  <c r="N3720" i="2"/>
  <c r="N3742" i="2"/>
  <c r="N3752" i="2"/>
  <c r="N3774" i="2"/>
  <c r="N3784" i="2"/>
  <c r="N3806" i="2"/>
  <c r="N3816" i="2"/>
  <c r="N3838" i="2"/>
  <c r="N3849" i="2"/>
  <c r="N3974" i="2"/>
  <c r="N3980" i="2"/>
  <c r="N4038" i="2"/>
  <c r="N4041" i="2"/>
  <c r="N4142" i="2"/>
  <c r="N4152" i="2"/>
  <c r="N4172" i="2"/>
  <c r="N4176" i="2"/>
  <c r="N4181" i="2"/>
  <c r="N4276" i="2"/>
  <c r="N4396" i="2"/>
  <c r="N4663" i="2"/>
  <c r="N4704" i="2"/>
  <c r="N4711" i="2"/>
  <c r="N4862" i="2"/>
  <c r="N4884" i="2"/>
  <c r="N4889" i="2"/>
  <c r="N4919" i="2"/>
  <c r="N4923" i="2"/>
  <c r="N2217" i="2"/>
  <c r="N2223" i="2"/>
  <c r="N2233" i="2"/>
  <c r="N2239" i="2"/>
  <c r="N2249" i="2"/>
  <c r="N2255" i="2"/>
  <c r="N2265" i="2"/>
  <c r="N2271" i="2"/>
  <c r="N2281" i="2"/>
  <c r="N2287" i="2"/>
  <c r="N2297" i="2"/>
  <c r="N2303" i="2"/>
  <c r="N2313" i="2"/>
  <c r="N2319" i="2"/>
  <c r="N2329" i="2"/>
  <c r="N2335" i="2"/>
  <c r="N2345" i="2"/>
  <c r="N2351" i="2"/>
  <c r="N2361" i="2"/>
  <c r="N2367" i="2"/>
  <c r="N2377" i="2"/>
  <c r="N2383" i="2"/>
  <c r="N2393" i="2"/>
  <c r="N2399" i="2"/>
  <c r="N2409" i="2"/>
  <c r="N2415" i="2"/>
  <c r="N2416" i="2"/>
  <c r="N2425" i="2"/>
  <c r="N2431" i="2"/>
  <c r="N2432" i="2"/>
  <c r="N2441" i="2"/>
  <c r="N2447" i="2"/>
  <c r="N2448" i="2"/>
  <c r="N2457" i="2"/>
  <c r="N2463" i="2"/>
  <c r="N2464" i="2"/>
  <c r="N2473" i="2"/>
  <c r="N2479" i="2"/>
  <c r="N2480" i="2"/>
  <c r="N2489" i="2"/>
  <c r="N2495" i="2"/>
  <c r="N2496" i="2"/>
  <c r="N2505" i="2"/>
  <c r="N2511" i="2"/>
  <c r="N2512" i="2"/>
  <c r="N2521" i="2"/>
  <c r="N2527" i="2"/>
  <c r="N2528" i="2"/>
  <c r="N2537" i="2"/>
  <c r="N2543" i="2"/>
  <c r="N2544" i="2"/>
  <c r="N2553" i="2"/>
  <c r="N2559" i="2"/>
  <c r="N2560" i="2"/>
  <c r="N2569" i="2"/>
  <c r="N2575" i="2"/>
  <c r="N2576" i="2"/>
  <c r="N2585" i="2"/>
  <c r="N2591" i="2"/>
  <c r="N2592" i="2"/>
  <c r="N2601" i="2"/>
  <c r="N2607" i="2"/>
  <c r="N2608" i="2"/>
  <c r="N2617" i="2"/>
  <c r="N2623" i="2"/>
  <c r="N2624" i="2"/>
  <c r="N2633" i="2"/>
  <c r="N2639" i="2"/>
  <c r="N2640" i="2"/>
  <c r="N2649" i="2"/>
  <c r="N2655" i="2"/>
  <c r="N2656" i="2"/>
  <c r="N2665" i="2"/>
  <c r="N2671" i="2"/>
  <c r="N2672" i="2"/>
  <c r="N2681" i="2"/>
  <c r="N2687" i="2"/>
  <c r="N2688" i="2"/>
  <c r="N2697" i="2"/>
  <c r="N2703" i="2"/>
  <c r="N2704" i="2"/>
  <c r="N2713" i="2"/>
  <c r="N2719" i="2"/>
  <c r="N2720" i="2"/>
  <c r="N2729" i="2"/>
  <c r="N2735" i="2"/>
  <c r="N2736" i="2"/>
  <c r="N2745" i="2"/>
  <c r="N2751" i="2"/>
  <c r="N2752" i="2"/>
  <c r="N2761" i="2"/>
  <c r="N2767" i="2"/>
  <c r="N2768" i="2"/>
  <c r="N2777" i="2"/>
  <c r="N2779" i="2"/>
  <c r="N2793" i="2"/>
  <c r="N2795" i="2"/>
  <c r="N2809" i="2"/>
  <c r="N2811" i="2"/>
  <c r="N2825" i="2"/>
  <c r="N2827" i="2"/>
  <c r="N2841" i="2"/>
  <c r="N2843" i="2"/>
  <c r="N2857" i="2"/>
  <c r="N2859" i="2"/>
  <c r="N2873" i="2"/>
  <c r="N2875" i="2"/>
  <c r="N2889" i="2"/>
  <c r="N2891" i="2"/>
  <c r="N2905" i="2"/>
  <c r="N2907" i="2"/>
  <c r="N2921" i="2"/>
  <c r="N2931" i="2"/>
  <c r="N2937" i="2"/>
  <c r="N2947" i="2"/>
  <c r="N2976" i="2"/>
  <c r="N2980" i="2"/>
  <c r="N3008" i="2"/>
  <c r="N3012" i="2"/>
  <c r="N3040" i="2"/>
  <c r="N3044" i="2"/>
  <c r="N3072" i="2"/>
  <c r="N3076" i="2"/>
  <c r="N3104" i="2"/>
  <c r="N3108" i="2"/>
  <c r="N3136" i="2"/>
  <c r="N3140" i="2"/>
  <c r="N3168" i="2"/>
  <c r="N3172" i="2"/>
  <c r="N3200" i="2"/>
  <c r="N3204" i="2"/>
  <c r="N3232" i="2"/>
  <c r="N3236" i="2"/>
  <c r="N3264" i="2"/>
  <c r="N3268" i="2"/>
  <c r="N3296" i="2"/>
  <c r="N3300" i="2"/>
  <c r="N3328" i="2"/>
  <c r="N3332" i="2"/>
  <c r="N3350" i="2"/>
  <c r="N3360" i="2"/>
  <c r="N3364" i="2"/>
  <c r="N3382" i="2"/>
  <c r="N3392" i="2"/>
  <c r="N3396" i="2"/>
  <c r="N3414" i="2"/>
  <c r="N3424" i="2"/>
  <c r="N3428" i="2"/>
  <c r="N3446" i="2"/>
  <c r="N3456" i="2"/>
  <c r="N3460" i="2"/>
  <c r="N3478" i="2"/>
  <c r="N3488" i="2"/>
  <c r="N3492" i="2"/>
  <c r="N3510" i="2"/>
  <c r="N3520" i="2"/>
  <c r="N3524" i="2"/>
  <c r="N3558" i="2"/>
  <c r="N3583" i="2"/>
  <c r="N3590" i="2"/>
  <c r="N3597" i="2"/>
  <c r="N3629" i="2"/>
  <c r="N3633" i="2"/>
  <c r="N3661" i="2"/>
  <c r="N3665" i="2"/>
  <c r="N3697" i="2"/>
  <c r="N3729" i="2"/>
  <c r="N3761" i="2"/>
  <c r="N3793" i="2"/>
  <c r="N3825" i="2"/>
  <c r="N3856" i="2"/>
  <c r="N3894" i="2"/>
  <c r="N3900" i="2"/>
  <c r="N3958" i="2"/>
  <c r="N3964" i="2"/>
  <c r="N4022" i="2"/>
  <c r="N4028" i="2"/>
  <c r="N4114" i="2"/>
  <c r="N4120" i="2"/>
  <c r="N4244" i="2"/>
  <c r="N4330" i="2"/>
  <c r="N2219" i="2"/>
  <c r="N2220" i="2"/>
  <c r="N2229" i="2"/>
  <c r="N2236" i="2"/>
  <c r="N2252" i="2"/>
  <c r="N2268" i="2"/>
  <c r="N2284" i="2"/>
  <c r="N2293" i="2"/>
  <c r="N2300" i="2"/>
  <c r="N2315" i="2"/>
  <c r="N2316" i="2"/>
  <c r="N2325" i="2"/>
  <c r="N2332" i="2"/>
  <c r="N2347" i="2"/>
  <c r="N2348" i="2"/>
  <c r="N2357" i="2"/>
  <c r="N2363" i="2"/>
  <c r="N2364" i="2"/>
  <c r="N2373" i="2"/>
  <c r="N2379" i="2"/>
  <c r="N2380" i="2"/>
  <c r="N2389" i="2"/>
  <c r="N2396" i="2"/>
  <c r="N2412" i="2"/>
  <c r="N2428" i="2"/>
  <c r="N2444" i="2"/>
  <c r="N2460" i="2"/>
  <c r="N2476" i="2"/>
  <c r="N2492" i="2"/>
  <c r="N2508" i="2"/>
  <c r="N2524" i="2"/>
  <c r="N2540" i="2"/>
  <c r="N2556" i="2"/>
  <c r="N2572" i="2"/>
  <c r="N2588" i="2"/>
  <c r="N2604" i="2"/>
  <c r="N2620" i="2"/>
  <c r="N2636" i="2"/>
  <c r="N2652" i="2"/>
  <c r="N2668" i="2"/>
  <c r="N2684" i="2"/>
  <c r="N2700" i="2"/>
  <c r="N2716" i="2"/>
  <c r="N2732" i="2"/>
  <c r="N2748" i="2"/>
  <c r="N2764" i="2"/>
  <c r="N2774" i="2"/>
  <c r="N2780" i="2"/>
  <c r="N2790" i="2"/>
  <c r="N2796" i="2"/>
  <c r="N2806" i="2"/>
  <c r="N2812" i="2"/>
  <c r="N2822" i="2"/>
  <c r="N2828" i="2"/>
  <c r="N2838" i="2"/>
  <c r="N2844" i="2"/>
  <c r="N2854" i="2"/>
  <c r="N2860" i="2"/>
  <c r="N2870" i="2"/>
  <c r="N2876" i="2"/>
  <c r="N2886" i="2"/>
  <c r="N2892" i="2"/>
  <c r="N2902" i="2"/>
  <c r="N2908" i="2"/>
  <c r="N2911" i="2"/>
  <c r="N2917" i="2"/>
  <c r="N2918" i="2"/>
  <c r="N2927" i="2"/>
  <c r="N2933" i="2"/>
  <c r="N2943" i="2"/>
  <c r="N2949" i="2"/>
  <c r="N2955" i="2"/>
  <c r="N2987" i="2"/>
  <c r="N3009" i="2"/>
  <c r="N3019" i="2"/>
  <c r="N3051" i="2"/>
  <c r="N3083" i="2"/>
  <c r="N3105" i="2"/>
  <c r="N3115" i="2"/>
  <c r="N3147" i="2"/>
  <c r="N3179" i="2"/>
  <c r="N3211" i="2"/>
  <c r="N3243" i="2"/>
  <c r="N3275" i="2"/>
  <c r="N3307" i="2"/>
  <c r="N3339" i="2"/>
  <c r="N3371" i="2"/>
  <c r="N3403" i="2"/>
  <c r="N3435" i="2"/>
  <c r="N3457" i="2"/>
  <c r="N3467" i="2"/>
  <c r="N3489" i="2"/>
  <c r="N3499" i="2"/>
  <c r="N3521" i="2"/>
  <c r="N3531" i="2"/>
  <c r="N3545" i="2"/>
  <c r="N3552" i="2"/>
  <c r="N3563" i="2"/>
  <c r="N3577" i="2"/>
  <c r="N3584" i="2"/>
  <c r="N3595" i="2"/>
  <c r="N3598" i="2"/>
  <c r="N3609" i="2"/>
  <c r="N3635" i="2"/>
  <c r="N3640" i="2"/>
  <c r="N3667" i="2"/>
  <c r="N3672" i="2"/>
  <c r="N3699" i="2"/>
  <c r="N3704" i="2"/>
  <c r="N3726" i="2"/>
  <c r="N3731" i="2"/>
  <c r="N3736" i="2"/>
  <c r="N3758" i="2"/>
  <c r="N3763" i="2"/>
  <c r="N3768" i="2"/>
  <c r="N3790" i="2"/>
  <c r="N3795" i="2"/>
  <c r="N3800" i="2"/>
  <c r="N3822" i="2"/>
  <c r="N3827" i="2"/>
  <c r="N3832" i="2"/>
  <c r="N3865" i="2"/>
  <c r="N4186" i="2"/>
  <c r="N4298" i="2"/>
  <c r="N4405" i="2"/>
  <c r="N2957" i="2"/>
  <c r="N2967" i="2"/>
  <c r="N2973" i="2"/>
  <c r="N2983" i="2"/>
  <c r="N2989" i="2"/>
  <c r="N2999" i="2"/>
  <c r="N3005" i="2"/>
  <c r="N3015" i="2"/>
  <c r="N3021" i="2"/>
  <c r="N3031" i="2"/>
  <c r="N3037" i="2"/>
  <c r="N3047" i="2"/>
  <c r="N3053" i="2"/>
  <c r="N3063" i="2"/>
  <c r="N3069" i="2"/>
  <c r="N3079" i="2"/>
  <c r="N3085" i="2"/>
  <c r="N3095" i="2"/>
  <c r="N3101" i="2"/>
  <c r="N3111" i="2"/>
  <c r="N3117" i="2"/>
  <c r="N3127" i="2"/>
  <c r="N3133" i="2"/>
  <c r="N3143" i="2"/>
  <c r="N3149" i="2"/>
  <c r="N3159" i="2"/>
  <c r="N3165" i="2"/>
  <c r="N3175" i="2"/>
  <c r="N3181" i="2"/>
  <c r="N3191" i="2"/>
  <c r="N3197" i="2"/>
  <c r="N3207" i="2"/>
  <c r="N3213" i="2"/>
  <c r="N3223" i="2"/>
  <c r="N3229" i="2"/>
  <c r="N3239" i="2"/>
  <c r="N3245" i="2"/>
  <c r="N3255" i="2"/>
  <c r="N3261" i="2"/>
  <c r="N3271" i="2"/>
  <c r="N3277" i="2"/>
  <c r="N3287" i="2"/>
  <c r="N3293" i="2"/>
  <c r="N3303" i="2"/>
  <c r="N3309" i="2"/>
  <c r="N3319" i="2"/>
  <c r="N3325" i="2"/>
  <c r="N3335" i="2"/>
  <c r="N3341" i="2"/>
  <c r="N3351" i="2"/>
  <c r="N3357" i="2"/>
  <c r="N3367" i="2"/>
  <c r="N3373" i="2"/>
  <c r="N3383" i="2"/>
  <c r="N3389" i="2"/>
  <c r="N3399" i="2"/>
  <c r="N3405" i="2"/>
  <c r="N3415" i="2"/>
  <c r="N3421" i="2"/>
  <c r="N3431" i="2"/>
  <c r="N3437" i="2"/>
  <c r="N3447" i="2"/>
  <c r="N3453" i="2"/>
  <c r="N3463" i="2"/>
  <c r="N3469" i="2"/>
  <c r="N3479" i="2"/>
  <c r="N3485" i="2"/>
  <c r="N3495" i="2"/>
  <c r="N3501" i="2"/>
  <c r="N3511" i="2"/>
  <c r="N3517" i="2"/>
  <c r="N3527" i="2"/>
  <c r="N3533" i="2"/>
  <c r="N3540" i="2"/>
  <c r="N3556" i="2"/>
  <c r="N3572" i="2"/>
  <c r="N3588" i="2"/>
  <c r="N3604" i="2"/>
  <c r="N3620" i="2"/>
  <c r="N3626" i="2"/>
  <c r="N3636" i="2"/>
  <c r="N3642" i="2"/>
  <c r="N3652" i="2"/>
  <c r="N3658" i="2"/>
  <c r="N3668" i="2"/>
  <c r="N3674" i="2"/>
  <c r="N3684" i="2"/>
  <c r="N3690" i="2"/>
  <c r="N3691" i="2"/>
  <c r="N3700" i="2"/>
  <c r="N3706" i="2"/>
  <c r="N3707" i="2"/>
  <c r="N3716" i="2"/>
  <c r="N3722" i="2"/>
  <c r="N3723" i="2"/>
  <c r="N3732" i="2"/>
  <c r="N3738" i="2"/>
  <c r="N3739" i="2"/>
  <c r="N3748" i="2"/>
  <c r="N3754" i="2"/>
  <c r="N3755" i="2"/>
  <c r="N3764" i="2"/>
  <c r="N3770" i="2"/>
  <c r="N3771" i="2"/>
  <c r="N3780" i="2"/>
  <c r="N3786" i="2"/>
  <c r="N3787" i="2"/>
  <c r="N3796" i="2"/>
  <c r="N3802" i="2"/>
  <c r="N3803" i="2"/>
  <c r="N3812" i="2"/>
  <c r="N3818" i="2"/>
  <c r="N3819" i="2"/>
  <c r="N3828" i="2"/>
  <c r="N3834" i="2"/>
  <c r="N3835" i="2"/>
  <c r="N3844" i="2"/>
  <c r="N3846" i="2"/>
  <c r="N3847" i="2"/>
  <c r="N3852" i="2"/>
  <c r="N3858" i="2"/>
  <c r="N3861" i="2"/>
  <c r="N3872" i="2"/>
  <c r="N3925" i="2"/>
  <c r="N4129" i="2"/>
  <c r="N4161" i="2"/>
  <c r="N4221" i="2"/>
  <c r="N4239" i="2"/>
  <c r="N4253" i="2"/>
  <c r="N4271" i="2"/>
  <c r="N4285" i="2"/>
  <c r="N4303" i="2"/>
  <c r="N4317" i="2"/>
  <c r="N4335" i="2"/>
  <c r="N4349" i="2"/>
  <c r="N4436" i="2"/>
  <c r="N4443" i="2"/>
  <c r="N4448" i="2"/>
  <c r="N4627" i="2"/>
  <c r="N4631" i="2"/>
  <c r="N2953" i="2"/>
  <c r="N2963" i="2"/>
  <c r="N2969" i="2"/>
  <c r="N2979" i="2"/>
  <c r="N2985" i="2"/>
  <c r="N2995" i="2"/>
  <c r="N3001" i="2"/>
  <c r="N3017" i="2"/>
  <c r="N3027" i="2"/>
  <c r="N3033" i="2"/>
  <c r="N3043" i="2"/>
  <c r="N3049" i="2"/>
  <c r="N3059" i="2"/>
  <c r="N3065" i="2"/>
  <c r="N3081" i="2"/>
  <c r="N3091" i="2"/>
  <c r="N3097" i="2"/>
  <c r="N3107" i="2"/>
  <c r="N3113" i="2"/>
  <c r="N3123" i="2"/>
  <c r="N3129" i="2"/>
  <c r="N3139" i="2"/>
  <c r="N3145" i="2"/>
  <c r="N3155" i="2"/>
  <c r="N3161" i="2"/>
  <c r="N3171" i="2"/>
  <c r="N3193" i="2"/>
  <c r="N3209" i="2"/>
  <c r="N3225" i="2"/>
  <c r="N3241" i="2"/>
  <c r="N3257" i="2"/>
  <c r="N3267" i="2"/>
  <c r="N3273" i="2"/>
  <c r="N3283" i="2"/>
  <c r="N3289" i="2"/>
  <c r="N3305" i="2"/>
  <c r="N3315" i="2"/>
  <c r="N3321" i="2"/>
  <c r="N3326" i="2"/>
  <c r="N3331" i="2"/>
  <c r="N3337" i="2"/>
  <c r="N3342" i="2"/>
  <c r="N3347" i="2"/>
  <c r="N3353" i="2"/>
  <c r="N3358" i="2"/>
  <c r="N3363" i="2"/>
  <c r="N3374" i="2"/>
  <c r="N3379" i="2"/>
  <c r="N3385" i="2"/>
  <c r="N3395" i="2"/>
  <c r="N3401" i="2"/>
  <c r="N3411" i="2"/>
  <c r="N3417" i="2"/>
  <c r="N3427" i="2"/>
  <c r="N3433" i="2"/>
  <c r="N3449" i="2"/>
  <c r="N3459" i="2"/>
  <c r="N3465" i="2"/>
  <c r="N3475" i="2"/>
  <c r="N3481" i="2"/>
  <c r="N3491" i="2"/>
  <c r="N3497" i="2"/>
  <c r="N3507" i="2"/>
  <c r="N3541" i="2"/>
  <c r="N3557" i="2"/>
  <c r="N3560" i="2"/>
  <c r="N3573" i="2"/>
  <c r="N3576" i="2"/>
  <c r="N3589" i="2"/>
  <c r="N3592" i="2"/>
  <c r="N3605" i="2"/>
  <c r="N3608" i="2"/>
  <c r="N3616" i="2"/>
  <c r="N3622" i="2"/>
  <c r="N3623" i="2"/>
  <c r="N3632" i="2"/>
  <c r="N3638" i="2"/>
  <c r="N3639" i="2"/>
  <c r="N3648" i="2"/>
  <c r="N3654" i="2"/>
  <c r="N3655" i="2"/>
  <c r="N3664" i="2"/>
  <c r="N3671" i="2"/>
  <c r="N3687" i="2"/>
  <c r="N3703" i="2"/>
  <c r="N3719" i="2"/>
  <c r="N3735" i="2"/>
  <c r="N3751" i="2"/>
  <c r="N3767" i="2"/>
  <c r="N3783" i="2"/>
  <c r="N3799" i="2"/>
  <c r="N3815" i="2"/>
  <c r="N3831" i="2"/>
  <c r="N3863" i="2"/>
  <c r="N3868" i="2"/>
  <c r="N3874" i="2"/>
  <c r="N3877" i="2"/>
  <c r="N3888" i="2"/>
  <c r="N3899" i="2"/>
  <c r="N3922" i="2"/>
  <c r="N3927" i="2"/>
  <c r="N3932" i="2"/>
  <c r="N3950" i="2"/>
  <c r="N3956" i="2"/>
  <c r="N3966" i="2"/>
  <c r="N3972" i="2"/>
  <c r="N3982" i="2"/>
  <c r="N3988" i="2"/>
  <c r="N3998" i="2"/>
  <c r="N4004" i="2"/>
  <c r="N4014" i="2"/>
  <c r="N4020" i="2"/>
  <c r="N4030" i="2"/>
  <c r="N4036" i="2"/>
  <c r="N4054" i="2"/>
  <c r="N4057" i="2"/>
  <c r="N4063" i="2"/>
  <c r="N4068" i="2"/>
  <c r="N4086" i="2"/>
  <c r="N4089" i="2"/>
  <c r="N4095" i="2"/>
  <c r="N4100" i="2"/>
  <c r="N4112" i="2"/>
  <c r="N4126" i="2"/>
  <c r="N4131" i="2"/>
  <c r="N4136" i="2"/>
  <c r="N4158" i="2"/>
  <c r="N4174" i="2"/>
  <c r="N4204" i="2"/>
  <c r="N4208" i="2"/>
  <c r="N4213" i="2"/>
  <c r="N4228" i="2"/>
  <c r="N4260" i="2"/>
  <c r="N4292" i="2"/>
  <c r="N4324" i="2"/>
  <c r="N4356" i="2"/>
  <c r="N4367" i="2"/>
  <c r="N4378" i="2"/>
  <c r="N4420" i="2"/>
  <c r="N4427" i="2"/>
  <c r="N4432" i="2"/>
  <c r="N4553" i="2"/>
  <c r="N4586" i="2"/>
  <c r="N4593" i="2"/>
  <c r="N4596" i="2"/>
  <c r="N3848" i="2"/>
  <c r="N3854" i="2"/>
  <c r="N3855" i="2"/>
  <c r="N3864" i="2"/>
  <c r="N3870" i="2"/>
  <c r="N3871" i="2"/>
  <c r="N3880" i="2"/>
  <c r="N3886" i="2"/>
  <c r="N3887" i="2"/>
  <c r="N3896" i="2"/>
  <c r="N3902" i="2"/>
  <c r="N3903" i="2"/>
  <c r="N3912" i="2"/>
  <c r="N3918" i="2"/>
  <c r="N3919" i="2"/>
  <c r="N3928" i="2"/>
  <c r="N3934" i="2"/>
  <c r="N3935" i="2"/>
  <c r="N3944" i="2"/>
  <c r="N4039" i="2"/>
  <c r="N4048" i="2"/>
  <c r="N4050" i="2"/>
  <c r="N4055" i="2"/>
  <c r="N4064" i="2"/>
  <c r="N4066" i="2"/>
  <c r="N4071" i="2"/>
  <c r="N4080" i="2"/>
  <c r="N4082" i="2"/>
  <c r="N4087" i="2"/>
  <c r="N4096" i="2"/>
  <c r="N4098" i="2"/>
  <c r="N4103" i="2"/>
  <c r="N4122" i="2"/>
  <c r="N4123" i="2"/>
  <c r="N4132" i="2"/>
  <c r="N4138" i="2"/>
  <c r="N4139" i="2"/>
  <c r="N4148" i="2"/>
  <c r="N4154" i="2"/>
  <c r="N4155" i="2"/>
  <c r="N4164" i="2"/>
  <c r="N4168" i="2"/>
  <c r="N4170" i="2"/>
  <c r="N4196" i="2"/>
  <c r="N4200" i="2"/>
  <c r="N4202" i="2"/>
  <c r="N4224" i="2"/>
  <c r="N4226" i="2"/>
  <c r="N4240" i="2"/>
  <c r="N4242" i="2"/>
  <c r="N4256" i="2"/>
  <c r="N4258" i="2"/>
  <c r="N4272" i="2"/>
  <c r="N4274" i="2"/>
  <c r="N4288" i="2"/>
  <c r="N4290" i="2"/>
  <c r="N4304" i="2"/>
  <c r="N4306" i="2"/>
  <c r="N4320" i="2"/>
  <c r="N4322" i="2"/>
  <c r="N4336" i="2"/>
  <c r="N4338" i="2"/>
  <c r="N4352" i="2"/>
  <c r="N4354" i="2"/>
  <c r="N4363" i="2"/>
  <c r="N4365" i="2"/>
  <c r="N4368" i="2"/>
  <c r="N4375" i="2"/>
  <c r="N4387" i="2"/>
  <c r="N4389" i="2"/>
  <c r="N4392" i="2"/>
  <c r="N4458" i="2"/>
  <c r="N4495" i="2"/>
  <c r="N4576" i="2"/>
  <c r="N4678" i="2"/>
  <c r="N4685" i="2"/>
  <c r="N4692" i="2"/>
  <c r="N4744" i="2"/>
  <c r="N4757" i="2"/>
  <c r="N4764" i="2"/>
  <c r="N3915" i="2"/>
  <c r="N3931" i="2"/>
  <c r="N3947" i="2"/>
  <c r="N3955" i="2"/>
  <c r="N3963" i="2"/>
  <c r="N3971" i="2"/>
  <c r="N3979" i="2"/>
  <c r="N3987" i="2"/>
  <c r="N3995" i="2"/>
  <c r="N4003" i="2"/>
  <c r="N4011" i="2"/>
  <c r="N4019" i="2"/>
  <c r="N4027" i="2"/>
  <c r="N4035" i="2"/>
  <c r="N4051" i="2"/>
  <c r="N4067" i="2"/>
  <c r="N4083" i="2"/>
  <c r="N4099" i="2"/>
  <c r="N4111" i="2"/>
  <c r="N4119" i="2"/>
  <c r="N4135" i="2"/>
  <c r="N4151" i="2"/>
  <c r="N4194" i="2"/>
  <c r="N4222" i="2"/>
  <c r="N4238" i="2"/>
  <c r="N4254" i="2"/>
  <c r="N4270" i="2"/>
  <c r="N4286" i="2"/>
  <c r="N4302" i="2"/>
  <c r="N4318" i="2"/>
  <c r="N4334" i="2"/>
  <c r="N4350" i="2"/>
  <c r="N4383" i="2"/>
  <c r="N4415" i="2"/>
  <c r="N4431" i="2"/>
  <c r="N4447" i="2"/>
  <c r="N4511" i="2"/>
  <c r="N4634" i="2"/>
  <c r="N4666" i="2"/>
  <c r="N4720" i="2"/>
  <c r="N4727" i="2"/>
  <c r="N4926" i="2"/>
  <c r="N4452" i="2"/>
  <c r="N4459" i="2"/>
  <c r="N4464" i="2"/>
  <c r="N4468" i="2"/>
  <c r="N4475" i="2"/>
  <c r="N4480" i="2"/>
  <c r="N4484" i="2"/>
  <c r="N4491" i="2"/>
  <c r="N4496" i="2"/>
  <c r="N4500" i="2"/>
  <c r="N4507" i="2"/>
  <c r="N4512" i="2"/>
  <c r="N4529" i="2"/>
  <c r="N4532" i="2"/>
  <c r="N4539" i="2"/>
  <c r="N4545" i="2"/>
  <c r="N4557" i="2"/>
  <c r="N4583" i="2"/>
  <c r="N4597" i="2"/>
  <c r="N4620" i="2"/>
  <c r="N4625" i="2"/>
  <c r="N4652" i="2"/>
  <c r="N4657" i="2"/>
  <c r="N4693" i="2"/>
  <c r="N4699" i="2"/>
  <c r="N4705" i="2"/>
  <c r="N4715" i="2"/>
  <c r="N4728" i="2"/>
  <c r="N4766" i="2"/>
  <c r="N4768" i="2"/>
  <c r="N4772" i="2"/>
  <c r="N4779" i="2"/>
  <c r="N4789" i="2"/>
  <c r="N4796" i="2"/>
  <c r="N4807" i="2"/>
  <c r="N4898" i="2"/>
  <c r="N4909" i="2"/>
  <c r="N4910" i="2"/>
  <c r="N4916" i="2"/>
  <c r="N4992" i="2"/>
  <c r="N4379" i="2"/>
  <c r="N4381" i="2"/>
  <c r="N4384" i="2"/>
  <c r="N4391" i="2"/>
  <c r="N4395" i="2"/>
  <c r="N4397" i="2"/>
  <c r="N4400" i="2"/>
  <c r="N4407" i="2"/>
  <c r="N4521" i="2"/>
  <c r="N4527" i="2"/>
  <c r="N4533" i="2"/>
  <c r="N4562" i="2"/>
  <c r="N4568" i="2"/>
  <c r="N4578" i="2"/>
  <c r="N4602" i="2"/>
  <c r="N4630" i="2"/>
  <c r="N4662" i="2"/>
  <c r="N4680" i="2"/>
  <c r="N4690" i="2"/>
  <c r="N4695" i="2"/>
  <c r="N4697" i="2"/>
  <c r="N4702" i="2"/>
  <c r="N4707" i="2"/>
  <c r="N4709" i="2"/>
  <c r="N4710" i="2"/>
  <c r="N4716" i="2"/>
  <c r="N4729" i="2"/>
  <c r="N4739" i="2"/>
  <c r="N4861" i="2"/>
  <c r="N4888" i="2"/>
  <c r="N4922" i="2"/>
  <c r="N4954" i="2"/>
  <c r="N4957" i="2"/>
  <c r="N4963" i="2"/>
  <c r="N4418" i="2"/>
  <c r="N4434" i="2"/>
  <c r="N4450" i="2"/>
  <c r="N4466" i="2"/>
  <c r="N4482" i="2"/>
  <c r="N4498" i="2"/>
  <c r="N4514" i="2"/>
  <c r="N4517" i="2"/>
  <c r="N4520" i="2"/>
  <c r="N4523" i="2"/>
  <c r="N4537" i="2"/>
  <c r="N4540" i="2"/>
  <c r="N4547" i="2"/>
  <c r="N4551" i="2"/>
  <c r="N4552" i="2"/>
  <c r="N4558" i="2"/>
  <c r="N4561" i="2"/>
  <c r="N4564" i="2"/>
  <c r="N4582" i="2"/>
  <c r="N4585" i="2"/>
  <c r="N4591" i="2"/>
  <c r="N4592" i="2"/>
  <c r="N4599" i="2"/>
  <c r="N4601" i="2"/>
  <c r="N4611" i="2"/>
  <c r="N4613" i="2"/>
  <c r="N4626" i="2"/>
  <c r="N4629" i="2"/>
  <c r="N4635" i="2"/>
  <c r="N4642" i="2"/>
  <c r="N4645" i="2"/>
  <c r="N4659" i="2"/>
  <c r="N4661" i="2"/>
  <c r="N4667" i="2"/>
  <c r="N4674" i="2"/>
  <c r="N4698" i="2"/>
  <c r="N4718" i="2"/>
  <c r="N4721" i="2"/>
  <c r="N4736" i="2"/>
  <c r="N4749" i="2"/>
  <c r="N4752" i="2"/>
  <c r="N4755" i="2"/>
  <c r="N4780" i="2"/>
  <c r="N4786" i="2"/>
  <c r="N4837" i="2"/>
  <c r="N4840" i="2"/>
  <c r="N4850" i="2"/>
  <c r="N4856" i="2"/>
  <c r="N4866" i="2"/>
  <c r="N4911" i="2"/>
  <c r="N4914" i="2"/>
  <c r="N4938" i="2"/>
  <c r="N4941" i="2"/>
  <c r="N4742" i="2"/>
  <c r="N4745" i="2"/>
  <c r="N4750" i="2"/>
  <c r="N4751" i="2"/>
  <c r="N4762" i="2"/>
  <c r="N4763" i="2"/>
  <c r="N4770" i="2"/>
  <c r="N4785" i="2"/>
  <c r="N4788" i="2"/>
  <c r="N4794" i="2"/>
  <c r="N4800" i="2"/>
  <c r="N4810" i="2"/>
  <c r="N4812" i="2"/>
  <c r="N4818" i="2"/>
  <c r="N4824" i="2"/>
  <c r="N4834" i="2"/>
  <c r="N4839" i="2"/>
  <c r="N4846" i="2"/>
  <c r="N4848" i="2"/>
  <c r="N4858" i="2"/>
  <c r="N4860" i="2"/>
  <c r="N4865" i="2"/>
  <c r="N4868" i="2"/>
  <c r="N4875" i="2"/>
  <c r="N4877" i="2"/>
  <c r="N4890" i="2"/>
  <c r="N4893" i="2"/>
  <c r="N4899" i="2"/>
  <c r="N4907" i="2"/>
  <c r="N4918" i="2"/>
  <c r="N4921" i="2"/>
  <c r="N4927" i="2"/>
  <c r="N4928" i="2"/>
  <c r="N4939" i="2"/>
  <c r="N4940" i="2"/>
  <c r="N4947" i="2"/>
  <c r="N4955" i="2"/>
  <c r="N4956" i="2"/>
  <c r="N4962" i="2"/>
  <c r="N4965" i="2"/>
  <c r="N4971" i="2"/>
  <c r="N4977" i="2"/>
  <c r="N4987" i="2"/>
  <c r="N4989" i="2"/>
  <c r="N4995" i="2"/>
  <c r="N5001" i="2"/>
  <c r="D4" i="3"/>
  <c r="N56" i="2"/>
  <c r="N64" i="2"/>
  <c r="N72" i="2"/>
  <c r="N80" i="2"/>
  <c r="N88" i="2"/>
  <c r="Q2" i="3" a="1"/>
  <c r="D13" i="3"/>
  <c r="U1" i="3"/>
  <c r="N2" i="2"/>
  <c r="D11" i="3"/>
  <c r="N34" i="2"/>
  <c r="K8" i="3" s="1"/>
  <c r="N52" i="2"/>
  <c r="H4" i="3" s="1"/>
  <c r="N60" i="2"/>
  <c r="N68" i="2"/>
  <c r="N76" i="2"/>
  <c r="N84" i="2"/>
  <c r="N92" i="2"/>
  <c r="N1536" i="2"/>
  <c r="N1540" i="2"/>
  <c r="N1851" i="2"/>
  <c r="N1887" i="2"/>
  <c r="N1919" i="2"/>
  <c r="N1928" i="2"/>
  <c r="H8" i="3" s="1"/>
  <c r="N1879" i="2"/>
  <c r="N1911" i="2"/>
  <c r="N1952" i="2"/>
  <c r="N1863" i="2"/>
  <c r="N1895" i="2"/>
  <c r="N1927" i="2"/>
  <c r="N1936" i="2"/>
  <c r="N1947" i="2"/>
  <c r="N3330" i="2"/>
  <c r="N3346" i="2"/>
  <c r="N3362" i="2"/>
  <c r="N3378" i="2"/>
  <c r="N3394" i="2"/>
  <c r="N3410" i="2"/>
  <c r="N3426" i="2"/>
  <c r="N3442" i="2"/>
  <c r="N3458" i="2"/>
  <c r="N3474" i="2"/>
  <c r="N3490" i="2"/>
  <c r="N3506" i="2"/>
  <c r="N3522" i="2"/>
  <c r="N3538" i="2"/>
  <c r="N3543" i="2"/>
  <c r="N3559" i="2"/>
  <c r="N3575" i="2"/>
  <c r="N3390" i="2"/>
  <c r="N3406" i="2"/>
  <c r="N3422" i="2"/>
  <c r="N3438" i="2"/>
  <c r="N3454" i="2"/>
  <c r="N3470" i="2"/>
  <c r="N3486" i="2"/>
  <c r="N3502" i="2"/>
  <c r="N3518" i="2"/>
  <c r="N3534" i="2"/>
  <c r="N2922" i="2"/>
  <c r="N2926" i="2"/>
  <c r="N2930" i="2"/>
  <c r="N2934" i="2"/>
  <c r="N2938" i="2"/>
  <c r="N2942" i="2"/>
  <c r="N2946" i="2"/>
  <c r="N2950" i="2"/>
  <c r="N2954" i="2"/>
  <c r="N2958" i="2"/>
  <c r="N2962" i="2"/>
  <c r="N2966" i="2"/>
  <c r="N2970" i="2"/>
  <c r="N2974" i="2"/>
  <c r="N2978" i="2"/>
  <c r="N2982" i="2"/>
  <c r="N2986" i="2"/>
  <c r="N2990" i="2"/>
  <c r="N2994" i="2"/>
  <c r="N2998" i="2"/>
  <c r="N3002" i="2"/>
  <c r="N3006" i="2"/>
  <c r="N3010" i="2"/>
  <c r="N3014" i="2"/>
  <c r="N3018" i="2"/>
  <c r="N3022" i="2"/>
  <c r="N3026" i="2"/>
  <c r="N3030" i="2"/>
  <c r="N3034" i="2"/>
  <c r="N3038" i="2"/>
  <c r="N3042" i="2"/>
  <c r="N3046" i="2"/>
  <c r="N3050" i="2"/>
  <c r="N3054" i="2"/>
  <c r="N3058" i="2"/>
  <c r="N3062" i="2"/>
  <c r="N3066" i="2"/>
  <c r="N3070" i="2"/>
  <c r="N3074" i="2"/>
  <c r="N3078" i="2"/>
  <c r="N3082" i="2"/>
  <c r="N3086" i="2"/>
  <c r="N3090" i="2"/>
  <c r="N3094" i="2"/>
  <c r="N3098" i="2"/>
  <c r="N3102" i="2"/>
  <c r="N3106" i="2"/>
  <c r="N3110" i="2"/>
  <c r="N3114" i="2"/>
  <c r="N3118" i="2"/>
  <c r="N3122" i="2"/>
  <c r="N3126" i="2"/>
  <c r="N3130" i="2"/>
  <c r="N3134" i="2"/>
  <c r="N3138" i="2"/>
  <c r="N3142" i="2"/>
  <c r="N3146" i="2"/>
  <c r="N3150" i="2"/>
  <c r="N3154" i="2"/>
  <c r="N3158" i="2"/>
  <c r="N3162" i="2"/>
  <c r="N3166" i="2"/>
  <c r="N3170" i="2"/>
  <c r="N3174" i="2"/>
  <c r="N3178" i="2"/>
  <c r="N3182" i="2"/>
  <c r="N3186" i="2"/>
  <c r="N3190" i="2"/>
  <c r="N3194" i="2"/>
  <c r="N3198" i="2"/>
  <c r="N3202" i="2"/>
  <c r="N3206" i="2"/>
  <c r="N3210" i="2"/>
  <c r="N3214" i="2"/>
  <c r="N3218" i="2"/>
  <c r="N3222" i="2"/>
  <c r="N3226" i="2"/>
  <c r="N3230" i="2"/>
  <c r="N3234" i="2"/>
  <c r="N3238" i="2"/>
  <c r="N3242" i="2"/>
  <c r="N3246" i="2"/>
  <c r="N3250" i="2"/>
  <c r="N3254" i="2"/>
  <c r="N3258" i="2"/>
  <c r="N3262" i="2"/>
  <c r="N3266" i="2"/>
  <c r="N3270" i="2"/>
  <c r="N3274" i="2"/>
  <c r="N3278" i="2"/>
  <c r="N3282" i="2"/>
  <c r="N3286" i="2"/>
  <c r="N3290" i="2"/>
  <c r="N3294" i="2"/>
  <c r="N3298" i="2"/>
  <c r="N3302" i="2"/>
  <c r="N3306" i="2"/>
  <c r="N3310" i="2"/>
  <c r="N3314" i="2"/>
  <c r="N3318" i="2"/>
  <c r="N3322" i="2"/>
  <c r="N3338" i="2"/>
  <c r="N3354" i="2"/>
  <c r="N3370" i="2"/>
  <c r="N3386" i="2"/>
  <c r="N3402" i="2"/>
  <c r="N3418" i="2"/>
  <c r="N3434" i="2"/>
  <c r="N3450" i="2"/>
  <c r="N3466" i="2"/>
  <c r="N3482" i="2"/>
  <c r="N3498" i="2"/>
  <c r="N3514" i="2"/>
  <c r="N3546" i="2"/>
  <c r="N3554" i="2"/>
  <c r="N3562" i="2"/>
  <c r="N3570" i="2"/>
  <c r="N4163" i="2"/>
  <c r="N4171" i="2"/>
  <c r="N4179" i="2"/>
  <c r="N4187" i="2"/>
  <c r="N4195" i="2"/>
  <c r="N4203" i="2"/>
  <c r="N4211" i="2"/>
  <c r="N4243" i="2"/>
  <c r="N4259" i="2"/>
  <c r="N4275" i="2"/>
  <c r="N4291" i="2"/>
  <c r="N4307" i="2"/>
  <c r="N4323" i="2"/>
  <c r="N4339" i="2"/>
  <c r="N4355" i="2"/>
  <c r="N4167" i="2"/>
  <c r="N4175" i="2"/>
  <c r="N4183" i="2"/>
  <c r="N4191" i="2"/>
  <c r="N4199" i="2"/>
  <c r="N4207" i="2"/>
  <c r="N4215" i="2"/>
  <c r="N4219" i="2"/>
  <c r="N4223" i="2"/>
  <c r="N4227" i="2"/>
  <c r="N4231" i="2"/>
  <c r="N4235" i="2"/>
  <c r="N4251" i="2"/>
  <c r="N4267" i="2"/>
  <c r="N4283" i="2"/>
  <c r="N4299" i="2"/>
  <c r="N4315" i="2"/>
  <c r="N4331" i="2"/>
  <c r="N4347" i="2"/>
  <c r="N4644" i="2"/>
  <c r="N4366" i="2"/>
  <c r="N4374" i="2"/>
  <c r="N4382" i="2"/>
  <c r="N4390" i="2"/>
  <c r="N4398" i="2"/>
  <c r="N4406" i="2"/>
  <c r="N4414" i="2"/>
  <c r="N4422" i="2"/>
  <c r="N4430" i="2"/>
  <c r="N4438" i="2"/>
  <c r="N4446" i="2"/>
  <c r="N4454" i="2"/>
  <c r="N4462" i="2"/>
  <c r="N4470" i="2"/>
  <c r="N4478" i="2"/>
  <c r="N4486" i="2"/>
  <c r="N4494" i="2"/>
  <c r="N4502" i="2"/>
  <c r="N4510" i="2"/>
  <c r="N4518" i="2"/>
  <c r="N4526" i="2"/>
  <c r="N4543" i="2"/>
  <c r="N4575" i="2"/>
  <c r="N4604" i="2"/>
  <c r="N4679" i="2"/>
  <c r="N4719" i="2"/>
  <c r="N4732" i="2"/>
  <c r="N4535" i="2"/>
  <c r="N4567" i="2"/>
  <c r="N4647" i="2"/>
  <c r="N4687" i="2"/>
  <c r="N4700" i="2"/>
  <c r="N4795" i="2"/>
  <c r="N4830" i="2"/>
  <c r="N4607" i="2"/>
  <c r="N4639" i="2"/>
  <c r="N4671" i="2"/>
  <c r="N4703" i="2"/>
  <c r="N4735" i="2"/>
  <c r="N4798" i="2"/>
  <c r="N4838" i="2"/>
  <c r="N4851" i="2"/>
  <c r="J3" i="3"/>
  <c r="N4758" i="2"/>
  <c r="N4790" i="2"/>
  <c r="N4822" i="2"/>
  <c r="N4854" i="2"/>
  <c r="N4887" i="2"/>
  <c r="N4900" i="2"/>
  <c r="N4975" i="2"/>
  <c r="N4871" i="2"/>
  <c r="N4903" i="2"/>
  <c r="N4935" i="2"/>
  <c r="N4967" i="2"/>
  <c r="N4999" i="2"/>
  <c r="H7" i="3"/>
  <c r="H6" i="3"/>
  <c r="G3" i="3"/>
  <c r="N8" i="3"/>
  <c r="N19" i="3" s="1"/>
  <c r="N20" i="3" s="1" a="1"/>
  <c r="N20" i="3" s="1"/>
  <c r="D14" i="3"/>
  <c r="D5" i="3"/>
  <c r="D6" i="3"/>
  <c r="D7" i="3"/>
  <c r="D8" i="3"/>
  <c r="D10" i="3"/>
  <c r="C3" i="3"/>
  <c r="D3" i="3" s="1"/>
  <c r="D9" i="3"/>
  <c r="D12" i="3"/>
  <c r="K9" i="3" l="1"/>
  <c r="H10" i="3"/>
  <c r="H5" i="3"/>
  <c r="D19" i="3"/>
  <c r="D20" i="3" s="1" a="1"/>
  <c r="D20" i="3" s="1"/>
  <c r="H9" i="3"/>
  <c r="K4" i="3"/>
  <c r="K6" i="3"/>
  <c r="R8" i="3"/>
  <c r="R7" i="3"/>
  <c r="R4" i="3"/>
  <c r="R6" i="3"/>
  <c r="R5" i="3"/>
  <c r="R3" i="3"/>
  <c r="Q2" i="3"/>
  <c r="R2" i="3" s="1"/>
  <c r="R19" i="3" s="1"/>
  <c r="R20" i="3" s="1"/>
  <c r="H13" i="3"/>
  <c r="U4" i="3"/>
  <c r="H3" i="3"/>
  <c r="H19" i="3" s="1"/>
  <c r="H20" i="3" s="1" a="1"/>
  <c r="H20" i="3" s="1"/>
  <c r="K3" i="3"/>
  <c r="K19" i="3" s="1"/>
  <c r="K2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<sst xmlns="http://schemas.openxmlformats.org/spreadsheetml/2006/main" count="50281" uniqueCount="259">
  <si>
    <t>Order ID</t>
  </si>
  <si>
    <t>Order Date</t>
  </si>
  <si>
    <t>Ship Date</t>
  </si>
  <si>
    <t>Country</t>
  </si>
  <si>
    <t>Region</t>
  </si>
  <si>
    <t>Item Type</t>
  </si>
  <si>
    <t>Sales Channel</t>
  </si>
  <si>
    <t>Order Priority</t>
  </si>
  <si>
    <t>Units Sold</t>
  </si>
  <si>
    <t>Unit Price</t>
  </si>
  <si>
    <t>Unit Cost</t>
  </si>
  <si>
    <t xml:space="preserve">Antigua and Barbuda </t>
  </si>
  <si>
    <t>Central America and the Caribbean</t>
  </si>
  <si>
    <t>Baby Food</t>
  </si>
  <si>
    <t>Online</t>
  </si>
  <si>
    <t>Medium</t>
  </si>
  <si>
    <t>Panama</t>
  </si>
  <si>
    <t>Snacks</t>
  </si>
  <si>
    <t>Offline</t>
  </si>
  <si>
    <t>Cancelled</t>
  </si>
  <si>
    <t>Czech Republic</t>
  </si>
  <si>
    <t>Europe</t>
  </si>
  <si>
    <t>Beverages</t>
  </si>
  <si>
    <t>North Korea</t>
  </si>
  <si>
    <t>Asia</t>
  </si>
  <si>
    <t>Cereal</t>
  </si>
  <si>
    <t>Low</t>
  </si>
  <si>
    <t>Sri Lanka</t>
  </si>
  <si>
    <t>Morocco</t>
  </si>
  <si>
    <t>Middle East and North Africa</t>
  </si>
  <si>
    <t>Personal Care</t>
  </si>
  <si>
    <t>Federated States of Micronesia</t>
  </si>
  <si>
    <t>Australia and Oceania</t>
  </si>
  <si>
    <t>Clothes</t>
  </si>
  <si>
    <t>High</t>
  </si>
  <si>
    <t>Bosnia and Herzegovina</t>
  </si>
  <si>
    <t>Afghanistan</t>
  </si>
  <si>
    <t>Ethiopia</t>
  </si>
  <si>
    <t>Sub-Saharan Africa</t>
  </si>
  <si>
    <t>Turkey</t>
  </si>
  <si>
    <t>Office Supplies</t>
  </si>
  <si>
    <t>Oman</t>
  </si>
  <si>
    <t>Cosmetics</t>
  </si>
  <si>
    <t>Malaysia</t>
  </si>
  <si>
    <t>Saint Lucia</t>
  </si>
  <si>
    <t>Saint Vincent and the Grenadines</t>
  </si>
  <si>
    <t>Lebanon</t>
  </si>
  <si>
    <t>Meat</t>
  </si>
  <si>
    <t>Austria</t>
  </si>
  <si>
    <t>Bulgaria</t>
  </si>
  <si>
    <t>Mexico</t>
  </si>
  <si>
    <t>North America</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</si>
  <si>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</si>
  <si>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</si>
  <si>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</si>
  <si>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</si>
  <si>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</si>
  <si>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</si>
  <si>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</si>
  <si>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</si>
  <si>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</si>
  <si>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</si>
  <si>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</si>
  <si>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</si>
  <si>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</si>
  <si>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</si>
  <si>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</si>
  <si>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</si>
  <si>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</si>
  <si>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</si>
  <si>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</si>
  <si>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</si>
  <si>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</si>
  <si>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</si>
  <si>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</si>
  <si>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</si>
  <si>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</si>
  <si>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</si>
  <si>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</si>
  <si>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</si>
  <si>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</si>
  <si>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</si>
  <si>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</si>
  <si>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</si>
  <si>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</si>
  <si>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</si>
  <si>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</si>
  <si>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</si>
  <si>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</si>
  <si>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</si>
  <si>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</si>
  <si>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</si>
  <si>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</si>
  <si>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</si>
  <si>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</si>
  <si>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</si>
  <si>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</si>
  <si>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</si>
  <si>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</si>
  <si>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</si>
  <si>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</si>
  <si>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</si>
  <si>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</si>
  <si>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</si>
  <si>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</si>
  <si>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</si>
  <si>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</si>
  <si>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</si>
  <si>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</si>
  <si>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</si>
  <si>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</si>
  <si>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</si>
  <si>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</si>
  <si>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</si>
  <si>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</si>
  <si>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</si>
  <si>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</si>
  <si>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</si>
  <si>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</si>
  <si>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</si>
  <si>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</si>
  <si>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</si>
  <si>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</si>
  <si>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</si>
  <si>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</si>
  <si>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</si>
  <si>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</si>
  <si>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</si>
  <si>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</si>
  <si>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</si>
  <si>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</si>
  <si>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</si>
  <si>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</si>
  <si>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</si>
  <si>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</si>
  <si>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</si>
  <si>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</si>
  <si>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</si>
  <si>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</si>
  <si>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</si>
  <si>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</si>
  <si>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</si>
  <si>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</si>
  <si>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</si>
  <si>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</si>
  <si>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</si>
  <si>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</si>
  <si>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</si>
  <si>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</si>
  <si>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</si>
  <si>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</si>
  <si>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</si>
  <si>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</si>
  <si>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</si>
  <si>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</si>
  <si>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</si>
  <si>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</si>
  <si>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</si>
  <si>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</si>
  <si>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</si>
  <si>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</si>
  <si>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</si>
  <si>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</si>
  <si>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</si>
  <si>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</si>
  <si>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</si>
  <si>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</si>
  <si>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</si>
  <si>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</si>
  <si>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</si>
  <si>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</si>
  <si>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</si>
  <si>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</si>
  <si>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</si>
  <si>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</si>
  <si>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</si>
  <si>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</si>
  <si>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</si>
  <si>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</si>
  <si>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</si>
  <si>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</si>
  <si>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</si>
  <si>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</si>
  <si>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</si>
  <si>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</si>
  <si>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</si>
  <si>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</si>
  <si>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</si>
  <si>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</si>
  <si>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</si>
  <si>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</si>
  <si>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</si>
  <si>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</si>
  <si>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</si>
  <si>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</si>
  <si>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</si>
  <si>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</si>
  <si>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</si>
  <si>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</si>
  <si>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</si>
  <si>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</si>
  <si>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</si>
  <si>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</si>
  <si>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</si>
  <si>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</si>
  <si>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</si>
  <si>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</si>
  <si>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</si>
  <si>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</si>
  <si>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</si>
  <si>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</si>
  <si>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</si>
  <si>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</si>
  <si>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</si>
  <si>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</si>
  <si>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</si>
  <si>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</si>
  <si>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</si>
  <si>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</si>
  <si>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</si>
  <si>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</si>
  <si>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Total Cost</t>
  </si>
  <si>
    <t>Total Sales</t>
  </si>
  <si>
    <t>Total Profit</t>
  </si>
  <si>
    <t>Days to Deliver</t>
  </si>
  <si>
    <t>Weekdaynum</t>
  </si>
  <si>
    <t>Weekday Name</t>
  </si>
  <si>
    <t>Isweekend</t>
  </si>
  <si>
    <t>Calculations</t>
  </si>
  <si>
    <t>Key Metrics</t>
  </si>
  <si>
    <t>Most Profitable Item</t>
  </si>
  <si>
    <t>Most Profitable Region</t>
  </si>
  <si>
    <t>Count of Cancelled Orders</t>
  </si>
  <si>
    <t>Top Sales Channel</t>
  </si>
  <si>
    <t xml:space="preserve">Which Day Of The Week Generated More Sales </t>
  </si>
  <si>
    <t xml:space="preserve"> </t>
  </si>
  <si>
    <t>Max Value</t>
  </si>
  <si>
    <t>Cancelled Order</t>
  </si>
  <si>
    <t>Sale Channel</t>
  </si>
  <si>
    <t>Count</t>
  </si>
  <si>
    <t>Day of The Week</t>
  </si>
  <si>
    <t>Total Sale</t>
  </si>
  <si>
    <t>Item Type that Generated The Highest Total Sales</t>
  </si>
  <si>
    <t>Which Item Type generated the highest Total Sales?</t>
  </si>
  <si>
    <t>Row Labels</t>
  </si>
  <si>
    <t>Grand Total</t>
  </si>
  <si>
    <t>Average of Units Sold</t>
  </si>
  <si>
    <t>Total Revenue</t>
  </si>
  <si>
    <t>Total Order</t>
  </si>
  <si>
    <t>Count Of Product Sold</t>
  </si>
  <si>
    <t>Monday</t>
  </si>
  <si>
    <t>Tuesday</t>
  </si>
  <si>
    <t>Wednesday</t>
  </si>
  <si>
    <t>Thursday</t>
  </si>
  <si>
    <t>Friday</t>
  </si>
  <si>
    <t>Saturday</t>
  </si>
  <si>
    <t>Sunday</t>
  </si>
  <si>
    <t>Sum of Total Sales</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</si>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</sst>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4" formatCode="_-&quot;£&quot;* #,##0.00_-;\-&quot;£&quot;* #,##0.00_-;_-&quot;£&quot;* &quot;-&quot;??_-;_-@_-"/>
    <numFmt numFmtId="164" formatCode="yyyy\-mm\-dd\ hh:mm:ss"/>
    <numFmt numFmtId="165" formatCode="_-[$£-809]* #,##0.00_-;\-[$£-809]* #,##0.00_-;_-[$£-809]* &quot;-&quot;??_-;_-@_-"/>
    <numFmt numFmtId="166" formatCode="#,##0_ ;\-#,##0\ "/>
  </numFmts>
  <fonts count="6" x14ac:knownFonts="1">
    <font>
      <sz val="11"/>
      <color theme="1"/>
      <name val="Aptos Narrow"/>
      <family val="2"/>
      <scheme val="minor"/>
    </font>
    <font>
      <b/>
      <sz val="11"/>
      <name val="Calibri"/>
      <family val="2"/>
    </font>
    <font>
      <sz val="11"/>
      <color theme="1"/>
      <name val="Aptos Narrow"/>
      <family val="2"/>
      <scheme val="minor"/>
    </font>
    <font>
      <b/>
      <sz val="12"/>
      <color theme="1"/>
      <name val="Arial"/>
      <family val="2"/>
    </font>
    <font>
      <b/>
      <u/>
      <sz val="11"/>
      <color theme="1"/>
      <name val="Arial"/>
      <family val="2"/>
    </font>
    <font>
      <sz val="10"/>
      <color theme="1"/>
      <name val="Arial"/>
      <family val="2"/>
    </font>
  </fonts>
  <fills count="9">
    <fill>
      <patternFill patternType="none"/>
    </fill>
    <fill>
      <patternFill patternType="gray125"/>
    </fill>
    <fill>
      <patternFill patternType="solid">
        <fgColor theme="8" tint="0.39997558519241921"/>
        <bgColor indexed="64"/>
      </patternFill>
    </fill>
    <fill>
      <patternFill patternType="solid">
        <fgColor theme="9"/>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FC000"/>
        <bgColor indexed="64"/>
      </patternFill>
    </fill>
    <fill>
      <patternFill patternType="solid">
        <fgColor rgb="FF1BBBA4"/>
        <bgColor indexed="64"/>
      </patternFill>
    </fill>
    <fill>
      <patternFill patternType="solid">
        <fgColor theme="0"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1" fillId="2" borderId="2" xfId="0" applyFont="1" applyFill="1" applyBorder="1" applyAlignment="1">
      <alignment horizontal="center" vertical="top"/>
    </xf>
    <xf numFmtId="165" fontId="1" fillId="0" borderId="2" xfId="0" applyNumberFormat="1" applyFont="1" applyBorder="1" applyAlignment="1">
      <alignment horizontal="center" vertical="top"/>
    </xf>
    <xf numFmtId="165" fontId="1" fillId="2" borderId="2" xfId="0" applyNumberFormat="1" applyFont="1" applyFill="1" applyBorder="1" applyAlignment="1">
      <alignment horizontal="center" vertical="top"/>
    </xf>
    <xf numFmtId="165" fontId="0" fillId="0" borderId="0" xfId="0" applyNumberFormat="1"/>
    <xf numFmtId="0" fontId="3" fillId="0" borderId="0" xfId="0" applyFont="1"/>
    <xf numFmtId="0" fontId="4" fillId="0" borderId="0" xfId="0" applyFont="1"/>
    <xf numFmtId="0" fontId="0" fillId="3" borderId="0" xfId="0" applyFill="1"/>
    <xf numFmtId="42" fontId="0" fillId="0" borderId="1" xfId="1" applyNumberFormat="1" applyFont="1" applyBorder="1"/>
    <xf numFmtId="0" fontId="0" fillId="4" borderId="0" xfId="0" applyFill="1"/>
    <xf numFmtId="42" fontId="0" fillId="0" borderId="0" xfId="0" applyNumberFormat="1"/>
    <xf numFmtId="0" fontId="0" fillId="5" borderId="0" xfId="0" applyFill="1"/>
    <xf numFmtId="0" fontId="0" fillId="6" borderId="0" xfId="0" applyFill="1"/>
    <xf numFmtId="0" fontId="5" fillId="0" borderId="0" xfId="0" applyFont="1"/>
    <xf numFmtId="0" fontId="0" fillId="7" borderId="0" xfId="0" applyFill="1"/>
    <xf numFmtId="42" fontId="0" fillId="0" borderId="0" xfId="1" applyNumberFormat="1" applyFont="1" applyBorder="1"/>
    <xf numFmtId="0" fontId="0" fillId="8" borderId="0" xfId="0" applyFill="1"/>
    <xf numFmtId="0" fontId="0" fillId="0" borderId="0" xfId="0" pivotButton="1"/>
    <xf numFmtId="0" fontId="0" fillId="0" borderId="0" xfId="0" applyAlignment="1">
      <alignment horizontal="left"/>
    </xf>
    <xf numFmtId="166" fontId="0" fillId="0" borderId="0" xfId="0" applyNumberFormat="1"/>
  </cellXfs>
  <cellStyles count="2">
    <cellStyle name="Currency" xfId="1" builtinId="4"/>
    <cellStyle name="Normal" xfId="0" builtinId="0"/>
  </cellStyles>
  <dxfs count="15">
    <dxf>
      <numFmt numFmtId="0" formatCode="General"/>
    </dxf>
    <dxf>
      <numFmt numFmtId="0" formatCode="General"/>
    </dxf>
    <dxf>
      <numFmt numFmtId="0" formatCode="General"/>
    </dxf>
    <dxf>
      <numFmt numFmtId="0" formatCode="General"/>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CCFFCC"/>
      <color rgb="FF008080"/>
      <color rgb="FF1BBBA4"/>
      <color rgb="FF003399"/>
      <color rgb="FF0000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 Retail Sales 2015-2022 DASHBOARD.xlsx]pvt_TOP_5_ITEM_BY_SALES!PivotTable5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SALES</a:t>
            </a:r>
            <a:r>
              <a:rPr lang="en-US" sz="1600" b="1" baseline="0">
                <a:solidFill>
                  <a:schemeClr val="accent6">
                    <a:lumMod val="50000"/>
                  </a:schemeClr>
                </a:solidFill>
              </a:rPr>
              <a:t> BY TOP 5 ITEMS</a:t>
            </a:r>
            <a:endParaRPr lang="en-US" sz="16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pvt_TOP_5_ITEM_BY_SALES!$B$3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pvt_TOP_5_ITEM_BY_SALES!$A$4:$A$8</c:f>
              <c:strCache>
                <c:ptCount val="5"/>
                <c:pt idx="0">
                  <c:v>Baby Food</c:v>
                </c:pt>
                <c:pt idx="1">
                  <c:v>Meat</c:v>
                </c:pt>
                <c:pt idx="2">
                  <c:v>Cosmetics</c:v>
                </c:pt>
                <c:pt idx="3">
                  <c:v>Office Supplies</c:v>
                </c:pt>
                <c:pt idx="4">
                  <c:v>Household</c:v>
                </c:pt>
              </c:strCache>
            </c:strRef>
          </c:cat>
          <c:val>
            <c:numRef>
              <c:f>pvt_TOP_5_ITEM_BY_SALES!$B$4:$B$8</c:f>
              <c:numCache>
                <c:formatCode>_-[$£-809]* #,##0.00_-;\-[$£-809]* #,##0.00_-;_-[$£-809]* "-"??_-;_-@_-</c:formatCode>
                <c:ptCount val="5"/>
                <c:pt idx="0">
                  <c:v>579755941.51999998</c:v>
                </c:pt>
                <c:pt idx="1">
                  <c:v>802096002.32999945</c:v>
                </c:pt>
                <c:pt idx="2">
                  <c:v>936442614.80000019</c:v>
                </c:pt>
                <c:pt idx="3">
                  <c:v>1372508429.8800004</c:v>
                </c:pt>
                <c:pt idx="4">
                  <c:v>1402857778.26</c:v>
                </c:pt>
              </c:numCache>
            </c:numRef>
          </c:val>
          <c:extLst>
            <c:ext xmlns:c16="http://schemas.microsoft.com/office/drawing/2014/chart" uri="{C3380CC4-5D6E-409C-BE32-E72D297353CC}">
              <c16:uniqueId val="{00000002-239A-47CB-B9F6-24DFF5F3DEAC}"/>
            </c:ext>
          </c:extLst>
        </c:ser>
        <c:dLbls>
          <c:dLblPos val="inEnd"/>
          <c:showLegendKey val="0"/>
          <c:showVal val="1"/>
          <c:showCatName val="0"/>
          <c:showSerName val="0"/>
          <c:showPercent val="0"/>
          <c:showBubbleSize val="0"/>
        </c:dLbls>
        <c:gapWidth val="43"/>
        <c:overlap val="100"/>
        <c:axId val="979256527"/>
        <c:axId val="979257487"/>
      </c:barChart>
      <c:catAx>
        <c:axId val="97925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57487"/>
        <c:crosses val="autoZero"/>
        <c:auto val="1"/>
        <c:lblAlgn val="ctr"/>
        <c:lblOffset val="100"/>
        <c:noMultiLvlLbl val="0"/>
      </c:catAx>
      <c:valAx>
        <c:axId val="979257487"/>
        <c:scaling>
          <c:orientation val="minMax"/>
        </c:scaling>
        <c:delete val="1"/>
        <c:axPos val="b"/>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crossAx val="97925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 Retail Sales 2015-2022 DASHBOARD.xlsx]pvt_sales_by_day_of_week!PivotTable5</c:name>
    <c:fmtId val="1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SALES BY DAY OF WEEK</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pvt_sales_by_day_of_week!$B$3</c:f>
              <c:strCache>
                <c:ptCount val="1"/>
                <c:pt idx="0">
                  <c:v>Total</c:v>
                </c:pt>
              </c:strCache>
            </c:strRef>
          </c:tx>
          <c:spPr>
            <a:solidFill>
              <a:schemeClr val="accent3"/>
            </a:solidFill>
            <a:ln>
              <a:noFill/>
            </a:ln>
            <a:effectLst/>
          </c:spPr>
          <c:invertIfNegative val="0"/>
          <c:cat>
            <c:strRef>
              <c:f>pvt_sales_by_day_of_week!$A$4:$A$11</c:f>
              <c:strCache>
                <c:ptCount val="7"/>
                <c:pt idx="0">
                  <c:v>Monday</c:v>
                </c:pt>
                <c:pt idx="1">
                  <c:v>Tuesday</c:v>
                </c:pt>
                <c:pt idx="2">
                  <c:v>Wednesday</c:v>
                </c:pt>
                <c:pt idx="3">
                  <c:v>Thursday</c:v>
                </c:pt>
                <c:pt idx="4">
                  <c:v>Friday</c:v>
                </c:pt>
                <c:pt idx="5">
                  <c:v>Saturday</c:v>
                </c:pt>
                <c:pt idx="6">
                  <c:v>Sunday</c:v>
                </c:pt>
              </c:strCache>
            </c:strRef>
          </c:cat>
          <c:val>
            <c:numRef>
              <c:f>pvt_sales_by_day_of_week!$B$4:$B$11</c:f>
              <c:numCache>
                <c:formatCode>_-[$£-809]* #,##0.00_-;\-[$£-809]* #,##0.00_-;_-[$£-809]* "-"??_-;_-@_-</c:formatCode>
                <c:ptCount val="7"/>
                <c:pt idx="0">
                  <c:v>941010290.27000117</c:v>
                </c:pt>
                <c:pt idx="1">
                  <c:v>894252161.75000012</c:v>
                </c:pt>
                <c:pt idx="2">
                  <c:v>930364012.77999997</c:v>
                </c:pt>
                <c:pt idx="3">
                  <c:v>893889161.67999923</c:v>
                </c:pt>
                <c:pt idx="4">
                  <c:v>975678249.99000025</c:v>
                </c:pt>
                <c:pt idx="5">
                  <c:v>1049579769.7200004</c:v>
                </c:pt>
                <c:pt idx="6">
                  <c:v>938387189.26999927</c:v>
                </c:pt>
              </c:numCache>
            </c:numRef>
          </c:val>
          <c:extLst>
            <c:ext xmlns:c16="http://schemas.microsoft.com/office/drawing/2014/chart" uri="{C3380CC4-5D6E-409C-BE32-E72D297353CC}">
              <c16:uniqueId val="{00000000-0E78-4968-86BA-50FA44577E6B}"/>
            </c:ext>
          </c:extLst>
        </c:ser>
        <c:dLbls>
          <c:showLegendKey val="0"/>
          <c:showVal val="0"/>
          <c:showCatName val="0"/>
          <c:showSerName val="0"/>
          <c:showPercent val="0"/>
          <c:showBubbleSize val="0"/>
        </c:dLbls>
        <c:gapWidth val="50"/>
        <c:axId val="1050148255"/>
        <c:axId val="1050147775"/>
      </c:barChart>
      <c:catAx>
        <c:axId val="10501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147775"/>
        <c:crosses val="autoZero"/>
        <c:auto val="1"/>
        <c:lblAlgn val="ctr"/>
        <c:lblOffset val="100"/>
        <c:noMultiLvlLbl val="0"/>
      </c:catAx>
      <c:valAx>
        <c:axId val="1050147775"/>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0148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 Retail Sales 2015-2022 DASHBOARD.xlsx]pvt_sales_by_delivery_days!PivotTable5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DELIVERY DAYS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50800" dist="50800" dir="5400000" sx="1000" sy="1000" algn="ctr" rotWithShape="0">
              <a:srgbClr val="000000">
                <a:alpha val="47000"/>
              </a:srgbClr>
            </a:outerShdw>
          </a:effectLst>
        </c:spPr>
        <c:marker>
          <c:symbol val="circle"/>
          <c:size val="5"/>
          <c:spPr>
            <a:solidFill>
              <a:schemeClr val="accent3"/>
            </a:solidFill>
            <a:ln w="9525">
              <a:solidFill>
                <a:schemeClr val="accent3"/>
              </a:solidFill>
            </a:ln>
            <a:effectLst>
              <a:outerShdw blurRad="50800" dist="50800" dir="5400000" sx="1000" sy="1000" algn="ctr" rotWithShape="0">
                <a:srgbClr val="000000">
                  <a:alpha val="47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a:outerShdw blurRad="50800" dist="50800" dir="5400000" sx="1000" sy="1000" algn="ctr" rotWithShape="0">
              <a:srgbClr val="000000">
                <a:alpha val="47000"/>
              </a:srgbClr>
            </a:outerShdw>
          </a:effectLst>
        </c:spPr>
        <c:marker>
          <c:symbol val="circle"/>
          <c:size val="5"/>
          <c:spPr>
            <a:solidFill>
              <a:schemeClr val="accent3"/>
            </a:solidFill>
            <a:ln w="9525">
              <a:solidFill>
                <a:schemeClr val="accent3"/>
              </a:solidFill>
            </a:ln>
            <a:effectLst>
              <a:outerShdw blurRad="50800" dist="50800" dir="5400000" sx="1000" sy="1000" algn="ctr" rotWithShape="0">
                <a:srgbClr val="000000">
                  <a:alpha val="47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pvt_sales_by_delivery_days!$B$3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pvt_sales_by_delivery_days!$A$4:$A$25</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strCache>
            </c:strRef>
          </c:cat>
          <c:val>
            <c:numRef>
              <c:f>pvt_sales_by_delivery_days!$B$4:$B$25</c:f>
              <c:numCache>
                <c:formatCode>_-[$£-809]* #,##0.00_-;\-[$£-809]* #,##0.00_-;_-[$£-809]* "-"??_-;_-@_-</c:formatCode>
                <c:ptCount val="21"/>
                <c:pt idx="0">
                  <c:v>345060537.11999995</c:v>
                </c:pt>
                <c:pt idx="1">
                  <c:v>364970135.18000019</c:v>
                </c:pt>
                <c:pt idx="2">
                  <c:v>335194926.25000012</c:v>
                </c:pt>
                <c:pt idx="3">
                  <c:v>298628481.96999997</c:v>
                </c:pt>
                <c:pt idx="4">
                  <c:v>292222141.21000004</c:v>
                </c:pt>
                <c:pt idx="5">
                  <c:v>309713998.06000018</c:v>
                </c:pt>
                <c:pt idx="6">
                  <c:v>325971322.42000014</c:v>
                </c:pt>
                <c:pt idx="7">
                  <c:v>293754199.09000009</c:v>
                </c:pt>
                <c:pt idx="8">
                  <c:v>319275919.64999998</c:v>
                </c:pt>
                <c:pt idx="9">
                  <c:v>342485835.15000015</c:v>
                </c:pt>
                <c:pt idx="10">
                  <c:v>329706015.85999995</c:v>
                </c:pt>
                <c:pt idx="11">
                  <c:v>350936995.88999993</c:v>
                </c:pt>
                <c:pt idx="12">
                  <c:v>268288970.92999974</c:v>
                </c:pt>
                <c:pt idx="13">
                  <c:v>307777961.13000029</c:v>
                </c:pt>
                <c:pt idx="14">
                  <c:v>264088797.74999997</c:v>
                </c:pt>
                <c:pt idx="15">
                  <c:v>335852399.40000004</c:v>
                </c:pt>
                <c:pt idx="16">
                  <c:v>295272020.15999979</c:v>
                </c:pt>
                <c:pt idx="17">
                  <c:v>320201821.25999975</c:v>
                </c:pt>
                <c:pt idx="18">
                  <c:v>274568475.01000005</c:v>
                </c:pt>
                <c:pt idx="19">
                  <c:v>365567166.67000008</c:v>
                </c:pt>
                <c:pt idx="20">
                  <c:v>283622715.30000007</c:v>
                </c:pt>
              </c:numCache>
            </c:numRef>
          </c:val>
          <c:smooth val="0"/>
          <c:extLst>
            <c:ext xmlns:c16="http://schemas.microsoft.com/office/drawing/2014/chart" uri="{C3380CC4-5D6E-409C-BE32-E72D297353CC}">
              <c16:uniqueId val="{00000000-57C5-4BF9-98B8-73D4D699425B}"/>
            </c:ext>
          </c:extLst>
        </c:ser>
        <c:dLbls>
          <c:showLegendKey val="0"/>
          <c:showVal val="0"/>
          <c:showCatName val="0"/>
          <c:showSerName val="0"/>
          <c:showPercent val="0"/>
          <c:showBubbleSize val="0"/>
        </c:dLbls>
        <c:marker val="1"/>
        <c:smooth val="0"/>
        <c:axId val="912197680"/>
        <c:axId val="912194800"/>
      </c:lineChart>
      <c:catAx>
        <c:axId val="91219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194800"/>
        <c:crosses val="autoZero"/>
        <c:auto val="1"/>
        <c:lblAlgn val="ctr"/>
        <c:lblOffset val="100"/>
        <c:noMultiLvlLbl val="0"/>
      </c:catAx>
      <c:valAx>
        <c:axId val="912194800"/>
        <c:scaling>
          <c:orientation val="minMax"/>
          <c:min val="100000000"/>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2197680"/>
        <c:crosses val="autoZero"/>
        <c:crossBetween val="between"/>
      </c:valAx>
      <c:spPr>
        <a:noFill/>
        <a:ln>
          <a:solidFill>
            <a:schemeClr val="accent6">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 Retail Sales 2015-2022 DASHBOARD.xlsx]pvt_Total_Sales_by_Region!PivotTable5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1.0478342839207618E-7"/>
              <c:y val="-1.797735114571353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423514B7-5EE6-4797-81CA-187E410AE4DF}" type="VALUE">
                  <a:rPr lang="en-US">
                    <a:solidFill>
                      <a:schemeClr val="accent6">
                        <a:lumMod val="50000"/>
                      </a:schemeClr>
                    </a:solidFill>
                  </a:rPr>
                  <a:pPr>
                    <a:defRPr sz="900" b="0" i="0" u="none" strike="noStrike" kern="1200" baseline="0">
                      <a:solidFill>
                        <a:schemeClr val="accent6">
                          <a:lumMod val="50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41571215027999"/>
                  <c:h val="0.10779792975316285"/>
                </c:manualLayout>
              </c15:layout>
              <c15:dlblFieldTable/>
              <c15:showDataLabelsRange val="0"/>
            </c:ext>
          </c:extLst>
        </c:dLbl>
      </c:pivotFmt>
      <c:pivotFmt>
        <c:idx val="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1.0478342839207618E-7"/>
              <c:y val="-1.797735114571353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423514B7-5EE6-4797-81CA-187E410AE4DF}" type="VALUE">
                  <a:rPr lang="en-US">
                    <a:solidFill>
                      <a:schemeClr val="accent6">
                        <a:lumMod val="50000"/>
                      </a:schemeClr>
                    </a:solidFill>
                  </a:rPr>
                  <a:pPr>
                    <a:defRPr sz="900" b="0" i="0" u="none" strike="noStrike" kern="1200" baseline="0">
                      <a:solidFill>
                        <a:schemeClr val="accent6">
                          <a:lumMod val="50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41571215027999"/>
                  <c:h val="0.10779792975316285"/>
                </c:manualLayout>
              </c15:layout>
              <c15:dlblFieldTable/>
              <c15:showDataLabelsRange val="0"/>
            </c:ext>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1.0478342839207618E-7"/>
              <c:y val="-1.797735114571353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423514B7-5EE6-4797-81CA-187E410AE4DF}" type="VALUE">
                  <a:rPr lang="en-US">
                    <a:solidFill>
                      <a:schemeClr val="accent6">
                        <a:lumMod val="50000"/>
                      </a:schemeClr>
                    </a:solidFill>
                  </a:rPr>
                  <a:pPr>
                    <a:defRPr>
                      <a:solidFill>
                        <a:schemeClr val="accent6">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41571215027999"/>
                  <c:h val="0.10779792975316285"/>
                </c:manualLayout>
              </c15:layout>
              <c15:dlblFieldTable/>
              <c15:showDataLabelsRange val="0"/>
            </c:ext>
          </c:extLst>
        </c:dLbl>
      </c:pivotFmt>
    </c:pivotFmts>
    <c:plotArea>
      <c:layout>
        <c:manualLayout>
          <c:layoutTarget val="inner"/>
          <c:xMode val="edge"/>
          <c:yMode val="edge"/>
          <c:x val="0.33281206643971106"/>
          <c:y val="0.16669662921348313"/>
          <c:w val="0.54640642855224797"/>
          <c:h val="0.78386516853932586"/>
        </c:manualLayout>
      </c:layout>
      <c:barChart>
        <c:barDir val="bar"/>
        <c:grouping val="clustered"/>
        <c:varyColors val="0"/>
        <c:ser>
          <c:idx val="0"/>
          <c:order val="0"/>
          <c:tx>
            <c:strRef>
              <c:f>pvt_Total_Sales_by_Region!$B$3</c:f>
              <c:strCache>
                <c:ptCount val="1"/>
                <c:pt idx="0">
                  <c:v>Total</c:v>
                </c:pt>
              </c:strCache>
            </c:strRef>
          </c:tx>
          <c:spPr>
            <a:solidFill>
              <a:schemeClr val="accent3"/>
            </a:solidFill>
            <a:ln>
              <a:noFill/>
            </a:ln>
            <a:effectLst/>
          </c:spPr>
          <c:invertIfNegative val="0"/>
          <c:dPt>
            <c:idx val="1"/>
            <c:invertIfNegative val="0"/>
            <c:bubble3D val="0"/>
            <c:spPr>
              <a:solidFill>
                <a:schemeClr val="accent3"/>
              </a:solidFill>
              <a:ln>
                <a:noFill/>
              </a:ln>
              <a:effectLst/>
            </c:spPr>
            <c:extLst>
              <c:ext xmlns:c16="http://schemas.microsoft.com/office/drawing/2014/chart" uri="{C3380CC4-5D6E-409C-BE32-E72D297353CC}">
                <c16:uniqueId val="{00000001-102C-4A87-B684-22A12BF16E9E}"/>
              </c:ext>
            </c:extLst>
          </c:dPt>
          <c:dLbls>
            <c:dLbl>
              <c:idx val="1"/>
              <c:layout>
                <c:manualLayout>
                  <c:x val="1.0478342839207618E-7"/>
                  <c:y val="-1.797735114571353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fld id="{423514B7-5EE6-4797-81CA-187E410AE4DF}" type="VALUE">
                      <a:rPr lang="en-US">
                        <a:solidFill>
                          <a:schemeClr val="accent6">
                            <a:lumMod val="50000"/>
                          </a:schemeClr>
                        </a:solidFill>
                      </a:rPr>
                      <a:pPr>
                        <a:defRPr>
                          <a:solidFill>
                            <a:schemeClr val="accent6">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41571215027999"/>
                      <c:h val="0.10779792975316285"/>
                    </c:manualLayout>
                  </c15:layout>
                  <c15:dlblFieldTable/>
                  <c15:showDataLabelsRange val="0"/>
                </c:ext>
                <c:ext xmlns:c16="http://schemas.microsoft.com/office/drawing/2014/chart" uri="{C3380CC4-5D6E-409C-BE32-E72D297353CC}">
                  <c16:uniqueId val="{00000001-102C-4A87-B684-22A12BF16E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pvt_Total_Sales_by_Region!$A$4:$A$10</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pvt_Total_Sales_by_Region!$B$4:$B$10</c:f>
              <c:numCache>
                <c:formatCode>_-[$£-809]* #,##0.00_-;\-[$£-809]* #,##0.00_-;_-[$£-809]* "-"??_-;_-@_-</c:formatCode>
                <c:ptCount val="7"/>
                <c:pt idx="0">
                  <c:v>1809038909.3199978</c:v>
                </c:pt>
                <c:pt idx="1">
                  <c:v>1703622398.1099989</c:v>
                </c:pt>
                <c:pt idx="2">
                  <c:v>920277085.92000031</c:v>
                </c:pt>
                <c:pt idx="3">
                  <c:v>766867777.72000051</c:v>
                </c:pt>
                <c:pt idx="4">
                  <c:v>684976323.77000046</c:v>
                </c:pt>
                <c:pt idx="5">
                  <c:v>587364088.52999997</c:v>
                </c:pt>
                <c:pt idx="6">
                  <c:v>151014252.09</c:v>
                </c:pt>
              </c:numCache>
            </c:numRef>
          </c:val>
          <c:extLst>
            <c:ext xmlns:c16="http://schemas.microsoft.com/office/drawing/2014/chart" uri="{C3380CC4-5D6E-409C-BE32-E72D297353CC}">
              <c16:uniqueId val="{00000004-4CD8-4283-A74A-7F1550A2D3BC}"/>
            </c:ext>
          </c:extLst>
        </c:ser>
        <c:dLbls>
          <c:dLblPos val="outEnd"/>
          <c:showLegendKey val="0"/>
          <c:showVal val="1"/>
          <c:showCatName val="0"/>
          <c:showSerName val="0"/>
          <c:showPercent val="0"/>
          <c:showBubbleSize val="0"/>
        </c:dLbls>
        <c:gapWidth val="21"/>
        <c:axId val="1350911343"/>
        <c:axId val="1350905583"/>
      </c:barChart>
      <c:catAx>
        <c:axId val="135091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05583"/>
        <c:crosses val="autoZero"/>
        <c:auto val="1"/>
        <c:lblAlgn val="ctr"/>
        <c:lblOffset val="100"/>
        <c:noMultiLvlLbl val="0"/>
      </c:catAx>
      <c:valAx>
        <c:axId val="1350905583"/>
        <c:scaling>
          <c:orientation val="minMax"/>
        </c:scaling>
        <c:delete val="1"/>
        <c:axPos val="b"/>
        <c:numFmt formatCode="_-[$£-809]* #,##0.00_-;\-[$£-809]* #,##0.00_-;_-[$£-809]* &quot;-&quot;??_-;_-@_-" sourceLinked="1"/>
        <c:majorTickMark val="none"/>
        <c:minorTickMark val="none"/>
        <c:tickLblPos val="nextTo"/>
        <c:crossAx val="13509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Unit Sold by Country</cx:v>
        </cx:txData>
      </cx:tx>
      <cx:txPr>
        <a:bodyPr spcFirstLastPara="1" vertOverflow="ellipsis" horzOverflow="overflow" wrap="square" lIns="0" tIns="0" rIns="0" bIns="0" anchor="ctr" anchorCtr="1"/>
        <a:lstStyle/>
        <a:p>
          <a:pPr algn="ctr" rtl="0">
            <a:defRPr sz="2400"/>
          </a:pPr>
          <a:r>
            <a:rPr lang="en-US" sz="2400" b="1">
              <a:solidFill>
                <a:schemeClr val="accent6">
                  <a:lumMod val="50000"/>
                </a:schemeClr>
              </a:solidFill>
              <a:latin typeface="+mn-lt"/>
              <a:ea typeface="+mn-ea"/>
              <a:cs typeface="+mn-cs"/>
            </a:rPr>
            <a:t>Average Unit Sold by Country</a:t>
          </a:r>
        </a:p>
      </cx:txPr>
    </cx:title>
    <cx:plotArea>
      <cx:plotAreaRegion>
        <cx:plotSurface>
          <cx:spPr>
            <a:effectLst>
              <a:outerShdw blurRad="50800" dist="50800" dir="5400000" sx="11000" sy="11000" algn="ctr" rotWithShape="0">
                <a:srgbClr val="000000">
                  <a:alpha val="43137"/>
                </a:srgbClr>
              </a:outerShdw>
            </a:effectLst>
          </cx:spPr>
        </cx:plotSurface>
        <cx:series layoutId="regionMap" uniqueId="{00000001-67FA-4FFE-919A-87DD208262B3}">
          <cx:tx>
            <cx:txData>
              <cx:f>_xlchart.v5.2</cx:f>
              <cx:v>Average of Units Sold</cx:v>
            </cx:txData>
          </cx:tx>
          <cx:dataId val="0"/>
          <cx:layoutPr>
            <cx:geography cultureLanguage="en-US" cultureRegion="US" attribution="Powered by Bing">
              <cx:geoCache provider="{E9337A44-BEBE-4D9F-B70C-5C5E7DAFC167}">
                <cx:binary>7H3JcuNIsu2vyHJzNw8qzENbd5sJJDWkhhykzOyqDQ0pMQmQBEBi4PQ7d/UWb3eXb1c/9k4QCBJw
gCLVQhth9opl1l0VoSAd5wQ8PDzcPf7+vPzb82TgRGdLfxLEf3te/uODmyTTv/32W/zsDnwnPve9
5yiMw1/J+XPo/xb++uU9D357iZyFFwx/k0VJ/e3ZdaJksPzwz7/j24aD8C58dhIvDL6kg2j1dRCn
kyR+pa+26+w5TIOEDR/im/7x4eLX0HUCL06c4MPZIEi8ZPW0mg7+8aH0dx/OfqPfVvnlswmES9IX
jFWUc0M3RVFTdGvzMT6cTcJgmHfr+rmsmJokSnLWrfGffnB8DD9Spo1EzstLNIjjs/z/yeDSQ5A+
Lw47GRadkAl9cbl5yt/KWP/z76QBz01aCnRQkA51VdhI4yRyJp7DAXk/F4KsnRuyKaqmImVoWyUy
JEU9Vy1RMhRFFdlH4r+dk3GMSHuo2A2lROx6KjR8awENwTCcNMmBJJ2bhqHhpVA2GDOQCy+EZJxr
uiXJqryjKHsXcw4OyrOHgHwcRT9vrkD/qQXQT35CHTWIvSqdM8hlPVdFFpn+1jl7K3TJVLO3wyTT
/7A8e7DnAyn4vL2C/t3p0X90vCA5u/WSBBo1eDl7GMy9mAPyfl2Eea6oMsgwjew1kEuvgaDLbN2w
JEXmZPHfzt6DN4tXT82eryFE7fkrStvtw+lpu8C6PUydDWW2E/1MX5wzjlwjrIkGNJMmanXKS9Ch
3GRFwgqjb/vL2qsi3WvC1XNW84gfKqtnFYYPZ5Svi6vT89UbrqbJaxi8zdyS9XNNlGVdlMW6FV62
sPiokmjJu7euyM9BaeoZyYeRtyZvpaj3WoB6x/F/hi9Nri2SfK6piiJLOlnPRfXclFQVSzos3yLW
x8hQD/duJEF810FBv70+/VS/mAwHUZOYy+ar67m8Wc5NvAz5B8wUCThCnnr8twMJ/Nt2in73j9Oj
b6dRGrx4HIL3rwWCcq7KOma2qOWqpmxOQddYiqxqkkz2dEdIUo/7diDBfdtOcbdvTo/7k+t4ExhQ
zQEvQaNYhmSVLSZJFM9NRcbeTSJ4HyNBPeC7kQTxXQeF/KkNiiZ4CaOoyY0DU+4aPBRa/Z7tXDM0
FUuqzknme7WDctTjfsEfgMC+baeoX3RPP9EvIn/Q7HZNxBbA0rFdy7fCZdeRqp7rhqLrqmhl+l0h
6B+WZw/6fCBFn7dX0L8/PfodJ3BeGpzy2H9phmLBjs8t/bK2ESz9XBdNSTQ1bOLYB/3FxfWwPPXg
83EEe95Moe9cnB76C+bBatKuUeEDwrbYENXyjIfilzDbTVPZ7b6KmB8hSD3o24EE9W07hf3i6fSw
9xLXC6dN4i6J57IkMe9QebIr5rmuocdkjmz2IYbkMZLUA78bSZDfdVDoey2A/mI9iH463qjJgwJV
PFcsRVdEy9h63wp+UbwThmnIcDzk+oZwcJxI9SwUxxIeil2UiYs2WPWOG8FRx3Xv+616OBAkDTa7
qudWPZygBRo08VxTVBUrcv4qkEXXPixPPQfbgYSAbTtF326BoXnvPA9ewmaNHulclwwJLpzcCU02
VdK5IeHowDSzExqqih7CKHHPjpKrnofKFxA+Kv2Ul/vb0y8NthMMJ87LIHYbfDEUuM4UBSZnrWfN
wtqh4Z2Rcu1lkU3YcSLVc1IcS+godlEm7BZsCrA1H3uBc3bpxGFzXMDZJhrYixkmUC5oJwEvj2mK
Cvxt/MeyndixYuzBv/QQlIFSZ4WDFpwks2MA5yVs8vBGwSIhikq+G94YREUaNOtcw1KtyKKy9UIX
DdVjJNpDxfZZKA3bjgoF9ukV0pXzM2xwkRbg6gGwuqXxQ2KL7BTYi2BZcPLXW0sH5alHPx9GoM9b
Ke5XLdia2YOJE6UNznyNOT01Eecr+QEK7J/CzJeNcx2uOUWz8leD7IqPkKce+e1Agv22naJv/376
Wd8J/RBxTVwVv984FaD4ZREuZfh9tjuxAvxwCcnwgVqqnq/C9MjlsED18G+fhMC/bafw37bAJYS5
MfRSvzn4YfzrqqQaFnz+m095mwx/nGYZsg4fxZacktY/LE89+tsHIehv2yn6du/0k78XeUk0cJpD
X9LOce6ORVUu6xzFyMJWNH3Pme5hQeph3z4BgX3bTmHvfT097JgT3nrQIOrGOfa6iiopObrwOxQ0
jmCa5waO03Wd75eJyjksTz34fBzBnjdT6O0W+CKuUidBOGuT0XKY8zByLBFe/jLs2G4pGnORWrkF
BDdFUdccJUs98oWhBPxCD8X/qgVeuY7rvHAU3r/WMugRECopcPJvPuWJL1nnoqTBVVF4L4oEHBKm
HvtsFIE9a6SIP3XboGyCJn1vbNdkKarB4uI2H5wnFnQNbB/NVFXRyEOlLTLnbRy/vbrJqMc8H0ZA
z1sp6vbH06N+E0fOYNLcTFewm2IBt5qee3aAawF2BEWbmqUaucMTKzD/6cy3cFicetz5OAI8b6bI
37QgJrQTJoOzl/+6mYde1OAaCwMGAQ1QJHxilzezgoaQaBidmsUjeQgDnT//50i56pmg4wkjtJsy
02lBlIntpo2mbWAjC0tfQRxn6V3Asquy8E6NB0KQiIfDYtQzwMcR5HkzRdxuwWr7GQfufoPmvXkO
Zw52T0Z+tssO1AtaSDDFc9E0NQQZ5ooIrs/igntYnnro+TgCPW+m0H++aMECEDV58KjI2NUaWHnr
w9g0FdpHxYm7tIv9KeJ+c0CYetSzUQTzrJEiftOGXVUY45TrjOUBXA+i9WAYzuHV5xPw/cYmHDcK
UsRg+uQO4/ISzJJikJcBllT+m7lf/81y1dNh7/keQtC+P6OU2S14SewwiRfQURyw95MkyHD766aE
U5da75uMN8VCPoeqkfX5GFH28cIfosIE76hg/+P0CuopRRplk5EpyKI08WrA9i/7fqxz+Nrgmsj9
caJIvA9HCFIP/HYgwX3bTmF/akHui40I54HX3IRn2ZDYA4sWP8UqG0MS4rF02TINTaI7sYOC1KPO
H4CAzpsp5nYbME8nQ6fZ6Desx5jn2BKQ0AftXIXm0RGawinmh7uHRdiD91Z4ivi2o4L51enVC9I8
BlHY5IEiJjLC9BHjxpPtyPrLznsVzRR1ol+OkaQe+t1IAv2ug0LfacGZSm9y9uhM5jhOj/gkfP/C
KiFHHpH7zJ1GbH7z3ETACbIoyJQ/Uox66EuDCfqlPkrA4/fTz/3uIPCdaNwc+BqOVeC+NyUeWFje
d5k4XEHgp2URm+YIOerR3w4kyG/bKerdFgRUdZzp4Oz7IHpp0OsDB7OoIDtLVqBUijtdmJnM1YPk
Iu4P4mxn+v44YerRL44lBBS7KAedFsz8q2gwCJrNJDLUcwMrqqTquQEJNVNkAgnziMllyby7DIzi
3vcokeqJKAwlPBR6KA1XbfCBAgDU5Ti7+BV5z05w9nUwTX9OvGc+R9+/HBh4L2SEkHBvp4hNb4EV
nLxYFhzWikQX439DsnpyOnu/iXC1/w8pdZ3L068d3wIvGbycPSY4p4yb40vBuY2I00iVH4WV92iC
xY7KTIS2I25i8yFOjKPFqieLDCcMkV5Ky7fH09Nyv3LYmt4cITJcpTLWDuzcSm8OcpZUds6gqSx6
Dh+ou6I6O0KQegq2Awn423YK+30LTNmO26gLT0HlAYS9IS+1NnBdEmHkaigsRA2pg2LUQ54PI4Dn
rRTuTgs2yljWms3QQyychDA4xTB3ZlJhmWC1OLCsqzhUyw8MYNgWZ/sRAtVDvx1IwN+2U/ivuqdX
Mp0Qdc3OvmLJ5ii8f6HGQgzPmyyJfNdcVjeCiXw9hOjiTD83r8iRzXEy1ZNQHEt4KHZRKjpfW0BF
FKI8XIM8qNq5orPQiG1kREnts0gWJGjLlUIEncOC7AGfD6TI83YK+3UbYE9/Nog5NmlwPCNAKA9V
IWXM2HElInFNA9FDtWtt54A0e4DfjKKobxop5J1vp5/pV4PId4JVcxpHQwUzRLyZBg9VKW+dkcCK
02ETeTG5yoc/qaTyD8tTj/v2QQj023aKfrd3evQ7q2mjsf8IBLJQ3UpU9Dw+q2zn44xGQmi6Ikq7
07Ei+IfFqceejyPQ82aKfOf3FiC/Hjy7/4GdsWqdsxNiUZXymMQyA1D0CgtX1PcxwMR6feHZQwEf
SDng7RUSWhCO+xhOkO4QnN3EzGkUc03wfrNHQM1WbK9UpFqQddZCTT8VkdCsVAr78N/M/HZvEKie
hsoXEDoq/ZSWR/v078ZnlBNtshqQhrBQCRsvBEdkSzHM/MI2AN4iLNIqkgbyhZosCYfFqeeCjyMU
8GaK/OcWeO66Az98jmB6Pm9V01n46yxxB2cdVCRuMD9VQOkxFH1T8E/2IrBQ3QIpMJ5MvEI62y1n
n/Kb8h5J6+k6/I2EyMMDKMWdFuzyrlIvaDTnBiWIwJMMQ7ZEoABLyxBRhwWH/7UMHhaknic+jrDB
mynmVy1wbFw7XuLx+fv+1WWjsICpphHIDXmT8mHBws0gJ7vpg3LUI54PI4DnrRTv66fTLyDdkfcz
TBuFHFVbYbqyysfZIoE1oqCtVBnBRwj4hQM7+5Bol2MEqsd+N5LAv+ugDHRbkIBwly4HqB+aRsPm
pj0zbVHwWFa5+7S8YujY98mKhTr59cv4cSLVs1AcS3godlEm7lqwwe6Gvhc06tPDHgK7C1SQoA4N
uFPhZILDldcThfFb3N4dI0o9/ruRBP1dB8W+24LzAy7df+IIlGWXWQZ815VFAB4O1AwXFTi2Nx9i
zr5NqNf5KD7YHmaKf1LhqAUl9C8HLwNYvNtDT2bv3rPLRoJBo/Gp5jncfAbWEF4bB1u/wgoiIYge
pOkayiDXsfbvi1nP4KHvI2we+nPK7GUL3r5HJ33xzi4i5+frDo03lg/HiQXMXQMZz9vXq8AjwvRx
dooTPjM/QCWWwLFC1bNWHk04KndSRh4vTm+X9Zw4OXvyUPKCLwzvN4YFZJdjJ4n8c+5nLxvFONI4
Z2yw+uJ1L9ZGHOFuECeD14Sq56M0mNBR6qNsPLVgs3/PdvSN3p6j6ti0I9ADl1Jk7wbCOArvBjvg
ZheHGDgF51hnfq9jRKlnYDeSwL/roNjft2BHeOusnbHb7D1SKlticJSqIVZt8ym/CLhHykCGLgrj
ZdyIZHN4nEj1LBTHEh6KXZSJ2xb4gHsz1GQIEZ4/OeMuhMxmfb9qYnUKEYImM6RLrwHyGA2EQ6m7
vWTRTH6TRPV81HwFoaXmLyg7V19asGLESbPFIzUsFxriaXWeoFX2BWOxQHV4CwUEeMBCWVH1Dsuz
hxE+kPLA2yn6vd7p0YcOTQbBYBg16PiFqwR3e2lwGOYRH+SExEL5KllWwUH2IbuX40Sq56A4ltBQ
7KJM3LeAiVsv8n7CL89nYxPKydREEyUD+EQv70cESUN+u4iaAgpLqCvqp2NkqSdgN5LAv+ug4N/e
nP41uPRGDQIvIFXXZCeDCMYprwsGq/KAHBeZzPlDv18PdjaKAJ01UpAvW+AxzKNw2XbtrOd7bEse
83n3/tmOxFuoExmF2XaHEYUlGTULYTFh38YPm8iu7a3C1TNS/y2Eofo/ooxdtEAnXXoN51royjnS
uODjRRrd5lNZmy3c2YUcsKyXFnY+Qp56XrYDCRXbdor+ZRuUEooqPA+ae0Owd0PeKA6O2CVchVdD
Plc1E/aSyas2Y50orgaXB+XYA3o+jmKeN1cg/3r6deBxAV9hwB///UoJNYB1A+H2Mg8GKR9oIHca
CXfm3gPUw+LUI8/HEeR5M0X+sQWq5moQRsMmvXhI28JNFSZLlS7Ndrjv2H2b8CfVu++OEKQe9O1A
gvq2ncJ+1QbYcdm109x8x1108JnC8uGnpGXsUZocgZmsbHDmvsD/8t/OvERXh8TZA302jAKftVZg
vz69nkGWwKBJ1Y7LWdi9XCh3XU5elCVmb+ImBRRv23yI1XNYjj2A5/JTxPPmCuQtUO0PA8Q4RQ1H
AbK4M+yvWLXCLb6FlRUx9/AyQP/zrS7ZZx0pUz0HpcGEiFIfZeOhBZ7pzBEn2F4cOynXAe9fb9m9
4mx3pUnYYBWIwF73HNmkrGgbSXc7WpB6EshwQgPppURc/Ti9JroOg5c0chrciLGbGRFpyfw/ZQ5M
JMdtXgWeCQQztGhnHiNKPQu7kYSAXQfF/roFRwS/D3BZIMeggcmvI/IYuh63o9UpI1wehVMbXEnB
q/aDniL8B6Wpxz4fRoDPWynqv7fA5LlOAxTrWfGHfz/uAFZCQTDN5Buo8vYKYRzsrgTkv/H9Ff/p
zOY5Qp565LcDCfbbdor+9bfT65ubZ9xG0WTot84SUlQJ/rYy7ILEDstQNhsXSeXvQxn3IySpx307
kOC+bae43zy2AHdce9ygoS+zOFRW5q4Q+ltYbw0kQeiom42tbebJIf7Om0PS7EE+G0Zxz1orqLdA
w/O6GP+pEHsWmY26nDK/k1GkB5GwQHHQgrpV9VfgvFm+el72fA3hac9fUd46V6d/W+6dyYs3b9I9
jZvRQAFSIXLPJr0uyoBnFNs3EyHfmbbCzrm4Oh8jUT05u5GEj10HpeD+++kpgIpoOkAPN0ahDACq
6vEQb5FWlWGXyyLwFfdr5g6MMglHyVTPQmEooaHQQ3m46Z6eh1KQUzYj328y/RXSdRc+47A3DL6k
g2j1dRCnk2QzcYaDsNR1RmdL5Mz4pHw/D0jXFaFxkC6qlfZqcJJKzG+t77lkGUWaX5VizzuwGVX7
QJWZ/+X0Mx/60Vl4zYEtoMQhdDyihXDB7+YDq6hgNIEMVOthgaU8YY7/dh5Cd1Ceetj5cxDgeTOF
/v7H6aG/iRreJcBRZ+qoLY9Cexn0xDeBc/nN5QqoKbClprj8HiFQPfjbgQT9bTuF/6YFW+RvQ2zR
HD773q9mJNyXrCi4L6GAbnHis+xddneUlmfvEjfpYXHqsefjCPS8mSL/rQWG54M3HDRaSBgHkJjQ
8MblN3cRRZ9dm2ZIJu8mZucR8tRjvx1IwN+2U/QfWoD+TeJMmnQMoYYnCgojCGuXp1OY9qx21eaF
yPfINNrhoDT1yOfDCO55K0X95un0yv4jrhBpNn3NhLN/g2xtKJCAKCxWiBBuo9xTSib9EQLVQ78d
SMDftlP4P7YgieajM230JhFEmWiqhMzl2opsqNOPpRaxuTIszuIKe1CMfZBvpK8AvmmtwP25BbM9
jF4axVuCFoF2h7OtbE3qSIqRkMbEr9Ihi+rHg3LsATwfRxHPmyuQtyAB8HYQrBq1ZlT41HRU9ioD
brJroRQLp8GZB8coT/CDUtTjnQ8jcOetFO3bFhiPt2EczpsNJ9dQexwxgbkPsww76pyy8oMyspJq
LffD4uzBPX8MCnze/Ns///7b8/Jvhe16pSGutBza7L/BD3CbLlBygs+w95voMqLyUWQfJjgP3SlN
bpxxsTAGFVGC9ZP7oDh7UM7HUZTz5sr8bsHe9HYVDVfrhhO7sENCqD4KCeZnVWVdzkqUs2NdUctV
C1k7jxNpDwOFx6EsFLoqTLTAXL9zmrxXHeeFqDvBGKg3XFjtXt3CPRQmCVo7JEY97tkognjWSLG+
uzi92fKIaivu2WPaqO2CiATkpmDV5Im9RLVj8wrTBkcmcJQVbcUjhakHvjSY4F/qozQ8tuAY97Mz
9ppVPVD80PgIyUftm82nrHp03L6CqxFQ7jF3nBHVc4xA9TzsRhISdh2Ugc8tuAXkzknmTZ6ka8io
VkUd90vsvL4FJwHSWlAxHBsmFtFWfAcOy1EPOx9HQOfNFPK7FhwFflv/HDQ97dmtHkgSRQmV2ivt
kahiIb6B5VKXYT9Olnroi2MJ/MUuSsG3FuRQ3w1+OkGTl22xww5U/2Nlw0uGpqIhSg3XbCGIM1NH
dLE9LEg9+NsnIMhv2ynsd/bpV10UrQgTt8HNlAB1j3L5SAEi12zJJtKiNbbF4tmi5Xl/hCT7cM8f
oYJ73l7BvQXL7J33s1k3vIaavVhlS372gpYXWLyUZiLsgHss6bQ/LNAe+PlACj9vr8D/tQXT3vvZ
pMNGZkVLWFHeQuRrAXwWKAh/MXZYeXAOXWkPSbMXefYQVdxZawX139uAOipDoxoA6uR4DYYls/BY
VZJFlVRKRlgsVlgdGehE03hHirEP9tLwCvyl3goNN22gIXFTBzdNc1je79zB9X6bIrwmN3bgCy68
AKjEaxCz/s47Qoh9BGyHVsDf9lSAb8E51NOf/zcae6tBc7iztCwTXhuNB3yUcYeto8KfIKo6Qf8Y
SerB340k2O86KPRPLVD4j4Oo0RJuLH4JN6lLm0srN3ZkecKL0D0oTQ1PT63P+LA49ejzcQR73kyR
/9oCS+feeXGGTvzc5NVjLPTewmqqox5iCXdkoOPoREeofh4IQlba44Spx744luBf7KIc3LfAj/nZ
9SbedIqq3XFzukfC+R+ibkS97FOTkBKKMyoZMeP8t7LosiOFqAe/NJigX+qj8H++Pv2CywLhVo1W
AkVaPzzFqIHECxUjwKCw3koiAp5wBI4rRTPHZ+U1OCxQPQ+7RyEk7DooA/ctsDwhncdn4/utHcx8
dgkl0j1rXTu4l4CpfXlbJU/EG1L0rB2SZi/0eIYq7GisQN6CBFw8ZNKghcncNiaK6yAjKFtRy5YO
4upxsiJLOOKqYP26GHvBZsOqaLPWCtwtsC3vnSh2ncmk+YtoUBQdZb5g7eTH32w2F3WNIbF71VEG
LD+4tSgBxwu2jwv6DRVa6B9UGGrBKvAQRjjguneeB8g7aXLzxQqRIAcRN2jUO/jBj4RgEtSvrbVF
3yBXPT+VLyD0VPor7LTg1OU+jMLn5wYdoQrCpgzZhAO6Nt5BQIggzrzgs8i90BbxUhwhUD0d24GE
hm17Bf6LNphIaeQlzTolELgjayq7uhWWaEFjwRfKsq9wMVDhVLi8Ph8jzB70nd1YSkChq8JBC/bI
9xv5vDQ+4xr8/aaSwEhACi/KYux2ZAUuUCFSY3VsTRyFbT4S/22eksLghEy8uU6k15jYDK0lYtNT
4eFbC96FwdJrUhPB+4aoEnZrNLxABexxvZKMqCALoZ2VYtoHRdiDeT6OAp43V9D+1+nR/u4EqN6c
vja/3lbdn5WCYbcnKUhOL+GNKFpmw8oaXHb857JZfoQM9XhvBxLAt+0U8e9tmN/h5CWcOw1qGZwA
oFSABQ1Tezsfjh5Zegos1DLs95kgvPENqoUPJLBvv5DCft89/URHfWKnSbWiwqmPCAeLXY/OVXdB
uyCeU0KpVGwcst7KJvigOPVTnj9GBfrs6SrId9qA/Nrxf3qzdPDaVHurlsGJLqpcKzLfEGPlLMDP
rtGVcGGFQeNL7sNjhNmH/W5sBf9dV4WDFsSX/MEYwN49s/PqXvW34g8fHNwNONgt74dlWDQa6iyY
7FKlolV5WIJ60Pk4AjhvpmD/0YKMH6xqXrNow4aRYcPgApZd1E5htqMeNlQR7ivm5WCIx+0IgerB
3w4k6G/bKfwPLdhMPeFWlianOjz6AF9nF+BuQ6YK4KMauYbrb3EnAqr18JWgOPMPylOPfT6MIJ+3
UtyfWpAG9IANVJOGJA4RUUwNxULyQ8RK8R0YlJYiQ8vnO1ksAUXcD8pTj3s+jOCet1LcH1qwcX0Y
TJ0Jf/T3q3aYi7LGUje5Ow3WemG6m9hOIU3FQmhJ9jYQPX9Qmj2oZw9BUc9aK6i3IM/wYbA4+2OA
o60mi60JcGYygxFusdpkLLjUztm1BxISDznj0MWDf3w4Upx94BeepUJBoa9CRAtMmwfkNkfOMG1Q
5SNzHLedKainsCspWHgFBFNDHWbJYgZQ9iFnvUeJtIeK3dNQInY9FRpuTm/lbwoP8Dn5fi0Ek8Zg
NU5JPQVY/ThYVLeHMTRz5aAU+1BHWYjKeVf+ZRW0ey1Ae3OachtGTV5EroqbSEJ4I7lXvqT5Jdj2
OEnRDRN3N24+nO5cBR0n0x4GioPpzC/2UTZu27AWhNHCWXE03j/5ca0B/AoILmHV3NkHlk1B/7B7
4XFDoG4Rhw5Omg6IsRf7zbgq7JtmivhDC2zNT36TOf6w8BnKMGnygJIy3vDSI9xBZwfwnONsxh+S
oh7ubBQBO2ukUH9qwW72M2ycBs16OMYUHb4ZbuDQEoHw3Ggqq+rOYtuK5vxBOerRzocRuPNWivfn
H6dX7Z+daeqcMXsuK2/OUXi/WhFQrdRESRxcEMSmOz7leQ6HGcrtI6AWu1n+q9lEf4tM+2igT1Vh
hP5BhZyrFpCDpSgdNrndUpAwhGNyXOkKzAtKHifkqIHB/Pp8MaacHCHKHi62IykH244K9i2I8Xn8
87/Ds6fQ//N/n2HTdfY5+vP/BM/etEGvMg5rYVwilaX8XrC6+rg1Cxvi7K2hRue/I1g9M/u/iTC1
/w8pc48tYO6LkzQZ/7y5YhSLiFm4YrTw5mjw1+EOX0VkBhT7kJi4g9LUc5MPI0TkrRT1Lxen11Vf
QxhJTTr9VdwDjhw6SQW8m09ZYyGVWsc9OAjE2jmpiwv4EfLUI78dSLDftlP0v7bAQn3cFHS4+BU1
WnpNgHfOsnQktRhwABUmPd4JETdf4p4ctbx0HytHPfTl0QT/cicl4Y82vAJp3GjgOS5DwAZYEVHm
uu4NsOC0UKF4DG7cEifd14Pi1LPAxxH8eTNF/uu3FiifRbMlThFVDk0OdxDZLygia0fGRaEcXknp
HJRjD+T5OAp53lyB/MfpIX90vCA5u/WSJN4YSA+DuddkMBs7ZVThloZNylZV/EtJAwk67qVG+SoJ
qS/Zy0E2cLXycWVVt7upZ2bP1xCi9vwV5e22BZdYPDkeZtVrQLztbJ5cyIiMJP7d2Wbu8O/VA8/H
EaR5M4X2qTWvxF363KQZhDLjiGJDvrWax/aUdwuCjop5qAqp6NwOIhu3bGoeFKqehNJgwkSpj9Jx
14JIoEzA7x6u3YWmYps43Bl4hksSA+el4ew8BEzgpmPc/ErJweYAuUmGgfMbbsMW14v3iPgaY689
dC2Nrw2g3H5vBbd+2GRQI6vmj4ISSGbVsX8rWLqIt8CNyuxkCMVAy5rt0YEMvOktK8pmWIWGTSvF
+sdjG1b6AJk0kRc0mLCBeEZLYdG5PMQIhwsF1HEkiiplCLZQ6f7COUaWfa/GbmwF/V0XpeCxBV7x
R2fjixrkriiotL88UcQrV6GtBZ6ox0EwaNR9yzIvsdgj05hk2bAO3EqOiwn3WMOHJdnz0vCB9I3h
7RXcW2DjPg5Wz+5gMhk0uSERsBvX2DU6Jq/wX96RoCyLigwoCWqNLwqZBbyThre/YbHYPkklXqD4
tRUS2rBEe4Mocs7uBrj467UHf9t2w8QVeNiBq9tYGSwQhYVDYHcG4w9wMw+Jknk8Upw9r0FpNH0X
Sp0VLlqQH/7oIUh1iviN5ohA4QnNkETkM5UIQAYmSozi8ELPcxHIdvAoSfZxsH2ICgHbngr6Vy0w
oCbIwBk3uSlUTbj+JKSJE78sbqfFMgCfob6nFM4RkuwBfzuSYr/tqEDfgkzjR0g3aPZYQselgihz
jNLqmV+qvF/AQow7yxFNAwqyD3/l8sXgCIH2M5A9Sg0DWUeFgZsWTH6cC02anPsobakb7B9e2Fsr
KSDVwtEEzlRZ4l8tAYfl2YM/H0jh5+0V9NtwLrRq9P4phMtg+UUdLhxKbD5wNhVWX0QXiKi6LkmI
2K7F/pA0e5DPhlHcs9YK6r+3Yc6z8uoNx0sqKLcF23IXNkYUD+IlcYkJvOU08/JxczZ4UJo92BcH
UwaKfZSH268t4GGKQwquf+uM7rfZnohYVRCuJHJPK4uILMx+AReEaQg305EalX2o7XNInD0UZMMo
+Fkrhb3XBodR5J3dOcH4VefY26BneX5ISMPlAjm05clvIkYVYWSY/9TqP0aUPbDvhlLodz0U/rs2
2DwLL1kPomZzRVDszxSRf8nm/+ZDCEAsE3wPqH2ZK356CnGcTHuYKA6mXBT7KBud6xbooGYv2YB9
iXQpfEiqAiqBI18T666xx+w5JMYe6LNhFPSslcL92G0B3Atn7TU79QVUnEZuiMrKTJQUPqoOIVpS
UiSDzPZevMB10IH32tJTj/duJIF811FBvQVZUU/OyGv6TgeU29VlU0LuQb7RwmpaWG0NkW20dJRU
ySNWSXrCcSLVs1AcS3godlEmnj6efv4/OcG62Tg8AbNfVlHyDDdWZZ+yxwfFAg3TwPE0nM+bT4WI
wxLto4GPrJDAOyoUtOFlwCmz7bi4BzV+TQG8zQBiN8cYuFUANlDpNRAMc5NNwuojZ+wQXfR0nDR7
GCgOpiQU+ygP9mMLXgUIeNVwJQocE7O0ex1hpxnaZaXEyhGxuO1qDfCjZNlPAn+OGg54F6XgqgXn
lk/hsMFDYzg9cfSCyou8lFx5OUZaFRxzuFwpV1M0cP6QMHvQ3zwCxX3TSBF/umrBpMc5vffivGxO
ip/Cn06TBLBUQFWHb5lfQ0tmvw4K2OmLQbdhT2+Tag8TdV9Cian7mwpPTy3gKQ08BAs3WJcLdzAh
VRmZbEb5tcDGAKlXCrt4L/vQBSKT5LWlag8ffCDlgLdXcG/B0fBTGo0Hq9ce9m3r8l+XQkySzfQo
3J27uRiXlnNmwPsDTHoUHm0QfqToGzqrAJhXsCjPfaQ2o7YFKi7yIGJ0F+PvjhVq3wtQfKTKW1Ds
rLwKbVic07kzSTkg73ePYqOAytQSajGWT2TglUAdBQmRwQiSZB+sGmUSDsmxD/5sXAX4rLkC+ffT
a/1v4wge6QZP4XHapSLqFF6f3TXlhU0yPBQyrikDI/V7syPkqcd+O5CAv22n6H+7aAH6gZcMXpCz
EAxfQp9PwvdPfI0VKYKbYlvIgpwLoPCrJmo4OOOWKQkQ+na0XHvIIOMpJ6SbUnNlt4aax8RJELQV
/jq78AfN5rLhbBJR8gjgYrdJsE95pRAsnF3iTdFhQWVuDOyzi1oqJymTkHfVzZ1XOeLD6ynivZSh
b4+nZ+g7PJrPiL7teEmD5hMqUFnInDWlzY1mAB7GaUF/sThghDWivONuu10k5Vih6jkpjyaUlDsp
I99boM6+e4MkcBrUYywGHntrFStK9gpYZTJElPZFQR6UJyRm1BGS7GGAPwIFn7dXcG/BFuIPz//p
/Fw0uIqzK7YQUKQig6SslXCqgw23qeJ2M65ysjCiY2Soh3w3kmC+66Cg//Hj9OrnIkg8VF3buDVs
J/qJEyiOSJ0SftsmDrmG8FmgxBpfoWGhFrSQAL8GqlRJiKyoV0NvFK6emNovIRzV/g2l66IFbqjt
9QbNkfTX7QZhsNlZfx3E6ZGb7s6f/5MMzl7+62Yeek0G/6JajIlq14bIY/DKyzZK/6AGPGIkWZX4
zYeor+Plqn9X6HjymtBu+oZ0bk6v0Dpr3F3bZFwktoIwbi0R4XdbzAtKjF2UADsLwUv1OuwIefZw
wR+EksDbK+i34Ixue3lAZk2+fwn561aE5+XfDvkAD2ZMvm3Z/itpE3uyfFGg7tZidlBTc/yvDKhB
tHrD6ruL2WmMgf8fQpF+q9EkGerxZgWClumixFcPO4JkVbCIXu/dMzT38dQuABlrNy//+ICUy43F
kEnGfr3kG4JZ7kTPzD/Czd3toIETJ//4IJnih7PFgP0r9nr49wC171z8B6o3wDWrwsOBhCnUqWS/
E7OwavSxus8a3OaqZuBWL6zs+gf+EJ/DyWoYBtsnzv/7LEj9zyHqssT4SRFhUx/OptlfMnmQkQVP
sYowHXYXHgqMWqz/2fkKfygb8L+mK3EsT0emFdhuuprEkex/HI8lyzMl/+NQifqytDRj1Z4ufN+f
J7+mRuwl4ue+qknCF12YjcbGzA79yI8Wnf5s7KtyLxwPlVi4V9zhdLnqTEwrHc0+GqvRWu0/iN5S
XSa2Nuy7WmTHqzBRrqLJfK0uH2NkUo6E3lqYpcv5x0DRA999GJriariw1SBamXakpjO3Ey2ERP0U
JktpeT/tjyTVXluiK12P3GgVvYhxMvd7K1+1Vs+JOjfX9nCYrPzeaL6Opr3UH0by1XQ5WfvhxyBK
hqNpJ+nHQn9s96fI8bxeaaovLe2V2rfGo85UHy1m087SVRKxO1/50vgytbT13WQ4n40fpkkaex9j
bzI1A1vQvVn4HC8VP/mxDpf9ryDP6oaLSWq43ZG0kN37fhxaix/jWFv1JHM47KruwprY8+HKmvVc
Q5hOv1hzbfoNvxA4ljWbPiwF14zsaKS4fkeX+3p4rfWN1cdYWitDO8AV0O5VP0rmLxNLmSW3K9/V
P8frvhb69ioO+6M7dS14V2OUlZ3/K7EmsxucE0u9dayrzjiJhp2Ft9Jd2V4pnt4RfDG0rpZDQeyk
yM//Pp/Po1XPw9U3K6MTjRfD1TXASjrjZaJMO4E4Wbid8TwS7P5irsYfEzcKfyx8d9VN0pUw7vbX
vnG7tNKl1hHWxjq+XMR+vzsdh8FlP4z7Yk8aav3V9UiLk/XVUlAMVX6MXMyf7/F6LYx+xak5dJcd
QRCUib0cesYnYeIuh92ZKBizToQUOPlG90bpCEwrQ+s2MuXZ+KeYqv6VmUhyV/R8/3o10Ya3c1md
dYZL3Xqcp+LEskfuygxtN/CM7kwfC5/SheZ1Y9n0O/HKMGxzJVi2ay3Gn9erRbSwxbHr/2HO5u7l
MpRHakcauqK9VsPhtCMKmujay7FsxF1lGa3tSV/oX46NlXKznKTRDzmehUFnra+ixO7PRPebb8aL
z6isNvJsbbr2ntbRcp52hGmULH8F0nSa9DQlXMy/BJox7qzlcBF/mq0U0NkT5NUs7PeUYNF3e4Eb
r67j1VA2u4my9DsTSUmkOynyhZ679iPvfu5PdEyYES4EvA3G+IpbLzIivae7wlBY2n03tiamPRYm
ZjLt+V4KKSNvHn7XQz+YO740US5FV1xf9xcrzf2YCq607gTyoi8P8Ab7vWGw7H/0QZ1w5/ZDNb5W
V+u5ijkR9017KY+i777h6+7npTtedmdRX+nFhhJfxpNkPe3Npup8sNBC5Ye19vxrWUuEf83TdNzv
yP112Lfn83Byn8jryaM1VdedfpgGUrdvpe5luBZjTM5UjoZdw1rHn8YuLqi/jdxAXXTktK8G9jCd
JktbmBnaqLtYYCfas9JFOusa/WC47qyHo3Bu4zBa6aXp2rxeLxbT3nzp6Xj3U2Vs3qtTaSh+EcV0
4dmJNjGGz7qiRD8mymgyvTXDmbm8HgrzeHy5Egxh3EtdT3G77tpdXy/kIJQ6y74g9++Wqje5n5um
91VaLMMfs/kw/Jas5MWP1Xhldcf+XBO7UBLDjhLJY70TDENXGnVWoWr6vSDUop40Fvsf1/OlerXW
x8PP8wm8VFfDNNaHnZE5DCe2MF0InXQkmHfhdDm6R5CynnTmIyu6j+fW/Ie5CPGxF9NknHQNdz7u
GoqvrDEhVsaDoQ77czvq68vLMJ0b97Ebm7Ou6ptBeDWXlVlqpyuj35mn62hmm2lkdoL+ZPhgimN/
0h2HqnyZTIVA/iNS13Orp61mwrQnhdAdnXksTD/N5+tE7cSBse4J/nKt2+PhYgx1j7W0a3nzkXG/
mM21730T6tuWg/U87o5WK1mylzM5vg8EyZrby2V/qf0uR+Ho83o6tNJuf6xLq44WLiXNVibJvH8n
9Jf+Y6iv4rtR1F8+hoY1vpzEwlLpihNN+urOXPVTIAz734O+PxN+rf3EHHeXQagn9mrmD/UA+na1
7rnyatLvav1xX+7465WWTLCSect02A3m4br/PfYVb9ZRV5Y4+zxDpdyZPRtFcXi5WMjJ4ouhSSP9
Wg4W86vY87Q/1qHhTjv4jYXYEYf+2LrU/dHsOnCX064UDEGfEkhu19Tmghp0xqqgWLYnz6PlysYb
733Vk6Vwu1amwfj3PvTTR6HvR2HH6ofGsjMV++EXXZuu/A6uokm6c3ElfglNUzc7k1RTv1iGAE1u
TlfD3w0tWHyb9XFtmWcHs8l6EMeS9i8Xemlmx/JSBM2TyZXIXqbh2DL9yxiv57g3Ml3ZtLUEk8Qe
JfHo01SbTMVefzly74epms6xws0XVm8uG8m0u9DWgXJtzSaheB2HRrKwTS9yx2xkEv6c6TH7icTH
6iuPR8NreRxNpet4Li49O1RSeWJb6JtKthBormnPZGmE5T3W1Hgi2aPh0vOtJ2uWqrbkDudDO4oM
dRLacqJHnSA25aAD0aK+f7VQxHD90TC0xSfTC82g258IwfRyqWsxJEqh4/VgmripvQpEfwHNp7hu
V3IT5RJ20voyTaAiUEpOujR8deanHUMchdKlOpbmH804XsrAStCHN8NUdEM7kRNf/LkIJXE86wY+
FuhOf+L2V5dY46XPS18UJlh3h8biE2ymFdTfaHK1WCdAazjxYPOMNEVz5v5UNa/cMF1N7bXkW0Jo
L4ORdK0ECGLrzK0xsBljIQw6XrAUJt+siW8tezNBTONOsuiPOupInlqXGih7EBb+xIw709VM/38c
nVtznLoWhH+RqkCAgFdgZjzjux0nTl6oZCeRhIQkQPdff1bOy67aVY49F7FW99c9Azwpte7jPnOh
riVbaDGAfDzCBVZuuKKt0utYoro+wU6Ct6mXlM7DbJtOjwKzY79tZO7t1TS5xMPWxPo/Vead3tG2
340el2T9mxNrkI9F0YsX1cPYGyqsTLxTRaWbQXcSv2JmTDM2rofJXap6+YbhOi/Ho4ZN+zGLVHwp
TIaH5pa6/yj2DKe3lVK9Mca7H8FL9H2peG8eZ++b/ZnBqBplbUMYzLos3WBzFvyEMfYvW8grLGMR
qnbsWtHyb4Iy+mvlc03G2Tq1j0nMtH5wCDt132VU2sHvewN7aiuIG3qKqt/wm/ohN5Grt043W7zE
loIqwfBZm08d9qLwgyjstkymCEqeGlzkOHW2SleLikad+JGTGBl88psMvA8mD6jPSzVUsOV+GNcu
eNwPGtE5FCiub76yVA5k7WJ4z3gPvzPn6TOVCiak8tG6syi3TIdWQnNp2E1PXj3aQnM5WGniR1rs
bE5Hk3s4viYv/XmuKJHnJez9A7zF1g0BCXK3w0X1mpHBPyMxZj5xD7fIHoUD9zHWndjg8SEn5NQE
1aFhd/XG4eC3MMJ5XXty6hjkHqBzl9bcdhJXdRJr1+v7vdgqtF2qnDPZB9eHWV+kweGY2oWEL8nV
4vfRHgca2yjRdByHR6NUrMsjfOO1AQkebPfusUXlTcVa8EkUhdJnrxYjxn89oeop5RmkiTzYxof+
6HZAdrSFpd37+Xi0Za3hBmCCgAaBp8/GVGL6y4ud2pdGMTbfbGOKS5J2ftvh9DQX3ayt+bnZlWc6
ra5TJwRF1u0tEpe3V5lJhiGZo0Dl6HG39WSYRdV8bDkcdMTNzu6Phrbd6IlM66XqYyyGeV/5NrC2
C79mhZryFntcqdFsKvHBad9/WNb36OxLhR8akFzVkBeq1EAy0supDJ4dE1o2so3BBtoNBFaSOFPa
1OKUYsHvkpd9vEnuwmWuGtPWQzuvQo1b9PnNxiMug0K5u26qLOIAol6CoCQFL85bDRMf3g7fPMxy
KRs4FjiI8+a5+culQO0QEmm+6H8bdeh7Q58W5yr+naBcVgOuFY6nrjEMvwiT2/pMu7CxW6tw92u1
Um9DbOb51sp1qYdtt4aeYCsTPtZoYT8qpQK6h7VbGVj7e3u8dLyo/uxgEdUA4tk9bhF8wrXdbOvu
i4zoz6gNu89+J6/rghA/K10zP3Rd4I9gO7fRwG+3g9YHhssiaTACV5l5Xz/g0KnyPi2rqSZ3aPTb
YOaqW+doIX7Vclf+d0Hn1Q2L2atdD5oHUJyBrL/SEtKFbV7e+73iNyIZA6FG6a9WNNs22GNtvlWx
s/VpKRD7itpMPPwWvb4Sz9uv8JyLfSAG5sHATb8lmE2H34Z6FW05bLO2H76weH6Uje3bE0wl7kaK
9rV6LHvUpHPLo9y+hooc/ItwlWfTvw88ibdYpHW/rQXhejKagucbVe6EvEYaiuIxRDgPJxMP6oZ1
3kDfEVhmn9WiD3qpSZ2+1CoXxcmUKNiB7N3in3Ak8w+H4UU+ec+wXYbV5UQvmeMmTki3S/wTCmua
j0gEPi5rjuW02MZfeNrom8tt8bWE2yl/rJ6461rwbL7WG8rTTrD9XsF+6l6XXWU3+K4JcKZJV0xu
ERkEddlty9hZSKAuOpS0u9K22tCgOlOPUM5cnyOh4q7dVXfhDfKnuWbtZbdifizjzMdiFuVXVKwr
nMpjbszQqu2AoeP8MSweJNzUtGvvBgL27YVkUqrTznNlhw4+jJ0vG+cinwSJhRw2cRT0RJa2fwSt
676DDGV0cETqu2JL6cFaUEGDUmvTU9hduD2DeubluHU7accZsMw2whKEK1r1jZbfGJwF9WiaEixF
PMDy3vVrBnHRkWb5ss7rkc7S1BiMcCB+hDupLZdZHfG6ok78p0HzT/NM1/dYqLl4WiI5Ti3vyXMM
5fZYl1aBgYhrC4Y8FdUAN1Ve559dCV8gAnKZHs+ahHJkruPq1ug6PoVSR/ddV4nemqXbblimlt13
3eHvnTzy71zJtj3ZVK5Pktb+EntqllEufjnGTgH3mXIr8puCvo33A+N9Gkkf7buIi+kHvJgFD15l
jUfL2PE7N2z/mKvWk9uxa1aPRhRbAPvY9h9kxvTdsWodKwHuZci5Lugwo93Ri6tV+tmgVL6jUJdf
eUJ0pHtG+SQ1sxfdYc+HGFgAabthEGV4yU9HVPCO5s6m8cDimEFdkhr0mqSggncS3IC3uPgLUiw8
p67sLr3feT+13KIz/MGju1oWq1OfgR08OOyaeeR7rRycEizYCCaiHPmy+2p0JZdjYY6jGA42I/HZ
LAjeuKIzezcJDtr/tdxAxb6Aqe7mP8ov9JOGBjxnhFN6gw9B67cFzy6AJd+MmkAHWvWsS5rosETZ
4xO2RXHLa1XsF9AC5r8SWjftp0WekGlxHakfEJXmn1XFjwJca3yDjdb82KqluHbJV3yoLV8/Va+7
dNvLnY+YN/1rh+tdjU7s4r3LeCMnkaJu7uiBQjtmHtx9k2YGL3bQpL7OrdKfGb5NbhvMzucXml1s
By4PcDzw9Taw3Bhs/Lvc++4j9nBxAc2uk7wXrLX+qlKL2mnByP9sYlM9VgTNl1Jv1VPNg/8v17WR
Fw1M6URtTy8t9/QbNXOxDg6HhMeqpPGB+rK5s7vWeZQxNe9rwPvEWxqPoXfcHE8gidsz7Pu+vGhC
8wCDla5nPq8zBWVax/21MDxsU3Y74u9yUXBySotCE8DbsQC7eSONu7JD2WfmgCY4Iir2zsvejCUc
seonZXa/5553eGiWpm1vpUrde1WA9oGrZbnghoprTdv5tUFd91JULQ1T1G4ld6gQYrJN2d/6ZlEG
wAHW55i0+ECZrXfr6gwbMgXTe3ahrRLs5Xb7sc6dLL9a0gZ8bw7AwDAsas0HWgV7dTCq1pHLfzhi
NEvfwZ/a+/kCu7J/Z0tG+1AsUodBOJlfZ8uWH2huYN7+ww2P+yzB/Pe1lvaMbL/ADxPk75CQC7xc
oUPfQVKp9Qof4FG/DSyzSSpn6ODxDm4dof3GahxRGhJQSFAOvZ5vm4JizAg4sXxky+yb09ZoE+RQ
l1LtH62Vxj2LjGL+q3WILx1spfS05AQ0jCjAc2Gt1FOeEfPflqUwaTQs1FNqC7Sd9kZysUx5JWE/
sR1m1FO7VFZOG3DUR2ObVX1UjNfbQKoInykZYEiRBJL4SN1oOCLAfDHZ/xi1Fj9Yv3fsbPZijWdW
H+XhBykE7l/zUc7LgGa4jeiLNrW105pme6YCTO5QZ9Z8TZy0T1BQb6phb3xhBsKRUmOXDvVAVtOx
sQxuHiuglL8XoCxi6lrwv+fgcrEMeun7BxD55o5gqtKZA6V+hks5fazzHN7sTIEE7DywGjx56yde
sCTPpdH1JamO1YDiBF9hNnp6WlRVf8aWiAfB3b8pSA4XxzLBATmFnonuzpjg6BCBQ8Ur5nCpTZwF
+blRvIrBo86+VDjZDyZDIcY+d7W4dlUy/bjVM/+yMr8fQ0zO99OeyxSnfV+Jf+BM2cH4ovghD8Hr
k1VqcXfpSD58pLJzP7zp1s+gCzuurDroUMsCxOpepRsqYgM8aQvugyULM9MVW5FO1dZ1d5zUQk16
Pvp0gXGq9OssUH8MNLFWvNayB/yGaA/DO/Zb93NhgFsGTaHoBVNAmmcsTLisxKgfeVP0AZE1TQtD
7tRbU42CsB74kiehGoCBNHeclZGOCVi4AMfUit9uW/EZYBq7yGVDl66y6EE5G++8cs2V7GXz7HVf
/BB78A/wvMwzqzC68yw394tWuL0oViJ3IQk1f1SnpRqkt+nOJWIuqZrpH3509YfYsmKPKurohyOk
+duySvVKFVruZmsVmOt+P27lUc1ipBgFPRR9rtdBH6HdQb5zAAqVxPYY9si6/yqZ61+bQMe1Ajx7
3UgLYpsnvpwrkZavfKuzwmMfvF3OJcn6BwYYD5dRq8vXfW4YvwHS1PWNV12zDEK5Np56xctuWu1y
3NnOl9vUd0kUI2Z9rs4WGywvsvb6AA6Aj2qSiNWw/LVOoO3LmvX3c6rIN0VmVI+xzgHQH17Qg1uq
rf0DoHE9YIN2PR+hpDX78yocoOcdptnAdOgvIYLmrVA0T3STTT0AjqXhvCVigSegKkN0UJMNoha0
wSXnCH31i7OYwgzx4ZSzIRxshMWA2zssX3Ry7nNOmH7hGyMcxhaDIKLZQ0empkzYvdTMLVPnQfTF
MZt6BbomGecvvgzta8NgXzzVZl2bYT8SK/7C3Js/c+OIvpF26R79suEXIOzwFlQrutuprrcJlxVh
g55rfGu4Wcz3lsnup2ta+ThL3Z4aIbbP3hhxjLnvQKFm5Lu7slrDMu0gPNezD/+wZXGEoO5g0KCH
JI5VDaWcbRoOy8QzyZ18lZEldUNbt9YDJ6b7WcHlXZ5kU82wZUwRJ25mcYb71nUTBE0ZFviB6nb0
XJXHkO1G4iCE6GC3qFp3o07hEMMBPx7fbUvFZcVdc0ubPH7mnODirUXlBooJ6qaeoequ6VHvp44g
fi/jrNcJMozjB7PdpLdw8inRsz/wXk6itsu163PCA8zwdDZdhf64KgFO8QoGaeY7QBmw2W4b1GpX
PYDeT786EDkPvDgQsF5k4nPpZf0fxU7f5Q25N5grcQq1XOfz7NH80GC0yFML4Q27HMtWyyErAAWn
xrhlFDKZ5S0HtbQnX4UDn7e9AEyQZVzG2BXyY3fzMa1H1f8tFlu8Ud3ob5Jmdl4W35tv3JYemNWK
VnEq4tq8Hh3CGgZIWfzda5IeAZ1X+lZ5DLqbqGQjTENZ67utp2IdwehkM/YJyNsroJG4g45g9KU1
TBz3MvVHvGeHZ+wKWsY+Vz3C3RcFDertpSmNnWHv94i81F3XXwB3VN0l8XYDa6+bcG+h++4H2s0t
vXTUq3GpOUiA6BrVTDvELg5s1T7Ti+3gYoEhPEPcRUTTnAvvuuo76+PWniReSz4sGXsz6RJV9SBk
uZQTEE/rqhFQBbnfebHmEQjfIdkAINOCxEymqR8DaOT/5txt/EnuPuhrbdqqmMAPd3pqFRxEGHmC
fevr7YAABnn3XpnFl4OSiExgKMF18RppON8JgiHixfLOBAvltCFRguZdOj+Ravcn8ITWs6EBJpen
btUNMGlULQ0eoO0413yKJC390KA+cD8mCXR3JGwLlwBX/3uGe5fagcHf90Pyat/H1iIKJ1ngX33F
y2XY2dZ+wr91b0xU5ho7YK+QLbmfGVv8reiP9KVb/sVU9bxhO4iKWjdiU+UaFFKM6raQLcuvMvQB
PXStYttrU1NIPTF3mEBQR/QXJAx5Jbv26iaWelVTzkf7kPxWg/FvZ21eVd+h9s7M+ECXeTV+HgI3
rfs+HzPWP2p65PVPPmJOMIhasP91yRd13oQR8rXqQxfGzPqSw9YXNvzeVW/8mGdXd6cQ3ULGCAke
pJkNRB1jmvv5P+BUgMtAsISfxlZ9e6fh5RzKug2PcyMse0qBoDHAqgEq5ZiDDV8dqjx1ZWrkd3Js
5Ce2CcxZH0txp9G8/9IJMpShXpw5zGC1yMt1B0xOr+DDq5tbsOMjfF8OhBwK78sUhW0fJVGRjWty
zQFu2utnyBuK8lIZoCJfYNG0O1Ae0soRHiQHiQJUw31A82DOt8Lr9dIkH8kTtaaHmHLBTbkOVbbG
P2LMSX8tgTAe504c/9g6cI8PLjCc0ky9+xsNzvh2eKXZDd7U+h7ChtIP27ojNx3C5nrqZbOWXyLx
Ot6C3rZ/Wznp7zMk88BJ/w/c/z3SDCUA7Ow5huDCu9IrPkFnI32aVYAxSrw62E3CtPDXuPFQXnvo
IlzJhhKBtA44RdWtQfwCuI5Orjc4Tr02uL4Qp8VjbioewRyZMAln23/vAnj5HaDtPZJ9+ZaIRGMn
GFzVXdv4Oyy3+uSKIl45qE49HBEswmy29vjStHPqTk4qjh53VAZ5LQmKYxN9eQqyLO4hkTXfkhUt
XL3Rpz5NpdjKxzLs5ZuoSeknDfYBdHBKDZkQi8dU7HUQYxGV/LCxQEUeIKFtJgnpkIBl09DPqMV2
D1IcgrNY70uSIHeJ/MBdyj8LxzJcP9BY+Ap7b2ZDDwnFyh+irotc3oG4KUIxkBpY9CeVK+PnVVYb
ec7grsDZt4dO50Xvjr+DU23xYFqQfnczBaazDqRfff5xHLlq0gRxkeEP1MXVnUBHLD05HTMDF/ew
OtyF5VTvxqPjnEu1k/6yaNLP39vWBzU1SBy2/hV3jaoBBAswGAu0078WDPZEnqg7VnqNQnPWAq20
Jt/qvawPmP60btw989J2+qQp3BZNXRlcmeFTNJziF619yz8Jn5OEEsABFnQd4cogatQZF+gJY3DW
00E2by9JNzQNK19EccllsQHwhpym/44P12s7QtEBLO+YcGHCCbn+gAYLP9oeYlwA0+dQOwMVnCXu
x/sGAYyAfFdABvSlrASdZzDQBzD7m2YGiTjqpqltmrwJmhajz5IjNuEd9N526QFKM+CsTRnumoRA
4T2ppWr1LwWnBlR+ilmfOEgEC6K4xcCS4LjUTXiQM6gFCJggLAOLAAx7e1ljw+KLF2xZt3Hb5Ewn
FqCW004RPm3k3VAdki7LEA1gtjsE3lUPZSqkExfKZQkiOQKcL8duTdbdMUDWcXS1F/xeYL2xZ5gc
FvQ0RLsQB65WLKUZxXro0IzwMh7NQFG5aTzgEORhzr2yQYvbLKPRaOTc+vaPrtu9/Sg7XtEHMLLb
egqKMDqJpW3rkQPCzvfb7CSsx2LuSgvXH/Dlrxotqz11RyXVCcJ+GG6qgerI1Wy0FE8A0qp47u0e
wjWzzs4XLee+/7NDaWc9JmgwNVrfwQ32dDXVqUl9M7LY/KsDacrA1p8gvArtjUSxNiW0axAwQYiJ
aQ9CgsUOnHpMclmqO9ZydtxDgczif0AagxMdoD/Cf+8LZGP/xLo6Dg3ieV5xc5GxYE14O4ShZX7v
i71qLlClgSwelJKtiwsDGlOBGoeKyT7QfqsaNbQZ2i6jbtXiR9vV1t1HtLHlxGaob7VXSC+svmt7
GtPFEl1Up11IL8ZtpwJwlLYydZdi52SfLzAbQnHc7QVcRNOBNoiDpUgo/IEIRu70XHUO0TM8v2a/
sgxdktcQeCz+Lt2MgG3DVWF+bRQ+sIn+NnyzkADXStUQYoFYzv1IK8z1sg6tKShsoqKBDYrGCHwD
/dnjduipC5USFwn9kv2MWCoCIGFAwRDKAdcbDE3SPVWygUfM8M7izXeJoKflSEKPMZeif4HvHFOw
RpkRqDHjYcKi37d20f1fdBCe7thuCv0g+QoKtZltjpAYc4Z/LmQtIOwiQLPKeyoOhCFKbfb277G2
SQwwB9V6wgCXDzGJjLEbNhmFe/S6Vl8KDGZ53HXZy19LLKw+J5u6RhwDcHcJLGmAmg0t9TVHaCJ8
cZVdZ3sSDDXLkwBYj89+g6Dg5NqVFxektelP0A1z9FNLEEHXmqGIfvzLCMj1gIXdfofxaOzYBWnE
1xm1aX86NtOidViPkvqxk4bm+36NR1CApLE2Z8dh1sG2cEv0/8xEh89dptzo04w7ls/9QYt6krtM
CFZlZvFnRw6Kv1uAoc0DgCgQz0NfwAp4lzVB8qLAPKB4KUtz5GYk+ViyhInVQpAMqWDfQ4paQN9H
OmBihSEA89dV7lAmKDqrzm0uqdxODmRvfwOWo+01gz7On6YGX3vb0OxQAV2qfesn45OJV+jp4O3R
u7rp/sJ/Exitog7aPsGn7GEsXAGNgDmLulzCacUJTiRYn7lbrmFZFTpzYGHzGcqJQr4VuqDj6hS4
BJiJiGhAfSh6cBWVDB2YmBlemicF8VX/jSi9pX50xKfjFlparbcDqgvzBZcwq18igf+5gw8uV/Uy
LMWRlmOoN92BxuoZNAhe7AYLc8z1TneAOgnv85UEqtezDKVc340yqnqD+QGligvk7Hl9W8TK5JQ8
tzDOD7mu6YGizhegvT1f01iurXJfa2mR/uNXVtA/xGxOvMFE1pBEmfqYpx1mDX7Ykd3qM4BKYb+C
BevoXaZAmH62+wxS5SwwsKlnOORh+8jR9PJMU6j3+OYYs/WDLIO1J5CYkJ8lknkpBlK2af1MXEOK
mvSSaL5lZ3hzri0W5d+6jcarobDdawNJADGQsTy31OMDKiZLAw/yeUnrXB8jaNYtquvaehfPxNpi
VyfAgZv/6U1poWIGGsbNcJ5caQQEpymx5R4wCPMbNLjgu0yfU+7gfRoyNE04+090PHv/7J2O8j88
t2AKAUNxbckoPej+6qHsRBNBvQC1Gvm2uX3EoljCULqWoJPw1EEWhUtRopNc1tq+1Uxmgy/hXzz/
joXuzB1zsEmhixOlxGxQ/a6W78Tn2ZhTxwO0NQfoafgcz6KAnCeO8PJu1SNtSlc/gYta5QZdGShu
vGjo9ZVQ+4DqlriD+omRwwo7nH7OGKcgTsauiUKk7w8CYtX7tovno3bwR3so1L0u3jEytBwXkLEQ
aNbFbVs/mrpM5bDno/rNAtu/w10f69cVMRKGiiH74DZD6qmpyaFGtRdL/4QqVkFhd4WvSHDQirB5
vcxd0+XT3q0VWO0VCKA9kWIv9AbxhWdvM6728tzPFr4xxnrAfs/Q5cLhO3YB97B/Nlq3dDha8HlD
n2eyXqAy6eDQZlGWHCxtUaeHMu71U1w1P+/zlgIkRghKnVxAYa4oZw++EnEEZLis9xd1zP3d3G2Q
oe92Y3dZ5f0pQi9sHVRp7Qj4UE82CEoHuYT8Vi+0fmYHxFYQxWzL910s5MJ9RW5NRXgNPHOvrmWD
0HdCavjnMwLCQ/JMvxrXtxMnrPgJcrO+HKIp70t4N8bCmyaNETbR2WkI/Yhq6tteNHJCecmQ6xy8
elF+9c+MIYQHmV3RD0jMBILF1DzRuKsJV7l67BMtIDgGBn3VnV/fixjxSKJq3zBmaPC513IEVIs3
MN0JCn4wIb4qcMandsnus4Ua8ag5V5d2NXQyW8fHMIfjhvqysVBn2807mCYF8AyVDELZXs0Pa7mh
fjTYtCMAR/m5LApi5VbFv0VLSXqGaIeCQttlfcfEzH4fR5B2bOCM/5uWDP8n67ynse9KetlIsvsZ
fh7KnZS1cFU0/Klz1fJjpQ6aLeV+NB9QmIVeRp0IqAPvqutOVDeuM5sf4A5ugBgRhWIKDnyFd3iv
yxHmq4GypXZQoZkt3aE0uR8TM8t6co3Ed8v/u7mA1XsA/1HiAZZC8VRFsJ1DEHP7wjCHGE2LsH8p
bAO9XXjA7LESMeCh53AQ6S7XRyGAy1xLaJOMXTWrCkLRNpsBa4TD2O17nnqU0hOxHpoSbbNeMC3Y
qVQWqjiwVDAcjS1WA5vVMv6PozPbrlPXgugXMQadELyy2a372E7ivDBynIS+ERII+Po7fV9Pk9jb
IK1VNasM6BOHl96q6NxscYHbJsG5E42eiCuM1F23+PKHMmgqNvUVHF6USwh3i2hynqIy/EDKak6B
rtdzEO/xCZcMsXAOPXQCW1fXFSbjaZN9f9uSkmm9XqIdfRKK1dz7O68py1332jqY9igG8S4yqUR7
Z7aKbVf1cVqWrIwHi7mLUFl2MF5RM89sNQ3mbDntKyBB7PT7KffRjQ6i8PURp1D0jyiSwZ31Q1yK
ZlNx5vhj7GQs820GTRhcq6DRl8VtphLnws+vOWfPdTbTeJF7Y66lQpVs+26+q/iHP4Fn+9dqZjmN
9zDIFoMqzM4Ql5eqC+yTsk11n8dl8uDuuQX7SpLm0VssGrQbRfJb2SUgZYFwwsuwDM4tl2v4n4vC
03C8RHIMr5s/1O4pAHB4H3KnfXMbM7z7/Zbc/HXyj632MEa9bS8uTK24GvlSivLezPF32VqGzL1O
w8J4+/2IdHI/21oP2Deed2+rcnyowFl+xkpJ/zh1TXDsuyj2Dl8Bh/gSmmRq0rIVzY34AG+hN3fd
09QagKKYS6bk9+SJtFu98n4CZ6lOpvV0ti7xPN9CiJcDg1/Vp/G0mscGR+9nHwDzr1IMFxbj/jRt
+4CBmvjKPyym/+B5bu6qXBfboWbaOE5O0jyMbS6dFPsgejRcTrCd+JzcEnhSF9oJeN2i3uRvSNH7
/cyG/tO4YXvD1Z6OAzBpkQYD6mDhQxOXebs8J2O8Z20diINGpj2JoJaPISPqfdLuJgv3dq8Plcfg
/KytURMRAlW/DjK2z5Kfw4Fb2y9OHmfO3w2WdTz6O7uVApX7zfyVbJfe791sqAvnW0+w4xLHkuU2
7SJdH3a1Vj9q7tmPqt2qkvvGGZmbXNy2RCaWpbqN1ipbrFmw8iPxOU55/lqOU4hWwuCC0qJV4l8C
XI/2sI16WY9IIWGfSbytZxYnyz4guncNK3wXjEHyNse+EVeNlnWe5W6Hpx3MxUttEq7vRd67jwUx
FwyKMXnx0JCu7jrZ64CRMKYo97F32nI3PBfozX8BMIV4XldtXlEgtXMqKjUn2czsanlHC+TLfavD
Ist1u2ST6vq/wtuXaxkJ58b9X09vU90FSbZUrhqutQbUPY5yjN8kHKafDu3qsUZUZcnfugjf/7Lz
osfWD3UAt+Xp/xZaxt+/iIiYYMxeXoe87I5V0fTd2VVJuZ0LP3f3n50ZZY0mufL/X/jg2yBDPwvn
P8Va+thqbYUPiLMP7eOuPsmQWrrV1Wyw0kcnTFpt8TuGkGGwTHTdP5m8XiwCZVI3L7mL9/C14Xt5
JFMxb6yRuVskwR3XnQ05jWUHaJBvs2U4cuBVNHB3W2VuOPpgyN1Ok4R/GBLwdybG1aCZBZuo7mO+
OFAEfEKLYcx//QOQvGNaaWY13zGBJXk6zlHwLNZ8Hl6cpA3dEwW8U3wdkLhCFkjOwhu34HpYxQwB
kktiBJkq4oTpybEr/PJcoGw7hZja76Xj5SVgHfj8yXDo7Glj5rlKJfsfLGKS6I+wkiyK8RCIk1NX
o/mzsBQe2qRX5sbZ5fx2GTVUtomZ794ZGH404Ccvl+IQSRu1NDMQZ7HJU1iHsrzkq91viP3VS9F9
BUb22jXhx2iUUj/isoJo2K2TdIdycnzEUSfGkOWeYgSWiLTV3QyfWad5HX6Rh6ufK3VXFVbLtzLk
YzgLf0/Uv25ZGgd0gM+fWVVx7F8So5X8hVZrT4gZQK+dlEnJVTK2zXe9tQC3icWlzUzRi1MB46s+
ydSMhtt6i7xv44RIeI/5MveoDKuWXtatgxyumykJNR3d2ZB0O4htEuKKCjm9sZT6JaGPpr95SdSU
sOmup5/LtTeJl465HUCqFPf/d1N3MsjGjaTCp/Am5MpGdvxAdhz0DQWtCM2YTn6VXJhBnJEJSnNC
Za4dKpRi6efhmDoSPbInX5GTdxuPzRrY/Al31DkJMzWfU1C04Oqu2/0u9oWdda/QUNKyEflEjqr/
Jpd+PWymbqODbXqdXEqvGk7z7DbrvYP4muNfNG11JGym7WcixNoe8jrv7sY1rOVLDn7zFwDZ1tfI
dGrFseOC/orHEb4YiuKz06Hmm9sbZLzVjS60ddd/a0fbG+ZaFF1M4m730L9/XS1jDqpaVkH/sa8T
GTrkL9HZUwSnOh6KcJd8zRLXi4NPOaX7CGI1lIeSD7D4VHso9Hl2pA7mzNY4s1CEW6cvwVbmUXtQ
g3Dgz1npEvcyh6yyh4hsg3vqujB3wGD8ZWUPJkIFmtXESVs99xa/+dwlu+l+OmbccOHUlOzNaVll
tf2qaFuWacPYPh66zl9Ia/lK8dzJwfzdZaJ06nd9uJL6swA5aOc7wE65ORw/wYwWswqt2famqf8c
Xa9c7+CiJfmOpDDCeSfrkfgdw4xdkj8j5uP+MDYG3GeyFQzLBgLWPJR9WfWZuxRNjWS5Gz2c3RAV
5ujyryNmUd0m+NCQ9+ulmrokMYdNi/4/tRvEvJtdYTLzzEZ+p2/C6ZJ8P+jaHaQLGLA3YSde22Kb
t+0uks6EisLYNe9+pnKUb+AU2/brY6lJaw0HDMJQSRAeE4YEeNDB+/kgPGhglE63zaJq335EWo/6
NZiLtj5GIvZ4jJleomrE91im9to0Jvzc+aRa/irXLdajULEzffQT2EEqdiz6CeQ/AGqaZLwBLpUy
GKeTtmNvjuXidJZXogu3/skbQstfO/ui9h7MPK7OizuUdRS+I1bV0dGNpzI5VyHiOhtSaCbo6E0M
kzrEJYGy+wJK2eRZS4K0+2ea0vM/vaTExzz2CuDXXQS+Cjz7i2q7Irix+Hri4EuEnRdfj/CoA7+Y
xN6tFR/P64QYvh5DyNc5zfMmvIoGBCp1hy99StnVPXkTAil0/NphWLbjcHXIXN1xJhWHeMGbusHp
QxGOxfLZ4CpmDSxSkPkMTGSabH2TZW7d05T04SlQ0rsfwNqX39NoOIOOOqjz6STK2XrJaQ1DzSVK
Kk18CR9baa/jWArn4PP1NeQinOjPXg/EcXYx1b+kY8x5sftWnf2gkwKpCCGDh3TDW2+nMvpKqvLb
Lw/FFi9pVdv5NLZmWlF7+AEcRTibh6kl9sihQGUACGx+80cxvG6gsTnb5LQ+RmRHfxqNNZAN/hCm
y1yQ5MWoHe1T4ExQstsUeeBPELDzFd5iv2uCgFAJLG5bEhTjmkQiRiFY0qVLhvqs3GniHzW7uU5t
WT81iWYJM6tfPaPuR8NdOOQLT75rqxchknJMhXS3B1/BpLBEY5sGWKLLAfFPu0/9jJH6ZX1CrDds
wd9Gb4kJu7ZTcNhh8vy0aOO658XWjXsNysGPjx3BGHXqI/z5g8zLMRulX/0IvLo92GSOPXaYBiet
BTZ3HqO91ed2hmI7hlU+uFmyQsCDwCTtoYrRWlId62I89aFXzg+7DtniiLrpHVyhwYoiSLTy7TK7
JR9r6Yxvsuzi4jCTzuEcVLner10gFu/MZWJ/bwNZAzI4UDpju5TvfrK5w8E1Tg9VRgZpulsguAiC
7kmmmqVasrFdwytib1Cecr31h8ApsdtqbPDvka3cmHDxvP0tBYndOyWT5VtXWqGvUuzLm2cjicji
zPVZjHk5nKjMlcOpkya86Kr2V9ZnrwufNErKc99U6qZCq8Sjkma61S1JQVEyVZtuWq/u3iZXa3R0
FVErPmUiLfpEiTwehs34zHbMj+tQ5XM3HSOSHZ9yLupLRxrzwqtSHtlWLAOYRnS7VRu73dUjFkJQ
s5n25GGcgAQvyoGIObnBxvzWlQ4+qQPZCi6TW4z1LinFWapyOroVcyqX5qL+mmJltWWHj1D+drtn
nqrGuxpdnrd5NM5HUmLbvHodrFOWLxrBIyTSRn6jxDbmnvZZGnpzHo2sbGYXjdVripGpaWn8+ugL
EALUgmS+DrMnmixhHHidkhpVJ1A5+lcnZ8bLsVNM7r6bPA1W54zXBC3TpQqil82rifGt69Yf275w
t3SYnfk5d+r6tDdOd9uWfDracIE7mqk26Ag/HpypgDLsl8k8bm1DroXXTrFxttJm3lJPmVAMHvjF
Up024XdPimfuECBwZrHvVs1tav088+B6HTh/B3YzQjQvMYxN8D5zMGmUVBmey9gBb6qqJfqy34sZ
BThooYoQegb3OsWmdrLIUQlYwZyP5x376+aA5jB7zwSAT9AwAM67rHl9q2YYDh2RRKJLtQ8UWLoG
P9mfI7FdKgBx8tZ2jpky/DDJPByEi3Gtd2qCBp2s9HLnD0Hx8py0UflLTDC56Z67wdWfNUBMr+Ug
Ux81EY0lyH+F5Iq+h003O4cJaupGwmw4lWJWRzfsk/rD0H7+KnxR7RACuBTfleOtV61CLzj1uEVs
hpWfmJSng1oAUZXtH2eeo2eV70576YgAu4c+cICBx8Z+dorcYEjo8aXfxibroJn7Q6lXuIbR6caD
wqG9Kszc57rZpmdjgjb/VuGKPo0z/gs4Q8Qu1QAcIeT3QZn6iy7EsWf9G9LKA5/V7sACaPsu+Ixs
v+W/+37I73ETeMv6PpABS0gREcZG4rqYGmqtSw3Y6dPcDaYm9A4K4WwrliGnQf1WKrevL3PuRkcP
T4jhZ/YzzOQVuQw4unZl/hoKjwXYEM0CBOvW6p+dtHFTp0TrT9ug4FAlvOJk8UzIsFTB5p58uIHX
Ld+AaxHU3POkp7jg2Bw6lhyCFp+xsxMHc5f4oDyln9zaq6JjMXBsHFTt9KggjBwPJIzHKUPBzB9X
ZpfvVtFfn0ZGlHxAuTXg0ihcfs+8MZlWHGzULN9Yesv4QRpTXLthCu5jf1rrW0KWIjmpAe8+jZaR
dJIbdr76gU1SM6Di0k3XNZjW/kRwqAPjxV6N6wxsFViBRID7kPN8qAvkwfwbjqC903ITX3mQZSbb
nQiZ+fkyLKdIVRKdoA4fYT3aIi1DhZpWrIO+WFP3v4ega2yKbL5d+dfBY0BTByUNPSLgTSJAew8j
cbVHm3jlzQl0d3GMHH+yu/bmflPJul3tuAgU7pFblDSJDC1pLakKVHL6HW7ma1ntBkXWa9DuUl/1
ag3Ks9v8q3TPdjGuYvq3Q6iGKaSMIvRKsSr3k9Mu/i33GCverDQug0KYFEN07Ma8IhfQ4Gx1i4KF
AJ2sL208Nc9OOITFueu+0pbWs8SoPJJ16l2X21656Wa6CLqs2zwx/iE0pe5o+NDbgRgmyKTWbkQX
Ashqe4ThZhpx/cWoMwm2UaZUDjQMg92sL/h3CZkaykIybm37xPA6TT/JjJA8B1ALhmvM7BRf9nAp
bvvmrL8ijVy8jW4HJZTkP9uNxM/Ll4hsfyoZbaTRcHmHw5z7zUe9oV+krK/7uwdRwxONxwu9mLOP
Pfpl57lZQ5wBSC4KqsvUST8+hYNZ7vgWaV9gQ5j+xXGcv/u7p9GTFcRf3VZ+iNHj0UkAhNnsh7Dx
jTxLPJG8pVpgLMhpgM4UxBDhi5b8C1cr7f7B4Vjh4bCVBwXWBOlZDHccz0uxkpg+JyK3ZRb0C/Bd
vLu0Teg2DHSYqZkgxHn3q+k/P5rHFwOTsKdbGyI68ijg/LdApi9N7EXf+lbnB4KCc2b6zTs64zIe
OV/qbPNjWF0DSba+iQUcQ+y1OcPSJepb3LtFeVfKshzPARdAjerabPvVCio8jsVG5jfDXvLvdYdL
5ZCNuQ5B6RJ4k8OG6GtxbxLk30DzjdEuMT/loHa3AmH806FC5udUUkTApbXkBJVjKJuOrNHJXdyv
Y7Oky4GFIxxwfCrnFGmho8tah8uRtBSnjnX8qcu2bSdOQgUM+RjtVjPc78xnNxCX2Phzee8F3/SA
vZDNxRx3bZrHq+yQKujYccjOMzGd4TW23zLX9jKphVIBxln6bcKvHNQA9PCXF7EvSe8X5pG10g/S
OQ7bbwlc5B/rrYLnCaE1nfp2Oe/DYh4gWjB3tc33I4mA8WlHg7mKzV/Oat1bwNx5QOArfMzLI5+L
82qMIDNd7tCqdYzjj7RjhuNiIj7Xlk3g6JJO+OkWvJv/NnfU7i9nA5n0zQ7o7W0VUzm55C5b5KKe
CB3FV+25iEjNYhK2qMIVGF1FoqFj9xXNprcHA8v9OrHTXLQqF7aZsq/PFYowML/YgELHaXKcSys9
5golyOufHGJwJtsVmjjx6oifrNCxYHxqdp4y/jHpFm35+Nqke5yWXj/k/MDv4YYImLW5J3juJgLF
5dYRTlMFURMZm+7GuhkeiYTEf/QsSKROOgxolV6m/Gi1i0tK4UZCClBbAE6SBm+iE8H4vR7LEEsp
ljZtUFbai5AjQdym1C3nQkxQHrO4j6Y6lUFVnEYvpECAtcY2qcQAaN+8yYgYQ5WfHlY8LsNlCaSO
j57svfYwm6BMLh1S8nBsqWcBfZG46mRhlyhRHji3LckH+TSpYDaLtjiPjnK9Z3Km8/Iwkyd56sqG
vTe2iPzPrtQQ/ECSIVQDvtrZc4oKsY+fvJPGxFcV/R9mPdR1vT8Vq9X8ERFBHgLVP1bMsjfmTGDG
MCyj7g6subL37rw1AHp29utzN5o4Pg2xcPR95Y2Jdz/tbhTiVvpA97kZ1EUg3vwAVq1/rUmzjLCF
MXAsd9H4PjnsUS53dwXHB5enz7Z3SpoPPHEmI4v4KHBIyb6OK2CiX981c958VLaVf4I4jF7aIhH+
w+51trpjHwBk5HZfu6xES0B4RXt+7Oma+YyDtnrS/DhfQNgNIW/Z1jGemL9uyyGaQy+/Uv3iBy8S
Fjk4Br6Z6GdAEze0zBBiOEQW5gXzosUWctnIVLowevsyxW5YIAwLRtN1yh2G9WQ95fyBf9uO/hpc
cycpjrKoZnaBySPKWJcmiU8bXVcBqRcQk+9yBVc/xznAy1Hy+xGu21zH5yAsx6dhVtXMR0O5SMZX
Y4gUAedddW+36WC3ff5hm338F8VqHbJ2i4gy9xETWiqbeXsqBqCCw+ru1CUMEFD3/LJysTyuxW75
dIIB4lQOE45yXEqE7DwHYX/Y46J9ceTYygdnDyBZBA+tPDu21Dd/d7bjsHnRrQ3i/NNdgR04hSMt
78QAsvZA51W3Z5vrKpmB77bDrWyN+9RW/ZRhWeYvw7DqtwakWKciB/m6G5gvYhqT9hCLrgH1i/aJ
vNQh6Zy5T/emQzcr0LTtr3nmA2q/gpw5iLtQbnfBhbdPRZ3nM0mgbjhuRTNexNzXD8Pquxdalzb/
J2Z9DFfdMDmUNVwyQ51R5pvDRh8e2Prj+LrVYr/gam2k4NQSvm7hnCdPwBFsdONAzPchIX+xI/U7
QdYt5BH0muCF+x5k3c06bniqHR+o6uDksR99tN4a1G9Tr/sVX7SngIg4VuIzHw98v7jl9GgT5FKl
90aah4MBxMH377w5iR+bfFkzXem5Q6OPcEGI5UWvIP7J/AKdL1nSvZJjIEbFw6mg/0y90HC7qzvy
os0SsuMQDuCnMjX/XEa78D3oRieBx4uETVKzuPGdtQX9PkM5QFQQyTeakzbOWRErChj+eOGiTzJu
XfHgKAOlQhZKCzICc7djY6VoRG4sUpqkfHCrJHCrVMl5e+BFUUchNB1F7ZpkrZ+Av1fuPJ93B0Ux
7VRIi1AfJE1+gtYQt3pjHvcTP7rvCHYQqtiC4oXc7ghf4DEkROydD23uR79tXKs+ZF4gp/LsO4RK
LhRGkRig+oAg8JDOYP0tYcpuaJeHRia9f5TkoKZsQWen8sHbbHU/s0GU5y4wSN71gvyVDk1QLedg
cMgD10bJ+2YaXPuLmIwI3hX5q99K8IWWU9fXp3HmECQErWlYU9b7unBkdIR2n+UJHdfdryF6Ubp5
pjU32m1JO1o66e7noACvpGgnxOfo1038mlcbeZfCSBZuWCccjlJH3Btu3c/bny1uxtcJg2ujPspq
YMJD3zYI91vfNPJfa/qh/oEB4RYXyIa6+7/xDSuiojUE1Bf1dIrHgG23EWMYZrqduxh7XapryESB
I+2PuttPE0AXr35IsiV2bZfcsQTvC99rvP+OWGXvh7mafuS4UtWztEI+Ig7tTTYtUzzRx4P7NR7I
Yzh/OztNHnyOnG6YmJxkeIPOfSv39Qji2RIYlRDOXm0uk26ijDKhge4PAPYainQI/Xdn7mC/lrCT
vyko+FrcbF0X9YdOvBVTcoNtm9eVgTri1SjyAR+HfhmOEN8nx/wdphbyi5oujuYTvU9Qogr5Vh4T
1+7zZRU+PVItwvKPoOmRVRAWGwQiYXMQp26/b1B+qPVSUFQZ3/xADjdP0GXmGvN7mnj5iFx8a5K6
Ouul6EYK2CyyxOhZZ7gumu8zFapYEnpwiKQ+zf3mmxfHkzmQZBRVUKOa/ySqvC/wxegXXuX1hS4m
71YvXfssrJV7Ori5+EThjx9gxU3WrvG+kUJhsqS6Dbz7q8pLRz99NX8pItWXD1ruRNZu6MLVRzAm
UqRE6oPHUeCXI52sXSP+w+AHksrx1tJ6CJunoBskoRU/XH/RQpI8FA385HEnbuKS0nS38xoyNZzX
zslDSlpGJY7tVrvfNTw9gmIY0thXwAGbCy+apBxuLKsONgloorvtwup7VbfL2xSDD5MoKWx7pgPH
Npmou25KaW7qv+3sywdhy/Zxwvhe08SLxSEHDKEuAjZNAg2eDbDO0WHV/8vrTyrK0T7Tl0calMKq
Oc6v4zqv8WVuFC47wa/9fdwXu56jLnTCb81U490VwKvtIUrocEmhuSLk+JgahQ/i5TsvrC6i5EXX
qFgHFvPxR8wXvlJ24XLCdYwUtygqc7KxpYMAGq7aWw5LrPcPoHrzmyWhSV1lNtrh8pUGKSmQEAtw
tdPOAvjqlc2OXoCx4J4MAbP62GGjfjUbgZPnJyr8geNqD6gUY6WEGefiFCfDATW+jIWsIM/cqD71
ca8eVo/r74UI0+I/JF4b3sIu7Fy2cbyyK6j7FNw5XkTfUhLE/q+alorYI6/dj0QSHNGNp1KquHxs
4aTrn0kwRFclAD9psJq1pIGh8uy3xXjdezww87VJMR/xdZrxrumHvc5kRI/NRrlU6P6w5bD+l3eD
c1n14JeH3W7bt9YR0mA26+Gf+MJuD7adJv+ZYEHQnhhKHZjAVtLwFJZVuR2L3BnvW2aZB5oT8AyS
INQKnRBE8hp3c36UOYJVe2IHZeQyse3G82RYJgHy9xC11kncl9bbv9K5W9COcFR2DS8eUc9bB2Wf
0V82Viwf635d8igKTjlEIphUx7MOo5vMw7Xo1+QSDEn1LATsEbVcXv82gGR/JkEeH3zYp/tq1NPf
VTSBB2u70LFRuO4DF+mCfamSHy5RyzUtFTgST1doHxbA9duAYnmgckQT4BxQnJ/xakgIehZP7paU
6JNvW9hX0E0+vSfdr2133FO+kohkRM9d/mqXSqVj6Y/YG+xDAJ0M7cN4vxYuvaWVJd+j0Dj8Yxwl
+4+2mbs/zWadm9u7GBxKhQLCbGIkTZxiC3BibPJaYU7cj8PYvFfLDEDMh0/LmeCFWKLcnbKOLib5
VmsHE3S0UUBeUYAyfuUvAAeMkdceN1q9KGh5OFk5tX/oRiAuUYYrYmjgyq+DcsMdo61u/G9PpuFl
r7b9v3KR4buTOI68p6uxdx6QTSpeFtzAANmjD+xRuDA277YKYy4ntJWvWrRlvcO4lyOBHi7Fa1fJ
5VqgAEanrVa7k7UkMs5crGXBCV/PT1zFCie7SLpT3HbeljajV5/l3M71qVa1ey+WhvvBYQ6i0pEn
yqFiMen/QyKmcTQheAEIob80sNLoy74nSInuQnsEecv2yotp4MYCdZ2gPcO0TbbcP+Y9QBLVVRNX
If1mRGWK1gxRpmnaKPFlgvrTdW15BLmXdwEcAHN0mMD2Tn4BDzeZKBs6RTiOh0FiluUJoe6YotTb
2CeSOhvKjnoCt4RqGNzw0rCJPJJSJ9Ii66EPY9RLu1bLa92rkhTbSDrnpS0No3m+bfXJnUm5R7M7
+0/UMOz+2Zs6XV53j3AGPVpR+TaiRlON402qfGDWKB6WklALdaQMERz3u5uGY5L0z1jG+/REvyLk
FY14Or5fJ4m/12+dCm4DrjrPLtWLIFxOobZjaJZB3e3b1lXwOE5Pti1ICMzneF3boYgCktRGUXxL
ngqyMIMdNsGBygwIycQt/P6f2uP+MeL6+hXUOv62OuFyCR3LudSUgMye66895u+ATR8C9j/WQ6vG
E7BM/GSE13/fRd3Y47go+4qeKMtv/DobztRD11fu8lHsXjJQLhYneA+Rp1A2zExkfQnRHf7FVdGF
v0JWjX+23YilTvUqP+TgV4cCgCQmkj5J7KV2Dl6CXkyC79qu+xtzcvB1Y6HYtFkR6V1eWhas8T1a
8mH60y5xUf3HhlERb9B70dzifSJ0jjHEzSvx+3ZA2TYOT21c9NSFyC7+N1qRfBdFSYEGTjfXPrQF
zwUuq17eEAN5M4+GFMSjcBYvfwI5BERMO3fDNN6qWPyI4jZ8WR2vGS6LardrEPYAEP42vIbVAljl
hgnxRW1pj1JJPprUrabtVo8i/jUqCqg+e5IY//UTxyhmZtRPn1Z0yfiYw1kEV7oMRQ9ZFrMLaMKg
qBw9jPn4i7VObX+IUA1NRizZ/6s8X3TP8qvlw8ULCOAh+9z05wlaiIh4zEKZBjKPbzUn74Owm47o
AZH+78VfokuQBEAmcuzjY5BHPOV6HvuDK6X1IDeC6UjBAAvYsCaEZijB2K81VNT6U81hpD7o2/Br
5pytWH5pX1nLrVxFP2ANrP7Gk+JN3ykRVHRHrIkx8WFFBSTAPTTPnBEUwEy2BP3QSPYqmoqj5jdS
3SnmcEMBmkchFnG3Obx0zdqV17L2i38g7bLPOKn9ZwbX+ZYMu/zSvRPzX6O68edYr4Qu6qJQFxIe
5pumKOA8xtP4e6H06VHBTejX2C0q6BXHTx4i468q5atwMZvhISmrYuqp/0OLt15+mmtAFYK0Qdzz
x1SbOOKOipzaVpA/fmpBJ+yffK8CSosHMME5S2rqtT84ufkrdwamHO0nDx9Vyea0MTn5tynEVAF+
2l1cF+t6lZsJ+qa/N3R8NIhvNdUVhE2kPPAxeh8Me5ImlrJVNV1iRIp5oldnLjNJpbA91QWcyk9C
DDUQoLOEy4vbTTz9qU+yZryfCQGOWa83OmmEKfU5qeWCYDbADGXED6uKti5NECuMl957FtXSMpAb
FMFhEqwNe9XGDhlbPQmKW/XoD1c32HsB+zquf0zPOH5flzEC8DLVxf1KDuJ3leC1F8cC6+5/JJ3X
cuu4tkW/iFUkmF8lKlqO8nZ6YdnuvUmCCWAAw9efoXtfT/XpliUSWGHOMdGo2YIdqgvOdAY+kQJO
66s1f6ZPRwnVdyXbsH6en1MXePa0xddkHxmgskFpsAJ8t1GXrdei8Wq4r+g6Dq5m9cQOj4MHkltq
J5PQiz7mXLoIl3mi6+GrKZvgXmJFaVgatoX/12hZ21yoaUnbhqiUZ+YGhdTpMyastvpTF1Acdx1V
mtwvosx2lYBPvM9Stchd08m4AUFRpvWvjXnPeXeD1UHC4EEo/DPiWyjfIzQIrEXRzKb5GWaluLL0
k0xbCviNpR3GatNydO08L2Uv4ai8PTQuh62ip68v4TRjsS5Quj7XTh/223Cy/Cem32mxKx0Ytr+D
yEceEEiiwXCgtMFvAnGRpteIU0phIxLWTij2ornLrcSNR2wKqI0wXvpFuLFxeR6aqlEnqkprPa4i
sqzXZgDjfYjGPCtuO3snu6yuBWLPrWdP3/UT8/37gadHH8q+j6kDPcazSZYVw4Xnd30DtNVX3EEK
MbIeUJy0ge2wEnEK/ZPP3VhutNvIEhtHLnktIs81B9sHXrVbRmeCgSYXzBUunTrkomY5tbMtZzhl
otrFCL8ZnmHqODmuDzE9jEZ2KbXAQrmpnLTddW6bXViKyGvtKxQh0vXqt7gCYkKH0+bfbLOyH6ie
NhSSySDNRsPJbwuLZIsq0gUyZflZXaNhW/2q/yrVEpijnOn2S2KGvV0IbmefsbPAA1uF0A1iH7zf
2w1zJqmdeZt3HbVOvHFddqE8U63odshCTYLnCwoZPgu4SwyYbst4iJFAvtpm3TgmiJpHBvEY/Iuq
YRwdofxCF+TbBVMUgTurYVbgY/yErblxy1XjcegNE5U0WOx+twrmljxX3eKkSSTXKfpUHEhgWxWz
jCtEQat4CQqGF1cWiVQEsQOe/UjVseR/Vs7BbCeyHGMUTdOpZp8IfSY1Bz9v2aWX3nJGig/4Dcro
ccHzqzbakyw1KseEGGdub7JtQ6s/cBkWvr3J0B9oBu8dTBaEI/P0E/EdLheGsCvINsfB0YbavunZ
sg48DdeVx7Y8DegRcMENuGXRywbRn6gqpm/4KK56tzBUYGZo+BgZQ51zE4ThRTKh+UdnmaJS7PqK
ffzQuG8yFal7ZLotLzmtMv1p6XbZE+IUgVJimVhOZ1N2z7yIfZnMWOz6+MA2jK89BnzG856HxgIV
6TszbiOPufiOE8v/QDFjvbSlQBnq9R6kXbAj9/MI+SQH58qOfFLtdwui665vun5P24VbybNrcTTo
G17zHDT+fYS/OQEdYdnQybzC26JxqR5z3YkVDzb+4W3pTKz+2X25O7a8S7vjDzTXheb2FSF8YB8C
LI98TVOpGIvPJeh/PyzPva9Da9+qNHwMzBCy1FwyNIjIC8Twlsd1+zs5TKDxGHct8jw7SO+KcAGn
wvpB/HFZpDenuV6n7kbx6YsjxIP0Puu5/HDD3eZnmyHGRXR723rnow0hG35ThXrx44BktLvO2ViG
dxG8yvU1irui/+xAhu4bFQOljZ229BKxUlc9rkx8k8jplg8h8Hbell//YBwiTLI1YNomQGKVjp36
8uqFOkM1Y+9vCyXLC5TkYHx2Z5eJSUtxA/LKt9FU2n53xFibiVPXUWqMkc/eXLf8g5vKWrovZa3z
h2VhPAdppXEjDeYAVMQPeBp0czKWaBjn+XxEtnBLpB/CyKC3WXUl750ICs0LJAyRogQLxJE7Y60z
BK9oWHYMHIJPG6TFM37NEthJGzNKWntBv4jEOqmpF+DmWMV4AFdAXw/uufybx9bMStmU2cM0NPX8
rWWEyG4OgiWEdDP2B88ZK7M3FUjg7Ygo391S79afOhAwVlWLY3yq/MjdMKvzHrkhwmtF94rwxM3x
fDRR+QOgVt8D9J573Nu9+wTFWCZ1wTm9o5JYr14Yl8nShVZzcHHz7xovxVSaOkuJxwQSCweTfbAp
tv/kE3b1TRYY73NY8H/TCPMzzfT1iWPR79E7WsWbTTLBFWeDesIN840mdfqBZp8fZ2gzDO/L6lwh
lTm6wAQZwXtKMjye/FMYhoB+ipuFeRPZg91t4a1Pd05fxO5usMqQUU+d2c+eFwXfveawRvmTd8eq
bkLgF6N4FwwTGBKNWnA8DGlwDITPYtu7YXyQKfApGRXn/9bCK19xqS4/YCYt6BZ+6rLjw7wibOTU
aCaL+HGe7Oba87E/Ydd2T1SolGIeuCBcaXbxXJnJ/5ZSKAwCoYnvY9sEy13m5kF4wGiLbWW25uAw
FfR+KJTgZIW4ch48p6H5olLYeTla+q2twe/CXEU5apb1XiC5p9KE+MwqHYmZifOatZWdrYlnuyZI
0BQV722u87eKrp9Dvo8fclX1V6UKsFnUM+X7GA4fRVf5fF0lgoa+d5t7J029zxaQy5/cnXFAhoMs
jsHMTn/1lv9UHk0Hma3+c6U6WR4jXrydy603bDpfhI+66ZDdBJjuLqNNI76bhmDEuRXo06JdvtVQ
DR/UH8uuwxmzF20Wzz9+V9vB3oK5sm9hBshNpgvWo8i+UclaiOR6fi2CTGKTHq25iUViDfY1ir3p
wb41WehGeH7zCQzlLU/7TtQyfbGZJGy4pKrEY+vFboMEk3Ov3OLElH63eOW0r/OQOguLeSdZ9ano
bIweQZp4z2bOAcB5S3u2xiJ7W0xwxWpl7QV8vnsb1fOxaZzoKcRMflirdjEnpwUSwFmk6BeQSjeJ
47riXPD7QDBie+BsPHfy2MSMDmWGVzVvC8fwGdwdvy2bppwdT1dE7y17zPXoIdN49risjjJP7Xfk
D0RXIHpmqRqC/Qi6dSyTyfUij+5x+Eaa2b/GskUKVAXyHSGmODU+DOJqFMZFhQ8aEol3/sumKN8V
zdBtCjCZm6DnczUzLCs5OuimaaqS1nWhYJXhFADgnRgHC98uHzE2jInJo/glZ9lES2+KDFmYFbCx
l16Vk9MDvQtBRW0f0WRN/5lZzd+udGrK2eELveG8E9U0o1Wt0/jNilLUapn1vN7+UkSQ7UIUBu/I
jQCD7aIOAxYLILgB9dLBjugBhs4cSyJ2tuDqxB1yChrRKJzH285T2ptqbotziNGGj7pCy60LZBy2
oNQBe7rtDRNtDzD1xiFB44kFFbBo5j5ypmDqROlyHGYdiQi9OoE+6Ml5GYf+Kc7WI991vFN6RQ4Y
Wqz/sNR+C6QBSecY6zwX0xlLNdNKFQzyX+Tk/cYaBJdfz7e6Qlcur+sSR1EyBhO5JxAPeqxMekv7
WXGhAeT6yOh3bwXb2HW3lRDlISqpJ3I0ok+r9+9zX5s7cAGZOMeZw6HqgLB+sEdk/APUpy3ueAim
qGruKZaqe3++mc8DpBY/qXL4vv0KB1JcRsGepJDOgb7BE2051l+pwYOJYgG0iM9gz9zFsHJEClZp
N2y2AES5iKOwvpZtWMK5LCtxipg2f0ahbu/mcMSCTjn8Q+Xe/NZ1+1jdHJa8umnI/5mwo43tWM7X
pKrHttfZRwTHfDOwEX1Mo6DeQ0Z38s2UgXXdSj82Ngablku98H4ay6meubDms0+lpTYTWJ7N2JHt
c9Qu9TPFLSQ5NwQXQuzO7QqtuLHe3MwGoMssl28wHo5MKWwGkHzMVTO70EuxnFH2oLbOJe4FRCE6
yauQ6QG17YaSPn7Xc4aVYGzDIzIgAByywmIrK/3aVz3NJoFAPeIj/4ZMXadi1wZ+wSHz/29Ebar/
WE7Fzc5bMudBmzUTGBqYGQ3ZAG1eu7C5pqL5gbgyuBsev5vgVQ/5nzJNxQM5LvLFY22eVP0cQR6n
/p+3GnVIuHP7NZdJVY85LWumWM/CbNiw4e9ulUX+O6diuNLrf6rUTQ+9BHuMo54KgRUpEQS1/mIR
PxUUfkrfmV5G3jZniw0bgAHd1wJlJ98GvmrMnd3T8uux+4/pcJr0kTsBs5pH9VIEdgR1Ki5uwvMa
BVAob2jREeQ77nDx6rsTITt+p6ovLZ38sKK+38rOY7AN26w9LJDMnrLOqBe6FM6SwCjzH4keZqPG
FSmBaWpGLcr38y3nQkjcDoCfXb8G+bC/yRW2dJXT1ljAgtpFp4lVW+g75gwroijpfdCyNmwzAvss
Uma7HWatBDFxv2tNoTE01FhVbWm6bTCPJELINtLDrlgVpWyLuopELpWMACs5TpY3YHPoH93JGrb9
FGNtnd5Vnvns8W+gDtROsG+yDzPhK4WiF2PyRamcz7OBZ86ePeA4w1PhWK9iYW3juqa82KErPpjR
5J8mtNUpHuLAHJyqPECIvMmPSn4f7OEif0obhmH7UMBf7DTOnS1pY0hj0o4cngkDtiz0CaybdSpY
PLYHa2A86JkwuFa4sq+h6+dJjP+NXK4YBlrYi/dK9/aHBa7NOlSFLX9G4yG54daqf0u/n+4L1Fgx
cHdiuraCef/NL06xTwJHzckxFg/NEFR33hR1W20iRv1wHzB0AN9Jh4B2ucUuVKCN9246dkilxaiO
hYwwChSsuuow81D6zX+zGWEUbsmztDGWt1THKKrkB4MX/mNj/FwPbE7jsj5jEog3Kpr6dwmNHo/K
vDBaX8us/2PK5TVLbzWC5E07TGi5EQJ7frLAFNoFQ1SdMJ5lT5qVw6dM3VvqRh0y1r7tGsScc3zi
caLkArp+YMnAVCOya/J1bPXQRZA/5VLq1wk+xbYsjdttESY4N51i/nrT+r1heVjqc8rQg2oqy1sC
gUC8XlYw6juCUPofDNixYZmVNRxwcYESzA/dhd5NWO5ODfP822rJ7nLkr/j1p4Inq6jTraUcQP8O
Xp0vZcrprmY64x4ogSLw3GzC8aLxgCO4LWqLiS66Erjcv9An5nfmJ/YhqmJfE3TVu89j1Hb5qXRY
Z+/71fMw8mCEMxsHm9Y/4XhcRTNi0mTM7eE/Hl+nOdRs7P8IWUzNl21M87h2q3oKYT48TchO6O10
7ODsj6byhukHYXNCzeaRKhXbwHolLM4p6aGxY+UJRBfULzSOXse0Q3GDI3KV4hi6zY2il9bTnZmn
Of4a6fNChFI97g1US9Z1RXa7/KcLXoE1DCHNMm1CJjKuOWDD1cjmrlgibl5+QCnr53AaDRCOVZXn
QoQ5zLy2+FlE7nCroq329wBp/OoJD4CYdhM4sXfS6Ki1DAa4fR40zZHuEI20HJvw0ZlA70WDJ2ls
qzW65lnpA5QziP2uNqPfgmMDng3VxOiacYfsodmlg2PFFxQwItgOVe3vCunbu0nTd6MXhF9YFkT+
7Wlcc0Z1SGTcWEHZ9AMi1DyuQ1T4bXxZ86axD4OZvb/sTdtz6Q4FHSDBHg4KajFdeAtvyGNCCPZQ
S/rfArnmI1Mcsnzq2PPQC6cu2kyIDiwgI4xFJjGdYQJkwypgrIPNfzt6DNX3fhSun2hufLMJvTX4
Y/pqaZLMbgL9OA2YRwmp61DjDptq8MEF+l0hb2Q4QaeXJ1hdNWmFCx7UexcwXvPKIstaUOfc3L9f
Nk1s+5F7qAuQGCiWKfgq6Pv5x5XAdurPVk3JRYJTvxU9UymNkjfrlxO9Ah8Tc5S8QjNhHrVl1+Hw
6diH4vLKvTKAIwVqdYvfp0mf3azMM5kgrspnTWnLALo4cjRYmcOE1M3clxhNBZZh9JH5HziKMn1L
69HEnxMm+eFsJuT8+FdayyDUNtDo2onbiJxCcUAdMEzHnHdV1ux4cmMB52hTu7gXaerawKnhOkFz
i8iAKE9lVoQziVbrag9kLOluronMGoqKEo7/SaI6Dxzs7JQbWYoNjDbEFP/YRtrB36mCgzIBWiik
p9BzVMGkX/Iq1Sn6Cvrj0geHB/ul2zNaBgPOxbO+IAuJb/4VkjBfYmlb/VGnoIMIUeE62dCEOVju
lB0ndaBJRcrQOWwwyjIXy+eMATIi6f6zzObbXqoS5p4ONwWpDvmCCgyHibcZOl+Xx7Ge1mFvYq/+
JEzDrk9WSVKBgx9oTIS0S3mkmyY7MVimVT7AuZPhYdGhG51mOGspks6GmhOgjDgbd6RHgdLD4smn
e72C5oH8uLE8NQx39ZAywUGb3zYwtqJifsHXhHK4MQEttOBmHx/KYQ79Y9018bSPrGLVGOxa8ynE
CJ93Q8E0exe6l+nY445Ejl91YXftbrSO1rlFNaJ5dWicb0pgghfTApM8qoZ+i88jG/YOLK+vthgR
h3jgrblral88hbm/3JhZA/KmPiA55YQ4LFpOnXKDfO+Iqaov/CcDTaSoRpDLcRAQaWoNb521hM8I
oMz0SkZR/xiExuOPIoYGUInr6kPT1y5Qu5iJjCM0Db+PvIyCtrInzva8/UOx0Iy/I8yfXwLqcEMJ
luMRdjIM/PdIFLp3VeUKtC3D9ufGGod/sYc/5IjnFUlrhaT0gTmiKx89LSh83Gje8djl37grwv5k
MV3dBCqTj5LjoDqYqcrLfUP03U8QkJOTFHgQiblgdJkdS7huOTbQgs8Jf7i+AxgWEFVlicJL1lKJ
5R/z+PGly3Q7HuKli34gxtl4qklQZMzoDtTQAXANO8mzoD21nmz/64GLMFeyLbLp+nWy72y2bF/4
SeeXZVbWG68t6U+ohUg4i0Y5hqfeT52Hia7F2zeOKe/yAfYv1ZniqOeXl97e0yUb4o6BAZYNbP8s
MLSM7ytIbFaSYcugVeQEcu6mam3fcOgEDP1plFBVO6LA0TKHDn2bCFyaJBLaugeSEGRIhJNCOFIF
Qn+nhHBcfD9Iz6OPlZwLeyrh3jgtdsKgZ2+ZhI0VvK4Ztg7+HbhAiAolbjcRoxNeyFPAKxVYkANv
Dp3cMMKrgjpB3eaXbzVc9OlYj2P9Y1Uz4rSR2SzPbDE72IcAFP14Eo8qPnonDV9hmJdXftGGnUBX
9WdiP8IPx6eHOzIEFGiQeoP4uGiicd81yrf2ET1we1hdhuwJzhS6T9f2vHnfIYEz+FxtDH49nu/P
Yp1SdVf50IHPiGDz7L+uy2u5s4ZpyHbWpHV1SoEzFpBiCWHDajE7V0DnsLcDdn23PE8KtRET4HPY
jZqBiJM65baqKAk3E18mqFAFZpxbbhqeJfqtOxviZnFwuBW/iVCkZ2Z/G7xQlQA0NdXtEw+jzbyi
sRricHxZ4YqfxpjtRWRTObiVnNEW1w7ntlmVCA/4XCA3c1LiLu45eZ9xEtQfTuuTecvTi6EgMzCS
EpLCILFxJRIPoTmITiYriuy1Wxg970bwWeOW8YH7VAAOaxPN3/CaGehcyex62RZ0rHNvDYWNNyVb
y0s7NJRePUPX+rPzra77wzi1uVjDOmX4tyZVnGn7vJ3GqTEcmKzx7LEOa2YQoHAiPeT4FyZy9tnJ
ODWcPDXfTh1VGGmqldmng4eObdAC//L2zGXNSbMvRD1DvJmDhBJ3r0yaSXR/AIYFy38irQkE2dQO
I7xv6RpkCpSebnCkIDTBpu9sB800LOb8ZSgbvo1ycSbSj7xgjqHxxEyS5rmN+90y4ejfOFBPp21l
1WY52JOVyoMposg9DBbjMKF5djZq0sNP5LDf3geVmi4Oohz1rZgnlwgasm44MR23sosiUDQ4uEYG
ARVUBURmYrjwUs1uhLqpo+TGWiqh8gW4hgg2YesG64SZrMNXHZhsso+sBYbiiw3vqO+9AL/5UQiv
9V8kw2Z7Y3ejWo9V25Mx5rZT4x8Xu5PRidtiYiBe3KCmQ0Y/DItGsC91bZDqW1up8LXBFkneFFCo
7HswY6POGbf/P4Ja2NPwY3dXq0O9mfRQQtYHL2vsfyiT58cxm4BKqwKyC8YHx35aNDSDZJ6gxpy7
VoT/0DGwpQs8uwi3IbLH6EzayBp+aeihyRghgRqgGFI91FXxEHaesXeGm9iiL8IM5yDr3S5VHp7X
KCYLmdKKCZzscqB+MN+TmnhJDgMikp29tNl3Xl2Aa6cKJA7lw9T8ziGi6I3pBjQkxofnvHOyhtHA
4I0AEptKD48d3BAqytpQEhe68F/5m9Lr7Ntg4bizYxvMXEqYk4yidnwukAqe5MqW/wZRsx+wv+eX
VjsftmbVmwzwGx/XaYa7Qhae3vhAXHa6tVfs+JZ7joAMZhzUAUr3Jkqdd/yog3xeRtsHUMUcfCs4
d1mDWOIxhC5k43yuAwZhrfXkoEG/SOap5bZm0LdXliSQ8Jb70DWItnYVY/ITcokc0shcxwdkY+z1
3VjWH2tt8LfWLpFRh8nMVnnpFhehknEghg065rswabo6O2hpWrHnSteqRBm7YkdqpfhbajxReT1z
I7Vtc6umos8bK+aBz6AfQLSxS3XZtCqkTlUpNsXUwjJr6uUrcOsO8O6KU8XGnHL2hPuaMerepXV0
o1YZ54xyCmpDW8cf8GP+g3XkgWE10xN6Q95/Oa68BMxt/ceZJuoFbPDMgcdEdY/oMXsbrME7lBGP
YTktOTkXdeHA0M9pA3zlVvdQDNA6LfHwV/lDeW6UHbB2LZFq7uKirC+xSMtjX8ngrY0q7kAW2fiO
OkjBm0njGEctGOVyw50Q7gofWTLgoTTe6CEWQNMwEB3ykURqlOD45oa1Iwa8nNrwvnDwOIPUQLxm
MMuwSYFS4nrrzk89blJgBg9FmQePOcK3S+QQNcR0GnpRyMgUraXSPyPVxphQty2vZnXBIFGJx953
y3jVpeTlD9vOrmA01XJZMChTh4pHwN6jXE9bvj3N3bH0GgJPo8q52w1iLOYT61w7TUxVD4BnqSzw
wfBuXHmtiVtktFyqvQnz0U5CT6vyu1wMewTfmjlyJeAtgAI1EYWvBcoo9DbKwCZDGx3kwDsIfANB
gHrsBKTXZ0g9262n947D65fQfNTLR2+rvNk6ax91j7OVDdOFWQvGjgDHnsezH6Ns2GQpltRDZt04
l5wEUKsUgxR3W4kJRQBDnxgZpe3FB0+Z6sawJeWH6yXzH6BT3NZoQ/43znCUwQ5Qyy0AiBOEFERE
82A/REoayZ71OUG36CVqQGUxOWj03CNHstvYhrQ8hmak2fU1GhmzBCF/vEP3eZsjI1faFnmtF26j
2hkZX0E8Q2GOYDppRBZeoWmxSeM/L99103KcLVGsvtyUNd8W7lHMDYKHV730+Gz5eWeiOXcz2l38
XtiRsaXilwUdEoX9uEdu6V2hkcWs5lBuZOj8pCoOeUnJs+PMZkUphzyOIOamKOtD7iNec/KYoXrm
ZoLFmIMOSrxGeMsRb9Bktl0zD+4Bj6qIDy6Io1MbA3hB2JEbw+hEa3nBHaH1YSjZseycXpFGEQe9
ApMSWf2jN97yMSLS599qS6HkG7CNvGivhC0LUhBZsDRRsXCSKNs+ECPDJJEniczZgkRi964jW1Fg
5Wq6/BdUBxjmJlrSLxuMGXKTQRc6kXFVsX1y0+7VJpTwd116ANrkOnHfI9htafBDz7l9NhOFb2s2
4P2h6qxw1HVQcM966QtSBAngc/ftspIXRCvi0TEJKjdeV/Lo9oAmhzVBEUuLiDyZMpB0X7MmcLsF
fD5XTvNRAbb4J/hhvxrGvtF9s0hrvuPQxB5NKpyH4Y4G65nXGz9rOHcRO6uYuBcqgriwCKoJbnwA
lAvPMVpn6HMpex2eJ7s8TRoc1tb0S/xppcIS21DePEMoWRsftunSCVYNvfpEXgqojQrB3o+0FATh
CNQIRFt38bD30Dgh+HSjpUWBMfYR8yb6md3QevCaRAUqajNGFQwNo0Ve3vUMR3wG361fHNm4WfbJ
FwEKPpOqGqihMVG0m9XAIwSPJBi3rLhal71N3b/4Eon8zT062cDyOPw4U1xExY1saG8davwoYZ3F
iVM5DiE6GT7HAP40ebg7voe2hEyTKu+EeMXNrl6EtO6RVXtPwIbf+vOn77it3gP7FOOhrCIRbxGP
BD57WeRYhG9F/XfORdInoALC28iVoL1tju74OhcVwZB4+Ab/kAXW5O8owjv3TwGe3351aLksCNFh
EWNe4PlMEKJU5WVEBggOiUL4XAZW9zu7ww1lXs/NgUIwu44hhpGdah185ZBp5uhiB04R1TCpTQWn
wTfNsgvmFt5siB6Q5fxwU6lSkQb/YA6zzKNy8KPzUov03+yPkkyqyi1+l9xRl5rwakYpUF743Vev
SskPRU6JJChGC9SxVWXJAmfsExle2zPGFTCPsLoiV8szy4KUERbfzAyMYVKr0CmlOjjXGdIsDBVq
ufK/hc8xwlu1W12UdPucQbTYYqrvf1jEzlZCqaL9ZLTyfnxkbFvmbNKHBgirM/l0kz2qpHuRRbX/
YaWYeE5LKRnweJ0h4B0a5Fhu51SOFzPh8E8WZCfNjhGT0tsMp98Lmgi6X9lB6LNy33urFn+569Do
92BkVfgEqZloGrI39HBaqE05aDuWLaC0kBVCnRzzI2kF/T97bOWP1RfUwlOPjPIkMBg7R5/b+nUB
XfkPTFGqnxqBUXajRL0+jBQxj10v/YcmU6wjUg5TYDZTaz1ni2qtS93r6jsnGf6vN2QEgGmFOJbB
gCKWgfxPL4HfHyDJMz2BknFnQVUztvtzEw/yulqFfAhYKP4H18j5RaPePEXZgjhNYvY7oHaCWmtn
LgliLKwgwXVkjeD9K25grTgMRtZobkm95jkOxSwuUPed4JZBbimdvedKAzjflU2AYk1ZHqvNToH4
usLOFCrpEBv+KJu+nCAKW705hI6FW8Ixin7fRT3LHNkxBbppzuIXfNikdfmOzLCK41eFQlKgrcMs
bOwwCZc8Z62KG2FQdfyd6qJjhgJXaXUXSjrNJ9SsavaFCoKHwOq9PzAyX8p2eQXE+FQVcn6y5oXw
hm52LmjLYP10efaIX3Z56HikCtDWc3mqEOKeAmGQXKBWzk+96YM9t0x5RIytryT8LC9s89cdHR4x
lXNofSFgtO8I6eV8FmOwUz2ZXRLw1N6J+uU9C4bXqfEmdAtSbt3cDe9mrEP3QdOjey4j69xEs53Y
vf+58qDsUn+4aoA1SQN4D20CyXYoeRqWs0we2cdqTDRxmJsPjArvLOyj3wqr07M1QCqgvi+OOUpK
cp+r+EsFoJIyx7A4UwxvN2lbVZyqY79fYi/48oEqvVt5c6NXjaJ+apzQvnenPN0i5/pKI8JpwEWG
CsmqggDBKERfsDu9rtz4mwF3AHQtq0swa0hSDefit7Whyy3LaJ1L4lKeawmhwa665QnxIOkYnUWi
UBR1d+iw67uyHOWPUhnwD1nLY0cm4KNlxvU94KVMaGNDHEL++kXLvpy4P7E25GBH3+cC5yJzff9v
qOzhDqbSDXbZpb+SSj7JorW7i3WkLwI3Eob5vjki4hrfRiRiLHZ7/RjrkO66gxZp2eHw2hEVB0YD
xwlonYW/q/mReRhvh64Wf2xEk9vID8QJBrd79MzgvqUyC/6OeNwOnSAdCAmC8yScvvzj+1J/uH5E
fy9a3MeCJbbqrOpKTpg+rNrG0IBLemeBRAmUlgenVn8JX2l2YCQY4lWMJO6MgQuetiijfeN6THuR
cB1SuAnYX7yeeB7ijQ5LhTiWUgVtmIsMLTFl6dxX2hRvMIEqxNIUjmhKxv3oBMPRD5rpHqQrTN8x
YABAFhGDxJjpIu4+dheMTU7QDxaEL3KKWPHM0YZyOX7iZglquNZL+DB50XXEWXJf5qsOOJX76SRs
q/pGj/uCf0R9uiM+nDgfkcm284l8pvStLeO9xRDt06cdulv6WhxaBBEYTJnW4p/rjzxAT7iFP4qe
y9mprPEfNkA8q/SMlTf3T5xxn2GzFu+l700JcFpGUQIGVEPEIpTmnuk6M663uYBcnze4f6j+/YPw
NOcChEHcqm4futuU9KSXCoyUAaRR75w2ro6gg/UT2WM4QespPK14g/aVM5ww29moRlQsE1K/adqG
3v+zoAn55KeYSFywrgpr3qdV0jIgnmguBMORUuOhqQHiN2Imaoh6PiqRe0cfFBvx3pAKWTI3jG2y
af2tnXxB+j+Y/epobFTT+O5YNqpx0mQDtrEZZIR0GplT0ghwvU3Fcg2IBicC18reg06n24XIvtfS
5ASCrr4Of6CgTI+lyxZy03QrFgU8cUzk0YmKn6zv/SSA5+RsfDVIaP+Zq75WVT/nygcr0AcXDWwU
qU1NQgb/jhLPmLa3BLQO7zJvzJXfJNhwX4cHB9c7A2bf/Gd7dvwRTggh8xnavdZ+7e3WDDF/BkUM
7i+imaRZM+fVXTQmDl9g8hQNsacEYb84skWFLWHIrQg5Q/mHHkQdIlHPSbVWsPEQmqtTkAEsrxRq
Ba9lAhugYtDAMR8r32Yd2rfrpz2TAzKnCPJZFoo71rPDzptIJXQEgosQ2vpJp/HH5AP1H+ieXoos
Kv4x9EQ/oQr6f7ts5T4sgjDBYYDXg5owZeaqhh8RMrSm4iXfhsk8CT46BPXXukiNegpVzAEORlHy
hRBBqBV+r9bnKEd3UwYxvR+T722XxvqYTfX/NaR4MuiJ3ovRNh/Y/KjdWVi1Z07j/KvKAnHXdeav
bVAnwEf7KjzHvdOCaOyJYIB9CnRu6wzCQPhosof/cXRmy60iWxD9IiIoZl4lgSbLsuXZL4TtYzPP
UBR8fS/6pW9H3OjTblkUu3JnrmSFRRTUZGe+w61Frr/Q51AfhuqerAr4ibxjkdIn5EXrzKlaotKs
5sDrtV9DllmXzJPRVdgqwyKoJVt9tF9BwcavCDCsoHG8XTWtSD8mpIVHJTqShCWM+BYW5YXagSut
BeZDIV2x72aVPpiakG9GgRl3yMWwYklX1KvWeOfWy7q97wPtZRA0yXuBlLgnWELy1xnlFo2nfq4t
HTdsPrVB7UfGFq6TDNHbnIeUZ4JpOaEGEcs26bnF7f/yCAgYNp/JvLGdiQiSS3FoEQZ3RjFEt6Xw
QDXEtOPhU4wu0qVemOs07UgYvcwvMmDEapTqGROtkdOKdOYZygrUG1wa6hWUWh3vHJ8b58bWWbUN
sWndzXPaXEgvsssXsbFbEN3vtbgRd1Am+7NSXnsiS9G+uR0XSEe4bYASPH92cfIIJBInbew9gMf9
1C27wYeKWLcpDSI6TlIZtwjsRTjYc382jYa3D6/B0HFG8yjm4raGgwOKrCDU54bG7mSY9rPPBzK5
xdhumynmZubZvb+ROMCuKXHKk8Tf8OTag3gZhs6BGq+DOAwi0p7DpnK4AJ+dzHYOXl/pR0Z3cVBz
19KTwfX+yJ1JZ+yojQ9nMaNjTtL/1C5cfXzWDLsucmQwYugQ2JS77nGuy+FQpUq9kdivDt5QAXXj
g3UhDLIQfVJts1z8jpW6rrTk3Pm1+ZwZHj+t12c+shK/4BWoMV61Lte2uZY8qxTWIbUBgEEdeEnW
dtIpiJASxqwisIXt1YtZ6ltIkaBZreSr7aN6J6Yoepf6cA8+zH400pVjVrpRdDZ7J7kW9Vi+kFrD
BlsAM/VH+mdZ2Y71Z5Uh0rBt1H9yg3KVaqjHXee2BUTomp4LbYxuVHqwUYR6/E3ttvUF0WU/cXEl
xQNv406Ict5XcEq4KGKRrtAeR3PXz9S4nbKePdWK3N+lUWomO/ZHVDdi1cTAqNUzNuzIsFK20OUS
6MUQ7yOFEMo3J9tWmTBnfJe8VaKWucBcnPonSeSwt9Xgvg5Kpj/Yg/FXgPTa2QTJ/+ZKYAPgzOg2
A3XB+9Q134aJcOvGn+1p2pE2L27IJDm8cFvXngySKB9jJSUOCVuLQqe2o/t0chJ83lwTAsqNX5Oh
HajMcKwH/E2QxzjBcyY+VdESYJHFyKjYIJbDhuY9okjhmSspXjhziHe4E72wK21tH5dC/PnZBOZj
Ba7TBJAwm0f2s0W9OyEgo33CvtxBF4xmgBY0cqelGmgDpqOHtWExMrlO3Y2wzPIITE3jdj+7KHtF
IY8p5CEmutmly6HxdjQLRjg44/HLNks9rM2mutWp46e8QfRkFwvB4jf2qDuoo5rxoEsTqMy+c6Tm
2r9vs6H7GngV3U2F674QwRp3czywFODibdPwZPJFaLsl9zeIyfU2Qr3+yhva41lFqTuBmHxIyZfc
soSOxJ1p6tVHxlr1h1RlElKAyZot14eHvgHDYORJ+tMYJi4obVzLsyLrjF0vu198RWnlrFmvFd7X
XT2UYxj7wl3tf433hqGje2E1GR1Ns4xe53a8r+tlOA0ZEP+K0pvvmItzQNKDY2PujU0CNGMFpQhQ
Ox4t0CLXhhPWyP7X7eUY8s9Fz5qncx1ubWrnRtj6JxjLdmhw1yfd5c53TiTUsYp5b08laxskSGO4
T5mLGspjVxqXLP9NczXeVxD8LrZNegyzJ1R1XRExLMrsh40/p3uaaCtHV7Zfo6JEFkHvpIBlbUA+
x78oWfmVa0DzMStJM00rRfWySOOVMB3qRU/34LYZGLb9xh2vPrTjfE2GV4hDlv0mNXx2hPLdiaoF
2zl1C9qmjHjPVmMZ34xGtvdZO0gA9aotN/SvTY8gFGXII6pTvKB5J5R1f9i7KE2YGf7Ps7XG0t+U
F8vTAHKkP9GSOB7olykvHRzQjTNxzdoAxh2gkBWVxrmbxh+5PVKITBDN2RSxKsJ0irlhIgm/2n1X
EaDN2NNCab3loDv3VI55kKF0+kcJhSjMp3CPJHELMiMbA/Tc/90TJDlMSQ8u1lbyZEwOXMrxD5VJ
FB1wGfrqRt/J6NxhIcp3tEpET1A2BJM+xKQaDP/aS9ZtC6DSYeeYHbUQ3lrI4mX0QQuj/weEM73S
k2Wnn3L2+Lop7gk8/y+9kfIjdebwzjok3xV8WMXWWjwnyGxeizEy85sH2JSCUBXXm0lzGHUHbN3I
SpPVoCkI86CcqtkrX/TfCS/1/3cn3iceQYsCdeCRHCFjsBByKY+L1nYpaq3P0or9DPWPzDdNHnTs
Gx8jkkY/UQcLNW8jByZeaf3F9tghyCCJ33Hq+NrG5skhsdK3R5eMvRN2yv0EWwppvp5NyoZAyhxM
6vX4RiWMbewaCMc1s64toFUhTTrAkH+BpzTikjWEJ7YAgLrzQlfO0zSAhSBvlpz9VLW/Sdf1t8iv
ciK5bfeRciqdSNPKXUxR6xP1H9nRJ9R7xwp12GsO81Ba2hgxZ0urAs8Y0kOhd10Z+FbT3YTmLK9a
GTvnOddsD2MezkHMDSXuPKQUh19Jr4dw4pPdoOz0ZBol/jKlhhuuUP3oo0S/521mBITpcpTtqrfv
i0wbMHYymTkPjam17ymLSg4tJJQmsmbiJEuTHhTWy48+judvxyiWh9Yb8uvcLDZnAr0WXquLq+gd
eqJlWb1Z1Knuhsj6B9+qp5cCpGlf9tqXNlF+o0yZHlxYYqtpv/rolYF+v3ZURGXiIF3ZyXeO8YNN
QGWcHQodN5M0U7L4JM7gdcQuSDPwFQ9RgmNqAzbSOcbSMcH5VNnjCuDayIRaKWfim52JBrwGMaue
WdMovAfy08MzceXuUnHHo88zD5sJG+9oHsDCmPsFrwOikTVfaKCUX0ufabAjFtT+zJdELvCbVlXP
KIXIGBM0V1511HmZkff3o8S8jA2WKB3xHxtn4bxKbk3+BpzaG6EI0tQaaZOPKGrkPXnl6XFJ4uFY
8WqrSMNSGmI5pMpNWBo4fME6sHSZvIB+hiUcS6fYp340vQBRGc6UXpc3sfaPgOKwsLyy3GWTCEgK
Ta0X/k2zcXfAbcaamJESuNklaWUqZrh5E7eW2RBSeWp/MkhNKqzGga5A/Mji7OD3FqGhsW6Hb8Ao
3bHI248NlGTe2dY7Um1GADqVE0hQb6Z0wjK8u3lSLiANldqo7306/gDQEAbWMCfhc8eLF3R1iovH
Vw4FGGuGJLRwSb1VK+3+EcFZOAF4OOOE34wdEDJ0aVP7Z9u6H6SMSM/sGlGehtJl+5dmlLV9E1qc
HlHAYxEm9dQ22wn3iTqbSY+nl8q6OHvAeWPQoMT95sd0hG5uy4JFygXPf18DHk6yD5RIPE+UkSbL
hrgPhmaRK7vclg0fBoKbUzzItCNyMWelSWgtn+AhIoxjwec5xpdMxRA+ZZ/L4bAo7SKLFS+DSxaD
WcebjR4mN3/KfWtAzRJpyW4ml1lCJ0+Cj6H0u/hxwo10g6GEQSLJNaLQ8FkCyIEM/a5pVocGawcT
SlF5Pf480bHe88EkHUtNrPxM119+CS6QG/KWYTp1chHLCZZl8wyIGSBcx7IaeEK9TmKZKyLvAcgr
m19SVLwtrQTWEJCyXOO3bU/kJ31uV2hfFVnGs0HQlYchHUoqjLx4KA4SKBj4ewUUjARoA/YNQru+
n5yegEpW5e8TJlXGQkJzzupJphNO1o1/XtKO30qqGwuQPri/W0h8BtIZ23sctFyB3dJn5ymtBNJH
q8G2CNTs6b95r1GFQlZKP6cgAbhr1g1wSv4jSdr06Szg45W2fZqm0XXvSeo0PPeNoEhZ11ztPAtZ
RoHhiKrcdaBRmnMpfPdAJZveHqe8gILnqlR8rXRTpl/Z1X+mPblh6VCFscnYLzyzeu0XqmigJoQt
FWrTORW69afLkatLkXjNBQiEdaWjxX2LOcy5wqKDPvcRl6RAYD2m1hdY2d4ua2A2Pm9XyJ3aB7BT
/QifViK0GmXthZguhRe4JQvVHbIXjgx6jvZTW0xPBnrrjzbkL9QEg2+JfbRUsuwkGizIKXL+Ai18
wnSLJzvKjRlbbaueIK14Z640DB4xV/M3zPMUOFCPiqoGZj7KZeAD49wUhvnGzRGBQZbanknbf007
9TebWRrSncJlzxnR1q3SP7TY7BkliDmgfg/JI74LqldxICS/5oivg4cBcLXzPXNcvwF1OtnESDeK
qu3anB5odNhWNglx4HAPhCRv3hpX9Bkiyd2+Ob2Nd1FNHZ3mcHGDEp/VTowOsT2Yh9QtxkaIg4qQ
q9NkB6PvCywh3rg3KEUES+m092Ra3IdmQILfRrRygS6Yp5CcyTsGx+mCbq2fs7hxj7rtiXdrGKIT
nDwarjzNrz+WpvUvuVy9UpH1XIwY20fdT//NXOz3OhlrcrWgRmoMNoXPQtqSGyP37jxlqIuAOLgt
at2BHEqCDU9D8tyyMLM31oA/FAbiDXlZvCIIehf0uvonjoR88Op1SIkuYIcAWOLg8M5uIZorE4DX
raPUchhWp37OVKoM4T0m0F/BRMFNKIWLdaVrSmL1iwWtogB2BST6rfS6P5+9egjYJvqcwSj9RnRx
czOW1oMN1DDMo0ZtTE87sA1D9i49Xtg64Zy70RFEzpyeF09a1S+xZj+OjJhHAVsl7OiJvAfqkLNO
5Yhiz3WIc1IlvR9pYWUkzSZDsO52Cqj8pZJ2eeYyiwbn3dgRpngrWucMJTgiDJvoCXPh9CSWYrY2
Xge/uJgoMq04cQIUZXYOOPX2GEy4LrK7Qu8YcSTO9kdHKmIzjOarx24pYK1TboivX93Gj+41ZVwy
QnObkcx1CCiJj6ovht28uDKcld/sUIKrYNHgiI5233yD8BtC7KxD2FvWWzITh6SUfcscD1gSfDET
LIsFX3e9O7ylzsmW2I87QYVWF+G3kx2pZ0P6z0UMM44aYYgwzvdC/BGoo6zMs4uR+lglifPGSvxs
LxjFRZemNCTbaKqj+Jhn+c9o80sPA6FvpWEioert2YzKbG+6zhG3qrVzPLtG04mSA9bkIoi7BBWx
tuewHjrjAcnfO9vpfAaqh9YcTc8AdSxmoSWQiTWf8Vl+JmJ0id10wLFxK4d4nr6AQLJgi+mTxMYJ
LoKSr9VeGBMMXYx4ehh1tJSCyndOCf1EGweuHtW4u05ZgoydOVvtxk2q9kPgOQ6ntoYO3E64hs/U
dLrOVrq8G3gygLIKsVEeFl4WPPYeJpLx2K7eBsZXxtm5sIJeAp6YVk4exxMu6q527lu8n/jRRbLT
6cNFVqOnnGl1J0hB44Y3hgNhMaxpk5CbRBa/pcnXZ/AW7dYxBZ48vesPwFymbeel9V1kDi8+u8en
uDORmjIsjpLe0T4y941rqm+h21wnLO/ORQHjDgYyCMRFF8JcA6pFWO8A9Si/76HG7JtB+5bAizfU
ag2YhMlaeI7T05TBUXRw0879pl4Ql0heTDVV9MRedcn+qfCFvMdAdiGwTM+4rbPF8eaqDkxrjo6F
q3HbZXJOT0k1Im8ACNhPri5YYRBiKCkBgByZtfTX0lRgkbOlOjsT1B1qzgep7mHAmFbY8DRcMXIZ
x465ge01ECAV6X0LcSgELNXuWr9JXxKhfQNrH6eTl2qgM0lH/2E31sHJwK3e4/mv8U2nlHxrlbLD
paO8FuF0Ukfmat6DtTmeodloh8wdmwe6WLIPLvT4o9LW4rNEb0ubuX6gCsK9M0wZ+vOPVacWGlFH
PnYFjAGiWMge1sQUHcdwjtJHt8j0MX/wCtPe+J6h3XjdYFyZvlqMN9leIRB+WObg/JOjh3dGxPO8
lVncG0fWv1zr04+xt6Krw1vpjK4YYibwLqQc7mzTpWs1q6x43LEzeKskRnzesOCpBq4JKZ0/pSqw
YdcjEVK++yzJ/qW9i6Pcb/Mdf+Of9GRp5rNYqvgt1eit9iLD3SLQefQCOV+zOf+2k5SPbUKNuQWM
BMmg+Na9CN9Hstx5NBhc2wavlx6Xd23ZdmxFjRzzcq4HJXU92wXnR7Gxba8J52n0XlgLk+YoRq6U
Iw0m+8zoeCu1rn/nrUv2MUV9pF0JKEcc6+LcqI4XYGOXz+xX6JzlsVaWXsPtSPIXrlccSGzciLJx
/Fs1ckBms2MCO+qU7pUd/jVex0bwcMUlX8b2ZFaDEWLKr5+o5o4ouqaWaWfolLc7MQHLknHtEz8V
beXj8NJpmOLKynPo9qvhJTUus5TOlrn1V9oI2+ebEvKkj+rNa+PQH7BYVYRrFmUquOtVwxbaKP/F
5tw0dHtoEFdcRkJU7MuQZu5rvlDcoubsqtsOr6y2s0/VFIVFl3/3WgHiBsq/D0rQmfllkjIj2BT/
67VlPJPogbs0cV7DdZH3lu+byPRpt5+TYf0Z+vjqGMn68nNM+07z4n4fi7R/5lU6B/pUAwKxyqF4
dx3H+dGVyH7wl0FUSdI6oKOu/ovc6CFNCcME4zi89+ZylU6GuKDYYm0HigGSxelvjtHsxwFuidt9
x3iRt6yqMgJTSj9MdiXvWI6tBdIr0CVnXTMlMrCxMm55hXwzwZ1AkqpjvXDQWMSyj0Y3kxlRQ5xu
+o4StlE2ZYAEW+3tUffIkY3rvqN5YQv05HR5RCIk7s+5XuUv/cIeZnQlBZ6opJLNYZ2/1CbnqqvF
RF0h/x5Gz9+DY/9F615AWfdBAXPsnOb4K1Pg3kceE+tSa8lezaS/JrOKsl2PCL7rKgOidTpOGmtg
9hp289LhxdmwNwerIhh6lV4C6bTp7cmttUu9WOx7EnaTzrUZKnTUf/iNPIDhKNmulDWoGf8hz4hj
uREODMI89HK5c3qkOS87M37Fe4Vp4k5W71h5sGGPzxpVZQ50kYbUERYFVPQFtsk+dmuPwbvqJU1t
EEY1iHv7ccJuWE35Qe9bEbauVT5K8oJBna5aYVbSANUXDMOlc42t7CAI8BEtVf0X/v12b1raHNL2
x/BtuLD6xrG5yCW5edBpGEkgOpfwnJtVBjeEXX+TUU5/+rx/4gEStHYW6rmyMLyzZbV/uKbT0GAS
q77lTdFdDLKItIwiHRve+NnZNmGXjRTpLZkMXNSOH6/qJkNUDnATujZCjZM2d/4gr3gIHxuB6Xmm
tXADs+Tbl1V9BkNTB8OcMC3KtXU8Z3F87rSmPQ5O6u9UTALRrZjb0vh7LjtejpayQowaz4mork3T
8SpFGlVAOGL3MDEO3Ua2meSEFC5k9lDFlHr7XrraE3HHVbxlT21g0F2fffFqrni6zGfMwaJZHDQ7
eVxY7+DEyetdjHf6UYuGhyKHsstQoQdoNXrQeG32T8dHwDHDgzvYfr5XCFgBJ0gHsQmLUkDNpU0D
vTY+puMoqfkhtbHB9JvFOInW0r7USd8bm8wKFV5rqXd7jmdWmWAAQsnP2TSWGxIo4aYXg+HlAgx8
e9elVnXosgSCUwRjxvH+oj65s/BSQz5lP5N7X1wHnOMCfWRvTKZ9cTna91pGAljxvagiXo4QTESA
Z5crLWLpMIVN5E3Pnh3Xu9T2sme6D04t25yL6bbmL7kaVnVjFr2bRHVX1B4MuGb0AnZqr7Gnj6Rs
uRR5ZG9mhVunXlDU/WmeWH/hBt7p69Cx0yKmVoL5VGnHfnwCQXzva9aEyg4LJjepSjgt5KIvBfz8
k7uATuSb27iffun2t04z7xtoBqy4kOaPOP7xJyb+kJ4TDyK/wcCxwdOeXZecvck40iqQ8XS8RF2Z
blUj+veFFR3yBwXcUGnSUzrGsXMsbVyqNXoIszyaGPhoQH2we7huGkVi7klWFTuetXoP6KAj0QLX
z6JqDjyzi1mZuZPGJCCkfChKaVcYdnwydqG9M4UCwyc6tsUmeb9SI9nEGuWpwRNJumTm1Xg2XFU+
WSoeXmRrt/d1HuthnyzTs6ANAP0OuejUO+gUdjmfC0mhTm2UzIb0A/8BsfYZJ6c1U+VS7LTDFggA
q4zTsQjpWWru26Y3w7EXX7lfnWxvmH4kd7gzAUDB2Uv4RbHtMvu/hA+62Oel5eArbFu4AGm2RMOe
doeJ7WoUPWDfHs+xjJ3sViDWWOFkowYdHdFz7DdcmQl4okJskqbvBauZ2n1tSU8EFnXRD26KIK0t
A05vDI+VxTsg7x9d1/sRY5qgVXXmvoCnFShnxpOcG74Nl9lRgcXVK1wYJPa1x3NTji4EJUWIKKb7
B/96u+7rdAUMh9QthnUrX/7JIW2/5tL9N1e9sy9klwfsv5McH2HJs4zadlhAxzxmdql9ek0dUSG1
5texDxMx9Qz6eKEdt1xMi3EDXPYf7F7ylQZvm5Wuts1p4NxzcRq27UCZDD88NIxkvddzl69PfR03
ZOsJllsxHW1YqAdju/jZ0a5SzHJtJ7HEzu0dRyYsAtziWLH1cX7rR6MGMESKisOSmsvieTRZVZ7c
acqwbXQVX1PoVpgVh4SdIAID/TApn0iIYcdx95AD+mNRYRHaOhjI9jjXOtaaadm90gpDtBemjGWf
SsgH9XTvYs9i56uNMlnnMYwTkshrnWLE08e7Bfsy4BXHtYOljD6YtpebRY5a3xBSNw5IVPI4gld4
JrTsAhfBFPjauhJOP1bE8qbLadrniY/lcuAf1/U+/oM/OQY+VZgnIvGfJDeqw4KBfTXT0Qhbrr3s
2gxNNISg0laB6dbWjel9OOcK8hjmKwQ8X4r4GjmdE6Q+30us7hg0mgmt1sje6YnpT4lkgc8FtwNb
6rIOI2Q/nnR4oyzT0SFZ/LNeYFOeYEOkjo+2DFbY32TIyMqaiWdsQE1Rl0V3o0eKBXENxWSD5pDv
WTyYWVAIjBuY+RPxYuTyNZsrZMh5hnFD7N/EtGe3f31SgvkEUorqbgSTO19zenY3Y4LNiOdnp6rR
u8dr41w6nLpAjIE0thaL39mmU4n3wb/UHEUYlXPCBmx6jQ0TlCucOUgy3OGO7bKMWECaPEKVk+50
opt+2aSLLFbajxDnUU/cS88gfCAaYtLNA5kUXD1VOi0AMMxr00mJlJwWy6CgoJh9MesFFeGgt2wB
Kj9JDoPXkrZOIXxbRe/vOnQYbKacvJ9MV5jZo8F6iRLjjU91VcDx5m5iLbtbInd5qyz4hXU/YWnr
DOo0l7R6ELkuA0/O+Kmz9kYPKUv7CKzz2ngh/mL0D1iA6zoHfU8QjIdEwb9kXTAgmvOmAuoJk8Xl
9OXbM3c7r8PC0+g1k1JGXxmNbz7tfG11poVkpJQy8lgs9XmQrZNoBK2QagzlobRgs9+RjN3UZsYU
6U+0RkEKvzaZ+zcv3u9AkJ9ADWSSQaPzCodSgdtysDCBLtSzB4PtGtydbLyf8AlhcaZZHRpetTpn
loo/cLFfyKBR4+64TvrBi+SRkCf9CoIQO7ByBn5KvRb2GLRPR7cZJgiJhXlQ97x/20dFMnM+Ejk3
iVLxPzMeg5lTAw1woDLGesgMcRpwvh4QVctDlg1UhBiU9LHB83fsB2rWnAKrrhFnZ4U94+b5apfA
Fd67usn6u9C/l1jby7ajxbKAsthOBfpWYviP80SvgqsoHSnm5ug1dFFhAtPeY8p8QT52esTT5CyQ
A1vxWfVj0oS0i4INmSCFVo497BlCu1O5YPWiGrO5et1sHLp0WikOlMX5hiRGYPrseLLszHbKf8h8
7TaZRr2zoODij9XQcIvJUBQAtdjcu6kHHzPQqOmtuNX5s6F3DeQ+BfbnoYS2skYivM/alPYcqGxe
yrMO8/zJRaqtT5gF0Ctk1x9lWU/ATDsvupcDj+2VhW5dBKrOIT0kczlOoe0sxGJ37P2qnthNaZxV
tx7erWyfVK5umaHbO6OV34SKVLOdJW5L9CEmv2ahBxLoOaHYLoa5g0cqxshmgx7YKW6GhzL1+QUq
3f6nBr85Reh02BqR/jqveNE0kofxjI6uYwdLQKdvOgLvMZFcxUZbqRhtssDck+s5dgu9gE0UEQdG
relEcfYW+l3tuZjucquA+ibcuN0WjVfyts0m3dhiVqCMe56MV471+pcpYHlruFyqoFtc9YTWKp+s
Bfp4Rgz7IFAkT4Wmv66E7IB6iT6IdcN/xv48EPVJJszh5tCzotSbk6O33pFhAuRFrtwAuzmCnUFJ
ywNEhbkgk9xm5KHj6M7mrZRfNVOK6cwOeD5BVnGwbnnNcMBmMfmsOjAwZdxTD66coosQC1Tpwc3f
57JwvhrKhG7WUpivNLuyFWhL6W0M0NA8RZLqoC3LqpiMSEQPdokk4AM4ADbZWN1Lxh/81hZ1E47S
ClAraEtcCOqG/IgGY5m0CUFzikfLyXGj9JYCY7tMHhAzNDFIWiAiMxWmsyKwUk52vp1d2f/zarby
vdsiP3FShZ7DJbvmu6uV6ZwE4CYAv7fk0Q4g7Fq+g1zx6K3F0UytbJbugEdhhU69eacTEzmkpe/e
10v+AV08DhbixETj3PaUON192S/PNagqQ7IyAspEPY22dL9DjHrouzVebGeC9u1YLvvFstA2jlO2
ICESe1z/Xc9RlRY/JVaQwG/HFh9W6i+EWLU8HLvIOujwnfFsFvXb4mR7Ky0fnCT9yx0OAQL4pLGH
jHACawjeX83UrrUYtktFeKpl2ziBmZSNYHdjeKBB1SOgEfDry1c5ODm7MvDb6LAcsB1eplDj2n/U
pZlfFknavkd9RrlhUdRE/qHHQnbIuSW4JNzmp5G29wdqk2u+NDMq8NjKMPUH+4x8w9XZLcd9TZr5
LgYw9JvCFAAmDPQJOdnn+lEY9dWdZ//AVtrAgUUIfVGtG/au9+tS+H2mBIiRA8L6niMHQqud8SHw
GIeuYkbA0bqQAnPq94ZNgkcN6UL9zCDtrd2N4lB7xovwVVGTaSnaD4U9h/wuJKkkLFLXeMRZ/kiJ
g3nqV1xCZHj3XqPZ93gE2WayWKanVuRA65PoMWFLuaPY0nB3OOkHmkBG0w9gQc4v7TiI79jBBGx4
5KPGrBbXZhTMNy1UZ/1Q+Z2zs7u6vJZ+pnYmyaYbQEPbD2f+72rTm6aEk43J6cySs3k1bbftQimT
6SmXhXG/ZBFfVzPNDiQjixOzIBsSxyAgDrxy3asz3LI6ot950vAkOG0xyNvk2s3X0MXWB3PMcMrj
Wds3UmRnPxkGB71Ds/ZAtsQPIn7yq88CwzsieTH31cVVxWWy5LVmkUSU3icyPhVpcVuqMQ/p81i7
Vgg9bf3JMWHxapRXU1Z1LLnx8herAjtNkzRbBYo56vY3TcEBGR3HOkIsLzzi8mwJK+SczVJVQGIn
cetaxR/CM0t7e/Eusr4NJ24r2VbX6bq3LTcKJ1VRI0aDB2wOn2ZDNp/HpIUFinpVLzMsIxbSh0qJ
OCLSMZjaUeM0JwNWt9OtN1pNocGI6K5tK2M8ZAO/i6cFcBFYztzhZmwBnKawh9JMCWtjR/coDpXI
ZeNuQZPZ28Aj96KPsO0uNudCO8EvsyklQxWXJENpDXbET8LW8goggbLvho/iL3GX4jgWk6ux2+G4
q3T6QYKJJNzVw0V2hlblh3wDi4e5tP9JUn9BJGAhJzYYQ1IF3WbiacsmwtOzI2lUBz9R/Po2YTIy
I6zhBzSkv6yJEcQHUUz73tYOhl0WxPeqR5O7BU54Ig0IOhQ2xE2C5wVUGCsBwRJEOJqxN5uWD4Xk
1BOodTK7dAahjjYKFBWLzRDLHiANVeHwdqSjLgt5XbSg1o4QcJH8MCWimJqeDymrcupDXLM+wDdt
+suzPfSJE3Sd23/KRi8LuhrKOd1FChPslkQcDx3miFG+AlPCbGPVo37n0qJ98rNc859oY3MCV7Tg
WCvwKQF90cafIAz86FhxJDcK69JOYix4T3qYe5s8scxLG80DzWuYvsPMT5doj8O96tCASrl2DrKl
z9WAfqKMfkifuAAqMwCLiZxdtV656zWVvduJkYcmtwjnk/v4NB412UxZaOk9VaTwtHCoOZzaZ2NO
28e6A08F/ThyP+Hfu+VDgoBpPfW2xV4JyEOdPEpeBnXgR35TXYFt21z76JEem5Mk/KlCaWeavYpo
yV2fUuXYTGlmPrHXJNpi6rHXbyCh0EG45R4Sh2lEYBmZhiJphDGDguhmKe7IiZqUWVeax4yv7FlO
iBkU/LKpQsA4lpabo3jgisTeW0soWimdzF5jSSLZBXewjdssqjvPjiGKJwW6RdsPqTvp0UbItkYP
waVFT9by1ZW0050t4EVfRFSNsKjseLniu8y6oIv6eH5hVCPAj86eVj+e1duPDH2luy8sLyLaOCIg
9aXd32uFngua3vPJeSfXXDdXsxH2smcdgLtlswi0we2cwFppNohNI+TDHPRnpEWEwVLD4o1X0wLW
bDVlFYrHb0Cq5rqlM3th2PVpN6/NI1FF+8uyMmrNsbHZO14R9L5GmRjvUxaJxV0MrhYnDcaw45J1
pXUvanC8F7oSqhuXv9w+cAGaOHZzRW44EmBGN0nCz77JPbhVkGNG2I8Tr4sZOYG3pe+XBU+rZVAz
MLp1I3acOuk746FJpaLelC9zl4/tG4A7N+M3iD0eLIHcd1HG4r2lfDY60SGmi2OZDLG6Y9E+2/T9
ct3aAtdP3uqyq93dFI1EWCQf/F2Z2tZ0wnNW9ZDkTO+ABaw3Xv/j7Dx2JMeyLfsrhRo30byCqtHv
DUybuTaXERMiJLXW/PperJ6EWwQ8kA9IZBYqBY3k5RXn7L029l4yTTXRoXubvfG3mISOF5ohlfUt
GnV0PVgtO1SLHuoWeEtygmHT3qWDyA/mYiYpTNKoVkZJiZ2Chr1I+4HkvFBRSwiizJ3A/1ywYx0e
bNTHzGGkS6vM0ES5FE2+HHezDg+T3fjR8HPE8Fxscit0qh0CnLH9mhq9F3yNSTkfTqYcZHKdtk53
7G0qpiQJ1eniRR9qNMlG4J9KFEfmGWn2eMaQCAywbnryse1sBmpPEE7I6ecW8ZJE/hYxXYwqQv41
W7qLrnM8cPGtmUnyG4NJxieFZLyEThNqumSclfuUAiIZDofcjBH6iipIUMmo4Bz0HskEVlrjt++y
lJTINp6uDUTcLQ1nK3o15pxKu85JR76rlG8ggFVAtGzSvp2beJzd165DO7wyRkLjfUrwL1VZWpt8
9M2zW5T50Yrs9ksgPduBbyItgbgSX9iVN0OZjSL4tlDvpj7vSHSl4kG9OC6iPUUx4vmGPjDDvVQY
HJjYsRsw45Ds0tY+mm30zMVnZQedYqcQ95j+Rnr1xzIwh28ERHVvc0JFM8TylnbjFnI49dA6gHuz
yC6EXx79ppJIutJmRhFuVmZxisFyAFhNgo5iG0Ev2UjbBaY0yCCs8mqW81fRWe3wQvpE0OzisYgX
mUcYkeFRjZEb7+vB1Dc1R/H5rAQyuATCkZOv8N1Y+P7J5SHaqC+r+3AiiwEdGaF9K9EZJP/kOUWg
bU+vlhostf32qjHaTlPQDBz31oTK7wOWiOSngsMMpEV4dmIfkqx1qqhpj2hMpfEMVA0WAWEdnQvv
deEph+ta0K7mGNdIILInN0GkX1FCignUTuMAWYHpF0u4tcjh4CmYwcgUWLrHtq6ekgq+grUIfF/K
rlbezx5zcHeH37SAJ2/1mF0MmptIYW7F1JiUMwvTSa2TS5brrvBRTa7rDnrVdTR0sidTQeXhsXTZ
IRw6+vxbFIvts6ojwGhlUHB4XYQ2R0dDbECxC+CHICvnG9v/Zkv2G6KiALjmvSdpXV6VAuneubUX
hWE7FRIuaU1rE20fSUC3nUhdPNcRDnDSsoiaIkNgzKQqcN/1HurlNK+OvViEgeaipNnFpRf+JCFD
uLeUK+3sFrmlRgXqCbfCDCyovFOKjC0HM1c8sPQ4odmKnaLn6dwpLwjprNCu2KgZ1uqGTWoyXY8t
C+y9WdRUvRAaVVdONhQv+DtGtkq50bympqy2SZSV4o19W3aM2J3QebYCG+gLYu3mucRaHtJ4UfbG
rOlI7mXgQ+GyQ/cYZ7X/3QHVTw29K6/AZPsnQpuHaycSGaQcfoEm0bhRNfLOFttHTH8PUqiFnKDh
IEazi78AxVNhCi/A6ZHHc3QMd4jpm3GjQwswIBoqjXxMaRqwuBXDbSAwCl/lmRcuiRdtN7tXtpYw
uIYO70rLWMD8Vlhdum+gD9Akyh3z2c0XcDMQLEqLco6ybUKXMlt71QQuH8cl57iUWWUd95WTklZX
q3XI3vkl6hzvjtukr4dyt1tkplN459DckivZqTbcs/FuEBETumHd1eh0j4ZLYxaj+YjmEOQpWreg
skxaFmp6UULbLzLsxUPSJbTNhyWR4MatVd3emGSd5DctJRj/W0aHj5lDOsyn8OgItjpwxKTiSK2J
lKbAiVIj2njYKIOUZYLxezCGSLHkIEp5CsbMuXacdjDiFeE1RnozmZx5oFOFgOFH5v1y1WSG88bO
VBgPpkmb9M2EKLpH6pS+dBjqhm+IciGfsZ6r8M1p2Z7s0bGXwzmPp5D4l9FBy2NP5bSpS8JASL11
NB4dp3hQgGonnNWcXTc2CTq8tgJ7xdWcxT36r4XZ+toZdbzlUFyeGRN+f41TTz6RPUICucmh4RjR
XXXoaVvBG7apdtqgkPP4tHjl/pUPRxInZ1ltwYB0BCMNhrNWzZhrukzSCu1bq+eAdALDmFnzCpzK
hB6qCqIFIKHw/j9T2AiQayvq8ZPvYYA1w+y7LVz+sxIR5JZ+1qDQfLGFPviT9I6g71ta/HwmW3Pq
quBKjZyn1wk6++wurmzYD5Sy2PumQ2WDO2wlbTxpJnA+CsduDBReluXgqXMlHlynQZML/dKzt+Q4
2ONnDzzprSF4e3JD5Xh46fLWUPmG5KvmDVY2meFVyUZE4aloroK2ck4UCMJ4jRJiKRbYmgGnY13j
SBQwJ92VcLWMjpa2hXfM48hJ1tJgxVhRg0WOGDr2sMXeNV9TAp7fgkaY9b6bKpvSSz0RBtTNRFnh
TRvWiPf0dQ4wD86fFebxJiE3dMbA6zfGC2pP/+g6tcNkCLZKnQuZV+NDhN+ziNcpdCJ8YkkVuNZO
tKKsH7JwGmhdQELFRGAhQWUQVD0YEtUfqcf21wiyJJHJE2wRw7KuHfgv3gapsgWhIi4a8bkCLW9v
uppd8zqGTTIhVxGRl4KgcvLhJLylR1WE0iqrTQFdxOMY7QzW1G3igTFJ94vc6ZQUbj4Hzl87TIHB
Jhg762uM6/7GZZQeCOZ2WoL95mI8a8OkHlwNPiD0FgcKQOE01tjrawrytvLGemNNcOXSukJTi6p6
+EqTKAy/uSV5wze4pFOMp5J0wJ2kkOmjwoybpH0IdUczXbVunu5h/wjrTI0cev3gqHwfVr5BTaDy
M6xxRNiVPWb5g23iLt3GRVxcISBIt31lOodgRHa6yQrqT91owZxy8tBZmJMBj3mubwgiZi8dWEPT
bBHWqR2l9AHNFZ3ACi5O3GVP7egmyXViukOBwH02v3thJb5TqIHoWxjKE/zrwAc/V3ww1mauAdkE
YwsufBXZGa3lNtXPODn1BstEB04sN65MDM9s6qgNFsamTF2Rw4RLU0ggPsgFdDwy97/MYzNseygd
nQZHFsyQO9vckKcq0ObiU6S/3WFHe7ZTo7S/mE1Y3yAIn4EulcUeeQLpJ7SRYoXuZ+p2UMZGmv1F
R90GWqAOeR6x7LYgBmtONWXT7qwKiTpVS3c4s4OLi2fYbagOWGV7B+9gy66mtCZWgap3bXeda7Sb
UzGiK4f4H6wL0jPRMJfGlDwQHD27+75jq3ZsWu1bB7cIRPmULs4iSu8gZL6M/TTCBMwhTcWLcros
TzOIMuzgjik7zgRzED2gCq/1AwCtAT+Y7l0O415owKoh0LochhNcxbAmnS9n2/MEO45z1EbaCwiz
8Axra9lRR691ZnVsONaUcXjvtoQQrroeLWGCxDop8M2ZtKCICiGSstmWztD+0OnSB48pz5xqx4Vz
w5GU2CvZVs9FFHj7yBKq2gVShC5CLks/ZWPjPbZd0j6J2gt/jEAVzM8WcIYF9e6K78gOB1TmidXf
s2kPQZKEI4KExKoGFvIQvE/Nf6XxCgqnRhuET0Y3GZ8oEk1nL4i1T9CEC98WbB/kr2sfntyDz2H9
R2V6FIuYC+wncNikIaXJ0E13KWD0m9JruXmgCYrEVd1nwVaXlZZkoVbkP3V2WNTbTGAMXWuRTldG
THuRFFLRP41hHX7xUGCJHRr3MLt3SxNDie/hytpSO2ZWM0f2EQHq4yfwlIZ1mrTbjex7UsDccK2s
Igf1nRCQQueDXp3Zed4NXpeyJNi1IjQosymVXWVIcFOiVYnZxHUSarHtyO24kiUNaABuZGzTy2Pd
2yIH9Md7TEHeG06Q9JmW9NBva7rXRyezYfwDBDrPktbLiSOpnZ0COp9fQ7PuX1yzd29wNBgTJQx3
IgtbAgn1AjG0n0m1rIbyaq6oCRWIqFirbqOezh9pwUbZfyLkBoEKIp6ZlhmYQR/LpWciHgNzO1Mg
Y1qHcO4iiNGFUV2NpOcWaxrztILCrhnoCxJURZyv5do1tGH0eeNtL7z+rq9a51ZGRfZowzL074wx
IZ9W+v1IanLptJ7Y5KJs2Pf5pVdsJdTLENR+FR2irrReQk1W3ZEmvdM8NexeMJ2nMhQbjwwZh6N0
CT13hQ9yADFjgOoXRAse/FpHX61QVM+WrgHcxL35LY1T74QMpvrZRmZ7HUeuvirTIEj30usJSPIw
R1CuG7LoezY1C7ZVzUFP4I5h3zo+za3bJvRDj7MhW+KryTJreY3muakOqueOUWxBNvLCHJNWMbpR
BQ1Z2uqz7lvjiMm+GV7wpHkmZXcOpEDca1zHPwqXxf8u0xm1XroSc+F9t3Sj45t06GIqTBK8F0EC
LCkI7Xw1sr4I1v5NTnywWHmAxw59P0f9DccO1NT44zkijHEMwpAg03ImOHhmp3m07RhN7DCVHjnn
Ux+ca4xm3babRAJKfA6VukPsYnRIUtnyn0YiM7jGFGOW8ZU73PYsDw/Smac74oPt8p68ofRTngeU
VAcvsCE+RGWEAW15dwBqUSrlOJk3DfYX46wlwIv8IAKCQ0C7T7VXPhjaA4NsxBbgvFXPnCOLJRY4
Bj9vhR5ID8e3ClSpzsApYUXjdDCgd5TWCNuL33vyIZ0S32CVXda/GnQEQ7W22hJ7GOWoaAwO1JrB
RUs1L51fTcjptVkx+yBhpCBHGWkKXwKgciXu8mKuN/TV8YBTShmdZ00kGkRwpCPxtfYap43gBQKd
KVcsWV59bdFyerX9EZRHCyMipVJSBBzys4mY1BimA9iIURd4nAHAc7K0rIS0kBY7pnjNsroF2zL1
YWDecIxske6luDVpoqtCJ3gkMI4glXP1bFCNxxlL34ra0JH97sjDawr7kIkcp0ZQjwaBeK51VLaT
NOBD2JVAgwV8Yj8utuPyB6jcbB8MVrlXFUfuH461DJKOgI6j40k6k30ZZd/GWMmYw72YNz1R586G
HG9G49BVFFrDjvi1r/OAg/WQFhw/biPDKYs7KY2u2tVIw4K16HOdHo1mNG3s1zq3bpIgQTBJGh/G
EzJ7DiPjHyymGmzzh0aSn+5xsjFtxhztr+whgKIbJWl1B7aapdxPyvGmoGNgequ6DSr7KcVwqR9x
L2RpsEL8ZGyRtiEjLCFZIfjzhlc6gbAYIs9EJk/FKEDLURryJmXr/SzYg2QPc5xHjzYVW85u1I2/
EdTB1s7VQf0gmjouNmQruFc53/Un7I4zzGT8u1sOZBSL6GWKMVlZHD1GSOpFZl9FRcDfgHIPW5DU
BRdQZ2PU5S3ttQj2aTiryn6xhTMdQBNo3LI5IYUU89Sqc2IIv3lSHRtVJsZdwxkICYdQ1nhXMJ/S
EaWlkM2bsXECG9WLp54iUIAooiIvT08RvfO1hzC5KzdDFsv6BjVtlH3KQ9Szn7Vt9x0hhoje17bf
tMM6iUzDvw8NDEJ01jU7BPywhbTfCpAejrEK4I/JV0xANMkQdXnJEfFReSNHDdSGXoP1xSMhzseS
RPIxIT/MRvbemCleZJxyKN7fGMJP/B9eQd0KVhmTMljdzyVv1D7wWdUtyQWZKaob1ZCE/NJbFMB3
cSdLgQnTdJwt7Sicc0E7zFtcCGQPO/ShwL20enau3QnyAXiK2bnJyVhxaANNlD68bUo9h/4NYMsn
6l0h+jX6oGxCXCz5OKEUh6gCE4STdKfYRTJ0ZEKb7TNx3lUAHMXwG/bMJX3ElNg+dZfOKl+XvkDS
yIYxzN3nhioVJ/Uyc8bvlM+RsXLynFAtUG4sE8qQRGKN/Q/lcYdroSNqFN7YNU9JGuZ6nVENepuY
i2mHGnaYsQObxqeGzfV9OvcGX1ZYvcLR0YeqFN18XVk9x9II3OvOBrsQPGthjhQzZpHY3zljaMxr
tLfkYxpW7utMREQQ7KScgXiMzP5gPxyRwMXSfvyUF0Xg33V49HdEZgBMb5L5sRPQ95aM5j7onvWY
inDr9RPsVCLLqrx9YNmJETxnWV68yirg88QFE35iinHfmmlwKLikM1G05JDre2FYnokZoep7Kmrp
jGAi0/ph4nxgHluiMT4XbudGrwiMIJiNVp2QIO366twXvsQnVCUcicJBv0mC6k/4kPHUsl+1gqcW
Xpf7QDgppy2+HO/L1I/93lMCk/JYZle1WCT3FEnTVzaw04HyLy5KV9ntlrBmUImA/VtIYMgGppvM
mupXjBLR+Ji46TDVq6KX/JNLhZSiI1vbby297EW5b5N6BaMGclJXYqzLs9rZzpyYMbwEnAXXc+up
6IcPcPJ6nEhqPInYK+jVJa1d7mU3swGFylfuw6iLacrUFXwXyaYVGy1dL3J8R1uv86Fxb4mHZsuN
A4TOblJk7idazuVDp2UPYcPK+qbf8vgN8zr3nKH+JOD7GM8DJnFjPeP4WpdM0vooHFHD/yocoyeP
QfXhd4f9aXqse3gRkjwM55pidl8fFAblfgNkLkMb5TVJeed67oAbjpOWYf2k/mRh7DYgLZTnFM10
sRWOgx8RLCaEbOzFA+1Vy0iDe2VAdzOjkayHrTE3lXsO4hpLKXsYf02LE/AH6C6wVRGeOWPL73PK
m3IwC/THLjMzeQrQCQufY/3Gny3320xLiahmvoLnAOwGOosE7jJ+CoPgTHaFMl03czZ4G85EUn31
cgy8a9jJdInh/pgTm2G0+fSaIBgAF8IJSLmAFtmjag1iKiq6oHAfbdqUg8y2Fpiujp6SwzkAGBea
ExkujFrHbLGiUNkNdoPCpN0DMFVrRTfuCY28mexididLh9yc3C85wFmwVqGs8h1NaR8DK1Gwp3Eo
8uesrWsaHnE3BSgrF2wnp1sUfbuQDSoO3w6oCki9IP3cMYONd27iyeRKxF3UNjtzKh3jtQS75Xwq
Ow8uYxuw7pygbqHOqwT/myIe5dMnCAcpG2M2z3dy7MxkXmmFjOuHadoxz42JxQNIDJdtPiDnb11A
LLzitxIA9vyKW8AOIOnEWdg9FqQGPtK7HQMiFNzgJ4DtLnmoKleD90apsE8NniG7Yge9E2GelveZ
vCdBBoGKpi9TS75xmAZ0WbGFqpU7BWiwHTPgCEGDYuEmBUF8U3ZB8SP1XY8CgLD4M3YDe2e7PbWm
pf09nZB3W/VrHY3+D1p4bvFlYKEgNBJdN9sjw6/rpxw0A+R4aoBn36ooDSQAglg/pDt/SYywxBTH
xg5jH5nkZNaUTDpWhyz1xh7N4ZDOZnlVh4PfPiH2GdV5gQTU+1a2IAs2ZVdNpIl0PvOIDnHMPxJX
lIWPtJgk1zQTPKfKIK1mT1iF/YNkIg6isduGtJbibld5rnNX6T45SieptpWIza8Otj689CjzkaOR
a1Nd27Mkp4qyGAKtmU9yh0/BNBFRRfNeFDmHoI5vwx2VQXlH+5RUKDgB1DCt+aE2kFltdGYNb3mQ
jd4+Ibhygt3ke2QmqJhqxBoke04UIZMHeAYo/r4c57ecJhhCUZHP8YQNgrV9TU/KXuCX7DBWvbTc
8okGnTsfAwygCYeeyQW5xrxYHUKrr2kdTeUN7ci8xpJj5epbF9rls2t0QgPumQZrRnhj8C+2+dTf
23ndXSPicQ4k5hh4dxKJ4CIfQBFMnuMtJf8cxKuX9/OrassIiJU5Dq8mfmiLChP2ULPPGMIRz1Uf
2CwFhBLm3iMNJp5xZrixwUTmWdg7yeWy8ORmsSgeA6/MCNxjikMq2RXsr33YKCcUqFQXAwjZ6Zbt
1owOw9OlWieocPN90dEFDdAga/jo6AsPmT1aCd99X1ufUFcWcUu1Ia6oC8wzwkl10NgNuEI8maH7
gAI2upmbLC0AG7i9cd/P7kCgWeXZ5t1YidY8MZdhIuQUVn+uyb65T0yj9F+csjOsBTkh62PoS7mr
MGKciNidbrWe6MkakX0zcbRq3nqbHuyaSpz8TpWliJ5JY5ifK8Nh18ZZ0FkXLo/1gXTE6Lmhi7NG
B1ta3+k9zOWJ7EzvKuvI1VnDPPXoQ8UEEWElJtngCuR+cs+6gDWJI4EytpFTeXSv4wxf467JnBkL
yxDxiY6nCmQeEGBN5ZfkOzJRSZIWNuEOoFC9IV6LlN2DROjS46A8JK1pO/Em4Ptkq5tZnfMYD5ws
N003D5zu1WTcl+5k4DPOloL29YycPNgPMU4dYpQ8q/8swC4mT1MzJgEIOrOhLGENHjYZjFZUkwNY
U+PO6MnaNNeKOIPMWHW6pA9TuWSBALMvpT/1Z8wAwVz9dMy667Et9uWEjRJbVDtStyzQreXTpq/C
vDUf4eXG5H/7Bq395ilSoPJeWrfoxxuEOkYZfPfYbMf+jv4ZHxia7xG5/N7t0BuTsJZh6b3lrDcT
w6Ed0wtSQBaAIA7kiWB9sCZOn7fU9N150xWy+BzVouj3sTYqGkiiUrrbxyxkHXa9EYNQvnYyJJzq
QLsoDD+FvWbGOkxkh07lTuTo46z257//9b//+/9+G/9P8KO4L9KJKKN/gb+6RwTSNv/1byH+/S+m
9eX/Pn7/r39zDIFSaTkQXdi1eRYVLv7+ty/niIw3/un/pZIga3FflV98u62qDSefYZ+aqXi1JecJ
3H74tDHOE8rdmN7E6aV26dyPCX2tCHnSx7/Gef9jpEORm6wID0+n7S0d1Pc/hu7dZA+s+58Sgdxj
I3TpvQk8Le1W9tmU7QlSwQ5cJSFbin94ZUz5liVNR9kKar/S768sNT0gIzSGV/aKyb7OJmJZbMRx
jmMH15gjvwkfwNXH1xTe+9tVAOeUKzQ1cxhwDuHu7y+KbIpSkoPemwCQoblxVWcDjmy1la3ox9J6
Wg18NkzNZWOJe0viOwWEb3kpq7NyKAuVdFM3pL4W5sGmTBtTxKo7NgUEbC76RIO462SMy/5xEJ3v
noKMg831xzdx8cqU6SmQwq7laalRWnnu+3uQPKDZCnrzPDmiR55Ujp+h5/XbRpqguhSbmrdJyuD4
8VWX/+ovo1YJaQoCVqhiMlAsoZdR/cuoLeYmCS3fLh5BPRJiUeZudt0nOAuxEc/tmnKwQ3+ZxNlj
6JLO8Zdhav3h6ko7mtEq+Ysp31+9QytbN41ZPPrF0J6TTFmPQbPIdOEj/uVSy4i/vFHlWlIhzLM9
rZch9MuNNlIZNAR08di0nCxzhB9rzET1rku8cVc7pvv88YO9fJ1CagYkekPXYlxK8+J1WgB7qhH7
w5nUSXwLobe0WahjAJaL8gMFf/pGNtvjj6/6+wPlqhYFfC0km3DLfH+X1Di4UZpv5yJhi76aDftr
2FDBpmtmzN/+8bUYplTGXEvAPb2cYxiblUmJzT/TOlfPbBThlmBHi5ZqFG66jy/2h8eplRaOK4Wm
0epcjBSNCdymdL0EAy12fuh1X6bFjQMKSOJf47BOrGQaiWn78XXF7+NGc2HX5i0yj3pq+WG/jBvL
QDwqvdQ/o746lYaq012tYPEG1FqI2G5A1EfDXH/JbPGql4yeddK05Az4ECtqZlsb48PAec6D/3IP
suTJ83r9l4/4D7/R5sBJFdqm6GiaF7+xCstgaIBXnCdNMskqzGzKcvil9VXekPsYpUX1+vFjuZxw
Gd2OZJ5inPFImELeP5WQ0/LshoY+S75thIH4B1qKAuijbQjOCorUQdsG3XvsJ+0uIiB3/fEP+MNA
Z74U/A6qW8JWFwM96QU2kS5wznY3ymOqGypJZeojxu27v1zqcmVnjtSLJIh5FkEbuAz1/maDePQ7
NyvtM0A7b1Piq90hv+dMSDt/n8flVcnOb4X/VW2E8KFsFAXigHrODh/f8+9zteUJz+LHmNy5aV2s
ci1hLuj4R+tsDJ6Edzu64lim6Rtuenb6BSjWPjWnDR7Z6C9X/v11syy5XNR1WdJ5DO+fgDcPtWeV
Wp+RfNABNazR2YzUn3bunFjXNKXuUrRGO7+zF3GIW159fOO/v2yL5YmlUQi2FKgt3l+eFcrFM9CI
s4zZyYp4KEagT+G8UVHTf/34Wr9/S7bjmATVaclnT6vt/bUInCZ3o3H9s4mccWc23nKgC609Eul2
nZtjvP/4euK3t+qgrVQOkwyOZBOU1PsLZiguetfM6PIFhiivCDeM1aGn40lpOPKteme3g3nMiLkB
IjUFxNw5s62OE6F2830DcvJrgdherXLdqGtrToa3yGIVB2lUYzwvyzC+9ULLu/v4Z188JttG1M4H
4dgmf1bCuxiLfTN1UGNFfiXnfD4ADasPhZGJDR259ByE5t8+wt+vp0xp815g93qUbS+uZ6I7IhM9
qWhResTU5gPudUiiPrB/uhYgxt3dxzf4nynslw0Dd4hoyXQdkF4uU4B3Man2iCYKVEzVFc3k9tnT
RrbXWuZrOzTHY6Rm9WYMOiEMbkQTUmZtsp9pX29MDjFbS8rxLyv75Sz0/3+Pw7aBUQnc0Lv4BkUK
VKWTMJUQzeRZSLBnrb4PcemHP/2SPtyxDscF9GOm8T5HNQNpGDzqoyalyD0pIk+f//KALg48//lB
6JBcpZgTaa1cfJX06wSayZZXEmRpv4YKjVJBE9bECLVi844MSZTEVGchGhHXOKmd1Rnmz7SUUbjp
M0278eNf9IcxIhzP8yzXlO4yXN5/SZ5pDOz8xxZFgJ3uvFhMjwCmpj3FB/XDFFSNPr7exZe7PAAW
BeHZNnJnacqLMZl0ZOB01DquKrDRsINBOQ03MrHpcFcKYf7BrWp7vK0pbz8RsdnXfxmicpkaLoYo
m1mWfp6/YCN2sXlvupTYmCZsrsIxnY4tOXXQQc3xxYvqW3b8GpZWeLeE137PloYNZ2DF4lRRM7dJ
Tz2QlwRhnObOuHIQQkEGFu7PoIeyFNhDvPJDO3qclOMcIpUiB8koM6Kb/fLxQ7x8aS7nZl4YREjN
GkN99f1LazRAQ47u6bHkpxN5Y1sQbJzojjXQWQsyC84fX+9iLbFd19aehT/alHTEPXHxWYeyDh2A
4MbRdb3exOlJBXqk2VgFGN5WaTaxgv9lXC7/yV9fk+tyJGXdVtynMIV98eXaGBQo+LvtSbdmeXAo
e5P7MQEtanWztq1q3AJcLP4yOC6WbO7TdSwOA8KW1oJzvBicROZNGZpPQglcx6V9mGFRs+7slJ7J
oTLLetpB/TKM49iIsqVrj7hhHXe0f/5y8+r3H+KZcEckC6rlsnW4eMG5ib6nxvh1It7HHK5ptoXt
OUNTnrF8213zpjth4+3tqPptVACpJwO21o7Tk9NHVnPd0nU1XyjvWlRJQAmb0adBLZE5KHrBbt7G
KP2ScwWWw9+YNNe8b42GvrkV6PaZeMKuNs8l5NaQY2yFXg6qBSR7tNFtyDatnCLSoqOhFOaxgQ9E
uk+mRxqnU1wYy0E0MqPT0GVdT4hjhMR+jVnKCJ7UAJ35OUZgn96zv4ZJOA7j2MkVIRKwuT8es799
IxzQPUspeDWc6aS9POJfziASzR6ZCOiU7CanQ5r4g72ixQgSR87ldwor7l9e2jI43o9YLsgXIvjD
5c0tE88vF0wa/NvkkWUncxjbB4C55SPBqMFfrvLbksYnxmU4W0s+Clbai/sqQbjEiM6zE4INspyp
HB5rrUhr0b0i8rmURyMDtEgIeIj3icyStMyatRNOyV82mJczOT+Ec6WFRkZQgvH0xaQwJgroJREB
p8DTw7Ou0miXk019yknj66HMLxzIqChPHHmrvzyEP3wektKUTbnA4XBx+agFdL6ijAS5IdgL13ae
R3cZLKPtsIzCEWPHEc2PQ1gkIcQpJZn7j4fWH940hxrFuGJbr9V/lphf3nSYNXKeMtSUQS6QvaIJ
zb4bURb98xEsEbaZLJPoeE37Yq/QD0XnkEbOm56xJ4I3He0b5fqTtQviIXhFzk8CwMd39oePhjfq
wEpkzwQ85mJwxU04lmEWhqdGE4uj++YKByGy+g51mSXJxPj4cn8azDCYhYkKnD8Yzu+/mdpMppaW
WHga7JRldExq5jefyWMckx2oB6JS0hLOxhSX14FPi2ByW3Fn1tW3j3/Ib7sCBjMlcupOjr2UgS+3
Jb0eURDUQXYCoyrJVx+d0T1h1hmTN01g6byqyK1Sn8cG5d6aE5SMNnZBxXg1u5YRfE+c0Szv/E6C
XAXXUs+2saK9YalNLbxAqlXBXjI+xdE8lLczsqT+rhIOdn/PBHTUrDO/89ShyHWNCgdZLYDOj2/w
txWcxVRRamfryVZY6YujP6RIQqQl1RgXxfqPhRi7b/sexCviIQIAP77YZf2HdZSnyR8WOmIqK5cH
D5QNuRuxSEDOS1W+C2ELfcPnCSo7cSf7wKTmcCQlhHPeSbQD1ZLO1T+VRPKk1/yr+aNEEOOvHbeJ
bkjNFuWOIF/5LWYPK/4yBP8w4jmTUXd3+MJsyoAXI3AqTIy9TXSChzkrxNrk1erAaZ6tWbrFTUtn
4+fHT+cP86bNU+GxcARU8nLMj3YsqbcbyWmYvH5DtpCFLNaJTjHT2K5UsrluVEDWYRnEzx9f+bdB
QCi4gqXKtM0CRefl/b02qSCZqYoYhzZRs1h5ZJCh/uyiqwyp983HF/vDJMkG3+Lwhc1PUV59fzFl
4QgQZUWUnnLHY4vJci2m5H+wCDFP0T5ytLQ5WF3s5gdSHvoI1/OpmRNKmqicEZCawiDIE7ASNIWO
1KEJMZyfZtuPb/BP75GtmWmbzJdLxfr9Dc6Ic7xWF/GJRKGUGp4s9i3c4U3ocvmswbmKR0qvAzkP
+4+v/PvemL7DMk8zYFkfxMXHjJBdDZ2XJKfW1YVzFxrUgLYko4SPMpB0dkfiGsm3KEb/nw/dZS+1
rPec8jHvvL/lutRqqg0/PpVkvGyToTRWE5L263GM7R8jOXTEYQQFxhYKruVf1vzfBu9SLadCb9It
pKqmltfxy6KLfjyI3G6WJxsn3brgn3qYpQ8PMDazvxyvfnu+nHBoSQp6gdwkn+j7S1kIO3KKRPJE
prPEhkewk4PufBXYzbid4O/R9zWzfzoR8VCXq7IKIfJn3/r+onWKZn8ylXNKAXhcccwCZUUw0Cqf
22jf0gD5y/P8fe1lSeCgY7sU0UybpeH9BaWTEaCTZBZLHv4B7JEkiMfxz8omi4AIk2mVRxl3X+YQ
3EPsHtgd5a4YAdf8w9G8LE3CofZAp4BhdTGotB0n2g98fWrayts3LfJO2BT5RteOWiHXNZ9yTGp/
ufvfPt7loqxTy/fDJb2Lpx35cDFH01entIntEAVvN6OYGdivrzy27v+Ps/Noctvo1vAvQhVy2DIT
nBlLsoKlDUqWZOTUyPj19+m5myHIImo+e+HFlKsJoPv0CW/wUTlEktqxcuckwK++N7NjdeaVZBo6
6Q+x+PrVm6omiO6JhewS0/hvwsFBAAmQsnwBmJUilBE2EA7e/5oZAtnESCZ59Oeu15wVfBzzsCeZ
wzoMVkqd7AOl9P5ycTw5hlLvDVRsnqzs6jun1pOZJOMuU9f4uotVNaYcQ9ia/qTmhookVdOg7hQG
dGS1CDDt42eUW+WqBJPvFU1IjhCXOdfP9Wp55nSJohSmb1ZEhjZyii2Te+0QR9NPA0VD//Fy9x6O
OoB0kcSDC32xczvobDEKUAaqEVO+bfUYszwVUEuBRMFKyXFvv8reqqGTLpMpLxLzWquH2WTK4mcd
VhGq0XknBcnuQ+EUxrkF9/6ljTVtR/sSdcTHT6ndfUyX6ETNRcG5HGQI9A8QkY0830B9PXeBOM9V
uUUeZxSbGm5JsPdisGh7/DZUDHYx8DWxigi9yaP/1Ro2Qv0BtP0N/2+CUCZae5N6mAuEJ74AsQj0
FUzAvU3gIKZAdKPHShi/3gRBGwShiGEEzy5IxB4EKHIZTn4qEkqaKUqVlfdzk+iw6SR8gg1H2eQ5
ixpmBolf1VOIwnjetr8xdRRHWKn5y+OvcO8juLaquTZYRXbCYmubrTvWqipMvy3r9m9clvJL2yLx
FDezuRIbb5eie6EZNClJ4UlwFg+EPYGlIE3hkKD26jaIWn3f1SaCz3FvrARCuW2vD6xslKhQj13N
vgW+pKHVCCiBDvh9F8xViBayo8ftV1Di/SEgA98Dpw92k1FBklFRZnn8Um8vepZ3GJCDPQKa/Lrz
3+QUBopLCE8Unj9F7vyUVeZzWqF2S4stwI4e7KEeISPweM3bk8yawIsc9iiZsbtIG1FkxBRwkqIV
tOo+qfOIlpkzGJg0OsWLVeK13Aw9LOxS+fV44dt9KnMndo6cSEqw0fW5aNyhqmsgQb6d5Lb5XJkN
KuloJtfp18cL3ds/spqXRRVthCWeolesvp4M4kWESISPf3f1FNvRF6Hyah+vdG/78BpN2bXlAy7r
zDRq1XjSQ9evIqEAY7NbLCljkVy0YUA3Li3q/mOaOfn3oVOTPxZ348fHP+DeO5VJBA0aW6cIWNwA
1K6VouST7SMfNf8VoBGImxH1/vtjDPUa6aHLSWFas0Qc9YljKg7CCb4VJUmPvGlbu8eU9uK7owzr
cH+CyaPpzJDkeo/Qvp3duXJwtwRr+sMx5+ICn0hQw6m/H7+5O8eAZNe1ddB/8h+5id4cPceMTEDU
nuWP1aTsA1XLD/S4x23f1zhsA0Ajx8Z62WJUuvLN7q1M6kfIsR2Djyf//mZl5jwSI07MgTeef0c3
Kdl5RQvVg/sU3drEyY9o+3U7gGVrw6c7J4PeJOMvBpIgMJYno4x7SKVR5/iRV8DFUphuTW2W7rrB
jY+P3+/tLUi65cH0JNioNFQW90WUKP0r+dKHQMwYK5ji4ZSbNFXoEyO4omAX+HjBO7GUx3IZEHHv
8u/ytSooU1VVQnjRQgSVe+vcWR4CJ7GBjeJQip2D9sfjJe89o0OQ0diq7CLLuP6S1A1DjTib4Xs9
QtshKNqLqUNgUJ3SRGgm9VbCzb3PB86BNqVNDQqG5no9ZLFndTJqwzdMHYgBvwglshlXksF9f6xm
Kkuxa9CRum1rxO001pXaG/5cWt43rY/6nWuN5cppv3cS0PuwaAoRUpzljE1vNJQAkWDxqxoJ5drL
la8YAhS7sC9BuFuN3myRY/wRO8E7cZsEFvoQhuO6gP1M4H6LHA0N+xSXPhJ1DfBvsYELa39tSu+b
rgG0NkfIEUKWZe/eLjrpIJqZskgwbBnM3x78snWiqk/pgdKwOrZhGu5Mrww+dyiT7GoImvFKZnhn
f+pIItK59/iQgI+uF0SiABb3QJHZt42JyXXcn/VCD864EzFqt5ovj5/vBn0h3ypqrxSUqAED+Vuc
BzURkxV7neGj7NNurTBB5wa84S4eBrgJI7nBpo8NVDd606FU6MVzKZk+A7Nf9B2iZlh54XeuZ50G
A0MiLi+O5+Irj7gtTqU9GD6+tg1TcxeD9w2YFHiqNuaQJzF41aGBzHCqgWN9cu0kOzx+JXdOLDWn
RKIgngOqTn6hN5/cDGY3iDuh44czBMeYabo/1qLZR3UZrjzsnfhnaKBXGTm6AF/0xdWJhqCBSmmn
+0nuqheYJsiidp39tUzm+M/kJNNza/TqSpS/84ZBjgMAoCKQUXcRdFvPcnpntEy/UFHzRVbc62bM
IRBy2WQ1trKbHl3Bl7BF+2aLQLtzccwh6laeXJ6bRRLPfQqOx2IexllefGb0JxOU+yiAJiwXv8fN
EHyc+0if33+awM1YtFvlmB6lmetvWWYDMnylZvha4DB36RA1LatGh54PLc8omPS+f+94RF+QKnxN
QtX1etgUDzjIMv0Sipb/HhXT9jGRV15K+Acrd+edbSoH/bqs7kkll8hQJPxCRZiZ6at0brcovo64
V7aIKId6hID54+e6E5VIPoDgyBIEBL38nG/OhJcmc29U3Jo5aPXPXk9Vt4EEiNWSgZEDXq+eG6ws
eef52JzUWBxC7rTlNoUWk3CduboPgUt9EqVV0exrkPCz0Th9/HR3TgStTIvu9P+PHha7pIlxdguS
AK8nTWJ0LOQ3hk2INfgO+hw8b6MfvyvGYB8GhA0oMSfr0+MfcCcOQJRzGbZxGoBgLoLwFGdOEQcV
/MpomBU48oaEvqF8g/aGPmqIFIHcSbews9x65YTcaekSbeE5gbymKKKivf60EJnrpi6jjDTIcia4
ggFqc6qNBdOMgTYOXoqLSF8cpS+DriXb3sXP250j94/ZOvb+8Xu4ExUYpVLiAnVmY7/ST95ss3RU
VKpqNb3MSqr9YWfk2ypLrPcn829XWXZSe+SIOiTy04ulJsFO90YT7w+koVs3L786lvdpjivhd3Gx
Bua+95m5WBxOEhMuuCDXr9osAHJ6MNcvA7ww8zIJtBw+e6Gl/c3QMvvRjipagI6WOeNK0nbnLMnh
D+0SCnkEtxb3TNIquo06ZXJBB0Kc3KLRj0miYVwRxmv39+sgaRHZXfc103UdOELLBKYd+JuB3cXF
EZmJowqoVqx74jzH5KKrurY6Y+HXBYcQr0jMfccCrPeprmEdz/hHQytauc5vQxe4SaY/smevEyYX
1zlJTzoHU55fEvL+Gp9QMcVblZzv41RZw19dW6xRfW7ftoRuEyxha0g8+yKcQI0KLVVJ8KWNxvxY
ZGq8r6282Tm6uZar3O4ow/Joz0gyFjhqb/Fh8WltsRqC25bYdfMz0uICOU+OKLI+RQvxPNLznTp5
SCc+Pqh3HlECCbnBwfNAn1kEjd6uugQz2cAfUaUT3KQif+7iqCi3VZoysn+82m3NQaeGcTB7V4Nd
u1zNgLiK9wjoWtRt3ZcMPbR9UHUYxuD0jYTu1HXtVq8kWJ12d/Dr8eK3+4dxnmQk8LwO3YVFbC6h
dzgDJpS+Fed0+LJu2gir6iHa294mC+N6JYW4jYGyumHST4uR2+CG3mjkaNjhzOO3QU0T1cr04wCK
Zf/4qW4/IFerTWNY5oEwmBanYnB0dHwxMvcnkuoPZePOLwpEcj9rC2+tpLm3FteaStuGVjeZ/XXY
c2Inq8A7TT5CQxLYkaNFjQQ4ZOV0rTl7ZykKJwmZ5zCB9VrkXwl29u2AqLg/dU78E8Ot7EORKNlO
medkZVPeXwpJPSaB4E6XcQ5bjkpF8aqHh1GOH5AVKU56aRZ7tMXX8M93tiA8CQk5IYmVQ8/rF+g2
PYZ9Xj74PZJfR1cgoZ3HA5iPEpXAeWi7lUd7pUJcx3CLsbkE5DgM7ZF+vF4QOrEaDXbQ+5gK5jhu
ulZ8nqIx+Ls0a+u7KgLtGEZTn2xETuvEDrnHdlWuDyc9w3GGUF7hR4vz7uM9exvsLAIOlQtgJHpw
y05YLjCI0xNsrxA8QFpDn8K90wWpHyEogxrHeEQg9J2ML5oOEAhBL9MoluF8mdB3uTkUGeqcvoGK
7z8KiOavYx0hn4kkxEFrcKx7/Ix3dpVMDQAQwPWyCTuLN++N6Ovkcec3iEX7BaLIZ3r888lxGu34
PywFIQbgArU2U7rrpWKtG/so01ofsa6McjsMzoYSmoeIwmxlvHbvqQgzpmyjyN7iYj9hw92hfpW0
/tjHzQdX0bwjCa/2mUaHu/IC72wSh0Y0jRNqIsdaDj1jlDYqtXZaX61HZOcV4Z0GB1tVJ0qGZ1FP
CFbN5ftLahpufC1yaFAuVJzXrzL0GuE6uSr8cpiBm+zQPAmAomV4N+Z4VEcoLuOCNkZHRvcIYpWe
kQW/UWepmpWR751IQe7FvawBSqQzscgHui7D61iUYMBR+Z0+tngeROdC1CjSUeQoCKF2ZpBt372R
XIPAJEFNrLu8np1motEwm43vGPl4nPDeOsQowZxMBfWkx0vdez75iilDPbJLb3FtYc01pphHkZ1L
1Z1A9X4Xcxzswd1N6Bgo/eHxcreJh8XUi9uRoRQT9CWaVu96ysbIEr7HyUeSH5r7hGnGqSrKj5gM
xadG+nWh8dOsnM27z0kaQAFME+EGeIFiYTEpOPT6Y2PFn5H3yP4ZbCvcIcEgtRUrsX/8oHeqQDrU
8tSQ+QIJWF4xCWlGVbdV71uwsACgJSlu5RmWYttpaNGaaQQ2JeEUu+hL5vNIwZSH/6ZCSX+MWtqc
H/+a23DBWYJaJPutINWW4SKaUDVHk2am71YP4Q4ntvnF69N6OqqNVq7tqduPLE8uKg6SXiv31vXh
7SORTGZWq75Wl/iZJSli8Dvs6owvE0Linz0b3W2sp5J0J7q0WkE83oYrxgKv02ziIvft4sACNdIm
9JVUnxlJvXWapPqhDSL+UxYK0jKe9Au22sT9+e4XDBSdhJrWCnyqJc4yQbDVtAaseUMNZTkzad2/
ilxvdm7Y5Cs7+c63pMEJcIlWFRngEkLkNlYdmRbNqaFMjR+FM05nlFNQIFRR4Hv8VPJdXWct8NUl
R8ukf67yMa8/ZMgdKYX1Jz8EMX1grGqh31xYpwz03wnjW4ABjQIGJqlGpCaqYuUM3XlSB/g7n5O7
gGphcQm4aPLmklnqkzKVx4ZSZDNgTrJBWm4tQbuzFOghpiEApKDhLYdKjaoY5J5p7VeA4feaN2V/
53gkYYMq4pUQeGeD0hRiLkhzipJhOS8TtH+whx55KuRRgfePSuODec+xsEcq+ltecZAvguNSvvsq
Y96KtIJGfQm53ZXv4E0vCHxsPEURDpAGHiHAl0JnckiunXnetQjm/ao8MWTvJNuCdQYvYxsmKb0k
Ui3WbDEmVLHFLvzcG6r8ONeqlx/qKEXaMbc7nFBKur4rwe7eCwafJYeuUt9hieGkL1j1kLpzf07x
TA1q62eMZvTG7eAD6nb1u1C8NQjE7e3CY6ImAfxB3qTLSZo2SgsiL8h9URvNsz031aEd9RwSVp0f
B6VZ0xBYrgfcWHb1JKuKpp67zEq0Dk1de3TN86RlZYhEvYGVJSa3Udi9JK2adcVGjqjUlR20jAdy
WUYLcmwuBYOWNa5alkUEX9o4Y3bV9KdqQq12mxvCRhG7Qzu2CDWIcLnl7iIG+PvBHYf944h0c62y
+RF7pAEF1oSQsEQFixor3jkP9TMGQi3N3Hoshs/CAr908Oa4Vj+M2Hbah0DxguBQoR2Cf1ZWpeHz
UNFj30co1McrufhNg47fRMPGkPBZuFDQJa8PVhTaISDWajpnVW1tyjAUl5HJ6taCNgOUIsLtBobr
1sVXih5eGh4rfNbeW9LKH8FVK1M4mEpgVK5/hMYNr8SwSc4DMJ2947IgjuKj7zjtLxVH45UUdXnH
y+VorFN6SD49aer1cpE5YXKU6/05sodRfEhzL4OdFE3YgR8atknibFCwTXFvxvotnhh5Yo2wsh3l
I729nvgNwMZoTXDIVZB/i+sJ2foYJw2zP+OTp/9nz1P2NRNR9iKaqF953GUPiaVoQLLzQDnQ4Fxy
Umfs/tRmsDqU8goHx4m62dsUYCtXw+2xptXC/FDmEQSwZc7o5VbBJH7oz31fTc8ig9aLXgXWNNmo
blwk7jaPT9Odjyi1V7hkZSlO3/P6I3oJ/MxCm7uzwdcbPvdpST7e5cY05lge5nbmQ3HTA2wScS/e
hFlrqiuTg2WsZiRPtkQqA7EZMJy62EZ2lTpIj4fNmU2WYFSQmMWUHaDXQSZJawf5q0KJO3wocwMj
7zVlpRvCmVyeR+eKoj1DoiNf0JsrsSu83sGZfT7jxhXq3qkXFPbpxsUEKjugqS3ci8vsT/1SmOjl
0U5328obtmJWe/d7h92K9jLMrmscM1uPle8KKnvVwejRQN8rKvIFxwaCWSi24Ui74FcUiCT7oHWJ
g0FHKYlQP1wPO+ZPDf7liGnGEVKc7/3CoEq4JjTmMxyTZQplxl4M3jdk9hXXn4uoww+6xdmmUTLY
FH1fXDpHbw+GFisrWertgTHA40o4HhFCVvHXbzY1cK4e7Sk4qypI0oTaaxvZU/713Y/HKkyGTYo6
ds/i+wmsg0vd7IIzxnV6sgmbTgpGmf1A17CzKvfo2oDD986Y6iZY0jz8+73rAyiBv0GaAW4WD5Tr
p4ycshihWHnn2QnghhKpxKbrmTnNURr8xCMw3KVh1nkIdtntGj/9Nloga0M5Q+sOKiHp5PXiyPJV
yNvM3nnsNUyCVCt/Smo3/9BrqD7WLqs+ftg769GIQZRP8n5gL8i/vzksHkq3fZSMzrlJa4yNS8Po
cTwVkMuaSqEAaMJ6JXu8c7MimkPCQRkiMQ3LS822AxLwunDO4dxKKgiW53NJ+aFOzMidOjCQsKyj
kkEGYJo4JnmeYtiqgxblz2njZcXKcbr3CsCW06DmdEptpetXIDL0ABjS8wrwofCVcPyMZHi9D3o1
fc4rJV7Jdu4sx4TEhjgGsFVSDq6XG4rEabGAss7hmCCL00IMKcPJ3muhNm4mlenC4y98m98BdKNp
Qfmuy+7i4j4YTd4l1jSh35X4GWzmSseTFBq89tMug+Kp7i0bo6/J7L8gA481kYdnSXF6/BtubwRu
A9aHsIjKxU3gyG0GyYHRgM8atfLUNVi2p3GU4dRAk6QIkTnMCHfvHOfSQ2Wci/oj/5Xlpoxmb7Z2
zpCLJsEQ+kjqebucmenRK53iALF/Td3iNmlhKVmeyPqEGdjimxoqfWeMY0IfR3FFP6BEGZZ7S4Wn
ue+zxnsv2JUno28pC3gUR+Qc5/rJtCqtMDTSMWh2lOaM4aWyKXI7/Y638Vpj4t5pBRREe4l+FzvW
WpyOKjAwEdU6fNssaz4YKS6ehY1fWaWhIS6GwdwmI/KoaMphag4TCRteLzo83j53Xi83DmU1BYKE
wS6eN8iUUK16zzu3XVcehsH66E5z8hSAQHl/LCBjIHkh8PN2ly2fOPOs2ULG5tzzPo5uXqjVRhgY
JGyLPhPbLMzjd4pOEnXQ7eFSpftLEU+1ef0x49lEoH9Q0E4bNf0ZxIMFM1+rTzDK2hVdiTsfUzbw
aDMxA5eHcbFP9XDItRAzhfNcNfQJ6rpR/wRVrf1j9yn+KDW8ad+c2hGj56lTn2dTSb5hB2iuhKTb
EPhKIWMTA82ivJEh683JrMq5NaAt1+exUlwatS26WSJNn91SiLNGhX98vH9eVV6viwooa6QsFFKM
iqmyrxcsW5wO8TGpzh72NUiW2FmulD7C5I79ecaTggc2ghyVcqlNc2w9s1Y+jbii1E/WoKb1f0Gt
TJZvx5NifxpwSMXARjS58dNJOjvEnmcwonhrBl2cn0d9qrqDpw0FKs2xwMxok+g6Zp64D+LuuxkZ
56rxZgpDz/gWeQ4OPkdN1E10sMy0B68Pl0L/rmIb9wuNLXwWXbTCnX02JGH6wS3KvNvEgSiU/eNX
dBuhkTFmV3BVQLggvbx+Q4VR6rwIfn/cVMHRG+dPTEzHE4OR/NBM4HnVMRhXco/bY02qLjX86HnK
KdRiTUUxcbu2U7RccXPcxQIPZ7WwbDyuaEK+9/GAS5FWQbyg0mP4vXi8ZMqLSMmz81hP+lcTC4tw
16ZuM24DR+/GY9WPYJRnQTxdWfm2HGOmD2GHSSVnG/zq9cq5F+ZC4JxxtlEAGuGshyroEyXExYVm
SHpwzRjzyLrHwHUmxq1EztvPSgUIVYHGDo0zuqDXq8P6qgXX1ni2+txAnhsuIZ2Ecd/T2XkuMnf+
WEgi9uOXfee7eowkmKzRfIUxurgyOqDSzNwxo3b0MapPfQFt8KTqZYRCdvP+uxCJNcdAfVNOvZl3
XT9hHGIBMWlNf1Zr1drbDabhJDjeZk6MtT7Vzct8BYXpaAM4lAUMu66XclBunsYyas8VWEvsNLN6
j9nf8DKGquYXSZZiqZquYUpvXqbEntD7YboFSoyx/mJR6kpzKOPm3AYh2ve0w6wXp568Cv20Kvzy
+MvJ7XAVJ1FYIiMHrQSglM+3eMJ4SvDdxJ3l3DWDtx+Zb73kQ+VtQiTK9hPMxd2Ukj26XSGdumtz
5fa9vZ9k4SWRFLJlj3vA4n5KY2BReB7V59KAsI4svnc0iyFDdXoW0V+oGmfbibmTyS/AVXyHIXGt
4y3ybnA7yTn4P7r5zA/YyUvNmtQrsVF2NXHOZwMVirazsD/ADXyTIWn7+fE7v7kM5VpSPcRgMkzP
bREFO0tHYxMl3rM1GSBZC5wzk03RomR6IKJYBzOqA23lhN5bE0w5mQ5DNcSnl2HBRGFD2EF9rhur
ik5VrkXjF1souFqXtIU+OdDm3zv4ke/UZFRJJJKj4qVqauBko5J2Vk1jryv/2HCotvYc2l+mDo2P
x6/0tqHMWiQXbGRyKzLvxTutkjiwrbwTZ4UvnHRMZ6siC7eZaBtatkowaScSAi/fu1XlfSFRr6x9
lMZ680nBxTRINo1Rl+1KLL7z0kksgVyBepdd1sWPQlWkbbG2zs8J5m7fgCT2P6jvI2UDbK8/0pcK
m/d/ZprYFJpSl0ie6+vYURWz5SilkZ+7LK8bptOjFu8iHNrmH4GZml+NFuvIlRxTl2f0OobAdqH9
CGnCYEsvixM1HYzYok12ngF25M5m5uDE1dbCtXBCxES2yfQoq6bINwz8ij7adpEMhxqXNutlqnXE
bFprGspfGk47xraytDZ8dVtMcPjpbLogXhyqXrcfIs9Dcw4fsMHaRBW2ZZ9VZxzFqZ7tqj0+3lF3
vp0UxCWHcG1AR8sJRVQajVOMdQYqt4xPhWLpp1QR416vrC+VGyUr0wdZmi7eIe1iSlap9U1BuYiD
VZ6XWhUnzVllvuenY9tcCmda6yO+SqIuloHeB3iCK42betlrF5GHwtZcD2esV3rnTIVbIMWiYjFy
qF2HIXeggOW3d6OCU8LnGr1UzQ/J1ZCTNrIi/Z7O2I18wCl6CL7SnvGivxITD7hpZ3mFoe8xFAzx
+0vJlKVv61hhzIZ5pn22hpGYDh/URRl+qjNjb8Vp0B5B2cfKCcooHbdCFDVMQCAH+imuzF7DDLpy
rE06Z5PzEVlbFYWcIPPmH22JUy1OmFh7/Vsomhrt80A3q5fI0+J4nyHYMWzjBmegXebW8/g1M00k
X2Jd7//DgyKfXuZCa7tLNkWKgUytEc0a+XlUFIovvBq5oY2mI6uRbsB1WN4LkoeBSz9yworo8Sa7
veoZfJArSu1lCNNLQAdYFn4DRcC5RUx3PDWVPuLUHUZxtoUy0/x5vNpNYgpIGMgBuTDqcGyDRWIB
gzycPIbW59HOnDraoSlu1h/wq3ecYzGNcfqnrcOk03YuxmXOPh4xWPn0+CfceWBg2RA+YSrTWVjG
J2UQGXDkqaa3MBbfDCgV3wTGM1ifYq/yPywlTxITH5gcyxvPK3JnsuNCnFtkobVvM4SJ4buSkqH+
N6LTZX58vNxtqsirhZtIS/FVX3DRwx66OqkAAthnLOGa51zgCAfD9ZxponvGeDXbgB60ViLvnTVl
45iynrgLmWsRNMwEjCrOVFjDiqnodnrX6mJrK2b+pQ8bZYs4Tfd35GF98/hRbz6ipI6BfZCUHKxj
lsU8aY3N4NixAbIV5rOD6bUfM63G1LJdu9dvovDrUugIQqyV3LzFlhVJFDQIaNinJlLqn2bjzWKP
12b6QUcM5Zwbc79yIu8uSNCXQu8045cwSaOMGvr0in2yzfnfALXr5wHLrp3mzr9zXY2/PH6Tt+kv
EoIEfBghfEOgAPJaeNMXwZ1mxmPSMU+lqqQftc5Sv5sdycQ+SQs7Qj65KDFLToY2OOuK02obNUA0
aof/rL5//FNuCgGD8Q6tNuChkHC4yq9/ieoGTeg2jn4aetx2/yhTNDXOPnfdIWmfqtFKQqlHlqkv
cwLIZWvXgP4OSWrkw7fHP+R2d3kUzahqyFmXA+/n+od4XcMAM8ZzdZibcBMakXrUraY49mBpzu9e
ivJROvewnVXQsddL4X+Ll32FHSiut25J2ybKDPtvXYT2+I00zfU+P17vJgCjoiSlf0BoMn9hj12v
lzAznkZV6Y52Yg/7Jrejf6cWRylaP+IYmRV0bbcNL6ZZxbvHK9+OSDlC+AkAtUBJRLsZeWTF7Aok
btpj5DSYtyEq8inG8veiGEG15xVVOziuKPxoTgvQWXOQTCznp6ZR47PdlbjJmeiHAkzId+jTIeaV
V+U5Q9mZwsyrsTztO+ujVQ3hWR1wOswCob+YWuKsBLyb0ymfAnsrCOCw3RmFXr/AGLhKaGJ6eOQ9
2ZeorutzVqrJNsEG4oCt2Zpq7A3gnwQITAiiqtTiQBOWoY5kwC6GKgHUZZpRdUDNPWKEbgRdhtzk
PNd6+PeI0mjnCydIw786kPYZmQJwnicXmw71szdGrnLEXJNW20ZBTMlcq+xeM9GrnI7fSPhASoEy
C6jxIkYqaARb7diJY4NHg681k74RIhKbpo7LbTQo8b92rht7dR6M57EMKDLRedi1dYK/bZUkR61T
3Z1mhjhSRVHyERtu89BYVr1r5jI9o+afPuFBiBUoWslfvLbSD56IrW1GcDxXUWNvLMxVD0BGlBOm
wdPKzr2JS/LpuL5dMEsIri1lyBD6Q0CoVMQxD51iB70qe3p1DS8roe+CtGufRzSjdmrbtU8Mw6L3
hgi5PO0mxHfkAH55AaVCQ5Z4jJpjXk5ATuvYPUainre9bazVUbfRAXApUwGDlIVSYEk41eD4jZVt
JOc6Vz3R77Q0cYLDYIkxORhzGZQvrm4nxo8gjIr55yxo/6krL/smoYCFxOkymP2QyIDRWpwvKx3U
TBT8hDQbL1FYNlvcQ5tna8hrv7E56Eo7z6fHsenuojwwpC4Z8Jfi4gMCrsK1w/TsCb3t461oURpH
WdwunZOKx8j8K9X1PEm3RWqKZk1p/Oa6QQiI3SXHI6B+yRWvH3kaRKWXmhqclAEtsM5ywHf3Trqn
z5SuvN3bpegkMsOjiWMTUJYSIRHFjB3nk3cqGzs70ULUP6Kg4Wxn7HhXbvObQMklQ+ObQk/29+lF
Xz9VOOGCrDqBdxrTODyoOSJxbq/bF/gAX0Wqp+8d77AcvWZmaCRHch56vVw6lpgt4cN7yiDK71XU
1LcZYmonJcIqS6kQKH68ZYzFq2SGDqKAjPd1fEF9ssi26WOqgWkMypMJTCQHHVrWw1OO4Ux6iLre
rWkf5g6CvLTTQrERjloV/+D5O6jHFJdI++IOpoq6LP4kCM3CWFQP5NHd/L2iKP2PkhKr1mS2wCzP
lK/J3rRTezpaQAPmZofxVPo0DqlqH7SxSqONh/J/vQ3acZxwvZqDUXnxYC9/QJXE7E7JBF9xixA3
Ew8zANlwcpLKGndzVQfhMW4DJ6cEz7XZWEN6LAIKDFvwHdLyQCJ3ZLl//VV6C+t5Oj/hk5oZwVEI
8bVvLfuzEYzO1jE7e5f0DnieqV/rey1ONAtTYJK/QUsl0zDNxcIaVexrXxmpshAhDVX7CcdG2ddp
q5+1yBxOUszj8HhL3FkTQU5itCE3PuIt1w+LYXJcWbNbP42ha5/CGL2Coqvci0jMCZHxMN0Bv1uj
Gb9mxW/uXiTAEVplSQnYRLxyWcCHPde7Jaz5QgPHVPd97846tjxtVjJD06bodymC4Z86VQxMlcsm
M7cueuSfQiyOEXBI4Nlv69pums2EXuiLWdeFOAR55DjPYRW6X61Z6OG3MsmVrCUSA+ZD3juLDGzK
82iqsXPjVVQbL8Re+QWdrDbZ9VPruJ/VWnOLXa2WbfXRcKtZ+yqGss+fHGzDUloqwZSW2yIDQ50j
iut17EQpGB8iDyhwrcDYYQB1+onOHnodW7W2KyA6TuWN9U4Lm0LsOvyGLk0Dd+3APZJ+6ytk6jbM
zYczMvSzuo+5Nv8aodL9TjG3++NBUHQ3DZbY74t0fAFmM68ybozcCHWLK6v0osGbkbS+5J4m0BnT
fk5TEL+YsHNOU5wYKxnozTZjOZJCkgGUiChJF8sJcHDBCKQRwUgruTRBbzKcxRc8oG11mDvrd+GF
7+RaykcEjsFRAvMOaGCpzOcxD2pGuLaXqhPTJ6uay39avRMX22Be60mxvsdH6Sa4ogEojRLAiePf
QjV2fZQshEfjkNTwpY6s6YiwWvI0z1F5BPQ8H9+5FPc9gQJzQ0xxJBvmeqk5DeoCcnDwVFNv/62K
cdpgX9R+z8ZxjbDxqk/09qwCZ+GroSbyKvAD2O56rTR3a43SsrkQK0tqMMNsc9/SB+WHoSRmtQHi
CQ5+SAzvE/iqodsqiPF4R4En6ycX41/J3sMH5dS6dLJhQCH6UU+d9q2dWm0Nl724v2VckSpLBG+J
hyQ5uf6tc1jS2K5741KX5vS9gJrzi8TC+DTpxU8lEdVKr0w++ttXQ/8IKgmJrgXJjd7wIngWaWPn
Q2HOF+A4/WXAp/h5aO16JUTfPpQsUzg10ssSJpA8W2+aHWVX4VOZVsMFaEWKNcOkxi9aZbUfxnjC
DJwrZWUj312QxIQhMc0j7qPrBZOpBx0y6/3FHOYJBZFK87Z96lpHBHPDQyFKe03f9zY88CYhzVGI
ESKAulyvOE7FXCoFubMT1aq6rQyUzuPAiPPtmLfTX2qI6VA/eenKm705sdgcywSaoCTH1MuopGhI
1UNR0y6NNfc7JbXtDSXVf+3sralC31mJcYg8qozgIcktDlEL7TItsq69WAHSR5uph4RjmdSIG82O
xEp0eIVKLPaljH6MK/mIjMQXr1OFYGW3WdhegkQJdp3O/b5VBOi0fzrDacVGx+Oy3bjDFH3vW7Mv
N63XmR6irHpgbGSmoH0OGYT1p7pr+3pndlaKaYeufOMe9Mp93lqdP3sttmW2FocIqgmhmU8O1umM
rBgIJHsn77t/zcJW0y0SPOVHBFD19KCa01ShhNwJJiZOM66dx9u3DIufmgRfRgD9MHyutxEcvtHS
aqFeLLzbjjlCopveCfoXZhfDSip9e0YIZnTI0e9BswFBmOulRNNr1kT3/1I6/X9FTbEfDNxgklyf
bKxKLX+9M+JTzIMQQcNI6s4Q2q7XC4D1DXY0oCmZ6eZ/I95D+77V6/EwOeG0JvW6aB7IvcMFJm1D
AWAS5BYRx5mMIBalZ14slJ53VWGiGsCxv1hl6KDB30/JAW9PAdZYz+ajUUVroiW3b5eWBRPnV9UN
Ljn5od+EvJypdDlh2nsxQ3f0RdeZ1dZL9fm3awvrL7MQcbDyPW+3DvcGgxXAoigXwoe4XtFL8yTD
3t2+BHU37yPMcM5hN7j7cIznlahzG+zwq0LeVifvdlSUe6+XCq3eNUONasoIUm2vohl66syRW7FC
9kLFDOeHq2BJ+3j/vPrjvY0J8hqnjwopkMNB+iBf+ZtXmogyCF0vqC5kzFkCgtEZ8m2PzvO8F4Yy
V08ovjn/wBALVNC/QT0fKzXUzS1S33m5iyezSjdiLl3j/yg7s+W6jSxdv4rD96gGkAASONHVF8Ce
yU1SlGQNNwhZA+Z5xtOfD7RPlzfI4D6sC5cVtJjIeeVa/3AXh4PclSpsfJd0ntR3cZVH6j719brf
vv7V63WwfDTUMuxKwUIs8M/Lj9YzFAisCUZZRHwYv8u7xNY2DfSxP8swLMuHIRjMN9ZOFktXEoLw
+3iUL/jz1SEy26PZ99ZU3URJn/5JzGNnG6Vuy7MTx12zc/x++vrWXnIHLQAMcumwOdZgIgkHNp1G
v7mp+6o4682sHkiC15/iQO0QcBTX5DPWD1x6COyDMwupXJD8a8Vo5rPXiwy/zQCce8ALXIvaTWCL
zD8WNU5YroVC6EdrLhVv0Lv505t7C8AQFQJUGkl5rMVgbDMnOzVo1U06jJax7Y3StD2nK53wPA6F
uo1Tkw95c5sLwwnYG6UacimrA20xvc58aWIlNqXFH9GoV2hyt7bqmlqTvYtspXl8vcH1ccIdudRg
lhQsAfGzZ3VjWFyLujLdLJTYQ0r1fVc7QCm7tLn2Fni+R3gIAIfiJCFn8AzXV/qO3qAVMt4MpSa2
lWEUXjE56j7Ig+8zWckrL7mXekYIQ2uA7Bba7+WWXPAdg4CbfpMjehl6NZT4bjOERvvVLKO3Cm7i
ir6EGwsQe6mw4cR52VrvTJFhA7zep+M8bKWefRpglm16JPVuk74zrpQxn9Tb/nlK0h6cJgIc6qYL
7WYVOdmECwOQ02pfaEMIjZhXTXbXdrbTuqCvUmhUelTuxxJHSTfIc/EEQwsigM2t9asLVbTXUaEA
pzU0Y/Fga4n9qVLqRnd9RE/fq42j5F6eKSP1ZliNtodddLoNYuQ9wUkr3TbI4YuTYKrz0JsCNPW8
UJbZx9cX5/p6f+rkkilfwBOw/1YnHCEdnq19Ve+HTqnvgiYOgS+r1Y4CWE5NCNud0SKzq+VGupeO
P125ai+bR01m0YVEMZvUGgUYDvbLOc21tNVt6k+7abSSg69n+mlShngryLW0m0FRSjTYohxshVl+
CRL1mkr4CvT21wcAGoGswVEP/XG1hKVZOUEC3m8nGuxUcx2ycqzN6mMI4neDDfJ8HnXbvG/1rD/W
WhNsK1Cem9hSyiuX8uVB/NeHYL5DHmyh0PE1lyORVWGnOLOtYhXugwEgYYV0ZIBwblc13cmHKP1Q
dTLYweow9q+vgeVX/2ehc1QsyU3Cj4Vnu2iorcZgxn0boEWo7xNpBR8Sf/ZvG+L3K1N9eVg8tUIh
kMuNvD3Jn3V2MY2KWe2MWextg0c5RpXaozbp9caJ/Wt5istj8O+mKMATlFMn5ql1OZY+QKpChobY
R7LT7yOl5fKqtfGLH4z2bp79awHVs66RseehgdoVxTU0tlYDaCt969QkoPZR3kOAUaG74D+q7AZS
Bt7rc7U6legbKp9cloQHzBYM+9WOMQNucQwC9X1ttu3D3HX+RlNs24Vhqu3VNv6RZGF55H08fsT3
cHYDM7TPqh0lH6wcoyWiu2bPOgQYIQp7MxFunSYLu3NdxtFdFGbK42wlIJcGVJxr2IX7PrAz2M+L
tyQyBtvc6qp3r/dpVSL+u0+LMgYH0fIoXvVJM5uJHHOn7yt0Ut9zO8dIBMj5IBJRk30GPK0aeX/Q
+1rxwnSWhzS3amqwSr21xYSWgY2o6uvf9GwJMcwLeJGK1vIGWA+zWoaa6Ckv7W2RmPcIL79rp2Y6
1DmKrkUx/3q9tfXmXyaV+IBLjYwog7Da/IU1j1ROhdjDxnE+JA76ZawBEtVqo+7L2dDcCtLYl7jk
aHxzy9SdCAARoiMHvH4mJyHxGXwSsS/ZmqdQAysTi9B3pSyn96qIlJuwmfWjrzTXClDP+wzXgUQI
FEfOO6odl5tUmH5NjnQKDilp4o3Wdv1OxDj4FUbKw9Kui22aZtj1duKaJvPzuSW2pruLirbJo2I1
2n1p5jXAtuQwO9CaykIW28IU4Tmxic/Q5LpGE1q1RyVtsU1Y4haeEZx+q/bS0UBsJighBokS2vxu
SBRisoyHne2gdzzOqJySWe0Pr0/t82ZJaEFc415nUUECvBzgWkaIKlu1dsh8oWD+iFEXnuk/jGoY
d9EcXIN9ra5yerlkum0m1YSvSrbwsjk4Dl1goCh9wIWs3jSO7LZJ0YtPIo/Cr6bitIdktK0NI626
GbN9JaxfLaen5pGKs//yKedfLpu38IbqJjQaDin3+akDpOi2kTLsqzK+j7JW3aZR8gX2oti9PsqX
L3iyPSQJwLYQmXIDcDqv2g1yNXKawNAOaeVHn2xcIT0jGYIHJM/0/SyI7qj6Zldi0xcbJTUK5mpx
+VmfTnqEEJ7tZPphrE2xUzLLRomBA9NoQsj3POQ2VatdMxh9YYJRnGG78D6FBPFMAwuorzVnhn4I
QZXtcSX03VjTqr2IkaOweFZ5jt81B78ozA3EHP3X6wP9fDmTWNcET2MoYShUrS6JAalXPZqleUD7
edymnZl5uhzivR2asTur4dusApeJ5SOhDRL4kz18hl6fIl0kQ5VYh5jKhWcVtn0XguGA5VmhN3nl
Wn+pc4gXcavjFbg8xC9XL7IXuTL3nXVIWMMH7JzrO31YQJODMfyRsXGuhHwrwsFfvYPZB7eCk5eE
92q3VsU8IoUSycMMqcCtYjHflsOQvdcLf8kJa2Jfh1a+11MDYzewkvuJO9CNebPu+6ydb2Nf7x+b
GFN13gjFgyjz7KGVUERKTQs9oEAZKBSVkGjwgyF7Wyi5TA0vM55k/D/YjDW+keRqLwo/xrlZG7IH
s8tMT2jo8VZ1d03u5vmxwrG9mJeoaB0QpeuXEzP3vpY3srcOVWHHB0eHEKOBQnkYGgvkAYxYr0gj
exdViDW+vt5XQeVTJ+GwcUUBdFwcai9bthpuyNAGwINxivl5dvgAtxIVmju5pn14va0Xlp/xz7ZW
e6tErBW38VYeZKDhFC5hqU+ys04WFAKvNnp5eL29lTUMy29hpgMFAxnG/iJVcdm5aC47y6fyfuBq
6h6Vsn/ItS7Z6E3YfhhqJ/xROfGN3pXmsUc0xEWZbdwRqCz8U6XavP4xzwYavDkYcOJ2bksUCVZ7
T/YYQqtwqg+jVCwPYWfzBE3zHDqNeP/WlghyF+VYYNj40a0VeEGeGVIhuiU8R95AiWdlO5RSP0aJ
br3xQKFwRhNQKxhcSj/rTnV2OxdV7mhH3aqym7wNvyl2+SNKx+xRy9Rp+7aOLWU6QtiFhEi29Jm2
Av4+lQxSYcA5sgyvbpz41skxa0z77JqR2PrqoykeCVx5CwiMKuHqvu3rqcZihoURqc3kllNrLWti
9rLW17bhJP6sM0NeeaCst8dTm7yEFvNACGHqaoWYU0xF0mjMY4j+/k5vCm2Dp2juRVYdbduZLNvr
w7k+dJb2FiYTOREAQByWl7ujSZH4z3mVHIGTV5tOK4WnjmAHNxNp0u+9ghq9OmbODDevZ6u+3vjy
y/+RDUDrYGmctsE6cwWsS8yqn8uuH00TDGWlfhFlqW46v8YV6/VmXppHsg48OiD38b/VkVNkpdk5
9mAeMWpTdtY0fRQKzJ1YIkuNpkpwrgJZXbn1XppH6h4ke1CBek6dsVC+Ldskso6xsIMbxOP7d7Hl
JBzhU+Hp2aD++Xof1yfLMpT/aG+dhzDyUrcSMknHYiw+qvXQ36JSOP3sI2lfQzu81BTPDDq3nGAs
m8slQ04Jol09wGOpyFSlbZHdSS6qzULGuHKKvTSKUNXBiYFWXBRcLpuK1SH3bSAAR9vvk9j1rcD2
qihNiBsQt3J7K8+vhLsvdY67HrIdiapFHO2yxSxoDJGqoXXEDKLec9Ao5073zWMCLvXNTaHntNRd
bA5pjVfxZVPTJDozrkN51KLsR5qK6U6Nsc4q/XK8MozPO0VNYIkrKMTxXHritfyjCNf1g90UspNH
qgfhPTR5gVXJsAgzVm+DVPDGhThLbQdM4ZLp5MV92amki4vJD4Q8Cr07WenilmwPLQA1G7CahJYv
Qmv++Praf75KqOtAkYQGs+A41n47UzdjSmjP/rENat21oLOe1FpbyP+NsQe8+TaZtac+LiI0JOAg
N2B4troXMr8fx4YI4cRdam2mvA4epJGIK2mhJ9Wcy9PRWWpHhM5UT0nZrJoRWpCakzEGOAU62V6m
aeM1c9o/Rso0uUOc9XdlRclAxn74WBlR7BGiDqGHenm0jfmH2zS9foCI01G71Ht55VR9wuo9+z5i
R+qVqPE8M4gx+hFlrlRTjrHVB24DQOAH9k/9bd0Nf6QFwkdKaokdpGqxEW0pPTPLnb1p5s1m8kP9
1A9je8jHxDjocSMWWZmHapxBhFZpgLi+LTxqk/VnE7dCDxM9Du4UET1FsYKtZcbWjyQerDNiWcm2
NIzhrBiDPOZjNh76snE2Zg2IeohlcOW+fGErUawHiLxklNi2q01bWFlDoN4pR5Ci4ykNEUuc4tw8
tbwSrwzwy00tKHeKApS+VldzkdSNYRaTcjS5oO/gnyM3DZbnFPR5faWpZzektaAeKFJSEQAY7qyW
WorQW4IGSnSSfRNuoljRj07YqK4MG+UobGh8hoF+1Ovb9ln/aBRQEsU2Glyshi6PCniBHCNijE8o
jzX7qDObvbCjfp8b8bXb+KWmSHkuWsEU9UhpXzYlFfguoeXHJ6UtMKIZrfE86GPrjU2WX6GGPzuM
6NU/m1rdjl3am5M52jGqZnbn1qGWb6dQhBvG/88goID5+iCucJIcRkt79oK44hohXlwtSGeCLisr
9AD7rjC9XCmKTZCE5VYfZyx+ZB7cDiYoDzOXcjcpogP0r8zghpFP0GMtv3fQ2vkwBX2JDgwPk6JM
g7eGtHyhxPoO2Amri0m4HHxf5qUWC9RXOP6z+7gzP426FnxJaXPnGGnxNv3Cv0aEagXwSIqqLDBx
2R4GL8GAFH6CwUqf7+J8ru/ivEOjJJeKi35BpbiDHlbeTOiWu6PRxDcWTnBXAsAVWfTpMyDnANKC
qgLeb43y0+1KzfNGTU6OmBFuVFT0ccdynI27WU8iTJfS2vlmNX3UkvHJ5u+N7lNgceDeV289sxaY
4ZMQONlvKCarJQmcHp3X0k5OnQrecA6Qt4K8n+1MdveVptaJO1YjhWbCCCgdvD7XKIu6Lfq4wIbv
VCapfhdkqXRNYOfbUJPDefQry7NxQ3gIrVC98QN8vl7fDS9svicylgkM78ni+nLqRwQFixYJsVOu
9ePObtTwVMRqsy2nYnpvUtS80t6Lk0yCiCsBpPmiYr9qcJj9ucz69NRbo2CBJwPYlbmt3MGxQsrx
Tmh6MxyAwJvTTveKEdkcNuU1+8OXhh0c9FLjIAQy1yG5X9ZOjxZhepKjHN+PgMB2Aa5pJyPt/uAn
wyehOKlnTU3kWS3GPFeujxeO1yWqBLvAg5n3zjIt/4gv27kKJr+c05PRpT5Jo8a+a6wyOgGeuGbM
93yGWcK8/MmUgqIlj3LZVNlD3O9HJzspVTi5xSAH0sOO8g2tzg96FyXX1JqfpY8W/Dkga3CJBGNw
NlenF2QzULOa05zGQtqeGiOy2CAiDGUpLFwlzxFQyWABqp2Tbnshuj3SNPY7yo/mJ9kb12qyzxYc
oQf5SJbcIpMHcHk11FXeWumkjOMhkWnruBUQkUNKUd1jqZVog8zZXcQ4HKeyN75Q5q/2UaR8f9su
IxW65CnRhGA44Cvpl3Ng17FZDAWEsU44I5jwPnVNWYQ3SHGMN6OsrqXH19EJqXEuDzIEXB48y9aB
AkbGBFu5qZ0cIzc3Buj3jdDrzsWXSEeLQ0+9JMitK+f3EvL8I7oForJIPgICJfriIlnLIRmV3xYA
35VbeyrEKR9l+KC0ao/Ef0dZtu3Nw1hg0pHl+bUE/YstLzoYC08Ypb/VcT2OAemhCbaclpjqqQgc
e49DYHPsC6Sja2QS3VbVQh42OPe9PrGrfAx9RpCJBB5ZvOUEXSe7Y/REwp5qzrkBF7VJes3fxUP9
xhrl0gqbChwgz1GeiWtZd7ORTevkc3YeR607hGor3KAdw3PdqLOXaLNyfL1Xq9PpqT3yFYLn4QKA
XQe3GXifITCn7JzaMt5YZh0c6rHFBnzWr5V7X2gKNTJyInD5AOKtMUbwz6M+S+3szCuXeSoLX0o3
G9ArdarYvvZAXKLWyyXqXLS22ocApGelyfCspBAipBfVcGC7wUop4xfvCeTFAzd09aE0aueMoJhw
cXLWrsSfq/N4Gdwlr8DlwsEErml1PA4YtiRpKLNzURtZsMkQrPLgaYr3tTBuDCVDDvP12VwfyH+1
uAA5yM0u6YzVW2Vq6bKcGGMzmKebxJzO+Ew5v/JOqU4d/nnvbI0ot4ydT60jfdULTDIdCOHmfFx5
jTu5wjdzMi3954nOexC9E66Iy7OwC5umwfI4PyezqVD5rVPL66vGgH+dAGhrY2Yj04O9PsjMU/y0
DVwNiukZSHGzNUMDcWlBljAobeuPrkBkUiIOIDZ+NmnbKwP30nLRyDOx69gMTNrlp7aDRtlcUfNz
32NgmUCkRfk/sDzpG+ptpBCptODjvlZ2Y3xsilhsA7u3+yvTtzrLn8ZreWKiyr6kvNRVwJQu0bId
W/kZv6wZRMRg9hTPrXJvVn3i+nGruFJP3lhP/qtVWNxykdLiqbRapb6Syd7OmKUgEfIO4OrnfNQL
QC7TvO1BknqFEf4sKtX+ONf9fGWfvnQocFX+b+OrK3vwqxF1iSY/lxTy7loE/DZQ86xTpJdfXp/i
lzYj4ZfO5oAghmTJ5QzbpeKHRTnl56ny868AkpOtTLqBHBAXtZvxEtq93uDzqwoRAJB21LSQ+HhW
raituOxI/OTnOqrK+zrE5syPrG4/TO0DOuURYqb2+KFnpq+c6S8tI7Au1PRUHldUaC57qophatTY
yc8K1jL7SK2ijTlAktUyGd6oEqX8OQAV8npvX2wUALJEmJFa9pq8igIyNZApKM5h1M3vY0uWtyLA
h1DWmbnzjaB+F5XWNW3kNWz0ae3yvlhkEgGHcW9edrVIVT9IxpLlE6bGtwkd/gM317Rtqrh5bDTz
F66q1p3dKJ8qKOxnjDtqksiWuMaefqn36HpAUCAwWmpwl9/hj1qMjEuVn7PU0XbGZHU/1NChMj2k
0dfRMf3bqeuGK/P8NJGrO25JSQHlJEmEEvFqogEl2Mk0kebXa+Tb8VNX3ledCa/fjsePYlLV1gsq
df6WGam5A3gU7mXkTExJURx9vyh3FHvDWybuWp7nheFAq5r0Lxc9L5F1IF5aFFY7KwvP1HIQWOrs
aSPNWmxljSripNn+fprSYf/GFbhcMoSjbDeQIs+Kn75SBlmCA8+56cMAoysg1a7aFZg0EAxkd/3Q
IR9j1taVWXjWV5ol7OYfII+I+VeTUAaGYkIID89pq2m/Uhykj8BVklOaD5+j5VAT43QtFl21CQwB
8i/ZExYbpRWkKi6XWzk2iRjSKr8vsXaJ9rVvD3bqgqotzMKjnCfbB9Vvu3Tn6O1kvS1lReNLbheF
EXBPMHXXbuvxHGYkrGR3X1RzccM77g8yXLCXxkZz0TYZr1yKq3MbKCSPS4pA4D4WLphYpSe7srfM
wjBbmMztvu7gRw5mgtw7BjcHsIvi4fVV5DB0/9hTNAcUHyDmwsMh0HdWt2FdSCN3xGA8qtileaPO
CyaLEQGwUGgjUJzG7aDWOK6HaX6bFIPy/vXmV5fG382zpHjJL9fUajWBIYDLLSLjsRFzvHX6sT8q
Wa0Ch5ycTTzqH8zBtjwo3PXm9YaXX/y83/9peNVv0QSiDYPSeLTjpNg0SF+9i3Xd/vB6K+uF+9fo
wolhoyDeuE4/Bpg8GFXZGI+xkyif6x4qo8JLczfZMjgUVercZLXor3Tt+QpiStE9IkOB+BEo28vd
UjtNEqjBbDzObTHssIuzNlYLohkLNNPNHP8a5mN9Kz1N4pOuNzoa7NS1hkwaySi3Zst4rPqy83LN
qjzcz5ChF8W0gS4U7Ky4jncpoh4fChRtPT1U63cVui1XUnCr6Gr5kCdnBkFEudgmLJP+j9xT0tiT
lkSx+RhaQb41uyo66Q087rkorim0vDDIGGfBX4H1BHR8LW5lBWkFGmwwH8e+e6hkr51EYJpf0z4B
KSXH6hrZ94WVROGHNCqvVhCva9xCrjeOP9ed+TjBqj7kWef84gJQNgPCHFvfmBxsAI1r3IkXdqdA
ggb64+Lxxtl3OZ6Y1ok40TvrEfs8AKVO3B6dsYNwVLTGefbhUyRF8Wio43TNz3F91y9TSbaeMHJJ
Ki1ou8um/QHrry7XzMdyggKbWhUlXANNdR/E5G7yVYwrkyDamhK7IUrl3a4AA+SGSNPe+21sbcO8
VA9NUF8Drl/OA7gRLnpCrwWyzguPh8nld2lxEobkaqwfC1HCuSHZmeo3fqTWlbPxhQDw2+dt3P+R
dUVgvk2s/6lxmoUVDe4JmskavhYOguwq7mU/xlJGuwQXhhODGG4SS16jP1/eC381RZ0C8imeihLM
3GU/jZiIxRaj/WMCprZPpVbvBj2dDo7VIb2gSJj9TqKqH20cwNwY39I33bqkRGkcuNqSbANbAkPq
sn0z1caO9Hb8sxghjBwc1BXVh6YKe+tTUoXa4LsKqgHzlaNzlVBYmiW5iDIdWVtufUSkL5vVoyqf
WqPSf85NpsCQc0Ir2SJEZVVHmdZl32wAEKndewHd0H4ABqrGd1OThY1r6D6QdwQk/G3r84K+EnZd
njd80eJrjEo36W4qfOhDXX4YEReQPStSf4KShF5jJIm2i/287Tdmk1Wf7bzsr1HwL09T8thw3yGP
ks1fcNfPwJK2gnpfL83wF+mOBqfscfiIG+HoalkW/njLPfl3U0sgsljeEMyuDu6w7dhwONn/gqwX
idvY6cC6QW+y0w+aHsuHqQ+xIGSvSfPKjK/HlZUOiB6SBAk6RDjWOgPktvGacsY4cJNedjeRnYv9
hKq/cCNpKQckB/JrSu/PxhVYL1pA5D2wfuRkXU1l7+MGlTkhtrGKpMyuBK3plQGneqcWwf71gb08
wRlYxGiWo5tcB1U/NtXlslE4w6TSVnXgxqblH4o8o66fFoM7lVp0P8zSuEcyLXFDOWeH15t+1k0g
tktajkW7KGGsm67nnjwhupA4jRv2dBc4k7/NeLPc6xVFwDe2tcDzHYhcsKdA4qwL302kdIBacp9u
dn78FbnD0nJBi3W32dw4zZUQ/VnP0D0iWwoxinQf/1ydjYkWkzSfkyGkYAzMEJRRkrlNnDqOO3BJ
XWnt2RTy+qG2g+sURxMKk6vW1NkI5kBPrdBVA0MdaA21ULc2Q9+g/pGayQLmhZXgmFNxFpNhf359
bFdlJtYQI/uXcgPZQmq6q805kLlNRS/80KUKoquICYt42pRDZqenYnTw9aqLIMa0W63tH6GNyL+b
tI76uW2b9m2eX3zL4vO7aPtTYlyckFffEhItz9IZZOh2UkT7Tk/bm7Yoe6Zc5jgSzdekGJ6NPtVF
slkYt0Hc4nxYbSC974KRxCRkhXxom0cqqd0OcSnFNdLUP4ZJ0b0LLDFsTIKQKxtoHWqgb7wY87B7
6Tb50eWK/kc0i62JrO2sp+lRxNmXKSsfMV8WH4tcpXos9emYIDd/5cB4kgH6z8OIShMxF9EeMqKk
R8HtrW7A3o+4hAqhhq5BDN+8Vyt45Jt6zKbc48/GB2GFY3EY01H/YrVZ9E5kepd/s1Ktv23QYxxc
s0imj6aaR5o7ymwqb6M4Nz4D2jPPmmzGh7oLIa1HgTko+wbC5fiV03C4bVUox15L8FY/SD1Iur8e
B//1ffw/wc/i4a8+NP/z3/z5O4nNOgrCdvXH/zlH3+uiKX61/738tf/9zy7/0v/c9z/rtqt//nb+
Vja/7br8x7c2KvL137n4FbT095dsvrXfLv6wzduond51P5F4+9l0afvUHN+8/Jf/vz/87efTb/kw
lT///fv3osvb5bcFfNbvf//o+OPfv+uLv/t//fP3//3Du28Zf8/t6iTKv/22+9YUz/7az29Ny2/4
F7oKnKTLw8ZUFz38338bfi4/Ucx/cZSjLYfo6lJyB6b6+295Ubfhv3/XzH8tokfExlymC1KdHzVF
t/zI+Rc1aoOwVeV2Z3FRavh/33cxZ/+Zw9/yLnsoorxt+MW8dVj2/1mgKMc8GS6gG7DYr7MhV0dA
moSZ1qHLKYci9TSUBOY7kTniZ6twKuDgSFl25qFg5Y61z/pE/5IH8Q7ProPC4QLcenR0t6KiEvrt
1gEwCd0/7FzHVjpXK1EjnH3ABEGabGt9MkCIO9GhTOfMRUWYaqtfq5u2iZFgND7WdXuahqr0Uj3E
vMKWFXaZjnVTNPH7UJnBljV9ufED/z4qIOS1jrVT68atAcWeS0WvtrZWDvd2b1BzcBTF1ZQozZnD
9pG0TLApJ//dNE2f/LzfxIr02krustAfdpbmB5+cyGdDyhxsd2hRzprVzTBb+udsbKgHz1np6QBB
N3Mj8E2zqp6XU/Mx62Pzfmh1cUyFmrnSyn4By3G2Ppv8QbXi+ZepRF91e0o3Opbbm6ZI4qMeiWab
0eg9cZlxk9tD8o63j3bMQoHXotP0HyOZEVN05IVPpg/wYMvrxXw0AnhKVWC+K6NhM5XWV6dPtR9j
nMqW63LMhk2uleq7acx7mION4d/a+liirlMY87lqZ3HmFZYX2yGIrV2Q+fYvIn/Mf0LREZS30q5d
p8yCL4Xd6IErRr15CBJdfoISKWy3i+bpgRxLdifYFaFb403rmoEUx8a0h+qhwUnwHNXyl9OmMOcx
DZn7rd4O03GCLL5HEM6awM22ThjtrUAGw2KMQjKqA6YVeyIfLE90sdZvhiBzPuuxYY9/Ng06nEpT
qfdlJhrDa/tU1z5UaqDe9bV8l+PwsM2wLKnQ3kiT1lViC+WzYFQYuyq5LSLQlVTbctw6ocycRq79
ewRI0g2GR+U2aKP5Hk7EHZCMDPacyMc7HmnCVapsOlHk+EMOOQrBkW7kqIcYh74oIxcw9LQLcv1r
huU0unmq145z9Cny9WAzF7kD8TpwS9XcV7NJsVGXRzSa5vupxsWA4gJ6II4rgnclymlu1uV3/mDc
Gol6GycSU/nejdvpMziPM0o+VAmjm7zT7Q3ZzW0QBtsuS3ov4tEgcuUQTtomjEu3tFFODmuzdnuz
OuNfdS/QL0iz3rMTfzNmzQcZBx74zXQ/qnpNZD7i2xZ5uNG04rEv3ldmjQvghEHfd3R1tuM0MZ7q
Z9WkCtIl3b3f+4Rm1Z7jqNvVGMWovn6T1oarTv45EPlmLMgKcYe4ZaxvMXrqt2hgHKIo9qGFR95c
V8yq4tzYUZkfmapdjzBgWo4eSVt93yem5nXjpHmDJY5xFDan3jDnBzOk3XBJCStInm8rmZbv2Ta3
WvwwBbprq1+jxP4Y4ikoZnM/2ZFX4dUqMNh15vw4tfG9bhcejuzeVM830PU3YfTL4FSRoxYeGxGN
H4daWDzAWjLP1d4geUvFtt76ofwoUz/ysO8xOeear6RJtNsQGUUPGelfRZo+pHHZYLQHbqlTq8+g
xX8ovuNvK3bjUTe6m3HMNt2Y3uVV8w3bzT0isPOhFdqfU56MwTld5CuGqOn2QJz99F2Bt9wGDWa0
8dW5AHEE+FydIrT79PKuBU5bxEUUHBvqjGIXl76CokwS3vBURioO9a86+Bg4vXCl4uyCKvHaMNko
EMSmJn0PZvVnpKh/5hNDpYV28i6bB2/uQXf7aIXllqG4seyUR2Pymx9irh9VRfUf68yPdDfQFeTB
+kJsMRzqK7dXnf5sopq70UulPgzw7i1XdukxCErtD17ajVtkTfFZKfLe043a3yLL7zzmcdxELgiU
b0CvnbMhoh0O560nWx21spLcv11YmCuYxplqyXuc5XMsRO3PqQLSd0zj8Tg4PR50vXpbR3GE7EXp
nOzA7jxDj8tbH8UXN0xxCyltrymzD1o6PKRVvwnbMoFU3aa3lG3je174nP3hRzmxM6jtfKqyYmck
36JCeGYYvJfRpLuyUH+itX8ILP+UN8Whj5K91kbcKsIabwIKQ1slqb5ThD/zJPoOHaDx/Ab6WFIk
72pN+44+EGZ9Qcflo0WHbNQQLpH6tiT34dQoY6ObiwzHbJRbUDPj1g9khMFXbiAEmtvYuiP6Ljp9
8EI/F242l999TU12aZufRtWJf/RDau/NIv/h1MVpSGp1J8HxZ6bhAZckYYwLVOxnd1MW3VcVgWdc
T9Lr83CbyMnzq3JTJr2bG39o4x/z/KUxhVchQhoy2nXOS5ZF18jik9MPt2nNrdYa8bbtxoOpfImU
fC8SGbiWPn+SdrKPlS9W3Ry6ajhLY/wQYGuEe1WVb1gl7ozydGHKfafm7+q03xnFeMT1ju0AT9KQ
/UPQlvciIEtQYrxOVPunlAA7I7s5L4ZBXVMfkWKFBJKencr46FfhZ99QTn3fnRIWcQFIMGjjm9xy
PFKbvScC9atfh3dWVh6NCS6hPM+y+4Rz7UlXxAeFRKAra+VOOvnPuX9fNTLcab2fuEMZBW4/Gb8s
39yK2Nz7+jcDHqsdI+KkBuipjeZ73pKfp+ZXJtNDnwVnsJ54xeMZJkhZFSmMab9GKtOOHuLOcPUu
fAByh8h1CKPYnFS2ue72oLN2NrW+UNwMWD5ts/R7ha9IgAWf3pSbuCy9btJmhnzYOePXyLY9wbS7
4WiK7aRrZ8qS+ypTlKOtNsfUTjDSiKHvT64ap27YYFgc3Ijp0zSEGDgHO3TYPUXXUhe2V3lS9bHg
ndA/9pVz6OfxXR/2uTc7/5e9M1mO3NjS9KvUC0CGeVg2gBg5D8kkuYGRyUzMk8MdcODp6wtJ95ZU
ZdVld9GLtu6tUlKSEYD7Of/Y7VQWffHSpsXkHLKGshkS89eTNzpmUi7Glz8MeCajPR9YwqORrE1x
6ulTD7fw0Il1V81GavrPniE+BCU1TmWkG8cGYuiRF1DcZoTemZ18tEWb0J6Gkn48rTOmmjZKMpcg
7dEpk960EruiCJm2OYrz2jdav8LGv9Xd9Gpb616N69GlGJLUZ+o5KBdpuj41m8Miq1OOBCVtNpOy
BLL3D4L9+mk0/TSqVep5BUcVWaaufb2aURebVv6gAvWtJ9I7bZe3rVVp6zf90Znb4EpPRsUvGq1n
2X7xVZ5qm8+kp+1FtTe8WrGeiBYnm8KfMo/6mPpWEC7ONhs8+DOofqAuuVfKuxmCsaayNNhNhf2Y
DzQIG/b0ODJozHK+NyhN3rSVesVyElthxpE5pfYyHcg7Tf1FxYszPWlQmhTRdcc70Q7p1I0qdV09
H7fJfY2iuXumuKbbOd4UXUUGj58/m2bca8N7Xp2SmP/naNO3cnCe+l6n3mzvlSEfinC8Yj++DuRC
ppnNxOlGqSums1ytmErnB1fYj5hFjtou3xczvJeq3RvRNfnQabHRQURSp+KzJ4v7ul3CZ4TE834z
5dflQN+3bst90M8H5EhtIuS3sbNP5lbHl9l0Xw9BFJvc2pf4cxG68YLgNCB2P1i/u1URw+Y2+670
kPqG56bv4nAsj7Mqip0ZlNZu9Twe9SFMvardGZH9IxefXbGWB0b1gkfJdXZszy+d075Za/hugx6f
6bHYEdbAEWBxXtgVSSbdroz8EyAR31vNncG5MG9dlFCOxM1REgvvBNmH9OZEzc2t07cx00kSdCUG
sGlHK/x+qv1Ytzetk926+W1Wvnc9A4l719QEK3TYiqbxDYcYN7ObjPaQGIP57uTNvjYrdp4iXvJt
V5v9ziMNYNg6Ix5Nse/bMJWZXcecMR8jYT6VXndhyRfiGc/Bsp06uiQHvzywth41eTq5HfHwLAPt
NfaBzr7sUPbcGpW7GxvPJ7clyA6SPO/RzR6D8b1qwzXpwi7YQ2Y6YUv14EgU/VKH+yxwYriXZC49
61SZ4Uz2wzUL3j7z8risVZ2ETf0yzpLY0OBY6ujWW8cwMZrPyJoS1/qYAvd+dYNPK/9BEJA++MVI
2lF1VtZ3p7c/PDB21TnPpaiLfbsF3NoBuSPG+rtJZIz7bnTei8zK3sJ85CLtwup3K8l62ASLZGn3
fTwK8SR0kL0UhEZc/lm+3hA47O1lOTBD+LI/SZVzYU5dHdsu8xUUIubqjlhWt/40POd14XyO8zyz
4ty4PJI+zpW8vLdX57PVQZnqcnyydLDv+2U7R8v03R6Lx8VzCe4066/qcpdm9bVhtLFtLQexlQ/e
CkVlD+VtpsyvaaQ2saTx0e/oAqqDtMrE1+guycojFOnwBr33LRWMu6mpjSTCNxqbZn/g5t/NuXGd
c5XeVxHrnm0Z9U2HHv92iOgSWSfPZjrF1FLu5qZSEerCqhW3bLrGfkZvcFJL7T0RwkeYadgVr9IP
6vfM2IqYuqsmKV17ukbbviZyMLZ3EPIxWWYK1zGbhjfzZkQQQl6PxMuGkomnbPH3stmMa2KfmiUl
28G0ANdLUmNpyHV/zUMxzHFQdcttXTnqLveEgZFwC0NeqH70iSubVD7GuSWKMrVUtvS7CUmedd0z
5+Kr7GpD9dGx6rUK00zWuffSmq0PJ0qDkjgYw2rcYEhGfYYdgVRG8rV1ieGQgXud74dlBiBeOXKT
QtFwEJUO2STg8icpaDKfp7nrYpSz1jkkFjtPYHiLkaTbukTL07tWyodlzbExB3m/m4E/gDgYLL7j
kotKvjebVdRtaL7bnHCeGOSwIybNNhHtTSadLmIrJ/U6RTLmEwLFsIH6c0oZUuXRr+jrpKN6aOxY
V3552iajoO3hEpC1ikBcRehpn/uWm2ByfKNjJOu3S60EbZNx3bpVRwlyH9xmEvtQ6UcG3yB/eFRM
v/Esiu5G5Ru/vArr4QEIqVnD3TIRtXgXWobn7ykc3bZnzy1L6qo1EVgEBEcUe5IRcyIHYM1Slwbg
F6oGCmfvu7xLAiktY2e+xn5lDhMBsiYXWBBkwZgnqBQM60fItWyeZNBXwxb3AUnczrHaanN0YrK5
reHGmJ0ut9Iy5IM6ZV3UNdfVok3NtGttM8aOzZrZrzHQiNtmlZSukv7m6yf8ao31kwWuCH4SB8zx
s0ydey68zNevbbkBYkp3O5J42CpmML0kWoTl0d5633ocXSWyhJPAusqgmTmZSj2uB9jiJjt4MhRl
vLgNQMXIacJ5NnThTQU5P8S+tJWXYjSuFgIa/ZCRgKZ6uA6XYCSKmavpxp/mBhEYiRSCnPza+yTv
ys2TTkaSFEfded3e3NbsRG5TkSXOqGePWq6MWW+lDcOKe2UGd4MO6eOCZTEe/alxfnZDpD5t27Ef
VktPP3vJhNJEtZdKMRQH3a3TeTDn/g3JeVfGuvbs7bSYK+i0irKg5DJZ7V3nDZ08dPY2PhZlNZzn
KssfqizLsEHS/lvGvs7pjiUQ99St2Jq9sShfyTadrvAUg6pOJoZTcwnWuOAYmGN/y9gf6tz6Kf0s
OnlzHT0N0gsfKfgiuVjSZofYyGN36xbrLKZBCcRMHgrwpfIexm6xL2t3hTmr8SYhY3+csFC3a7We
/bYdLt/+Ahs4lF50z/7kJdqoqtNkUUk0FkHvxl5WB+5eE6v9naBi+QvWg2d9ycw1KZ2ie+owK911
FE7sx3q1r1o3Z1+wrkuTyIwpqJkhWmtoT/62ctJpYTqEtTe5/VRzXL7i7RzOldXnT5kUzCMu+g6g
rBm0zWMYv21LO3qd1MrtTUJ5FWGf1vlH1zXFYW7Zjatpsn5gB3KbWM5W+1LVqwfMmBvk6w1Ff7s5
lvhp5d0dz1ETO3KofhlVaPGgLtvcH2w5ccXwOft7PyxvTfSmctdxvjC054N6rMbWWmLEU+6b009E
NjV4dMJriWL9O41KTDN5QCMOMj0L6MdifcOOLwceL5Sk8ehhAksJhVm+gbkua2wv5ny0ItjJuncZ
kt07h+CK2CLS5TCYThbEDunbe6Wn6QgM55w8TTmTQFDJsub0J2d7L8TjIvIqycjKvAb5XANMb2Tr
lOeRt/Ds+JuzLwPZe7HKe8Znwyp/WvXGiKOtbD3bDYb9PA/dp8XpWBDcbYrtrpyetVmw+AJBT/tc
efqmIWWOtXV43GqqsS1vzHi5nPDKm9mv+Lzlg8MJw9ghut2in50ahMAGYsBiO9qxK3sjyQtvin0B
JMl3Yeqr2rHAX0Ix7xvn0ibktDzdS2cms5eBqMpbtRQ3ZsN16lUHXqsmNUX9Oq7ek4AGXPqDoaMr
3eZfl5BcCopig9EmmJpTG61HFbkMFRljx5btzGxT1+Q+ZHFfVlYyuL3Nw9kNcRgAOFu9mG/cfkFM
IlaP5ad2vvxWGoR/O0W7N/vFf6kbTifH2s32fTbK8tXHKLuGo/jU20X2umrn18LgUMWra85X42DX
r02/rj8bEjTeLFe652w10lAXYie6rIYkytZAHGciNKOTbIwJ2SHOCX3g+WyL0+xH9msTdNWXI73i
rq4354e7+TQZjYGBkrx2m29Ypqw3v4+GW2cynZz6l8n4yMUYqDQw9KkoavVsbVZXERUWzXernW8P
SyAzYHdT+p+VcOuzjXBnz790UN5iHk3t+l+D1QTXBROStVvsev4Q0gWeWOR453RNewxHzzyUmxGw
cwXbgbrl2HC6h0vpTa6yq3VFhNXIwk7mQhevq2iJIitaO4lM1SVtf5dzBabZUPpoS/I8xvcanczM
2U8cpmiXc3hFprUqurySuqTRcxtv5oXaVkq5wzif8ytgLXJKndzfuY1lJXMOxrupyH9ZNr3TnXMk
9Lv4kgHxdC6VOZJ26F2mlDz2me+mWFNcOsKD6yACsc+96Kk1cIL2cpqPxKGWzAoFF/uMWt+146Yn
hN12qwNymeoat4IZ60H6O6oRtnvqSN90KX5WM3HR9IznNm6/xu26swKKT+xZ92lt5edZti9GY+yc
bHQ+glUBLBUVEQ6KsWBUhzzsstMQVgAxi/8NS4O8FXMW3KmuAmlBDboH09qtSjLShQbhpLUSd/7g
Pc1LTiGAuQ0952r2aYfdFWREunhyO5i98TZisD72WkNk8hhHwywSA3ZIUkCyC+evyltYLiL7OHRT
m6xyfshyf4zdjs9lbtpgp8L5u85rwXvs3QLaVC+Mn/Wh9+Z5x/F+yMqpjnU+UW8Yro+hU6XwQvuc
Dt79PNNR4lr9euyd2Tshb7JwfSle5U7Mb6vdtIzWArDCyY37xnv1wv4wKXGmk0Hu1sty4/jrg1VH
cj/n1ZVanfwoCWvd4rDettgUMqCWps7TugmZf137zhHE0mkoV6vmXepDwfXWpT5AXbj8CLfFA/Aw
96zXwwlfPvUv4IZLUFuPTSF30gzanU0l2s4gKgU25n0N+xWUbWBiUvK7WwOdj9G4zxYbLs31lnsj
JF6lYQ5LpOHTsJKRrrFY+jQR5NG4YI9VUYoHov1MJlt9C6UgOet8VKCtaq5byoSeosy8iShjOimj
fZ6s9drO9ZfWwXkcxit44etqqF6i36G+RT4xwRPg2bfNw2AF+isHuLOrQtxOc2i8V2Ud3NH00oBR
CHXk3FU7r2maq7DtKoYPfplF9duDb9efaI3GOONNK2AXU0SkZhyimIXXyW9bUXxzAfHNqm/B720m
e3UizyDZpvoBivDYhsGRqtUmmUPN7UR/he+0x3qi29pQd50nd4OuXiUihYd1VIlDu/dDNY3eR6/n
8BGtY7PBNPHY6tpsroj1YqzQtvus2QSSppmn3bK5sfAxZaE+AXCDZTnMspHXS+CcbUC8ZDaX2ymb
1EsU1cUdCbl7z5blo9VtQG4y1IkatBtb87rFRRR+jCO0YjKi3LhZFgtUZ5qzk9m7AGJWKhvzfd1G
69gh0wnLyAYIXA6Lk1v7XjnPiqMk1bkWZ9W18lNXK2IXWQ88FN0jUQIJgotrul8fjcn6tJ0cneB2
IDk04Rs9O3KO7eiJNmyyeMollot9WjPjipzUk90xn0f9O+LOhPDqq8VoJYO4kKk79DV+auDEYWiA
1jnYo0bXYOTmD2emRrbht6mq8Qs11+Mg6issc3dNIdK1KnUMxO8f2JbWI6ECxX62m5cV8HEubOeb
aqMzvsBTVy9NrNrfYUFeBF3Y04teq+m7bo1dPcK6hMU0JGJZ7b1VbN5VIMa3Ki+u3L6CLIDh3pIR
Y94elW++414uE9NcXoMp+D61/RPrbPONXwdFkLeMyRCelqGJaxfEWOdDqqr82vHOSzFcVQBI94sy
y71avbuq/LKbpSrjagKXGdd5H3RdolkI38rZ1p+CWoy7uVzkV5kvyt9NlaNTrdUFSS/HKMNQGEBQ
9wYgKRZsN3pou0wyBoc6eslZQYwrGHLjzlnD7g1tqvdhXjC3hp/S51+6vE/hYJJ0zdwmph1idmp3
aC9sUxtJJCMMTcIKNsU6ePYC6pxN891FO5yGQ2HeWGigtlQEEFJuY24/goIRAzym/ckwmsMjVnMi
g0ZxgDVWnl/lDuQlYPBPk27eiTmoRKt+sBnMkkL61ZujlnW5oSiUnp9pqoQBgaitpOnl+n9OFjL8
7J6k+PlTogv5v0AMcrEh/fdakL342f0o/u2gyo/u469ikMt/9ocWxPCs34gFvzRTuyje8E2jtfiH
GMT9DcOTT1/RJcwFWSbqpD/FIN5vF3UcVT+EvCCEQ6/xTzGI/ZuFzcTCt3TJMyQzzvpXxCAI+/6m
BfF8SnLAONEa8JcQefOfy3lIG7ZrVjoPLJBQOC6SDYoOCRx97LggaHgk6R9Hlt14ukmWclzeHFG4
eBIlpg+2iGwjhmNd6NTexp7St968NLo6eX6g791yOYODel9WUrY76W3LsafvCjRMrGEEyugbSzIo
CCKI7aKOpSjyOyo0+nJPGPcFThqkAQ5g84LEjrVtVqpWHO39IqZfUTi1L/PQlj0QHfvrccN6q5NZ
tP24wylNBZK7TsZwEJXaOP6yItNPSlv+eZnmSSd8+OIN3VEhE7x4/sOITvqBKua5PbZrTxy/sY6P
tRnVb5GVz0x6czG+5rYMVDxp9Gu3Qbfo42I6o4irYlx/tnZv2mlH8usP1dtAcmrjwnKadk3bPtjs
azezDCcpt27Lkn7y3G/YV+aa1GkWyDjiBP+y7MxvX8xc+uHL1GzWmGaG6xfsn7MD8t9qL8kDYC9m
Ni4Q7kHkIJD6ulSxWg2fA8iz/fLebPO8jmv6sCD3Wgd2ai1mDbNccXzf1FPRwvHhmhUHRQtXFEdF
PqKDD8cvm/RXTuPVqcb9xRcuYsAVB2yNUvt1N0Rbf9uqRfSxxZ6szsj9NKUqF3XPubSyBZpwgxmM
JZUocGqRV98hq574Om0ounRkligQLnTyq4g4mK9VnRvZyW4d8bqaRvjBoux++QXjZEwuyvriVkb+
vQGe4rcJu3YEd3V92GE51shV2ohejWRYJi6bwTTtG5h+92fejV17V6OGsfZFaSDSjudWV9/khJ4k
lSA5TWLgzeKuU3y2QMJlfYMCCCCupNCXRaIZlP8YBIPADmj45okkJrAuQis0gQdEEbRpA1RWPIu+
Cqs5Li3SPeNx4D1j8VQDnKrZunEucv1p9wVp2+sMYYyXdxWv7QgFpEchdSxI/4bSLHtjjyazaR8s
OeQiVqwVxslt3OWXkFlUnhu6XYoP1Gwy5CXIHOpegXRyEBdLZilG6YkYbTDvbN+1rQHsiWaKKw1x
DpC0BDwGDihIN7nIe2UyTgR9JHWV59WBqs3y1ez84udIoBVTOCZclm5EjX0snMtstlE2cdRe3j3I
Tbh67zQjSQxrzfOeloG7yRR41Q2Z2brQIepsmQtU55H7y6jzgVpRHOhwclV4QaPnovsILBwIoHSO
eKoXBxUCAiiQBNdowi3pWLnx8he91Du7HTIE7LlZUCvdk364CN0Pcdv6+R7M2iyP2ujag668QYDL
mvMDsbnZ61DkXMCCWqjb1gRegZW25HPDRtymCJHr5zyPsFswDgTfc6rmHwfZ2PfmaogbkrRp7s59
1YOYNgU7sEu6VSraFnCYkpceNcA0+u+ckOX3SE76I/PWMETro/IGWUs0tiioSgHhXmfd3UK5SLHz
AcsUcHa13K/NYEFVgI27SbvWNRiksF072QwPZf4Mr2aloV0rncCLB8ecNg8Qu9WYCMbL6BJOw4Wq
4tiZQ9nsRDmD5/1+e/0pqvybVPCfus3/5+Sd/7sL/X8hEM3Vx799dF//Fn+IT/X1t2sdReaft7rP
rY5jDezyouf2iIr6563OH+G4woPh+Bc9J+6bf97qVvBbgK3wEvsfuMj7LibcPyWelv8b9zy9Fhb/
L/KKuab/BYnn79ai/xB4Xhq9fBc3P1nLGBjhcfjJ/6p7VjbI94AGJCXGOXgqtbowvSTvJFAP5ic6
GlvFwL7ZfjEtddPRq7ayXKyji1CMBFVbR+ODp0V2WsvN/Y67bYpY7zWyhFKa22dtZ80h2wxuoID3
/n/o43X+00hyCTq10MiSdor3AW/2Rb76F9W2YYJPrz0Z+oXy1o8FSvyp9hFUxJrrh40sEi+QC3bc
o9equd/s1C/VfjXZrOOLD/qE1BpWxwhCC1kVaQcgl0btfMsLa1e3ZkC+brjeK+ksr46wVkafzTHu
OaK3fdBTqOMHDXFI9I53r1ueduZd3nQCBRwYxYNfVQXSo64+RatoymRpXaJB5VqPh6k0oX//8vz9
+Ub+Vaz7d58EXyQfhUUuFLGOIRSve/mo/vJRWMqd28aHyQePz5JBFgG8tAmROJj/kwf171r5P/4q
mtwvhXeIjzkW//5XlX3rWpLCAhCPVewazH/nyciMxI7mMA6mLDigbnr4/yfOfxGUM9b/9ztE/LP5
EGr66/ZwSS7+45xx7N+oo/Yu5wgemT/6bv5YHmznN4u9geSXP7aKy1Hyj93B549sgiVIhPrzKPnH
KcMyAt3MxkEZ0SX1DJPPv3LKcIXxTPzHOYMyg/3B5G/B60CKQvhffFjayWtUsF5qoWFwgfSaaG/p
ESWqouspn4Yw3vyATUBZqVBGeIKmuZuXEb1ZkW3N1YjxmYDS7h3cFlFmtDEc9p5MKmJaAdqaxB7o
GSNdOophsR66XK3gR33zFBhWsGsWkOJiFuexbj1mW1QDzEXBDrppilm1jdRb8+kcduLgMw19y7iR
Y+QssZP5kLcoh5NoKUmhzyoNRFJt+xVdgYpp+tkQZFgKT5fXPugtJ/OlHd4Gd3rIs6pIZzXViNKn
u67ZXrx6cVORFea1BUOXjgZeMHMJL/IVlF/jMBx8unWdeF2mK8Z18IwIOzcVrCgSxny5asv1i5bC
cNcHHYXNGhtys9zYZocwYDaQqOZ5QOwGur+OXsGTUygHONepj37U9lc8I3kqzNFMWnrLjnU2QZb2
pXGRBKJIpYMJ5CQoCkzsnTrAUNjIuJ2NE6RAkTeLsXqBCxrZJ5btucEADF48ZHHNuJPSwqRPswNB
Gs7bteuV6hclikcZldtjl89n10dUAJeOHj+0rivEz4nu7WsMkeu5arN6gr4ei10OZbCjefwnnEbb
xF0wI3nrB83W0elvY+1+RfhwryRg+D4Swj9vZHYfsy368IztrptyZH5ubaN6uHQKbvV4V3TC3Bma
IXXxlo2VA6mqtMS9dub6xgj6d0xnR83BzGPgNNFpHakkLKYKxDcLomO5qZPDSBVnhoJi75HWDxC+
cd4zGEPNXJXCeo+K0dgNRpn2rhYxmdE232CbbkZhkO9ayfsqjMS7ZTYb4uyxORbLmF3lozdUcZMV
rF3hfIAk+agsPGZIFFYLtUdjpW4zpnWNc5FcKoRt0/VCmiVE23XRe+e8a78jcI952PguEHdDhVfC
+qYnOBiXTle0ZEa8snC2Odp00iDu2q5cEwvSnUIO9iPTa7q7jn3QgTEUHq8FThVeT3d6kQRMs2Yi
dT035UIzrjbEt1lJdA5jkvFqHWpJdSSf/pWgZjwNNisZNwijin63WXAdT4OVhKMbHqeuDO8mJ3d+
VAZDgeFQqzPlaoJmVsMerhk+nA0BCbNtyGsS7p3z5I3uiHxyDHa9FeS71tRpKxc06nVQA41V1tmd
eCcm8kluqszxHxo5LehjC/9rqdfbCFhfVdOhL50+7RrDSofQnlME62bKOOJjcN/ab26P4qvtc/HK
KlXdt8NAzY3trWhmhzLJ5kIki6P0od5UUMVKAYhvntT3PNzXwWSrpy1HZu73Rj/toql6tbOJmHBU
HrJS54YY8xRGIju4o9FDN4ZENc6q8c4qY9KotyV2mmU5FDmCkYYlPinmSp6d4CPAW3c1z6N5DMq6
TOxV6BshFJjgihdoH7hDR1mEqOPI34yH0gYmlDN7W1jYXVIsGKJF6X/zi/Vtm4oiRqNzYLfPTvkc
7JA6qBjD86PfI4itssBI2gjiQnstEcXMh4eu0vl1ichxV4dZdB6zbGC9zi3vtkdV/ojzhnK+ysvu
+6G4DWwOB8/sE+TQFxl49AubAA8k5gFE0e+e8J2bbdYACrZ/YwaLd0Qievl7Z+/aCLPSYbfmyTVZ
s2N3Vupubv3+uvI6eSw0CbXz2N5WEvUovMV4W4Re881CypkYFtJWncmAWL1hOYsoGHajcIYD/LF1
vdmIik0gjCGGPa53NBkpRiEXfRCanJ1boQZJ5jVAcN71vYxdMTf7Jps+JpAOe2l31OXdtREWwFWd
CvQyNfdELoKzHugq7vzEiuadq2hPZH2rIspkQElbXYTJ7E+x8qdP8kNjaCV+7PI6u2zpLrouHd7n
LOgeWolxVryV/UNWUXMjKThEKFPhQLJyXD0z8kKp3trSuJPz98UtnrwmSppqfUDRIn/ALDRxExpe
nPEL6qi5zwMQFiRILk2zC4dTsir3y6yGU2V9zlV4s9qbjJFOAGIUY1k8BIVj3kV971yTGzslJsxx
n9AZIJEEtUsS4dY4rf4SPQ95+EVrdJtK0/tGNcJyoEd15oddoM5RdujD6o3z1WyRQV9BD0JsFb94
wsJj5BFkkXojwjfDMCG7NFx1Jt1VAzJoAy3nkKVVLbI7qwE2zCd+8kkTl+KM1tXayRu7yHwntiZq
shpZlzf2uDYQ7KHXHgrUy2mwjOHj0If5B3SYBVNYcleNVSAPrmhLE7ArKG+0YxEB3WXjzeaY1qus
nKOWq/NZBHRgU4LrfyJVKuJJFTw50cLM4EDV7iZp4+rwFaczarToNAhjPY5dMz4vXRfdroE53AGS
c1rgR0W04NOgVQ8t/pf58s98G++dQHF2EZEKFaEckmHh39eV92ob03pqfa8mPXY+F3jJ33oF0NTn
ujyuBcY4n3XiQQgUi5NZprU0th+0IgUNJxPqaF2o9rqwpvJ94ejf90741Gcr0tZQfmZdLmOseBNC
IMAAe94smmWGkT0lEjvD99vPGV//DQ/We+/RtslXBGqKH9k8UeyB4kAg6ylaFdw2JAUm67T5x9lE
uhgWby3a3ZMetrfOa48N9BkvhDJjgYIhWSgFfF4qDcdUR81RERm27zzdf29bYtEbLme+9GK8MRZ0
InGDQuK0qSW81oUZ7QxAmGRAdr8v10USr4qLCQXTdp33LXXFwH+8UQNWuA4UkqCdhGMCBsWNUKNW
pYfPfhBH+s2b737kxbUX8Qx1cR6sH+Wc9W9dVIq9O4T6nEl/aNJwWkF3yU5LK2Q1yDa8Zkfk2kMt
EfuLqa2RJkwF2GW0neymw/JM6MRLa9lzQhFrF6MNCHflLDJ6HYb2EIkmLc0zI564mXLgtJHBMl1c
78aQK0CbxEoC64mH/mns23fyNJ6a2oxLM9hLVN5I6XeacPz73MrKE1+iFxNmUKQWzP+uMNfnbau9
7wogt6WY7RA1ffUjHHP8hwC656kr5vt+Cu/8tcehU3vhhZuSn9WWLbfbZAGXs7I3O2+gh4Yc7Hsp
5vp7YLjeN6ftLUh9jO3kf2kmZ2LMcPj2zw2f4nUEcJ2WnjnGBFKQazqvouJgtNFwRjPjZWGkcs70
V52F5tUYgkhuSKRl0SyA6+2P3NGxtFH0edGAdGy5FZGdRjrDSr8kNsaZHsYv9obhMdDbya3X1z7P
T75yCqYB4H5qDktkfnYVvpZaf188UHnPvF0CBNeOzg+mj5GpRhUYh6tbxLmKDmvRzxRgFi+V7+1g
WLFrjOphURtzWzudvTI6W6sJBbHgP8VFd9g29RgOaKC9Zj8txm7sfpgqSCey0Wt0cTE/jHhvjfBd
9djOG3qR5rD/RpDlrxCeklI6oGDe1m4Jb52hwi01GQhy0dOE8oyYZkfcxG7r+qcK+pQERz8ZNivu
M5T+2Bd/4tChIhOI+Dwq5V0PtTJ3G6DyFWrQ/nZa1oET3k2rMqNop0IzZOQBQxKVEDdGjobv34k7
j+XIlSyJfhHaAgG9TQApqUVRbGBkFQtAQAS0+vo52d2L6cWM2axm/ewVyUwg4gr345lw771UfBg9
9+9SSRnCdeHb4qzjV8rLo07tNzRxLbs+TrENAScXsj4Xpj5UG8EztbM+lEu7y5fy5DV5XAtch0XW
o3BQa3nrDb5FlkduPjR1ro611xQPy5btx3S+M2YH9GJgfpjzpD8Hx75LUc7s1LzIQ1Kxl+nyej6U
ppU+MQwVXzOjj/1WKHT0YvyxMgPFAyrtXZ+lY2R2hCzuEm++X4tgjQPV1mGAL/K+quw7yx8fl5LN
rm6U+eXlZbOngMp+VJ57O44b9V1vPf6PifPL49WZpjdRq/o1MAlfhe7q1tnBJFW91PxSFRYep0Dm
4xXNcld57R8Xx0FsWd1wxyq/wafDfKhmoRN3jvuTmUj+1gmOlUBBPreWd7vqEnGo3bTOxZGJdc5r
/UMSphdtiDtuAyt97WV3yROMXvnYfyu1DmfEF1Zs4nw85GaBWlKlX8y3G9AOc69YhuF/CxOg63G5
utWXL0SPwq3L95OP/t/K55jSkz0BYuX7pff2gGxdA42yX6EWto+9o29db5uf17V7dH323uDtH7WT
PWdp9g6k/Na9rg4QPX07WcGCDILTjJjbUPrM9ZbtDAEQBeuVfetP1AscR/kls1JsFT2Ba6ISuBhU
eZP0VG5BW28HggI5/pRvvSXdIqLK1u4X0vzho0M2bQ1FxHAM52Hg0cEPsW7XMGvQbleDDGmDjvZs
HUsnY3aPar3j/sEFwks9BwgDRl9f7Dl9nVpU8gvTM1kCVLSTOhYVTjJ3ar4mbe6S0fnxneJrmOc+
bBbLeyFWT+wdhzK6bziKksDa2aPmYsur5Ua4ODHaonwg2fg+SYS3k4N1NI2vqcIXaUx7Z7bdI9rz
M3KEB6d2y69hmdxdJ1V58m1Ek+zkuU9Sh/UIlsgjidnWi4P+eWc6nb93reHS9UyKd17LuqQxBQoV
+XvMu5PlEcknBfYveyvROoODRVU2+pdZds8BLrnYSfoAwXTz6c9JcPQnn2BQxNG0OkHJTWJytgbb
g2VUr45Ze/FkN7fYK6aIv+ds5e2v0dbEbxpTd2S6oQvkTVV7wUFHa0WNX0fTRri0yeuJsLJja+iL
imK5sl99xyxfvd7sKb+kcRr6sn8jj7m+MTyHJUZPYNHgVcPjMK7YAW2y1GN7ysxsl5d0qKXp9GFN
qstD3qCpa81cR3NGyTE49XSjueZ/iEZRR6wPaueKfL2pHPcVYEhztJBifSfa7F4Kw5Vxu+X1T1dZ
LobetUbhYSNLl0kVVlaVReTMXmnzeGiM2Sr2mmTz97ZUwUdjVeMX4Uhs03LnR8lRnAq/HBgHeS15
i1eVms/YJKt8Ui4zoY+9XY0Hb+HW0ShBzoLp9j4prSLeqo0JddYYh9Zwl9BZG0hXSWk0T3w1U9SX
QROmSZ6FYnUX7D4jrhNB+vuzPap2p1w7e5yVtp4GyyMNuTOW6jhMGETWkdxAysYuBCs7Plh4Qh/o
xv0bYCIzmpYBI5mRrWG5oqEq/HEMV7VgiIG8eRgJHo+MrEljzLzrvgRDdfLx575MvpnfJqVMkNV6
xa2SeUQCzRD6ierPyLz9jB9ZTe/txNcwLMF6soUWp1U4z3lJGMHI05JiLtv7qcsOdJk5Wgk6ny9j
Le9lB87BmebFjgdPsUIV60Db3G7zN4vS5kAJg/fAFNnR60z1NGbbO0iDW7QxLbrlxo8tXfBkpt5y
IAfE/NNegwNY6XH9u45d4SqvMdey/u/L56VcvptrmmNQtelz2VtllK4AMqIgTT5MQ2qFVIUZgqS3
vvb07aHJjCquao2Ld+sZwSzJ7N2ttrYiWaQfEmcB5bY3yYgG5zYwvAGppWF1O42G6CMZyx6zLuwu
BNh8bnb+YVcNSJREfLOV0zvJx3Oh3sQIYW/519CUGIzXD8yqN0GSmAyOpipqJ9RIqbuejdraItF7
FqXoZNr0VOl2Xq9KtclT4s2HwB7s7MUEmdoZ9nJq5zKFVARDFcZ2it8FcXu0rEwuhkn4R1eP5Zs1
mtmxziv0hMrcSBrw/EsyZPl9kdrLU64y680vxX3HPhX9TpNwMLesbDmn8QgMaZ3HhtMkPQF28mYm
aYancFvvHA/zALiH7FHrtjqLzUp2Ntr0fRZI7kQnUAiY5uGHKU0SbeaynW0jk0citjpc0POFJFPj
IFpp3q+Vd+dThra1j0gDxz06z+SlqfVfTZkWJSN1QqhmXFwdsSs4n0BOjWtqoLsbZ2q1ntCuq0kA
zQuoCLe32lAaKXorAO4x7hMayQWt16zzQ1E7OSq1wZ9vIKDscc0mIZPBUF0V7cKj3i6uprnAynkN
iOsroXPc9EtyNS8m6WlD1bVv6EM+XNXH5WBtx67Ouks14yWj9H1ggXJHWmP50jg9/VLDxnVoZv/k
Oojrw8WzcBa11gWDGNfn0ovzMKzLbV7m6z2hFOgfpC8PshmqSMmU4afdHdHBDCsKcW/v4MPAAzV9
Cen9SVYmc1lOhVsjpRTtB0J749gEENe9BaEmdA3mEmgL3YOaxjYsi9LdWXb2uUgnlMkL2vko2c7p
rKPJMe2eu3gzH+1Fn5a23/a6WPxd3QYBIm6MVb3ZPgYomNdhuG+vkPetuQcTkO5WkcZ2O1ASMWoJ
WkNybqHXxDPzi0ea3jFzHqsJmUgCRIrGDGMbRTjkN46b6aD9XP9lhhH1gfFcV3BSCNJJ/yQuXwT2
232d2QFeddSpM0f4G7u68zCBt3XQstZ28Rf1ZhAzc69/VQQq72xRt5GL3wecxvKNWjxB5Fo8gRIj
KKBM5je3k8Udsh9RhqrsQV6QbOCa2UfDOGVu7CcDO45VnbWhLgK5jheQP9BKTPojcuOrnk2Mrtxt
WX/xXKujrW+mO3cwXYhRHiLJriMU0bnxM1QpAQIXvCnr87qZyIDT9d0G8xXRWfxFkre/0r8PeeOV
N/hqdpkx+4eZcfSRhXt7AQpuxPjczisK61uQhPPRGnGc5GNaX4rA+/DcOfkjmXLOyfZqMtt+Sd2r
2ygvLfOCwPyb1tzclYo5QV+gkFVrbu5bZw019W8d2lNuP3RJwH/u8pyET8tw6vWmH0XRMbxVzW/a
YENjRB3ye5FvHDndalr97bAKve+nbgWG4BXokadiRGS8Ev5cfeNlKvpQV0oD9EJxKkOUzr7LD0cO
xUB6StETTPl2SCzANHE9JywSNyQgf9whsO+0So3inPhKjXHi5/4HQqO+2XFE6t8LRkQ/amWXfw+q
XgDBpmTUGyZwn2WU9PRFPfxaiQIJ7W35HEg72fGsvAlPj+aOJiM7+4b15OhtR50ENVz0zNqEbd8I
WhNMPrjN7MUSh8LAa+Y6Q3AH1796nmsoF6QqBcBdAieLjSwR0ZSAObAMm+1NXShzP+rVe0Dib2BF
QFgqmkEdGle5JwJgcFgrHzRgbj+Om3FByfnZZIh+En87byIIdo3lHVbvD5RKxvCmZha2/oy5qt5G
Rsr3HhidnWFQjFsjxtlm6Oqdu9btIVhJBGHtHUA34TwjIcgP1ybNDqKfP+fAeRzMSZ22ptKgHuf0
CSBR5LDh2jkGxxBMjOI1SRTFSDN4+4QtGSpytjHBjBDH6fEF1ucOW8YZq/kbamITbb+aIoh9gOGS
Uh3IWLDismLCrYbkaohun8zWZeaWPZqLCH5PqNq++tVQdzkSFSwym4NKfVM6dmteOTkPm7+b6mR8
rMb1oXLAEyjrWqwU7t1KHmKMg4W3GCjUTC0nD1a+wUxJ1Sv9zSsPqQw7uAKAzT4ymcSen76M/nbq
6uCxhqv6l6FXy1cGfi8SLW9QVhdljIyZxyJxuhd/XYgxFQLdOVCgcvIZd8+WOsI/4a9KBO5Jr7lT
i/Njb9zGrTFa9x0rHtvF6TE3ggF0sgmKgpUnevSd7ZOpex2bmOh4tnH9a6qRXS8NNPtjxsqmMJ3j
2GmAPYj9Mrwv4Zjrpw7PaNIn7IoCmmaOezCV+L4QMGVXsJCnDsa85TjVtO8+DNU8hlVSjXsyOdMP
puDYk5au2NuL574HhnY5Y0TydyxKg0u8Mt4FaCruE67zdWcCdX4q2rF8Z+1WRxsFLS1yjYM5/7s1
XcjC7rfZaJTAfp1/iFJ9MpofDw2YD5+nm2sdfb6x21r3VMqc7UmB0/YImMC+Q2wZHGj9X8Cejky7
KX107v/h+ivjvEnCytygaSU1oiZnvTB9X2JUnN2z7Rby9voNDl6ahQ6pMruhLZ+EIMRubNHNzwZj
yblMoMAYpQ4N6Gk7H5ZRpZr60PR9j3XfzYmDmE49ztedrorfk+29ukuNIhvjjlEcU8thnJ3hWR1K
v9y3VffLZzsUF3zYlMwoC60gYTfbGg+ejTGWF8KGablUE612fnQq4sFTdMu7rfPnz34W3rMJFvjX
rJQL/qP1IkmD8FRXRUAxgrGC0bmKbZllSPyH7KldVRfip/QfhbTGm37QXqSn4NjCsN7XS4oIOhfY
bOutKV96CsWoapMAalIAZGMI1PPgq37PczcOOziNIIukve4rDwEj554VidktLqnbDhGF7W9uS3lo
1cz93rHMRALO+CPQ2PDb/NkCAXuxyLNAm1ncNNlElF2TUc+W/a90u07fJJAHt/2R5nAyCQ7dg3Bp
XrvMvx1Eb0W+pn5xhit4J9JJtwPb/TW6rhV3ix9VKjXvZCr079oZ0bhcORvpWJZR7dELDo3QuAWC
+s53c+eSrFz4qNOx8qRP6FDlOb2KeorrDqsndCQS7I5pL2v7EpSoXaYKD0yj3oYWY2opPO4va7gF
NGGfW7edjw1gcgNF0AttITiAWb4Yg0ECjaMfahO3kZ+zHkiD3gk9uinUqWyrMtiSNjK+nWUlzHar
MaZFqjOumIQeyVh+u6PMYWPXQ/Lo6gS+lFELsgr0B0LhP8aYVvxpSrPZVAN2+Da4lZBnEMRLabMj
bpdbu2WP667zr2EcfwY0ymAG6NF7YsJpHN79dEFSZzCJlaXVP2Tbgn00OwfJHA99Ek+9mUUVI+NQ
t/KlzSoMiurSti5qIlPN22O6kQ3Cpa/jTXbAzEQDVmy+aXszRwXKeZp0aDEHgtClT/ok+FucYAP7
iM5gym1Y/QmcGb3Z+BhMLpSxXt/kU3uXtm5+m5NVx1aUWJ1d0zL1wPjDItizXyeWJcd0NkAZtbUR
eZ1idGsUHVNRkmzPw8JMOaA9WvL1o2JlARnFPfEJ3fuzbYYEljPZxX+Tywqh73X1Z7OkOc59Yh/M
TI1/VjXQTi/p8FQEW0PNOjnwXfTCxFRiOXJqtMu72VQLRkjv02EgeDH7iYH14O7xbu8WHhkG21aI
vVSGPslVz77OMKNNS3PEtumCvqjri5+N6q7NzYEKCcPXZggMi2ttYoti9juYW3psKvOhrYMOtxb3
VYbiPAryEmqD7gVAtNoevh2ThONAuR/z9agrEizbrjeysHDZN1a1rE5XaELsmRKbn9cR9lwbhzpj
QFn4H30zbPxWGTermuKhSMa4zTllC5Jcb+et5PzPjmnW/emlxycCO2FpD2oonzwXq/50YcAWZnJ9
scDv8mHQC7vACZt3iPmICnKqz/LW8UsZNuZ72TBP9ttnw2GKkq88nwZeN4fp7wAsQc5qP0umq608
DLrcuZMJ8suf95o0KSRX8xuv63kWw/Pmjy12YHkqepeB2oRdZopIYo0V71HdAvSSw2GZxfX1Zxlc
ZnE9FOu+qCwmCdxjfcMpvY2wNCp5aoI6RBH97WFhlbwpymc5iMQWyTAvJWDA1mRgClhllw3tYZtz
2soJb551oh1gvGCcSR7FtMXH7I4sCJEBmhSapw3Ewr2sxuFqC9L5q/aWYgd4BqRjiSmAQenDRLN8
KK5GtmxIYjk34xH74ACIgGM1EeJ1g2Wa6aV+SA0yXM3R57iy/exejq2OmqAn1i4BmisHUs/dhFlU
wVjx1pzlp+flCEO0WZx4N+ziJk+r9sFCzBAO4OhOQztS+WtuM9H334vrGAeOxvutzmVksBTl3rZf
B5/FSZNn5Tu3BSKBWiNHVklwyLriAx5qxUuZlXEpQBF5PbCw2l7vc6+RYb5AdMPsSk6DOaaMrD33
Db4QL3DJXo9ZegsKytXNrlPQQQwLY44Ral0fArh8kv4CWeHZsGaMTeASrq7CsOBYhBNjHiEyRLbr
8nH4+R/6lrhr9cGz1uCY5v3ZhDcU+8WyRWk+Yo7qEyUZVUK3spiLvQerebJySJ3THCk90kHhFEYR
SuvYFdBDr+ei+lnbYJ/ZBXAQN+OozbdwE9YtFERmUBREfZ89o0JxDiCn642aerpFdrp34MwFWj55
pmE+wm3mBsCch5Xy3bCvXICFqWwyUmGYrGuUQ8mKzeCBb8K4b2gUPiwTzOMVBeofRrtGcWMDC7mb
mfdctzAs5VFfo/hq/lq0dawQq8U/ThM+FMLa4TMpEY4OCPtwCXLk6cP6yib80oPDg6PCtaasdYzB
cKU3gVE+B3NSXcbEaUMyXOiVxpLeDMA8VQz4Iau8AGOLNP5xodwHvBT3Xt4+bUb+qzGmw9KnB79z
H3Lbe5J5ZZFPmhmhwNMQpWbwnErk7OkwuTFI64oNW7ZdartF5yT4vnbgDcRf5Ka4BEzD695MnVWx
MDMrCB3LV6+1yV12mLIMwCqL6DG4q3B4U/JZd4JFH0Nq71H30MjWfl81IwMZk1svEHyJsBg2HVOC
BmqXOYIhtNfqDNuiDCCBTVfoySbBQ7wEOCgjnfXZqZtS8brki1IRfb4TRPxwXmdHJ/hUSjCTtXCb
PeZf/VjAEjtTSSI9C6zrDEtwLk2mmf5kXoJcLwF70W2RRj1/oikto6m1q9i7DjZNNAahXimIDHu6
c3qvDHth3nsaUS0qnGaH4zvSQfJckPrEEWsNIfbb9OQh3b/N8FDF3jVzCujWG9q4LCrd4Q35GC2B
NW4n3VXp41pyNftsHcjXiBF3/Yi+jTak9jvb8NfY6luG/Jtl7dxggrjnKmSsfSMOxLe8rDp7EBxD
yzA/Kh64EPDguSn1nVjkvVfo1+v8c997pj7ZvhmE1izKvYAOtQvGgR2XzoPXdVm6yFuMu66QHAou
I4aRTR4L9O4JmRnrTJCajNuRKKd74OP3Pu7Yzb2uhqfNirRpPZnGGjMW9dDalC9FjVwB08WzNtAf
Z2i6Y89wkp20WkZctOwddzgDs6rtjbumH7KDkQWjsUt5WKJMr9+VgTWl8cgwaZ0xDa2MyZoa2pvJ
o16t262IUwIssSuv+ol60r14oxi5fWpiUSve7lL+85Wa0n1jt3Kva+ihY7A81yvd2yCYNPvLEpP/
iHk8gxc0SSb1jZGyA5/sgFdqRvFkjiIEKd6AZbPkfs2XM3VJe2kabRy6Qg83fCLeLscQ9ZGO+Pu9
rfFv6pyKr23m98a15qOyBeSsBC6dSIFcjVuHEb1x/Lu8b8ltwJVbN+kco9XOH4yplzuH8zlm/x4T
7vK7qkdqugzNNrKtIzaUeV9hemGTSlXGgCa5CcQMC8nrj2g6uT49w4oMawqiuhbpcSZraF9uc/ow
Mo+NIAiQ2jqyb0m0Le4Q05FmIZvlpadqIal2fM2t3IG5sRr3BW5vrtO6TR42w+5iMKp51OGc27ve
VLxQ6S8QSVH2ScY6DyCSCO8BKcrFTilE92F/p52YLwBbt9ugWdKNCLQyjwM/cU6221AaQRE6KHPE
lN1U6tEqHXmBrD/fNqg0iSJF3+KyO/eGyHfbDoDRuj5WfTH8mSunoX9Wif8CDe6BMnLzAYhMRDsD
R2BJKlJ2I+9r1i1DXCBsK6NyLUVksBRmXcEOlLwlVOFTBw1htbr6r25k1n42ib8aYYko+K+cWodD
DSkX4vwVDV/j2Ch5s2wxL3iuNPVR099CwZ7y/bBeVR8lD6m/g8CZPhQSU3kja8Yyvu1SjOklDTJS
6DJgqwCoUdNaMqeQybdKXBOjXbSrXRs3VgPLmYVdNAbb7wYo18HZsmnXVR6aDTunarMz1R8dN43w
4T3IutxnHv0KYYPB4+iafYTwVVzsjv1YbGOhtk6FPZskyfvoQQzme7AEl0tiyZdGB+V9NlMOrVNx
M9tB82hOctyrcvzSrX1vG3Q4ymZLXPmyPZPaahyXhDV1pSW1XsrYLLP5l3F7fgx6M29Bi55SA8BZ
4psPFsw3OMM6tmrvvsYOnHjTO9aHMAnGmKTJfT9MF8G3k6v2Swfpm+pYYWdZHzEJuEnc4LSMZQyR
ngtsZZChFnfAvG4U+5Hbsd+hukrPhN4ARFocaGJMiC5bn7aRGjL7QBXkx245W5dUOfxMFLzXndH0
Kft1j5sz2Xbb7GHjXqi0U0qggB3geYIi89RmLEB3GoYbLDg1omsALvtrA7R9O9eJ+hoKRX+0Au2O
OivBs2SJMRwobjMkIx1Q37IZ3inAHi2/xUqCDsQ/Gmk/HQo6F/wXWnGzjerHreBvMOB+0pYNfNNZ
7zMpfjRuO7Z8J6GmG2ADex7Suxb4UD93qPjsG0N3z0ntfJN9yxVd2/SNHVFpe/x4xn5RRvPqSnbD
OzTcIM3gucq26JDqVuqgKidupoVLG5G9K6PRX0r/q+w8FgPWALG722rrqzO66mMhOgGsUm5b7Jcn
myavPFlzDdxT1suDrs173JLjHAVMIG/cmdHzjuY+/ci261Naargws7PtiqUuiUKoNDWoRT3MnejN
w32VCflaFSWFfZYj9mnH7OJlgc1ygTBpyzDkB2PWJ8EuiEwSXg8aBONPNToGyudcB69Vw2NS6LU6
y8ZXGPlAHiZ4H9+zHHN6xc74BwWFvrWhN73kyGVZS+D2ryU5AsDbviZH/m4Cql8/B6Urk/pjLEd4
vZO5vgkpkyMS6u5xRfxz6FGxfLv0CKexadt7IRr7AXW9vEg8Mzc9H+49pzK7i66E/VDwTRZdPZ88
VQCU6AIUwSgzAmIx+Q6Y8llrN97AvMruKmMFi13BJ3BTFXedGWAiDsSbWrxvMMXDZZqZN7slqu6F
D/xOOQTfOYv9WA1pMR+LtrQ+05oEBi/X2TPva8iWtKazxNmJOvoGk+zf2plP20Ai0yomPHbOpNYj
YWvdFDv28jPXKMDycq0ZMq17nYxd5IzrHwOKJZC7Rj8GY4OkvxhybiyzfPSmldmi8M19okvsp3W7
us9K8w+TnO2GpdCAP73iDamm8zkQREQWCIjRfvDHPx4HXLvbECDTSvN6MeRnSNVvZnPIPSnvmpnC
1bTUt04NFgmz7Z/drP/pyzwZjgygqr02Ru+ZDkzGpptOew0ujaV686kmVoyzkfPa+L6ATLC+agMe
SsB4iOgT5yQNX98xD7IvwJQ4jq/v/qq2Dy9DkMnymBQYX9bPHkHqateX7nrsZ/czG4PgprquOfyl
rl+xK9m7DZI5tGm+1Jos+Z3npZzf+fSjXQvim6x+MTplCLwRw7FnsocUa1xRjljQFqLaMrb93AtU
91VWekfAU4xfFquvAergzbYmwGujNq/wlc37oPdgYwzX3LTGy9BKdFZNYo9HVzjJxQRGcfAGozjl
NLJMP0wsbSD3wtEcp30bqIuDzeZO6sFnPtFUYTF7h74Grt4IxjpOgVXUVZn/kGywc7B+GwfeiI0V
1Ja8yJKSA/zNcPYzZJWUC+Vx23wF+BnRtaDg+kIDiBJSMuu9Ri1Q94FoadFLxU6HrbVMzbcJ5uHB
kgFq3pkpI+e2SD+ZmVAYQbd5rljeh6mRBmFPaM1T2QdnSAJEJ+TLrfay3/lGXCDLSAWWleLPxFMb
K9QSEO9q+h3Lg2kD13WLiTOAe7IUv51y/tXk9MFgL5DJteOpd4LlOBj2GC+bA7WkX19cDHK/lsy4
R4HNQNoLXsdc1julxcd09eAl1AZhLq7i4TY4uXV9V5f2cxCYPXqm/hoNDm5purIq8sl5BX6QwipN
RDy1+klyTT/OPdTUyrCT2MyEOlqGq2HIIIWKCtwvr7JuHlEbOKFigohq9rqBBV8EVGYNgAsUd6wQ
4rkt7Zf2nw9HXTtPFqqNXd4TQa0zKjUpmUAFiknjbvB9I9yIpIL+JUJD0L7mJDoGUIx2pimGExrO
/EitzbHjbv4vnFg2d1nLOE8b7bGdcz8M3KJGa5jjIzEM5+h0yrkhPKWO/RR7AYrbYaSX7Kz6N/oZ
75gX9kcKXjmcdHErjFzcjaNhhhlYVj4XuR4q7p493E8z1A4VDbIQ2vJh5LxBgrtYbRGlG7aqcaLH
dXsBE99sHmbZWve9j9LeIkuM/gqGyi9k4/Oxm5rlhtKrY6Nm/N6m7DobMi1Y1M1907fUOquqmCtd
a620Wg7BZs03EMjWf3k3/08W4vv/DfLxH5kx/2OWzPXn/XeL8r9//v9nLsw1x+5/tvHFCDdIgvgP
u/D1//iXj8/2/oF90wLlAVKHFZeHW+9fPj4cfvh+TRBJLs5gfJcYQP/t4zPtf+An8UmsYvsibfsa
1PRvt7D1DwsQgQ2Kk//g4Key/i8+Psf/T+snAg0MhvgIrwlN8JL5Hf/T+qnKdcGqxNwhpRbwzjCt
nQfZQApGCSOZQ3ZqSDGjQN92CaYSFg1qNBWb8dFjFML9pWzZvbdZZ1+zTNxUZqE3jVfhpFcy6oFj
mp2zxYIL6y34WCB4d37Bi9+4PsM5VaJXRJKLk6NSJqUNe+sPD+nLQ6/hnjKnLMwmMlgXQSyUZvVn
aOris6gK0ws5Rbr0oEpze85b/ARR3hFYAUu4aKYI9aSHuWmZCVhCz/iQwBUzdvQDzkKv3aU4dqoC
T9XWzk1BMdx0F87h1DlfV+cssFLRkegBfNN87QEbNCeE4Pm6K9eAjdFU1AicOwqRJJrsLgW8Xom0
OFuiDcQ9w0GjO1QOK+49LIBs4UaUjJ5cr6sZ15hUjliFcTZbwb3Sw2ZViIkEe84+adeZw1u5Cj7h
MIARatxNIBaAz5AphoJdw8TSq017idoFpTw3JxCN7Zm9SNq/TIUwne2UIxjt/W8pEFuPl3oxBjE+
Tl6flbiWJgP9BmRE4fbzkzTIsW/Dqs/0WJ2WaXGgySJ5sKt2e9pcBY8gnPijrgCmHvJaOCH4n7mO
COdkdF/j09njmOgRn5iaOJMKoU1zaYB1D5d8LItP02ipQNjtZq3/MK8ZG+RtyZAyCFD603NKio7A
v+MxoXYWadZPum2t4tbqB3RzXjnNMzx86EVIf/0NGX07ymHnd2TwwtnDLBox4vQkxZuvBxfyAiV2
qOeWyKHVkVxu9bj0EYObYKM91/kUcXJLVt1ph6bPJZCIpyplP3KWK7LCW+ZWuRszXqhfaFR78rfM
YnhIJwTmkWnxzOE/8uyoN0qvPwwpjWXW9xA9sKpZGMf4p274htR97gCHPAajT92A6nd59zw1C7ol
f74+t25CL+yKhZCLqUdDDvh3NMEs+n07M9mbVnlgTEMDbquc9RHtB46u2ekW+YmjjtuBerz32cUj
MrpAUpnozf1KuumOiqPpHs2g854Ck2LxuDA2vVrc4cWuGDIFdkKjU6I64PuaCXnnWW/27K/1eEpx
LspTEpRc3UC0NkfdOniqWOTlaKDdd2GmGlyd5WZkvqiB6fz7RObjcL8yoysPA6sS+3PYUgFP0Slp
JPb5gHKP2Jml0Mn9tkyzdYvEtpjushZ2bqjrwdG/TVWziAOo4j6wC6JDsTLUqSM9Ao2iC/SaMq69
M1pztkMTtfIjrsSxxLLSTITI6d640IgCHZ61hUOUuXaDmAyQnw4dpxCPsAdLM2bhu6J/SguSgjxR
VGnsbYn/PPorOmiULgB0zHze4hUx82O6WOR/FC0ooz7YEMmONrkJO+a66MvcEdnGXlRjfvLsFpxt
UfhuHakZ+c3Bdd3m2yHLL4hz0Mg0z8R3FKGhjOCMC5ppSs0z8uhiJXvKyL1xY07T3N1NZo83EcUv
VrHUczBTV45GzOnhh3pVelq/emH9F3tnths31mXpVynUPY3Dw8PpohroCMagUIRmW5JvCMm2OE+H
M5++P+af3eV0VrnwN9BAXfRdItNOKYI8w957rW+JbOcVRcQ0LmnNac9lgrVAMlNOypm/6jGN2QMn
aja4j7AEf3U6Q5hBY4belYq55eF9xD2FZHrNzTEN+kbDbGOtQQ0HaS9sY0/uaMzKYUMzGGOtBAFH
KJIm9YkVUny4Rplf604zk8Q6FcP4x59RPWd+Mz469rqPzPjofmCBcu1Tgm8v20SgmZ6SeFY3tSma
aedQhFj0VM1+Caj15htn8jgM0PtS+0LOaL1DzEbXcnF09P0CfCXEBdlBNtKWhiPESRYv54w9767E
OIp2YilZUJEcINupHA+Dw62IfUL18722yXfezdC8ufJHtey929lgJTcbkgejZoOSmzYUfVm/IzTI
F5NNkZhZPAJdtE69E3mhOOk8jHPPdUqKIX43Ni+6AgZCTbPzuGalM5ifYduMPj1/oigY6ABicu6T
1Ke9hoqAtDXOTEjpWNLRkmo4nvhJYO1VG0d20kMq7xXu1i+V+V1CjyN1m1ZySUt6oveKgoHTD/5E
k3M/RBq3JTvZ/F62YtEHqQEg0TuoO7yHM078bm9NuXa2oCvC6zpbSuQGhddTVGWZdWGCs0q6W+C1
w85oHKQvTcIF/zNi/f4xXGzXoazLG3CaMZ+VrLeZ+Rxi9CtAyXxs3zKrZ8SYRMngcMXCbLYFMWJo
Jv2e2eiSUSLYCVXTRxknrnfFu7Ea6U3booyd8tUgiauBsSN8csB8puvkX9wMbCsm2riPnozYNuob
kaDLek9bkfLtEgIAgT4LcfkiYl505m3T3msqhKL5kop9HXeR3LVePRUMs2oGCwQoWiv8yEQrko8u
+hlBTAvGhbgzYSmLfL7L+PJIXKgMJP5G2Jnh1h78ONuhQ8vf+HPzFwp7/2FOjYV3JGe+PorBvRnb
3CO0Y2yaF5ux48KcCmnpibGDVyFVGf0PGLwAQ7KMiC8azcmjP6vuTjJzR9QZ+QvQoBApGjqX19TQ
yyXJoooWk07qe7JJ9ZM11DA1sVplPZkaHI8EsPlMv3jFkPaWMhn4rePKx8GBugKEgr/C61tLOFxl
rAq7qO1HNPzIPQO4OxbTsto8CJIykX8dOVGxWy/OkIEKbyJMl47qTiUfBeRxlukHw55QOyWWqM5+
JnW1w5xbfWm9kdQBcj6wwS51+uCldft9bFv7IcvCQgWmwOK6m70UiIDDODsmh4pUilzZqyO3HMvD
UoyjewUyx0a/ONamg0XJLqCpW3n1GdpYfTJ0pME8tGP9vVtim7FNPOkXbmj9GlUSW9/YYJHSTzjg
cVlOGcpc4YX6NobwHmMuGpoJBWSVF9RhocHYIO7HY1eGSQFQtc0ojKAp70wPACa5thkOgmTUqCtt
H9WWN894Ggr0tU+LINls5UGnmJGK1XxTktOOeMXRTnvwYzrem1gPzqsAEVvRDce/cI5ZoPVm9nXK
Zk83LN4UnUnO0yIyky4TsAcvaN2OiDLSU4bXHhbwS2qZkPR7krzY9OA8QX/lAoMW3e9JpkFiiXe8
dxfju+49nK+pogO6sRULhjnqHHZBARZBARKdCUPj54871NIxds/cajqxxfaxGqnrEGgHJ0YDDIAs
tthnj7MglVbROBXksizO7RRascSuvBqr43TK9CauCuPSM6wzDwa3weTg0OsA5q4UzIwo7sVxKsOF
3nNLlxypRejtgY6ND2OomJTONpdFgx1b8Y3hGFzW6B+Y/z8qPpJ4JM6xhz/aTOUX5pNL7m8IcEl8
wOspdYTrkwH1AP7QdJ90q/wkcKqsPdNDG/C0d119b3QmRPfcHfWz3+Rlbh0S34vaPUxAzY6cuBUs
LQjgNe2RZpRM9TZ0orkAYmddCAvkzF7sfeY1/r1efO820gj0twTSTg8gQaAgV1ZtTngiwJ5soHY3
EMhkVcDQUAJfF9s/4XAEUxVDoIqWZLxoqOcvXpQn9TUBF2a8K+KxRM5ROGjY0qqO3gjppCU1zzl9
YjwN+QHfdEabozR7JnaFjrr/dxSv3xXq/w1LcJu69T8vwbdv9Y9/+fJDf//xM0xn/Tv/KMINKT85
sG/W4FXLxCy1Br3+ieKU9idwXb7ybPA4Ugr+0v+uwt1Pa2Iyr54NYklYPlikP6vwtUAXllyjXG0p
XWH/UyROtfKV/p2lY/P3PZdZHb8AQe1okn9hdkWFI0ebNbSB72Qziir4RxxLzqtdVwpN8GJ9rbnK
yG2urZX/jTct8TMLGEzkFW+VmZ7isHeanYEkIMDix3C0yEWOJbhTb8qr5HWPWQxgfTJCWghXbQCc
/tl7CX3TuE37bMSbTmrNM2q4/mxMxEhWuYt6RJrWUZs+YSloYqttWs2HuFf2O0ey8cbggA5bbVJR
iWxBYLFYXK6G+coV3hhkjkw+//RQ/wMilly/h798T57nKbopiihvh/T3X8JrqznNAe9bH7Zry8+W
KPF+s6HQilyzQVSUcw8uzQIdl1022Gqd/hvzAH9k92Wkj+s2mh4NEP7sqq4cvmAmhH2mh0lvCQm8
oBKq811qCMAgndZoVBi5oprP1HL+v/gcUL04B4X0BUSBvzZdrKHlnj9WH00dxw9FGP6IrWw+5DXF
cu4YdOSj6ruGQ00IVWQdoiF2Hvxi1aTBNAUbAp817CLzPczD4RTaHaSUQpyHdJRXHhI2LM+DurPK
mKQ0s0pOv//lfyG08ew831SQ3T2WjbJN+lk/Y8kY5CGf9KOPEm30uRSeOnsRR9bcDfJschUJfv/j
fslPZ23w4xzT9nmmPFXXXDlUP2HQlhGrji/dH9CMXozM/hyDRmUQvnJZKkqScBzRv5GHjE684t3n
dPv9L2D9bXHyC7h/0Ho5ZAGh/vKwkLhO2G6rH8mSo8oxUhuwat/C0K7CUn4seQiACZzzFcUHI9Zm
EEgyECTX2yVZEXYmHeZdoQvvTOb3rV26nJH9kjdfsTXkuyWb3ThQoqvRaBVGcj140il3YHKML6Cc
dgNYdnsfWZBqgYpaDwvGgv5YkLvxXJZl9GCElLWbHivz9e8/tlyf41/Wms+uBBUYPjHMCFv88rGV
NVZRHHffrEFTNFUSq9xsuOOLnhoEH4tIKngVifiI0c6siUoTzonaDFsydXPnMXbimN4FOi56IGM1
3/RdiWVVz3UP5Uh0N9xAl2U/2d49uiybgcOEs1ChNIxplDNk6Kurso71xbSr5Ik68R44tnv1+8/4
t1fZB9bPlIdFKE2Aib9uu2ZVRWgb3uvGXYNpcnTzGapd7BfocNNQ/eN0pl/9H6dv/wo3dAHrwTSU
JhsYjDbbXd+0n17lJhVIcubmve/86YWkZ1S8GclNJab49ArAunyz8BodB2O5RihZz1tk2Q9yKGvE
glzDN9KlxVTBLyFEzy+dY2syYgu0UsYhL3z3yhBeY1FbeV1PzoNP5OAs2/vEa4Yn+mSS2LkuGp9I
mgk61+muTfzT16JyMVYOJZZujRyGxAJfM2eC98XqN29t4Ax0MDSFx++/+7+/XqYHCRPeoE/vW/3R
l/7puyhUosjMXb6NZFwGGQqYYOYbwxOn42vuTKQysDf//kdyxv/yRvMj8QMC1fMcIX5tdcdwBjq7
nr6tPegrP+uWQOYY4OwMA8Dvf5L5tz2DNcMmyWP25bp41q77T5+Oo7owpG6/zf7wsmbWcInGlf1q
luE2XXy83U40LkfIlt7IzdDNvybY5y+zcsbpv/hV5Hom/nUd//HCCUDf/EIkLP/1V8n8wvVi6b/D
MhOv2bwUMJt9pe+YkRH/Og012r94mt3PaTgKwrCxnrwAYR5fZEoyRZmPzS3hg0wwTYEEry+m8oeN
NImWhp0M3cYdwv6IH3q9w2tdXkswUOAuLBpcBOiEDj+ycPV/8STX69ovH8oyJauWEopxCO/uXz8U
DjkPBw3ZskiI0Kbkk/NdtHrZapb67YBnkhmYh/ZtTVgydzWr5wdZYv6mTQAWB24Es6zRBIQgucDR
vFQobMwkTjBWlWb5NibR/DE7A7uCNBZoGPEiHxWu+pssmtULSSLDl4bO7S17Mb381IS91yT3WUxO
0QZw9sDEu/L4AkQXAfrAxFAe5dzPrzm59WpXGwbYmMU9QRO2r4ls6JHDuAUV7JBO6PTtlKTKyFTp
velYXRv4xYBZ+/dvqPz7G8qwxwXjyBegXN6Nv36D1gBhrY3km5axeMVt6axZ0WrEtRsXdCLactZu
YPpTce1UzoRAczKgnKU5dD8CowLbk/BkMAtt8yJ/dmWHJCjR7QOyszje1jUdBwIbnJ4GdYRa3Oja
6v6PT/BPjRv/0yHizzPE//HboeR/w1qHTeOnh7kOPv/lB3Tibr55K378279eKl19+1b9XOn88Tf+
LHXMT8wMEfD6inIGvM96n/mz1AFCbNI0dLlEr+O+n/nElv2JDYtrHXuyoEpiwf1Z6kjxiddE2ILt
w5OeyZjynwCHssP/snSlz80dSrLDweuyNf5yn/MWPzLKOYKMqjjngGHL4qZWKRwnZJVNcxWhNiIW
PeoKxTk1WTSP6CA6fovTGYUFpsoDidKlgwwctAlmRrpcug7PmRROgziOpibqKlHoD27MC972niKp
e0qJ/yUasa6sSoVXjimnGoo6srueXkrT+s1zJLOK6LQgNGmBaoxJyYRyN60MMbVeIIsh6km/NaKK
sVHsx6IrL76aJACGfrHz/lFjqMnv5ggE0Iul7JxCjVSB6o4UoVVcwILx3xI4dOmJXhbZbjnjKWfH
vR4hMPiQLN8nRSTEKZKwd9mYkd7uplnpjzA2Wo1WXg760ba0Xz/4TPC629op8ldGbIZ75Y6y1UdR
DAJAoudEbynuRcSrax+EuVxJU8tFMCyAnoQ6499rGajOQBxgEzO894ycbBq790p4UJKe5q07MEXA
91Kn7t5Xc2YcO00v5L5KrZLcTnBMToA6H5ZTYjdwAKna/C3N225VxPXOQGwRV6lggu3y0nrZfLEI
NSfjqNPTR+2Ebf9NRX1W3hCULMxrM2lpARORSTPTs8JvprDa9GBNST1+rmkTwkgH6Ti32S4RHkiH
QsSWOlmFzley6BynL/7E3fHWrdGMXCPQt5xd31akSMUDaXanArz1PZSm2tsrT0/vhWSUsqNLSF8o
tZR4MCoa70RODUpuDIJVSVRZSqD4OHxxs2ibpuQ2aUzaQIvl2V/tMikfF6p0K9BTNDx1LLVsX6SD
B2NOR+6dK7kPb0z6ZjP90WyymCSk9CijqpIfCKi7bpuJYXgEaJmghXJLW2yzWOhb7VKhk8Hbl2NH
LmeWtxDfHAIKa+ablsbB1jT4RwB/entTJDn2fGbfjH8E5MhdC99/uXSlZ2h6kCzmzTwZWHvipPSz
G8RgdbYfzHz+XPeiRm9fhOkJjTCjqjTxkgj7MzG7AZFi0FO72jG/5jiQHC775vIhhtqzDqJVLBjR
GJZzIZ1OktfeifyhqEeTqJ7RsO0DGheetIjUHBF8Bq8N2EJqB0lc5Q+07zCUDaHhYzIlBaza4yhh
6Dw57io4w5aFecKfRL7Bzqo1aWEc9Fvm8Kiv+nquvGMf1uYro34SaTGp+mrZIn5trKtWu24R2JKZ
ZIbYZW389X2fkt43DgZJi2ke03GcVJNcjUzIocjpZfzcUKgVB4NR933MxIKMvWVqGoT09URN0zsF
KlTXKaOgCNESbDjrjHNOqhJZh16DSo14LTelx444dpN5c4tjE6oegRCVaz6x3UaPoHdx9oRer70d
96FRPWXYosZD0ttjfgMHpo+DKMxoES9jSM9bFqTL7ulH2AxYh4kkSIFEIeF9NDIvWKbCfONbHse7
qXLUfdp1YtqMo+RK4TfDcOSDG7u+LL03c2yq+krhJGTCGBbMjVNPZe420WVd7qKEvu9+KC3H3Yx9
SYs5rQl27DZwG0t9TKZqaPfcl818L3EJE0daMzGTwYLKuf4qi6q8xs2vLLQiI+ze1pzBMCs8oT5N
eiN5W5DMg6Fw2cnl5PTuoVpqxhYqjZoPTPbyOLDL18/kidA4hUzReIekoVY7Zx0W0A1DQjM69D1x
nXMYVk8qavm20hFCyJlezrKC2ofB3WKG89I92U4If9GIuz68A6gGmHCdfo5vxqFW8pLmhkv3vq0d
+aWvXffNU23WP7fQkRia8dUgup3iLHu0wwnaFH5NKzmOTmKiv5/gBO3tyDaqG5J6xWPmWg2wuxKR
xilWnRB7ru/yfYgtkrN9JITVDpZrZt0KusHr5LnGz6CtDP6Rml1Dsi0tC4bbviOeGWHspH40c6wY
gI74tsnYG8xsNarake8xehVwvuY7Ir4x6yDebROiuZ0lgVO26ZYZnSewm5BRCcLi3hhOHvVMfK2y
JcFGt2RO555RYxj6nRZNGFlbP9Q6Z1PI9UhVZxdR/V12Ey3BWbSV+uZklfjcenpGTUc3PyXuzDdA
RbY7vCSNe6sBBatjhbltBgTItCEYU+bhx3RmJBFw8mXlNh3Sor8baHjOh6ScOR8DpQdyu/CIoCEO
uJkgcdgSxyEfCscDQVzLEY/KNE2mGUSQnZebtI3JwkP+YM50u1QfHRCoMJ9yLUveKy9xRwTEsEWj
K0GwN5FaZkyMek4KGeo4XGM94SaRl71k1QC5huzVNBnonfrwNSF/9LFHZoyfFnH3I4mMubpumdG6
sIlhouYlGeiG1715S1ECZAFz1pWBCb4DUEnbzLL8kuYpsQRBsXhOrDYWDxfUGpNHke/qcB5D2GBd
F8+XEuB0uLPjGG+7avvWg6k/j85ByYK4XpgmWihi5oupn3aKU64NocSEntrRd4M9vKmEWfdZkKzZ
l6DgLHNiiDb1pTkcZobQM7GvPWFhV7y6EXuTnH03vuQFesqvTWfP7WVgPtffjqUenWZjGUmon2tp
1fa5M3FNX2SvMajHRtpldx6JTgysmtFF/UTBugx3tVMa8xNKTDFgXFhnKBtDN0uHfn+akysCQRtM
TlFS4HuCk+Oslg03sj7wAKfhdQ6FEcm0DQTmlSigNZUp9twnmiP+hS/OXYLFVeV77fYhouwFOdPw
dbRbpkJlHEbztV9njjol3AayJ/wp8fCWEYT53mAPJxS2GvLhPDks46uQwGGatL6jxjvCuQd7O3DJ
hbzWV2V8PUeWKk6h4Y3l0c3KpXshGYZPqkQS6eepSO1HXfTlq8OoXX52CpNsQjyZmgDdBSXLMSIM
D3HJRDg7W4rEGyMHNP1XpocU+4mIxIrpl1/ZhcH6pQA6eipmYjR0sckvRfT1QyzY9Hf/v/Tp5qvv
//avvxVa/s+PKH7j6tG9lT8XP/9HaukylFmTCFYdI3lLP+WtOeIT1QaJCCZNdw9iH92oP4c8lvdJ
0YCiwPHsv9Y9/ifqY8nEwfSsf/ynf6LuQdiwFjb/3ohxUIHS8/PoAbJU6WP/2v3DJoAYyzCQPZdj
ejYs78ccc4GEvn9WiIG2uT2emg5yTlgN0YkAoddMIXNA8rsVkihwU2s0as6E1qQNHbASjBFRLrHr
onoLhUIygDburrdJCtq1Q8KZPdLvy1dScTvsmljZjeD/0mA/0AA3s0p+sxGE6O+426brhWat8Uw8
TBUheOmKl6Fzh0un3HcXxfx9XhZCbEy/BZ/oxcUa3Ykkiau+fwUjAR1kF2aBMCLvPkYA6Zh4uURZ
X2gi++xlY8XMnWCmsTv7XuItx0QVW4IA8sDy6v5Ue9BqWo6m0xDTu7Qb9AwQJe7cBSolWMUBR22D
GYSPbgDzYtj1ddZOFfQ02gmaInjpRFjKueVejsQwMt0gn6o0KKV2Dg7sHaTe5S5urWsTT9EBy2DT
7oemAxvgi7AHdeIzNtoN4ap5WNjHZhmQBF5tzYjLBCR+prjQ1oqz6XCuQv6FqFL4QdtEuXNbIDHf
iML86I35khbt+BiBOdf9TCBqjTK/2NAe1F+0psWsuvTS8r+EC83k3wQRnPFzZwxdtzKT4KRUHhc/
2nlQsNnIjx33tGd81A8xmchB4SSAkGK65YbWKErHKMJqZ4lx2U44mCncRo/gURsExkyk3mPvrzTL
ePzSJFwhV+1asTdrke57oWrcD1Nyt2LFYb8EzLIxLMH4nM1GBjnd4iDSzt4c2jcOUaJ1zFbgseNs
kH7W7uO81wcslh2BB3jb4Hibt1TSvb2jHzc6G7Z1cziNnR3fRUykCHnOrHG8qmNKDziV4LvmpL5p
bfcYdukJTQIwWjeKFClbS16Hu1gzIOF4gwkMmwl/XeoRZxnmV7rLunYTAytCN1Pg9zzV7LRF4FlI
Vfb4G1zsOanlIaczmOLndCVVmiOBdNCW4AN2k0NrRFf9NIZffbqCzP9bdK26h2mx2NOOZZ1uJyUW
oIY200QDukKA7enJDBeXQenAsIVNo/o+1U6ybynqN51ZErzu0WcIV2FT7VyPCyjcrvbEvlRAeVFt
fAUz9FFayaE2qxO5hudlSTFK+O9OZk2oMVxobdo/u2YSflFjTGhcn9Z7gd115K7ZZS3rKKmTgMZg
2B2qYTKKH5LFtOednqdTj9lu2gKXPqHEK/dxVpaPVFW4bNyp7y+kFqOAxbsQZqcKvcydKyyakwbl
6gzkphzWGIuKu0WkRDAt0CcNKYqHkorqEXns2ZF4NAH1GPOp18N1GI3pdWWVbbOpGhjW3KgcxJKJ
M9jWfqyUC2rcaoAEV1V78JJugDvhijgnr23Rb5SOnTow4YW0srRcpPBfTqQoyD67F5AdaT22ur5Q
KCdy04q5vAMCgUC4noBGHjrXBoIfmfhXXI2SZZO7lWsTBj4z/lUedVMRfSzpjCWfyLygKGBXL2gu
7o05ipG8GfmHD0v4Jff7PjwMCaZRBEOMe5DFji60o2zaGSjYHsJpePOnjMQE5bLSc7PYNlmMmDOy
LCq4eDy5eJAph6V1gEUMYJErAWyHJimznQFR62qhOhXHxq+/qsVoT/7cyGu3xpwLES3qRoolsF4d
Oh0StnVjjftmzQWwGzokGwlcjy+cNDsyJd66HNQEDdVozxfLa5bku6qC2z8vVGnXRq17vTcQHOEW
dyK9IL81l1PVu4QtuKp+Sd12NLfabw+Q2HQwUndDqfSeLK+l9pzsJ8MJoVNFbVRQIEz6c0Qgdo6M
e2MM8CzThptvPHkHxBUv7K/61OKcP/vkfysxZKA45/qCe8emX5QL4dmbuBaTwWC9iyCVFU3aUaA5
M/BqG7mRY/fneHH1NSbjW5ukFXIr6Yy05I5i9d0Wa+zRsU4S5z4zivpktUn5OmRp/HnpaWVvGilf
oXfdw7REoRXX46bQ9Wfecuhmg3svlcW12FT3DuFe5HvEzYXb5w+6i9+lO9rZ1mVGFqRQ5W7yNHWc
jR+VdMUQoC41pbfGeTs2VnmkVH7giPKgQufAj6F2XhpRF09gckswSl6xswzRnGvTh4BH/iKnTrgS
V4lLWd6Y0AVcVpFJmX1g1wtUIF1y5CZFexqBelOzNTOaeYmHLxuGoNYagCaDl3L11S9OAGMfDbCf
akQg47mS1kVMIGzh5IB9bFXJDps4YfjclOhaCF4sqH5KB7imUR7yxQYEAI3zmCcJXjAjMfuvABrL
py7xjKukk+XtAmHRQPNg9TOX/UQnEK59wmwcXT5BvEx5kOCaOBzBC1b3hklDIxVWZpEU07R/1L3p
29zVBWBfAEf6oBJ3fpSUa8w9UqdoN1L23ygZYSmoxgd/6DmN+LKgZztZJdPt2U65aQym1Zy6Lrlh
gMbBsrQAZt2W3CfXF+cpwe9pjfF58lyDwAEm0ZwCdmmA/Gm718wFAbIVSpreHvd/cefMvaV2IaKX
S5cVDDeF2U4ouKf67DdyeKW/quV5auUN5Xl61+bVIe1LeiJ5+a0kRibB2wAlkHKb7lHZdE9LktFZ
cUz/7EBdI9OcK2K2s2gpo/BKo0OWuilURMt/IlMGP5aHiIfTkfoR+eqB4NMpOTex9UBEFpQ2XhM4
RBAO/TtsvUa0T0Kuq6CJx/w9MrsMh42zMqTw9Gm0PQqO6tarEdFS/hV8jkzCbQkc3ED1oaOfgpea
BD3UnSIuo6eom90feTkQQCI6XDNW5wILrrlZIf5tO2rNea6rL6qmP7pNp7bSex/A7ZtMRnGp+4k6
TnEpDW9iyxMaP0Ka9Js6Z0q98XoDD8JIQw2Xo06MZQNj3Bj3Exq/5jAoY/xITbdca0PjS1JUXjDz
Kh2NFnenwwWFlOoOe/0etrlzO0gWLRVdEE/keM9VRUmc1t0+qYZnHdOTq3F2QllmgfZb029CjLor
ZIo3LcgmfKg5mfYsFCdFsU677pkYeEyWM2YKwpWUuCMK+1xW+HQh64XXYSGHPQIJ+tCkmGTTAcMk
KuEoLkS5mSj/wX8kM7ZnMk4BdOtluXI89DJjGksDBE5z7Ho5wrthyZsI7fOEVlqaWfImEdq9hPNA
QvlCzBjSorKWN4Kj9J2pv0aYnrcXUTTeFudmkCLYuY+nAsy2h+vkhK7p2s5MeeApc2m3CnWZLTs+
QPV41BOVaTC4IH4So5owdOrPMnIwVy1Z/A3exBH/Qhkwkmi/AOpBmU0kjPUOrWs8glw3P3iw9THK
U+dAqPA9JQcTxYR2tccdPHzuandC62z5X5sGrMs+ntrkFA3QjD+zc3v9qYtDeZptgJAVoaSfY85p
yllRtytrMhrfB0MknzH0F1/HZRy2TmV1B3QsNL+i2iK4rbLyN8RM2bYTM3JY2Zr1twVnNow+0/6w
LW4xuzJtTpkB7RycIwLowzLZc37GkclOmRKHsQRgMXPGrEPxPbcwVJ+GJVX5oSQAwr/yjBoTdGiQ
j1wvPQCRpeqzJ9NZBp9mUcGf86BRIQdC/ouHgtFwdPHkYtuX2KaVtKuyMkHUlkblbvCtadyC91Tl
DT4ulMR4Nxi1xs6KZxi9tsMxFA3W4+T6aXeltJ+mJJw05OmOkT9aRArkq5SOACJsnVKB4e4KZlAl
eIcBlMmYBtKbnPcUyORdHmM42scjN76R9iuRw5AOCT9bHv2hteuvOndXRF6jGU6lY1HC9q37t6Xs
TPPYM5DOzu2CbwBGAQgi+FqM2+2suc/xeX0n5Q3+Td4Q2kZQkbKfOkKtuFj2rl3v6gZgCNzo+VI0
SrVPnCMFOjMR6RCEUP5oJjKvTh2EvmHvyMlkdt4TTzLtkM6335tYoHUdx/rWH+HzWnHxWei5fWG8
V5GljG/k2ZYDO3uqc8KfU8bwt7VbZddhmNjvML4x2g5+p14HlZfdLh6HCBVuQSNnj/GMoZ/Wd7oi
ynm2YuZj+CSiLRdikvcaE/W702GzJxIEyFBPT5Qc+wyyNIFVck0DNQZ7V+RAUJnr1Ymxxyz8B4iW
Z38QI9M7ErThPCXQKKJjtZAstiU8yXH3DTzJcUPmsIPDeszUHueS6XydhpaA8iwHkRuAlVVfQqNg
ltXk6+iJ3h+SFNtxaGxnFWcbWV9Jf05iwKDO0EUO+vBkXalFUXzo0HbyfeWnq4GwBFPcqmG9JkXZ
scSuchMWUfWO6sIj2ACLMJqoMafOIibZPwuVVXeZX9v5AYZZyS3OqohpEdZAUoldYcyiUvOv0i4l
v31ta4sX38/jBvlVbVzyJCLnpxrCG435mCAD3KufGVDMEEyAVd3nodm9a0TOZJhY4Qfjv2GfmbOD
BDsWJW/LxG0217V1S/b2UO8ns6lwOJouARMOrCpYSRZ9LXtUECcxHFqberHFEISV6Lxdl4Rleun9
OQHdzymdgsVuKwYgzBZL5o5LmaLBtmVDWkKnwn0PLfZ5qmv9gNS8Z1IBeA6bP5vAC24kEZ7AHI7r
PMTLqyCWLTZTPHwX11jUg8qGE05N3Fo1txqmuJO8G/ya9Ko5nPv2ENvcClb5dTZdSh8hu7kAHAhM
Euye06WbipM/JPABWhMEXaTieQmynM7x2fN9iqBRTxZguHE1xAdQf+NHD5TkHEyNdKj4VIKAvzFH
Z7wyBuFORzondXeJF4q0O8i5fhoYfir1qafa+hbRha32jPjCPfdcjrJ2rLtXX4U4ErqePuxETvYu
5W3lqp6nxv0c5y2nFAxRTsL5wdEUV4h4QYgrLDVpmqgbCS/iik5Me6dz4kA8o6xgsDrli2v10Zkr
CCon6pVHbVrx1zxCTtp5OTNBWu94SnIrTInXjgfESfgnh2TrIU8PGMfL81CjkXXIe9rBSWlPwp+X
20TxHIhxu+liAdPE0DxytoMASwCTFtdKVXeUpmHOj3mdq4/YmlLrOmuGvIDZuJJhk8aNaVQNAwhG
XnMdlE7klLSek8XPSHVx7I5oLXcq/XeQeAWGSS762ddhLOqzblh3jHeZWRzpvPo+HtKyP6rQ2wmL
ECC6WI9pXT3ibntOfRteaCieR7IWNrHZPE0VLg1h6DsGiWct8vsR4lPhmXxwsIK3Pfe9R3D7I7HB
9gVK5hFhpLHmIn7pkOunpX1qhuKdS+ubkTb3fls/aGn+oFl8lr1geJ8Wuwr8soyJjFRudxWFywM8
SH+D5uuN3Ps5EK79bFisxgFGqvaqe88sXm2tHoHR3o4YZs5VFMa01CxuM3F1W0ztLZ2b69HnJSPg
8c2uqteKqPPAcxMbHBzddgYmHb5p+1sD2Pd7bkKbx3IJsktHbxOeF+inZ8MnLyj36aPkLhahPiKv
2G+BQwi5vjD/i73zaI5bWbfsX+noceNGJoCEGfSkPEv0FEVKE4QsvLeJX98LOi+iVSU+Vp95z25c
xSFQQCLN9+29NmaalCM1Zi6EPDlA5ryKP4q8qanDsOtktP8E07wIk0wci+WnhiZGjEt4pR2yUlsR
gHmN07a5MirOOQeRiJJUAEJaR/XsF9UMerPSS/Ca6zR2+IyOvd5iXrtmgb4NNCYn31psZvN0p2r/
AEnjkaLOTSmLq7FwtpB4b0ZUZjstOVOQ7ACAOz1UtWivRmOwNoGZ7FwxfTDa4tZiDx+k+L4wOQH1
BPjsZCCBHSO/KapEsDMo78SQsS9xus/ZZM27tCE4Oq1j/8oERLvyp+qODReUQWoCkSrGbd57zlZ0
3bMPkLmRfnlXWeF1yUlKMD+t2BNM9TOdll9m5ljXUkNjGYG/rCja1B+MtJ5vpTPdstcirdp1Dx45
GwSniXXiBD/DwlYEVsxfkbl/lk6KZStLrxD8xtdtGd4PU7kfJ/N26LT9aGW4voWiyV+J3j/Shqyu
2tIoDnbB2uRUVKjcHj8n557qg9nS4EZN8+pHxq6quEFW/xUb12PEdhWKNiliEvz4lGW3jVTTFX7e
xxJQ34ZDZMDgq2MiX1Rrba3lnQecUed8+BZMiMxNm4OgjnmaZTZXIIgzJKmEx2GFLe6kkaCIyCgj
YYu589NBf0MUcuWEwafemr/EZX8kGMbdI3S/o5pAQ6q0HhdECsEG+LWHJN7nBUe+SqpDIm1JLB4R
CXSVrbVo555xNsx3uMSrw+giOimJLGQZYjgxe68zM2+fuAy8P0TXu+VAfXAb+bUmUhdQq0tmRQWR
sYD+e3Ba2VBrNm8Kc+zvPCpqq75KPzZO/qiS4HMPNgPFXf6L3QaFARH8zCjDpL64wdgzbwI6qzzX
mGWo9x/olRZHwIsFu5EsanBoxktEAHmERI9Z6jXUYtpRAbnrIu+LFdQfSqm+lO4wbl3p+cu+qKct
GY4rr7A+t0berMN4vvWAjK60bK9DJ+0Iox3SLU6pK5AnR9HV3irSaUf4a+iOnCMTZxGr1HZkHNo+
zNSBOj+F0gLWQfHdAuaU/Wh8Oe7nKPWv4wpaQlvCW8F5YD5Ao7I+OnMyXw8F5pKmEi8+x6wtwPxy
3aN8IsfFSKL12OrxMGakCk2YMVcFYZtwGht3hx9fP7ZBNB+tKsj5PCdj12uK/4L8mW99TkGj6Cms
V2yLoqRipRmm+ikJZL5r7Clce/CE3XFMr0KIJTtyavAjVxTfkvhYpuVHL58fLNf6GLLPX9UgUj8M
Ta5pN/ckJFV3pm3u2c3dEPPYLHC4YIPEd0DArJ0d5B5sH8RJYeGH/YnplFQCkwgmNikHL6+2VCQ/
8OE6K4LKGIxz/dKIOYG0G+cH4FH4YzB0bobKzVGGzgcr725ci+pEnsZ3fSKede0cRAs0y6Z89oHM
ofqnMbMLCHvUNB2Hp43X2Nc49RVxqdMVfM+r0Z2OZJIGT2HV6+swTCQgydS6Ch1OkGDs29dKFZQM
5+QWEd8hiXJYCNnYbRsT9BxiW+dzXGffbW8mLJRc7hVC7+dZjtFHWkGCrBzUPaPXHDFBNPswaj82
bk6EbGMem0XQjveZOnlevJgxipSpL78BF/pWgewZA070uZq6jZ+Nv1I+kjKlxbYIbPIdeLPlxW5T
jpPkPQEfTvirqTnwKfVtuMtCu0GBglaWU/EPJBpfXN3dZ3gIFfPIVWxnPzjgsMAbYm/WBCpBDpg8
fLdSPwPr5QQd9s+OXTmfwzkky0Zl3LzXkibjk+jsCffb7I3qB6S0fTS5X4K4eOl5oJ6U3HNdA0vQ
yFxS52pKg5shmH+aYlhomZifN2NsucXGhHd0RUMMm3APCUpQNLd3cZ2Wu5pO9kaVRRlu6K4FR0IC
+k+W6F+TTnVbr/Y+uUHymdPJL2vu79Ipnne12d2yLwRlZcEODHv09hRHNnStKxRi6ZOH6GLR26Q3
TTN/tW0moD6p3fvaTXcAA24GIgUpJ0jb/JolHobYQFhTsEOiSHAqQnE2fQAnilXeuy3KCc638QRg
YR2nJfbHvHPvxojgysrjtEDcC+mOruVtp87YU4Eh1zbyy9fMK50bn7f8g1zQ9qs01KuY27HF9oo6
ma8aCvedog9l0HBUARbxXECfFVirDvMQBHAg7GbKt9XII0B3FjSfCImhhpEku1KH43EIi0qhxnTn
Z88SJGOO2UhyFUZTwPnrKav8nIUvG8q7gapCyDNW4AI8gA1llzwOtPvVticsMNlxkhqxQBkmGR2q
o12D7sSDCZMXv1JK+DeiH5OfprMwaLpRxtOzSrNBMCO4xcGrrfaYIuOCPC3HSaU3/Do3usNAEqsj
4Txil1PbAi4Dh31P1QyNaQbKiTxjYIex90Xn+Q0wOkqtcMuIE8XmXplEtiToz4if2JmAw3djLKi6
D3Vb3RqeusmDwviOMjS4l9g88Ui1sD71sAM0TKkZ5VI5i2PRtcFOhsYPppsljnCb4TzYtF4IQiSq
AWqWhOaRB0KscObjoh8684cylxxc3dl47+qSZLSQRaAf72pS5zGnhiW0At/bV1YOn4xMlLyrdijk
Q0XLpFEG9aVfkSNmI7kmIEKaDodNfOHsKSw4NNC6f/Pk5pbdwJIgv6jnTLEmUmreQUkxF/jrELxW
M0S+xCiQuNJ3xncdwf3Z9k629uzgH2fC/xdw/08p0Be841Ztyq/dKS/q93/xj4Bb+v+xEeTDfgLM
5PM/cC39o9+W1n8QaHP4dBA9SzyQKLv/S8VgO/9RtD8cOO8Cup3tID74L/22bf7HFpYkbw0DrJDS
Nf+VfvtExIBTivApwR9yLNeUeADP3CSCGtNkFCToRVUB06jVyQa98vDP0Ph/dUr9cxmcOjCQgKa4
nrP4P/7wz2SjaQ1lYIdrl/bFo2O24lPtCFq6MQUymnNl/4yMbPzQq7JiQ0KJeVoNgkMpWPsJNi1k
G/EStZp2rS4G0A1y0Qss9XkygQon/wgMI8s/pIpIMA4hQt364xCxPyddnmCTfiI4x6KsRZvOkgZx
yVI+YURMPg1pOvV7Pbp1sokIdnyKS8cVKztUnD+ygsSIVKbGGmWSd+f1lt+v/xgp9//IRf4HeyIY
7EwS//t/nlrWfj8YfMLY1WyBXB/72umD0QF5ahmG3/Uc4HYhvtqdPTSmz6H6+v6FTtUqf1/o7A2w
XUzl2HIh6LEvdA9u68xbOcCqqHtuWfJWQKGPXZNd+H3L+Pm/IhnGlO0riVbGV4vTwPXOjD1hDM3e
KkizbjW7DAJbqZUmZG70aOl2aDyqlalYYN//rWd2rX+uihMQF5rJGcS3zzwJNQY1srmINJ6tHqI1
ZSGKgMCjUW+Y93A1WZRb12F3lZoz+6yuZNOBO4HsL++C7dIW5w9AIWLk06dzhbkc8+vpC27zQhEp
DKioc0pFb6KP1I2yTJMGuzUBjohLAY1Ig0i4RdSJXQxfUn5To7BGrTZkfr4TpCRcSyUBlltBo1/i
cgweCUfpH4y+9PWxatg6QWENOfnYhjb03k56Xe3qxmGrnMzaumn5/28UwQYQZwPnfsIYSKPVShzg
wrWrvi2zjQCDJImMshrb0dumTPRjFQ6yWGPmpZ3rKj2RvKDYdLhDJhBFqpaQI2AM9YXJYhmJJ0OG
J+Zg3rc85FUWZNXTJ6YcFxaY7sl/rbwej7tTf9KBob9VE2v5hYHy1/DkWphW0IThPMO9fXYt1twW
EG2Mg9eRGUiNznPWtNG7a+hT8X3SiY7IQZiOLY6rWyM1KsrTdfOgkpLcwgG/8toYjf5aWVF51KJJ
tqUFkH9KEQZdGNNnE4WJUsVa1HCezTACUbD8+x8zqOemE45+4gN0YYz7POFEvm4JNtgwYVaPmV2N
5T+qxP920pZvPBwbVIJA6SYciWru9JKIC2iNaEQ1Nd/Yo8pc7yf1g2L4oqsGEiyNC9QwNUqQA+AA
DtfInrVcIySRr12GfhqAcqCvCJElPYogOGBBo8qH55hGMseYeGjN/fuvc5ksz0aOjV4QxoNjWUw7
y7f4xzOa9dDh8uVt8nE8spmkLGupgo/9/cu88VwUGy5UhArPrPo9+/xxGWKnUwjFHrOLbeu7rsds
SJzcU03M5H1GsN6qqqbuwvR9ZptnSsMXBVeSKc21BdLDs/evQtcyzB5dqhCaU8YcEAa3V36tFopD
X322K43vYmyR7K5ctCjDvtWiY01xrOTj+7//jcesMBqKZQuicN+e3Yqth5lNBdZIK6QtNvV5tYuI
zNm9f5WFiXn+NpVLk81X7FIEQ+z0beaKMqqnqqX6R4R4hph9m6YjQSSRFbD5jUPbppg8ZVeBid8M
uwbcqAFh/veld3RLGniarHqP5KmQbto/bNT/9tt4897Yubko4egmeGerqaZFaUVWx0jLog6AtDCu
2OKE//4q9G1MGGuS/SGL2ekTqEIMNTXQLlTrsrt3yzFfId2yXt5/0KfO7d8ji68bGx+aWVzz55+5
63UOihCeM22FnHAzWI01LcUDLpz5lvIRuCkbI8ucu8HV+1de3uDZ98q+E3MjKlphMdef/j6E54Mi
sArwX9IiugTpnQIbFI7xkNhwv4G/lTfCcYxXVwPsX414xh7evwP5xmLjYGtSQtH2sbmP01sAnS96
G1HEKqe2QJ4S8d4gUGkxpk7yaPRjdkDAEe7b3hqubLeCxZHI/pBSCd7MHAKPMhtZWUMdrGE+zcOF
mWb5ks4fEAOMqV9Q1ZT22TDroX3g5fHCtUH18y51nP4BdYKqKDLOw7WXyaq58NW9NRhYB5eJja3b
X8vMVEyxVVgyXDPPEpyYtzOp70b5DeZZtpbSajeUYCwSVT39+v6reGNWJeyOnYYphcS/fDYY/BBs
oCJFYm31GHgA4zAgq5HMTOpRMcBSJ9hWbR1cmMveuCoDkLqMcNmcKvdsjZtA4g4Z9aR1LegNirEO
P49DXsttY439hE42JqiHoJd8//6vtZc/fPZqwQlIh6+bQyAnwNOB10wNDhiH2NRYz1jYE4Mv4eA4
RX0MizJQ29AR6CI6dmDHqk+sAXdkb/zSnTYWa4JNwlo9CPErNgmtPuRp6Ml1mOKDJEwpTCpkRnr+
FpMOYAIurdsAA9IAE93NbOCDHMXmcSczz/vohQCwkFWx6TnAWVT6qjVzjUYnn9tije+yWew0ulU7
XVJJZcb39aZWnvOMEsLq16Zhurce+mF/L4MSc06PlYrajtsjh5joYldoVlMfcePUo8fF9tPevP8k
5RsfCQdhy/H4jm3oJsu//7EcW8RC9YpCyQrgRreoWcdtIjPIF1ZTRnsCf/t1kqeLJCwbrw1llx98
GMm39ITtg07r8sqjpXVFhrd/iwXKvBss+L0XPuQ31gumb9ddKEeUAs9ncm0qCoFDFK5NUTg/Eqaz
tTbq4cv7j+KN+RQGBysFMAzHZVSfPgkwg5Pm7bPxipb0hxxd/8ZEQ0prsKPT7AWlvsYqZDkbr/Mw
wKauuLChfvN3QsEmToeCNbCg0zvoxrSPtXZQ9SWGfJWmbtcJNa0LvKW3dqYcpRTfrG0yV0HrOnnl
HOCQfKmMckKlnJ2dkf8jBbGZfoAkXqt+iOg0Vf4VWT/mXpkNrFEgsvdmi94IQgQqi5xu5acIXxQK
l1msfRmR3A6OSl54IH/Pp3zkxLo51GmYXs6xDNoXKWoVFte8cFkjCotMPyT7L1U5hrcz0epXOkxe
pk44F9bW37Cb0wnGZg+8bNy5Mtbgs5mtEI3vkxRmrJBnqUNGYfGuGPzySugQ7t0MLdGFy/rLMQpr
lRPWfExwXt02ZV8CzQDp+6+/AG4Hzjmr2LI9/327f3ylWuoAEXrNptEg5ycvIVXm2uwvXOU3rer8
Vzuc6CwChiAAOebpyIha/Kt0oEi2j8xua6Vju6kbjaxO1oNJZlgx348c+D/PUlDgRyROx5v0jE0b
i9LeZcLC5CYFlfl24ULhw4i+mURT7OGP2Wi1bO/CJ/v3/gPy2e+jp+lhYxJnq96YorHsOsoD41h+
I9emhbUiDCSjasLL/v708PdaZ1PlE8thznQsEqVOn02Y2yVyDp7NHCTeXT83GRl0mfVMqKHzTAeW
bYXSzrf3L/rmOIQutuAmmFtgJp1etUW0iUVfMA796Nm1g3onAsiSK5Mg93Wm0znaGjkqGYMjVQqS
BN+TRS5CtKY9g9RROdUF4Nlbj5wTNMVOygt8HWcrb2GVUz9ymlpNRJHuUAlShDKqkcT5MaZzc+Hn
vzEBLKpl2zSpAzEpn32GVuRQF0C6CZ/PsB77kQ4VHo2pZrfhi8hPD6VpoKAlOcAf0dQEqKtzGuew
gTMaS2thLsmphBbHexfPy/TqZ2HVrmHMdsmdXxc+MVxznsdrDdNAHt6/+TfvnZHCQQc0Dz/j9NXl
Bs6rlBx7Kj5yfBiShIRvj9QOIJ5Y+Rs7uzGDHhqzMmntv3/pv5cy5grKHL9L5jy4s0sncm4WwAaF
Gc9qxdpkC/apA0SfrAXUZ+OhI3X5GjGnUj8RDM0fMdYnzeb9e3jjBMpNoN6VTJ8mJJWzD0ZDkoJL
LrkJci0/jjXUAzCg7qqZ1LPXNu1hmD2OCsLqtoTTD6/QUAEtIL5Lnmt89yjbfDZnQRWJC3ueN56O
krwQi5wJKvjqbFAhchaZE4bhug3l/LnHt0V8b2nKm3gw2nk/Vj4RJFNcDwDgtRVfVRwuquf3n87f
Sz3Wbt4RZWu07BwZTgeHJtnPx39FFmJg1ysGSLHBw3zpPPLGx+qYnE49F8LaMgxPr4J3V5MGwOwx
un5YrVSNfIFtJgp30JjThcX6zYtRaaHiAAfUsc92kkXuIGz1lMFJdCB/pkm8r12Rv46IaD/964e3
WJA59QrBGu2fvUBo57GS4fJlFUF9FRWExaQiiy8Un3+zFM9WQ2JITKCOHs0FDmanT8/N4kHb/TLV
EQy1aqp5/BT10FSu4rhsvzi5SUSAm5r+RiM32yCZTSqy4sMfKGkAfA9d9hXOPfU0T7m/cEXVwDyW
hjB/DFvOUJox2aCuyJ7+/cOh3mFxHMRaa5lnKwZVReVpC9lXNgH7QgMHNUBU9oXJbXmZ58/GwpeG
NR7sFnXO02eTQYkmp5qrGEVPWAcz6h7kiny2ysi9Zh/bXlgJzGUpP78gRTNeAy0wG/vC6QUXWHXL
Zhj/aUT1tJpq48UkfXFjzYQOE2EBJQYqyTX9wHQdAmbfdMQBE9eALn0DMQRW24iWXaVejubJC3e1
15jg10P7iuiva9vvivY66drmwmb7je/csRWfOsQD4XPQOr1tE5ga4cQBYY4cljiWNvHB0EQG//t3
TpeUNYZukWudA/airjF6lXG2LedWHZuZLBeMF92Fq7z1gStJd4G1n+/7fEGb0efbAB1gh5QwAnGx
VaidfSvZ4AeU8fr9n/TWxbyFQsnyz6n0vLVHABfKy0wbqyrKo+t4jJurEtPf3sZCffX+pd56R3zi
KEOYUFgYzt4R/f96LDCJrWblEUItm/YKBqX98P5V3tg/Oot9ngI01TqaM6cjIY202wwTswle9G7N
Vr/ZlXOH8qF9nFAdJUNcX3hff/8uejN8Lp6k9s1Jb7mjPw4Nqo3Rrfec80IOtCukHdWd6ozpwgj/
+0UpzF6I1EH3LofWs/kGL7mkwsFKNvRLPLDhBnDfZ+luJTHGl+o+3PHpJMC16Ewy6zMPcBQ6/UU9
GrHIaLiWsi2xqZElr8K6nS/MbW8cg6jgWQwIZxnsplp+8h8PLtWRjsHZYpgYWuN7kzkIxCQp0LNT
4ytaeGwEfTePIkX/P2Jl+6AWER7lZpvWN7I+lLf1BkHP93Qs/KcpLosb25yTT60oAv/CVu+Nx+8A
fqTEb9lLg+Nsq4eqyAKjxrBqSRvA0lvSWXG7kXhzKzA//9shTLXARM8Px45D8fkcbKuAmoikQkIO
XYX5hE4fcAMCqK1mWpa+JnyK8WGrCz/xjZ3k6XXPfiNhEf1EbD2F3JA6pmqsr0lVZWTeokl0vVx9
zOiJ7hOcxVdIhpw7pHJf8ZMTz6cNdG24TxE+wN39+v7jYJ37ezw6nJYJS7fpUtO2OR0oOeE1jfbn
GKk6esMHIvcM41lUc5YdmzBXaICLwcTDGYbyl9fyPa6bOHCSjdt0SfWgqiXip4GwdFugt1I7jH41
5wMr9J5o8zn2gRefufs4DM1PiSK8fDEENHSrUVwb7Ix9tUXRXqLRIj4PuyQtAGuFURJPlOelQNqS
1m/SI0GFJOjRzkLl7nrWRL7UTCoIOMHU4nAwOuInhkT12Pucq9bzOPYPFKnwXxakAnwfSnh0H7pe
EWVEQ8mGmD5ZWDy5Sw2XYWR4XyOnB9kVj0vjtitNSKooQvSL5cAZ2/qNJPgIF0BJarQwqw/UDmuY
Rz4WjU06p+P3yaz5kj2EJg3/oU88LId4Z2NlnWbPhBfoAZXK+BOvArqSdupqfa1igbY4bNLAXekh
SPqt6CEgrggU1S+EYxiPgeyxgJNLUu+tyMZMkc+ljSWttUy9GcXgP4wyxDwe1WVprduBPT+mdezz
XsVhGljpMJNPXpjWZ7cu7B9tW2Um/vDBPobBAGY1U8OAs7UwNpMUyKmpEcISDFuX7K+g7ebvtdVX
L06HDyFprLWKqsCElD1xFDTZsa6ATrXkVOaWm+8gaEV0p5IGXXmOhACZNlFFj2NE74fzEsbufUyS
BC66OIqsPc6q7DEfk+m1RajxOun8war75GoxXMmtF+TNz7o15feUlMmXwDfm+zlLwOxqhJw/vHGa
rHWaukl9W9FRyAGDAHkHETGU7TGwODriO3dyGuSQzD/KoYfHQMaX/FTA2WbdL1zGjptUpCiVQVrJ
my4eMbgBPEDpoxvM842MQ+JmwX08OHgTv4rG0Wg1pGe8dKD6vidVYxMaAwvjycJFJtd6WnC1Ah6c
Q4bn6H7RJI82OIbK+R7g3D4g+TYFl+jMxVYQgf2Kjj+2SMPBY7p2vbCTpFM12BAG5QRPesxMc5UB
RsDy4JQZdBeEh4OOs2+YU8Zb+Pfdt7TRZQIpUiZIydkKzsWELJt6YPtE2nIkccDGMV4BTdIAuWUE
eOPQbdytcnozW1VWWUU7R07C2Ua+wAjpoAQhjTQIDFwBPpaeld3FItqMdRV8tacZkrZC4K7XIcY7
dP6Dn2NXqaL9ZEwpznt3Vk9qMGDHg1psqKa6YxZu7MlrSDvvk+FH0SYoRmqipDYz1odmjTGEMgiF
rupTlpPotsnqFjCTQaPyW++mBnmrRdz0UBvRSK/b3LKd/UQnKF9Vo18028mJdf4hJtEO55Yv55yc
eDyUfIfaekmbtoxXudTWBx3QWV/EYgMiVLf4KHvOm6veVAuDDG7u0aLT625mM4KEjlcz/lkisYfR
JYzgFVpgeU22Av5CNKH+F1EWw6tdehlTxEzBmwC7CdQEtTWs5jHHPfA+fp/fGVle2rhPzO4j6Or5
tV/KFH3jyIV3UpCPrDszizZRN3efRD1a6IQj1d7NEkIVkQ7K/OwOUXAfM2svkJi4f6QgMD/4OoTY
UyAT0au4ni29R6LAih1Y2h6OtWfHZJPoRtY4pQr/rmjL7HvXymiA7TaPW0D7trMJsXw/YIFT3/Bz
tXcCnA+WS3sQ30bS2FyG7ZgSqiBqkSxRTHjXmzj91TdKvOhEmIRgEW7xgJorxr4dq5awPn9UPGIg
KfOqLGfH3pj0ZR5HBOrVWpJFmKzJ5XaP0BQ7krlru7/JSPJzNsoe6vED0dP5tBFJnH0MrRF4IFUu
+6M0O2Y9p06TR0jo0TeObBTRg8D2vqJlSl9icmSfbHOYsCq5FuQgYJRYmFBUdS8Y6YPf0w8Mg5GJ
onEdTAewa2bGh2UEv0pcyi8dcon0ycHf/crk7Xt4NTkqr7KqKr93TpBGB7c3arSIo840Eq7s2cvq
Od8FfKbTvYPwmKQEFG7mHUSGot0Z5kgAUS0sVMqJhUkTez5dkBVqkvza6oLmumYsX4/hZDTsBeoZ
hL4ksJ5Ppi/ElYEHB2lM4Li8XDCAX6kHk/uVJ2P4Ac5rmx97HIisRKSSbRI/lrdd1rBWdYqAtoOp
HXCbiRWkd/SrAzLvXR9NmI9MHWMZtckE8RBT56aPlXvTG2nsrLpawMMmbA7Hi58jQF9hnk+eEOIH
j/RBiRXrnLSNSFrvZLl1Gyt6Hr25MfcB6p0mAQWV8TOPITwbtioN/UymNNxdsCEqDPG9YUiikqNB
H0JvNm5bxwcnHfaF862O3Lzj38z6Tlbc/lb2UXRQOGuilceICVf2JGvs4MCDxj0JYvUjQTtevGMa
iNlBuEWNBqm2BvzsmRt8h/yXfoIN0/+wDTfF8gAljLajM5r3nWOWydq2+xLqlgxqZ0XOhYrJo8oQ
1bWdMpCxzKBJ9zkZ3K8mAc/gdBwWDmw7mMUmiRF3O4mAVCajqCMMYIErCIecsNRUwijvwIiD5wd8
02GK0M0YHgAm+a+QYUkWTOpmwrLueKSZRFBkbjPoVPizOphT+W/BEKAr+24iVkHRxKzQ5oXo38q1
WYkZQ0s6995CMfbA8/ldHexqm9QTjMALTTRsvay/DmLX/6Ead/xMFdPO6GQF7pPvzQnxf02SgTWs
6/wr+8CMJJnRbxnRA7SXlVSj9VVPGWtlxD7PWCNVFDFMjknh1jY8ptqg981q42B9vXXa3r+DL9g9
grKIbp25Du+iSLr6WMAd+2hqC3BKDtjwsSFMlPSbIbFT4MLoGHHit/oLGz6PTG+VmskmECOLhJAx
2nVMylqs2Zq0DyEW/M9pLTBqhrNO7U3aO+5t1kb4R2yiwFiYIDhVtf8raR3ja2/S0xSzjqCVghKL
15JFE7pHERY7M2aTtLMsLQ8qafDdgIFA3NKYsblz6U3Xj05LbOdGdZCjHvk+gPJOQG7KdamYiVZp
aHifR51G2bHCypR9yGx7QEgf9zr54OZRg04FQEmDNwzP+lWqhH3TF3kp15VbQ54x2EQQOoe6oLlR
fR3UrG+kaW8XMJC1wf9UdHvT0D0oHrMgOm3yktSkDpg0IZgLoZK9PzTY19N+MVUa/fSMdS15AqTk
Ayyjn0CwbWvYChR00TyL0krZA81qICJeppBu684PAXGqhEz6fvDTFxRRNkHYfik+qdwNP6pyys2j
6U7RsZygsBKdUOW7LvVRgXcMlfvGTaMG1amXHHxJKPfRG/oRox0UCIpzSAlWKDZ6DEfzgLFlmNys
37ZO6y4StNpHMRPP0wHTBVs0yycxFDeI4V6nIKLzrZu1uXudlZbPHGjPPfuVyPBBSuNreZS5u7DP
2Bf/GLDiu7t5ysIMJ7UyQe/3Ch1zUXrRr8FNAu6N3clNVmhxC0cAAzuIUaU30eiZ31kup098TGpa
41SEd22NitpIld9XMoqCq8oMms+i8jE8mnYabHMx1vtyHCDtuDinMcVWcpiACnTOtulDuuj0A9pr
5pJuWKtK6Py6mXsjBM8cAAqpuqk6uE6Z4PUZ2QWsBMm18y5rtdvusCSm5qZEk6b4woB8sVMMQQol
uWb3XwXFtG6owjlqAYEy7UMOmz+hla9v8dCMFn5abVSL3zfNH9IxSnFHChKDNqEc6noVyJrIAWQM
tj4oCwjG6n+FhCxaYY+ap1TspnCZR/UaZgBeaDourXmhwvnWQZ4WtwsbHNiNs5gm/iw6aLRURUOa
AG1EM9pXRtr+hNEZrGG+AG24cHJ969zqyUW2tRAizwUVygrYwFodyw2Hn1U0+O1mbJP2V4HzaEWj
2bxwUn5DKIYjfVFhIU1aRLFnpShS3M20sinc2Jg4l7MVVOPZmHEIedn0I4Cg+PE3rM2Uef2cGl51
V2vf3vaKMJ06mElsjwK/gsRkTNOesAjaye8/kb+rc9wgynEKqAhACDo7ffqIIkVJ7h0C4ZC7nAZy
lTBBJ8QWDZ5x31WoHPqi1Bfe+fJOz+pZnONRTpF6RR/IP6uduSHrEWN4wX2U/QdjkqOHBT3xN0np
z7vWJcU49qx+hrI4pReqXH9fmwraogx1iR8g7eCs6mlCoky9gms3EOIwmI7eoR3y9nNrEvkBdv5+
yjmOt4ZxydTwRk+bK7ueu1hn0G+5Z4MhzTJfD+bI6NMQ8+2k+9FHsH9LHaEI9GTAB+8pOiuj+NZC
cztGYmiPWTUFPx1nii6UL/9+8e6i9bHokNHUpi94+uIn8AkYwxQbGWPsj5x3cpLLg3oLOAzUU6Gz
V5rhyYX3voym0/eO9BUFDq1ZhKmE45xe1MA/n83zbw1wYh0xsXAymNn8wAuIoCGW2f790f3G98fz
9nngoAxw4YmlkPVHRRNMUT/VFVLIFhjPDtthtg0xRq/BnNI1CHwnkBt3slkpoaITLh34NWcapJzR
oy/qYjcj0j3KqUebZMc+HmjTZlf8/k2+8VBYBhkYiE+o+p9r+sj69rBh44OWOKRXY0qBnADWKLF2
opY/3r/W8lbPXgBDfvnskLogEl5K5388j9Eg0HgC0Lwm2YGQ19JtjENiG/4SQu0qc935dvjSY+AO
KR4JP10RolR42/dv4m+jDeUb/B80MCW6e5w2p3eBtg5f+iIpMQPd5cfSnB1v3USx/ZTLZnw06lp+
mYJhzjYFyw7hApbJxgpvhffDMIRfXngBb9RZMRAjdxIeto5FXHl6P7EFTeq3ZWFIGnNLeIKNBYgN
Bj5I74G8XYraoBj3YYntPqlnvcl6q97VfTBAkEoGoEakNPRV+1/eyP9WL/73yFjui5YTIigcLeca
68YERK87RgZoxAwmJ5IGN9Z4oULPOGRzfUlv+PfUiKSVPgOOEeStNFNPn0MHwaZmINIrL0bvRdOe
giXStSm7h+VIEGp21wk8VvwRnjleeAvLHz8dmvxCJiI6HUyTNNpOL+70SQI+QCNtHXWzb+pqXHcc
0S6MvTceKSMPDwKmGKySfynrHCeZwRyR4mvPhDAgob5vzFnu2mJur7yMVO4LP+vv7Q3rGw0wPhQU
ymwBTn8WxNvaMEghX/d1E96pHPBkkRTu2u4Qmb3/Xb1xKZceGw7PxcNGUunppYbcbGRn47xBWAtZ
vWuT7YRaZjXXwXRpYv17IuEKDBb2t/Sk+WGn1wpdvGZDRMLHNEWEQ/VF9YKRJ6voJRbeTTSE07iC
J9Be574hDuNs/jKHuNwgqoQ41VEwJmC4PNoNosq6N5YghyDYOb0NJYYS7XiEYxhduOc3H8+Se4Sv
jkXvPLJy8Ce0nyFfE8Wq5Ccdo+GDLEe5iwXIv/ffxN8zCs1o3jUxrkx1BBydvwr8cWnmEU1Nc1rk
d02fEh7UlfX0I4maosWeNmSfCxBvzTGZ7CVXHu7z8LU2Malvm7mpc6gYqMA2Fi0L86GK/NC/sA/6
LYg4+eCQSRB3SzYU22HsWmf3CASrhZQJO3qmHahfwngK5cI9nf11Rrl6IoZh0NnekUU0gps0fQJj
BEk0/4e981iOG2nT9b3MHn8ACZPAtnyx6IpWrQ2CorrhTQIJe/XngchzRqTOSNH7iV4wWqKqYDK/
/MxrNn0msYaVrjmuAUEg5gguxtmpWlWw/GrVIWSSV4DHmfwY1xE+Os2uxydiWCknTMRKQEiqVyNC
yQO2M3Zz1RUJwmoabSpE3sx4PC66TcwcjGycrttRdOIPG+XHMffp1iEHLTNvnoAjP8eaENp8RpOL
HJAkcz8Yyhg3uelnSL+leJfOPvp6WxqGMttkk5PXO87UodqACpyuIPaM06VKKqNfoXIt79tOpjYe
OcN4byfp9CplSrcwxZSmWnuaV78i++q+pkUlaDEgI4697IjiNNNE1MR+v/B+CaI0LOHMBuxJ/pOf
k1sVhXlG9huvDZNCL2hcua6bafgDFvLXtArMANWa7ZLEk0UuPPOf0wielJ9YoQYIihHPJVYfwbhv
y6mNN3nhNHt8+Yz5cWpCrHmTpCwODSJOGMt3eLP2NRPNdVzivL6JRg0Tm05HKLa9jzD0H5BMvz4N
SG8AZJlTLv6Ln8E6Hr1ta2SMt2ZyM+4jTFdWJuXm9t8+czY6YRCbVHIacFkfHwY9ETdls9JEivGR
xNMoMNdIVSb1H1bt8lA/LlpQIRJmNBEMdXFvOb1/yt0M/ly0qL+vh7qON27iWauQTsl2KnSJjm00
eqe+sWxAyKPTXjRugmXs7+/0l/wAmgDPE0o24CfzF1DPYKLhqmauwEE5eNc6ZrWSMM0umc5GPS08
jYWJYQV7wVzw9vdf/cu5zVcHwKCo2kDEMoP/ePMjo/bORBhrHQ1qxorDb68SzBfvCDrWecQ56Q8w
nP/P0llqYrnQp5A48D89bGzKTOC0NFt0nZnHMXe+T3Ds//BGfyDpPr7ShbRNJbRwM5eM/ONdhdTl
Okf1CrHdwn3O/AZ2eRwsnf2GrCHepm0WZZvWwDwGwGhX9tsZ6uhUgwQb6C0BwKjs/qZKMFIzHCvX
K4cB4kkiqoobZ1nmz6BJxm+hEXfEgaqlq95is3MHfk1c51JquRNDItF8nyu7XdF3ll/HGqPvbZdl
vYMWPmkam8cYQphObUG3zZVVd1NN9WKmBSCSGX+J6VQCBjD8289t1R9gzXjRrhhGO9gyhw1h8YIS
zjeZAShgo51Cz1saz4WzCTLE/ncc9KNeAb3ynvG78XCyrWtxpiYZqoeKqng6IWOHLnc+9horvAJC
N8PsEQOjstYIpGZ91H6ZgWNZmziq3RHZ4BiCaeLRt9/rbA7IKGa7wqUzlHrTTy2TqpbNgipu0dgr
aNv1awD9JTzEAirMXzWj5qMra52sKAPn5i1a/K/eyX8FVJbekkX8z5onp6oFA/uzbcv/+0dvsifC
+o8EN05xBSaNbbGUhm+yJxhQmnCg+GMERywbkZP/lj2x/yOkTapOmo05N6Cv/5Y9sf4DytSzqTQJ
nZCcrH8je/IO8/+4Y6mPTNikhAWP3OnTyZfTOC4w7SihZKkGqbh6vjDQvzoqplrMX9tsg0cuyNyW
YUxl7nrR5k/Srb9HVf61n+wL0emX1CyDrTsV87aeahR8K3gNlUtNMs7SPjP1VKsuCHoMONoXsrJh
B4JuVVnTtPFH5iOGGm4wpJp3dhk+DZJOroeSddkWaLRjWRb7KJ8MSqwJExhhRtaN6MbbwpwS8DPV
AJPGumIwK+6b4YL9hU5YE100Rvw4JvpvgTwbYvFDd10KNM6Nsg83YdfKFUUV6t6M1VF/Db9ZsA5i
T2GG5l6OMmP2ZS3WK9EpcpS90QXWSDXWikwPLkPhYkPt1XdQTIo9MbXbyG7MKQny67lViEwZ+UnK
6tKf0JkgqbkCfnDGYey+nNGKMifcIKeA5g3z3JvUIHnq7S5EaaK9LQzbuHCgpHUNcnC94e7pg5d7
PL22ftbu8YSw1gJsAK6R9moU3pNGUW9ugB7ZbbdCjxuWGWXKaNv31AXXqu4ZFlV36JxuVVcfEsW8
ZG6OyUieW9tH34wue9PeMsm5HGBFjnQDMGOL1gVtWlbCQw7wf10q+YirBW4Xof00MUpdWzRdGOVa
+6BAxXsUOxdhigOopBKrZ4dk0DS2WHsm29DmYoboNWvGdSznfT1puclK0NaArCB7tvMRgbH7oiH0
Fe68wuHNBuOIdXhrdyvXabZpnG5lIQumy/kGKjuZdHRAyP6gXO8qyf1dkqX7UqpqEzlZsomy9oQc
32mow8Xe2w5WRlMAoZXVF2aXSJqWWmP/oNaN5e1EK/9OfEa3DtYsc5916JQhBNMlcg8M6bVHrBF5
CeR1UQNCqZ4Dp8j2jkL2vrLyvSk0nikzLnGK4860p5fcnL4GQ7SffGx4pq68nPPiiUnbbeF1Nwpz
mKztH8ICF/jl8BhL5GY0enyLEnRq7ZM6BXiF4cmG2es3lRd7DOycnVei2W5igrHGDyzBiKG6GKR5
QOz4buzFEQLkJUSeo2dkw6qf4GhknQmY17HTHevnKSzltYnpzMbvvDvLL7mRobo0EhVty0YdcPDE
gBN5ZBxl6VOIckJMlWmsdtdzKlBKc6L7usx2Uc3QewqfhwkP5UzobyqZaCbFr44wnqYStq4d0dXq
ndcZH8Km1adIxK/SbMnbR/dBNDJ/7bzk3m3CIxO2S9udLhcR4mxSBxFxlk+T2gxusk8966YpEeTO
xnNguHQxp+CyysfHWKXnSIltUtn3SkTn2jLukpLVAqcWp9AMMH75IFKbFDKzdiga7xENY7KUB882
7a4utq9xH3iZFcsbudZz41ebOtRXuq4Pcwre00xxKaGyt1Jmm2XggsqrvkudH1P/u8hBJGGwdj9Y
xkUbggnRkcO53nT9zi8JEhl+f672NPqNDUoxhfMK6qk/SgdIWD0+2Sa4hajaoJLIA25YU6IUD/wP
RK9ObidKCRoKf7FE8Z3OxHUhnWKbKoWCLQGHxOnC8rodyVV+o1JUZFFN3nlV96Dm9lEMxU1vRZD4
RpxQKkutNWYJzMlNdz8EAOnmOn70jWHjYUOisuAZ4yGIVNVVL31r4/fJoTgNEK+8p6B8jP3Hwh/n
ZYqxYzA4bYzBPjPTJPjP/ZUZkhOP4ilrmr1GHBDy+2s1NWuNjSVWEAr1wTZIDy2l9RbZ3rWOjJWL
srKJcCOLHgKynXgnKLtX+GyiRoVcnc3WBWqEZb0vHl1Z3lKQQp5GF3+FnAX01RDYnYCp4XbdX4l0
7xz8PEpRHJgP3gqne+7cttuEttsga4wXFwnQ0S+c63jC8Kie++9thbWEHRXQoKv03I3916KKvD3D
1eX9+Y/NUJ4DWG98U4Xhjlu8DHGCoWfRnCuF0N7MqFHgM7aSU/88dPxf60QVg/UqOWgj+AYXAZm+
0b6glrglFGAtYQzPXoYgaT/GT7iafEMO+jIo1evkiNuoyL8Qzo9NiJQHcM5VTjWNlMKT2XQMdOmH
hl1zlLQrQZfzuNNJ7HK0hlecHXgmeSUSp0iIrU3skdC0/WZ4wNG8mFn3LIcN3hZXk/Bf834sNz0a
IRTM9hO6YHITe7nehmkNvMLhZMobTMCCf3C39XaTKDqivEXWXCbRNpVef4li41c8or7gYXMxO8W+
qSAhcrhlQC/kKxYGJ8RWbhLbpLFcGvUOX5Aan1DB4R+Vz/gi4O4bJbeJPT0VpvF3j5MlsDG8Bibr
Tk8LCcfDJCuQ50FmV06lb9ETesGs5o7WpcSEtr/GV2Gt7QTHqXY8+T66F34mMem0vOU4b7fFGBy0
BLTX1Sg0JkziU1t8l6m45XU+EriayyyrD5ltxOs+9Ot1XXd3csBf1zcAZ5kpIQNUzBqs6t/0ie51
mFZrGsYnHaCImCJGntfaZ1mYW1riKFS23gp/mV1iTGewJLjTtj4+MFV2C+vxAo2mc1Ih7dMtE/yg
z3HOwZOX1m/0rR1BUvaBgbZ69toK/yJeRNunck6vyGiwuIF1vYIN8jw4LuXZ3CI4MUzbCnAo6qbV
XVIXX/CU0Rzu+QGRfbBmAb2Q2WtwmO2viyXt0t2lyPNHulT/MAbDEwBMQlza/xR4bRiNf+r9eD4W
NWiIbjD3C35jY0cWjgiigy1X/+UxFu/onCXg3aesP2rXvEaNdx/rQW0CjUAyuAjCQ7sbMEnFVVuu
40AfXWBja/x1vyae/w05a72WEZZF6BDcTBLcRj3/BcPkgLLKUhGil18PKa8ke2mFE5/w+DrFmKKC
IO7vwK0hMJsWe7v2Beu+ZTmX9mXSFg6IVggqQdeBS0EgGRJynKyDwn0BT5hvAK0CepjNbe+5+HPb
7b7wvXbt9EO0QnP2EbzQcVLlq+q9xS4quVLRaAHXHfS60cnBs0s0IHTsbFI3e8Cz4BLj5XRPIOu2
Ye9glQqBcLv4dq1jE3H4GpXRHcBeHF9yFMe161wCOAAhhZqmk1oXU9+EzLij52FU3W6elL23QdZs
lEDZtNBmtEjBEhejAfgUOISMWQn37a/bEi9eKV6suqxBw1n1rp30NXHu1Nv4Ui3mzKFIrqRfvsic
15UYjrnCzANVwIl8S6ebzoxCfGm0gfwoUqtZihypavMbMLvONnf9Ry1Q3O+Sv4Z5usKt9bJt0xe5
oIIbqbkaN+u3MLFo74Gt3kxBotaeqkkFwnxam6VMt1Yk/67tztsSF7FtQ/N64MR1VHroHHUFQNZc
tf1wYwi4RDRez3okMFuleT3g/qUdfPv8Ucsto8p76un9NOpTIeyLqEIOPuzs7zVNk5Mch/u59h/R
2d42hv/PMDvB2htdd03fUlfhLvZqoLNuUe2sYHElRR92AZmubB/8NwpbIwJ7Mt+0ZkXQmYa/JvAR
nSNDnDWGy6lBhY9g2qx03W8SgP9HBL/vhqnPSZLTlpCZviCGeAmAGNlTkOQAYodrqGwBGNDUWdtx
O++KqDxkGFqAu+jwkJzBC4biu1bVYxiWR0gkoFnsbd3bEISm+QE6UbhKc/WAoXC9zcDitmL6YgB4
XsF6TkGGTw8gcC7xFngoQu/Gz+a7tuxOrOGC1zo8MGhCw85yv7VBf6VRKACKM17YaX6Y3OGEOStq
y2CaEP4i45LudkpJqGia3DJwildNYfwtKnVVlCTDcw2Es0+Dm8jVxUrn/WkogZSLmQVJL2FjdnAM
jBxEZ5aFB9cIbgUSErqN/gltLIjRjtmiSvOEsAXmeW2FiUAx0OmJMKCMiq/AKeF1BEfDKUGR+rrY
05nuLrLYu3YChtU8PXw2512UpVc1ggykXVu7jr9UciTqmHV3ZKCrD3SqcW3BRfyg6gDwhBm7x9gl
XAdIAR3Au5KNE1YvQBqYW43f1IWNZDlWh4/47p4mu3VWSOC/9DRot22uSXBBxjDWuKg7o1iV4MV2
SWfkpCkm3idJ3jMRZKm2OrgYbTPbQZlJNuYwfWkXkzooWbexgynpxASK1ilVaNY+27q4FFXy5Kvy
lIS+vQ0rW25rL3uxa3ajU0l/vWiZj/De+VcNaWDvrhq7bHap4dUbIy1Wk2ry235OWhwbQ2wWB5Ug
X55+s0SM4lDnLvMECFmKkAjjbOHMNWBAO9C/HuWojMxrxKpu49h90bBpVri2X2sD4KNqqp3hqlW1
fOPgnqXEd3L2rx2y2FWq+RDEnRoDnXm/+gIVOKHwg1dcxDZeRW5Qkj1PX73ehoSfPLJdX+mk3cTJ
Ul80hSArb74HdVKvjTm+98rXyc6fPbtB/twucKD3kVnHUxmxm2zYahDgO8Cb1tfYqvBMi+t4izLD
xEI0sIXI6vxSBNaLFdfkcBb/qkg8k75LfI95TUyMjvGQz/2Nl2ET4U0GBUSwVVZqrQsn2dTeJdLP
X9L4XJAI6txCB9VyV5jTPMx4hlGGAONsJBptcmUJYBNJ/92v6DqmcMJIQWw0ofVt3SOForFcDSPn
gDD9nWffBAiGrBX9m5WAwVBM7bGupwunUheeCfMG0WTcztoZ1KN3CuC28PHNFwxp6JowFF45HfKR
ngE3WM/OWZtfxkGFR1HTH6TInQv76EG7Wjm+ekb+K1mHan5SEiMue7pCDByfpum6au1mF0r7RhQu
8p1yH5TFcayGc5mF2H7iMYcZ5SlpzSuQQVdg7oA3l4/4oD0UtXsfZNWTNViHNo41E5v20GG/F8fT
A20EB75neyvrxCIzEWRBYsi3IE7DCgYGY4WGYhe58PS6aNVjU8DWQXg9Owhv+t7MzoVqKU2BiB/C
YSnjobxkNaa95uJeF86eABI4rnFjTyiMy4s+gDQwt0G5YhjmgqNMLjTTdiN8tcXzQEBEOfsMRTve
91H+5QT9/Kqqi6sezScTN8m12Yc3MfpUR9fHOIfvaRBaXCP08HcrMSs0sSMziz2IB9I6V13Krlg7
0gDznHyZixfV3br1ixNIQK2oZEuj3+manARXj3UH3RGUaHgs9DUIJblyw+pu7Do4LQnmbO4Y30+2
NE7m0GmgoBNa531Pri/N60k6D1XmP9rArFbAJckAmsY6ZPOSUm5zu/ruzgJxmXK+bhK5nkU37Lum
PoAjua4XvhBYC69pH5IY27pyenFT90UqKY/Z+E+aj0ew7jhHmDeq7uZrd4anURnfcbaInx2g9dA3
v5Rqrg6dzr5XIXfh91N/PaF7tIL0txZePGwkBPKVTlKxzdHY4I2HmBFkBe4HMd261Afb7TnroeqM
vUWfzx5Lrr1iowR4CvyDTwvDcAQmVo7Q4V44ODT1rm9cuK1MT562re1o0QYYRJZtnNCAmdK5b9O/
/+0t/9eCZfif28rrl/LlO9DMv0udvDuI8/tvHWXDFf/xEEEFP2O7iCbbi+v3W0vZWNrB/1c727f/
g5oyDWRYO/SJzY9NZGDc9JeBSi5/4f6bHvIPDZL/7iAD86IJKRe4JehD9J1smtU/j/GQkErq0vGj
ZwtvjiGgL9T2nrk1BUg2HBVKFTHdQUMwVN9oBs34NSUxhguLQXDdJU994g0kanR/fMUmK6ywJOfR
IiyrLao0Qzode0MvfZ7GJulzEPHq/KBZZz70K3EATNy2yR4kmpLQufJioKUVRbLC5jKPOkWnC8+M
nOuKTDrg5hZjNBEHe6ysbKSzYUqGor8oxrBGWBPxMlOecWmKfJqFk9XL702VWdWjA4uPqytxR+UD
UYMz+eoxjnqsuzFzy/l11y0iLbCIhMl4T1YnWzIOFWrTOs02vBa5z0KIxe6OabdLeMNrIK2/N4wH
umEHgwro+SZ1EISWaxVCFhAHpRKjR99wRIB7OmZaYzJ1iThSyrcp1ym5bVVbJpfQKDU6xj4fOaFJ
2ikE+JWk6xJuO06Fq779tBpv317uz3Ldy1Dg4yuXoMoQjWACAUP7M+y4ybTr5enQPM02gg3yiOQV
UnoX5KUUYRsVV56OtyKaswml/o66fr43dIY+y8EqcJD7dwhYVqALyg3iOigt+MWoLH1cgYkba7gA
Y/jYghNkaYypGY3xxvKGyaCJ6Y3Lo+qHhaV3NkRe0+DA4q6M/iR18EmQbbkQtiXadjDaf0hqfBqy
4uiRpMDm5CNOgZVbXPcNcnfpvmngGDlnKlhIw6uoYz2CSmYIqCq8uFUPv2cDndIZpl04d8sPiFYB
vglFV7vaupEpkxYD96y8978B9+6i7GqsQhsfkQINzvPvX+7HyTQ34ZmBJaHL2SZBAnDvx6cJtsNR
2q2nx1EgMwNGH/4sjxHWCaKH+9hu6UBdBAaUOtKg33817P/PKwsQLbhWOMNgA4DVfhqLMwpwuni2
o0dsibopfOj6IpNqR/dF8Q5DO1++HMW2ZQ84VVOkAiWktg/UVTm7bWlf12Ie2RExnBN2KjlEPA9k
NJW1rIvIiBvML+HqUP9UXSGEuwfqtYSToY8rPtNr1CSB9FhMrmLS57kP/sL1JB3ru7qkJyD3Ttzk
JXrxbmc4wQ5qc8Yma+s09BSttMpdNm7b5lwm3pSSTw7suiPu0BjouKKi9ZddaSTJEpMgmXq8fDNg
OcEp7yGBUgpIP24ocFS37G1byIm/898+pVfe8tGmThPuC1zEEljwEC/4Q6wIo+X2xnK55zQJ2PeI
eym+3KmQ54tf8djuhunUYs0y1KuKdqL6RhBlgLIr25lIDX+jjeE5hTnznY1VQ3yFrN4ExdIQ05ZP
xnjEKQWcwTmFesgrKWsZ9eG5BkUJD6l6C5C5jBQvb1Q6H+u/ejABfDRkDJ73s5n5OrUu8xS3vuyQ
4ni5tIdng91AgJ2ZiUfbAQkprhpzjpr7Qj2qN+4dCDC8IKRYl+tUNAGN+7JuWaubypVRnK7FJJrC
2k35YLaQfzovx4sY0X3aqtu6HWz1zUu1wWt6/6hoOXw9HGN+RFQoT9V4VxRmO2wVg6Q+2lMYjlo8
dJVaXm4CVibNn3U/wMlfgekDIkBhWy7rbNBd4HUnYU4tMaYMBXjCP2BVfkxiPwRdUKTsPY4gjlo2
x6etEXshjmGzr5+qDkJRRqI9o3y2fo95Buw6HpnXZ9iVoTOeWvyoSjVwde+/YidJqxDaQT/MOKML
txzWdiUa3qIeZDPc07oyi3bT5Q1jiX0Qi2WX1Y1neXsXc+hWQVK2G9e5T63RTTDdMzENrNx7XbmM
su4gkbXR3TCm7uhdKjlPpoVru6iV7E722wEq7BY/m8qkTSj3b/9j2eayvqu31W4xxGqs69RPl5jt
Or0x0fdOCnpgF83kqtaAsVTlJsDysu0rHT+/n3bWKCbu2IjqFK8DZQQmLsZGPZW8D47HlHttkOkK
9Tpy0sg0dzD1OyEv6Vc27avpGgMb19LwVPpL25q72qAJolXrXbiZE4XBtigsqOX7wrVK29tlFrae
JjxiY0bt9U9R8GMQBEuOdg1eFSCDmIaYzqc3XReOTUxys3u07hyG7kXYT1kCMoXFKZBTk8sjCh2n
SKkuFwZfClUUqrtLS9UeiMozs4vE+QOC6PPp5pskkotLB2JrIBZ+SfRmqKxuMiXNI/3MgZufmb7z
gzYoGmhM0nq3viP4+hXxGizmOLwGeSDraT8Kf4iNV4TYzbS4CqAfoPIhhoq+BkT7vOd0AcSvaaqr
BvcgeWX4qeccmwghyD+JgYGq+Dl1Wew3PHBXPogMYNnm5100uhgV1EKJe6xTVETzFNp0lDAXJbdV
6a7EilbZR2EMeqj3zQTjQDz8/vV+BJ0h7AJXhHTZZWEDhgfj8fF8nSkT3WFWw32ElSUGmoOJ0fq0
MwLsIJN9Ju2snyjkG827ZrawvF2J6RHOxf/2OqDJoI/j+Q6KpL88iUwJp/CUqu/fYiNTriUgs/M5
9nc6NEdeCwIMwbIh2PWkIxqLcXbJ7y/jU7pBFYNCD8qNCNIAaAR2+PFxAL/XTezZLS8ETkuxAEMC
g/H/WHWl8P/xmAm02Sl1RimjP+gH/vIm+GIyHUAYLAWewqe8cZ6qJquAYt3jcOrV5S3BQnKc9Cht
8OM9+NglaIzqaMd9Pz2F8I/z6g9P4E2O9afQ7qO1h4EA2oqC5ck7/fQMBpzNYDMG9X0VI51iXdtv
GyxOS97eIdeacL73s6phu70nMUyPy6G/jKswHcwVzKOZkb+VxUvIzgyT3BDJbo68WONRRg1fuz/u
6e2D8TDz4/Y45FPIPHyIadPjv6hqpOYfEsOoOqwdgRRXxtaUGbY9R9+J8aI7ibJfEo0hdDz1zTX8
JXFo5FQZWCsLJ0qauyjwl1VcM8+EjEaFlPdMsXCr90xUcUzBpSRv5ZgOGijY9CCGYTmp3sJ/2rP6
IIvNS5LTBmhNtpcYdtlJuM8sczk0LJFENjIbBFE32Im+nbGBHueGMwZVW4cz/u0ErMwGtMkilZhp
/i4r84KLdSqXUus0z0uZuDPRNAmtZ8N18+y6XHpf41UIa5PjSKcR97hzbU1NA8W9QCZipacwNJNd
6IchruyDk9V4Dzp+OUImgX7uTWh+pJ5RPy6IFE5aTDt52TvqyYxLAHwYcwnVW84y0EddJBZnLZFH
IOAn/N0sNBFvP1TOcl7V/UzbmDpudriw3Hfh9x2hz8d8mDtOMb/C9H9Jigx2F7/5/g8stjULBf36
pZgkZ1seMMIYER9N9p+QI6I0S0rVa6ex6finvTMWKPwjuw4uZCBdIBetx4Af4m1FtaW3JFp69HLO
07zmhDe3lhsSQrckBMtZbY2Gwdc5KA43zW5OeFbxDl9GdJaZcRYOBndfRimyKTp1XZVgESryVELQ
S7qKfMSkAT9nuxZC6fCPCuWP7N3SMKVXRlpVdBChhWMquI7KXlNMGVHJGvcAqPu48rxtjRldGeKT
njM68OYKNiqcz8tijtDTYXLdTgpD78RIYUwX1ANQUrGDsIP27OSMOOVFg4wgbyEtnVmiJu+XzFOh
nPcJseOJcdvcqwsDdFlqrfLSREeEwU1rm0Az2iKaT16FsF59XYTTGEz37JiZOeymCDFhivcolSZL
+iocnGA2RkgpWxytt/1kSq15nnTgC7dHQM6uuE/SNFt4mymx6SkyVm+WQuG9unl/35YXL+lR+ZZO
Oa5cPuX9VDY6Y4ncgZwMHslbCv37wP1L9ER5VmBmxmmK/C6A8Y+BW+XKGlBwie/ezg86BqR2Nnc0
nt0By3kBRxjqNl5jRsaEYoVBLHv799fwy+GB/h7HBoqoP9wDPqOaVSKrtG+M/myKLh/PMdzf7Apr
oGx+QtCbWmeH3HLOsfb7r/1BcvoQsPEqWPTlYZkgkYoq5Md796ERGxXDnXtpo8mFJ3Acl4yQe8p9
pcHQuB1DK0n3Ch90zIOZ6d6meFjyBvMU4eJh15uuS2WF5EKaIgE+F+3gHB1ER6W5ZxXb6QuF5RIL
5mTQdYUSmtPwHm0TNDOBu0lcMik7Wpi/a3+WuB6ePTH7yT22OMtOheg+0XUJy85pd2HTiSWpHii9
IYO+5Y8RMGWSyvfLaqc24Nhngr1EBEg+QdPcA7wUIgMX2ClAoBbCRUzLmjJonWX2R0afym06+zPj
BCNBaT38w/n84zF+eMxsP3CuSAXCcEI78lMrIvWKwU0C3dzFSRj40d4qgiRI6SyJejS2gzMOcXtl
qbiFoWBZsZLVlpAHG/kUZKGe50fsopErOAxAgexqWyjMm+C+ALk3gkMLgp0nhbO9xXPg8AiRVTas
XPV30eQ2vECVmnE67BnaNIDKolhiQbEWVNTg/xJOiNreIM4Hr/QPpZ7zkdlFNsTCgma/gIbpwEBI
+7i8LE8NQ+TlaB2Vs2c1L1CqUFd6TZq2Y1vZlcWXrhhNM7/Yl8kklvdYOTPGuwlhzX+AYgkckhGJ
uzQELLNlP9SUtvxCVSPTlG7MKVQaMotEFhes2dsHOwZWqM2F7qzRGbbYDrLYVl5mEsZOiwtSkWxj
jfNKdvQQVGa5FH2reNgaB+rlBLDR0nH+VtJgWn+y5oQriep6jJEGgSrjDsgeoSOSb00ja0BWWAOH
fbiGK2yNNaCXEMGo5DzWNv3RA42UoDd2kiQHRTzVBp3FtNzlWO+ycjVO0/KWa411+nLvOsG4jRBZ
eP/O5Wp5FWDAFzLMD0rDL0VP2iK/Hk6YYiO30/f1FxonYBPnGLkfLEdJDTkk47R3eRqjcJYd9ftQ
8znC0XAGOE5HEdQ38eZzvVIpjrQpK/wzmy2fn5iBLyGVgatkCYg47/lG6iRC77/+XthQ+MFJuG7w
qz/lxm49eMkApfRsOqjoPTl1u7TLB1Etx1A72oQVmcM9/mML8FMH0AcLTw9wuWPESOmmLsfOT6yg
PE5KpBHn+dxbLH3uUauFi/ReFXAOxKK6qAoppbFlfD7W7q3KKY3BlKXxhEVfpZxUIjIbj8pCcqol
3fxCJ8cfhu4PFdQnViSLA5MeZgYmJR1SsJyGH681GM2iQ5kshrDjdxTjaDUuC8FpvNb/SqqVIrMn
0iJsHlMESE21LqNpTF8psztKiveKL0TFDTpInOg8LTe2XYOHhzMilwf9+3f6qW3P5VJuIlbA0/U9
CCif3mmLjpk/grS+dSeE+sTaS+JlFY2OPfF/9Y/zORlUgBaQ6PC/2ZtItLLaMmGHlH+/v5hfFraA
8eVDOVhWNZTSTxezZGO6YqRxLoEksZfMzllyWJvxIt/V+jN5RFsOyfz0++/9pAa+vLSFR8imkqi0
gFD8FFwDGLPU4A6RRipDH8umX7rcZTmqEBiMRqKINmhVdb2/pPhxlZ3fU9uotZcDA+WZkKxr8Kel
fsEaaeay3xufRa080JoIdy39ZtFPUZdcW1E8awROx6IiP3OqIXOTf35/Uz+Yfz+flALfMA5K3i1Q
oKU/82klOlOM5FHan98b30FdBd5NZ6nJj7eJnD1wzj0947nclBlSctEhQb9I14zO8yUtidpBcTe6
AQyCsjHlYV6xjukK3s012CljTfPbs8Gia+ihYmUz/ReMw73RBM2GCpSbdUepHS+z946GV6EfexvO
mbF9y8nE4C698MSJlwFNQ+/sxw96Du1f8Yy6CC1g2cL5A2du1rm994zEcYG8lZ7Zl9s8i4UfXHSq
18b9XOnc0d/eXwd2h0vjb+6m5cW1wOhsqkTHqsBEexGC7pB139r/NDILVvN7yz4fY47ATccsDg/q
2qg5Uy6Z2y/XpwLPnYY95bRfzHpVZ75TGseoMGtUrcCmU3QgOGElqEL9/j1+7k4JxrE2QzW8W3DK
+GVtem4czY7M9Lkv7WWHzhUN7m85mjlL4lYnyzOUVh7qYwsb8o/B99evXzYFvESIn5zn/qetQa6V
pExT6vN7x9gRJcY9gNR9j+8HScBEwXEzm6vIo5SX/ofbF79cgEvUR79nYYTitfp5b8baSfG8UP1t
5EVL8Zrm5G+0opFvSru1O4TzGCCFRsbbnRSdHV6gwCqFbWWg70ft9l4CI0C4tGc7AjJ/GNbGMi0p
30Yv71XTVAWspbB1GxPN1zLqu3RluD++9X1lFU6+jJKaqNOFe5hkX8JaDEzdpd5GI4gHGJxWAFEj
WeVJGRfGHyLkL+EaOYcAbX7G0ozpcQD4uKdHvB5Fy4z89j1EUfU5vPL3xN2mK6C+IXFNDMMwDRzK
evLicjwPRfPHOutzQurgVs16YDInoaqKBXLw86EcWmOOu18+PhSlNiKk1lBMU9/+D2fn1Ry30eX9
T4QqhG6E20nkMIlUoGzdoERbD3IGGuHT768H0L726C1qd69UlkUOBmh0n3P+CZdBrDu7wGc9vv8e
XOV8Ci0I5tt4UmgwElPsq5N1NKRLkO8QfY6R2DvO3jIBQR3yrhkSUjJWcaC+j8grwl3f9SHWlDl7
XT7tM5NRULsjxnvgj/cv6peuD2yUW6DrQSCYX48sNJo93rFF/DkKIr2TzE7mcNxnQJWUv2uBNoLF
TS81iv/+jImgLpCWyznDsSayRxnPoz55GQVxG91FMsToEkM/vXWjLCKnWF69tEO5drN4PIuPzYia
AxV0XmhUey1AG2pn3sLOnalGN/gwcTq9zN2iYEnkqA4hGMadglsboLKOml3tmaH30ARlb2Jfa3i1
PHQS7/R413jJQHtZDklBs6zG5jJOagNdz1qiwCRtTzqk7umndUb6/p29rgV46cHu4T2gxtZBp1fL
a+itxAyAYz5tDXwBIVmdqgTm14kJwJwSYV7zev+uINL72f87NaVG04jKQ+EOHoC7wHUNYtczAjCv
mp5nXHim+kcZAnLlr2BQRQY9578JPP8fygRj7X9/GGuGIB+i7HmPtNr8urDFnM/2K47U57iqYKvs
MgbMDnHBsq7b8iBxhZ6qW+ww9VgQE0XWTxTVVir3oRz0H3UeVvzDEPiYJ+aY7WR8Wuc6ynJm/e8u
OKkM4czIvbRMeniesnDdb649OPxdyi5Dt8fUV/ePQy+CML4XFKN4V/WjM+FRgUGi/lUcjQuX4YNC
GJ+sDvwLHnc6DOp1tJIUjb5Klzrt94XBBDHcJeuFIsvWX8ybbP3DYWR6+VOc07rb52LENZcAj2UB
attl9DCTucOEtQv4zBVfLcGP2vAk2wiz9C/leiNGuqJp/orag8i/Pepy5G0fAMhVMt8Vaeeii+rx
QRHNvTt1YMMvEVNlvkApmqYTMHVwbiwPqAg0EyQOaJjKndXAuJ1uZxOBYLtX1O9ucSunrhbw4moX
EHOP1RQ5NEdHToqrju2wGbKHCDCVB7boGap5jikDlvA5F25ipadKiZzo+p6ylcl1nI/MXl9CQGf3
W5gjCBRHAkVJDX/MmEZxJG3PANd0BohQYUWDT+/2HhOW5zJ7Lklti+tjg8rBcZ4Gs/chVWJOGzEA
chAYQcbAqF9fHyl2JXQnvMjGIqSg7fUjNyb9lZmOYvu760xmyc4BDqfBk2er14VEJSsw9HUJGVRK
PBi7xNnDOIb9LObiUIFBtvGxrkTDTRRW3bFCuyF3CuM2w9mIv9xwoqk1SZK7w/fZ8SZyOFOAs0M0
GF4XPZrYpJfRrg0jRus32ZyowXuqzQajnc9xaBdd+2q7meTTa6bh3I3aG+Q4nwFrWZnnpG70es99
of+fcuZA7Puk7q2HrUiBWEHJ9Dj1KXxyAwVsdIxI4nKTDylhM1wjQrOaH/3N+3w5gv6xedCYs2Xx
VjuCKBD6mKvjmU+HDTTl1bOiEhAtigTbMZwdbNkIS96mrCZKR6d3ATEwfdZkjI214a/8rDkeiJRn
JEyQEzWO7dZR470asFP86I8xZOkQ5+i4+AYctsE05BCg+Mac8yJEysJArjrQ4Rilt8tFDLfjPNWd
yd1V4H4aRuoafSBs/Dc4oAxHJxlyDCVsyOz3y8rYk/wK/l2sOt8VkKATHIePsWgNuPI1gHh0Q0YT
NrB7gBwEFTv6Bgcowg/nnB8rDKWn5nnfafhgA/AbjGIB23dVy1yPkXpS1iFJIlxK3d/nFq4eiPXW
H5ztvDH8fUiiyVzsm0Z5aBd8WNP8IR3R4/eLKGwsv25lXOTUiqztySFFfdpVBqseIs1a4sV2phvW
FQnaiDe2H2pyjVzasP2w1BlktZ2P3z0ElTINmpirdFaUA9I5+X/3rd6JY6qpWRePWw3ZLdhNJ/3e
KPCxpQkUAULCD67bIznU3FrVg9Fs9eNGCkllJ5bmOcWM1kJrO3capLIbEk/7A02O04YHqZhoIXsF
M+DHN25LuBavTTk5PMQNwNsYRnZNucS5bwKR1GhRQsh5JBY0bvpnR6BHXR7tTi55dS4zChgPPdYF
NwhYcjj314sBb+E35jnMwq5PNiY1bIiOB4DJ5PK6WBNx71J79dEHPOJBEY+cTH6JOseZuQPHjmkE
twhQUW86Sw6G9LS9zSRz1gUiOwJJ5+Js+00m0x2e+MPw0IfSKE+hK1N+ljs3MWl2FG78TtziB9vB
xqD0YiDL5Gsg4Ave4Ti3+hM0eji9eAICEHyYoNB/F4hQj82sMNWoTc28EFkZNiSBmo+IRPQ54A+t
/iXuUNOkErQcW/Q6mFMvr4XAAcREHZRoEJxAA92ZpfS9TPUhFWr2Hswoh1KpGVM9vDBGk0EQXfSF
fEajxTWmJm/7B94UcPZdSZ88PxD7ByH23jeMlr08V9j+Q3GbImceiGyYwmTYZZOixD4NNgoFyPSy
07vIGNPsvziAsdmneoQce17LwAlfXe5JogkqFZAbXJ3lNJBfUhXHDT/IeihmpCQORgdqPPEY6vu1
bq2Fqb++nAxNg/CL1k2qOzWy9VWHVhX0FZWR+fE47UxkGctwHy2FLm7J8tK1opu5bCvCrLE32Lk5
qQgzgPVlGrbNKttGZdSWnYWY2junZD5TzCIVNjmlvKkpY7xSkWvfltDUg/kutdrL6Gm9YK+xfC6r
b31Nw+3gSvKZJiocfePsLvSI2yhz4h9uy7iaQ0FKRzYYaNpwn4+GD9Is4ere+LjS5/bJbmLB8HjM
hJ59J3j9cF3zevOGMlCc3FmSTRGpCHAQEwMH7ZxgpJuy8mbGdv3A/7Nv02gYgwjdwkhA/dlOKzc+
xzCTOePrZRj4ABblxC01DXLdkxs2/4bSYA4MsHNVA9KaFUEJhO20r61b6wncdqD5jiqb7H72sJvK
bi18ufi47WZCTBFYuPhASkt/4u3Gmezcagfe+Wb7cdscOlI8Hf6nSPYFgGv1IfRaoP0gtzXUgYdO
zXVNfqHxQtLlmTHD9He9+uOcFBOe+msTQyif5oCwX7LEtv+o8qXjZ2l39VPvxZRM0N0uFJ4NSMks
w4/Q0dv+0k9IpizMnU7KZ3z6qWaYhvVzLO1WY1Mu+TJIjY2qKZ17GWHLhuZsRcm2l9FMSk95Oywd
LKM+VLOp35dofWCTK/QiWztRxEhBmt22Q67nliiVL2ttUIs4j3PaFf69LRZXRfOhyqLLwbQdGLka
NYJg9bBHTyo32ZBODHoT2ey7mAyBTwAY1mjeNUyYZ/do1NAVqsP2jeXY1vgfT8ME+/Gpqkq9JdEM
Zr29r9xhKN8wbGcbGXkt2Q84BuppeuZM9rwh37FdYwhyn9ccYNMNGVvAbZgiFXF2V9uG0Onv0MxV
8NTTj7AmeyX180p9twGDH9cBkTE3mj4VSNYibbkP5AiVaOQxvZr9YmVuvN+wGqVMPXTe0D97mSUb
K6NEPWa22FCAmcqg0Tv1DK7EM944yBkuB9wh8pf01sbJqrkF291beqPjK0d1Yw7npe78Z5gYEsEa
cVlcjkXCFt8bU172hiJkNsqcxhsHi1qD3ALbPOKkAccTfm6osCooiAQrMxT2tp/Wn7yIR2YeM8uG
OXrMhiHyhrufk2umg1x36Bv6jczCttYv9ApONGGsNyZM+K35lBTuFHwXGb6MRHdlgSDrwZ0b3L3S
rvO4q9YUKxcHj+01G7GGMhziYsZ2Ydy0w0wmsfLnmn9GS7qz1ndZ+YkL/oriW69gh2m/9LBV8fUX
hD5rQnptbap48yf1kuxkEyh1J/O45W9rFSR66acmJ9HJS2h3I/KisM8bzg0Ovc2bn016QopBRsFW
EPFt2ULWzr5NVFBn9y4lWVM+h8GiN6wG7wiuaKJ34v9tldkG2hhEKapiXyk7zX0sXDy/P8eUcjyh
7XqK9UyzL0DhFBqidj5uz2vI4dhARCMtjRaJjtDQG3YMIqllEyl09R5NeMxc6HEji+WR0+htcmWQ
qTrWC3QsWyqej1XQNAbCOazAlx/RaDJEChMNXsXKYZAxXUZXcRtpvsC4TiE6uNGsabbny01m6+e/
/DSq1PiA8Hpp09t6ouVBAO65DIP2skOaMN64caFfulolNqsh0rD4W05r2LwR9EW4GlzRy2uyfcHe
B29i1Zi4ckC1RNPLHx20h+Zt22IYYPMCOEGqB2DbcYnyVH8ylCHB3d927GIYXb7ySknI1qEtfjf6
LbITw+TylQvBtHxWokw5BFVV6NfOWsGWPHf059RTqfu3YT0g27LSTwGyk65fNuQ6aUONR0RLrGmh
W/PYEOTEz0mMjqjU0fjq/8IRXerXPC306T/4ZA9pdPgCJWbrDrhcZoftZZ40r+jmIobLqvO8GYZ2
MzgM6k+24fdsDnIYNT9xA0BTG3kg3MVJMPuyV/JHMU36U9Km169onsek7549N1e8qYWQ+qdd0P3l
lbTpLpTnjl3TnO5sWD7wVrbvvS2i7WZsb7YUlUa8uxUi8ycPM6OfvfO2CQceryG6egoxUtqikTk+
ZQw61wjjAhsi2dlWOffvNK7FHwbOCBQfSSnA1fJ+6mvDyx9kW2To+ujcwvEH01g2y0Mehj01rd2h
1fwm+Etq2XWc0qjQcbpjhjiGKLOyx3TL2EVi0J2w5PBgKIGjrm5loar4/Fg46EdjRwxdv3Ua3ml2
S9FK/lC+N/IhrOqWvlWQYNgHj2PSpHqUUTpYgx9ames/sNaDxMYMVITTd0dBYv2mqaV8MccnbLyA
nOVziSBVXG7vDPRaB+gyeWPv3NTO6i/5kOiRjdP6emTTLZNeuesEgQKi4z+2mUG0ToTqttYH/5Ak
ekzVi1BPD9/vrK+7CSBVUADmzWQ627zcV8PAOG/bsuwr52lMOGaqXU4oXdofnIxb84YKRa8c7fqH
IwPBLqmT3q/r7v2r+DcSAfIN+RqHdc+Gi+1xxOiR5T9gaCI2gN2jYMHvtdK82BUdNfFrmYDiOZmo
sFf034vN38P+/5798/E2VAOacM+C7WD/MplUysDqAiuwJ7sUGp8bGlIu490GATCkou6KksLkMoIS
u1td72PTyt7wP4BMbT3K+OeogzEDnGUYy8JhkTvX81kIJh6FmUxpRlnQxWPe03rjDJIw4zCN/VB0
TjoetRMqEwB8XnhQcVLrvhz4RlOPth4c/mDopc+gzpS/u5ifo7IlvkATG9MLaTXyLnTQwaDZ/j5U
flSoj1lW6gZt440mjBXdAtd7Czux38AOv9x1aB4YSIO3gD4BRF3hX54ZG64wOvuRvC72iG2/zGK2
AHrNCz6eTkqXneW6S+NeoZFxyF/6rXh/Bf57KM4SAKQHayDo2EKE9QvmksJHbToZqsdYTppnPylK
a46VSxO4jLgysf+WoxbhvP/Bv7yAuAG6FomB4B0YXFxiH/6x9O3eR6JGytCjXKssr2Wclt1vEO4g
GvgMWwGokiGIxY9obdbev4zr76+5FRzpiNFdpvO/sBWG0VJdVIz5I+qjdWoZuzwGRtgJJREvCKKC
w7bq3//kKz9/oFdN6IDaDxQLKuBdDzQalURwekPjIS46PTcgWItm9+inTd32O7I+IFbD9dSwyLQO
HQa/0YcwL60+ykXoReFni7gk+OzvX9v1EkV4wb2QvNKBBWhyDVm43QINwAvNh22sIldyZT8ENGnr
Eh3LiE1qQ4MK19WVg/yfbFJXASD6PpEVLBCDkHwBY+2XTdLVikxhY7WkMqG9+9Z7AuVSmR/nqG/E
cBis3jO/4+KsyxkLmw7rezOgfIj2QYMQhjF05AVueitVHjv2bxg610sZIwnc/23XBrbEvvyaoMMx
oyDsB97jT1HculBxe9UISIW91fLqJ5LmAJEqlCZrKSSX+f4jk/+mNAHf2nh8mr7Hqwwj6hdKE6WA
0tPc+TFtq5yzWTVd5bePgQry8DWaJsONd70xI+N7wfdVjzY2cXPiwh0ngQsEUDz1npzr7KZeGrP6
D951UfY9NizUTM7O7SwF1cIfKNHRQs+GRsSryIfjPeJ6wT7MaBMkR0DZ4rdv1XtTsIejyzM9TTTd
pqVVhC0tvPmSGW/zBg8CgthPvsa2pzeIkviVAwZjvBuGr+RIvJlfoWE+ND6W7yMwLILshfXg+1Sh
22bh5sydPkUom5J4j7APizwMfsA+fRwUMnzkkV5ks5aemaox6ohvEA9DcZM5mIlSwvudXsm5Hcex
efQktWx9wPii6/u7FkuoURyZgsTm6/tP7ypEmqeHVIh3DkIukyzt2PrvSgB711iMIIWP25S4Xr8+
pR8N8R2HkRn66EDHPADFawGFEKytVOzt4GpWSWqWDvoYM5dMM/cX0Wvq4KqB2752ASxVfTEnOzLH
Q9P4bvg7EPIag0T2D72D3QMFEiSh6/fBQXLOANhsH2gGa4kpVhTFTnlCCER3tGkwN7XcUhpahICU
k3Z03fJi5WkG02/u73WlRWoKV4LcmAwr4oi9q0rLDE3GR6yph7Hw/SX+6sgWj+ozvAphfPKpsyk0
PYjRxR82mxgLFk/7gOazJ5LBCJ4mTxTjeCypFDB+3i5+zCvd8ED39f1v9NBOd17YUFlFKCtDoz+9
/x3+TY+gPoOp4iLrIhjDIqf9mraiZvhLHlDbg7cYfQsxoAsLB+v0iblXjBHb/6E6IOzJc6QDmuxp
ubZ1ddfATHDsS2XxsAGKWwXfrPU5PgIJzULjQnS2f1MkXT8vtjEikwJESzDOnF/q80w1mrgx1g9J
nHpslgXNt/vt5+cTMOy4zx7pbHx+aClE4rfv3+xfPh9KuO/ISzkqCJK5+uZljunT7Fvx/SaNGNnU
dE/9L9VWYUmID+fGRhn8O5bSLxeg80847ODa0fNxxPx7Q3AZH7tYGnR3MOkuO6C4NNnb4UdGnp6s
sf6KBgVrS9zr1/dvgP6C/6zGfWycqUs0L4i5wi+HWoaFI1LUaL5P2SC1udjQ+ae4c0OGPFx0a3Qn
10Ys/JsX1cZL5OpzKf29ACYSlSFr7up7Z9JRzlJU7T3KorgZnjxRV/MrJsDpct7A9BKzDOdrb7Ua
1ea90e0ufHnduiQh9qzMv5t0oHHtPIh6yx6pDCO/U2sXetq1ofV0AvqUApssWEMIsTAwvlEOx2NL
kpUWfIGqakbE+7f1urKCGMrChmQK947q/7rJCWVYT5Vtpfd9oJzLqWsnmbfDFqDNmuNQZkqmP7Vf
cgYmeRsQ0Sn8IaUPofE3D/l6S/G51zxmX18VTeB1KzLmpFY6/SVhU9N5kggyGkNfXdmtY8D3v/yv
H8fOBXqHEBJSLCXdv9d0mkgJhrnIO2xJPAZlqa2nvSJXFLC9aH7f4MorOTH3mEEjzBveZF+axBdd
fWTXhVMTUCPebQTg9KJXnKKiXl6HbtRYm9bRq/w+nnuUdPu2dDtRP9lDj4fdCZF0aLb3An9iRqnb
tHITVMkI1jqzlaBloDrlpEq8bsyiKhwD5HYVyq5nuQx9Hu5cfqs+GGZ4GSjjwllDWPXY6Z6DSkWv
3dwtNDgWEzjMP9n0Thc+fr5SvORAQFB88JJCA+l9HLX8c39lTGHmqiHIFMYgo9kqJLDsJVnr0JLY
RrBMRSo6ODrJszC/LHy28WZbGbLYXiUkFuZhA8S3R0YFKyhZgTdVGlqgt3ilvlCULXos2aKN40O2
pqCKSslYUtWD/kraJeKnRKpLXT2g3yZpoSQkj0I89BcKrDbM9ehw7Shy3QK+zVHhdie/NUTU78bW
aGf3pitQ5ASk+i4IztfhjGmOI987BSNZnJOMkNg/rzdra1a27ThdNcbb4GwDC6rJKZfXbdrCXFN3
d/Zl5rPOhhmu6TnxhYNqErQ3pzch6kBC51fK3NYJEpyib6bXKC1V3rDQSoza4yO5DJn/ybPb2gJR
ikS84C8+KjQOTDgFlRljzPo/VMg+/owLDiDfe0F2+CsYf07KK1ItibCoiPmWzEaTy3ItLZsbaAy2
FkTCD2jLU81rFbh3hV2PwX0yeN3wOcUjAikg+IJcgsNaWiEHKinETPzXC/BQ7AEiZ5+22Kk/5Q1K
/+8Qn7ARw9yzc5ujMms9IY+whuVdmXEvjVE7WkYEmR5iptrhbs9g81jlGZKcHX/FBLPPUjyh26jU
uGrJSAFrL/gkk/xjWVGN3DV650OUueiCD9sQfht12Stwvo2hwwFa4luRC6VLM0YQ4qk1mzGL980y
ZMuXsSUL4NVpDGv8UcDixC4jTpdYvk78nuUVbH0Y/mKYYYlXQHE1fMAep6jtk2HUxvzqCeL6+g+o
97TfjFyEho0zJPMY4/JrLDwquxUH3hAC3AU0/xJJ0QVt8vFD5RYyr2ax0iu7FmVhnVagOR6443La
yADshuwFN0sRuK168fysN8Ce1gk7O6+etbTrLrAVcMHsiuRr4QsrfVmX9eBOvLLZ5cVVJjP26LAo
Qm2qo+pNvQxXskJogHfc1oZtqAwz4guzZ23VM0ShLMyV05nadioxeCbKELlA3YQSjABVncYvNkWX
m2Zj1B7NppADI9w8xiHRSdtQPXlE3I4QvTY+ZznFHLbbN12XmD+7yMDMHCwbaebkLHi/rNPU9VXP
SJgzvirZKucICUz3Whv250hZ6u3voq7sLzxW86K33G7T5hlAwrYehmUcVXz2ipow6uX02gb3uW+y
E2/UVQF7mCk+djaR+Yo1n3TAzjbXgyhq+k91YXvxsXKkKhjhryDHilC5OloJVx8iF3iATGv0HVom
dBawE7gzeHuvKNpim4SJ34sV6SjISePHAgAM/r2mCTZvm9FPP4LsykMLz4kNfr4sU49RO2yLWHsv
HxorlvGjTCp3wW9m3SiTMvTZRIupkryMWRWbxOuUxMMRahsYApZKs75s4/r7LmhH68yz/wWPMJ7u
Lky17fgOybRlsgpWDtP6aH6u7cuuh4u5rik9uPHcsnWnRKjB5Vl+q+lIHLL6FEj7WGNeK3y/kQpW
iowoW939RJNGhtXgXg63dXS0Ye3OpQfctod1yDikln4FBVYRPFd3pYa0zH5Zl2VD2Foe7es64ZkG
jeGlCCZLmnjMxI1Wa2IsQHju97qJo4UWVOk4HegWEidpvb5+ai8v6Pt/L7aLAIiogY73XpWZ/vfO
OrjYYLlyrSij3GRtbQ/INCc99LCXPF6SjymZDXCFtmNOeD01zegv+lzbZj9Z1V/G5etcfV4cvTSU
iACAHh3KDMCqbLUo6td9pbZymHynQSPQxhFOojQrWA69xjqp0wH0/qgJiWet5DYMNsqE9b+sdYA/
rZ++1m7wiXTjsA3wM0ol1lHGhsrTDYeSPRJNqiYUeas6h46zsB4Jop/Nh8a9QG11X/vfWtRV8dcI
cLncDYxJjB956vqb0jrPlT7VN1CyBrPgQNxG2qOIKCe1nQP0jXTQzgDKVqzYTX4VgNAZyMAQ4jGo
C6OgzJyT4cIBrPZipbB3Agswhk31qM8TZsYi9/dIccKoPLgMAIfuOJh41QbHfiWur8s2WH0Itkpg
O+4xTGIHOCeNPcAExCduKYN91FSoy4FMC8cgO7yt9PPlCXHh24a8FY7bQmcYoGf22axJUBs+W7Yc
3C9bh5jLYtbY8UpLCgxMDZBj1eigCGBaa9xhLao2jhcSHU03ItRDb5loDvWKATHjvZOlLSm08PDT
+6yT9gMLBmpMPH3qwZ/76oChr+5+2tWSDk9YvUlh4dxz02oSCYiWW5FXSGC6qhTbb6Q+5DdyouvZ
aBH3mu63ccPqRtF1+CuLx+Qo4Ko6MGo+Zj2PsCaGqGXACQaAWXentXhq1/IQdojeLTbkN1pxdqyb
4L6syO+2PJfkwnFsRm2xsBak66CqWytbeMfY++9VbBU2rDoYSdxJNnnmXue04HtBvDCIVgke19U8
RJbuxtHp6juYaoJzg9eqcuB2th3cMe/s92VTJWRXhq54K9aHXblwzV/7FFcEnAxiOIYvjmtqwN1R
UdSRphKpUlZoErTgHxNGTQejBdCEg5XRY6SXIb1cIWkmNEUOkZB7amMyIqim9xsGP3cyV3DnQvRf
8X7ohEZ8NrFLunLQLMoLrh5HddlUz+aYkDeLWTFQAoy3DEYtyO5lt97eMWjzSzscfD9Zcve8DSuM
aOwzax9hTBETKJCqyySLU5IEpl6xGY372QTIBaVfSY1OLlmv+nMwgth5c5STirZd9Fa9ZhN5rNm9
xZHMytlu8iZB5IRGD7vXdLN4eupWChGC1LL3jzQhU1UfRJJHXfrn+/3k9YwiIE4RZQaoFeG7QlwP
GhfpTlUSlfkdEaqQsyFir/X8ovHieUWyNpnJ/+qDUQrRwjOeYewvAa+uR3F55vSNXy3xXZrHDaEE
dAoeJP8aBxacKMjFLMpjyVHBNv/+B1+DIYz4aWh9AW4G6iF+YcEaho8ZZlHGt+U41744M1jt3egu
wGMGCjcUh8HzbxZbtBY8mmWIu7zci2R2cLNxOVNb+yG7bC29ifNI9gFG4DDWz+9f5DWSC3xLFjIZ
8R7MFfNXyyNilACba+XcbGTBlY44bXZxJF0w8jX9qc6NE7Yzdeylu3AiAf7T1Ku6rm/I4oHMuLOL
llE+qSBGFe0hzcE13hUsAwefyNWnr4mLnBQMFpehE1Jkm09YDFGpOvGxwM6FOe76tsgLKvD+17Qu
489/zMjAzi0d6GiZ+JMiZ7wen5hQe1ibyj71Ml4Mn9IpKrHrD4lva7Cx67E0aHCaSqj998sYTGF0
xGw3rj6QZ6XlpK5DxU3/6LWW8WYNbCoYU10Alc0Wb+NjM9+EgrsrPHjg8cHEB8To96TsVe1jC5Y9
m/vCi2OBiXVvat1HOeYD3tRMdySd3Tj0MRaFdC4zG2FzcamDPqWBc6FqhcAwQMGAwfSgz4i3zReo
yuuyIRKtDBZL3dRY6nSEU6SdrB8rysAML+yAM+07BqNwF46zLBzvNVtCicjWE8ZANi1Z5DCC7xs7
pK6+WQY8Dp5gY80FDQxMnTrflTJLKjz956AMHy3ddcO7lYExtgcIOnUwP81t5zs1cuhETw2k4S8R
NFqF4el8Nju0b9PBGcOEQICt1pJd50/G13nGPqja422OMysZGHllfBajaUpsC6ugnfNThv+N7d0k
vszZ68cZMQBC66Wf8+iYKEJ4P/kXjkGxIiohSifvL+x24vQmogVpGNplJeK8Q9v0JGvSGlyMODc0
bYTjTPqLbcy8wwc1dV4TETUz08nv2RlhfZ4LbIuG9jO8oQVplNkEmFm80BmmSYNbUuWZHXa/Q519
H+JpNN+ofm3/PNSkdkT7bArzAXwLygPI2ebeuTZNiR8PPJA2C4c5e1B+re2TVq3CZmm61QIGj5Qy
Ye3b1FLpFdlnta6mFUIgwvhqY5RDsbOp8NTf64sUpSV4X+y5IzIDF39ysz2MTqWwsUt9I339zSu2
ptr/4x1jBswQmK0dG2oBZeAaGEOyV8IjqOVZVWQmkadeB1GVfragVeKLyU4Y3nr442DUjgdOmQct
Icm0Vt7tmGOFepisKWEe1qNuPJDD7D6MY18zmxus6HOeE8UBa7+IxkfbK7puH0/CvSMDGPHvDg69
iLI7yK7M8bJ9HvSdeRha/l98U9iZUX1IM2x17gxi4OabAVlEcoirRH0Pu2xOT45MRlRwttV+xAYh
qY5N3RP82S6+nNEGuPZ4duFw5qfKCYP60ISR1++TfoKQerD6bLLug6AkJMibPYXjPKqd3VDgtz7S
DeIcH/v1gelMFdxFEkUNnjql94BpABmJmN2Te1ezE3zKS5J3hlaoEWWKY3+z3CC5yydJzBBTovSp
LYLh0PaJ9ToVE6FrffvdjePm1bDs7CkXxkTkUy8ggexAC8NCYfcVY0z6wLgKLPwwSbEkwT4llKEz
H9DgGH8HKnJu8DcsDjNiiCO85mjvyc6/5btaR9OI2YMq5h+fXUxVdh0EEIy6guWhX0IR7YLcm7+Y
uVhOoPqi2isr7z6opKmfQ6duHyN0N6ds7uXH3jecmzAwq2OV1trJkOHBPWBeeUPmxHywmN1qaxnv
Eeeh6LbG0PSzWUv5J8FV8Zew69uXGXT+IcJ+7Jx3LSl7sBDFoUoqi3ppJFl9SgWspyWdiL/rh/sK
LtSHyu6s4zK26TFLhY1tmapxwves+e/aH7NPzSDG50KY/R0mZfHT6JkF6Y9t2pAc0y73KKqCT7hu
5XdWFMpnH3a02KW4ue5gi/v3JuTXL7kc2i8BtnY3MG6MPXOS8Fa2A/GSVBMFoYhoIRma+uJWKLf8
VPfEquw1B//kzMr4HtlJ9RBUNRMPmsZPMLNtaPatczN6lf1oO5FxGBe1/MjasHqL3ARvHlIVD5XK
WoZSofVm4aB261Vzduskcv6w2Eb/6EZdfWPFSp3jMUXGFC4zfPLEJ22prcQzTsX+dMTnuORTrPBo
0Lve17WYd6nvtx4xeVn4H5jGrwFpcm8Wx9sNPMVgl2H0gMhLsh8mmflZsAEfjSnzP8jI826dhRC+
vdPxBRgLy88+xTzS+RGd7aHyq/I7WeMEiqCMrh5YmrQJQT3yntgl4i5MyagvMushwmDm+5QIA2p9
i/qLducs2U5eSFpCQoqf1iseM8uuWlT6PS6zJN+Pdgl7Xo4lk5KQlC1CeBQsYUXIDjSh8o0NlZw3
mz/SHQdPxmwJSd5uto3mj9nwhpNEs3rOhnpgz4iX7AWLwv5l5LABje/KmwGbq53PGPqTC9nSJhKl
srJsbyQqpkNmfj6pExk33Z+W15dPMcXa0RhBnQ8kiZjJLmI0d0T/+Tqm+AFOQ/U1Xuz+jKP9X6pz
Xl3m/nh/Z9PJGLxsvwR2c6LxqY2z1ZPL98CsriB0MMydPeVR/URFEQcnoM1QwQWwOZJjg/kO0rWa
7bWEA7sDrDK/w6CY9mMgiQgQtfGnEfU27WCbiHLHVeV/u0spb9PYEPfVMjffkK0ZdxktDS+XmB4j
4Yx3Q9KlMD5IvzvgbNH8OXJ23FuzdL9gU9e8FGFjikMZZ/3JnUf31ba6oj2EodHeeb30cOunIP5B
pnM8w4mse/w9bIzEjrHsSNuanAFTm7CrD3VGwt8u8FAd+38A2vt7u2tnzAG5w3eDKuyDWZERFy9u
97HCxO042GmcnJhimB8jkAByGf0i5AtV7CWQeT8ixzdeLDzgflTOzPYTJM4DWpQ02XHjzbsRP7Sj
7wzFZ+SZTNmmxf8eOlX0JYPS0O0qTVHZcRfqT1aQylM6WbiyJ2Gb30SVn3wT7tDdesYcv4kO/oAI
SZcW7Uh36C52TuBTGfJqIrk9YfDX3CV2Uh4w2WIKJrLwQFx68rdfk/BF4eu/tEzSsIcT0W3uL2Sj
qK5HWGNH98Wi6nviNJ+48L/Szi3+ahaLDMkIl8Aqc9i7G6c/Qs9N+CkwurtM9METoiVxnBPZnpyG
jKidHElnT6UhH0Q9uTuvNr/hrSPup2xCA5g7/c0YWJryzrt7SNo6/2MRdoz3t6w6uDd9cFsL1X52
8SDCSS3LkicjMuw9h3D1sWwnokoCYzmb7GY34zyHt4LPTg+eEsbH2FeEDFXMPfPTlBI8dpNFfpz+
WNn1TAk1o3hJfJwiCAHSniHJ0uhB3CoZqxcKNYLycBinirSDKEGvtbWLq7PEOvXYbEc2Vls3an7S
x43JnrGh0M+tY0+/z2IGh+jyMEg99rj/5cF+yqNxSV49hLPUsSkZEPwTuXpaUVzpptS74HkLfjFD
uTPrAeHUjiEC+NyU9FHzNZRBMRG9i6YbXhTR375D2Y8q7RyUshR/bbNXoAusQPddgavtYR6UWh5h
10TtbRsCb+BOFZGRvOOtc8untBh6NRCpKPv0OGDmF+vcXKc9GEbJQMMIy9n/YWK5Gt5hWW8ViJgy
SjyDfIPx1AC/ly+CVKH0j15GVV9jX9JVyUfMPEPLYjCb5bZJErE9SfcG+4OoSXYDlrKYHY8Y6M/H
Hoajj+VNkxEEmOA+GZ/CMeXg2mG+oeVQ3QTitiGchA8i0RssKp3DOjEKLk5ozbLU/8XYeTXHjWRt
+q9M9D1m4c0XX88FCuVIFq1EqnmDkCgK3nv8+n2yEprdno3Y3YjuC9EUqwBk5jnvec3iwXhJiv4T
w+GMUKMeQYL187cJnV672WVivhzdLKrNEnOdqj6GWciQHdwtW+3vFGROsh/SiSgaeC1Z+bi58hcr
o3HiNgmIX1/llIRQwcalB4m5jE48at0velZBs1GXSbQLs1UIKAbdBdrje1kaJ6oiYLRtvACrHzmo
j0qt6Z42C7lN0eWRzWvbBBdz+LX31FKg5dMmZpKDE2PQ1yLdra7SLdERh6+avykHi8qKheBZ4oNi
CIJ/1XVWsnGFoSEJ/irPuaCIwR0X0lI5kojl17ZxzCa8qiZdeJLH6iQGwpJ5LvuITQ4hha6jFII1
SSkgNrogAV2rE2oVrIKkBmabIcl3kxku97aUxOUNPdwmO6MmJmcIRsMyF5uPO2vn2BmtUTkz6zMS
3G8cLk11pPteWv0hHKu2+tV7ttOmt/TFSNH8kQmwWt+sEREc405HCFqjYsGHnkUuMytKrNo7GIax
1Eu5FWNxZI6qKUYXoQMDBdA61BTswFt9hJGB43mGJPS4qUaqxhVqzIZ8ouG8jUAlXmerLhd9kxD2
ehEzko90uoOejGssHD8xcI8qRpahW1oOT48t4MUrc1YwEWL3TLOO1ahfkRiCLcE6rRivHLWqHRaM
9iXS2pj6PEP6IEhKxxbvih6PUuk76voKG1qpMuBbvzSoidDrSQHMBiKT/ibmMGVVixnUbw6vvE2/
YVmG1QCoRVitjKTG2BM3NKRgya27NDMJef2NOjpXlvompaWzELChPcfanB6LCb01tU+YtUSdJdhC
8lZMHb0XsrySUSBz7o6EuB9oS8XjSIQyI5JFOhgOKwMTQmbRIZE/yLJrzK9YAQrfyB7+jEpOaErn
gNrMmonD3qZ72xx6E/3ZzTjSo8ymF6u1n+OrNr/O+IJ1PzYZZ+UlqAI3ZkUHKpXwLqauWToMT658
BC9ZvCXA+XGZ31O2BfWLioNvze7sxWlxQFo6ju90bcn3UrgMT8zLPS17VuN8wHJ4Nlo26q5tUvM1
XqM0v0tszN3J7kxL+0nuJb3NZJ+B2hVX76MCzYFiIRqNfea3/0bS5aLbxoybEGOUsrhiTMQV1fOe
jWITOm8a6/HKEiehiUeyrAcxr8fGAU0bZInCxpRH8o5bVq31Pjmz5n1UMaX0j8zqRaPfSuratmiv
4giJAnWhKlgdSO7FIKivEak/F0sVFt9rHYuywQdQmxfVX0wMlZOd3I82KyLJscHCWLwdBOzjelwK
F0ZM6JRmTT949XWqvQnSh7xELSm6hQDr3SXkWaB9nL/JyajWVRFXypTe8OvVJlLOD+SJnUG0YuMq
Z1Oc9gQIinPeAFDhi1OoiqmR5DPJPXo75smNxT7JIyPzs7PgbRTIvEkGeNq0yyiDBM9FjoH0xRGB
AjnOrPocRJCrrS9yK8OYWCjrtmm4nDt3EkBRsUeEXjBJ3j65vuIHh+uoIyS0B1aXFNuDe4m3qM2L
WKn1iLvc8LCZ77QFghkiSyW/E+BHaAblYwJsJo6fqqnFh5dWxCQeiONn02xUpT5XDENGvZhJPJEb
sQ1dgNWORFgQ4eDbC2VMMmLFEQcerGZul3xeejl2S5NJkBcMwrfWV3tc8LI/zwvjLtxAMwDggnq+
ylKbaFQ59WrmFLHFebRzsRMADYqaR05Ql9oTOqISMkDV+FpeJez0m25A+jD+9lldQjHXHVHRcpBN
kmgh79smgtputhT2VZjd87pNG4ntxp5CcTwnUlHhkI4pCD7XCSTuCQM7XonJn4IdPYJWj+L3au3Q
Xs0czDUbh/ZELmJnDHtMY6o8vwH+dJv2qHWkXTGP9ux5xrHSLnj4j7h3ZSqqVQc0Z7zJilioDkes
RaHYDzASsBMiKjhHxXvaZmIbPdgwWzHPgRctnlYk+kZc7/KSLOiPLteqQX8xWlMET1rquDgkB2uL
sABTsYbkysgZejV6Qgvym0NHAS+m5znl45N9PXKUvBMHLZQu2HwRDaiQRF551pumkZJYvCpuhOIC
Yo4gKoD6Og0LoSFyrVTplikPL6ZkNvJpQ+hpGSRK076xWkuyXxWMO6r6BJ8DM7mbCmdf3tp6pcSZ
vboKrXPB4DkPRoWWMoB2QAbTPZkYtKZBZMSzkwVbLsKm5fJcfCv0ryleR7kH7fa6krfHWC7oMh57
I7xEiTKTKd1gyVk1750Gl2pfEQYzLgHjc5NPsVU6hrz/SaE4Rv+DxJPr43Wlq0UkL/NoZx5Uo2Jv
O13CtVLNVuy6m4Z5MwKQmrhEMiCwRxGErO0CZm0qqHLWlAuCUDW0YoWmYSwGa8nsiGO2bq8uoB3T
Ey5hq6RY5eBE2aXwA/FA4nGJrya7g+lNyK03msQ2h95oQgw+xcB9U+xt7g+b4ZtC4DxLeZtYb7yc
GuUAt9kwVVqXpyzDssq4ryj6CMcrU5QRiII5gvm9qCpW7LayNB+A6GcyCURpoIYRA78ewiSXqLQx
ZCLApKc6wq1tRmqs7NYMUheIM6zEgpipaxm9UQsReZImdB4VI3G64LejHWFY3BdNxks1FC28MSmT
kSfi6CG8sm4VZBe8g000bXVkdlK0kQXEHDJdzExvv2eZdfUbkKUtIEzLDZSMzKpdOh6y7Zlpa10M
4iHzCLubPmxxzz+6XsiM4Zggz7qKw0vKMaoysWwkiczNVbHItuuK9bdYKZALxDKcw16sXnViO7F8
r8PGQw3mtp6KYifPNqB0wbVYACOnvWOoa1lBWzRSfFG3Z2brPDD7vzYgHS6Q523bT6Qd5kayJFdC
CG23NmnBxrfTghJxMfMP2ZFGVSf4aWQz91wzechva5o8OPnZ6YnTQyMN9xbNIX6GMy7E9eUgXQG2
DVuRenM+vPAP2NLDCklC2Ng6jqQ3uIshdt1txmouxPq0yGZ5RXEIC+tINLbiyNm2bJhIYm8fVDzc
oHBKakKeYmtiBdJXEkKDWR8hXRmTdq6v1ffGDlRqg+SkW/KB2fn2A45lfBh5oeUj58FQ5BrJL+mS
FiQ9X3Spt/99NyVzMmo7cfNVcwZv8iGAU0KtHc4RyO8HIUTFhJ6jegHFGxTbX1YP5qav4uNGdHrE
ZAsYH8hJxXRM0mjlfTB6V9x0yW1q3UhoeJ2rWWIkS+7tIPfonfhTnrRg2P4FfCBu0cbRgjwrDmit
s2KXyAXXjCysLeSiaDqUU+nht0W4ZHBg5CMe11KK4mNJ/21xU6eCgrep8Pd+s+jkW+7rGQhgI1xK
GmGMMQ63aON6SQoPKQfiUZfngC0BDTDKa6bXugrCUmc04tqrhDFjFyEupiCsSHU4PEKx1XrIHLje
kV6JTmwLsRs1R+Ao+H0Jb421xVQBe1XgDSyEx2EWN2Nhi+bFKhBsXmUzI9+8JLamd7VgS/AmpNf+
INX2A0EjvKZo18R7udYwW7U4ehNkvUCY+kKM68Mp6qDcSJI1/Re8FgJlxObfXys2CdpEhguCubNA
Bx1iFzhuuDc0o8J/YLM3KBQeW1wVrr6c06wLHoosdrejm2xOqkxT6reamPwoyjBJLIVLTnXfgGrw
wNhXaETyEDcTFVlFdVd2cCEr/cisBRUylTtFlg5jDTZKeRMqN5qM8cL4jv5nY8Zs5wKjtitaJp/1
7dopsTGLve0Kt2wrTtaaM5QQPsdm17CxQWB8COqqLJ9CtNWs9Kyh5XfYyMTtlXCXmtRXmEz6gGw5
AGqdjSUFXtYpa4fhaDxk91jVqOu0a9TZ06h6RDtTpa0grMlSm5mCoN1syjdjdetF2HKpWBBB/RWn
KZJuUcZq0NvFySTxOctIRU2chRqPueQocpAvwtc5IpPpdfPZ2Fwt4IWK/V22Aq7c5bdLjY5CHOcx
KBZ33bGvZH5nDmN9vrjAiUQc2zLBUtOp5a1gM8nZGJEbRXTbgIg6EHWJxL9kA6TMEAcuZNxoFhjx
YEyVux0iRacLJfJvV4r/PWwB0tp10UlSIjwjcYk6I0OAWTLfg7Za7rERFxLu3zpdSSSiFxO1/kYr
EqpofuQ3z0fyEVmmdInycdggTOIcF2ykiAlAw1pcOW8b5FJHae/oh1mf1UNsK+I83Ph78kGWZtIE
ufVcPAyYxD2RakDqRAvKvKF03Way1KK47i4F23eFBmUsloe8wdnd9SVjdW1bQZ7d5D7b6SjzYLaA
hM20LWloU7Q9PMa1HW+0uqBWOaB2a0cScZRI0D63fc+ZKsEx3JyqGmlR9pvXeq3RIvSWrPINT6lo
6kRZ2Y5iqW6tkmFPomyoZBDMtlltdlab1qGUlVtlucIRLIbcQkGlq73wvyCXy3A7DlL0ZfURyoJ4
RxitCXmBZrlxP+OkEmZgTNu77bwELfbDRpdlsiw+UGQvs9oe8fZ3tSUAoxO+2jlUItalZPXaovnn
8kmDLWK3eOrAxrjVBq59fCoWscjckOR6CQtsbE25iJwU6J+mtDFFmdGqtjD4QWMvXtUpSsY7wUZz
bhq2Mg7q7iqy2XRr4KUrH9daW/EobIXJKK1iVllJQcK9glcI/sRrqu7AL3SyrNnkFwrJoQ4TsT7F
s3gnZSHhivOWfpqs3qF03HrJjVMu6wPt2uIPA3TCaB83mtlnL2x3ojDHc1lccFc1xS3VFgYjgKGE
iLohLA8Hley2j8c54hx+sEe6ByohrQs2bbdpiiK6zkihq3zobmJz32jo26JwInz8fnhguqy+jfAc
SmONTlJD2zJeHFZmZnTg5RsAIV20Nn65N3fRsC/cHs0fc6drKbpBzhvrXohzuYWxrPpc6VwzSfCw
lKTLzUFgQr1gqrtqKrtlfFViQF46SrfUtPlm1Yh1IWzCLvJhvdTQ/mfrHrkY1nMCK13DOo8/51al
hiLvvdTT5z6DXWMfY90eLReJkxYNxAw5WCr7FijyMOxSu1+az0ivq3EOUDCu2T2ttpYHdk3E8PDW
YVdiuoGO4AU7WWtdDWdfh4BDx3V0ajsQaJR26VJsvW7HBlJUfPRyOvHHJR4H41wuZZW/ljxGvyyF
se5rbg/eeMBrd2WumRaLDRwPdeqmmprhm1o3bXWPKi4sjuHI+4NFZcDorlh3OH5Ze0wQzCOYXzw8
zi3P1qHQw0U91pU6rbc6rjBBVqU6jPpKd6gLIrZf6CamVy1+j8p7CNRphv9ldPF001qjXYHU0N9p
d+WKowYCrzq1D5jbeLj/6OtU3bpJvqrtwey8vmdY4pJ/lhzMfFLIYkoqZbgoTjbnyw5uLox+P2EE
OCu+VYZTZmAmpZaGw7RWwSNwN6zttEB1ctNuJJQMYpk576qEpJ/UT8iVgr8dsz/YgcoyMBDUm6p1
F0Iz1itfibPR8W5wikp62zdGTZ3XYGRmNT3klV203yurhNXijbE13aIiHaoDRr56SRJdrp4S7Chw
dkbt8lCTGlefGxBP8+LlXaXcWhU+mB8um3L9Uau2nYKBKmjU34sVvlO2j4d5NEe/g2ZegwzjdvDD
zidmTmAYb8hQGF/51ma5dWU384gISr3FwR33YI32mvjT4BjVu7VSXgmJ2wzatoXmSODQ0aJIuYMZ
o9uPkGS4Mn5rektlkE+RMYvC6p8hVLIUlnmKhNvp4heoSXFvkNuyAomFfXUjf2+FsizxpQohQbox
vrkg7TQHskSqIiEJPEr7GV1GK0lfdsmmnlGvZxdJJ5Yvksr5Jbuf0DDIV9G01eEzkanEVGebZaSF
MbmsMNZBuASSpLwdOBLylCPSEOen696MvxYPqwOTXt0NFVA2/H+sTwiK0dfV+hqOTau6D7O5loq7
z3qN4UWSOKJFWjWYfp8dKVEVNOJrIfrvnk0UR7PWsLt1aC+qL33thuWPpM/s8OdEQjwCSXVUi6c+
7018Ja7jTflplw13un5JsuuTZUpAmK1c7XWGQV3+6nCSLfsKdHFwsXlUotkIsKUV+EQmPXKSa1US
8SF1OBxkUyflnTWktXtc5h5qZqjqJO49NNoQ5eh8mUaThjNYtBMd8cTa1FFSoL59sI0yXL8NFB5k
ktkQKccdyjDwgr3RZyhDvuu5nmrKseryBHe4Z6fj5Z3mBNVH88bbuB3Y/hS0lEtceZhhJ0lEaOWu
qUfcqedCter90DZt40Oa0hWkbMSR3tez10B+WqYopQSw3OyA8VV7sPopzo9ev0BPwg/A8SCux/pL
piqNet+hsApGq5kZGeX5Xxni1VfMu7NTpbvDB4dPXwfOqi770LNCtDtLzB/Nnbi/BUTE8b4d6+lz
TMDgTvR11XMMinlfpKNx46bjuB8mj4XYgy+bP2vSi8ugI5iyPcZjPn+0JpQy3131KdlN3VD/aKIa
f5YFDlCAqtt5aREr3+KDat5h4mGU/jql8XLQraK5t605/QFdvHlgd8u5y6kZY6BYGF/julVOTsg+
j2J0GU96rk1osWmy1Xdo0exqeV31b9Ty0U3Hzc9bP6wGwwkiuJ5nHfT7J8qL+QYz1hjWR+uhV2EE
wcXL6k7/wQgisy46bV6J+feUaruYgXbjt20CQq7Zo32MHCo9P2GsZZ8ta00yRC5ulEIG07sfa1nA
QIp028AtjfkdPIocE5JFR4ilp2pzITqBaXHp5HoWpDRIzO2a6uwUiRGkmjHdpWGkfXPVynnHdSj5
SOJsuIH5aDxMs8ZT5tnhwat1Ff5Sbt7oU5e5ux7cfvZ1NWxvsNqo/uJs42QYES39pWhmeYgj1h2t
3tcB5v23kH6INOopfSxVrzj0eu8dLUudDwau++96ocevYWLZO8vLksOkrOFznMLdcSY9ZxI76PMO
S5fmvjQNttREiccAhl3RHI3CSX7OlaK9dG4Xz/tsVNsPuK+zE8BsBAA0Y2Ws/TqL2FlCXCx3TYsO
kuwlvLNyJavv3X5uu7066EURjF5pQDRVk/GITHz6nnr0YkEZdepON8MRYshs3qYYM18szvjbNRrg
DcaL9aKVTX4Y0pDgeJz6z9jdRXAi+2kKz3A3h2jPvlS9uMMS3WH22rn7mgruaYqS6ade9xHd2+gy
kTfSumsDPojxYojU00d1JpaISXTqqrsaR+QLfxbRahSuh2bsi49cwWL6S+qOJH7zGwdXzAd+JZyZ
30tFLcOTqoz28NVbIDNZF3eaHRSFtN+rZ3+xXO7QnO3EjyTREQN1CL0Q1hmgInJShlgfwGuqUDP2
6wIUjM6yL+YH9FBZf9EnJCRn6Dm1dgZHy7Qfy0IOQbpzvcm1XiN0FungOxqrjb1FBzLug5n47OJB
VfUCtyQYo1j2F0G2KLa3GkgAidBLHxICAWAS9XQ01IM3mP9wvuftMgVFGQ7OZVZTlUl0parq3bRE
jHbLER3rUV+S9bHCesTx1czqHpPUQ+NOjIEeey0ERShpfqoyYD8tyOkqsiSYFQVknfQIZoaoUc88
BrnxmA65tf4/4wz/7huBowouHQbwggNJRXX+MywTE5JFs2BynYyrZHFrEHtOuC0O9H98zP8VfVZb
ykb3r//m3x9VDS4Uxf1//PNfX6qC//5b/M6/f+bvv/GvS/LRVh3MhP/rTx0/q/vvxWf3nz/0t1fm
r2/vLvjef//bP/Zln/TL0/DZLs+fpCL013fB5xA/+f/7zX98Xl/ly1J//vnHB5HXvXi1KKnKP7Zv
nX/++Ycmwkb+nUYiXn/7pvgAf/5xuzBiW7v++//5S5/fu/7PP1z1n7oOkGlrpBxi7SJUM/AF+Y7t
/RNfG/jdUGjIZqE/+eMfZdX28Z9/mAbfsl1I4GhKtm91FYqFP/8wvH9iD+LgXogK1YUhrv3x+8P/
7Sb+r5v6j3IoHquk7Dt+mw3zb4+QzUiJGZCKFIYMItxf1P/wisDQKqtr24xPHeaQs+8QZLZPwlw5
hoNOKmrdWSVqaFO5n/t1OGVGO50hFFj7tGqU08T86nZqx/xnjrHyA2qn5FELsxc71lZCk02l2ePN
rZ37XJ8Mnw2jv6Rp1v5qZiprP2s1fPrL3PwcxxwJOnJktDFDYX5hn8WDf+7iMdoVM6PIYjZeIafU
ql/VYfLozCXSl85KoOZ6YWl+iwhc+dAaT7lJRxc2fAICSDM1KuFDWWiaz0iF5pYt3Mc74KRqkMeH
PL93KhSXftVb+ludpOanRuVy7KYYuwC9AKeYvfnczE6b7+xYTfcr846nInYM30v0dd8WTvcWI5s4
W4nqfnPt6RecnHbwkzGvT9ByzT5AO66SkwH4/wWKZn7D2FMFP5maj64o7KB1sMkw5vgBm2gHVj4H
K4Ls8mT2/Y+k1Tl683oNeADjoDVSDI0rwzc7G7Gsk96pCJ59Nx/3cUJ8VhrZb73y0TXFg+vSIjVU
x+9K7ilgpRFNYF30u2GK3jsls+6T9aJR6Lf259T3nL6p9ryE9XvtpN9AEYi9huLj20Xn2zFMTqL2
NAJMaPhm196vhFEgYpln8lraH5NHwOKA4M5ziEFKq/yvBF8ef21d5ejGycWqjRboo9plJfkPdtW/
OFlDmdAPjB6tfamTRBetJ7swuIrT3lSXE+lc2k51k5vYjswbEk5+ol8IsKYSeWmhtSuady1N9zQk
xy4nhrpJ+2iHJwDEJyaz9PKfyDr8xGifBgwDTr1rfR9qb6cxLvXtziMQsSCjgDEGTmvFcsqm+Jvn
qK+xRW3mN9BUcEMo3FOoGiBpIY1/Wkxn0+7we2B9DSc17ojIRQfiz62zYh6ypvpHTeImM2FSPBjw
qzwCT0pvK7tsMo6p3g1nj8G7auqdbw49I3i4kEGxaO0+pYetfLNY4mNoFe6XTqTjrKPu+MBUz6se
FweNpKlXkwSEjxx0CUZq3e/UJlVuvVYfDooloPmwTYxbhCvPSHEiCHuGuzdccIBU6WsdAXQsZAzW
ZWpNKNj68g2QaD7O03ymPcagpSLK2LKbsxUm/b2rs8TwhAhfh8go3lAeMGoNjxjdCxWQ7b2M+Tr4
NqSHJSigfz1i3Zju62xqzoaZGUQWU3VyR8b264oOKR2HIjDVstxphZYfersebtpU03454RidUzVk
NOYMp8rtogcVH7Kg6mEGaH3SdUhzMIRQm/pGN/E0csln+o4cvgzIFLydde1OH6zylHXF8xRp+a5x
vOUcdo198RjgHijLTnnJFuLM7cWqci9Cxq9+LRHY+WnRdN8tWo80t3Z51sPO8JxAN4bdOnh4biz9
yRqdkxKGTNSje4qJiFVSVns3qz1/zh/ysvhFzAUGLVGz8vRj+TK6mJeo09cUQHJXE7GyxsuZdzpf
Jq96gwAczAgIHvK0+Ssy+DgFGG03JS/awIWMRj1A1QEjYr6JF/dcDmQz5nerEz6ROoUV8nxDPOSe
cNzXBQs2vymm8H6h7EzS+D3BnXyHFTPeC3n9moDSGHZ+09sl3PGG4I84Yejuzet6ypfmCOJCbgeV
UuOpf5GHFN1CXkqfiYJFM6Ox3J1e2WktlDRVuYRFqt1Rvuq3Cic/LDWXyMjqGK6DEVDudTtWK098
4c9jVFxoMPeVkuDzoNQ7uhcEc6aGfCdzAnXNBVepPBU58oce6pq6zvFJVb8oCLdP2qCu7AbJjdGu
32q6vaDss+EIZwKzgcX6pibDm11mx8XJ68A2kTcTysTupxIKwuzxlip+BbLo/sqa7q9F6UkZYG8J
MBu+T12k1EhF5p2RmN2JAOhno1iW02C2zcPqRLcMb/YxaVa7iNzoL3XSvRVpVt85Vvs0q9+USmyI
4XDs+lpILJabWXWOYTXuyVy7KCA/RqtwzJAKmo61ReuMrNC0omDhjxxqe0jvzXHob2gqnNbL3vV8
Slhzzb5FxAPdtu7fFx0ZGg66v4x8Md5xg7B9tbLOdmNRRXfjNxjm5S7NrHe3iPeuEqrIYUr1W22T
qNMpNJXFwgMc18+WBh29vLH7Xx2Y6Surg40wsRe8/HRsutMJDnnanZ3Oio5WNx0j1Qs525p70zAf
1yXF9bUOv1ae8dXxsvTcoScMYB53jK0N5y1Up1vaMNjbSfQWTwrJYOU+hHHtj4QlBER5wQga6unQ
1Q36+SqxvhbtbD4avVk8rq12dM0UIqoSdnvK48OE+/GuzfpvjRpmus+ZZx7jUDCpbDKScuwerOgS
hUg6Km9asCtYJ3OH8jvxq6w7JY2jnZIs7o955+5gx3sBWeYEAeCMsNMiVEhd5Rzdun7LPX26K9P8
2ZhgaLeLcWvrXX/slupHVjfvAxrihjxZf4xryI1xttJitvf0tL5Bo7ooBiYpWb4c+jA+pk5nEu+l
/eoz92xUCw1WvcR7xx5N/pYL1YH8iR5P2yDMtKemqYpdqSkj+qrma62lJy3qB+IyG+dS1Y7+Yre6
fqhmFP9xmw9B1Y7IEthtdzatOvMx/RkqdXkXTrToUd+niJ3t8rTOav3aGM16jONhT8KJ3yN+x6fI
OSEfRtijLwQhDN6u7uDA4N4pVBd7woDNoLZX7yGzo6AqpkOJg9KNbRJyoXaMQZH6nyqtOOqKYu/z
yWLQbgubaYzCp5hyoCFdIhtNxm1ReJxxYMqiavIZpncBhKe3GuiJUWRz1El9hWWoHWabk0l363vT
TL6EtJ0+JdwFoRKXMBqaHQGd7k4dlQh5Sl/vR5tmk70aM/6wP5WrsmPi4EIV65+SONcAZtB9aU0e
EDrh+m6ZH4iwzEm6eMAtJtsTEw3jxAvPeZaEqKjYjfMG/jyau53ZqS+tMt+RF+RA3IK9HlURIELj
3dVRSJmVqW8wuBDnzg7IqKbmp0lkYwAYLhccGd7Ze++TBGp74p1ckoTOzkSxMA2LC66CXULJkVVM
xftItX/uFHQbxRg/57G+dwhyuI2wO2t8BeURyeKRCskjZBqouh58lk57w5UHbk3VvrJmTppmBGOR
64HWTuknzlL9IYkT52SZaRiQgcwjl+g/Bqeqnte4ecJoytuZ2eTsOyoszcNUSynYfNGNu8oLBemE
7xi61tVIGL/YxzKKf4Gra09KoXOSjeWlz5sz6LwPdz/BUba7lj35TsU496AWpPxqszsepnI+o0T6
JGCh3+NifdLX4b3odfcWf792P9MvHAxvjr9Pjm0ehtHWDmVetaGv1zYqF70CF67V9Z3RrgmePYfH
JDL626RXlztlpWDrJx6rlUHMV6+xP4xQ746N1RPhhw6JCrIk8QDmD48IQqwXiPegQIZXLg/N2P6F
JeTMdCHLtXfTErOXJIx8OCn1Y6K58ym11yMF2LnXmhfHWe4SjKyQ06fNS5GY497BR+/nkMbVrgXm
v1Myb92NkZYGxBFV+470OFzguvVkLbhDwo/QP3tyxWp/8druhun5zTJqv5Bsf2hrNQRNHd12eQaj
t3nH1ih8rOq83iMHco4MPKtTbv0yJjEvMI1HTHzf+kh1d2tTmCerql5JBHUPUJdEUBYJOFxspHGm
/iPuihNEt/VCkXhkort30mzYRQtRVmFm3wLKaHtoHMW+yUHs8FUdd2Nyb08l201hfBKOQtHed6fZ
TNqz6irmozJANMgfR2Dsi1IX9b538vQpzXrSIGOef2t5dhPjy8DlvkBN5//63VW/e1i0mc7wUwP0
eoQPDqUzW17XtPvRuulzFxn3GuZMPOva/Bg65PXBgeHwQjcX2A4ZNI0pZIYL/k3+lOnzLQjGdGNQ
xTyu7rA+MLZZsRiJYnKLPOOUkt+yq52qCVq3UO8BEQ/N1PwKvYgZb3nB17f2XbIcI9SdARDzQzSs
U2DiTij+hrGP8ri6TEM4fTOItNnlgHZf6BtNzldEvDSygFrOEH4Jq0h7tsZy+mlgr7/DTXe612tV
x+BMs/MfEV5hd0TCDfUeQkm4X5pkoPIa628x4djHNNSNj8Qa29vcmNHIp5QvY608oSjQz0Cqh6qF
0EnSsj8Y9S+7RgNqmp0Pjw9zIj3HQlFh8k10DbtG/RcepDts+tfACjXOOjgKfpHWYTB6A65wOZ6g
RgTEHxurjzgLAAsL5R1+OYd+yfKTO+jjXZbW52FM0x2rbrjHsK8+mJMN7bSZgzBl9wTz0k5O0n30
JtOxUhsCMhNWf7AHX2nSr2uiTSj3DTS4zLLVyzpq97CXzwvOOIzaC/vGIkLV18MIYVlHaeKNe6IK
McBp4+5SewOY83pwJ33nGdOyb6L1r3LtOsJmGSU/kEvg3TDa3deTYb65U/qC1URxNpmA0ffBgZuK
5UcRsw79qCt/EkL0AuZ/cBqDwzp1/Ihf9VBX+IqCQV6SPtEYnNPhpOjLrsrOtpJf4COfkVnq3yeU
U3sr1t7i1j0Z8XhPi7pC020/0YEf5o6dstdFYwkQUK7IKgB4I09b9pPmRHeZE9q3FfSXgBa0CYay
NXZl1u3jCiOCmCTXWxMtDPFiJc4juuoesA7Y5Uv9UPXlIedqvtQ2AEqh2yf0y+WuWgvopMWtinut
P63WfBPGirVrFTV8swhsYxIyV93OaQpN+LNlqCV643FeXHKax8i9MZAEqRTO3gX7JzTUldEc+3BB
DmVMP7uS+GzomhWAqKe94CFAYTCJHsGOSFs7THrV7smTneG+FuELeUalugtzJ9+DXo13M1LYL0U/
9Hfq0saw4aIpIYHZiZ8JabX32RpPB7rJ6jh5WXl2c3M6ZdUaBsOowRhwkZh9YOm/r1tTP0J3+p4r
jRUGXWSydkmZHP2wH19qVCW3kWa3Z0vtKVKMHHZbXO2jwcpvlyV7M6zxsa8bGIioUC6FNrYvjVPf
YW5C0csa9r1Wo+GY4SmIxCvvFsD8ZhyiaVer1nrOZhRwylKNO/A02OMoofyIycNruNBx61WlHGEB
jj/NlJpmX+eC42C8RwanaoMfkE8RQOeqxfqbneeUm42NFXqde0T6JeU7ZiZHhGyoZWv8NcQow24j
IRFFIT8yS7cZbB1Q8oVQs5XohqAeL4AWqB+VtXBfGQ284WpBWZLb1WmiEiOFk8WNJeD7XHPS4NT4
pVr6215H0z+0ADNLa/o2c++LvrIyVQ2jBijiMEtBnUO41DSdjnJYILB/7djU3LbROVbLHPbbz9FG
H0weVwljzS3PaoqHIjOg2tcy/as61Cj/I9S2ESN3HwgTaxGNLJyOgwBaHPzfWs/5WQzP/T71jhoO
D5RvZnlXadW3Lo7GA4N9la5jUIHjG+O4LvWdznGjpyjRS7PQ2U28e0BxAraT4secq8WhBMzdqxGF
VOpkN1CMDThbqEJXK7nUk/IRheVTqHSfQ54d1Cz64vxP6s5kN3IkzdavUuh1skDjzC1JH+Uul7uG
kLQhIqQI0jjPNPLp+/OsRg8XuMC9y85FIisLyNBAp9l//nO+gwH3raMsNxIwL7EDlTDvV2lcdZU8
FcCM37zJ4bifMRujgpXBohkYgdH8vwG2ZDvPs19dEkABiDGgnbq7TTLvgTDBdl0EhFCyjhGm6oeS
DEHoy4y7TpI8i8m4lLU6Y4dM8fKIG/dUUgLC1h8ax3tre3RKJRmLzQT/gIzKhNiCbLwn13Xe217d
MkXJbh0/jkO/Ub2zBWsVNYa17x0+yAYJJZyUIdELTHXzS1x0WAJcR7VbYeg3t7XvjxQKmFNluKM4
KPiIk3bu2SnOiUpO7E3TnzEVSdQTNQq0FlvZD3wCSzT3BMWRVhK8qT13sqHkZuGADCjWG9As7Wdc
ZOl5Xaoo5R+O7ay7d/Tum0Af/d3UnDvDWB4xFsiga1KoAiSKtnH+XarqwBgoMAtQb77e7SWzvenG
4m3Mpj2CTPWbqlK+vDhpw1orkm1RWRjmtepFUqQcssN275dPuZH+yClimMOjsglQt9IUu9JVL02J
RokVffrBt1gfatN6R+Plq6sSdAbXLkJW+tUuptBiC9Ug/V0t861ChIAKwwHmTtr2/hMhz88A1BsI
CsM6vcwNQpXeMQ5gAZ5Y9yl2fBPSZiP5GaVLdTH5faNQLTfDdBAGoU7vwFHt8qr7RolJN6JYXBiQ
w7TxGW1CTCDIwHM+fba8DikRrV/szjo4fXXL3OZaTEuzZ6fVXkEHMVEt1o9yUU9ajFZDoYsWpbMZ
7zpFCcE4W+VtLKVxk/P99VnJnTXHH3WTnEee36AwtduI1fLB7df06q7DcXBtWn9AAM1EpEPK9EL8
G9CPE3XPCGtoXgC4UjEdQRVvbD7WrxrxrV/NbLPtT+hQYJxdkB/9k6PP3WUmZI+W20FPbX6Na8xG
biSQObrbNeb8NPzjXKxr0JTyE/34FZsUceARUJoft491NUWem8PDtLoT2w83smlgvFZG4VNZHrdh
Orstp1ejtaFER9mQE1H7e4R5r6EFS78bmDCX+amlFGzqKaFSyVwySUAp8MumPszzsczlEfznRE2X
tgSjr1Ps6K7cinjZB0mM2JTHJ/wueeTa7GC1noWeaD+1tmo3pa0OXGnZ0rIdOPIdTo8Y5yK7R63u
jPg+Cs1ewDeYMKnU4A4olFZzpXFDb+dXLW7GB79ej8kUw9HxyuSRi2KPvJy/pjMyYmobE+Ex5b70
4KgDLddO+CW6bb96RMv8z3UukifDtHdxaz+2mApCahgeltz4mbrDk7EsfyCCbzBY+uxM42PLhoYu
A2QMWgXsP1Usrn0nHgYkTR8ecWgP8baFxYyt6o81un5E4L0Nmdf7yOz122AZl3qd9e3i03kIVr/Y
ZDl3sckYAr3v4gdLb4uLa2vgfVuz+i49thjGchuSJHSceYn8THBjX4YG+hH1rpHUrTOhMn234C3Z
rMQr+PBWHhGj7tS5jbWz84EX3KzxhuhrO2xjY58keugSrL3kFT92DlW5rWed6N4HgdfmREw5DiEF
h7FSW4A3yNvcQ58dT2uesKeZMA4ZYMoyHS9FJ8khNXehi0kmq+6qlxEHSTk+44B8jLlqQieSXMTL
kR1MsR/zut41Ma0B+M45z1Huct5M+nh1nQuNlZCgSLJtKyyNgY8XPbAS80lru/LBh8KzdSQKSFu5
G8m92NB6tTFmYz1agosYWw1nS0FnHQ1dv7XM8dz72oEZFZXFXn5XZvbb7PCVYX+4cl4Wh7JJMMt1
kSzwx3jTEM7mm5ca+h90tZyxwcs3DH/yNxanj5hrEGwyYR261NHDPhbQDSZuDLnczYV2hYfd7Mys
PcA1JHexTsVuatyDyi7ZHRYz1ifP6TGOoLEPgy4CmjwYIASciCbNkmgQ8kzGr7rwFk/Ytunp3rCn
+GQj/u1FlUh950MaQ3R6r6gZPI6IODyGynyl/s8KUjN7cIDyhkW7bmGXsIcYhvbEePEFWfg5kSzU
+LE+T44XcUmjYxY+MbATFsvDLRXDRDY6kZtuwbrgdSAC0rSPZi42aT1zpcLT8LMcKH5dmkltWvIH
G0MYw17g8QV5o7q3URUFuhiB2Wd9GccXVqinJhsv7PDd34yXt5Yk0XkcZlk+wlDrucrZafYTF9Gh
5uqk7tvMpU5OVeLENxJUzoabZo8eBBuccFoFm0Yu3S6+rwrastBuU9I+ub3+ZRVLsVFZWSL2T3s2
BbhPWusZU+YD8uTK63Pc2f7AC7V27Z+apT+6MS2R4uRVemSVnnZQbcF0AlUfmlGu+8xJ6leTLusm
Vuu7sVbLbujKG+Is74IRDVdOaGFpexO417ZNWT75Rb3H4hvEs+ni6ycJkzfm3s9fZdZEKGM33ola
SKR7os86eakMPjsqU0WYk9zeGN7wLb14YNYz8zfbsRhYQXBOYx7hLks4H8srY18YA0xkxYuZudWy
pzzDvtlo0zONUzg48ZY0cblVU73XGuHjTJwuCzMQoy/WvCKf6QiM2Xok65fHte2YFF9i6JIt70Gb
YKeaWZ7ozePS59qOunvtEYTVdlrh1lTK31szywQLxiHWy8keg2ycvEPeaWYEI+tR6lO3q5XFv0+H
GHKMT10Ol6ig5C1X2u1j7PU/dB3h7m4/IarmvYw1+8fFcgpwI3K5StinO1nG1Pb5nX1MIcN02FTf
dBMwHJZKJ8zNaVu7T83YHUEhXAc2vliQpbGhPQFpENo4Zd6uYP4vz3nsPzaecclHdO10yqKVgaiZ
ksjqxxgUnA+GXV/3YjaHyGtEFUxd3IergUS1pitKggb2idWJ+Ywlz4nU4B/TZOHD7pYhEqOMckuc
me4DEFXOHsAn8L9uHHHuLuJkVuYfAhFIFoobSlGxE3H8bTzWsRX51PocTOADXIGAeRH7BNRG0VRi
BRKL07bzcmvvd9AmyFwnAeuneAkWLvVJJMoifxqyRotIShqvLGAfktzYOkqEPU2CHJn7HjwlD0mp
TvVIZyNyiYtJSPo9H/9F03fMIny7VrXBcdN8GDYZXjsp36dmnZ+wYAHOoWiR4s66y+AAJsLeSX+C
RTA1XrbxFuo1MdN4V1Cyl9RwDYYGA4QM/bdPBESWz85hfu+bWKfIvXxDsaWoWqAKp5orH0yZ4o27
J5qmNb3llsoiKhB/Gpr1CFIymqt3frMh1dWUJFfphlxnyZfAhlaOrxlH22xkG91dUGRKe89N87S2
95XAeNQcmz1Qid2/r9BHZ3WBHHVbetXcWhyxIWHjwBjUrs4RIQobw8F6NwB9OJxL9C09Fau6+Av+
yXAcVBvib/wazZ8j1AZWMflEmNinE3n4sq1HxXVqst1tu6xXr0EdyGAilp2/7n0BCjRtp7PnSC6r
R+pStqBMznbWPKiRZqAF25NE4brJ2vj2RDufYdfk0d9fcr58+yuxY6uPaPxMApCZvJHG+SmGdcGr
fAqbtcGDnH41c/0jcfbVMu3As3H6M7mWwviAuoSp358PxF9rrnxihpfFj4H1Q8WcJ1AA/YkFBZTw
kC6pg5/X7a4CYxIS7mY7W/gfpTbfurbZaK31WCj1CcMUHRsnTdfgwxoqUqn1LZtj72iRZQrouDva
4MOCeYnNh85kyVG3l2Zl1fi31Fo2Hmqlbz9ZYMqCaczoUtVtLXINR498veXVCqOKdI83vkEn8iMH
Lyf/O67eZl0OgC80gNfCfZD2cFZjtae89Wu2zWsDODnM2kp7qGwcs1ruMdn3QK3SSS3h7MjjsCIm
um3XBUVaceEk+p3ZBm+djEhr60NAAY9wHtvaPUMSMjakZz1BeYNErCPe9k34votIuUKUwqTwss4A
HAOnq/1D39ZmFvhq9g6ya80f8E9wUixkOnaJMLTz9Pc2oiBgkIWdS6QWf3xWfoC6Nn6ocU04a/Gv
dhYmj50ULQ9Sqb1ZhXSvC9SJc9YjKW4zh9Fa4YYMjNoYHit7SE/J6GhP/mT0HwW4kUtXK/87njAO
B6ua8xNig76NV4+VxdKOOdZRUPH8Y1oeWD7GG9tNzYdexnCaKhVbL/1k1zsxKZfdr5tv3AXeRWkX
K0sS6kwW3c6/LYekmxkDMwhao692dUayMCj8dN6NcpofR7NQO53HbitM6VzgsJrviXHf25LgfnRt
i5uN29lfSsmTMsX0hWibA7NJtximr6XeQBsQj3bdZid+Ws1pqGrzUxeL/rROw7gdhAk1UU5cayDr
Q6kqw3gyklDC0d9hMBwCm9zkzfRG8Q15T4cdWmdBs8QLl71+RyAEtZ/hFgia88O3hzccAwZr1Hhr
ScKbrTVZvxoL46t+1n11XiDOBYMrss/MXrhFuE+2Kp8rTf3AYm0Eyk7dnWq49PtWc1+wOre4QHLM
+CsPhqnQ/1TJnFyqDLpjOKn4BIs0f1x0b+MWvo9IqnDbbKGhcrHWX/vGS8Agw4CRQSuzENNWH85Y
6MMlaye2JClbh1ZkuEwcJhFoeQ9U5jzohgeAfuz9pzrpI7vm6DK1dCPr+f6x6tn54t36toy2CJn9
8ccYGA04CCL6BItPaTDOTmqameNIaBl5Zl497MbwEdcSpme2H2Uyoc5pzX1p6ByQ670NVgfB1d9z
xUtaF1OwdJQcAAzQ2QYYJE3Zxnnyd9r2w2XphRj2c1OjclfE75PsX9dqO+qL1PqYbDXhCmnYHdjW
11QCYyvtcu/dpZZ0nZKj42pVxHKNeZho5XEeWIS5pCtP5UA2BWuadqAc0PvRdtO4qeyWNbW7APDL
3fKqm946kNbTlkcy88OGbUB114yXYO25MZNvXoBIMuNgxe2ISjikq7+S/M5j0trpgY7pddsYstgV
lWk9CJrSN16/6D8IG3xzLH26pn9o5WyfUB845ltTc34uMvEeuqIiA4xAc76DEthvFvKkAQM6j1Or
nmvkaH69pOWuhSVetZn2mQhxdjqRMKm/M/KiexpvQTUOgzNwKncPyTrytqFwsD43plsGUxyP39mQ
5s+2M47vymhtyqiacVnJ9ifo9dQ/g0VMmth9UYYz7+XYyT1yFUy6ZLhVxdxdhWOJh5YP/kEJ0nyA
lu2Hyp27E9whzEa2HedbE0zxOdcr7Tvt8Wp1+Zj80qVHVIa6HnZ6ujI5fgfc5sscqxsB3jaiAwja
atGr+JJaFdEjLWc1kXtFoA89xxh2EQat4iKAGhpDcza4PG8Yrt23SST3W6ArDzO8uk3pxM21a1oc
LA5+F8ttxfMCIO9gD+XAior5JlAUzV0qhJP9WCwrvrBphnBpJj+LRqBZiAq3XD43B6z6xQ/8d21o
DZ3P12x/98CWQrtpm7MuRPdw7wd5tYpxdiMv0SQXsfSCMUu/3/2Wml2nm0yHKhnmX+5YNS8Cm+UZ
9MYcJvUZ0xq/b0HTc0yo52n15fSR3NFfekMKJVR2Ue5NuhvOJuYdhAY9nd4lrZ5r6Gh+HgqRIilX
45/UXkY4h6u+QcSFw99hmLNLJ7thIJ4CsygxiVDueJ3IGbIUyMtsn42CeT+Z8/hqQG1lluOjrWeV
OPH56qPV090gX9G8Ft+xDuY4kE4i18FvrFce34GffGiDu5wr38UWhkYSdE4nKQ3p1q0cTKA8qhq3
8ITHB49iKy6EKXXOdPSESdFnUau50IhkPL1prSQj4y70IA/S+UWCqKPhjpRhFhRdKV5xCWSojjDK
LqnnUHHd/7CyoQhBh1hR4aQwKWvP36ej8G46alm30wguXVJoBecyW9bPoRxZ+eZr+eFPWc6q0PQf
QSRWe1dQOdP32Hw6J9O3Zt6VjzRtO0hhXRKSdEX/c4f6VDJXBDVIsI3M6hinXJ4+mV5BBtRv0v0a
Gy4iwlheAXeqHdBIUHSiYoNAvusRmK98KOwBRHEbD5usN0PF8RCO45KeeuHxXKnJDjPl5UdRsGML
/NxKLq1s5k8gYKiCS0vtVNcP/q8pVvFzmRjd65xMpBfa1v9KpG3/yWkkuSpziS+9rdoZMLlT7Nko
+E3A0+7v0f7vlyHPK64dX7KMvKopvgFkyjeNBd0G/iluQr/LH7W0f6NFwg+1vHB/ZiM48ftAs4m7
1ktonazVyRRtieS9opDaRXNZTEDRYEv5d3rjELHgXe8LzXhZ7UnqQdZJqwtG5QgDFy5OK2baxjvL
tbZI7ZgzJJxp+FNZwtouOvCmoUaj4xXIl+CmSbMvKykv46ScqAJwRG9dgUAqMO4VmG4vDK+43zVU
qC7AmuneEsHbqy+NYZsN8FA31cJVTtYoilNaV81xcgbe11ZvCsb/evgevKml5dfgjdZY7DxpWheH
VXPGyE+w56lEo71NaGtgVrZ9dKAVbfHzJ4eFWpqTNcUZztfRnljWDdZGmxv9/U5X2bA1Y/XWX80u
QchnhNV4eqKEavnWewZslFzsPFtfCM33J6KSRRoOgLfx4VXldYEIuM2mSjxkbBo2Q4Mbz9LQ5qWg
O6BO5v5BTHP6VEnTjPyYi92ke1RWxVW7z4uuGSBr2eBPbaR51skaoVM2P9VYzz+kAcK0mX0iFwkh
h0Dq1beZOd51WdzySzU4wWGa3l+1FkJKX+rfmT0bCHalBzimq7utVlV/lpkIPA1A1TBxnfLrL2Ny
tMhmPRtZjolHhcLp91621dNij+0vhn+cMtgJyUsddPlVz05Ym3ii4GZkf8RQl1GtTct5Ic4AO9bx
26uLNfD+TM050KzJeczip14mM3qs2Tz7SYzlkO2w/pqxVOZXM2j+C1s9vLWNXm6WGRON48S2HnBe
yt+lafTc3YW9Pkscm2G+lOq7MTElCDfTf6H9pjdWPwjD4G9xWdXaDyIyQNyIs2EuKSacpj13Tc90
HnPiNxEyevdbnw3jNSnncZu0hXdaypFLhVOvDzbugr3ek1/U6g4nj85SBxwbrxDW4BJBJavzq8Z3
eMSXYYCs04YnAeL/lmiesx1JLd2tXhPvga5sojtnJ0o82FzFMnMTKmO1mXGsOSzeBh7cSVkcK1rH
DJRdFQlBzdTb2yK5BGMTyviWsdYRUm3NsLPwij9QUwMkrnChizP+Bt1QiD6qzBFVlCcEqFxmjM+G
RBMN6rm3r57G4qzvlvFVMwbnFS56vpsAk4LMTQe0BAotVmBsao+TvT9aTVd9jRZXT2cZSmbGftxV
xppzLLT+a1eOzrcWcwuO22Wn1anYFPwHo2RU/QP3O+z9Wi+SwNGQhZgS0huRG22T3DHtqSv5YfkL
T3Lp2e94l5ITw0h9Ay1cIn1m9wunKldas5V/Tbxcu9aEeTeziz2PMqTipg/tp9djtQXp9shFUCs2
fPh9yhlrxSplkKdsFe5zbd1Xm51+X+T3DSUWFh54ZikAh9RHZO9J7xzFTAsFc0p2shvN+ZiaJqNg
e5C/MXgpC0dYMhxIii3PWSc0nMSDMNi8o4A+ZRWeJ4wC2qko4gKh3OyzPZnj+rGeMLMEtr9Ca57p
ACIRjBzGjbk3PqzBSb/SOOMnIN3kF4XmyHUDY1RayHhLQXj8ZPFR646WgaSJ1Dsn72aLI8qG6wzr
wOsOEtQ0HzmitHubmH6/9zXUeMW4F8xlyYQEQO3S1uTSvbjIsWotuhUSJ9axtElOP2Ikr/Oqmk/t
jqJ3/bR7cHrMwGVuL7hZDeEFQ8W1S6nWexENMpNGC86p4/8lKOD7xSWLIUIHVccSxUO4finY4ygW
NMKFUT2XFdCHmVh2P6tyA+kKw16bJNXOpB+AdGsZs2TJZlG8jkny4a4MzNvVt9UHtlhknTpj/F5t
FrBhZZRQbOtF7EsXwFhINJyYN1rVm92r8UmVjeCbZ9YMtLpkDvEGgWrtZB6O5Hj0NoPRWcdpcnpy
wb58IBAzUm9TDO+IyTnuLiDVgYlHM6paOKw9eRUydbkI4CZUoRo7hVjgQlGdy2fPGC6GrcUPI51G
G+XFK9RgvfzRrHYcpkPN31yEwj4z3Gi+g44YVnNsbFXzc8zasQ6pY77v8I1s3wFX2ggls21d4c6i
QsR4KWyL1DuhzSh20iZSWmxfxKDJQ4VpmBJn/tNLuhj0zeDGTns3ptM0ZTZcMbGWyEqaekm4SD80
QtOCsjeNV8tvLAIUWvmUeG18Ghu/fl5au/yuwRsYQalP8mzZglVvj4NoY3mVc19BWXie4NJ+mliU
LmUXL1g8ODEc3bavmbDGECVf/8x6yFqWBayvXUb94lHzGfKMlxdyu9VT26nsh5klw7bHXHPyq1Je
KNnIj6zvUZ2NrtACk4mNs4OteuLpcoNA4G2q3HYv/uyqKFuM5KXlYvUDEj/ShenEpykBmpO1jvdd
wNX+sPAc/54rbwoSHDihs5oVA5RVbv2CzFEA38l5NJfe/XS6YgGxmueEYxbpZ/hb6nRPA0T6KpNy
1VBq0YW1GYfuYvdVyNbBPKAIxx+6nxXXBAzUruky+b46eRlVtbv+SlqzxtRgDQ+ZNrv7vrqbraiO
W5CWJz0g874GFBzyWFIQ91ViVyVJWYynqRHdkaR+c5TVyi3A5DTUlEbGxhVWRI5DYZWvmpDxb/g9
pyp7mK0x+5onOl1U3mECsmzbD7mwyHsNBb03m9XMGLhHPHkUgpl0c1iGIBfgoxg2nGk/ReHL707m
Ny6Aag/MBDAuK4kvTOn9Qz5m+SEmHt9j7eNzyinr6W1At3P602vraZf6vMh8MvFbJLrh6CEnhbxO
2VDTJ3Puib2E1YCtMXeUeaA+dvrkKp/+9nE1vhq4X9OdVvr2UfcSDii/ZdNwzyT5GPrK5CXJAGUE
1IL7exNUe7S4/Ikmdc8sBme1Y0ivz8ogbKM6AtiROzoEaxy3ZhyyDyAVOoPTah02DCLus2gzdnhE
zRLIaz97OsHfGuEMezUKM6QqIn0Rsmb8V72NTJkjzrR1iuOsScjF+qOlnu5Wbz7w05Jjd5gUtG97
bYOKp3c3q2VmfoiPvOgN9uhGfIFeMf/RvBaVZBBpwbZxJmjUtlQ5cWlbhyUsvSn9llDP9/TLeFsD
KzT7GL+iXjBpQpuPEJdtgJzHlg8otyBg6ofuPmMhrCxHu2unr9g34ldgKxW4FZ+NnXK99ruzVndr
pzjUDNXxw9AXcVsLhVZCl1PYdKq7/FWD3qVfcfV3g1lml9mdTKLeSl9pu5/9F3fMIIogfe/Rzr+N
VJhl6PIiQ18hwG3GMbWQsS79dLNqU7knHq7xHWJLwf/Xxu2RA8i4ml7K/2cLab06ELrfub94ELC8
LvqLnbXf1TrVJWPsd/uyMYc/2Yr7Bl8zL8qypneBlT5WEzGPG0OnZAXm2LoZW1WFqCrarkqT/tBj
046a3qjRttbfHev9R8evsGvO5cw6Z6Tqugs8YbJWtcriZWQPWmxythGkBCs2xOVgAZNvWfvQU8Ft
6KTbY7Ffcs06dfN9js7z+VgkS7XPBlMyaicsXzxXyR+r27C75ClkY8W16MpN4uwNcvwlAd5tS8CF
mwWOxouke4agNhC4SJnYGTOzHU9li9new0QWTRUfkH5I5HOptHen4CY5dIVxpD8+Pday619hfyoS
G6V1TYgKHavOqiNXH9Q2y5b0+pc5TMzkliv3/Sry0KQaZNtAv9iaDoqVbPD4ZuKV84lt/HCPOQyx
xMTV2SvTBqCprySJZVRAycgCkx7kBZYKT5jrGt0nb4eKIhi6fkkRm9G4UL8c/GXZtBA0q+kTixmb
LWeXuJpsLE8GFL9zqsXTD1z/zWuCUSb6S2K+UbU+OzuI7dkuA1eA6sNg/NfQp46XmkW6V1jynrIY
/7EGy3UjrGzeSQaZ3UiyKPg7svsf6eH/EYv9z9zy/5lt/n8LLl+a39Xz0P3+PZx/Nv8L0sv3tPH/
PbwcURH91f0c5Nc/br+b8VfBP9R//jGkv/8R1lVS//cc9P2/9K9Esyn+aeq24/om+3gPfjGJ4X8l
moXxTzCJdFcRSXdsz/HFfyaa7X+arufbvmPfo9D46b1/+wfH+D3RrAnznxb+cdO/J5AFID7j/yfS
LAyf4HTzX+1ZpJhx0Vn86fe/DFsXfOnN18+bBKdAoPuvyaOtS1N+GiDRzjGD/JKXQT9KPAB/ar3H
6tkvDbQ4FJ2Ca4I/E0PWCeJ8NI6GyVE4M6tSHIGEi23dpHEk7pz0MLHw7zkGCUTAYlhXucOK6z5Z
iWx/IqUmz2muafRn5lJzN2iaI2tBYLrYAHC2EH42G/1gM/W7ofTug24mWN6Ea01sPMLQLE8WQLk2
4AbFjhAwu/FDA6RnBiyXitfeJa+CyKBzPYM+Rom6OakV56e2dulhnLEJ00BRGiun1up80WavPvih
Dx7ZNifX4BTUxXfcuRTNTHWdnkc9kwk6ID3X9D253ZFFFOsl2udX6rq8uV5QTnoGhrlr41dpyop9
pU0AnGsgb4VFghjAWzQULz3t3+y5LNCtYFG06nO01oUVdy9wAQ/0WdBM1lTbTg1uF7A5mZ+1XN0T
S8gzHJTu3P5ogYbhq2fbgJ2015nbxWBWyWaIBbEvHzjbsoPSS5EYh0+DXD778zs3L/xnFiW0dyiL
LD49i9t8NBkdf45bTNafRc/XCz6nv/dXVnJThbZa+0H6zR9X8zT9vu2fyHc3q1bt8SpI+ssXogvh
qo9khyy6uAiv4mYw2FtqBT8RIxuf4Q7eo4uOpr8090SedCdssqQmvDd7utsHDVZbb3Xc91+55Tk4
sFyl/w35xCmUTG+TiZubJyNee04hx7imtWV9u+j7gqReAgJI+RaGq86exBCNjblgOJzYoAfGCPMy
EJMQzhVXRMsxZlWWBggEMEaTE4Gb5XDO+wIrkIVO4UdlzcnKTcfTtw7inLmbSlv7bAe1POoAzNd4
J5oqrfZO1yRcfnHIHTsz8elJm/RFH853OZsqBTaNBBqLMeaoMhLqGifCT13B6ah67xr3boswj0Gs
o0IZ8HqVh6ot7fixG9hPbCbd4u/Anxf5VnV+Z25BAuYUwRky5/LYkJi2CUBafJ++1Qm5qXG1Zw8r
YOnppBPpWw9x59c6C5VWw6HYsJFk8c6VGmhMbtTHxruvujLszrBjcg3kssMEq5+1arGNd7MCUffM
PV/aYeyMls3I4RERwVtZ6K8TVmyyPpWRxp8Ft8bybQSmND/CXnGahzHXMvu9IilSPFQzQTeucWPb
+L8oPWiyW+FWU7pVPm+gm14aLPvTuYnbnc5UPT82DZbTB2Y5NhsK+ylpVTiHGm+C0ZvNzdwvs/5s
tebEY83ej3q7LO4uZNgkfwyAMbqWgC3bH4U2r8lmLNu7TtMjkJdW2VCIaa6V84EenxoB3aLF26yx
rgk1zB7oRxqAybUrF4QpB8wrKRob0ttciOEgqn74bU0QLc+zmzO7J6VpWRTS10q7MBezu8a3w7K+
i1Nz/LnQe/KMyZmiPt67mJ1V4TfyjAaMq8iZ2rK/6ZXDHb2oPesKqBGQU+rH0xV+kIHC4qe8lCgL
mzGsD/Z8An84z38SYx22RjzxaZZFVuHKNfmVBv5AuUbArt545nzKymc7k/ImubQr+AFQm2Z2oGBU
IdOB9guA6cVb3RD2Ne+X/osqpPHdytPmSyLsjVvqKOdfVCbRlY0Yi5qGkV2m6qPFZUVSW/VsQUza
4nqsnHAtsKtLvpJkoNF50xHv66/cG4FJjJXKddqpqyFmIJf8sLRRZ+ubxII8nwVx98Iz0Fs7OVpI
EXlrlefU8BcZaZSRu2GVGG4V+WNRX2AR+HluBk3rL38MIL/5DpKtR4o7oQw2nLyiLJh/pdfspkkv
jnmDNQHfQ2zFjzmB6FdIXxXGbsfgpcs45TwVNJ3RMFCwjMStiPoXoojL96GdzA98lqDtKkeQKXIy
x97ceR3Q2bhTtrdWT5uTvTpsUoQoHTqwaqNC8lnW1I/oS6/e4GmMy0ZMaacFoyHnjyrJ3GewBqxA
cQeK5SyaJGcaKuM/dS/pfalAP7/UQAHnXSt48PaOOeHHjj0yj4FNwxG90m41RlKNCusjZw75TFdg
BLcEaC6KXaZ6x23YH3Bx3b/UvAA5RgPrIJctkWqXh6PyeZRs+pEriHsN9AvqjopiMyFRX2nGXT7a
f2fvTJYjV7Lt+kV4hr4ZCkC07IM9JzBmMokecLijceDrteLJJD3TQGaaa3LLrG5mFRmBxs/Ze69N
8Bs6BHa2Jo3GnnQyXXhmfg4dqvBi2SoxMO9pj+bLYgpetQOeKKHwgpWrYzhjQdGL7Rx7wgm8njXP
s5jcF7WWBZ12/NPozdtWmCOG9iqiTJ3MuvKBVm3SByWhyf2Xwpy7tN0WEgusQoldaVrCDxrEb5Di
uApf7L7m+5uWNbo0VCdmhLrK6g+Vsnjul63icdZmW/+obCvLEPEt5xVPlUOqdqEakmuCXcrgodCH
okS7VHwafzjReMZ+CUb92XRL+4fmh6DgjWzTeEuRAkrQRG3OS6Hc4mNj0vrBsroQZuR44MOAzPkh
sED0YxJErclrk8qeypf8PHWD5ebWZBnHjsKa6jkOTJ8RHE1847qnQxM/YWRjAistw3sOuWeW1Oys
glVsLqjqUhoZ4xY8b94m6HnGv5oVar+nDaty9/loiNOWh4tNa5yFLY/4V/QxR1X/MOnaa5OwViVP
96iXD3begAereF2XO1tXE/FCOscwUjg9DUgjhyucBDlloCjvrZnUFApeJEu2YeeQ13Li2rBaMlxz
x+rIFQ5/PCs3pl+M70z25SA4p9RaF9k+r4vmlu6rUBwVtagOC1k+6MOWb1l3v5XG+jlLp50PtKdv
v44MYFC6qqQR0sPm3N4ikPr6eu3hFZWO+EHGM97rjO1UvuaCMW9coj+EmWsganaz/mvNIJugvIjh
M9MGFLOF9ojba2oXGt3qkgHivyyPs1bbtyNhZFKLA0GSXC/GgQSltroyEsiET1bA97PaKrhvsAQQ
UdQ8TBLSMVgsC0mXlKOH0d4N5ZCdTZJT+K5JCzyxVyp/EC4F1afIPs9KNsNXNOvqJx91hGsUoyLF
ixRVfVGKtzT4rGT3OhXd+o8xUDxWS0nhe4ho9yIBB5yHZZkwxnYZ35+1wE0zAvlEMRPZ7rln38v5
R1RvpVdav7Zct+eoH7bjYrQ9P/Fg2F8z3P/LZOD7iK2+oVVzZdH911Vjz7lM5dGfoZnzd1AQ3ncw
5XBh9KS6PwJOcoNqv0a3o+NzvsoKmigSTpfh57Wd7k4Hk0X0vKiY2CtnGcnm0y4Excu0gfJFmwhv
kQvQENa80kMa9axnErMNxB9/GBZqGGoR4K2Qk3jJDQyuRP80JYu5Dh+l65IVXWzqd9npbdHz2iFQ
JsjR68nikU/IJKyXd55phPxyfbWSdDy4WWFsDoAD7ai532E1ICohrlcLNatEjgaINPipWokLUIXS
W/bYqcd/AkHryzUq9o7+0mfVbikG7Eq4J433TLfLX3zb5kvFE4O178hCGM/mFryuoJdGKk8r4KXR
6G9HWtVYCCCOkKZ1cmVk7AMoBth55F0Q/xGKRZxl8MaPwttcbMxohnimLFnT9G5cuw3HCqse4eXq
6nQNOE8nsqpJKNIvJPAXr1dOB+dj4yUDyb0kluGKM38le8OndN0Occ7Cf0rJFADiGmzcLh+H1b0j
2tS1R4yQhCsGmhk4XoIqfPctV1ns3mdRsirhxJ7MVHSAtwnBVsRzW/X/cDn40S5bOO+mdihZTFcr
EfjYoILie+QqYe/taF4+YpxNSBsLEyDcB7qBazBxVAHBk4NCzupq2ZWLdj74nsUjqxDvE6KRk6Pb
y+XeMKLmIxvtyY6DLRrRDNyweCvafAj3wWYU2w2zJbomE5i7ERjNln+bWeHXtUPLrBKhhjHfc7tM
x6zH9rtD1V7wFnWeQPfKTShBklGvT0PtMkCKDBElaRsr7OJmwPGwdzUJ2RQVjcESM7fiMgKxJY6h
SVc6eIrRHClX6ahDhzaEd1NhEB4wWOWar6bIDfpbPKsV+F21tIAajSGrI3fVseePcCEx++JoDvFI
2RhutkneG96ohkMTqfYu0BXl71UeWn0yIDlgyvZ4lKXjtIJOaKgmK/dT53LeDK5NxjtoqOyaReOX
/nPjVHANHCNnJA3ofciPvdPzmtKZPwo6yv2ZfrWtBkNAj5OFDYCkXnei9jGEzdLRML0jqsUL3QTg
z1l8AyOM7ozJKvYIUnYHDjOKhVGNapD5uL5wvoiaR0ZtAdhshOApO+eed4/I5oTgFxfjoluOtgdF
+3CP83KqozsI5auGIBLyq9VLFP1UEjM0ZIrrPAz1W2R7wbSBAcXz1XoGET6Ux8Yd59ehqalZFD5Y
jbiPlG2f7cKM8le0ptHciRJCEmnOpuEAW3iVjNfGKlXK/UJV/abWcEihX7h1EuW8hmI1lFF/gIsZ
FnvpzyXR7zmsOHZilWT0c4rCwgqHJwADkYURbIZ35CYsPHHmzjS1hQdYAg0Fl8CYmXqwe4NDGoKq
ONk4K4Jjzou5v8+oDK+OW5iL9s5us7I88v4vc+5vFMFdFNngLIVJyzj5lBXf1Dhc/+2odVfsQ6vk
a0bgUiN6EUbN2Ea9t38yVuoC8o3Ztfd5DlUXFGTeDPe6cHhTWg2NOweMBW1xFDOouB0/YN3vayyy
ECG9lkF/nLxR7mqlAF/mDIi/9HJu1iG4vt5TFPrIORf8aFtMjagXPkzM6g214eW4pXobBObLFcbh
iVSrOxF6X3W5MzbgaqTgZ0BUs83V/6Rm+2q9p6rZ2+NID6zUgBvVH1wzywIMIEi17JDsQYLfdSa1
nMhmB8vDijQ63zdjP4Hb4BnRPEU9SsoLsINGJCOWpgV3Ys71GJfWtgWXeWPYvI0c5DrcbrXS+3nl
EU/wRVbnhav6WsAs6EBwojLLXibsgqipXUjtTLxNQ7fuB0ZcyZjO5mTHBQXVRFf8/gnUMGwoeFEt
ipoHZ+spy3HzEP+6jyI9tP5I5qdyhbWzm5Hu5qiBGJIq6mTUzve7qAKA0xsfISDn4SyoKA8BuIS9
Tlc+4nYfQhUcb6Wj1pE3KsyMwwhTYd1tmMnFwXdapsyQIAnbKFC/VmJbAeG40i1NSofIQmypvVE0
vFOjurZzD9oXp7IG0nTiBT9xpXlS+peB6Et1mYLOInXibaI9BHR0WXti1ZOmDb3sQKHg6OTN7fBR
HoCMOLeo/NOajsC6QW6ilq/xbDvyUvlN9U1VFtZroQRtsSuVVOy1FAB+qNTsHMCuN+o+9LvgkQxx
S2J4hpOHBiwPm1ZzeLC5o/wd6hEyScdPjG+48zgSFj3X+tK563Np0S5FDJmkArpkM/DNbKF4gf4Z
aVYAFswS1o8dfl4WgiSg6qBD8OmtsN+55dY8sh4Yifg22j+xekOFX/vKz5NV4e0ONVWe5J+iEUZf
3657g0H3g2Ra9BYhDIgY4j9qC+mP4AsRpf6zWitq5FCFOKAyCO68Imb8kZZrlRgBQAoQgOVXIf8l
WmZZXUz4e2j5IpZlt1H01RgjefrNIiXMHNjjjsZ4qiAEB7364ea/WksCOawo4spa32XJfID7Kddv
E8BoiOC+lEyNOchBMjXzMvVsw3I0Qjg/Zge8a531uNw3YqKc41D2UnGQ6k0mZyeZEGwA3Btt2ejY
ED5zG9hJS8sjDsVpAcqLx/4FywtHi0dJQYJzr6ibnQEGobrXgl7qFkOW6U8eu1ricko8m8Bbmthj
oeTvvKyql78TzGYSCyFgmFymhTQNDu5ZOTBGdhNg5BerJ1K0C+mCQWv3a7LcGG66UuwpvTAxMih3
GlZwk4UtXGPv+pgECAEVc7mfZWlMvAGixj82gUNAAoyuT0crz+tt59YMcNivJ7bih2vLSSgPdIZs
1vfcrNF8aXIT9c8tMqIg5ebnwaWrKRP6p+in4oQKEIqp8mYhP9sfWAyYjDDtkGPtSxiQCx4XtVjA
XhdRMS93ppBMdtIJzJnwQQ8oHd5lgFnQiResSjhppwFK2B9Sl2v2Ndp+Pb3UWTuyvCzNjCkhnnqf
xRjlhmqsVvILked+cKAu1AsZL4rvN9T24ofys6Xw8IwU2n8OBFQdEjE9zBT4XREWHZxDc/WQc2n0
F15ImYeiJitBCNAaxp27NcO5cvL1Vf5nmeocOv2IfAZdyZTXBW8V2GwvDXfDyqYGcBY2mBpoUbI9
XVtbh/NkoCqkY6FRyxddNP/MNRvIrpfWG45ZNj348c1u51BpQvf1gC+Ch6uuxCGHJVikkUV67gQw
Dp+1xL96G9Cqbp0bEWl6WwG445y33JJOc6dDwg+d0nJjUCecky3mcJ5ihliflRGipS9qWMazs01A
uWnRgAVoDXXIqWjorDYF7wrUTK0W+p2I2CaxHjIHUG6i+DGgDkbskmrjWYBM7xED0Id3KxumLYlq
buxTp/vicbb5X0qyxYCbOmHyj5dhMfhnPxJ/LT3tPXaEOiCXjSM0ZJlfwdk1dsKfPuz0m9oirPxl
A5fsmvbRoF0WJTZu7az8tdiC8isE+Oj4gjzNEsDWyk5RL3K4i304/x3wNNK5bjtg0UgTWha2nEV+
9J0j+IWb2Sa/M+o5tehF+suYlu/LoKkvNbn5JVnCwoi30R9eQ2JNLeUMHgn8ccTWxSL9qq1gYqxC
mvPCfE+CAEg1VzPTOOmOQSeb2IKvXi8eVdS5Lf/NCPljioWpflqROvNduAVcZrO5iWPN9X/JuoCo
Gbje+eIyoFA6B+Hg38gR8cI6hE9nhuH8PEYrEB4eaoDiZkN5j0ZJ1wE/nM546lbcyQmnB0CrQoYT
vv4OYHnc4JR6bz3TZ8YQ7nYXBeXQxpLSe2rfSUXZ8TZXTI1LweqPyFtJqUNZ4yWhVVCG30YZ4XPq
TdH+9nkz/oMaUaYZS6IUrV36t7h2eH2Xss2Y0VlE8yoraTeNWyian0AiaDgYSGjIeDGID2VIL8Up
agwiH1lb6jDFulEtOESD5U5HxrWdp3Krf8xRpcen24e3bV0txq6j3BaMX+jTekREW5/gcOE+bqKm
/PU60wevNXbINZ7w2K+4TsU5Gb8V6n8lTIRzvlq3SkvXHzC6siWxdkDkjeIsp5zogRxZIPV1RIWy
Mmub0ZVnIz5/qB0ved7gb+mr0hz3URuqLAbeA1ZEGOjMMVpYRyi6uOY3/VAycgppsPhg6PWfs8Ux
38IxI6bdbk7x5EgT0CCRLfgnEA3Kn5qHO+uQJRwFe5yZcZw1hmuepRDD30gP+tXiTnLJPVjqXkwt
fvbA740nkv/X4EnQr7TEqxHVa2rs7EW6VjaxsHWsNXGkwTAP/dMo7zkShk9C95ObXrPn19W8wkCW
s/cNjpsP8TWdmgGO7KBzI2lnx8cW7i4Cbx6b4cS0rx5uwghtnYxzNbUnZj/7mcktOJPLzN2dgoyo
UzMTbcCVhS4X23OF57fyO9wzzuDI6lNhWP4l0QPaECzb/BO4W1tffEq4o9QmUMGip8wQgvADTpdR
bBGAxqBzKLABtREP7lh9UGxjPi3MX+PBBd1Q3ip+vlva2KMAmF22vbnITiLhVQfwHzac+HUJ4EzX
wkdOGcowpY5hUxeXuVX9t+94Ax2m5qDehojUaWwKTEL/X5wHjnBFi/9fxfn/NqlRlt//VYO//oX/
ocFbwX9YiMtWGBHncUF3/08JPvoPz0FLR2e3AzNCgP4vUPHoP+ADeZZpmkALQF95/0uCd/2rPG+6
0MQdmPaB6fy/KPC2H1wV9v+twAcmV0dk+b7lefz/8R//hwJf5ZTFhhvQfpPWjTMWySRCP9VL8JGB
JNk7wXAGnXcwnQOq+LHULicD/RWUkDtnu/GvaLfiheGNR7BLM8/rUvUESYmicI0txctq81SmzO2Q
OT2nD7YyDKI+L072Qg129bJ8UavjptT8nGZr3knCDzQRkeoeWRyRxplonbXrj5Ee7Fsn+iPldF5t
Rq6C14KrZZ2yzYWOBAkjONfFgz1FJ+3P3JO2fdd1+HFqfVFoUp37bli8Lan5bozgBJCgSuj0e3D9
uqHVoHy3Mx44jIjJiqZkyDu6XmK5GSmP5LOJVqGxvLIMrZFLxH4wiHmyoHJV9jGvxtGumT/Zc+9K
OFoy/6KxLSa6ZokvxHPsm+GHX7PIpvHA+Zy6H8H2tsNbbUx2CmrEOXJST2dlE9jxFY9pk/1Ee+jU
8jrV7l9y6QTzIAqAObHXMMWjFO3DerxtlBljD6SowdE3UU07ydwhz0T7yaWDZLElJ5SqIMB/cXR2
hpWu3wLc5UTwg+iBmCy/pxcmU2sBtNQPoI0gplntBFKHFSH+yaeBYJsszKPhBIfBbm9N/UWkPnpq
rMh860U4vFiEtO+YxN84LgAgHb9yflFlmh8WW6LGHD7J/Z1HusJ6+VwViCWEA+LtP/fS9H6mUMPR
WtlaomjtAtTa0EAW327GhsOKYIRW23L2rqVbUEpPMyePORzKNzlh+8ILfY1zy50Z9o+clN8Wtxr+
XAfef6F4zyYo9Xr9pgcwzbPwEUfco7TRPocnnCjQvyWJXxwnjs7TFoxN0ooA5T5oNzK1TBDSfQnc
SL0RQH5dm1pRjsOes+xXGmqrDDXGBHIz9daBQxDkPCdFYYY59Ip5a7dYhGaaJxtd2s+MOaE9Cj6q
izgW3WeWGWcETDC5HNvKexJR9tb3fKRggev6DIEsVnVD3NQ/LD0n6baK/fxO+KeMZLHTQpQr3KM2
+jRnXJR2+xpycXvBT8UZpu9viEQ+qPbKuhZp6N14UMfXeb651nlHkXqxi+i5bP5u+Q21Ga+2uOGP
3vlOjUlvdlN//tpa+t+efLc6o7XxAj1MRHw4/4NdvYk47+up5+cnkspB94+FzcDkxU3BylNGdCJz
2rgaZJZIjkBXJ8JqqKQbyteBcK/cqvc1D+/Nzd1vwMws3pUr1pQCMT4MzuwNG1KJVz63eBn8/Al8
iqObE+RxO209HOIKDw77e5aj1cD6as6n6374aCjjV5dgBrywYvuL2X+Yfpey/KLAEH/jWn30+RaA
3zV3CK33kc15djJKoNWVt4IBHfKPTYjwaWFxdmCZTUM0z41d5+A3d+f5vOlQPbRbNO3l0Lks8yxu
LamLpDLwJneRfLSV9yyd/lKHy10dMTgik//W2+q9NcGy4GME8TBwYvEcFIjIiPnCAFdf6pzCR1Wc
c1Md58K4m2oz5aTPmV99gbQgZ9RyjEUvtBp5xPFxI1fjORsZ7wLc0TgCq7wbcarP8HIaNSUGxkjg
fCFMTQOzOfCMfPjG3BTnfRckPaA06BQLgbCl8vUHpNseizLD/vweOpzSZz8vfpZs4dTgWQYHZblG
61HTa8WBSiVOwFE0xtrzBVkquLVkgdGzY08CKIDWR9ApB9VxmQJImuChkvdXwwMA6zWlbReebIZL
MnYG0iDhS2FJ81BFhuJNsZl/5wHUWsRUAk14WHe+F+BCfbeD4aNCNkLW+JDt2ZBReBnKH6Ea7ucm
SGqIQys3WXWcuTmA/OFvN4KH0jy7rGymqzP2L8ytMefWEDwhhxtg7Kc2n7/8qi0A3WRHwhXnWpns
JqwYEhDc3e8S7EyRM5SWK3xL9yrjphm9NxBO7oCBxzojy8+p6mCuH4rnmR0Yn+aGeRnoU6zYdBwo
UAh2TdAH8RouFysLAVrIWzvcbplWLiyinx0LrF7Cora5EW14jxX1S7FowiGsb0N+vRnDziyfS/tW
eenk01RUnG0O91v4FLr5Z1uy9biCWcswnRQu/WdaX7nAzKQw8y+3UimKVGyM9SEnLcNW/CEiYRT2
JyVvVY4WMnwZipsaFiMrXg9VZUL4n61gh2EuLQKZ1kZ+T7XQIegpOdLURAQawPkrdrqPUKwrIb31
Jrwy3ZfrirEzsXGxgSeE78N5jsbg3ifrl7hslIpZDoyW0KivgQJjqZ+gNomTu9GL0OaUSQgNXD+4
Z79/CIoIb0VxzxY9xt9MbVb0466S0JadhiHAp8oDMFs0zWGayxsNbGlieMmpROKKDRKvn+cTvj+2
mk21psKtP3ujf8mW7o/bgOLAUccqJEvbimUsV7Cx+ft+7OfnqbP2RR3+2JzlUzt3f0Y/eh8tdpFL
Pp5d7nzGDqo1Nsac/Wpbxk1muFnceVwqEetCM0A+bz61b/DA05uzo8MIZlnzYeWrhuahuBdtUBWh
Af2u5Zcx55dBV6c+isYExW/PKnZXBfLDc9oXw8qerGEDnTuKfTHQezGXEDbF1hAv5VFVjNve4g1f
9ywlNgfIod5n+jA58GPxRlT+9Db6M61eOLALMUyIxBuHfZuTCSvnOrRApHYPU3VyLSpLmBXMA8zO
Gz1cJ+gaLNd8bOBuMxDdAKfidIAaX554idlJDUKhwhyxtSA7dPnQ48+fTIMhGYmORgZcNE+o9s/C
IRhpAH/y9YXWhZ2mwfKTtokYyOozsLNPE8RW6xym/pd45fmakcy/c29KCqc7LeaUIPUdWdAf6vHK
F78VpsTVfFeIuzn8yuyzOb9Z3NHQ4pKy3S3i7K3vuPh3A30kdXWMNp6yVkecZkYkeHOA4YTLt2rD
nSf13sYEw1+cQYfydfLdMSWa3su1WqLrscuzwe3zFs8GB7zRJBksG4/YCXstPB3hEsZeqNcjQywQ
BD+4oXIQ7ayM2d0+VwuNKyWRPWTeXxStlOLom9zFR9XT9hBIeLbFyXKDGzoyU4ho5j0BrBQj0l+U
6CTSprsjuXIkFbQ3nZynrjhCM+0SW5Tp4HWklmgcroH1h/pPJ4bjskHjlJT5WSHqVQm2IW/injjm
Hs71a1ip3RjCqVJ3KN3k2+2nqfylxDK9Gs0x6dFRZ7MR6x6hJZYp0FOMjCMSfDC9DbnF+WPcZWWG
hiszmAvLHsP8mzuTTuPodG80WImuGLSEHlgULg+P5qrBpuVzS26VKH9isqXTfBesu8P9iFmyVfAf
7iZ4sDx0nF/gUa898dTYcqgKwN5ziSonO9LkyFBR2Y/9oNmFtU+ekH/80BzTSPOdAFy6QY++NF30
pddxt1nGgy2tBxZ0p6X/gSqSZh6jQ1u4/bkxqbHgbau86nnaXjtWZBHVEXavTk5NBwHUJ/av4Z3Z
qLMl5RsK8LGM1nevWN7qwL5rSuuG9wRbSc41vXkzOGZa2sUdbNqjbdjAebfpRitAU4I6Dp7ZrMb9
AHSq7e6LorJ5ENtiBxf1ZqBpWLgT+XcyPoO0EvwTL/S+km6DlzqWLysfORYG8tA8VKqtu8XoGNJp
2DSxP4+vYas56wIq2EFeOCATrbFJ2lRU4zeeG0Krk/mXo6v8vIJI01pb5j35KHYp5dwdSgijyYyf
AtxPDtPKt2qLIr4AxCRwwhsqDctjbq+HQVgOurTjnRqYdOWYPeO4hN2qgQfOSopXhBaeuAV9BMED
wcb6AZ6njvGsmXt37to0YgW4bYQR0asza+bfAJxDu9pTn87Rf+DDKDrjXV9DkIbNsDeTqm020hCQ
hE6bdMQxmLwXbRj3YYhyxpXDFSl6He6lAWaVvd5MuRHVByGDXw8MBMKP8V6EjANVF2Rf1Mg9kmWR
8bUIg5R5/bBWwba3UfKoGhjDKx2Hx4FLbW/fn+souwSo93Hfi/ui7FlLdd2jBCSJzfSnrLxdI0c7
9TEgYcOpjaRqu2/Lryqa5XL1Y3mbOqJ3swo3LfY5HN0Gx9mSJajoU8KUdjsGcKR9hYpD0gWA6gTP
c+RFJnMjDrVpnL3ZfbGNpkgdn2U0lUFHj2V3oO3v2VYO8cFpOJaubaQsk6+6M90tAXamE+efg6CR
aCHNmuAmwlMUbXgSIdJ1uAT87WEc6lOJk0eZ0UPL8Q9zLrYNFlFEnhaXmCQ05DTY7H9OV1P46z8E
LNBw6umEaH5iI17sRstg+utLbEsUlj5wjmdDzbB7GEe+tgxPayK8VhHAdezE8laUXFN9CWl/LNK6
OMI+ks6j6pBiMad7wMJJHq38Hdzwk8TucYmC366E29/V/+RM8F9l32FAVUH7FwEtX6w3x1LPsnFf
PN0WZwLef43A//ak+upb9RkY06V0+O0NiJotlJud3PxvLDsxDKndSub12OjxpGyROpRoluUPWvV6
U/g9RIWM4PLM4i+Gr+jHKygr2hX5eDlIVNP2Tn4z31ONw6l9bVLCpphIDLx725MtqMFxmi9hTRCd
zJmSY298YB2KgNVQUulP6o5IoHdvq6YlIIZ5h0GB4MBF8fpwm/psa3FuyRkV1BEi3GyChwwGtKGJ
eOixtdC0P+f5e9MVz33X3Gceq1D6Or2Gw5TYfiDTUgcrIdtRyAbNv0iHkde19jm0EWFbQzM1m+rA
VH5pxLwfaywK9DZ+gxg6TpsybukL/S055oBluGmG+bEDsI3BiH7Jq5Odhh3ux+6DjT1SHXoMQT8O
7cgAMvyQFf5Bx8RvTxnJtbeAtiY7zSvrq6zGx7LIjlhUY+f6IrH9YdeEVbML3OuwmqdYU86NGx3k
1bejrXNnOTfmgt7ZTK+e3Rq0eNHTowPKc620thZ6aWGZlU7icZSkfhp+ur8e5QgnMmdDNDn2+1Yh
spS04bmWYsxGOQZIS70ZR6ng2y37I+vr81TyJhwB7DusNHSGjyma6muQpLmlhTVZ2TU/Slnc02eW
jI7xRuUgOHIDZyhdTCGITY6tuC/EdMv6ueAoqk8Igjib8LmO75yIJhDP9l+Xd91obCk9vZy0wegk
JuaV+3ldNBA5AdOvcNbyfgmuhxMYNP4S42DTeLDzJk8XOCpPlQL/xDbj2RlQ/yvTWT9GYZ8pgGcp
FVkerCkcnlOl/gy4gyP9c5W063Z8KUoNsNj513cuymm/DPe5IwgRe65cX+EvLDULqZZFE4Z/jhjT
CqGTFzD4x6Aa+mNlKPMyZN0NP/aYVKZ67la+wY2bZDcuhkZd0w8zycq5U0mPvyfmDz80fPPYDpKl
H+4K88qe93syJGGXUlvop/QD8ZkDtgsXDLwUwRdN8ZZ5VHK5rGWmxfNuwZsW9zO3RmIxIjvV+gHh
/STFCozaVTRyicU9+6q/yKkubwnZrLug7PYLmaJDO9L/7vBSrnWAEaqr6pdBCklLG+KFhbaTGgI4
XMoqiLZc/bft1c6zxEiz57oPrluKLnCZRI7LGKTZPO+tFugscNF62JWay36cc5+ygrx+D20WexWz
AM/rzwlXMRgezi+j3x4kRTHx1Izr/eQp/bq25fptNGb+W3esO6d7CG80H+V/HVg5B2TJLJ5qD0ZL
wbDFwxQhE9Xf8M9z8+ZZzNFEzHNB1Vc4ec8TTiuT+GYd+P5hdk60Wv86JbsP2s12rVc+6b7b48ne
z1nOQBYN2x3W6Hc85afWkBdoyYAth+KCDwocb+b9joU8XM8oDn0MmXlbVDeGZaa97yaupw6WbF7o
RCGNmDRlsxsb5xJ1NF5hVLkLpuXHXgDL2rQFz7K+KQNAvjbtvJU73A22RYiC1dRKD85xHrn0MVNy
SGjKi2zNuzaI9N7MZ3yxg1O+N9mnqvStPV6i9jLA9cnpLmrFZj2wmPKB6GIjP4hKe3EQDNbXRlaA
yL3XEU2pUjE0967Sd2X2RzjPJdF4qEfs5KTzsYqd9D5s9nLs9DRUs3Cu7ktt4JGHODEWkFW6bOcO
auYsQmkZ7Vek+48Ulm9wHaxz0PP6a8hoE2B/njNo/QjLn4bZUsmC7Rpq2JCwqI/DOryUwiNr5H+t
2qO3GgsjzVAYMsYWMEA13FTei4I8go6zH3nHTiwTAPjeNL11plj+nJdsgJRZHXNzTfAxxna7sEaw
3VPO2LPiFLKXmcwVuDONASD28K8A6qHnkLcNyFeCWOMnRWKKrTRYmFDYO+oP0pWOQA7gsQ+vyQ02
nkfIqUCicr18FPlTa3z1mImXTrEjyX+vN5g/U2HfDQdDmh9jw7OYvDLr+vV+yZ/JIZ9VQKtZgT8G
t0k1H+boHcsIz1DzaWr7L/JAXjLP2c4WzSkCbzIt43PP4yJbXyo/S/vNSxY++0qPd/PsHgaSWHKJ
Dp3+q63mi2h7umUfPouJib6iNfxXMeUYLEBrGgjbDWf/ah78AMeGHvcFBMlpV9vPhf5nt99N+LEC
pMsKkECAoSXtbrQU+/WnKl/ZaphteRBsoU13u/oGaSL39koxNtAl5UbGvsblykND3bT5r+h5s1jt
nUSN73PzEE4RvwFcjgJ52HQxDkIdsUwsRKIK90bxHvg10TO2NwwTWAa/UN9OXdOeDGiiFlvk2p+O
kn6gEq1+8PxHr3sOne8GP4gN3AR67aVtGOqlS7mFPeN3lPWDKuubjLkNgDYQEZ/uQUdCDmZLTYrq
CRojOaL8B5NlHlOC8tiENssb9xH33e3GU2/oylMDBI+ixKK7JrzfBVYWn7DefN+hhGTLG26Ivch/
NXrCQI+b/d4tD8voxVH7hoGSD1eBTtkofiMtc17c7mToSz0jR9CIcPA1md8a+GdJyAunle5z3J4f
5TaeIF+9NPbX1RFbzbjnCNZUxJR8XaRWRpPWp1uGx07M6PhR8EoB0YKrrrntiBKXQ3PTjw/YQnuS
+wCpDeM4kLAGW8WkGKVB9lxW2Y3tQAnRxsGxYUN4+W4jvlTbeFfIol9JFEWQbEbGi/CyuC8dQc7Q
tts72gvy8WuyzysL3/FEjzXzN/zTpQIVdkbnAXfCLAVJqhV3Gw7cigVlca5DIunbiToQ6gp4xe9q
DovYN7q3Znto/HbvmV8ozAvswx7eVHCsOEMU+gUbzd1S7hqTEi7MCVyDkaAto87h9Q5wz/47Z+fW
G7eSZtm/Uph3FoJkkEEOevpByqukzJRkH8nSCyHbMu/3O3/9LFbXVFmpnMx2HxRgFGwrTDIYjPi+
vdeOUR8B7dHyTTihuMRvEA0PSZ5elcOzIwGmoSImVhes8Crv59LztNctjpG9uYK2eI9lY5nohJOa
m0CG+6rcWbA1kjweriPJVonqWuh0C2mBuSytA5GvrvfMJ+AKsuhSlLdWdmslO1s81dombygXrZDK
kM77PmRPZk3jaxkafAMLBaabP6rnO2LYv0ZGsgHotNKmOLgCVlpB62vIgLjuUtiV0kDWsR4hXed9
cQ37ggbPvjKYt/66dPsXM3qY6sWsjaDEgv0G+mW2drD2UyJuTBaWkGXKWEl3WshB/65PzpdAIT6u
0nuXLQTNClogzoxtU7eaQUYT+j8agdi1uiRysVmp53HEm0fHewN2kH1iD7x42hrkMdItWNQwNBFc
0i3ZF4OX8G4ItQzwMX7tAsfgkNAqzutshIItqF39CvclqUZjzQEtuSvw/EfgPOqpyTeZVhyawHvr
7fzVxNA+Ne2zhRzjOeqS7MY1XLaFelzsRrd6iYdvE0Gb2G1rVDbhXZVO1yYo78zGLUEglYMcCq4D
aILYQ31BkdzFMFspsNsVtK/xgPADTvarBh9MtfIaUm34l5SCEsdGylbbDPV6IOYcVy/bEkq+X2PO
F+VUW0uUMMuUQMO0uBtLNvyYfNynUX8qo70Jkp8t+tVExnPO/BxJ8iEjKzW7e73+0ZsaASjV1nDe
3CZ8RKxKfCPEKUwiiuiyaWQvU64qKslxvg2SLSDHwPtm9EB4v1Dl3lepyf67mRAXI2+yBEWoumy+
TGh6kLqbL67VL4AMO11xV9hQ0ECtsIWEvVg6LCXpNkqmHSG4PzP/u6R4vGipU7o4NK8AuIerUmV7
6gUmtagCY6GEnyn4R9YoxrLe2qRWHR9Ix4hf7MmzV/Fo3PNuwe6jT7KcgjVuW8ISXzhn8zopukB1
+xIjcp6TI83EfPDTYHYIh+8eOso6MXZu5083EOeXTexvyho2ojuwS3G0YhFFzORSpzpNOXShjWrT
KQ1TmYzp8Fbad3S4+2yij6sJOMqx69w6YdN97Sb5Zgve8MwdHnWqQ4Nb/WqbcjtGGMvG2G9oe1Hx
R2EL+BxeDoqdB9eNxFtDAhdciNa5wd21J1fkurTeRlrtsGj1gVIRJRa/s9Otcsdd3ZolCBNEmuDD
0cRDBH4gb/hxajl9tFbwl2v45jWVSHwmHoImHFc+wHzdfEj1lUewHNvrA+YU5pbW97iGzDc3mELK
qPiNTdofh5L1CD/U2AMDlLTRfRF6zxwMXaaQO8Gp9Zu105PrnZatbi3t0Y9XitL7QqYkl6jh2R94
GmUvh6Wsnvve2WiB9eaaFnQZ3MWmNJ58MXEEM1Y1+bOxMR3srtzSIV4BUFlVdbAtDHHXuED8gw4f
ngbryhiGm2jCm9y6wR0IHbFIJnDnLjPpXtnjrZ77HZkPme9voQ8lK1GAPL7qoiR5NshVijCgqWpd
19LAp4ukEVkpqDeN9cT/GhKQimukDiheEl7qikU0RuveTpZ1YTY3mmnZS7o45i2a9mFZ03WgRkvS
Cd4cJ7RWnkcAF3FjjxYAu8dcp0HqAns+FCR1rM0savBbhMZfqi52cZ9Cbuu7HN5Tj5Gq4GzTFeQr
pzmliikQzZeSqsuSir5+3yeAVyBTAr8xp4RedQtLbQYjwtIvu5IeudSFjgebs7GQ1B1SU/9Cdi3q
2laP95lnmBQb/Nx86VNV/urmIq9vAFQseipNSVxWvyZ0cSi/pvaddxD1Jq7KA2hyMo3jiuoKkbu3
bqGVOzSrsFhgknOsmjR+BN0YifNiBpvSyvzZFWMNijsx7itbPRG4OcH98zYR4o1VgMnxhZY7jem8
aA+tMZHzKMiar7NeRw0nkpU1he43DH7sc5Omf3Uc4z3IEEdtMru37sq6N98qn6a3j97hvcjADV2N
JTt7gUw66LWN6zUQdV2UbUQ/BkAgefU3vSAYy9YoOuUe4E2CV0LOGzdZWb03CKoOlhtwcqQdyfcW
t2vBp4laj9ZJ9nW92AYa+zJR9y24ULKOu8wtSTqta/eXCAeTePBZs2yQxEnZg+AlKKTjIuBEsy4C
jbov6VC1IsjLqTgHE17xju8p/tI2XvEIQrymgTLli7CHhIqtaiXSKXnHYBlCJadYRCu2K7BvpWEW
PdStTz7qxNZNp4HEQ3Y53XVOzMYgBX1f9saLnrXGoRSe8dJwrtkWmDR3QIOJfa0sY59yfmCHQxj4
dT4qidkn0nX0MuWc+dl79D8TwuR4r/X8LoqQ0FnEVq+LEoMGMLGK51bRUPHigqBSsQPLo9FJhBH0
syCWfUlHW1QLgDDGQeSZ+z2pNH2NIVQtu6Kydp6yxEqwP7ihQs0mim/poe604VnNLHejMux7NOz1
yk46csrswrJvqwoYrBObatEVDUoYbFdQBjVqOkPZlxwn7O57Apqtgj6jcWbxEnFdmVWGwrB25B3E
Mf2RtMr0is2ZyoHQ087lADYu8lDLHVQXDY0+gGUAfKF2UBQe/fuWAvCylXp3H9sD19c4Gl1pXfUr
F23zztJnsjscEcpTIUe52GjWsTnD0rRCPDueN1WrEuXnBnyR8wp2kIAtEacTkZMi1B4NRPELpbSf
wksHygyj9zOtJOw2DInkzaHiDZFTZZQoCLVwcUPdVQk2qiZSDo8ltLY6stjBK1O+mhk4BhSFPqUN
W+ekmCv9WSaeeU+BxyVnCy+FDkoX1xPOW5DnNtV+fLdau9Q0B/eKrhv5HbUN6t+R1S2UtBaOkWsL
oBbOgwI6sR68ProVVQRBtUcy5CtbbbAyNADRh/Ch4HxRGirdo4/GR4+59ldYVCQ1euCvdoi+7we3
GNdBDMsT/MSqVSaNXG+iSlwYxnXYFf63PlbyhriyZ/LDyoNssuHemLEkXWSYSy7L4F573oYiUnNb
Yub6Ni+FKwsY7sEosvGvXnQ8BObEI/EY1nqsUFB3Q8gskpXYYjwav9otQT7xQGYjBHXeNOoTDwIE
9AOVKvirXTWGPQrxzrUJAIsqPImatIpF0qR/BXQSPKeX8GbS/taLx+bG6bHaFaWvLQZHd94lFE+6
1E6zygu6vrxDNFVKFOxXOtv8n1EfjDsKct9J7uKJAA5wJ/wDGLspxyTDlO1V7nJ8Igxg5D1M5Tao
YkHGiMEU7s316KKcqV1nqxT009pRBLiJEgfvmD4UYJ92NC3lCkn2uAOMNy4xGvKORRVAA8e1Hwcv
s3eG07eHESL7BuJI/ITgm4pT4RqyRaYwtHuTLkmJ2Vp47He6+H5ohnAFpQDWvRE8jiDoDiPPtgXo
APGSdpLaJMFAjj28Yst2QeBJ5T3n2iiouMXfdKoL16lW6wvs+fmmysH3dbJf6V2FzYBd41+u1X5z
DdgnRT8XR/MxaZ+AbgTqKi99e7gq7YZy0qSaYlOVg3VtDbGxwwFJ59+HNML2hz5SQlfCkTQqQfgZ
xGfpyLJSqkB0km+HuMeLUkIHreLplUIP9Zm8H757HgAGmQxoL3rofnAa9OVA5iXiXzrpnBhGz8Dg
m1LwJPKTbnGKM6fLVLhUfZIt2DA0fDTYiBAyWqzGttumVPMgdOE7pPjyavixLlmwbURDLmeQBYzn
+I2wAiAFBsICE3AeQL5w1l/A/yyQeaE5acrUe898HRoIZT/g+s1iMuGqllGyEC4gFSF6ccMEjTdE
pavvaewizqQpeUDEYTJQpdY4x2y6PLqh7YVBOmiVxxuvabEUVT5GJtF3NIEG0+foPDZwqMm/4wRZ
lwlaJy98BJNP2ct1ZpczZHzS+agCMazzjB2y3pQo60bCtTseC85SnAIAdKE1UBYcDkbczpYqVGx7
JRJq63MUdWTAXobB107XUtXRc8EZAc0X4USLArzYrz4tw4NMEE/ndseRLA4GDOG9O5CgKejoBPw8
KIUWybZ3+PzL+1iO3vd6UNy63AZPOZJf+nPEwz/TtfMbdxJwyKDG0ikwu7kDO/ivKDCsg8ZKDlVP
T26MDtcL4hgreNDGLFtOvt7c9i1l8j5o9M00dPVL40+AoFFkX+uYUx/dtiSlq3cJ/8QDCJECfAPn
B95EAp6ocCDy+NpigPqVxFEKQNEjtCiZXGLEDWzdtaXEdStQ/k35UC3JT00fXZhryCJIm1pUU4mO
FTxQdRh8d0NATIr3OG62NglmN4biCw+xItuVNRT6EH7kYciR81ShevToT64GZUYvgROX9rXFsfUW
702+0AZ7WWFxfi29ofiK9hx5VpTTclVD8yRqJhVRqaKiQNeoW5ucyyDqH0zb/0YFHjGCGKs9CdXm
usmM9jAIj/406TbuX5XdFhvQJD2UIr1canlbP5ja/GEYuoSvkEpZSZuJSMLKyZAvTaOznzJEV7wz
2l1g6vJ75XMzA9MA30WiOm32jDIedBWINv7UP2AaIAmxs8WEwMeOgLUqlojYivRnFpPvLV3FLW1h
90pSWsDASPx5Fg7Rzhsj3hHPx7hOmNDUv9nu6D44/i7xaH0Et65176VBemP7fvUzxYzsgU4tCRah
nn2l7IYtALinlcLse8WG9Jb4zsUk24yGy63VoTrElQ9DCElteiszeMgEDVgz3WQaeOkd06/oA3lq
wwbF+kFPQr7w5fDWaBVho/RkkP1wS817Iugh2CQUMuie06LHi10JjY19ZC9UoUtY+UCTroQsq2uM
XJiDqw1Jc0+C8l8Lu0H37x3zRslqU3mU14uqp3mcV9N2DghuQr9aFELexlMdXrcklGrxdOcRtkOE
V7UwA0YzqOSTiffn8v+vecr/jnF7P4b//S+a33/+9/B96/d8/5a+18c/aiYF/utnQQb8Jzlw8da8
ffg/MMjCZnxo36vx8b2mC/Of/8Hf9N/z+U/+d3/zb+//+Clfx+L9//yvH3mbNfNP82kCftD6u2fd
AfdvRfv2t/17/zficbL3jzaB+a/+0ydguX+Xro7YxpHs1wHs/T+jgC7F310lLNC8GAmkof/bKKCJ
vzvK4rvKf7Nj14Hn8i+rgKbrf7elUibVAAwDUPv0P/EKfDQK0Ho3lek4puAXV6HuEx9RfT20c6yy
rsKHYiiWO1DuvzJdGpt/zKL/uvn/BDz+LWvT+xxHMpC/IyLgPIxlAhfkMgEWWgpk4e9EwBmmowHz
du60pkj+MkVEgRAyzL4qsuzZ13T5nDeasTVp2T3D4bRvzg//+SoxZLiOYXMyNhza2x+H13KXFnVm
+btMTM1ajx26EUP/+OeD2DwWnhm+ENOZ78Fv1MOANBXaQT5CIhe4tDbymidGFV2fHwWTyG/OjvmB
ueQsOpbuWjPG8djZgYneB9gWBjtBMtoVaQDpcnKoT2kOwI3zQ526a0raQihTKHxSR3ODrD2mNXLr
HQWS9oebO0jY2I4k/0X//P/OjVPDsFV1gYdYgqr30cPBqGKNhBIHu6FLm2XQo4YnCLy5O38xOuzL
4xuHL4bnz9NxbMjXHx9P2PFB1zsR7HwqE7vaJNYoNylH5B5A6prk4qq2naUJ44/OVZAvwDvmy4qk
vz+fiwrxm6EMFNcS28/Hf0fn6tLTMGfu4IG3N4GTogaeVPJ6/nJZID5drUkZyLZZSSTJCB9H4cCB
a9tE1VbG4mevLIX0r0B151AJNMjyOD/aiUeoTIt5wlJl6ux5Po7Wcs+r0LWDHbrHdt1ClaXbM5Tr
86OcmPogdoV0JVN/rnF9HMWrws428DLvTHa068FN0HOk43vPFubCS/bpeqRwoKXaulCudBjq40hp
XOkJAAcSjkHHkP3C5Nl4bq1fWDE+PSTJRLAcy6Gtylsmj1ZFqtlp7KiCFWNK4SL4afzT9gvIMW3q
PORgyP70MTGeY6n5AenMvePxRt3E+w98YkeCe7wIImBOmumky/OP6fPNMzDEQf3Dy8Z9nL9dv6+D
ZdL2+Bnp6QyGRZRLZKK9KWLzwiif32c5D8MG0eSVVpZ9NOdynG8SI3WKiwZVdDVICrlGOfwMs9xd
4UIyDuPUPZhOWf+C85EfPAMbVT7l4+pPLxd4O2+zIWw1r15HcyW0kjHXgyzYyUCOJJtqPz0tHP74
yXGBAjiRgXeQCz6aKSCokTKEvGAUP9sl2+oQ7jr6rj++lA+jHF1KXhNBmZhjsGuoYV0HhsQgxNnl
wiifXmM+KfPLxb5DChoBR6O44+BASM3TXaoZcibvjq9JQMUKjapzf/6CTg/l8mo5SLDV7Lj8fSqK
HG13rkS6G1Mdh4ZJ+tWVATPgCWYjOtrzg83Lz789l3yZJV8xVkCp67ZOF/NosKmq/TFXRb5LKxAj
4Jm35UDZzwMqrwskOCXHHidDeXZ+2M+vG8Na3Ecl5lXEUh+v0YzHoWvAee8cHQGqmSIJrUk//eOH
xiiKjSAbWd7t4w2cE2RRoelWvitdHahZBxUivaVF6YFNaTicbM9f1Il7iX+VV9iSpmXo5tG9VJE5
1d1E/1URFOUsvXJKnpLAbr1V6kzO3leT8xM3gr0bCo1D3fnBPy/LbEbYcwvTclyDz/THO+pXSuY0
Ccpd3jR6hu46mQWURCC+BEFivoKtjfTr80POP/LD3GHnI+W8nEnJo3SO3m8jnhCc07zb0U2jtyJI
r5/cKLq2PN06nB/q03xhKDYgnD+kKfmeHl0dQJxIAdVpdpYhjF+yD/V9IebG+vlhTlwR+xuWLNu0
2RI7R1+BHuvwpGdJt5tavbuVaZyu4A756KFwfp0f6tPzYufB6YQtHe+4co7nJgU4hDdW1e4qh4Cy
hId00w8lKjGH6B8JW+3CDu7EpSkHO5dkw6rbhjnf4d82+n7eFFbg1u1OM7iguqC9DWeHLJ9iUBde
7k/vwXxp0H8VmwOLdfNoKKZeNYi4bXfshvS3HhXwtYYZ426wFHQesEIhnLPOhlBIROX5u4rg4POk
xNw+n0FNSrUc2z5ep1VQoZOmS7OJFo58GNSgwUlwest58N2MLtF8OiVMFWPTdOe7lSFv0irLsZJG
0FxSUl+KFJusntb9cvImAYvbqBIHcWjqET+/p7nNTtSUvdC2KCLJ6rJwK4OzM33CpK228540O9PY
H+MlJ3Gn8ApjgTUmr6md+EinvbIo60U7hPTNJaVMSDhuHlmvFTmWuKuAxCO5Rh1yH7fhXHQJi9q+
zbw6RJPtD5C3vuio94E5FB396qpLW0LX0MM1KwqM0rsP6Aa52B2t+pdVV/TlA7AfwV2WO4XcGhnN
ogdgTsiKJ8tPUX2VdiI2ZpNix4lkW3/z00mpReoIh6gsUp2ghg3mbP2tzQDpX2I73R2ZcsWdEEPy
1ABoN6nXO0H41R6tcKvnLFFvgzlSdw0oRxPSXScoZkmhcdDa2ShDDU4O68nFp76qIVH6a5RUXvtM
u5ewJvLoI7UdHM/XckqTnqc/wBOxyqs8dZRzmGSn9SuBFufNlKPuLII0c+ItJvfZbjNAbdqUqiDz
rExCxGEh1EHUNbk7e/plFCK3reDHoDnRhi8a1MFkUYgy+lZBhARO26o0B6pR2A5aGVOmlFy98K2g
645ASpAIjjLbcbda42PlptMqCL8eUiquaezV373esB+bfuBExvvbhXeikXmwLArpvncNujjqZWC2
SHFhiV6DGR3TxQQZSAId77A1xXTckcu5NS8m/XUKKocUVCtaCy1p1ffASgi31GLYpTCoCLanUaEm
+B2oPfLvwMTq7+RDFyTINXHSrmTd+/EDTXLMhGjahfE6cA4K3ifl9sZGCy0nx2OM32g5dEFBFJNP
X3o1DTK2VsqKErH1DEoGUCBj/C6OGysLjXFkxhObnqAcbhDZ1PY2hjYOntxKnJb0eLdr+kXWzO6k
JgaHuainHs8g1eO4ubUTBaK5I128fR1HneB5F95buApjk1a+aZjE8tauVtY1uiBrQAduQeSk5wH9
GlFfnYa3VZ0l8c6ywY9hEK6nrFhGToQfrx0Si+ZxjQUZ02PpGdsGi064tiKv0N7sLqXXUUBT7xa5
IWiod3WI5VH5iU2fWwRYnENO2oI8RFhZWxv+OKL0BCfuGgwfCvK52Jxc0YBEkzxVTeuTLtQH4gY5
vMTG1IFxQa2CDGWJ/6m4t/2MsD3VU1U61BVmNjTzheF885MkholLvafKnia9s72fE7lY/rfR0g3k
FkPiD8UiEyIN2i055jY5jUDrzPqtSEqreYx528c7oGfCWuOvp+DQoP8AohMFg4cAcwpwnhErVDbf
hU91W89WZMy0lWAu9jPqOMTane410ZnTug5MK3nmyE3qPFzFIqBlWUIwSt3bYajNNbixpNtWdjqy
YlNk6/MvReOX2qKNmja/79OIzPkGwE/yIO0KNBWZrLp2w6vltoRe+l24Qe5vWtd2FTj5IR8xwP6g
tzgN92OVKThDWpVDMY8EBPX3sRrz7lccjkb3SDK83+xprU2clNnJmKRiaYHxnhoiHSl7A5advhLI
5M3hV5pfdzclytjqR5IPoroXOfGfC8EkiJDHtIl7k44tWgV6e8mjVpshfal+Mse1DlMnJSNJN9pd
x7bOWjU4pPJfKZ2vVr8OWJ5hTaUjO9n2WsJ1vQNELjHqq9B983iv/aVdi7JdYnXzaRhmYIshsMVh
Y24iE80PlqIot4rrIrCMBF6p6uwruj/2ty7R2v6OBU95mDSi2SZAk26f1yiylmwkHblQdec+0SCY
QyW0Ov/puhkSIAdvB4CNtMbfMuR22l+Bu3KsJVsHpL6B3iFWBHBfEDQVpIrHBiwXSUAm5C8wYRW4
Kah1cADMOE+WVPnDV74CuGaJZynJQ0KeegPrTtENRCMfLmB8JOmqpLl9P7QNYh2nROACEzHX5FfZ
BMGPMu3jCY8JC9Fdqc8mZNNhbcdu0bRi31hZklw7WYjam/uSQ6+CTltAOPaLn0SdevoiT9sJwqA/
UsMatEDa9xkN02rjhmOIdxapA/EjXhK4qBO9CWkVwAOSChF56uZwBxnP5wCbq9RepLgvta0zcDq7
FpWJ0zDr7ApMYVMmzdwrH1yg/RHqMBK3yog1z04t62GOkPOvfb3NHgvoaxWLuYjHQ5DypSct16rl
YwuivrqvyiTiFQtx2y4AQaN9ZCWo8z0ijp4XnH6cQvlKHukGHazurXuFhPZGVUGnPaRYb1BElqJ4
5UNi3wcJNdGrzOhrF8Xv0M6SXam/2uxO05sy6b0Z0WtGzc82EOWdHPwO0FWIfGlas75YOILbOKZb
g+CjbYiB9qxsPZRGQ+OyCzy5RjIN1brrcjrArNmoMVnMoSaYQ+0FG2QWFTxgpfcAbokiwZFUl40t
biljIaB2cbLht1NO9GvsjCjc8sfDL76smye8l0PVIWWYPz9BNczgqCKGAY3vaDAWEI+ZNfh9Uu0x
M0kaXqpxLKwvpe91CcIWVCLudY2dq74dsgTG+bw32Xb0stEahEFEUWTwC2SaeA7Dfk2ypEleAMhN
yO8TYuQ1jT/Rro20Q0QqEa5hbYvYpi+q3i5i1P9a8ET3F/a5mefqSzaRHk76WlnCQiQf7GcYzl7z
ujIQ3EwNEQBXCDP8t9jWy2wzsg3MVkkUo5AEbY/j4cLm9NTWlKollCNdt6g5ftyaTpOBdK/W213P
+7gqwXe8ZmYw7c+PMh+dj05lHCf+PcrRqcyG0u63LiuamWITktmwNGToblIt975GUdJfTx6pWOfH
PHm4UBSBLeFYpukcVUdM2H4T0CKuzIl5B0LtWxkF1VLzRv9C4erkSI5hQby2wFhZR/0K25j8zmxU
u3OJGMMJH/KeWEBBeYKXamQnh6J4AA7LoBYtjh5X1tNCHh273U2oIdnXCvFN4I24CWuZXXhm+vxQ
jh4alSJFo4k0K45pR0em2rC73kf6vkPUhSCZDWi0J0+acG964DvRDka2GQplsZSHxHpckbdovKuy
yg5lFesPFXtD48Lp/sSR2+FwaioXkQql16N/UgFNB6xo1+1IRiYWxsMDJxFoXqiZnBrFpEA4n4HJ
ljh+niAhtGZqGGXqEliKZTusYmqky/Pz88Rhm6YTHTx6j1RJnKOyaxgMcMYNq0dySB0opD6zRj1W
bpWelN/aGgPT+fE+Tx0OIBYdKJveGoTW+fd/O2z3mH5rrRHTro8s4zriQfHF08rrSccEfH6oz5fG
pJGUuJBWSsEvH4caEWPmE3EgOwybnKlTFDAQZLB4Bgut7AlvTaIBfuD5QT+f8DlCO1S55qwpzBxH
c8NXBCPg23V3sh0QfEe6VYdrrcmSajuZjgcrq2sybEgu24wdhC6YKOf/AZ8XOVoQxtwaneF0pj7f
ld9ucBsYotTbUNvBfnRuepQKhxFt1zqt9Q6nV83RfxHVXigvjPt5ulJaoL+CI48VFlnhx3GtwPKo
G+XebmKWESJbwdzP+aCev7rPo8xfB9ptumvTAD5eDYThjYOdO97Oi2GsjNKYFfHsnc6P8mmSOiST
2tj55nKIa8ujmQNzvxgg7aldmyNP9WjKXbOJQ1iaJcaF9+/TBR0NdfRNEjUMemg9aqf6Vt9B2nUO
FMCyP/2+IgmwmA5IF+i20XH4+HAcYPSlzHp3V0QzVm9OxPM45V1YsT7fNloZ1FgBGdObN45L152b
SAkGy98XHcDaEYUzp1xZ4jdMSjd6Ov+MPt84E+k+FU/6X7NU/mieq04hY0tdH8qJL6pDhh4h3VFC
lqvz43x6n2hI/T7O0byebEg6gZYG+8bAo9Bl2lKv3zUUilfKs6ZV7WCoOD/iqdtIC4rKvEulkOn3
8WHhpXTC+QCxd0ZC4q6NuE9vTLpJ4aa3ACycH+zEbQQixCS0qeyayDo+DjYafaTFPgYsRLb6Xukz
qCAFi//r/DAn7iKCmfldsgz6e9bRZ6YOhpBwgy7YZ4Ht76OcLA5ii2EcTam3TA3SBUjWwLlyftQT
d3KW6bBFkTQWqcZ/vDgKfaSwjS22nMzLiPWFwxuFgwL/C33k/FDzdPuwTaGsy/aETgo5hnSmjh4a
HQwd7/oU7F1ORVeVJuLdCCEdxs3kAQg28vD2/ICnHhybA9PgwMF3dNYb/b7OK19nz5kbwX5ITfXN
dyz9JXZlvvwfjELbHO+TyWvmHM1+UQ5tMZgq2OuTUdYbzSps7+COE4ruPx9orsELmhj0gd2jgTpb
4lovmnBfWma5NZJ6WiJqr/781eLswC6cVVAASjm6aQV5uNqY1+EeAZG/cdGEYIONsp3C/nnhe3hq
QjAdLJYPPsg0gj4+HwKJKOD1fbi3RPXYJC7nwCwGHSrbF3rt387fvVMTfW4r2P94tzhnfByMKHVV
IbsJ91mdyIPw+/LHVBMOZUJhvbCBOzXv2N3QyCBblk3j0YKRJRlmqiZhE67D3eZs33n1k+Zi9vp6
/ppODsQhgxYsywb9ko/XlMgwJDAEK60H7pHyI2CZJ1MQ5PA/mOKzcINP1kz/ncV+v79ICcd+mWlR
tE/zuH1WI05qjPHk2f7p1sVBs8auhdeIX9ADfhxnKvF0TS0TQgUWGSqBbqxG5QRf/vSu0epWincf
EQpP6WiUuglGyiVlvHeqYbgDHiPuUuC5F9RXn+cbmzjUSKat4+hAP/7xWmjfCLeieLKvCet+mcKu
XFltjhiJSNjuwot0aax5x/3bhhbPgqM59hTDTzGmB+SIcpHXol9SL/YvLA+fp5zNXLO4gTTISPQ4
GqqlX4Etcwj3hGl4T4nm6TNaSV14g05d0Hx25vDIB/HTEQFeqCmrMI32XRzWCpZA77ZgOPDsQFxG
nnxhV3byonhU8xYQKcPx2iDgKCkLPuCelgIFaurX143e2he+f/PK+fH7h0aIBYH3aBYLiaMZYcy7
cHLdo73XYcy9xmEmZoeK1W0qyL93AE+ju0gLtP2cAlyvBj11vAv/hBP31eGmoqIklIOd7tHTs2pI
OXLESq3qGYKRoRZHWp1H+bPuC+DE51+0+ad9umCX28lZhM+JMD5OS+nLoscsGO1la9YrinKUHmyA
mZII5Rs7wvzkZ7WxqVzqMOdHPvFAHcHCiOqLugD/fRwZT0foJmkQ7SOirxZuiaes7Y3xwiw9NQrh
4cigkL/YnyQbEBRph5QNgBbkcs+2iALi15wh9C+83p+/kzYVK9uebyOFiOOJ41F596yB+6iZ/fTF
bmTxJVK+Ryo3e8SCDpZ7YcBT04Tlfs45Z+eESuPj7UvVSP5vDyGiqNFqjiRBrZJac28aqngXFuP5
SRzPEVRznLw4FLmf9mhZNkVlJL1wT0Jnu+Kd8JEd7goCh57yCE9OhLPsf3J18wPjG2DPQsSPV9fT
T0xCLYz2VqfLVcq+90Zpg3ZFkE19YbU89QZQYxAW+BzEcnNu/e8LcxU2VFMH1rE2bJIvdgArpGy0
9KZvMkGEmhVZ2DQK96aOVbc8/wqcfIZI0OcLpTqvjg7oA409abletB90u3413SZCbI6jpqA9Oqdu
nx/t5BQlGkBYTE+LFe7jhQZBWo4OY+yd1sEcXEDtDqY4Xmadnt3ifpEv58c7OW1+G+9ol5oWFX0W
2jD7tB8lNbLk3W/nVJkhAvgt0/ROj5P0Qp311B0Fu4HwzKCuYuBC+PAwzSwJoALMjTbPG2+9KHBA
ZeL+fiG0WhgX1k79kxSFj8Tvox1NHbog9OcjI9rrVV3Ac8pg4CJf8GB/YcLOoixAFUFfcmycVl3V
ysyecRxc2lnoJhd1/H7iQObYq8+Cu+NTqesFJPqQbb3v+p4iUkYA+U9wfbQ3GmXSQOzgEiTXmY3s
gSZ83j/gyPbu27DwN2lhRtuhEtMysImZvLDEn5oBhskuhMaBDqfhaI1ynLq3vUhE+1EHjx7nUV+v
Mj2mX0l1sY3Xfaa+87EvLpwpT04CyQ6Kvzv3K44mHgVDz2tbpDwtRMOJXKKnKfIgsie2dmHtOPV1
4aTMLmtWZiPK+zjdyN+rPKdh7TDhgBEmk0W40DuxOv8inVqhOIojPPnH1uRYZtvkdZzV7Rjt8Vkn
ZNDb9ZeEVv6dgTPsEbeqe2t6gAoIe/QvqPJO3klSBHh2Dgd09+hOAowSRZ3p0Z5ECECAINOXvtGZ
N1SCywtzZf5Rx5OYMi+MJWt2qxzrb/mAtSHb8Hg/DdV76jJVm7qc3uvSNF6oVODmDpzxBaZI+o5q
o74gKzv5Dplsf3AdoQEmJuXjkwSlV/I7XryvOBOsNS1tcEFMkRtcQ9GsvhAh0jyr1AJ0VPb6zyG1
Xsask6vCac0v+OnQrwRWP738+YPHwGC5NqZL9r7z9PvtzBADB6OTyRZJ5CalngqE3MorpubN6MeO
wkKSvdLkrh813bAv3JBTcw4XiODbayMaPt6d9WbcubmgSaVyrwfpGimwVXmEbGMBaq+H7ouEGiix
iFW+SEgMbC+8WqfWDtO1DPorJjrD48KQNqeym04d7Y0p1g8l4rC/sKZEO31GfNaClBfy7czxwr7j
1DcS+ff/5ew8duRGtjT8RATozTZtVUnFkm+pN4S6JdGboCeffr6oHswoyUQSqZXuhRqKjGCYY34D
7YGChzzTlyvuiWSkVlAlflaYSKDhV1xKLEWkvPTU9R6NQlM2Dve1I2ZS+aICTNhv64tXOZwiSOPp
nPg1Bmfhfsi70jsgg2zBEY0z7OFub6lry2rqFHQoY9LfsRcPZD8HmAtmHk9WVLuMM4h/mjQEeehF
cXQahsH7FZFpfbk96tVlhWhHYYcqpq0vKpgQLTo7hl/ndyhuIA4VZrC+dSBAZ8mt605GpzWfbw95
bV3JTFVZsyJkXa7r2CKGkkAe9Dss+15wth3R6ccGLgK9bKbv/2AwC1KTLNACnllsmzhEEg+XPpJ7
q0Zhs6NndyrHOPsHI4AwOt4ebN1LJuxgMNWmO+HRJVusJh6ijUC4DKhqSR6DPd2wV+guHwEIzXtb
C/d9ZmrvY7VB3jlBa2hCatdHRdopd8qIIujtn3Pt4qZVxgsB7pNiw2JHya5D58R5ChSoS79hHdn6
aRnRayLecdF4GMVL16UBar3AgN5idolrwu1fsCbdyAXhrgIMzEvFHX55ahGJrYWl8BPqtDH3ntao
49sZ0vEhEfH8UrkeEi0A5961Wmu+VWJHQ6pN68CxD8NWHnjt3gS3QNWalIy+mzwJv13ZfZhEAmZ2
6qMa4Z7oQ5SYU8yheNNV7nTqushDwDfPECkp7a19cS0clYRSg3afAXRisS+aupvCTEkzv8jpGe+4
tcyvWLh0X5UWW2lULpvmbPRd5O7mocIYLysQuaAlDwl341K7dsuQTVHFgDzARl3sCcSRsjSdu9TX
ugmAclxTDd+bcQMiap6oTyIWHQa/kNNR543Y79rI0JB1XcJH1mXQlnkVCveZP/OfIH5UFWgvdkpr
fsg6kHK7GvwkRPV22uqAXrtvIKPKBg3saddcvNXm6JWTOSi8HFaZvdWQCdqbSJ5+6PXY2cg7rs0R
+h9bjMCMqeqXe0yx5ygGWUhxFMgJEottsaeohSeDZyhvMGT6khS9urGu16f3/2MuIt3GwtgzrorU
V6mMvRmm8APQtuJNUFb54+3TfO2toGpJhw3dH5Ay8pf8doJKQMpCBfzmB6VAcXnQ02k+i6LrPCTA
i7DDfwDHtD8YEx6bRwEHmMXyAkGSDkbLVKX+UIAOw7J2RrqIEw7ZJjW8Y4n43sYJuXZPEFDK4Mpl
xyxrtCNWZiI1cAgZ8Uo/Bnllxnu9CMSDrqf2m8GJIzQbeSVRvq63WgVX9w8RFWUVGW0b8u9/W+Go
R+kEwdXUV8L6qVQD305wxkHd5L0SBwhponJze3mvJspIDfzfiIsLuvCcTHPRGfELHQaASeh1aCoR
oJKh109O0/aH2Sm+4TTrnfW2n89x1OkbC34tVcPElIYFgCcg24vzSc1Wa8AKp76eI5kdewh6uXbQ
b9RYrn5W2zMJc/4jX14uLWo4xizyJvWjwklPFrV9tL4wpkDTLXqLCFx06tvJrXbKBHvg9iJfPaG/
Db34qjbOFPgaILrX0MtSdp6dRZ+FGwP9VR1Jg7g92tXllIR1eWhody6+KDrrfW02WeZPyowzm9v3
RFaVGMat6sa1aYHbBtTl0VN1lj0avaUgr8UyMXMrtMYS20KkmfA2p6BQq7B6bs/r6nBE45IfZlOc
ln//29mo9GpGi91lp9rSuSEuMvEXMP7ml4K/d/YHe5LcTjbSZKfGWISN2ZhESjErXHUd0pUNjCP8
G8ZoY09enZLL7caup32y5FfDbWrKEKdpv6WngQxVhMQOmpBR+3FoMEf+gwyKUBASNchCNCEWQQiK
OZQ0uzrzu9JIP7ZmO31DSy/6iqIHMsoNJYQ/qDKRsCEroAHHI1ddBBsBBkyIIsyZbzmKQ4yfVwiI
t0DjM8g1+zKazHciaKaHuzeKBy2SZIYCPJJm8hn7baO0VpDhBk+wZc5GgIwbEnM0D4FL473V6Bv5
xbUIF07kazKO8iRszMvRuLEDlN+p/tRZAfOsx7kzNrPsUUzFdLbDWj+1epC/TQBCozdeq+KgmI3z
NdOaYmM3yXkt6jQYydIxgrLPNbfs/9oNxhbcoJmf9OaI8UIdAHAPchXqQh3Pxqe2wDXl9lJfea+Q
qpHlebCWbKvFmawLKFf9PBDTUWf9B5VVWHe4SB9zSC4vADGDExQep9+4Ca7ccJQtJcWRsyndcS+X
vIkqr+xGlQ+MGKZyqCOnBYo86G56vD29a7UnbjjorxR5pELLIrYCGuwoZVHn/lhPZnrUao8GnK2X
2Wc0oUmXISUlD0kvkMa3kiNhQ44mewghF8GO5yBrxIONbPm727/q2neWXTOLU0yMuQRCzrUXCDLo
3AcGhTuH6GNczbVSnKECqo9AxKtvtwe8FiSg/SeLfyaJ9AoirQdD2+cz9xQRUIDgeuth965Pj+yL
QfLC1H1KAxi1uA6ShsqKfVKVtNiY9rW9xlVJ6Ek/hkdg8a7RXwLM4HGsKavOn2Ixf3eVbHpQzN75
WFmxfWK7bVH05U5aHinDkN16h7no5uLlHtPMVAa6zr6bG9OHLlTt+U1F+R49aGoKB7Rt/oLvpWDU
UHQIJCOMZMxfbi/+ta9NOEgpG7QvTf3FHVoNUOOskVM9apNUBx8KNDkt0sOfWHH27RtvRlB/46W4
ttQmlT3yNDCqK/kjJFYjOzXtzG+UrP+so9f6mKuJ+exMfXVATlJ5iADpnm5P9OqglOspNdN4Rnrn
8lSPozUZNcKsvqOjOQgFVTmrUwz6H//gBw1LpG9DqrQbm+oVz7v8wuC0KGZSDgHIvQw+szbIWsXK
fcyfy78o9mLqUDvDl3ouh7NqhCgUxtMRJhnujmaAVTFiQLh8OdWjNrfR0a1L81xW0I9vL8bVm8fS
paYXITclnMXNE2A8xZ0NX7BwYbT1Co7xgIiGGOMYBdc2DeZqYMBz7OMpPJh6QxO0mHbgsoN9KXCu
0NQo2XhXr+1E0hIyaUIINEwWP2lKpmrQI5H7tJkdPEB6AOKsTidp1OgH8sr0U6FtLMS1EyjbDjKb
5s9lvUJryyiwPR3e5FRpJ6sW+qMHZOYRYo04jRaYAc9VbNwIxgBH1mqYtjbItW1p8ZzSnCecWKVk
WYxhdkHX2bdN9AkOQ0efbtcbBqw26FXz2Zsi65nNtRdw1JE/ofBtQx/fcamguamk4ilp6ulXNIKB
3Y21W/7AAxfbc1Ufsh+3N43cq5d7mVMnMxzZbdRpOF6eIDRlajMJALR1Fa5ae8h72mcjq81546Su
w1bw97Kfyc1IkXPZgUgRytY12VtrBVW7if9r8QhWXfmkZbhl/7x7VnCdwXzLbcdgi20nZrzfsRQG
epiZdngQUSnmsxnGYrg7rGDdQFOo3AIEj0vchlEV2KXGdMXdFCi+EZT5AcrTlnqZfKYWHwkjQFA9
dA0JKlYlIt1omC3lBRrgZQz8y61wR9RMLN2K2Ii+5EqB/y6Mf0mkV720/357OdcHitfMpnojoYI6
NKPLTeISVwANi1MfpJXzzoNIOx8LvVfDr5VSV9QiEU/4t1GcmKelbZvmOCjogt/9wMgn9ZUuoEnA
ovyRv4XoIqIjEeMD7DvxlGErY7dYA4PwwpVG0SYQTwLzsVFk+rfbk19fYTxogA8k5JMzsgydnDAO
S0IV0rp61IM9UlpzeBwbN5/OVs7wh6g3q/sB/gwKccEk5+KzL5EPBUqClT7yxWvUbX9QDsRsqrf6
s5kZ4i2JefxVeL238ZmvzBSoLg06Gi1SP2kRNihKaFddR9HTNgePOi/hO0y9rJg8eKheDDM3U92N
r3rlXpDxKJGixpMKU/DyqybYu+XIjdIoVhGUOHR576QPmTAEhhG50n26+1vKpoZEU3LhmYZ6OZqg
GlAGbk5yaQ8GYgeFKrVXR+Wz27SDT7W9VTYuiCvzowOJPJ5pcb0C7rocsQRKYVdekPma3qr249yq
Yji2tF+qL7Cw6rufW4eECuoP9DnKrcsO/2wmnTXpRuEbGWYAKswnv89r2NKUss4mXYrPd68n2GR8
+VCyolGzxMmhspUWrpsVPjLN2cPcGsYux3LxZ2E3zbhHE3VTyHH9tCInJCl6Et2lE19frieOp1oS
Y1/sAwPHcwJ17JcAOt0ut6fsweo7742XYSKxsUuvvJKUB7iAqUhA3Vj2YqhVYBtkI7POBaR/VuBv
/yNEND3eXs2ro6CchHYkxKiVEI9Wh2aXwLbyy7Esj5HR9HtXGbbCxCunnLWDaMD6STjeYkci+IkR
hhhLoBnkwyczBm+0G2Ir0U8zksFYqOgTLhi3p7YeFPwrBHWEyUlMQM5ffjYjCuu4a7zCj9rY+uBE
s/nRQDbl5xwF1ses7GzrcHvA9VrCpyDjAyQqWUtLUkVSSAlT1Sj9zraVY1eZ3SnoW2Wjj3JtWlJg
F5KSQbSxRBsWISLSke0yCm4A+0bHfMbKywAxiJpS8awbpz+YlYRxAAGRAcfi2yEs77QuOie+rQzG
c9RCZTTKaeMZWB8x/n1Tvj7kVUDPF5dkqyh02epU+IjVJ09FMCPMHfY972yuA7dt4vFrEGLyubFF
1jelHJbSCSLBEB2XvdYKf5NsNLzKRwKqf7Fwh32iNT6iZGR7qXL/9gBmBHvbAA0DMGSxkDGyz0jp
R8Kv7f7frsq78xTezz5FfJCdJ0+aB614uTsESiWT1w+1n3QCwXBK3+Lr1FD5O97eFVd2IaG1h0ol
uNO1gNeEn32YUdDydR3yS1854RPG7r/0rMIBS6m2oN7r4biBqeHrwGwBky0vkKk0kQ1K58GPyvDb
KFxnr6jNe9vq8dXLpi3K0jr2fb3vX2Mw6sJLFYa8FYWKOs/oa6Vig1cL1GofqEmbHnm+vbdFn0eY
aIUiF3hUesNWG359GLgsId7S2+NhpaJzeXG5BdD+IhU4teZoBhdu/VerzV9C8FRYag0vRaWK051f
k0cNqKPEuVBgIDG7HLGzDOgWwlOeo9pBhWU0jwomoVVUuLxvs3ZvxPA6msOxA+XA+i7eU01toBRX
mvIcZ7r6QILWwiiO2/mBB9+u8AH07I0RV+ecgjMB32siqNNsWqxoPHZqmQkyTgQWZhsjN0VpMZrV
nR+1Go3WxtlYvQOMxrstkyYmRyx9uZo0YQ1QFJI9009YLI2d8t7spi3A4bU5ERugkcnB4tDLTfxb
bjIOdWhwC2DwOM7DAUMj7eDmrvKkZMVwb5DAhCQtjPMutdSXl0oWWUmBvG7iixJDcJA82XHSBn2j
hS4/wkXGyShoM8p8jsBnRajjtg96CzU5v6O88qkEMIrsZ5xQTGzzMCj+GYo4VTHcUkItfNMZAa6x
Tlrr3pbexLWFJY6l2cXyIZ6xWFicoLBWxs3Wp+QYlMcOJ2F8aCPT6p8Tz+7+YLMAzySe5R6lrCh/
zW+f0Wt6q3Ms/H/dAqC1rqpYvrdlgZPK7SN+bVa8CBJARyRGS+JynKGe8gmcDYCazMH3h1av+yN2
9XmvBbFi/tFgYEcowJHaLfHTQRtoMDoYDBBoT9XAS8Ij3Ob6w5zn05as6fq4cYlgPgJc20RPY4W4
xDU4j0IK7v1UmccYbSlE8Gfv3q7V69rxdAMHlG/CIkIZ4hDj+UGhB5oL3MUCq26xSRFG8i9E2vhF
t/Pk7lPH1+K5o09GBURbBl55hYIX9bHcp1sheUCDUyinNi9RMby9NVaPK1Oj0YosOEEDnGO5wL9t
wT4pgsiqqV3WWdsLpNO0XNkhPIcXnNNXcbgTQtY5bg+6euQYlDPG9yJRZZqLU2bPZKmxyEM/LE3F
j1VFPSmoBKJeU+cPc9V809Ge24gyr0yUXhOWWggnX2mT4dXVJTHIX99MsIVr68r8Vnpi+MDLkRyU
AD2WjUmuDx07UtpQ0HAFAb1Uq6/c0hvxa8r8dKT2ccARqflXUcPpU61MiJXdXtH17OiF0IFxge4B
f3cWj5woVTOywc35+ago5V7Xa7U6DJU0unNbJ0p2sZWLLduG9WeEbA0iRsK8ybOWdP/EMzPbztvM
92YreELuF5HDbDLbDzrh465NxhA5xy7WNt6K9Zk3UbDivNPoI0Jagp/QYewQSaTt4A0zmFQvAZ45
OvXdYRHsTBhk5Fqys7rUrMILa1Bmhw5m6sw/WyOKf2VF0X1xzUIARqWF/vH2F1xsF3rEpHQGTSVQ
wAiILE/8DBqyUfRyfOZODfaa7N+5CP0dotbZEmZeLKAcih2p074C9urAsLk88yrgKbVy7em5QND7
Yx2XNhXVOd6Iu66NQiMG+xV+MeW2xSFvZ2QLi3Yan1WzoV7C+3NMTJz0bi/bUtBXTkYeaKrEYFMg
gy7eUCsYxrqMrOlZ8nnSvaElAl9qr0aMNhaclYPXN864d4Qz/QpbvSp3QF3styHJoeEPKMt+08LS
+VCqrcAZtcBSdRcbWYBCYdxkLD9abMouBBHW75ocOOzjoKJ4+WSWidI+Nz0nZI/JoMhOdJ/N4axP
Rhmd8KPM7RdlNCb7gMdXhTVsBORIBAOp324ynTB8m9j4tT6nldvg2VRNNZakaq2yUibJ24MK7GZ6
xLIz/5ym+Pntgroyxvv2+OvaAeUn6qfCxZFafKJZ1yo0A131WXRF8xhklXfU8iw5IdMtjnUu9PsI
QXI8iubAe2jJkOsvqzIatnOmkg/aszEIc68ZlXWU4MZdNxvJ1r5gD/8WUP43lE64w6tNk3gZ8tCZ
6O0pmLVnNW3bXReCepixETvc3n1ygZajABqn28gWRPJpsYCmE2WIPI3GM64XChqx9RicBqfRjvhs
K3t96n61iWaXp6mHQnd76CvHi4WUAZYDeGnV9jeUAXfzMRufhVXkh0IpwveqnjkbO2RxxbOMlDXB
XFG4oxlCKfLyquAgqPaITMOzZw6f7BhNx9FVd6KIfoaIYOymYCuzWU/L1Dl5tAglgIIW7uWAStEN
dl0o2nNiF9VDkxSfJ7PaosRdHeRVn4kiiQzrLgfxyqZrE1voz2ELhL8LtejEfTFvbI71jU5tXKeC
S4XJo5O2iBrbrGoNhd75MyCIoDz11dxYO8DV1MfR095kE175VBTRIMWjCQYwdzkpx2lFMAW9+TxG
nvatQ0j30YAW/wRiIcSMzzBPYzolG2/xlTmCh2VYqCuArJbiQoqlNRgz1uYzSbHyw3Tr4PM8xBC8
sNwQ90Xh7EVA3Zw2rJVpsprLNrs1TFpcJ675jKQRioOKlR7MKoJdhiLtIaApt3HCFjHVf+PJBpzU
UqAuInfRb6FxmttDGFCQeU6CdDiMgZXvnbFB0rjE+hGl4/H97RO9/oAyIn61iEDvn8bj5Xgx5r5K
jlbGM7Gw0++DyajaR0fBwPhR8xpHvGng6QDWz/LU2ohV1/eY9OjlGSCIBMK+hF22KiHeMGvWcyym
ch9goPgPQGjAUuCkzmMdTh9M2Iz7Ueu3JI+uLLJElQLNpQIAS9S4nHRCRzucXKTf6KcOhyoJWvSN
J5xme5RZi2K07/6oVE24qS0aEfJ1WPQcIWQLaThMtcsJix0U8vScznG0N+Is7Xein/pft7/q+q5h
PJQISYQB0JIKXE5w8uYIT9BWeWb1zV3bFuiCuGKr/bCEeLJZGQYKlZwYfY+V7Nw4m6mT2sqzpVh+
gX34oemr74Ol/rJaI8QEtf0YR25zcNTpZdCsBzcZx41NtKjh/PcToK5wSJkt997lTMGNA/gksvE7
0+6igz1iIPwxLUkGUDL23DbZVegK5GfcCaLgZ6dpiBg7Ktq+G/fu+hwBgqQRQ85FWksX/fJ3zKYu
ojROQ98Tgbeb6q7S6NM31XeMpeddlcBcNKNRbBVZ1tOXJnkkX1QqSYqWope94400SvPYL+3JfoAc
gK+xWeWVumsi3Z4QW1bt74Y+Wdaumo32c6EJ8+e9e41WBoVVQzaieKwXL47j1KoTD8DTIrTgnptU
S44W/tYbO3p9ZKklydI/zjxsuCXGKhmdIM3AC/uFoqu7IRme6B25O69XnsARbNUK1ueH0aiPAYfA
c4Wo8fJrclm1Ignb3Md9pfiWGgV2r14yPNxeudds5DKSk8OweEh6Idq4rLtHuCGYs66Ufpy4s63v
BKuX7uqawui567T4Z1mY6nzwiqFCDVvB1mF4ClHEGA5ugbaeXam9s7dzTHY+Ikrl/QjpkmBV7gE/
3ieNKsrDpHmh8ciN4yQb3I1rS0S1mdeXtoFsHVwuUZ50uGx3njQ073AvDjJl75QIzt9eovVTD8BJ
mu9BOAJvvCpWjuhGT16A9TcWV1hBuvZhCDJ7jwvsVtS5mhBFPdBbUl2Y7bViZOK1bleFE5R+q3mY
0faRsnfRLd9opq7uCUbhrLCnyIHo/y3uqzJIsKLPhooDm8cnURuEEvVkK7sgQAIbU2/Rnzpbv1O9
VQpEST0L4iXo2kxzsaENY8hslEyE32Iqvm8UvKahlY3H21/ryhKSX5EPY6lK1XJZsszyMU4nbFz8
IdD6fdu0IWlnFR9uj7LaE8xF3rJ0AnlPUTO+3Hn4U1ixiAfmgiL9wzzZyXNGaHOg8rPVdFwPhUDS
a6wJTxfa22LZxhmB5t6bK38eGvvcdKZz6EMb2qIS3f2AEABBPYGeQfVOIuAuZ0UlJjUQmxd+p436
X3ybFBUU3OqOiZjGeCeGLkD2ZtbvjW/lsFg+YQH4iiRczFBtk0KPqlr4iW5AqGun5NgPwfwtSCO8
6PNMuZOtxE5kQEALhNLkWqviedwKWYkohK+6WfXggtI+R2naHrvUubPt9zoUiymxn3SMqRpeLulo
aZ2Z1RpDxVr1oCYICzax2R1TakNvEoQn39/emOvtj6YKwRCVOzI8RJkvxzOdKvGUwBA+8GT7WOZW
cco15U6Q6X+zokLIEQDyTwnlchRLdGac9Z7wEUxUD1jM57tssOeTpU/VRtx6dUKUIWmT4XwKme1y
KEdL7aGdXeHPlhZ8B2k1vGvaad6449dXIsv22yiLz0TLKwwUpJd8aCLWPraddtwbiV7j7AOu9Ydi
Df92dp98/oOPhUmKvKv4ZMvETjiFpUHsrv05dMOnQRqAGFjy3L+CbHdALOSRaCwsnX8tsw2UqLZr
v0OIlKOcYAgVxdPdNyIRiYQ2S+kxaIeLtzjAG0bULhu9CZJ0byJ26bsiHJ8crTPe3V62Kzci5tM0
0CTvmCdisccBLoYQ12bhh70XfszqWX2ctOhNOMX9RnR0dSRqCsBhJfZ2WcqNKdtZResIxJjV7uA2
brzTosTdTzH9hduTurLPpVI99y5oGQnfvtznhDGt0edJ7bdjqOzzSi9Oemh8+INBqETKagLd12UE
m6t2ZzdRUfuazOzbfB527aRtHaZVnPy6Ewh9JVuEIuTiPq97bF+qrmfDcVIfRYXtjJgwYSJYE49h
XmwZFl/7SroEysgoFmtVebh/q1c4MVUtr5uYVRyMCXHg1CmnQonbl663ym5jT1z7UCAHQaNJEREK
dpejGVBNg3yaa+jfRnWOQxW/Wgv3sttf6vqc/m+UJTYs8KCmobFa+00c1wfK/MVeJLhrlVH48/ZI
1+ZDB4EghsDMAANwOR84iO1MYbL2ayXuH5NhNvdhMwbHPxiFDJGPxPZbQZ5DvSgRIvRqv0La7lBr
079ajsnRHwwixXLohhCxLyP1uBaDEg5p4wd6hBnt0A7naLLuD9IJnnn5+DggBFfYX5QHXa9zy8YH
MOH+rRm95T2aeDvq5z+YDQRYyXHjLV8mtZjptfYc5A1KsfU877x0VO1dXRRiSzr16g4AVvvKKaMZ
Ivfib+en9awWQlfMsuXTdCA1cHZYLN6dz3JnS8gCIHvEsXjzLkfJOmuMexNpOdz6jGNQNdjfOUAx
7l40cjQpqoMUFTwGfTFKDzbaqm0E7LJe2ydJrByMqrv/hiMYAU8iPS/kn4tRwj6xMfaxYA3gjPRO
j2P1X5hwxvtwbtPHkUvo++1ZyXjqIkmnrMR86PNR7qKqvnhc3aIvndEFjD07ldo9lFErlI9DNHXz
czBMpXguxiCwT7GDwfMDjeg2vDtEp3JIJRhtM1IQoNOXyzrkLPlo9pWf1g0l2igMtZ9VhtfLHnaY
8hWBoW7rBly/ImQ9jOjyB3tmGVCYXoLb32RyzIhgun1RKGZ+Ascwn3Hng7bs6Hm+VQ5ejyl1ryRo
m8oNkdLiJKgdRNEEmJwfTuoQHTw1E/Zf2Wz04WfFrBXje5Um4UYRQ/6bl9/2ckz5m347fWEz9CM1
39ZvO1V/m1IcO9hR3n6dUmLQ29tofdDldcJVT8dduvkuvqLrzo2poPHow9hSDmMNijoTYbXxQF5b
RLYq1hzUyqj5LCYU91rbq43o/MlIv+Rm0+3mJHnbzfpjl5Rbwe211ZMeVPS4oR8j53m5emWpzSkl
3c7HKrN5QlDsH5DN09md8bK+vXirkeTtxY6Gg0BbiyfmciTFoPJXtWPru2WlHBLUQiEkGc0unqd6
Y6jVd+Le4kUGLW0Szqy4F/kkytjGGtgPClS/0sTrDklbbR2wKxMiCgQADsxKoqcXF3Ijxl6L9aJH
+SQW+i5s4x9jGuR4ZFs4Vt+9eFTHbQALnGUanYs9YWKyLAZX7wEh2SUs9QquKo58nlbtBd67W1Nb
3ZeviHrQcWQj8v5Y7AriJqtucnPwdXfgGeiAGhZ7tP3t+gFzTIu28dRg60irrv8iSPm6jUBkvbQE
olKNk3eIYtcKOzrhNcAnVn07y+JjT6ll32hBdx5ma0tvYZW5UiFmY0LU42zTd10E24Cb5kgMuQHK
F5tkjTiL7MRNThimmb6e1c4/mRHE93Y/aZhxN/MmSelnUufLs+CGo6CTWzt+58KNONMBCq0zmuwa
5lq9Mm0pL63PA1VX5JfZO3TL6IFeDjcOXZ+GbelCbu7VfRtp9k7VN2/H9UeTFg004eHIcfaWaYti
oG/mGcnsZxHU8kPttuxOp23cAu9ahMM2Drk8Xhf3PsKw9K1oxkEpkGTdy0lVWiL9dibDxyDQPEQl
kCd7cuuTbo0qXm9C3zddTD+ZIvBDI/Stt2C1b+Dnvepn0wzkllnK29gRGI68c2Yfkbc6PLlDzRCN
0bTZG9pctYU1Mp66GOfijnG6fRmsTidDAxoBm0LtmTTKuJy5qUU4BAelhkq5W1WnpDci7eRVUaQf
Oan9eODZtdy9FY3ZfKyUxrxTbEcipkDSsfrgrqXR1yJhFDZRVKn1pp/MmKFaqee+0yJiqWhotI+4
SW81WVafGtiZBjnKJeqlT7i8adsu9+J5ti04Ukr9oCtBaj9apZXRpuSNPKZFjI/sIBygEWarY8Rp
kikbx9urvjpE8kdIqz/J1nIIjS9XXQElkU9ZalFgQHiHKyl7mgtL3+gtrA4RFADko8lXqLHqwDIv
R8mbanZ7F3G0IdLKp2Fy0kNF3f/QWZvmkFeHku1WoPNcst7iANEpIWnR3MC3vNacTi2WYPk+xAl3
3psderC7e9dPmgYBGeYVe+WhX87MMYSTj33r+KNXhTs7RGpZxHG1kfStgicpbkeyB7KUKspKGrvS
PZpNqev4PXW6F8et9X8dgCyP1YBjoJcX6t+3Z7VeRDYF2TK4SxaSD3c5q6xXjLntXM+PJjeFhoIc
wp6GbvbeRnbt3huP14miu+zWSy7/0ouk1q0M1+km8OHSF6isK1N9UKq6OqqNaeFejUk5UEnFzfWj
pkR2hvi9OW+s75X50nyi4yll32Xz5nK+SWW59FPYNCWa7w+l1nWHOC/dY+9000Yp/pU7fnHDG0S/
1Kx5nWk7g4m+HMs2Msm2GNKXOtBEu4twcK/OCR/eeElV0dVHO+bCPeDui2dKTaTQntS6rs1z1U+T
8sCNmJELWGEDE2OQdtWJESXTZzReivqkJPEQ7PSitdM39WzUPbhNz/pVN8Iqd6XVa9MAjTzv+50t
KkSoo9Qzui/1FJuMgiB6fUi6rGsPU5aUCDRNnCZzl4Y1tEpYXkXwKTXNYHhQ09INdzUXirIbNLs5
TxSogz2yQqZxTs12fNHy1h7eB54dBI9JB1zurTYoon7WQlHXh8ar0NMYi9g0HgvdKhNMr802B0CX
mflf8Num+VSbdTDup2Qe80+dAzn3XIdqGB4TvW3mg2qRF+3czB6/o+9SJHvV4EAc4zxHILBKIO4e
3Twc3d3gzoZ4nzZ6j1F9bVvKA6rCQb/nnA3hiXVVzeOcItfzvito3TU7bZoG76Rie1r/FeH/7ia7
jGzMQEJEiNZ8qZVB4BSsav3npK/d/O9R77r8nRLX1IHDKkyDT6PAz6nf4xUfBU+uERfdu2DU1emD
Z5TNBCYl1sLHeai1alchT1WdAThZxL9EnvZ7gLNu+XD7PK+fdToy5CkGtFKpo7C4FAPDbKZekZei
nekH7H/KT7WKYu2x6BS8aMym8CwKsUn/9fa469eFejIkA2SoWE9jSTZDNyGuMQdKXhSRDFjXT4O5
i1xhFxuR9fp+pBqPxCmy7nS3aItenilRpqbacdO/DGnLxuxLPfuVQaL9wo4Be1NnmlUdb09tfWUw
JDNiepT7QHRfDmlEOiaWwkhflHQu9ZPeiCA7FtBo+7doKczuxhdcrySpATKKUjxMYlwXN3JcUthw
VQQFciSfj1k/aacgv5cnTghEbxxkiQzD+B/e4p0uxiGcYQgGfmqY7bkCT/ih7Ob+QUUn7ojTMBi4
26t4bVqScCxVNmT1fBFz6WZiJjipBD5UM/3sJXg+4KB0p82anBYURJAN3PCvclWX3yqnbFPYdpy8
eINpvhhzZO8dJXQ2PtF6E9JAoWAOOYLuPwnD5SgAvBvMA/P0hZzO+HsQYv4SGTiZGJWbnxS1KjbS
LZd/7/IhoUREF5l9QQMUod3L8YpRm1E766uXcsisNxphcX8I8BD4iw5P9MRM1Wcuhf5nM2rjRnXq
2tCybM9ekTjvZdUjzcIcX3tTvBQwWPuHqsgQoUXEY8bkZzKc8jwh9NE+DRrks/NMd2kDOb/eNv/r
2U6iSbdl6c/XOzEBU2lULxEmF8cGE79dpYfNxhFfj4JyCOxjapscO1LNywXOrSavsi4bXigsdu+r
3OyPSaRvdc2vjCInQR0EuB+QK/n3v1X6slCfqRrYw4upF9MTWtfBLqcws7E5r42CuL1Mr+QgS0hr
kFLEt61sfHmFd4pciX+OVTVvSSWtb0VqDlyLhIwcZ+TKLydTABmDEdSPL0ldvIkCxdmnbZhgnQOp
5vbN8Wrme7n9JbSbjJzUBXTwspozx6YwaiOZXvCcnAuQ+GH0QdhT1+6dbNaLQ68Ps/uuasJaPRJ/
WOLdmNqtthugqgzfw1yhfiaGuQh3idUp7tEKnOGtNYSK9cOLMIPZ2ExXVkZyjIj5oA3zexcXuOJk
oUbUM70QAMlKZKY+jFrbvbgO0cztpVlfROj/EV9yMDihNCIuP0JoqH03Q6t7IaLt610Db/ihiIb+
R0n79ZNiD3Vzuj3itckR8ZDeISHEe7goNxlBWg+plcwvfdr1T9AV8/1EffHgzo62sY5XNrJHFim5
+cjsgKC5nFxQp0potmn+ok6q9tCGc7SH8JpuLOE6YCJY4rlA+Z5KKKnX5ShOrBqzApn2pRN996An
ZvUFxqR1VKgL7jzULA9Z100b7ZRrUwOCLSXTkStapa5SET4cvZZBK4j4VVzke50a6dbBufKxQGJQ
0UI4hbhlGZSFdd8lSlIUL3FFOcGjkXEGi1TsB9VI35nTXP3dIQSQ7yCNDeegHp5G1Rz+NpMwe8rw
aXxD97w+hiUwN9vMt9QtVmtAsVKKK0vMCGS8V5HF325DpJUnfXI67aXPC4oEltvsVMXRH2/v1/Uo
soQONBR0DzXL5QmhKwfBLMRXPZrA7M5xqh1dcPcbW3WpVMnRo4ROxC35SBKJuthFCTlvmept52d6
Ptk7zyQI/4nEQ9e8DWdLqM9FR0r7QEt6gpI3O251zhR3dp9EWIT6PuiSpD3iGz2Pu9Eeeson85Rv
CbuttoNUVSIkYJdTdAT9ebnVbY0mYVfXna8rutgl/8PemTW3jaxp+q9U1D2qsS8TXSeiAZCULEuk
ZHm9QVi2Cvu+JIBfPw9U1X1MkCOO5nquzqmwrVQCicwv3+9dYg2eHaY+rqSm6oWld/rYF5kBEBvc
f7DiNZYKi4ALGDruOzopjTdYUbnTktTx3/pyl0+WEZZBFjOb4wllmA2TslwPd6PewjFx1GgHepq/
tXJdFMYLLwemMXDhOmte1tNWgUsv382SqbwrhzT35X6SLiyhk638ZRTUIOCEpFOuucw1mjZ48g2j
cF9z+8R46rX5qqwJnjGD8FJg6+lSAMRiIdCfWJp0a5jOEAmXz0xTwLqdIHa1FDmI0dYhSHemfX79
LZ0da+mVL7lUxJqsvo0yaJFwYnd5JxUJ7uJNpHulxLnhmAC+rw91uuyY1hKpg2sZNNb13Ym8vKzH
hEG5E11oeoocBn4815e6xCdHBq8K7i8CYhxI2MRXp+6cZqJTZx4emXKlL/piAp/ppQ+dhnSn0cpq
q5jxJRHY2amB3MrLpff0Yj+adtQCHSp38zS1W60AE4zS/hJEd3YUSgo0JPCbOeePvyil78I2KnXl
LtLM3Ovbor7R+vBSsMX5UaDQYE6+iDZWnUezG6exhs9JrlVneEGS1NeS1F5SWJ0dBZ03uxACihN2
ZWpEWHRONuuusfDvT9iX6066RAU5uxjQby3SF9CBNRkxn9LCHLg43ZEiNXtqHu9NOXgkJf0xKavb
oQjeFtXJScPi+/d4axg/khODfBzeUFJ134qQqJPeCSvfKPpLbPCTrsUyEjwBet5cck+ieVrsk3t9
kpQ7TRDGOaj2VRwWV1aEEYhWzx/rufwW9ME9eQ9vdJB4mSNPEyUsUAhdzeXN/lIatFljdEnM+sAI
Idip/TDBMXaKq4zr71vrWSa50Ksg13C9AAA/HirtWBbzzCKJekf1CMq23dLRQCNFd+kec249suFC
BOcYoSJZ7YMygHNLu1Yl1tMhldDJpXcmKurd61vgud3WBCVYaHAgE2tqUjzqvTE1tXrXBJa9IYbn
OYAe4dtheqnJvg5U4zXBCALYpq8LpYSmxfGzQ8zRVkFfzneFlkb4l45wj6ZK9bLSKnaCOIt9P0fj
bT8ow7ZSumAL3lldFV0ogEGtS05Kp48Xkjh1JHYcVGOItI5/m7zQJkOf9fluNMLJKzIHs+250N5c
2HARhYO1cHbo365DgOj9NCE2o+pdwWP1w274Zoz1JXuC06mwLbIeMd2hgXDigknLNwVg0qa7UKqk
rRIO5KDZnX5hpZxUHFiXwMWg3b0Izjmcjx9YEES9EjmRdRfX5vvJNm4HpJxuhH0X7edLi+VkSgbd
FmypUUjCCYKScTyYM2InOiStcYellu6LXCf2JtcuWW6eGwVZ5UIxpLvDOzoeBeLvkDjjYNwZjVG7
pjo4Wz3tL+mjz44CAI1uFToCDI/jUWy7gYyDTuAOmXuMaFjSSLgPgw+vf8hnRlm8KZZDElsAGmbH
o1TQLvQZkehdqJWzTxC8shk6afRfH+Vku6AlhxYGm96Fr31SQo+T07WjlNg4ZLXdhzqjaxRrafcD
X5T+wqdzbii8nRBo8noWiubxhOwYQ+eGX+Qu74fCLWd12Fk6TcbYSZq3dqGZFYSmJQGVmojb7/FQ
QMAZTlI5nUYpjXzyV/EekfEnb/P5Ei3szGsi8GhRhdJfZ9mthorLssullqZmKBP42gdKf6vY3fTW
U3+ZEOoh+gFcdOjUHk+oicD7Yi1mQo7+NSYW+lrrHWwH7PGt6OFi3AAziQg5ak0MDo4HKjp8XOIw
D/cabkMbu1J/lJjSXbhRIcTjxxxBetwEaDpwdwPPO1VgyQW1lGr29p1omqn0K9UODzU5daPX0yvT
oTmrpbXnMK0zP5pSEX6Kp3K07y0yItV3IV0T8TmL5bTYTEWNuZpJ+Vh5NBnVu6pJh+CzIkQ1u5HW
0QAtFWkwXDUZTO26MiS7cQkKQKridmY7EpiM53CxI/g0bf3cmabMLW05lHyVjJzRS00q4m3QZa3p
Kmoi9E0pj0Lb5o7o6q2jtCLfhaQjju/6wTbrnWMF+TbGTsyaXFpFo/ow5eUsvkB2o8Fq1qP9Lkwj
vb7ChNWJroWTln9lfIPPFLCasp1FYofvnSLS4+1iMN937qjPcuyLCj7LwzhSt98HqR5Fu0koDRiN
FE/Ne1XYBnEHoLLExCpFNrpaGzjfyrxnwVOgOjKSfxIg3Lgs8g9mBAHUGytdTd0Ss+DiPUf52Gxr
PZkf5Ky1vqaKyEp+26yK/HGW9G+2DniwsadiVj+Yg2Z0VzGBuKqH9EtSXdwhasyNraAy1Y0Jg6H6
2eZ9eg9TRFGwAaH02hadQVRu3pCgtU8UfM7eTU0lxG5siVvapgmy8KuA2yEGEBijDfciVoavEigv
XBnOQiPznEgK9Gfgx1D2zHnMpr8IarNULyGKpPOKMa9aLzOTwHqYKbGcbT3o1eAV+TAPO0MpjOSq
M60ROX5eTkK65UhEz6g3engoeUTxk2OJIN3IoGbRtrZT7UtkFLrmIe7Lqo0j0ty6l9MpQ+09BNFD
KCQn8yqzrSRsl+S69gcrETILox9UX4xRRJYo2m39Jk2HVHmXi2CKuShOTnLoUClPV3pTpLPLy5Bo
w7dWbXs5Av/Jo9mfRH/NU9jZnhM2+Y8gbIsHMyR1zDWotVqvCkXy0E/aKD9mc6/dTvKYkXzMSlMc
/MhMOfGmwpBKnzjVcr7uOjnviC0AILk3Zj1L/C7SpXiv6JmU7BLuluEOlogZbWaptNXNFHU9rIzl
NXyuK6VVtwAEquHJSSKq7VgmlbyDI9KrnpJaUe3S8HbGHf2hZHKjOJu/YeJnDkvkB9+Tq9eBnvkx
PjPfBoW0Ir+FE1G5iPZH1be1WjH8ikh4Y9N0rWw+K0qdy16kNWoKP8NRD7Umx+ZBkcu2TF0UWe2X
lO9W8UwjDVXYY5nSbctWl3+8fjKebuzgSijzOK/g6AH8HO+ESMsDIOeh26fOYBt+LoR8Y4zO+MZo
aVQqqG1BQhFl01UEljseR221carQEmFEiFyuSqMhdyHBJR/BqvXNCONjG5p9EV44+E8ae/grQmLW
oKQtcTFrRn8WR2PQCaq/2hqCa8t6ShRBSlXYIrJMCxrcUWe6atNLb9aBwEFD7ksvGDNc/F5W8w1l
bHnmyjTvikoZd/oSy4W3zYfXX97p7Dj5ufy8lIEGTLTjh9pos5YvrlB3mh1IW1PStZuEfo9vVLa+
zVL1JosxB3Faob35/KTm4PqBsyGHEGfp8cBaX7N7aZ1zJ2qeXwir56YldOtCfXNaukNrppqmoqZ2
P0mTo86ta2FKzl3TB8m9k1rJVtEr6XMX0RpFhz5/fP1xnn4LHLWwJmGUoCQ9wer7OoxpNCg0vEXx
QPJx9FHChfbhjYNQ0dJQUgBbLVqwa3oYtJI+HtK52A8yDJKmJXXAUiXhvT7KSRVqgq4uCRHI9uFN
r8E7RchCZFLZ7EPg3G3nVPGVEUvqp6bD3vr1oU6e2lK4E+cCoY8rI1jK8VoghceI1LZt9kbVmVfR
IHJPGxTtwod8shaWUZZ+L54HVFPrrnLR0QImDL7Z12AC71B3NKhvufEjw9gSAvDzrXOCwAeez5Pj
bsrt53hOteQEciaSfu+UYsKbzyxdOZTrzeujnPZTFqQTv1mUt4v5yZqhi6DS6kNe1X6S8kK4ilQQ
oFVXIULzIFHU3k1tzY42bZr3+U/FmRYf11QKoNSlomzfF1lajtusRjh+m1qZ0bskugeXuninS4lf
Ehidk3Fhgaw1mkrFD44CR+xZcTJVS5P4CaWwG/XjpdzYM0NxwaO7RPXPs1+3XcOQ3SQa5X6fG9Pg
40uXfsQ1U7upSqm/0Js8OxQIM6xFOoZI/Y/fsBTVkyMivd83cThaHocQkI4Rhj21otzU5vbCq172
+6OrACDK0pxbgmK4fOjL7/ML2DdVWSerkyX2HW8x3yPdlIjHmjMDR0ibaDev7fln14XRWKpbaoNc
f7R1MnthN1aJhf23EodXJKLTMRFKFF/CYk5uKvx6kLY5o1mGS9zs8a9nC6nr4OUPe0tSYk8TCXUr
bbT3serQcjJq5JmjdKnDcLpzvCTOLv70tBTpfx8PGmm4fEw0Xvcc3n3kknhjHAKeyYVnf/qql2+Z
FbXIGE9v5FOG72aaz+Ne7WkJe5pUzntiWJ3Y76dZDy9sh2dG+1v1Yi104xO4cMrjWQE7m/cIJKer
OO4hsQZx/B4t0NPra+r0nS1KSWDW5baMKZV6/PickmDbfArGPbuVdI9XY2hcg5mrfpHbWr7FDqae
vCwVTXThcDkzMM12UGS2rhc/2+OBMyuEcgJTdQ/8UPlA6pIbKZLwe9kp90pdZ1diqedfn+3pAQCj
joMGsHyprKzVlmzNmHKXQzjti2xyHuJhDm8KyXCw64uH922e4ij/+oBnXiTgJBd0tghyXtfuqYre
t9wMCwbk4d+GVoKnCZ7gH4Ogi3evD3X6IVBMgVPyIsH6nXWf0iwCRZutfNq3sh3dqEmKC2EeX0pK
OPcEqdbQC+Nmegq1lboWKtzOpr0eRNMny4hbP1SMbCf3SeD3OGRfILWdeYDER+IhpvIlsFJXRWI3
my02EoW8VzLHJJO16jmpCbNLmvFScM6ZB8hQ2NwsfuoLO/J4RRLFM5RxW8t7LRTBBktz/UrXkjcj
ogA5fG1AlfQM2StXE9LyLIsKDK/3huj061Q40y1YziWfhzNzweMPvJWNGGbQursriralPd0o+9aC
LZFm3YiydMz915fcSxLa8YHEDEB3MYBl46d5ePzIhBWHkm0F8n6gZ6j5QaVBnisBXjARLEf5SRpt
KO0dBOv7qYlqZwv1vw1DUKNKcq6mRlZTTw2c8dNkjdP8XRVFZm0K2eoNj3hQYe8btZAzTzahGL5L
g6b5YQWx2b0r63iwP1J/VzLeYjGdSs2IomQ7RYP0xnh4SlK6F0tMM2w6HueaOdHhzpYNRa3s9Ty2
7qjn8PVPq3hhJSrK59cf6JmvaxE78glTC4PqrRbH2ORsIoms7LNSRretGBCAXbR12gGguGk3TZao
5oUL0ulS4UyksQwatmTQrbukdod92TgW5MZIqbpT7Rge06y3F5bK8psfrxTQbGTUPMZFrquuZpaq
ylCkmDTsHbMcnjKjHbYsXO2hmMG1prExP+vkel8rk6xfoOWe7iCgBhBJuVzgQ8E+crxG+0CDMhSx
RjHRqN5nzaR86lPIx2ICxHz99Z15lAxFH5h7GfKnNZ2RA6eT2pKhAi0TtxpL5V2s9tb166OcnpxU
BNzGUJSygeADdjwhq8Ozmhh4bQ/w2/iFIYxtPhb27ag24Yc0NrOfDtnx29cHPZ0ajty4qsFhRfkJ
9fd4UJyWs6YsVG1PF8bxzCaNP9lOZLy5oF6YULwlLOFpo68T0qYq0aeS6Kg9oY7xe5J5+dRtYd6a
tXWJ+3u6LLhqQjplk6So5v8fTygfLaeSaILuHTl6amanu5b7atqKqL3UzzuzS+JGB2Ga/hR2hWyY
x0NFJgCzXmvGHiZ+KpFpjMAv2aQJxk/Xik7eox/rokJ9RKiS8s6M5rn1a7Mu97JT281Gjcdq+hzH
o4NT6aAvHa5Rl5Or0BriQz2l4eRPjVT/JPM5jO8teCLhlYrFRr4xCzmOkCjZBD4rfR47LpyVOkD+
lLXTpVJneWDHXzgfODo8POJYA1ywj2eJP3sRCLvU9k0b/1V2teZZen9dBQiA1Lj9Pg3R9ZQ2ZJpJ
F0rYM0tzERgA8FCSLISw44HNrJ0FqLe615zSfD/rkvQ9MxrlwgfwwsNbzY9OO4cAniyMs4YoBhxZ
mtlujD2SKNsD/zfuMtvs/TDpunvFatu9jIvvbjL60hsnUR2IHYj90uwu5cSdrtwltpgznaKSdqSy
7A+/3AK5xPUxNgT23iJ2wgWhkbxmrEvQ+zndvPWrX5R/y8fIAbi4bR0P1ZllmAf00va6ZMcbjXAL
uiK0Rl4f5cyEoBRzZwTWJbBjzb2d5rSqJDszKInAwHMjDneDOpOIHbF2Xh/q9Biyli4+heuCVp/0
ozF3S52+ao29ElqSP4V999FU0sELGxvkQ7EjFIGjMiX+qGXVBWnK6TplbIBBNm5WK1DU8cMUmVzF
ssrYSRw7/kyCBJcdNfZfn+HZh0meAcJbYEC8qo9HsYaMxJp2MPbxXPW7kNDe9xEXsS1h9JfuAqdf
PBOyFiL4EtUAc+x4qLqRRiJVZWM/QcnEO5Qz4sGJ8/ZzxLL1U03Lf2ZN0n8JwJ9DNwxN55KD6bnJ
LgG9rBqg1pPzQo/1aGDtGPsKpcOHUYqGW7wWw89mblzCkc98/xy5mPWxQGFin2SVlI2OVUWgmnsM
fQbrKpgHyXLT2nRQR1pJYnmlE4lPZRs3OcXrmA072Wnj+tZsFBKnaghZxYUb37nnT8HMKcYNnjp1
taD0dLJwAG3MvR62E9hiltN2nR6rtt7opWm4baA8tU64VcrszUa/cOWRdEEbUYChYOYfv/qZyBOx
JNTsKZ1tb4jlAEZ62OzipusvzPLcO158VzhDefyoAI6HagGLge4jaz8Uo+rCaSI0pTPxKEkD/eH1
b+eUpsW0MK5hQVGBgPasxuoEmex1KCzWUzdIPio/8ZxkNS6NuZTP90Jpp8m15j7bTyKNRx+VbZBu
u7LrH9okN8edlqrRJaRkGfT44Fmu9BReoAhAiGse1VCEXVuXkb0XcqPflUM+3I6wyR5fn/uZUbjj
YOCIH+oSEbV6o2YcVmhIemdviX6Ec1K05bfBMKcLG/CZt7noGBBCccvmZa1oR2YZWf0s5TYnSp5C
O5qmB2EoYqtEpn5hRkvBsXpubIPLI6NGxkh5dU5aiT5b/SDb+8zuho+DEQU30Oto31qZ7Mp60H96
8xPEyAY6MPIROjz6auctpLJWwbTsvWkFmVt1GaJDu7sUiH7uAb40MBabTc7l1QPsh1YLHTt19mle
9JvA7ntPKa0cQ175UrzVmSXxoliDFLRYi609Vw0jtEKrzpx9O9aTL7qq8nC8u2QzcG6UJW0BHh9P
DS+s4+87appx7EF/9kZH9kmHuZ6fAPNcvfnl0AXE7nrhyNKHWO2VoxIVdGvS8MCpaOyKUvSurAWX
xC1n5gKZilXAemP/WJdmJn7C2GxgCVUJLfP62EqvU3bIS5jYSRXDd/pi8kurjOJsHZBqJ0KxciJ1
D3pu97M/sWnNH5W0LcDFulGyiZIi+8xHe14pXt2qMjpls4PZnY223t7jYq6OD4RmQr4AGGgyj+Kc
9O3FZkJKXINt7mssY7ri1mTYOj5xTw7/P+0L6SoLAKtubVuUEDpkq6CvEhtG/rHByOTQsbfEBO6a
new6vcCGC3eFKXsqSexsbksLSwVXCcPsYR5jg6wgaeiqxKU7G5C8VGMwc1M1AZwgLZRiHBbI83Tc
VDWSHyIlX/QhToyuvGrUUjU2Os5G4mbE08pyZQWk+Kto5HjGs0qZzBtJjxVrHztZWV/HBCkEyFAE
zlKFOjk0tOd2nlzSMIbKlbAoTRs/hC+oPykdWTzPb1x4FtTiF4CdTe/UX2ugBMAtZLL3PQWAb2p5
6Hc5NvKvj3Ky1y2jIOxBIbcUKOtSrJUkRUUSZe/tsk8OJnFFbj6E+k2mjeMmEFn75fXxThb64rlv
wEsAWEHvs97GHb12Sv5U2Sd9XG5rFcvaqNGNN89q0RtSZII7AG2bq63BQLQhYzyh7pvQavzSSqot
ijTpxqhG6dpQ60uq49OnyB1yUTfDjlY4dJfv7tebVSJLvdm02p78Jf1A/p0TuRFc7U9hoEmhK/cE
Or/+HJcZHJ1RwGGQlheHhoWIuwanptbpqlQbKOGaPLd8w6rqZ11MUbUzC7bfXW1Io7EldGE0L0At
L3Z/q6GR5cBohde8QOur4wo24ZJJ5zj7vB376a4anexHahXpl8YSabi1UrX/RtwQnbwsHcMRh0cH
d5XeCfrnqstb6drJiI5yNTOTHJ81acMb1Og+f4xMu1V3XBib2Y9j3UJEWY9d9VWz8hAjuT6ZDK9K
mz7elKA9jd/HRtl9cALT/CtQB+sz4lJtcOMJh0JXhon4fWhp3W5ff/Av5+Rq+hA16Hih1+A6tnZC
ViRl6k1E9HvcCSq3pt+2Txxh6G4yOcaTNkyfCnvwJ3z1fzTl0H7VG7O6tI+vX/4C4FHTgfdA9Kay
O15uTQShCxMJZy8labwTXaM09I3VMPWmLk0vwKAnZ4ZNJQRut9jDL0ro1esOhNYVbdM6eyeEyii4
NLmoV7+ZY667hVTvikK9D20Ogdef88lGwc0QvTW8KZhFCMGWT+6XT2rQGoQowFN7Vc27bdeiNctD
RCNvHQU4BP4DeCiXe/PkSTZWLhtpnBxEXPZfhFRmLm7G6qfXRzkpvWxGQTOhQLdgJmt416hnYr3S
Ijm0g5TurFyR3xfjnG6BuC7dr052Ii7uDARUAGQAnLbeiRzR5tisAbxkDmkS5vh1TEPLC5Dkd/0Q
XdiFTieGynUBtzinVEwXVqOFUTGWYVWFh0YMlQeCQKc5q7Q7Je/fHEkI/AE/G4CcSYEqqcfrIR9H
XPLIsDgkY0mTp27y7ZBhgPP6mzpddcwCE0XACdBIbo3Ho0iAdaVa1JyETZB51B3RdZmEzu71Uc48
tuXGxBFFHxu4egU81pFVWqmIUh5bqoV+VTrVN3tGzusmbRHJ/uujnRwVNE04aZmRhUcwHY3jORlB
LMxccLrLRji7Ro6zmlNLP5pquJGSodzBKL3ku3hmgpyEsM6x2FlO4NWQPTuSOaddeoDmXl0HRkfr
a+qkjK+rC4avr8/vzDtzlu4Jx/2iRHzhwf+yU0TWGOpyWGEaVbbhrYM59WOi5+Xm7aPQfFU55RdH
mvVTBCOJpE6y8sOszJBHc0na4M5RXnhX5+aytF/xreSzApM+fldRmCgFxgX5Qe3tYIs+xfweRkby
7a1zwedGhya1GJEDBa9GkZwqDRMj4IlVOrRoDPHccKgvBWGeHhyMYvBSEIthZ7n+YmdLntWyLYpD
mWnzLkfVtXGmdN5intVd65I6ujX+4TddnZuXaDCnS15b/AjYkLiRLIKO48cYCKWCPx3lh1KxBvGg
NrmZ3KGNUcdDw1WyeJzUqn8yq8BI3mz0/pLIoOGiQtcQhGv51X5ZjW2VtUoi2vKQRaawvbJyCKIj
ZPftnxjdc5pClEa8QcyYjsfJ4imwZjssD8GAXwtqgdwzcszPnMy03rwpLpYLnF+cXPi2rmtNLclL
GOhdeSiqud+CjpiHMunKC3XlKU66ODsgkcLqhuoFns3xjOI20XpJysrDkKTiykz1dBtZUrDjLhZv
VFGZfp7D1gYft72R4KnNYAv9rmDPu7A9n56hqPb51OlrLx2M9eqZ8GcFp7TKQ0XUzk7UhenmIio2
mtQEvpLSR3vz54gPGa8QNBqp9hrfz0PdGKsmqQ51M5Q+5MP7guyL/4dJcaflvF4cQU76sIWa6Zmd
99UBcU/ozZqTeIUTIClVg2qTz3J79fqkznyCqARh23NLgeO4vhJxc5mbqbGqA1+K5nE6aZuY7vbW
ySA52jPIAuzt8Pvrg55un9hHUP5wE4N8AYh3vITYtgNMFhdzokB1vAAzTMNTKWDtC2/szAoB2QLB
RsRFQtOabqFAph+NSa4PZVfIf8VmUT7kqVl8agn426hV/GZqKkox1FocpRCa8ABclSW22ghDE3Z1
gKKrvVsstbeZGG1fNi9hkSetAUZiWwGOZPeiYF1V+01Tw/sMmRkojLZpw6wePC47CK1qNcXHJM5y
+aM5Idx2hqi7ZtWWX15/h2cWDmAyejWoaGyga1iv7dV6mOekPbDFldqG7bpRN5oi+vydUypVfY21
gfRQlLJRXrgMvMiXj652C3WGBilnx1IBrh3UoyhO4AT1xiGrydGwOJ+MChNVzA+q8B3+n3V87VQQ
o95HGJw3f1XWOFs7WeRJ+6GwZhR0blqas/mXYrZlfUNCuzPtulGt20WeJBfXrz+o9SJEMMNS4B0t
/Irlhna82HsB3XqYlewwWEXrD3P6LpSCQ6GHn+kdv/WitAwGAQeoaLkMnvisqkrZK9acFIeobBUS
X7OBDFb5rbcXRsG6mU1qoTJxVVpNqc0qtcuLrjmQXmh6hiE5O5baR8OpSg+mRHfhyFkv9mU4GHtc
47lY0KNbnvAvZ3Wlw9y07ak9xJVk7TqdIyZzBmWDOGzwhD1mu3YS9qZpzNBTpzq6sIusdyuGR5pH
jUR1xDG+Nr0ZhlpJ57bqDtEQBMCtyICaQB62ry+T01H4jl+cHtgV2ZJXe4fZYv+rzWF/wKXGvq3R
veVXY16LSwXyS1vk169HRepOQASZF0tL1VyXCWabSYXT9+IAOkSKjqolo71rnVl+h9/sXGwze06+
6oZUK/dRg+HE7CPZwD4WZkCHV5It920NgKEi8c2qMH5MBk2ed0j0ktGzB4HFzDTgNoNa1EkSt09N
e96FQW4+pZacP8YB0ISbN1FC0rIdOl8mvGCRNsjSR81szeSNNRGTBTXg2gtha8kdXHVTtBTV4lgX
46F0pG/qoEe7qEzMC1/4iURjGcVmF8RCgKH4zI8XqFaHqp3H1QQwOyjKphmNTndrSG+TP0sFrk/O
OAKKSWPn4NYbjmFxyDS+/l1ihHa7Jec6wZClAUt0R7xtJJ9GkybeeDNashdYyXy2NHYBUVaXvaq2
BZjfXB0Gx6bWzhXrTsp7Gvcv6/g/foz/K3wuuQRAti/af/0n//2jrCaUD1G3+s9/3cZgZm35V/ef
yz/7n792/I/+ta+eiw9d8/zc3X6v1n/z6B/y8/8Z3//efT/6j03Rxd103z8308Nz22fdyyD8psvf
/L/9w9+eX37K41Q9//n7j7Jn6+KnhQiAf//nj65//vk7b/U/fv3p//zR3fecf/Vf2dP3IqYO+vtH
/fP3n7+33Z+/q8ofbB4LzwaJDB31pW0knpc/UZw/OL/ASzDv4hpOpfL7b0WJvurP33X1D/griE7Y
ZPlfGMW//9aW/fJHmvMHJQ00OhYbLbXlkvvfv9fR+/n3+/qtwIy5jIuu/fP35b3/ez9YbuP8eHza
2Fphbp64pNR9HddFR0ZMkETDfQobtnatIZE2ZVbRKP7lofwz+K+D/d1nPhoOgQWsPAxTqKUXGc/x
t1IbeaKHwK5e15T6F3h58ZNs1Shns7Yvb21J77utsIsYqDRXxVOr5Xgb4xc63E3402hXeZEFsxv3
RoJ4YgqzTRi1vePD+knu9R6RvY9aM0aDpDn5Tat3eenlRSWuh14mdh1f8JQkcCSLX9IgLANXnwJj
dAdTxew9xCI6IUwpyT8ZUQNqrBA7d5+aTXlwRD7wu9S4duEeQ+yT3mX64Eu6HX9pgiq8DuNeKlzD
6B3Ha3VM39wgrirDlZHvO16XBuo3R5Msds7Jij61qEIUT4bznmEInuPYzSEqyd4sdWhAaTPhIUpX
abhDNVl+JoIuvylFlTyEhdUkV4k26YOXAUH0bidqnK/kQVclV+rr+jAMlhpulG5ShufEgr+y6ZS5
+xaWjrGPgmjWtrBxjS9220uTOzSZikVfpgrTk+ai/iTjXhtfSe1ilj7DPLy30q5YMmJUjnZI3fVX
dAPB5xjJc4kduU0+mlHIrXBDeUZIoskC00Q5pvZQI8X+rE54t7jT2OVPeT7FYktHAIypr9s29NAx
2IM3ho5yT1Zdrl3pndHiyD0r/X0iNEKYa6rJjo5CbEtuZ9Hz3InRpCFeiMa+YdWSq243k/NIvRhV
rBeE/24IMLNQLS3zWzSCe7l5p+rfJRoauPHMiRaii5uiZls0U33A2mh4ShrR624PItW7ZdyPhkdS
01C7+NGoH7lZNLOXzqO9HTA3jnZY9kyyVwqB+3wlCt55oSeVS5U67NHCky7fDnlTe0FUorGVHGtb
mCXqXq3Tm+eYsI1io6ud8FMO0Oy9jd2k46mNbf4M8adU3Cmb5Ed8ENvYl2mdz5upGlr5SpFhh0dK
NvRfcHVNObaniHAMjc1R3WSpJb6FkLxrNxhNrXWbspE7L6whjLp6j8m/G+jCya/zqdWza1PPpggj
QlV6shPTinwVx7FuWXUBnKIujnizUZB0fkrNpUGXy6rS7bHs/0CWEJuD1oDxbhVt1LONmiKw9AKr
CIXb1mJ8soWjpx6GoV3qVobapJsBK/rSren7q65cTWnq9rSycxdFjfjL6ZMqd4Wd8TXzazwa2ijq
KzOOWmuzEP00t5SmKsKmc3JINM+zToFXLvrHtms0x2XrasoNd7L01jLKSkMTP2KqMhZStIkwm/xJ
XhnZ2gpWJKZr09OcNo0Vd98rrqCEisthaW0iW2TfxNR1pav2VdD4CLGscKPPofYswGu626SarHbL
3b8td3OkxMY7R5rDx4jccLFRx6IptkRgdz+yaDY7rx9yWbvtpjYl1mkE/Fh8/voQFwqgY1c3M/Pb
TPZJ52tJo+6xYUBmE7fyY4UK4SF08Dvy5CYbDoaTGcpmrm219o2U5pr//w9qMlQ5qJdW6P/5pP5Q
ZmVeFr9dt9n34mf764m9/MO/j2zUeX9gqAD7bQlUeymS/zmxDeMPAmyWyzfE8oUu/z8ntmT8sXhh
LWQ9sA3qQI75f05suvN/QBoCaKXE5+5KHfCWI/sFavr3IbqYe6E/h4ONSguVODz340O0wdUkmKw8
PuS9rr5rKznfQkOc/CTB2cdog+Gd0gZLUlobbDJrNjZphxo0XeItcjbQHXcs54LM5IX7sv6dcFEA
FcSU0Waux78Tzd+x050hOaRdZcEJLRUdru+YPWplFjyLiTwJf0jyW0OHx8l5Z4X3eHFFsjsaYh7c
olO0XRVqymMyZdzmKz2u4ZyOSQTzOSvEj1/e+dlC5Kjs+fsRUvYQnrzwW0lrOP51tbTuzVSd4kMm
d47sl4OoHsH16taLM0s62PTobZesXue6iPPhgfq9DD0tNJ+MdFDv5FFRPw6VPT5iyDIbLhVX85xF
ZbCTxv/N2XktyYlE6/qJiMCbWyjX3WqJHmlk5obQaCQg8d48/fmy9zlxVFRFE9qh0aUmiyRZucxv
7Ohl0b3sF2V/+sMyk/VvYkH9MQOTo8Jf+vz2g2zrRnkUpBcfZ5Sx740LhJb0rWombRra+iQe3NgU
AZICe+j46yTxdbc4tDq2D2An+W+TtdF1cIlwMweuVbLDaGpTUM9N89QKCAhvP5AsljbniFqfip+e
LpD0m4lylnq1a/NASjr8ykcLflmkP3eK1iMUaP399mL3nouKni4WmHt4v5tTQLVq6gMCQ2FSO8Y7
Ne/7Y1kK91kDNLEzoL/zooC5IrFoomsLDmXzfZA3pQU3gAhFmaSnyaTAW5dm+p+oflV9/Z5g312F
yEDRQIedfsX1sV4KS01Jb0WIWwFKGIbaHmdX+WPBaizacc5mkIe0ItMG2Rz8rSMDoGeK5lUTIeK9
sU8JMTAkF/rOs9zBcAA8h5IN5o6G6k2fqZ/NNC2TjKOAjs+h1IvkohDT/HRWfScu2MBG131ncefj
OleLbyDVvQPql22X69NIE16jV0Jtz6B5Ox0TVikce8xAHiT6L2qM9mzoY39Okng6mGs6BOPYpoe+
cva+uNsXyVSMXaZxTcHOhXO9xW6OX0+uuyJsyyE+DEmO0EPV1H/8seF4RUEKvMySHMjNcXF7+pW6
DrBCbTza/6P1XV/KLwpINgzrd4Tb7m0lFyZUEHQPGZ9sOlyjcBPyzxrJJ6xpji08puNaqmT5Lspa
xuw1cHvM0c8LlITf/srv3E2y90NEgf+I3/v2vI7J4JZT1OWhO/+TdeOzuRjHieTYFerDUCifRF4G
Oj2ruYwOqH0waPmYLOJ7i8YGikQ0saA7DP+9/aNuX7AEEaNfoZMpkGtstt4emwQTqDUJvVxJP3uK
8P5i2Ls3T7od13FqpUwyHHz5qreaKJHR62AGEyFvtOyQGl4WTJPdXyYP5FeXJM7FQfTwm90O1ZFu
oXcRbdSdarPaa03fvn5wGox9mJ0RazVrG2o1s8WZQYgwQbLjUtcGvOVenY9MKpIgUkuTJHpN/9Kd
XSmC2xuFleWYGWCPtB3c7HQBaq2oZw7enHjLscL365DCUj16BTVxmQr1/PablU9yHTNkp5rbC74t
s+3teroUwrNinjQd+/TTimZw6qMsWffMJw1L8U3dwLsrg1XzoOTpKSlR1wre/gn3Xju5qBSV4rKn
syP35LcIXS8pTYK+EKFTa96T0Xfe0SZn8euh04lZWfkwRG3/UcxO6leJbdO6TZfAMpJ6Jy80ZC56
vRvSZI6rXOqES5zJ9S8Zam3px6XowzTtuSySqnZ6vxJ6NRzpluotNndFPgSTV8VPioJszTK6Dd3Q
qaqDyqRkDTBuGUMzysvoWEVF1vnlIFTTr2Jbry8uuoWjT6EK+zHrI/dd25f6t6pMkkO8gKT3qQb7
r85ozn8VYnCHoKPV81Od1/RX43rZp2noUMN245pB0QBk8I8DLDkxyDX5h4992xpOvT42C2q6sFJG
bExzUk3sb6MgsRAJXJrU+Pj2i79NaKRkJaAo2dcjYdvstuGMOI81cxcyBqsvVmJYJLEOuHEGcae3
l7oNYCxF4ALlSEuP93v9YrWhbhYUlxjLcBU/KpkRHRyh7oni3F0F+U2iBqr5oPuvV2kWuj9zovBA
qKUdxVx/UczsT4cvMvfj9mOoiHqzrPeuF0maMbExu+tDmiXVKV9j3V+8dY+6d+dRQFohq+HK6/YG
ObEoTQ3Yve9DM9bzozZG/2aJsXej31uEjAW7NGgQ9Pk3t6y79PTr63QIc33ojv08/hyXod051TK/
23zTWLXwOTPslhDxTS7bc7t7vbMMoYBd8BADAL0oOMQ/UH7GxxXBuWCd7L0L5N6TyeIaMXTekXcz
uHIaZvyLwaJqXwWZNQ5HdDf3JkZ3PiAJ1yXBBaFJf3pzqotSay1vbtswS8cl8BqhHBQ2gCrV2jPw
u1PGA5yVsyOKHTRDtuL/RoHNp7HObSiqRQlSFXGMQczaqR6c6DnSe++dbiZzoAiLVlKqN8cpboyP
eVOJoz0689/61Bs7s9Y7mwxrFnQPWQmI9ZsxpDVmc5GUfViuq3eGH/QTTOqe/+7tBB+IC44/3McS
6sLc4/p762szRnDJ6sMM2OZnzE8zHJtis5yCrJ0Y0SF+G6lrOR3p+SJOa9FtLYIIMBze7OMUi4M9
dn13WtzyC313+pu09ory+HZ8u3MSJDLNotXCC2K+d/0j06KhJ0CPPew9ez4gXIvpkk4X0nS75fD2
UvdOwtVam+TIcWq9oH0whFqbuCdrMeIPJgoppypJjAd1NpNThST5u9rylA+OGsV+QXsC4H7ENECL
pY9O4uw8/iswYfORS/nwV/4tV9hWcKjslyRaNGsKUVar34mik63f2hkOUzROP2z6oI2frGUnAqVR
XPvkmWUb0gFCs6Ub+773FysuusPiJnUcJE5i60ESL63uT97QO0Fv55V3bOyhOyWWok800nMtC+iQ
1KFdqdGeTMOraOL2ecgB4QNQycl76/p9uuU6x4xBhjBtjO6YJa044dunMU2wXd+BUUxvTDAzofkU
dd34KL38snM/TLovcrtFXjmPT+vgdIe2dnvfWHTaRnmuf2JQNf43Iah1QEID0HPHk0Ka+oV0rBm6
5hifqlTo78poLh8mMXlnN3VdLB+77kEBs32cHbEcRq+ddi7o2wNMuASrJjkI3Gnb4g76Fq7piTqF
qtIpQcLw+YvNMMvPVEO8vH2Ab8MGw0j2VGLjGDNv5+zNPIymvTpTqLSLcU66/GeTjdrlf7EIRBNm
qPxl4n79AhWj6VtC0xzSY5sOGOc4Ab09feduk7Hn+pjQ6aIBSmjCOJBO7vUqUDOqlTxhBt/Y/Ux7
91E400ntG9Ufe0Qv3n6ke68IQxaWAUYFr3RzkUaTaWVFFc2hvoCwaNZxORUQPX0mbfnO9/waVLcP
xm1Dx1OuBqj9+sEwGRPRYmVL2MZWjZqymz40aYaLa4M97ghH5BHcb/ddS229D3h99pMLuIYBV4cw
NqVL4fVBKhi70PiIC/3cA47/JSCstTubcucwYdMm+VkSToe5xPUPnToGx4A55tBAZiNQBy9BkCYu
dla5UyLRE6A2ljaipDLbnmZT6ODENfYDGBtURqvLwKtoGVLU/mQjJOe3jtpeRFyNA2bBnfYd3cc4
Ps1IUH+MhnjRdi6BOwePfhzIWlpNXL7bBiG6kkZrpPUaTmuqfV8ZMXG8HREy8+0O+Vw2Owf9TntN
guj+/4Kbk56qQmmKhgV7t44+LKuXn1tThw+W2/HjktKlnxiIfS3VRf3Y57lxGuc/V/OUSie0g2jK
ED1oRF2/6yR2bJj18xoied+c13wp/HJCBLw04j3SyJ1vjSxL5q1USNIV63op2DZplhbTGkaQHqg3
ERk3hnE6mVPX7W2tzv9r862xFoJiciIi+wDXa+UpIGp7slYaTq5xHvHcOZixGQMwbN0LMhYmzQdk
XJN0GY6rx9ARIlUaCEupP0WtJnaO+m1Dgk2WGZfUC6EINa5/Dcgyt1yyYQ0XooPfaaP1N3L4Ikjd
snvMMrTU9ahfjjzRj7YdlZ2U8t6+w5+xLQiyXELbZE8bMiyMEnUN9TX/ihmZc5iL6nPH+HPnA3rN
zbe7/vtKm13Hf7cp9UnRwsJe8udIFZ520vSuFgdP6/sPq2kn+JpH+dD4k9Fp4RgDcDsOdWGf196d
Pd+gAfcpBtrhYpJh6aPvjQxqadx71QlWU/vDTUd1uDgwI9V3fKGAJzS80t+VTWV4QVMncbPzTLdR
G5wMG08xgiwJPZTNqbWcZC41SzHC1s2aE6AS5YwZQxEmZqwpB3eqF8AvODvC1Jz16sVjGPhlySp1
9EF8IV5hDrghOKnn/IIHrajcZJPyMVNG7fPbN9k2aAMvg7gEyg6guBRRl6fgt4ZTmrr2soqqCyNN
sQKBVuV5Qh9l58O6XQV1FpgH0hoQ0rCzCVkwpDKj79shNO0+vbTGUp5sd9mjKm0jMW0zKsxXb7FX
1anNKqVXj/XUtVM4T/2Ca6VR+PWceX8raekgcqWKjzt7tw0XBjI7Mn8i34BgQNC43rwa3X6DpElF
2dZwfvRYu0Z+ozmx4g8gceIgFw6t/4o0ewSjb+m9H+eGJXyA0PF/nZGpZoBDehuhlp+kXxy8NrWD
KUpvwvCj03J/tYY0p2Yo+yJw+sT+oBVpTpbR2Ok/Hf+68ktDwQ3CLofu37bV4uduqJ2nZFLQC6gS
Sx18ewXVGaBCSmMt1dAAC+qqlXTaLu2Zf+pZh0hja42MpOt2PiSTuYBqok2KYICF7NIhsYz6OcVy
JPMFbZwfb2+hu41xZAtQiVzgxZKrR2V5vYXDoKHVX3ZD6KVIHwPk0deLN7nqe7P5oSSG8reVrcu3
1QT9Cbqs8cHkA2FiXCEAiJnCe1Srtf6v1BjO+dk6KMWhwBY099usUr4so6N1/jI56mPSLl39Dnb5
+pBGcny99mb/b5K4dXNGH9C78Hp5M8XkJaHa2i0wEZfpQoyWWDCsbab6yAbWxvMgDIBnUV/0j8XQ
GyVE6wU4rrtkQN96T4mb42CM5udhiKvWjzuhnAvsPly/9vKyOdpCn56TtTGqIKmW7nO9Cm0NqpYm
SUD7HR5TVw5DDbRmsF4YANbeEchZ8rgATcWlIorW4zr1JUg6b1l74GxOuz4pk8j1R2Cy/d96VsZ5
MA7d4CKe1YjkybWL6FmJ1/GlqrA4BpOn/sMJG0Dy4J7V+uDyVDVYwPJBH3QSSFWZkVXD2dIn6tW6
iauHEpGqT2mWNTiuwItAdQeK23yENm4ByjPrc1EWS3JBV6MFY11G7WcdmkPpDxVsX79Yja+Rjbu6
jM2te377AG0jizw/8MFp/lEugYjcxK8OTWbgPzr468HujxqmkseaoeTpj1ehYcZclvLFZiQjf8Vv
UbLOC0uvYIeErelmvmFkCugta6/wu8nseBiWAXMmBQAYfcl489syEUZMQ6QMS5h3XX1RgekfM7qP
gTBW1Did+bsFJM3vFkM9VgOVdudle8QiWYz9fhfLn8BnKCeXzFxuCHaJXkeLMkUDg1NNO5QAONqx
S3waxGWQx1ZxaYRzcrzl59sbfDPqe10XATgpFo6k3TbzqvrRMRS3YWDQDXEfJLPSfSnYht7HpMb7
Vfb1+MsjCckC4az2e7ibxSmj1xXaimIGU5F/1sqpBA9IbnhctKXtfXeK09Hvez3fmY3IfORmj6Ry
5GvD/oZ62ZUjWu2DOYbzODLRLnX1QegiP5r9jFF67fXUXs6eFfadg06QZKjMfc04cOvSqVrl7A65
PUId0nIwcIKqjuZt8PZ7uBOO6SIi6YG1iiSeyyv2txNYalXvNKoCy8BV0os6rrjcuek6ggkinfoG
qDRx/RKyxq8euUPgkg2WQDu/4c728o0xcASMBLd12/8QIwrJ+aJQyU/uetFmLz3Hi56+WOWIuEUb
fSp6R//09nPfdPI4f8C5gWaZzCpg1W06eSr4vmiMtSVMVe9i5r1P/vaewvGTzgR/adSAu+/7mJug
K/uwJqrnGsDUXfu/G07C//wO5ux4Mr3OmK9fQN+0PTE3ptqZ+/nBTXTzSUpfPhYtmN3KWIxg1pPI
12utPlIWtEFpLVCpFqUPpiHqjkWpawEwnd3er8xlNoeekpODJ2MT5edmgzA0TbUq44e54zD7TpX8
chW6LUCrq0unExUbhKKOyxhn33Nhu6e1iqygL0ld335Td06H1LiRgx/AOIjEXm8Qym5NpchyO54G
kKlzOXyYR1j9Ki6WAUaD86EGevrw9qKvIIfN09Nw4JsgS4bR9PrafvsubCsXtVEvFEOggc6RPUYn
u86687Qq0QPwsBIFvPhjo+XD0VRM1W9FzmYwJziYSe++UF8556EsNUb3WfMOkdLFV9K4fwJYpJza
YXUeRqSgfixeOj0YSYQf2ejmB33UzMdRNT8vqwEylkz04PHmfe5j5UnvoykY12k6pmVZ0OZsDZ/P
ieFKnx0ZJeYHDTrjs5mO5Q4kaptnc0aZhskxEjuCeO6mtulMJ5KeVWvYLcCb3TFPfejnxSEpvDkQ
+mLuNBC3lahcD0EtCBeSNvmK3fw9KDW40MRoDnH0dPhPmY3oUJ4l/VEkbXV++0XfibIkoq9MUMk8
fQ0Tv71npPa4f9dMDTPgZ5dpTczz6Cl71eG9VehnM1bWAZbdGIZA+NAEElxq2Fkks3qJbuWo8h29
/Sw3soly35BTeAXDMmZ97aT99jDlapCxd4kWRjn3KygZme8Z5NMvo11m3+J5Hr9YXpL0jxFP+lcV
z1oRwMp0mpOSmWqDDW6LLvLbv+res7+2gRkHIvaw1Y2sIz0FPuqpIXLWAEgyCBwYee0RVu7kE3Lm
SApDX066BmzCRGW5wki5msPMWsWxQn0UB2a1SC0f8kb22ahEAs2hXYZDhDVNKEZjoDqDI0LuvXbp
PwwPTXyVhqL8V/qWvzfm3Ol8x540L8AUI3Z3wtrttvB7IdigJiKl8LbCBmL0aKctFs0NdeFajSz3
oKHksHO13n65/5d8hJwWClfbbJkS313todJDxyZ4DEaSUGcZ/bu1y5ML7Jep2HnbdxekJyxvcjAk
2++JKzdel27VQztyEwSuo84HwKQdIVzXwZzm3uHt0/WaBl0Hap7wtwXlPv925ukOaGUzGHqImbIf
O6nAn299RO7qHc3i9KRNlXsZlT46oiqFnXOXmmdaNdlhGKrmLzoh5SEup+Wx6prvc+aKY8Ok4qG0
V+UEweTt33ob1vipaBeB1aNdAdP6+qeWpiVAtvBTO2VID1yvvV8DlgzSqN+Ts7j7Gn5byrheCg6Z
i7afrYeeiY0iowJ6S7mp+TaaZielEHtp5L3TzNeNgIr0fqYxfr1ebC6CuqzQQyM1JclK5amWas8I
7TYVeP2yeQOQI1WUaK9XiWoMVadM53BZjR3UUeOEpZ2JwCQnOc0U/0cQZN6Xt9/abYHkqRZfjyoZ
1CDmN4uWqjZ6BdaaYb8adjD1+S+1ttxPzLjtd51aU5N74/o9ShVnJ0Lce4eo1rxaQsiJ3ebWNWwd
RpAmjHC2cHwjai8HRs/re7PIIx//sD0ptnvrIS7DMAccGPOczYMONaw4PZ6NUJHUwslS0mfHa+ug
SMzlUNEL3qmq7nwOHBdqDinETQG6aabR7U6XeSjWkCKHJE4s+tkdjJ+ijrOdle6cTrCMoJOlFBDZ
82alKB3nKYUfFgqjUc9l4jyDfd0D0N15HADAOARjaishyJvXVcKzchWXJGkY8uZCTpYcVp3ZTFS1
8c7z3HlTTGHAWVM2MJXc6o56XqG12KyvvCkXatJcGc9ZZhenfFi0M13APbGwu+sBCWUASgLj3Dxa
ElXwrlo1FGI1Tw4F25cmH/5RDCd7v2ZzsjOIuNMWkRxbjiBMfs799tZa0ESordRWQ7uGst5NXvti
JDisNlGknvhak1PsNppf5+54sjCGeeymTNmpAO68Tn4DxB2U4mFj3wRrrR+Wgis8dOnln9AxG5g2
CuNs0GDduRfuHE8yNzjEFAWQhSW5+PcrLK3j3rZB24ZjqkdPyxwLWnmtuhPHbiYUKBvJ8R21oKT2
gs66XqZqKrcYZcaxOG79w1AGLmRD0Y9WGcFNUvPkSYU0+ag7qxkYZp8G9tQrJwN/5HNlV8VDbqQ/
ldrQLhOiMKcSxbXD25H23l1Ov0PyryQ24SZNdlsBkxFnyHCBb4ivxpS8syYxXtIu/TZD4ToDBEsf
87z4osc4QDtLbZ2RIIX3Wgvri7KAFu9bFwjFCDa8gX95VMq2PfQ43vjTTqJz73zw1qBiM/Rhcrgp
j92yyVA2tNTQ6d32jFBy8dfomLI8j/aoQ3duIDmjpE0nqS83FCh9NSM7t2IthPbC/Juxw/Pc5uX7
3hYdUGBPk3wtlRtC7/97+43ce0huBJwt0YUGJ71JI6ZU7xCAWDWIHX3EFHT9p7Mm65IL5KLeXulm
yi9PJ9esHA2gTIjsxfXpdKN+lTxWPVzd+n3FEOCsxUX/L1dD+TE3cht2Zo6XNCOYf7S50v+2uny5
GE66E3vupBjEOUpdFcFHguvmieckTau1HfUwRiTIJ9y9LyfXPgx0Sg6rwIc9irWPbz/6a/jcpLBM
1bkyENtDTXwrgVo7yFjOkWWEWGi1kmeR5O/MGWqVz+ASywCi2yMOcvDc3CobdeRiWss5VegYp0xu
liwsG+sXk8UWijDzFGThVO8LGtj2vwqJpoLsV4wNtZvWAKEGJyt/4Yk9T0HhdnUWRCOqLX6rOIY4
uo6C1iv8W/2rNhTL+8WaJxRDesV+Nq0ueXQamhQ+x7wJcG4qnqJsshnGrqLpmU9YdXdIq8hcg1qZ
xicoSSOTqhXNlwDxuLw4LBouyr6lKTDQZ3SjPxgRU7NnzVk0IAwUShXwZ8VlemUN3Rzk2CEql56j
csYvq3xScVT9gRevbeOokCofOt0GpKY2NWxfeoZV0PRu9cVQJox8ymh112BI6vFLvaaFjya5+A+R
oap+6IfYkt2+1qv9Iq6ZxvReJc5OFMV7oPJ7hxqwEP4fsnMipXGuDzWSXRiYi84IQeZ8cNZae9el
zvr3Ws7DL3NRp8ce4uLBYdz3rVQjZQYEX3fvtbXKL2+fsTtXDIUQCDOubw1mz+brmsxMUXS0Z2mx
lvEDI0TYhw4W6n+8ivyEkX6VDFoEMa4ft3Q6PRJKZCD4lLonPDqyIwIn3/9wER0dfPxbNNQwQH9t
S43Z1nG063s7TNFUODYoEuHhku7dyTeRj1VQ5wWVh+YabJRNyjhoiTmrkeaEs7BzrHhj/b0sci4N
8gY7oe8mvDPH4suXnGTSbjLI612bpsxEHyBTQoS1DX/I678yden9PCuVxz7X+4PqJfPBNas9ZNWd
hUmxUBVF0oSrags0s8S6atVkKKHNNPrFaespyJtiOKZr8Z+rJpaPd2V/SDEw3DmN/9MGuAp50qGK
bg18QST0iLfXz9wAPF0VI81e3M6hSKWrk5y6as2fsa5M1wPzL4XZsNaOz4wBxQW9ifpYpyu44wKS
qRmjEubbheJ9MHvP+1FUwvmcrkODD3eWmYEXdVX1icZKuvp1tpTRSYsnuzuR/lTHplyLiOIxafDx
MzA+dDDPqR4bJFcQVKkB3BwIr86HTHMQmvAGu2oCJe+cImgxur+0ax3Xfqyvc+hZXpwexixPXzA2
H1/ygg8wWKqxDDX0+t+3cZl/F5WWE7g7r0MepQDvnyl29kUk6H748DGmn3a7Dqtv953+U3Oi2beW
qSn8fvKekso0u2eiqNDOndYsX3prio3AA+cQn7oOXwifDGD+bx4s47+ijdVfFbRfqlLR6bUvwaTe
sc9SuM4Jrt4Pi5Vm1gGWafczK/IHhchE+I8jWDxGz2G4KFk2vVuEZ37srVXhIdPcvjTTaseJby/O
ehy8LD46BfgEv0usJTm0vTH8Nyaz1QbpNMbHeNSN8aRmXtkd6ZmnF03J9fiwVlKtw20Y2TslnfQI
UeCTGiv/DAbmHIWJiTLvBumn16cSj3T3zJBGofhiuk2XBEqEaGuA3nL3tTe7pjl65FshlgviZHqI
ujReln3L28EA+1kPxvvEgvGCNm7eRP6MZUG8k7DfJAny9NKFYGrEO6YvcH16p46WKalB+qJ2SezP
nqoctbSrDoNZ98euXqwDwhXzTsJ5291lAoK4rMyScD7ztuRIVWnM0h7c7EURDOKsqak/wxhcgkZR
6ou+TOLsNmV+zipm8IlY9YvBMHddM+3J6ez0T0tQeNCULDRimODCAJfx87e2m7B5vV4WFS/8juSo
m5FxEPNkIqoCCzZeoj2N59uakFxaWg8whGBNuA/XCw557pki66oXTWSDbzjKehYZPPOsKroP6+gu
T2pmq+x+oZ3TIl/+0pZM//anVw/9CpPSnvfAlb4V+lVdJXHdUugvThxVT+6Sj0+2XuxZ88h4fx0b
UZmilU0mLKvCLbBZH9wWb9XEDFcjOysmUvBRomuHvIIImujJe3dtZvR0vPE4Lekepvf23pMSV4hV
yE4XN5+8M357rwQ03QGrZoaW2cbPjhlpfl7GyiFCU+Dtzby9faRKIMkCMKrXl3q9kpXM46q2GY/Z
wRNJmIYs5SLOJZocx2lE8KXRB4M4bXt/SBWXwh6kHXSEJGWciuN64XJJQJemnRm2utcGKBB13+O5
MU8ernePmT1NyChF1dFZV2UnP7rzCdMAl1h3GsHwtbeq152+WG7RFDijF8vnBR/WT85gC0ClVvKo
ZYgWVc3yQMxJDrZZee9nTTx4dn7uleTfP998mhsUdoQv52aiZ9e2nXuDZYVokAwfrJV62q/HVr+o
ufKNzYeACqmkIAPI1r/fXvre8aatKemItHeA2FxvP3cmUkKpYQENXNfAHdLiXYrmOKJH+fShQjBK
1DlsY0FkjalS3l78ThhBChynOmZxACABD16vbiSl44mZ7HFMK+RByrS+4EPefSgnx/3HqTLTT0x0
wXx+VvMCYCc/oo/f7hhO3PTTOIG//4hN8PQiB7nGMrEZkoxqMHtmfIonCmyrR2wCmn16fPupX6+G
65DiqPSVeNWenMlssSQzTIJpQBQlbNVCAXIm8uyrYYviu8VF8ZdVA1kNetXN46Cve+Mr+QTO0Uwl
WjAnKFj1AadhigO8Gsv8NOCJUPo2eNWvJBTA5dJ8sXsfpVur9kXaZRfSV1wcFyoiuBJ9qnztkFBS
YI5lwyXXtKkLMtCtP+aWnOftJ73zhZFFMzWG7cjSADWv329TzaRiyHSFqKchSoUhz4PXtd57UUTD
CbwwrKZlBt4E+M/nwnhCsWXAIwyhsQ77oL2p5O2L5teQ2cs+rQqZfnPaOr2aRrzs7BCgXPtSlt5P
PvDp4iSF+zTp897w7abK01mOk00Hn6uZ+uX64bGzhKlszXaoaanxzqqKiZ4Nfq87e3wbuWGsSyl6
RpcIbmzLPEviswleTmg2ivUvYHgq+yV50VLd+6BXOd8t0v5fjUXpPo35Mj8bs3jqhaf8B12MlFov
YusY65GbHVS9iEIv8uKDmhtZiq3ZuOxgF+S3tD36eOHK6btF0NlmTU6upvXgLnY4OfEKGDLWjx1g
RR8knX56e2Pu7AuBRZakr6Ci7VeW2fVkp7XhhNlUoaWKOdl5chbvKZ4jw9eiDN5+NXmHdnTVnQ/8
NiF1LNJRmZPBjb5pmJe50a/CSeIXbVnnyzIq8cOQx93D0CVTECNRe2TwXe7E0ttATg+Z9I/RMrEc
jMz1aUODVsEr0kpeEIXIn4qxaR6p+OpD2ujoo67TimyhB95Un7wHEP57Mu+335Zc3sLVQebD9Omv
l69QIdQxR0texiayLwyTBkYt+AAPCphnkFJ7NNO765F8A00htjANuV4vUwsnXnI3eRHIIp6dKW8v
yEVpQZYryd8TWqU723v7MUu0DUQYm+sZE5XtenaESvdKYT4yZqHFAaqhjJQ9f4Vb3IRUlKeegRHA
bAcG4vVjDaCZGUdr6YsezfPHxYIa4DdJkZvPOHwlQxCVef0JziRw3kzvHS6Bscp1PwEHCAUojoXr
m/o4Tb5hpvMLOtPGzyKZYvVgL13xQRhooPlvf2Z3bjN+MskLgEECEUOT65/sagvzLwMd0WTBPLhM
E67PrNC/rnminNVSwQKmd7VLrbX8WjeqHzKjcQDeG8pHymj3GGXCuNhu5l5SbXCOCzqHFy2qhxen
K9PH3liWI6ztUI07fO9SYXSPTud2F1uL60e9cLSDKK0EITRj+OOiipSf2aE0IAPEsw2sthdZaeVm
4qWgOdC3NJ5GjLsou83Ut2v9n7f38TYyshq4QxAHiI9wT11vY2uhvNi7sXixcuyegVqJg251aoDm
6bKT+N45yywF2hfROVkvbw5ZTku90FY3fYn1KvtSYSUSxFnX7Wzf3VXYOLzBub4J+tcPNGYN1rdz
J14MzGPPEDiUQ2+af6p7Jst+CRj7f6vIsPhbhaRoRbtaglUSo3WCQcWIM/K8v1y10U4waf4XYY4y
EHS4RI8xHdxsnTpPo+OOqnhxFsv82Az1Goxo0wZOoniPw5Ts9eZurxIg6baNJD1uYQziNmE1afG6
zEeIxzpgvxM80v5Q1XZynnTSQGteosOSNvbh7aN4J7bSUsPTWY7+oOJtFnWWIh7gOogXSZS55I2S
BOhm2EcsBH5UhtirAu7cXJR+4N6B3Eul581ySWwpidlP2YvAJ893jPIJD4SPRWP+0kfjxZvFO7Ow
3qNH/qeiH5wdxjuU9DqEb8AIm9IzoTtiaTkxPRqAs6exYxzrYhl3dvPVDOQ65+E2lsKWFNZkBfrm
iPZl1EWJSn8KGRM4HJCo+i+o33qqj4Fnb/hrrlgPKsnYgckzXc8BJmfsRyOiQqluGOjRTab6c5hh
r63rVAVOtHbW0Z3EeupHbx18JB+yvf7WnTMAr4OvFgq81OzchKM5i6w1UmgJO1MhZ/t9c05t/Piy
VdjBAklz5xq5E/5ICiXpnsmmARL8+juGIZgvbiRop7Xjt5Q++IPoxp9QYfY0nu6EJVDmUNElfogl
5YP/FjCaOfKKenSKlzhOoUlXwgx63Zl3Xvqd79aVA2KpuULbZusRZheLZlaDWbyg8sN4TVXswwRd
LahsLzuWiDYdWkRKj29/t7eYAgl5ASdB4UFzknn49bMVc0uyOcQlltytGwCmLE5eYTVPLqCCc5tU
00sxm+DrK5TZRO5Z32t9LQ9U/hYMKnq6Y6pMp6GJyvft4DbvzXW3cXjnNbskxXLyRbfW2MJPp8Et
cLxfyheBU86Tq6701dVphijo9juv4M6L5i3TGGRARYNyi+PoewScHJj4LzrKTkFbKpmv5l1xenvP
b9izBBFolaAOuBBe04XrPVedSUNpKate4C+ZgMQN6zFqreLr2oyvHzTjE+as71YRj2cyn+pUZ3rz
jPoorQ7Lak712sPoUeqfbV2lJwBT5RF3vvmE5Un6YI/5N11YELv1ev0Rw6oLcgXK2dvPcG+nwCUw
EUVqjhxkUzoouDJLyeWKXFrVCMCdjexFsscreUWQbeKglMb5P+yd13LcSJq2b2Wiz9ELk3ARO3sA
oKpoZFiUpU4QlETBA4mEx9XvA3b/u6qiQvX3+c7BzCgoES7Nl+/3Gs6qMJfQV5zNvATFH8Q+Xx7r
XhQMx3zMDrKSWLtpQ2WV0WDJ7GtaoAyOWrO3PhKOId1gEiJ+pB1hHMfZnD/EZiLf1avjfI3rpev2
Ptbux8Y2428o6MwaAHFjWau8N2RQeHF1YYr96lVtyPcGOT/bIp5+7dVvrTZrCnm0BFHPBtZpabB2
lf/w+y/yUg/DqKIbuPklI4rk6HF6nYRQnpnci+xoxTFmCtPHZqKFUkx0wDpQ/W4nBmOXtx6Lv92F
wzxdd5P+ulndq9/fyC/2ZuBnmqF0VsBI9e19/LRaWjgL8EHr/Og0Ep1XI+fr3LZITcr97uCv04+l
dvdD3KsP1lyXF9gfv3gLlKcc4j34iIRenVc/RtHqOQq8+qis0UUyaswfrXTFbgKhyCG3DCJbpaXn
oa036esJ19GddEbvgEY1D51U2TtyTJoLfpy/2M5ZvjaZIBopaEDnEU7I4xLshcAjXWtOHlVXLEh4
YW49LM6oVYFGCokX6AspLcEistu8VXj0W4jnAvKn9XiX8be+lq7BuWjOciQlfTv/mOZNr5rXsU5z
T9f1S12M55rtdPJBOAcJoalNRwGnltMPmcfVXCIm5UzYCXVvtanzAUgC5DCh+4BXFMaSTcSpw49D
F9n0NV9EHnCfzrRwyqQ3ha0dD8W+rQfxtYl1A6t2ke3NelbMs1kbIeU4Q472L9YaLexYCzdYbyDF
QSxmcTdqAkWOK7XuwcgqfoYsEI/3ohnjXSHm/K23ZIsXSaud5M5ABl1EvZ8vr+2B8jACnJ3R8yQe
coHOJ5BijKXm7K0WSu5u8rosCQdllTJa9dYFZYOhdK0lQ6rfaGvaHQgoNKuA+qI+OoYScITVqr57
SIQld4dVGWe/sM/dN5gYrXdygpix2qvzrcEUhnAAoan3Q28ORWjq6fSoKxevfhifVh7Irqi/xfHY
PJCq50w7iun6qifsxw+LLrZNBLsJkfdCG2PoQ/Os6TfZVDgD4GsjVWiwvmPOG7twTdqqto99Ybcm
wG6yfC/QHJF74Xd0TXNck5ygIHSRQdR13o9FSBqxF6b6i7Vtm2obpw2g1gG2Oiv5LE3YGbqY9ei0
BbQh1gPMIdtG6mVgZF6J4Hh1qf2G1a8Pml9O+occcut+NGs8/2CHGMUtfcBZBl2jrCdznuP39thj
qM75JQnV2jjMDrwPh5Biz/wixzXuQ5Rz0y0yex19K5/gPhs4z+2GRJgPmdenVUBYIMJwYSknyhdj
vjXnfkWEm6qWS5cmORmQ9R6z2lw/NnrJxGnHVlpRXOrlnYGhFp2kfinKHYLdMg4b4l7krphl9VXg
q2pGjen1ZjQx40l+9pcJWUbpcapzR2k96H2xXIt2TrqgGFpvPPgGCUOBEgKgYi57U4VQsEgF7xa4
W401+vbeG+RoBBoqiR6d+oK0xk1rfVc3SxUhU/XLkHzrOmgTO/1OBEqTQZJM0jKsSsNJb9DzEake
51b6Q1/75BNOnvk7Ix1m77ZVDn6BclMnCEtb9ICmjL+bqhVO2lQWC5I2q1pvCzTS9Y4NUjzgXxuz
WA5J8hi3CZr7yUQwqyY3RQyuQSkPNa2NX6dFVTRvkp5sjZs8tvXx4C1wzfarapp3vx9jWwF6sgrR
7dtIJqweG6PnPIAvzeK8zIa+O065V4a2lO6NMNWx0xMVjDaOpHZJeA3Rchdg5211O7sukCz2eVug
6GYMfbr6LTk1WL4u6iiL0gqbAevkJiHwZY1Fe+jHiwqzXzznplQHOGIT5zBzVlF1eW3Mnoi5Xhnf
DiX41BBvwZ5WdTuo+sDYanadaf3jAy1VKM9IpQkWR2vz7LKmkxjeao7dMd1U0Jsh/K50MOD//Ud8
UcPT0HA3+ikcJRCQ8zquWyump16NR6N1j/OQPpa68F9NQpkXRssvLkTps7mjQJPeImdPv1rcY4KT
mMNwbDDAjji0oMukmbEvtnzsf/xMkNuxWWYBJFrqvC8xGTAVqB/nY43BcMiasO6QU3q36NaKC0/1
sukJWv3ztc5OabnVwFEa5vk4FfgY9S0twGTFPMwqTGwu2AgPZFe4H22bHVmmORGNwr6UZ/dyrSeF
Ax9JBikICAZHp6/WLSo4I547H0389SKnc/wbYlkveXO9ZFzyqJxjt1KZoQKgcHoZR+VFayttPs5k
LB60yhlvlbbQ/xDTcgvxwQvbZMrvPSLxrsvNfBge2hBpre39U3iBG3n20AZi4vRxfiPzkuOD2/YT
53Ghgnlq7R2kjiYq/PTiQ/9i2LKPYrbGXNwe/+zdYvgCUadU87GzrUNRJl8mz8se2pYUwDg+WEMa
kYt+WOb2GmbDLRzq9z2jL5Cupb0mlF1HOOxcKON/cUt8AHiNdD6BPc6PE9lgZd46+PMRT87ygE3k
9DafIDQqEyjpny8Pm2MVx2EfXhbI7+k398m9XgSox1HZPUS0Ivfe5ZOLTaSFS9TvZ+3L3gNQkUPT
k9wLNGhwV06v5UB50tJEGMcJwi7HPt2t9b2g5KqD0feR9WVTLjWCBCsq3WrzL/yga4b2KutmzHBz
XpkZrGQg3bXsl1OwDLG4TSij8802FSVDH1fWDsKf83VFE/q2zNhzQzVPP+a1Kb6x2QzLbTVp6zVS
X3ZkIlNF9nqNp/ofw2M8KHe3HQqfzUXPlkJoR6OVLM5ytK3GQhki1yAFyLqnk9BeOHX9aqzQSP6L
VQVueTZntXEYtaXQlqO/jEtUF2MZplWFuH9JLxq4bgjr6b7MY6Gd2jqloGXu2ffD8K0xiXXisfrM
DZu+lej3HWzNa1zLLS19jRhGiwpE9Fd8j1eT6TcXFobtCmd34G7WUdgLcL6EhHQ6gkpfs2dq7uXY
lTD8MfjSKc0SXE21lf+LIfxDSfgYbdO1urSPvixKIICQlGTj4Ld5dJ/V2zTrVjsdyvVoc5wJRFVh
R+VMLYciwYVn45/PS/rDiJvRokPzPTeUa51Sja676EcfIY+bme0Hq7L663lCdf77afmLZR+V1iZr
ouji1Gmd1SFD1XWrLEv7uML9+BD7kBBy32PqtC0qrmDErve60SBOBLVT4kfqr/5sRoksYCC1nfvx
97fzcq/bCPCAvnxf4MBzZWONZa1qjI0RPPsP0OcEzrlee2GFffkxEQTBIwPh2gCb85FMXGHWtmZr
H5VIi/00Kh7ZFPm10Xvtrhh74wIM8YuHIpnUsbcqDJPAc3YDADxmG4kSRx3nnmCqgb5U4/cXyqJf
PBW7JcQ0n11867Wfzo5BdgqEvHOOtbLrmwLZy9WQWOmB08MMsUHX/ykVi+VgA66hv28f6txHO+7a
cl3E4hxppRhhRTW7G/QJYDop/au+XS4Js1/OfmQ+cLHozuBwyf+ePl9FZGA9Gql7NHxoSDH6c5Qv
vXadtMBsxqq6cK0997Bq6fffj8nn73O67rAbP3MP8ZUVrIGnV3bSHsMQxZslB2v6IQSldKKVamcP
2gdecXcv6fdHWefBr9dL5DcydyJaumKHHcLyxkjtMvRz62tHcRjgOV0fPUyL9zGBj0Hm2vWF4f3M
jTq/X1jOOFqwYtEUP1snu4Igr3mw3GNLEPLOQRgUukOXP8QN3mz6hEOkH09ZxCFredV0teRMnGQE
akot6lxHBil6+7CYYBX9/kW+nAfQP6BjbHgFLZ1zHkg88jpssoHvYxPa+5L0ZphjSnlpl3i5USE2
Z0HCboVrkOhy+rngk012Tvf6XgOPPPptq3H+ngcf4xnZT4/NHIuj2wIahCvdFG+fJxgIhVlmGA3+
fmoqAo4vzduS3Q7NVZp5XwmcGswbj0ikqzpP/EOa53DfvBgZdjDLLJnAu7p2jRbb749La5Md5tQc
rwPdzpUgCc6uPuIlvt46Tq0qzPdSH90DlHP4ybpYd26aF1e574/VA6ynFVOLgXzJoHSdcgdU03zy
B1T7o0qLe3bn6rubZKK/wnuq/tAq4UNvkZl5H6+uu+cwUz3qbZMqzDniuYocHuYJboFOcKjVrA+m
VRDO1fULrhLWpNTNLAcV7yajNa4hr+TfM2nkOhtbWSShVwnV4lPnyNtuUPmPlpIUG3MzWT+1jem8
zduhKjCOL6w3lYm74MF1SbjB+Hsek2DAW49mTizT8lBONXmuaekwrlrgVXhec78zS2m/0hJI2rDP
xURySe4QXvv7UfcCFgdLoL5nNEDyAjazTodDv2CG6pZ9dp/3eM77zmRGVuX2nzuhYd5ijf2NcjVr
17Q0uVZM4y6UaC+XLS7/jNbR16KTeVY5ZCv5MyIm9qcurM/VnCJTSQsndKfMAXp1hzvaJWswjXiY
/v65t198sgpgpkqNBFGcIwxuy2fP7WQk0gywBu5p5qjXc+OOkUod4yYHDNvbcZ68pubXLkzxl+WE
TWXO7s3Ug5PAafX0bWsl85L5ZN73Q9W8im2w1KnS5qii537dUrfd2k0R7yWBYzQJ1nrnFUX9Cnlu
e2F7ei5czp4fXgTGsvA6MUk4hz56ZRoT9yLu19SBUTcPnq3tctOe3s7eYrwx8hS0N250MlUdkeCK
mIz2g9WRfYBYtB1xzScB/HbkdDTtx7oWb5Q/Yd9UV6s+RZJCCWdJSYxGOPpxvZ/ypIMIjD9PgLve
kOwgk4o8Eo3wrwtONpSlKxb7kUGmMZ5kYOJ1mCsY9fClW/wJE7dnB/v9CHhREfARWAr5LzLBMMo5
Ox04fa4mRZ1z74PTwj7zqxCR5LqXaqp35H5k0e+v92KobwjaM45GexW+xnY/PzWgEry2SYTMrfvO
UcVrwowsZMexV35o9eZ9oXTzoW0m+4HUw+6CMOHFzrJdmUigrU/NDn3efFKW1nWmtlj3k5pFUFpa
GUK6ubR//WJw090CItlK0w15P3uhlV/Nkylb6z4jQv4m80vCMUn7vqqK0mUrWxP8/sz8jcHH/WIv
xWevF9k1ztSXjN1eHPt4XHgK6Dng4Fg0aE9fdCnFkGfJYN2jl1je61PdXPmSJl/aa8nH33/TX73Z
ny91VnVR21VCsHLeVx7g5Cy1KqRCmna/v8qLNRpSEZQbpKnEOIBUbnfx08jJXEPHYWlw7tPFMvaF
nlXXMN4tsjiX+mqQ0rhJTItMLX1YXy+FYVxYKl/CfBCawLrhH8D1532elQyZmNj2nVjcSzF7u9yr
Dlmal4Ho21vYuA9jrb/p1vG6Eert6GaXrr69w9OVCuYOpTuHatuhrX72jsfJ1fS+Tu37dZ3X10Nh
WEdcdNPXY9GvkcrgiSKzVU+FpVdfVFl+qJtsM64lJ/33X8HYtoSzG6HO3URifAZA/7Mto/MHd3VV
pd3rioNEYLgTnWxMWfq3ip/dORVxsEFbz9IKPaztfkzJcNWzyCIjnbolXHuZGVG7+vnXCzd2/obE
hkyi7GJbMeGdnX+frkggj0MNO5rDkhxm3X7lJYt15YrGasjLqZYbrHu7O7uAO9PmlQYeUdSPXWJl
l6bD+dRD/oSWDhAAdI4q85wgZrgqSx3Q5mMtzTaNukWTxc5MKeL9oi3qEJEMvQob/5P1lS81SOSy
ajFuS4Tff/b4t3E0Y8e+wF4bDCtaLa/cGmCTyHZqxZEp0EXnsGzCbsZOtF7rV7FbTi6B54V2pUph
f2sREbyiszAphKBZ9+Cxlw4B+hc5BXiUj1/FsIpPvi6zV22j01uwODj5YVMj9wsrtWFneVLMHz1r
6eEo59UtSYEEuWd5bQZUb9KMFEcZDesSuc5hv5Z1Ds5Cuzcw5iq7lEb1ggi1HagoGZBowm596f6j
J31tTLIt3iWiUOb1vMK5Cfo0wdkxG73ODFjvi6exMMv3sWZ2IHdr0b8z+8G6ov4uv2ZGLmBYAxYD
G+Z+koYY8IJiGKTt/LgwDrd14OcJwr0SLAKTAIE7fKXzo0W52k1X5dwrqlyMLAuv7MNxbI1DZenD
QZhpc50aTXUwc1W8WzbDSsgXY2RMRRGCf15yUnkxYcluoesC9WRTlLD/nVVbOOtmi2o1851GeAgm
6VeA0zvD+ZJ6QBqds988XBrnsTLyN/bKm2vGKzEX/7DA5iaQUJCtijsOWpFnk46fFm/sVezBjk39
XdkMTuiQuBnq6+IcRirvm6rT20DKdPoy4QmNc+eFmuMFU4kCF/zT33Rx7MqsoKdbRz/0duw6lftu
Ne+y8nVnvG3oynrWEOFPGW05agJL3jy/d3qf4LbPC0I1S8gwsV9XVKTK24naCHzzU17nB71SF3a2
F1vL8/1Blvz7/s4T0GZvmrXCKN13UGMP1c67HndeMO/S4Pj7sXm+hW7XwZ2CRgajEzzv7D2ISc7k
BfEeisAMsUIJx2CKmEIX3veLGuj8OmdFXmbFcpwcnkcPjaAL0wgXyGiXB3BD/hpX/3GS9Nz913/y
52+NxGUlIbfv9I//9Tr7RpXd/Oj/c/tn//PXzv7WW/lUv+vV01P/+lGe/82Tf8jv//v60WP/ePKH
Xd1n/XIcntRy/9SxqT1fJHlqtr/5//vDfz09/5b3i3z69x/fGrQr229Lsqb+4+8fXX//9x/bIPiP
n3/93z9781jxz3bt8Ng3Knss/3XA+/3p8fyfPj12/b//MIw/BZA/pCZImnSvNjh8etp+Yv9JGxuh
JJRgHKtwi2A7rRvVp//+w/rz+W9vGniQ7K3z9ce/sH/afqTx+5ytE0QrCLPgrR/0x/+7x7u/FsG/
vg6v5O8//xzT/Yzm/O9ayf3QOQX1NAHON23VebGcIc6UXb2EmqwLJllcjs4Bg0npBGmV1Z+1Qcu/
5H6DR4RcUAhxQKOywB/f6NVreozuFFXb8SbgxMbSNbs2+W/x6BSf685Fp2RP+lwGg68N37JG1x7t
FoLLrdDTTgarpTcdHnK2NuyUJrz3Ot07J/T1SfR78tzV21gUvgmQASnPjet12GmlIdN9TBjhtZCW
Wb8aAAXaQJNCDdc/fc1fvJnTY9JGLQXDxFwKZ+hN8XZevSdinW1J19QFhbvBy3b4bOAZdD2Xa/qq
zDXjkPs5LIS4apJPv7/yaTH/15VxYyS7F+iWL3w2d1NjEBbPFSzwesPBkf0bWhfywlns2dbx5w+P
5TqDDrwFCNJgNTo7nWDCsajBQSs7IEkILbdF4pSthX2knbcU1jUSkHq8dXu7LY7aqI/HXCOSwghS
bRiKXYdrBnnjFEn4EwQL1ipN0K2JeiVQpxGAmy9VF2hlQmLJUJqj3FekALscut0BBfLUbZQxu3U/
0ETAeK5XfUs4iDbPIhTs2TBX+6m3933CBuHS/HxXyEZ8XySRkxHGLb413RerW95jHT8/qNZN3xS4
g/1QqGOzSCb6st4QKKg/QrtoiPIzl1EFpoG2A4+4ug6WpZVffTxin2Q9Qk1CbWq1NxVRT3mkLcRQ
71S56vnrGRh/BR2o0Ah0aqyTXYuL8EORT6LdrR3VvueM1GdzsXrmriDYqSVRuCPm1k1KqFgNOb76
lWjLbjnGjPY7PynTJSzNZsx3QprGZ7MbCeHFohmHqAzl2VM14LxyNU7t/G6te53NSPpmG3ZZnmqR
nRuZj+uvjIvbInayOZzWcmwi11PGEpCVndB81XHsiO32q7CTcglNQnq6S7vl2QkEbRr2egzMjXLu
chg7G6Ha2mRF2X1vvLS5sVulQSTu0UannjFDyh+DtZWILnjghylFR1F6AI91qUdTW8igNABon2fM
/+1BfwAL/rR4bHvcySb07rFqTjae57//186jAYCw97Cub1aa8HA2LflfWw8/Mv+k7w0ORDUGOsGm
9PfWoxnWn0S+wcIFByXaiNiMn/Ye8SfyJXezlxAwGrGN/Sd7zzO2+b9LEHcEgQx93ma9h88g2oXT
opAVcFX1OFvvJZ0+7QEXH/9tNie9Cqo+Hq+LcnSdYI3rx3pk/sPnbO29qnGi3wQ78rvMYjzkYcAH
jZkueujprSpDHErjOlwys3CvybVop33WyFoLK9fvdskEuy/oSse5E8gD3bDWrQ6yULGY6DfMpXmX
r9oXNXZ6vul6m6+6tRZLUDdWN+3i1dLu2edXVn2RjlVgwsuQtNPgHVa419k0DWubiOtUrd6+6kt5
l1mi2kOSGdsQpuA8XJiIpzvF9gJR92wMFD4jac7PVe1PNb3iw2ZrWxrvEYHHYWcOKqTnfUlutc3m
08/EwYV+DEalzwkO23Hrp6vgS9gPLZjB+6oW3a5OG7WfrW7Ya2aa7qyx0vY/DeFf7Ly/GBc8CmAw
uNnW63bPLjiYFU7vyl7eO7pcbpO6GR9mi+ygPbSR5QfAiw1x2Mj9AxTMlK8MAlIFnSWppudG7CzZ
Q9LMRS2+VbXeP8V64+eB7RcNYa/u1FdBsjTincg8RpIpxfJhQHsYwyW0sM/KZI3ud5kIAhgqH+YE
rPWiibASW2iIDBMhRal0awd6gcjfdkbnt5Gw5IJTXxy/0VCPGZibSHlrxm7LLjXNj5qTN4TTdoP1
iOur+iGqIm/DXEi3CsQYk1z0+xf44oNtTWyIkuB0KL94iacfbJo7ox9mZ37fJ/WPeG1uE413s5o+
Dlhx9tfX+r+19w9Oaj+99xdr74dCQYJ++rnsf/4Xf62+Qv9zgwrxsWIkI27d1vG/Fl/T/JPmOMQj
yJ6so5wG/2fxtc0/t4wGCnvWWGJ4NsL433W/EH9aHiXh5tYHtYay7R8tvSdTmn4Tx3AojxS3Fjg5
hKHTEVKlQ5uzWkxRXpj+TeLm4qZIun+WjPD3VVibeETomcZ5iemicqgINpkiLc4WLUB50l/NfbV8
/em1/2K9OKvUeRhgHtqHGDs5Ohjr2cP0diXheqVj5LjUkm2qN2FcJdqVr3BPdYe6+6DV3XrbFEY+
XJhpZwHi2yNu3onwVFiHN0bM2RZWxS1peWUzQn5G5fyV+tRbs6DH4lRBfaILtesX+k8HOlrlTJ3m
Jx97QxkP2OK3MfkiHfGuGi5xc5hoLpBkpeBGvQHJSe1LANDpZrHdKmE3PkIr1HW/CEYU3giuM+jg
XKnV35urkSfXjr6U1oWTBWP0p+1iu85mkA8AyxfnMHN+osSbz5smZ52jviz6Lkgtc7bfmn3VTq+9
ZnIUdjS4A+WfU7y4+kuOpC8ekpqCQ/XmnEB5yoA4HdhD3+dGa+Ve5HYIRFcMFG6ttlcXdijKo9NH
pBOwQXnI/ZmTCDFOr9JaJBgntOKj3M27h9HBYXC0LfmR3fjz78f29pv+d+/lZf6Vn7ZZrqDb4rx2
eiV78WVFJ8TAdMSAT1M7MRnzY+xGHtKXWyLbmku6pl+8QbZ5HYq4C+eUuvH0itkwiMHECDyyF+Fd
pc44hTPklAvygReDhAWRDZ5OCvUkJ+2zeWPXtlAi5yoWh5n73EmKfelmOh57mXVt6i15Jkt59/t3
eemaZ+sEcIZYxMo1TQ8FEM48a4Qe7hupq86nngCEwEtc9wKv4OU1WZJ4VqA+5Jmc6k/fppvMqu9y
VDGmp8U3Y772dySSzjeF1ogysPMJ527ihqb4QmX4ctw4ABiYXnhEEFBZnz0rkR+ah2uxGbVzW96P
tkJTsMZOwPLrDsFIfOmFRv6LKcEKyH8MinaobdjWnD5ogzK0K1vbjqDnybeGL1sZDTqc+Kj18kve
9Qah5Py+nyaGSaOcDcxEeAcKttnVnF7PaFq5uISDR50DZnUYOphmN8SY9eunvFdlekh4yHifVKtZ
H8y+xGvEjJe1JC3H8a9sQ7XG41zSo9IJySlGddPhtk/atHIXjdb7iqEK4WSQyOdZ1oRAlrlodoay
Y2dXj009HljWDPjNLtqaq2FwGwPmT0YLCLAK00JaopWkH1et4nYL7axvsLqxrE+klrht1BNp2a0W
4W+pb+ysyojZt2okC1cIkOb+q8haULPFW6bm1dQ4rUOa0uBDCnFi7ZuhqkmPskyTn5uaE/q1g4M5
2hSQNzewx2Gsw7hvGqI+cQ8yogXbEPJYsVM8ZKVCWRlXsifysZRD8Rq+NrQ8rDIS85Bodn43tf7E
+R1q+Hin4YBv7VvTlZ8l9GVtn6+5Lfdz3wrvlXA1MwtKpXsyNJSevuW4aeA6k+jdx3iLAuAglhTE
Z7q1XJJvrI5iFjtpJtitkQbUtRs/fzKLqQvU6ooPvT7TGZLNQqKn2df5GjR9bJo7kHQzCVcg3I/L
DLvwQNiRSUhnU3IiTDZVwO2K2OXKnIdB24nCjT2ARREffVhk+kFfDP8Lsox+ILZ2GVvnVp8m5apA
lLNnvJvYLoyjaAG7DtWyECa/tqKnRQfE0SQ7zcfH7Wpe/dXcQ5Ya4Uuns5MHmlaN5nu3qdCiNSvc
woBtAn5Zg20zXU0DKX4Qm71T3JlGV6/XY9uLKjT0kv8f09vLo2FK3HnnoWr6lOcaTmHxVNi3Xcd3
TzEc12T3Ks4z/32y9I0RJHk8WEEpx/YjdDY0LQToZj4HFgDSN7bM5bLnHBVfx4INMCAAqyyjppfO
O6ViqC6xVbTNLes6xQZwEsFRterI5XFUbT+quqNgaj2vKoKCSDjvc4vE7ykG7FvCallHY69rGPuG
ZqW3WjDnc/tx7C3tvWm2c7FHp1uT7lvGqMOXYjS0YISFjTYhKWCZbsPmByO/IWyhkaMWWF0cfyyG
sZXB7AxkWprOnKEylSbTIouT7KaBvZmG89ijah+MpN5pQxm3kcYksphW/mAd3BrMtSlrhLJzoUGU
TFB+dSE5o+1XKxkN/w2qS7zZKxNX35B8V/g7+TBWIljX1J3CaYqN70DSCpaE9JaZ4UUjF5li3H+z
K3MFSnBLNqNOTEyGQVNLE1WTRVOVb1csV1kKaXnfWbUm94vlST/knL4ObyWF1RS5KcyPnQ6iIN9X
2pQk92yCebYfcKEeiIiy2jfYx44pElBs0Ydk0j9rY4teF9s/QathBkJI8g6vAqWXGDn4vmZ6H/BL
0G+YuvoDaMKS7JSkn4jz7+p/KUyk0fs2Fbi+4FtvKP+LlaRVemd1eozSczRqTqFBpRddRRo32GB6
aEdyk4Jan9QnQ1Squ4PjprrbrDSGd+gi7BT7FGXCIhzQ40MS1lFStXscYc3k2jJLfQ6LGjHkK2xM
ymKvzC3YoE0yt7tHmGLin+/BWhuvqrW18PCvs0J9x2rTmN9rLR3sK+ZmXe4mAY/rKXHWLN6X1KZ5
aA5QLYOBrExMkSeyCGmI0564dzH73y2qEuV+duoevqKbVIc1c/UvmacJ8B7DKbhnuysIGZ5MGFyx
LO4povWP6Sr6aofrpB35bqXySJ/K9gb1hP7QVMb8hLZ9+VFTBVgHW7XpWzmTJHBX6VX7FchbfrER
qB7NAuZOKJLW+6DTy/yoq97G2MFN9B1+m2seGprr3eMAon2XfrN+7iaraaOFI2K+k73duTdNPLcH
g8VzjKDFLowl3aafklgJzKQlz6orS5byjVa7VlSvuQlxv8uncY/FPhGQZpH6biAzv+MVziYpBRLj
r1eIrdR7t0hYscaWlTHw0cvsQEUmJ9AgPX2caKbUUFT7NT70lel2kdfYtkIVOg5Pk591Bgix0j4m
bUHCGN0eKzBNrPWiTlnm01zgALA3CZXvb/LFHK+8JB2gjCYNsz3uvfKqwX5bXXdD7zxOBfbBgZnO
w2eivjESqISW91vu0fxmEHI9btJ3RWZB4npBYjupFsjE0tddpcf0FYwaWJzPnYOBl3b+aNFDyEhd
wOw7akFcuqi0RbkFRJpKP5QwkZJ9o+Xe0TLKVr2f9N5PQmOwxsft034rqVMosPrJ0QMiE/wsMJxs
yg6LXQyvJ1efvbAvZ+D1sbb6HaB9cqeLis0nh+33ebF5/sjz6IHs2IX1NDRn1ZpRWigLw8G4Lu5W
bW2JXoGiS/5apbEox75o2cFdueSo7jLtK8nRkwwnrdkSTNIpdXbFYtVfetONfXo6ZTFErWAPea8v
o9AIpB3L17ASDWOX1p7c1XpuxVebZ9sTlFyZhzVWvrRqalt+c2rf7/bFkGv+AY9u90fu5QoX42XB
0YIpIviilhrJ2u6T+DCXDb9Pmsvb2Jvs+dC6/uoQsbWkYKeVU34yZ3xN93Xs22Nkx9OWplHU2Qpb
jpKZlBCDSCLDnmQVasYEuOb6TXaHUQHsFytrDDg8OjHuhp7pEGeJapoCc9W8xxJ24WdsmHAlhUps
yjAWs/VhnQxt4csaAq+NfmgeNQ3RSoSLnyiCWZnjEvTZbGL+rrr5i2eWcbJXfqbuE5KSydzTLTmE
XuE304HsEgzdJKrnOcLtGV/dAh3WXusgnoTMkPbG6SxoPMpIyyYQlDxfMxbFe4/NuY4q9MSYOHqb
db6qi7QLeqqvftevW3K6kTYYSGSecq19J1a9vyZmD5d8HMrFA8lMnRUVA+RtnAfMfNh18eL7CB62
cGluECK3W5jd1Vz06v3ipbl+jdMgIebkmOpz5Ger1N9MSVtrUSbhcFtF36f3LnWpFk1xgfh9NvEe
iuSQyZ2lyBDdr6U9fs29EXkAIncypcEViSeBMYHRUJw5cFVFukIfXaphpKxSRfImR7A6kTEy5GXU
kSWIN5aQxjWSfbJSuDCeNGlczw9lKpyGlm9FAsDkuP19DFGnv6FTQDi8P4n0o8RzgOyUWfw3e2ey
3LiSpel3qXUjDaMDvgVAkJQoUREaIzYwRYQC8+COGU/fH7Oy2qq6rBe1b7Nrd3EzJVEi4X7OPyKM
Bfl1rqqfWvdoLiITJ99pyvHglIoBuLCG4h1V+/ypbUzph5aoAz9258L/mzYlxPLgpIhPZo7pv7PX
ymdRT7TeLz1B0evQ67fZMau30c6cntOECpYw38k8H+XgmVEn/RT8thOCoIlp028L+Rnc8f7U/1q7
vHtui3l+HXS/B8zjfX/yu5FfWveFh6jdC3QV+ksmy3hDoh/vjVtxJVei/dauM2VDyulzkn4bS70P
1dzDPa9me9cZYhcx5fLmDdTp/Tcjr/o5dIjP0AdqYxFa2s3MK2LbYzb1gDdMFDb2zXunQaZ40og5
oAZFLFOYkf9+b1M4r8IcBvphrwyvi8G3NHksq+Vt0UzKUhFqxriUsm9zWKLAm3t5t6XbPB+sVIjn
1l8J/OkRTz14Qbp/aCa88uCsDWOiOUgGOrsoXTMiKHA5+2PevqfEiDARdU3zyNup7HAug9GLbD+3
v4lx2H7me6vbuJ3r5nmcS/PZtrf2lRuowUZNdvPXXKyKQtFimwi0XfcmVEGFMH1rtuCRciM8BFKv
2Ru+CML7M1V3MmLEXn/PedM+us562zl4Ywkk2AsYyXk1cgbgbMWi0WQ5ySXraLbnPiigiW2vs4kC
ETdun5Z4+91wJw9GkX6b7FbHwx9/LrsWjlrw6KQMrN+QbRP/4U5zVyZSFunzhvr2E2ANjdm2ubY6
kIXZ/7X4z0WE8QZ+VNjzHApSDq9LmbISrD49iKEa9qXk7y77Z8tucN3Q+IMzZdqZQIp1cHScZyjI
o2IVyw98jfhGJf1ED8bC2R7PwwKHNGUGh3NfYIx2M2PRoUrx796ljr1AznIUvc59mf8KZNuvp7pJ
3Ws7E+55zxHZ/Bg2p+mO47IGz3XKNRYaazf9HDVZtKGRLc5xGVavgZXu0reAD0J1du2uQUo4L04I
82GNoTm6xqUnyyVDa7fI73XD9koqWaG6kMHWYx9knmZqqkqTB3bNCF4h2rcYuGJofmDbzawPJGLD
2aupRg7zXndjpPEFZIeNZfELv0zlh8SuptNhzUy5HkqrEcOJvhUCppCYk+le9bjtZ4NVNkSN26yh
WN2aLchfabrbMdEfXUqPh6gbgrWIlsnz86POyHWBebOcF9LeOJy9JfB+MLe4dmx5ZX/tUgSfoSaF
xKEMtaQgymYSuFczRXpROaQo+AuiB9JvU1/T0bmIafkxO7J9qViWak7WkhJ0bQn1CCxIQRKzBLOH
7u2GiWpFS3mYWFFJR7k5hfgU7FSDB1mnfhb2Wgz8ZnIpOCbHiQjVcsGN7ZG/9kJwqvtiTqZB6tsY
OM95lVVBaBHHRXtFwNDIdj5IKKNtKj5zvyIDx8WZ8NnsNN+EAe2bDL3Unq9hkUpy0qfULv+K1ct5
54oJwQsl5D+VV8xfvT2tbUKLF1cT74fhHVekARvwo8u7Sq1YTnTJaIq/ojS37kpftnvLb9k3GXbu
VPtxytL6T6rTbpLbb/qVG+WcR3mJ/cfyui6/S1uG2gEEyYlq9osqKkj0+SqMBagRBjBTYWPZ+xb5
KEFxyAzM9qG9bPXFGd3uAx2yc8kG04dxNXsWzhwt86dtNcZl1uv4Y87Mwgh9zXFC+3s5flcjLGcY
0KBVEnyDqSmuPK++xedlXZuIsU9/MR4Q7sywv7HLGoLXUXakSISm5nkIbzboR9+v/GfDa7H6+bX6
TNN652Z3iuxlIo07P5dpNy2RoVPxvDJE5ZFsMHQ8oEqQzlFSpryASlegFhtLyR97cPOP3jP719S3
C/D8mgrbU1aRWBeOw271t/1pcBLcFft4ZkllvNQ2XQ+MTUwdxx6S8YWMpKqJysbzTlXWuepudmXe
RXQQjvd6z6Y4p+v9HlKC6h97M4vlxIm6EwuF4sKIMrvHJyEqZR2KsUYbubUedGK1YLuvXWfnTMHT
wCC979keo6rpynBTGQMoLTdEsae7JDHJ5kPAoM45fDCCrqAQzJi97Dh5Q391acz6IcfRXiBBDYZH
zmWBJnOagJd6MJQLFWmdcUx9f9rjyc2tiuGh9cAQtO/qUyrTIvhs4bnseNobzPrr0rnvMxk3fSjk
EmA6t8zcCpGel9ebsUcdALH2+qDkuOaxahp5LrZRihiHzYzQp17nt9EvgWrccbY+J+ZTgy1og3Cf
ej6bd61VEZ8604U2hDalcgkxbVsdGQVR/JFdNWNPdsCm+X94bKg3Nd7HsvaZF3lFOyNp0j6vocUF
/6n2ih+DFb+R96jmO1Tb3Uo2Uifpm4OUnfgJ1EAGPBlEZXknJ935006bhBx2tBwJ6qr64aEwrbw5
k4rroCqYGu64sRx7GY59vpHZpSgXSnQxdvLgZpgr4kY6tMfw9s1J6SqjjsXAZ+WAhSToP0zAqjJp
qG9to9VYRwSojdeLiHhjf4p8ZQ1HC7mwCIUqy5RDK7WD2G6W9ZUnePcSZwAzybvJK0+aFQpdcZNq
GWqvN5dIe2L9qghb+mDZINmo88b9tzsK7w6fwWpx7WXiw3M3/12Xtv6dNa6sotnNaTggotf7Aj2m
lXd0s0LHIDH+lviLPf1Z/PXW0qQH9UO2wroGY5+tDB9Z8Mqt1fmhW/E5Pc7z3H2D4zD9h0C7/evo
NOkYDqaST7XfVh/gGmkV+0Y+MkirYZhiiPVchcq/3fvGGmhMn8rSBrFqBQKugO3i9572QDKoLZZ4
6EuMeulKNVBsj2bWJ3OQub+c0kyfh2DSOfKP1PQe9mDo6qRMre2n72z0yFpjDdpEQqqznCpNiszT
UIAVxnrPdRc7Pu1dp2JUlEUJjtkYG0XfejEKkxJ+i+f3yUa/WIRTJfq/bTdM8wlHLVMEV2pdRHOX
FzmhGPvcvBpV2b1uCi4Hmd24vvR6dPNoQiHTxqPHEnqa/dFXPETErsTrWvaXbh04zt1llpwKMwwD
uF/f8+cmXoEJCPTzMrn1zUVFEWAaZ8aaBez6RfFNC5Dz0J2ynZxtkvk/8zqlT3nmIdwSo/C6GZOQ
CN7NRq5ZZNi3cKOpy2Z+cFdujARDI67bTtn9qXZBPvgQ5dm7NAB3omnr7C4E0wNyGwrf/QPXoKnv
4TRA+6KRYsZtV5c/CuqwGDCHkp50i6aXEpkOFZgnjub5I2hakSXm5rXM3ybQE11h3q2LZ20nekJS
1b/T59p9uQTjPZdtQL+5mPKFNxP4KprsQb1yYs6P9ux7I5t8jSsCv4T916mH6pe9OSRMFPVqkArT
sPYc3G22PlJszdRsTToYonkppgdPBWZGoIpU4kDgL9CJ0XkF3w/S8pYx66bp2QMCBu1q0Kufiq3q
cwLWnOzDcVr1JGuj0RGQQPptq2797Lm1lk/kK9susF1rnzKnmmXiWnPzaFRIIhOEo+ktxTANXv1y
2XiKB0cF0QB6NTC21XaQdCId8gPQPe0xpT9tQcJWlV5ys52ayMuycbgrm777SIFZ1SFNbYLNZGbX
SUsbc05bF3n2LpwrbxrVFT9TlPdttPNHICgV6I+CM3Jzy9DpZPukqPz8vUgHHyVmhObdJDkkjYlb
q15pBNa4FGwUm+Gwzg3aGSrAX+e1wuQM+uauSe1Y1W/IZkAk2tEzI9K69vZLV1XezifGbn+2VNYy
IxWmo37NPem3hDP5AM2clDJ7wtBi1uduMZYvx5vGP5a62R64afR0V4ywMuFgLIZMury2rqjYZuwZ
1jKYWPq7ao2Vkh6LDqjFg+acMDgXpw230eSMF9wEwzsdRcYSuYwrZ2eZ5pHDQ7u/a4dyZXIzUnBb
QwTte2kWQRqnBExeS9F73/Fq2L9NoDDwpNU3fuVDx6aEz6ggCFN6IxCH5fd/hxxaNIYKyB5XLgwn
9AbHPkFq16ToKxHcZ9ukBgD3nimV2Jv+S8rd4HyajOZiGL2fRg1Fax0L/F79yhZdrjxPXQu6P3UQ
Oh1VJ37oyIJJeynxyIYbI+IcLeNI4R57G2WtOrC68dSRAXFniFr9IT4wLzhH4Q44NRey9RucS1bi
bpWH6wnIXDHyplZxv4Gf2fG8+8UPK1B8WNjYULkyxPMU++kwXnF7bT+xx0pWPUfy+DKK3voGZ2NQ
RwOy1gDw2fRL3tvu1y2xcI7Lflgfa+WQ7m+m2Na5CDqHxMPKsL7fjIPk8Ln7UKGxzWcgj4yPReRw
cMyHGTpzI0JP7AR8aM+7Ls44D6yqDvl62QKyeBA6ACEg8mi3D8wOvRfOyJ8CXgp1DBGeQ/myNE2W
RnYKcB8KZkZx36NS9uJJ7pl1HofAeyRw1Xyybp9tRiwu3FiNvQUkWzsAzxmk8AI1hN99wX8NZdRS
FHh1jMZG6eaIlDCLauOJrnVnmwfLICqBccBIg2OeQ1MmckpTjqd2rZZDP9RA47IDkwm7oNPlETe3
018EjyxjpM31+FCBixp0z5d0QhLl1f5oAmEYUS8rqyCY09HES20GnY6zy/Tlb3P9Wiv2gkOJYO22
UAufSAielO447AiinxZbFYRmNiiPIh8w2Ay3tAcASWugnQTRx+ACYPUIy8tMl2kU8AZn4e1BKYBJ
ER9FLTp7SA8k2nvEV8m/Um4iOI6+0UCDdto/p85tU5/ZTR8s6njtOEVjxOmFeQTrmj079ZFODa4B
LNfz/VT1YjqPuW1cwU4aELU8uIVXmk7aRVIV+ZdLeQLNulCCdUI13CoSNk8RRCYdtlZkdWXZhaPW
2wvPLaZBCyE5o9jOqZD0vplei9pxH008hr9myIA9WsFs/IgyvZ7NLl0rON+dUSiy6lJ0scczl4a1
gpNKJAbvjTNuS797dSr1UaocuWdulZ2DhNthdTVnaZ6Yhlc/YZRhi6ZAbDfuGIN969jOhZm/mADa
4+/CZBxLemfL+Xw3aWCA7/BTqyvqU6GPDPuA9B2oZ3O/5Cbs581MWbHr1v8MJ2ItS/pl0PdEdM7v
3Jkj/Ya94r5tC2EOCWx+XZ6crp6ulvCm6ZE1IVXfzSpnHeo4t0SYZf78gSQAFHmHBqMDiERYdOFO
WRV5XHNLu0kB5xAc6Kt0EsZ9EpGEWTeUobXG+B3VUvFz6AqKZvYauDZUalg4zQum1cmTzXNDF+kD
kpcto6EUieNtnM3ptIQVyJOGjLUqIi5D0oy1KnZ3x9unKl5Z4UYiI2SdchgR/hBa9TyvJwrvU4GQ
dG9+GL4/mHE32QYk+j6LH7qfpxrmoDAx7tmdJFW+bEZ95ifXP+RsmPezGuBn+8os/8qtqz7WAl1d
2O/19Ft6U6//sMUgxkpys/DcHx2nVaPCxQZAVoRiNU1NjKPkithrlzoVUWOwIPyl09sd2FiHH0VM
EIip39LJLSSKApLIek4Ip4ZNDDXhb/Nf1eQ5h9ugAV6dqs3SF6iIfGSnWvTn4vqcH0buqyy0y1S4
xyWHlwnZNSlwVzLF618jKjhlxMtbIMmyCA6mRrx0KLkpn1vCnUC8CO87r9Jv8ZqaZf2259PQxmjS
yDygmYh6BblbNCAoLoj9eSssZz26ecBjn6ZWiXVhN0y8PZbo87tOw0WSv+ZlOdityOtYG8qskqqe
HOPcL558Chj2moNvDBbBsoKsU+8ELjOrLLIzRqxPKcdpf+szarzPncj7vUJYAHDKnG73rO9p0FwL
VSJoNelBLW4wdZ1RRaVTENd5b0DC9EDkCs/t1JG+TUUbwty2M/bEooaXILhai+VuWaYVlUVTySTt
uczgiVz6GxTe7xGYMCeotzbwJOGgW/bpzL9a+OSgXn3dhh6gCH+4zXKYW3K3ux3T877f8efqS8wH
2chG00Ga46qFLAj7Xgx/Rq6pZ2NfSA1rDWebIytfSeeuN9c7u+ky+gdjVKirXbIdm9gC69UAuabt
QWhb4xZWFUB+1HQ0vt17rQ6We4MIsi5aJLlyR2silfrOguR+oGzcDomDrq2kVaXII1E1Sh5t+u3t
yFUTBo4ir7eRPbIEfp+0XRxRiQm+uUtzw2ufVUV5yjvh5PFkKakBnflcrmdV1cQr+538balxIaoE
zcJCMJhvdOKB3WHiDEW7oMgwNf3mFaf7mD9hMK77v0Hr6mM1LGXzuNRQAGcMN3YNLAgncBhdP78C
MQ3jARwFz6ZlgNdR9Qtq375trK8dIPk++PSOt8NKaNC6VOfamkf3yG1uiqTQyAcOq0UwTzROHsyu
WxCCerEyh1F+B98yjw6MYn5ddeHKQ+76qv+gBLtsnxxDKuPWyrI2EdAFKKBTCPXvurD/r2D+NwSD
/0ki998UzFh956+2+K8GktuX/Mu6KP7hEbhA1CgaZpdSF6SC/y5hxiOCdI90Ddwh5JjRj/F/JMyu
+AcGETLACP8ji++fTt//kDB7/8BIQIKDzz8OKZ72/0TCTBzV/605s4kYQFbEz5e8vv+WoAWTNot1
8sDzDaN6A91Mf09mt7CF7p4CJqOxawGE8WSRkCPDZYkxYzl6K09IKK1b+FHORpuzJ+f5KQ+80Tpk
xGBfde43I3xPK36Bg/KxNfzdeOytfN7oD02Zm4lxUzY+SRuX28ZpmEXuSNghDrL8bijTIZxs53hb
nO1jm1fFaxaMVnfAoDXmyYLyl2WBWeW7L4bymZNT5pyjVEaEkzJXvg0uNgHWWgYPe7uuTlyQZMl5
peiEw7zi6JSA+GYZSD1lvpiywajDweMkQq6ZosapZGE9dr3hC5YNoaM0MMfmjviD7J5rqVUhb5/9
CTwdbGHWlnUbGRSomGdluQXisUztAejCClm/AQBd3DHVF3R/zaVamZVCslYxsRV22zLP2wtWGZ7/
bkjWaXbsq5cVbOSgEuSZpcqvxmTV7fhRZhnaIM8Wc3ZSsifmiN1z/bB3V313Wt7KUE0m7DEE9vyB
2sltDkMg9QforfuDaH/vDS3l8rNSUl1xvtEEYkHAsBDr2wjSA1y3kVrLR4etrpgRteGxg5HfTz06
y7GXQReNXfAms+G+QzHkkOwdwkwmktgx1RtXPyX26Um79X3a21G6ZXEu3ROvomXdVQTEUPFZHKRL
O5SdgCx8BgTEmdalm9H+Bvv7TlzUiXCt8XEnsUeCkuNrjUbq1A6m0/zaDfs1SAs78hqIaUtdva2J
1DY9WN54FM0OPjq9mKm8yw3rrR6+yn5BT/NWi+LLVSPDuvlRTO2l4VJt9+CKzIs/MctykZ4t5qFo
cZ1jSn0418ActuWjWrajdtU3iytKQJKzR7ZHRXGOZXeHBTUKa3yYQW6swk4abefkpOU3zuayB40+
Ej+GkFOqQ5nKAr51tF/wgzlQtXv3uzSHs7PymcM0v8a5X0Msdo71kkJcxq1rHebFxODuFf0c3ZpH
99AA4j/M1mZ8kOtShNxzf+1KP4igfKKqor9vvYFEwmVYXoYtQNsDsJtOd3k260cfjs7N4JRmdR7l
hfswHhb9HV/UoXD2eHflu7Q+ze0RtXJUydgiNGAx35GAwJRu73XFCqx5I28W5fRp417ba8a4QO6H
wh6fBWkbdKWE0qTa1eSO3H8Kd/6W7uOz4y+JQTVTn4G1k39vNJgby8dakEgvVWT62XWQRsQ5Gbty
TapRJUUg7gMyA9eFccUo77PbKN0aiSqJQqEFWt4mF7M9eU41HW53rNvrUzd2z0QU5vVv1E/3Dkm5
2faBAhteUf32ifg0i/siJZqfehS5UumX/c6Fz8vKD/420u9VDPOP3GVgY/f18+dFWi9qbbtj7spf
hiE/+ajdE77CE5HDviq7iY3q2yJdWgO0evFJF47MZbXDoXEiP+hpNPKTVCB6VQJG0Ws/xDheZrQZ
tIzCKaxg1GNvn0fRx3O7H11jXOO1SA/l4F2nwjiKdPnypi1HcDHZ9rdCe0QcOISAd1n1VNDRlC71
pZ7zh50d8Jh6FWLFtWoYAb3qfq2n9fvKt17U/IPhxQqDcn7YSvGIE+/dFt6R3F7QcJJPhmo6e3vw
3EBGwbsmyIUR+F3NoriDXEu6GvWYy6d3HupHsy5+yTwIB2vHf1AVYLaOqkGSOdNlonxxhwYYiUXK
4zp8gIf9VM168tumfG4XdXQ3GbuN8633i6vZXAC0LjB8x36uX4hsu7VcwEpWoDN91Cv97Jfzd6Cn
sxuMB2t4MrZhj4oMOme+aFXdtePnPLfcQcOkn2t/f8g49I0sewMs+24vd5LQmFn7r2NfxT3EKbtr
a49HBiuHMLNlvc/2iw/fo8GeYBmL614q6pDMS+1tJ3Kgwm4Zkk19y3s4NmFcPGwosn6s7VPjaCSs
0Fy4totogMxw58yP/RL3WsmU2/kmM/22IC5iU9F2Uqo+iJ1+41CpUQKgnk8osvsLA30ug+qE4Dm9
p/ZXfzaeoO52Dk5+r64+AQAhAinwOtQY7tJI+jQDxwt3L6sOXSWaaFiOa6mPhBFdxto9kmsD+hLv
47UYvcuQ/ta1ebFAkIK2S8a5OVRwaV65HjQgaJGj062mXwBkF5PmWwsy1Hb2xF3WhPBvTt5fu32W
e3v112vAzLoPT2ZDJ4V5jwsmFM4QEyNwkh3reSgMN/909tGpQph64O1quFaoeqZaR2T7Lp8FWlxS
VT52/FHuPn00hXU/bZUgn4QsSQEzBxukKMcCLdSJ35wVuW1TJl4Wt7bfgwV3PUC90dYAzf21YaTP
OS6b10l7PzDAsmaL34qez9Icf+16SpbB6H5pd4uJ7Z1RKx8JjaO9khiPNAgOw+YmTi25eXX3kRs3
7qMwn7Y9E/G2P0nr3EwyxL7KQ9bFRsfIbQ6HwEdd2OycgsVnIfSnnbq84cN1JwvVHtcTTFRIruYe
jwLppp9dMmnEKFPlKfPNgzEjcDWLD22Q2zpWl2xR1jej5ttvb6Y5DgbyG+k97oQChyZSanalxNMy
4gJdT23g8aRiZkLgcNqcjyHNAujP9Uze7gML21+Pa62ydoACRCkksUUeBdLd7S6tnro6uFr6nSBn
ciemN7y3dxlxA3uwyW9j+hRk/vtaVmclZdKkNVL9X4EFS+92670y+0PpTZGRIXZ1ijsih15gFsvQ
Xueo2ctkckmeY/BDYdIuB12a79jliDmh37fsT1oPj9MIVYOQY+vGc7WB1ewgfI6c/mSYWiLPKx6g
lu6WvnpiG2OzaosxXjbrxYOfA3hatvONEY+DwbtkiLMdn/sA0fWuT4xb+WPJ7ybMGCT8OFmz+ZRR
Rl6ytBbWYS//dMBrXNYizgTZOGXDmbt+4lQJa6Rd7vZcl0h+Ky9S1U/sTvyU9kfP8jjL7XsgQFW3
nw7kO7mWodjnb8VQHpCARG31w2tn5jXYkrV4VAHFP8RZIJYrRBuZwUl41h9w2pPNAY+a+1IjCBia
jL9JyU3nRYFNSi3MN4Rq4jXWwQJ3Ko31SU7eYTRScBCKiAKcV273JuBgyuLH3r/n5bARUFqADgDx
AF2jNnGTbNuiqkKRUm8Dp0X3uDSTj2zLHW3eMkGSa8Zs3gzwLrY6lwjWNrIOgu0ePdmHVt7zYpvp
u9dzH+fliankpNHkprYV1ajw8307ZCwE7rDFTTsnffYHvDjet+kmHwHGG6Lb5bo6W7LwQoifp34Y
3FoIPp4jd525v1qWfwBKc4Elvy3M3dR3biKeizlUO/jz0gPKj8p5oIDubVZfhgvd1F1n877pxwN5
k7EEPlpKN6n7Xxi2DoKY8Plz7Q4b4rN08Ph4EUolDk77lXoY3pvrAFBDS8X9YNbZx9zmx2Fe43oj
8JqGp2ZrIIwMm6Xcfa4lw9aIhW+EFq6X6cv1aKmZxj5WNYJWr3R4m9FRZOBkTsaGUbHPhKAyPivE
B2QqM3D7VJRL2Cp7fCsWpc6eGUTSLmPNSwix1LtxawEc+KPz3DZY8fmJlTot/hg1qxHlitfXld6n
Pxw949YkHLXrFsnF/zMIHW+G+QKrE8q9Z+VQ+cgtXvechWMPQs7itPsDsWDYGGznzzjNy7cWZsgh
UXdL3WTL0jvX/3KD7afSd7Q1RSkimWa+Bxp92CwPLm7yUO1NpFjdF4b9hU2OmiQjXjV4e8oo1EpW
CNPmIecJStP9ZINo+6Y6KF0ebvOOjTJvEHsy5XayqPKlWHmjvOacr7+WGl1W6TxALh/9Holt7R1n
/ZWZ7cErnFikv9N8uY7OkmTogcvajcqpjhCs3Gd+nQhY9zJvE2v+PvinpiGIkkOZMTlqcu9NcOmw
q36zZcN6ZkWd3T6UYLBT4J9cfHD7/NchR2S2txc9gN1k5iXgsHx0m+lIwhfWEf0EQA3lVtJ/4ZSH
GmMRfLnxbRP5pzWRKmUu2Pe0VdmhM0NnascKN2loshSMZ9Kxw973Lv7q/Vy3uaEGwD+tqk/PlcjG
GO/JVfoTow9BZFb5Ufvf0brGdU6QVOVBLYFrm16tPx3KY5UfPLVZETXVnVXqpzQ1/QOUkoNersna
u7bWcZC1Dw5oWYdwnHaujU1c/4WNCSkt4dKOGw8pPBWFjynjTzvES8FcX9N4pcqHDP0/msaDUu5w
nHMWzYJ8SqwcC9FpnOd2q087o2LDWpyZn1VVcgw4tXnQtpiw1TL+OO2LzZMOB4x9wJIxipQgzIv5
rrbZAtluLrbmGRyL4lR403BCpzVDXdbPSPJTdRAGD3DAkhq5q4VcVNcJ9EMRmXL741cDGdR9qu+o
MR/v0WggmMo648sgBhK1oXEBFfytBgpKbIRhrGtH6Cx4rIDWB6Wye9Tdbui6RrBFfcVBE6j1YpBt
7+uaQqMpscTNfbI694TCnd1JxtUQPEyufodVJcyUGBskPWSt5DD4kK+2HD4bKjF9RcHDBjZIVGEd
bXT5da0+jFlZPeGMFej7mdYXvAunum9wAonjFlzG1J1Dn7QDpBvf3dYU56L/1g9HhAXiAJIZyu4s
tunvXpxv792U7EHPNyndggHG1iW+Mkae9S2XMiVhtw4G+H81EylEleHf1HZT+0QVGHAv8XQ6TfAO
B01YVvuEhCXtTewK62Qwfe2SL8L3tjFPI9a8Tl3DLlXbY8Pv31pNTKlQJx/NaZSaw8JaH6ab4+7c
MLN+AHqv2Snz1tQ8ik5YRTQq1V/nhkRU8q9r65K2ittn5Gkl8diyegNgcvOfyMZiL7Bv5WGhrRr5
sVBXFxwxeRhzpDvkB/yqu0As3Zv6NvlNHWHYwibWQeUBzgkQNF6O4RPuty3V9OefsNz/Ryj/zbpF
z/y/Q9Yei+yLiLX/nLHwz6/4F0Dp/oOELMyhDvlMZGmauG//lbHA/xDwX6VF6qKU3g3U/FfADdhl
gH2byADeEx+zOM7S/wAo/4EC6VYTCuJpBT6s5/8EoERS8189qoQr2DYJD4KfZ6HOCW7m4N+f34s2
GwiG+19+PdBXgZylnstbBsBmrqTVOnZnyjMgBLrp3s/QBqxzUeUP0+iPHL9jrYdzmWFai3QvWsHt
KPQLKQbFEPfVki1X2aHFwd1TKAyYGYhhcNePVlui97Ft2ES+ojKd2Bp6dHOqMY0iqWw6XU/+5pZe
1JsljIDb0m5KuH9ndMxl5uQhyTA2i3WRFDpiVGD5wtWwmOAE8TN4HOoOp/I0VM4DwTnGz90oBE70
aaHKEL3S9uAOMvtZlYVTRk5D3lbUkkPL98NjAaNOS0EdVszr/Qm4AJ2di5AReQs61wJ5eSkZFwTe
qDAvCWjB/pErJ3FmnuGDMIu+g1esBLtt69YfEl/FowuzY3Go1dmVaU1+5lbgfXTZGPxBFSd1NGwe
/Geuh5lxYpos8ZHiNW3ece2PHs/ysjYPgEGyuVvmf0JmHXEt8eQRnXl265YgIGTmYsSYuC8ke/k7
7i+/J/vnYM45DbWsFsFb1w2O9exxte0PVAhMF0kD2P9m7zy2I9exNf1EvAv05DQi5DPJNFK6CddJ
R29ATz59f3Gquq6ESkl9MO7JGSirIAjEBjb2/s3KNzSq7lyWmfbbSqIQEQ9DAtAFlkgwHjrPKu8s
D0D8oR2W9Qt9w2C6lGGAKtphXpvkE/XJ2blcQnQir/E570E686KwLyQt8u9ILVMT2WXgUwVqEqpD
1uZ8Wmp3/Cry0XAvTFQXrvCaRvEl65rgx5BAYzkVS74MVz36bstRmDUtZx5mtTgEQdrfFa5rLAfT
mzb0lQrPJy13ciqyvK0xiQV2ZMOwMJnWlTt4K/ej5KYcKbr/zMB3g9xf8vzOBLX0wRjz4bfpOA9j
jvfMIRuQBjlWMMKR/SqC/OO0tE3OApXysqrM1T4aew+oz9st+zMdH1wFSnzwNpAOrvthcmbqEjMW
ymC0smrvYMp7oXGuOaM3O671+mVtELg/rnJqflijAe86sEeTB6Ln7u8llTrmZuKOemnZbUBDAJR9
ecRmp/+VgfT4kQCmjc9y199zsRfVJRaiK4xHXzZoicwUpvhvvnwDwGyR9EzC6q8SkYAbBW+KojFI
7P0vx3C5YIAv0Z+U/YrE7cx1ceKOc8NDkMkWWym4GO2tNfbwhHNhwYVNgQotQGQWQLNWvpv7F2wc
kh/1Yjo+Bs5khHduMKUwaqe6Gz7iqeJkJ0hjQJHnEe9XMMMYSeCQ+cY09hEdEYSof3LdWvtlmnsr
YkiwO74Ubuq9H70x/NL6/tm/qzP9/Kat8KW9yZaqjoH8CLBYFeUAQs4vaIGPQfrLGjY05NwecBz/
uOwWPZSAbA2jLIA2ybpWD/SyaX3bVrZPD0VbpV/hF/F9wqrIz/UQMxAnb1s4+ta8onJRefC1afcG
kkPKTOVbrIvqB2Hx2y4S8ASf9o3MiHt64HI1Qe6UH/rV6RPUIQzKSkmwp9fI9srlCilLl05kj8PF
BeoJ/Xac6IqkJ7Tk6zNkyusF73CH2z1EA+ZsMoqu8cGANdydUJCta8BtBRVazugMLk5bnv+6MDco
ZjjnUn5dzTzrDfpeh9bEWR7LmgBoZdDbgBU235i/GkgKfq1BCUyHZTFgomBPnC6nEWLvDk0kIJ2t
cDTm3e0PXlwNDfabkGHvujVFfSANXQp/5datHcoFjv2BDbuaePzWVUhH2cmWi3zDWOqUo9sIDJuA
a4D57OMCd26yoWxQNF8ufB+x3hiubHbTl1O5H3bLTz/ksgbktib7BBZQciZLh08AaRcT5TqVQ/02
2b2mvRsxEAHUtRUpVWjuoAmvE5cSA+beqO96Sd3AqoWygulBujbkUKH/YUiMBDoGuAHvVI3cd2zr
Nf+a5yKfjjT1RXAKCbV7x+FBykPDbmErW+ZwgSg49DTgIvTuOU2FOHBnTD1gdRSsDqNxTu9Ws8Iw
lOSZ4k1bWNiwDLDSTv4oeNBL/rMdxSq6T8DJqLj3E2TYA9Cbhmp6U7tfsVaHBlS1SX7qqZtnF5Ly
XncwfcCpa5gLeeCuL74GiDcAXHKWwV2WT4lHy70H5dCbP4HrQwvZ9xxVXnP3b6AR1/MV7Zryd7Fa
VeSunvsARGr/Wk2AozPqanDb29b7aQ4T+IStFeITyNkQsM3Qt78Be2dX6+63d7DD9m+5aU1vw8SE
fZMlZ0BcJwvQxVJWOewK2ZoftnE3P3tuQcGjRrEyPCz8v78k0qa7Tgd2/1Dmxv67NMb51vQ5Bo50
yserpSr26ZjNfhg7Vo3LTYFAB7C43pIZlbiMDhhgIvPGncCaXkxo53M0EjT5IZmWGauwfPbuy9QQ
1Gn7xJ8PVYKW/qVTpB26zGuPqtoMg/ptBlrqx4BAMrhmOiHO0aVkE7xP7d1ExyL3bDsaRoDfPEOC
Bfg8nfs6NLnj59z+qwzFSOF93SEh3i1WSpdt32t3hXvjLVNAqdGcyzcexJ+Cm2UFWn3vVaA/T0uA
hNsJXseaXE+l0Qus2tNamDeb4Vbifb/JgFqS01f1SSCn1ZxKz+6QGJJBddeMGfm4vxfmDx9hhuWn
uW2pfINMQWWcOIGpo6zV2c2QZD2Bx+nZ2w7aI7O/pzzTl6MtAOsmHEVOMp7klCfJaYeflsB03qbs
M6wPw7kYjKEp7sdtblrQz4UorpN8Sb0cqDjMKN6cGwsTjqgKwmBE5/Pb5EAaucAIgs4i6L8AC8c5
hNsRcHBVoWwuAT7O4pcEYQvRkO6yuNq8AngLSDrXGbH0CWqkN8J8TLbfUFVFGQ0cEP0lcPqgf5tD
M+nfJqIswpsMBCGuz+DQoEhg4t1gK50t3UQNsiwAtjo7daE31uxU6fe2N/rwlI0rT+O1cCnzY4XD
RK1sSpbrNZlg79GTTm3n57SOU3WblvNWvkMbFM5VTzptXDWDHJEnoE9AY2xj715X0pDepaSdUB3Z
pq19tHk/mZ8GsQNpSaVPKsxGdteHYAbffWhcd6HqUVhS+l9DnmZf1gSi+1UdTMlvMQW2d9WUhbdx
SiDWSEtEUA6wdjbzifbANF4GEvz8NSUHDKZZc3idm5hhtOGYKse44OCp7jJEz35hBYAS1Zr43/xm
E/6lGWwlAIEeb5IrO6CAerE0eWNBUTOT/di6HnbpYCvzgEWb26gLBnyItskU3bH1wGO/MfjDkKQ0
bLB2Aan2CjXDl985E/Lp0p2HgK0ONdo5Uiuag3j0J8LcBJfbXiBHVEmyNfzJuN8tOV1QWha/JURJ
MvjwTHXwSjQUAL9blMdbwATJyTN91GHybR6rKxIESIbSXYk32Nuceh335oMT5pDbCFV5D2Ygzy6n
zQfD3C+wm441r2TvglZW8aHrt+x3Q7OxPIKlOPdBV2e7g3MFWm4gpR5PbeM76aHtB+qAAw1B+CRh
7QW3iLiyxL0vss+G2fmU9NBwEsfR7ov62LhTSaoiscd4Z099Ot00bgvha163qb1zQOZBVsqSrT3u
i4EcRAgql54Uqi/OYUZeuHkr157qHPV/ad3B9Ibkk4KzzS7myZ/zY9GaC9BrwVcACO2V7oXT7nB1
SgarTmKSWXLETqkcDkijwDBI8b3wad5my0bbI1x+zAbFANpCWfsr7fIqvJAUBorvCDA4W3+SKX3H
i21Au+60e+bQ7keJMVMwAVkeMc05tPM4rZJult+Z8yXPjtCtTr6bWiBLm9U2kgtw7/imYZrk+3HA
mZ/couZb0M7u67X47LvLOlGh7O0C3GFP8u/ck3pSuzqkfVeP+/H/1w/G7azR7rxYPjhmefOkeHD+
n/+7dmA7/8OtQOoeCIsc/yw++6/agW//DyBZFBZ5pwjHQg7qP7UDl3/CRxF9RkhtphM4IKL+XTsw
ATfhrhggjSv+hW76J7WDpyJsxt82DWh/izPi6VHFYIQoFKDnhRZFsyyXdlP61+0CvvBRDYWm2JkZ
+Vj0/bnRzz9/NDqVlaRfMR96l4CZBTKS5jz3KGnqja4ocpWzu9bJbAZxyTPz6E8FPdTE6a71Rj/X
Wh7NPfWt0nO70Im7xIRfZ+RvwWP6/4qTJ1YG/y8Lg+7n48GzehpAkiNTCEv3AaHdB892fM1FV3TW
keWAdo0rRAxa+Gq127ulfM0f+8/fEznPp9PeIR6V9Hmc2BC0WhKI2mW9DqeXF1yxxvi/exHF76ej
Ly24Z382nHjr2vJzVobTbY8B0rdQgA9p6eZfVG1rw1ccoMjxmDj5rVe8oiX53F+mVM5QrvBM6fpO
jO1EfkwK93qfrR8v/2HPjX2Wznu0k+ok7Aas75zYXZc4DUNQ+QIQoN7gSgAL9K46yg52DEWiPOV7
GjcVlXq9wc9/0aOZo7i2BTyVwNht3o9O7g9eZf/SG1oJXjRJfR+LBSveU74kElxvu8WytE4GYDhP
591ODIpWtxWPRedctqYhri3g7VrBa4VK8Ar0m4CHF1YcLta1uaTvs/41r/vntooSu93W0orpgvpd
XRv9aUUT5RKdufBKa80DJXxdu/LESOHi3bbQzAW10g7vKMEBS9UbXwlg15bz7GNH+q7YqOlaObxO
e+geXh7cPO+M/xVi/M/xoBa3jSlpXDpV6bvGLe4tcJk4w9d0SXm/b4DE6bgv8Ah+eeGENlWBk2wY
jGh4FfX6cQTSdXKNDmziy5N55jsFSkjDR0bOD4R+DOnhqs/QLbUQ9LrRG1wJ6WmGm7/7mYzHKvmY
zKAoPLjQeqERKCGd4tHawhgPYleGAnAeKjaZeac3cSWmMb0ZZduhxknXVDw4GAXna5m88v2fW3Il
pqc9N10QkV0MPYlcH2pneCo8uwk1P6kS1VQ+0DKG5Rf75QR6p4Ycgn6efa+3NEpgQzvzumlNEMgA
4n6YQmd564IE+fLy6Oed8YfQUNW17WWd9yAc/HiZuwVlaCTwlqlxb92+zk4v/4pnll/VnbYTSRti
W4MYZMAFbgQQi2zNT+srl6+9ZEnfSceLJy/Mruyw7LAWgN6iN3MlVtvNtiCIrlYMZ+gt2q1vJNom
ekMrkdpASEC8sWhjq5DIvhmAUD9jbCz1zmv//C0eXb/BUiE0J00/ts3kJjDuVwCTL0/8uQ2jRGoC
7F6KavPjnL7WRVKG3idrrhApySfz4eVfYZ3X90+bUglYz6COjT16EEMApFAdmsOtTMePHW3Hox3k
uXeCLd98ytuzxJ78vcNVvYJquj9sNt0WsXWgJNKO9ksxN96tmWcDF6KsD1m2lu/TYfiOlC6I+679
MLX5TYCx1NHsnPGmlzUS82tufXr5D3lu5ysHg/DnFI20pInHswhNXVrjqRFN8oo+9XOjKwfD0uZz
J9F0iPOp+DEvy5tytt5rTVy1mJsXu8pQRgpj31g+2965DNr81BtauenBMdfNtrdhTI8KVI3o4sSn
Fq03uHIc1FvjZMXK4Knr33l3CwTWlwc+z+4PO1J1EUomevMjg8Z0pwQythX+LAKXbb4vELellXAs
OiCHhun8I7Hq/+QsnnJA2GOIGlDZ+YgJmNsbmVTlbbhTF6Nd455e/qOe2UDe+eePDwm0HlwpijBu
2fiHLqze+vBx9cZWjgmzAUebVX0Ye2ZYADyX8suU9LNeKqK6ZmIKTRJtc2sFpbyVVvuts7JXvvQz
55unxKz9t3JrWgdxb1Z55NpA0YzMsO6oTs+vXCuKI8P/flslcsusmzBitYOYfr7/tdzoHNFqNwB7
5cP9SP3xPS5ZKNLWUxJcZCa0TKRLjQsa0uY1inLmu3ob5alufe9i7Yrmh9YnU80QXIF2QNoJN17P
+gIOon1wcT/rja1EfZl7Xu8C/o3pU14HokmPMKb/mYfHf5ZTtQFobCewk3MHcyqhAUCjLS6zOXwl
QXomSFwlB3CQt7TzUZjx4lPmcosKligCCRd666JE+W4uGZKts8lzc0BFsBfhZ9SAEr1j3FUCHGoI
ysu0BmP6aS6Crikd4Ba1T725KyHeZKvlz0g8xmlZjTd11j/QGJr0LjdXSQFo9+LdSxM0tpP5g1ej
Dgg3R3MzKiEuXKegHUltYu3WuyLsTk0hr19ekzPf9E8XhauE9jy7Ttim0ovB7VR3sKvT784E0wkr
8B7gbeHbdOrC8YMDN/MAJtL/2O7+jzBt6nuwACOw0zX4nEn66npfyVFe7kE5wcqs3Sq2hNXB3bSt
4H0+Y/j88h/8zN/rKIEtUpRk6/YM0HC9K67077tHo0NvbOU2NyUC4aHjVXHa+AVcExT6HVGtmqMr
gY0kXGYYiKeD8/e9twEKNW3qDHrX37mW//hqNQsTfTpe+jEqhB+hA19laX3SWxUlqA2vc/1kZGgS
4Tcmkg+m+4oRyHPfUgno0pFeSg+pikNRfd/z/XIwS81tooRzvdfYB/nbHhuG+N70FppLI7xVvRVR
4rkMYMT0IORibBlsOAzWcLUE0tHcJ0pED6hoVLYdJHGygq4xCuxlq83c9OZuK+HpT54JKTvfYxqT
4TU62w6C+sFrnYhzpPwhbVVdC0XmCUsmIsCdVvxCWGa8WKq2+SCxub+2J1Qzh3zf9WpPthKtC+1F
ZwVZGm9TkyIPmyKkgMKZ5uhKtMKJNioID2XcWLwWjGS8F8XwyqH9zL7/23f4UR48pcJFtYQCxVR0
/g02LvSgV3/WOwpUh7tsnkqkMiG/G0mFc4c1X4rUFK8sy3MfWAnZfVhMr+imJIbwVFhH3OtRipuW
CkjYuAj0HzuEwM6SKoVeNNhKIAt3XyY72fhrcFsCgGiZqA9snTUetWLZVmI53NA6cxyriMfJwB7X
kbBrDFMv27KVUDbMoIR8PpXxlnby4I5IA8yju76yjZ7rQllKLIvMGQq7NSi6yHy6yP0mP2LFWF7V
yLhf1tkw3sozZCMzbaxY+tD5hV8KWZ/Wwp2h4o9vnB6lrjJxzCKu4dIFU3lth32kN7QS2aWUAq2H
sYzTALfjzPm1JsNnvaGVsK6NTKaLOeyxAwgHDJ+F5GGteXJbyiWcYdLsmPVwtivxEGps0ua4WK8E
3jNnhnX++aMzw+LTWYuNi6YlnJ9Gxduwla7mg8ZSonr117njLltjf4FBSQ4ZAZQN9CLsbybAo5lz
4DerQKiM3neGxJnv+O7XcQNrrfdFlQAOUmtAXM3LyXyyqy6cwCa1V3pDK+GLYlYp08CB1g7ZGVyV
DasBZxpDb3hTCV9/n4EK1in1tBW/JpD6H6cVDXetuasmcmZflFm6izXuSvfT6FXlsTFXzbKXqQRo
lxnY0hjpGu9DMFxYcOIPDXAGvRTlLKDzeKtnHZtjN00zrvDe/Ln6JSCuag4+6S2MEqShgXefBGkX
V1n/y7RkHG6vnVvnIf6Q/fz9Rnu00y1A1LPo5jHOwEe9S/oFOQU3rx56fxnu9WavRGpYeVPg+ID2
fK8s3hsSsUJUqRy90/HMDHq88v3aWvXm+kOc8VJEKLkL3vKqDF45ws7f70/Lo0QqkiWDAcd0iP2s
cf6ChVRBvSi6K+is0xXyXqV8Ze+ft+GffpESt96Su8nYt30M8BJf4q73//Lrtvu0opv+YXQkMsHt
5PzbaP0fAmQsoYQxzPguldsQRBYW3DkYbCPXfGgI5Y6FkejtmVhlLKYNUY4gWI/Sna1XlumZK+XM
EHv8tYsSFHFam0FUtsB/zY+mLPQedkKJYK91wBpIJ0DvZ5qOMHmudmfRRHqoOLAcVfV5xwQoKm0n
xaYBo+hqS/orrQATyj2LiF3lIgpqRIabYb+ABUOjCUlS/S4bO1yNRVhGVPjttbUb7xYwwnqzVgIX
Imm6ttRTIw9JlNY0QYMXmguiRK0RWP4y9Wh8oRn7UbQgMIAU6+XHQglUUdC2bjNhRJnh2scs843D
WLevHQN/3t+mCgGrLPTw+tI1IpgRZz6tgWTFtGoVGEA3Pg0edwqRa4LgEJmdBZO3lVeJgyCSzudE
ZO7p4DMq/mm7OUbUGsuDgaFKWqavtBueWxQlNC3sEueNTBV9i/ZCIOFY1M1XvVkrN6s3IY3ZBMx6
aMpLcwTOXmmuhxKUszmFLoJsRiQQGJr3/rLDSEpv0sqFOgcuvp8JkWONzntkjk6BD+lGb2wlKk0x
ldM8MO0VWteKbmfVeb/1hlaiMrXscWvD0aA1GKTQKaavKI1rnd5QgZ/uPjeUG85vjN0im3HYl/Wd
Y00PWvNWcV3VuhnVMrD9gNR9mGqPjibUBL31DpSY9Fw7LT2xsgGlf4Cvig6GrbcDVUSXl+AYZhVh
GK0zDItt460BBXO/1FsVJSjL2pYQaRY2SrsiM2OcqGlrTlwJygFTvtxwRBKNfnPRg1QB1aP1TDdV
fBY3mDW4IbPO5iYifzDW7pVM8ZlDKlCCcoHLPfXJbERb0eLCxy3sBJgm6i22EpX1jIWGMfhh5Mjt
weyd/axc1WkutxKXMnUWpLMKGe9I2R/MyX4wDe81YNP5m/13XgtR9GlghiOCm6m593G5t5/ywq1g
Xe4fQN0bF1pLo4Kzhn4cwm6t+QUdjJTcQiwYOb1ab+FVXJbbmWQmjgfmLoOkj70vfBBcYfSmrlyZ
Ls5WO/o9XVwEaI00aY9HdLXoXZq+Gp/BGQBn78zcnaqLLOwhwgfitQbLeZQ/fNaz6sPjPLwSlr3s
NSBKs1inb25YWcd276ZrC6+IQ4XsnHhlcz6zf1SQVtei0+3w/IHXjbnPoaCSizCVHd57nkeMvfwh
nvslSuwmc7VDLts6iP1B+c7Zff8uyIvvOGa6r2Sk5+P8T+ulBnBXGrSNoJYncAYPm4X86mlPnSIq
ut38IHtojLhfBJdrI/Zcc3spcZ0HGJXjA3W+E+37s7sTbnD9j5dX7JnTzlfCGnK5XLDjbGLLwiRj
kl55OZaOrXebq9AqH58Te0fcKEI4I7xz+v1GFptem830lBu3o7jEUzs9I/mz7G2HI82HHW11rU6G
6SkxbSHaaSBTO1PsKO6defmK4Hr9yjZ9ZtFVgFV6JsXbVjEA+UP7p0jfoVuuB43HcuBpQC+w2USD
cXTsCoiJXdldimL/prVZVAzV2FuLI4t6iEU6/UiE9c6sKs2hlcidJuoYM4pQMXzG9A22kPIEvmy6
fnniz5wLKoSqHeDpZkYwx00wI4481Lw/cgEnP5hHGkcv/5LnvqoSpm1nVlt/LmR3wdmWqnHuIKF/
0BtbCVPTNCy4s3KLhYmjTOJ/nbx/axn9wxISoj1PN4zBjeLCsw+idTDwgJ3MN95gi5PWvF0lRl0p
8VKd84wuO/oLTlOiV7DqbRkVCYVrdjjPS7KAPpnelXvyzR+tTu9bqkAohEv8tFiNMOpxozyY1vAe
ET+9WgzC609XfMz3KZ+6OoyynI2yjU1/ysPK1pz6eXs+KgSTLOAJgLJ3vHvBGxFsb5Kiv9f7mkqQ
Nulsrbj0tbHfcrY4m32wqXTqHYoqCErOOEhKjBPizA2/pg5ceFRNpN4jx1Vi03ZcUjQP4VkA+u9y
aqVF9lpoPpNBqSColq+JVyQ3qFi8X12DquyUeF+ncfCu4Sbr1UtNFdnkhqvrJZvBb0E6dy9G79Kf
nEXvmlZxTY3pLXBSkiL2mnm8DpFnm+u6eSVjeuZYdJSLtEAXFdxURwvO9+yrHMnxA2qLenAGMvin
u70e7KxY5qyIrcyH/Uiv+/h3nVBrw6vIprptUZNvx5wGfXhvpGc1dqEHIYHT/HTmnesGZmCJPF73
/Gp3kx+7IRe9M8BRAhV6TtXvc5DHVpO9z93it7uhLKW3JtbTeVulSVMMsn88JJP/Fs2L5quT2cYr
N/Vzu0UJVNxfa0M4rAr6Gh9Evfwcm3nWnLlyiZ4dcQ07b/O4xViAm06cTRtyR2+fq+CmATHNOrNF
FleB+IyuPr4XQ6t3NqrQpskbfdjnMo3LDfD6kubXjkxSzcGVABWD6fjzcGbEGvnZeAwRDK8NP2nt
FluJT7B7VoFBbor6+9oekTabETjGj0pvdOUmrXY8h+ZgTqJwQn2iR0DwYkXDSXN0JUL92mg3ox6o
uxXhN8Qsb6VZv9ObuP00iIx02Ku2QC/TyT00lft7jIc081AVtTTP3jZ3Qx5EBq6DF8U6pqe2bwrN
RVEC1EG4H/1PtPW3IvxMDQ7dLu9Bb1GU+OwmnGUTK/WjskZeqUo345CXmiuu4pXADIROuxpJ1DYG
crKheWVslV4b1lTxSJ3TAN4aSi9y/DX4tiJG/XtFIdPXO7gsJULbTpjdkhVOtHUyuOwnrDymMvyt
tep/89Ie5YuYk6BkNK52RE/2wd+6u72b9TJ0FZNk7ZD+vMWzorRH9QZLUOzwNJdEic0JJX3jrBwZ
GZXTYGGCrNuU1Zd6S6JE576XiWiRp4qcJbgznPNFZOtV81RAkgyLBmcHc4ncTYRIZNoCxcV09PVQ
f6alhCfaW0ELNG6M8r0s6c1gtFSNg95hbikBCkdLVIgejZGNwtZZ/e5XuAm9bagCkmSZjGCPrTEy
UPBdseQ7+CVKxFofVAUkyWLGrtQ2R5Tsx+t9Mj5gY/NBb2glNl1gMN1KLRn9KRv1KFTpD0CU7vUG
955eEwgzovYWVmOUNs2lh/xxmBmazce/+VqP4h5zmhGtrXCIvMKpj5aHkU1ma6ZaKhopxORvL1N/
iEbbeUAI8Z0/13qHyt+6B4/mXS49SkxtMkRu4WC3YQYTynOj6+oloCoMqcgnD8RgcB4++1kLiq1o
a2lenqYSnTvoz2XO3SGSdrYe3aDyj3IfPuptFiU6zWAuCwqKbbSi9HEMpgyT7z7VDCEVaeS4w078
F22UhDPyp9XJdIRe5qwijc6eqhhE5C1YCevUTX9ZvG61lkRFGU1hjf7uyMiDt6aXdYq4Z+rbmoMr
wYkSFQ5gxdpEK5Kmb+oSF1NMajBqvNCbvJLcTuGUTfNuNZHlbYk84V0+bFfQvbEf1/sFyh26B4PY
bGk30Thkd/M0RE0gXiH0nof4Q5tEhRvRrhhm13ObqLKLIT+YIDT9A8IUrd5eF9bTg9FC9LDCTrSO
5o5+5NHu1+Y3Ut+23qEulDjFiyqBBLO0kVvN7SejS7zDjNe0Xg6gIo/sWg5hZqZ1FNbDfenKn5Mj
P+t8UnTWn67LLiu/27oCF+LtWzOIH47jax27QsUc7YObGFXJyONiHt19P6DRqHU7CxVxRKtscvol
n6JZ9Lj1OOLsga2XO4tQiVJUs9MFK/oxSia3+UFNZH/gIaB1P//LCPPRXRSk0OQtwTbPA/j9qb19
9HZXC4cgQiU6PTSY8yBxmqjbsIzAkX69pi7/GpfmzwGKTP/TjSKrFP9sgStis1e3+EHb2Coueiej
UHWlNmGMC/LSXST2xMWbrHxvpOHPl3f4+fT775NFqKpSxlJsPWUzxnbt4DYZbfvH+fnVHpDk1Uui
hQpC6uw9KHNn6SOz9zpEeeel3eO8HdzXhGieWX0ViZTUMFOHfu+jIEWm/NCxhy42w7FfWaPnhle6
LpsNjBpHgi7avTSu5q45rXWhh4cTKhqpnbIt8It9iIpcvrVWI86TQgvXKFS5qKDGhLPYa3KvubjH
5u7KdXutM1cEymXqVu1Od7HkjisM/8jD8b72jO8vb8nnlvv880enQFaMs2ysXEYznuV43No36yD1
2jlChSPtU7pnhp3KqJT2+j5IrB3rmC59JfU6v1L+EE2Bco/67j6i9WF00diIsD2F7Rx8a/NsRe4a
OVxMXHFPKmrcRbVSDhEoF+s+rDJBDV1Gxmo6x6SiWXURAIztTy9/imfUdIQKU+qLGWPiZOgjnHsm
/y9M2MX8FpuY5gu962B6qD054xi3FKnfXKF/h5wMuiZImGONavU4W+EAeMQjaOhuqXIXzYHi3LRh
VFviTbuY9n4cwwJqY1DOxn0iy7SKpl7cr0MfLjdLsvk1plejPV3hEYaJLzrt+AgaNorSL/+Bz+w1
FSU1WX6LRr3VRZnfXYHp/tKvr73un6H0CRUjFSTBbGdGJ6NGTrt3u2I9HHx1jZznT9COSFEj8zw8
tO1WLjfd1Mjqsk8GVOQW7DZeyXmfOd1ViasiaJakD3YZ+Xk/hRcjKtk48e15IXkYGIEeogYV8qcR
K9rW7LBMkVGwO8jjNz5K4wjl6X0i5aiRhlVPyE3LaBPd9MGsfHmBx9bwygo9twHOP3902Fieia4f
nrbRhHP2fVPX9mVuTKVe/ugraYHnL3uFsNgQ2RveUoJZe5DA9YLfVw6bJYDONk6mjHD+xgEsCW4r
39BLT331YJmNbbfGjUWvEogq4YyhTzXoqQEKFSUlPHfCVG+V1EpcHKxT9wYH3FeW/Jktr2KksOGq
52ROZJTgCngUFHhu/NxH361ek1d25N91rj8c8ypUyqoqR6DAxrFbh/VfZTP8nuukueawhD67p+tX
xEuTO8NI2tO6iu2AzcJ0PYViuDTllL2v7Tk7jVVHDxEDouEmS6zgNoOb3h9M/umVhXhmZ6uIK88f
a/yR/DKa7fz9bsvs5M5gqbWCUoVc1X6IfYBP2CDR/itLt5tO6onmsBeeRqRtz/WebVUfOW54MXnl
HaoDP/VmrQS7byAe7A6tjKw2kG/YG+H1NNTjK9viuQVXg303WwppHLZDsbwV/rvENbSe/0LFW5Wr
1ybtFMoolOa9P2VebOAm81FvUZRQh9mIMeWSUi6ysWdONrxSkZK41xtcKaIlUwZduKRiFDZteQyy
oML/kX3+8ujPpFsq1ipz17HHT7rHJo+qpVG789tiE83t4LrVbe3Y7SfSiEkLIi9U7FUTdrY5dNxD
aVb+7ivcxHM8gq5e/kue2Tsq+GpIy9UeIFBFZdJf0l38jt6D3lGuYq/SNgvmAZnpaC+HUxC2l2a2
vFLcfeasVZFXaYrOUuv2PIwqPHHbCV/TzWjB8QIV1rvkVBkqnDdNv1+7LnJM45ZH+1Xf73rPI1eJ
Vzurmy4UrHnuz+6nkoLMewzZR80vqtzODnZpWVmx89HqxaA9p/I9t3q1TIyBnp6RmH/k62JwkOWz
0V5WC5LHfhp819uLSsxSJnXyLKlbnuv+TyddcMjr6lwv31KBV0ubJpsoeX95vbGeEAPJD3J2Nd9D
KvIKVg8uVeXURrgB3mHMnkP75LmutS4q8moXdTUtAw2Bds++dMToUM16B7wKu0rI5MJynavIk8Z4
O7ThkfZ6r7fPVdRV2iXrAn+vjQIbo+Mu+Fw21Se9JTkfZ4+y5z3Df9kJGNoDLnbKq/RHu2PBrDe4
Ep9yGWUylR1nIg5qp9VLvw27pfmqcJTwtNHCN5aco6sdhxLLZOMd9iXLpd7MlfAc+iUJa1s0ETYu
mGCDvzrleaD5OZXwTLFS6dzyXCQ1xu9+lt410n/lPH/mFlIxV7VbzNW6bl0UZpl9teDWc7CCzr/V
WhUVdZUbC+J1Kw0Ys+SOyFPjppGd3uWsCkhtslzsIl2ayOhOleO4EOztRG8fqpgrpw2CIfC4J8Tc
/Kiy4SbfkMnRWxMl2R2yHtmdkNJiYW8HdHiOfaqZov+XdlQ+757hcoxPg//JtXABSr7oTVoJzBIE
5Gw2M9vEs8KDxJzMCzXXQwnLpFvSpsvzKgoCxuzGpMK/5ZVE6JlsRZWHCnCUtNLGY4+kIZmKX0zr
737CXHwZ9+Veb2mU4AxXHz2w3q8Aoo3VhREU8eouUu/uVDFX1NFD3J+dKmqomBlOcoNvmd5jUUVc
4SXfbJbgbvODEhd65zLx5c+Xl+SZZVfRVv2YQnbEYiLqeCPfjE4jj3jIhjeOv2tOXik/Fa3ApWpJ
SFgwTL0w3cB5W3SdnkyLUFFX7db/H86uZEluWwn+0GMECIJYrmT3LNKwNdZm2ReGZFtcQID7+vUv
xycLmlZH4KKTAoMGUYVasjKJQZ24vQzQr2VmKIEcaSo/j+tSQYV7ECI8L7qLLeJ7zU+29Ju7xdzh
j0/zPARQPNRVeQEMCDr1dvww6crP27qoq9nyeMHETHcJ+n1OZC/ejZCB//V1ufIGuYiralpqFg7w
iKg8fQExUVYNg1+04uKtRmjWiXhvuots5s/zLt/HQ/XNa9cu3CpaoG/aDu1Li2haEqWgi9zHN05E
4ou9Um1y0VYRdPy06Ux36V+0+HhURu9FSOp7CcnbE8Q+VxDUkyDti/5WG+Nfj/LanxQ/Xp54OUw1
Ctlemn7av+zjitne0uT1eVaiemsqyI/IJRySLpgg9joYpd+rgyB8bUX3ez3I7T23EyQ7IUj7Toe5
uddNvX8khk2nohLvI6hxpa3uDmjSKv00YZ490RpinMPYyfuqG6Busq7yrt7zP9vRBPfQWiSF3xPj
UlJJSBizgNjuEpEJQoBNNCeDhVao30VwHnTVVcVQcVyEaUTGRw5xJPXgR2hDXBjYooBxJiB2v/Ci
AN8nJKP2WOuT384dh9HUkF/OhbaXfQ/PYqc1hBaFHyj+RXH+h0ShbSHeSqutuYQGdJJBLJ9VVP3j
t3En2hZ1uGLIMTYXiJ5/4bF62Gnnx4BM/u3t/CfBWUgOUd5pN5eY898apf4K89BrIhZSez8eiewH
o6WE0Yi6+KsIzDe6Sr9AwUWA7Zj3VPmM067DeLrT4ryh9OCX27gYsEpMYb6MogDTFG0fKWmbp3BR
4w3zueLrfmKbgvI05Edac6lpCNXPdW8eDoAFOggTpVowiGEyGyfrEvsR9xGXgSporS4XdGkuw0KX
8jzPGJSLTQhf5HU5XQ6quRSmI5218DaQXRWYkQk66BX7Le6Y7L4LPuUGqeBSVZ8CCD6f+vLwk+0i
LiZszztLwYxcXxgZIkhbkTKpYr/pHuIiwo4DDRJCS33pUYVPck0b0HOL3/yOxQnCITc+TI1BVaIN
+i/VxmiiJutVleDKhYSB9DiIgKduL2W95Ejrnw7WbTcuy8vz+tOzi7VfrOI/3mYEWIPSsrBADuY7
O5FxhgZssPZpP3D6yCDf+LYtrFc4hL/mPPIVFKd2hjkZwPKrD6V5ZJz4BORY2QnINdrdgG9O5rKv
VieR5SuEdcz7X3/dl0VeOyTnhYUsgd2NoID77equVOoU1/KeqOaP8LiFCnhdZAM/4CU4/c+HsFVc
RdPB8AMmSbbzyqu/bWyr56DB4GWwlOHHAwrYb4tQTizRC9FPEVge5sTMUf/McoGddOFa7WmYl9tf
yxg2t3DDV7fm2DyoE8KZAIJ3qcJj7JOlw0PdFHn3VFlwjqQmMi25GxitHjrkKfelGKInBknFL3av
ojei1/tDsDZl1grBT0DF9emvP8vL0bz2WZwXXtGiMksfmMsh9vjUECg369Gr9Irv4TzxEzk4qxme
+DlS6i5eaZPuCkBVv607/gIsnzyY2rEFj9pSYo5ptacctG1+q7vgtH6gPJpth7JDiCnv6SjmZBu9
8g4OXd4fLyrkfqMJyHqkvmQVCYd4BPhVoxvu6MondaFpNi/nnQtiLtGxpm1Dvuc08BIAwcYdFxGq
GkUBg6pAMwpcFcugcj6xGxnTiyt45S666DSydEPAW4veSwH5zaOkW2r3SL7dGuPVVcP+HQ/RWFDv
sZbri5mkPA2TebPs1a0rc23/jo2Diwtig9tiMLkn10cJ5tBU92EEY+6FT/SJ/TvmWlURovu2Npee
x+OnZq2eo2Cyn70MyoWlaVA2GQKi4gsatCGgb+pzMQH/4re4Y60rwAGbtSt2/jI5IdqnRgbPXku7
aLByY8sgcxNkqILzpCZ1ngg5fvv14lcedxcO1hhUH+yAjwoFs3PeDG/laB/aSJ4rTGlRXvoEP1y5
kK+9G1RMcpy9LvIvqlBPyk5eWFWs7RgtJIXpCumpl7WXfxgpHwoVf/z16Vx51V3irGVBszQGBg4l
pR5F5TLq7CMBZObe6ln9XjCpP/z6D72kV6/4BuEYrgVrMSSwVXNRRQzdloZDkwM64fZ+Osj6aPd+
A2R+a4dE5kSjxz8uXjBonJ5r1QQXauU4PRvSL1Wj/9SdFzMglnasebMz6BE1KsNMmDttML5pB/b1
1wd25RVwoWBqp33bHlj7CPbf6miKkm5tvZQHsHHHmPvw2Cool+kLGmVv8yKuT7Li053Xzl0oGKqU
7YJWDaKG2ZBUz9NXdPy8KgNcuRgwCWK0wQyyvlQlBbSPL1MSVd2NB+zKmbvYrTmsS90WhUaPb/9r
DYcpPVbtu3PHigHYpUE4wRHVE71bpuDbVC1ehM44FSc4j8uyX/mG76mIZCBtar+MRexTdcbajuUu
S7t2Tb/rS7GR6C7PeZyCwLO697ssrnUqGkaiRuVhH4fgA0jq37ThctxwOte+p2Of3Rbuu2GrvrD9
KB9aJZtHVHVvNSivvCyu7CA97ErH0OpLM22WpUWnyR0Po/pz24N+ahZ8f9rmqDn/+qCuBCfcMdlG
tWWPGLO+lIRV55iDwhe0acV5161XnZMrF9cVCVEci5j1JepBorg17zHA4OfNXBRXF9t5lNtSoZje
fdwG/W2f24dfH8yVj+xiuJrarLRfB30ZN1Gel7GdU4yJFDeO/drqjtWutmohm4P7uW4zTyqm3jQE
YHu/rTtmC+lTBfkK5FeUtW/hpUtYVuzFcIOv6dgtQbmQdhAUusQV2tCK1AmZ8cT77dwxW2jItUu/
IVNHlzt+krRRCWmDWzirK1HJTyRaoe4RcscaVMFhEizx71M+nshgPtWqXj1/gZPb7iVrULBm+nJg
9GqowMmuqz/8DscxVUxs0KnvFOyotp9AjGvTpSG3ZkOuXEgXyRXHgIirYkIG1NddAizwluT55FU3
5cpFcuVmFCVdqL7k+2zSngwfx0b4hfkukGtvy1rWYKW4zHvZpijcqHSKJ8/M1sVyAQRs+V7D1xtG
og+rQkcMcj+3tHH/7Zi8Er+6aC4VW1uiWmEAAuiWbFt38l5MDPyLS2HvpimYEwB6VVrZCjT2cRGk
1NbVR25F9WSOwAvhhM/j2HTYsGAbZ4DLTchOUGf9tFPmd2ldsq2FtZSOEufHj+XL2N+ZVfj5fhfz
tYYoOBsQEV7qrX9s1vqjbtZbQ7dX0grmWPGwyXFa6FCDe94M5m3fCfGpiGx5aq0FMSmpS3BB8WiM
E2FL+m2b59wvk2eOkcso2OhYbwZM6Qzo6hFEz9DR/O7lQVxEWM8i0JKpCB6EU3GPege7n9pl9nN9
LiLM9KqBRs2mL0FAH5Yht8mifMNcFxLGJ2BC2EwQQ+sl+qhpy050XJYb4eKVKMgFhfFiiOOYl0iF
+0098HIvnhUA6N/HBm9G6nf4zqss2biRuV3wC4ZmTOzcoMJnN8+zdywYGttsYAOSoy4u/zG5vKwg
XvTcuPMoLyt64NUwarSS0d7cuvtacy9ycK5+ouNq5cGHajaXoQi6M+X0LhTMM8hyIWLrcnS0Mgjh
Bvmi3U2L594efuGhKyAo5qVZ1wKmtMYDWG3AFFF/7WdAHbwuiwsOa9leDaxGAYViUjMd+azapKai
8LwvLkIs5ns4GtaZS8XZB1KtDUonyovBmSsXIyYQBFV9hQym6EKdMhrYJC76W03lK7bqUnLVjZz7
+SUwp5idfyyP6XgItKFprGlw53f6jqlGE43rvZmaC2Fln0yQGiLhLSmMa9t3LLWgAPmiE6hR4x8a
m4yxHs693uxvVdktN7C5V1JIFy1WkrwBDH9AqZ8c3Vkeek1nG86IpXGBViG+zEXvpUmCj01/7FnE
+wot6whgd1UQ8W4vpXmUFfPMHV382ABW2qYxqMssTXff1l/5sJ39vrHz0C6HDkq+xjVImOL5vLAw
vg/6/JPX4j8ByIY1hpoKsup8Em3KaSFPW7j5TOtz5SLIMEqw9maDb8gpNSkRkz0F0fzFb+cvV+q/
vVKzN0rmR33ZGP/LdPsK1i7lxdOLnTtZL+mnSRs+ocqGQfKHhuXTG9ZYvyrbvy3W/+x8ADyaWci5
X7oxX5NlUt/KaPT8no7RAkMlVypIfZnlpB43aBycdlJufu7GJe2qm0GIIQbMmMbb+56u9RnKVZ7t
UBerJQZyDJIgawT5UvGm5IN5Hks1em7dCZR3KFZ1I0HjbB3bvyXd3rbyljzCy6V4JTVywVrz2nJS
RzWueU+PCa1WhU74EUKZDdLS44NtQ34j5v63XPTKn3LBW9WxHSTgQFjtTdMkvCryRAsiH5Zxmh/j
ASTnU7H9E3VqNClrApYYIsYEM+bjg4E80NMgKL+DlBS9z4dapmFMyueIz+y0z2T+TYFBCrQUefgA
Gn9+106kvstn5EVpPIKK/ET3Yz0XeR7draprzlYtOUmqfmIPYl4xtD2BRfvMjv1TGVhzN9Rby+7C
re22FO3zvE/mbQUrYNF09KOuKNRhtykwywkIzyCj+QFOPwgqnAl5mZ2qQPZ3b6a6A06+PIRMZBk3
jxXvQgvtpJ7nX9gcmg/Q3UGbKUQx/LOk4/6MAWH6KCQCHUJE9wzKV3vjqXqxoNeO3ml5lwdvd6Px
1IK84ULpcbKDvRGiXXlpXWzbCp4XHoQDmlBLNd5xDO1Baq4R5zhYikcvb+kC3Gg0DpuucEepPDDx
0ZPf2266hR+6djQvv+s/Di0QrBb4Uoi7hVDpsUXtWa+m8xlS48qFspkehBY9Us2LARtu8okw6jWq
gpXdfEEe4EzZUe8d9R49mHaHlBhup1824gLZoDAuW2igosC2jDaVIIA8r3Jsz34f1PFnxbDUXdR1
gMnR1qbRHL8bMXTvl6S51GZxIESNGjhCv6B44MqWKeotfhG9dJFsIW1QOjUtCAL28S6qlycAeLxA
1uDSdoyULMCsx8AmX/Zih7BnQIpPainYx1+f+b/v3M8+QLrQNQC3YzSIUR2sWCHeRoiL/0EZLzpt
wOIlx56Tz9qMezp1pL2P4Azv7EqiMu3DnT/Wdt0q/E/8rxsX7PV3R7pwNx7m0cIw4HsxQQCdcCp3
CvpSdAhP/fTSY6Y9NMq8boRUjonLyKwcGUB9kWX+1Mbls9xI6Lm2E7OoqFnpi27BZS0OjXjIIINs
bexlKNKlSLMoxRDkSDVGXcYtwUwdA+xn8+oNSpcirey2OS6EqMC1ExEwuhd4nAzzClmkiz6rynWd
GgEH0qo2THMr8NBt66106OpldvIKAUkn1Qw9mgxsHz9U9Rbf70D7nAEWHmUyoN72tEM+KTObgUqA
aZpnK4cxwbhwPqRd3MzvtmGNbrxPL/foFcty0WorM7I45pf0Sck/xxIMokVnA1Qxt/HGM3LFWlzI
2oI2WaDKuAJNhtlTgjFZoD0Ki6kZGS86LdvOD78mXfxasYX5dsQKNVl+PC34aUnVRDd+xetPLaYR
f3hqf+3Grq3h2LLoWj5AfRK2zFdUm9YawZWevepB4AL6YYP/i2c09dUM+DY0ffhZ9fF+Fjr49Oud
v85txaVLo1YffN2Amqwv4RiuKUJEsHuUywJ+I0jZANTdjA+D6ps6OQTbE0gpDlmgQTD46z9/7eCc
CgKFOoGZuwquJKZf60Lfw3HdiOyvLe085zba5cQ58vCGzb+JHfqD0NfzUjHGqTmW3vQ9wske38SO
G/jPpunT1t6sd/9bKnjFdH9Cr63LvucBIpF2Jw10E/ucfxg3DGwltTzskaw2bv9qhB7zNF9R8T1V
UZ13qT7I9BB2B7uPpzz4XCwadjI0+YnmEX2zA+8FaP4kE2jZ9d+GnBKvooR08XAr7egQzHt94cv8
UdYWtLNbw248yVc+o4uCM0UUl4hm0Oav0mrDpFoc01vlxGtr/2j6/xO7YmuNjOgyr3Q/b5QuIPYr
bljWtcUdnyDDodM9w6RmbMzfO/o4OaaO/N53F/qGMGWbJQjoLizowoTL4t1EyG9eJumC2+aVAcnV
Igbaa/OYw6uh+Fw8+63tmHtM1XDUW1NdctEVqZrCVPTr6nlTHIMXoLLfillVl6UYv460XpKoiJaz
384dg4+boCZcmgqDkW39xHL6bRz0cuOpvnJVXHgbWGFWAdKa6gLGxzs5tQ04YDyP3EW3iQPiWN1+
FCAPi0Si2C6T4PAqGEoX3BYBuHWUES/hp+a02dtPbA48l3ZMswPAe2qqsLyA++w4TVNfP6Gq6kWP
waULbpPj2geiQY2kVDZ6nrZ4+tZoof0ebBfeBhBXPML0AT6O+YdCmudW9e+9riGPfowFtLbUcrZh
6cZ2qYpaeRoj6XnmjnVKzPKjXM2DTNWmSzdz323j5GecLrIt6mJagzE0yBZMmqdhkFcJ67rdzx+6
SLZSEL0hAMPOmyl8iuFxP9bzMvlFEi6IDVyvUR4vW4lCpz6X3UmNXhxKXLoYNn1EeIrLobww2d/3
7fqws/Wb101xMWzM9FGx0LUEj/UuToxPOybM5eYXNLtUZK3pD0NCbFwfSGBYiERqqJgXVRiOxXk6
2TGgoNngc87lSp5WVpNUUp77xZwuiq0eMH1fL3WQDabK7yEEu59mYG/8jt0x0EJIMUG1Js900T0H
dn679NzzlrsYtvLAtCL4fGBD2iIOajClEnSD5yV3Xs9tPijHcHF5CTh9iMO2eOg2VT74nYrzesqu
QFRYddVF7Edzrkkl09jut1g8rzyfLn5NRQaqcitWH9d3u/o65d+9du0i16CyW5VDiNAzKrYHzues
r27N+15Lu1zkWrcIE/IwwNOpR/ZbDJbsRFNVnPpWy7frwr8X2tqsz8vlEszzks5L79dXlS6sbUJU
VALlUl62lh+giTyWc7HZ+uR3aI7t7tyG2z7y4hLj0MZy14meCz+v42LVghBfuWcSTCik6tIoON5s
ESk8N+5YLrdFsxYBKy5yqE4dm1Pmp1POpQtXU/MqUGUKsXTO66S2xx9R2Xu1PqULVyM96EQDjbX1
wJ9U1X9vLdgk/L6lY7bzyksNbvDiQvuiSizZ6ocVEbxfmOQi0urVBJtmA1af1iUJFT/bfN79tu4C
0rTmTUFnW1xMPZKkrAOezhNkSr0OxkWkQXQampYbDuYYzGeIin1SU+nFfMili0crWmUA/2sQ4mFs
4YHl9lPJROPniCPHOmVoh9WQBbeFRmgxBm9W4Mb8zuTFO/+nZdUiQKIdkXhWNzQfcnLQZJWzX+tH
Ro51xoXtOURFiosI9jjt1ghBZDnEN2z/5ee/UnBxoWiQK9Hg71BBVgdhnqBlOCS9bLbTAfoiz5N3
3leQGKhVhzTIJsh0ARlegCN+9awHuIg0GbSKT01TXNoltukRVR/GsPcLJF04Gp1D9K8bqrISgcxe
Lw8yVH5G6iLRdFR0dYv2eyZA+YdhOjU/TGJlfmUpF4pmKrmsutxVFmxdk5ohFKc+3z953XYXiSam
ivVodKLLLsdzXm1vB2FvnMpLivvKZXRpygzVICrr1iADqsDesbFdH+s8mh4XPsVfkMXXd34/wTHY
vVqFPJCJZZD/mt/UUI57wDjg2W9xx15loaQJOsTB+W7IeerBc7fYILpxRP/ekNfOiP7obOZDFFUz
w5pQ4K1PhJD2jd5rnq56+bqtAzwEoVsGes0qWfP5WbDhXWNJftrVi3y6Kt6XK+f3226WFJ1TQC7a
40MbxU3a9zG5n5vy92Zuig9x1T+E0/BurMH0QmIAMWOxlE9haGqAr+Rnv7NyXMO67QX6KEeelfhB
dOuhvsz7j35rO084p5RKGQYy2yvan8q8fAbW5RZr98tNeeUruFC3o25stc07kh1mnuQGhiy7+EkY
c0h+//iJW9tDUIREKss78TQx+QLg9TPe0AG6TTYoA8NrlTVDtI5Js5GgSzs2Gr8pLOmC3ZRa66Gk
ocrAwjql66z+REfezx+7WLconIdwFovMWEEKfpqWaq3S0AbiRpB95S10qcnCgaFZuMJtal0MaQ7+
lIc1nutzOBWHn3NwQW+03Gg1TFxlAydZ01tAYaXxjONd0NseV8e+NBjKAKcLNwlmhMCgsqmuYH71
A1erslYdKCnyTWXHxHvQzjX2zgZW+tWCXeiboPncMNDtZcW8vR8C8mVnsd/GXajbeizwkUcHi6L7
ydgz6Uq/p8SlKYMSismLZVDgoilOwbbvIPbynBOQLpbrOEDZGXUtrJWxu1hKhUGH8Fb391rP3oVx
ASlh9VLXuC7LXJ+2apZ3Iz3G1ORb94a2pT7hhzVfUUYnNGkGnj+uogvOvVDNfd3gRy7QEr5hF6/L
kXDpcpjlPBQz76I8Ex0Z33RS2zdqRbEtqQ5SnI1sWI9cphg+D+uQmxQw8mhJ4hVoqBMNefUGzcDq
pCPRzwkmz/c3pjimu5f+bpWQstL3oQYHvNfD4mLINhAoRcUsVUZY8FaN830YN+/9lnZiB4QOwL8J
3Kb+oJ/sMEF2ZRn85trlTxgyg0M7mlFl0cze6259NPiufvt23vGFR3Rg7QTTzeVzbujXRVE/r+DC
x3hNx2gMsfRI9zd1Lr8HtfBaWrjgsW0qY1AORTKLYqvTWEwgtgODks+RCBc9Vlb92C6NlJniqz7l
MyC1W69vmMvr4YdwsWMsys3WouKabRIoIaLNgYl5ceMSvv4MChcKhiJQOJdDLzM7Rfac0yl6OuzG
P0IITHjFZsJFgBkGVQn+cvJVwf4qaPe177mXhA0XLu9ZXhuwuA4GcV/ZspS0Q5wsG/fKZYULABu3
A2CcUcusaOmnGDPh6Uy6P/xuDP0x7ANl2ATqWCkyIKP4uWyOe4y3jSe/xR0LVdB+jAhQpFl45PN9
DnI7jLyyD79e/PW8TbjimGyh2wa4gkS+yZf71dQkYSI/Ts164AvUobqR175EqT9H3cIFdoGFEmO1
bJZIFWaUElZI7ZVgyQ+7E+dEPxC1AL1aQnni1z/ripW5KK8tUP2x605kfUf+VLZ+x8PQqwKI1siP
31qCRYmWwSAyi4ZjEvP53RHrZ79tv3yl/5SjQJQFbCkkZ7Ih3j50Y/EVmsJecZRwScm4KCde1BR2
O7b5HzMvq09QAfbSteTChXtxytSxaWxc7vlyAunc730s/IChQO3/eCpHvdAuz7G47g+ZPCkGpNqv
z/slLXvtVjp2u0aspCVEhbO+jtjbqGb1m6qul/sIkp9JE/XVnQ7n4M6Sorthb9cupmPMTaUkcs9Z
ZHun40sXjGHaBMIPmSZchFf0wi5d8kVkhxCAI/cv5KZb4PfmugCvQ/czYFs1R+GraU7F3IzncblF
q3nlXFw4Vt2Ww8BFxzNgYZ6aTd/bIf/71x/52tKOwcZVuWjw4PIskpU6HbV6bl8Ur/0WdyxWz2N/
sJnHqCbAiSIrLD8AQlXc6JNc6biBH/7Hqx+DqoROusV1UYy0iS3j8fdSxdFFbeMfbdjv51Yf0xl3
eE76bZneIrD1o1sTLl5rlmTcwLcWZ5ggKk6TjfQdow27EQddeRBcxJbOp3KTay+yysYo6PdVUpni
u9iiTKCFeaLN8tHvCzk2Pi8tLfZDxFm45xEiOcLeHaSNbqUUVx5Ql5+soeUAiVrBMzWUYIDZeX0C
RzUylnwg228HWkV+SYBwycowJHvQGOlXxkM2vo/5uKVb3HQ3HugrVuLCuaoiJKauGc/iUsnzAN7E
jfhl2uInONdUhPtyTHG22OFN0UV/F/OtWYxr23aMuyEVJoMx/pyRcZ/PMd2jxzFeu5PX3XF1JjVs
a8bUwMuRb3PaMsNOMZSB/RZ3bHsJIt5rw3Aq66oTlA2Dx8iIw3P1lwP7TyhRDLYblhC3RYQtpH31
Ft6juv2X39adF7laKgzJ1wpeL4BuckszdP38ZneEqzY5q6MpdAmPOnJNku6Y7wZTerprF9E19BOG
1tsjzooxIKe8yTFgAAVpz+vi1K3jfmv3im8487X6Lha+pl2BMRyvM3cBXW2O+ZWGG9zFxtZjSiYg
innOYr/RHuHCuhpUfuEcG5z7sr8nKA4mE2Oe8aEL7NrtMrShtnFWkSB/nIbu7wO8xzeekpcr/UoU
5+K6iiNG5wlY/ExN+/iYL7K9A/3HranMa6s7ZiqoriaKyXUUSMI/CQuftn68kTa+LPHaxl/+5H9s
tB4nzLHKg2ZMa/qb3Yh97IZ8eCg2Xfu5dVdlErHI2hMwjKMv1wUghBMJ5Od56nclnaeVYaQqjE3A
sigE7U8Rt3dxHd2iGr927k6kHA2HNGTtsXi1Tgl4QN9we/jlWbFjqAFFMS2Iy5e7TqBasKKYD0VV
v7qXcKFdwF/lIVix46yUIC0yTQpEqt/GXXTXHMe4MryNM0ju/DPU9R+axn6ZiQvuyssijIYGu460
fHds9f0S3tKiv/IpfwJvHXlpu7KiWdS08Wlb+y7p28APRyBcSrImL1dRs45m0Gv7I6yC00jYd68L
7mK36GbjuK+guTIrqHNAw8AmbcGOk9/qziu6LPQAArhl2RTa31Xc4JYD5OaXmLjwrW7GAOyC9DZD
O2BLdF0USQVYnZ/luwCuWE4dGEMWloEBu0sgv/vt2MwXv2NxjPPoRTGMamVZa8R3OpDvso8/eS3t
oreGqpWqWniYdQMUSRNQiDafLZOLX+HYxW8NVPIBsQvFK0dO3GqSNmXph2sTLnyrndaK5IWNsjhv
/mZoizSN3y3/CbwFrtCQQV46Iwd7BtvvWxUqz2jOxW7RZa3zol/DbGIgjRBLg4J6IXO/mq4rMml7
VamdDWGmmyZlO4gxaz+6AeFit1ogDnQU9liaxf+oonxvwGLhdwudZ9NSNOMAoKcZB2k/SCuCf7rZ
szrpUojJYViqaN1pFtYTOZtW3i2q9F3csczAqKLudRFlpbWfosOALLSefvc6FBex1UXgw1kmDFK2
49Yk28CfO5SK/dyVi9na2w28C7KhmWi5/RZpUn4owvIfv507KejRN2Kv25lmQ7BvD9Gqf2unzbNd
5EK28pwwUixhmO19sN9FYx+c5Oo3IyJc0BaL9qivQXifTZ39uIgeUjyTl+QaF6605E6GdikI1h6L
Nk5YS95qNfmFKj/RhXWVQY1lCrOl0ENaQGkyOULgPvy+p2OexZGbeuqQ1Da6/b4VK6yz9SMjFi49
GEieDD9qSrKqNvG9CMyURhLTkH47d+yzGIuqKMOOZOawp6mhTwGrv3kt7aKmSnDTdNQ2BJ72yMpY
fl7M6jXEIVzM1DrQvt/i/Mj0Bk3cFFOE7NM0b/nHX+/8SpLl4qbMxKBvvhKSzetUmpOohxa10jwK
/izK3t6otlzhxRUueApA2aWxR0GyyFRxnrKoa943xEBY8mibVIL9ONmYBTsZEu+QQt0BWpRbABd9
BMX+V9yV5dnv574cw39ySkgllNGs8j3r6n7r03EATW4S2lCCZTiX1o8CTLiAq26LuBiJOjK72w2E
EStPjXdk7GKtbJdP3TjiSph9/Q5atiplurzx0Fwp2LpQK7sotYstPDKhgLRnNW3+KOeCnndi4jfz
0NaxnzW6kCuC8ygqKg4UsuL9D1HFQxqC5v9Wa+AlD36leOBirrpj6StZV0emIrWcMWNS/1P1kv8V
AMX3yMVa4rOTfji3yxGeeAyWaSbCAJJdRx35BTIuNqugQzmC55BkB/tbwFsmA6k8038XnVWE29Si
kUIyMIfFqYFUe1Tp4cbG/9XcfeXwXHjWGoSiw+z1ke0jKcA3BgKMDfzwT1O5t6e8ltV93GF2b92M
TXN2hEmjapvqsIWOVqV0wse8RReejmUihyA6g2kW7c5ygVQSK/f9vu5IZE65HYxfrugivoD9VHrc
YRFBCMXavH5o8Y/fRXUBXGo/prJS7ZEtbP+zb6oGyMbYr2DhIq4s43ItQntkkGD6ujwfuv7r137u
Sk3BJe2aMJkwyGOEi7CmB68/R+0ymSGO6Hng9Ec/2pCjwfhveWQMDHVv5dp1KRvmWxLH13bvFLfm
fLFdl3dHxtlEE8ic2fNO21tt7WurO3GAnnra9j1Wh5x4nvCyJ8kSa6/nGtCWHw+GGN2pnpkjk1Cz
vpcB/6Of5S1e69d3DrzDj4uvi2n/z9m5NMttcl34D31UCQmQmKq7z02SL7Edx5moHDuWkNAV3X/9
t/od+RC3u4pJBk4Vh0bAhs2z1/KNrrdsC8x8MRKExeHtbpdR+P28br1XvbhqZ6D1tihjMCLLQ8ii
1WnGwCHmdeseGZvc2/R2hfRQWbzruIwKt4MjbCxeN6590PbmiNZsrfEY22rInMLnxrHn16/x05mB
oMhgL7XYs2Eq+MfK0P2dMIY4bS/QzH7descj1vgk2rO27PRF76hHlWxyq5mDnu/r1kmlWdfSYclG
Rv/x6VidO0XdtEghAPu68aKuwEYOG4oymqU6mVXnj+C6ijtR6Nf0CYQHrdbZEfhtOW0ZFXX4sOU6
0GepvDDVNa++8tAfX7awALIgp8nxF9kcVh4Faw+1uDnbSsSPYUStt7c7ZWMgMPT69yBRogZmijkD
FDE/5wGlDxyFwncOtje2Bpu7CtiqRQ6V0cwfKWwmVRg+UrxRO7ZuLd61pzs4EWGyumVPevoA9t4J
vIIwwOtRMYH0p6NjJjN1/t1TPxRsRdxWlk1dsWYLlxw3s6zlxwMc7MZ4Wr0fLvEVJZ2vu02WA6Us
/mSASidhvfUx4Ct1p9/X/fa/py9huz/u7VhxlOiZTPbj+MD7fbqALAmeAph7v7RL7n8Ni+Ve1fqt
eWOtYb1QXIpL/JDgiGjMG7m834yp/nYbJmsNazn12zEFIwp+5uMZfPsSw9vMjYoCEfv6I+yiK1Dk
1YwZXML/XXMv46iXduq4DVwFbU1NF7IhQynOn5xsfytJ3M4fwpa/mupFLrTFlG+N6bLKF/35uu24
LVXbBrLjJMgJWcZMdiiE454Xy025yVUIG7hqq3IeN1RVZdjLqiQ8gJJo0juZmgthI1WBqclWTCvU
6KqjgiL3jEKIbXrv9kWtFQsqrzskfNOzvp4eiNfoGOY/bp4ayOe9nokh8gjCLGLItiokT6aSzeOu
jeMatSGqgNAiF74asrb1PwDSPjXb9vX3o3IjMwPD4Nc931BDhU85DFngG/GUb+HTsC4IHd0pD7p3
hPLLKMMvoljLFz0VVcJawE/71tx7o7gR5W2wai83pHzWbcgiqvceJS2aPZoh8r+1Zbml8M4raLzq
YP2qhrJymwo2cAVzajj9RbLPWmpM2nVjf2lbNn78/ZDe2FFtBa0Z41ZHuL1kHiju80Kmz712u9YJ
m7jy1rmiRk99Zto/N2RP4s60652wc6vfViQOO+4PsmVdBgvW80gnlLvcSyrdavr67z+doPdt26Fn
UWNI1ujDA8V/3IbaWtNjH0Z7pVe0i4IIOMzXMSPMrRJW2KRVHxgiudj6DNvc8BBCCvUSUJaf3Lpu
xd2ad/n/DufZHOY07osmHlHA6ti4tahr6PHNmtAuW09164Wx2VvH4GVzVmAVJpxPgi4bS69NxTAu
qd+5FfEKG7Jq/MGUkeJNZhR9PpbpU7O56fEJG7GCnHZT5eHRZpWI/kaZThEPq/rD6VvahFUtmhw0
yN5lLPI/LmRLK44zuFvb1qrsQLV6Cm9+GWGi0nHTV0UKIQHlthXawllym5mnfaGzaJuHk9LVftq8
3TEs2nhVGXV73vqyzZjMvxKVH/E8Gbe1bytn+ZVfqjIKNOaKoZcjIOZcU/XObdSt1dnlE0NR2HXU
R+8JV5Q/xzJ4/H3T1w/3i9O9DVepgKmK8l1nALzFX11E+JkfeIQw8My9U+59Y7u1CSvo++xBnnfY
yRn5CDMLqNlK4nZfsxErEgZ+tYlDZ2xbojMJxwKIaOsmKShsysprxEwLWrRZ1C77KWyGlwPWuXeW
0o2RtzkrPpVia0nXZ9CJMO8n5q/nMI+GROcoD3D6uDZsdXWuRKGo6jL/wHI6zFSdxNCVF7V5hxOy
KGzoqi+WY42mCmtKdBkctJ/mQ9zJuNyaN1Y4LTvvwA25brLNb1QG79b8Um3BdmdsbrXuvz4EVPW0
9flm+qyB0nHd5zImfP3Tbdyt9RqpABpCpGuy0muO52LlUdr3W36GCfi9F5cbt3LbyXGFwoi38LzJ
KOm9D2RdtYqDejWJqiLwxqQSl730xZ1d4sZg2SiWNxY+MK+oy0xo9GUa02Pw3ZTXhc1hEQ07YWTt
EcK7LoybanmhNHe8q9gc1qS8ZZBr0GRTV0KpgSx1XAzE7VZuo1gRTHxoC8mWjNMfewRwb1HCMQ9r
o1j1uPTGX1Wf1XuOTJH062czL/xOz6+Jsl/s+jaKNflhYBQZdDaBVIlemM/L6gQAcYUVQsiLfzXv
3bQshI1mjeDJlr1vNfRkvcdwWj70i5sPGmrfXy/h1UR+HXRrm9VN/RWJqb96AqkepyVso1ndCta4
7xDPS1nq4aRFtX+sTYFKwwoCk24HY1tUq5l1nVOK485m1uUU6QN2cfk9BaMba9ZmtBDUUVGy+zqj
AZMnKubm0kejuDM+N/YfG9JiinDZTAahUQ5Dsq55C7faDvZQeDWvlhP1w/5xbzS9g2zcCJa20hY3
nbcew9LiZZJ2MCdYfdBsKDykWv37+w9+a7iuS+WnSyErONWockO0IXUc+fCY8HnhptsgbHarM7mB
iS8aXzvG0obOj4Oo7um53Bqb6y/6qeftauQ2eT2WAVRXLrIcvjdsUi+17+s7H/vW2FiRuJEhrGQM
bTLtryeTwyWAbc1Ht3G3FvEk112RxuhsEcW/Jek/GTK4nU1sfstUvRkHyKBme7u/Feofc7gVDYj/
kQo/DTmEikRRbH2TjQf/U5LufVDfM1W5sbBsdmuG/89R7GuTDXyd/hBAOD8PKCst4rrmY9ypoYVv
aOTGKQsb51qaJR/xXIm5wxV9FNugzjJnpdv+ZtNcS9QeAgl37G+V+Vf55olCJdrt/GYzXIvYqv7Y
e42MddmetzJ4K+qpvThNSnpdaj99363VqJqDb1ymQz86S9GHlxpqFHei743lZONYs4LbiS9nnfGt
ehPgzhLLcfrq1nNrqc4loyUIGZ11m3jujCjjQhaO9yGbxlLt4YVd3tfZyqJk89aXZprdbv42fzXv
c4XzFK2ydiihlzZ0W0zN5HaTsOkr4ks21+FaZfALak5AicipoIfbFdTmqpCO26b5oCob2/zPGvfE
Q093mr6xF9hYFZly1RuUJ2YwKPeQjVZ9/sz6cXpZvY6+KwihcOPW9RenqWNjVhIKNW2+zyrrolk+
wTeyOCGfmd9ZrzeilM1ElabQgteHyuYp7/5e92l8KHy6v0zwnXTb7200iufVXqhtUlmrcpTnmOo4
6YEytyBow1FTriMo2xZone/PS7eVl20Qxu2CZQNSu1m33jSiQL3I8rbn81NuDjcnIWHrUVGxTTnT
QZFVwClPuhBBTOCh7LbHe9Zdt0blbLuEe5Gtcv6rLmEhGpYf3CaklTcOZz2HPrBCsN38U27GN03Q
/uXSNLe5qJwV/RQpjabX6GnW3Wdfk29uTVtgBUyl88UUQ5Gp2UCfhx24dwo3KIr/B4oKtqHPO0LS
UJvz2pjnhfaf3fptHYB9snrIoaHpnPqf/EP0cUXgt+bWuBVQB8TqRVSqyAhSdpcNtDMkF5QbVsRt
KSq8L8+d8iVJude+U2zL8jlyOglwm4cqWlREFJtP0kj14dtp78K3xZw7BT1u41D+vBbN1JdFNnfB
8jYq2XoZZMSc8q7c5qF2Eq5073gBHopeq88VRGg9euec8evQxG0cqlRYP02ArqtZkTKWhA1vOXSc
W8j9+9PjjBftM5Xk3nX81++y3CahQNMuEZ1XktYDUfy0kU6du0JMPyI9iQck29qHvR/I6WC8dNqS
ofr4+gxICTzxVKhIuh9z94NEZDrjFpQ7VR9yG5Ci20KLzcz4QbT/asriXQjlOqe1ZtkN/l+Zd7yB
LjFiifgBef3urHzu3wmCt76DtY5ZYHAUaUmRtfBqyhrR9w8HneoXrfEapAM5xw3K+l/wVuuWYAZ+
+PoziHyW7TQZkrYbZnFUwQ+07t2KernNTZVMLpi9SAjSrb9AovNdPxZ3zm6/PuRzG5vK5RRU4BBl
Oi/7p2at3hzV7nTOQQnK6yEpl1WRFvUQGcv3MO7X/fOUc8fJY8Vcb90hLdci5jJvfwlC8aORoxvO
yG1Ayvc3owRkrtK5Nc96z5vYp9RzizA2IjUzCC3zYs3Tum6etWFfdtTGOi0om5AyZRhMSxGQFMzk
d9qv/aNPJzelEG4DUrAebIbx2GQ6ec2PkgIBH5EEdDqccRuQYhpz289HhIAesgyRXv4OvdntLZj/
h4+S/aDGtZXpXu1fYDTzfunXv9xGPHg9w9k0qXzzeJ6qA9qvR7B83Ude3Nl6//cm+9/sN9Dc163r
gTNRIJCkENtps52G08MyRfObopq9+UXhEvE4oGQ+hntv/hgWnLzDFtc+7/C9hG/eOK9/UTkV73wK
E6MYgkbsNG2TjOJ+qafvDDU2H8MuqL9V4mBF7Je1eD9XbVjEbSOQxylkMP9Q4AP/CjwGtokMtQbp
uPoXXUT6NEXe/LWM+uMBryIoOF6b5m1ZUjLHWzWtcH3FQTjuiZzmuMSUyTrBDphm+/5JFFELPSXt
rTErSzzOr2OYALyovmwRKaG5Gi38wV+POi0aoh8JxEafxbr26NIq3aA5yAa+HtuelfCFCAL4TddG
xUdl8JTv5nrHbThs5walF6PMUw4Tl24VXTz72ER+P+V+/STCbfKrD9uynq8d71FP/2PEZe8Znqf/
qrAp3hR+Nz39/s/cCAs27GW2fuQDE3lKB+8xj/SHFUf6Oz/hVtvXs9pPWSslNORvljFKcw+PUUTv
F84GN9MYbrNeuonEAWQiT8UcpCrnnyCE6HZQtb0S8wX5GS1NlGoa5XFAPhBK79X1/TrtwG2nxKgL
Ow+LR6Z5jfL6KdiLx8bM9NSaw809mduOiaJZzNwMsFifhGljwfasgrmu4ze19qr1AJxbExGlSMo8
06Oip26hlVt4sAW2/AUcdFgfUTrxZT9fra9OQ90Nblcn2zKx6NRESojBp4PJv6uOfoML5h+/X0U3
bh829sWPCQJV3pSn5cKasyr85RIGMO+uIlj3yJYczweU+e/8sRvLysbANNIyG9TS83TrKx9JuPYd
b0KnVDC3OTAUl7OxVNh19kma0yC3S7GGbsggt0GwhTMTtdyg47mnH3qvf1OY3E1tj9sOiihN8eHy
jK+7tBGDzEFUXbhoovPvP/CtMb/++09bGW82AdUAnIqMEfmJ0KGK5eH3bovKBsFMH8L2MeQyZT3e
KmEwssQHqz65dd1asUVF1dVbW6aineHx4n1XLHfbKLkVXOdyG+u9wahAzfgpGp66cHC7rdgYWF/A
PY4cVKYwespQvwuxED6+dxoQm/8KydjObL32WqB628vrUxgRtxIAbgNgUU2PdqgOmXYwtSl7ssUM
ngZu88TmvzDtiiBvmUy3Tr5pm3k8l16l3Ka4zX+pPTDQFCjCdFPtY1sFy6mKSselb5NfJqpKXatC
pGpTSdDkz9HmeOy3ia+tVKITvBRpsBZj3NL10R/l325TxTr397SkUH6vRFqbPyfWvq27xW0TtxW2
Guhoe2GlRKoVVrv0xbPHWic8k9v6Wg12JhrtPcwRJ5KS5e+gPj64jYd1G99y2rQevY41EV5KSUWe
thHpNqfWbapLN/AuG/dGpMjlcagOrNupjuidg+7/Hqx/ccuyua650Rv8O4C+QRUZy31vZ++0VaJ4
hkcMju9cfpckLOM92nji8UZ8xVpunnaDvafMh0DFRe2tFxFMHM+MBMUFBQLa2633S4o3ap2f9mqg
bhurjYnlvsFlyQ9CzOk6Qd1iEPth6OYaz21MbO1byUu6ixSpg2/Ca77MmNluX9BKx7Ww/RbUlzzd
W289K29cHwJ+3Ev23QjCNiVWl1VnaFHwdFjYB173VQzqxy2nYmNhm6QwvgEok6pGnnBW+yY3N894
bmNhZIYdNSeMpxIXUUi6LMh81JFjwLHBMCkLnHIM1CcgTffvEkF7jQVuvrnc5sEOXUMkfAHlp1hP
ID4zdKh7v0tM3Ciu4jYRpv1g7PSC2XKlkOLlauoQClgAxRSx4tQWUfCuyP3xo5fDfPSUT3JUMQyo
5GO7T+uJTsPuNm1teCyAa4BYpebpRuNrDDFO7/zcpsREMXe80mjXE2KFbFDnxW11J2t0YzH8R9vL
DItHZO5fXejekKNPUVnlJNLAbTpMKaQXxn1mqSmDtOm7lOaFY9PWOTpS+yzaPgpSbwGgR2D4HEzV
PQbw1pBY0RqDrLy5Dfy0V/M5EPqRHovbzdS3DtFTz3sDotNP8ZB6UbxMyo3fafpGRuA/VBhTeFCQ
GGnR9S1sUvcfgeHD+ah97XbxtemwwVetnhjxUxyknw9qXpx3CJsO66q18iCS5adTgzER3vteS7ep
YqNgFAcBuS07TYMon+OQqIQehVs+1wbBPK76vqd0x5Y8VGdZzmEM3ZDW7aXORsFI0PsoRyq9tN/8
7/s44F1E3en4jclig2D+HLI9nI8jVaXck765TvJpqeJFMsdTmE2Dcb0d5dz7R9qJoYllnn/pK3nv
Hn0jq2lrc43j2KoiGg68nvXLx5YV1Xu9DuUXvqniiQ3V6HgrsNGwA8lHJvm+4TFAfkB9JQDXyW3n
tdGw3G/AQ658TaNF70+k6LpTOIdudSAwInudafAkHjFoh9ZlEJ6nyAwPWnnMbWbabNgU7kddLAaj
MjdrTCb5dkA6787x/cbctOmwQ8/1eOASmSpsNqeGtvrJqKh4XMrav7NX3tjhbSQMtfuzjFpUPhcd
WBaohp3Gzr93u77Vfws4IR7Rfr97axruIVy3ad+kUFVRb5ec9W4HApsIy8t6gAmHWdOgHIYnQyBj
XSGTfXY6fdtEGMRlOkhkY3QC4Aix9v0vQTi7nY9tIGzQXQWrL72h0qaCqIEM4xG2TXdmzq3PakXX
yp+HEf5AW+rxbnkIYLXz6DWoW3YbFitL1XiSRn0dLamI2vOoxrdra+5sx7c6bi3WZQhk3jfzkrZk
fxfpMjr5xWycJjuzmTCk68zEem9M9UTOc/sNvjBOj+rMFsryGReLPjaTMknh9tl2l3Wp3R6QmY2E
LQObNn8nY8pIV5xYEb0nVenmo8tsmawhZE1UeZ1JS/mp9poZV7Xadbyv+8JPOV4iFw9VF2h7Zt0X
VZg/UN3qtDKZDYTpuq8HXVYGXAdRMeQ8h2DSTouH2URY2QRIf/HC4FYMOqL0vRMRQ+QUMJhNhO1b
2xTjcu14uRynvstfxBT4F5eFibn2esC3uoMuCFx9UriZZbUXft1l9cGtaWthHgPkUjfUCKY55F3i
KpjeKekW/5nNfs3DjDAaNWM6N96/+SI+enp1Qp6ZzXghczzW64Smc6Pf5PujNxmnKy6z+a6Z52Uv
4UGdlnQuzrpX9ATPhnuP1b/eB5mNeGk4Ng89/HFTg1ewLGipeLim8N02QlsEC0m6TvOC9Okut49+
S7Oyrz86zROb5mIefJx1V/Sp2MXxoBvvOzlCt2IWZtNcx9EPdYXSxXQqtn98gCnzdPewdWvErZAZ
5lK2x666dAvXTIz9aV83p6Q3s3Guipc1NP23Np1hcZhIIZdnjzZump7MdhnswXvMDMxSiqOtOqFk
8sw2OAI6fU6b6Aq0UtRHoj5toYx86Vk3X8JooO/cWo9e71f5qqFKvvlDuu/ymfM0WMSdI8qv34+Z
TXS1C/MrvGG0qcxrMl2GpQPZY7y5+xbCrfg9XcroKVz10butKBvyCmsJS086YZyY8C55OMtTbcav
bsNkxVGfNxAJFqFOw5F8G9qwiaMhb9xihg155Sh2pQeRTVqM3ScK12klqdNhjtmmgqLwjkFNXZOS
cA6eZsPPOj+k08mf2YwX35X082lqUsPBJE8Elc2Rhyyn25BbkRT7Y9R3c9WkvPH6c7eMKBmF9L9j
61YwXba+bCDY3aZHEX5tuj3NZ6gF/r7n/5Pd/++zDLM5J/BHkUTlbJtidOYnkfdlGw/tuJ9n1jRv
oOylHvhAj3fjGs7ZVJn90tCOPvOWVNj7wgl+YEo35+tmKOOV6dycIMU4JHk1L/TCR1Bf/tDsGG1I
XZ80w3Ggq4olg+OsG+4PUeLX+4I3w7BpUFi9wR5+Xxh9HObdKdfAbLWs0g+rncK9LTVDHnc9XDz5
zNyeDpiNUDXs2AZaIY+k/RwOXMPbvHY0nWc2Q6WCaAmwl+3J0jVPGj64P8q1K7//ftLcCH42RCWP
el1mWh0JUcv3xsjz6ks3FoPZ9NTM8gFZ6vpISi+A7BQ10LRCdZKb5SSzZbO8bgMkvTdHAoX64bSh
MvLRhMxNuo3ZAJVYcxLJfNqTcN78JGdNFUN1Y3aCMhAZrHneTFHUN5wn29wezzSo1EmrY3eL3TZD
VckcD8tFHSaELx9DJF7iUubEbQuzmakQ5kR9yQsBOZKAxytOe3FVcDdtOLgmvh6YqcFL5yDmPQHz
PTyspqwf1tzNWxVX89eNjxxCaCakQbLy8EvRqgdmereiZWZDU5U3Y7vldZB0kFLd5ac279zina2c
hVR9JEQb+UkgsT7DcgxOSP26XWZsXmoJDA4BMPVLSDUn+Qz7Xy90BPeZrZxVtSJvcaX2E1S37mcj
Q3auArc0GrOJqSgKZVcOxk+OgY6nrUMWIIdw7Z1gemNftKmpqEWtNV3yLelYqf9q/Gg1T+XhlZ5b
NsAmp7bFh6cBvKeSmhYqhn7ji47uIZQ3+m6DU8UK84xDE+xanerjtTdPg7d8cooXNjcll50FECn2
kyEo2UNLQKQvEjdgt9atBRqtQQ0ht2lLqmn3T7U/PefEuCGxzAanWnWIYy5CPxEnvQd9LIrRDc9m
NjjVzEHIj1z6SbGxJ4g3wbuxufcWcOtrBq83LbkPYVQPQiR6lh/XKX9Afdk9FbFbbVtX36Xpw7po
1zChZfAO5a0f+B66RTibnOqDVo9VK7dkJIUuTmPlX/Xm+Q5Jfre5YoVQQXdKx5BhBUEjEq/Kn6tZ
f3Zq2qanuq2OtkjlIgHe+AYVGmtcddWfbm1bJ1yCYk2o9uggCUsUnkYqbrzacRrarFMZdgQX9QP7
rejHmK6QKb2q3Lp13FqbcGfUYm/7LfHWZYu70oTnEadHt69pi2J5ui2EyhHkkI6BJcTUCbhZCuV2
1bVxJyhxAlmD+1zCfVyCCjwbvVPbNj+5jYy1QqveD4K2wymxI6OJwz56gDjzH25tWyu00FBLJ2b2
k3lbEjqtT/txOH5Q66Y7HFzscl/8BIKi2wNhM54wo9VzTGTaxJOcNkCwFGPe7wA8ujyoPkZhQNzG
3AaehkNCxFu0W6KnMHiIcJy+1M2m3TYvm2KiRjXQRBr2ZCopi/HOvsath1oup29qs0yQVKxgBqu2
pBFrBdTDH59aPA645Yxsmmli4aTXsgsSzyvfzOvysi+ha8+tfJQcvc7fBVkTvnjyRZb78iToxtxS
9v41Sv30atQs8IWB39yaVAcswKa61J9CNvKz26hbq5RK1uMRrAoQo6OzyL0LLMecSj2YjTSZNVRM
mWZPql4MMUFe5wTLGTdbdWZTTbgRicHs6LgcB/9ZRntzyaEU4biQrDAaDFxWBcOge7xWz1TNY5I3
xz0dxevE+EVKyoaawmUtA43bITaBYnqgXhh811I0H4J9Hu/8gGv8+dWfiF7PGm8aNYGkOE3GsI3e
FpEaz1qM4rI1EUEMCdyAXGaDTnKAWfmwhjQJu/ILC4d3eR64HaptykmThZihZRQoXO29DaKgjYtJ
CLfElw06LT7DlVFdW1/D954kTTyP3j9Oi8omnEbFewhcrVsCR9T6U6PL9e0aBtAZ/33z12/4q29r
rdlwn70Q/PaaNKTfP/QUpjYxzEz7i659cj6CZnynxgL1D01ZNm4HNBt32qeg2+uRYY/jyx/A8r+G
UrmFFRt3GkS58r7Fxt+u0WnuzD9FfzhuzTbsVMGoe4CR0YIsgS5PS78gnR+5WX0wG3biofagrD8s
iV+L+RkeWMsFJ8zB7exn006UsX6GrMuSTCN0IK5vQzC+c1xbNucU6BBZASAwieZdEEcU/yk2t6li
C19xP+83MlB0nK7kvF3hkjFs3OSXmE04VV4IQMsr5qQpIE2zkiWevXV7//uVdePmZwNO4wYnDA23
5ATX+OpJhSSP532I7jzC3diTbcRpMxp1J71ekwUyZx8nHwJwsa7wtEqnEvJyU+WoPsRsBSwykT1H
ceKaqMP/MvEpzhekmt3GyDogGwBsdduKJVmU4TGESmqgrcNfbo1bcbfvuAaIuy7YlYsWnrQy2+bN
KakX2LjTgrXU1OswJzLc9AWGIx0ykuF3l44HNvHUzB3e9pd5TcaCmUfTbxFkLeDe4tZ6+DqawyNg
FWEwrMlQFOLkHUsTexEfHVu/ztefTphdDp90vI0tyaGGOa4N5Ngb2d1TNf/1YSewvQFnM8tOQ7Q+
Qb6WPXjYkdOCddHTLvLaKYIENv0EXLlcl6IwyUqCN+Dzf6xUuFkbBjb91NKiEkON6e731XThs7fH
KDx2e/mEk8HroZ8aOeVTnk8JYXv3xu/b5ameeHjnEPjr7Syw+ScpSw9B6liTfey7ePPlh0rxD7+f
ktep999DSPAfPawNd1coec5Jpyl/3Any5IqQBw/U++ehHPd3Ex3wNPr7P3bjh9hE1PV0IPKpWpKV
ec9V8/dSuFXmBDYQFbHaF9zz16Rb9+60T4cfH8HcOfbbWrcQrQwauuIDBJ5eLt4+qTNDvZxTqiKw
oShaLz4ZJHZ5z9+rpJ1LiOHDOMix79f1/NOusM4BDc1So3VIpj+ow4ynITJO1/HAxqJkLeuNeGpJ
hoh+gsjkm/Dw3Ca9DUVhPc1tXWHMO79pL1Wbv2s9sj+4TURrvbJWQdnKC6ZEoYj+VHhjexraO23f
2ChtLKrhcw1qQ84JrA23U9OP+nGbTH1Wa+WWkwtsNoozVqpiUlNS4f89GCS6H5XmjqvUhqPaovW2
4YimJALXkhJyfKZL291Bim+Mji13dSwBrrShtyXIiNb1E2T+9PvaG6pnU/ji3h+5sc/YmFQ4dy1M
eOmU+NX01FL2eQ9Lp6MlhMReL6d5b5i+GnwkHR2DeBrJGNfefqfxX98I8azyunEF8WYPdtDYHxVH
ff24yMu6zXBtBc38gU5+e/L7wjsNOeoPnRaCjUmhIsuHGvWyJGM/+qdZePriFYebVEBgk1L+yncK
qZAxqZRJNx69C6r2Tjrt1jyyVrBiuve9CWlj0frsmawD0PfZ788DhITuHEdu/QnrhOxFqFjTId4E
otLf/u08WV3WGasuHlt578x2I/za0lAR5LA6f8KlWQ7V/G2uSu8ym6A7V2qnz4UwwRPfPe10Kg9s
hEp6kEmNxn5JmiD6XPSriscCpbJOM8mGm0qApsTbuMHbKf8X5egvqOv54da0FX67iiHTNl2jDJCb
Lg7aRf8zmJ66ma0ENt9UC1XSXoZr4mtfvy3yEsacS+dUEBPYgFNb9YrPuTFJtMXr0arvo869b24D
c93/fortITw+lmaWIzJI3efGV+/HLjocv6eVnQqg5g8wYO+SWe0mNgV/Hmr/TtLuxj5nw03ldK0H
HXiXFDmdTkGZ+F6r4qWvaVzz9a0K8+OBa7d34MCGnfJWIPsLfbcEIJs6BbTksYi0cjun2LCT9GQD
med9Tuag6P5GgsR7WihEq52+sA07BbtcOtriKxgYdb/N9zp/pMtWnn/f+jVo/eLwb9NOm8fmhUg6
JxPbgy7u1ig4hXCmKfC8imDThD5xm002+cS4iSAI6JlkuWoBdjB/iv18b+/k2G7s1Db6JERDlro7
xsQTe/5BtVD5131LH6YIKh13/oa8MVZWbCYdaecjKtZEbpqe9hA1S7vfkmz15+pcy7J46JAcjqOV
+lBgxC3WceSsNQ5vdm+qhaEvfMv7ywFb6wvZ3KiRwAakxmXxh+1Y6AspyiDODw7k2LHYI7ABqVUz
vP7x/+fszJYjxbkt/EREgASSuIWcnOmxXJPrRuGuQUhCYh6f/iz31d+cdjsiL9tdxpkgpD2s/S1c
vCxKn4HAVyXiuhNhK49iLWU1jXDplIGVIHrvsh7qrv9+K96JHrfqKL+s41hxMl7SdcJpT8FSvjSW
zx/0095ZrFtx1KI1UzyG8rgci0FmTVcVt8pzenGzoB8Eku98ha1IygakDmeHevnM9B+0c3LdA5rx
37fn74L+v+waW5VU4VrYbquuvUA7UqS48RAaL2+9hAKGoHsM8tUnqWx7My3G5b2q3SEcndzTyrnf
//0R3vt6myCc29INE57SJXEAmQrxymTzet2lN6+5JfPc+6UbL0E0wyPqk+HXgZXpVkZlmhW+hnGP
KMbZR7A46HidWJDGm6N6SqCY9CkaGEkSPKEW+hqr60zu6P/DT/lCYuypxbsQ6j+MY1y4E/av6271
Jr72o4Tt8rI2bwbor938RIL+yld46zJYlpMfelFEZ5c6BHTznrr0gwT2nbW3lU/JiM6lXxS2Hgfl
Aa+nPJ78t6vuyBY9ZdNuLWKJa6tBQ4XUecwosOtkH3SrnwoGZHjlquxlWatf3jRmz0L0dK775Js3
EgMfhkaVtpfB+xfqkoum4XUaQbpVT9EhDGrJ0/BcDMtzGgdf+GA/CETfCYC20ildscn7PgjPijbD
KVgRlsR1Le7dECY7UJjWz9fdns0bih6dr1YuwzOomZm08h506y/XXZr8MwfoUOc38PWKzjL1v02n
dwOsZT/Y6t9b65s31ATzkrBJhGfMwPwOOf++tPIjisJ71960iAJZM+UVbony9X3jSLKDJy7bX3VT
tgIqvPtYhwQfvHH1oxYNvD/T7jp8EN3qp1p4AptGJuE5ndoHRYfTsFxHoaZb8RTwcKkTFpcWs84F
TV4VCz+aoHrnhm+lU1Ubj3XcxfjYFH3otPoZIAe7bqFsSVCW1kJpQcMzE/azL+uvovIfhEvvfey3
n/9PjqsnAgJUi49N1+hm1Omx7ZLrkqu/R83+59It/LS4bt7uSPFatctZePZB6ei9D715KUPnyVhG
uB+ksnvR57PTh+tW9uaVpNIEDcLqt53Efg3tmi31dTNkdIt/IguIoa3G7WiNevClzTQtr0uSt0op
tQxFAgMwd+nCsc6Em9fdWnQfmay8c7e3BKg15mwarCGwjlSfi2AB821drsxct8qooiATDVtNzukg
X8yYvgg7X3fcb5VRg2immY5vb00j7/2kc+bD65b2VhblqiLtxgnLRA5IFnulQQyTfHfVGtzqospU
2UVh6PjS6lqfQO+nu8HQjxLt957m5qwsMWUQBi7CC58OL2PZ7ud6uA6aRLfyJyFWbSq7WqgNqcio
i/+qp/m6wHCrfzKaMBkoF0GSGmT9OBzXyV156c1Z6c0stRgDcyHwQ4pNNncvVz3JrfSJk8qlcsaF
MUeDDbbK3SCui0u2uqcEbEy4wg/reUxGmhnWzpiUBH3kug++KQnPAbEyiVJzGQdzF5nyZ8Oa6xRb
dCt86uPVci2Nv+AFglorhJSWZsCD9dc9za30CT4X42TDrryMtlhPTFG3Y+O19aKt9mlWtkuTzlYX
Y+ofLa1/tny6DupPt8qnMpCudLNfz7AiYdlCxjAjOr4uZtuKndamGonhbj07Wu9iJ79QWnxUs3hn
T9ma/TXChS2k3f4SUPsiV4y9dy65MkcON29n2AlRVdVAzkM/z2WetIYDt2/G6wyxyVbwJEeNzSpq
y4sMkh8BeBsmNNdF+GSrd5rLIGwjxT06yRLMx7qbD1SnH43qJv9aMyVbxNPUhR1AZml1Weq6ep1s
HH5qq0E/qzGlx2s2ArIFPQkwQmOxUn9Zp+VHadwd0eFVQjPQiP8ZebakCWWEEeZLWjl9F9c8vLFJ
M3yw3P/Wz///MhqsQv55ed4nZp6n0l9A9nY7PrvmQKt4OahyiXKSxGOumiqUWaT7/svKxHqcsIZf
p2Dqv6PnoL4TnO9yBzN2ebRjwV7nFvUTFrWFP4JR2edw0InknoRJu1O6Y4e1S/xVEQDZqqloMYAJ
iPt+RmdrB8M+m7WzJVclE2QrplqoXpJ4AjtVDGtmXH20/UcjmH+zlP/tpm/CZ7PGMKyIquqiA2zB
uYb4aQcy48BPBjKZOu/hDpPkoWlAf4Pr1wn62qDOg0DO+ZiqeN/ZGCXHpDfBjpQiMhlGOrrPtIzC
i1SjPhZqDHcWWJMjx5T696ER/B4D8BhS12na7mS04MFEb1GNp3H0dRpkcQBYt71rCdrLTnfzDWiF
1UU2zUfNkX/f+8hW4cXhZDL4uqsQPMThUzP2c0b6lF/V3iRbSZfstDVNh4fF3K92Si/hcJ09DdlK
unQ/jn2qcGWYx9yz6bu9UjVNtoyrFL4lyA8wnSSZ2mHe9EUEyXVKdbIVc1UWZpIyCeylmdvntJDw
1ZIf7BjvPMgt3srygJQYIiwutZls1ovWHOHec90gPtlKuRyZua/LurysQUPvZl7NAKhc6bpCtmou
yJSSVBapvjDD71kYQmpSXhXDkv9nWBjO1JWAcV0gwvxLBu2XNYqvXNyb3aIeYf8aaK0vuPWPPEBF
k7v5OktcFKP+uf87o6sYPkb6opCTZItD761W5qoCBNlquCB7j3jgpuAcm+CH7VHxwZzMlRv0VsOl
ehcsau2DM130N6KqS1xep2yDWcE/b4oui9iqCql833bmbvb6pnGUPV4VK2y1W12wlKwQYwF9cXcf
ejdmpquv69OSrXZrkHMS87hWF0+KeTfUHgx3tV6V7pCtTIt6FSv4l6GVGmm5xwzkkjvnr6oVkK1K
y1M40gWoxl5cGcz7ikiRYRrs+bp7vqmErX0t1hlv0RlVq/4mEeu6cy25rn9Ntq59SyWmcigice7X
uLlz6PqcQpdeJ18jW3GWKxaQpmEzdm7jecwrk9BsKMbgqkoe2aqxfNVGdgIg8txFqc27aN3NTXGd
ro9s1ViL4l3E2SLOQVWJzMT8R1L3fX7VM93CproWrCC4AIuzDmhxLwP6I2B9c91q3IqxRB+VjQhB
amCFeZYVnfZlsn406vVOQrIVY4mibIGeluyMocr4wGNanCHPanZVTccrH+smrG/qKLBzEbJzPw/R
LmrI8jmd2/Trf9/6v8eF/yWA3WKn6Lo2NCxKfm55R/gPTHLy56lMw6xYdXTuYX2SMwpo3NhI+xj7
FvZMXbQ8L0U8PvUwmv3VwxCiPMQJ6J6yLOkhMd30iRMZPsQIVg8w/Qq/RC61x5GtaT6AEH2D+QPY
Y6/wpv3vL/FOILOVfwGgDeGMZMk5nuT3JqieI0Sn1116c2JHAZ7pW7BxDspoOa+imXPF0o9C6feW
z+bI9iIFSa6ZkzOIJQ5zmQ1bc8La6FOkR3/dyb1VfPUkgfXVPCSoJqjlRQxi2fOy+Khu9naO/svy
2Sq+qhDmgx7GT2eNjvgn26j5xmB3U3kzpB3Nw7oFaYjF5DqAJNnqvpJijOKxsck5oa6+B5eO3nUV
Axjkvx83e+frvP38fzo4aH4OY7U2yXlKRbrDCMtyLGhgd6DI6INHmPLzv//O38KBf7tvbyvif/5Q
GK22NxP6Q6QcovG5ioVp87r10U6UrcsrUMizhSbVs3JJGO/gGEkwTxdVAxZI18KtIH3rvJM2iW+Y
NfE3nczqs7VL+gRdWVdlcTNSvI8uhCxkndD+gwP9W1D7JMKyeDB9oI6ge02fSzBsbgbfFl0WKs8u
KBt8WU2s9lVR2aPDQE1bZoKO0TFd/HJsaOC/lLQKbquS9VOWcGqyqtTdN0VgyfnBzXnnIWx2PA+P
4VI3cj37wYOkGPl5zzX9oFj63hOm/7zxtB1b1C4sOxtsGkeACMwhcXG1d7atP3V6MR90qP52lvi3
J7wJVIqlM41PaxwN4BOHN7WbGhh+QIyRTbBN2kNA5b8BVdD8xHBEsrek+B0RG2eRW8pMoxFy7IpF
fCBLeGeD/H/ytk41wN/y6Iznyf/UXMhDC2LyX//9vP5dfUu2+rZhWEDlGqL4nJRp+pWH/Xymhrnb
2PBq3ylVHaZaLGcei+m6It1W8taG48JG28RngxLgOcbt2sHXT14X1m/FblHRLMXau/jcpHF71t5H
Wauj9Pm/79Y7z2KrdlsqRsMlofTs19n7rK1wKqpJkC//fXkq3isEbg0VUXStS42y5bkKWaHivDBg
lLZ5FdIgJlkK2Eb4aZ1G1v3SqKWmPjOrmTFaT8wUAGijBUlkm60We1KdwRLOG/ao0OAay7ztomEs
4M3NBFpHa9Utkc0DTsv4a18BLxln/YxW3h81NKmaM5Syh/XeMJuon5jetyiPzArmBVFWr874e6Kn
ct8uKTkqkLyDfRdW2LDmcdAnh8lWsS8wvPi9l017RCv5ltjFwA7Pw1R4rH0S5rErkh3whODBRQXO
mLTHGNapCURyW4Kd9xTpUMa7cNXFlA3SFgdAe/8oHay/5BvmpRx6kzVh2n+TfJb3lSrZi0vn4aEp
fHgoOMjc0yqd+bN0S1tl5cxK+dAC4fDdCREGxwJjyeUDHzosj6zDseSwyLUJMkuj5iHVtt11LjQZ
CCF4xosdxa4dEod8iza3OtIF3ICbOrOsfK7tGt+m+A6AFhf9nJddJHcssCa3ZnBPvJ1hEUjahh9q
PM7HEJiT8T4t5VzlMvHJAzjl8iGQXJ/KwUVBNoBHndsVVNrTamdSP0NvDJ/wwqXfAwOSm+CKkR11
5EusdPhTxuQPW2x1ro1uvyapUFWGkZhQ59Aw2R0kysnO1V23a+N+OBihOsgQdCBR0OTgZrVjV3+t
u5LAh6Is4LTZFikZTlOxkvAhDWaozItxaqaTaeVMvzRV3fB9UHn8/rAk81stNPY2Hzlzp0az6AYP
oMKn9Abq8Zt6UoCT1BMqEH2mYWlnvkolJtCvOpsuxT6STWX6PPCl8LeRwK9mVFdjvrYqfNROhXFe
YqrnIFXl4Oc6TPEQ7PpuqtRNb0tdPPh5aA8a6/22XOAcONC6gzUcr/nOd5pmCQJjv/Ola+snbkUZ
HpKu4eHBp4Syg0nmtJW72q3ISzMUcqv6wfNgEHdJI5viq28aFj5UIlp7lkkER2HuC28bi0/SlMER
BSyy+lx7tDPOLPZDeSBLN7UHDHEq+jr2o14fA+nhTaKhS6+/k3GxE9ypKkqmJiOomo+ZrcfR3xIS
lvR2RnNE/9SrivRtpDv8U4d7kjzBSSUMsgUPIzkUOvHsQLs2FafJy1bkPpQQOWV1CCeXfOyWVNxJ
z1P1wiH+bA+QcoMNIyr8wm51VYAp/GmOe/kEHwIgpaBmZtOhaOpY/wZoqkM/CQnCqB5qioV4FMM4
snNV1QZOY7XTyHlrNaDT2sPkdHy0YlB70wYSjcVGNSPPunSa2LeSUlq/NAssF59E7BKcmqHA6xkP
UU1Pq4/5/MeQIhgx8TfpBlDxOVA31IE9sIsKY4qbnhV1/5umraF3IjS2f7FtOosTRIE6+KJcXCOI
qTo+C6gCDI1zwadafsVv+eGxbpI15NlEA+HvNQ+74QjSIhv2setC/7nk8Tzc8QjrGthbF/B9Q9hS
fwPjaUiQ7ZQF1jGsGtJjbYe0uVup6otTaoxrvoerIO5uietORfnYNuGgMhhFUXbDMXPvf7XSvA1M
VBibOJoIMI5TObtFXWrI/qITK1JEjxAqz+V6M6dunFRuk6TSuz6c47fddYiC8ZtfWdUf6qGp6S3B
brQk+0pX0pytxszQtzFmDBQa5lNGMu8nGasMgk5IR0rsFe5mxncyTy2Ga6q9TGWX3GBoNilfvFw6
fi5gz3jQbZGUx3LCvwcIe63kHtA70TxJApukMjORJdWJR+MyuV3ix7A8YehNz/6wpgJY76XEg7kP
WIyOFFxOB8eOOIggjI9SrfubqRom/5vDHZOdSIXxvEyD1KCyrmVtu6s7W0a/1nYMhqOLAFAzWdvy
cclYkQQ71UU6cHnoqmZ4rQifw0dfeuthn41hXQXWURQ2CqUShlJGV6YmXLM1qnBApYnT8i9Mk07B
J95E0XD2QNHMx9iVXNxGNhrFT1ORKPrSA6vjD4bRXn6nUTuRO8fjpv8UGyzSPyMJRn5ToIXYhFkd
kCj+C0COvj3RNQ7CS+fH2WcJJO3Nbz6O41JkdIQx5TdOdBcdKnAP5zvbh2y+nRqKAD0rRyXs69AP
Mr0XUdkVLzNehLHIYj518otYtAwORk6EHQhfZnWroZAP8oYuUVLsHIkp8G/BFBxtOzTJZUInVb+i
fkHKBuM5Y2S6ndQkRa4f4jAJf8KNLdQ7/CFn7e7t5eiWXIIsu0wZ8aQN+Z6wKLG3msB6WucrEBTj
r9U1nX01PjH9a7/qgCNFWMzyRVTCFp9pBaXC76HUdKl2rQjYkByYpqhp7Pu+jsQtKGaufSImCLvi
5MBkE1OOeca+OQ1FM1N1qlOpl98OemwcDzqhsdxDfpw6nYmS1cmcsdXphAH8i8lXRCOkDsZbIhot
M5/KmOO0lbID75G1fZtEe/Smmeh2BfVJFR/5MPbDS6dBjkmOE6j8oHAuMdRaP8yQNP2Ss2FEw9Yt
EpNOmVi8GlnGfBSIEXMuej7KUlSdPUrMBKpop1kqAn9GiXigT2QEwG7K6Zyy5tU4P9R1Rm1U6HNV
vFGU8lhHpVuzUkzcYjhnrFe2E2PveZGn6LiFR+MD+PmAmEZNcgPQ4WJPPPDR+CcJa8aPE9FBfSyQ
E4tdsrJ2yjvuDAKmWXdFog9RxaUq0RgYmd8zM67LsWSTJS+BLHy3nwcR/zEr99Fv7kZqT/UM05Ce
xCQve+0fSTAnYcZsZOIjrEWVuKSKhDPMxBIxL6dkjehZgOq84LyenD3INhjDL55ate5ZGsjEHBWZ
bXC7dMEY/RSOhKc4jmJzFPB3NXsQprtkzNMRTnF3uggjclfNC+A4OSpFBIqWZpKPyimPyWU3jg0U
/nS5CYbW79U0gFJbD6DsjZhjP6YIo9ofaFJCPIWvTDtx09p0atKs8HPK94IKqG+yFWh+fzMhssSu
oY0eshQUxicBHZBvMkRVU+yPi+0J+RStbFbBgfKwmc+OVdo8BVEHjBowzgThGl7dCJwITn1a/KUC
2rQnofk5EnF1UxAQlbDDptXLVKcAYjTdavXO8IWImyTqWoH/1/mgywIUmvRfdpEYMFjHIijOiKwZ
/d63OLkeIDRz5JOs19DejL3AAmTokaO43pukd0f4YTf4JMLG63DC85vt08oSeG52Tv9C4wOHoZHr
ScHi7w/nXTF02TT6sX6k4E4Pt7wuFvNAMXeTPCwzCozPC4UU9AStnNNFNpZFAgprSZflAFuArvqd
RlGQHErVh+IlHvgwPScDxMbPUrlW/jT4rIh3LOdr8UP2HLbdEK2uBXtYXWoqzAaWZR/im4XMZ0VY
agj8u3jB+9t24xzlqBrqJavCmKsbgRrrwcwVVDcAFtX6SOzIO+wVszUPkg0qQERZhnBaRGtdpw6y
hf0oBAx8ExbCZzAPtWuD56FqdD3tURyXSX0qS1MeUy5wVPdcirTI29QHFMHZmvBfEswx2uRsrKfw
no1Tom/IvCZVRoBzPa4uNs/cOAVzYsuRxx0qU8VaZFM4hO4uFq2vi8wa4Zp7Im1ZRdnAYECL8zlo
SYcHFyiz3oGaWQxVbuplyfDzAAKfMimGpw4HBLY/iDllO2eq035Hl3aufyVyCZ7YGiN7d0C9XTzC
9H7FjkbaFTWjOFCfsWrB4ORAK043nUAQnWFWagnvo74RaAjKNEnVLYMhXYyQYazEsMeFy5PFMP38
ueB1Os13TRrVzeNUyYXvyqEswycECjrErKBdenUIXMj4pyFFtHLwLRvEU5vWxXTsBi5vY9FjLjZN
1BEhl7IYfwht6o6QAdPoYUUY6PY1wbqq9i2GaLvmZkyqpG4QUb/VmIpoDO70YJrxTzeZnv81Ydz/
68SI+I3kFJvZIV0cYLcjkfOwq4G7/LXAJijXaGcd+g68E5m3QqrY59h86LjszYQhkuYYD6hmNjcK
psLNHgl+asUuHqibPhd1oaZ+h65g36hdEK+CgnQ/tGR4TNJuIo8wVA1edDMJSDYUMgOR08VrK74i
MwbTYrA1fOzgggR/VJ6boGUBMEko78XJroh9D1pVn/Z3xUzD146ypqhh/h4YIndkrIOIZ85Ajf69
ieJg2gV09oOFVfckx7tmngxMQ3qJSHZAyyUsyb6blax/CF2LaW/xRiSfBL7EcE4bPiVljrZDvzNN
vQxZ3ImqzFzA3uzTPMisBOluXY6vFU2i6LiIN1eYnM9BG3zFJutYi9w1sMt+LWDNMWVpS+Y4yZoa
LJ8js0VS3C1zS+lpghPmAMNvYD2KrFcOJf9uRfE9eYbDjG1vHdCMJAX2bsBJKkOa8dZWOB5RIziz
8s05MwYMaC+mIdl5qijZtTacX/QkgiMnJH7wwxIEu2DGf6O8TH83GBuuD71pzB3WCrvEwqZohPRL
kPdjTW8cXcbPZmbV88ATO2cAeKVI11BM67MIHYslC4GsqdLPLI5nVNp9/Zuajk4o70L20LTzms0q
ZU9iRIqFkATctQhp4VFjp4Ucao0xozbZx4622OFnudKzrlx7wdvVRXkFOxcUW9P1xgLvkLN+7RF9
T+MpCXsEKHMLs+lFuBxK3vZo6lHtomTtTh1N5JErOZ2NxgYlorHKa1cld1GEgk1U1AYBG8RZIpYt
oPdruOddG2WA0NlcEDrl8N2rjuMY1y/d2GHTAkprZySP9uAhMYQInmdUTN/aPrVIy2IETj1S7rXs
wn1hsGcMhK+57eEOLirYaS4UBQ8YYn+lxdhjyUF8jY1C7gPUTwjuQSAPvQ1bZExVf7ME808YRDJE
jQoJm+P4PLqycx7NncT9VyTqcmf75gJXeIIsIB7+NA2LvtQlto9YB+NLWXVT3sQte4SFmPliqJE3
MPyTZyMaj/2k6TIaNCx3JlL7RVMQRCLm1B7KZYRNRdoEJ4zSDrulMQjpYPjQ/xgWI7JaQsJroFX4
jMklNFQYVQcB49yTrREEQvw1r3GeBE6CUoe0eYH+5QgFE7tA8VDVWYKt4aiqkcHjldK+2M8yFg4I
pWT+K25aBMBIbuPHxlYa6T+f698Q8IWnLg6WTzEmG4+V4qOF7H7FTVM62SnThPuSNvVPP07iMjDW
Pau5Jlj5RKOgz6YkK7AYDk2iwH42dXxKjHJ7AJux0FvnT6VulzVf0n46uKCxRRY2svitSqcfTErV
92qyLCNj4NyeFlH1tfRyXg7WmY6ddVjZg3Y9G3ZRXPrnRKn6qY7L5FVGtf4DT7EA9kYMgVkqxJe1
CgJ6B7+C4mFsvbyZSJEG2Qy0wg6T14gBFjtUR41GxGuPfbA5sRVlrp0plDyaRMJ1L67LsMhXLZeT
TCNV7KswCKaMh9ZEu7qqEhS3unFpUToyg99ZHF97ucoleuncjHM50+USXqKYr/1XkvQg7afJGOh9
iTym2yNbj+OsW9Pinq5c3dGI2QEGorxEEcktP8NwcS8MPe87FoBuhmeHFBFp5Yh6As7JYN9z0T6D
5AWoZTvAyuOP1MbWeYgY6l4ZMjPIGnvYWXO7do8qQojZr2Y4LwOB65SPRKPu0ZGp7f2K8FftbR+r
h5ikPt2tCj6y+PSIL3KBo/6VsZnfQGtWHQgL2j+yD9sVNc9JnqEvLXjmEasmOVaHUXkZwkErJxA+
P1A+4TWaxjczLR4lmHIv22BKDmROeJu1PE1BQu147TBLaGhzU3KcfnvnaPMGxq41IkiXPBWk6dhd
0PbiV8i1L3IGeyXkeDDSfQnrmGMVowMQ7iHKQJjC8VSrfSmW/gdivO4brMfk76ppYVcTiUCRnE0x
QuNi8CMUyTOyzHwZ03HAy9KF33U1DffYFKLXtimm3y1aQ4+TwABbFoYWazKY1v5umlJ2ngpV/GRl
n/yFkI1/86HjyMmUH4PLAgL3n0IifstIHS9mpxAn3Y9rV6x5PNP0EqmOYDPvO/LJ9ojeshDrv8jW
sVQXggikyBvjSXeQc7f6g+risbphUeXOTfRWAuH4Y2mGS/gecadDUaNsijKnUOPzb3CKjsudSgaI
XQmE7kk+TPDBu++T0AKOyWsMRT12M8fOJmLsf4/rOsjg+4yo7py0c7+3AKyx3RrOqLiCv2PTPUQG
/TO4gCC5h/EsElitSJU+rej3nVDxQG6GTTGUKAyJsrpt+jBscu6XAOrQBvtFUTWMfCtUnT6sZK4+
VxHIVruV97LNYzjatLu+kd064DiYu+a5ZPH6s+8BA5tD0cX7YHH+E4UV9o+gcvxYtaLXl6GhCP+S
JrbdaZm0/spWTcddiHz2aQI98rdZbWlPkHmtQ97OKO0dmMPoIET5pXspIcl9wACQv685Jkf2MqmK
do+aBRtzjxxEnRWq8sMJv5GeCWQu/kh5xMwuZm2F5xTqRuWzCNt6zxh0rnkR8gI5B3QH/a5vY/qU
TgseKK5dNBkv/PoQOuhnswqHBTw86IwjqwId0l8mZaZXnXRdmzVLiX4Ga2JxDOO2RwFlWRCEx90E
Jeyo7cRRnFXFroAr8LrXdFbVWa8l3lSLHjK5wX1TbJ/Q3tzoFBKxyfdReENw616DYULpvURgcpdS
qOMPMqy75YZbW8U3Po3593aoRvvImYYN+GBXjxcCJxtrblA8KOy+5SiQndZgHlkeD05cZDEvmG6A
PQnK2mwcowfEXkuPLGHsi1yMc6iRwplx2smGvp2/RFZpelK9st9iHRb1U9pHRfDEl4gsOQL0aj4G
XQ1OuF149DiM3rzafkUinegF5UwwSyx6K1Ec/SwLjgiEiqRT+6ivIQQO25YOd3EYJz1y2jGcd7rR
/KE2wfhX2w//x9F5LUeqa2H4iagiiXBL6GC7nbcn3FCehIhCZPH05/O521WzJ7gbpLX+WJES1ag4
Z8MDWMFeMrQUHcn2U6y1l4XHUrs86maVWR8wGYwsZuoUxZs8j1j+wqSphPX7WMPwBiIRBWfjaXP9
Kk+sf3vDaL+uY9mxC41F9zDYS6efQ+nZVyDIZ9lu3pNDIeId6WR8ssoo/H2jW4SAjX0nvXM/7cgm
+2opfwxxa+rEdrz12gVz7adutZfnwyVF/ftMKH5u62lkwFfbw+DXPlv6tvc6E7so7bMVOsM3PUxu
nDH1jgr9tFqGszZrw5W8sJglQ+NGuQKojJNOOZRUrL4cbq4T1XMyMVl2ie9186vsSTTgdNm6s3La
44/0lvhIW0mi6ePgruOcxzGW0zuhOfpBeSOmC1H101cojsWwZruaRI1kFpUvsz041JrTcB7Xlyaw
oyAFHfW6E3lD3Zb1dlDF6VZiJg+mLYDzMIFRSVCB2CSOvXGien4fP4rI2lPLj6rfu9c0KztGZa+n
2h5VSDPhzsxjm/IUuH1cJ1ZMHwebA0FwSSlVN1+PfjA665WRUdK29OhlnUZGRYz40FzDxQuewK1F
Vrde+RgVPs+JW4UfweyCV0WsuQnZDkX3UVozQcDNHreMenX8/9opv24yAd349aMgREi2eCl1sjne
fPb6/rCTbvLafBei+1Escj6528LSL6cOnmWNx9dlVOansBeBu7uDQEi3kZE7X6qKk8CN6Lh/liSc
v7fH0RAyVQzNq9XQwvSoIypNWNY3kiwU1ITJRWHtoKPIZIezourXS3nxwj6ZBgJLE6g086pKbZYM
TJ97wF3A/5J5sIf5apdt+FnGsun/Hd6w1QnrJWiBPSg+pJ6u1vti9Go37Xu/RxNaSOt41kFZNOdR
WatmQp7jB/Ti83OxkA6WB30VRVmFcGrO9jBujnQsdPm64y5YU4PP/x1mbfw7OKGhuKN26otonfrM
Pc/NVOrurgMXw2jD1vjFLKzyqdp4pkhjM624l3qT052pwmCAUANnuCxl3O15W5v2UwN256Uqqu+b
H6w/iCU1fwyLzR0APE+dZ/Z34onwq7UYRqJTU2j/aWG1ufJqVVtmPF+3aT9immG7aUOPbB7Pmt4d
5c/BOehUO1y/ZNomhRzYHnsfXcA9BFYf/zT74cDGjUzfHBhj93cYRvN7PKRbnjZ7dd7rEnasrLRz
RbkQ3C+bU1ByOYjpvB9FxYQOGfN3DkaegjLaHSQc3hBCDAeavbegLVQEAH8rjoL3aNue3EL4WSf8
Zr0wIKikdo1kptDzn1jt03qj8bN38z4oj/uG+sRrpL3xYd46cZZ2RAEusJwUYL6UKGXUyu5XxRcN
QEqW67ULJy44prlqSrrdH4EdgEspKUSsf0bi7f6RGlIlWS3Imbmq138rHpSKo35tElVWxYdp9R7y
eE2hykprXDl4Nj3fhLVX/zo/ZggWRJwL8vx9WJawrLbbMPdaXdQcNW+7JSE5MS79t3O1cRlPRwWA
ufsQwTrq74oudl6N5ZHTIS07XwdX5Y4NV1ZzxnDQeUyGXiTDHBN3eXcMS3/aPP56x57laaoUmF/c
cMl0kDxJH0byBCw8lMkWrpXOFpC116aJ2cSIeoR6H+3iNlSKkXdt9vlzrRudFaMQ3CpW2yVD5B6n
oiLCDs6qLFK1xu5lC/v1I9yXpU1n2tkTXA/hbevC4eKZovfhdqrgiQ0MvhvSLO1bMQICFKX3Y2qr
9TR3ZfmCciDK5iDcsn0Q27fFmkzmQjm/6tBqnzoqO1JgTnWRYWF98LYjWbQJjU9Aw5zzUox2vk0A
CNyF5bn1loY3qCpYSyJ60NKuq3gvu6NnhDN4DoJNfjqOxgIoIsXqVi2PY4cQLSqYe1MHauviTmAA
9lhWt8Xr3QRIdGflnEkD3Ed/TGhZIvc39r3MdPp1RRWSuR52HrGH4tKpYr/4DmRs3xvzwLJhTjtv
xPMqrOpSB624tq2KTrPVHWeSL9qHuRVxTpP77x47VcpvxRg0jEWVLKqhlMuoymQq3uPnphb2x1Yp
N4OYtJ8AddvHoeqc3zzsXnb4UqWetxZFtisblqN0y0R50k6K/ijyolnrT68EM/Q6u7xMlSOzsDwm
TnHL+kTyVABoVp+OCboztaDRaY327uu58P+E2N8WmR9kgZdZTVHziwyr+QQiDS1a7HvmjeFyDmcT
WklVrL/IkgOaqZfjqpX/h4H7ry634BWrKCW9WNsf9xrOagOnf7dLOzxD+7pZZe3xNYpH63Ha9Gcw
qCFvtIRdKYuYBkuoPVaQmtuyDv13kIXpDGjV3Nn01J8QvmkuclP/df1ZXcAhg5d2nN+nsK0+Wjug
jW1hBsAlMxXkjzXNPemd0avTVmF2jOARJyuIu6SRY+wmSpkuMXNoZ0Xv/MY1NfF5riI74rFDvyJN
EOY9ztExRcnSJ/Em1i2VqCcklz3y+Uw3yJr0PpfPu1X9cGtisj7l1ns7UZih3Qd+XlJhli7ykJ13
3uaFi7AJLPiYZ21qu3zolsn1rJMJsPeASs1zeQhegE6s39Yj3vsLY5vZ34BSawVZZUY//k9Oq/9b
NEbJJ1vuoc6VE5nxX2W8Y26SfWvEkMlJavd2xET6fkaVttUdHzeWaeGiJIDmHgf55JKN7j0cY9dk
frl27jfjOYe+cxung2705k3q1xhb08i1tzrcknarne2/eBml/htZW6BN0g+VM6JY5ReYNkh03BIS
kBeZLn5dgukaJ/65zC0ztB9G5SP0Z+Pk49oX/3fE1bkbzvO73JaqS7YpGq28WHVtUkDdkNHSn5Ev
cyNSooqOcVCu/DS68eG8CssP2seqLPQHC+XAjNRy3HRp1R7mwyafenyJq2iTJ5KbHDuNWz3cAFVc
5AxN0Qz/VquY+/ehFqZ/dUi4H9O44uLfqbvYxjqpeFnrBzUNuktjhwhJ9k5oLD/hWu77p36eDz7p
8gCtTRoDYJ22mzNCNXg+kpm7OPZ884DnsCi/z5Yy0RPTll19mE0cQ3IsdNx/VL3mYXJdqCcn98zm
/oB4jZznBpCl/CfJt/u3hIiNyVBDQVtlq7AjtlkFwnBV4+J4KUjTYT0z+sxlPkXSeo83nhICXv1G
ahthQhU2BdXNQlDgbC1VT6vYXIEbz2IlXTiNZLTsb7OEnMmqCdWTlYQKsSl6TjXvHbSvXdjLP2cb
UPDl8HnKFw97K6msmYIC6QP3/jzmdPNay/dGWP32NwZSilyS4cadtmh3Iax0TzXXOpgy11MF+Tft
Q/nNqy0YcTIqvMi6doOcoi6rB+Rmd62L5KiBjCdd/xYb0TkX9D6juU6jNXUqC6cuah+nfdzjcyjr
aNBXKoxKxiJKZY+f/rp0ZbrZHo7Nsl9gmrKuI+b1Pwm05b3sdAAMOtuncAkKAhuoACcY1DnEI80V
8QJp7aLQsH0+oTURBYKBIbGscn+YHJKOu3t2UrbdpHdJA/sjjBBiOnlrUB3If6QCsrjHXFqq8bRX
KxjYYpdBe9PwYe1vCKz++DZxYIl/tTPbEJNB1W6VfbGxIvods0KIVg5uq+Fnz2a3qyInP5yg79md
5GzNRHQejgXacO74Msv2ynnCAkfVmnKP73a5hkPmTXNUNa+QBWZTj5Hthp2dkYChj1+BUwb7Zxsu
soHhNkH7awcRWPSp8rxSnoao2vWQTq449K08ILDJPA5wtu7AA935+PJvvw4HfXcQ8OusU/jQks2I
vEQbY2KNBD8hGtD9B97fhDlvXxutWTSb8YYyuu1vjmA1Uyfu0jCi2XYR7CfG45zgk+7a4Rcvc+3f
7NmtdKI3b/NPTj1L3v6GZtZ0daaIDIw5/ldKu/pcmX/2GZ5LimhKKcyMu/I8+OXRvhbBxHV92FQp
cZgE9RVyqxNvTVQtxdNmt+t8swbUqXeEJdDgVUxjl6GbFjlt54LZZNXRHxnXTZzsXq15RUvGCkZG
PVsfHWe2yvn52yWvut5p8XBHXu4E9rE8Fj6Azqcoj2D4ieLL/aO9/YiAFiBQgbW3yH8QkNTsHFAb
3rkIRgRXjorb12ioYlqs9sAOgmxtbXfE0u633yUim+UpZr0wKcRoqG9S0bB5Mh7vbz7EkMCJt+zH
4KaaOnjxsal58/LYsfcpYX84noxS26GSFQ/DkdY1+OuzhepFnKCYaSKpPSMMA8mu77Wrlz0tiraQ
F3LLJKykNBTE8PLgKFTu/qpLa/O/2Vtg75829c1OZhYWcsDR1XzsrrOODMfkEv5YnVid5w3FmlcG
4TX2ZmA/gbY0dZuWRpvItXmVADJqXvQqBMGOaXJIY+6xI1MKFUAiDhkS484D4L4XjQAlGlqrJQW9
bp8nP9LB08S0y9Ai52WHLay7u6apwuMa4LO+TuoIfot4t2WOYMP+7gbh+lbyzZKtt2lDKGkXoAYN
7fF1RCMQ/gnA5n8VBW/LZW/6rc/w4oMMhjaj4DWEfffvECWsL37lG0D+ro9oFxL2+rg1Vt3c141U
TBtet3z6Q+ztj/YeDz/h8vY/XRF2TRoPhfQTtfg+rF6JV8FCvZpucbFGab3WsuPioDoEmJH/XJiE
oZr4ssqkOqz2NrRRkPdlt55FFO41eecbMIT99SIrN4YNMcP4U27zge8HOp27Yh3KECjUbT7caVV/
W4jCP0T8quPt8IX+aSyk7y813T/F/Tg2FiG6xlrjUwFDPuYIJ48hi/upYzDZPNk/CkMkV9pXgCgn
fEe19Rqg78BwdDTjLyi5L53xF1w/JfuuFhD9XQ5Qdk1pjwVMTFl76VYtKOCE8WJFZ1XkNVyowi6e
AHDxGyXoXZvpH2VKpZNLpCwMW3a8xE3WC9M5Z2sYLfe7rQqlP3irwu1Lgw/AtWlKLJ9iYOwx4Yvr
wr9TPDS/Kkdph2foWOSJoMkhuEdDxlVdTRhSgrjRYXpYjntBoFRP+PsAFuZJDS9r4GrAzRGpQvVc
usovXwGqglcg2Kb8E0zsFPZSr98V+YEv2Bz3PnUCzgdcQcvE2W8trfVacna9+MVehmkYriLKg102
yE5DbfnV/dYOXvut8Yee47KUlrhsLGDhJY6AjE5hADxyQuFVLVlpb0hUOhPhHxGlRuMTtrVt3jS/
uo8JnSc+51Lo95GZchLwiXzwylK7790OuLufW7c7vKzBPPZcziTZ5z6qJJ6ro9u6VFKUCjy7uTHC
lYTk81A9SdPI4mcr2lo8AAitRZQGQxH5CSDSoXNPB6G4RSWj8RNlTOO1U5XnQ0KPmnNpqePpbo7M
9j5Mh6bwVriTTGLdwTooKM5zZ5byGnac9JfVLNNGISACPggOzqH7wUyU/CIftZs3xa2EqL33DT9e
OQBUfhfHovx8iweff8a6rWO2HRU/RVAR8RksRf8W71v4bsdB/M3VPMkp/WW29c/sg+S/RV/8dWdv
/BnZa6hOOwzWmshi2Mu8PYCOU4uxLPjtcvZZMlliki5eoy0QR752ctIfPu5y69SSr1H86Rkzwm/H
INaXsXTbe4tR53UaIo0GpRn5vtpCGDiGZQkT2/LrCeA4NBNP/dL2Wj77um/tp9VBh/rQFrP1MHQo
Wrg5e/M40KXsos6um+ZRzxJOBeUnpp9Otm0uQkviRW/nQ8CWO6X33qObuypnDsrnvhtlurElJAPL
9JpsIogvY4++c+0t/Z0KmylO2tKVT4ND/Muz4FSU2VHP6gebSYkAQPtMXQoQp781XTtSskWrTotu
qallakf+ziHWuzHRJN7uckZF8vgRGEelyJan5Usu7z6302SXL91aj+otolSyvo6y1V+zP69KchgP
eMmsnnjdg7lCe+0i8DtLpv9uTsLCHGhfwCrf2EhilevRXR99txe3cij0NWZeQGgRW673iqJl9zOW
rWn6OFoXeWW4BV37Xg2F3edVuaPYceBgQAS3YiofbSqQnhrH7gUMQzM1p3IruujSD6uoHhDx1QDE
q56Lf1AK9fxDx+2g3gt6ikXCIDXzDRzddCsAZP0TGvg5AnpcF35xmpU+jwjlJRcRHNMlVvO6XVuU
va/14jbuaXCHos2ghk357BwFVLe0EGM+dpBhhJx0Drt54inX3l4Pa+GxH5pynnFJcPOJGwQ3P0Rf
uQgVa94q3NpiCpK+OGZ988iE7y5+c8gDgmVGywlGfpwnZXWnFo3PVW8cFUmN32JNGVTnx4ne5bsx
IhamV6p8icNJ3c2rS8NrbAWogSyDemqEaxG5oGHzVsJ/pWqxqI7UY+F535koTJCGlq+8q3+I4189
8Ba9b0db3drd1T8nLCcl3eJUeqWs65u5zXMcoK/g6phTiFiUf4Oxnfp+gR3a8k5b03UjaY9/plbh
syi+4litxVseTTtUv8Y4GM7hPtv4k2Zvty9I+MV4ircjJOHuYEhO+y+U5w4sswDHKeRx9inVXP9G
sRBh6q+b06dLNfdXZAjjq1aWL5k3jW/iTCiurhQZ2Caf1+VAhcCbOLOqhfY/pBNd2s3KbXL+cu1D
N+jAu/e0NcTXqdNjmzVNR6Fb0bCD/+apXn6Wh5lzdF7YEfygUGM+OB27vd927npyy2lgILT2J6HX
6FSXdWPSdVmIpZodDqtMaXs+62NSf5iwmnwVzfYgfKc74dpbsp3x7mEpwTUVnoOfW6xqHsihIYzn
GFTmT3P37NTF0J3byjRPUCPdRTp796Styss5y1w4x92sp5FZKKnjI76IoTbPfMrzkjMStgNqksCe
UzZc1KXeUJ6WEr7gZeCyGfkCqRt+s3d6avx4WDIkFQSK7uWCWNUfYxTdqglHYMFj476YJh9ORI03
XxzlDzH4u/tfPTqz4583XETu93GsK1L16619cCdbvLkyiL4VKN/KFI9RsSaRBUkcYqCckrGr3b87
6qgjseN1u0mhtkvrNYhgugOCth+/YAPiwe9JCI9KPvvR++2pJlAnyFW8A9DbbZeuPdnr1/JAP9E5
bjlc7ELEHiOBS2qSXfoPfGOMAftYIKxqHE22ru0/FrTv8noNvjWfBO6cp12a+cYf8h3ZFuEamOGP
t6BFzpI20dg4aSEX+3II1EZ52TaWSkf0cgfJQNwV0TGV13Kz9mRg/bogH5/eVDN6BZhSsJrXMOoB
Gg7S4VTSjKFlHhHMogtn6LP+C1YPOnwb16+7/lBnxxXRfIboMnvecyXaf217+aohQOnUpAATaAw3
z2uPbGbPNU/gwojVOFi0GHLrcLqNxGOHu+LA2KPOu937VqZhR+Ur5BLdPYsVs1gkkHuawbK2Yyu+
K2pZjIh9WrajGMWRuA/nBYbUcEFfOAYRZs39ULBgbmp9Zp/3P+NhCrAc+avcKS/2y48AcdudHVr6
WZAo5ef+MSrnkXFzKTJHIZH/ZleNBSxoW1EebjvTMg9tdNE8E8xtDNgyFayP0GIOnVUZpq7FJF0Y
qPH56DdZAObtjgb5nsoCRQfa2jcmlXXh91YlloxW9e9EZYbW3Taw8eVT7Oj/fF/tGQdK+U5BAqMt
4W4V43d1xAE1YVBSMkGnzUEAnMgpbkMCPJLQxtAFK7/mfMfOp81iksvFF+LEVYlWoUQ2BOfVMEkn
49agPNkMCtvbysAapNym+/RA2rquTw4iEPPsLHpyIE3odzl9ncMUu0BL2lEiWlQMKV4SR+blUQfB
87bjT06GYNiDp7gT4fGEkE9uV3QRX9H8Nm/VreZV7e7WUEz+xZRDxe5n75t/jlXhyL8ulgMy66wK
qENCuG6J3RTRj1hFfvBMrezk81Jb0sVppNoyC6RNbdqyF02QzhwKfToOMzaTRKN90y9m5u7l6C9b
RFgpiYF2n05cIJARSzGj5kyNh9j2IV70KBDRAmZb//H/rv519xnWF9uLHrpRqeLmjF5b5Fu/lx/e
0stP7GHA3b4UW5iNoxHAt7HvR8sHbKzf33dbCOkDTIlsEzmrRpft6ek02GzQyYplygVXRQOQNajj
AYum6T8X085w6qawss99FK5/SznEJxkc03CZPfaFhCZQcwpRfZawM8vyqNW8dKdjNdH42h9LYyF6
qUqaEAo5jDJf4775bUHiT4+9LKMp9/3YnIPQ2kyyqVZaSf3lMmBe7sqTKaoK84ht9WmwB9EfdGb+
qy6G6kGqEAY0ki6bbbRViE2OYzankVFiT3HJ2MM7vC0fvVWGNig8kcN1UrarV1wWNXTFo2cd9pfb
c+49BOU2arGbT0he/0NtU/XU931oaMUNxLsY6NtkR7ej+sEVuCZv2wQ58bdsQnxeRy/Dt/FLxgVB
B4d854Nodye3Fgd0lLUfNx4kh0m62Y7LNIniuT2QVr51LOzPPpcuGgJ8dVkhpv14cOuqCU8RNPdP
hi1y3dyeU7RK0Dkf3+xZxCNewBHldWS8Fah/qfykcQ/Bg6P0jynWfTbC/PwNStswqpCpdrHWTX6T
29S/8zZDXIrCvSywvL91JY63fRfBg9tPxy9T1e2JXJ76IbTDgMoINA2wDwgMq7H+TZbD0KetKwym
a7E/WAjzpnQZ9Q7rV47fOwwNrKbDEj52OEO5Ibg7HavvcCY2QOShOw8/4iqwoNPa4wMR4/50wD5e
6W/HO9gVcZXXxKnfW7uqHp12ZTM+Cgv0K9TEs7CKuSEK83I5acddz0hH5p/oyqynTVYw7Cgx7zGW
6jjH0Nb/QRplpzhmQOunzXqP5Da+KjPsnyRD7w8OZpXnPdzvGh6kM7OSfrNXzd1lh+NyRnxe3kXr
OF6V5aKuthpmTCKo7NwR629wCdw4k6wfUIXhAnN3h3aSWPxAODyQJLPHXxdjhyiHulN1PUphX9yt
N7eQUxjBSae+qRJRrcU38luulfrXtwFmln223ndUQ6946reHZt2Xq48I5MHz6vFPYzzrCti3Xfmj
2GwYq+UtCpr4oVy/FH1T4bQoCR1sniNzcbsOY8ZJFgE8On0JGWabHM4UFhJBtgAe29HcxDXcJC56
XDDlEgyv5ALtKxKwyNIJq2f34roIHMVm9bk7V9v3bu2AXAG3ZJyZdZSXSe4zazG56elYs/Stnl9l
Q9i5XKk2olOaWCdyVwQId1q2FJMDeY0LGsBQl7fJ0kgRxkK1qd04n1MTWldKEoq7ItrDH7vle4By
kbjBgcy/TG0tiDbs+mNzQliXZXMfIFi2q7Ueyz1GmD4r4jHKS0IC74bFqjKrpucbWpQw0Mjek5nJ
98t96Jw9llfyMPcTBqnPEH3tZT7i9cIy631Gepjvp0OoF0BD0FdvYtYmPS21hnBtoVtsnyOvss5o
YxusCXZ82jFhEipZHL8PB6dZjRn8WzD3468SB80L1DiG5w2icrDa9UwL2cwNyWOE+nhcMgAsd0pN
Hx4fPL+IVrSK/ivgt5rMXe3yn2l6K4cIYGeFs350eOcgb5fCnplK7f42mUY4qfB85620hN6h5u3u
zpTNwCJd7+6NLcy+GyA8uWyIBEbEDGtD8D9F6+Ds4kOacU4bvZRVQocWFuloY4Jwjylr3AUREKiK
eZutZYhOfmPab1Hgg8ICweXsQ2jlwnWqn9GEgeoAFFhXM8TdRXlwgPTQYRzijO4TJv8mw3O3/A76
oPqOP2OC9Ag3wq785jaUsnuNJxOol87HRSDl0H2ferpSk9iQGJLI2Y9YcPBF46hrURS5c/M4NB4S
LoRl51bU9d3SFcDeVL3vcIC7uasG377HoT2eLbiXLmf2bd53hkL0f7jcMGNYLQwjTVvCHbxvnWp+
9lGg8R3PCxfhEtQk0xPUATEZeG7qbIirL7UZEenKxYWBxrWdMVWsWQCmgHxo6c5+bcSniyjvccJL
krlRz03L1xpwi2ysQBJuImUqblKesv3DRmS2JFBj+O8Cam+uwt4Rk+uJDV1afXXaUEPga4dvCO/w
Q3ovagvGl/I4zEU7XbPCLssFVZN2/lED291hUbfR83cWusPYZwFDlKXjvxpktUzMl/UvdTwqUV1/
aW6ksMzhPeRuLbDmsxpekKgb1E1oi+qEYacvkg1T2oVRMLppORY5YDByknHw0o6g+l/42iCSUYLN
uT3p+b8CD6bzjSiD+GV3DEKNUldLWyeBt+EBxIyynMJudq7diFQHy+dyMmuJ50vqrljS1Z7DO92W
JMOpWPX7nUM2AaPZ7PTnedodElrt4XgWAUN7Ew/rmoVBe3wrAlmknSQb9NwQCfOzVMH0l6FCXAwr
1ekQrZ1jn1Hv7hE574e3On8HhXtFLFHBvXRA+W1eW/6U4+pK5D2u/yC7fs5JJEVmDJ4jmsTDuQcA
txFJGleWc4fiYgOHnK2fc4wZD4A5bP7TW+dfu7myPoEY/P5icEDfYy4jqLTpqutm6/EmSqtH5Bkr
/dBYK88GJTmP0vCzxYLZljcKSIqkVImHadriBPRr/+cH1ZTjOBD8m2zxvpH+XiVQ3vByqHffyKEq
bjbilcfSG/ozcNuAH0mb0wx84CdWuQ4yJwJOva1Ks6zVLVCMrD31aKpe/eorq3+24sC6iFAf7xr1
F/5PwKgjneNlqPG61CCVQRCf3KVpX45j804UPQvABxX/DfAnEWBw2F9ibMpqZ5J0qOec42dvjKqH
pjDbx5ck5tGF2f8vDP31eyuZPvBTHX9GZ0IsPq/sDgkLbHsHhGZSb1ymOwv9/8uXyRDbi8VDkerY
Xm/71GGmmd3jt7Q97zVEan0tvKh7rt1j+eWN3uZh3ggaxWkP1YDSF5SVqK8GEoClbsIC4XAQ+uFS
nPy9WB9R8hG0R7RXX6f+VANmI44IUEaVkfovWvHM5tw05qmcl7rPJwrz3gKba6LB3/prX3ykRXsM
Ef1o48WqP6vCgWdyDCrxGOzkn43SMPfHpT3+VqRtnabZX6KnaHXQFc1WuzyMJb6LO9p77I9pAqbK
pbA1EsB5COurLNGYKEDhcm6yYqrR4FQ18WxnnNdR90bUSuzkk5HqhlLY+s8dAKFPce9reVIhDHba
oHcsT5iJxJ9BFoE6G41TJpER9zeBPG5nfzROEDjnkfIxNzUtXwKBGut6jAGqvx5X9r5Yxd1k1j3W
6cA1QHaaEU5hUha+TT+gsjP04cUjdirgpHoVeH7kYthBMUmf/MXyavAAZDb7aZxncbVCo92fHYR8
OreFs75yCYbz+7ZFpbweyt38F9LDjj1ptMWbyzLn3Yfm//LyqTBPSL+i9qErrJbAMgbpenoUk653
CmcRY5xI6kASvo+VH2XWoFdLnTwR6AwR+v+YO7PlyI0s2/5Km96hhmNy4FqrzDoQM4PzzBcYyWRi
nhwzvv6ukKq7lNGlzlvxdM30kkYKEQTg0zl7r20Q5KKkXlX8alhOnb6cIqkPr4jzj+1CTroalqOq
dMGaAIk5ZDDgzKeCfpL3QG82LZkZs3R6riIqsPFl5TQmmoaiHsRKz8HZTZtmnjjv0pZN7UtoKcbg
U92p0UZ6iPL7u7FNOQalDuKXPNCtavQT22rUJW0018VtktsqREcmUd8t7LBQ80XVeWZxNyuUd9e6
oyP+9rEbzurGdDm3o3K2be9BL3TVLsbe6sYD1bbp3S49xCALfDLduozoc3oLFSBnY0MtbacnWgnz
CtCCVi0RU5S3AQIcbEOE4b05o4s/gwLhaPr0z+K7nD3KC33Ces8jbO49Ow0oI2gWZg1pWx81/e63
ENPKvqstVPpiAOFQFjlVJY+O2QfDhcK4glTDaVNdR6KNfdKs04XtKiQoQ+vgpsDA91qYbcE50csu
p6hyH1gVvI1VtSxMccraa7jNZka3yhmBGviSE7P16mS6WeFrAPG1QMkg/EQdVTGUHXM/czloLWNq
JuQHlMXayZCyN02S2dRNg8xaokAybtIstC9a1Zd7lG3lHVL6DyJuY2x7SfPKtjFZN4aTrKaQoeFZ
ubjX3aq98dI0exi7PrhtAAfYPipi/dJREv+93jR9cJ8ey+e+o/Vhv6xnjZWGvmW5Ft0E8GCuw/TF
8oJ6eBqCWFYbjzjjEVIJsz1YMBWy7FnC6lFpWtAf3AF985JVoyfQohyLaBPZzMTsyGNVrZ1kZGHt
A/SKEAxcyuy/V0bzwRjEli68e8vzSLLVPLrCuyoT1wTM0SLrX6aZG5XfImAfwTqG3OJcoRnKJ5+E
GJVfymKMk7URzXW9sWlcMzOMUrvMcK+gzcK6+uZ0M17fuozfGwMZ3ArphXmjB/XI/tIpeU409kzv
FcwSXWkDgU21rtOOoTx6UHp2TiDndkfvjrrDoIrmfUBoH++wVmUaBreRQCCBn9YDd5OgVZRI6rJ9
4VTDez3IHrkFUgmLekTt6gtT6bjesB2rdNvnBdMCEovGuJnJouluHDdM2o2yjUk+SNRuB6Odqng1
TYBAthSPepr3TZe2PtKWNl+FdmjMq2wy4vzOoKrAoRuBEwYKRB3lS5oTA36oC6zmyz5KOvbRdinE
IkcEyCGHvUB1ICOWLZPUaYqtUqoI/jjkY39T6JJvmSaVViyroJztdSXtvkJGkzbzAgOZweEm6Zzv
ZpazpLDEyKfOqJptO8bpm0u1xj6W6Xpmbcfb6awtdrBA9+t0GFBTO7iUPdaK11r3cO/oI42Lu8bW
jeSgCFTUF1OHR8hHDNE3N1NEhz/OY3HfWBjYlriYp02LhUohUC3cY+gsmhaKW/jOVuWo5dI3xrAw
kBBT8VhTpNFcohskFo8+1GkFox4bk2tcKNWbQ+J0vO4rq2MrBGdvXAwAHuichYqZpukJUWAz0M8P
xZyEb0naDEyPsqDOiALIgYIj4grnOc6e8RAlmXyZhsiy/ZRcgXjXgVFfJcZYaAerStNm0x4JJBsU
llm1ACYYjhtB6VP7As7dJ34Th+qoz/GS8DNjsA3kwvTGhPpcAAd912yvQrsKjqdI7yYvyBlKXZuC
G+gCK7K+9XFS59/bXNLhp7CfZrsJcAFblGAEjhOpLOqXnqEKxHeuq3B0zFEWhxdT1BwjjgF4SVYH
WdjVnVfokRX5Fsenfp9ZwyA3OHm7BgNT2dgbMx6k2oIbKO7opHh3itDuh3aoRmOleCj5kvV4zC+1
Nu+GC2omyW1BqNrz3DtT5hPSPMRr08mHYJ0BqtmWlVVdxEVK/ZVjPw0XEBRiP/Le+VFau09xq3Cc
WGxYP2PShYO9WbK7eE0AAjk4IyBrotObpveJum1NTsfQvCP2BqHWd2wxL2zlBXJDwdkOVjVS1csw
FfH7iBnp3tQm67ll70ODHLkLk5Idxda+A6owLVTV6SCQ2Om693QPhvo+CUofMQjlppx1tHK9iwC2
wMpNOtxtLraMcQVjDTU/8pL2rqR8uzbaWb+agBJc0ki0UYJoYQtTEKIR3DNKLY8IGBIEqmkYrI+i
KvRfCdIdzmd27Oed3e2SQNjdYhgMZEZ6VryF2bF4Offu8E4ZOrmPujH7Gkd6nj4jDMVcyyZoyQSW
byndBGuSLdMCf3VQPXXgyDa9jJyLPAAgYXmGduWFLDtdRe15E4phQFqr0YnLufKV17rS2GRz21w1
cKmwaDaBPIwOqpnEM5pkFQXsLv1UT9MHr9PES+HlJqRZoxM7TrIJh/UwGVcDAdr6kjq9Tf8JST9L
xKwlqHYosG2swLSXnivop1eEL4PgwISymKtcYIbKWy2gPatiyngkiy/SBjiBqqVO12yedjbGQyA4
tTVvAo4eC9i3/XstqwGrfdp6w67zJrlWbD/XtkqKa/RQgHiQuWT7MiFvhQ7fcJXl6XGnEERXRZkE
CGpa81Hmmkj3SZbj7e7oUVy5be1tzMTTlsr2bifdEnsLBg/tuSD19pyFq28tHZOtTMbGuSnqwGsu
aVY+hhxfVok0ymU9jbClPC1iZqJhxrCu51u+hX1J2nS/o3DfADYdWlBhCBdAseR7fKsW+9PC3jUc
9NrrDMgMpjVQuCFoAhcdcBBH+ZcGMfiiHOt0j+Fs8GeHOGknbcJPpKPtixsXCt0fJn1wAg1IEcfl
9toA+RaipyhNq0HhaSWTJz3wvrebDJrHKsu6hvMCftHjyeDYwBk6hd3TQeW8DCzT5hvoKADxbjxD
qbB9x6y+5UYlrtoCsB4zDEbjqM83hTfbD12sN5+kICs6Gq23U3Fq3pdoW0D4cqgMGQoCjY0rkXG4
otqYGkUxCjP05UnOqNlq4HZ0FlANpguzGQf2HOzcFowxYVEutKwWQWWhAoqCOcWlqkwpvjpzdImW
1N3nfT3ybxCJs4+Xs3gaa1GtAvgth6iy3PcqHZqPEkzRYXKOTBpnQgVFI3mLnU8g+KI9sm8c0CDS
sMIra8icO1bWfpkLKqugMOx7TinawcmG7lCLKGuXFk+/2CMAFHvHIgWOwQ9SpMSeepQBdN5Tgb5e
+CNrcnywsqx6r5US2ypyua02moJVaLXJNgdSepEG3XC0crfDtifsbUc/uFsGYWt8sD2YHvTAoNXt
jnWpKFWF9Qrbq7Mehgk/ZpJ4W4NIIfxQQcaWC4T0a2PXaPZr7EMLGyXxhqopwzHQZTWtLA6r4dYt
0/rBVWJ4IhEhRLJWaBDwKtQCo8GLiUyBB4hUplr0Tc/2p8EsPLMVvIOUaB9c8btOYjBq9lwakyrt
WqNa5K1eXLGVa9Gd2RQCghkleRapejtlTXFpR16waq2gvRgTGuuoe4O9VWv6I/nHkFMmXcO6UB5Z
cIum1r9VNce7IcMLIhwR3bGop9eOE9XL0HCqJz3tsi0SBeeSRmqznoyROaCizrtJ6tZbUktL90xs
tGucKCbTFqlNv2rz2YFaya4jQF13bAcxVmk/v+pisp+HptPW2mgll5yaMEuLLltJE/llWLo9sDYo
Sd9SLN8f83G+naSRXnNWE9PSjfPxUnQlXsxubpMVoAiB96XknAZJC2bnAO8/hphq7TIDBNW09sD0
J0AWYvjcH0lSGtUhYVGLcCMNdt2Ql4LEPlsADWPHvFCatIMrPWLTRvWc8JfuDpFlbCVsiqucumcC
CQcKoxl5bo7WE1oY2icUQfmNwzndhuMSRC0Ta+5Uc3NF2ZvzBUeXNk+vWYdxNy9KJ0NjeUl7nYTK
9QxiJPyacqDHa3dG7XanITErv/53ZupfIVlPYMxtOCDCkUTespu78pBU1vjZz7v0CcsYQ4lIwzgS
e2Sj3xqh5CJA2rs67+InLGOt/h25qoy91TlvvKpUJn9CVP8LSrJ1Ai82tTDFYoQnmkbiiM4LfKyu
w6qQs+X6Ssffet5fcIJXR+bixOA7jb2mpaaPb2JTSNH/BOb9V4/1hK4OQyOXw1QZe17M17oZ94XS
f0KR/otLn4Z2x40lZJYVYo89FTvepsnaM1N5TjO7NYEyKOUIsx/biWPz7CwafajOe2NOM7tDLaDu
pFJjHzbdNUfNZ7YdPwFe/9UtOUGnTwELCJJIHuWgYZQP77UUsf1Zr8lpYrcz6Oh0DCwqZR58WO30
Jplmzrz2yQilw4PGyJTdHoJQxjopdrF2ZvaEeTJATRNLrEHHYR/hZ1iasWGC/3HVmQ/zZJBiXXAT
WwdDwXYeg1m6Rnh2XmiAeTIu87oCihHb1R4i86J8MZPpJ3f7OKX+Eyq6eTImFZuXiPNwtXfQvWh+
hgYR6RICqBh475k5K6dp3Za0Mb2Uig8R6Xezyq/xYS/PehNPs7pHCjPsr4pqn3nuW6rKG6pI38+7
9ElUUVibbZrLlNho4NG6tcJffF7az2lS91h3imZePO11QPTueGNP6XlgeeP4mP8UYwDwL8alHk77
kEzDpSWO6Soc7M57wX/PLPnT1WUl9NpotJFh75rXKFXqHWrX7sxHeTI4owZdd+N2w94Z+otGhBu9
TG7Pe5QnI5MnOdeskv2+MNoV8U2vjWzPvOMnI9M1gS+2oun3AVGYK0RO9krWk3HmHT8ZnrDIIA0g
nNqLKQmu1Eh5gciA+LxV8zS1OwWcUdsmOuHm6NGvOucrCOzzvvlpZnfioSEZFLReO0J14WklB7Xc
Sn8ybf3F4iZOxqbS8irIjbmF6ClbxPDU84JInPdIT2O7Xa+JUoixOfEyEqNEeFBW+X7Wi3ga262F
jZv2oar3SFiwN2RY2msBTO28qx/v1p/GpxWONvhvqPFM4AA6tPAxGZPhvCXo91yNP12cJM3ZsNOu
2gdCHK2AkoNECsbqvK9+MkJdgYxnlmW5D4vZBVLSX9EQKc/b1Z4mdxfwpxIR89Ux4qQLqCxrgcH4
zIufDNEua+K861ncYj17gKxDH6zofhbfa/++EP+TBVr3fnym2Od0c0psbgz+5AdDSzal1T3RwYVW
V5GzCBOoPIrF5a6S834slT81xXywXS+f17A8wifMpOkuscmzkUHjcc5UpX88ZNIib77ZI+oi5HPd
kfavfGQGt4Gi0gAfAyWPhq9XTehBOxSe9mTY+3oCrT/0n3IES4tzdEEhxr0ZCi+9znSUo6gGxyuc
MPFeAvJaRJG2yzrrPlbedUJCVTf0z+MUjatxTilQcsSeCz62koU2PLhFka5bRw9XSJq8daq8Y0e7
uk2x9qyysBNosaN+JxBn2shD4NZPF+Mow/Vc2l3zSPjC1szUUC6w1GnfwC9LqjZ2j/oEEnIPkAYB
lbmp0DcccAGXFAATIL5RfO3VQXANi3Slh03/mkwG7tLWWU6Ew67wUlwIV73MtMp3Vpdda0VP4yeq
tQepyvF99NgZOPpFXqRQfIJKboUGDAk/K0AINz5SljlBAdUYe8SvWjMuhFkg/sEnXWCOshaUdw5x
2CGWLS9Ele0oGBT3oxsEG1sDPO5gIbgCG4etcEJe2UNjtIyb3jZvetce1hzAcwy7csRJhxnfLwKt
XZnJ0PlO4mXPSYykLW61jUCec5MCF4N/d0WjsFjmZfI4Z7nrszsrpvVcaVtYMQ+VNg2UpLCvst9c
enQjpyVs6xsLB5SPIBfQlBqnLcwGYgTSyD1AxBxQeEwHDZ8rvkPbF2EQ+C5Pv9ZMW8JNcMZNANV1
65gCg0ch12jfmicqvEhBerr55C1QKZa540EKylCQ+gbgMx+ojL52Bs1wfFzN+AAdQ124JukAkISs
Gro1PdPWbOxdVU/tIfDaq5KX8QgGXrkeiMSNq9hlwTAabD/vp23XOochLB6HdtqI1O2KVdljLLM8
J7trUEkcJlu/TKCArhpIzX4kPexiAmxpD+P3AmdZ67e1/ihQ46x1COS8aImX+7abp3s50wiXeBoc
F5e1FW4IK6Dv2xx76i43tOq+e6k7LXOJF15S+Nt12NGWtYU5NXTcnDSRGSZzp3/N1nzbtsRO3Xih
bEDINwqukxgPUAcnWNoFQ9i5cg0UTDS9xsuJrDU4NFM9402lV4dVs+3NfUhGyIvVdThQlavfgwRx
DvZQYuKAG5w/D5B2uAnW4BN45U33gIMubWpKxmNQdoRMlLvUdPRDDE73pakbfd0Z3k2tJdV2HujM
yWgJQmrnmGgqvLFfN8c+P9ZCsapttegsascu+reNG4ewiWBFwKrgnfaPtir8R+NtCoVpnQ/xvk3N
CxhyHzLs3SuRGJCzWsXInuZqfpnjLANJEcf2htgFwy8H6tV9He1z3aTfmDcTeA/wwiR8eIj3HVvG
87ruY/NgGzIJl0Y36mtY2Zd27BnuEu47okBIaCsULYG2LKbquLN6iyICRSDMEO6eOOWXCAqNpkVa
P8UxcgPRFGoV4bU99HPwlMXO0Zs39/m1RdltbeTlHv0DYwPwsdcd64elhWITw8ICZhHTTGBtcXi8
Y04VT57GIQ67AImwdK7rpUZ1Gf0l0mX+3evXNpCR1ThMGhqI6igsk0rTVi5OpMcIp9rKbZRcuqmC
UyRDxbOIMDZOsV4cmim7RtQUXBKZca0xhVcF1VfT1BDGo18ix2UA78Z0IMC3vwqn2hap2vKCadch
dql1ICOA0zR33BGNXKlylBl2DcEMkyXDOajnb1WBKC1tzPQe8ZyBknMIX4TmDfeJbjkvqui0S71E
deoPXet5bwgTuk8N8LGCaFTUD4HqvhANahdwB9GpTjxK1MXdPtTAAU480WXdyvmOTcW8bvOompfI
r5Ff0KH87C3Febp3yGPTMP/oOe6rycreaEpMRJr2KcbFylh5s6qXkacKaPnqph0wQaYtSX6m1YZo
fNTIk7FKxwPL7r1Rzg23elvHz8gx2nLfa1Y/+S3qx0My9J70Ta99VQ0aXBOI+77PB6SMaeNONNGc
9r1De+IXXjsjibHsB888CnlazJ8BTZslaBncfPChcd6A/xFgW/wGpNbW6yt3M6dleKBpBW5bqD0e
7Ahfe23dIG/Jlyat3p3m6bR7jGpl2oC8/SkPb6j5Eg41W90wgFEyI9rZ43da54680CC212+S1pqf
jirc2JUEpeaphz7KxLPOI0VTmeN0AwVSWpVdPcLNmrulW6vSXLqJIV+y3qPLWeu6e1Xn8xYW9rS1
bHRXI9EbmzqZMRhrVvoeppGTL2liFIj9zO8gTdy7UtGtbrP4m6nTJkXRKMqXbir0i4pQ9Zf+qE6o
8VYvMyZkGB9lJJMFe5rMj+KuxXITwxxJMtFfax1e9i7IIYPJ1jV3APUfcMeJXYhSE4uvjB5lXU3X
WpJbm2OLCTW2NYqVZ2AABP5Hhw/Q4nXS9vONpc8cPEx7z4QWgqvMoP+vqyaTCQkiCGp8SQ+99nM9
UyxZpYkO3hM0nPKqaC5QcoIKIxSrux0wnD6USd8cXNkXjxjVulVrm+ETkuCKDQJehHZNItO0RXkx
lvtUkMAEBTGySfpqaJF2UcEclGTlYqg4PGuzhXnGirQlpoFVHNTkGDiTuRxK63IAUrzArs6sNmSP
VhMMxEQEtzX6eYFxTGUbg5WUfR2cILPjE9LffT1x/RiwEfPR8RU3U5jw5HKpnRe5qR9j5v608W9L
5IRg2qx9W1p16idGbeMqaFAw/eSo+BfFbf3kMIfNtwXwMJnwYlBdLwBUcOcNUESA3A3g2dMwnHey
009qokkEWyBil7NnhWEX2TXYZym/Ahc56xSj2z/eKtCHfZ5UWN4a05inm8AZM4RQbTDm3nlVXf3k
iJeVqdcpPO37IiYa5UJ5DIx9lYTG03l/wUkRJoVlZCK5NPfSPoqla+8iqwj6+MmrdLwP/+wwc3LK
89hvmEnYz/uww4K0MzUEzFHggTM0KiPuzzsG6yclGRTjXWnbIe+Ta5VPjirGZ3S26vq8O3Ry3pNC
8bo6+rTvxgYZImmSwwUGODx+51xfeCcHviqJ4Bkh8tynSiMTpON8FdHgq9Kz3iDhnQxnerym2WNn
pbqBxCmCYogbLmNHcdYYEN7JaAbjN4TWQN+BRrBEtmWCvtemEt3VeffnZAxHgBdAk7rjXp/BsNVD
3B68PvR+Mhcdx9H/fEOFdzKCEYwplJD0B80c1r2f1xK6c8yR8MxvfzJ+yb0OAFuocd8irI1hI4fl
Mo7kVJ55/ZPxG0qtnREq6XsBcZ6TAr7HlIec/yxf+K/uz8kItsjuCdAFz/tMR9Ofuw2SItI5h7MK
tcI7GboNiExd5OWwR6kqbowhLYMlkkzpnjm4Tgdvhu+rM+BB2VnQvReALIhjtPW7s15N92ToukNT
mV0TDXvMsMjsypjv7bp5e153VrgnQ9cwTOXlA3eHyAqvBJAk9Duwn+PXeV//ZORmtWkp7EXjPsuH
bImsh3NOx2e2572b7snI7W2nrazGHPbB7Ib3SW920ypNUzv/Y97/98/x/4Rf5c0fw7T523/w78+y
mhTe2/bkn397KHP++4/j//Pfv/Pj//G3zVd59Z5/Nae/9MP/w3X//rnL9/b9h3+sCmSE0233paa7
r6bL2t+vzzc8/ub/6w//7ev3qzxM1ddvv3yWXdEerxbGZfHL33+0+/bbLy6P4t//fPm//+z4/X/7
ZfP+8T9//eu9aX/7RVi/2oanC7a5iDZN79hqGr6OP3F/lTrpLR7gFU9K2zwONeKH2ui3X4xfTQHv
QEeWr1toSJkDm7I7/kQzf/Vsx5LkMEkXBQmm91/+62v98Fz+8Zz+rejymzIu2ua3X46T6T8mWWly
KpQOinJHIuq3udqP2yUrc2Xd5HKBACi5tcqyWVaxU61GMJk/2fD9+EnucU3TuQtUuTxDSMM7efVw
pExBPpnQqCp0N0BRMR3Mxgpjyb/W/P37J5medPjTLAkX/Me/yY0xhI02G5qoRnyZUDyiXDb+8Yb/
8IL/9Y37/UOQwfHM0F06AkHWjx8S0rOuYUPikJP1llZfeE0gLspTIyp/Wnl2j0vGP54SH2Y52GiA
dVvUlFwpT6aFwKygRtrpysTrgSirJOzgEtZTnK4Q1LkVxu/Eg4lDfYkiLYP6wrNcBEN1jF+Ns5yT
F/7cjy102yIES+uGLYhqNFlwrYjNBFPmoQs0Oc6bOeiJsjAwg0VNep0OpqE2rW6Gn7UIvHBl2x3n
WA181bNnB1NOTPNYiCutHvihEdbO9xhpNqgefKn9Gi27/T0+Rh76XMJKboH68sEoqsQ3C4xzuLJM
g5OaNgz2UaVNAxnkBVBu/zjnYYpKC+exaznArkx9JjnLO8bcwT1u5SfncJn5pF4JrA2pl3l+msrp
dWz0/iVqLHg1XhLgmFBZj2WJujalgRam5L6P7Hqg1KJj80sHpCqZPk4fsH3HZ7T2+fecoutlXWK5
PdJGurtxdOdkneKA7fnDOTNCYoSRBSjWqnz8TtpH09XyMbDy9DFobeAtsRUIFxqnCEGm4I/sXlxs
FIa+FFF+zEkeOmzrJXeaVgjoQsird4YKM9Rr6L8O6F3d1B9IfIG/1Hjti4Lm+UHqbvzBqOneQYnB
4kjm8ohnR5QGJ9Y0UFmLZsaLTarTs66BCAc/lefh0jVJxuXC9fBqMC7tTe5OU+PP0nRfQ6rgV4bZ
eLdKYQLnZpotXwIA9/NouHj/Scy7niuSSPANtel90SnKWUWaW0+iHzVtIbqp/og9r30eg2x4qlON
6L3YmeJPG+7TfeMSbLE2pna4VOkAaWHEkamjlwXw6XojwaKiz/JmAbwOmsoATqAPy4zcF0e37YVO
JMKtEYJJXHZW0UD0sN2eHMkiEbTuygJzN2bJQ2Zkge6ncVEh4wRiWi4H+PVY/0CC+dkM7WXZqckA
JFDi9kPuPOfz7TgPGKJz0b9hisJkrKDH3bmsci8k0kGXggZWANyoXWJUJihV7QIYxEDYVGuUUMoo
p4NpJ6wBaWwiqk+KsyY20Fh2L4LIqm5hyMH8TEtMhD5BqSg+HVT/eNdlSdUFnl96BTiih1DYOs0x
RHvO7wpg44eATAPMQh5SDbKqGkorCcX/t54eQr+ABszgH00bTS0yUkYZkGXkjyJQ1TcRQSAhMs9O
IpJ0AEeCJO7KR5X082PKtO8toWJG37AmYwtF/Spfc7N2bg2KQRY1C4kviy+TgjJXnrrVu8A2LqbA
jppFm4qU3s8I8HShV45nLSu878OxmGW/No0Wf0K4ym+mCm/fcmKzgGGtCUG9x5xrsGohOTN8kI4Q
Lmc6MC/w8MqWDiA65JEX6I5UgBdqpjwtnNPDVSPG6cvtY96kDkX3QFOZJK8lJlU4/2FZUDCr9AIM
cJkQWV0Ho/VEALN8U4AejrJzc6iXTDgq33l4zoCZTKG2aBwz4I3CUZLA1mbD75MnQkEcpziC/4AN
DilKeG0vy7xu+TMtbaC1puWPpkY2MTESCVJC5rQxX4ZhZH6fBa/K6AEsXXj4hXHSQlo2F0XmRbAB
sym7NTAOZyvDKoe7kD8gXfepPqOrd/B7q8wAKhGEJJc3jjVQgnVRn+M0RF2E3tlN3U1PcBwR4Ilh
0nKJe+fCdMTwKrCDECmWx3wn23UxCGBHNJjMqElgpxWatTXw7WEyrnTC/DIsaQvdVvm+JbEQa34J
M5lKftQtxnrEtJSZzM8SqnlPcNLUURlcYS0thkWDMd2js1HbN1g7YRwHsLw/acjBhJNG58Uoht0M
hnDamb1fhiDlFhEgv9esCtHUAIgIv2LkukjaAYvfgORKeoK/MsCprt6O9x3c8JI/waondNsgAbZp
4Xm4acbSi/3YnBATkCrcfAY9mRdE43QmNVmimTS/0Vqx9QowDYt4KHCJVFJZz6iZkOI2UvbLKNb0
ryPKxFpMwjo6T6SzNV2CeRZsgnJ9Yc2tudVmlDMpMEcPmIITHTiUAEAxA+ti6uzsAfGt96HRR3kT
UICaBV3DEK66asNLmxPXVWvqlbmBvkwySYlXxfTtKIrjZa6y+FGTlf5ByOJ4Z4lB5T6ru5ZuyqaN
b3Ly3WHrTIb6ROwunsOoJ+CzHbQg8Y8obnBJSa+AXziy/iDdMFtl2N6KZUf0zUcxZMNtqSjSW4DP
b1gW5BW5vfrga6OBMlzKT4LL6baJJuqBdTptp7apO7jX0+Ac3/NQscjUCfEejL+ieQiaPLqDZkQ6
mjJM+S21Ahp9dECp8UtlzCy7kvlrYYlK7QGbUeAFMKuHRDvqrD5UYdwR9GOkdi0v30fN3Wh9j5Qp
+h2mnLfkNjugfEOg7cS52tejQEQOsanRt3YhGJF0Huv7EKjye1zXjSTWtifEAaJYsNAso7VXQJny
HWtvs8kdl7abHifzM++meC+9GkLAPAoWkKQjknZjip7XiTIQdi4XyOArTTY6bwQgMQPEigB3HC3W
eC3hBueHcrJn1hTI9pZPja1+tXn5UvClZXY7ua77HYd4ddWxUPAeMfpCYnjD+M1oj+MjsczOWQo9
VEBHHbN4lq6I3xzok0zsva1trSokncfMg2ap4Sq3/DF2AaKif2J1GFzPeQyHBrOEXsgOgNtktaRe
qrGr1pJsNUDBycTfNbCb9AA8hOowKbMvya40CVpkOtMF97SFbw+5jk59RAOTgJBbmOxleoslIzvK
t+o6NXd1aFu3hqwHeFOIykM6KlHTsJELscozw9cfsFYhhVHxXmBEw2s1zgTcLNM+isld0w03vSh6
c3COcEnjKN0g3WPVDnF/Q8nTKDed25jaxTiR/UKDkeKHTyrcDDFWSvVQQb0YARQKaNV2iv21HfIi
Wrm5q7Y0x8Z0NeYOHNsJBEdBBJ3Fk7dEOn4gRiA7h0hOfZ9odY3ZN4KC4FtQH81rEzKYyUKiGbcG
PLlwXfaQNRYkkiXGDZk77ImaGicdfUbDPahKl/06bp3EWSY4Dq2rSFbZtJxIRkvW3Sgg24MmGt9V
UtbGwmZdhDaomcf+auL235SBHQJKVDsSpNWadN0ii8IUi/zxO3dTeIyv8non8oHy9HtrLJtv3dxD
XKJ1A64hDWkm+EIRsg6hDHOUr7B3VL7WEH3ojy1zsF5O+m7IMg3ryCAznLiRXdW38zg2mJd63E4r
D34HggwgyNsMTCoFSSrpfbrMesfSF0I45occYCtDeFWptQoyXGEze6YmMa+xvxrrjiL/vMsJc2Jg
RPBUwOy3xd70wLqoFakXhNvEQRCT10N5xtoGTtgG1bKBwN/5EiQtDTX2FM67AMlChy3gEMK6jH/a
+WgqPBjZIpIuywERMJ51WbtEui9EkFUvIkjADE96k+hPwVCO1XscJ159k1qgj28qg3QNdhYhazD7
Oif9o5TyL5UiLuNPVTbl9/a00PBDbeK6+iruW/X11V6+V6e/+f9hSeJ/rUj8J/FARfz+5xIGv/9H
ScJyfnUoKoCRFbzuln3UMv9RkrDMXy20wGzK8IEj0LA5if69JGGJX+GUcAg1XYkznSP8f9ckTPdX
14K2p7s6eZNUK7x/pSQhdP1YwvzHeRcjtc6RWqc0QpEDDKZ7UqJVTkOUrewQMGA7WoPyjJaINPpV
BaYcI6wD2RpBKbxA2T6aQ+5ujNx5s0wgtXF6GWkg80b5lM/JDlT3szk5+yYKL2Q5LVPMXa0ysbnW
22EAfDaBdl+PVrBQYZE/pVoTXeCy3uHZWzS5FwATUUz0Xpy9mTniFtRJa4I0bwNIzUsDktx+TMUl
2J13kcYGQWIonwQMFjASHEvl+BEGZKiSQl36Wk1ojBnl97Xbb+PE9VZz1zxprE4++RTDrkbOcxMp
uEokdd3Buvi/7J1Je51ItrX/S40/8oEAIoIpnE6d1cuyJzxWWqLve3799+KsW2Ur89qP53eSg3JJ
6HAgIvbaa7/rGI1RepVwRrlj96YJSkhYYDY9qLKxs05zC+rXkPDDQ6O6Bs/ShdWj6dAS5sW7FXBt
oUukA+R/xr7nkBwKXHJnfZZWh5TDLwd96T12Zn1NfLJ7YMTnQz3Y/WkZo/qwznb+0o1Yf6SVno1q
WP2Y6JTAIisiAA90NqXLpwa4FzygnGqymC9hVTHPZHWH1Mq8Q55M/REHVcqwVUSPDH4laOvHzjH2
EwwfpkfTx5lT0KkAqMMiPsi9Z0cevhJS/hbjrguJ51go9Wf8RZQ/vjQ9tTP75axf1cfa6F5tMVBA
Gx7lkkuKVVOXO7rExKP3R3eyn8uCaTArXj+Hqo6CIoccRkwumaXucC8StnDOP5yOMes9KnOLgYTT
4WNkNZ8NydArvdVHjxgRHX9Yeo7sWfdc1sxWS3nuWeF0aiWR4X1XB05HalEUUQmmIGD6xSSPcqL6
Xo2pfxpz7X3oOrM8mGv9ubD66cWpRHeCSPM4turO6D3iPAl/A90JVrTSTDIXMmb0ek5nNnsBrXVe
drZiMHAg6apfmfnNC6P1QzFW+6g0blhbX0svP2LQy0CnSOaxOTjgKl79ps0+hGYewHubt5P6C8tv
1aZPraZhINJhfIlLKtswyeB/tJOEFjSF1yIKcxrysOgzY+pOCgTt0whF6xwJbNk3PJKHNsvuarKp
AxLkohubDMJdCvUyaMwtKZSEo9ck54lJwvlRoz3uk7S1P4BGnTkrgYFZc4NUPPKAT9EEy7F2wuVO
u4LQFLOYD1BcS3xnkmOXIBP3wqMX/WcmVHY1WgJ46TaUuGkV4Rkeb+8q72TCS5o/ErwrA9avIO+d
Y6yint1zqJ/LmSNqzrD2IynE7JmVxcNpgVRbcs2DQoQNgdsw+IyBCEaN/woaOq7DprhlqPPFc7Lp
ig4mqtHclTvTShOAIz25HW5Oys6hlWsuoSNsWn2pmquEmU44hKJ7BKoIIRwC+DnKb/kxQyK+oYBs
rGCJW8ZCqZN9nAmYcwyjOGHHZHi7Td38ikCk9ZYVM90l4E4IrVJr+mgZoXWNKYfyplhCsZF4mSzi
gZHzXRan8zVwuuki51B/x0Qyx3tS8ah/Mq9BAUtwNAAlkBTgM8lRR1RXdz+Rjv7olTFrVadC57Mx
x8n5UDdMFmdjyYuEXwNkc9kWOHoAI31JIh19BFNCtjlsrmrfabKVMG4VwUIcw0l8G21y9FycdXL2
yGzZEPjW3MVPjJ2m+BeV5Y+muU3nLgtuoHBLD0qR2oi3nm5mMa5/drZCNcjBFjIU3b+k8EH8DAj8
dFiG0jujrGCFIfD5BdgB+B/Vrh+s2RhiX0ak5ZElLMOr1i4IrXKZNvcxLY5PpcWb2rl4DTidhdkO
yw0x4CSYHyyiCfkzp3Xd2XZrXbRDV+xGPi94jHi+tddZ3s2N2V5sJNTXxgNzvIVzxPulZebf9Mrl
USW1ccaA70yNx4QaIJkUn1BjlF8X8qBOphr6y9Y2w0NhkefgGNo7GHHaXJSWoXawcdIPwjX0M3mH
+d4o++lIRcugbz3B7/Hx12ASzovwS9NEND8LDvWf00nqayGi/gQGtruNcqr/2B3zY8gSFwhSawNM
ujVs1Th/NPnt+2G1BlAp00yGXRaSjGooeCYOUNN5scbEX4refS281Lok36L83LPWrD6cdGrZ3G0e
DQq3IBsFeibAW3456hHsfM5rpbyk/IPT3hkx6YKEubBKl0KfLYVcMeCtrR+LoTu6cb+SyyjBNXiJ
G8xOQg1Oelm8G4hSZqRn7S4r5uM3H6q8MCs1fNRxst7iS8tukzD60jNWcIgWEBkW5qWgnCHyzEPq
7DoMUvu5r9Rzk8Xdy2Ik6UNEpX9uD0JceKbktzsTZFBm8evDIN36LLaGiHc/ycAnm259wA6W3xjR
oA8VpecHlOFHVyb9CTMTJCpFiQoFrrjlSKR2fTpNx5nqcUeGMGiheoTCNgDtDzNL7WIY6ScTVu2O
yDvjpGMlDsC57M/LWvHskehwMOxeH5io/9joaHmDCFRcUuthL2u9W8aqx0fXIAe167rDzNCQVfVQ
hNi2a0orvoxDOJYz2Y3mGaXgfQRmHKd7fAhTc/SlfmlhzgFA2mWh2mVW+VLN6nwuUgLEiXJ2ejCU
qNK7ulaYRelLE0GWwFVsRI5oKPRBRoQ6jvKZ7sHMoPEYQuaoAu0Oz91SgRmYh503SNiItchfR7B3
dyXT0U/9TNt86JLuOZQAVpVRXheLNI59atlXGTLBIVdO8lHPo3e3pD0aHCHfmLUnL3ASuE5uBSaR
M8SdA0Q7mzhvJa59lHO5t5Qx7uZUXRdOfChaHay8jDtUeTzksQRWQihKQbU4N85dbDifmEzvn90o
/VQY4FTdvElOzPqf6uFE02RH0O8B/+GAHxzzvK1XdLYpx+II/neN67Oxid4MLIPAuVbMcOiW5kBM
A7DoflfQxJdOenL6sUCwm0wfE1YTyMZNKGSbB9M065MyMP2Ct9pnSxlMRa39ZiG1jfe2n5q7ubgf
1HSC9Ay/ttzHtv3BHHOLBKJor9blUDTucfC+ztVyRz4MTj1oDwAq+MJAV7ORTx9ijRjBoWtIdLGn
1L+B0xsQlJwfIiIr2FuPfSP32rbBngxC7SCYqYskJ6/UXNCjO+/RWIFcCbW8mV3V70eZ534zOvNO
wAPkhMqku+uoT1q4Rz0Sf8Mp+twdkeiT4q2JBP843dcjIAgEwLr5QOPmULvz2yyXx8F0150jrJWz
Ue2zBmGbd7tL6RbhLhlrNM2xG05CytaXDZxFNxGxz95nPJu9lRydCG1i6IgpLuURWWa3erQJnShb
T4a5unc6URd1N0xB54S3lcg1dD5ajcd+cuFiOuMtNWt1TUOuPHeZmt8y8tA6F4cQhb7HCMmCjowP
LXQnFjjbe6vJH1YDlxvNguV+EQi+lSQxlTCcy1zhnDXS9Qj3+a2fMxeQwSjP+jIFBki2ZKCm0oFK
a01sHXL9GHmzxuCohqsaN/rgr9QhttQXnpHqU495/AJcL+k6mTaqj1Nr9H40F2BLW52f86evp0kN
NvlybXts29JAyLPCR3BQVTDmnroe4rgPaAFU5whV8c4Ts+HrZDT8urGNgAEa5xjlfcVyGl8rszJP
Mu/FjeUZ45WtvPG1HYbmDmpJ/AxEsAOAY65Q+yOYJxq/+2VlmOxp5bw8hJrEvr2AwhrUHvBwlbWA
W4hxCmY0UQ7ScwJvY9Sg/DIncFoOo521wEKVKh1fp1IPx5SEMB+L8k2zNpm5swV9QUCZMOXrOj3H
eW5dVDb2c8K2hwAStvg4iDW7FLlMb0rOWDuLmL8PNcbYfW9Af6jdJb1VVap8YefGM0uA/jxgVUBq
4kTvKWe40D23ZxL2ECxL9iUEmh3IwihPZEcbp6iZ6D70X4uIVEeJj3uorScN4TKNkz0snWVNPlaJ
PNfrG3YassDFmzAT0vrqDY+O61cNxWXbh4A7oqtQsBBnIF3SKjzqlfaDoR/6YnzltN2dVRYCnHKm
T60TJkBu+us4u1ms9WRJzlNjtRyLJt5e0wWQZAvl8NhOYxmExAefhV6OctWyr45TNl7LgTEEiwAA
WnY3OcFv9j7y1nwvW4Y3UP+jZ7KS+vMJ7MN+TCtNYwaNHk2f62dsy2bMYTyujIeRDlHIxiCjr+CW
6j1MzXWXybGqOIVnNRVMofY21K3bhECm68QYoRFXuY3PjZYQwqjdfBq2/gXEkLkOwrxpXgasNXtw
VBiYk6557jBIo9lXYXmsuzk55t3Q7nuSDl5FYVA/k0zAc7BM3aVDnrif1XDGjJpOR0oj56nOFGkU
TfWYmWl/LwDJ7xpA2YZfRqBM2RO3hg3QmKGbqP/Qt1ImlcC5QKIFNjYDhyWvK48c80vSMbDDWm0T
6GHVeldoqEmymfQbgFPjoAdHmHwsmZwyVXTHVm2svDpLj22Yt5dlQoN0duvhGBdTeQbCpHoiiBoV
Pa3U/Vyj/XXrOJ4yRjqOvdfXhxSZ7ESukHohrT66iCAo3gncG8Q7OdbFmDdxe471PD9CcU7PYJTa
J0IrmcGY5LM9MrMDU963TaZodi75VH5nwJ1uSOd4HitZ3fWSHuNQOFv+RNshF07WYGy8pfXLGjF8
sGszZX/AUMb53FYLK3M2fuxYKQ5G29UcU0ZAUyQFcIwbS4RP2gA+9K+KE0uiL4kcK6jYp5pZtDj/
OEhv3N5Q65OhOceSvIxib9BE6JD3HZuiLJzSx4It7hyv/3Ae68L8qsKhsHwTm/65YIu+ICQG1HrY
RsYHAgCqfdiGzrJvUxmeF3N+JRdVv4omf3VqMDRr69oMlqUysHNVXiVAIM+7tkz3sy0kbPkcoE/i
kq9cipaMTSdP31ALcRAQqXssQ+1+yquCzcDoc/TuQVwIs0v2Q2QOj6lgPIGgOFlS6aUjr3nRuVS4
mdkdvWako49xXH4qLDCKsBHL9Bbq9rwx7sUe5WjkkD0R9xdh/Ibr7k6gnHr3ZKN+f67ROTkYmUuW
Bdyo/jNzAa+ZOYibBqbWkfyB5srzFvTsiDNIuhIEwkbkJDwI8XQltbvsmMX5IqL10wi/P0qIEkS3
uejzbrcUg/rL3/V/oue/xAYW+d+NWA9fyvXLO93z24/8W/k00Tdd20X2xHOFfeo/Zizh/WFjsMGM
KxDLJV/5f5RPw/zD09Lif/O2gz6i6WYr/B8/lmX9ofDmYONyhLAlv+R3xM8fTZ0aWVVKoWxJZiSJ
e477zlY0wiuNIPui9xDPOe/TsDBPCRTn6PjdXfm3D+wn9iWuQwSOJPJBmczWueqdy3Px5LJRs4ne
TWuKhNSehj+dda0+CiWnX1il/v6ZlIVGhRtL4MdCW/7RKpWJFmB1BdqIPKN8N5AatFvDIf8FyWHz
j/1XM97unLLw0yGkYKWjA7hpyt/NSMSd7RVYz/hEC30hqL4gqjx4UNfZdsL3dcdYz2/eQwwzjKPo
7WFx8LW9u2ImmKtCMOHuOV3c48ZI5l1sp07CTY3mX3jF39nnLOvdxd7dxMZcCBaxWWZxgSxb2mBl
P2aRTfpkM0fN4eef7G/fmCcEnkWUU9NDepPvHHRxb5rl4DLgZgP4uk2ZDd6YV+0vrvIPH0nYoKaV
1hLyuN7+/btvjEhJ2YsY2iu4wfQiS9i/2dpWuMzCCX7/A9nbtaTSTEyp95dKmCxEBcCHTQIA8Y6T
G/BCT794qf7ptjkWbRAJSZ1H/d3LC2DNRdxaMr+tHesIFwWvG9a8X0z/f0Pk/PCk8+0QKCho0CgP
k+O7b4dGf6FMHAp0FikLd22HrUpzE+u4P5JkzkEEPO7YXdWj23yJWiNd0CnKxjrOTR0DGFuLtn1g
RHetgnKLezkQZLgZt4jsYpLV0iTB9+GAXFdp9KR+7qV7lDIjjggoeUsqCaXGFrBkRW/E3GCw6m26
5oE7pt4XSTLHwkQ5J0tC3IvuzkvNpjkj2GnVu3Ko1KeI5tLw13b3v5oxt0/8/o7woJp8wRZrp6TT
9f2TxGoQdYgApOcuGRxjd0FH8WC74Zboszs5KgMk2wA/fTbdAa0/8X5rEoXFhwEZZXIwNm3H3R6w
H/+AvhultiaXDrjJlIXAWemb9mT84in+hxfGVrTLLF5O2xLvlziCG4yRYB0s4c2wBGIU7oXdkyBh
Ykj78+cvzN9WU5Y00zUtxcfCq+u8W25S6faJ6yLsOVlbflXzSJOgdO219tFBk/uSBCD3Fwbhf3h7
HFqSrm07UHEwk/x4D416Tkhb5pIWSQAU9ow0J4lefrFNvL+KwEzrOEI5GsO157yfdEvssk1si/DN
FvUw2w1uAg+AkmDUu5/fwb9fSPMVuea2IYntsfjx47QZ1r4YEddP8RedQzvYSsRuvv/9q/x1YNAQ
QkG2/ngVmN4NgIeG/CrcaP5A4MLOxj33iwfvHz6L0KbHF8NVbJ7AH69STEzglwKTF0ai4qKqsD+u
Y27c/PyzbF/w92+xsDCis924AL84ibnv7lhKCm8TJehoXrfWt4lVFDtjEMtXq/iKkOyDL/8V0wfj
/PtrcmbTJoetb5eV7+FVJQqcO+Hg86eCCjGgV4djgwAPY9hrWNTlmR48+dEZ8QfvRNhgZWSl6REE
aVgxm1rj3rE2n9YpZvsa9qNJbvqukZEmgqxthmKfOPZE5h1Bp0QcDcXy0nkWIH6rEDjDsqrN3tZm
Aik/yr5Fp6wcLIrSXun/eXZPsSeJecvPXYyhpM3X6YixhqRUpMNUGNciJzsQ4iqiNHlv9nRPCLfz
Oer4gg7DEtNTy2lNkqzj2fQsRQmyo+pbqqfSwLy6z6eme12sDdK72W2WIJymDfJZK2pPz9oKpplN
0wzm0GoQosM8fs4JA6fx49X00BzdEIaJL7Ud6AfFBU4fxo7JXBFELYM+t63sfB0ixN6c8CT1OZ8t
CRl5xMF5KMbZRURd4/gwJGFrXunVUS9OvRjNo2cOWoHanxw02LAqgdIErVWmKNm4TYb13PS2qKEG
0pv6KGKaHfyFM2uuWsuEoK3FcutjTLZCRVrbPD2sbERF4BRySgI5LlOIVRDNqoNNoLWxC/HQpbvK
I7X9FHUEcAP6KMm05CHIdwZq6EsPQGl6It4y/KLoz+EkN3i1fdvVhG0hRX/FBQASYyiQg0daE8ZL
TUT9A1YJAeOlI6fnVGHgvI80kupZnU6YuBwykNZ9a3iN8djocnYJ4UysZzyW8WeDOAWioz1Rf2qi
MiGgs+tVB9oF+Dcz+GJLZ0Kl7rDiiwJ3WWPNERo+dOU4pgsE//ycGJ4xPTiDMX4G2W/W8AEL4MHG
6ITxIc0pDY7DWtsLKIjcwfHcjWSn4nIUdAUgi9I+Syf4Ik7cUBZ7pqE+G5XVDaie6YqfII54zr2M
EBWSjRMw4SmZuF+dxBDLRUeUknGm3SYZ/QYiTR8gFPX5IWuyFU6NttKPgk3O/LPNw7x/XLDudKeh
sTbrN6Bxcu7DRT1HcxnKHekz6X2BS8I+gxTBjaXZ3YzYmLBK+ylNfvPgmhOgzAaiRkxLNanVm6R/
nXHPbCf9s1P5jCxRQdiDDlvZybn2GkLRGrAcFimHcqxfCOot0ghHxLA26HAyXk8ubzwBsmZNl4Tj
IiaQZVjnDRYNYv52IW+g3IclVgh/kkB5fMp8l1wEK5cgB7CxWaQSDU63axh5gFYSOeDM87ooLyB1
EGZfe6timsJGpvfbMeIMzDRBUlxJ6qjuCicp+OS95yjch8fOLgiU3XUUtLiqq6Qyeca9MZ+XfcJU
eElzo9lAug59nV1EqdcFUb9Wn3FyiLMiVfNww5ITI/+OrRVjgoxrt2cIJA3dFgqbPfT9K/1RChk8
bS5MALWfpRfp7BTjvlmzJwRo7I/zNCfXI0P0lW/B8F0r01dWGjH2uZJAhYQ/ipaEjotVFjQU5nzN
v+AvTbWv6naY93UtvAcvEqb2o2SYlT8tffM0azovrL1zxMx9ZefloZry0fInPKBZ0BYOuW8OZQJR
RsiSpe+4LSdVL24VqQeWgfVVZ5QLJ5wURIMOeS6Hr9PaQra3iSntLnpcORjiOaWax4WQsfDKiTin
7ok5X2jwNYyp7JIVddbXIwSN0ywNM9mbY5d+IESQLdu1Jxe2Th/RPEx0p8qgqXRdYKqwvZvcidYa
YobFX59yaiFolpSd+3529XRnyogypqlItThKNwRDg5xKQ2KpkToDWdfmLQk1awgRawppm+CAuwEw
W1xTkUPbd8nluOd3SDIQIKig3bZJl11UuWZttpaugo9uy0kHU6pj62ztzLncetr6njuFg9Q2puK5
WiIVBhbg4Ne+aRQRbZNAEMvRURPcG2WZ4BfR4YuhsZ3uaioJ27cZwDGCejTqF0MMzCv0aZw92Fba
D4QsjI151lsWOY2hS5fBmMJSHHuyEkiniHS4vSyFlx8Uq8pTj52m3plpKx5mkEMkV5CXgaenITE8
6ArpWPt1WeWXmq0TMLUpEjOIDVF9LqreqnwcHeSQYwlstv4Vo1bKGFitQYGvT3idTZt+Blk6AQLn
RA6Zchs/Ncv6ykkVsb7tYA7mfhVApPGPN5H0q1rbWTC3RceH7N3occCAAZWonNomMGc60q8JGJP2
kT/Trc7aYlQ5D5CRus9rvMj6oi/o6F8kZD/XQWGpJt8PZBGSd12KOPzs8GPDzuoaVaP5WlMUtK1e
p50nByIoxpiA8SBtTBHdD7Pjxnu7iHQJhkhMFfm6eWZedZlBMghuf1sHlTbGjgc0E9U5oToV+mfd
DBmclcYYjh6KinlY4yRcz5YULsdlSas5vdAsPLBrhLOk+yqkJf/ZFUmGPzTb8q3PCmY77IPymiV5
GkynIYOhF/x3agrY1XUx9yVRwhlM4EuvU83MHl7Onb51o6ZuX8K4ku3blIYDSGKbmdFTxO6AKMrC
nJxW+kEaGHYtSGlmbcGk7zXxY0uYQsO3KsFrrwwuV/s8SQ3Hd0PPyElNwv7mEyhOpjFp3pC+gTEV
tKQTjKtA/2t2I0UO2RTExAOHvlvKkg2Vs5P9wMDaYBMtQjoGgxfU/qcSFZaZKQIdCZgT7iDO0snU
3F0jm8jSiWnf68reJlMaqsF9iatL7yiSCTHJkyoiuNJjitIngDt7W2LDBVJPVIbrN+h/H9qEtKj9
yLEFG83KvnUcGEFJgnRW1dvCMsuccRJHj8oyWp5JVooQUJbC68O7n5F6ZNaVt2On866iUYooIJI0
adD2IdcQvyPTx9i0Jnu3AtNi6CbH7byvl2G7v3ljPBXFyjuic7LdfGxCxnpgb1hJ/k0M9+i0fXNp
QzImNiwmG31fTTNNMQhly9PQjcY1jHMtd4KYrTfNl2ZCFVrzak8qW2jux1CESUhVv/bzmyWFi+3A
lOPDHM+zcST0IMoDI2ZszB8jt233E0e/jzb6+J+Jiw3kMmPyR/srmR0sazSg8V9M5YDfheiWI61+
HO+Fm5QdRr1tss0lY2uiGUdLOiUFBXqMx8gG5u3EfMY+Y9B8ZCvl/EkWS3EwykFtOaiVfe8Uhd2e
RQ7dVhpmVqF2+QbvPyhiU+k2jStDY32nPO1XJNpzoSp2H+guVi+OoolxbIi9QGFiRTWDKlt7h2gH
Q2KY9vSsb1WJroMNYuzUB8yb7IHY0PO9TWpMHJS5aM7XZGZypgKH/CD7ikTEeM3KLyMDAdyffiZA
lI24JaJLNCSVd7ODWEdjNwM31wHy5YjQ2F8HhkaFXyY5Rk3GAS3bZ0yrfm6nbGZKLF+JDCJ9xSNQ
DOtrRtsLKxQVRsxWRPlPzEOpdHc72DzkBHwOixkQEmmlO0gPXuOPPJM42GXnPNWDGXkBp7X8YqS2
0Qe3q8k56Z0R64+skuX258Wb/V4xoJCyhE1xKKU0lavf1Yimy+HUWvuCXhOHnnOHlwMgVE8n6rKK
2lASFNUb3nGpQ2fdqWRqyMDMILSsVj9zlgccnB0W5voWYi7zFRfCXBCu4ci6r25ykyTNO4eYAx3E
VGzrQUdGKs6YWhSf+goe4H7FwBbeUmpjdiuWMulpTEr5SdL7Vw/WquwzF5Mc4C6yLJ8ckc5PNGlC
73rJE8skBZnn4miEGG7w1TsSH2Y7DeOnn9+jv98iV2jpemxWyCqu+U5UIUytDqMSt6kuLevRkGt4
Cr2UoQq3SM3H3FmGh59f8L1ghE5I+JuNNK5xO+Hp/rFuH5eUrLZFEmkHGfLP1djSgJD/Yr9ayYX+
7Ws5aEabOxwhXr3n42fSHvvcwXrhtpCam6bUB4zM0dkqs3L/80v9vWh3PU1umCvxoWtTvFOKPIac
OreIaj/U9bOXZMvVopP2F/fu7xeRONC/9Ym2ro/a/v07dTptPIZCRqadySNM34CtxzdtUU9nv/tR
eFmEoiHFOyPVe/2GORhKG4ocP/by8WQlWRJYjDAdf36Vb1DbH6QVZmbVJqkojXXNVO8eBJf0P8/t
MCNsXxLmTQRkWtCGhStPdq1rBHowu+YGJ80qHjNme8f7lFKOLLPZwl9CvokjLtmZGsmcoEXkdmwR
XR6EZDt5u5//rf9037WF59+yaalZ9rv7bnu1QZLAdt9Vf2fXlnHWMW/+i27KP15EKOb2sQV7aII/
frnW6I2irxfUzI4yhHNt3erdUhPO8wtl+m9voI0ezVNKk42GG4DDHy+UleTNMTXY4NTvadBPMVFB
SYN3enWm5lf8279fjObm1mrbWhCmeN+QitcB4crFeImA1O7xWXeQJfUT2WnmL76kv0l1rF8MpruW
6QgbzMy750ngACINCGcZD+/gO0s1nbGbkeIWV5hlZMLU2uCZv/vab4um+DYasrVw3Hf3MtLtIDpN
8yABPb3Dx1AdBHOkf13l/1rn/2Is5yedcwpPPGDfzwtt//+/2uY2DBMkWWgXbCI26wjf918DQ7b4
g/agoCVu0f9mVIcv5d8DQ7b7B9PgHk0E06brS2P7P03z7fdJNgt+igkf1Ffnd3rmYmtW/3d14zE0
ue629Th0Rkxv46h8v1RXnjNaXUjHqSDdtOVAOTUWY/YZxttR58N9i5pzSwaidekxbfAyxQW2+Mqx
2pcZj4rhq7YTJ1U49WNqzXjBekP3XypX1s+ErBWD3wyW6vdN2m+mmZHAS7wpGRby7273zV9/7/ct
+e3x/fFTbK2Wb2q0q2mzvzsdtLWaKrMFMuhagDVakhp9o0spGlfEIwJ5WbXTIEqHXxxK/umy2CWl
4j82E1fvbp431y4wZI/BhGhBd0HmhgIgzOIaueu8HscrxK/ut1bF7QujPP/umu8654jKhl332zXN
+cxi/sgPJ2aFGqJ9f35Pxfab3t9U7ibWDO3yiMr3p9I2UQmeMxEklu2OQVGJAnsRoyCIBeVoPPSL
51wU8aIWn9hIxqUMk2mYdVjaPXwSeWEYlXui84jfc8y2dMM6tj0oksmQMZAgrC+mWxguVIZ1YNQK
3OpNbXeYqhEDsvwXi671rQX27tNYlFCa0b1tM3+fWmENpSOIxluDNDWhfcQ17DrQ+ybmbNuy5j26
Qmn5ITXTjPfJZkbYKJr12VtrlRynyc0v1mm0iAwu1+nQWgOGL/am8TV2Ft4YJ2/0/XY05cFTBrOf
YMMp3qy8Nug6fPucYvvITiYyBsnIIfXXIeee6Bqww2Znck/TdtO2HMN2H3InHRrBg59/u7/ddquT
7aY32cKOmH/7LiZjavb0BfE6S0dHBLLWdh7vxrhwXpe0ymaYJqYH39fWFaiBeZgbzvCVAUN3Jdt8
riPEAS5ikS7vTKu/9p79ljF3bCArWr32e2FgRgQU45BAbY/hvJvdyUkvCfKb+eXFXGIS7to539lN
KhffdWw8hn20CmvPAQIswLzYfbjLhBWl94s3nDdbkmJqlQKueZmir8mVnO8S1hOHlqaYP5auqhLq
QFFAJY2Gu7gqnIcls8dPjVub5mWMeNTdUJ9N1o484eKuwMR7Bu50GQ9wxab1q7tS8O8nMti0Xytv
nj/MWYFS6k5GQsgls+x3la7WiGpoYQQOTSqMjiS52kBBHHCaAUGBUJ107yoid4fWGnc66iCbg2uF
dx4RG0tqoFgPXcIY3qEjE33vxog0ftLhV8UNq1wgNIY7PZDy2Z7jjIVxzk/xmEg1wCGnuUofYMH5
dy+lEc1BF0biLQ5njLKsx/ZrRf/Y2jUgLBoYIuPwxUEVfaqtin4FYo5Ja6optN+l6Nn4L6kfAX3b
3m4eOTFdFHxrcwABMF/2YVxP4TFrzATOdyuboCKOGvcpi/SYMB6G6ZelW26L+PRtPS+3pb3q0KN5
NFnww23p77ZNQNluf///igXFvKdKD1bP8PZ1VEt8e2bCZ/NiA94BCbh6JztSeH1bZt5DkjIx9Is1
8N2ZnEUQVAJcAIUHl4Y3yv6Pu9YE62liUI0/Qqjr0i6+6nRhvksjdhNofzkPLTuTEG/1EO4Aq3e7
tZWXCOBeEEbj3bIupyb/VWXFDv/jcsnfREHFTupoBoDfF/H/vTEIWHxi8e3Da0DhPvB67on77f7k
tL+A4Wy3bdlu4Lc1+/8OYP/ivPzd9rUx6n6AyD0lr335pfj+CPbtJ/7NkTO9PxzqNw5LPBmMU/Dd
/XUGs0zxh+XYmqJ4sx9agrrgfzhy9h8Q5xxMajgRpO0oHrJ/Gxf1dgQD/GNj8VAeR7ffGtoWjFL+
+OwgbEjO5B754uxMOB/eFW7Y5eMuTHV9qvM4wjJuIV6vj1Vtp/VVNy7udD3MDBQ+TZjFbYgLS5nz
hPVZbOK/NomW5fXrI2Ud7biOvQtEwPZrrZ21uB3XOIvPwRxtMWchQ3cfPD01zFyFjExiF8AyWV6O
dGQsy1+A4byACfGGPTL3bO6WpjejXYlUyVhp3c7F3kxJTjzXuqxvdAhD3lOdwezdgKi4A189vzSp
yu5dOFZEuDJtMb1BRzPVnomKwthTzkfFNfPZEHIIZmR03B74qM9WVavxsbYTMzki9zEXsM9yGszn
QjHK4Sc5ufckDHC26x5Mopvrs9Zz6O64smieGqeW7onu5CpPjC4TBC471WVn9Lar4tiPU3xPZncZ
no1myu9Xk9D1OeeeZg3mvNfhRRqOmYNw3tUgOcJ46uYX+GMKlhEHgOWUzF6jgtXIM49DQoYrfq7U
fOOMYtKXhoFl5Kj61qz2Zoz1J1jKmcHhkBEwWnGLuTp3o5C1tQesqT46tDvWC4fRrQFB2lnyHRBM
Y0Fvtcd6V8Tt/2fvPJbkRrYt+y89R5lDA8MOLVPrCSyTSTq0cIf++rei6j7rYt66ZL9hm/WszMhi
BAKA+/Fz9l47lssubptub6aOikG9BLTly0hXmG2jIeRH7mvXwuao4vgE4MWnwYoHTy4rEc3ZMq+I
g5bLVPVGdSg8ihD6lf7QYXdFub+ok3EeF1NyMZA6OYj0ZVCErFWByAhkkWFbtc9GNdffhRvNyX5M
9cBoF0MHmhV6iWSP2pOJcztiZPBZadhOGxPLOnWv706XLPXKSTdNLodxP/N3ojUpqdTjkQ7qYdmX
0rE4YGAuYQSUxu+y7ydzEQ7W/D5SsjDkqOGBP1Wjwqjm05R8SqbGZ8gbtbnaCPTmxTGeXHXCe5XB
z0qH6cMk+T3bF7bUEME4RcdvTgt7dQkKry2uOgwElFgoZquNIpDvHnpXl5/bsB7Lz8aRpv6ellVR
7es4lvOGLJq8OpQcy5xD0BiC6ReTsfs+nmW7sJQj0m0COaeF124H39x8rsqjhX4ARyOmlBQyGe27
4cnhJBAc0U3kes+Ja8Zd08/jpraaGB0h5Zp9tEHqxZt26hnQ0c9OzBPtvmG67pUSaEBUo5qbwnZj
E4yA6+vJWLl90le3PR6l7DEmJ61cWYmjNeZ0gVnGtrJSg2dyGe66C28uyksr35cpMLQYz19+VREt
PNGGGizm7ngUIeTlPeonxL3kQz/401BhhIEd0RPonQRYUag8nLEg5RKrQkZcevBAToCkOWwmMytB
Nkrd7fXoWiZ4KSNGS9NMsl8NiYqqo01a8H2WdswypqyhiCzmulJrZ1Smdd/Zk4MWPVd61eIPGVYo
8Tr3vqnJ132Cr2KfLT9xAa7MBk3DPpnrXehHDWXvrLto2wkjB9YYSTxFOuyTwF7nZueqz8QdCaLw
xkkw9sAnqVajrgsYEaprzdWctUV0YoYpZ5RFXlYcmjwwCJrIiS5Axe0WPgb4ilm4zVBEbAAEUjUX
MBDTrembExNXJp2QaiDuh1sggob30DUe8Jy56wHApC3khxUeD/th7vEnAZOgdj1YdpEPK4lOl3GW
GFA4w6pS8YuCEni5E5Ygb9uKq2xnJ6H9vam9i+t2rtpjhHMEKVQxI1ROkqjFiGELCBN+MVBoeQYU
ReIU2iHGc4xDCUg/btejl5s2Aw+3K6q1Yc72e4xx0FyRSjnl69KY+dEqK6zfbHzW7QLXbflO4MRE
doIvRzCTzcxEIJvSQS/Mxm8fAahHjJ+d6cH0o7MbMm7UnsXgUAztrguYxFGth4/FgKi2cpA0dAkW
RKWTKyxYdx0GUZLe5SEzEpLxGs4UaqZ+VmSB2DY8hKZcz0nzZIrOOAVGtAeJMPFkep+mnOS15Zaw
4eKcWBCBka0Z/WyF3dJgITaSVZxhxnKZq62qKnlKDVw96eyVM+qSEpaf10XZj7QhR8WW3ttUzi92
0O581y8Quvddfp92mAVie5gOhlPl64zDG43m26QsX4u8eSfLJz/TE4QU5Br2Z5Y63g8p/PMUizuJ
WuLkkBNyqoppXPJwQrhUxTnCo70Az/mSNSHxn2TaM/9zJTm07j0gqYDxlb+lxN+OGVKWLNTPNMqv
pN9hMiNhwq+hjbskQbVhaa1pCFrLLpDghojoSUW81RQHu1kycixKW6AzQoasghIX/3BjJT6ULNGd
bIsT9zi35Y+uKvkLjtqaCBPWcWmJt6oyku9F4wwLoComEM4I0b/1TQ64r1Ab3PRdo82VNuZqoQpU
LXY07YmrQ2Ii3DVTTvRr2CuIutf+vonYNZqYTqlbHM1KDyu3hSwjc5vBvi6r/Qx09CgDYYBZLcea
k7Ae0H/gL9WiAkToDLrBhYyYzS652cKi6dQ4K2XJQ1s4zd715n6bR8XBdoeVovZZsUBtiaw2ziNs
h10/ZSvEV+VSZtax4pC0LzpjvmvShPwbFQFdmao14Aa96STiIq1B1AEneKoLIkIduKjInVmbShm1
+yAqQH1QceFQJaSQUUz2A5UPPmUW/MAXw6sDv+sko959xEoX7WvT/wYRCs8XrOnyu9cXl8EpU4+X
kbHRp4csDZCqF/RrgHn3IfO9bS8MHKCIxZ/5gZMPXQOGcud8I+zSunOHwXmAXU2p4HOIuwhTedHZ
kNGpLS1woftxUptRttmhlO1xanJ3AeYm2wsItys88OY7hKjZ5ztkXGzTCBtKa+guRYX6p+gaOhgO
5zYXkMkRDsXaqwK9TNwg3iCwc5e24WPAnE1cwLPGn0XuTG423oZlKLwotfQ5LaOrnNypRRMME1oI
FyfhlJyFsl+TzpfLehTWRe/o752GFW1RCWu8bVB+8zgmIyLoGMlFX49Q2wgRWacNZkmtca7raH4n
cgeV42Q+G9B5FnNgsRExymiWSYaJWIRPQe/sK5l+CAr9lYjQxDRqvNaxqA6dCvdj3OI9HW0gpplz
k7jxtarKeiWJiAkXjQofiV9PdoMUej2KRi27CzMn0N6PPvdIbbHj5naUntyrvCFRbeSe48lc2w4G
gCZc29m8pon+igKvWwiYl7TDynrtUhsspEMzZDTGH3XgHlgLD+zOqDGSqltpx1u6vnvANHePtCLa
ycqckWWm2yhSB+n0V27iqbdhNpzPeDLeB6wq2zFMzkFu70IvmYGEEdDWoUZh6A+fyBfLxvOm98wa
nUvXSSJCvKAWrN5s+ILZJd8sBfVSRPt56tSmzbjHlMZE3meZWNNEDRfKts8lEZFLMsTCRV46K9w/
7y2RcEYljb3dNe9k1wcvDAj6owNhJ8uVfXKle6snj0KM6hSCsIf/mkXWSn29FTY4oxoP39qUdaDP
Dq7GU9f512ME9TKzCknaote5txWZP4upT+CmWrVe+T7cANiOi6Y0qgdZCRtGrkCsGXriup5xbnmo
EXfsAtkKZNrOrGtowpFLl3mengs7OA+10S0RLKoH2Ur7U0Q5SsK6nI+6CXvIc1zmK2ThXdLq1yHX
R6Mwan77hPwFh3i8KOpHhj1SfC+sHoFFiONwZ3RjlCwDx5LPOose2U/vEuVMIIRyxPVUUyMlXkPU
EnIfVmuSXkJyeeCiupW7YpPcV7p4YX0KDlNdkJ1Er61yxc7sOhS5jafvwaPaD7lJLpBHDAoFamJ5
86aDO5qOunmskJstUi8NgPWN4Tkg9h7qWx5eyzFJbpmwG3qh2oAZUd8bxg2ZA4g0jQtQLhQ3gakV
q5ojbidZvTgpbSIube21qdxYAfWepY1oBwgHZo4KjpR4H44X2MtcGxNUodS+6Yb5msysB0h0T6HK
wWWE0bPl5UiAQswZ31i+rgphNBfNLDlnET2zpWLdOVPF5IDJk201GuZTRnQalNhZPoBsjH6wFgzX
w5CL71Pd3yPQ2wB/8beu1CmvYeeEhAxlwE1S8xNk4g6Q1BtWHfs1EKyqGdQa9JVdf6pjHKssJE0D
3EKYVBwBFP5khLTZ1N1bM9eoXyojXPFrxns5BvIbODSxTMtJ7iBSfoukUxwbsN4JuzOMUiayxko4
7X1cUPmVcQBLtyzv0Kzdpka84yTVgaFAvOpqez+gV4cMNlw1vn4omxbhUH+dxkx5Z6fWj4npWteo
mY1VJe37QoHtQUKEqJhtmosTWyguDzA+qTpqMzjkRFevdXqRXVcZI6At4IBkK3I4YB0sjhk3jJkg
lfeaPmIdu7zqY/uBLPPB66WxRj1zdi3qYUxi8XdFcioNyDJcgpuN7ycPgsjChyP1bZxcfx1n4DSm
iEYuDpsk/8i0Wb9ko+ZUVgiCQorhQ3ape0wt17aX+MPzLbJ9f5uj0OUAB9yAbW5MrxG8spf00bBA
OlidWwc3SKvb15FSaJv49sswl5ukA9VbNb5YDaUJ9EfDHLHMNzhpKD6D3N82ILI42jMqyV9pqPPx
waKP0tss8W+SEn0l0o4XN+/PmS2WrluuUlUgHBqhoQ0TLT5iqgofSlxT9s1haln48ykrt5XIxkNi
jpdYHhXfE/Rht5TrgVoQzFXLDcrcyj1WA+e1bLiI8sP5KCyD0U02hpCcS0gYYg/BdQ8DxW1XCPj2
EyT8dQQkpi91cZ80IV87A2vDgnJErraa/exZpcDkw/gptsQPzfl2MUblnjJJHDwknSxPIImgXoIN
0iW4IzPcjg7fLEVblK79xO+jRcX7DMOx0nCUhb8fha1fCz1GK2OoV27U3sAmplftZDvGDcOdoYFo
oUSh5i41SZFozOBzI2tfgt8GymATvcntO4QXr3jW5PSmrclbNvbIkQM9Cx1dJK5OgemtHS6Advsa
9MwO+lC9yHW2tfgRN1MIDYuTE7UE4tN46SWCuEY1xlfg0aj5SnMnVUkgW/+qk1kd7DyFow3b59AQ
0rqqQ6/2V+boMevI0uKbnckDUI5viaB663HjL/1RxcWCXqp/jGpzwYwA4pZvRowtKgqJsWlXOLaG
VaYnlyC8pv4WMoncyDYZ3iuj0EcasT06dBVHxAmiLlvSXis2pdfH3VJ4bndEzSRBE8sriKbobp0g
96hrw2xLeyvdF6Me9qUT636TVwD1pwmSd82xH71jdmw6q/oGxeGUegScGxhnV3ViHZFttyssfs1V
ITk1JWOtWV3s6SOaKPZnnv2XhFJVLn1/OGDL6k+NOZ0Ver03j2VnMTXllTSneTOEhvgGfbfcsQY9
9TLX3y1nitZGIXALGnBbFTiwF9Da2yof/X0BiOfJ9RqO+cCBsMgketmGBj9PLLbNJOqtFwv/liAq
zsCA6lcoBgsyQYfiigiy4gqnDRBg0EAXBe8bL/oLxOkfdVq9Rmx9zBEYvzyUKmOZEs4mC8QdjK7p
wNGWFVF++FNu3Yylma1bUexjnHRpUazZTdCMqehHAppFmehClmge5+uhqKqT6n15asd0ahZxJucF
4lN7V6We80AnL1z1Ojo5KYgibaTd0nAbcqUdNS9yr35UgQSPm3XhyrQjea/UfEn3A6oPxsy5eAYs
8i9xCXocYeMKGgR0ZKbRhWvJ49BaM8CGqnq2VW/d4CQj2byfTyYNolMQzxpLUJStJzoixMvnMB3H
SF2NbmtdTUB0137J7GICrUPNpF9GNfkH6fvfO5GDvG04oZHXuCX8gycxmm7zYPDuozAKQFwTEaiG
s5pbyS1OPQsfDhAGKDS0gRZTagD28ydKcN0Dz1rUUjp7dMPqLoZHfmcRX+ksxs5W7gLmhb1Bb5tu
ENrgfgKVN7Y7kNPghqZk54BodtnX6T6yd1rVvgwSfR4zQClLqSpj48iAtENjSjfkwQZvGUjvnfRd
6vCaiWvr4Uvyg/R58oZv7WyIh9IZmGrR1wk/u4IckrVXQFhzrfktzoy7MpuclyKr4jUF4qOHjHrt
cgi9AXLLackKthHolRXpcc6SUIZWkqbYXQbfFhGhCztMtlAw986gKLp5NRA5YguwKD4veaqE7KLO
hNjUNT9sCohrg1zCK2pa58YoY/WAYeB7MjvYJxShzQtVRsW+ISjjqhpMt1waucOJZvb2gba6u6od
asiBXkDLBx1oHbo/2irfwZbmUDOWH17v3IVVml+1bXZVqXjcc0iT6yBzWeTwLHyXjEF3Go7iYgjF
MSHEgh6zjRjPMClycbRxN5uqlGsSY9IHFP443srJiPGg+f4BCbgLbCsckxvfU2yUdiOMna2n0kU1
7HSfvqcji2QFB1lhRdvAs3gk98Bas9s+IMiBnmFqoEs2iUKuUlxEKLur4saIHIE1C638j2Tq7Fc2
ixyQudXAxg6Kfu+W2u3YpIMNGeS5v5gAahdW42KSacdFZVkJXk0ji2FCSxIxOzuX1U5VJktJE/Eu
AEjhKLK0CEaUdg1noKwRcywLt4PFRYRDfTs6qjrGJR1UkhloiQuHbm/LcHsNZZSNKasLKtMoRZut
zAxeWqX6q74VbrwgWaRwAUd13kNhpYl9Gbs21apKEvx4feaOA2TnNhs3eZfKm77VT3WQN8fENr4F
RNGAmXUyY9krg0eaisq4sfvRcZjfj/a9LKR4aphgf7dME8cUjgWcbE7c53CptKteLPIO8FXknbuM
HJBJVO8mTymLXvqQoVI5ZhwgKD/EfOuZQTIv0N1TIsmGh8lH2/3iienKwHuyUF5Sb9rAwOoRQLbE
8pYGd1kCBnIRsMauSzpuFdY4nfcrbcVi31RIaDLh66syLFZlJOoXUIBTsoosQQcsyWVWrujdYz+f
xvQuizp6WX3Tb8o4PTqWGt84boS7qhHFlRvFV3CYAL32tXVUhNLtRSYeiiY4E1t6NFK15UmEUm80
dwi29Zo3PNqViPof5wnY4gypcGf44zHDCLjy3UpvarrJ0uuMz1RUz6mrwfoYNF+pn79dSqVx7pks
1OLYjKiCfEsDgQR2buKGaNcEOM+YOafRidcxR59dxqQXkDcsNwsX0NKiS7Pw8dOcGttKSWLGwwXW
1+NXCsO9MRjUFYEMwmfyT17JDzlgkWh2rWcPvBEAxIGltyvV0RHsgsneGl1JBwKqKYyq2TT7TRH0
1cY3s6u50Os0Sw7QhHvmq3gZdQuSzGmpP9NwOnsR84+ovtdzgVjcs8qNF5BhO6XNfTyKF0fTI+1N
ivuCWRZvlJPcymJ4aJA036GXSl5jH1FuBal0zfLnL0IwkPzKZSRviKwNzYXoSvUQwdXVNLjDAmch
jqJyUaezgeTaHU7EDsR7Ww3tLQnAI+eB3Ot5vrBqsuFl3sYuoZwWc7bHJ5GtlYvuIxn0hPNLdYQe
B7WOthPsxnmBTnD4zAgioRAvJhCo46Xls3DCCddvjqICxXvd2z4kw1GjLkBm/mZNkX420lYXWy+Z
grPTt5dBkvT0CbS+j5FMuMmGlh8f4qtww6QrFUSAg4/kvM42ALMUfF08DxzprfIYOXlJ78+zuAaX
Fm+55vEAPAqsSSK/yJimLeYEpBU04KsG4MBbN6D/B5ErqqfYdqyXmjyxs9WzlWJu6vKdRutYLtrS
TNf4YpNHLW0y3VM9indXD986MkQWXajY4GirGRwFcaO2H0RysPN4g+2ANQqYVixhXmXXQRr487qx
EvKY6yBZWiz8FN12ipugH5R5k2c6ivdWCwwa2xUQ1aDa88vpW4IgxufUDB1JXauT99asLaJVa2rG
pjKno2chnEb065YfY951N3zLZKARy1K/KH1ho0PIsoecoSHWBGe2l7QBV53lDcdJ0+Rc8BTYS6cJ
w11tplZM0AaUo4Wt0nnn8W9h2U9nzEdN/ME57tB5WbLrcu3C/eSk0BFUKGj2OZVvHVCElyvDIpLE
bGNr52BYvh5cB1YWyd5qGY/DLBaIYYyXCKf+GQKz+wPOlH8Os7HZUBJa3zu24yOPxzKzY/NUBxh5
4WilVy0eTpQtQ/fgG/ieAjOoF9LM6A4m07yks60faSgXJKegCj6yAC9nUZCy3XrRc9fNjDRnbGv3
htFEnxLGBthPlRuX13mA7e23gn+vA1BoHI3ONLIldWTwITru5cEj5MYo1inFTg3ONce/hdErI7V6
HPobRdoA/ClFzSnSfFxDHatuHboZH8Rp7mVQ8CvT+1q4ce/eSZh959hL9mad+Ld4WoiIH8aUEICQ
18XSZk5kc+XyXUZDOCuEV2ssVuFSTe70WYbm5G5aDKKnlOn7tkXwj0aqTLzHvCyyj9Zh9rNybCiQ
jec+5rSK+J2qexEH4tABa418bGjMutgLyBkxGF71tr4LXDws4OW8Kzrm6UKTOVUb6bMWidhMTk/Q
iqhVfk55x9fxxPQz9Au8PBQHaw7Q4LPHkOAFu99n8cDYQ+BvMvPCOvHCw9MzGkXMSlUGj1k9kD8+
WW+tp5KrrBQnxG4rINn22tPuPjDRAPTjTWbohBarDG6iUT8HfirOGXPppS6dT8GIbkEwvf99qKzX
AIUXG5J6D6fhoRDNi+mmlxQSxgqmruj4GoVZryPMY2xojbONRgF9sONdIa6D5COOv+samRtg79Sg
GeKSs4RnaDmy8t8j2THWAA9nTjpZm50Yhb+aDmeqsU2f8IsXh7mdrSu7L+OVajSw8JCj/SWapiXI
2af1DRFtcox6reYqGLdGESQ0+tLmug/VK/mh7h6BRz8vM7eO6AHXnS8QmbEHLen90v2rRpNGYZsK
TVHi2Y/GXMJZ1MdKzuLKmC5QFPq9+o6DIWNPjFn2Y6eGcUkL6kfJJmqfTXqs6NOFIK+hsNP0jRQM
5rc96u40kPZKzQ7ldhpF3gFnD/N/XrGdaUicj35kMlavsLlztHXlp40DyMf0dJHt+RxS2HV526gu
qTCUIqQeHTFjrxbJQBxH95YqOCHGZAWzH9GVYnrZPpkB/M1Fr0uba6irvWF0V9gj87M1KKTfA6UN
m4n90gIkX9UTTY/A9UEXOMaLgtPyFEuDtUvQ8/IwSwNDt1NjABBJA1N5LhlSIHBYyiRTJF1AI68k
7ym11tzX6Q1Nj4x6yVpLbax61vill/YkucAm4L1n72VIf+0mF/k51fEKZ761UjZ2Viynb0EG29Ai
qG8TFQHrQKhYk1wnemaXca8R9DVLx4vkqz1a6sX26J1jk124vkLjSx7Y2bIy627AP3uWDO7pR4Lz
1vh1N/wOOHyVG710oxgPFSFNzAyie0jjP6zRv40Ifur8nqZSZBU/GOZpnJidHk4JuYS3HuddhlOE
Oy7NfL5CgkEkCjiLJAzyvc+7x1Mg71qRwZS5bAybufXma5zZIGHJgmt4lYD6PWIESFAEZt5133VP
ueVk96Ke6Euh/SSZZeBAOcGGdiLntulqdQIqxFktGEymimUqA3vjum3vr4BTIFZIoLD664nDVc7A
sOnGJW0Nss9IQUZ1o+TcYpMdURsi8MuuXDE3EebldMLoV1U94zV8et0Rup/b3Ex1Lq1TVDqt88BR
r5Y0pEbfYpD1J5MUv4TBJoDC7qGJJpzs5Ii2LIBeP6ntmNvGluQzP1n2IghSvnCNl72dR3oCUWpi
OGt4wz7QDZoKXIVgXl3OyHfoHGgoUiYQmfzI3HMGRVy23rFOTJjoM2Bu5i6z2xBLz+u3Rs2dOzCM
fQPE6UVsCo2CviBvqsyWjcyKx2msEzSoVWBf9SRnfzMmQTNxCMJ2E9mxwoVf0iAeiBlcjaSlnTyp
kAhUQMFea68ui1MoYUNrf8RPWhFlhy4KXcUzY33tbIOom75Le7Cvm0hiIMddSm1ROwAPbvpcOPsa
Pk284DPzep16wVifhElC+47oGZvTLtj1jxIB2riOR4eXuUoMtEVBjSoE8UtOGF9WlbpaK2GywYGc
Uh+Jj2xpUbQFah27EPW+pvlgUwJ3PcoDBmGIdRiFhQsOrqixdT+ikgoQu76Yg6tpOAzMvlcMTqsX
rbIO2HiGvBfD/oxWgA0i2mAV74ZF2fvNa9ZAKIdNO3zyLRr6k6wxl0laWDZLGRnmhQKKUphVuUJM
bzoRRbepJsCRrR+HAk4qZ8hLT9T8NBFsNAes21XPF+RWQ6Id+3JjSdg3W/hSozzyVHPYxpjGaSs2
mwDvdNykO2X6FgsJTBHvIAQKonVTmFRKMr3EY5J3NLm3aa4orl3aBD9mIxwfZGeHLzPVdb+sq6Fp
zhMa63xXk6p919l2GezmQFzo3cpS04LBb/uNFa49STjtL4zSonhZoJqrGY8XcE3Ak7FB9C4868bG
3/aOdlqTtxqP3rBpBg5nS9BxTb1HAxcOKLxjWDJI5vJll45EKYQjB9iRs/lLiDQ1ZlUEPkHoU5GL
xTxAguVH6lD0epA18acLBSjVNzs3vBoQ2p3Q1FXhjt8e8dDcJImGtjtVemkBQI+ZAXZW/k6vK86Y
gpZmezcNThuipR57BqhVEcf3kTkm5WYGxO9+KzOW3Ts9oCS+KHniWr03IP2gG0yRETMlcObyNtc9
K7QVU6lvWrMk0NhVyPeX8DuZuLmGk1AoW61IfoP8+tkChW1F2HihrQusEZ2s6XxxFjixA6ZAVtPe
PSYHFv/oL7X//5fB/i8cKP8Z4Pm/y09w1+9/F8Hy9/8lgf0D+SuSVebF4ByQmiJB/ZcE9g8cHjQg
QaIgZYXVjHnmXxJYx/rDcy8mI/6Ie3Xhc/63BJY/cmCBXv4h81/C2f9BlHL41WsiPAuPn2OTYuKZ
vFtfBLAcr4yWE3J6sauLj6RP/RvCwJgVe5D2ZgE+S6u82ketHzzClmh3UQf7J2pqWgxCbsPcWIft
ZQ+u9ik5XQTVobXBr508jYrWVkI68JocgWCD66oEPNB/K4R6myXdmt6YbqM6R8WJUms9EsXIaa7K
mAPNTBGQseDdd9QbdIi3Zgxe62FOV2VlH6cR3LgX25uyneJthPDeDAqCXcbysfbM7moe0u8QqjlA
zhc2sLMS+VA8N1PfrzW14IEAuHZrWy1Dc4gY69Sg8mhN1igyiO74KsW5z+DhV4Nah8OoF6XDYVPV
k3UtZ0i7BQEiDH9mytsQGAJ0sX6FjcSD898eW84em0l2iKsCRsvtoFhDK/uzcmaKl4G9GgbFtgvi
/gFSxJ0t688oM54deAb80on7A5j6IRiT+AH9PwmTAPjDy9JqEItCVE49H+Y+KI9/Pqz/o7f24ffB
5/93gWT/D8WjX164//xSL94ZmLx/ftfx39/ry//z14sdWn9gEITKx1pqklfn8Wr99WIHwR9EDAYO
1miE1X8Be/9b2+79QcuCtx5shAMb2vw/2nbLRBCPI0hggkWPTsH+P/EXXsysf3NdQQoG/MtHO/7F
lgzrlz//mxO8kIwdYyOEcZJWDgzJKd3K2PapBst8K+3sd0bALzsL3FDMce5F6489hOXuy+eVYNN0
X5YShQNIDQdr44ODH2o/zX2K0z0WQPPzaPG3G3Lz1+X83X2IR+Cni7x8KOwG/PR2wJjW/OI+xFg7
dEif5a5tXOOkczrt5oUXZ/CfvzE6fjGZgCK4mPZdIdiSzX9Pd0N+Pg85Tp5d1mKaG/LC3pBBbtxY
MfoNlhrGZ5D9nSvMT1SddqC3v77Ur84bvgCsCtd0IBX4YFq/bt3QYNyo88yGBfjyK2ej9dgxA3zL
+gRAwpTMAzDz2Dmidl7JvOmY9ZcuU/jRokKinjbvfa8bt8iohhfq71z+xuj35YH78/uxndGqQ6mA
t/ZLaQHVqyWyUTT0TiGO5EVJO94dvV2Qo/RpL7Ffv/5BvtyQywPnCMt2LRsTrc2s+ucHvOwVPXPP
SnZTV6SncHYM+jOM8iORZdgEmV8k4Oe2f/4XTaLh8dcf/2/OEe4H7VgsKsBZiBB0vzzwBkKgtm87
TSovV00N21kX3wGLxZqTp3MXV016h6ttlYk4opFotYx7On86kdiatX/Zj/4jS/ZPesTfXvcAg9/F
SsyKg8gY4/6XbwOMvVIGsttdb2lGRLWSGD57xgcHxKZIv2wVp6e+DquXpKs/PaZoWz3ARNTEuNLo
jYL4jtOgeCPqTSHQGZUktAjS25NsO0wfl6wvmue+SbZGawZ4ScHQEMURJqeibIw92Z4EO1tEO5H4
U0Vn3yzEb1yx9uUB+nqJF1sQD9nltn+94TVqE0hHSbFzyXEzwfUSYE6cbD0+5upCaPTr8YmA3VSQ
bWaGVxwKMywRhTwpmHZb0D/tnt6W/uhN17hBUJvf524n3sZw8ggQTFElZ2b9GlQuKW26Sz/tS8MS
5oj13nHokZeT8oAI0OrtJ/T/ggAM5JrnoaCsaGSY3//6+brUXf92tYiePUx2poA2/fPjbfRDRP5K
nO/mDp8IOK5siRjjd3Dery8tj42J1R0GMcQHh03j508J3MzvRr7XjuwU+WKgqSQ6Qu97Nbvfgwzc
xq8v6st6fXlKTZjZ5mUdhWHxpyf+b5uSj8gunhUfZxcgF7KKAZJpj2TRjP1vVqMv29Ffn8TGZ7PZ
8lZc3GU/bX+jVUpbMyEbeinPeViOj6kn8vvZaPShs5P8vjDj5O7Xl/dlSfrzQ6kEqAUu4HMknT9/
KJzYUORtWexaYps+iN4KCJJBxErfxa2gJvmxZz9NmNdfs/aSCATD5Hc39J9+YcgdGONd6B1sVD9/
BWO4ZNuIS1RKhRoO1lXFc9OVCeRlko3Ov77ef3h6uJMBt5TJkxWaXz6MiN+Yeb5Uu9rw83snoXeA
QshHhkiFHNOw+vbrzzMvD/2XlwJYEwxpljoe269gEsSchCiHRbUTTUP97fS0TNaxX7WEnbdVTwvL
gNZp+sQhgjqN5Coi5/xEZCezaKKhg3RfuVZ4vqB4PjpPdR+FVfdMSIfI3gyJZ5wip61ff/2l//GO
gJdyQlZm4BFfD1iFl3kWyPMd1Dj0JbjZNpGfw9SUTvPw64/6p4ceY24oAgvBIwDsn28+A7lGN1wS
5ZCKziYjl3Onx+FgWE1wcBDNHmO793a//tB/uD7M/ZTBnGEFhJPLl/rbOz3T286skgCj0S6djW+X
0Zn0HByBbmT8BoP9D+8XNOcQCygsKtd3vqyJVYz0fp7qahfhvSk3hZempwKw8Lp3GvhirTntLRsj
xBJFgHsagkL+5oH/p2vl0zmqYvgxsaH+fK2dmP3B8NtyB+ULQFzLFZpTHV53SRX+Biz+T4+6Z+Ka
DcnDuezqP38UBTqA53gudg571mEsbX3QHgpTLIOz/fRf7J3JktxGtm3/5c5Rhr4xe/UGEYgmIzOy
b8icwDLJJByOztE5mq9/C1RVXZHFK96av4lMMkqKCDTux8/Ze+3U7gIJeBlJldH89pb+4jrT9CNq
AycBldXPPYEmzGGZjb4ixMPUB4d8qHvRzEjEpwBDkFxm1q5stKcCw5zg3StSir2/fqp+9SgH1Lt0
TEBA/dutXqAuah166gj4zz+mtu9fjD3cPzKc7kqyyZE72r9lef/i9rJi0h7jfAZ6KvipiIJ86JhN
x+KJfS+6TgxNRRfYDVGxmZ/I/V//wvVl/GktA3RhB4RVEPDAKe3HG6w4IdEcDsl0pFa7zsr2ifHR
74rkX3wIVGKeVXpQoU3w/I8fUkZo2piksiKkE4N7SxkRVMeUsfxf/5hfXDkbnB1LM1QA/CI/XbkC
M6GhUMzCom1cFOhd122AxU5IVxy8IH/9Yb94NWz2Ukr4IOIc/fNJqK3JHJumvj1SoduHUkSZjVuD
inYhH+4S0aFxi+8UnjwqRXp2/+oA3P5xe/584PzV9aT7hhGVHxuwAvx4PcGqoh+eqvZY5L7BPMd9
Rys27f76Q37x7DsA93j4LQBE/7aHo05tgskMymNj0KJOFoqGhXixU9qP2b4DWwxuMUp/V7z8YjPn
Xce9zS9jq/r5/La4YhIzkwuwxJX7jPLQuA3JmXoMnVoepQ+B5q9/5do4+fkFcDhIO5HL7rEizX68
lqnnW2Wx+PVROk7pH6dZJ/BtMkMgaW2DJxaGiMl1FI1PiwqT26gao24j0PUy4vBk8025VvEA7ptT
wGqjPBiqd+ChjeLdczNq/9zrR2dLWUBoYthEzg6nkUbWZXePFC7q5a9/zi/eABc6IsAe9l76Nz/t
TY5vdr1bmfXRVoDoNqrwnThoEuOFVFH9my7+Lz5rXRjZGFDX0Vde//xPWy4oNZhvdk5xC8Qk7q1x
2S+tgUt1Pfr+xz/Lixx2IEYwfOTP2xCG3h5Zw1wcvx+wOxPNkZkANAbILo9//VFr6+unB8LlaEeX
gxXfd6hifvxZZZYao4ki+FjANYG/giyNdoXPlKgtzFdoL4uHm9arl5u+QPK9GebQ/2qKvHgAhQAE
uOA5u51DBMd9oMond5ksDeEGqg3ZgvX7X39be13Sfly/XdYgKm3adSsK5aeb0Lhz583M0Y4E8KWX
anTUWxEUxhVmSdHBWsrS98FER8uwlxlebiXGtm5tIoID0dyAxwKDY5n9XVv3aKsCziJ1MehY+H13
wpwU3o3g9Q9kO5LNi3r9cvRhEv31T+DA9eNSSr+AUgrK4hqZZEO2+fn8J7tW57ldqGNXG952FSt8
TmzbXWUxFcBwt21IEtSdX76P1ANc8jzNOF8vDZM/Onsl4o4pZCgbKqfJdhKH4bRtw0hAPA0N91mE
mVEx/rVrXB5Y0KDxBI7a1fNC4TK5xTQdI8K5k33vSiPcy0Sm8w7Rf/sm3FBlu9xUaFQ4uA0MCQnB
BphQX+YQp+9MJNenBifzeXYncn9124it56X2jUypmrZzF4CZaJc1oLoZ+/qdWBiJPQjMX9wjTUI7
CqgV7VRwSqI8eLJc5IvBgE5jcetoZzTTMbEZgTPNT/ot7f3iAeGo8XWdHvNoykJ/BN1yD0z3m4ln
Ika3szBmZvQ/59GwVXDUOUoPy5s5tcaFB6adWWAd4AUwFn6/Vo8gD79GSZCdHRWZRxoKHfEKNLue
hOORzw5Pyr+wo06fm9BYhkNhLeRuVrK4SUVTEF2OgABlTAKYqp6zT7PdIM6HSuQfhTcZ3zy7UzvG
8DhATbDx/ZWHj+0xa5zkpiIPl+fVreqdHbah2iL9QnqlOm/BMItMVQ5Q/UEr6/5MejkYDGba+i3C
BGDuGVuSW6HG166evHcehBp7nlfOqEnd7KKTgL53nELyw8D8v9hAPgIyNXbynqq56GnKaJRGYfmF
cct0QU/RuSrKQj1HKW6v2Rv6s19FSYpzMce0HI7irXSThy7QzxFzGebm7hK5ABTD2t9Iw8KFOkKM
klMRAQOYwQEgy+wiBzQ27gJhoi+ayM2O7QWqfVib9a3RVN1Vxg7+kmHUis02IVuBTN0Lw6nMfVW6
4XmOVtxUhdb7sw/KH0r9GvNsEB8jRv0pUNi9/NIQJ8AFX2XLGDeBP4CDx6Eg98IHpmdvQd+Xx4qd
4KHXefvoycA5dguHUCwDE3EmYNqvS2DmqAlMR+w6a9Wmto39zpGluxNOjlwIrcGJVh684AbONpIN
JFucZK8YnmMSkI9LomU8ZGN/ol2MG8g3RvTj0obIbC3jroa7s8vw9wo8btN3X2OUiX1LHvOeYBR/
kyPaxDIu6J5u0h55zK43J0WuJEO+dBvOUJC3YYSmgU3sYEEXfJ+aLOeo40KcxlCMQhI/qALkvFVL
WMY5bs6rYSHvOgiEPgvhOPDRM+Z8KcGBFwQ5IzCbGzO8RI5qbKvMhdKm0crqUbJYk8aL+n0YOlI5
CgvqO4ECG498j+dwFud+SZaXlhDdwzRl1kdGMu23JAWHb5h+/b40qIkCBv89K+fBioZ0nyhX3oA8
V1dBlQkT7UifBVtOPJDVcfJsGayRHU3m9SHMRnUdEG34rtpsOlZggE7Ygs37DpMvLkXD3umCjNVZ
gRZ0tY8YufXYBkdl6fum1/YHHgx8jnRf486c+r1X2QgM8dUfjaphGNFO/RLRfjDny5zpKA6XVHG5
6loNJCo0wVMyGsOLm3PMIyjG0ztv9qpyT/msj1Nvz1/CYMJeskxUM/loQvAPFEnYGNtW9Hw64yDz
QpZsr3SnuyqJlpchsy0INpMdT8Gg1S35UQZrdzMZ75acybw1bUF2qC6fwa+El5PJuLNpedZi0p2n
uHISbGbmODqrSzHvD8gw5S5BXHR0KWZOXpR0jwbZIS1pNpA3eYhtdQuQURjbWWh82jl8+H1q9rm1
s7oFmbSHJTDbUw9FV1MZlXtzIHM+S5Xz6KmIAAbuc756cu1mXw9KH9AWlV99DisPmjya9676No05
E47FLT7oTTqreQ8LwVXPAhlH0sUh7bD4TkESbAU52VuEysFDY5XRZd8PiLpTHzC5N2oWc+E0yZuv
u+imV7I6jTVWxl65BlY2zxw++QR7nK2yxz+uxaXXpsWxnBBnV5aT753WKrZzFIyAoloMoroZiI2w
B+JECIagKQMPoNDG3iIo4qKZ+3UHoYZ4HcGPI5miPfdA8G+UfyrQV+/zwO6Pljsi1SQEC7dfP394
hhrOxlS4F3Mxq8/w2JjZAHO+s5XXHrowUA+Fje2hDAzxdXar5VmNstiBrj70tl3cDYH73K1qHdMY
x3gZp8ncCHtCgybqhJSVIZf80oTj9We3cN3zEHrpqXTQHS4pngxcRbO48GYHvpWihwvfbnH6S+W2
2WNVIsrbtJ2RX5XaHW8aTOkgAHrIWjv+Ay+20wmlL3mZ6d3iEjPgtIO/Kw0kixtvDbk0DS97tMcA
xEvqTI/4pXAwYaDchR4zrMBW1wZQVDIzVEqnGxx6+ICvxp9jmpp4zLCnhY8imMq7uk8U43DbwIE5
9hbVaRc4H8Js071bOJ0ZVyBeMJZ4Ii4QOVkAMOt0k8yRuvC8nOQEQxZXuLePM+OGdwCjUAxKLelk
uJ4++PCe2ljotrjS89J9FQlxZTCSvHSJC7dRzEBGjmdxGmT2biKdd1umRfUNTbJ1rXzhPemoAhXV
Q7O40kWG3jxTdsFiWpO10Q0+BLqaRKg7nSoboVRdX+DTX7BBYXKcozCA7eCLazVjrYjksFy25Wo0
JTwFfysCB/wUVrtJXOcNuhMBDgbuwtno0FGB4Mzj0S9Im2688t50fRvh6qoXd1WzXLJgfQACRZpA
tXLZVWmDJ1CTBjClPPBBGqva0BfIDAmuCRt9lWYMHRzpFDdND8mVPjDYqqmWMGmcd4mu/8VsIVHI
ZbA+ZV1oHPskeLaUtWxDpG0gAApMFTgjnQtIXihK6jLfVlUkj0hLxC7VI3bOyjOOGdbi2LIq54qE
imt7XIOmNEdHEoHQ9GqPfX9NsdrOLPsPjNHKg0xbcV56Irn5Y2RuTaCdmzwXzr2D3u7aUPPI+hX1
NAKD6B7haPfQMo/rAebA/KzxeWLAmEPintL6RTitESPUSJ4n2XR3xljjq8/qoN6X6yXqgnw+erYc
4P/77TFoxxQoBRbuhFW8slPr0bXyhbJ/9tnQTJODiUX81TntfCJVqvRkdstbKOx243R9uLe7HCJB
BeCIAPcC9WJrtvcUON9WrNCrxhp5qUX7MhAN9hlnCKiSmVI7YA20WH/H3Mti9O2vienVtw7rAv6n
crkP8v6ZWJtkL6FM3YlhKYC+UkwfUryl+BWrZWsNZOQOLVPIweZg3UZ9eTZ97Eeu32O0bsr2MoyQ
AYu6iPBXggrrZHvhohE+cwg5zGywxGWDIdsDZ0tf2tBIL+ZS3LtIVIuZoDfd9eq0VEDVJjepriIH
CDHvQB83iftOIsVa2004qXAq7Sg2d1Wpss8ZGWsnoKbEibR+cpQoGONmEeHOkB28t3YEbOAjya+y
qdvZZbUWmu15lgP2v7Z/jkw9bQCIDqSrIezdmGj4tjjSwEVYfhaZ+2DVDLuG/yTncsEfhLtXoP1T
+D1rK9p2OdykajD8syx6ATGi1gddGsZhyRzFBlAGZ0mmw80kPfVFVZV/CKrpYagTb2/JxdyT8FK+
DGOqDyNHn51dj49NNNkMeZT3TLZufm7TdNx1+ZifUyOKYhOhvFvNp8JU5oVdjOY1iCx9EHjWjlaT
IkRCSx83hupOS4mgdswcc9/7EntpE1CcDeH05LozronQUNtAubiY7I5cGOG8ZoWnY1BYAPD7kSfc
SlpaAhgOyxW+62XsilaBj7c3suo6GjF85K037OyxcW/ImAkuLFF8sbqsf+6Txj2yomv4hT1tQ4lF
yh289H2cPew/TYXfynby584fhrfW8Ou7KPOzT0jPN27jVYehDJ3Lfky6GKVIC0Ai0idDW1V0zCp6
CTUEXIxCDiGWdJqJrRC6+oZ6LoudWXUsKAcx0GbOzKMJDvUaexki9JRN1zQSY2eIAanrTDUtdKKx
owGK55atZGGwAKHXr2i7ECAjaXtsDiGKAE2h1JHoluVYM2W7kXloU3xOc2zMEO5AaMmt00XqfsqL
9Ih9JY3HMm9xUMzuFktIsvU5w8QSYNuZTNmJg2nYG1tSHIiv6ptmj7GAILo2dZKNS2FPwJrM9Xku
mtWQqv1LejTtfoZwz3Pqn9pgDivox2N9Y2WedYO63cAlqPRFmA8DGFxOxF2TpvcFZ6YNHzDGfYho
nbH9SoedwiOUfLrxJt59p2twDCXLVVFn7+Zs+tfYQfRduchrXVHga2P56pIdtw3K/BzCeABDAZ+1
FtgMh6aa75bAK/a2KfxPDiHUl0VdLwAr0MFjnPGHJ8wC1VXD6CUWXnXda/3KTEBt3M58qfJc3xhD
TTy2sI2Nrfx+26EgPhZWx3nd7vM7zI7s2zTBN2YPg7lQzghV0B1OlrYzDub430jQwt4sp3yHDD96
Hi1b7gqZfcm9cbnCfALZEXh0gFmB4Qc+uvngLaL8qqmt9j2qhgvLxgMxSgKRbJs1NzApVjBuMH7c
NvC2Xt0VbzKWCBUTyy6fjK4j5Kjzw32ekB6ZzpbP8DAZNvaUzjcoVt7DVM3xsGRoy1sRvOeNIslx
kIRDCdd9HDyOvFXpq9gaABzBtpMOTI4iYPuQy2swcLcs1a90oix9qqPoysqH6QgGsj5AuOwBOS3V
U1n1FRtKncRaOflpZBa+6/wZ+19h+49gAg9YkrqLiKy/AyGP7Rs5U/3ObKdrkpWmrVHxcHtDpO78
FM2xWTTPtjvCE62CNUpyarcLIsJTVBJhAycoiKFl2eN+8rvhCkogJJy8J8+o5Py4HYsphP2NnfgS
5li+TVNU3iYTlqE0UuxOvrldZl2ezIS+6kbjidr3jrD3ZjktsSzlEcqV3qmQPpZtOPBFh87dFnJY
8UHu8m2iIr0yksDajUtyNjKnf8C0KrB2e8hikMPFnRXUX4ENAPJpjI7qgDePFhLy6YAByS1i/glB
EavjS5BN48Fz1WmAhX7dp6N9iWPsNcrbD5HJYB+0Vn0cvXbem0tkQs0Zy9Okax/ulfL1B3YhWCBG
WusnTKripQhl+9Vrvsk24Kzp1ebRTqo2JnIUMb69lJ/Tusli2/GHU6tHFxjjpG8Xe2YLGf2q39ng
yI74LUKQdz1RPGZpYQxfz/JKpIAvEz+5T0cWryRdCgxSlXxgd522tsLMKdM8he2aTzVwKbcGhIFj
Ps7hK2G2a8Cxc25Xr0k5Tseh6RM6UbnY9UMmuKwWcVVB9N4C3D21YwRnumiaZzrTwQ0U1KjcCGle
eU6UXo01AZUIFupo32ZNbnJCb8W4F5wwLNgnicE+6kFCh27Q5tCKiP4zd547Y7e38GqkfKFGjRir
52Y1U/Ys6TWOhpYjyCOBXUQf0qm+CPL8VngBxq6UElwsZIi7c44dIl+avQkt5QLNEIaFJlTPS4kB
H9MPCfBEbEpSMO0VpuX3a+gUKdvWmuIpLGiG2T09KyYCWHR6II5bWBC5ooye/NjxFwvATFXs+Zjx
Oglx61oyG66npDC3WOrcXQFV0kKJtQXreA6G7E1jgaGLmPXHio7Z3oqMXbP4zcZKTNoTTTRcjk6U
HIvRvW3XRFkU35SfwlZPpnbrbWNO9gagKQzEekymF4YjADg8TtK16TffiPOs3mq2R+hFeiaMVYKG
zZQ4WPhMzwPd608kOZFSkFJpO5sSS/4HHArrAHDhNVKq3I2QBzcDytELCw/nRWBYl1BzXipyuC6C
slNx1gxPNdjXy8J19DEqgZACN1h2ZRT2n7U/+OFhTsZ+p1yX9RdPoXcYQZQ9FJOXx2TJNwdHFcN5
QpR2Ukk274XtileHpivUhVYQAdxpdbYLbOxBhNPODrPs2tBNeOCkpWOfiu808JReUhnUR8jB0bFz
U2Pb9r57wilmUsP2zhMthegtCGv88sLvzoD5gtsIOM83NUY8hXVIHT7Mldr7Ha8sxyl7nxZTf7ck
mX8Ltj7fLIKOjpe2w1qLeZfdpIEQB7kzvOW6wtHaExgcbiau4YPZO+SwmXPqf82Y6hI71mXtbYXB
bBu0M6cZ6oZTMqTdmc2aPMIwCS6b3le4hy0jOA52Xl5UBtn1G6IDl1PjdcmnJRCI2QNtXoR1aj1b
9Jj2+ZJjVUtMMbC0gnYmmCsbX9sEgaPMVL+3TGxGuIfKGvHpCBK3CuSLGTrtg9W6zXUKKI+NUMKz
2k6sZPUmItgK+EaagzxJQVG94crg/91CM0xXXMR09pmCxc5STF96gYfTb0RxyGcLD09SL+PNYhjt
XZ3AXyySSj1Kso2oJqqZs6DO1a4Rvr7M/dFc4zf6IY+DJcJ3vuSW9RUOVXsl07F8hzVIax6wmrzV
s8AcaS4q86/KvqIICJuaxIGwZ9qfN0jW42DK7Bcois23bshbUkEtDYdXhmzMOJ1JjzYqO7mtyJlg
6+XEfYV9oGrObVAZ9tYaPf/YNGbwdc4QbC6si9/SuU7DS+ow/0imEvsq/DKRbAdinMFPEeJ+qfyK
iNqsM5pHIxXuc1SU/RezUopuYZIS4Vf3q42Hpep16EiVX0rN1x2kkV2lWLceMOM4z0WUN99c1zVf
uckBLuAsIhHQJtFxEFKpmAllGkKM7AtC+hwDGRDiwnDfcaSjf5/bx0Q49oMCmwvOyHRKdsZsrjap
Xbtn0eHO5TRJnOgGB0jjxGJYVahROj1VS4hgsqlLZMLu9+/lALHcdkrCb6bAbD538+Th4M01f1U9
K94IxJqmYxDdOMhLzt4gWtojkYAcNwXTE17JwjyM5RydZLssMMX8IW/O6WqFx+U7Zd2DVCOCicRM
00NQMibNtBbdg5Yk5e7dUrr7UsJ3iTXBtQ8OOd34LcJEEFCpw9aJzbxtsy0YYwe7UgRsMbV565NB
Om3cdQyF2BAEoslyRs8Wge68DCBvPDSh7A9qABuCN23ggnSrMXxrITdKKf+V5e55SqW1Z2BGZVF2
jG7zjokXLB66G2RyLcUDLY30E214TtCRodz9YI1gU0GKn+ify31UyuIZFJrON5HHnKkwsHEk1dx/
6cahv7ZmQhx93JPZZcS495qGLP97ACu449eJZdhHPKec6JPzVPNgbhHoI8SLBvUZcm1yjqRMzwHa
3H3SaHkME58xbhXM6Tu2YXnlzRJNg0YTrHetT+NpKwUHJBB42sYFZ4Lwjk091w9BqSZJuEU+Q+bJ
Bp5GuInMKbuQv22dJLsaaI0/0xHIsm1LhheLRdFNb3XkNY9yrPovEjNIQIvOMd4MG1mmVzvNI11N
g8PdjM8kC3MngEOrx6fWdNqXJqJhkVtV+MyZwb8OnHSC5ZRHZ7zD1AdN0fls8hW23aBjvWJsSj2e
YEmLI0BUw14KiVqs8+ytORnUlT0L6TXvAfypieZsvoUXgYbRseaU9HEFSRGyV+ikhyEYzU+qyLNw
W/QoAOlgrY5xLd3nkA59BXTR4UY00mMo0ZoFNzOX6lKD2bl25rZL7lFYsO/SDCZBGHUr1t1QnCPY
ULdRXyXF3kroq4L15aUnGaymAQr0d4eCYRYnBGLes9OAUks6X30GXeJ/9R0hr4RKbdqQ88jyYIKe
PveGG5SbgpN5xZQok6CyiKJZw1xWnYpUizsQdO1Fj4IYRYaxEU8gfkpuQjUwOdp3UBBlrKXnLJvK
DpFfafi6R3pU45MRZvJI4BgvLAMDmI0wxCA2mq9sC8lZBH7xAAawAeoYiu6UeV3wlcPOWMa17nk3
sh4JMgXBYiBSNWoqMyz29oE6OpX72k1sTFj0ET8V82JTZ9XK7i5wpIh7tqLGj8M2T+SFPw/4OMMg
ba8gSSODHBlxvIqCRztnenVd5byds0dWZa0KVl2SbD4xneJyYg2bq5uxC2eKDkjsO5OJEbCtdXA9
IED7psy0tonl1Sz3viLOBlDk+n73ioPOdbjKvKu5y/ermIXQ2a6CnmzlI+s9H8L/FHzBS+GsAIgx
stuH3plH5nWJ7PdyXZkrNoB9tEzTFeD7dBtVtbqvMhjtmzVhc0dRzw6U+/wxHWfzYEOTPPtwBbkG
6H5vuyCpvVcoqUXGEVL4NFHpq68dKm7SREDNoa4Eh6G2LEFTzTZR1Tein/Sh6Zv6AjpyfQGz0jz1
CwGd6yanCIW3AVq0Qdvh/Z74a0xiKmv7aGbJTeH5rJEgRFjnvKRmETHBaD1zpDQPhVTEpaeGuG95
vm9wgCfnEXvKjgxlfTRSQL9qoqaGX7twkWY7K/vLQAMejAOAQbRGjTAxTnNpAg2sax44myxcd0se
pj7YNjPXuMobim1Qq4xkGNeAmBuWEIB6zkpCxCrSLlT4yJv7oXmclMW7WLV+dKOV1gA2efWTJiLq
1SnbJoYM0jIR6bxTzTwh3TghsiLbUt6jy9N9yDujTKnLau+tYEOhSraW5ogb+SzLttNXjELZsnof
kXHlov6jeJBHfLjOEUuuB/zM41HRTGi3ioyD7Ui6jYMPeh6fXLP3qRtbNikvdNA3OnPxQKFlyA1l
Dw9vLyNmlEKFttiOQcGGSXVoX3KMH27mBrbsqIQ7bUTXIeOXk3VLj+pmsIg4CCuTOA7seltyeJBA
q8k4DcPYnWhN8Gs84UCmpjVuHKeioQQsA80ab1Rdx1LVe276h8Tp//vqHmf18ff/+lJzbGnn+4+U
hNs/e+Q8ZIb/UtX9W2LMllyHtu5+/g/+MNW57t+8VWYZBBBCMJOtvrXxo+v//l+u8zc05hG9IgS4
BKmG+Gj/YaozLOtvaNeQr6BBJiOCDM5/2WUNC78sGxYbSYRvBKOr95/Y6r7ruP5b9oMACiLOqv7D
+Mf3Q2v9o0ip5WRuAsZ2KFwGCnhGWvORJuNyT8MI92i/gjTGwbN2LgwJKlU6OgmQtgcbVFy/k625
XNRg7ouimtB7cFwmr9wdqMfMStTMLn1IH6Mu69ukY+6zcpGDc2VhzqWjA4iVNzYdHkfPS54LayQ4
AtJq8apaUAo1RyOqYpcyfCjbhfGUO52plCK6NCpRZ9Lal0+zCNyHoaAsBv5Wx1kpnpoUEJkxOnW7
xTPjQdluLHoZieSAXo/hLg/H5CXz6urLFFH5bP9073+hqPwuQf3xgmIXo1zAwcUhyfnubPqTmE1E
+GkLMpw2mVdYj0s9tCc8w3QtGpo/d/XcWV/7fCx2Psb5bjv2I0nYTdI192zB+Qtqm/Hbgiz8uCQ9
7VDgNSD+3CV7aO1yghZXufokReE5RyZD6W++/I+ayfVhwPGI4cPDQ/3d+Pbjw0CiOU67FTJIrIji
AO8lB3gJ0843snAHDP93CaY/SeT+/QN/0kw67PoiwIe4YT+jTWICaEk48lKcDe7d7GJ8Czyas1N4
Mgdnb4jqqliK66KwT20yv9iJ3nVhu53y8TfavR91sX98L2RkeF6dCD+cs2o9/3QT7RabAQ+8hxQn
gUQG/+JkMCH7jfz+l59i2biiHC67t+ZC/flTlNE1XRAQiUB+fH/Vtla7a5xB/+amfs8w++mJ9JH1
IaxcDbzgZX/8GAfkfObKiHJZhka5yWp3FXRaSXrJwCZ5FoOwbLC+zfxiUtU+t56PyG3wTfnWOkvz
jWNBssv4BAfaUY1xTFJeQHov8w/LLjqHpzMh0mQAnb0bUCvHpitqfTSjYocP5TwQvneLK6qUO1mk
6kEXXfWpUcI/zR5b79ZLil2a2TSomoq9bbPYHeqQyipgF2tCHC05LYR5OHBXvr+p/9Fu9r+zgN+o
j+qhbz8++vOb+j/rB3yp1Qy+RfT/98d/7P745/SjXreJH/5hB5Cun++Gj3WH6cDb/JNysP6b/9s/
/EdU2W/2K8vkef2fN6zjW9Znf96uvv/7f+xXRmBh6F5NZnhA4SWz8fyxXRmB+zdwSuSUoeE22S3W
6LN/msDNv4HlwUVim2gLEM2zlXX10Iu//5e1WsfZo6IQHT2nH7S9//zd/1hMuWT/oy30RyOH5yHd
BS5hIt71Qr7Ed0/xn17LhRO9MZIlv6u0BhCU1VlNHmIYXdAAJQMstaP6HGhtfExd3t/4uD7lb1Te
qwr2v9+lf34D0tVcvgxJ0j+9srZs8rpt2mCXVhw/2gbGuSsqCwpt8htR9I+Lwx+fhMmKgSIbM9fv
p7fWa1ojKc0RwYll8U7BBopFVZS/+T3/fkW5pqsOmihTkul+dv2KsDBre3DdHU02k6CLGYkhwNGU
Y6TZQ2+2OXTQ5aqMa58R2oueajv7jST7R5n0+kO/Ywewd6GVxou0Xog/3dQoqJpAStvdkVbV7ZTf
+eeCXg3CI2iTkw+b1zET4zcLPIL8f7uT/uoTtanJTO5n9NOdjOwyaQqz9XZ03yT8NIGs7sJAbtNv
F5rk0S6arDa9AIAxLlsRgUSnXerN4ANVXt+knMGf1GKOCDrywruqlM8uZmq/ecuznkUSDniawdaO
nMvGWn1OoDxp/E+clbxNBEIIyL7ACwEUrSI/hG9q9Yc2FO6jGdbldMi8ifN6G8jM/Srx5Ddoko1q
ROs4Jk9krcpP3Cx5HxSO+448Jdf7GRdnfyylxazDbyL/Pp2j7HUBduzf9ciFESXmkLZoNs1gkkJE
Ap9Tj9SFa4KHxfCUEyJ3cBlN6n1Y5RYNTn9xurXhoF+CUYDotCY3UtfJUNgPqR+wSM9ZIJ8WH73M
IVrFV4A0BZySunVxYtM6Hd58Yhi+OKlnxqZfjsDkdDZNG/JJwa0v68mJMYS2FHwFHZzDASHPjoN3
m7JVCQB9A3Rq9puwKBT5WTOuxkpyyI2VYowTazj+ZWz3/Rr5CrZJxH2t0ouqXcJm55dg9NbIlHKf
Qdgmt2qYEdwVyeBdhyKD+cThL9pY5YKYcSqW8CoYy4yjtZWFX8p1xLB1Q68lMCez3Jj8IYl4PU/I
NvSXFbjMizIcxkJ94GmxHpYcIvFGTzCmtnZXlt+aKKPHD9kW1AqXU99WrX6vJTl0dM1rpKJt6IkU
XdLUfEmQAOH07Kxja4w6gILYZ3c0oMRV1PnRpzbV4mNss5WiZ9CX2wTh4nwqHN0cQOb2h8A1wssy
nwN9KY3I/dwoo7i1G6dWxDjY7qkaomAhAcexz9NEi3ODdDW602zobexnhNltrCllZsHIli6OHXS7
pJ8bnzMucGayu93xerLQKGxdYnqtOKqZZG08tGrPKtfijn4Zo+jMVdFAmzYEzoAeG3UVOhP5XGou
Gp3lLMihkdL8ZZS4NG6FWF4y44/ySZaxssvoPguiZthC+CBfm7bacugQmoOSnkOviYekIhFtGYxl
iTtR47FxxyJ9d/XMKLSKaFVAbFahT9O3J/wAMvcXReuz3Dr9YqJG9MDVbu3SN5wb6TD0I1uRoyDJ
c119Ld2qn7ZZmSz38zDXn0NQkV/SnuRcQPZGcjfX5KeIXAb+xvJU+tQgwSo2ciTyL6jD6jbK4Dps
ge4TeZZZfbqTCbluhOqVsttDFfCewfCUr609Vd+iCt0xaOhCv3ZLmLxbqUlyrogsYSHm/H/Mndlu
3NiapV+l0Pc8ILk5XvQNY1YopAiNlm8IDTbnaZObm+TT1xdZiS6n+1QlDhoNFJAwnGk5FYogN/9h
rW/VjCV6p6jMfUuJHt+PpZzNCJcqrGvTT1BS5CWkyYizvAxWKLPIVITyyH1i+Xl49pCyDwxZaus1
rmIIt3C46MbYp4PqBbFr35kDs5XICwaLbBs1D/y+M8xpndpX+OSV1mFvM7NpnTWaCp9RTRYub53B
dDga8YG/oy5j4mgTU5IjLafg4yAzbPjy4xXup1ic2AxzRZoSayDnK9KgvyqzAEok96LtEf2Ign0G
m7dWAw0aQYRHWGTAw2EBYg+wtJMso4F7B0qxRR5YFDL04RgwM5vDBbL5+6Skwfa/8VsyiHD6M17x
BTh86oYkoUWRQhNerM30BpdnwYhK56ImyCmo3wMCW870YzSZCCBtEQnCZu692agtrDZj/MnonHUC
t5t6wxphPmFXK2PuiOt4eXL9Hroo2TOAzPLWSta2Y8pgZdez8NehlEW41oBCn6omH3w2siInBIbM
ruaGYT5X5lRI7xmOA3ojUOIBUSheX1h/81SzrkXBr+UJjzSUt4AIQNY4VnCdKfz6LAWdo7IBwPmm
VNogrxBqrfUBxrznjFuK0Dvisp7sQ5dXZr+eLLOXmF9sw912HATqb2qLv3aTruuZGCgxT+LDYRkV
/G4hCxrOQ1WXLu4TEpvK/tJYsXuTL3CiHJ9P7pca9p803v/su8EMwdcF2YZJxm/10sIav2ED626w
ShhnbVfLWmtMOKMo2Wrlw4///tv91udffzqqWTxrDFDInXX/+PNfyhYp60VyoDmbcUnUBWcQRMYU
fSaGMomGNnLJ8pArnea5Bsk1m/WzDfU9Xg8jt+FmCLu+XHeOhzRnQBV0AgDeY3hJRBKvjLGe9YmR
OcuRDmnUjPogyYYfNc9h//9fFzT+kIOSP/6NJqj/t62qv94HBmV/bYD+R/ZDLiXlf90O8TghA/oh
+8Q7++OPJu3w9b//1/Xv/NkSBYCxKE4tJnJXrJwruKv+bIoC/x84zbCYCu/qKKRb+LMlYoLHX2Dw
h62Wjim4FtZ/tkTuPzDaUdb7TPH4Em6L3zqg/64jus4P/3rHwwIRuBJA6PmM8X7HFRjVwlp4Dout
boBm4aYHq49IRt6w7pqaVVjNCFDh4N9J20aFanhIyBkARKLKm49C9n+Hh8DT//srCsOAiQZdhc9g
U5jXluOXG8NrWNClHVn2Q8jwDSsNWiRESweCs6wjbeVXKtEMkQbAPC7wZpJsp6Y/QpDzN2qMzduF
PKCzG3eowBchvpHP4u46IqO3KNhA4aCRIdgYenFWAelFyD1tr0KzSC7mQ+cOn7HdJ5umHNWtU+TB
KWbqeMdSwrwJXR89H95cluwSUUWvJuMBaUR9Z1e+e+T0HyJQyqA+SvAgP8XkeLuqUPGxdIv6xADH
XzWqJPVp6HfahCaYGRUloHA+2WyXq7EpvvNCxB4nyfw1DktNSpOxrNreIQfLTx6csjxOUDJeysHr
tpmopvfCIrRmShloQZ7vTPHpG8Wbl5t3Om2fNblc247WjYdMBlwmLb8FeStXZWulF4ImkZBMvMFh
b7m3KJtYR1jdvNG97E9L5y6E2sTTtkjd/rm+ukmDsO4PPVkVUV9a4hDOIGGzySFildUZ8uJC3Ie6
cT6hQGUbt+VxQNDMJ5snSElzYJj3sTL0RVsYG4FNx6B1bHP+US9JghjRTCn7R/I7BjaCgJhTTzrv
pe6ykrWmdYsKIov3MrQw/Cy3HvVbPwJXNsaX1jW/eT4fX5t0IcJZVrsG7kxjJgWqT3+S4gAJO6VU
K0lQCfPB3CdAuaKRZd8R3DakI4X0dPLKTyrbfI0JHVFxow8wqecoGN3hVONw36H+bKPxioZyXX00
8zB9tlk7rwpnMIh6LYf1iAArbfABhGhVeTIeUtut1jxMEUMIu3zyUQRHqPRu0xL8AIr8r7xKEH5r
eCuTNuTOppJB7pL+sPJ238z1t6JfwMTn8bCnXdERq2Jgk4X7mEwNuq2y2/sEQ0eLTy1Qav9eLHAR
IyMIugOdt0lx2j5QRtk6goewYpptnpHvztNWBTGCduE55yRO5j0uwfAZpw4faWcEt0trksvc9fgA
48y07hv0vRimoPjggfPboyV771yX9XiLlVRer2SpnU3rF667Ujatw5rGkADwsNfpEWVbsM7sgFVd
3SbErKn5nRT24mJ03o54Wa7BpXAM/9QnjUAQSZUfHz2A7el9M3qUShk1N7mmCC3w8cX4IqZoAn8W
RGkL0fliNu60gPaRMzEc1+3kztEtoXYqKO51vJ3cpPhWLw1+0+rJzFqXh2eCsiMm8GceoO9hocJI
5iJcn7CF3AhHuw9zvkCJI1F7i4WUcSdQe/rLxsbNHFrvmVyKs6QbhnZe+SZR7r5DEnNBLibOTOOH
mfrqEgbKfDLGpD6JuBoUKFG/+zKaeFk1doE4mplxRG0+Ug+2ePnQQmMbnuw90pF4kwcmeNE4Q15U
wvEXuqzUyp3SbM9Cc3mdK24sZv7985x54S4Ixz2+XL0nTM//WQwc2mvT0v1bQyLdY1qTabmSY+Ud
tWwzKPWtpe/CfEx3Y+iHJGc57QgVqUbBSw7uburEuELZMeylLTU6am8qHtikYoksuVzP6FmGl5Rd
aAlTmJZ+q1wjP5CDGhcvS6i94CkXVhXsJiuQKH4DLHHtD7rpCe73nFvxXeaQyx6GQJ6ZAufehoKM
jHq7bt1TW5shATjgt1/8xrSeYr++JTbEuS+yuD4HLqlNEfM4YKqFY+HvJTu7axww4+SCf2pytxkC
YK2hXNdrnQOidyyMBE0btmLVzbkm0hKbWK56axWYmXMQrZ/tilrl+Mz6qdl2YTzd4NLFFaEbZT2V
MR6bqBtR7kSGz6QjQm08nTFZfhdTDLtVzsHCOVHHt13hl88BLUBGrpSyxapu8vxzJmk5kyEGyUUH
07l25XTmkpnO/pCGt2z205aRdWrIDUIi64kdn/VkZHwRSHf3gFlArrqRA8NEr8ZmrFCPaSD1Hut6
9ZjMVfloe8aZ+10fyOsqTooBBXKO2JSnxMWehEbM2iScuSv8cKhtK9C1ZV4n7y4tzG6SVxr2uFQP
nsc2XHTCqaO89IPbMBcH3Pto9kWBLVsunXibwZLh6ppCa3jMDNKeBrQvW3TD+EoQ40KbS5tAmnRE
TnvyU8d7bTmHJozSTX4aeYsRGZcJlFjf7Z+6oSKdvVNZ/MDvuh1SSwJQCAhGnNsWF0GPG/n1NYKZ
lE/vAjAdB2U5GBINS1dDz+3a5Z5e18fv4Aj0pIZgG1aI8sEgD8sO2uKZjtVN9u7ccAyM0/BUzf7t
RNj1lovQPMwZu/gCt/4mhHHN/TJq7EeGVuppJkHxnCAlu9Rjw6hrEeau8srllnQJ46VvyRwh8mRH
DtbAHUw3wnBPbxIH6VoJ1Hc9x414s4cGa4a6ZiaRg8ThkNZPvcy7N9IsvVMKRv08Q4FEkUXSDWlC
mImuCQiDxX2XAMfZEvLAGYysZbQZmlxtwpYC0pULTq3r4M4LiweVUok1JkzeZJHxcSmC4dGEgYG6
WZmEorelIQ5po8S8UbnSqzD1e1QLV41X2E/BLW6rJ7PO23d8x1yHk490v1bBe4EQA1Z83qRnBAYm
IQ9O320nMyv3oESSZw9xO+Este1dhOxAty/lXL3mCyOelVdW7o2bIswaY0F44og+h3nXEDAoIvko
5oGass1kljCsRS/6r2FKUFQP3qbzZbF1QJSd5YKfWrcukdmWqC8A5NoTjHb7Ky0Awaz/uAftpeRi
SWuc573j1tFM1OQ+53F1zFHmrYNkRrlediX6eWtCijGWN+R8tG9/HBBJlqnbPAzjt6XUwbocwviu
tbpKUMGZ3GlxUWeH2SJKbcWV1WxiczIx1yO3SW4WzV7xZKIQeZIYk4j8zuynEn0/Ey3e2SnEoBgg
6GcyPHwhNOQo8DzNMRMM03mZVJ89pyi3mUvk7J33o+FxrwkUf+uK2YeCJRlPSLpiqjoPze75j8dy
Z/clBsC+C39ixg5vwyboIeSbIYkbInGspyI3r1tP3Zhw/NkCNmsBmDJmTjQQabr0JYkWVZLMZ4nh
bt0Glv6G1oAJ0JjE57TCTsa2LgsRyA/tm4ChdYoRnA4rp3Om8x//kUqDCxK9F78SY8XSAjNt+5aG
riRfVblBtgIFxA/QODPnG8PuigCg1vtM3ar46YmCeEHyBdh1eJVzwNQ/JRs9WdPZNDwQk8Xcfus1
20zM9vlira3B44+8sX2bl9E8080mu5ZhGpyfMuhWyHlCXJ85z6HHCrQ9OWTj0m8ck4MpmYHAPgaO
Ss6oAPv/ePuTcAzvHeSEv7R5/2RicF1L/aV3YoGE7sFl5SBAZNHM/7VTIXXJc4oxIAJj4uxO+0Ac
pNeH69Rq9blWBBCP1/e1sV2oAbMZv9aoOS41NcR/vJJ/aRX5/wKs/stK8n/GDjKgLfyve+6tfK8/
mbj8Z799/fo/OdT/QMPBMtHjkwFbxgbs/7Tb7j/owAObfpqaJKAdZ6nzZ8PtWuwgTciN1yb42o7/
Z8PtoKahGb1iowWya9/z/pWO+7c5E6Rih4GfoPNgl+78XyDTonNjGVPsRLj4pmI/4Zt8cQo3vCE3
r78lc9I0/7XJFls5rk82dMQceEiuf99UmSSND33TjySsw8UQqesTE621RXIJXXS7dckpu/zyafyz
W4N3/9db4/o92Qqy5ARPyD/+dXv2SxPfdNgrIQ8r3KpLhcFwnDmiiBHGG7bYuNcm4Lkbzwcjt4FN
knxTToP8fE6cn5OQ5Ydu7bFZJUJMr+EgdPCvrQx5daQFhKzvXG5dX/w+5hSN8mJS2iWBJxjaIxKV
MdXHS+/du1bDMfPHk4FgpfnvRpp/8KF+GbBy8dgo+xzUd1xpbMKv79sv7wuhvGympNHAM3HBMjRY
InZJKRYZtU2qzEOGFJtMRs+W9yRFS+vYZQrSfelQzZGo0/HImymdygfXKqiT/uZTux5Yv706TjML
Yis3CXfHdVj0y6tzJqchKQTJcxs3kx0ZwvLO0sGWijaS/ZTsqszfG9KgZUb5OXs7m/nHz4ZR8pUo
YvTfFTaQS6XqwsAIAL9qTZhz2P7tywz/unZm8kUEBJwp9ATMaoX5+7AWT7AXspeki3Bj95Alsdzw
0+SwkEpz75vyC5vXsoELLYmS0s5HR3iRpGn2h3sZ1OXtjCDzzYNPjkGmHjG5T6hT8rkkMVQFsvMO
3Zi4GEANloJtllozj3rXese1Ml/jskey3Yu5SHdX0HG6ngJjWM50p+V0ccLM+lhiPHb7lg0mFIJW
ybpAmQmBNzJCcrYueVgt9kZIvDrkcTdBbkeYPmE1R0TWTmRAIy7NzymVw7RLEMMSRpEUTr8eONwS
IoeRmQ6PJE6h72rjKfjwjWuhhp/N6A+qNIbtiDQG/gVhWMUqHgyfjbHlt5osJa45YxkaeZCq7e37
eazj+bDAYyQorRkMPG0gDKghUYJKRCd6eofP5VWsYkJuBkpxB35s5rIJFUtRbDhw+D8u7WyCxcIW
1kZQAOyL7OeEyopohxVuy+x0RVXJU531mN5sE7sBEvaSiFaCqBK9SjAZ4PGTDm8lDPm426FMH1ip
LzaqnmrM8gm7vWl+JGy12J9T/hHH49IWs9clTszVSYeBK8FUwdQsLZ9w3jMQ7LUwCFRP8/lemYK9
icVk8YUHeh+swyQMvtCQ+zpypSB9x1ITObPh4n+YCPFLkBtsjbGsltPZcwbOaRor92iwMqaLMpjt
RGZAocZdG5ifgUyxSVxryhPGGWfrzS18EbocgS7CrakTm3BZLUoP4wbyCBHEi5FwDdrKXBHHUzPa
yFV6WZj6fmWkaxoRvT0Dyb72oh75xgVayCBv4rzQ2J9zEpyelDNC8JCiScMtsHHMf6Qknd0EklPU
2UP9anCyjHugU95jezU0HlxjDCoCrxJ9CQonQ3cwJQVZ5zLMYA9IBqyd27Y7oxgsAtSD96oyQCV4
RlO8L4Nj2J+tF8ttbxb515y7jMkMr+CokmKerI2r6m6TVbU6zguzhnZYvqxSkeqrGHaKzB4/3cbO
TyQNmU8+cYvLCrkrUwfwOsOeOZK4G2K3OiSe6l9J/hFrMUC9In+YjTLhrqu0H5qtO4DIwIptz3zw
QUK8W9pVUWE04zYsUmYUNTaYHLbHYG0nZqpp1LNFXoPbsj7JGERDMWSx/cpKMHaZV9bwg+hg5V66
rmJIw3MC25r/A+tq/mRAPP3ZGZ07rwb+PmQEivCn5oqAQRruZzeWnKD7FIG/dmoQbu7St485QdfE
rOBrfS0a0COZDEYKXYwTHDN83CDQ5iJh8ZiEV89Pz/m16Hm58WflPjpL7n5kE/YDOdkIBDrC0shN
8QmZHppbaHGewebPbY6ta3OqNKCUxhWwPKwDXs5wYVsqp93OnWX8aIAMnGBmLhtltdBO6iZOb7Qz
p4R0N6r42ZBiuVpY8ebwiQx8fBgUijNqpyDcTX7jrvEMLg9Qs7OVlQfOsUj6fDUBoEiJ8TRUeCw7
UjOtsbTGSA2TRzSTCRxAZz1gCpMnl2ku97RrPk+1YdDfWuFfcTNX46fdp/62V11yDmor2+VFgSDY
iId+w6zVvhDOPqx5Z8Te7wNn5ajGfenCFmRhNme4GQEXLttQ2vgnMmJrtoqY232eJn6xUtrJbmbV
zTuQUMghmwRmkKjNmfSqBoVHbZDlmZa1euTJX34gNBCn3JKE+FZoNC+DhQNvDWZVjlG32N1DZYpQ
Emag1IUQA5BZGB68ozuGQXEchzrdjPO0EA0+MRM2NRtnolE5y1JABFzFy3eRYJMBm+Z4W5yG16dP
0jjBpVDY30D2esQIZDpcwj0PZCM+jNwKFSvgKd12XLHc24Vz118D8Jir6c1om0ywPIhSdgF6xehd
gIGlex4Z/zgieGriwL4txnneamPYkUG463wLHcrygBXrR2+1DxYYP6+wP+YkuZeL3qIJPmdkHR1c
2Xf3DiSnNCr7QEVCYRFzU+sRjzjDSRPGKonW7lTqm6kiB9AtRLXqfBxxTqyBPHE3g+wKpy3EPW9b
twBtRlTK6zC4zpSrxV8bSUYCEWuHjWMw8OEa9DdYMYeP0emm48i38Hn6NN5GXpOvnUB0LzBnYnM9
gCRKWTT0W3blIL5oRuvsRroILVayDNsjFIIRdwpDApIW7SsVsVDvebdsrak2sxPh8Qr6AA69rZ9p
WfYRb2icvBvuhBoiwAb32GZJsuV8TpNDlnswnUsSj9x9HCdmcNIEsgcbNOf9U2NyqNps7nmHC8zJ
S6fih7oTy9qBcqEjLsJ2xcIuhh5VE/UG2cC9Hbt42fpDNvU7Sg2GMJI580pkerordH6lLoZKy1so
H5hlR7ymK5bFOZijbkTKBlV13DNJde86DytyNAunZYfUVMRL435k6WEOy/KQY3flFjbYO6IlrNw3
FCZpCBzmCmnqTJYI6GZtwCDUUc/cs91tPpsAgfDXEITBHNBb53PVnhcOoG0ujLnejCTPfwXJIK7v
Ee2ttOxgLdrZRRzTZPmTT22P20VXkA1mYLX2LtCGc/GNLIZ0EBY/ETgYKF3aTLF5yepDnybIKxan
wJjn+/0Kn6/9PHki+IbnulI3XRO2pGENmdMchgxZN4PXWe9Ss+n22GnY0IxJuK6zTt43zIjTPU+T
8j4ge+9N2RV6gNyVV6tQcBn54xMKl9cxyPsbv3DsE87O5MWeNT7V1B6s7y5t4DGE/YveqLR+5r3w
nzEv9BvZxOqTd9Z9GzDBH/nguGL48WK5rqRtDCuIMvIVJgDYL28iy3bGU7mea/kxwTHcMAPLcRMR
n97bhZwjbA4Tyi+fKqB0DKH3Kimt720xMCxC73FjdchQmInxOgst6npbOLh5JCGMBJqmAKLENN14
VT/uYGgAsmqbcRPrNnvNfSq/pfVQtTNAtcDe4IUFDSxmZmiuorjCcnY7euKYJfl4U8UYM5AK8oup
/Y+Z0SRiQG43FatDLPJk5wTL7G44u/RdY4mjnsvmQZUAR1ZzIsYD0DS0MUYbnLU7MG+CfHKsBqu7
YyE0k9xZMQ1dyjrcEodcQxVBEraY08GYx+I7rSlh6KGeLiFPjR1YbiPe+JWz3KdMeiOzzXXUMVgi
3bxzu6/admKGraN1lBB8n6+aon0+O91NFQ4p6bFNcu7M4pjk/b2/QFVqZ2UiGkriaw7rocbK/82L
G/1ONlDzrCh2dmXpQUfNdhRxjPDThh0RQOko8MeSJBTmjK2JMi4FFrvFi6tOi1H5a3eButKSmb5t
mGluyVrGq2IChyi6qn0Smh6djM9yN9dzu7KDNI1gG1k7PcNXZL+6CZNB3cFRJTbNq9Kj7ZdyNXTE
WyNk7+9FUcQH7amUs1bPZEa3w007auOJkstaS6ypx1GnRGSGfNx87p3M2cGn/nqGcPEyJ125C0S7
HHXNrqNW7kfaphV1iOrwXFTjpsKES8CL+NE5EtCFKpZqk8VOfOzgmRLvipqnTolvM1juP1lpX5+q
2vRgXqCz20zwAG+IhZ+iRRV6G/jpcJxbHwWSMc8EsBnuujXUfKycuseFW/wELtR/VTos1gnxnw2E
CLBNoODQVysd70hyLSEsoipa4b8I117d3FYAaxiVx1tq7/qI2pNUbvA40cAe4nsBdWWVtG3CudP3
dyypDRzBDcp+E3FgijAKTxuVR7zQqY9ezkecFTuEb8tFBYP9xEIu308d+w0WyCklSN2FJ5X3eFWV
JFs677gOSDzfmpy7nyGV4Q9flkukRgg6Zhzbh6qPjZMTeMVu7p3gOXRieickA/polK3aME9+CRj+
EV0HkyUua/KkMHO+Ws2wNoY4vxmAjY6sfT1aK8yqEqstSdlQmBLS7kdsoWow2V5Ny20Mv26rh+SR
zwQLn8gEocpxv1WhfiHNFAkDYOfDNJvn3rGWjWARThtTz1toHrt0RlQrsqFqV13LJTJ6DQRX2+J4
IXlwC3eA46igjbF4tjxlWYa2gFLqEFBf0NDV4hOWTbWtlMan1bLgkmOYvpqZcS6TbCGZNfiBx8W+
4dO2NgGPlkOYZbuwJZ1TdsPdXE76yFlA66aN6pF6bdmzD4c7Zds8S6fs1lbuzGYRiCxytdBXG5SL
824EHhyZIY/3hNt7z+grZi9jv1Wok3ahF4rXKvfDE/mEVFZNSrgyoJKtrxXnSAEALgwe7bGFshpj
825bFn+WBd3Ws+e9wQ1EwrAjbidwrl91WepXXQW8BVMyTYdAA52bl/pcQq7CFewX/mM8t+0WpQRw
Nq8yKWpc2ALusnzL3HTB6SyQMWSumiMeYNWmG9tytYjAU4dg8iYnqpQaWCaxV35M4bQ1Ec5qbqSO
FiEKEooPs6w/4qF5he0cfEHAzI/8xere71ngHGKEbScnAbsZpVI63xLVODfe2Ix3RunO74VhybO2
2qm/7r67vem6705rgpXyAtmekOAiknBYJyH5yG86x3BO0q7F2ekrZ2WyuYd5lpkXGkr3hnCFetfW
ii235cDWxJhrIXUu1Y1RB/o0sHi8IBGRd10W8q+VhhqhDPHIQhk13OwA93BG66PSQ7U2DXReO7fW
hQ9QABxgWNSFiHomXgdkLj2/0An0otMbvADec+sv5hf51ssmVMH8JbjCd9oNJtxZjWaSn1rlsYoR
hLuGgmhb0gRtwrggn5lhqjWg/fahghhooaEC95V49m2h1QavM0XnMoSvzVJa5ONWpvtjNHpoGyru
ukuPFOBFLHwnDH+jusS+Md9MkszjsijkJ8SdcA/+Q3xrGt3AmnW/jKysb6DJ9Ss2M/4TZfsjftvs
tsvpaCNwZReNYOk19ShlwUiqvcmq7aNwguJH27acb7ZHmSWxWZdmfzNWS3g7yJoaaSjap2Dsgovp
y5oltBr2YW6aLKpBNk5tPq5qNdi7Zk6MB1vXF8i+6dpx1UU1tvUJDiFZERGlT8Wo33ANosJPLVQe
xHYb7QfGrdHccSJJEElNMqzpktw0MrMp3lfKaL9NEg20bgrjmHh5MVzfcOS2ZnKqLFBYXgmXN8JZ
7t1g29PiCpJhkEMV62xjpPMrssEUXnThBPthlnP8gI6kIFlNhIOxXViKw8OZvR/+NT+ts3R+apPm
sRLx1HxiLnfGEkwEmqwLpJ8RKzdjjfur5yHeaLfTFkou07qxUBBTnasFkRnyLiQliVVM6UvH9EnD
LmzNDytsPVjNpVbfQwqvYjvKLtzFgzK4Cv3FPmKodC7wpRkvBXPF7Gx2HFA25LTZDnZ2f86LbC+k
n6RbJnhUx9VcesHR7UbojrYs5mAfwgseDvXCwOW2tYlo3jYGxLfI6iBerqVlofYZArosC/04PK0A
P0ejQ3XmOK2L945ECsbcwMWAu17TZL7plFboLi3G0vvJBK5oJa8DaBv9a04YshsZpaPiragouaPC
k61173hlDBBJjX2+zalavkYLpKRNQ4ARplQPpA5N8dFHwf4yVBIESOZ3JaVd5XxfZOGpXUbI93Jn
jlhtsIG06QbNknOHS6+kPc9tILAdcpJqM9O1nsDsTP2hYpZIaiM4q7O047i+8W01dFB77GxtOJhp
67Il1hFmw7XchNlV72pcEJSaY3JJXQKcIo4EUnN7rBEtVNO2/BkqZq5ry8K5+GyF/lDumgwWBlcu
yZebBK0QmvrAArbZa61jMIyOaO4sc6pLPk+J7GdhMFnsRQf5B8KWzdfXy8Ln2lch+5Ol76bzuIzc
3l7iOeNDmtmDfT/1PV/uU3bWK/SJ5VPccnluIejMpLnpno15sQwWLh34OePKR+AXoySQFBP1jBIc
k75nbhHSMh3JbQPuUN77yyqxfPXKwkPvxwL77INH2B9uEJcFv3BjT/Lc4LZ6hPocnKjK01OSsIBY
CTWx3W0yVk8rxNSuierP7PwVjCldrHzl5AtL+SI1o1KjTaCQqGocFhBU1Rqbf9auBiowTBOZ9i8L
AYTAowPAUAcxZoKhBgDBqyQFOjCIniGqkF6BPkfn1nOssIzANlRPT3nq+FTJiwfj38P0MKxGB8H2
Yal1DHTWrjgzpqb9Sh1pVStFw/0G/zU9o3asvyCZqBfP1iEz8La/d3rT6iO78UGqugvKnrzGWLxT
Ahze3vVgKh/S0puCA7ww5rQonBsdjdrtb/sOxlpKWXXGyDUjFxvr8kVQv7/O9rTchY0fVqu2a0OC
6IfGfXZNkuxXMpx8ns0q9d+JWQi3BpNyntJTHXhR0Ppj9QpIDhRwUPV+9nMMR0b2FiqsYt9rh5Kf
+TP0cMYwfXib8LzdsbRGeZMFMVo4Xrl4H8fQHfDGxAFX/OxmGzX5XH2isPWNnBY4nksjn4JEANWR
RbJjzsAlYwaeH6wH6kfiVgd3KY6Q6ky9wkKUBeuGrT4SU8KqBPzOSpDLM5kUVgb+/LPb+cgNZmiW
Mho81y4Php3VCj1jh2vCjMkmWhPiBjk2vRK7J4AM9n0wGxxsQwGBvpwH9wahvgBC6FElbujVuLh1
Tr2/9q4hjpl7LTszs9KPzpDWAn2O4q4wady55wAZHuZ+5KjXpU9JMce8lU2WwlyiBfc2PZwyytV4
ktV+kVVxB/QqtO8FC1SbgYRFaYWK4aqF8R1+BJTsywgNxaANtP+43s0gSX9MRW57G4c27w4FtC3W
LYiMm6C3GphfSjbfexeietRpz0JM1w/lI/Pc4D3rhuL7bHfptMtbUb7YFJ3tFcZN6o/JLCBSIKEY
rsPvZLo4jfcBtx8Q1tqfXq256IHzhQxXDkSF1DTWaNU4DSq78DawBgcc2UmM5MsWiXlHTID7AYGq
OlRDxw0KUpKPLrUmM9352iVQIhspu/mOYWWsyf3CqAkKvN0W0PvWCeEO1S07zPlKzHKcOyfs+NFU
aUKkGrCZbLzY8DYm/CEYKbiqAIyOpGccTNvu9a62GkGgibugQwRQznZlrEenBKZXzv2qGlvdbEp+
HPSb81Kiba7s7r4OQ848HsJqzZxjirc0OFV9q3KtbwlHCOgT/cFfvnlO1SBAQ2615jFuz0eX/mi6
9Cl0ZPjH2ianu19mvZZB0z1r8mEA+lUNe47ZyIPx4Y8t1lxZVXUwMX+j8WUJ9tH0OrwbsenMSFzt
AKY6z0i2tmGbPBb5aNsoWixv43Gz+RFY2vAFU6Cf0Y8GwwPZ4I11QMFGzgZxTT/60IaI3iTUdE3m
hId0ZFwULaTIvkBzALsvFfbxCBeWy5y741EX1Z2jb+PODttt29fhzoUQA76XKX+9H6GYTbsU2DeA
qbq+hW1ax0e8vZX3pfw+neFmDl1yJz0ISJELq3O4Naex4w5kUGIf+wLpyR4IEatE+mdRHtxwiJc1
Ntq25wOq5E/47AnQXDIVX4h3MeejhoUWv9k4GNEe26AWD6K35PBuZmaxvNjxtTpAbeMHGxdanr8J
mFF0j06cz1g9QAi31kA2itfg2lwzAcow/PTMfch94pnBEuXfqTuvHcmVK4v+0FCgC5pXJtNUZtks
Xy9EWXrv+fWz2BoBnVk9lej7MMBAAqQr3duRDAYjTpxz9tphcIaGGJhN1xdt3EBi4qR406cgnCD7
9FXaXpOVj+qbtAzVe4xRcxNHd1sbYEzWvlhYpWjFVQsLmGjOD12rk3dxpqj71s8QH5MafDSTeHoH
0gRabcoVrr9C7BCuT4+6gMAKGbXemzTDbgp0dI7wDao5jWFtYsKlq1IN0akVilzAnpvMc4I5RlIL
GXqUJ8xbXTOa9/gX3jGzQ3MNq6G8po6dfCpF1X3VmHhBOGb3caekK/dhVET2roeVvDOK0qhcKe57
GouQCC16H1wDvZPhBvHUslHtJnTjYDJfkJR6z9gw2fcSoa9rNiwFkzZrN5J88ZmGqaUjMjPVC7BB
zZnZZfJVgKGZuQnoXVC3vTcqCVrbonJDhFcbNgOx4VpV0QKHUfgbPZqgTeifkwb0sVrGOVQGrxo0
/42UDGQArN7eGZo+bJF60m2kSPZ2DFIqh0NsXgZ2oS6NsWmsxZBOXuzqg0A6AQZVWadJMN0GoWTI
1LFQSjp+RYLLmvQBL7UmfFWbGv42PbpXfEGF5JpBQlBpBjXNrhqcMsoNdExrWhedN7pqwJcijVJS
lp6Rxj433VVnl3a8zM00uJrIt8LWKmpKq8KnTVRXig4QXemlt5NIgi9q2Wx2SseNjf5EGImklOmb
RfugLiAjN70DTENfEtdiENEUWu2WMTq4MmlzXqsCEq0LvbPRBk8eWVb7DI6URvCyrc7VafLPFOyC
Il3xHoVFcutsxAoTALOS52I5RX31OPbKlwVj4rJou3v0YCNHYR4vUVmW59RPx6uhCGIoRrgu7POm
F65ZWXS/kfWMFpUHs6kZaJIwNKm9C0bdeh2TPseJshPXJFNZ+FNfZitZVLI7iJK1gVucCneZvpcF
P832ia9U7ywxZaQWXif1K9MojBxGhVwGb6lWS1sKbwurq5BPSFFYrYOprxv6I6TW1a0+MuCFEkvG
g7iVBys9p5ME7iXmp7RuUkmkObvB3AR6RXRNl+6IlYTo8wvcWOwzLsjJAxUH4Hhxq5JkywLq9J6F
ZlOHD7qLsjZ/GUK0nE4/Bvl9X1jmZThF47NdlOoSbkLrRCToHzNF6snoNhypYV6RsMCeCIObtieR
5VRpshMSJ/lI4yadu3DE3V4qviRT7TYiK5DDzC1Ci/8KemXkVeONiMczedFWR4jDtJvjQoQVMZvv
5dsoJClVqxBdE6vPlj83oRzK+WntsDTV4D5ARwLKJOhChz0oyOVNFPVoN+uoZKeGrSJ2YGa7916o
1Nvk1LyKepXI8udhD9uyfg2LAmpWYmFkaoBUORw2a8NBTGNDQTuTTMtBLa57+GIw28s6tbgcmBnK
05/HVOTDNilGhctgWKppUtdBKWAfNdygpcB2IKH63HT6nM2Mcpk6lMzmBS9cNNUqGPr2bsBRCaIJ
MTXNEBaAaXACXKpjY8LtdzTktzGp7Y4LVChzeQVqWDwKtRHSmSGRMQd9a0e5eKPcTAxdCD36SuNk
RCbdWXSpCDkjPqAxunk3ET4LevrxJ+JktjFuFkme3USkNaQFTCHtslOK9t7ilosdQkNYezMjFWkD
khE/bYI27XBNivpxXMY9mgdXaQTluYiLUflmj/rcQSIV6LkNPjpSZbZM23vYUkEto0YC5DbGElWl
voTkb3TTmdAyYz9omIstAN3SFTb0nHXBYJGDJbRaaRLB5aL0dQ2TLl+aCAsl3GHJwaFxdasAaPeZ
Fcpd4I51Np4ZicydbRCC7AdNPsVWiQ2a1AnKtEd0fWXmFiKXPlN8g4k1hsE011SswmcjgbmwDqPO
apa6p4zvCSxx1EfV0JZO3A21vIy6gcYA/GkNF+scqMZEbwNbANkxaSFHWlueAWotYm4zOCzQ5lpV
OxuuNz9koj2fDqKKhhffzMcYOIFdcR/DlGDt4zmBPRZiuXQZGU2LV0ePb9sK/wEQESptM8IZEwhR
WD/K9qocRhQJ9igP618L9f+sv/SAeLP+zC9f08/6/4HwU9VpPPvfu1AfPrPPqf1MDoSfv/6Z/1F+
CvtffN/sYRaIHLrUNb7//+BwtH/RSsrKnAXOHHs2/9d/tJ/iX7Sf8ueYti7LRA80sNb/xuHI/6I1
D6oL7Db+IXoJwYP9hfpTPWr4m6FRFsHBjIgBh2Mc73oAw7kL5kRgD1eTkzofL6FzHTpXvnMZOJfX
n+v77dfTx/b2t0n6Q3PoL0Pa39oMv416hE5BCUCzT9d77kvpPNzkzh12FM4Tf/H2eU46dP7rz/Xy
+fH1cvdwef56/3V7v/u46Z1Tv+Ow2/Hbz2Caf+92lFN1kGCqINHPHxT5rQpONMHah2cKEu+j2T1S
sqoDh6eYnzN3nh5uUid3Xh6eHnZvnyQNnSf+/UJjnXP3drU/u3q5O/Ods71zfbbfn51f7vfni8vl
+Xp/tt7vt/N/W263y93L7eX5Ynu7XTzfXi5ub3dXN4vt1+72cnvj7nZfJ37/L3jPD+/puMsShFJO
ayG//+Ll4ulmu7l4uXrZPT2t13e7iyffWZ7vz5fr7flyv7/aX62u5p+4vbm92d0uL7cnyARHHZ/f
5tJQDl8WpKa4qJGkMpdv87JhLt/e7j6vfeeO0jHTuP+8C5lLNAL8V/y4nf368+6T6b0b5tX8yN/5
WDjXz4Hz9fp8+fXx/HoTONvXG1bX8/UXq+vm9uvh64PbI/96uPl6KPkgnm7Oz59fP3Zft4Fz83Fi
fo/Aat+f6ej01+OGxIjgmdzVhbu5cOf/XDnO8my1Wi+chbNc8BfOxt2ciDtmwfnvfb7HC9M46s4m
Pz8koUeWiSdkGd58fO3erlKe9w24pbO/ZK4y5/x5+/B6/Xp54k3OX9VPi2oOiX7rMW56pGzWyENL
4M+Nx1B+8ePrEIM2QmQMOx9+3mtmqti34UjEEdFpNF4TWx4OJ2K8Uv044o5ZlBg3nbf0lqUWGUn9
iyzcstfil2l4DSUNJthe7x51nAM7fStNr2N834P5ae98LTxhZv/Hfdew6I43VYs0sH20mnH5yWTK
nfNqvnuDIezsQ+ft7fr1/Pr1+fry41Z2Hj5Ofc7f4R6z5uG3QY+mYoKeYxkdg9YyYZZ4NE16VJTd
MN5idOXghOVm1k5pTnDIvh0xVMpgwdFOrsxH2rFF+CiprS+15eTmJbhsUwnpdbfSHqh/003vP7/t
47FMQAlYD9OpCW9Bp9xz+LIxJWmqvPHJ4U1md1H3I8ldvVf3VRSm1/9gKOAFnM/ICLRf+9VvyzgP
tVC2yYW5SdlMt2LysRQapSZxUAum9z+PNf/s3z+Z+bGErDKRM+iVYOHwsUy4s61embSakha/smtK
Z5ZhJycW5Z9GAdokDJ3iiK7KR5tCB1Ah0GiAdcEuTGuvJ/zNMElwf36Wb6twfhikNFRu4bsYNF4f
PkwhQi02R9V0VeDrK5Ix2mMP4AfRLDLiLVbn9GrmXkMmM7awUDQs+532VmjIP/+OPz4tt2MQnfQU
EKMd/gyzDUod9YdJooigPbAp8vU1yu+/HAWhEVIKwjskC6ZxLL2pRYDZg0c/c1tXswwQF4kcXPO/
w/P/FWv47VksvBqACdIvB8jD+sX4+G0t+n1Eu5BhDu4wZ7Gr2TclCMhq/Pws3z4uRlFgMc6AHBN/
+qNwCa4edJzOwA+1V+wthUB70TYaxRafTNDPQ6nzVnSw4o/GOoqcbDsBg2sxFoJcRwvifWqZCyzL
Nm3rYUVSLxMpfcythjZBE7F+sWGdgQkyVgpFecXoN2YyLGEDvII5cHEsp68RYzxNU+5x9vj5t/5x
WmidBEPIYQ1X+XAh4bCnkY/gp2pZlK8aS3vSrECivFtlJ17An16zQiFB1vh0KLcfhc1xY6WJRtHA
9ehJvIiFLp/T9GmeWLLHQavJ1LNYuRD8YkTPHJvfz2ccVGgFQfnphhZEFSMKe/qoOvXSQIvpFEj6
z36ev2/v2pq/Ph4Kl5yZg6QffYlonWXOjmp0lfPqmnT1Q3ZRPdkf+iXou+ax2kUP4/V0GbxOX+G1
vfWWZK5OhCTqcTx0/BOOnrkfoCQlPT8hf9Bu5b15pV/mX8ba32o3Pfjpa7qipXv5OqJEflZvtCvt
Tj+x+R7P+vEvONoVu0DTg1YqR9cvodY32abygWeKfpuX5urnCT9eRrSDAJ0ybVsh+WTTLXL4ghHq
FnJTN/RF4yZE8Xmqbis/k59OjPKHYXQx59I0Vio7/dGc4mUMDMecRnduHLNKcP1jpzxZA763QYGT
SKUg/9nCqdGUfj2A3QNDYqbQ7AoP5ZkFcZDWDLt8olV99t5Tgl0C/SBFBpVKF2puLBSZnnv4cFr0
agejM9ZvDc0xyvMwN+UVZ+Qx17QdAVwDSv5o4jobG83S7IdFHH7kTfHCCboSFYqvEw9+tHUxvYYi
A8Em3rGQdx5tkznCkYTMbu/ia2C/DbGvv+RpsvzrQYipKFSwH0PSE0eDRIpBuxAtza5O0zONMN2N
Cdpv+08G4by22HDmbMPhQhkM+i8lnYKqaJDq2DDwwDBY0T94FOZLmXMaCtmSo1DYsHvaR1T4HDEs
6HNh6jOtrLVO7DLz3vj7gcJbsRQSHDL5Dg2++vz9/XZE0rFLz1bZAfdDYUuOMbFvbS1qLoZyatcU
IbESR1h0gs89v4Vvg5oKggVd5huY8V6/D+r5Kd3DCUuhq618S87vtcxUDekNbQCyQ6UObNIU4EXm
tcrfr0JLIaGsUNwiJv616f72vEJLpSxF4uTGQotdqtGeO/aGuvn7FcJegryTh5wvMocPqFHglCcw
m25MPX4VCboJFU7d3c+jKMeb4/zy9Dkdxm0J1v3sZvD7PEpJ3mGgkCKA0VVK0UD5kdOr/nXXj9Y2
9kZwQDF8rxpmAn8LZbG6z+tne0g2Ok0OLKfZYwX5VtGbgEaV8xM/7zhYmX+eYRjE50ToqmIerS2f
noe45bR0Fa32VQSXVfYmBqW4qsJ83otib4asZJuJ+ykXa8Wvb+ohFdgLGAn6HmlSs/eff9I8IUcL
79/ODwTaNr/qaIuv9AhrcKXForlv9U0KYtIhUMBjsu1Pfb5/Ggr6Abdr9OykOI82iUCxe9ommhbs
k1/jRpjnw00EFSzfyLlXd8ufH2z+4YcPxj6E5hdzAZKg1CEOV4Io8CJFFUOvRGgBx/LUAU3fSC+i
gXwEVX14DrFlEwwqsid5OBEZfXtUZa7YAfUH3WjOn9Xh4E3lUXWUo5K6INiyBb0vnEK0kybqmqx8
pZx41m+rnq8KkTMIJC5KDHp0gMpKYmjJSHF9jMorVL3I6HrYx+b4ktR43P48sd+2KjiD0ERkxGac
KRTAD59NkugmqSwzdr3IxFcVz7wLvJ7aM6Opuz2NVR3HWZ+s8Ub8Sy3+rMRn5Dn+YXr5ko5GTiS7
7SpadlwDNYkDCBZVRuGjKQ5eKruAhJqdcqn4FpkwIgG7qQCCmC9/RxMb4rNMXt1gWywreYFUl+bF
Ca/Rn2f06PUZ830dYiIZF5L8GvjHwxlNRavAYJ4KN0exq50jWU/qvZEagwb8gHvEGolPXJw4cY6W
KIOaZLkAoDGiRU/h0YePdamfWU2VumZR1O8hEuw17uSUylvMfl5/fsCjaZzHEjKJCWsO23XO78MH
7GZhlBaj0G2aULnx8FS5Cye0CH8/ijIXSlTYFToJkMNRPGqyoqjxB9MqLV5PSjC7SmjB384b64Hu
dKILugvYM48+7XAofSOn1c0VBf0nK0r+iP3ksYAVWZX1iVj/+LpB0oNKM3wSZQZy8EhHCxBibpvg
qQce0ETyfWYWOpmQzNfscIHaL9FvZCQHNuLREjX1VdFX2fNUWJhu0M8zAsxQsryBK26awQsNwNWb
5MdZ9GllUnWRJ0FGD0cWNn3g6GCPI3cAql3vOnwxLHrWYvvmL18QD2NRO+IdUUlSjoMcWjJDaSp4
GG2K7AWN7yANotw7EWl8+5o0tibuvAByTD7cb1HiiCRylKrEte1SNRwUZwNYZi4w1qLBc+wFT0La
QP72yWhO5pQxbVmbd6mjRQFqGwqnyEDEC4Dw6DVHR4QwUX8e5RgJwmogMIUJoqo8HymWo+8oVvrW
62w/pSt7shzaqv3L3gLcIHflBF/MKm4pvasoi0OEqu2A6bEFkQNTh2FtlrW/mexRefz5N337tOef
JAj6dWPmGh17R6RWo4MfR1MG0QJ0XCT6FbAy7cST/3EUokaFewznm6odftrDgPFpWjJKVInwFhFd
cN1H8DL//lnYPuZkhi6rhA2Ho0i1JQFS1hM4Huq0C1upXYPkz/7BWiEiUIH28hUQrR6OEge5QBtm
owbtu2hlDb3qCuQm/+RZeBISTQwkfuVWf4vqJ5yUS6JI+gU8JfnKNblf1n4ZxCeGObos/VqRtPLq
vBnoPVwvDx+Gc7OWmnmYpM6lGymKaTQPp7mdI2jW5OXiMzPEBfbn9/Tt6GLNcWyRLiC849GOZnAK
Gz8POTNdy/JaF/GHvNFjSVpMUZXe/TzU94XHBkIMSbzDU7LKD58P2V4tVHsIXLKpXIyUrMzOgbjG
hfvzON8fibUAuxxrFCaRg+VwnL4edRlpue/iKms8FT2XAAj9dUhbNB3nqvb583DfX5tK+h4PFGy4
uPYdP1aiAB/juGa4vDO3FbuEWI1QaTIkkJ6OV3If46pUS+u/HXbeLXRlroWQ7JaPrj/RmM2i8URa
GJD4+6Wh1FK5FqWUXyEJGSFtsGdFrp+m1YnM6/zl/nYZYJnOS4bVqGFBQy+Peji9QwWkjlZtGmyo
se8COh3PYtOP1tMwIiDNxnItJbF0WSpa5Mpp1p947u9HEhkeGYwUPtEkY46z7nR1VEOSSN7ClEMA
Cao9BYgpUyVCqZ9qJIQL1eqUE0vq+9JlUFXYBicTN+Ffhmi/7QB08OapbnjewhOWtEQFBV44ioYT
o3xfuIzC/EINI1nCkjqcWTjJUU2mzkOb1U39eQWwUXeagFYRN45YWCcOgm/DEXUBcyJcZSzKd0dp
BL8dkLpZk0TH4ySv2zR6SDSZrskSpfzPa/Xb9LFONLY0EpIU1BT5aMmgDWyrKvBgHzZBsLIm6jEe
WvkT0/ftQ5xHocrFwiR05XA7nD7fz0vUQZpF33aZ7dFbhC+glbtnJdRnUxebBlxae4y7n5/t2ywy
Kifcr6spX8TxLFKRtLWqVa1F7A3ZNjMSy6k7Jb7pq8pf/TzU/AAHXx6Tx4fO+uPWBqV9nubfVqER
8j9Nem4i9TWrB6xnh+7GgDwFVSiKNYSF3GhNfd1EjQ9cUuumbPjbgJ1Lx5wNIrHMn0Qj5eEvSDBM
pVaViIXWc9RKBcpFx5bT5iEvLf1vLzrzWEIFkj/f5ICYHI6F1jAC0pWKRRAhn20BDl2oenjqvviH
1zf3vOKbphBIcDAdjhKB4kol8oiLFHRQuZSQLqZLDGdne0fFN08lCL8PN3/hNH2pnEtUXo6up4Ne
UbPmdMTM2sD4J1brhZcNyhVohnT582r541Bzsmb2MeCCf7SboNwByjU2PJlUyqPbiVJ/HktJFKuy
VU8Zc33/wnmu3wY7WppKWGBo04yQQPuuXxVq1jtNVqYn9v4/PRKJd+IVCvN8dvP//9sHwCY8qqPa
6Ys2Nc0EcEll7v0AerKGL1PzD+bPZENGHogxKBmLw8GmMKE63TJ/+PWKFQp7CFKhLp0jup1OPNe3
M+1X//Ps4DmXFqgCHg3ljXWkRgyF2rG+CVC6u5MVy4jNktGt8iw98Rn/4W3NiG/yTipNuUI+msfW
7iotzKHI5GFj3nWp7G9sM83dnxfgH0cBB8qGRe7uW4IWfFeRo7TWFyEag6ssSkA8tFH0txfhee7I
9lOKJyfO9f5w7oagUXPbTGbD9HxAF58Fa+jQ44nF8Ic3BM+JLA+br6YQBxyOwh891XomQ+BtfPOD
N1gsW8OnkaesqZfiqtudmLz5FRzu9SxvEp9AFvEdscXRgHD1KrAKSAgzjKGzhTzVpk6rRCl/klan
MPrzq/p+dEKfnDGlzCR7xXFFAZ2DKUqf0cSg2QhZgwasW9fbF35fIMCe3bt72T+RkOFaPz/FwVNa
wiSxwJmiEkjax1nIpovAksZqRwK7bO4wNy37DXjG5px2HtQuaiGgEWRqLT1rWZ5czG50ZPrHwlqm
CIXMVWxnlekg2gz3fqSNtgOvY6DZLMICra2E1S9aFKG3ceGVmmNE+VAvGqPSkhUhalMsulIPbj0+
BURWTZPv8OqDGONbPhj2wjAECTxpUO/VUtTPaROBb1P8ougWwCdwXoOEQydNo+vvOv/wRVygBHRj
zYxyJ7FAJ4CoKmLqn63ZdKvAy8e7tOuUsyqYOyxyXLm2cgT4zpZskBAI95t1XHrRuQhHn/yh5tk+
AD4RXdHKkmYLv+yTTSX1sb9ENWm85XhRoMpsSRU7DQYh53VRlaUTgKM0V2NlqqUTRZH/XHpygTLM
r3mmmp74HcqFMUGC1VpkwrrOKhaYp+SPcdDB/jNAed9x2Y2fWzR5CNg4HmOoFYqyb/MiGt145Lh3
ZtzJk1At6C5kEHN03oiXP3xFyoGH9HUMVj/RxrMsa6xHjMSyGzqa9NhJQ0m/67Q8fBywwAt3bWGY
OSImswOfWFO8SHzsrhxVKUAVqsgvOrSOpXQt6il68hUiuEUD8r5dlkZtUQqIxIAcyFImHDhSqb9A
AJSWa7PxvYKGMK1HnAttMXT0qeg3klpUA+YIugY63gjC51ExgmdNKiWEOggrxZkUW3zHLd0WnzW9
X+fE+UzaWFf5hSzKoULtP8GS8YFxLLXItF4jWU9UJ/ZRxcKRn2VMSY1nntPoSfMGdwAcRBrG+mNX
jdVrP9biIvEa46Wkjm5iqlgEPTIIs7yO1bZXnRR7RQWBc1PvfU/q/QVQpjJaqPXMKUOTj4thXpRT
5IIySK1lVxfamQinQHIbbgdU7sHrCLj3DIZjG1Tsui3St1gdkmu77/KPNkjsxyBpowEK4TTuAN2m
L0qh14/U7aT7sFT0dz+jAQ3GD3TUhUEcXS5Ns8NVBUm1WBjocsel3mYYsshaq6GOCTr5CjF2D4wQ
ENqd1aD+gl9gN9dA2sGmEeBB1i+VHG97zIOTncYC+gqkiNbQwZdqeMy9B64eIwH/tmOHv+tGe3yS
LLn18chpRzwIxqEvnERH/7IITMRXKiDMdMXN2I8QmNvIStoumJ4SUs39asSRcW2rozT3ms4kKJAl
RbPodX1C79WVsDiUOlxKWqF/jGaXz4K4AdwB9iflstIG4S0qYjeEgTZKdcfwK3svBfbUbmVSZY9k
yiaxyjpNuijzxHiRsmhozuiUyHayFxahOxpacxPCvtFXNbDjs3gqo8il8IhV0JDI8DMkeomAe6lE
FKupnpKL2uzEJ0iMYW+U2YQmPOoqdHJMAZqatEE+p8JevZNKK3iQOl2/UntIZ7hUpogJrSbFjrNJ
QutlUobyMkX9DeY4SX1YdO2Qi1UKXGDbATUzF0UtjfYy1FQ2Ks0czAgdvIfBR5h3WeQqJEpodiQO
Ye5EJ96wSOsrJ8Bl4IFDyDDXbT12sKUV8IsrRVIFZkLYm2erwYqja3UMLNAqrRB3rdLVk1toI3qy
oanaS2wIEEB3eo2jUaGavg4hSapjR+ejVxZ9MVGh7dNSkV2rbKqdKQf+R9gIyKlmEjTPbV3X15NW
+DeY1ksvIEzLr8mIUBGXQ9KSXVRQ/bNwQOPKSV2NC2yFs88wLJFQ4xaYBFelTDcs9aZxvI2wwFZp
e478d9iZ6VfB0hrdgaAc7N8YIHUfAsPmuZvuQW3aeusLCYufqB6iO72sjVcC+DJcaW3aX9JroHx5
Q5pdSZEthqU1jvlrX/JRO21ca292mhfDpuVGXUD7jJOXICl7mVYa21z7AykFN9TKPN02uCO8a56O
sUcxScMbnVGDvLKZ7wsR5bbH1KWsWoNu6hUsf0VeQgngz4T3p3UOQL4+Xqtp2N0EkSfdUJWVXkd5
6rGODIKXPvc6zohUUx4Q06UthdQQWI9qTIG2GsKB3G8gBqogOg72ay+JAx0kTdq+E0w1d/3QstgM
K+tu5TDS34NA40QY+h67V4w8ylffQBkPStfjJBFKqnI0Z0AqJAvZ+6KTWwFBu1W9h3KS4Yfspizk
HF43TZzeaDIeqst8rDF7LIakAJwFxnBmXzcfnZZ5Z8PQ1O9BFWPU1Wa8ONYbi9cpKrW542Az3uxA
g7xX1crwAPc3ei4So6hWGidRtsA9Jv2Shsp4sTE77bBKLaCMYiVRgNDQpO5FQXA+of2UjSXf1UQH
epUn5yjSMccKzF6Bepv3FbODQ5DFnSOO7+PJYr+BwIMq2KPZFiBFyc63UAO9fUiCwewBZPFLYXR4
cbAS8Kd4pdXkl1uYNCX84qHIJnckmFVXk+HngWOZk95hyKQwqh12arDSjSLtF+zv4sGzJjFuDKlt
b1WJ1sElAKlcXnj080208ud+CaPK83HFBFX5olklT4EdcZ6vyzGF+KjPbDg2Xd16rGvPYhn4gV25
bQbe2dHpkY3gbHUprhPEIzKlL7u9H+LJ/KipC6MF9zEyY1rApC3sqLfekz5TH8tyMHc60u4Xsm7V
lVT70/uAi8w7cCtoSORcutyh4x29Ned+dIEPtdcuigj7X6cag+DS00NCIFVtQ8hCMX6lKzUEpoVY
oIjvsEwbZBcyTCGIBHroNhKU+re2SdQ3GMN569ZxFWFxXA4Wm06iP8p0FXcOKAtvXBuwmliHte/R
QJnAMsKbh7gSPywCvoinxZ8tfFftWDcdeyhjaRV3eZ4/29y/gO5wvuSuTMftbSg0JIOT8AP+oUDB
WBgueZCvm6zzP3tLruhunSy4uFKbpk+EnSiauCAkWOA2MV+MMlG2Oze9HAu1oZuw6bTLeT9s8zYY
lwNQUYnVbFXvUSfkdkWNMZkWHEvQVIEqj0hpwlSKth3ZZd0delruiM7YRk0SE3WCBY4qAyfFZUSO
dm3th5DusqqPghbUTVvYe1CTirTU+yYzn4Yy9e/MeKjwbRppvvNdpPeGD8LWlqYHS6pK46qhnoiM
MSunZGtmCV2ncdgSXSxCiLIJCD7QO8u2zZtgPXTyGN8EWtBtfTwyG4hysiRvO2JtdStSETcfekCQ
2TlKJcUJmG8hJ8s2T+HHAtyKxnXfWjChCSKAdy8lwA2+G3RFF251yHnjsz9NENY3FJHKonB0yIT2
lmYfjBoqZSTwYzvR29uE+KbdDR3a8xut4ZyUIfgnarXkz9ai1ZjjFH0/pQmtbb3oLHvTz2jwvUbI
4y166o/RLdSYKr23ejVGmKuYcuw/mq0F6KQxYQc9AfGpI5nvpE1CDk/BlYG/U1hntV52JYi9oJG5
EtCfNFNHsVXTOEeVhQGHFIVol6YyF8S2E6vQ5LhcVyn79J1S8uLO2ykNjK0Z1lW3jvIGLN9YhmZ3
r8Agmq71gAxgceYnQ0H7X09PPqxePzOD7tOCE4X2PCz6bFVqUirTGN4E0oOp1mFyVeoKiSSz8lus
BI1CePKWy7Bmr7rWr8OXpqD+jb9yz7UFopTeNsFCjH71kPc4HuFbRfPBjNyRkM1nniatgwqn3Yuw
swu9hObXSewGfp4/1a3Cp4V1sRKvNG+qiPQMMV/IIIYzDcXgMzCvLzwrilYinLJNrwR7TnRRX+Kk
27G5IvBIylWXp920azxyCF+2bI/JUhsiTX01sqyyLnIjbbp9YSVCWzdViLHv4Ndl94CWwpyP/x7F
+OOI5RhQU9NsveoqnTLKEU6Jl1K1yJIAN5rGDvPmQ46tmFCtodRPRkJgLxnRJwilG+gIBucIn9VI
EipnllKnI0rgEs/KMMBDGkPvIKwRtkRmd60A0p/5QXr7bHZIGa40DKksPLgquf1AyAEXyBJd9zhE
Klu0ZfZ6CawATIXjJ5O9pwCmgI+ENJ8vgpH242UpR30GazZQVOTnYJ9Ux9ZFJa+moRpMyPPhYAVL
wMwgmpZqOXXml5ebuLoNtUR4142Tdu8NHdpwcCAw0tomDv19ijum5jbqNEg7Eu5ILORUk1PHlvRo
oAky6tS7hpeYrXoCScX1vCibYW+JbmzM0u81kLhNY+brqRzy5GasLQXTYVE36QX+nF6IWaVH99Ao
q3G3bKR+Km6pUwzlcytpIt4JTBCa+17PMygNccD9zUmCspod50ctPPPbmH0u1PAKWDV9VXx5Yqif
FHMCSepJVWueGaPwU0f2VQHX2u/9vW0HNfxEeO0YtMn48+18qYyx8yx8VGxYzvtbys1ag3dqyzWK
TJqkXNcZRSlHUeHS00QfYq4hw94y3NYgOuJ/4RHPEnwZBLeMGYkT2BGuC5RLoE1g0zJ2b8MYZ/Z1
TI+h9xZOQOy3ETdLa1d3oxU/QqKxrV0YyWN2Hmi1Ki47fvh0Kelq31+keS24fdpJ1WZLYlo9gRRN
j+imkAfWf90XuoETlDBhqw7RoJnEdpOfPog2kIqXKSqHz3Dohcg2mcc4e0tu2LnSkKz4EkiQvDWt
amLjIgayxvs20PLya/RlLfY3YYPB6LUhJ+kDnlQAaoZW9q71IuOuHraZt8Q0G90GExZ9YQtV28sI
w3RtFWRDAbgpaNrQ5dGtXSJHVrOzK5nre4Jd99YboggCyyDac0NUgk+hzqxsWYoA13LaUNSvpofu
4ZJg4GSo46J8h4plcRGrzeE6Mumk4+tJoHFAysQRIK5zyID8eXTZqdBjnrji5tN6aofkXgEnNy3T
0dKxwSxxx3R00eizjUiuLXNIezUAWlKPDheQpF3XEh8PDTGmGiyrLja/pipad6OaF+vWKLpz/AVh
khZ20L5wNqeYqCn4/S1HMimSAzcr3pm4RIVuG4KyWoZqUS6VspPfNFhm6iaP5u+8ksuKmA1Uarii
+jq6IZKtO94IWQTCBsz1goR8XSB6tVrAvO3ejV4xPgbTzwB3dcO0L5p0JMcmK+WFWWmY29qTKh6b
KmoF12Wa/8ohVSYsWdXwtfRI0/43e2e2GzeWbulXKZx7Gpy5edEXTTIGhWRZsgZLviHkQdycyc1h
k3z6/sLpqrTdWZlIoA9QB+gqoJBVZTkUEST3P6y1Pijf8yIO9JRNd60Ms/MJlTEXk2z/Kl+/EOyN
upbqhDwuAjS98sXbau/KJsV4i8NlCs2dR7r5HROS3tq5hO/fVYIsnaS2SfWLCTqdHjdgfkh8NVLi
RCOge1aAkLPY166y4zUvh54I5c587ZdmdXeLxc4iXjU56MfCsBi7GqrovvLFVSSvEJhGvh9C4Y/C
qwwGA67Sc4Tpvniy8tomZMIeOTwzosc/tgMA2303G2sa2f5sPOtmK0jsKlsSQo+jN9nWbnUyqpCC
JnGKh6GxrGheZouPeBlcJtgQHT8FTtHWSWqkkqjThRAEOx/oYdvpydJyCuKcfp1f2DEozCUtwwM+
Pl1GhKJ5bjI0LlduuPg5sFLi96JxhDkW2+v8KkkIquK1K7fuEBaZ+0U5WSPjimvnHUGbKBiJt1uY
XooRlArDSEAcrmd9MbxiWiJN9u49iZXuLRnYDvVFz7jvCJ8DKok31Z11sitwegkBxe2XZizhQykQ
x0+EYpzBCg1Ff2IUJkRil7lLu5MqnJ8JlLV6UoVC6g03R+UsZjwclR1cbo4imnBJM5BBRPwyO+PB
MtIA12H7vNiWamNQqR3LE8hP9GcOoJqorMkuTBTU+Toi6cQ8BypmgvBOVxPwyChJk6At6tyP821N
vxC9wfN8Tt0QAogsDFohTzg3FENUs5VIFwKyZnP4CpeeVwZrlMGYBAECIQAmZ4Zm0crKi9KF8E7u
L8n/O9Wl+StEZtuLPVF4T0sZ5kOS1hMcDqgC2kim1mJA3PezktczsM+SqHOiQ9/mhKTy9KkF/IdS
dTZ1V9l1V9SKPeSSeobOAmqYSC2nZxMbrGqa45yHHk3mSEZSkmEhE+fpUvA1m1JNLinPVPsYeuxS
L12lsLblWTu8gKoiBzYg+xiGLbF+VBWjM4wRYS5MpCxTL1ssmbQwkfHc6q6D611fG4YU5c6WYf6R
i7FaY8GRa0HySdODI7tiuph7fzR2gkF/w4ODGgJ9qpXZJBB2dXbQYdttuzQVwF8mQIe0O2bQeEk2
LuSiFQ4EU464YOZR1ITndL5Ftefgqta6DlVtE+Sfjcol0NGulmRildYAEVf5mAThSLRWW7oSykba
kAA3EVv7lVhDg85dMqiCIJFl7/VoL3dhXZ8YQ/Vdwl+PprHP0wGbaKhIlHRJmbYTc7ZqGCR2OK+J
PbUqTezendNElBsRW7O35q81Abx5vCybIy8q7HyZn9CtzMudSkug0zMyP8ZGgxNcp4IOJkbyaH4V
dUo2eEe5eNnVJiAHZ4MfHAV0XxZAJnt+P06B88DtocZYsSW+IoDWAu9iVNM1tlbmGOQukWBH7ueu
9YouSyydc/sw9Xoo7Na2uRaE+Zzijsp3IQEwmDcdJFeE5sNtPeTWwk8vRROwE9kKJuFWG3hwG2Ru
GokggZTGEvvanSrqPONwb83PFgGhAqrKouTFpsdqIQYWDUtkz033bmmYArxl6WsSnJ1NK3EH9kzO
1IZH+7LWFOQxza/ZHLvRq7N4hWVLtSMG8SC60OD4O2dEJmTQZWP2nsWGrG8U3cZ1HlD9JwEInLde
urafO8IhM1KCepJg+36799hSnaMUB8ditpZXV3k5W2jKFvdstffkExM9jM0ltKxjkAov50DjQ2am
tA7vwHVsBBM3KwWSucjyUo1VH+5q4VP2ektw4sm5PfUezrloyzqs0tR4ej4wUjWO4+IQtd8uoWJw
ZYCb/U3797fScd51X5u7UX39Or596X5Ntvkp/ubd/FUhfPr6D/7g8I/91Hx5GfO2+fVn/gORjOzG
GLKgw2VnhLLdMs9e13+fjvO/P61f8x8RjX/4878l5dj8Tb8F49jBG0Ia8PpgfUDsi8L891wc8w16
E99HMI2MjQaGVeX3XJyQMB22oqhB7BAXtI8N5W/E4vxiOApwLDK0p+sjmocDmNv85yUr+vyUdLTx
40oRSoQp4c29igdFRcuxUrJHBAjuN92FHNL0TMBSJ0izLq15WXdKvB9KLyPV01EzfDJKixawSKTz
UgWJImRuzZKeGjz4/O3T/X93Gf4HXlJcRH92Cd0RsJS9VD9eRN9+4nu8kgWYk6r6LBtzuSQ8n2X5
93glK3hzXuOil0GFhZLtLA78Z7yS/4YFjMtVjIsae6rNFfb9MrLsN6TfY50KKbvPWkbn71xGv+yy
A4xxZ8MhUi6uIIw1v4gp2rTJF7CXt35uWE/nZe+Dw2JojPGon9P9RrF8apcg/QsJxy9ih2+veuaU
nuWtRIF/C535QZoCIXAlyiy8ZT/DBocc9LuejvIvLHl/+CJkAKDV4050xC9vrbfTHjwQNKvMdZ+Y
zw73ZUb62F+IAX7ROnx7K6gCGb5B5BGIsH6+DSeR9mpyBUBJySxCkDV764p83mWhNo9mE3z84dq6
+W3b/49mqm9a9IrD//qvX5QOv70cQV1cMkR1Icf/+eXKgujBbQpuLQrbS3Nx7jJteVfDRFrMn7/Q
H316we8v5PzyePGb0J5M8rw1prFEEtoSmYwn/0JU+UdXH4FjCN+Z/qMr++Ur8rNhhgDl39apCN/z
h1jRLXrbTtXWGfv1XFvEpOLLv1CL/PLo9H77EHFBYtDzeBL/KmMDu5mvshK3YBow6ruKiPseZQJY
E8/Zb21Y3gHRTHdNUAUfPDH4e8YQ2ac8Y6scOSnNylJ09WWgwvOeAjx7UjV181cy0D/8bAjlIA/I
O3vBfr2wlJr6sAhu26kf9tB4NjcWhRvEAKTyV6Zl4U2Hpff4t7919CwcauRkhyS9//KFrJOUrtT2
7VJAWLQVeepbk8q/f2MS/HoWBiG1wy71i1pHwZchStq8BQNUIlwQgInUJP5Cg4RCkFvhB7kM3zKi
S16CRy/mH7RpP98qncwKpbr8amEI6O0AKOonyOdVi+q8Fi3REWEJJ9MqApyatjUVO6vZWMW4vWNN
x9U0+1dsZWmWbDXinghFUSci3fCVHBT6orMjRKZXfr+JEG7FQlhsvoX++xIw1YrQ2knBqTajQeDi
iO4iDPPuIfDr7kG5NbSIeenVq5yHEYxdJkzaT8MZrCjbFniXGAydDwuO+SZa7LG4Hzskl4JN5oVJ
ZTHuMnMizhZF92AniPu33TD2jQV0dFquMkM7t90iUhuJfc54wyIJNXaDjVF7G/jWQfQOI1DtNoLc
19B5r5yeMOaBlH4gdZaqbwvmk9uh5H+wWQAhRWb25umPjNhX5pJ9w+bA67uaweLQAc1p15w/ApZh
/OrKpjfi0hqNzwzHl1dVFJDUmzEoEo/JHK2/MuQdn2N4YS9NHV5YWx26tLJDdgmxrK0v2lWO98zk
7GKfNWN6cU6gMlgm2E0bEVTTZ7u0JF7y0LTW3CaZP5SvDOBryDcGA2F4RZgkr2yNfZLtBjhYBOEe
7Xs2KOMr1FqSKxXPhGPol0VwSicXavOCY+Zjk/o5mePhsrWJ2xsOIhch0a2TKhDeObnX32RQzK7b
mleIizKo7hnVhkPUCkM8cKhkB/52k/6y8/WzMPR0xQBKOEnvlOpmmwfvsjfD7EUiHCxQGsnGOvhq
KZ/AzTbFPi/JrGH0s0xXOaIaWuG5UzCKEOKkB9NkFZvUATMYIoBgbRXSZAXawdo09sw0eyuhbWle
SEbuIN4a+UBgxqa7TxCiwMgMqwewwneJfnLKBTLsxEiHYV4RkMCzbmXGwHHJUf00HXOUrFHrZ5Od
fBidUQVsF0r7Q9BNfk03VRCCijY43Yg6106P1pK5eltOdvW21xroQ01isKabFfpuZIN41ZME84r8
z19vSs/SlzZACRYJ1KFgruyVQPGm3nqmCpL5co2vBjDSFpbjoYG8wpRJp5aBYx/XC0N+7Z5BtEqR
QAsSDFXOOJnve6tuuMVMpWkUZ22nyRy2qC7WbEHjk5kyeNWiMScyeFDWoKDhvhl6z2R976M7IRjL
LIpdCgHjc75Y7oNNwMNHPfb5XaAJ74/nwl/92DYmB6HCWj1ATvJuS2fLP4WIVGbgCeGgyGpuy4t2
4WqGJSmXawZ/LViTBlDgVLcM03iv3SdoY3xBm/DqTyb8hGd+g+FDMwcoUvxmC06zXfdlIqw2ZAWP
ipadmPLRm5G+qxJ3m9bntBk3ubP5bDNW0wg4koAA57dVaaqPubvBqWmWuvi68jWwcAcafW/ZRfvZ
L430WTSsBwl2YtLYDZb7eN6p5kzhiuZd0WQznMawNEh1btsyR0vFSRgPfOM3gi2PERlNkD+nhgRv
N5yhJViSPD8K9Cb9fYopVe8RpDhsShuna1iEB95D687zvVmdr8HFnB7ZDUJXWwczNFnSdBvvYOlX
k2AkVz9ai5/e9lhZy0OfDzgqNmsCh1eHoTPEjZ7lW9PJfdg7hvAIwBlgEOAgaDLcC31mFfvSy61X
rTAQI8BR8hzJNMBi5ADLR1hvtr4Zu6y61e26sqL1DItpvOd1kTePjrmbPBvc2mIAXGZF3JQM22Hv
3JZc94JheVc1OzW63g0OX8OJGSlsD1bmNu5pLnR5MW9E2r1deJJ3H2uQEYxfXTtPjX3YGIjwgFEC
RAhI0Pfq/ErgcwBMwuOYFRySt3pi3BAo7dx5tRJsUczBvmYWRdDuajjYDgEih9DNznjPt0NVFkbS
jA13rtfZXRgz4WE7cb4rFmbGouOCCLf+fNghiEU7pNdEaLTZu5kQ7UvLyYPXpp1CWI9LwdbA0ZjY
XZgHILVdAo31nM7V0YPEdolUi9wC08n8Z1aA65XbmQJ94YbqCZWob3yZkSQ9VnMaenAWVkKe28LM
P7LdL29IbJ2/GtKzvlJ/u3SjTc5X3ykp9cWUIhFIjHYg+wqNlnvb2VKy4mvPTr9HkQ/mfb/2pA13
K2v6Yy+WbNxtXl5ignfaEsKWVCjNZAcXKRmhyzKsrArnC0BwAOhGoMrliJnOgwUcYBiIN52ay9Gp
UFPsAJIF12dOVXAcRVWch+U903cz7I18N6M+deK5dvsPRTGSU2aPYf0hNcUKNTwopvEyZfDFS4SC
g7Jxz1eW6/deCJMCYSZ7d8mqrF3IaAOT6b8gHyjhTNo66GK3HGZi7zM9waf3UYqyRu7reb+wRuaI
HwcrixzmscbOLFyZIRqcfC5Fc4F3KGSVfnYWF2+TPvuWZYo+JrIAqY97So8q3a12iuqCagbzK4uW
BnlKASAOoIjD3sjLIaASTb35dRxOLcs+FG32SKuf6T7WOVf9LijTiekkq0gXOUWV9TFrBY55n9z6
/q1pL3rcD7h850M6tJxU2HbW4pinjW9cmQSfyNPCURAyOiyLBTJh63wgTVxc+Cwh52Q0fPVkUirg
cmCukMZeGQiZzFk+pAi2UxXe1ww7GPttVo8WChOed7vVVvDR7jVT9xQpCPXJNhqxsMoUiUsA/paK
SZegtVl08c42pCRdNFir8c72K7L5xeAUPV8KJMfIwYPNx5nOrrnPphF6EKcRfNF+AtYaqcAFbj44
iF8jxEwWvBFSoV6XyZmmo50OFT2JZYuDvabGcpOzm1j2tOxyi9jgdsZRW0V95xvOJI4sAAJCyHMR
8EMDef3zSSFblw/pmqLUdb0trA8qtDL01hwiwB+R+418xVK7SWeOnGpE8In88yzWts0TqVOk89oK
B/PQz1nvtlHYOwGa323slnI/kYQIe6Eor6CiNCe0BsZ8sWyumuKQaXQGksImfNwtsu7rwAeNhJCw
PySnUwMqIDfYXvKo9yr2YeATrxAY4wv0qVSmmBp4smKwjaw6NqOnERtHfP6Fxfka1elWIe4KWW3K
BQkpYEzLReliUGezfjfuF8/y1WXtz/N4ATCjnKFn5MXTlM9BdfGtY/lbE6W3+WeyddrX8dcB5c9D
zT8bf/4Hzp3oyP9kcFllX1X+8uPUiT//28yJkRMnigOdnswfj4kmreP3kZN44/v02udQNWJ7LVqk
f42cnOCNiXHn/G/6xm9zpX+NnMQbejWGTpagzTJ9bCN/Y3LpfcuO+L0zw5NEkEqIOdSzafsFM6yf
O7M84yEGv+bUaqPPyntlspt8O5sLBBq206utYa6w66EZ4QRKm744ZATRL3gNeLvE43chAHHn2iZF
/rledebQRdV+NxHdOg9YGJ4ADC6wbEI3X8HoouPPavWC2ssyb4MgMwGUoq7Ktf0RJWc/N88SUDcO
9cXgUQdTVnrSfQjySgcJzMZpuSNqA/iFridvTpYNfdROwExe0EQ0/eUo7TNb26pmiYzK3O4APJVO
4oDrvvbR0eGDcMuaUE2GOls887j8kjmi6g9tUZjywi3QL1xZfm768ezaLTnRrMYNlg6wY4+BaOBc
9KE1j2/XBkoOBlS38frimXSJbpFELqgNEYo9+cWj29rIpXbVjBzzzuhW9uBD6TrZ2x757T0s8nA4
usZYhjc9WHdzJ0fqxYhvHZicHie/IXW4M8mem8dybzcLv0uFmG/CsnMu2OAbVTUbRsyrkSvX7rh0
IZZGUaEiirqWTuRgrS7e7i5wmvngOoPvx8bC87/eC4ii07wfVTkoaJr9VI3TrsZxm20njt8ZD0Ix
dq55qoivuBC+4VWRsi31qSwtYCM98kzIpnktWQhHI1AU2e+dinUNaQb4LRTCY3JE8KO4VGbL3dqZ
QXZTK/6/fZoZ7rk8Kpdz3YQq5QwZwm53baJ0ogxFH6v3iIxXdrBTiTQt4uFnGsc6nQn7aWaWo3Ft
Gz7SMkOI7lhbTl8jCDb7cl/6SwAxtC2YZOSEpfGgW4den7LNH657GlvjYOIcLg9ws+rlqEfc6bfw
0rBcVVVlzUmazX0fD7Ngpav7GvlvaK/Ng0/bcZt5LRrdMgTNIwF0PPibudjn7hMOulEBgquzdrzi
ua7ertIB3Bwg5UOoObg06pPXoaLcsP6HkVWVzeMoZulemLLLXuFVFs1htYIFiUaakdGZFnY5gEVf
FgSdcqj8o486u0pkSg2eDK1vvPMN4NcYuXVOKKIqwuYEfEw+MQrT9m4kE9fcMZIRUwxML7cA4uoh
3Zv1Mnwu0YVa8TYbLQ0mBu0bq6OvjjM7Q1BbNdj99wvKCBtXSOd/tJAkQVzzQRPGoQ8+mt7eWUtk
Aym6Va/w+M6CLJ8AaCIKlHGL1IDfSwaGijaCl18GXvNpXmrjFb7u6JO9SPprYgboB6hutK4o4ZFR
oYMWRrbHyFW8D1FbTgm6wdbhKF3kc6V63Kwh4FYdQ3RiaYnWNHwx4G30dK3gp/eG4olJCnALZdZs
0nYXzFP16LUlm5cSFxpUKKPaLsFl9S+F6G30D42FT7/jhblw9c6USJlPJaEV5q5sXAt18rpRUu59
eykmND0h4EIz7EbxIgUVzMnAGACotDUZfqAR4F7TO62qwb+fsGaY7wh0HKpbsXreiB41SEmFCcN5
rNudEtWUvmA2nZc0ztIRrw5lYCblF3qwRXBjbT17+aFrPDhDvhFu3jvQmeXiJl6lTOeYTZldfhgq
KZpjaLC1BhsyDuoO3rbyAJ2gNLhkLt2WH1EACmeNuqUb+7tSOkGVANSszo9cd0ZZe8H9ydOb5wU8
d7FbQhsxykLltupTzYtULeCkIQekHAw8v3ds3Y3g1IV+2j2mxey7BzFaMrwmHgXK7wxCBn5iLrt2
fao1MJZbkWJFjaCWlZpE1FS43QV6jjH4AO57tI/nR2+NogtcTpFFxcwu4gtypA0xB9pPIpwxiqBO
ApO7IPBSTdfscoE3Job8pcrE0fgQIiYkbXdB8yVexiK3n5k8GMbdPHsbDm9rYgWQ+pO+WdEmvUhY
bDhUdVcCbZwR4+wIpLLlk1Vb5kD2BaV3rG3NAl8aaLMTOXm6usZctwKs9BHg34diUmLHNo92QLs6
u/PtybqvTItGqBCIDUEVLrCxeIUAh444m69K4IErrowgvarSRedRVRh1lsDUYgDV0xnSzJHE1XND
tpC7lNuXt51ry/rgqE0/zC2F4j5cXDSpZVFBXdz0zA02sRVPscogJ0pcxIyMjJQKGIZaHqbBi7Rq
Md3HUpmkp45IyZ9TVTXiWMyGZxyynrsnrvKqV4cB6R3E6xGzQlQhsdsiz3chxumuTtv9lJ6ZuLKp
GOJIkIjvz2AxL/HQxexNl0r9oCuOjrhvFGTLRrp9fxGUrXWPF8lyE+s8wXtrDe7kRkzFhHNw6A9e
azH1fuSlyvrIdYxKRBBzQhIJJNTsHTJIHHB5UMNGD3XfvUXZtT4AUGvLPa6aACzVjEd9lwYilMhx
c2kNO6blfNamifv5tNHA77Oedp/snkKRw4SetkOngt7QvWtK22Nqw+xOvWv8kVkWzhTJ12LO810B
DBXXVe9ar5MgBDLKSfp1EvaGw7oDhw3Du1BZABJ8FkXU1aFX7nv0xfdrPWRO4jZ5czcXWDdkb6k0
6j1fLjHKcdwUcmv4joIFVf8uIw/WPlc3vtyV1IDvu0ZBWq5sWoWdI9TyabPTRuxtI3VuraWbnNPU
NaLdYVBy/N1sD8FwSV21qHdhvXGQJ/Y2W+6pD/slf6nCfhjK3SjwDwBcRRqqCbLWiApLq00/bwhn
WmbWQ3Y/MhaxLnGE5s01sqp++syKUb+CLeIrnQE5QQ8lFEUm1eR7qHXcfuwik0ImjAuv9465Gr3u
AEF39JOucBoVy6y2qtvUXUsDVnueB3sxt1R+W+P77TuLCfG8Hyq9BEjQmn7vjUaPbAp9XcI9rDAr
6DOvE4MFwnHyUIFqlrWe+rgVfvZi1QSaJE2plDpm8BWDixF75nNnE/v2zqq6oHtv1+uo7gxpDOpg
Oa16Dath63duA6c4yvW0mqdSE66372q7IZEiV9rfZXnrrzEg76o4Qcxaw5e8WZCKjc5qtSwPmILv
cnRI3lPjQFS9sYVZTHdeQfXMvFbXiDZX4lXqjlJAHiS09XaZDn7L2xi4d+lIGQnTcssix4+BPc0Z
rlIlkbAansnEHH2dpKu1CujZs8IoZPTteN2BXHSA5pHqEBlFwMbLEguWpZF2ltuz4kg8SUeBSkVk
k2OyHXz3LSes3Bju9SgKiKqXHxjZlrdUVylC88yZrCjNUmFeMDZktN4P64qdmJ30M7Nipl6LB9ou
Lk2/owYPqZ5jzAripUslwmrRjm6LCqg1CoqrmoQ5Djj9Npgx06DUcRF2InF7oWqBlYsCnbyNbXX7
j0G3qvug35gcpVOf3ZaVtnES+yndvm/V25Coot2eeSL2THhCaYKvClS6h63HSVw7fK57J5fBU87c
ZeLB5GLkDAdteNHkmMUrM5m5O3RzjdCaQGX1uCwO/Mslb9H6ywrb3F5kKn+VIZXCfuodTiVkI0Ic
LS9AYYXwFgm552PXFFO69jEB1+tdW7ewx6picr4gzw3Oom5tnlFjncrjCgcT2rYg53zPVNXWMcvT
7ZhhbVTMkNGAHErTsBgcTKV6Wlu7wQuPfXZActqgqD3zBBD6LObXIk2ZoLR5MKldURWUqa4xg3gj
LXT2IyaXxve4/P/fp/+XxY7+Txr1JkMi+jN+6/wT3+Uhvv0GZQiZ/D8gtr736r7zhmiuc49MU2Cb
3xaY/5SHiDdoiM7SkHNayVl88Ls8RLz5FgiIJY5JJJv1v9WrW79kDiAtcgikYEnroe61+NfPrToF
ZzMNfuYmBLlVCYuTD1noVLu1az+34fhJ5OJ26lfrKO2yOw34ZqLVBRL4wyf2B6KHs+Dmx1Uuv4XH
p0B/jExFOP+X1smtZmbsWrgJd555OYn5JBqEy0VxvxgDjgL8i4jMKY0bnP1b/VcpWtYvu/hvrx/w
KZ+jv1FO/RofFq4w74epRwXuUjdS+dhODEKvf9fVHjBcnO4jXaNhbWW0IkfpWC6THUMjX7IYqdhQ
jbXOvSjr0XGzHytk4tMBRzYK5mNVdd33MJH/jpvtf6zSzz6n7/37++69fkG1+ON87NsP/HbbOeYb
5A1khaCdIzXTcoj7+e2us8Ub4ZNgI0j6Fee7hxf5ftMZ1htyJglnZOvETyBd+P2uM2wUgfxtuPsQ
/xHc5f8tcR/3189XPEM6smCglHvnfGWLSd7P9x1DonQdw+BuLKXHLjskKMvMUlCsnVaPzO/d3RD6
1TVzgfa2oZGiXPWWT2YzeuwsUwcUb10m2eQM12qcl2fAz/puRc5477WwwSdi/y68qioet9W6NxhI
P1g6k/Eih+w2rabt0h2pdeVqIIx35mzdMxX2dk2BJ4yOBP/aPFZXnI7iVI8py0Ms9U52zt+czKSz
kciiepifStGvlK5SdkGSN4H30avRlSXYkmw/Jjl6eMcdIC6L3lM+p/hQn+iaQgY/qL2DaOlwuu9r
1GNVbFasNyJXD0ayZozFTNekVgg9p6XOHt3utgbDKS9Gc5oeBx/nRNS7GB1rXQYHfpXhbZ26BLK3
qYWtZw2QpjPnb1evu/CXnDu1bEYcWz2tftQUKO+xGwwTlTxxJ9euL83LwrWS2uyWGx08hc50M+II
XguDzIO+f+2dj5409G2m9WkexCdVrldOM+zS+nJr85OeR6gRJnsPTttzEWqa6s6U6RcjDecTGuCn
rk3ri6mb7XfKFYg12HMpHECJXfifbGi9Vwg8TnxUNOXuHSPLDr3ntJe9XndrKrNPBbH2iezEZ7xY
VMNesLwQPPLFRx8R0y5Y8CaG57wPCVIwTrXK6AuytHqvrbU4eFjWvjSmf+c36tXdrAfGGnepZx4R
e+8oeklmECV7Gv6pt3HXogtEfoDIviQYo1X7omMmhoTQ3inDfY8Z+17VVn9V2PrFc1ak21h6ycXl
M2XEolW5HViyATN3Jvz7S5vfD4VmT0WmWeZHljbtXaqV+dpqvi82zyTxkDNryEXa55SSJsLGdvCM
cxoL5h9nLB61m66nJfDjUqqomp/mqvKnL0Y+3dEzJVnz3HsjbqFxHtxoqFdU1qsY7F3fSRpncM0S
3ZcKaEA9lYqzDsdq+J3X6dQw6SDAgWnffIUdZXgxcBXcDHPm74QzZReetC00M521EmLCkhOeTpPk
7LweqSB7lOwsmCVeuj6brglL5r8F4U1QwGEn3eSoiRIBsEmMRv3eYVHL8OOu2DSlN8KI0e5up6zK
9zj9kNtQE19ODqnclZs/m2vBiIiprGgl9aEfnoaK9zN101UzSHnspvzKmdA2iXFbY06sq5I02GiY
db8nlWlPTM5wXZfKPG0En8SlnbXJOWExamfDjJhn8h/uxkaz7IJDbQ/veqsc7Gjp06vGXNx4qKsr
Y9xGeO2qjgejnneB0YSJZKYeFW12V8tcXDTrYt8btZfdml6Yxh2pLew4xboPA12h7RinL1Wefahz
dWFUr+NaMtEQ9Ex17xuPje8OF1YfHmXXf+ga195XNaM++LVHWO0YEsV00NTbYGu1twO3vtBOKJ2k
AwODwZAsBEdzIMdUTD67QffoEjC9t4BCHZzBDT5ZKSiISeo5Vt1mP69L+J546mNqsGD1uuKIse9T
Vpe3LYu56MzpZWddyHa8w8gYxiteiWg1SeHwmBYcJiwEYig+p3x0ycCgOulS77Ocy4sVPUcl5WNG
zjm8kPITc8FjwawlUiQzLf0Up7VLObHQgdreu9ydrhvLe28YQApMYyYowZ2O+IyeTMXtaIbtMQcM
wqo8HnK9JCVeRWzs1RERgHdN/dPd8HZop9otv649Z9oVVpEeDXfSu1Y4p2xcs52fAp7KrODI9OHR
xM7Ujrb9HCJO4RsPZHo/wg04DbUl93VugyL2c+IJxjR7qNLqQ9GTmGhKthv+M0yWOtKWcLFh2LmD
DqEM3A+S8/PGcTrnodMTT3WRfbJym3vXlXxwq4+CjMVsC/vu4OaZF7PJdT/rGdvvZqEEZJ5ngAdm
f+os0rh0TCwgL8RP1ZeuNY1okX0WNAsV9efGNhq4WanLpMQif8CLCIHrEwRFAYaUfL5uc1UKKDyt
9TCVDJ4WtzCMQ21611VYTNdUtujWWHE7N6S0jjEiCivhyR3uM4aaF1p5xSXGYSQgCFt4aNCnX6tG
y71uWDgbJV1h5A1mgqwlj5Y5JESWycNxK731sFBRf+gyNvl1fe2m41FN2aGrj8gDqiOanObobBUy
pZlHoD9k88XcakQK/qsRtv2ls5hmki2Vj3oLjvSeZBbjSKAPAT5mme7PQzRQ2tulIgPmZkBelPmA
knLew7z4jyNpI/xCefd+GzwzSoeXeSty2toueDCmNd0vQT0kozmOSZsN+li4Q7pLRe8/ZmbZvuBt
3O4zgfZrSef6rdOXxaORa3mBtZcu0cmzky5aecLLa1wTALbeGrnonvPVzwwmdhvGgXEVKbY1Vl4u
C4/3gF2aqzo3WUFYbfNJWv52ly9Ompg+U8TGTc09gsz0huq7SvzGTC+YBn+nLv53VMT/w9bEAbrX
f18G7/Mi/7EIPv/pfzoTArpIhyGiOKfG/1b+osF+cxbmB4B5UMyLs2j2X+Wv/cYFgSTOEeX/h7Mz
WXIby9L0q7T1HmGYh0XXggRIOt3lk+SgpA1MCkmY5xlP3x88oqtEkEWU2jIsLcMiUiBwp3P/8w+Y
06I/+M9LpyBLf9HcIXMEe0QSNEXceP+gQ/xOzf2vBjF3ORWyCbxwLARlOO6z+uF368rSTPAzothw
YeiMRyitNHQCVfie1ZX2RJ769BTruA6AxbaPNA+VO6xLEOeWcvKMzBBY9bdPdu3+ubgFz79Ho7DH
lGwWavC7zn+PAObmi71guKocKXfgUejRkyi/55i0wI7I+BOEPNtNkWw64NtsCEIxh+zE6UpQ6Vz2
Lz7MnK5pMDiInIxleKg3yfTDrVZyPfZ9BxF5jcfcVB9uv+9MEFg8BuWSjMyEoeTarS3I/2OiC14j
d54reAkMsTmeyUzFaTsFBgYFXmPuB725V7GTxnBt6n9CJKGK8jScCKJ4JppWyY4isN0PqZ+xpif/
zuw975B1lrxvsN5As9oN93oiDDs07+pOAr57I3w+Rd6ZRhbIaVU6viL7+5U3Y2ZfvJmJeyLJJyY0
uyWeoY2NnKI6MfDoyu6LVrC1sHrMpfChzDSoQNkB8ecGVwK7yPNtGYRbZexslcImHMpD4LeOKno7
WaG6y4xjmua7KDIOQ959bDRtUwjeXpDHrS78mQUp84/b6BxTBxBClqu5QGFkDwl/3zSmCzheHgQT
MtFYlPXKx7mcXDyFrF/wJpSW8tLoNB28XDfDzHRHbVbXR+C9Y20Mu9tDMINdyyGQgbMUkmfgTXHN
5Z//Jv7xId0FciIHpy4ZwxdYvzrs6WLoum3sJ/VLhV2MuFPMKHSBXdrctuS++oBbGrYpeqxmpdPQ
sJ+cMqGuxgBMp7+ZWuMUrfzOK18DzuHMhyGaDH3LYg3ECZ1VhXaQGxUQ8yyhaTYypoQrW8u1pcY8
VPngImIU+lPnX6MHb/eDRvBcEu6kQ5eHxX0pg/jSnYNpLkEIKOqodqKoqPdYVJvbsSnlj1YZZ180
OYSPmGnwolHawj3JfnD7sA79kE3PdL6pLYKu2Y50ER+sohZ27dRNdlTo0m5s08zO40Z8ScdpOMqI
fNcSx65+PxPyPDIbdIrL75dRPcr49niu6CX9ESclJOfV+J0TKN6b+NVs2xybsXYolE1UxtWHzMjL
TZ4n6qtAdOCxxYNuC+9zbS+fj46zHdRg9QPP4MstsYeinjubfdrgq+bsf3KCL+LfD6GEQ4EgKvew
C/L7sVLQ/ctW9aFO69a+PfGXSjECaDhEwHllFeKVtswQbZSp1cMg4s5jpg8Z6piPhhD9rDJPuGsi
fc2v/mIL52n6bH7OCcpZri9WGRTwWFHwRzth51ZtrZy7Sdsr/tbLqf6KssA/JCyVlYNjgVq9Z+xI
JrljSLmoHZYJhn5OsWHllul6JIM8BrOnZaaoGfeYLP9soH7APiQ7KS36Eg0ywsqKvdhYSPiZQ7X5
y4D8tswHi4Bf4Y4X7F9+h+m6joGgmGfbZIz7Fd3ae4ztYhYhwJujLEhOnt2Az2dRCVVOg6lkYTFZ
QeEOIKHu/Uzqv3dlGxxKpX8wetM4SH353YTs80J44mGqBs22fONXJ6alTTBX/qyE8td28KaDgN04
dZWxm2bIYaSzbo/gxrtEjX/FqhU+KqpVbqUs1raRrsk2PmnVvdYqp0kcRacgDAErEcAEqRWM+7DO
Q2ekH3g/SSLd+gl5sNE+l4lV3eUpgS99HqbfxhzuMihfc5dXvb8bamgAFlZxsNUm8ENpXItvuzIj
DY3DS1UoImXjPWPot32/xhFA6YrBcDOtwsOuS7jspx6IeZlOxwkgE2EHZom3F92VGUk0komoTeHM
4Xg7H6hI88VCKXTLVZRcfxg6ncuikUHuYi9FbTRiATvh2AAQazzhp9yuLIgrU9Jkq6GEMln+XOLP
H9/QaFWaJGaeBAoN5lRungvFf5HSPF+pDJc9knntERtKgYCgkf9eBrlUYYwiaQwsVw+njDRgsbWV
UBHtWq/zjYzFzi5GaLDtzZEc0Q7Kv97040rC0LJd9P4jUKbP6DnKZWNpxD2kdU+DNBdcmpOqXWGJ
9YB1S7mPKxxNPUOpjpizKrjCh+PBHxoLECYPDrVYBit22Vc2WwYdCT4HuGQAoJ9/eHwbVLrKhYHu
REr2KqXpxory/DEatddmEtdyEK/MbULaFQI1mGUQJhfFQjT2apdliulW4aBvSHrwdpGZk32tjPo+
iUb5sbf0H7en9sUBy2sBplARyiIb0bKO6gmDhu/Wm24tBrozhtk3FGXmyqG1TP5iRGWkoBwiGmM6
U4bPP2RjdFYaN314ygU4PflUYmAWK+Nd3+v6qwdV6yAp1nD0we0+zsStfSCBMReh1TymZauiPOmL
tal+cR2bj1CNE1Kd76lcEs9/EzKIDB/7mtKizTLCfMbuIer6iUAmL8EHaRT3gaKMjheWoQ0bvz/W
PfnNZYOV5O0huDLfZcS5LG4o1dRuy5IZbAnvYKj6JyMjZX6EKHTAi6Z74trqfcXOuXPCwcj2uaZa
B7Dg+Jh1UJzxo2n2t3/JZVlDlCMXZxrJ/BYu6eefBD80ZBpeGZ40ISpze2zAU4nk4CoMaW/A45iC
D5M6qE6nxoTCu3IgvuvOzw9ElQsp3dlZ0jvfHc+frw556XcWTn5eDJMwL2TF6fMcYFStYTYEYX/o
Ba874alibr14yvYY4pUfTSkzT5Gn4kI/dPVXTbeKp1iV/Y8wZnBVaZLqWE+chV1Wp89hbQIX6YGw
aXXP2HTjUB3KRJ4wtNCkfWS12SaLRcuGBQxLW4r1laPkcktRVYBFoDv0/iyJxSti0xaMuSSmJ9pI
BCdVRKqakYzmB9rvHkv0tSjXy/XNxZpCdU7V4BJ+cVWtkqkujIAhTTt0Q9mEr48QqCsn1OV1jM46
kILF+p5vlsZiMellgn+ppeSnUSek2C+1o5xCvuvzacC3fUTDOg2tI8qZ8IS+058Fej/6UBb/juIk
vMNRO9llEOlc4nfXAhUvT09u6ET3sIm/53svqqw8JVEWwlR8kkNobpmfxzY2JcqLWAhrEZ6X64cQ
pFlmL8J3oB27OC8qBZYdRkfZaRqz7Lmv8EkjxrKEY1z0+6A2wxdJboBirclY22EvdzPVmCEvNE7i
fGwu3rJHIFFPcp2cQixjPvoaG4RiDGjBGn2k7dLn3yNPUpCPGfmPxkNkZuBBu/VraS1u53KCz5c1
YpEM9hLsLOYJ+VuBVuLAr3aqlp0ECacHbMPSDfQ528gspFUi4cW3t6z34ud8z5hvYkB9Mr44sNcW
h6Ymp0mUyWl2wlh6ODU4R0HqE5t7DMMIRjCN7qXE7YKqEGp5IEdgK0NaouYo5QdjSKaD6JFPbQXc
jjNY5cewoCEUR72y0egsfahNGXdfcin2WopleZR64sYa2+FegUv1UpR9uPI+lzUAuzifDkUXIUJ0
Sc8/n0+sqCeldXCqhz6hq2nMXFXftLuysvaQJyt70iJzreKaP9LiI6JV1dkgyGCeh+38qYQ+mWHg
JdGJwzJ+9hLJOOJgLu4j7aupf6/ErMJiPBrxzkq7Rxy6/jC6kvpAmwkxM0voHftdzN66kcXeitLk
xPnY2OqI4VofkPpxe65c7gQ8hfYok3M2WVnencdUNCa9NOKTKtYJuNzQ3ccR7UlZ1auVM/3qo6hc
Z1NxRnNpgVEFujH0bZKcEgwJsH3wSluJlLdI042VJ12prXTu5hgOSOy/VO2LE4VQWnQuY5yeekIx
dsQG+/hjl/XB6FHom7Gg79u6/SwYhbkbm7F5bmPsa6S2x7BThxpvZVa/coW+PHMgvwAYWBjmUFzp
8zb52xYA418gmD3lF3m1tU/B8LaTJaxd1C9XCkQuBKCSbsHrgi11/hS6atJYSH166kz8OToDSWlh
Yq5b09A+WHjl2cJArMIfTiGT4HsD6RnYuQrAuXgoMk86W4E5ngRD+dlqVbDrahi22Lk2r7efdHkV
41Fz2uN880PpuGxf4NhgNvTSplObJvTRSMtwQFOBv/0yQxrkS5BkUbMGCoYPJJj7IDNqenf7R1yM
pPl+kLEo0drBI1yMpDzXpaanyqfekCM7MzrinvCsWFmXFyNJZ0Se3xMyFUSlZXAtMBB+IPiwnzq5
Cu8ELEIfxGHsbVyZpp2P9fGhKYtoZd2cn1NUmDSa+K54Lc34sbh8tVhSkfqbVv3ma/oDQt4XvKbx
jwgkN8zSX7c/4zvR6r/2138eRtwdUVY4t1GLzT/mtxUxqmOTSoXfvqWTViV4KsLjQNAc7/H0gkeU
W+M+MSGilyb7g1VJ6pOf1pkTG4J2xyHT3aME820x8nR8BZtxKwVdvY8JKtmSth47VTt2r5KRWFvu
TtHezEZzX2o13Je6HlbOCvX8rOBd4KipDBUeC4wbG9z5u4QsOYEwm9YdCyE9pgKaeJ858sFLEFKj
7JAdC8d/zB1KciZ8UBJiXOtDF9ISQSVsuI0hh46oqoWTmREaSJ0zNE6z2BWNZDbl7qtHprR5TAbN
dJq6jxEhGoFjlqVhT6pXbSIjFO7pYfwaImvYl5imn+SIdjbYePQ3ugoY1rhCwPZGtHBU1ca7h0Lt
z5IFyQkTsdgNJZpMnGiMlXl8vlr++TKaRvuSJt8MUS02hwQX5rE0jdbt6wj7cB0/1qLnUbcn06LW
nh9Dlcek5T4t0shZmmoh1E8tXKlFFy2JzPuTwWUMsBjQb3WfpxFaSTqF2q6sBO3gYdnKFWgMKXtQ
xcvcPx7QPKS7qtUbe1SMtSTgy2+AHJ6uK/OCdQtmdj47TKzER6yJ+HFWhlJcGiR0Fa21sngX5lv/
fANazoTL0/6h7l186iwKajS1muiavd/aI9WoDZkNaVGiJk9UG7yr5AWmoyhz5ljelV9FGQPcSRix
2ddE5LEapB6vMKUEkWP8SJuhXxmnc9Bw/onAZzPEAOkZGFtfrBOYMZ0YmoLkxpGmoZmSzC0UCOgM
Eh5GWpsNBw8H730r+D/MmmVye5acFyD/PJ1iisYYje+593Q+DoWXB0Ku+7KbmEN0bA3co0IfjDIN
cNm4/aiLnRS8ipoVBhPYKDGwC9TAa6ALYW+iuFwmCIlqsTKjjMXepZD9Dyll+cqHXTT239+NKzRF
HJmUZG3qiweiwxkGTnoFiN4jYBMi4J2IEfOTJaGi0EAR7GhMp7mxr9wJApZncpV6uwlZ7nMcY3Ly
568PpoDrFSl+Bgfl+ZcOxFgI+TiKG/bFaAOAaxB5EJOi41DtrMXR6PbzrowsMx74m6Rt/rOMpJWz
BuplaSguG7x3T13IHMI26BHCe7r2pefVenZuMbS0jYEj6TZRzS2WmTYn1nUtc7itc+NpAhi2u560
ox72IpY7xmMgFuJJNIihUFAiH0oL83JuqSNATfUJUSadwu/Kvs7NzhE0PDOCQVo7kK7+RtbYTMAm
xnyJqOhJGhSTp0pu38nqq0o+7oe+zmd1QevvTHq9uzTKDTuHwPR8eyQu9zq+DgaxiPVwIaBjdD7y
AjcmdKiWxF4ny7s+RgFOKFz1RzXY+2wHwBApBokAB1iY58NvtYNmTGo8keLnmk0gIdUEQK2DJF4Z
6ivvwvSdyRr0kbF3WKwpg+RyrAYSza3BKpGJZp8qtVvDga9MXZV6HXkSoc0zrn7+KpKA2ZfZj5pL
DKB+54uCf1AhSN8jJBdf/nhsZpq9wrJkY8Ie8vxRmEuDiU08qskCzykyWpWZkrYrJ/6VuQdmy7gw
+2hWLjsVXL0Cva0G1Q0pdPaTb8B1zSPtBS5yfD8SRPaQk+KAGtYSV8YLP2DeYLE28dBAKiADKM46
g/M3jHK9iTqcWV2pHazAET0c/Z0obbCZTZj1m4BDhfBUqYjuSW2P3qpGMF9Brsqjnobm35TE5Qey
u6yTFPhVhnpP8r6ROSe8oDUtnhoEgSi+MmOHzJSeelTiC0C4SzR9h/0caVtRE+NvUzNmkqOPYWoS
06ODC9CtLR6IV/B3StlFHAK9FOPKQO7HN0lTgCCFUDPvCUXTHMyXsw3zn+vo2HpFYDdTgRDWQpj5
txd6xndcNSplU+NiHmH03ozKQxCE8pagtC60E60tEJUatV7eo2KTSJgxK/GbqnTGD0FtCkxkpqE/
hFEqNLgJ5mVi+0FcfxzVJvyoqG2BwtfIvWdPqT8EeZzjTaOMmXhXNfgVY2RCAyYs6t6hYOzDfTT5
QMaRRLiGHXt5dI96trdwFSLEBtGc1DwQJFrAKwcshzuLZeuXsWdabtpKNon4CCXIP6NCrYxkrsZr
MRkIWy0JwnksqcT2RdVTwpS1CiO6NbTq1OB/h4KSDjhc0RL5z1YbvOzblMIOamiP+XdZL/P9PGVU
fnRDA9hFWcfmW2f6Y0kLL9wlRYuqFdMOFLy5FUUKQFaOG4o2BWJ4kMXW+9jx+UlUiLOOLDeBNCCi
zQ8h0Q5P8xXljl1VSu86/Px+KF4KVRk9I/YLg9Bhd1/rXvsm4/aQ2dxLmjeyKIjEa6Sm/WwOpnbA
+kvDwUGpjB9xkEwPylDjUVAUBs5sEl4X0WZqspiyHRvVxxLTppLoV61M0ER5053aTQXtaDUbn6u0
2RvjoMqHMeKyjb+Gp6SbdKjGz10pyMZWTH3piAM9qRikLzaQEiIfyUmCd+8XmfnIHVlqEJ+nklZu
cXjA/S+FCfMLw03wNClMcLISEayezKKKX71gmqxNFYXqQ+OLYmyTumbEtqoP5pPcFN5WlIxZeJ8i
Kx3MTt/5TRa1W+DrWrvLidP5dXsnO78dv+//nPRQAeieiXPj4HydC1hedMCY0Og4W96GfITehlZa
8GDZ1xDp4HU55IOGu9uPvVJia3TawfLpkNG/W97KE6PGGcbTPFc3e+0Div3yhKSTmLVOq36VFamd
Xo7fqU8jz4alXdpdonrISGX1BU/7zJHNAhJCyd2PJWke45wQots/cfll6CWyi2M7Df2U03d512gr
T1byLG5cnC/Dx9ivE8fsIoNQxdrfEjcnvVKOrAHO1x6qcSADH4Ajgu6dDwcyK0hYbdpR7eKTEOHs
vs19ecKIw4H1bXTZj9svudzm55cEFaRHOQ+CtqQadYXcjuRFdq43lfvK5GY/RCN5bLlUHaACrRxo
8vJ2z+Pmi9vciwT2BFg8f71SzfRR6bTO7SdS5fEaauwENutTkIfdIeJkIHUWEx3FCiu7SREGBNzx
tl6l4ClDvpGNMFjfGsTeklDRlk5Gq3Er5GnkBGFUf7CIIrIxoRxXTsMrgwJpYa5e3ptqS9qCmtS1
FWBS58ZExe+QBpnPEroaFnsmHeSy9ZygJ5/uj0cGiZ8y6/VoI8OBPv9UIC99gmVu71plVR5GUxAO
HQy/DazT3o6aLl0p/K/MhJlDSMU5s1+MOS/g90Kwi5OmVogLcX1ffw0juaQHivYhLqyjryKuv/12
86//vbxgIpCBTigAlBcKNm1R+qeYhPYgVINbV0KLR0VANhE5JysDd+WdeB/AJKp3wL93sOm34rZT
oGXHQzm4WVOSv6mNBLP2+ivHQXPPFX1t8V59nMFYWSJDhqn7+SekXMPRKZQHl0izdAvPZHA0SNB3
o1D8AHjKV1bTlW8ISDYLQSF5EdmwaKsg1Oh7b8pGtzfVYAdFOd/lyGbebo/UlZfidDBIkgANmRvo
5y+Ff6KJS482umKjfSNO6tmSu5/+OPw0hi5zbj/rvf+0mBZQexW2I7rKRFcsbiN+YGIDAmfETY2x
teWYyJTOECani2p1PxpFcOipuIii7cK7rgu9jZcpA0LSzN/WyDu3hagFuI+2n2//ruXNAsBtTjIA
SjQow2EGn38DK0wwJxilFtFc1+0KMyKITxDNg5hz5N9+1AX8MD8LHfdMUxJFOo+LdUhLDomOZ7Zu
Swm+gaotfCoDUuT7Qi8cpc6hKigDDFCr87eiJSErVOti701FckfocLf///k57Asg9bSBLhIKEimH
oKgGHXiAUN5NMkcvBI3+MQ0wLBsnsKe6yzHaSGHqyR5mTNjFlnYroSIjlq5foUxdQN3vX0fTlHnG
z8XD4usUhEv6Bt5QLg58072IzbKtDZSyFjQEWyf/DNe3NNuTVWpiQoPCagg9a1+aEbUs+WZo6SrH
QAm/t+jgbk0hlp9I7DYdrdCEx7bOkuOE18wukcHTIP4RtUReJNLhvF8hCM0/9Hymo9wGV8D+wNBo
9SzuVy3G8oSk+Z0rJ1O0zXNLeYxVrlgBCaS4bSJHTGgh3KuR6t4eUeXaZEaWMe9TnC3ggeeTWeyU
ihM671y2joKMtXH6BCmV8ngwxI9KF+GlVqnartfKcV/LQ7wfU+tLGHnySzsVxYnsJcMRKAmxsRPD
PViwsLFiCUPfnla3qQgCWgSLmauptd1WgYouu/O2ua7h0mkF+Rs+X+YGgzr6WnpYbaSgau8lGIcb
xSAbsNDVHp3bmDwLMmmAJT4sK3Xd5bapQshCtgqgA8V/SSaJgwa6bB+OLhmL0W5ScnI2k1BbGd/L
r6yyYQCQzkIFaqwFZWWscrEnZW1ycchrMaPriHvtrOyubDCLvz2iV14ICw4YEbTx5hJ+sTuhruXG
3Iii28Lj3NdTV+4S4rZWztJrL6RRDc9kbbZnbT4nfjtLfZqy3MRjyYXwggQZ1dNmKqxnM5Va5/b7
XJ448KNh32IvQB1CbXr+pFghRVE0S9D3TjqIhIhs8cJ5KUbtqAP+rXy8y3VIaxvfEHr2FgDfxdYO
sosfVa24sR4bG8HH7hsFaPVBlMD3vCZC1IqZ3SkRpzWM5cprQseDQw09ksb68oNOGBFwhw8Ul7hA
41Ptq9+kQBQRhVskSxvGmkHIlfGjKIFoPLuqzneu869aE6aAwfiouGIqSrZYhUhQzRqTSEFv324P
IDOCP+x8dyP8hTII8EjhOF/26CV98Ksx8gw3MP37usShy8ERy39ocsAq9CCq8WmIGuT5aiyYH/MG
1ggxlR1S76nXs6Mle3DK85EitG1wA91wB9KIRCcaEMPFISey0QzF6Atwrf9WGQg0DrUqoY1VVO6v
28gqCrDxdLaRq0wk7niIBriih3lP7KGe9ZGjCpQVHKIqPoAm4ThHA2XwK/RHzi65wImZTqPbEDhm
Yw+Qg/ZSqkJJFw5FbeSvhpdi5yqHgYZUpexeix5Toq3f8+GR1EdZbetTIH/Wc0kZ7oxhlD4Havna
awMGERppGQmEISH5EqkxJoomUoOGVA0Nf4S8JuxwW5DcvfVJA74jmUipcGoiKc4oDK7Drdi8aBFU
fDCXsZMPeL3En1oK9R+0o4XnfkgJ1TSNwnsbx9gi1lUWu2BbQtg6iuWcQBcERC1uofcbG62q4ORX
kPutbQCmJXHkJI2KG7xV0GUINazAJYLm8YpE0fwykkNApuMUFjOG48f3+KMSkkCy5xepHYXv7A4A
cMjACvZT3DnJvWbfl0mbqDdYTuJBQyR7+hV+EFjMjHtq5HJMwpcMCuinqlTxlNL1UMZZipMTRlA1
1W/At6RJSFCnPori4N83gp/sq9FH5S6a01fJIIZuXxNVUfCR1ArQTe0nfW9C9Yy2CXyUwdFrZJlv
2RSW3pPWWxO+b/4QPApRp0crl5orewnaGfgUFmwn+gWLS40E9lygoJlcjPu2DX5Yh4z0810TEIo8
ss42NK4k2xCjlSLt8gDQQO9nVi0qJpGb/PnSLkMtT1CiW245wDcdxVinRlzVRlzuV7PcFeB17ohC
bVtsy4U6eUKXN4JLedYcVUuv93KfY3iulYGTaupaJXy5YfE86l9knvMFTl0cOH3uBWS2d4JbmPCW
vZzwEzz+HmtEhru1/epiu+JRtLsQPFnzUbB4lOQhDh0qQ3DD2gjuA0uaHAlEE0PWhtZOqQi2H1n+
K4GNzVOjNtkvH89x29KQ9Ud6IazJ0s7ZlrOvz/xzDNx/OBxm+eH5eNLpaykTZMGtJh1TkqAMn+sK
AxE0AQZKf6/csfSJq1R97Uj8BiAns3vbTFjK3P4w1yYWxE9OYW6Z9G0WRYyUCSSPy75/6gUhtlt1
Aqj0Wm/lKVcGmjOYSw8MIJQQSxkYKHUV9kaju8QsoO9RksCpR1ne60UzHP74hXQil7DImpUXF4I/
AkEIM/Zay42SVr2T/Sy2iwDS+e2nLMhV7wOozzAKXnki3c1Zu/57rZSSg2N2MYoe3Erxx21DPCnT
tN6xBY+OTJ4JoH4gO5Pf4zOdTxoxsqPwvPIjrswiuDQafSqqXfpii90oKqs4VvwqOHlBB5e/NjLv
gVvOmGKaoea4aSrzMSl7KZ6pVlu84QptFEdWgfmGbwISkdu/Z96EzkuCWeiC7ASBvjxrq86/SRmX
mEMFOaJGo5rkLfoqv9zJU6HldiB4oeIUSduIxxr/Mf+PH02TjrPcBErk5rOUxvuyOQwZ+6YrSPhN
h/SstlDVrW0dp1/iWvk55Krg3H7bGRU5f1uMBjCpR2YIYRkh8fnbRkKLb8msTid4SfmZQAWelQ11
6ZIZL8BgwCdaoYVgNflW10I5JvZ6jnu4/SMuly/yZbiLMF8hMEKYPP8R2GxaYdjIyINFNbCJV6qP
qoD64PZTroA2549ZIESTDvEkSnlMiRE0Rj7YRxtsHfdGKUvPhpAmT/FgVm9pAg9W7poJUw3L2CRx
GODkqSP8a8fyiUAVc+UKtuCuzsuQnZSjkaazzHm1HIS29qSpJd7XFWQ93/GvJR9Uke4LeX7FQ6JP
lhMjSbJDjMG3WCQmALrT8BXr6AEtchTZkt/7K5fPax8L2Hve52B5ivTEz8ekKi1v8rthlrgo/T5G
kuJ4c50rJGO0rceOlksmdfvG7H/CILaeCrXXbepE9vxBJe3SrJNNY5n9H2+M3N/eu0CcuRab1/nP
yj1f1ukw0QbqlH4DXJrikF/1K6tiYVL4PiLcHOdihYsBJJPFJhCkqBuxfUFHIKTRJ6GchF9yKBcj
qWhSIsKRlyKcmRvO25bskU3kZe1ewVLW3xSEORMqotbWs0W790WALWLYdYFloRQNYug0eButoE3X
fi5GA3wY9C2g1dpiH5cCz9AzHNpPmLubj9NEe04YY/+R3R0nhQmCjGII9WuN2+1RGykYgrFLjyqJ
J5tYV+tdXorFXtTRMGttFW2tCUOwzQBRYWWhX5tVYM64ftBNE3W4oOfDNxpAXYE8mG4xTtVGwIkK
PFQuH1Uk9d99XHJ+BEOlfsn9pLFrqaF21+oBAihqx9krA7GuloPjgBf9GVV9HnE2XIhUtK2Au4wL
0dUUtYIaDZbbxEgpcdzP8NYTMNvKrWBlDi/EGv88iyLuHanViWVdDFcoKGVgtZPnFqKZ3sVyRaKT
WpPM0Ie6U7ZNuo3ylKDhYJz2ta+l+zbx/Cd4Az2KZd3cK0bWbwepEjZih0qwzoLgmIJGvJYkwW0S
Kpi3rjSbvWb1IowIkT/ZNyPHMlph6/tp4t7eWC+3b1plpDHj1ahAwlgi70UX5CL2KfGJyBHv0Bs4
GUp5/u32Q+Zvcn5QzUQvak0D3jnU0sU3U3G0HoRejE/BgJMWJtWaDe7Z2pWED9rtR0mXhyLkH9oi
TAM2AUi457NUjsJsFHwvPhVSgMVyK8q2EGXVQ5XmjSOyNvABU/SHvKgqW8Bh6mh4A4GMSittArYv
x59S/QmppeSYqU6Qih/5Tq1Y3l6jPfbRF6dVDf1c+C++Dng/9DRyRvEMWJqaAN0mfpFN0YmyUYfw
7IXJ53QYSpngv66PZ7pJ+QS3ojhpLUfxHFCX3HVVPUCQwU0NcY9a7IohDx568pU+ab1BZmCmRekr
+8gAAqpNsYuPpvXSp0X8QRjYhzbTCGjhZHIRvKKrEJHux8SPbORW8R4iyyPYQ8obPG/8ug6/gW+m
hJP6IdOkAXSX+Ma6baUEapKeWBxN8gtJAbO69CO+jSWx980o4cTcDJi7WrWMborFKwkwHrrmKZOS
9otI3gRUm6Tp1hRs1z4nJRj7P6TRuRA/nwC1pgkJx2J00jK82yyN0MACVOp7H+eBw7P/lIU/k+cg
xeMGBfIy08rPnyd4Mv0wVYgQ/ui6rZQFsSqzU7eqVpYjj8OwchG/UvjT0pwbgCgr2IGW7HUiVo2p
kKIG545aBrgZTesUtMb4qSMgsHRISzY+IOhH+JsmiQDlRwzx7umyxBNWat4ri80C3MbUhLY+HQZr
sbD5EzWrKYXuBLBS3WUkfH/Kzd7aFX1x1BEPHak/tGdkA+ImN/2/SyIMHkIL/rrYVtXdJGm+I44s
NWvAhjSU8noPLBo5UT995daTrrgHXWxDEBw5HmAjcDfDHHqeOb+hy+RsxEMSNXggpFSPIfBWjJN7
+m9F/EcWa0+3zNPO0rj+28yu+Xl/55izEwPV1P/xHunl/8ztb823s79xMhCB8aX9WY2vP2vwsP9n
ODb/m//Tf/i/fr7/KZ/G4uf/+d9/k3tG9+P1J2Bl9rtpmsyR/99brG1+YujVpsv/wz8ua/pf6PKY
t1y/sdKaT9V/fYb/AgtB/wSMS0WBrJ4r3b9Ga5r0F9UGTmtUBLMR8axU+jf7XbX+Yt7TL0bNDccD
wfWf2Kyd3xqhccJ85g4LAZYlSvd1sWOguRgQfui43yKZx3U1s9O8PbWJeu91VcP9cc1gav5uv235
/z4RfIBgMhx6ORvPZyKBAHkfoc7atKX8pkrxtzDAMlSIPtVe+1G22heIRwT+9crJarW/gWdfo7D4
Pqa43leCgvJB+xlo2gOb8VYv68+5MiZO3en4LNbmSn3K8Cx+LMcBvTr4GugrGcSlnUwLRV0XPU/e
VH4/bYkcHCDOlTG2NhZGs4xptsPUMiJLspE/VTB9X+Iw3ldB1cM5nN6wY8LsEgLeplM88mY5ufC0
tIQNku/6MVGCL1Ct4Fcq3ritFSyEzdZ6qdTZWnMis7AN5ONkPvmh2ThlrOwgPKgbDDUUB5P17i3L
wMc0gxZt7s2MQAs9jueP3we5eYTDTrclJbHLEKTKxs9WgEcPEROvyFe5KtRtS+jzfrJgHlby4NP+
jgxbbPVqWxn513QyScSeSKeCrSwlSO5r0w60SHopmw6OqefrO0vOQgJOC+XQTpALy8lQt0krzjZZ
j7NLz85Ly6CzM/TjP71YiH/WuRrtWl8Y7EYmJEdr0TebAuiaEX6sTezi6Cyfgka17mjef57U4qNW
V7QmMLWshyQ+xirqqKgV4z2RDtMD+IB1F/WeKxGDshEHa9iAz841gk9WrikL+7YK2W7zsnagRx6t
rnzzUZG+Tl3RO+kEu0ISOuEDLp7ydxSH0d4blT3jZx3IoW6ffBxJtkmXaR/CVL1LgwjJu5A+J5YX
PmjkCUt2ZinBPgyjnKiQIN5HRbjvxh6jvAan7Dssb00Is5an3ptjYnDgT8HHUs5kJ/dqkrODyGki
Qd2ESIK2TTf3/ET1LYzTfURr4Q4W7rdspuxIuUSuRmYRdyxnqSMlyjNNgsppmymzcUNsiT6q8kdN
KPxNx4XXyTHN5n9pjR0kbfEhGbsBfqP3K9ID/4c/aN/qsUm2XZew/Yc6dhUF/mkvk5dGGBBDBxN0
ZmhECLFd0inccsJHNnHt/g7Q+u+MyJZvsim4pN4rT0odxg8TMTh7uRCU+0DyvxlTnnwu9Vr8GI/V
/6XuzHrkttI0/VeMupkrCtyXixpgSMaSkREZuUmZ0g2RK3fykIfkIfnr+wnZVWUbXd3jiwF6YEOy
rZSVEUHyfN+7zhGSHQKSUychccpK7VM/WtrGpKK2pMeLVrfGE82hT8RNoCfiRzcn3r5AoRk2Pggw
SbrllZZf6oQXo9zY4JgoDNxzVhjW40DTEW+OU1/VPYUqAvrlJsHOsi2rwHn18rWiXZZwH8rX+q09
Z7etUw0bz2l43NBotufZl37t9Pmevr6CGzSttv2w7Ks22ecZ6mBxSRMmFZaWGAwymzTN9j0RNljZ
VHJf0Xx0g4bZ2ZlUPN+A+qzfF9NT31mP7LuKEXBDIFudU+CcJZQB0SjnBXeykeN176L2QvCjTnaw
2GOI0Smm5gNhMAM7JJw2vmKeO7sGsm5R9WQAZG2YmMsJEPerjV7YJr/4GDTKuzgzxo1T6it9wsUw
3E11YmHdE1ur920WY0VbvfLIoWb/lhuZEzRcjnP3PlF0HKW97X4ncf0bxTX5fkHlHKf5hZpzRH4h
25L2m92ML6tZixuj9O2917tPhWUWX7vUlXfSGmn+prb2xCMoj9pJEhWe+s0GA6h5buiKiXoYxlt/
nf0fC13Cu5xrFdO9EEeRN9WtWZRT5LUZQjjXAbbNSxpq8sZA5iJeClVLyhHb4TOh0AjxtcciSQEx
oePeGClzaJ8J7/6xoCOmx3G4HxbdIKPBsa9rBynAqOnnIVWPmmk/zfjMiF1nZVeJSE9l1WX70u6J
nzeLybiXlj4fHAQpV45fyLjiAflhzI13zRSV7OlMGlXowWF7YUOMekNeb2pc1R56t34a82tvIKU/
9gwimLHjcV9LsiVJXAGT0K1m2XUFrXZhl5QAKe3SibOgejzjFMDN1XZi/O4NvYHamyL6NewyWlui
Jhn0x3ZpZ97Zvvm0xVjv14H9TDcSrzgycu/o9Ip9lqV3c1jMOO98ckiFavczrUS0OXrI7x3qcrZU
wV/q0AOC02dqLDf1QPxS6vS0hFc4CJM2dU6+VYg7OrrKs11Vl0gmW7tKE0u3wnQ039Y875DZUU/z
KL3RiGhlmwxi84W6Sbo5OwyrbO7SYrz4CPorgCmS2ktJoJ/u9MtW01sy51h9t6lrTYQ0MkrHVB9q
myFzgtu2T7rLO1YdxkLFjQgcsEM4Xito/S2AS3FCHpl8dvSI3/aJy3Rt0N+4ctcwRSOt5qpXCtAK
zIiBdswErbhVcByT7FNpMvjW9jLYaJzxL8PktdfmaNO002nreA0VUoobMbqCGrGijr3WqKuYfIT6
LAijedUWSW6ypdb9bE8POJyTQ7Z443UKs7QReYGQJhg/sjqtbuRM+qTrKeNSLwW+TwEWvU3DrTTt
YCud+qnvW1LuXeZdTgOirsBE6Tyn8yMmy7E4VXjF46WZXB4TiyJ8vAr0u1Yzhw1O/DkNqUcaYkt0
l89Qm79fug/xQFIfXAXboO7OmSTqu1RquJrK5OhzAp2YDOgImx205tXEITkWBSnkfaUehFeLrTbk
ijTXaZU3SVDeD7U9R9wQCZHugfVkMXdEYm2as+N39n4ZnX09lX0WFYSFZRuEedm+VZ5/7CrLIOPZ
SD4xKBJWwIlxrcmsJz9V9PvWLD6J67Gucsdtr4EfA9g/LlIe2dqssliCSvcHvRDTfJ/rPZVNfqoP
bE22v4dXHokptDJawKh32q4r4eurdOeT3WnkrrqfZtXboBbtGhALP98uDp1eYWXQlzDo6anPIKx9
4H+SzxAUgoUuRNmPnGrCsTmSCCZUvdNRLqaJ5zWfaSdY2xaNg0qusznpjyDIxRMlE+tWCr+LSo6/
6x6fRhl2wThv/a4vDs2siVe7ypNrVbryQ5uThCx0LPcbs27VSaXEfllU6N3brrobFLV+TZM+KGk0
V5Ppq2jFVr8LrGaKaH4gR145ekzf17D3efxsxnToYq/Aq9IamnWm+caN/MGyjyT5SGoJlmFH6fxt
nhhBREFdVNh++QFJnGwdrdT3SDb3pW/l23EE2kgHzOVNv3ADGksbj3QNROStN/upyI0bY66AwJz8
mNnJ/dr03qOqHRnxeGkO9mS+N61qD9IeQiRm1jcxTcNdOq37S6ZU1Or9e58SI772FHxdIJtSxzFE
G/mdp032JhfTeDf6o+RgW33/hpO0+DaNHJ6U9LY8HTvKc72CRV2lxyYo3A8cPeIk5978RuVm8OQT
d8OkQOQ+bJ5P5lLRuLeZ2ahbBWichxNig3h1vYB4djVOYZMX4toJCkmzVfFMmRfDI82KsYW3PTSh
Qm+MJWUg1Cqi3Yf2lriWR1tqMjKNhtKDrnB21kj+kbbkD6VwT11F2Ihj9pvB06g7sZbnQgKuDW5Q
XRUGdbZt77ZRoE9bR3gPPOnyqPbyYON4nGQTTWuCcMiYLe+9HN2XOhkeMZbdrexip6r034RrvWA1
yh6Ba6lZS81T6dePgiH7UOfZc2XPg4sVXo/zwChjnQK5KNAqpsmai09JmW7LblJXBf6OyDGEoDXP
GallH5xtvSx13FLqGnndTLF6vT70LdV+rNxUrkqE/jopFE1u3/JJVmGx9BjKdHEvTPMS088Jao9C
hHZLSYlL25yQM9XFjJvESvLHLpncOHpKhToHWFgMNMWmFjBL1kjx6NplBlOVaDvHLbepQeVi2k1X
upT1qXKq+ioVpA+uY9eElqxthlHfvKVCkaYYG0WjGqYqMtdhnxqeol1E+dsK5PRezeL9QumjNR0k
axPhC3oxhTNITKRc6zBVg35DYh4MS71aGy/1qIDT5H4mku9s1/mhQPN/yaSgk1XYYx1SaZIdl8qJ
G0WxukW0eFRWsCOLZ9xVRE35rUu/gK3ZR0FHx22WU8xoDCYljkU1HOTsjf5Wo6/0aZCaHjX5eizn
2X+HdqT+rnnVMVUBi7HgIL4k/VCZ+vSalpfZ17OqB3NIR+qVfZMLdXb6fSN6f7xaxtaGrjQxxgMR
LuFgWyOYZjruR9owglHbL41ordAj+Y7O60IJLj1WzDUZPtOSih7ynXgc0yyYU4FBVIWJEDbupf69
wzSVzvPVVPvkCoh8/q4UFBi1KsGbVq5rPPSINVsmJJBLqg0MI523c9nWu9yx72XtDpEtrLu+DF6b
Xn+ohiw92C13Q05ddTgs3gPZtsMeKZnxPDdujrrUv5lr9yuEWhsqJ/9RV91yo1+edF5QVWFWJPMO
6JwaaEwfNXoxttmQUb89BrVx5S+iunh0mpiG2HdJkvBDST1sSBO3vrPT8lxx88WcLGvY9k55pWq0
E33Od9aNlHHK4ru7fKsWqosaoz2zrJv3vTfvlFvR/1fPy73TetRSF5783polW7KfEreTlNlOB8QN
7eKyas4OLy0w0rBf2Zf4/qatri5vk88NK0RfxGY+1Nx4vIBNnxYHUZf1lgto42ZFuQtmRmB9Piq8
dlvJHh55yX2wlOVJNQlHVkBFK6LQr61X7e104ENP3PWYowLbrjoyXxISjnjI7AeLSIBvzNzjEdvo
clU3dfLmzezrLoLfA7qieBWlfOrL8eBdbPKizZbIC9COt+znseaASxZuQSa9bQn9q8xpLkwqXTut
4BtXw2TIrde3DrxxnX2s1iLeVqsvtn3RLb9Cp38JJHxsa/7+Cez9E+j7Cd7969/+LTr4e3Dwf+8+
2psXet7+/L/6Hwghgo7/ewTx/xBd98eGQL78V/zQtL9AjiAyANQH+kX5+Q8E0TC+AA3+RPDcC4Fy
AeD/UdVgf/lV44R5HZUlmO+/IETN8L+ASOrIviAzL7/0l6oafnJYv2NxMC/Th8Zuyvd4yZAILiDj
78BlHAwMJra3JeBo0HdkFgZ1FdZ0EI3Vzrcq/ZYadedhIdwGPee8Dlesnw54FEbX91RzWeiazK9f
ugXAPRxlOT/32JfOizNpP4bcNtvYVJl66omJofZmKNSNPbiZf42gBR8Q3ItLx2/da2+TrQHLBRrJ
MgTtNg2Hk4YBDDvoUnGHlmPwUDgzQSPoGfQ58u12mTYTRiprlyifaUPP8UyHK/XNjy17NbhBmSWX
pypgRJnyyAB+GVUQkUCWf1sIB2ypZ835E7xcFI9gC8rjfHbQ3LR0uzNPJONYxFOvz0U8OyzRERJp
LCa+6PQpYtkdvtkqT+eDUPBIGym9nBEzJZaZ0lRKXNKTRo/CztObqZ1jtfhiZcbUYPo2tbCK5vN3
l9ztrx/ZLwhzb9u8GeTf/3bBXv/wQV7C+HjpZMqSAkNGxx8/SAVwhAPPvaKoxTuXuqeekmQO/juW
6k9cBI2VsNWXABybBCe4HC7a318uQYWBaDKNs5qIJ4+11u7qfd+OMttPKevmf6PTgqD/46u66BsJ
bYKmMjDiOrBjf/zzGAXKJMnHV0Ky+irurLJ6bjhoXvIgkO2ecAaqbAIOXPgj6eI4Nd0s6MIZpl9t
MtQU1206Uzq2Dpn6XgCs0M/Nh9bJj2oY2Xme05S0nJ2ojPR2Lsd2DId08HU6ypfEv6bId1Ah2o8F
YzOe6z5M56BnGu6sClN5P88Hq58bhue6wihPEbU4BUamDbfWYLRPvr3kVuhPg6WIT/L8zbqmNkJi
rZuDeFwVpo9U5Yb/CGAuEP0AHteb1ePRvdXxQ2MVyeVKjd7Qi33VM/cfvNydRKyJ2jK2TtGO73pN
we3CtVUiGvOLNWwWe8r2MtddkN1+EXsEsJq/c0g7/xj8zDkoR7DAqXKEQyrIT5kC8Gmmw3mJTVLl
Gfmj1lxQ4RWZ4Zx7b2EFQZM2S+rJ1/qVdNjVJmV0QE/JGKpRrmGRCb4L9Nq5nZtGBofczZHJWCtv
Ad2BZfk6pPjYt+7k5kjYTa9kgHCMy8xrt+RBJrplou5PFxVRerbQMqD1cFwS4RteI1qLzPt1Newg
8qvMU7wd7cj+UUvn6A71JCN9UskBdU4KQ1+NZXDdm0xlxN7Z41NmEX4cLj04JWc+3+eBGQhLEXqU
7riCgtZXBR7LRzbYPMXgAKGwpfqYWPbJlH6Y9KO2gDT57rDJasTtEa1IAHpF5iNWx1SvhgPRDrwV
rhPMDyJN2CCyVFg5usZBt8PFavx5Nxs2AJKi11FGHQgk/eDItL2D1ZTeEbaaKgfyjmftKhsu1aLp
SvzBruhc2se9hsCAqFCdzlZpFDqi/TYn1yidug+W1PIjow0BwFgbh4y7kYzFg0j7+qo3NSpASl8K
N+bRt+4H3fGOPpkJKlx7vYrk6tzQGtE0B5H3hbEFSCoPazdTbC5xrj1ZQH9fleaLQ62rYSPmgZYY
zxyfSOn0TMbqvhARVgpMACmouRlWaz3WESu6LTeVOfW3rl8ufqQqwIiNapbCJPnQn4iaMB3/PBir
/ebyHj/B9KbOtS+CIIfkAKuMlmWZLokePbEPDsoUh2025dOozNyH5sjbXkB7NOph0WU9boXlQ/Lb
qNVQFKRNEyf6qPqo8jHkbAewjqvBXbvPigcMoik080bcDU7/dfVRFGway+wfjaycPxzqFYjNtVx5
5SBDSndkH7JSLJyHH3yKpRcnS4pcP6DZXGz8ZWrtuFvc5I5cYavYFyualJBeddbRdqnmNUzdfOjj
yWz9V98cq5O2LLNxjU/M/5wRgp2VnoqPbEXRAdZtOQ2+E3hv7q0+z8KK3AniLSyr/JqtY3/yxDp/
jjUPPYCkOnkW9dQVIZdH7sepIXhMrYYyHwL8jveLWPgybiJ8YyYyxyVeyAaBE6EqMK5S1Xvbio24
2TKjp29NaosnK2MnDAfcf2XUa2YVxKtvDSpypoTrb/XrfC+tdTJoMGuD+8RvdPYvL9d5w6Z55Ntd
bLrbmkTvviYcj4g/Sjv5cFcHHwHqFNPFklHpS2RXk38EDgX7fmtmAgQiretwXiRcrnyNkrV/zBAk
3ulyFjm9DHPX74Oq1kcQzXS1290ldsBcrxM2TD/KxqElUEx3tOnQjYbDQoZCkVIgFGsmpb2TRyle
HXjXZYWbAlF4L+5M4E/CUXgMTLHfmPl59RivI7fV0tNc5KkHOui4P8pUr/29RovDR+6mlrN102z5
2ncaQYCGrzVmRGN7vkdWItmD3ZLqyDalP6rfNdKCEVmmEdOlbHKdPtRlMXZVmYo6Ul3rCgrYmQWo
rSzbNFZJDtM3Zr5OeN1gfACr+u9O7fCu0veXnS3H1J7nqUDUbida/lngU1rDxGVPOqiyDmj6kZSl
hh2GJW4hf3TGqG6z8bNB9mrHAGFjS0GbrdO/iqqDzyox525T2Z2kghKEGFicUEFiXzGDFyF1PrYZ
TombLCHgM0//fFmbx0yk2ltfBPb3YB2G8+pm3lPb9/pbkySsQkEmyQzxgInQgpk+dEQlDTVERq9P
dDFBx2El4n2XEahO8VR4mmZHbpA6tCdOk2ojhIzk+xJb5XSb3Lat18ytaR10zEUxwiECBfrVh3PC
47cBfx2YseBubf3aqVuH5juSZQau9z5KFqdkyzV57oOIJOd5CCoVU1e5ZiiSZs2IM5rkv4t0cihU
19YMFxNOcSTAtagPzszdFV6SDIF1i6a8VYWEQ5iXoHWiHHvkLSUlF3uDa1RvdNYKiGTGpM9uGpvn
ckqTd7/UK7oZitR/9qeRDx/29lJACUxIAZHXuu9V5pCp7s9isQHLBzjFqpzdx7Wv3BdAhfQ7lbw6
PbZyABnXS9kNW0cv4B3MdKUlLdeouwlzVKRZPE3N9Fw3ifuMLmJ1tkFWBuh02QO7uboGV4ZXCIHi
SI5xJr39BEH0cCzZ0ryZuct+ULBgvTmeGtBRcd5OoYc3KyVrmdrAuK5KbzoK3yPFPXdV1t9KGILn
iSWgAYAoi31trCBHturG7sqbsoZ8mm6q2EWTsaw2AUrQNZJJ6TWbjA5aESVkzGANE/lqHB1rXr2d
N+CYvA5WKcTTAgRlk3CTa9P9nDXBBI+lmgcKXRPqFzRJgVd/yV3lrbHNGU5nbOHraA517MGYIig/
x3hlL0/Jt9HNdHEaoD34Gp5A3dI4467sCnPBywuDaYOsCD1dn8qckfLQOaJeSHWRfkp1b5Mq2jbG
ZmJdCClaXfPX3Mky4PS0smb8yDSlHSuBq+CCVZlekTI1krZ9q7mLEkukMUaQlVQ5TgaGX5VkWkc1
UyuZUG6Vm9rtgg+qPKIX0JKUxCK5Zu9m71Tatm7swrsFr3fcd6QuvB7yBfLc3lQLT8Yr3Z90WCwj
m0t9xA3YBGZE+nqbb0WCLgBOauZVOLm/sMqU+bTAMnpjl3+VARGcVVzg9R6pjAYw/woXVFPLKks9
eRwL2kaNsLTW3N0yipj9PkVc0I0hKjTfvMszyzW9kCKFnviLleUjjfJsZvYOVeFxilLGxlE3A45B
4/CEbOXXpR9G7HrgrXSykjWxehtDT2150mgMaY5N10/qJL0OHDcUNKKBI2cziy/JR32nnylrd8qI
2CBL3QkxJeaDCZrvnig/rsxosZbpW6CtPNPojLDRhS81442vVvR/SWFbTyqbl09p9Jg4dRgAnyWP
dkESfC31LA1BLIkzB9N1hzGPat0yUYwnVs9pSJiQ9qgxW880SetU7+Rw6wYDHsjhsXA9qCXFekH0
TFCqXW0g5Y6Er8znbDVFF/dytAnjw8mwbnzcK+IqcLLAPBiqy3R0A3nfonTjzef6Smj4EoMnWVrt
BXf+Ws9IF7oBbQmK7WIqN0vPSB7ntWaD/1h1mm+wb6afrcFGH2Y+mHvYoiK41506X/e0m9XmhnhS
RvvFqIbbGX2SMtvrYqpTm6PbS3gh2pSzJiibMbgjzxQVim9fqqSd8c0sAut9Ze9NnzW9y58r0ad3
adtQ8pO2UwmJAMqKlGGa1TtoqFncJq3NA9sxM6+jTjgYF156CyJIxCu3KZf2R88lkYWGNud7v1+h
/cred1gmSCFg8/adHkgz88avCPiHbw6nIL3ca0cZczXlrgcRINWd37ZglPZMLhA8sUUFhca2m4eK
krWzQUSUHyMcSR/13q2/r4xLLv3EAUr5uRBWte0yahc2VZaur6tXIHchXQmYlAIScISJznDcTk7h
v3WJR3u6C6WEc3UtwfZ62oqB+SydQ6movYRbxJh/c9j9JUjt/w4v+y/Vef8DQbML2PTvUbO4rfMm
f3tpfrn/EOgi8rffS/Auv/e3olPX/2KZ2MG5qsltA30ABPhVhad55hdihzCy0NJEZBZf8E8QzQi+
8MHYP3MbDVS1lzKz32R4hvcF1wsULq5QJNGmYfwVGZ7p/RF6ufhZSW1C2hqYSOM8UgD+CFIIrTIR
SlVq4wzIbK6LsdeXLcbted2WZVU8mjzd1MZHbp/u1kQW01aiHOAkkl11LQ29NWNLK1OIOqda+EIY
qd3IhdZeGPv8ZR1N6jPWqrXeRZ0I0CwbOB382h6/EgnuEj2nEp5RUBIaD4Qu75sre15aN6683v8K
UkXEnr7AIUbTYA0gF41vg8R7BXLphg1f4siQfnlqqlqClU8qGHG9eQkSo8JeUqQqDGxY/0tyOMzh
kiFZkO3LOldjgq5nLYvwI3tik7Te9IHyzwuFozXzY6/nXg2V6ZNDI2zXnm46SsbTOJmkwNUTZPpr
FgTJe9GwuTPPDabNvqSGBwnD7p4aQ4ogKvV2PKlgCsZDMQBxhVQUUNha97gGeYgCKKCtU0UW1qlc
ePyng9lvB4Ot/Aad6KBiGYx0mheKTGZDr8adQThPEFrN2N9ODsRkzPhTvMDbYrL2XH531NvNLDfk
V7QGNXSJZkZKzxsVt/MwZj+yodHPHHK6gDvxW3mpaKebQS0oFHYUe/dPEh2LxNLdMJdsqFeG+kE5
Uz6awVzCl+VBfbTyjET3JJ/rU+JN+gt7anH2SsejY5xTMkzoFdBpAh+pyzbSAr58GZfiXNnB8E10
jFZk/PqXKXFmuWK61CyebTN8hJyL9WuK/VaFCOpniCC3H/Ntx3MZpk9btTxaWmlemtNNQca71Tne
XQHXoNEwv07ObtUw9R5sO8tMYCKVQHG7nluHnWNIqh0rr0M96CQn4Ux4Y1ALeB9+JdbqBqm1eT9M
xFMcC3syXYrsLbME+Vph4YM5KWuScOYqRS/jefV165uuuoLE67toMomsick2l1hwhlmk+NPTJSf1
EaCJJpMusLesEDhgx9ohgFWUVkWdSOfbJ9utiyFKB0lxeq/5oMEzQup6W+ZLu0ZZK8d7aXDAhDLx
1JtBJOPEGYhBNUx1/P5HxE7dd7DvpYsz3P5zFAwZzKlnckzREj6tV6MtpRmNrtK9uEcJY8SD0aAI
HeemC2K/L9uHRK14F7oGBClCRICAAdGg6X8fHS3xN4bLKhEScKBBNfZZhUprxr8MFoN4vPYckrSV
/hRMCv9NW5qA2AaE6QUWT/qNkbPDWv7cvVEt3qQXYkuHUixyJtm6n169ppxutXmeL3K1xeKolXX9
iWtkoui+BGwGhwiMBzXUH0vS91T6uuvCGZ6XDANUHxc7msdt6DMHOL5CvIYEKEvl2zDpPsRstfpH
kQYEnbdFx21Dn9H8iNDJubERvqoQbWNnxPik661HLmMB07943Ua2Ir2qK15tbAyDKcIRVQiMtig1
Kt4LTUAL4HK1thqGKxHVPKjB33Ae2GFgV0TGY1WSy6adK+/ECmmICC5AulxGgTtFzZTPc0hzrLKu
zRRCsqt1/Q2X5fjSIIxbN47KAsLX7coGg3PX0djNCA6/2gXxE5HZOMaDw0UobthqyGzSU2d8wpJq
ScQWVJhEPfYHParwbokYgHROQsWyafI/VGkf5nwERuykafqKadc+6UPpKAA/09J4dpZBTTyFq1M9
1GpturUn+M+tP1rlX0s2uJw6RHjYZAXCAeHf/LOR2rXSYV2dQW3ItzI2iZkEodET+/y7M/k/oRX+
ZNv49Y/BOOaRhIg3CcfEHw83s9ezEUmH2swErg1gor2G+mDgZhjHtThlhQ6NSbvPD1VmzrWxNqiP
bfJkt//19/FH4uHybZAtZmE4JJ6FkJ0/B7ox9nWqc61u47a1caACdvruiEJ+7fLGZrD45xjyn7zk
C4fxLybl8kf5UGtwdpdKnMBxLpzE7yixpkkCA45IbKp2zOtooolQbkqDpZCxUvjGse+qIIjZn7os
HHX+imTR5vrm57fx/2IunD7YpvqPX04vQv7Coff+QvpK8/8BrQq787vP5uL8+M3RceGF//63m/aX
+qX5X/KX6uUS3vnx0+xx9f73v/38fb+Oh5bzBZYISuqSt48T4pKm+ut0aNlf+PTwtTPi4dPC5vTP
4dAyvuCl8lFTEK7OhX0JMP1tOOSXGCipzsGe7vpYB7y/Mhx6P0OS/nU14eYjbZv8QbIWHTLqMTf/
8WqqJjVqplPOERl5aH2OXW/doKB5pWMP1MWkfS3Jb3PL/Tom/oF15eCt40mg8rHLa8MSLvCm/h0R
q4e2W4aZNX+kq7Vd6vRoR8RGrDE1MVsjf5GD+UOjmCcCk0dMbmPlKqbhZSK2uSMyuGyqcJXy2Dho
IlLfi0y7ezHtnWnui4egOEusDyJWPC/FljMLXVR7CAT77M7xD51/ex5I3PO8k5lGWXYERhx3nb2p
rUhh0h5QYIVqDLVhuxQhk+VmKTZVc6Vr8DU0jsRivA3Ku5yAgfY+IRVbbGkJcZK4LOlJIrdjh6iM
UtnAvqoeqociLuLqnKSf3VdLv+9Ojs5wF/GjVaJxWI/Vtto6T0QFXM7AH/6yEw99A1ITPmpGpNP7
TuJh/pEZ981D74ePXXVDo6nJ/ur4wPKYA0ONnmhgMlOcumKn9/6ObRjx8C5JcxKGVJjxHL2q5mMf
dHt3RNG5y8ZtN3rXhFLQt3e530NjR53hYEZzFo3Py5v2Q/uxvOk/f9Z//nz5MXsZPn/9MXsx34ZP
8+0ff02fxQvdZjv7bfq035ydG1zIYejG5WaS22TZBruuPIIuhXZQhiZ4tgUIbh0qUf+obgoCM9C5
m+13/JZ02tXoaZ+rF1zwE97F8lHF2f2sX5UQV+YuNKL2ivy4uY7ZQII+VMm5ZFQmyA4MkRTq9swQ
Nq9nFwW6ecf/yzN2/EjGUd2e/X7vWaDs7MNhbfJD42wzbTOr+Ds0PDMBtTrWEq2Hjt/Nz+XDHKHs
HoMw+DFF9jnsN3yd/9LaG+T73o9d3e8L8Wb6Z0eU2AA3lr5Lx8ijHn6myyBebnmdWRJ1TVTSSPbY
qtB+XG6z10TfBvK2RrfdHGZz31wnxB/vs9GOfMlQV90DUafyXLtH86oat+mO395m3+b5frZ+OM3h
1tW3hfbMpZra6DNt77IsIE+YIr3gO1za7aylRJUj0POYNKersowXdjD7unf60Jpvs5FA5R3yXXio
Tts0vODW2Xrh0J1m0B1QrDAS6Y7h2GI+Plao27b2oR2O/t0PZ0XcwKSURcG5Hw5Ztklb7u9oMR+l
diuhXaGOQlC0Qr9FFqc+s8f85hRvYx834ue2m+NWu1EvJzixPCS7Ck2oHa3rNs/uhIwntBU3tOzJ
mITzwDr2ZHA/aucJIKmPzWWDYZFxaoZDGJJDZR7L+jPJn3xkyeVC3tdRRfbwQrD1BmY1wky1M9Ge
2fRpOCZhBwazbd5EqLNib9X2QXZdDUVk5K8pZ/0sD32BpetISgQc8TGAnksQ1PG9QS2LW/0lTfHg
hua3IA+7+7r7REoRpkuEIWvjmWF7v6JNy8QY4+YVPg+Ys2kfCqnvm/cc3XcW2Ths0OdpYTsELAOX
f/ffz9u04lvjEy3C+cqIKyus9cjwfpT4sTLvI1BM28W2cvaVuFqs6zrYeBXC4vQxM55sMvCltWv0
bdl8a/RverUR0/Vy479cBmaZSZxXaBgPqrpmhQl1f8P4HzbbsbrVl8cCGZbYTulxPHlUv0V0Q7R3
9V1AP6FObnqo/fyH5jye5Onnf+a//forF0oYFxh6hMsDbWx/+xvBrvxoT/kcSXXFg3G9Xp9AknlO
lSxwhKfjzI3n0L/t7BvCv43llcveymlZe5WIGht54ywVV9KTpm9SO85H7qkOnSvsg4Yqp9JfjWaF
Cbr3/oO681iSHjmz7BOBBi22iABCp9Ybt/xTQDoAhwaefk4UORw2uzdczKJ3pLFYmREJuH/i3nPb
qxkfAacW2vwWXnXo8j5k0YnVRPIGHIUZp82hdZ4lfsJo8rfF4oU5oBAOa/etYznMbtJtHvhWkchW
7KjUhDyU7+YP63J+Mu5qSJbmhozaMSQ3EaUorT2dbtC8lZMbY0eLi9Frwuuy9NM9538GSAFFt7EV
WQA3bvJScz0KGoBq7+dbep81jdcb5PcoTZ11M5tvlPjkFVBlj9pGzHOU+bw7rBx9UOB0PHe9B56U
MaKmPlsjiKqjw0ub9a+2M0eNHUQB+lrTW6O8FnE5Nb8Ji6Am54i1ZZij6QyYGRTmszAKfBjue07P
zc51Dm30u5lTbNsBUVTfRoIYI91ewnW916+U14SFRYDeA6MFM+ADaQCRVjan0tW3ePCZ8JT4M7EW
TQg5z373WmjTDqxUEWZ6GufBnWYNMkrRCoQkzG3RjtxnTmVHmh9EcwaRpw0wnBndeDKDWzk/ou9k
EelFBbHxeqW2VB8VS40EjdG4ImzdDdr84RjjTZEb59kpb71yfoEz843p6ZzYt2n1+Z/Xq//bJpTG
tSb8Z2/w3+rPy2f5OWX/Wnj+9X/4Z+FJUjhtERRT26O2A1fzj8LTvEr7CMlykG6yFbni4P6vtC/4
mwW/M8Bwb3Nn000iuPtH5akxl7yyVIIrGITC1fsP55J/p4P9v9rzSqywARMTIUQqGIiRf8fSSZHn
+Xr1awazDzJfMEJYz52p67EgSuMlrXTGRHwGtFK+3cZz6TuHtJLdHZxNd1v5pjx1Zls+uX3mIybW
2qMy9JUk38Y4d4GhQsdNpk2ydsiD7FH1x2Qu60PT9MvWDfJNNREQ4k4nh13ujxks73LEO7kKEtwh
JQsUJHVN0o2LvjbU5+bF7vWF32TGJaJsril5aniZyNy4tdrZ2S5NpQ5aQCHLAphiE39RPC3jSWdM
H7qG9otb6HWo0ayvQ9RpqXFY6OPCeerCoYFiNWus3puJOjXNszpaA+YMI97YpWjFk1Kfy2Jx4GbO
fjDzOU6YLJ0aZTwmsojJV77pkZKj65VPs1vuIF9sU3Q1jVD7Pu+3Qbvsa8MtNlhcg2hE3R9iCLut
tCmEoLpuUxPXbuZebK14FhpiQYkwoQxujTJ7Jcdqo1gsToRN1gUre7f5EO7CjBOlJEp580fvuvRd
T1w0Ir2z7BfH0LaywVo64OM5oFnwUSsGmznwI29K5H6RBSviKi0eqjY92XX21eqWPBWBr4En7tJN
pdiAcpB9WT1r5N75Thv3mOrafSOfsHZuGeeMxXBBC88aeJo+W2cadtinkgffaG84r49N/1oVR7EE
xZZoEHDbFn0FzMPD1BtvPFHVZvGvR1X/UJnVuQHxEVoj4LpycO+AK/+0XpBvra46BOM87p16/pNM
y77oCyozURyx3KxMleV3lg1fie2gOOBZaqmwJJupTZ6ByZFoA+jmIdfY1UE6IrbkxACUOJG4xhK8
n8tyy9goj9p8XsJi1FmaIbbPb3M9qUJc2OWx7NYzAzd7V01TFk+WeGjdMu6Q9JU5EF+kh8VebzrA
ihkD6lJ9icH4qlD+EKRwsJBr50CQuNwIvWsNow2xsCKCSnKiXvFMZ8690a6/5iSG0EvgbdZG9mO3
FgPUOdRXfDFOEyzc39mzb/fPRd7RGeqPNlb5QPq4TlGyb02T/Bx/xhEhUkJO1DF1qz/dkK2wuhP3
c7TbP0go3sbAwoM558ZtO2W4m9unq3zcwsVsaCUcqJSUCNF/Jz29mqfx0ruPCBirO5VkeWhZVc3S
fDD2eWJ+FallHlOt9fG4sWFsakRkucaWvHA+zcmKGDLx7Bh0BBidVThmd2tycuicvI6OiH3qYuxF
QV8QGN8uZGJiUnbNcMRvsxpwKmeHwFTN9Hn5aT2gXLtSHqoWwhA7hrUlIlzA82o/DAaM4eSDOMbk
Gk4lofCWfq7KV6t7rGdmsZKBNne2mfG788pvCvU52buuhFXWEE3rfqf49AjgGT2UJRmNNEsHuNwA
0Yfaaz6mfjICXs+q1th9C9a3xPG0eYKwv0Z9g27QSpcHX1+05Ti2K8UjDqLM+XLy0Q6y2ObUoWqo
mO/bh4BJe/qh42/6q47yiuped8EK33pGI9V73WTS2KeZDQsraJUha3pk2Xh78GbLAsfXEsVpRezo
ht1kJuaWcG8kL0g52ae7fWL9aRvp3+oB++OtoWnjfU/bQ4mKrfYwI2pjn4H/0dn0+ZwmpE7mfrpL
FXvwsihnRFqL3sCCVZb7legJiq62yvHYsIkaOZ3zVfUWy85EERjS5rZL616qboPsCY1UNy6ajPoB
01W8ct8AtTdZjuMFTpg4Vr11FRZZZX23mo4X4Y73d+BmUbF0AG+XkheeQbqOwDMJ2QBVF9F2B/Qp
1ER98VauTvnZrcZNlZe3tp9rl7qrrKdaWOCpasHM1XaXR8tobNIFvf69bv1qi1nvBWEn26lp+A6I
M933zSxvjX7k1cHm1xKV4gfzvjLboybT4KjWeJmgzs7FqXewbmdjGGTJRrrIvgYO0ZGQ1ByAcDHy
xdeY07qr9GlXYEpqmShojZARJy3+2pVFftVvRBJXwPsuzIbzbdH0T1mWXf1s4r2zyHUWjXdGIJ2x
4PtZ7XLv+RLVgJvuZebtyb4NFRpIltPoAzdeEQ/0HMpiXlNqSC0nxAlHLS1xrk/Y2Ubnw/MTKzRn
VKWz4/YYKo354CbDi5ti0x7R2NjZsVsZ3hCEFc4jr6Sp0gc3Exe/SeJ1LB8FOpiwgQL4lCypPM8L
Sesmwxk3mbFKafKAe/gk24KkSnsWUBeRAiGr3fHX3CGKbkIUhT+iLH99isnQwvS8T0cA+QZIp72V
0Hx0nhehoiUGCmBdM/PurROZQAgM7ia5xMbITmLQzrhkdgI8VdHqN376btlLFyd1dpJdc9dXDrK8
dFNgmVqgRQzJLUbnvzT+L6k2n1n5P7g4/Fl89uMWOz+XDsuAvil27J/2nt7+6oRse5A+bit+8Ha2
QZkZLQuYWTuPznDjtbStOKAWACZunT0F9vwppltRIPoBHB3sJmnEKSPfYD0jJdgiAdqOlEvXhen4
Tb7VCxsEBkQeh38/G2mkSbOP09mKsWxWUbOo596bj2s6rjdCk3tXb5Ozay0xFMu73kmQFhFtEGqz
vJNOUexGO39a089q7COZDfG4TgdPoE9d2PCIpjmKOX+XSE0WC8VDjU1M4I06GH1+8mt7iTy+gcbL
HjqErSx2XI9zedblvvNr9DmNG5y0Iv1FlIfYT/tTtvXex3pmsiyY5nLb1MuG3ZfcoGmUh2EZCvgZ
y0tjQlNElpjoxj7x5HsisBZifFaCF0T3QmgAPznxGpOUEYCNkjJmxa9WvFpOv3cd3kVR3RboisKW
GO3Yd+bqYDnzzlI1ApWZiVPwp0dMa8PtFec049mCcaAtBUc9h3HwhPDzvM469c3zaItI6O6un16V
1e31xS1fhkbnFrwNVj3Yyb4+KKHtTZM5I1QEVOEbMP2vuvqEIf4VFASt5+dajPpPJhklFDTuHQKp
mWQlki+GTHuWLNmiJPfMHSxD+dJMhPJNevnIO+mHCaZ5GCbjpcazlpTur5tj5O8paRTjhQ2Mc+ax
JoAOjMJZ2ikySB3k4U7zymqypWUGxoYrfOfUtqCGhu6HoFhHIknFJ8JOu5G5xUf+AIBjFqcuu5eZ
E+Wjk4RdtqabGmHo3dTUr46f3QwY2rZOb+941IhLSE19k4nhNPZcGXr9OdvNqen9m6AwtIPK0CXO
ebsviIiHls6EOmV/rMqobLtY5t36NmUjgtX2oykDFNzKSKJgGqPB2yUdF/mo49LRsLuB4NsLU4ln
WC37INs31fwGaO6+NLr56v54D9Sfsbxy4TGA1EsfLcK795igbnVL52RgLqfbrEb7Yuji3BXeNp0m
umim1DnPz8I4sXZvMH/sEkSA28zRsQU0sn2uqwqjLOTa9avxa0RvvHQjQXZjvh0UugqYPbjRTa24
dBUOYdXYT23LFWM0zl0tl/l9Nbv1N8v4dw4s5wwrveQ8Q1HLILqf4PmyuskDZu3qUDoIWPPr2t8o
NovKiLBNzlbpxWPjxi1rf0f1kQP9faMxF7xfFwbhgST1pUzXJ2leOTHLCSZ1F1UYBjY1xneRGYyn
3VPrib0lx0PLFK70NYxVXnD25/ScZ7gVgvxGq3xC5uevpstv0uoe7cQfkWXXy+VNzUhVpc+YYYhy
n+tpEq37hBFS269gccPOLg9a0u7dnjlivl5I3jM4/ZG+E86GcKSKRkd/RKR4KycVk2DIJl6nT6Bx
DU0dWTWbLMoQ+rtNwjR7wpDe+My5bXuLQf1rlLW7p3tIMW01G+Um+67LQUbinhzhGbDDdmtSO4pl
b/gzY/qBZk4y2GMb+oT64JJKFgqmOFjT8EwheBxqWceiIyFcqeVIfhc1watCA7nR0ytzpGMGnmnH
ifOLSKU/QUXwOAjK3bqAL3XuuVYgBJZIM4YpKixiA9uW5a7mMCodxXBs5uG1sLSNmw03V8ocdhjj
d2qzn2TW4RblL0MwnIcULWJlZG92B41gGXm3g/3Cn8Ul575cqDg+hBdnLT0Bgou1zmHFj3rUAxjZ
5DR3UVlWrwpy8Eu+DP35SjuwpTdvULXGCJFu14wbOfPQOkPI7bFUT69uY31UpQ3ZPshuyl77VGsW
tZV8TtFqbmDZMEY1vgcGm6WlvGM33ipz2Qiv3StkkBuddfnU2He+l7aPJMTFeVsi9TepThuvuS+V
H08r2jsrQya9tnxEYdYcEbiUe5NzFa6UFQXDGKnZ/NRhV4YSCI1IXdhMTupsENHstWKuYiy4W0v0
sVsxt8PNKDE9j/JkoIPpcvvT9nAjJIFPh+8sj/5q/Una+on23rCltvGAFIkg7ochxiRcbLvCi6Fo
P0wD9mZhPkywKEfTYy2fR/VgfSNZ3PvT/OiK5q2hcC+vUeCo0T02K8o/BaUNzad8FvW56uQ9aE71
IByPVfy4b0EZUOKAvP0zrOUum16HQaARUMoJ+9XNPwgVaCO4FnMdaql6SNwRXqe8G4AMfJEQinPP
zMr0J7GG9ZLbOZNGHbz0gSdKq2E6DfyBKUigU0zWgTiIIEIgyojeMJlkG6t+LlBAgYTBzFjq2fAq
q3LAyOTrh9KDR0+wBzj+db0oSYlrNx6sWaeuY+r5lI6aBzgzGe5BHOl2CBUJf2CCPQX6H2GnGDCg
iUDlkGAhlKPmPcGvJDqMAuxyWj2DxtVo6BITxFCpXjvW9bu0lWMcJF62q0hUD20QyAcbH9sdLaxx
Lyxt2gsIPeSdgzOIsFtZcZr61rOVVs600VJdYdVIFvPBWUXu8PNr2hxI4M6T4Co7NpUHcpNIkiIM
EpNjvhwFVX3hAKJIXJzeXC2F2nn5WuJjYMzRFf1wQfBp3FaumI6y8jPJoqpYvkFQept2UfOBE6g+
JF26HMY60Y5XNblL9Oum7tqEgUFmxoseDJGeevNrEazy4BTm/NY1yJvCday5APg1H9x5nn4F9RR0
BcfbVdYo9no2zbezkMt34QQ0vbpcIjBu2Ee7KvGDjZfTBQHwcupzkSdpZNTNusMIDw60TfydxvPw
mQydi/VnKf5wkB9J/ksjtY76HoRvP2+5qeYf2/Gbt34cr6lehWs9TW6/bOaBsSouLlRhtSCNc0SW
vdeVbW6R5vIOkf7aOaNVbNaqof9V8snnPiRzhPSoeODLv8iqq8A6aM1mMAadIZI3svS7zhcbjhLX
emQII1Dn4Nxyzd4DFQcmWpcF35drmTkWvEaLGxM99zil9alG+3oGfYyQ39BPOP0KQokQY0eWZvOv
mfS6v/fsRv9InHR4T1lsc6b2/XqPUpqGxJ9k+SfJKoqNuau1rUl1u/dUj2YZreNe2ZBzIGFlznel
l5AOMmVN6QaGV3FQTtae2qIrjo5W52fUfe1bX0wLLBvLOWn4ETDxisDVcBqaAgtl34er3ys7hgng
UK4jQHulf7oKw7lkhO4dMmQ6Pdm0wDHvsfnk26oNHuah/jRFu1OtwAnTJrvUMNkDEo3WU3B0YI57
0fcyXLqBCUDt1b6/KYF3nTAvcIyIkds/nIk4RidWBTs/m8Ytjfz45GqTuW19C32dR19fbd3ec+g9
KsFKi9WWTTu9sxngXiMuQALUUwV2gG9lcSCWNrwDO8DRSbkd4IZ0GORIDtb4OXHrN8ZWkiHehb43
ffqgJsYxMO40fbapA6pTaU2XRrsO8omc3BJSk98b6+pdNNt7qG3SCfzqfpk7GOj4K4d9rdSY7Npp
8C6z18Mlb8tueEyq5gNQ+vVNndL+IIn/tNnrLg1UwabNTooUkzLqERtSlKztrpntP47oUXMZDF8v
iQOvDgEbe1QqZCxyi8a0VVpmxapi7NXRaGq0q3Uvdm6LohElYtV8lybqAjbRbsJfdEZYTQLy/aRT
apsmvRTFyDC+p9gsWH4N5crpR8I9EX6zYm1k6OwyVdU+a51i1ePx7z2KBKJqpnnlGTghAahmcugB
NeOw1tGDmo0fWcZoPln2ei09Vn88TDaU3K3lkQbSM6jgei2a7jILYOMD7r+zeXVJcIQYQWwBcKDn
M1aDoUrfHxjKRJm8ej+AII7JgBPeG4c/hhqybYcGMkRmS1QSlnH0Z7GWWrtBTed6MKcHs5d094Ol
z19eWesgoKhDaJgLZ6W/9kEvcYkDBinUj5N1LLP8joyjdcSrRLJaepllOp9WTMYgbsx0JOFoqJOj
u9R3ju80FD8yae/RoJsfCT1YEGK2qSp6SDbJIk9OlsGJnWNxuIXn+2IP6rmoOwaLfXJvjNAXyQ12
txg+NlZNQ8+4w+brzaeQEFuebuuxN3drK6b3QGj1ubSYtJVeeYQqeW1tsg/L0MiVLNt3ZJZ3SJKf
RmH8coyAcWvhDAIXbLWbsWWhJ5eaaY09bZXevfmLxz+yiLdeGGXkliCTzDznWaqR6hMHpZGSjpn/
FYQ0XrZJyLPy3s3afmSSZOxES4ZTUFp30+wtIcSOHewxEilqErIn5wXV9NUla/f3zJnusmqOM2ar
uf5krYZ3xvv/Z+b8M8qWeS9Je+o8VJq614gg5QjWsmhd+EOGPcXJyJtEeCzOFuZ16TLFqSnMD7Fg
bOEyADq3jt5z1roRppBNMejwfwo7nH3/du6oHJxAfgETvNHtutlQYQ/bwQegDPEobhy9/nJ4VhpO
5a01lLd6MXZRqkTk47mYvOkRox0cKL1qHvCJ+ZFpz2dVmK/Van11PVaw/BnJ6kYXYArW0dqVGO5K
NhCIVJk59bLcJEWzbA3ncw1cvsTMe5704LLMcgoRHnLXomuw0Rgp3WCYAlQJl+i2ZjbmJPXdyJQP
FfZ+bpqIjxpjEKfVBr3cI7IoEE2g4tx50h43QuXHYKowLeczC1LbfvAgqjE2bZ+mYbgVAUtgGujz
tFo7NpnpJitNPcqW8iftxpZZpPcw6irfF9RpZ+YNe4jK2aUwKPIQhseWVok7YipwHgbtj+VSkILz
qkg49B9mqv7QhYzGI+I8uo5zxLuZbVXmBVGvEw+TTXt2OvYby2a6gualdNOYvogsZF/+TFk+7cq0
AcA2oVK8zfJKe7YwJx6mQLhyZ7naO5OD01Axqzb86cU3MVV587zXx+5eLfV3M7D4XsVEiVbL3y7J
GW/pvxj+X30FGqK2UMvbNmqNDCPjrvVTDMeBep4ypuZ6ou4TvSmOjJ/XCyg/Fcsp6WK7hDfjud6w
VZ11rpf5wy3LQ5AYfHNMw8JJ1k9M41FjS/2IGaXftbONumPpWB6xzDgQ1Lup7U55oSmc+lIPxMMF
hQtizd/pltC3uqH45kiVvOYg8T07zHLmN2yRybYag3MxrOZF61iQF5o/3c+DoUFiootNgyVeVlQ6
dAZLOA99wSdcfe7c9dyo8l40mR/NifnkmconWCI3PwYnnfb6pLs3VpUk6FICNOouQGCQnC5RnWzW
NnP/7bedc1i1ontc1rF45yKfT3Wd/lnJtnm318S/EZ3YVwOPC0gR2hN1XY/kCLUadaQrEqoQ+LDY
vxtDSRZmYfFO+N1ydjFjx5aFDL2sz2KodrirIziGn7NiYMfYQ2MkxWIssJZL7yBRm6cfk3NZlcVb
yh6mZj20GediD+DgeqIRLGrWyGjSwbmYLu9pg7mts4tvM0/jauFTU+aFuC3iEmO2anv3UKJNtg0G
1UZhRURB8UdCMaLRxwnrGa8mMBMw2cyj+9+8U29rEaTnAPgpAAADATeXChVGaCVrDkLQABgFnE7p
h85wmGpzRKd0uJmxjh+O0tpoFN1Erq//vE7W1+hlJy3Pjzig9nkJrggogVdgPq27fQplwCmEOmda
om4m6JObIkhY5pgc1eBaV8AmKLoIB643ehZwqOV8SGZXdXNWw3rAmg+aOYcfaATnynbk3m6uGF+B
XT9sbGfj4mdYhHwli+CXLRYfF/mYWdUc7dcKIX0LGDANQzlvLdlS6k/6Y5Znz3OLC7Kp0oOt1sMy
i5OojIvTujssA7TyQ3rK7OnIxdgxAwZ4cN1rxr1jNdscGcbqsd3I8SmimQhOpQHMy1yd127teXKm
yQ/92TGOrEOeNGTY49AAXNDUO5RWjCWesC8FnyTGga1tGok13Xeo26yXOn/vpl/VsezQePRTY0Wv
T3jrT5+4H20/h61n7+srdGM1Kga+RI08146FXbjhhTWTG2tcn+os+4So967PrBWw6URDB6gvucER
y59VuUu4luDRMAb724AOMyBXwLTgGgrKM8qGxIjqq02gM+7HqyVe8j3k2RQLZFWMqBBx6qc+seW+
6TkdVp9RQ1Fjw09RhdiVHjlGPLkYLvN1D/QiD7um1sElCkihxXAjZ1REpWOw6crm42xZ9i7Ft/Ls
FcyXp9WAHlF43S2RnF8D246xg8DMlHvU0gJ1t0i3KjUqImXWD7gj9zmRy8UcybzR8SXZNDBl/aT4
Fs5rYXCAG+4THLBNseRcebg0t4XRs057qXnuMCL/uvpXPrbTn579Yex4BT/8Tnc1j8AvEdx4nn/f
Osmm8KzbvGEONDXypTCFhRJypeIeHzVqjf2qo9UJhs+W5wu5bDC9YKoJc4ht4dK791iA92uPfkiv
d8xUWWqkuIthePKoc7wYDzqMNQQaBUCM/FmtCU7pyfp117jq+MShrWDIVWnyBno7nkqYvJ2Z3K+S
ZeM8G0eVrA+CEsRGvGNJViSJ/E3ccsNEOwtdfZ12zkDZylVzqzjkIZDs8Fhs1YDiLZiTTZWLUzLJ
k6Uk7edK9pZXyH1eWQfilTBkQSn64kJJNiNm5bjSIOpmTNe7um4hqinmM6zxdCGrW14t8ufq9YFe
aOO6LOVEvSKRau2/SEYIQ73piQkw466h2YuUZbDxTeG/l6l2AaVHQ+eV30k3XdyyfbUDwatnBfAP
79gIbUae5MLgQK47C7aeOlcUhfK1nIaDgdeeWREzNXfIXqRRxta6JNusN8QDdu+vySofuom3THf1
g+2SjDtnp6BBMGAkb4V3Dboxml9YBZtr9Mmu5wrZGHp2XZWB32RfsoC/yy4yNf4MhVtfzKEFs9jZ
Jz0ZBgR/aBkQOAJTXj5cXbav2dqPu0lj+OcxFNpSM+77RXuf7YLwJMWIzpmwoWnAfwHldF5xtOV3
mYubHoxnsID4HLG2YPz39emxNuqoNftfZp3sM3VoNZ1Ynic/zz6GsbpbaFbhaIR6M0bFqNEO+erk
9/3JROlcre/krWwaX6IdMCAqYLBqy52V2gDqsuiqjDF5FoXV4lVieFd7C6dz5yN+nQ5lz5lkLR2K
3uzmShaX48h/8fubruFqBneBXOGW9cChAdsy19aXpjj3k7a/VKN+BmIXBkpjnHY/mh11JpIOhJm3
Fgqx0XrBfYfviVBq+7Hy6iPkZZSo11LAnsSGO5sOUIeKwY3oa2+akuyVjfHUAXKci2VnWDOVUne+
Kue4ZaHQDt2BANyNNu51X1JE8uxl/q5f0q+lg35YN0zXapYtilJUh6bvPXXM8otalLuBHG274UqH
Ymt26jVdiGkskijN/XB0UrXlgkx/rYRTNkGtPbvFgR4/bKULRwlJU9Inh9ZdLp2R8WYhnFZF8qoD
AikMRivynnIT/CRb4jmHqiIRW6N4TGztqZddpI9J1AhWu8gAdVCUXWuwNjBPQ2sfGnftt6tG+G1D
OkzHrylNUO51p6dQFLJ9taIEmO3Q79adIbqjzFFWrW4oSvnplPbr6C23zNzK7cxs361OY6v2FXGz
q6PSe62rBJxNfUH7qi/M6fNm+TEFrZNY7F+wB5ty5Ytymgfich5X54iJEJak+ZhVWAxZmnCwt3RU
TYcfJ+ujHI3ybNU7Vo0k3cAaBNbCk71wP6JPLm6sUq3P5Dnhpw5SBq6MU+zEPjpLFfkDFMfVWL86
CqesLR6Dcn30u4lsep89uQwuOc69s9KH/AZJ0npbj/NpNldKHYFZ45+quv/BcfPvJqOrUA0nxnVO
iokWr8S/Raw1AQiSouLRwELq3C6FcNUOgHnxXXlt+armiUEq4T3eeR6bkQowXXozmkpWvX833YAd
JIPkf/pNrl7df5XMeVflHXYzB8QeOXT61Yf0L+afLKPQlhj8QuR73WdQCv7SBjPBMoTTVDwoqWnf
jO39p3Kou0eovlPM4hLfora6xc9fX8v/DwdQ81M99u3PT48F6H+B78cw+d7/+YT8N93lof1U/0V1
ef3H/666tP2/AQxyCGwMCMzSA4tH5R+qS/9vXmCBkCNaHkfP1Q/3D9Gl5f2Na8jF0/WP/xEPzj80
l2bwN505igsnkFA0j1C3/8TtQ3Tmf3l8cPv4WNQwm2MiM3X+w7+5fbx+wFk46hX1EgTqTdt27j6p
nNpi7tsfyMIr94IJdMDppuBWNBjr0j0u5Dx99tjAUpjMqZPeewYLhCfdYOiMv6dqmx2LPMsk1qpu
mGt37ORuaNWDPPaqJUl2+tTNSRyoLEXGVznSO7prZ0F3LbrWUh+Mm+3lQRAuwbICwmJ5hG2j2S/2
UnYoJMlr6O2wd6Vx1e6kBjUsOWfAZAd9jfsWfg28oakUlyEZ7ClqA3PieG7L2QqbodSZfhVdfkeX
d5XBARTiCoLrQuwC/OTlOYUmWYZiXjkj9UBS+rbAcVk4W9M11+IvT5/lDvVuRL7hXnnCRaMuzuDZ
xb1C2WM/mwLeb7Qo1bPtRrhRaxgRTHuauBoEBbtsiNMCNkt4WDgMy2hvmYgm3i6Au/SUWYSKIjf3
gBKZBaWwBpFMsVaFOc85vqQ+v3O63Hbl8lwWTu2GbVHln9DiRtgS+biQll6AECx6EHw4P7T62xaT
dirZZfqbfG2wShnW6DhbgWuN6QQbNJzOrkdCWOtkZHl1ynUcvgzO+iY06LCbXZLacPQnPuizrYxy
pdCpgwupHmZ3KDjTMU742pD8ltIbzKe+0f0utnq/gY7GUnSOlC8pHPDRAz0blYcvmIH6CLfcsosY
lUBLA4+ciVsyGaTCLSL50Tb0kzTClMuSfU66hlkCNddzm8xEqjeBAX0wscyV5ZoYMYhpWiceUq/H
3qjQEYxwCUr/G5yPbkbEDlT5tqutPj2rxaweYAev6O4IYP6Z/WUhl0K0gAUHrV/3OWMBtWnlbEjS
OrW6i+jCTPYqg0+hpGt7yN663NHWuu0x0LzZ27mJyyNmDmPgYmueizxGnsEPkFY7xZk7p4iQ2QeB
GZ41BXpdgEfbDsZa8oipMWjjqSr9B+Dc3sVixKXouEy5bKyksXGuLeBdQKAgqg1NmZa3ZbrkyAOF
Uu9DK/G0GNV1mOnYBVub3JGq3zFe99mAIh/EST6RnXZZTN24pvf44PagsTWfps54ZmPhKfr1syFP
tg6uP1rBtROvbIigh6DiJEo4dQYA7U7D3KUc++kmz9sAUZNRMn7uFltcbCPxnfusBWbMiq5nCdT4
OWCfhURFXC7mktthkY7+J2RjyPTC4nr8P+ydR2/dSrqu/8rFnbPBIotFcrqS8lJYlnrbE0KybOZQ
xcxffx5abhxL+7aNHtzBAU4DuxesRLJY8f3eAMuxhuKYt6o92VYBdA5dQIa7oqOTHQanW4DDXWaP
m7EfYWWwBUupDDWWp8l3rOVjCAem3btBRDBka0KNgAstEJlNLbKmXT/O09fIIXJxl1CGgtw8ye6u
SvvuhQNf+NpI7c9b2x7GG7JxqOdU+OpjO27FcAy8YXH+mVPtcjZx7swwCvxm/qxS7XvgPamiUydK
3RV2MtS7EZIIZ/yFQszG5nzNUajIxn5LNasXFxVPBmkPx0JsuMtEE75hjTan6ow7YFdLysdmSrrl
COuDbTYsCOVuLEyOOqy24qnaYVUDgDFLZcrzEm9QwtQo438FMyQBU4seo8g0GgrySHU8xgjWW0T5
cxzi1j0wexwLWUNTLbBIig64x5Y4sivnReNCBqo0Svcvv8YbbBPg2XE1jx5moUul2wcZ4XgGP7DH
VQZ4uKxBRZgKt43tOA68kUA8YG+odmkRdA+t3VJQj6npm7NsghKNCsuPik0txXJOqZCa7GwXmkOL
TW4DqpgePLyQuAJ6Tgw/rqLV4HnlrgBSdOt2dVOQ9Dl3zK0Lh+L9VoMo78G0bitWqtRZ2fNRksIi
SB4bPEsvVqUUfkbZ0U2xAON1xfu5s+9zlD63CeAVyDMe5EWcP0xKXhUEAdzlQUWwTpve4sSEcsC6
qk1yijo6gUmdq25u7qJRg9u0q/FbMNy5s7evbH2pco9d/QjvGaemuas5lbpY4dtKQHzQ+h6M81Ia
+wL3nnQXYnHH7q9FueCt/m7Rg18F2WM+j09NPKV7m5tQbNNz0/evoJ5nonSegAEvohRVXwtrYiQU
7FZE0Vkeei/jMn7yO+TsZqCgjc1Ycz6ohSEr8ptFU5fNgUHSJXupVf7Y+mW/xWfzUjut/NaI6TAz
mdygNrLAU1qim3u7zP6ScTptFOxIRGttfKHG5JPmL2BTBa1rmYOEbAyOHAXOCfT3DewefQ4USQgI
ukTjKqRLEjZRwyyHLQzGTc6tMw+cDdNScfolLWUvYYjtMPEL7sNKgYMsObUpkVhb0nKefX+BxeTX
KwJU60OcFlcRERDdUJZbd0g3sp1vi7S8L7r82hrmztqMcD9ee+Pd5GRtXC3Yhd77pF3gmjblO/7Q
3WhNxwxD6E/lgKeMKGfrXM7ZI+yaisSDaqCWWavrKMclI2EuOgs4yKO+CuAB2vKe0irRWh5E8BWg
PHMqyz+3JOgpKY+7yGflhY9BtlFGsAs0OeOUuKXI/CYifOvUDoTKosYV96KHMT567v1kNCnVwVh9
8RzDtUvEyVi0JHuqUvMWPjJKYMccuwDDYDDP1G13XlV1p2Fsqu+eP9fXMqjFWT4kwN0kkd901lTf
2qYF/4zdC23Bi5txdYTpmGOF7TlU05JJf2trcdtimZrtKwkKZ89xfVLNiNh2QmdXthTl5rBP77J4
GgBBnGI41jrxdw1MKFbXjoQvKsx3eYNiwk2ST2ZK/mk3nXUv2KpuCSA0+zRt/hn14KDFGH8tiu6L
jTsL9nWcnk5WbNcUpj33ABruvvoCTp5dLo9FaSFQtCX7F05m2AeBokJw3uN0cuYOOLDppMjP8aT9
UrCVANaXr70FpkdFXDs29mZhbJ38rGDVGwoFKzvowfaja4gE+cWEkKdJcLePUigTevSO2LmWW8ed
OHYbRjNBQNmZjxX0xRr9ZmEjtMFU4R72Huju6vJR4DIERFocqMoXd72KnVcPWAjDlL9mJ/me9nDZ
LWucPzlenn2JO01m08UaVsfR2IMrxcNXjXNGihBSkay2vb7mXNs6aI/apIrQBM+NfedQ+M9vHNEP
QbwNunzyvsPiWahXOTk2qHBTcFUjawonlwfTOcq+dEozDkSGJ0NYfI80lqc+GgAD/xorHAcy9VTD
5q+OmqpOiA/x6A8+y2tutfXXITAdhdkadQaKavYEGPkevcUig3aT67QsL4kL6qmgomASHkYgcCny
+yxxO31ysaAkB6gsYx99JYYpjUutdxngOyd4WwpojKW1ko0CVdpTfg0Xya6qO0yxiqC9w13EybNn
gpdiiv1tNETf0QT4GBDDbuCW2kaNX+Rap9JJa5atMymhgWmkms56t1EPWYhCpkQwVRxUg+0MxYKB
k/DRWJnlPmYVxBbKKQ1p404i7H82aSKt6u2I/b+n2v8rOIv++0Pt5tm8PL/W7buDLb/xdq4lcfYf
ki0jp0YgEKR6AmeMt4Pt+i3l2YGD/bmH4nC1pPjX0Va4/3A5DavQx8rCR1CICPHn0ZZvoT7knOyB
aHhBEPxHRhYOl/8VGMFcA2Git+YNeIgdxUfn9yoLWzKTEZ1knrjGNgXpfMZit19yL+oBNUuJj3Hk
4D4azkRgbNvWcqxtIj2DkI3Z7TLp5va7tww9ppVYsH4bCAHbLqaWYH6eT1Bc54rxVUSBtzF0ZCos
VXaDHIu68v83WOV/rLGKI/Hp+fd98bFKu2+v/+fUPXff3nXIH7/3s0cq9Y/Qd/HcQRiiYLatYMdb
jxT47nlIVUHqXLqjWu1TfmItvvgHOJ4PHw2fPgcM5l+9McCOz6E/hsKh9/jOf9QbXbr1L71xvSIj
hZ00odAKDMjhBn6F6QqRmUqMufctEBFGo3t6JjZ8W/D4dHnyvL7Jn6VlvPZQaZBoqiHO5GGea9WR
/UKmqyRStXam3L8ME2/uYVpZlaZYg2UVGUcci2acuCavefFyJFX1zlIKQeA29rET/OZP9dw/ELzk
F8/kfjTRVw5KWgGSpprwvFKwyS2wCPBMecss2hHMGxeeyWEGjsz818Kf0XHs47IU85WDi3D23WqH
mt/55ZX+P7DMNbrjv6FMqUIbcyi8qgmE4PU59gfnJl8gKknI2vjGBrDK0KmWGGKdF3JojX++tDFJ
cviANUX6HaNkkkwPv7/8OmG9vz5omu860iVjRAlu5v07WjI3aEHQ0ldOa26ebrva9TAoC0PH0nDh
Jsy0up1JKGpCt5HW0lR3nKBmtpFCLmp0L5G/VghJaviARhxDIu343u9v8j1eJ33bpdQZ0IWUkMC9
/od7nJKUraNxrVdSBwbbgVYEcKQPlPsQtm0qKvxYgXtUUS9+f90P72a9roTx6mAPhEOv+/G6TT+z
Yltu8EqqbdGqzWA3RfsXIW4OO+8xS/t01TB1nKSTBJak2vz+8isM+UvX4PK+DAROWiFAN9aZa7P8
gnLH1DHgHCbuK/w6QJutB4fDe2YgWR3qmtQvjjD/anHj5nruT3lr29hnt0Ro0Si/vxNmhPd38sPR
CwNP7JloDffDC+CAaBOZW0Vfo3CpPOi5Go/LmZWkbMP5jLiyibfy+0v+/eFJ21FSsbEJqTf8yBz5
5eETP4mKbCb8TqqRUX6YhVoEsJkZ+5bUuyCSVP17Wp09JpCx+lLb82Ag5Ka13Yx/6Ajiw0zm215o
S0YJAxXHMXDqD68iXDIv5BzwgrbTL63zCUIyAwIv4KTFIGTM5CK3adnO6FOnEBAY1T08q/4E6plx
4LHImj2hRyFId6e92jgPVA6r9uX3bbbOp792GIGLuZS2XOnGYkXZ399lP4JzkYg2vUxoWegEdk+F
GuOJaXQ9xFfGHaxT4+R6HTTdWK8faRP3/2ljCQGSqxAnU6FxJVPb+9sIOHuzi1D1S1XgMMpehNlr
GTfDTOiXd+WCquXPbdyb/LnMvIoZFd2sgUoTsL8dSOdJmG3XmX9GnsgdLsVwJae8qcs/TCviYx8T
ayMhpSEshzdM6eH9jU7uSCIqVL6XNnIU+tmsa5uiv9NLRyLydtSz5uYsvxz4HtGyZT3vgnyZrRM5
PtFFy9kV+lO5LPZ8BcxVdaA6mN9itNV7wHsPqgxjLFDYSk5MiY6VzaK6tJcQ1B3jb5AW/YdhivXE
+w7g4IoXqlBRXfEUUTwfZgx6ZqVxm2+++F7tZR7IVeDRFaOoD0OzFYsPwZka5tvsWfSS7/U/ppOG
HR3fmsbOVfrQj5CD/zSg5cdZ3GG3QakuFAJBGhPJh26RTzkwXVI3XxrDKNJ7t8VjiPNg4s5X7hpW
CjYIqrc8wbWdcbTpCXknIJwJf1QPMY4U1rkpZbY8EQbTqmOQqnWDMMkBi4azvAfdA+lt3ZAuNA++
NzwQHZcvT8DNOamZNtG7vIWU1ucF1VWY8EV3NuxEMDydeHd4I8x8tIsdd8Gu8Vq3PSi/X99dPgEY
kdb94/JhEFvQsIN6yvgTNZsH7pxYq3Vv0DVemT9Prap0cwgHI1A7u/XSXRvDwRWf+RLoZGvFUTmd
x5LF9XMVVJF8GuxB0MkQEbPPGKhOsEX5/dzwcQqn9TkRUHJzpa88dzXg+3UxQaZfxSJsii+LKNFw
bCaQ8JUYRQR0ceFClGai+P0VP85Gjs9cRHVt3ZWydn+8YmvsFoKbO352l37tjGMv1+nPgdTB4q0G
TYBHlLkLnXB0+q6Nb3wmFvrp729j3c6+mxVdXyl8pxVOLrYjf1hM//rkizv02gpV+VTKinhmCA+9
Z30D9iG7/CrJEeHsTeTX6d1AsgAzTpOQALyPES8ONaiZj6kBOq1YXxVRoE6Ta0itobwg1PDQBRYE
H+0tU31FJ4IjmKGkRC4rIyXWwZ7Y9MN6SNhdXERZ3q0jf0CUcAuiDL4OS9Igl3w7Ov378viHeQ2f
0QBIen1qnhZa7ofViljQBFeX1n8c+spmE+sZ47CJHZa130o2WfI8ESSJIKzIQ5ePuPuxs4Wmu3Zp
l6xoJzpFJCpzvw44NGZwaYN1KlOkXlpbHHQxNG1KQO6cM+qisVz31GIOSkYnZVGG0R9e4oeZbS31
ByybzGq8QUFJ9X331S4hYzDvnMegS1zGFkjdegMdfkzr0P0xjh3bJqT8EBF6wBBnrlynFNNoFhor
EWzjxeStX6qxRsmfC4op8hyN49oOeh6RuJK3zU8RpLA+4hyXqj3klg8FtQnM4LZbZMIIsv+w0eFM
9a5/8mhU7WBWMFRsFA/yw6NheADq1tfzo4tSk+bHdJyutRRLWn/t7ACvYahyeAI9+cCyTG6lVZPF
dz6psojnPUJf0VFVJtV+fFzNfGmO0c/IwbyE6sdsgidbSBeTY9Gssxv+Njy104xMax07Ei6YEmXC
vzhjCZqCFAKaout8ItK2XtFnDAnCETL+9dY+61SYP//+/X4YowHbBXZXa2WeY6f9t62uGBcsJJS2
Pg2lXzM7vG1vHZQuA9KVwEni6k/TwoflaL0k8Xg28KnLf+ya3vcoG36UVM0E2akX9JBu7jo6FGs/
7SOpVNUe7mpWjWmSQnFBgyOrq9iyMOnRSqOZyG7wVRtE2SHqZMBkwIAcHkxB9tHzVCJ6fegmWIrH
n68t1mNFU2LfVDFWGEXr64hzjI+gZpESzQfE7HB4sBHhcid4D7A25apbz6m/b225Ak6/zok8/LoI
MEkIHPv/fqJiO9iCVU/zpyRBrx+hs8hdol9GO8rQrRHBNO91YhRqRexcQ3zbjdGpvsSZ3Z08KFeJ
tq5MTOTFDWE/PrWqsZ7ir+QL2+f46Ei1y/2qLl5lVizmAZFyaZ7hrxbjrRyEPS27IKtCRA6Yn8i2
P4yjFwxHo5NVEAqkWoprDEtESJ43quRthqM7pMJ6CijSwIYeDIEy8ZTDQdgMZAjO2EdZHrpALHtE
L0+q6GaJ78QkegyRmnBMRMT+LYq7iy7x2ZlB5SxG0nhNQlfEmyWf8f7R1NrVYQh9bPy90poWJIO1
kz71soijnSs7R+AOK8MatUPcQQ4JU2fMtzHqmHPfcbudru2RzKuwsu0zMeLlc4itNkjsfUPAr3wk
bDPOrcewtqfp09RNbgfBv6usB1YMv3+FXq3IO/NJ4UNSV9ciae/DiZy7sygF3TjASAgQ84V57eK2
6Jul1cGLKLOgek2cBtbXjq4ya5z9u3G0CVkeW5GtPg8aFxPOAV6hziLKEKuQ37dWXwvVOC0iWxJK
XOJ3txMmvEbeLG490KUXUlma5N5VdqcAmivZNP5FH1KiK3CnnXId44EQd+NwPZLqhxo+kuXYew9R
5bj6QmUywVeCvqJcSoADPhAIqVpKKyHFZKl0hxu+WbL5ArWFlaRnY1qy2lAJGiUT7NCkvfdXbfXK
ay/oHEjztiO+EeALfcOuK9x0M27r6rZwfJ8P+CfrFxEtFnxAR5JcbqlbqV+WXofOQC6vaWLnHI8R
CwvTOfNyXBSmKhNr8UgS34z9AKojHifGIsNyn6dohtcEjJoAot7i8zg2/l0WWdlYHCilWE5zkfdz
GAwoKVwPowAdovDVB99ADc2f/DiKrOVKyqKlpaxZM2XfMGtr3LeJSjII5kSqU1HcZdmYBdF+zJgI
4j25gS73zpS13hIRewU8DptQs1Tv0Klkq91TZ1te9RcGRBXXKzNcrh/7ONCQNzgH07Kki6WsIFuh
kvWPcP9sWTZah+ueXiYtT79F/Fu56pAl49piLnVGPuo26axTVaIUZpswdKsBcTh2NR1gIacMtm9o
Sn6OGMD1USE9LDSfziBskRMewr0dNxCTOGQi319fj6D26nj/FAWkEghMMszAkqzeMrwKC65IIr9p
zYFGH0xKbKC/xUgKSdM2JQOzt3iDstf9U5dVfVrRXhY5fFj8LlJMN2RKr7ec8qab5aToWVzB5Vv6
JbKmtYMpY61v3pstvlaEUHG63TAIfpQlloBH7mHA1Itn/Pk8xriufgFwS/iaNzW1OuWejEIKUGMI
AISYPxG0xc/eQxpbyJ/0M2t9OJSZPxqjp9eY7c89bugt3vovt/XyG6jgxjr9bGrr7cf/1chvPwdS
4OQ3voOLFK63lZUML3mqiH48SytSTqcb7VAtw1jPcePUPnEAj+sQ4saPF1UvqD4xkO3m3sQXlQjn
CA45DJRZ3YZlj4j6NDgI/3ExgUXEXQFzRPgC59RIed1kGTh8sfBJgXsJ31oQXoXkCfXbMyVOyhkN
+wXss8T53Afr6dx+e7Vv3UNFOT6ae/Im+Y295xfrw09qTugssTDrZRKZkBFLuIW2/eSRnAtJrZ4n
hSOKHcOPjrTgcsNd8pDrXxGpafk9yh0uvavtkvXW3xrUWkbcAbd14dbS31u2V+XZxepvNUHdskG0
7D2GcDVjOsywIT017cj7TQff0S9CxRXdp/XYsfLwyPfpri1Y9voHnWH9kANqdFqkstfhUC7eev8V
xdFkfETgVMQ4gMQBfzfR0Inc87ydfdFduW99BTlv2PlnP5s8REjB7Uypm/NHWAFqLp6hcGadH4Sm
KP7Izi0L0CVrq6vQDLT4dmFOkyU1R6auaMA2CwADIBteU9Jf+NBiGM6IdFegJ597lQWHnM3iNF+6
ZMtP9XknUZ4QF0FWA35GURsDG4pQIILdJB26NgxwXcsrjqWGDnmcS+i7XzybjCmLmEJKmUfCpCJA
gdHgSXeBN1g9PKkqIntvH83L2vfHkKk8O0yuxn9yE5Ca0Qd72HA2PzIhGQxJ6QxZqqbPtpoy5pu4
qOs8P/8JJ2ddkSDb6JOC8+7XWbbSdc+bLKE5ztwfY0bXQUGDtdGI9duTmwT12D2uGvZR4QXy49Gn
MG5pIreZlpwnyuOx9fZqQU6J0RrqCr4npmbtNeBVaxd/w0+DNh9pAQgL6/N2aerwARFS8/M6pbxn
bdJiAVcOpQPneQNkMavyxm2E4SfULNYzLHLpln71BrIswivgG/WEphH3Hkd64W8sb9BbxLEc1FBD
VgMvxbSWo29JVA8xiR0x1pxDy1yt46kj9xgQPs6DjqmSWJuZNQ9ZYUgzc9ZbG69PkfuWe6dHvVHd
ZUVFiN4VZE2e8vPI9izCnyVqjUmPoZutIGXds9zd+HnkKpQwwFhztEeeas3JQY2NV2AHiLmeQnIM
CKSoTLuCIzmLYcjLXyyJ8hjHkXJdNvBvXLubcYyg8721ZNbVINFuaqfucDkuXom5UL70o3UybKZB
FXD0C9UX5lv6lzU2Cy2QQQFeu1FTWUz+HC9XlKogqXTFAqBcjc0XhdhDixc5Fao4KqWbOToQVN52
1nfimLMp2rOiEd+3aVH5aYvgYeGbJxDJMe8+oevM0KmQz+Mm08Pos7fRr+GQDtr53EYB0MSZyfsB
YxcLRXz+tMjekfWmZ3WYOOwLQTjsBhJ6iMkDvbzMMEse+KLl47o+UpnCV+ntSd7epW4yAOItJd7V
hg/FN9NCUQzr/BfO8TqbsPtfB2/aQswp99UP9B7nvPVrnrAtfmKO5/UHIxd0Am1Xv5r20QejhqFM
PHYXHRe4DM0+Y6CuoxK2KN/52WXZU3JJPDbWb73h4et0aqEwnmaDvbRwjB3c9YkfEzY52hXoOXF2
UehcjAiF+SXC/1Y4sKVOxIdkW9Zd6MWmf0ub+sMR3HK98zyl0vjl54U8E7KkabqKdXo7sVVptvho
laqml/f524SVvwGNOhArGG0VegUhW6MMJkZlXGrIcIlWvXXq0U7xzN1IFW+4xINl3cYlEjXiyR9g
8wFW/hhwVp2zjpC+RNgyWxlnLTPuqnFa+6SPRSSefl7SViVGzVnBaDy8NQg48Drp5YFat1iyFVZ2
lTh4SAV/AL4+HOjBctbyPyyBNc9C/A1WTjpqCODVzimpa8Vd+zHk3ZMZa6ZZTX4ON1FAEqEVBlw8
uPc/nO7en+3Wy6u1cLKmogiu/+Fga/qptsbWB6p6mxozMGDugnMAI+n3l/oANDGabB/aEqCM5/L/
axzcr9DaGOQa90BR/auP2PlUk+zQRFLe+iE1K2ZkErL56NOMN1xLI3llPyfH39/LewjBs0mYW0Pm
eHjK4fRz5/29RAPmGQQyxickCUxjqSfWTWrbBr67X2Da/bGd/35BHKIBDpAlkLiDqcn7C+aJsQWh
x9GDnioWijhnxb/w55xp7ufI/v0DftTf8IRgt0SACydwMNtYs/J+be2pgMpRdYV6+DljjMmygvYY
y8yed5hkGwyHrIkWc9+P7pztyh6y9hfpGqYGq10k69Ef7uh9T6fNOUoF+Gu72DvJVY3z/o7m0LZG
f3b1Q/E2qEb2dYzxqV+1QYc0GNL1nCD7mZGJkmBdETUxj3xAqULBDC2ek/3BK13M+zYTU8u8ZarX
/DjjIxLHdHY5T27Ht3pW8zbN/v4hPr5GXpy0sc9e1SACRcqHVmXd1Z0zWcMxafN1Zlp+bIQa/Br7
+9kKenn9n1/Ps3mR6/+U+piRhHVBwwu2cUB7W/amOCEk3K6ZWckDb9P4P4LWMJQXAck5PB9WOITs
fJwO0G+ARENdO74tS2yS17fh5wXjosKhgEf+/QOu88t/VyHBZ0PKT5IRCB9Fgmh+wDPHeZlwZ/Py
c5/cuJzk67L03S/EdCZ/HIJ/vxSvLqCCF0hO+v7HZysj9AJ9jO3d21Zk8EBH6Ecob/n4/VN9qK3x
12FoYAjv0IqcA5hZ3/f1yu6SKJua8KudAVP/HFYOzGh6syH2lePkGAwQL21IVgTxoomj0kESji1w
tXWrycef0WYS/MN9vVFEfmlwMEyagGRL5wdhgFCk93dm29SLfKwtz8wC+b/dO960siR6jEX6+nu7
VBTatzDMwXwh5RKjLYidgBomyit2EVCDYlREDYgUjnpgIvZdCQ06xgmUPYtXH6MpzQU+eJCZW7ZP
Wpccz0zmSAQ6ZYFRRUecD0bK6GmMBwSIAaSoXXUXvtUZc4jklnuLXyAC5Zs8hswJlacfVCrAajIo
JOccgKBH7gora+giPzdOvsWv4Y3xtt3h5BCwiKkf0+vbESj/0ZpjUjosKRxZ1+3JODgWG+2aKNDi
WDk9zc3WT/X+0W2LdZNpve25Goq2vDcbe0Xoq3nblYK8XSQV6I9U4xdZT6jtGxSDmxa38XOD9WNn
R8VvpH0XHaybC18PIF6ceXLlIAiquWSZc9oZLm2qKDgYF1OJb9AZdYYiKx5dtuOhe8Q5HiHERaZs
awUpMGEB/4XVv54PoX8SpEYEel8CB4MM+VQ/NlnSBXUEub2O8V/caPz/POcu1GEDSTXWSnr6kzej
0aw/UQdZK23sTW1HHeuupbjxKW1AweMd/RyawyHB4BoNNmKy1nyfORK3waWnptH5IrxpxqMUOC9q
7pHEZrmzJ5HPgj/dMKFN3dZ0CTV+bIKwwg52I2pTlEy2BWIyEBxgk9u1neUcjdd52BL5uKFMPqac
8sOAZJMpTez2TNpoXl4QhOdIunFiayBml35Vmr8qECGLzPu3UuDPOVJTp4/VNVGmPgchgkgVLjA/
938A8uv+da66dTF86xpYU7BLrfwi5yhpQpg6ZJkYG+0cM2y8ikMmdCJYbufWEH5icamDU1OFVnHA
3DX2NvhgjycPH3EsQFIcmVI5uOep7S4XJJoO5yAs9YNvyHSdCI4++mlXEBstB/MJT9HwXMYeiSqM
vuQlM03xF17e9W4KBeqQoHC7Mw7hQF0I4a4CnN3qnOFYjY26VmPakHiUJLxd2zKHzJ8kAShpf7tk
RWfvOS10eNWuuoQc/evXpOlPjsBT1kgrviqHFgfUFmgcgkyM0WtP+l04Bji9Jhq+QZO+pi0+Xpjt
rNqaCplNFOrLYCGHc45wRUWSgoEq++O5wvi18g8jf/Ii4Jz4Ysg4PYOPEb1qzKTP8mlVw81hRsZU
ZtenRlIzQDhu65Ysmzp+HKcleC6sygNi6MtPY+Ag+3A6+1LChE43tWW51xL48GC6tvrWZn50D6iZ
wqPq3PBVUIJa060a8UB8dUJw+lxZe9GW3UM7SIAQpoJdO0/9pdsaPIm9cgxw4wxxEPkrHYiwIM5b
9V9bR2JmhZ0CBt5xWiJBHGDgfgs6zy93VkRORhlCk9hJ0WX30+r658EhuPLaDjf7COuOZztrm+vJ
l/ZVq8TaQyNvre3Gw3g5sc2+sf18uACVty7T3CWJNWD2exXjiLphWQICmTr4jp9RyIzfNCYzmFqK
5RmHVmRrq/34ZbgsLT03KRDqwOQy/a5ZsOy4VH2ssbwUTXqchc9EzFFvO+DU4F4izi6aSzNpc8DF
wLnyinIifcJ78kZyzfooOkrB8BnavtsBeWKOF0/l4CMZqN095uzVsUmk+TwjnDxkNmX3mNyNHG5G
vvUxSMJXsnflMxXzeuM6RXVWA2BsHLvs7idR5fcYQna4G3Zd/KjxAvjLTA1pY3rq8RYVhkC8jPuj
EhyABTLwkABu5RSMd6GDn962WobsOSubBTtLu3yq6lRvmmYQ9yHFjYuGNNdtb+zoUhIX+dwGarrO
qEMMlEMkwQH4BKLEsTQn5R7H7sBCpFqIPHw2FputXcC+MUO31eo7Nar8wESvyCJNFwwmRJ3cwR+C
czIm5tGpq+Zs6CdxljWDejZu9Dhyfn9cdLkEZ7ohLojQ5fjbTIOcJZ2Pty/b0xlpd+jhqSU1leQ8
7jZIg4YL3I2aM83+mMAyvw0fsQIIX5Azup8yE9UvwzIs33o6ONY2tXMjITyc2awUOz3p7sS+l6iw
sRquLdPmX3BBwYCkwLKD1KZFHpPZxtIGmzfUxFhdg1N5uTr3KRhtm7bKznKvN49wzlzuf3AuhV25
h0y57WfwQn0XYul4LkhwP5WlWa7iNtP7yWfK5XhepsdK2t2lQSp8V7WR+WSCQH5184HJwdHzcJRz
yeABa7sVbtdfTcYfL3DuJGOu7oMKf/hS7ji2w/wEjgkxjjLRdRQl5n5xguQxYG/7WeMX+YkFPz5n
sPk3i7A6uFUKOWAYeddU3klW68qQ4Ixlrlz6u6kOS2zVd9jDJnfxVDdEEjeFfTBjpj83XU/8bOQt
2L6Hsr+CQEXivYUTV+wuBFolaKL2rp8H54Ja5HZoFnkbDLFLxcBYr5De4cZdz55cUjJ3kbk6wc7v
gdqD69xzB7/b2zWKC5z1wia6Hq0mvgP9KY6WnKunojPP/E4MAJ2Kp7ZkB5P1fnYkeQNaKCpREiOI
ivzSW1E/botktG+gIPWPqTMM+oz8SFduw0T4VzKqTXAI7bIKL8skaEirbuWyGajD7wJsVNccry4c
NqUbVcfagodwNVsai7edssfOXGsCiIuDmIwglVnq8haPCwslWJgiuJxMUu+TsDEPWZwOJVb/9Zxc
lWlek0JmKg+mZhQJ68wf2nZ5mFGs98nZuvWwd6Ge6qLGSKapxxgHKbAChFnCZ+ey9co+Gm5AcTLU
ib2IP43+Us/b2i4UwcwcL3ajYIt41QEQdE9eyqkUxyzLNJ2HmR8pLtCdzrFA9y89Z7Ir3PTdOXKG
zTxpLGQvHSY7+yJA5DOfEd9QmV0ytF5/Cq0YedzoxAVZiMaK4iLfWjKcTqkLm2eDOUtxX8/CWs5G
DsDZ1va1Y18jKJ2qrWOoL9wgkFww05s18ZsgbpeZQ061EjhvdBb+nAR1z5YKF5fmrxDT78CPynxl
jzWOV952uHwh7J9VpgoH4B9p2b4OKLtuezE75V5ic5Zc5wlV401ZAT9vl27S1cYtZwpSfp/l51VK
Ovk+HnHazlPg2102pROG61KQpxTgnQtUlxnMhGNDBErTI3wjnYeqvOqc7ojiZPK3ZYY15gaZvQtE
CJb4JBrLvA4hWxPXNLNzVteRcPfxkDhoNtjCJVa9hTMARW4kCFo9zBZqWDZmfTCnxZaZFA9lXp6V
TulXJiEdqH3SICX1Yi2mcJ+XWBYn+8aZas+7Edag+keKzGV0jmmTfI6H4cuyJPFjnDRf4rBB+cYx
oTyNcE72EcLkM5vFAyPXXhnKcv5yhX98cTTuGp2QmHDb6AZrFh/6KG6UpVcSCoqizRist/qA7JWN
GbryaxdHy8Gv8T7R8URMY866ssXnGr35wmIj78I2cU8+xCaD4zQYFP2BDoOePkWdQoL1faOrNti3
vh9ft3VVn3rdYmeA4GuILkCzY2xWyym8wCkKCXuliwO5HN6pym1B9hzOlEhBrRsnnyRuQRRT65hc
PczZYjKxnWh4rnq/P1smZw3F8lmEd3Y46HbfCFUf4TWO3UVjxmgTtiMuq5jeZFup2qHBUKyM4LZC
1OwvWsXD4X1sidMSmfQ1oh6vzzLqfjvDoMRCfM7NkVWexT9VebHDmw0PKNTD/0XdmfW4rWVZ+q8U
8p0GD6dDAp35IJGSQjGHw46wXwiHB87zzF/fH+2blSFZN9RGo4EuIFHISl9fitPhPnuv9a0HvjrR
Bly2BcG1DD/GUSA+0xEcIQAJ8vwgOGxkKeM7ZQl+7jMrfFbBmacxCrWAjdtGan78qRi0FuO3XhSf
dNWv952m4+f26xFkQkTTdu/jL1wngUrnPRr7NZtwWF9sS/b9IKIlgWgJcgzEcyL04apnouyaZVVc
6LSyPzIUIFeeNW0ExBOr1bXlwwZLUBwMy0NofDWSZZM+5dny1R615oWUMbifqUVKy4omd2Fd5GYe
FeumjgDUMu4BaFvJIRZrPWUdWVlKFJvXadloL2EYYsDGzQkSJk5laK8T/r1r2nI8E+FUmheZ1WnS
ZQvfpzW1VhLss7Jon0p2bTiRS11XP/PhHYj/hLfY70iosdy2jGGZVqb2YdEzbARYxG4V4Zi8Nc2R
TMTeLvk8sPPcFBDdc5DSpn7FSLG+LCfELqs6oKS5GpuufIFHPuK2ov0JKLBPx69tC3thy0vJPq0r
6a5+65mmEXkT972Xx72+p3keIOWKxpliHjnrd4B2vb/JZNheGhP7t5VCObKEZFSK6YGBQouszr35
sSVciSxi3OlJg682hWyr3nSDFO+Z+tkOaiVquJXVDmG6HSiqAICrOcnhRKHB/R/x1K9QlyjFjR4O
4A86f1EIThk+f68ue5wPKGV4iLBlZmFsJP0m6C1GPBhoFyaGXwNjp45Y+6Q0aNTUeu7Pzzn4ouRW
K8SwMLMabMgrHt4CG3ctuiCdtoqqxblxa2HPtOFhVpH+JUXOSrxFr9gjLm8GeXh4r5OwsAriCODh
E47WzWHWkErLB9ec3JC5mg2kHpW5ARCkh3yYXE62T0tn3XRswMq7tKdrpQPLDoga2NRdWUXPQZDA
wXcHXhXGO7iEdEJc+rEqiPEJqNXyiy7sFNCiVTP2pheiy8pyz6yYAZLZozET2pYIuEgOqSdDUeO7
uCsT7oMBRAPEBAprZhOkzNac/vdMcaTKdWzifHKdMhzNZ7OGd/D+VxNZKZdBSJs6S8tWA5BfXjoO
FiJGwazj9C94D2f5LTB8CIagX5WZ960SjRN96sohVGAj2zTg8IsnfjxYfCJYjtuP3ZLMbl+1FJTj
jRo76kTQXdB0VbKdmbpxt/jkxUX8otvE6WSuSXTflF/qHae3BMeg/iBpymz0zH+vtwCPLc9CQBvp
exVr/FSgj4paahz2DkG1KSFhsB4r5NIlqKOuNURmlO6lw4o5kS/btHD6olZmEzHWodHT4Y3WSL26
dDC8IB+NiKTXASWQQ+8AGPHVTOlHxoaSWkCeW3j/JfZno3IMT04zkETmkaTCgMr6oKD6aQlcxhS3
MjreHQ8VTPZNzROqLFT5YZ14hdU4JCrX6GfG1axVDEVnizTWGPX/nsip/s5EtbujPx1dFaqvrxPN
6q5jMU2ZV+oZIrLeYUBdKmRgO1A9LipKOLnS83KC0AlTI9/WrYq6crTLIcc01CffyplcB5ZW+A9Y
9m2jc2GDTw9NpAwjBQIYHipQdojELZrmtraMNnP9zB5flNkfJ8ABwVAJeH1RYroDvPevtcpgfdXE
PVuDfFZ6diPwNkKPcqJudl1oJv23QBmXjgsVtZaT+BwGG/xjva9ssk7YiIa0ysnXvmoUhWdMarPD
4y4/pT1BGM1a+lAqyPbToF+vJjk1N5ltqZ2rqWbXPiPJQM6xqsncggsonKqnQBIaeieaWzcBO2+S
Eyvq8OuRQeC4GvREejKx0r0CHAmJfUeqRYnmD9R4tdamroFnZzqMypQ2BLc8cWMgx5CAh+ZvV5Vp
Fa87GmYvM0IKng3fue8UteA853JjiXK8m7jZLlhEcliJhx2+K4iqaB7GZXClsAw3n9lcDuG9jDOA
gA36qmhHBWPta3C90QtLpD5tdaKeHoiU8MF9K8G3oBZceXuYR2R0/hLYPc9gI8pIHT7Yo9ndDXUa
cgrY65hay6xgNZUZJgpyDR4E7UPpOnExXAiaFpE7oNl5GnQDf6OZNMYuJ6UK2WRtvq/8oNi0Wq4+
W3UjVo5EHxnWYN4MvYH+SgzydIPXE2qR1jU9ZrMUdgjZaL3TXwRWjWquyWdkqoE/ED88OOki2WA3
DMFVTtqGyRXzX1XH8OgGvd6z9Cr4MKJVW0pkj8T/EBQT5FNzrXdldxVogrRP1QxKuUGgUT4OUHVQ
Q7c5Z4lKQX426tAOwDeExm2lLBVvYxt2vqKmniABJL6DTAaHfejyQY9RhNEuuZszOgAkG5SlBYoR
4Z+rqxm2ZPJV6FCYyPyQs2Ql9MPyxwAzwNP8Bthva06fJKtFfzm28LVceCr2Q4NZueNwJlQcBa3R
Xs+04lpPfe3SBqMgkS/5U7aqhU+2lhJqL1MaJftRKZs7NIRLJLatfcGtQ/hO3khngmFA8sNaQmSY
3G6YYtKQa7v1vS6M7JT1t9bTy1hok7lpLcjmih+W4w2dK+I7EZhk04q0d/EpclBiQLkiehM+aqN6
cjAnNgWOhtuiItwt8zIRh4+JCU5szXeTqo763A31GnoG1826HfSBNrSuFf6NnWb6c4X6g/TTLv2k
N1nxXLeAJcMop/eI0hMBV9DzyKf1pwC8DjHUzaisFSqP67rDdtTQd/kMVVK5qGNeareOEnnbdi2Y
EZNAMXbkyRV9ATgfvmp/pGMckViVB9ZLqc26Nxpq89DXk3aRNEVLLGVvD0u1pmZIenJaPLJp7B30
shyotaNQOGWRM25zU+vTB1y8kVvT3HJrHnVjXelm51G+iEuQTSGaxUE8h/40Pjt+K1Zl06lYOs3E
y+zU/4HcWXUN02g/gDmstsLwxQvxXsmzyl8xYepz4bAiPOMFsq9HxAfbsm956+zuC8Lp9q7sVDBM
pDaogvdgvgOdkVDRCCPb8j0AL9nZQFJtiWiGv301VFr9BOxHEN/JRqUqopyAtlAUHxU7Nd4DhDAI
W6erT2JuTqrFCgUoKI2vEzDRuoZnTj+ofuEDlWQEU9j4bOQzO9oiKx9qoykIRW3jsGKVb2x70UzV
Fb5sxAvjFGcVswYGocWtMSHxmbaDhodEc/VCHdvwQu3CLJ4vEJhP7Qc/GgdSLXOjSHZxYWdEsfgQ
d1oFcIRpwCDixUZlw6wN3UbsiIhAawSBYqZstNWJMMnEqtXxogM9jzDQ0kbAnkY+2J8tuCssKlVJ
CGXKOmaGqulS56GfcJXJCgKENgbaL2TSlPGovSY82rw0yOsNE4lqWBbf1UqZZOMyaEVACOBimJKQ
SWoUJKiYiKBcxO08gxVjkCAOZrW673UIINEm0kerrj8WNvENscuA2Gbfh5UpGmOQW0XTFSQ7gAwU
nlrqXVPBmJ17McGyh9QGubkwKMlWcxmyMux87Juxs6ZjvZyJYQWqk24Jjull9dQpwayZK/jkCX+G
Rl9a46XSNmyYL+Op8VNrPaqOLfvN2+O5w+kyU0PJnN5iJsr8FRX44sF/PbOPzAlrUhDJb0lRLt6m
7JfwI0uclBuuFIylzgwqD2fyyxEtoTKsXLzDjHwXxMDrI9Kcs1sQYPn37NcR+1+qGt3Ma0bzjQyN
DhFcr44Klg9od0Pz65T/CB2y/V7cfMm+N8eUSzxMX+Gq1FEQtv96LDL+8+Y/ck3ocdEUP9rjf2r5
Nf/9b2r+9fOPgYcukMqD/8fL26id7rvv9fTwvenS9l//65ePavkn/0//8L++//y3PE7l93/+42uB
9Gr5twXUva8xIYs9/O9hDl76X++/pD1skfr4L/1FcrDlu58EAJXx8U+THhPmv9gijvoONREMEXx0
+vK95jH7C+UgjHcGr/BPZ/ISSq5j9WBk24b//AdsEWFqOjQHhDGGpjp/Qs3Ea8WD83rMDP3VESZ+
EXx0C6nk6MGSxjxO+myZm7j3H9HmIo8eFcJ9amve0Zj2043qm63XOXjD0XfR6V73vS2uanTvd21Q
pOS+2bTSWgRlbAI0hXYI0PrpUyGa6dKycJW4OWGnt+jO/RAJLFWBcMhzyiORf0BdGRG4recPVG/M
bAM4PPdmHaBGdERySXc/3CG0oklNl5GO3BiS4FBXRGMXUr7ULUHWmhnNnZtPvUWrqk5rr8NZQRZc
oOpPIAaokoABTs85U5/JTUJLvQ6Jy9IJZsmU+7ie2nuCKM1vZUQwt+vM2C7A7/Fl33R1RGs66dlL
rDqDCAoPyGEBMZE+4pokq4YMHzOSzi4eSWdZVZm2sMBGmtp1IeerUcPYXknN+By1hmOvcQkmdJEN
o4ihs5vOUzkExpeEUKQ9+GKVPKB8+Kx1ExDxsqEhjy0V4LoDUb2xy29KnoIBQIlIJz8pDRDH3ACy
gcOgxS+h15z6qF8LzIpAspJE3Q9lv80HZNh8QNzZsn+ogdk+Bhrco1XbOLrbzxDD6QwQDkOX1cbI
wKT+Ji+zO0NL42+FFY4MfmoLYLfqFH2L4qMJsrXJh/wD7EPLdyVxOV9odau6q/VOuGvzsXwGJPeM
kYRgHHy8uzQDvdGi8OGYQ+2ioPqUgXcI3DZY5EKmckNDjllQ3/fBDx8F3jZRIMpXsfiQUHI1aqte
136nu0xpjM99HX5OwmFet7g6aKoz5rqUShVSTaWUehXRUR3BbVs9KvdyaPLNkOXtddQq15PVsYFh
vAnpnXAZ9mANF0UmO8dWAY5kSjrd+xVEsgRG2iqwo+Zxllny1WyJ1jCnIcO5VbbAqZPQtp/mWej0
JcjjJSWFGNki2GgMYHctes6ZtrFNw0rHvsOeuGEjWLeUBnGImouZ+XuiI5LtSDBzkPE/k+uXejjj
f1gEMKyVUes9RJrKd1M0SF4aEPt5vMSDt8+DNhEYrJNimoiIKMW+uwqpkIol8kMLu8/WmJWEtTSI
JoX+UkFZpJdjaQx+HGUjG+kRQgqs0jdthciKbroIdCooEZaAWpymBtQld2Pr3NPG4Z+PRf6YVM53
wjCytV3QGe+K+q40l2SSUlSrouE5VQTfX6+WAPDZzIt8nSmSbpeaKopX4ufYDUkQfWbbrj7XxOFs
Am0YyIGdAPIzLEtIddfuC5W0AloLhWu3IvKYJQy3LQlnG0KwPk5zg/u6GPUXTcX6tupFoz/X0wLh
oyXVRasJufQa6q0D9ACh7TrTxF1NR8BNYezyrE66O5mFA+SEAIBWT/O1qMweTw0JPbOtaPsAyJiX
+EzIY/a0az3XnAc2UKR5YO7xaP0460ipoT6ind3QkyfdB7wmVFvwKM5HbZTiSrFBjrk5XToE2KlN
8nta+Y+Gg1kQNUlkBzfqAEPWmMx5q+gRzbtukg9GOeeuzWatvaOwrvZOVTVPU6D777HJD8Zd4RBN
XAkjWkMzfqHR0ZMbNyXkAQ3jXZrG1vuCc2JcMBjjXQJ8GDSkIP19bprifVA6/mPby3lnJC3xamxr
3MRgRGKrZePGrBp44J2IdPdReRj6NklA6WXzBs83cw82Gz25AOSysacbCTkYxVUxpuW0rtKRMdss
yNUdxgZKO90j4OqjvwdewXY9ji1atXXRfzdx2NPUb8ovTH35Zjhj7v/oHLtM7nxsTU91NpKJFlul
9T6vZCOuUnaE/RlH5E/11uHHDVcxojUMPKq5OAEOqyarljQ1fTDyoInzrVOFe0Q414ilv6AIJ7ii
JBvYKe4oYekAaNE2TlXjwoThpo+V11nJlrkCWdLCvn5VJNz9+gX/lXfZHfuKtvnnPw6rOaBgBr8L
YeXCG4PxdMxcNxhQOS39qA3DrHY9lswiwWMwCBYd82bL09t+9/YRxe/feQT+6AYdZMGqQMZ3eCm0
PI8mM+pN5jXODTZrfYWAikTlZJ9F2h7jTLdKctR9PK9eJNnWl0mXb5L6MS+qpyQnm9diTHb39q/S
jqR+Py+EFIiM0eBTzYijX6XHhkr4V8QNwi20xuH9ZKbDx7kY4HMTa3jRi/lR0C5Ru/wr6XL4OdOC
hkeoPOKhuoFGTgeyiEn+BYVZOoXDFjPLVmprP+ppBmKp6Qi5gA+LPGO/vEc/f/4f1cT/N+Xu62r3
X39XXP9/WBPr3Ma/r4lXYdd+Oaihl3/+VznsaJS8BlgspLIL0c7ijfxVDdv2O7m8EcDb2d4wQ/xP
MazZ73RNY9eD1V+w5VpoV38Vw5pFdU1mASUy2jFU29ofVcNHCwa9d4MNlq47y9vziksUoJQyxtbU
dqalDPuCyY0b6U4CWYQRzC60o3qvMXz+VuchIHCbbSFfL9NivBnpmWg/AA9OPmJWe0IGHQerCKqQ
s0rbsUn49IZ2jOVUhvdtnvXpGtMi434GXeLeTmytdEM1dT6NBDd9Hii7H2wG4YZcGQae+rXQO772
RlHa7+ehMfESCYXhZ1bH5h5UcfBAR08Q9ZFO9FxyvLVr9vPEvQRMqdEHYR/am70WfMT75U87PUdC
teqs0Ke21FAboTObHqwaUdydouURnnW9WkZptXQIp5unOF83iBpNLGkNgWIRLcFHQnLje7NM5jsj
LwZ8aWmz8+GIr1WjWtyaVn4dijH93FvBtEdg7lxpA41Za1xEFOUAmBBJJuB2KLsvfkeVNpUAlaua
3J5EhMV1E2bjZZCR/toKbVs6hnEf0L+4RjCh1yvRahkcYn3utibF624YohVTqNJ1FPNjTXsAmxsJ
bEk52GSCmrQMmT1an9JIKXZJEBgov8bqMquy5r6VtGmrgWAegp7WBsT9rWNNhHjbDsuwYV5DsAa9
3WsGONFpujGSpt9LbOjeUl08lrbMb0kWGebVYEf9llA7x83svnpCOGju0YXWyUrQPb5gGBzUaKJk
fpElxsiS0otbUL3aB0xmciPnTsLWT+b7mSeTIV6SwmlHOTe6E2K1B0brGqVPH0NRahzWPwUF1lZX
SGkdlRTBDlrhyypud/S3g7VSlSoBNUt6QZ8Yl2GgGk+S8ZjbG+oTCq3+khGXcY0MMHjyMSS5KtqU
kn0OLLK6rKZ1QAuZCKI63BkLwnuk5F2HmfWEZtFCxRoaO2l1TMCY5EiDDYTsKa/6YYArQf1HAJtJ
V3zl4yFBppFzMgz0CuNbG+ZaBAR6Ki+UoYiYJ9pi6+AcAXpvGdM1DTGF2VRCKTZ3XQ18fKozMuQr
VLm7IB1HImTijP481ddDNJt5uZnNRVQV+KkgewXD5i19sKD2gjD1i4sWG7nN3i/WI7cEznuZwzK+
hv0KcsNUpH1TYKAsd10QUHwgcX6MiMWdMeXag2e1ZQ6EXqK8f0AeVjFBnDRHazfQ8wj2BBmoKfzN
KoChnVjAO4DLsOMax8U8mgUu9BblXgtkjaxAk1uVFgCv3VAhIFLM9ilw4vI60hq0X8lUdNXaFIO9
Rc/dbnWfHfOunJPcE2TOXCsd0b5SHcin7VWg8oWSESNqcItWNlIh2q5k+K2GfApbDx+t8gEVf36d
9h3oz6FVH5CqaCxKFeFDYW50eG5zZ7iwzN68gNwvfsjJ8e8D4We1O5Wt9tjqTTushhQuAjucyZYe
GzT4DWiM6lvMRnSuqYKRrmEA0pKtAknpa4eT7ILqgDuHkS+9g0I/7bs0nslujZYe9tg0siNxzSxu
Z00o9/in5EbJZxKwzTBoturQFWT/ZFT4QGqUDNNwKskwRPUzsA6jgmjZILTryhnyPdXxvFehGqQY
PEfe1HiwjTserulKq2QF9YIBNDGdOMWrZXzmuBVflxwjYh/umj4KL3VgC3ctHLpr/Cxaihm40AUi
xF67mnqkIuvWTthFl7Y9bMGeywtfGXxj1QxJemP65JyqfUUSZJoJC1wYhMsMabCHLBLMuFZ12X0f
NPReHfq4F0ht2D1A940ubTJorzJbqZ+qdiTbojf6Pqd3OT0UjfZBRjJ6D8p1/FTaVvVi9wOpaFx7
DAg+0Yn/TwqX/0ElifZ2n25V5F+imqv0q+d38e2f//j5N/6NW7XfUVjAIkDV8+8K468mnWUvbGCE
nlDvKE7kgpv7d5NOe0ctIpChapQfhM+8atJp71TIN4TigGEB1kRb7d8tyr+2B3Q3f7UsT2wXlmCd
gyYdSSzYbnCkMU5ZDrZwlF6VJ8WkxSoYJuESiyWeQisllItNMnuvGN4GIDO78sASrGHXVR8dsHjv
sWHCsiPg4ZIBLOpmdX72B/S2dZXY3VoVjf+1QIdIIgcGZRwWqchWIN5JTOlJaYPk2kGHUNuv+KSt
D10XoGUe6tH5lKS5fR3QQ/muRAFhyizz1cVIE4lvER7M62GyrM1k99Nq6jLUNfYibxjIP/7EJm9+
/6quPHFdTl0Wm+6pxKxGN95YjIyvLktNgrEwfVaqpifcN5I60HM4eejlMVqMIFcuGiRYHhvxbPvn
L9DfdrEPyvrb/7EcY8mu9e+r/E2Up1/yb6/fqOUv/HqhdPEOLalUncUqCz9/yWL69T5p6juTFwW7
Fe8NZfsyyPg3vlh9B6hWpZ7TxOL3XN60v8p8KNy0dxyH9rQKUoqx9p+8Tksx/5+uwPK6YibFVsbg
B78lNIPDx0bX4yh0cjP0rDGi02MSkb1vIUBA8dHPwWYPH9HlWNLCsUPjBG8KWOajDW5sInBtARF4
tFiNl67LUBbT2SImKROSignA4HqeJa1vM0+TM22Gkwe3yCjgMguWEK716/dDNQIoKwH6kcpQostc
QdNOvIzuGr1fuHXGoVvbz/YWZqTVq2fhxJt5BCD+67yZjeE7AktFj+Pw0DrLSMUcDMmpzkQPmgoF
Xz0p27goh5txKKmorNHIL5ugCrdTtgRZJ1K70IoE8WM2TH8I0fzrBzn4JhnEoFw4pv6CaqVvSiY8
rie/vyJLJtxj7m93PJLzxkdw9QMxQ02MrYpspYiSBIlF4tyTbSbOWEXFctkPnz86UrwF7HZ5/LRj
z+GMpwLsHSUwEZnxNVEHNC6jsHIuyE9BkEIrJLtTBiBTGwJ9i08ObrwfrR4F1gqLEr1MqU71lYVf
zXFjhxSQc/du8fce/z4bkyd9GTymdGAO793IR62ZrCkm6mqIHgy1H+HREWJk1bbpsQNutmkz1Zds
+XICthRyt4KiOeNBPzZmLi8OyzoUM8PA58picfgjbCU0Q9+3Yw9jy3hbRaXh6nMNHLlrFEJyKklj
N0AxPgV1gl47oRk8Wnn/RZJ47779MP++XiwfcpO+BZ0JmyHs4U9hENc5eRMQZdrE2rc6JedrjGW7
bYPa//Vd+dsv/bL0HF/6V4cyj8669EM/qMwo8TRcV2w6pNLtK8X3P5vI6u46aBi/xrp/e8ATz+Jy
dVmqYcc5uIoPzw2TR6wgto09PaTbwHczR+5FEu7bV3B5249OixcFrAB9RyoleXQUUvE0hVEOT9RQ
+m67UOlmKJMMANhBEn3wRdKdPnPXjjqeP994DkrN5CxLkNCPriUoFNTwwRh7IBWzTYcp8S5uWAyz
VGk/syMKN2Y55hteAGfd2TN5qEPAyzQkqrxLskLb4iCjnaB1jvlh7kcUbm9flN8fKxYAZPfs8fGc
Ahw4vPSsU2kFyYisb6Q4W9CytjumEdExFXr5tw/1+2Nls1Vl4UO9ITT86YeHKljoBtIelrvM9EMp
o2jFPkZ9DCB+ujNq+tu3j3fq1OikGTp6Rc7RXP78VWEGQHtGg+HEXmK0pLcTwrf1O3QqVkk26p8f
CgILmAKeLC7k0VXskppVtAhSzwby5xk4M109DtPNiMJt/fahxO+Psc2MnLk8BQrkW1I9Dk4rMRoJ
/rvi7UycEW6OoUz7gvEIhkgosut4YBC0srtAv8H2N13Ryyiv4TPhhWVa9qPKRPcUdYZzV0XT8Jw2
WukVSjtanpF1+v7t33rqp1qYci16pho7a+3wp8pBo3vo+wk0HlFsBnw6q0WSvWF5013VatVNm2vD
mQt0+qBcINpU2Onl0UI5JxkDsnxKvKjBmI7oOrHvTV6qXU3w449ykuENIivl5e1TPfWwWep/H/UY
V0FncxYqUHRMUq1xCZ7iPsVKvFPm0T7zGv2+WLKgoOPgKYMxTlTt4UW18akLn//j6UVs8BF0jGsQ
8fbl2+dzYuE6PMzRZRxQYtfCRtOc+FW6Dyv6GAE6050IsLHYetzRCZEEV5EXpTyVJuY5BORj1i1+
ohA6cVLdK4zb3GLoyiscpPLu7R94ajWxQDM4vHG0utWj3SgDbBuBWJF4PcXtTsd945UtEOUudIon
Jrz+7u3jnSiYuCBwaFDIgMEBVXR43UH/t9aci8Sj2ypfWqIFvmPEK6E30bO31gAQhue2D/O7fDDt
e7s1uvEiFBGOz9RJ8CWFmq9+GXoIZCsL81Zz5ktz6nqQHgCvYVkaqFcOf94QYIexQ6x5iKiH99M8
kDdoFpXykcU2ucytqfjjz6lNGSsJbVhGJupxXd8NrS4HOcJtDkScYffn+xFpMnlqJf+tRb9eI+3M
nfu378Py3B1+xW0YzTpDEsFpIiY/PM8kFGKYshZcFA/dCkEetK5RKzZqbRe3JgLcFd09/IV6QGR9
IMWZx+DEe87h2Uv8XNaYHx0eHv8qTfusAJJm56FrOWpNiGaZrOH4jmcWslOH0pgmMWvSEUUdM3nM
groYlAGfZlkoZK32zSU+AokOeGiDM4vKiUVzAavwOdE1VN/Osui8+lbKzrew1SWp5yDhoakrIP6l
BtIBdg6uiHziw7rB/PMTNNn5SsMEWsOX+OigPRp0Hx4r8U+4RR8aHydzNMzTJUjZevP2U7PclqOn
xhIM38FmQWiyjKPVIrHNQOD3DIj9jfWLURgDce1a55q4u1bQY0MXI1h2MYfJjz8/MCO4n3UPzXnz
98d1gNeuK66G/Ow5Bb37nIdauNUpglZN1wHAsO3kw1L9nttCnVgRqBRoJpLEhFbzmEKNyAsJOSEc
Hkay8BY854+ZXtymmwLkEYU+nKmBTh2Oo9HUYDWglD+6xGyz2aPgASbryAmvkYHIJ1wN5ccqzNMH
Eje1M1f25PFoRKoChwKKgqPKurIwVmjKoLjl2DZXOR+rFYLwGLvqHHpQBc7sBX9/giA78HqoHGy5
n8vPefWGxEht+7DriZn0CwB+KMz2LZZDb07VbquE9V0Squ/z0KzOXNafSVaHjy4HpiNMwJuGTFLV
Dw8cZUk+do4aekCXtd610qy7JVeYRD8Zj859oY957o0BbzVBgwqmxqRRJlSL0hovZEwJuG4wJ11q
6hh0sCaJvUkLvyZoV4+dj9DcndsumMkLkGi90TIF7TQBzctVc3GbqHfT4GCXMESaK24U4GUUpY+J
E0SD7QnQKcaZlehE4eHAzVKJHVNNTZIcdXi+tdGZGjTzyKtalbFIOZaekAYGjXFkoELc17qfW4yM
qpq6/RTr/G8Ma5TCSNG/VWJNaud0GUKd9MifO5f4cKIjwG/jGTc1Pj2LlPbw12kR2UwDoBGvRKSJ
BHDWHgrRYWUF9rmjlW2BQ7QQGoJGXSM067YEQSrrPLGcM221378OZGrB90dyppOYdbyxzHQxGSFE
Gc8SgwRZnsH7LObggnGiceabd+qWWEuwiuSUCXc7rrWAz6Wt6AXye7DRDWEMer3HTiNdgKLAKZhJ
xh/MBpH7CmNp/xVnjM7gbxywoluzvQeZXK3TOVM3mE2x/gRLBvzby+zv3y8avHRTCQcyoNjJo5ek
n0ukj21AunnMbSkq/MF9GNVXpVnanqYEC+ypPlcLnDzoclWoxpHQHquZgsZmGjr4i/Wbd5OWWRnu
EtXBY1zPefLMPJ62aibP3fnfNwBLM/s/hz36bFqKOoxKmLDIwfe+QOtHVHedT5s/v6K6QdoTiijb
YqN2+KAHAFFRZbLsRAC3LswZ4UWXDITA+yEGuzg3PQwl5ZnbeMQhXNolDo8zYT5SssOBz314VG0O
51QURuiJnPESAFoiGoIudS1TmR+grLJ3XEr7BDmfmxSMhOloyHOP+/KwHK24/Aja89jrKGyX2MPX
Sz2QDjYuy48ooky/NYwRCn+Q1jfA/9t7bm3/JOsh3JusNBdtFGQXRWoWV5gzlT3uP+0awUfenLky
v5e96G0gM2LBQK1PrMfhbxI4O7Va0jiiEC+9ZqzzS+y+wyYabcmkumyv2jjLtkT62WgGQ+G+/TSc
aKVzfJ1uLjBOtj/H24tOQDdQfI4PWaDZ9GywN5njmFcQo1G4Kdp4WUzDqK4DkcYvDV6C63xukB7M
fmjQYCj1M5/jU8vfEkbGD0JcSUf96Ho4bdVjkkKeE0TTDh3ysBkD+6MdmOeWlpNXnqfyZ2dS57t0
eCR2eJmOt5kXIUnM3cRM81NPJw1N0IRgs1USf612kOZELsIbvx+1T29f+hOFB1MixyZukxMmVuPw
+AIduRWmFB6kqyOBqPzvep53jzj9uh38rfhCs6J4PdT1ObrjqXUGPwazE4kski3P4YGzORzRqXCJ
U7UctnnupJfSpwP+9uktl+/4ZWMWx+h0mdLZP2NnX9VVVsG4yhZN6HVlrnqEHQ/rEBum6xQyeNTr
PDvT2Di1aBOFQ0HMRBxJ7vLnr46nzI0AYMPx5khDGTbXqr7KUd3HK0ADygdqG8wmRB/UZ17gU8dd
iL3EWpjmMqg/PC4Ot1mNUX96sJ4hs2vyJVQm9RYw2w9dicSusvQfb1/ZUw8OXwmkhLQLOe7RCh4q
0id0qom82lAjTCVVS406SXK+mQY9CSvqGXKlzl0DUOncS3Pq9bSWgpmeKIaJ4+9xJO08kYBEPNJY
MrfLCt0tCsRc0F6NMyvBqQfo9aGOPod5DgSx73D8KjYsehsd4bpHELFusV1sGiGtMw/syRvJVsYB
zy4ZLx/fSJub6Igq8giRtLGx2/Z1CQdi3UHdWkeJ6q+yKR22b9/LU9eTQzEbofTkEVru9aun1mia
ZoBIiq3ZCJhk1gogd6isG/bow5kH9dRrz7LKmkqWibDNo+uZQBeCvUOYeEuLbUMWyIw2Et/R2yf0
c6Zz/N5LoMqUbSxu9AEOzyhpk6o1uISezNC1Thq4SybXDNAUQnR3qR1c9WpcfxLSLh+kUYgNCpL2
R1shudQAhe4oAgdX70vdSxTBfAoepmvo2eBJzSzPLMGnbvki70CZo6EMNo+qSzln0EcABXgzGD60
jTku1trUvVqN7IVrNW+NzNLfn7lCywb26AohDdDIXKTjxXt0tMGdRkncE7B9L9Oc/ErTuie9JbZp
Iv0FLzZPuMBMs6tFmKztub3oLW04MyQ+cd6MqhENGDqSBwahh/eIDKE0wJwfelqU47Je0pVApkc7
wh0MFxVztFXnYjxzsU9tsWjSYBNg9LsosZdf9epZx3ZmBiHudK/s7XoblozBINyFck37tWU61Seb
WRhYxdq2v1FETqI9Dpd4EzGq/bNow5/1KL9lsUXiteUiHF0BYiyzEWRk4OEeVDcGa/ctMUq4a/Sp
PzOuWh7449uNFYEWs8OYUDvu6wdBqjnplASeaBNh7DO/DT/pGVxRr2LGss2DMPke67LBduw42Zqo
gPri7Sfu1O2mBciNo8QzsFgfXnioN0E7dkXoMXoy/jdn57ljt9F06ysiwBz+cnOHGY2Cbcmy/IeQ
9MrMOfPqz9PzAQdDTmMTIwM2DAhQ7W52V1dYtda7cqiMh8kekoc80v5rFAsys3gcLvdtSrw3VTGW
TcCNzs8eoqHBuKXA+0S3RmMiDVWJ8UFJBhfSWzu/QXYT/33fnuRR9Hj9VWRZeRndfTXFmQUhLHIu
RBoLIF1GZy42aPZTHHQ/h9qcn7JVPWLNlzhv3gouEGUxgmhvd6A9sKswx9FK4TFmfMmcrGuOZM/F
mK3sj/vLe7WdJCxwuTPPy1Yin7Yz1dBnW8nis3OqmIPI0MC1VnjL0lQUiEnV5uAxfH1ZOao8TBCB
U781MLk9M5qa60UDEj1g9rt7oBaBtJ3i5aVfq1nzF+zOy0PPPNA5skftwjBP9TlOveLcFEV+cH8k
S6eRrcNGTltIDGlsf0k3Wc2oInoWVCrcT3BMlGeo1yaaVVVbXO5v86s3UqxaZ2aKx5hSkLu7KWmD
14pUbMHRPyL1YheLfVrqmlnK+4akiwK/9GyIMX/x5y98YdTDZKYJKoY0U1yKcyG8JKWF5I6GvhL6
etnpvr3XzzIZDkeVQwrVOtTfu0cHZgvomejZBozy11erhUeyndrkPci4+FeD2oWf6qn5boa0+hu4
sf4jrDPmt0KtrUsEIP0CXyRTbFES3aD/K781pdM+ZZVS/RrHdjg47K/usvitBES0w+kE6Xt/5UUz
bJ91ogQwWJSPOpTeP9ZRHb5BwRatpxoGv2/VUtZnty2Ug316daWFaUOl84i3JknaHXuraMapZJY8
UGFbexjTRv/cwZl2gRD66D2UnDXQhkRkOuBg+nu7IzCvXmZPpiI6qUskEO2CD1dJ/r7/4WVW6GY9
9/KQdrV2AeYawndRGimcH6FePZAsDO+Guj7qzUus0GSiAaMbxH0Qy2+Pc6qFUDhDTxfMhWm8axrU
j/TROirgyKw8V63I2p9567dWEg8EjetMYeBFvXsrGwWBo7FsD/IOyREgtSI/9sjOWc5ux5RBGahh
9aJnlRQPkFIYlxGOuKCtB+3AC7wyRTkc/KLoclggGvZMH3bNZDw1ISuIlrk9z6aRfM3itaQMV0Q/
75+DV3fKpsbEfRJaIAYts92qJrNWuzyaMAXn1yPUNuEZoYWYgFyzT13cxR8Rf/tcTP2RhrdkjZbl
kuCQ7nOpzd3L1SIT2qfAIoMpc5OPeRlGgVmj+ZVC+nsQ50hM2QRYjHsKHC9x/fZ81JEauVGHBqil
zgBmECiuaQQuzrsBRvrl/OYNpb9H4w/onmvhNbbGRhsmTiuePDiA4P44Nak7v2tDMDy+wkDK96Hs
6q8WdLQnIQZ6pMYqWyllIxX+NJA2r7Ai6HJBpaBlYdD27r+wGsePqCKhNB+CT3n7Mm2LSjGuihnI
vS9eGaIFYL8ABp11xoy6fl4CGDbiP82B2aATnBnmo1l45dcorNNv923LVsmsMiAQioEkK+LPXzyS
iTUqiNvaXpAXJACwsDlnY2Rc0NDiIzzfK9cC9whgMs+ms09f/ln89oWpEOCpUeahB3WQpz3M6jo+
DordHSzo1asvWkzATg0qDCZjWcZ2Qe4MJ18B2CMg0C8f7XyJTvCjlB9AazGFhgT8W18z7BH0gyJW
Sfj1PTLPAlHQVi2s1UVSg+yNQWLSLVduEE9bB++MbGnPg7ICM/IaKZdNiR6ryuAGCrXmx75Ki1tK
szb3K52YPTCnfkxu94/HM7x9k1mxPI/4gM/GE8r/b7dzYICQh8JzAtjmHNsfl6pAUgBZO5R7o/FP
JqgmC27XZQ2WhpEuHy1b91HxVu2UGZl5hkzUONudmny5/7skx5af5QFdIimg2blzQ6PSGh3rd3nY
4/JflSd+DKIIqurFnddPb7YFBkAMKFNL1rG53QKrMuFEKyOPjl0F7qAynKCAeNlHHVO/3DclfvZu
twFKETySgfDJmJLY3MY2dsKo6EM3aLuxQMQBNgF8uFadXKgyTzGSUX+7w/pHhxbfr/uWJRuKZV4t
HScgfO3W8lDpae0uLHJNmUNuxrC51YB+fQgrm6MzJTbs1SqJx/l0JMzoxm9tQRptWnqERolXALJs
kHx7gIGT4eHJ1BhDbBC+MMbw2piAMXUnXS6RZ5Zvf8dc0maBgcArIQy3/Q3pqsU0PSH8hh3RRa56
Mh/zUtMCqxzNf+5vreyjAp+hTkeeB3/4brnRhFgvQsFuwLyZ8nFMFuQU6D4jzZxGgZqmFrkt440m
NL1vRihT7bRAmiEGJq7JflCm1XuAZh7qxGFR/ypWZ7pGBpZptKwH5S7Z+REEVMCFAR9QAt3uZ2N6
DfoPvUvg4TH/a9NoHLPqhz1N3sGXe+0FQQEwlEesQ+/DdndBwQQwD52T1A1QrKBdnTgopkytiYZL
ZT/1y5gf2Hu9MuyZDlgZcmMkYMTnffFsDcx1LzVaFkE/db/a0M1v45B8nBtzvt4/JzJDFFZA2YPh
YKxk52or8j2rry070EDC3NQIn1qC1Aga5+ghkVoSpGHisqt0GrZLKhfPmBkYtAHEaDrUlZZ1i5oC
Ys+yVX5jUbxZpPxI/8GJvDv8qVani5a38GmOOckeIH7gjWNxSnpvePNLTJtPzBGiOkx0uu8SMZQl
6qI17MphGgcwXMbwkSgdYAbdPr/5UzFUQDaGWjFZzL6jWyuoZsIlZgcWQpGKPwyhdqv1smJ+3Zp+
3LclOe+i6EZHXywLSNr2Yw2wt8FcD59nPTr/AJ2FzydC/hRy4ZKGtmEdeOfXURroULB+rEu0Lq3d
2cidMmpKDY5qz+nCc6qOMPc6efLWghOOn0/1f8gsbtZuUR4p7EIJ2qb8QNOygLKKz9R2DyGytTfG
IOhl3N9FkQJt35ytwd2yGInp+I6cQw1pK18zFfdMkQOy9h5Bl2QyknPnlfXBXoobuzcKBMJhOoe3
ldHI7adb5zCcW4+9HMrCfu95s3LuzSW/uTPqSUjIluhyzc4DU0jmQ1Eu09/31yw7OQxqUvcQ8nj6
HmVMGjg0aWLa0E2s4WnSMqEz0RcQvarjDcyv9lZYFR/VEDPOFA7IggU1zEtPOVUjN89YuIBqa31D
nVqxfaWZrEe3cKuj6p7Eh4nZO4aemI1gqmt3ghoS1MzoWNwMsd5JmaL5IXeq5QaMMn1r25t1cScc
emhCVBTCxs26SmeYinht7GBSk57pIwMyjxXGfDV32z95wFP4p6rfeObE+I14eHh3KJdujfaRMnZu
yg1pli670SvqA2+OOv7TaqexT9W3e0+yP6okNBQpy+yjXNPFN+sJi6z7or6MttOAfTSVB0+t4j/u
n8vXhW+xoWJwigIw1Zm9j4GyOqcuykGxTcWDbxnJFvPUjisSU0CaPzhOo3yZIcg5q8A2brPW9uc2
sc3rQoZxsGyZu+Pw8HMAv7kEFdttJl/NwnFEA6aul5SOrQXliRMbB9GRzPtY3AmBeyRt2dOYKU0X
g5YYrQAeXjcgo4KuLTZG34T18mKH1hh0SekcPL2v406BcaQ7TKuG4HOPYTAb9H6s0CaXr+fiaqY6
CPVpti9rSs+mX+opiDKUsrwYYeb7H1jmeEQmAeEJWDTq/NtNhbV5zVvYpQPLjYuPWQoxJ5kj/Bg+
XWY48W2qjNmBTdmHJEWl6UuuZnPAtjYrE53JDsXdAMRRdFn0SjnB9KMeTGXJvM5LKzuvE4LMTlq4
a4KoVIfzAo8MwgfeClnpeATukZmiPA+QgEADlpndizUZjequiWZRJjfAgqnheorpDUBrYiXn+9/r
NXSQ/WKimawT/8Zoiji/L2Lcdc7zCHpiK2jtGNbvec50GKis0P0nM5IyfUizWL8iT+Dl0FtTDQ7t
CeTG5EZzcP+XyL4ijTDm7QVRACHC9ockpTFUmkYJ1TIYmRj73nkfF+769b4V2bssQkSap8CkCU23
VtoCvihPjeyg6mvBDTXa4TvG7CYY+vtJiU/Q8gw/ZtSHylO6ht3j7NXEdvd/g7Cxjw2IC8RQPyP2
MGhufwPvYg4DF3I2uafA+NnPK4yOIxSrAK/qa6dryX+WXRrFwTWRXU1wQv9HaQAeebfBRmpVfQQt
Nt94VfG57XDSYngVfWc05kuth8oRk4DMItA0cMXQHQtyuO1CS4TyEjsZ7KBEjfZTpyoqdCL48cgc
wnMPq9fRPI7sDAlYMVNkFs7n+bC/OMyKMkL/mfR2QJqbInkaVR8mbw7/vf/9ZNcTwhKEoqEi4PnY
+Zsmj0wHiW00snjGYQWO3POYF4JqNfM+3zcl20Eqlqiaa4wMEcdudxDhgcIYJxw5tG9M5EIpxBwu
pLFuDYK/nYvl4E18DVjFHbw0uAvkKh3iKKbPIFxtsvGd5jZeYAzw7duDm5+apvFOpjdlF1Xr3PcQ
1P/rTi3KM14Ynex+SK73Vy/7NbzPFOJB0lCNtHe3FRqotvRskq21KZt/kdSCqQ4ZO1huEnhhfqEM
subn2I7QYFkzrVA4xUnxBG2FQiGiVOr5tqx992Z0Cw0e0D2EoCIGhcd7+1GqDl4/dya2XxhtPM89
tdC+tZ+WuXIOvLPkPG8s7S5Qk5p6aLdY0hTta92iYzOvin2QqkiOM0YIUUQ7mAXtXhttCVcEbGcS
stbKbyas2gEj0VPQRclRyCU1Bb4R7lTmIUgXtjsH8Vs1DoPK9yzTHs7Sunisswb5wbk+CLskFwcH
T2sFug48wj7/mlKvYnKeioDTmv0lnyAtU4G93VyY186GlaYH9iQ+HTgOLQ78HK11c/elhhQmYZSI
SBQchm6SzjFOi1aqtzh1m/iEkGP2xVFjkPf3b4h0mUyOuZRYGDnY1261yeudGfbkwKpW9wl4y/KJ
8gTJZbaiO9vCWnzfnuT5pN1I615UdFx6ZNsPmKJ/UprRSuqlpRM1lmo9Wy2Mfz43ojy50Ope22hx
30+J2Z1i2E8O7Eu3+YV9ccBeOPh0HPp6xSEGk2muNz1TsnOX6+5j3wLqN8CSnyyhFnN/0ZJomrYu
UxVEJ7Qd9jGDq0Zzac65EyB/Ud9ix9FPGYIgp7CBOL0Lu/zB0KCyRqVAP7j/suUSExHH42p4AMSf
v1juktZt7uBWAobD4ysvUegbQ2KckqVqP6zZ0NyGonkz7gr3RnhCwYz+Jx97594AcGQ80lzS1KUw
SLJQIPVXpk840iMGE5k/oETCwAhHGBGR3ecsljY3xoW652rDhLiOVn9a4O+5jKqrHmyl7Ka8NLXz
ckgMaKOVOwR+K1vpwgV5Q9ZXQ1rUNHyLQOhy/9C8nv4SMAA26/k5pQq6i/IciI47anekl2Go/Gom
23z0stY7Q3NINSZEJ68+qS3kiqd0Gcd3laEw95WhcByM6dSelcRsv2YIMZ2MIV3/MibF+ef+L5Q8
Lhwr+CsFqwgIlt1ddo2lyaFfcIKoCIcnIuOfU9Q0D/eNSL4wzwpP+HMVipr99gSbajPUzjQ4QTgx
3wcnYnqdsxrC58Q5GlZ+TTVAofSlrV3dJFl6KCVD2IUggnUqCPVWRwsUu1x+IkXa/Uqaudc+MjTg
FGcw9tk3e0KW/VRHTaacEJcAKebQXnDOxTy4CB8odvvml1bwENEMok7NA7h3JI6noAcOKiawU6V/
nJR2PuVtop3jqXEPstXXH5fsgheJkSeqOsT8231XhjVT3TS3glGx9A9Taq8Ptbf2b/aMVJmJGkS2
LwKVXXiq2KgjrEpKokqQdnHnunogGqOug3LRwthjXX7upgmJCToOb8URkT6RwRF+0Zqllbi7Xm3P
nAqdPCsIe16CToOLGWz8jCxangVvPcOYolmG+ydrI7nY7mXYhLmR5o0VOOhsoXeZqrc1HIoTGczf
v2GJjEKMLEFlva+eCDz2DP8KX81TesDTgyBc6ghrZ4S575t6/bTw9xMfETMQsbwaJFCrChh5Dpe0
E5bpLeqSb/iz/uLMKboEjCz6eQOR6n2br33wxqa5+2bNosDp0WFzspQxUN0oOQG/b07JXMeXJJuK
gzXKLsGLNe6P5zp7/UQvB3vw2Z1XR28uUWx4B7dauipeaVFpJ+/cs9OtrbOiqGoB7R+n7DR5jcv4
9Wj7kELPN8V2o+tv7CK1GmbbiGuZsNsex2nK7RFaJsEdnUIRgMTMxdXhMWoKKpiR1R3VDYSL3pYr
+Gq0JanJEGOCxt7aG/oC+t0RVnUnc4uLanUQUMXL/JEZ8/ik64N7UhQ7v+qtkR48HrKdFeObxFx0
wF5lJnbbpVOXemZgZX10a9OZPFTpy1s7q+2Dtijf7m+spBbG7Cotc55sPArJ0HalTTvqDRBzK0Aq
NXwAblM9op+0+ikKc4Fh5cM5hPPQ5+1WfrhG+Y+WqUelP9mSAa2KgRlbsJ/t/DYvKQqDzkz+XTvZ
ubFSB0Z6V7EeOggoHhYlO4L5vH6gWbMGAAwtNL7xPvsbaljB6WjDEt9x81eXme/erpdzG1bf72+v
dGkYoxok6If2KVKTJ/bQ1NQyIBarz+qYoMTqQPQ12HP+rtL06OD0SHoNWCNPd6ls6hZ8F9vPaejt
PFXQqOC3BTQrGtVLUdgptdRBR1knqR9yJbJPGpItHyE8666FF6snw868gwdEGNrfIF4qOsbMQgHQ
En7qRRivAw7t6TZaRNROSAoa8Z9e1YKxEQCfhqnuG9M7Sn9gVn6eRXHXBTFFMLo7THk25FmkD3zb
tvcoJLed/udkGflDT5nkpzEoyv8sVGROuZOYn3QkOq7zpIxHRTnpCQPdIEbjYFzYT+LaSWegmF1T
d/Sy4VZUWfwtzIe/onzVLvdPmNSSKC8ApIKceD8CxYQq1YCQcKToXePPcBm8p8FUuoeVAsfB3spM
EdSLG0q5kW759pM2KgIJKEvjKhZzuSEhYZycIW0vS5IfvdRSU8L7AhIlUN/P1Ue1YnZTgldKycJO
MZPV/6xZlgahPSY/72+gOIj7gyoAKMQeAF+g+t2uKs97t4WY3wyYlWq/60PC+4IQ1cHeSRwBtDqg
XYGDCozSbu/aVeu1gZ58kE5xe7aH1vnmzu34pNj6n/0QLQeLkuwfdFACyctAGhXbnTk9R+tbU0wz
yJeagTAEcwOuoftdqQaYW+5voNQWQyAAejH5ihCKgdPJLMqEY8EcCDPLuoO2q/nD8Nbsy31LkleZ
95j0jQRdIBN3n6ov6R86DrFUPtSGeRksI/rD1qIMiOawtgYcxW4CbNFTHpntnQ6+oMyzIPhDcgvu
nX/3MUhnZXrdLcQEk+qklyk12/cdUnmB4ir95zzLoVRw0i71I/zSY5nC681gevb1/hbINltcCk4R
vEn0V7enda7CxW1nouVeMXv11OhIx6UuQyagEFBGu29MdmgF1+r/Vfeok26N0ZjWJzUsSHUyjzAr
pbfgT9bUX9phHLPAWhFc/Y3D9NKkOAIvno05Xka3Xzor8Myxf+i0YkZVJXY/hlpyRI8pPU1M+MFf
6xDs7XGZxlypCLaSLs5VCZkq6VZznZlTOluZ6yg+he7sSzg77d+KPWkHYZfMttBhFQ0i8WDvlkmH
Y6oaHEZQFYn25HmwpUS6Vpw8uzXO1Dan8xAV3xNo7A8+qez8cHh4muizUl3zdvu79utIfdYMytZR
r04S52gRIl5fzct6vn96ZKYYLGc07HkkeS8CgKimkq025Wi76v9XOpn1qbDz7srgi3WwKNk5NTWK
64TqHsSxuxxLobYNA15lBwXONRi70fw0zi1TjIsqGHecH/cXJguyQMjQ6GfOm9btvsAzAx1Oc4GQ
cZsw/p7j9h7iJrXezaFe/vAo1n5emNILlIqBs0SZrD+KhdZxViXdQVdVUv5h+hZ3KEr+YvE7d5B4
oz7YLfGlS7aADJKyPNXI3BD2aN/qeq0pzdvJu8Zso4cyBNTpqYXKIbNrapwZDGFRTkPUMo6wiZLg
DxfJNAJDSIDr9oNoYWVZQzjxfGfowVwAiTiBqkaG30XEDOPMcBoUlEcU3JKHfGN0563qHNrDkBqv
mNUZT5Wjd9cQ5PnBMyA7awLFI5Q0CDH3FcQi9MIEDSc7SGr978FJrOvagxOw1PRJC9Xyj/tHTVzH
XXAiSkyiEo5Byjvb67oo+sSInGYHalhpvppEut8W9vQh0cbiFqk1ap3ppPpGTO1vCovk033zsits
IXtmgBli1mMPBra8FE3GFPNNAoVl2CWdP7R6dLKSuLz+jilgEEDGiVv2+cIK01dnCpBuXcXzDTL1
8kzG33xMNURt75uSfkKX6yI40cRc5nZTrTCrCzhH6WVPCQ0ddK0+NsOkBRD1QR9VV0dYHekuvrC3
O5jQN9bdBEN94NVKflmZPjmRwq1nT3GP2jbSpdE5F7RLdBz32Y/rLsncUdALIkhA3lGnyGc/beo8
8vOyGd9bZvJm6lG4DiimMYmHG2JkRiz+xYONCNIQxj0lf2a7nVMxJLrfhPbqe2n45lHqnandd2s6
LxlYEkiHdbL9RBuGoGvK8aCKLLtyFJjovlNFpioi3MyLBXXdqLUpFyowFK8TNPMuSpOh5j3meqRe
rZgAMEeu9F2VrPV33Zu79eB4Sn+AAEOKOi9MpLvXrAvDpYPc3g4gEnEnP80AXBjj6CGlbirIQXDf
bWNULooS5YHmJkfEALLjigQHzTCeUjh5dm9KZcKLTIAnPNxQLr5X18Xku7Fr/DWvSRqe7l9G6WrF
pBG7DZvF/jIyOpqXVog1vdNm3wmn4eMKtWYQ95BW2UlSQNWoRE9OrdnvV2s+6tXIAjE6BZS66VtR
ENqdKdqBWjlYuHPNiwuEi6fy26Cmyl/o9PQXfeLjZiOSpyi7dQcOT5pPCLp/Kl8kT+DPtwdtdrpB
bWeQQp42rD9H9BwvFOKrm1uN3q2BRe3JUSoEBCl1gE1l5INqSn3UzZA9mkLkgC/NN7f3g0GG0jEY
v9Bcpob1sclD+DGj8FjOROaXaHnC+SpILRgv3a41T+EKSVXw6Jba/WfmnXaJhcj2nJv9mUrF0cy9
dFXPDwnwSHo1+yNc5m4S9qAjO7NNT+tM58lel6PSi+zoigiAWhuD3QSD20UpUedl80Di2+jRbJyU
vl3etzk8lxck31rE5Ts9qs9cdPhWSZG1KBicfP4NNCPPM3h3mjRQAEHpsf0ZkAIje6JRaQu1NfpH
5aXxxwnhOaVy8qCKZgehkaG+qG5l+GYhFOHrITzAwsu+78vfsHeaatokWQd6M1noNCtr3D5pXaHf
skHLfBVA/O2+15B9YDyUw0gbc0qvppXtYTZtJ6JkbFbVdKusXr95iBT8dd+KzBNSaoDLlzEb7Oxu
6BRTtaThaAUTahs/w74xC98t8jHxvTEcj3AtMlfkmqIWz5QNrEa7PdQGp1/KlfhVMdKWKVPL0x/r
ZMrjkxsbyDAhN85YQWn3CLb2EEgfVWylqyVugJ4UZwCH4fYcme005krXUlqwJvdSF91yW8EsMc4w
Twd5i9i4fVjLsRTjRMRfIMq2prJpsVFTpLCwWirqqFrWeydHWcqgB8t5TmBmDbKlOJqhkFp97gzr
9FdeHZqmhLSoEJ3bDEG6h8rOPldMnV1VSBneKRP0gYhhWgePuWxTKcJRCH4GmOzb35VJMvpcHIur
eXjfRur6RRuTHpFE6OEPbMkuhQhoKbsbGnW4/QfUGXOLHBjH8jatLhW0Ou8nBOAPrp7smIqMDSyU
IJfdr2jMW3OAUNgK4ko3/rPKrpyCFvL564JyesBcYfLYw70GXCifDiZTpJsJCzzRMQ8JRejtsTGH
SI8tBt+CeYjHhy7OdT9kNx6jNjqiH5GbYoSBCAiOrT3ZlKc14PYiysBwyRXnxem/d3M4niFG6A8C
IIkl8klko+Du5yXeO5l2mtGUysB7OkNinuCKCR/HybVy37QH4/pmhwbvOt1vJoEpHu5dTBdp44wW
iB30S5QEvakpkLS6y/s4I7u8b0ryImAKjBNHhD7bfhbXNhmIMlJqJFE1KL9S1B58Q9fjf4e2cQDV
oh5/357kMabdJfwnnLeEVeLYvgjbHW3KEtXGpWiVWyofp0JRP9chNGl+PnX19Jgmde5eZrc1mVpc
ndxX5mn55/5vkFzAZ2kkKuGgQ8jAtr/BzSODYJnKz2Da6ZfRG9Zzx5jmr/tWZAeGwj7jnRRWaCns
3vt2JXuFA5HgRgtRyeun5GczKIivEoYc5EIyU8wJUXcgV8aH7TY1r7wO8cHZDFwvbm+G29ifyojI
xlYP2d2kpngRXNhz6WLtK1kIR5sEUVREnbFez5EXxg/ZwCj34ETJQbAi+UyiT4GuqLgIoKe2n8m2
24FxUnSFRiOZL3GSO9fEoapx/zNJLgDBGK6fDpZg/dmlcebgAikRrw0pcn/W9KH+ikhu8dNTuh+u
nvQ/7puT7J/g5MDvw4XPonafqnUdRKQprcJs0tUf0UqCh9cbprOuTUeBimz/oBwRrSw0s7Q9DInH
p7e0leZS0urazW3G4dxEmXmwf3IrJpO5HjEJ+ej2K4VN1te0cE0igaq8EZLoTy6Tc7ff2Da6fkA8
GDkgDdxaybwetbWGfkqEytpFScaV7H5U349O+v3tlhh8wcnzPEOOv1tPqbZVD+sMlffOND+o5aLf
5iVOTplNh/O+KYkvtCH0g5cAZnSSrp2poizp5XREkqWWa74R1YavhUp8U2LnH0PJY9NHT0W9tcMM
vbCFxvSBL5adRdgFGbDEF4vW9HZTibEYvCqJzpkDVq+McH6pzIrSZWysy9/3lyo7JdhAgpVBIaqH
uwKpGpZZUUAZEJhN2wmy+QVqicbT84Mlybb0pR19u6Ss1qeGQThu89IN3xzkLR/WxW2YcEzzS+Os
/XUsauscK1Xoz1N3JO0h3VGR64BQpu68dyZ9WttT3+Hz16nMn3R0LP5y1HXxkff+fH9DZZaQ0BRh
JLMnr+jq5nWla5LoNOCGLLshhev9GXdk6ZDm2gd7KonHWQ80IcSSAvonvu2LJ3v2ZrfKO3p9ME7k
//MGU320ejX7HgFoeITdrPhgzcb4GxeepgT9W48GBerZW6MdMIk8hU4zWNLM8OOepshYhv3NA2kQ
3N9K4XJ3WY54X0RlBeJHjujW1GxodbsaTEo2/Uwyk4VDf02qKn8XG054aXur/gRjvPKfp2ZHZR3Z
48PrRmMIUBWjxzvTra7XoxLH9DYznVHGioZP6ayZzxthnDu1bA8CS9lSCfOoZYghNKaLt0tVErtf
bIJzQPu69TDC7OPrc9gGpRF1oreo+1Vftuck7ofz/U2WOQCGG+mCCJ42+He3lkfmEZqVqxdgrzl5
8xwXvuqVzYH3lpkhlhW1Ogpur9i8msJMk6IWffesML9X6Ctc61xbDiIT2Y0gZBCcrHQnWNF2MW3M
IEkUwke2ms2nqsisa90VytWplRK0tlWf0lCpDi6EdGU8R5xTyHpeSWv1tdHpZsLK6ArmwaQzfT6u
3v/ufyXZwniM4HuD45163P4rVUrs0UmCVUZXablUU+9D0tmdiM87P8mL2h+qZDjwL5KVicdPoH0Z
vH9F4AvxtVqpi8L4gzUMo++kav2unZP5AJUtNyPgxIT8IAp3a0viCOnonHo92gTKr3qx8i9a7Rx1
06VW6BqD+8adgFnYHo24MGhKZEzuO7Wt3OxIWVK/GQbz4ASKH7vzWfB4C7U+qmrAyXaLMYuxUtOB
NpzlpOaHUlN+hHD5QltvPOYgsj727fivOqPvoI/uUX1G8vTA6UgvSdDWQ0W4W6JWA4oowkiQr0Xe
u7JrYJQ1M3v2W202nYPDITUGHa+Y6+IN2ndWG9iqWzMRbZ5i8T6pYe+cdaugXawOdTWf7x9/qTF2
k6/HpC4R4PbjjV0ULWAsnaBq6l84x+YvtEcRO1iTo+ki2TFhmpX1ENACFNpZMjulhBohpJ9RNO0F
TpJp9Rc0u456mhKmPCC0FJnEoC6OYz9skU8qtbuGj6W2MFbWix4/jXXZnZPFGW95xfxekE+rETR2
gsbiPEb6pxGC/ktCbT46tVPeMAxpw+Id3N9q6QEGS0whBakXSgrbrdZg/FfWgQkfnaf136yNh0dS
5Hrwm3kIL+yH60FNAxed3xhqlpzsrKibg/hb9rkpMYKyEZVcxt23v6FKG8bdsxa4BYnAe0b7h6e0
tedLO+mHsbbEs4LDhzcFXCZ1sX2srSVWOBgUNKjaxu5D1VfKdbGG9mRz5L7CFjif9CjpfuM8k6ML
EBqR/CuuDTW1O0cpABVmnb38rU8o13paPvxbkND8xj2lHk0FzkW7DajUdi9bQM457NE4BR12bj/U
Q+e/TM+L8jo0rWpe7p8e2fWBoJeBViGgAxhha21EMiONIk5PDDg7+5S7NWzVZuMsvzGmQcIJFwMA
Ig7I3iMM0L8oZFDMiK31R6fV3J8N9D7/3V+N+LV7Zw73gZhvfq4/71YT9bbXhiE+TqUW/A4qe+1T
yDjgKU70AeHwOTnKkmQH36SuKOoP1Gr2PFfoN0ceoEHID7zWvhgFMLo064fLUIZH9ONSU5RwCKxp
gFIf2H4pWtOjhpIGE9wKomNdb2S3dmzGc+XGR2gmmUuhQf3/Te2us9GaTtU2HqRuBvMJvU2fwp77
bz1qmjA6z54/rdp6js2294vUqQ96JbIjCVgPLjTwgDjcXTJd9amlW7S7ArMzrT8yJk4uxVT0B1Gg
bDvJxQiVKF3yCYWbeZmL5eTQUwq2Ilui9raEC7LrQBSfoBOfLvdPpfTpYKhYDNE9p7S7T5dGFZj5
JgJV1Gih9dDmZLEnXR1bz1cg5YR2tYnwz3NE+fiDvUYopyCtUTW+vdjaNxD981Uvm+l/U28q1cGP
k+02M+2AAZhrIoPafeuOIaZcM0Td3yzqL0sFxgOQ72+AZhCZp4QG1Enkh8Z2t6O4Dt1MY3J+aLXw
7Jjd90ptlFukrb/jPsVIJIEjCCTK41tLROSzNelAI+EfRsrCLloIDnJVQ5g0o4Z0wAggPUWU6jQN
Yi2yMvHnL06RPpZzrWWCds5q4n89yoS3NFf1z1mY2weladm7J+hOqBxAQAC16taUylxF3BcCJcMk
6Vkn4w1Kd6I+rS+RPznT/KjYsfLl/tEVf+neoQqaJxRBhNjfviapLWVsMkjDXWz7+Gm2asfHtdal
33idGtTdeISKkxokGiFxeoaI7DY0RGDBLaoZTjvE1CEA0bwfjcNgz9gZ8de4Mo4aRNJdfWY+5mQI
u9tdhSBH8RaVDluEgOGH3OitL5pSDJdxNXI4T5pEPfWQ3h1Fk9Jb98LsziNYTLb2aDbhYSdVP7VJ
XtMIq4+G+uSbydsE3IWmxr7uXxi2oseCyKEk0SDjtDT0ay04pk+MtiBxRm4I//n9EyO7EYItW3vO
2fAo2w3N2qwbQfnQsoxN+0O3FMY5mkznfea6yUHUKdtEsKCMBRAo0ZvdmYpUBEZm2k+BNSRZ7Bcq
OC4froTDPE12SKhrIbpE/Mow0M7QQrep1Arm27uxQuWjsvv1EmpTU59nvURoPffcszc0/T/3t1L2
DDtgYB3ACUiO7CedBjA9UUZuFcSMslxTt++/r20KFiNOjHeWodgXG9zECU75lrlX0ztwODLUN11n
fBtzmdRLXmXgVa5NKwgcOowNtHYM2FSfrBipPh+Vda0N2nWcnnqzRhXdHCaAlxPQ+MmvB9eEJsRt
qqMetew7AELHHYkgD5m57dmCKZuPm4toq8qNJ/Dc0YWUOQu8Xi1Tf3UaLYAVqDrYB6lVsBv8gwcE
ZLq1ypT9OA09QWVqqKKiWBm/0mxO30HguH6oEspvjFceUYtKN593RVDdqWKwceeY6EShKgWnXhCD
+LrA0tadurKNP8H+4pxisMPfPDB6TyWPHToQqk2sECZf3Q76rfunUHbLxPgRJwHIlbkPEHQntkdU
dtj0MQ6v5ApQ1KnGUQYpt8LoPRzClFP3k07KnAPdHUjj7WlNHwx9yp/s1FIOnJNwq/vnTBDacIZo
mIPp2H7KOVUMoxX5gTflHVUX276mczZfp1RfH/rBqfwqhPreTmv1en8XJSxXokXOEBW5CRC9fdrq
DBpMtHXmYjUbPumuop7CvFj+hg9+Gs4K097DNcsMvfZHy52eUDbN4HATH7yYrU9mo6VHsFvpZtDx
gORMhRpzT0BYhQ20Dp3jELuEyw9jVvUEsJeLQoteQ237aGoRHDitYT5BSXrEMSR7msgDKY1Sxaa3
v7vKKAVrRrQKrYOwGNIPSt3lQVzq/4+z8+qR29i28C8iwBxeyWb3BGmkUZZeCMuymUMxk7/+fqWL
A0xziCZkH8PnQYZ3V7Fq1w5rra28i81cjN/VJDaP1rt3j2VWoatUcOS4yOuPT2yVWt3Eeqco8qy3
eu84zzrzCtVnfRb6+3zp27CzhHGQzuysFIA/DgvQrSToypP/IkTEPS4ZnDKU0x0te1foXF9tLctf
Xat8Xa2xOjC382gwzYB0lPkYmlQGvja35HUuKEBxzgbDfl8sLQOFIJb+sKPKWIJl9MxHFGu0T14l
Z8SvypG+9N5yKc38JhpwzLc6nUvRxopemK5sxUaNr4zIFvg5BdQfazt4MqRy118Hd0tmhJtrTfaN
xIWUN7Ne3a22XBBcaXvnNHdN8qUTo35xpjx+D/vG/pXmQ+kvdt/UfmopP43F6E9I8+sHbnLnNvEb
AOMg5gu6e9vt7uyM6QrzQsXTqdZLazdoC8BHu4tWp/RtG+odbHSnPOdtmR14tZ2Qi/SNnj68GZKs
rQLGUFo2QGlML2W6fBB9436Buerea6vn/nuw1fK0vtpqsNN0NGS/ZguQKQ1KHgniJqfRa7InwgDv
H4fZq3PgJTojZqNM02uigbx9cqZYafxFrVT9nMb8Pr9Ss64OU5pKCCp2ZYKra/Xm6EPs/0JOAqUD
Hs5t59hWhqQc8hQZ3shZCkbe9OUbqsfG3e2d2DNDuUwiQvibWQXX90xYdanWKWdOi5KkPi1pDVpO
FGvx8badvfvEboPwAl1AmrmJPqyhznrPQJcMuFceB9qQiU9qp0d+T7KCrkv84ba93XVBbUHBgbHW
+MvrdWlGXi2uS1Cdukv1DbSB+suxhyOsy+6qJPAJsDFr2qpfd01lqouDilO5rtOTWWf0PJDgPgnF
6Z+Rqzi6Iju+H20Ck3tJmQPYxMb31y49vyybnVMzDUoRqGhuVGfDSvo4SNahjC+1Bng9ZBh08vX2
fu5apk5NPuvIf2weOrtxrcXryB1cJc8+LWYUf+Kt4GDqjc27X2pUDGtlOd22uvcK0OeR0jH0AV8V
C0dBEK5kBO3N6BkDwKi1e9vkevwOAh+sWy0zFHFOUyP5J2lTLwlovS7/oRKDLDWwAynDC75ts+f2
qlUIfVMzNztN0GxSq/i7V+Xe4puzOGLV7B0oylhAgEDKMkRhc006zxoI4giv+iLJz8zbzP3IXsSb
Ko5+riT0B/u791VR96LQTOhE92nzyrrGNOk0dV04rsabNTLau2pQ31lLJS7eAmi9HcQR3nPfJLku
cgDkA1viSlQodkmBkNlByIuBb5oEbPjeXVBpXL0ftZ2Vj0xIsg4QyHtWpSoQkAq2lbt67Q70wmXs
W6LSXTIoT5RKooSKFff38Zp5P22mmQTMhToUddn7mi+sboNlG0lhxMzoSihLp773UAA7z6W6/Fgq
s1EDQp9J94dBp45hp/aTog/mWaDbeNL6abURZgLlaCeq8Zlt7D7GWb08MUSgf3/7ju15SrS1kHsB
30bDYbM1hrLEXQ0I/pTM8XqpvSp66oa5udy2sve4o9stL7PLU7NNjNolUnOLHtCJCQggmMvKDNTc
Vk/EcP35z03BxqDCSHuNurj8Ki8iVU1lSpPXE6lq3sgwaSUz/YwK2AXxqfTg/uztHRAFiXRE0PTV
5IzSJkirchdIb1bkZ8ZRKedCd8aDw7u3d5KA9Ru4CYJA/ooXC5qznIHYhqyylcs/APLiO71df1AL
PoKU7BkinSSq0uWI4e2UvUbVhqYQoNWUlsZZlBtTYFboOeUx0f4ffySGFMFGoGVH2rTto1VrnhWj
hDrWkEIfUcTPQx3ceQBVsT0IaXdWRYxHeMMWkrls9QxMPTfhsAOeX9M0Qpd+yM81pfWfK/rx/8EU
GTmYOJoQtAk2XyoeUQ2YIPIS5TjNhcJ+EjopqgZdph1VfPe6MeR/kocjsSsI4VyfCvKgRMuzxjkV
mVpfNF0oQcp4yXAZ48GvqDEHc+6IsHPHxY+WGDpdqYlLss6Vn6jDct9VVnGAqNnxdzS8mGIqJcBp
/m6ek8WtilavWL46pOLU2yMMrFojPtbtNLCm4UhydtceGiBwdGzI0dvglSebAWkCeEYyKQr4Uc1a
w6WdjS+LERl3UdLqB1Hs3lHyqDGYTDOHpb0dkDF0BrKHI1GQMjXTP1lWx/cTkUA4lZ44APT87vBs
UhSKSKYsCmsyE95sZj4VEaA9nixFq0c7qHu29knR2g4VLnrrz4yLtv9N9a4dTgruNPJXImvUXtCs
EvAFs3n0F4uE8cS8FKjHU+c0H4iFNSdM1rZU/c7y1vfNBMYxaFZ9/JzBgqj8NS5guMPXSVq/IJZP
gtJUqqeskIojqjr0uh/HjAn5VWuzavlMtB/sc0JQH0O4FSM1PSHa52Jthn/0uS0Uv29sZMyWpVJF
oLZ9vQRGIvLnaa2H5oKUnqGGWdPpysluy/ZjlunW36uo7Q9JGXsf2iRq11OH3NhRT+F1ZCl7eEzi
Yq4Cfe8tG8ocEB+xtBF4gqs33zqxMDEntfqLsKzq4jnocjYe0W2fRRrPofrptvd7fXCldV4nQiAp
tLJ5ogZGHkVNLu9uF8VvmdvQdz7pqPXWtsbODKZEd3/9B4sgixgChnoxL/C1t8gXzo3mQFp2cchP
NiiQYLGN+r3mJE3YNb174AlfB1zUWUlUUI9lpRQ1ru3VnpXoy0ibr2e+GxomSX82dLcPamYDkEFr
yzmDN3Wwra+vJ0bpEKEwDr0XmMa1US/P4tLA653szi6+9GuqU4scracI5PDBmyw9+fXtxBT6PxQe
KSaD/Lw2FWeDMi0R+WXCZQzKVInexZlqHdTs987JSyvyV7x4+dPFmNPKpnrerIrzUIhqeOPkRhEk
o2plvoH+0X/5bPSggPNBtOHZvDYYuVqhTHh4Mti+D2t9LQKA5fOlyFrwnrBc7zMmUf5xLMBeShCm
BL/JHtG1UdibhgWlh75Un3QfbDON/CEay/eTOCSn7J0QpMDgWCBJSjVik8zVYug7xeLaD2aFWok5
igAtSdtHHeZI1XjvBjApWQqjoKTEU329KjILKXwBwCvumZlcjZYX0JSLPiPR3ry118nybbc8orbv
HZjfrHKqpnQHtmFVugqjXXW2MgU8OF1mLW2fx8LVQ7QCRB8Io0KP4LZn2V2nVBHhVUSRy5V//uKM
quh59J0LoFCIVL9nAux4gqso3pQLpB+DARwXdAnqy38xSkouCbrUSjfXz+zdFA0kYC9dodaQ9/sf
g0fcnShKHyhLPgV5pR0tdLu3sJ4lMYbQDqY3bntzdhCZgaGY52tIJbY6dXnM+PKoSoKmbOaTXnrr
QWlu+0T9tkfQChUA/0nser2xUd556jKmazjlffsse06XLJ+GH3m0iAewg+6lyWL12RN1FOiaQOPn
9h7vrZcl8zpKxZ1X3tRpBjoZ9sx6neSHk7Xzcwqt3LfN6b40kumf29b2VkuRh3mY+G/AxJvdbUhN
14TmUhhHOrOOFpE8ZE2lVuemW8RHVWng4mlL+z0a5uJNP7v6j9v2d1dLjxh+LdQ4Ivjr3Wb0nzK2
3biGFChcpCes/GQmffHWHjTNV5bhiKL5SkZEfl4EAdEjo5BHW17+oBf3ZmLM4hiZcCbzvtLu1ml1
fsmk7NINvRaaSzmdlEbRw2ER6qOp5cnHBMzaQVSwdYf8Bu6OAyAAmVtgqJsHc6ar0fGR19AsvOU0
AaMIMisrggyOUnh7f3dNcZLID0BoUbe/Xu46xaVe0zQJ0UYZnsykUM99pTafx7k64jnumOK6cEnJ
L+k4b9GMa59abtcx7gNYo/3BNkpSgynPHstcOdi/re9j/6iYoEjFWwKuaDs2dowzBfhGrIZ6YScn
RV3R/5sX5WdMWP+UITVp+JVZdgdRwd76bJJ0QlP+4tm83kqDCqheMW4sdDrVCSJUaPyILui9yA7n
Du6dUhBF3AvQE3AStyuMepZoacoajp5ke8zOvFAYyOy7ksbH98XIi79Xd3EQ47X0s7Y2rooYDoqM
B75oZ6OlHqqk5YKRecXVYPLH4La9ooZ9Pn1RYlN5sKihIcpaLedkHWnQ9HC2Dozu7DPxqywiIYQI
H0X++YsbupZWoatFrIWkJ9pFi2PlnFhz+mEm8z14z3a8H8kUfQQgA9R+t5S6sqLyrtm5FkaacEOX
f1xcDdHptNSXUBjN8MZzkUhkEEd1qoc5P0jcX69UCmvAGmSiufQDm8tpKPWsKlalhS2zTU5zGSff
Yq9oT0u8rve3/cBrPyvZziRdcqoEdYuN20vLNmuZIaKFJXCkwCmL4WFQ9fWhabzGN9qu/3zb3uud
1VQGFIAJxx9Ijsr1R3TdFjYhQunhDA/Mb9VpvOuc/m9jaPL3llY3j0rnaQ8qX9pfm6o43ba+s7FS
3pJoEy4+5e7Nq6ZHRRTX5jiFKMNXj0qa/FtaIn7vdLl6vm1pZ51EJ6hRUeVg5NdWlWqxh8VdXFzR
3OpzWHt6/gHx/eU+tioK3kvfPdYxky0VPatPZjZ5B+WK3/yMlwkRDTB8LeIsnFQwq1tMyiDozHfV
uIR2rifGxbCjXPXJ+HREy+04edtRjPACxnTpf7uN1k1n2RLMglTts+eC1Kl81zKNM/MTPfaaoLdS
5vlItsny2BOrN4+DXfbUsBCrSu+LLotaXwiXSlfuDNGlKKeqOfh0r10OzQk6xLSxWBvdiuuDQ3dc
aHFfc/sjt76YrTuHWqPKzaNuUsRNijeMavuf259x3yo3UJdyiq8GGpVtgaa1itW0HPQLLLvp0i/D
/OQtVf9vO5O2l2OV/HXb6M4pBWvsSs1PlLQpTFwv1Z6UyluYphBaRdT7DNQw7h2rmsO5c+2DY7pr
yqGV5iI7qFK5vDYFvs9o7d5Rw7RrzEsDAjrABysBOpLlwQeUTmt7IomeyUmwAzZnYwqh5bKqk1wN
S9vNAyPNlosduamvKq79zos8JbTT9pH6fRv++XYSzxHdgbMDXbCJqiamqC0NuL9QnaET2jpfU0sc
hrppVnxw7XbeZ24bD7R8oujfbGcwNHh0wDMZEQikmnvgdd+X1WvPZUWvI1dncde3ffswG6Di/arN
RADesj9Y745L58aTvYOJJy/autjUiW1olC3HR2XGdTaUw0M6ZsnfLZCwN7VA3OXgYd4xKFVUpJAv
ACFA8teHyHDjWDeEWMLBnOtPcZ1R4Y7j6j5lElyokIIe2Ht9KSWzkYYSkQu90u2sjdymHkfnXQ1d
O40flcodgLMZEXIMid2d62IePy2do3+6fYxen1+CHTkszyHuoXMpPf6L8MMcesNNarZ1AHAUyMIW
E+iV6ktStdUjpJKfVS2BZ5Zy0BB8fUXxBXSZ2Fw+J+nntV0jJ6hbWl5M3eq857zPadDmafGQ5kVy
cEV3NvbK1OaKxvNgZnmNN/DcrATQhkplEVvuO7U1pvMaNU2gGWt/EIHsrg+YkQpbWwqKbaAhas08
1KTha2q1mX0DeV3+cizekykpvYOb8doU+SROTurCwWXeRs9TY8dW3y1tOBD3BQuForernnwwG0f5
Y78KPoLjArKba4iy4fVHQ0Ajtbt2BfoXtUVQosx5rjvX9J1UUT7cPpevIw0JxcDXcOelrMXmtWhS
JBHhrWHK0Yf7Zhp7X3Ha8qzNGcUQzqO/VAzHQzMH8vvy54NW0RpSTTRrqfwAg4GNd73UaSjXmpHW
Xaiuqbjvq9n+koyO4VMs0p5qva8CgqTuriqa4ZlHdD33EClPI3CDIohnOh4H3mHvI4Nt12RcK2Hd
G2/kIuzcRiikh2WzTgi2lOpnmiN0vTT3aCjb6/viarybpLQ4BUqmm6NrMwG6NNaoCmPLqAKELH9N
duM9ZGPfhfVorB+SpT9Cq792Q9ImkaWMX2V8eb3dauFEoiC4C3MliuUYaN23lXF5u+TFcErlJECx
LPrZ65KjibKv3Tw6GMjs87WhttHAvba8gnGMy0qvw7pILCJXTbtvMne+KAOzEFcCpefbB3tvd0kv
8fWEDBLnem2vyKqo7jWzDq1ycsNUdfIAKbA0dNfOvMva/CvVzKOW+94aKSpCLpeSmDjea5s5QTsh
n1qHUT3rQeaIBJxRwmVS5yyIa9f+Y+fHzXlhb+MnJsvpvDrV6nA2m9TXReO8rZe+uqhuYx/EJrtL
o8jFjAYeTnKD66XVSt41UTfVoSnM0Uf0kyJC1SjvcsQyUCf2/ryCx9JIfxDlJRCBLnRtb6m7IiFH
YSvnPL5z8/qfMa+ZQtwiTdkOlnewk3v34jeqgFEQxM1bj9vpdmvk7lCFCJ1ZX2I6/oHnpOmpZvbX
qROa89bq2jzIM6M8eFXkQq4DW5p0aPSzGATeaC1cL9SE51wUUHbCJEq6d3DTlzd2OeYHVaZXAAP8
7AszIEKuzcRNYyzaYlUhbf0UNec+Phlm271xo/g5YjTxQ+KUSZgAkg7aGF5WkrHb5jRMb5gj1xPW
z+YBTXHvRNEfIvSj94a0/uYLt25Drt07KMyvyxSKrBfh2jHMXBXrdHaT/qhmuWvPI0SAGC1LpZsT
3A02o0wh5YSt7ua/SnV0vjW6PqnBuHRl7idpPf592wXtWyRp4QWXhcWNC7KzridN59POojP9ltpe
OKSROGvmEgNFd4/o7DtvFyJDliyrIRtCmnv9jfvFBP9rm1Wola5+YgiyG7irV903jegPztOed5Vl
Uh4TmkXwra5NuUM9I0Ti8vHcxHtrTst0ElXtfIy6cnqD/Bc+bxkAv93e0B2r6G7RlkJZVYo5bTZ0
pBjpzKNRh6jkdvf1PCp35QhctibgD4ba1oKMbtWBUXkBNxdU6ligU/i7Q7VVesxA52arV4iw15yR
ioYZvc0r85c1GsOJMSrTQ2Lp8e9BNY/dpBUHt2RnyQg5UXDiNSGj36pZdqgRrZOBlJk2RUNQCXgD
kxcjiK6P+SfHbrUgNfWjQY+viF680qgQUQQypIbtq42uKiprttG4J4DCjR3SSVmRBRaj9ZPY2LyP
eyNawpLRce/KGdzw45L10TevjtPmNNuKcvD2bPdA/hrpHZGXAgLIILfrw7aYtDvLXHfljMnlPuuG
IVxbkYVW33b001AxjeryiJa19csYJfZmIiqVGyABW/kQ1GAVK8mL6OQkSfWF3a6+Lu0hM3x7uH5b
AYAEYpcS6iuQnhZ51MDGMkIApzTe6Ipifi89rztFRjzcz+1YnDujsfw+TevHanQPHNTWYUjrVDRl
jdiUugNy418kpcYwWIyGN71TPDTrm6QyHoxYHR+aiWL17Zu7Z4mIiLoNQARJiLm2NLe1MSFKAfab
rGfyrYqSlA8dU3xXq7U6gHPsGgOLI8nTv0lOG2PCs6Z11YG3W2veBWZkt8FEZzQLDH1dPt1e2d45
kfTb/xnbvN+dtw6LMoAob/umAfLsthcHmMzlP1iR2SDNEcKibUuhshdDi0aJuIVZc9bTzrpL3N75
cNvK7sYBCKFDzTvB+b/eOGdqmK8Kbv6EzGH5HE3xZ/Bww3lhIu/Bel6VuuTRk+KYYHtIQF+1olC6
cPSsMSCwglKlIGoUP4RZeQGPyPDYtIkWiAjVbGRou4vRju57AqU/Ra///g2/8Rxgm6iZbiKCqRFl
6nbg89GLTB9mPdd8VRP2PcLWy0mLlfVB6c3p4OXcBgUYJfqC8AGAHZe+JVD3dmYmaprhzOxmOJVq
201BVuFJo0hvLwop7cFH3TNICC2bixROUWm4/qjQWqI0R/WJDnQE30lALWW79ZO72sqDlh3OHN05
RFgDRoUQKKHWVp5hjIsmG0wP0eBeq++cphwfEnOxzw5R+8Fe7prihaL6g2th8ub10qpoLLxqct1T
pE/VSTMa1ReUo8/ChOX3x1eDeqgU7JY8M6Ca16a62SYLKEZWlYnpPmninw1kgGetIxG6bWnnSYDY
jNINalKMQtkGOX2mjBqzX1AQaAv7eRn19iv94BQym1V9Io21H6tojQM1niJq3lN8YH5vTxnxzHsE
pBE098YHRO0igG2DVC2prJ21rhWXyc27U7vMP28vdMdzUkyjBEvdCQ37LUgkYTaRM8/4NK+E3yxM
xfuu515z8BjsHX+gaNw5KL0SXXT94Rq7sq0WSZZT307lx74tk/s0zsbA7Ab3TqN1F9xe1d7nAwUq
uxTwqlHvuLY3MGDUWS0ar0U3DpeliZVf5WIXz6pWmRkTfJLuYo9u9TayB/G1crr4aOzKq1RPehip
jyn5rlzAV6XmdPJsCr3eCQq+Gp8nq42CSAzFT6Dl6uc2aapzpsVTd+ob25wZaNP1IcMOvY+0c0um
/3ip8yX14vE/HCyH1JrBATIfeiWUENHg66vVQ/N1Nc7wZxbfNVAeEnQEDy7rTsAoRb1g1knd71dg
JzNW3QxVCu+0CrQH8HSN97wkg6v5VmwNT03WGeEgrKMDvbvzwJ3AOcvWP4iO62+PnzXcDtL1qaiT
9HMm9OQO0armnUhi+0JmVE++MetyVnqjxn6sWtXntGdaO6j/caW8qw71T9UqoyMMzc5+cNEoaoIP
4vXZVjeK2CyGIRLeyW212u/Zt7u1w2CyUOhstL5O/ZaprufbN2HHk+CbmTAiC5yyinO9G1Yj8jin
m3+CVbmSLRh9OFnWyCDheT3dNrVz6SiegO6wmRPD+Zc/5UUgO1mg1bWSN25KlTZkzDa4B7trIFfn
fdCTJtzbRfXZFGURlitalret7zgyjhk0SvwYiem2g1XHXZ/ZXuKdACwady0z3MkVp+TAsextJ0M8
EfuQ6jLkBddrNEd7NaKcdxXq/F+VVcWfY87gI2NSj4hQOy4TwJWECUoNXAK1a0siFfFclezhCHIt
qAUKNjXqqoGzdnKWt8jubu/fnj2I8jzgpJrQUTdvq5qKslWNzgOr0pdw1fNPHdPuL4qoq6ApiqNW
8u8O38uMngPCuFfZAUSmn8LTZn3dGOd8pNY7DVVSndMkHZFkdrpA6HrzsHTKepcId/Rbxkn6csyv
nyKa+7YwOLbe1Nl3g2X/QmBPD2abIjqz96aDDdn71LgPh7vDF6Avc/0B9AFsqucVHrTK1OA4x/Zz
W5qFD3AxCm/v/ZGpzV4UvJpdWWFqKtTyPtOckqadkb63kKI4uKQ714RYn5AX2iD93q0XSuJkyCaU
P07CzOOLuVa0fFelPrgmO4eJHAnlSOQHUOvaKmrEQH77hgGhqLwqfNdqdWPfiTstbMwJ3lLv2v/e
3sFt6Vi6G/APvwtuKlCITQJI53WNbBvNqohJu581l3qUExVvlSZdvi2U/54QW+j9ak2Lg5XufDqi
NMp8vxE60Io2p6S2S92bLFYqJxi4aB34Hs30JzMW5UEVaneNUm8Jg3JAoNz0F/41WRZKp3ocnUZE
d/6BgIHaWqKolUBFWmTfFivWn5xWie5b0bfn2/u7u0wGCktqHCiTLdlFDrcxHDRCCPIz/YtYwBkt
rhUVvlePR0SiPVv4PQm+QPsYLO/1OuvMMRZ7tvEMbqn7TEJ1H7I8f3BX6E1/vioKLzITpKdMqHZt
icEMM7lmEyGDlgolpNwDNHEYy3oIknxMl4Mnai/fBvQg54Sg+CMVnK7tqVbKIGI3iU7TWFOu9Eqr
/27r2cDEL1f1lTWH0hPZX9ZeFAxjKc2gqrrm4MDuOAB+g4RcQFGXhfjr35BEsQkRrGLNzMz5ivKz
+CzILw6WuhPsUN2nPUzx7je379oKD6dS27VD4W4s1Sx0y6SGWQfDRgzayURcyDorWqf96VxU3ABF
E84oJQ0izq3qoqrXeZ6aanRatdb6bqmT/Smb4k9/fGqujGy+opcl1dpoGJmNLoJywmXT6yQ+l2Ka
/r1tai+YxZbk2KLcjvDhxr3kXRnljjFEiJAv5UMez17rD05ffNb1fP1LU+z0YVHm/CImI/sS69kc
ALFrkofObevS71XA8OO41EeHSC5x83gTKFA9oRAMJnzb5FCmxBjMVYtOQ6JlF0q485kheXLwUiT8
QhxJquydJqkwRo4qO/XbrMVdtNFixADm9DiJcr+FcjT4lMnW8Z6Omft+HqlWPQGh6I7ilB1nBICP
wJ37QuXmVTe5MmcPpoZyciMTYBLS9x9TUQiGZuWL+ecRx+8+ORLiEneyrfwpilNMk9Ezrb3Q6qDL
hUo5OBXhpJXp/e2DtfcBZUv+f6Y2XkCDXO/W3aQgrVUap2L2hjPypOPZU4Y+qEjSDuztbaOFwhk4
E8QxwB9e+wPNE9EkrEVBDkfQKY8085eezl9LbbC/3F7Z7pWRpXREdXn2X2HMRyeJe03niy1evfy1
GuiD+oba/jUIpIln3dY/yrQdTd8i8RHOcO7RPDF9oYKO7agkUYc0xen2b9rbbQl4pRZnQFPdDg83
ol4pHEVVTp3jQeGCeTi+E0xn8yv0He6h7Q5/OptdOkJHYnrINsn3t0CPpWiEoi61QkE874mkne6n
OYxNyDSsp9Wzyv/gEql2oEJEEZdq0ubzpkNEQ0HL2HO3Ku+ycmCejAv/JZXzr2/v5d5JcmD5cCdB
Eb9qehKS5/mU4REhjUefi6z+BoDFO2tO/F/OLBhMyBF04Yi3Nr5X87K1TO1ZOa2z7nxbxuS5Ndvp
lKb6EXlZ/pe27hR0BWB6UEFgT+WaX0R2i5PkzeJxPvJZ705NbnZ+pMxHO7d3CikFQ01i49xX+vGk
mCtVHu6gaS/txe2m6SvwwMhXij4/xzmE6dtfandV1IShYAAadrYZuaI6wzJJqcYhr9XT7GTieVgy
AOm3zbw+ECQyoAmANEHmelVXUVfUCiskjUIrseuvRQuAOGiqpX7Ok7XpDqKnHWNETRCheIz4v+2Z
mHt9ZuxmHYerVq6B0XveRbUiJxgdfToI92XweX0okChj+gLgDKm3vgWLNMgNwMAwuVOT4fyEvRZf
qmZSO5+5kcN9Ao73ThPWYPmrZXqzHxnLdHCrX39AfoEkz8Bh+c1quz6WjDzRk0l4ykmbp+Jx7kvt
IasQzb/9/V4fS2lFUmwlt/0Vr90Y+6XL2iIGexMjQKWk5XdkRYssTESjfFK0KtVPty3ufkTiUuSP
JSZkW6iKloaxTHkfU4ZqvftsTSO0IIQZJvQ4/vhJZ3EvTMnFv7jZwxJPtWe2cdjWeXHqrap/00Sk
TXpsRx9ur2r3a9lI1nNodOKITRGBEQO6myVDHHazy+Bpres+qrFX/ocF0VmSvl4WRba8pkGYXmUn
SL3WaetdEqv5Oy7j8Zw6DIS+vZ69r0QBmTarjH1fgS7ayFgNY45i+JppfG9rkfqhatKy9tWUEu6f
2wLpLym5vJq8YdefSXPTTJ17RTkJWx1OCaC6u27p5tAG2ffH7TKUVWTSyTdCDmArB2mWRpMsSp/I
Ukh5t8ZGfNdqgnFT1nwEmtk7ETzIgHp/Fyi2A2BUe4q1etCTEEpqH/bdrEk1O3H+872T8gayzg9g
ektDNePKMaNUJOHU5g60f7v3bWYa3BsiPvK+O65CwkgpMVNjlkzR6880zl4y0eFPQ9r98ZueqTpn
Q5mcUJRlcQGVZL+/vbSdDYQIQiWLJiBcjC1QFwB6rtnCSgC5mNM7xujET8xyNg4c4OvsRnKTGGkB
lU4CuTaFRlNRYmG0XhrWWmQEQ2uMgQ1oGMJ9przXszgNU8Lng9dlZyuvjG68RZyXIh4TJw3ttq4B
F1Tj+3zO20enXKefbjP3B3zIna1EXxneBc8Z7ejt7I5h0jtdj/HqZdcZAV/Su0fc8Wjk0U6FRaru
ydEdqNJx7DcnJKul7AQa3OGqrkoYeW4XzE4bhTXeJLAzRb8fqyq+9LBDH/jgTM3W8ym8fWp2HBfk
b3IPB91VOd/0+pR6/z8eL87DxWqSU7HW48XtlYiOY+V9+3NTZNf4Yt5n4Aybr1h0tN/gB2RhpJbt
fTMrqb9qzRp0resenFKXX70JR+TILmqdsEzpHMo/f/GSQerTyzopGJwxussDx6R9ZhBJful5Td8J
VZYexrpIifNK1BNuL3PnsGIbcBD/Y/DR9qsinutosVXmoRIrdmisc+0jK68FhuAR15vpSBR07wu+
tCdv7Iu1ijgqF8vEHoThLnCzqQ7c2Gwf9cEoDhLjnctPdUfCUIA2Es7p16bcqezVwvCyUF8T9a+5
pMk/m0X2LFLTqfyCSuAPsrvycntDdxdIgkhbEKfzikQ7cOetDOmNUFhgJ/n3ijsAI9qDJ4bkYIF7
pnCfUrOIjjNp1PUC1U4mI8Lj203pdIriLP2iK+AZWuSXD0zt7SWxD6xriuPgtKQPevHZ6rYs2o5u
Y8ighwqmrKjPscpIlGQZzXfrlNcXG7LCQdi1dzZfGpXrf2HU6S1DYSII98JRmwe7j7WgSYv6oR6G
9MEd+yMRHPn28J/cXkW6rNDXpeAnVdZrk904dXEezQgZM2lgNHw8kcakl4bZMn6XaCXSLZEaJUFk
zEsXUGPwxGmIRW2elDnTTzGTMWbf6NfZ9kWmiI8a1YkIRUdD1P40TeZ9CZZOBBUslcZ3wPX+2yo2
rM9qMeOfiwPiOHC82Sv9rvYEg389FMv9xnR6hpIx32oKlnQRFQIuSYqdNJmnO6CNVcNp640fY5GL
8n4eI3c66f1g9MHQ8G9iKEdxLinBLflT2+R3qpWXXVA2sf4tRcSzPfV9sjzBMI2zyxAPyg9rsby7
yo7zztfmNHUvMasO9SEFP9/X86AHxKZJF5penzALgvlbp0bJOqgSXavRQGQL79Wujksf3jMSSZMH
g9rv0BB526WJ+W+GBlsb9BlCzkDxx0bcV4z5TnxXKErmF6m6Po5pohhw7rNMvVforNH9GfH//lKT
yFyixS0+jrGGJlIax84lN3umf3Vu4/0ydaX7m5ZrLlODvngYst4xHxvhpok/6fY4BZGpjPd5Ywjt
yV1s9U1uq5PxmMxr/AXfoD+Pazr9VZVp8R0By/YvGmvN6Cudq3rUXoz8jVdT4QqjzqKBG1mK/Zfm
4GKC1nGn+Ky2eJtOU5d3oKza5iKWNH1WO/hIQR6N4s5ElQKpyj61i2DUx1KcRoFupa9CkEz8tWyV
v4VSZQNjg5tIp+M/rfeiMYrW9yA6NoGCAsH73qDTeLeuUTEFfTEYTjgbTkU9gPFaiBubMyCADiUB
14dX33/Rki560pa8T09tY/bfskSZJRImd+LAncfircBr/aNnnr74aQNm8G4E7PFTHaYkD0Q9G8Zb
fYgzBnHEBTJelptXw0lL6/Ir87SiOvg/zs6rOW4lTdN/pePcowfebEz3BVCoKnore4OgJB64hM2E
/fX7QN2zc1hkiKu+UYSCZGUhkeYzr1mCdTzvZaraHQzF5my0atcONT2BttOuQ/1BjCkyG7JLZhUl
quNNpKLDt4Q2iv1MnCvoIMIs6kN3SOdPLr7syXnFYN9B1VpVhFo0bUduzsQJ6cMt3ybEHi7KunN/
ILYBEKYMkrWNqwrNobhEQ6GMLW9obmVgaV4o9aDXw9RV2V6S9HphkTjDnyY50I9MD6bzyUlKcdC1
1XxUXoUBg9bUrmROEj1qG4xVcDzBMJdpTfMl8loRpCjharncp9k497upqox8v+hj3SBAaJZVhOBJ
s9ytebG6sZhSt0L8o3EvezENfkhUqj+lk15TbQdsczZZZtmEZluW38cOx65wqSoN++Yx/Qbve3lw
lEmEZRfzYkSCRP9SShoCEXye3P6ue3ng3S4lWkAtGfm4s71OQeyz27mL1mS1ihp75qbN9kuBTiJv
gws4qtORhtgwuDhH0jYLvtitZth3iTlbiIJLBWYgVN40ibPRNFrUfDTZZSoEu+o8VQMmDvvWc0Xz
Jw1EgD49tFc9bhszuBmMYtDryBZZYkd8iaQ5T5GBLMPcU9l0nZbGOob0yKZLry81G8HFBsDBpPV9
8dnRbNots1HXE1tJ885g2fdjOBi6lJEnkkQ+jrNtLYemT4cynLTVecb9K71Cn8fNLKQejeU2LZFI
iLpJamnot9OcdqEnqvIpAGLeh6hLDsWNQhbb78Om8zLjvvQJDKLVLfIP7WBoQejZ+Vji92OM9EHQ
GUDdoNUm4BJyVs0uS4Vlhf6SLfkhsMbhk+OkiRt6Zeqbx3nVgiYsu8nL9tWSz8Z+XeHa7hfUb83L
BVZ/9TyuRpo8WH1Wy/smaeyHFbAaMs+BrZprpzDN/Er5KGf9EFpi1BfQHYPs2tNnYX5G3sb0r/yx
LY0d8bZ237ZZKzgQUtsF5iHR2rPc2bQieymL/CB1t3wOhDdcOlM5qWNncNzsvRZFuWPgNV116PIh
6xCu6Jo1qt3C5SXmmkTn2p3UwcqSqdg7ZQsftUq84Tkzct26mtyq+nPGynkFcOuqjkOtHsyrolrF
h1abVXLupjCfdq2b+/feoBtVTGWt6veLPTR/uoNXu7Rjs+WDpoZRREM6afllpvLZ3Qd8H2u3DgFu
NPZitOm57iajH86i0/Kj0GzEdwcf/j4CDFJeWHbupE+LGpti19fOuu5sIdo21JUszXvZ5XV2ywLs
yshVltC6qNJZbtdeObpI0OYewFOxCDM4uG3pdmHR25aCxZR63j1dDk3vIlcOVbJvVK7NuxFdOCRJ
ZNkvci94mO6qlSn4GD0fSlVFsFonK8z7wb0geRqrYzCuXrDP9QpbXKHNAzF1gt+OHftpl6sfubWm
X5TlFDJK68734mZwrA/C06f+skhNH9vMADuHBwBfbrGrbRfheEQNBws0o29mwzojXhDIlejEz7hN
r0avrTSAhzhwBinSPNkc/GlYItNvhDD08ZORaGkWF2KFoTVTfHSsvVtXq7/vpTuJDari9jFCbVBm
pUIoyttPlbF0n/UUuS8tzGhMlntNaiMCH7WN+exBFUXZhjbou+IZVwOU0LifyXE77HW6A6XpST26
mt4vkWy7jFMRATFjN3l1A2YuW0vuPGsZAra80Vj7wh+8jsZ937dhQ3d2Cr3Va/WvQe4XTbipV1ho
jc5tQNYA6Szi9KqnEDnGuY1m1JFJR3Gf8CLdLDkBlI5DB/5kgVouAcVC2F/GJLsZRrda4mxIluzK
nNvmoteEKHZ534lLIyi16lih9KlHxiTSb2PBO0T0xS8FSDvao1GRd2YeK6GGIAQO4iy7bKiC+VzZ
HHLhaqbTGs1ilp8XCM43Y70E4Kd6b06ioc4HPUxANZ/NaTrZSPLlisNtNNWnYcyCAXFxN7XCYlbL
TT0qRzvA3DHTaOFI/RhMPW4NqOyLGzRQOXIruqXZzuAoKENnsM38Fm0aXefcx/I5LFOVB1itG4PT
cYYp045621yrvZJ6U+6UNtXmfknEgDsyiiJiZ1nLciPnurcig+A6D5vMnW2kT5UYIzJQ12QxrmN6
nQKczX7IqlCziJoxKUGwEaPXkSN8AmKjQGkrZEP4xV40s7NcYsUg7TNpZ5Z5FDW+6EdHGqo9pFqi
+O40mqoFIe2+CtzHrl3criQEGmQSAFnrvDS0C6cOrjq7EeqqLTJ74Lu1kF1C01sX2w8X29O6z4Sr
XfvJ69omuUmqIOUM1InjpzTUnHJoL8bJXElszVmpo5G41XVKIyfdeV2ZqTM78WXa7/hHy/HNTiuH
PLiW425EYKqOXQ0/prAofKIzDofKDtPeoJwORVjm4RJU6PrM4+A3R4uarbZDidea7jFUtD8YfNp6
WOnUpOGsmX0fV+yDdm/qi//UuGubhPhzNt6xkymKxcqaMVG2giQZLyY7kI/eStIT297kgamtU3SQ
C0eq/qZVQtPD2fV+YvcUyvQeB0QWFsKRnEQaGp5XM+EzAkVcLePO6JP8uzN7/sJ+KZyv5pQ4XTR5
QXoniUnMHT0Z+6i5Otokiwgow5HeZAoNciMxMT2x5SXrL9EOVgGnJQwoV9xIK2jmQy35We1ndrkr
QVD9iVI6jlYtldP73J7mL2qqiutOWCSNeQmT7rJshU380SWpEzbBNHTHTJcp0NIGnoqZZMm4c43S
ymI0SmwRB+1ofHDKzOtDZS/0t6GM1TcId8Mq0YTdBxFwRvO2m8E7huCuA3UgBet+rKuqLoLB99vj
XInpM5pBwVWxBMjrDyOINqIHg79wx2CRx7z09rK0tJvargeO4MzyzwbcyX6U+LvVd/40mDcsTKsn
cUi1B7ofXkaIJ8pzGiDJB7vSKhmWZBP3SZmk+s7O++aRx7KzCy+rU4bJff1m1pbAiGrNUFeBO+sm
Aa9ckwu3me1PUieK5VGSRR2LxW2snbQcqLtkb+sn9LPZ8VYwLPZB9phLnXV+J7xwrng/O79J+pti
6XovLIcihUPZjMy2zl13oU+m/r2205J7FnWmbzh0mD+0JkUialFBcTWrjpvNH0Y9D8XI8ROzFezP
BbbpddxBlcMTVzmOiHIyHidc8gLEv+2rNTTS3DjzezNtInPyU+RPLCGjYNZHM7JsNXhxaY3GZZOz
RhHhdJIqLKRYq6gfvaQ+BpNt1zAP0dGMHbPQzskntHTvNr37PRs0un7r2Fc5+fQqSm6YljtktepA
XhOJ4Sqd1tIx9pIbAMYdJYlntTQzvkMjsgiH0imTb2odCnKFobCcGPSe64aNSePSIs9Nwf1m5pZO
ae7yYEnfIN6EenvRmpLPpgeuC5QQ69qNynURh3VIpjms88oq7ofR0L9j0eQOUdp5Zb2vnJn935NK
F+xfZE24F1zje+kFIt01jkGQXyZubZDQO/RWmroJ5ki5whS7An/NMjSA0k9hNtejHYkG1FHoybHE
hniagKtptQ0ot5Pu05gN/RxzbaeSi1l0RmgEemcfGpyby7ieu2KMB8eDDZ03Koi0ekwWXjDqK8es
cJsiNPp+8CPXTrP+ek5Ee12hlqFCmPOBf5WQ7B5HUVmfaNEmQ9hMspHoqwfWQ5GBdYodLV93mdju
BmswcTXT9Z6w3ixAIkfz4A33ri3NLBzczC7O645yYwgVzH7Eo0kuR9kWwSdoNxYe9anxVZeiFpdr
jhYJd+ratdFUC+vOrHFPvS1qt30qbE3U+5Wo9nleuYwjwVf8swFey0mCE/3VVFF/CokSVX5czGZg
Pi0tb0IgTqaCy9vkQSj9jbho5jYRS726X9t6HtNzIWtMndzJt8cI1L1D6cx2Kg+Vh1myTLEA5Qpz
pQiuh3paPMo5lFtuEHMrhxDgobwz0ypZ95M+N89VOWNi7TtzQDQ1Jw41IcPOvm0ZCZcbJ/a0J90d
f3ARGDnyR3WO4IwYmBDXn/O90834i1IPWHdV2mjBha0y8wYolPFQt4GeRfq4DGfUNzOyJs8r7mrb
WcawNRE1CV1UJO3Qd4T8YCR2/s20evtZzSqgUp20zWFWKJJEpGyk4jbZr8MWDLrz0l9HGaraR18r
b1qRcJ4byzNnv99gPThMX61G1wRzP6SUgFXp31Sb0hSN1az63tiTmg54lshux5yij+6mrnmfrI2J
mfa8WlWoNajAHixBLBAyx/1Tqxf1EBajO8whTZrm0fMbdekAH2zCmpVw0zeF+JQjzPKcZ05yJJLV
JvTqqoLYQ7pn5bR2n6cR2GjYdgFFgtrqqiRM8UWjjusprSJgLI1zlYs8P1iVmVJb69eE278yZkQ1
gpRjrpj6KT9z8TJto05uXbVG6WQCetWY16ryFuT/s2HseXDbODIZdYqYv2W3MZ8xPuBt43DDVlZX
7tJlalj1QdbPhAGq/UbBxdOJRdL5viB4rzEZQKsgLCZX/+FQ6E7DrC2ED35ZyG8V+HA3bPuenHXu
Z/+67/sGZbmqMB4sTTe+BiKbjGhWvfldiaC5K1jwa+R05niOc3nrRZoiAjlzB/QJqU06zTmONYEf
aYWy99lCXosFnO5NYWn4sxt7bTJpBGhTtXA4tfln+PziUxcY5WdZ6JQepL6kzl4l7fRNjllzHxSY
QYcycKW5c1rH/ZJkM2bJHcWmlTKzpX/L7dK6nGiKT5GeaZhmrN6Y/vCnhnhwIHfiHDAd/YtrZS0l
rXRMCZ2mTl66iLloJOrleokn45pFY7DSpTWDxn00ZGGfmeVYfq4dJDriTDruM+HWwm7UOvdB4jLe
7jJ9KT/Ryii+GcJZBrDhzfhkwHkxKSusxEAu7rQZ8MyBni++ps23xQCvFSoVzB+Bc1Qqgqntskpx
FTDjtG0MoqekIndr5TweqgRnPTR8HPvYeXmqh6JsFmoi/qBluzLptxMbZ72bThhzSq3M8b/PWSef
R3DiMqx9HxV4S/U5IHl0C+6htHgiWmTXfdclp27MsnKeF47lj4DGmo+5I02qD7lDBJFoDQeoEF3b
R15ealO8WgZeEo1X8K3LXuo+RQhgo6gLBaO2mwO3265Cvz1rx4mjYBqs/CbQUpStXE9Nu3JERyoa
7ZxLaCIhejYUQRQcj9o5q4YKF0DSHPujKmjjXTsliWHEha08toeq0FNVmZiRckOv6kzP89m8rW2P
NbSO2E9F2TQ5N1KtKFNYQ5b7x55qL9ld49rZuUWRUcQqK8R5a83juK90TQWhUenOHA3u2BqRj0p2
Gbez7Y6hKV3viVZMz2tZksGkZFMjimNQYj4EhTFZUZqsM7T6MisvBHYp2pVVkOXvRivQ2tBXFnWb
IHVseh+lZRCVj35DTVwW3cM06mW+Gxp7VqGqgiG7oXafflUm2p3gaUt1qyrHoLG+1u5NVbciPRPc
8vdNk41gFzOC/xiiWzOEEky7hNs2E67WRmP3EWLCxkHJoRBxt4zVQ688UtVh9gjmE6KOnr6dG1w1
6GGiLqbUdA28nzpRAPtoDc3B5V5zhON1BM8WNseVnLo2NKg2Ppj1pGXHQBbFF+Ih8kAtaT3kRQOK
MvA9KsmBRFP4Lq2t5kvu28mHYZknd6siIxOr6Ev40VSQ0USrlM65V5ftGFVpNxBTo5/ZhDMBWnWY
K8efzxoqdV9wTbDvUs0r86jjtg9CWHyO2OmTYQy4SybDVWrNHloYFF+MEAYyFbbad7QvM+nFTbY6
6rEbl/K2KVuCq9pv/Ee2FS+p9ZPyopkSsnvw0r55rwealp/hjGeB1lFtveUV7sjvaOOFTOm3LIaA
uCmVTU5ok0QUI1Hc4pBV7hJ/pH+PZ2BbRIEonIOdjiaWD3VpN1yRbnPH6VHfNrWYC24F4NS7PnGM
2HK62qKONRpXhG8jWwl4teNf9i010suenA2FIAQ+js40j3fOZCxfh3pQ+XmgJMdgOkjzKCs386Jp
E0KPmsTxn7XOMW5Sjhq2cJuqMhbeHHyAdm9Qh81r78uSdEAOpkD5LLBk8B5K2dcFmtQueP266lsv
zAPY66Fftl52yCdzMPa6Tz2A261LgV/Uokqo5zlpGVq9N8gtjPUPoqF8t5uLzngcbFt8cNLBvsac
bsFno9ep/DbpvOBeTmEwxEahaNEG0wJ0NoIs+9yrIZFH0DEpGvmB+L7kQCTDbvVIiEAW6tXe7xOh
x24dODe1Gtgc2VzQxHFTe6awSayp70Y3a+882mJ/2mY3FugREghxslNnDf20GoJIrKnzTdiq+Iat
TZciWFwMxxRHp/KyqQcyTZMrgNTF9eZzSm/obvapJ/O72trg7k7dN78POdlY5/AXPIpREEVe9vaU
aTRV1mE6BdGnviR7bB47q8rfQX+82SkFhQEo04MMcopqtzN8QcokEzFqn1dVNQEMGrIDGC73kCB0
HDWB/x4Y6a0hwbjAyd1wJ0BCXz7YaC662wVTHi9IFm01r8DcdcpJdog5E7M04BgOee//PmETt1eD
Bg2TCkXrFDpA2zLVaBhRD6vlEI89zvBa4KlLNTg/fr+njpKLDcRlM371TmA8WkFroUj0PEZ72zkW
uOFG+WwNNGc0efgPhkLABQwU0MxXQi7mkJChEh7Ggjv8xqEzdeboznJcRus9/vBr3A4gVLRpAHZt
QgjuyWsb2J7cn14Ro2pR36Kf01zaiuburx/odROdWbOgBqDIYW+k7ZeLA5H6MRk2FUaqUzsUxYe9
67M700b/RmfSeme0Dc33sn8O6xQ7ZnCMBCKYAb8cTRprHeQtck5endFfWIW/RyHgxhnIaL1snI4y
UILen0oOlj2/xwJ7vRHY4DB5sBrblFpPKT3ZMFWDMSMvWSY0CkUwLucY2jcPdkClM3E7srMm6O9+
PcGvIQMY25ng5hE5wj7nlG3rl4Vn134gY3CUY1SWUlK5LTXue/gIvz0UinIgKRkPkbBTl545CbJR
C8YqRll1GElVUzyJU1nTdDJdr3hHluo1LCnYCEg6KHN6ZoA+Tt7l1tp3+xKTvsTqzie0K3bkVBR8
PBqulV/fV4llncF2f+cp3xqXjbdZi6OkSQL+cty6RxCWlFvEVlF5V6MuipvJXd0dnaKHrDLVoS7w
uzYXlvLvT68PZdEMcOqBEXYycK736+bcK+K076czYyzXM9MbBlQtfEFt/deDvfmUPuhsD6dMMMXb
TvoLuIVab+cOchax5A6G8jQYkspPpe/LYbmhhdg91gGdWppV7wlovLFgIYZvAG1Q9lxUJ+/VnkcT
Do9G8O3ogMqq0Tp0hNcgMPTqnSX05lCou6Eux/nFFjl5yMLhFM3lNqO+BZ0OAUpH69Mbu2vrd7bh
W/OJQgH1LO52yMqnJ09XEA5qjYhLH8FVtEjlodXGBolh0/g4Wq15WExn2KErN76zXl+fsAFBxUa+
YnD2yQkMK9G7vkM4nPU62JR0gkzft7o0sLDMnMcilfOHX6+cN5CYDGhjE+FvYp4onL2cVSkU0gaY
fWDXWS/XViLnqJSkZKnEuysxStp0FCvPKiGnXaaNwX6oivcknN+Q0ONLgMDcYPGbvNvJ7UUQrVAR
yCow5El/sRJ7PgyBKn/ka+upGPV2KlRZihZ3OK4ZeS2ssi7dOcj8naPbQuf315PyxkqDv40S5cYh
QVf6dE4WW4KEWKtYT5GSA6c0EfK7zkVar9k7IcLre5tLG5a/zb1K3ev0fWfAoTqRBnUciDEIh6yd
LsA16O9snTfuso2Vij4B9yjWi9uq+8v50FRqtfy54oFkT9RfeeK5Wbv+0UlcmKgrvna91s0Pvz+L
QBocA5Dv5kWwzfJfBqUDPRHy+FW8Zt0UNf5sHe2gSfYya+p3EIVvruKfJ1DARLKATh5QwxBtBUFf
x3aWfmwHoLzWOMoI7E59iRFHcjQRTNwjeik/NtbaR0KYzXuKom+9yr9+h5NFnJpaak0q4HlnxIMo
oIj6MtOE+ftn0+bFjloz0EJEVE5OCN3DEnmh+xEzFo0IqRff6AxjOruO9jfgFxQAinLMvnAdvieh
/NbhxARvCn4YPyNE+/KNQopcOSmKOq6FPVzmXgeGcsl6cISo+SkNyNivV9Cb4yHD44KbRl7F3I7p
v6ygvIWbr4keFVpdLDG9+SlytNLdjw7wm2GT5f31eG9wUknn0KTZvFE9DsXtFf9lQBiaqb44oo6T
SrTZWbkwUtSYTnK5TG5x3c+WupcSQE6Ntw2+zRM4MavUVjc07dGP06ZyzquhND/9+nu9ubJQN0PW
EzFy91QGb6gdK0/QmYwxWC6/agOUcg2p53eCiDdnG5Nt0NvceVThXz58NsyKmq9JQLhS9c8Drbkp
jQksGnXdq546wjun7BuHEk4vHLSIPNESPgXFZ27XOSNFwBhT1ODMHAa1B8jk0CcjXNMT5dytXt+M
v/uUxKDQX1jCDjrK5qlU6dqVhk2dqo5l3SbPnlOUHyFFLdetMa9niw0h953HfH02/RwRTjVuSMT0
p6zRrEIMIF+yJvYcVSDE69iPtgholvmrF+VgvKNasLyXRdGoMzxAkxUI2F+voFcBzfYdUEx1SXxJ
aU4h16of7aJYNBa27rlIWa3+eWlvTLeRDnstUnPv660fFZ0YfldSjpFhaDDl6DzwBU5WFcAZSyWF
RJsc1+3joLo0Bnoqw3aZ8IYa7fckwl+t4m08CFvY0nNOvYpnuEGXdFmrBu8bs3jyM7cVO4/C6bcV
vdUuMtf+PVeNV+uYETfq8WaRAoL7VGRhrgJgPxRooLGM+NF5rrwZM+CoOTY8F4AZvWsQk947R8Kr
EGUbFBi8hy4TKfKpH3c+jLWPGFwTD61fh0Gwwo0Eq0SIL94LUd56vu36ZpQNofhadF0zbXARdZx7
uuhCR6u66ohsmOGH1qqrA6XC8mvN5B5+vWZ/bowX+T/PiKQw1S82KrJBJ0unGYGOAgBuYw3K2L2i
cE0XLMARXBSThUgaerUf6e4Vcdem/idKCTX4kjFJLzPQ14AQgHLHGdnoQ5YZiR8KE4jTf3CaQJXa
YkRKPK/Iv5T8rDFzkyb226Y+arTPYkoG7cEP6PZk6zLe/HpO3lrddFApkxHObdfwyzM6DTpV2dT1
43bqlshZRLaftcy+QLOuRPuqeI8X+3Pxnr4DbsON8KYjunyq0te6FdinSrVxMtk0mvVkvSW4SOeL
BAOrG29xVxX3S2Z9UZrpXRd6Xd265tgnYdWv9l0rqVf9/pSjtMnxzU1FyfD0MhxV242yTtoYF9wq
DmTTHum0ZDHCXMbeA9/4zvn9xk4zkN/ApAJDIFhNJ/EW/QmrTvWJKS+s/Dj06puzuGnso5iz//XL
fXXNE87BiycBQtiNKt7JSKudZHZqgo8oCJZl6Oq59YxS3nsCh6/vgm39oMLFK90qEyfZTTrh24L3
VxeXdavvwfQiLm1Z2rm/CiQXHRCZXeJZZ2QM76lTvc7ztgoveTUnCfQwZD9fLl8c0IPGm6wutsAe
kdiWoDA9L9sp9KzGuB1s90w10xCbGXGOrYL2JusG+ZkM6T3T3ddvFXNEi1qU4RjspFON7XKieq+D
wEQgwE+O2jzNfwYU228n5XTDOyv2zbGIK0mvafGj8PjyqUEZ+ZQuGMvvdBWK2UJ01yjWcF6WMv71
EnprKEiVAWbiBqSjU321enDaZvWdLtYXae9YYuLMTKoPpdEV75zOrxfrtguhXqIljGDl6UkEOMKC
2RLwKudylSF9YEggmUzb9J3Ze1UFZs2gKW8wfbiBcR+8nD3YYt1kDwVOUv3yUSr3UaNwuVvHQsaO
i//0atFw8ja0Yad15Ttb8q355BEpSmwaPFy4LweXjW4t2cpTTpoI9j2YjDPgx/mx7Nf2naFeX7M/
XQFxLmf/E0ucPCcFQ6MFD9vHXuGovWh193Yhcop1L2lB0pIjOYBrgv6dFtObe9IDKfM/455U8Ey3
y/QSi1Uw45wJUzemZ1XlG3uzbuW+xo1yh9Bhf1YVQcANo/qH1e79pxrP6vdO9jcmm0SP2g0xIcWQ
0+L3aqcIDpd1jwXI4EZw0PRzr4Ka2/XBe12uN1YvS5bli26zy6s9mewKc4SM/LyPF2BUO5p86qKh
of31t3fjpr6wEUcZiLrLy9WDBqnB/dj1MZ5d9aEdlyzGuc4M59qY37mlXgcGkIvJaMjeaP5wxL4c
qkE5L/U7k13SiT72BR6dqbTq55lNFfozCjnvbMs3B8QCWucZaNCcqsZk/myAAPV6cCXIOU6wqXei
dH6AH4Rv6JTind3x1trg8ERVDPkYiEwndyNuzBkeMI1EIyG1orx29BBZQz1amNR3dsRba8PBxpUm
IbcDGsAvpxKClDeLALeMntm+MyYcwHaBW9CP+fXqeGscomryBlRbXLTEXo6DP1yblWWKBK/y/ThI
1DXUz/d8096at58umWwrj97gySADCa2WJlMfT1mAXCzwgH3qDevOqdnnv36eNw4wrLw2zwpCCx7s
5CCRhqPGfm5xg7OtzfYXqb0kl6Bax3y+QnvejYZ8/G1pSJY9LQHqi1sF1jt1LsNqK2vHYpKxUZG5
B/3UHyGm3raLNN658N6YSc4B3d+slImfTuUCDBqC9RTUMvYLbD+mEou7AtpwNPnAbH49k2+sDKYR
ZSBv0yagF/hyZciN8k38JGOBmcstuBMvtJUzvrPO39jBXGsGgQnynYFz6u3p1oh+zavNOhflEhdZ
kx3r1uzxWgDoQyn5PwiD6OVSDkZVlsPwtHlsJtIyxDKouMlgfA9YxIZdTRhYVNn8r6LDf32f/0/6
3Nz+K0GR//xv/v+9aRf6Ppk6+e8/r/LvfSObP9V/b3/2/37t5R/986Z9rh9U//ysrp7a09988Yd8
/r/H3z2ppxf/iWuVq+VueO6X+2dJ4fHnIHzT7Tf/f3/4t+efn/K4tM//+ON7M9Rq+zQaDPUf//7R
2Y9//PEz/f6vv37+v394/VTxd1dPvcyehPjbmRRP9Q/56k+fn6TiUzzj71v+6G0CLST1W4Nrev75
E1f/Ow0vFOcBR4DP2YwG6qZXGX9k/x2WD04kPo1pMvLNflI2w/Yj+++b9hVh5yY9QfDpuH/8z1d8
8bL+9+X9rR6q2yavlfzHHy8XJnCXTSoDeRC0nBnrleoBMoq4Wut5dd/Peh8ZoNNX3X8YJxe1uhl/
+F9vtpfp0L9GI6vj5OI45yTZvs1far5ukU6z0Nrq3stlua/uzDW9QaUzbCx11Vgb4d328uNvj8lZ
TMmIKSb/OBXpqIokM4dqLu/HxbuZIUQcZzUfWpAi+th4h9wsL3L4Hb8e9I1p5bbmoNwSMBwrTs7n
0R2DoTGEuAf3sh45us7UHHxSmn8hcteIfz0YdkXM2/9WDphXUkwU5hlwm1ekF07m1bNAheOOfB/c
OOPed3ZWvsNLTp/DDewqix+564R1/XlIH4ziphiufXVj1UcHInMC4QrNgWg1noIVgjXypT98IMHN
h7n7lA23+nimxj8t+8wv4gF8frYXxaMtb9zsAhu3zonzMYJV01cHX35ZFdBCQNxzH5mPQ38m8Zm8
LO4aWEHWj6V5tMeHrL4WGyj/i6sdVoo3/iFx7rHbac073b73gddJgISImAOQvlO6diiz3eAd88Ns
HuFB7jTfi6x7PzmzDt65RQaUbUDbm+Dj+uRmO9SD4fGd51/sT+U38OKldrs634VWXeVuiwhF2DW3
k8wju3r29S+L/+D4T12RgDsdwrq9M7tvXVHuJKyL1nwek6+AscIaTN+wl9bZ2NQQJUVodZ+T9Y5I
RWZ7HVSnA6Rj7p1IWz57hQgN65OWX/TzuYvQo1jbMDAukMFoy1De1nkE8gNkQJOmURrsWQtpu+vL
CxtZ4AnEKDwPKHa7vDnz6nfW5Elx/F+rBMgL7rF0tNDQOLnquiLt0woM9f2UV3BkXaylbYmC7KLb
GQshsfe+zK3LeuoA4mrdY6MgWvx6qb7aF2wGxPPIoH6adQbbAfGXA2DxFOTBxbXvlf+kwClHapKI
EEEMDLcu2O73R6MUybFGmMQmtF6O5mimGpq1d+/FEHxINki75w5tVI/F5dxDk/v1aK8ON/r69NSx
s0Q0jQP15HBLJm/UBmsWjzPFoBCYyM5W3gdA/GeQ6S7cIP+wgCF9J3wxXkaCvFRGRYyLMAm9HLKR
LZT664wmaa3/X/bObLlxLMuy/9LvKMM8PDYmzhRFavQXmMtdwjzP+PpedCtrC1FRLsv3ygzLiAwP
D0IgcO+55+y9tpoSTdDM2mtnrKN8MB+tLhDt2OSMKSXtYjeYQr02HdeIk3iWq+ghzod7fSxMm7AZ
BAddSi81xsE3Jee/35Q/jbRPSxM9NiZOMk8c5zK6mp+vL5bpYaMYtvDFHIx+xbdtKE5nrjXZtThq
x7Yqrud0LfnTRhw9uOODgefCE94RIMyWLfb2oNnqBXud4CR+fmh20rbeIIxeLTPYRxcfvHXQcXLh
SUCJ2tj8PonQx8GWHB37MRKdre5jwLzybG3ht7Bvt+Vaq2z92L6Fl2gr75of2Tb0o1Xg1Z5s4PSz
ZcOWkCyftde/340/C/HXu8EkgbGQpoDx+3w3MNib2lyn1sV8HGdH+RXWTiLbuPj1xo5UJ/gwduUj
TA35lO24EVOO89itGr9Gr1DazVMNmrR26kt1GHfJe/nGz2GQAf3dU/Wn0fO367w+df94qhqasOOC
mvmSbKq9Otuj6USbxi935VpYFyyjH+S1KC/pcfGD++FFuiv287b3YN0Fx1ReXUE7h2hjrcPAkc/K
RoE0EvtxubZ6LBquACAncuk2LOk+UQGZPHYRvHkbXxhif7xY7GDgA+iy4yVfG7tgM56k++l8dfoY
NsyFsXYn0i9oV/SrTGc0cqdOu0Xz2+Bglac5+CmWr113JgZAaWz1JTsGdumr62qV3FeH8k5OnfLS
HJLVd+KaP9K62/tGXpsCYhkEFbyzz/ctReKSB9FgXuIncSvdSZvlLtm3x/xo2dpaeFafWju/72ue
VuyKpBXbWmcvLW4a0O9O0jnjj3zycGXj6GqnTTOemmaVCXjTnKZ1+H1Zs+pN5EP+oq2i2isq1xyZ
axJdtDI1h3CxvnCgdkqR0+6TnZa6xQ/2HcP0hGhbV7x0PnF2F2Hbb8zn5If+LB2GY+4LJzYeBZLC
PcSyHPQMi8el59SvXqxhg/yU96HGJg0sqfSFZIWbyBo8uGe0WLGNf6df/KMu+3oXQSZzsmUadtuG
nBNqHHgs5iU4BIf4qd+iVnwMnMrN9jXWusnDFwShL0J0UmC/svODvun9bFfs4lXtWvflZvJkX/VF
iFfPM23gw3eB2uhq+Cb/eY1XWQZzVpY0gzAt7bapXanlVGO8me8zcxXnQCS3iWXTxdd5H8NMZv3f
pdjEW8vLw00Ybqt4kxn3+nCfFBvR2urjrq1eVevR7LaEzBvhQcOaqbhzsE7wcfyqTD8c7K7cdh/z
HekIQmMr9wWYC9HGr6f+RpZr/QxP1Yese335GM4vZnMnTR6/jt05m228RNCKzN7TcD7gX5X8pnRj
+bKULg7AedyWyZHMaBgCQbxitBWHazKPqW0iR+K1s5Q7gF2D+GjkkjMnxyU9VPUqSq6LLNVfnBj2
Uhw7NXZ6w3Ll4lFXjhZhLUCR+ncuvu5WhuglZxM271sr2Yp+SftdIvtlej8IK31+m6kV9WJdLK2L
HdiuDcVLe+oQDYKAyo/Ixahlwy2lEsR5gcOINVLRSNJ1iii1xWRZd0SoaK6OS2+MJLsx9vl0NqLT
0B9aM/YHE7XBg1xMdp5wt75LrL8tZTSIfxT4vOoIljlC3bzqQY75aaExey5UIF/jlGwCfcZyFFx9
YbXxzc7x5dOQKluIeelhMUVitv95YRHzRNXpKDXn0DR/tw2lm5KmiS2CwmG7lL9pV/zRKHx6upHQ
E/sK5pvjIaK5m1ZWF4t6qylieEn0vLZ7qV7cuCh+Kbp6rfO3UaKKTmxsimFQ9iG8s3QMXXUJm7VV
GVsyVb+jHf7LBdHJgAXIRTEbpA/1+ecXxkSNiYQVz4yQnpsx0nwKRzsy9H2I8BfBYrDqFDZVIb+H
BnKMa+Ne03FyMk68N5Ca/IcHWSo8yhrtyne9mhtupYSsTRMeYXk5Bw2m2oVsFOy1WBhr31ok6Ojw
Hm1usfZNtfe5L4bkH7gwOXW0qjjQquQ+f74LU6x0WHB78Uw/s/XEtCUkXAIpO1U8eX8vVW6rWQYD
FClUKZhhuPG3YmMhzJD3lXl/7upOsMvA6yajtbUlijhZ/lAwfrmoe/y/fyil8u2yiqmZ8S8POXcV
dvnNgzc1cqU0VSWfSbcpoRgkm0j9fQVbpOVxyYBprXvraIRA3gZbQcVJnJ6tiEdTPGg4PKvyVasf
1O4cVE+FeJqmXTFd5uoJhEKNfSGaLlG2H7u3WMewvadaTotduqzNeV3Uh3lZV4ItqV4CsEdSWjtW
c+clJ6AxH5xkY9TrFPm62nLCM++WxouXNeD2CTdVzFt/KvqDpq9z8VWsWcBV4Vgva3U+pMIHYQbO
ImtOi/4nEHyDrVd90cNzb52N8qk2OAmtDS7EvAOlICu/svJJm71yOrahO+pr9rjBuM/EjaXtmtyV
ig/SN6gH9rp1Zxr80DnhGCsxHuwh27LyA3m1hGczeZSXoxydOWEbOrnNuHG5i8JWVt+DfqVhvi2P
hXIf1w8Zx1u92ybSKhordyDJmnslsNE2riHs466HDWd6jUkYtHaYaSf+ikrBMYufksQ91X601xDQ
0K70FfzRCM1re1/MHHbWDYI+bVOZngxJRtnoxsPQP0T8ozHqmUa5tLMzmU89SQWKJytrehRxwMH5
ula3iP2S3ah9Q5r+smtf5S0ALWEOIbHgffr8AoGWGkNDC9RzFIcAuGY9d6oKj19RKpU9I3F3Yglv
39+f6i/VNOMAjXcWIRyQX6ZGN58aLeHYT4WonBf9dwEQoFmccvFEvHVmuUvrj1Y4itAyJjbTENLF
NlS2QbGSgoNaP3Uk1hOSMb0Kpp8Zh3w6yPmRuAU71e5NjgLa/Sz9AFGoqnZFP4GisdlChcJ22Ojb
OTm1auIqEDXieUsnmLSqYSsb+8LOlUequuUUBI5u3VtD74lQFhVXC/1B8eXAFQWojNtlKOxK3Bbi
dmrfw8JXNShKXvk70PHfO/yKdT+kh+Oi2M14FyUv5azZGsjDGuCj1O+vuhRAIkbzZCjbcHDi5i5T
fFCbRfyN9k3+o436vGdBRL9STjkMk711a8syW6RJc6HI51jZ4oWlWhj2mMBOgZc548cw2OUBhl3z
QuSq1DtEDoehDbPFHoJ7cdmSF2b7OUfSyThU0T5T367/BzQrEsGnQHeg8WSFvVQuNu5yciwq9st8
LJdtYhyi4nBX0mtLHREOCR6VjcrerMzv09DBU3mBMQTKkz/ty2mTS5WvDLaVAcj6OScHi56P5QSQ
XeJLFHvytBbeqpPUHgxCBsJdOLiF/hTMj0MPryKs8c/8DNV7pRo4KB3UZSXodxW8U+oAkG1OPrIg
NHfz/NPswV3inzfOQtxzjt4PblnDcDyLAj27EvrctjBlu55wRiP1dxt9BdcgDx+gY3pB/yaBpk0E
KFXNg0hsCbds5jzYp2uRbaA5yByuAaeiXtVDh+xmG2DH/CTtQcrVygpJni4e1fjc/ISAJJ3GzKmW
3jaFQwbUIqzvtOAYJASHDCut+a2wtoH16qc1aC0nGLV90Zxa7Qng3joNOY6TVNp5P3GRO1r/hqpz
j8F3Q94S09barqa3RHJz412EIlDnld0ukS+VqwLl41L7RvdLisGRBqzrvmKU16NQ0KzmRfZ0KIUI
vG1BfcirbTBvJkzPPX29vj+Fymzn+luV/daUB9luBkCxKy1d9TE1M6wfNwQI2VLm+2TWPPJlroof
T/KbUPnRAozAF0U3OQuPvehKv8PENzm81D6zOqt0AP820yGNVuwHw313nBaOwD5ggNZlo8lW0WZO
/MBYldB9ytyr0+2cudVjl+5oq/pZZpPZo7Lx2Eq4Ed19la3QaocoW72wPcS9Fxm+vrZcpme1E72m
oV3+CHeWXx7Tn8Kpxmcq2cN58voNDFq6w3c9vVR9Y9B3OUc/wgLilS2u60uccHWzyl7mxJtqlzyr
thg4M4kvrvpcfOOauMm+vJY22G6ZqRNPRDoak/zPK3NJLZ+nViGfSUMxvSGu4GTVg8MBETQExEC3
lywPzRvhlgZ9rTDrXau0dhmsGjuu9WOkSo+tYOxbMf1mz7iWHJ/WFfqH6A4xCkn4ZhEgfr4yqwZo
JAQ9hBAwOk6oyaWbFkP8n1aU/OgKpwgD7bmBg+5mj1C6OKjNZBbPSUxVUWn9kxiJJ1UcOOQvPztx
OY2J9c2aifPo68+GA8hEb3e988wQPv9smIQEGbGydM4h5S3ONV1bXNOIihdWAh9PK/3vScEhuS7k
YyKsIp7T5SljjaULX23Md+A4byw/VXdtWfTZzpDOYVI6k/Bq1IQwDsdYY83YzdF7r5+W8V3KX4x2
J2ZvQ3+qk1OZPBXDByxDU6GL5UgANBa0RTaThjRxe82h5pTowttG7fMMJLgBZgemlDV5JZVUso2b
TWGQPOvKvZMxSo3tEdDRDPMZ6NHWpK3sa466lnc0NNYUIvetx2HSoV/o0rpaSf7s1N7gt154NO+D
H+VH8Jh+VC+lp7nljjkK/xxTI7/2dG94TZ/zN+m13kkb+cd8L/Bn7TQGgAZtU2SMYo8lGA0XAsYi
+elyHoT1XGwUYz+N98XKVNZV/jakv+b8MMk7gsWE4SACNR03QlvYEtOvuFoP2iWp92L5krtFvecF
X2Q/rrdSurNo4oC4iNcFrEhwq5PNhl2EtjhAheWFFh/q17Sy81e4K0bpGPQ7JVY2lkBkcLbxGr/9
varhoPv14cHMivTt2gH5ehqZURIqZtYv50hylXo96esk2auqL01+YHkUlfx9VQfjtGEEZ4uVw4Ot
/gC83ajeUD0UxltfHunFm8uho7CebVVaXVFBkRctvhbbSJDpl4eV056zV+GlIvL32DoU13QIMlu/
dIE3AlTNPfkuuMwv4EXT2S9BENyrL8OT9BGdiye0OMp9uK/WXNC2PkR+yr/A+pGN7gRIdh/c9b7h
cY2b4qn6qT0Nq9JPC+CDTnphuf/QGtvggWsgq7ow23qSm7nAdXRnAIe3xZ9F6xprfVM1diM96He6
X22jH9CEM9XGILrpPugEsnFCEXvVDhB7tINy0DwoX16+Sle6C4l4r9tsJo7oNx4nGOFnQoOGFypx
wIID2rwE++BBBLjMvfst/pY34Sqhx5MA07TrQ7kdj8p6WOu/W1Zrr/TlN/k52c0xN6Gg9flQjzZv
3MJwy0sWN029cd5q9FAlbynWIjOr4Xdl3M/DZlYuUbWstGlvRT5sU34tJvmbTaGwjbP4WjynB/21
H21steEhf6xrmz+MCkqR1wSuLqz10p8kB+hEqxMVCn3aGfm4ERbKbhB25nAoAeNZ+Us7b0d6mKzv
b8PaWJm5A5cujVHNrLC1D/ckY0uP42/tfTjIHVMMG9fGaNqgdJbUo4MkDOsGXXroBINfpatWW8nd
Mc0Ooukbqss/XKYQS+3oPQKEic0DSmXimrMr9n6gbQngbZKdIvlw6AJlI0m+WW6j8T6lxRqu9f5D
jamnLgoj4mEd16tWPZDdoLR3I0eTxOs6l7/ZGzCKV2XpdiNLHWlTwHQdGtsMEUemFozvmER+c4r4
2gIhQfw66UEYjiRGvM2vU7UmNwEeLee8N3obtqRqBzHwvHRg3hGlxrZLz1Kz1+X+VCCS13LZFfiP
A7uHFq+SfrNjf+lIcTlsGxjGgAYgyr/ZsBuFBOqRrMuz9HIF03iiVjFhLRlrTOY3+xSjvi9LDVnt
VAYWOAS8orfdCDELlCElxeM8ufm63vbHaT8+yV7iW9544tWIa0I+nDza9tNDlTqN7Em0iB/lk/oA
WsU80SVPhlOSOgkdc4HzCCdh/wqaKxw5XsHeMH8tj7NoO2Cycwf1p945kBqz0qWX2fJsn2TDy7s7
WInj4Bn5dYPqEw9UVcOxrLPFU/JxfdHv5td+WCvJQ6ge54H0XH5lPlU7+bVZo/Xcd96yDVcQqM/p
ijD23XxS3XRFb/WZf+6O5f2p+Dnuq6Psj6xLylFViCM4GjySgdsmnobnpdlCsO7Sw9KdpvSQq1yH
q56mxKHjS0ojy2GgMP7CyHEvseVIjmrw3TjjSXi8ro0H8cTlhz9KyvBH8cR8TXxRPgTWyGxHnxhy
a/AKkZk5DAci1hj9pJx1V3dLR7I1f9lT3/oQq1zZlf3lo8ls2PrCY/FmJU7VOlxv+jjy3pl2/c6N
vi4162Wrv0TntrTjh/KBo5Cwre4xt0TvQ3HdNa3f1gnOmSqRPwnYyW7fBhYtRkkpBwy7/yi94lDf
xS+0Tbbmsd9aa/2cvANp3I3bZp89aL/mrXxI3yyFxrFtnGgK82dh2iaPEL9ly1V7jtB2J+005fqq
Lvo+G+7bYGe2xxGAqZ+W22xYz9MegFDfnWL1EKp+3Pi97gqKW0l+bLLosDy4GXBfKBGKK/TrJV7F
kT8aDl0MuEL6DxrWOl6rxCWhgfgZsrXTZ6CHV2WBYOve3J2q/iDL67n35fksq4e0dSKdgE2Yj3uh
P2TdndAFTqodrPgJhnYAV+Cbvu6/vLNMKhAhkRWJFvdWimuSN2BB8l/Oy5JXd4ISF7sB0p4dDJPq
QZ6Z/+M1ApOuJDEiwc5B0slNUZuU+pyMo5CeAxrKThdD0OmaeluK6W941d+l5knXSvxzpc7HMZhB
gCthcTdvWvIWjNuhj8z0nLRB5S5z/qbJRX9SjBTfbPdLlFgwZ05JUVdijENxAb3Tya7hR4nOdtXl
Mr2nllH9LKw6YiycCv6Ib4Xtr7+XTrdfA3eebtC1u47aHp3eTZOznnox6ZI8PlcLamuh6XlMdb1z
Oew4Cyipzd8/Trrt5V4/D1sJM8mrDML4cwr4xzQ3rax8qdosPpsxJPasnvdTEph+2kYt0Z3Lr1rn
RDVjufFmc2HQEpmGT2u4cEo1a3ZDw5mRnwfIVKIGa508XNp6lbGv4u9ssdaXO4MQU7qSCa7RsOgo
bu5Mmwt1ALhtucg/ej5Pgm5rZw/CnbrSLsHK3OZeec+8NLqE2/JdeWapZyga/8hSB5Yk9UoT+3py
Uksf2jPtmgwBRH8E3KzEoBX8NHUpSeArybR+SH4IlAv4LXVYW+c82YXSrggcrd5R5dWZk8BCmxk4
+QAaCWnQTLAI2UYifaGhiPAZfVoj9bVb54dCpnl7LwTnkXI/8XCf0BOgEJl3/KUi2PFb6c33NZkq
ho0tjlWCTsag0CJxYsolajn2o+eO1Q+NFT7VxIkg41MEak71XazfH9HLP18SZIXwD3j2mCPg9lNv
VEApvkrar5l4Wapmj3IwdRVj0pwsYqMkB0C2eWt/DgX7J4zyVZuLd6oUfCRWWm4Yipz+/mjevrFX
0bfGvo4i+2pNvkV7cRSOdF7Z4kJ8gsQUJ7tT1XFYQb2WZEh7xeM8lOtknKxvdEi3feA/n6ua9AsZ
4Io4LT+fewulglvexsVlsAS/kxB1VRMuoVjHTCfHEHCviuC//6hfH21GV+j3OTAx4fhi7RRUqcPe
VueXpIT42xi7WdFJnK+p5pP8Oy/Nv3zY9UVCiE6uiMlP+/nnm8JJA3GpcV+T+iUmnB3MtfleSv3j
nMXfVaa3xRn/epoISBuu9JarxePzhym1ItLcDsdLgEuUsXBLrS0zsvn7/fuzWXx+cAm1pY/OaEhE
FvtH3vaPVSxRlamVan24mAeabrRe7ekhAmAHO3Hh9afoc0wOvfHazE4avEfR06h3ELQWj328KYtd
Ep0F666adpXmJcGqtDQgjn6meXLuVp3XT+5YH5XmoWpdGNBSuyLn2FLXkBA78DDBrpM8g4OitQtV
b1a9ZllbgQecz2xc6YPjJFPriVKpc/TQjR/yB+nJmByRcLbYqY7UXvx69pQONsAKILZSTX6EIw8O
6eKEUi/ZsVQ8mMhTfkyIcPhziF9I+RGcAelN7deKR1xSsuvytRis0nE1HIpV/81N/rJTsEfwX/Dd
LA9YdW7WX1UUiJ3KxP4ipotj6QNUAjoIljwRk9G89Fp5B2zxu4PNrXqVHHkk8Yya+X55WP8U///4
YgsjAiJNZuyFmWTCMXBy59yIPAXwjGMNeOtERaQlNEzrQgCrX5fVd+Plrz+2wbFKQaKtYQWAMvj5
CSYpI4xGbSouZJU8ZXEOo0W9pkbURe11iSy7SfnRG2X2zU/+9S1lCUaPKVOQIb4Wlc8f2/Zz2mDT
aC6z3rTbzlwJaPG0SHNyKRS+6S9+UX/SU6QGwD5Insc15u5mSRA6ERx6U/Jho3mpRWndFgRolPVH
NJ5KgXAoQeoJaLEYIWVV+U0h+C+fjvKUFLqrDYyj661ZEhoMxJh4bi5CIVrMLBZ3KMKD0mu1q8Xx
Yd6PdULgnxI+MZl7+fvK8fU2ky2LJ0wG9CRyXr1p4MpqXIWDWTSXNm93dStzrhEt1otetyeL5M2/
f9rXLY1Poy2moqhHcn7byLZGsUHip7UXpBXdmkbW2G0mgbiXXtafFKKcHNx+MwPm1PzmcfqiBUUC
zk95dYhiE0ObIn9+ngiOaQ2hYgKW5zMit0Z8iNBDF/2l74QdGSG8xTIj6akzBNtiQ3BQiJqeClzb
CpFgVpnod4voG6MKtZk5+99vzJfynMsD7aew2zPYV3jdPl9eUmUCYtxQPM81Xh5Apx/RULeEB1St
LadM9ykGDKTrjDKtdGJl7jhE19FzF8sMu9Rc9Tuzv8ImKPcq5SxrWe81OYq3KvnmUr88MchVAej9
YeGArry90qFYRn2CZn+xKvTbS8vExKog8ARy+iuqUZT9/c582UCvmuyrRRvNBXn38s06YLV9KxWh
UV5mY1KQlKNbyYI+++Yd1L6ss0BGkdDQt2EQgBL3ZnEftUYpWzmLLzVitRjcqPyqSNO5jZZNVMfl
XldRqwH0YAgM522na1wHvA3lMPX6HQk41oko2dSHuxswhNG2g56Ox0qLlV0q0VPQlxfVzBntNol+
Z0UCuqEFKu4i/zIR8gpR8IblVthwGXRLaQrL2XS0ao1ud2ERodDMqA1EChUyebZCGoAzzwuyATq+
ANK4VpUhtvc93dGgMwdwNV4WyNYZWcGsdeXJqLv52MXflKdfT07cMmSI+GPYnticbr6ZNoZ90rdZ
ciGWJHFC8I3OINala2RS6YgLLb84ITmr79MTi/kD5p/R7kTrXezEQyoHGLbV4RnYh7M09AEaLMX+
lRjzzZIj33biMRYhQwKMcq3DTA73n9+sWi7C3jKL+KIRyrVSRjKMpK4UvHDoZHsGRZ71QYmaoCpA
8MtIT7t+TTAcDzThZfDIlPgUFq95leVbeET73Bi6Tar2qzhr270qhLsukOT13x/6L3sujyBOgCud
gEKcd+3zNSt90QiRNg5XRZe1Ungo9szWbPIqGadYY2ln5tS7//lnskBe6w0YbSySnz9zlDUUuubQ
nOWk+7Vk7XseZc9ZkG5yM2ATZO4liJH/98+UblzfkGpQ7rHr8gvXRilb/edPTRWlkfWsm85F7CrF
QVcv0L1w5jwVUOCb3g6lFy0/4EPq6m2uo9lBmwmMmSgliPXOWNdeHId2iJ9nzh0RT0Zstq7CSe3K
WzaCxQ7JZ6nkN0JB+uJNJwm4VHYNDT+8P/JwN8jkmKnrpCCf8CxPxwF1D1GiwXzqwPXMXpFy1uQg
9NRmtTNUj7n0RkAs5Hun1zaq5VvRB7LfLKIzCAqZjnquPurl2nwudHcsXhRlN2K0kWxUUu1JM+EK
MglD8MOYVPfIW7GSxO6nD6E6p3THic0spk1qHFT9zmgeA/p3+rN6TVdL70IuuDnP9MxK6LMOIQ2K
dpwrdzZt4ZVVl4FXrG0Cw4e7xuuUX7EamCvYzhFCrqTvrKFfdwGLAyjACvGadg4c5/P3lonzOPe6
zAqpQDMKiDCkf3QkQ8IpCbX45tFkDeZf9+l8w2NyfRNA4UJb4S8/fxxRArkY1+p47lV/lO9L3Q6W
u7blyxNrR4PAkNEo0F4M86dVHQK+xDK4RN1L1G9b5VVR3yX1fRppcVWnsHrPhEMUwAb31PR56Vdo
3vpyF4jMYB4l83GeIcMnzyGhPx2JaFZADCFjMiFxOqJqJ0QVA5qRMd0E/XmMDqW8Cs2X3kIiVf2W
W/j5Cv0LvqG2j6ElEKCDLVeanq1gC6LO1nDzjLrmzMU1FzZzprbbDJHgKWPhzM6IgE4de1onhOJ2
NJYBcM0D8ghmaVaJnwESf0dyQyCq6IN5dHLiQJR3SfsdC5VdSCfrZeIw1eD7EhDyF3QLwpe6zFfD
NWWXfjZBzraMhWkkBTTSn1DF2GI822LLbpIy4B5etR9YB0Z68URPPQ2IlTJHNu+b6pykv1WGx6ls
0Q/YmKQBWOEDYVtx81rqZxHFTPQCJc3Sd7XFSRdDEUK3PDkHXIxqbaxy1VevyKeQMU8uuTgzxqq4
Xwmaa6JLpxNdb0zZXp5K9jyHBF3LcuizMEfrH+UP6TJFLhNwCYxPmu5lnAqqY3DBEeCpe+GeqeDw
puym3KE/H6+IsFWxmrMidKTEkAWC7seJZbdEyccmKbqp+TbKT4LllaHHLCiP3GF0QRfh6a8jV+9X
RkKy28ribBxsY2SM4w+rpSUJO3dTYxVu/PHqxpsbBCH75M/fnua7rkGEjj+unZ7FCCuz/NqXrxNz
XFS4MPuNp/H3YriM83pzhbmQAW0jP1jpNsicQt6G3UtobrLlhzH8XHgyTcwrJuXGdVbdRx4JrBXP
CVNRC/q6p5iuOe3Qw7MU8kcx7BsBEv/BSDecySZ5C/rAVPZ57yXVkcwSQmne0us8ebLTdlNI9yoX
L1S/B+l+yC7BdEkYNrYahPed2Wx0dvQyfSyiQxEcFWklh6so36rhKkj2ab8lAqPur8d7ZVmjjiyW
O1I9dYlER7KjzvP4jJFPGR77zM83fXkH3H9S/Sp+aFKsgWepP/UM/oNnmdcDRq9meZa5R8iea2uZ
HC1GpMigtjoDyfKbRtMfaMLNQgLVWuaM94cAfSuEI822K/FQD2eSPoUYbWmWdLZRdDN5puIlSbJx
s9T6eKd2tWq3ebgvJjl2AyuIVpFIF6XuZfrC6WTxIqCYq1PKX2MglNrQc3QM5BoAYeyt4cFMiocu
uM5v5ZIIBRH1w1UIViDW6jCar+oppAMzQD4aWrapDLy2o0XPVqdIdmXkNWpZkpw4guh158SZjt5z
KVdE4srf3JKvx09qIhyH13Mg6Ytf/PfAwtpEAhB6kQNxPOlAbUhXcGU1GOxlkNiMB8wsZvg29W1L
BFvYf3f6vlZgn74TLuDqD7x6H6+n72tt/o8eh9ZLg7GQyHbh8Kbuw+pENwAqU6d+xC3Swa7re8w9
NIcb0kCcIl1+Yxpn5lTxoP+9HvnS+rxeiWoxJRE5oCL6+Xwl45JFAJcJPVky8TXUFvbumRNXSam7
0uWjZrGu//0Tv5an14/Uwcwg4dc4/t0cwIucjLlFVml9tmPnkqRD9nVq/FIIMDvlaohxopc3elMQ
O1W2gReozV0zyQ8Km+G2NmcUfXr+SCoLv82cG0qgYnA6Qsws+d2Y2LRwP0/f3KU/qq7PXxguA5Pq
lKIfTdptSR0v5GjPcZ0ig+P5GKQiWg2E/zlj0JPLOMadV2UgCOWQ4xLUklVCnuSpQ2IRMm7si2zw
1dCSVuQ59Su5V22tbknp6kPJD4NW9zWA9ivTuHpgiI/ylrZrV61U6WtSoAo3iuJfc2G0+1nKV+Ms
i9/8dOqXpxHgCq1aRNAqNo5bPEQ7VxMJxkt6kTFV2KPZPsxisv7mW/9SzyifP+TmWycoMpXlNEBI
04oMOhYj92OpqdDR8D+qiePPgIWp6xmt2EyPPb21Xur+riCyyk8MsfHJynOkUb6bTPxB44Dki6mT
IyJlcJdkRueKyjeY8C7luoq5TzDXFXFpbloJhm+5fLvKd6X817f42kyX6WKBdEOyePMWV7GpR1q0
CGe9Q9hUGtHi1eJAc8AkHjaqOLTo1AV9uNema3s3BDgz8XsQaI3mN1/hDbGRUwVjBBGIgsxdvoIb
b97jzlKDmWOScIZCtNI6ZVjVHXdRWNRNqcmYFORq9hdUeWqqOQTFKXdW3FEk4JPwQDJltpYzaUmM
74SM/3phwILRDvK6K0AqPi8wRTUWSdY0wrm25sXpwvGsLPWG+iBzWdsw/xbd69AH7hTwHeaRsCPu
enSMGZXUIJDIowjRpcynl28exy9nZO4XR2PeZL43DvM3Z7+mH+KEELbwkgVmcVw4z+pKvwoyc9wt
RbDRA6txq9QMnUmdRILQAzIX20rfgUvzEmE3lXuFKakqFsI6JGaLWkH/KKxo9uu5EJ0JX8SfC/5f
rsr/kXit/mesyv/t2675mcU/P/FU+C3/jVPRrP+ig3xlsHGE13i+/j9ORZL/C16nzN5mXo9PKqve
f+NUBH6PKl/lu3R/sbMhSPh/pJ1Zb9zIEqV/EQfcl9datJRKtuW25OWFkG2Z+77z18+X6rl2VYoo
oj3AReMCAhyVycjIyIgT5/zmU1FM4//A1sQcJ8AI3ugw+f0XQhWp/IsKBQBeKu1iHp8gYUjePwc+
0/hWrx8TV9tE6j6IDjaI7W2hvaurO8Vca75Jj9RXezRPdaBRQpNGnpVFsTe2lGrSjpSVdnH6Tc9+
1Fp8HRbG5uQrfPj36jtlihE//ORC/NeQILLB4WFvsMQPOclgMqeOUIoK9GPeuLdVVG7RVd4m5UpY
W7DiMEUI2S4tVhDhUo047SEnL5BgPgZjP3xqJ7/cpmrEgyJtjJULSroExYIwBY0OZDTQ2Mt4Omes
4zxIa/NYDbrLQysF9UTXZ6XquvB9BNmGmEyBj5OpvfNt6wu9pPFFzidoNXZGb33qgiHcz6Vb3k80
t1a+0mt0lT4TxWTyXADrusklL9lzA6UiETWp5qqdTl/UyR6LodCYVIvGIGI3wexSRqlB2rpo7B0E
LdpzV8OQA++Jx+soGCxfIBvmOt32Tuk8d/FQBlea1SIPOYdx/KkAQrSNDDX+FVZoczIaqvdfg8gB
edhPg3cTgxyw9snIH1eWJ9fSXj8aShF0Cql0UqOXvLBrBtUM5s48GmQu+1ar3plJFOxCxTVvVDi+
Ebt+n5ndt9JvZwRjlWZToWCyAqOSnxPiV4hhXAGhIp1/c8XZpV/Zbc8m64ai7fRR5fXf3scuuNuG
2Q1FrfZWyVSZp96G9bzGzrC0CZ4rJgVoudtUpqTMyiwcKNuN2TqaSVlsjaCcHnLtY1M3lHvaNj1G
MT1TV6XkYMe3iVIb7y1YnVfGIhZ+BQ1iBAoInZAyU8Q+97TW1ZG3jDrrqGtJ9cXucv+GTPNr38fJ
TaTrw35KIbPvJspPSgWrseZHNB3hf7q9HJjenGMuAWI+/Fk4PZAWLoTTwFQa9PAGt1DubJhlrifP
Gf+ZrcFfCUxvvzlmeLwQmkA4CJGEczMku43R6J1yBw6QouthdMqfjBrPjLZTZ4rDcjNoApNdR/fB
P/99haBkuFUII7zZpJ0eCy0Z6mAGRK0damYuB3uFPFN6E6LiISbZXWAcwHBgqZNyoyJ1tM5rPO+u
RWMdUhbrH1OpgUDq8S5Gte0mcNNwf3lNb+KiZFL6ao1b1xmclt6d8z6tvmr6o5s8NsbjZSNvbhPJ
iPTNhiQMeqHkeReo34b82dJuh/ThsomFdZCHUCOmqsDmyRJ39JubRDGj8Kgo8zYO3K2nd9sxePiv
snNCakVkPH8sSR9paOJc05m/Pnaaf1VYLqNo4+fLi1nwA5FUkbuTwpAqS9G1cnt9zKo4PA4l2oc9
abubBM0+D+y7xC+neyZ914hoF06vuIYFoEeARGVkdy9YCquyxWRQX1fT8LW2nZUu3poJydX6OpjQ
ecJEPcG7Yjg1s8rWWh4mzuDZvcvXgZ1OIzrQXHpD3q7NfockaRcedf3BD/qDq1xPXLS8y65ADLnV
P627ptm35HoMFpPpAielwCKFhU6dKmBWmAz0ezVgMC54UIaHCDqMy16xuH9/7MgurpVe7PTWEB7t
pL42Bw0g5ESf97IRqVrw6t0i4/NokQHwkom7QfjXkdVjRHtv53vQ6d2Uvu/jiXojlEdradLi1zqx
Jjl6liTOHBXQ2WZBdg094EGr1Z9ZOKG5aez8GDKRptxag7MS9OSq0ptVStmZNtk9rW3s1uFHFY6U
xut2lIHLeBPq+pe+mqgfWRtNq2kbdNssuQvTlyC8yRqmzJRvQ32fRT+GHkhW0N4HQ8/E2T62YVJk
IKwxrOuxaHc5+HeNN2o9/UWkO/1C4guePAAQ16jcLFXDYzkwX8ttzxbuRsWgkPB82ReWwtCpJcmx
B6u1O2vCF8LuoVZLmBTCn0H9OYhCfaN0zfaytddS3pujCyjFgwFTpUYrfRSoGmF9paV1RIFoM7s3
EJ16zTeN7tA8dV+N3v0U8Iobqy8K2H5r46cPMY30EMBCQaujyw8xZGoxdF6OvwE5HVhrOLGFawyg
2J8fKO28H3fU5V2PyF/AjK6S+r3rRpVxjxmW68ubsXTWRWULinKeybCwn3/kSB1trew0BuCLtGYA
Ex3izjSz28tWliLXqRVpxydEiNEcGjkG0XPT1feD8q2dzEOmZytRZXE5YtaBtJBUXc6U4xR6bJ6t
4TEBC1UWu16fVywsfRtaxP/PAi8DecPieah7ltIqjGJ5grCITt3j5f1aNiLQa8B5Vd2QvkpXtNNc
R3N49LWHYDJuCrXaKka58iBetALAFrExizEKQ1pKEZXgolufEIzrK/1TOX8bypVXw6IN+gBUK8BF
vNEIhTVAtaPYDo9xfg+QCP3D6xgM4OXtevs04TKm4fDbirRfhgHdiluF0XHUc5XJQZglGzsIb5FB
LfdRrN/bRvmljKAZCayvFtU8mqJ0bC//iqUodvojJCcfrcDw0ZYJj/PYKPSYTY/6Z2TAxAF3nasE
e7WAbuUvbNJeQhqJIgBlznNvZLxFrZKOT3iboerd01lyZ1TX9ffTx8uGFk/wiSH93JA12h16yyIk
AcRQjGeLig2X1DwNKytaMySl8LF4tfSjGx4L75+W/tjodlvLOLhlub+8okXPBOunvr4iebSdr4i7
zUNSUAmPufIYxA5KO49KtJYALK6GoQO4jUSV5hXBeXKHdnplDLUSR8dY/+UEgN3id56b7kyYUC+v
Rp4Wfc00hNYbb1be55RFz5czdrni1E0UHXsDKfmJthuyzsN9/j0JKUzkNyDTaUx7OzW/aiDxWJMT
XNhNEPomcF/gXRRLJPPJkMaRg/j8MfYeW+Mx5P21FkqWXuRnNiTX0Gu1zUcLG7YJM8ExcA42oubl
VTulN1PVXCvpT8VdayWb7JuULCArh0i2RvGDeoAUWjpHH0hUg+jo+sNDXFk7YKTh5vLHW9w80mDM
eFC9yXeK74DXbXIU7v3OuuJpTMeLGes1sbzFlZxYkWJFZytxOxp5dAz9dNM5UORRP7u8kCUT1Ic0
G3ifjR+Kv5+4e1H1ULZ5bXSc3XvwflAars38LRwoHqrUvYE+IpkmK3R6fZgGyNhHx1p9ivT7YSw+
hvq9oaYrJb+lT0JoQNLVNZDEkANrhFhvmFYW/my/mNlHZXhs4SC4vFsLjxL6Bn9sSGemaGgZxKkZ
Hc1w7g5BAuisK8zymmL7ISudz7HXJA+qWz0MMTCLy7bX1iedJWDfldL12G7cD17/FMMl7P26bEKe
PBMh6Wx9kjfMbqSNY2NHR+Wu0exr68aGrKzf+AFcSS/ZBJuAdm3CMMDTy4GP5LL1JUc53VyxASeu
2OoGw+qDEQHtSTdTvq+sz1GmAjT/8Rd2xAwN/WXGLWUlXjvXlNCYHa4RurN7q4k+2rUOH0mN/lY0
mu7KCVtcFqrgjPTxdoGq8XxZTmIiEagTjhzAaihCMX50SEEQRHSALy9sIZ2h4s2gP7yFolQj3Y+j
aVZd7RBtay3ckIfq8bC1oZ41mXzK1pQsl66vM2tScNIm36+6GGszBCyfM+hP6/RBmzc0TMLmrosZ
jhwfB0bUPQeus2AzQVR0eb2Lp5GukErPGEoxeWg2H8vE1xwiyxjwyma2BU0VRmdgYO1hmdA8n+lS
A9qsiVGswi+bj5fNLx7IE/PSgfQqXWs1sd2KB891xDi88rhavHzNAuTbzEQo9fVcmvDTnbsPSueu
ona1CGvtRlHeV32El97H2ZeIS8GrPzuPWnFLLrGjP7TyFFio+MB3BEIA9AKdDJmLr1NtSklhFx2f
pqLZhBGIb3Rvi+RODEEYzl+8bs7MiZN0EgCKOA6ytMacOoJ9gFCxfpnjp//+0U6XJKX8gamMjj5i
o+wPRfEcdQ/TGoPhYtYjuNQBf3AYmeU6X4fva73hTvglqlpbErxNEXyEV3wXd8pPFFlBlqJPmqPa
kCQrUzHLpnX8BYIOcZ9LpsshNbRCXFBZGRi3thC68mA2BNFTQjKpMqsd+FV9TbVKOxp1M1zbWRas
eM3iLUKWTsfJpfnkuFIxJFbSiOk1lfULjDSwi6SrkKgzfmZRzUBZdDSU+VYUwYxS3UPY0A+3Ub4m
8r50Ok9/hFShUtu6DiIIG4+Vdu8xusBoympTZvF8mMzqQdBFHi+XXV2rQWAWJOfRrGEWzH3PvkUz
O9936WzdJiWYsnqa7qBdMVeusKVIbzI+zCQkDSFGxM89zB7MrOhTDLdMhB203ryONQ2Outzud05g
uTDgjNNKRWj5s6I8SEotCBxlvF1XTn2cdhXh1lLuu+ox6W90Y1+0raC/9Kiude6Tn5j7SEv31Ej2
/dfLR3cpVTWZlnZp4YhpDcmthtb1O7sXOXfs3zutuaPZsnKjLDrNiQnJadw4su16IOFWi6e5rLaz
em/Y1co1veg1f4zIRZw6DFXdYdTyqGTlF3KtGPydw6xEEz300Y80XfEVceTfXCCCro75VcFOJF8g
qIbUk1eyJkaHpglirgO10zBbuQ0XXdImyUEBk2avDD7ptdmtfAiwj6M7bVov3DrWtxQ1QS1aP3eL
S3KACwuNM6pg+rn7a2lcT+mIrXh0t1HEiETxq9SnvTWshbJFh4CDQdX5YIR06aB5Q1q2ZUMoL9Jm
M/o/AZPpHfI9d3Pqb289F6kS7y5qIUK3tz6Zj533V8P087Ljr/0I8feTezFvHS4TjYMXx88hjL1t
dJij75dtLDolNQ/xpAUZJdMRZG4ZqkAFoqNH2mS5N2MMUXD1IQivnJJ5whVryyv6Y026pgI/ma2q
5tVpwQda1/DxADcPHy4vaTFenCxJvupzM00YjyNI6mjp+N+C8q9O8okFKSI5BjCaggkbSDq2rf0x
gME0hBgv7WGffaqhBri8IBm3+fo8o1Tz+yNJ4akbnbge/Z6KUYxqx/g+SVCEaN4XERSGPinooRwL
6GBhqLSya8vodmHRbgI8MlmDlqzsrRxUoCgZ4ihj5SEjT7Hz4EMFdXmxiy4CjxpwDoA8bygH5hlh
WyediJJR96vpnPl2tq0v+WgUKznTYjA5MSSdrmqorDG12dQxedayBLYhUt0MWZe+WVnSmiXJ6zW/
NsFiYSmfrZtKLw40Imja7/Li+fLeLX6dkyVJnu/meVca7UDAgNcayhSUeuo131/7PpLvT2Y2FHWH
jdl5zEJjz2CPlmT7ywtZMyI5vJhQN0IVN3P5KIn/i/75ahK3/FVglQChLd5Z0vdXY7PJzBFHyzRo
euFhUbJfkzoe22jF0ZYX88eQ9PmNIA89M2DHnMq+y4wXd4IvtHZXnGzxHmbK2QSiacLIZ5xfFmU7
OAXjCOJRbDl3Oq9ihjCQAoo1C1rkSLtzA+2/icK/4l5cyMN+2xT+eHJBFWkFTNHCZtc/q9q0x+PK
sVyJfos3FGg6wUNEiiFXKks1CHlxz7wqil9JCjVTf2NGL726re0rqNtv/7vnIcT2ikm20TqQvCJv
4y72Riat7TBXrysmj3cldNjXTVKkK6ZkUojXsE47DDoK0HeCGu18+5ouqTsYnCIANvNN42kbRN6O
CeykYXFdlNdeeyUekUPS7JOeEfz5wXK6f9rOPDRqC0sixPRzO11fXv/SqbBMUMtgjAQNv3S8GcGG
+CzhN0XRuCOVQ9MgR2Vi7PaX7SyFKgssMRpCjH6hO3m+9iGeynZ00/iYBh+n4Bctncv//pLXnP77
UiiMQ5+KkJLFx0LMxSFEpSWbJPhcTt225oJksvqyvcUXOBhiwVvFTBIA5vMFhQnMDHMrFuQN1VVd
JebVnNjGJh4L5yYomfRuUg8+djthgjUYsy+TBxb08o9YijQCrQXQiXIgQ3XnvwE2vbawmFo6asGT
HqhbGjuK/XTZxtKHs+GqQwgEGhNG4s5tJPnciaHC+Jin2WPDa38D2GltvnspmBGSGZWkjqCCYT03
UkXVNBVTHh+rJje3nRr2WxVsy64vyx9N2XNZQ4bzF3GGBiOqrrQaKe9JHkm9tp7UYoqPk3ofNI+9
BWlx8VVjiDLL7idvjVtJfAv5eeYIhDD8gZYJ0dn5EqPUo+IedszExs5TCc1g9zXWb8b8Jhr9D1r5
gffnincsWkTvD0JoAJE81c4tFoYapQqs7Me+2ZPzFC5UvPYExZUZUMp0GHodv1SWe3XZX+TheaKc
qb7O6bnMeVBTlKOcVaJePwZgF344V2YKK9+dlm677/4LFRpoib3xWE3XjJyDeO+Tw2xDIghYI1gt
ky+UVPkljEnYTN/yLDYlr5pCtTIcHVReMvAkaKPdfKPU/gd7qm5V63EYX6a83A410nSK/w5+gZUb
+m1Iwjx9MCacaFbBeXS+/1Xp2FM4N+GRuwDOCJSp6P/2jJUzk2t+pYu1Yu/tIWJ2hntejNZSxrWk
5aZOmdewCIbHyoGbu//WlLAMDT9S+yrM4uvLX3nJFrO7QFTovTLOI3kz8upZWASADoy+hLTtn/mT
4swAb2GkWJnaeBvjTJp84BAFHQOSItIx9brQCZOCC1oxfyVonXkpFOzRSix4e1SgPyG60Z5HbeuN
iFSmtUo0Z5RqIEbd1FBqQ+LrPU/2s5K/6J+9YeXFuuAZmIMDSyB7RRfz3DNq2E0tpvmpNgwp3QRl
Z/ifTf9KT27dwiPh+Xn5Yy0dhDN7+rk9BfxDlDc8wzU7vSp9DcYI6zYNYfzW+icDlGow/prbbwqc
9tB8f1+xLvzuPPKJzf2zWskv69AdB3eirKGEyo3jjohs+ohqlIcmOsQJOpGdtW9K98Yf2itdhee5
F7Rra02zhQubnyEaK8ysoNX6ZshI9d3CEpUP2xtv9Vbfmuq3KX6ChfG6gUzaML5OaHD0xtrdtuDA
HH8YiwTXG3mfOEonSbOfqVrgFWl49OwEOh1YVOuOruqaCy8UDQBtA60T8Hfqf/IdSjk1sqYUbPU8
/VShD0DVc9omZoggmgbfzObRurWv5x7mPmShVmjBF8IBYZbiOCRrdLBe74STNYoAUU1BRFXJ+aGN
Deypn+r6xYs/xPGPFW8SkUXypjNTUs7jOp3pKgOmquE5nl4K612UMewbfHTma9M+QKZbFJ9XbIrz
ccGmXAUxZ0craXZwXmHVbN6F1k1U3MFbOX5v648hnBn8z/SocF2vGF5arOAsgmEAsmCQdOe+E/g1
2z1ydBBLM/sXtXpOXhoVMaSk27rtJ9MNrjJl7TEuIqq8WtjrSIrEpBzJ+rlRv9DqjvFgXpb1XhRe
fddjZnKGLG8lDC60lkHdnViScks3gYsgEHWuDN0+ptmU5nMOYTxPIsNjdhIyzhQemTvkoj/oOnO+
3kcfbvDLe7x0PHlnUji3oXujOnC+2hE6jFgVq+0VhF9rZSg3vgMcwTYQT7lsavGI8mYgQwKWgBdL
Ozv56CFl2hQxUskwuNHepOV7pDUs56YyTWTH3CcN/vLUgQ/bzPaii6enyTGM532t+4+Xf8zClSeU
C3//Fmnvbb2Pja6gb5ZT0itRVve958SpN3BmbOYuQ7U02q5Wn5c3+49R8feTOOExBCSe28RgLXn0
ShfWKufKHV7+YmkeLWYTWQTaIdI2MypuMbLgcVxn7aZ2r43O27XwG7lm/RK7uxlu77hTby4bFfsl
nxoEGgGi8RDDp6U8pcj7zlZDjdpICii/L03kHgx0sS5bWTqbp1aky0QvlMCtBoojOkKDbajfdNWD
gdDYav980ZBG4GZCle62Ki0nGy2IAToF96DQtQc8hsiG5fyC6WC80prAXcnyFnePZNlkoo+mtjx7
1M6WO1SFyczOBLJkfpiKNcK5xQWJ0TrSY0i95EJP0iHVWinE8KzyIDO711T0x4LDavVvKc8QJJK/
DUk7101KPo/CkBZaRwfKqCrUkcrtb6niQ2Xc28g7jVeqF/+gLPD1L9zjxLbkHqNhBXUr7mF7vonn
qyr9UEIQpQXTihsufi7eVZSM6NOiTHp+jt2SyTTfYk6DfGrLaIiRzfvLK1lIkUHyM/cmHk82j5pz
C0ZaDymDCeDsdUhYso8+mbKtfUnhfy5pBzvjylW7FJmYHND4bvznDe/wpBh9zERfdJzaj3E/7pog
3ejwsF9e1aITnliR9s2wclVXCkDhw6+iRQ3ceQDZP5fPl62If+VNKDqxImUNJZkoY+GsZdTrTQLz
foUC9vhujDv4WVe+09qKpO+UeTndVBDGx65s7lFNOxThy1h91uP64+VFLRqCHYISpSCOen3jnFwd
XaL0Wqvi2pU67czqCRqV+0bdjUG9cksvesKJIen2AJtUW4F4C0ICROKsieeZZ32DbtFauTIWvxOj
imCIUMt40/qqs1Lz8oTvxPD2dkIqkxbbJ9QoYLArwl+Xt2/xPJ3YEqs+2T4NNOQ4I3RxdMxmfj/k
vnqdTe771tFe6gbmmTybvtvQqK4cq8WvBpeHS7CgUCmXfbUG9fiwo4PvqCh9OAFjA0Xu/5Ob8NlV
YTyunK/FuIQqN5yiDGjDuX++ymZWJ7OyMAcFGsJbRcJNzDTXis8veQhlX5eHJKQn/J9zK3Ptl05Z
pv/i1zjDrfGwHmLXjEgHK0rcrHcFRCXRDq2FQpp3bxdrJA5L+yUw9AZMLDyK5eKuX1bAtD0KEY1j
VP9oPfyHlhIXK6/DhcYHMtwnZqTPEged2U45aR9aDMVNHlcGQLX0W1rHGSKaXgxUVkN5rZ67/eh1
9h5yZ3XX+wrEVLaN3N+cZJshtY0bpPkQmkbF9wC/x+oUgyi7yHHz9GcKZz45I2Og2/8iaGDeK+yB
lnu7HwPYBAzrxjUPnX9neMmWp1i7WoBaCgVUuSBqguaUaSHJtGFBBhLNVGhIFu6AzyHybOZ72Gsy
SiPhexOJo8vxYDFNEbmdC4nla5X0fLHDRDsKhmmgGWXp7ctOQShtQA9ByRFmSXQ43aoOVYTc5UFU
tkX5tbbgubz8IxZ9nINKxmK+Htrz35DGg92Fvs7loX1jys2L602YfL9sYynwUYlmkA5gq1A3ObeR
B4k+6H5Cg8tBC+NQGc0Obe8sRxvwOWhWWr+vlbs3LnRiTfJ0zStsNTcIDZEOe7u/VaeJLHNC23va
9215pdTfMmMioen2rt7cXl7q4mmGRM6gkskUupzi+v2EaymEjNFHnByF9DlaS/xE1HmzvhMTkp8q
46xMzkCANavhKtGjK127a6buJlY/FcaThbrlWmK2eDJOLIq/nxzK1hpixZhZVGz+SEfF3Xgh0sDo
BzUomcba1eUtXPTIE2tSaM9URXeHGW+JAc7OVf1exNwuqP+i6MCVaNrM2MMmokpu4mtur8aviPbk
uYq/x6inrrc/lsIZ6TkoYVF75EI837mO3noaqlRX0ri7a4tiG2efZhsUZ2tvUsfcuMbAxHjIuxhi
3Clz1yqSS3tJ9YiWHoKlNIWkvdTsyowKWNCPlv4rBf5C5b7D9OUPtnC8+dfZQ25jmjlyk8UwskjN
C4zUPX0cA9W37jqNjR0v5V0RFht0oC4bXDgBGHRQP4RK3OTBf76rYAkmx9doVYKL2sZ+/N5EEjTW
oRebvCfLig6demhhxb5sVZwr6dwBf2QIHJS1Dk+WFMVqxa6rzq7iY+1RMLJt5VMTJfctGl27XHXS
/x6XiSLgnEEJQs1gCc86OXOFieaDOcLfS7M+pS9WaveD+3B5RQvn+syGfm7DinOQ4T4ytS1dscn0
D4kzbcLxfuie6miNonHRS0RxXGjpiNf5uTF0zHXDCBC4NefX5i6KgJVlhldw0KZXhTo8K1WAUO9o
v1xe5MIRoLvDO5bJFb6dnP4WJPaqlw7x0Rvc+8Bv76ih9uMKeHUh7JOGwoYEZpvik0yO3th9p3oB
RhwdXMULXJgr7rDkfMDBGbhDkgepACmQjFpjMaDlxEfoQFxGxFF2AzOX+x8vb9aSR5yake6Wxsh9
Xgv0q6MU+oz0Sndv9ZuoznZm/OWypSV3OLUk3SkUYiqjnliQMyEnWaNOp6pfRqui/aMhmLlPEWS5
bHFtC6WokZvUldF4io+G92w597CD9kj5MRpx2czawkTwOjm4njO1DTlQfAy0W3OAuUUpjqLCkDwl
Vb1Jy3olGC769x/PkIvncW9YreMb+PdM387xm20j2N+67NfldS3lVXB+0Vpi1IQCjQydmhO4UnMF
OnC0iraVk33VDf1WHep3cdH+qPqrXn2pX6yQItFcoFxy2frirtLrBjUIHRNt6PNdrf2+9htDAVuE
drHTlPnO1nLGgGPUGxx9X81wyPz4/zMpBSyIfvx5yDA5aNr7tAt3I7LRWgyTQNPcmmm5D4PiLwKy
6Oj/b5XSFQOTX14iUJEcE3Say9AOrurMQMBiQLG1DtMbOGqTFZOL7kMOJF6HcGnInaYS3Q+jFrBP
Pd13NF5jamKNvVJaXjTi0AhgnIVpSZmbaVSaktECCvNm9wzKLoTgf62RteggPKbExAqELbZ0utMy
jKHL5B0TDbrg8GYy8btf8pYCiKbf6Gsaacun4cSedMwTpQjzvMJeGcUPQTVs5vKAdDs6mr3e7FVf
32TGbZJ+LddejYt7+cewPAjlKZXKILlBlVS7zU2mymx3Tzv4w2XnX7YCGExcmZw3aTvdNvObaLRB
Y1CEdYpDndabzry+bGTp1hTE62K2hKvTkdwd+jAnajOMxJZ2TOr0rjf958smltYhIFBU+KBdgIz2
PG7YejiIpz4lHFDNU/5seo+wgv2FDQhcQIHzi9+0L3MrKzpk20hH24PCbFY2oaRByfeylaXrC4To
byva+UrcoIcrww6I8/VDbsz7EbZ0LTtYirVyobwOd8mJ7qklKdbaY+oHWdFyUYZBfaukVobmhTPf
tF047uuorHeB0ToPqgKjW2Vm9odYTx+aYfiKCnu4UYJ5vC60INqUJgrHIbTxSFIiXzqGKoSrtfvZ
tQMGlgtmlBsj8G6rGHWVLErDa2dsu2ML2BrqQF4pfdCssTwsugPJpwA20wGWUQR+aUCFQdHzOMfx
1kmhrdfuI2ftsnrFk7zZQaYyGR9hKBU02Pm3MvyZx1IAMBVFTQCqB8+YUOPMBHIf6Ws9ftTRXjAF
ThXcT/0Q2vGTFiM3ZH8w8u9dHO7mobhthncwpmbuAzDoK1V/DBR9a+X7Nn2nRLCV4NRXlz1sqUZo
iCQW+lKap+QU5z87i5nVV8OSJLO8i4fsIerBY84o3SLAq07zcYrD+zYD1ZtXobfp4Xs3i+66appN
4UQ73TEQY9f3fjWpK6nb4mc7+WHSKU4MOy4bC5Ct3Y3bMS430aFBfPny8hejEYOegF8Fl4k8f1ZV
U8XHrEncxo8xAu6quhKLFk/wiQGxypPMMGyqZlIiDAzpDl5Evr2u/5MET5eXsXQRIi/+exlSYl1r
rscX4PTq1jtH2Y2ATGHxqxWPCu9PPttla0s1TGCVzD+D3sBr5F3rZheC74pPQ/5g6PN2cBgTRJUH
Kv6m2cW1dseztVfWsmxxgt6csBOz0l4WvqIVM9T6pH17F+45kyxwU87jVgudTWN4W3tEQ0er1iDE
Sw+k0+WKb3zyDaMhctNEPMsN/70KgISFacz9IGhTk4Ze3ttFWwySilkFwagmRfypAVCPnB8Jt3NI
28TfID97TZZz0/gRtcU1zs7FQ3ZiTgr7sWNFvVlT3/CCZzoAzFM/FtnKVbmYNoH3ho8MiBzU6VJk
9OrMtIoRCLbuj/ZWK8PD7G61+dlnsDSDRCJor8tMeYLpEuHEx7/Zz9+25eCfz1XWjwO2h/SDPzU3
rdkg3e5sSvfFi/6mfnOyUFlcL+yVuigdoO0KTwdy+RQ1LNCHD4jZZH8Bb4TyHpYVMdhBT0yK26YW
FjUibPHxrkQkGKWLa1cdV8rqi854YkMKwXMHJVg2aPGxQVSsRbF0yp7tOt4NsDzTmLn8pRZd8cSY
+PvJKeM4IPwyUU7JnPKzpkR733J+Iv+xu2xmOXgx5Al1BMPUqiudZrurgjasmbwpjXozWen70rfu
yuzQF8WtkszvyvxQetvs+4pZcXDfBC9XsDQJ3j8az+fLGzs1dzIkdY6V3+yK2Nlm5aNZfWr7T2OZ
IqNVbAy6QddztQZdWrziXPJ5LgHYyF5P58m+Ktz68QxpPSTlmbN1onG8RReuub68vjUr0vJ8jXHO
WhdWIJncKk457fyE8HXZyuJtSs9ecBtCBS73mc0KAHc2knUbcaiLSrC1RcOJC2gKES3Rtb8yBwEO
3TpqibKMWNKNVmhM3HMqtPrGLwuCofZTnGd/sXeiJgueh74g4sXnrjEhwRgNA0E4RT2J7HsKzf3l
fVs6W6cWpK+jB7GBElFDbur8KBqauv77qlpNC5Z8AMQaQBFgADCNSnFeiUYlVQbuSaS8mVQcg50b
JztPi3boRpbTdkzvtexGQdcoDz5m+bvcr1c+2FLAQmSCPgGkexBpiF944utTMveoDfDBTLiD4WuG
N6gz951t7fLI3s1W8vgX+3piT4pZZuq1XpthT8ncW2Zbt0ZX3ivFtJKlLlCDmIz2GChVQWtJviWB
ZasgjdJsZBisQyaydu69YdqU1YESzlZzemjDQneT8VpA0U0ZIeP91K0xbS960MkvkHw0itWyzyd+
gZs/dbV1NWfe1o3XGCgXPQiVOmjs4EmAN+/8+/V6r1hJy2PE9Y3vYWC727DU5t3ffLQ/RqSPFjPx
nPti6I2ne1TpB9f60fr5yidb3q8/RqRbJrGa3BhmkVhF5Y0fuLty1G5W0aKLVl5BJFCSMWss3gUn
/u72VVy4KglHYVdM1HfQRjV9Om5mRcmuLu/a4tFiYFVQvAM9leX7Sq0opyDGVKjZe+eLgnLVWNxY
Q7A3/2rvwGPgbkKTSCZ/TMPCogAxi1afinDYNwEZbbKV8uTSVSJAH/8zIjm0YbYWgZ90w9Mje6PN
A4pBw+RcGWaWw7tjrAH2FvfPEtpMPLQFuvf8U0WOWyPpouLatqJRKmrjLej38ErRknqH/DfF7Qgp
08sfbWko0GAK8bdVKSSbYVbObU2jYG7qg97MW1tTrycN2pgi38+9d+tM/U5/Nnvvaoy8nyC73zlW
cLTjD3MSHwzlQaAlBFvD5d+16LfMr1EZBp6GAvb5ZtBRrfTZc8n1qJMkznVtBlt3lQ9izYq0eAvp
7smqPG4DlQcGPS3v0Z7W6pmLfkS79lWQixE2ycgQ5GpGepUcC93dwXjmq9AaedN27lccdnk1/zOE
8Mz5nvkFUwWToqDMKrgaevOgOu0Goai/iY6/10N3/9wMLxc1bnrWU3rjTg+8G9tMdukqGaX4wnI6
LLrc/24bg6LnZswmVgR+gMljX7+idfaBkVQPnduuvRfDPuC1V94yS9sHZRuz1EwCM4YmXS3lMITV
rBJUwuGfcH6Z+vsuWqsBLtqgW0vVGaA7bbPzRemFUM9LOG1WHt+EhXnDBGNshStfaGnrQG4x2UdK
Ksaaz60oitMEXRInx6iZ0Jwe9wmdVKrCmpJvlWrexPHK1i2FLkvohIkpNwe9zHODBnN0xuy3Ccj6
Ltrk3eT/DObI2bpV725LD4po3df+Jl4CXoFXXgDd4Zw9N4qqpef2Q5YcTfNLmV9x1V0rT1a4jery
+nIwWtzPE0uSZ1hDXo95UCdHvx+uxHRX6F/Vbs/gNhHJq4bgRjXWAuCyTR4WzHgw+irTP/TVoBfG
PCTHDhniDQ2u4rpsjfR29hK0RZJR3fOe20dJbK8goBafvxA2/LYsxaup8Mcyh1jvONUTw3NaAN5w
uu86DfGmLRCYcKOjyFHH34FlrtxGS8eD1EGUtaBEYST0/JPmKUNnemElsFUnn8d8mm7NKfkSTXaw
EioXF8lEiwfFACqJtikvsgrdIo3II42h3Be+dRWh1p4UV9b3xrDv+vIpG7xd4/687EhL5+TEqjyc
rU++22cmiWWh3YftXV4q4BD/GYMDgosrW7l065yakqJ0NujQwMWklxmt9wbcTlXfNxFy9Gu6C68I
WDlQn1qSArXCmtREoFzqYpNH6b6KAGqM2QsonsSnaOH0V4mKnv1EP8cfvnTZdTweiuF5Lvp3w9pR
FUfxzY8Bj8BAMUwOtI/PPahzgswJC6p5NgK66JSMWXl1+Rsu+SiM8b8tSBsb0WKARgELsO0hFe/s
2djVtH3ZP5mwod1CJvhmAuH/knZeO5IrObd+IgHy5lZKV6Us39XuRmgr772e/nzqA8yuVAkpdP+D
PcAAg13MiGBQDHJxLdEzyPjCgQw30I4Js565yCQAGaHn7fqps3NlkO2mbV0h2RqGXHXSN6YXl9Cs
pDD3JvL4KjlIxG9/sK20gs64cXp9k5RiPpD3B/bfQhffKtNINRJtst7AegWk5+h+eGjqGA0qWTzW
6rEfoHKzxIcmEjZSzFVXYYyJDpQC7fY7FKQXGbKvzRAZ/5vp/fb91+uOsnoD3/z9RYgpQtQF4gpk
EToGRVU9GNlRC/I9vKgbC1k3NEuSzYqqJDCXPo/MszUkI0VYFYn5IZkQHpKOU3YQQANfX9Kqa5Af
wZUy8yQt++aaGpH3zSimJhWdOglnfdN9WJv7UtF21RZAfPWmvbG2cMRAqWN6VmygYN15Jh102J31
r9dXtLp3pC50HdB/eCcTOclWVnew+p3V6KURd4ryNYL7YMMT5pN+5+P/M0JJ+fKATBQSAqS3/3ia
AAEvHKCyzgT3L5pEJ0GJ7GTYKv6vTXDD0kVrEp9ganM5CBh5WVD1CrisdvjQa4+CUu1mEl5QrAcF
tU3YGAbkmYxir+WK4QSNk2blvoDl7bZI/17RA7eEYgHMMzzW0hKm6AmRFDc1vyWEDbmZwrv8TySD
Osv8l1r2W1OLcFKMfRu3MS+6SAyOtVjZtSRtZIOrl4A3KWxIPEzfgc5gcg16feD9o9R3cmDuIHC2
S31ykjCyN0meVo2BwwJHzSgGOdGl61hm2wlNgbGqDj6iT9qo1UHwUQuFkaRAB+D6bVi9cX8IMfBJ
xuAXn3KFb3UTA+OnWvnkGbFTZbcJAkTXjazGXWSzgPsCLgO5ermkqi/qWDPCmOE64asWGeOjyDDu
w3Uja/cayBfoduYtoGhe+AHzoqUWK0V8FqfMjtI7ikgN0BFw51m7YWrtiKCrAkaMHDP1r8WbrtfS
Qoj6Mj4b0k6clGOWBDszGW8LilJIvByuL2ztiAxqIrCGACzivXW5e1aZdFrWEksGUbfTHGnVyHK6
bOv5sZqAvLWzcIVMHH2BzjIth+QMxaodwHRn1J9KEDwwcR0ks7KH4lcdbwWu1YPjBU6XAFptqIUu
19clSYrSJbEi627rHgaq8lOQ/kymaPcP+8h4KPxbDOSCGbi0g2YnoNiQNzLcV0Vc7ZmBCKwthZ9V
13hjZP7/31RfuyCPQ7nE1eOMZhc4i+RFivUa9O9t32zxrb+XtQa/BIHf/5a0cEQvzfq+HedYMR4y
AfU9jTKQ70hfivqo5/J5nMyHRHzRk8nx+6egAWlVlzfMmE2BvAv9r2n1lLY3IDUsiY/7MyNn7VxB
Gkrt+frer30PgfqjL6ZAtoEux+W2hJnk6bXK3meJYwlfZV3Ya81PBAaRV7jhgeL/C5z1rcHFzph9
rYZ6C4JWrLxdYxW7Gc+ajRv96dXTfrOshevSYjGGUMRK0/7KIKEX4pNofdCiXVJsKX6txVA64bwL
FGbwKTZf7qACfk4YRsJbZ3g/rPjU1cOP62e0GmfeWFh8eCJvkBqzpArQF/m+qNIIKqzCiRot3F83
tHrhmYHSId2ixrIchgrS2gxrmdqRFX31qO/F/W3vQTqz9eJfPZ03dhYXXszD3tcEijhUlIeuR/7B
HUIXcotjUXXocDte8j2QX9s2c8bBtfrizoj8J7jHT9k40MmoNzZ46/csLkFVQh3bIIx8ht0ziE69
ZrzksxR72R79JtxCRq0eJ4kR5TJ6yKSFlw4TA5TXhS7nyllg48vbqpvsfmtOd61mNSNdqcpRVuEb
dWkEZUSrn4Ypponcfy4D9UkJ6wMdQT3fUcU6ROB6N3KJNQI1xYQ3mLo6i4NT5tLkFM/6bowhn31T
cXrh1KW3HiKkBs3d0tXzfKeqEDIxE9M6uvHl7z2XNMakBcUL/d3bIe+tMRWSDNvCozB1N1bOVHLS
Opm4JfWzdkf+s/TuAYF2Wy1UIqcnTeVtkAkHeKt7S3sk87f/L2sCfX+5n5SMGkPXsWQlDUPV4wPY
qzshbR0xjLd4Ptd88u2qFj5pxXEaBgI8SuGEXrvwtTIfh+zbP6znTwGVWS/QPEsbEtWgFBH1c9Mf
VTVw/fouzksnmeqNfGIV3Wu+sbQIyVolCL4od9zn0XQo3VjAX/eWtxOYk5Jq/affj3fJUB2tNH0c
I9lJjezJSPLHmURKmsRTjcpr8hpH3cH3Jcr2xjHuvwT9dBrF2rKZ+rsJhGaywVvyhBK30q71iwTL
lmagWIn6wCI89pmfwCbPz8/66TXSFMjsj9X4QzIDx9ScWohdhG7vtdR0A7+xGfnciM+rLm7QiQST
P5d/F+Gwzduih4uey5R68VGKTP2my1PlozJJ5X0l/IOUJZn6LOTOq0pkZHR2zjepGcoWQ4TkBM5H
E3Cniq1+aDKmDyEklU/XfXA1l2ZCClIeGKhkw1g4YaePdIsFbOXeYycUx8kwcydPihcK4beiOb6a
frXXve6gpPXjddtricJb0wuvbIJmKMZSis8JE/AognTglDp5q+q6epNNg2LX/EZlXy83UwY8Rq5H
3V6DzpWbTI9uuyOy5iG8uEG5UH21+MBcGpk8ZP3q3CO9zZqbychugrg6xW1b28CNNgpda9sGhAF2
FKQpKaMssp88VurSyAQewnL8YlB+lfM62gi1a5v21sbCA+VGyPSgn9fjwwo73DVTttvMSVc3bU6t
TIhzmBNdGDFL9KK1xCIqNcMh8b8WtByCsD1EELb+vadZbywtjme0OArNM7Gk/Eb/wBa739cNrO7X
GwMLJytK1YsDhEvOoXiknGXHYD82U5it/VrkE3DaRh6TynwvhDslochS3Y0d5KfZ4R8WA7gBhDwD
8qBMLp1Z61FtEgsWw9xOTu8cWPVmE2HVid/YWKRjYIriMQlwYtR6uxrVGlRtr69idbdQQefcAfrz
9rxcRVc3TO6kcXIu43xf1c2xUZ7KuNn7jNFet7TG0MhbB7bmP4Nn73hYmNrxy8xqCTF12NtyQEIn
CHG/k7QOvv5W9mO38z0REphK2Kle81kZvbsWnSJX6+Jwl4uwcRpab1emoP+9Y178tIVjGsIwROgD
8brsKqcfbptEtzen8tc3YEbnzlUzaOUXIUnwu7QdWvAQsNbufKADkf/ao5mt+HbufaRVqw+3gtHZ
ql84oU59gWEd0Q7+QcydDzSlco1MAyCeusgQQ0PqRCOnymBUwqER9lYsO0r+ev24V+76hZHFF3PM
fPNPr+E8yx6GCoIWZmw3xhY15Ir/MtHE6DLTFHyW1cXJJcEQkiMAIRAiY4eCIzQHOwFXhjXv728K
hB/UO2ZwJu+wxel5qVZXuoAlfse+hD8paIuDZLgaJD7Xt27+zYtmg2oxTwt2HaIZeI0v7ySaI0oj
NLynqSgzftWot0YGdnwS6i9UjnKnCwt/43KundZbk4swYBV62mgS1Qjgn3bhjc+JGu38SNpdX9na
ac3jmhB7zUQwyzQqriQ/m6SR0+rl3u7QxTyV3SloHzQt2VI2XYmdDHuRH87ETzyj5t/yNj3MuqTV
mHI9J4Ge2Zkma85gVVvP15WNu7Cy8D8xKZBppGdOSnMY2sGOZxmrYYvla9UKm8Y0CJTwSDldrgWd
rxJtwig5o0gbNNMzDWuzKTcSzdmtFm6nIa77PyOLpchJEKYm6qHnMjf6PcCVF0gAtF0QNaYdqnmy
b4TW3EVTtPHAW18cpeKZJRgFoUWCGwVtC0qRIrUoDeFOLGv0EPt+Z7R//z5hff/ZWVzgRLD8UEd+
8ZwV0cnKPgZGb1v54Bjd6bqXr9xfDIHem2ctAW8tLlNflXCKVVVyRr/g5MFTspPVezmRT50gwXoY
BzfX7a1uIKMFfyRLIQpf2FOstgqMKoM7LZUPvFt3AmpfibHhHmtTpHCgqITTGZTG/7h0QibxJzmp
WVYP6p/Ogm8jDr43YvEuYHR0bL373vzeR8Znv/GcZroNdGAj8DjEH2C5hSng1cy2Vr4STy5+0mLl
mhVoHuWNZKbT7nixxEh+8JnpoD24vsWrR/rf2pewHynvzHHs6uTcea+Dp56kGlloI3ey4ZC2+Yb/
rL3kYYJBLZGh3TldXlz3QK4btrZIzvkoNB/bNIluyl4C3gTgyhHSNHsyC7N9zqDd2U9RHO2QrPwG
J0n0VHaZ9fn60le9S4codmZ8pq2zuDY6cgF5NOFdsMB9EMSS74MhIvrjb3wb1lBIvNUgRuI1j7KK
vDhMc5KbyRLYY29KeptaVUvg0bLKVosnOLoPYFaPntoeOzimPfGoxr9TepzxS5w8DcGGs68t+s1v
WYKQlKmLk0HGsaKaRxdd92DI95tTk2te9dbKIhGb8f4o83DOYvxJyG1VtVGhVbQvW03htWvy1s4i
wqpKndaKyc0VC2WfUi9Po9op01dadRupy6rr0lindjxHQOhXL4NEE+mWL4hsXFc+GfWO7h+xYdJu
pehGrneB8CIY+1hyou7lupeuVWhIrf8zvMg3C6Xn0xb2tDoHD+Kh277dT4qdDwe9+dM6Az9kd2Wy
4bSrfvLG6mJni7ZK/MBsuamRbgtgSWcRx82Xw6oVqBwNalrg6ZXFpvp1OtbdVJLKQAXk1/D09dts
F6vOSMsWoIcI9G7JCs1on1DpMdcPwshAqY4xb4Ia9hMEy5It4NbauDCfRji1ZrSTRP/r0k1Ab6dC
p2bp2VTbfSNLN+AxTv50aPQXuBG8vtv75V4rv0bNPxwYUEdePQy1A6+Zd+FNVhiS6fpGWKdnr7jv
fZpUaN0nW0bWtnK2ME+6ztCFhRGtklK9Nqz0XBn6z7YXP6CzdRhS+UMBUmhA3+K6788f3ovEjZgJ
TgimHzo3sFMsPhfjQE1WiPzBhayO5p4gSoeAVLSWXF9Rj349bOzhmj2WRryfxdmgQLzcQzNFmm3o
h96VWyv/kRlh5RDY/R1qQtGhy7RvNHrMUx4xinJ9oe/dhpXCKczTgfFQ+NEXKxVL3Rsqse/dpmV8
JdWC+HmI9U+hOlmnLI4fRKX82TaifFayqDsHKEXcWEombwS5d8fLryC2MZs6X5d3aL0+g5WzEYLB
TVuFyuXXLNPsxCqPVuGKtMSvr/ld7OalCcRG49EJOyGS9JebXXVaXPixweEO9/Co72NVuwPacQoz
fcONVixRu6fKSF2Aqua7b54wDWmFhpA7gvEa+9yxzHgvC7GdBluoijVTHB/89rSL2cjFOY5TbbYQ
+I3uABTeKm+R1pmJELP44/XNmzdncTOYoAAdPut2zVCvy80z0lyXxqgdXTn65JefoVC//vfXHBJW
LyB3M2WF+C6OWbSDUiU2RzevwoNgfIykzAGz5ER5djYT2PUzUt/CcCb5M8jb43Xra6sDyDlnZVQl
eOlerk4R2wn9emtweQFDs+CnQACTcov3e+Ws4D2kaEWBjvHDZf7XDFJYxQ0N9VrU9nojPlWheJfX
VWRXlFuur2glssAfQS0H15CQrFj4hSxPkDnUPtupF92u6dDt64qe2blcTr+HRiie4XWg0ZbWf807
DjcbhVyybSBZYJnnX/bmuxBMRjiOqTa4BcowgdTM7lj+NV3abIT5b+IHJQkmEy+NiIqQS4kcjK7I
1Hxdag5GZHnjOb16XvCn8gTlswA/7aWRESZ/JW7D0W2TX3Hc2BIZu9U75v76Ua0EwVlLREG0du6c
L8srueyrVYtegJvoPwzhoNHJSZJb1QJR3G1BH2ZHXlxjrtb89lANOAGWnT5NERovbMLJpRh+TAv/
Qzelt6PyOxJlR5YdqXpt9eHp+vre5VyclaIBPaQdBo5jyUU79JlQ8lMGt9Ej21OfMjPZUUDYcPi1
XSTcMnA7D5O9I9CzwMkEeWiMbgGoIxb2Ra38Ssbivi0Mt0+yjTNbCRhzKwwWpD90ekuKuVxUqyqu
psnNwrb6ZaZJ29lgyczn61u35oEQ28A3RXTn1Bbpaj0keh6p2uiGQY3kr24RMxRNeehion0uNfIG
AnwtaszUvfyXqjZl7UuPVxq1tzxDmVwpS09i4SqB8KOr7MqID3U5HWBY3chDVvyRr/JcqoJbhFUu
wlQdtRYSp4HoTlqzD6RpnzHOWCof9fqYyvtB3dFR2TC5sqeYBJoDSaxOiFqYbNqoFuDxQrCrDA6N
le6FAbauX0q5sZcrDgk9n8SIMERZfNTma/EmDo6TQWVHb0XXqyXUusZI/ZrDenso9MA8ComaPIiT
Vx6vO8zKAc6le6Cws1ostfWFUV0L68yQJzccnsy6PXiJG0uabXkaD7jAZlj7ur21Rb61Jy/sjYlZ
ebk6uZ12YyRPfdPvLfmoJ3dFk2wsbSWM0FWf+wUgfg1qOZemMk0zsnxMRxdczlGoQamm3b7qvY3x
zRX34KFBpJphVFhbXIFmKJtsVIvRHQcpskOvemK8MGo7tym2emVrpv4IG8C9YZKWLjwkjeMqzNKM
70vhxE38Kqgoumm1vDMZKr9+Tmub99bUwulzY5SVVsJUoj1LsWQT9b1pI1it+AL4L9o6Gqc0k1Jc
HpDGI0dsomF09Ta3JfVB/dF29Ndhj9oqcK1EX8IuFe6ZlJVP2cLr4NdDtSomLMJWaAsgFuXp1/X9
el8E4WFF4sTsMx+UGU93uRgB1TJpUCUW4xdPefjo+SeGXQvxpur/PytyaNzG4ofrVtdOiSEV4tKs
iyQu01B8EuLvQCbca8JoI/Z6UpQ4tH2//ftPMuOe1NU5L8h6lncpUiLF7w1Whzv4XgkJHe9da2so
eX0TNUzMTzzsLK6sqffVqAucE/peu1H4HXvf+kP4kDntTSfcj1uoi5XgR49g5v+kRDcT0V+eWeNT
tjKEZHLpmO98EfBjagvwJUTybTWOt4Ei7K+f18oFnsfjZ5EdZmDAlVwa9MR8CpK6mFwVpVwUPfPX
MKAB7zGNeSgm+cd1a+95bZhDBjFlojZGToDNS3OW7AdGO9STW5Zqf6sYKOoNtLkcI+77U8EICwz1
UWmHaNm6cTgoJ7S1swfdSPTKDkerceN02hJHWbmKtHJJUIDRQhiwnJKRJaQ25KYhEWoDkfwRVsiu
LLam+lbSBCa/Z1Yu9JLIxefQ8+Zb2oimr4p5T17iQX/hMejxbCY/EiOGnCsRAfY38Y0y5BvXcSWg
oQg88yNRgGLAb/EqFFruum6MrE0fbK/Odt0IEROxup527fR943RX10j/nX+4lwSfyzV6Q8mx16yx
Mhq3kMUTQ1Cn0tM/jO2PJHnQvFcGP+4QhjGmXVm4pbiXmTMuU3IY30m151QMxFOoxPb137Xm49TE
DOBshFoCxuXPCiZ9YiiwnVxFeVblu6iPbHW6j/6e8Q2RbqiamCNjWBlGx0VM9014V2SNy6v3r6r1
YtCXLZO7vPqtSc3HKFQd03rw9FvB+/snEYb/6LvC5Ew1auFbPqquMz8nl7j+XiJ87JOtmZ2ja7+q
r4FmBxCAXd/R9wfNuBxNKT4sUM28A/mPIvTBEN1PriZm94QVmmwtJ1icWxnEe38TFVK/S7RxI+99
/3GZzULljHPpzGctvmi9BRmo0RA99OSToBwb62UKNyLU+wCMCYCPFrwXc/l7sZVVmzDiE2ACupxx
DHdjr0Ca8NFCLVPs8oP311BLfGZupzH/Rc1GXeZqrZHUgqZyQcVElk+5SnePhDz4KhXhRsf7fcv2
jyn4J6hSIoXz7tUwTupA9J3c4kdWZsdUaHetWp+rZrCbMtjBOn+o/YwZl8Ad6vu+KZ/SCeaGxMlb
v6Ol2ztqIm2c6Joj4bAm9wUcFP+5vJoxtRFppixypfQLsH97PLT0veRT7Z8b6mYbKeT7SM8zjSsK
EHiGNizjE0X3yotViR3oP3XTd+Xv83uGJZhaoPHEJNQ7di5YzvUMwU7RBaF7gNGFexG0HwUj3Kg0
vo/q2GEBQPWoOpCZXO7aZKKao5Sh6MqBbEdSe7CscMfEhDv6wc6zNs5o7dYBiGE4kSenTJ/k0lo1
aqnWmPOuZdHOS4pdQY9kGDfJ9ufweFnYYVVQo/CkBQ/El/LSzlBoFV9IHn4C7q+Hdq+0SNCNGZzi
5a4PfmZW9SINxUMf+0dFgARjk89w3rdrv2Dhjfhh5vGxJKw10UEI6vMcASzfuh3jA0lsIjYfIRk5
hN4OHuS4cQZxC8G2utdogbPPQEWk5QPEa2u17xr2QCzuTRqyuXYWmo0B11UbUE/ySaRAQq/ocp81
oUuKpuPBq/ffsumZEYrN2ubatSYlZx3zSBuotUsT4qzc1BQeHyRdvhOC6SHx4l+Mp35U5JPndR+g
LzMQHNgoV6wtjJcbrsrlmMvTl1YjIeniXoxFt4hrJ6ruBPkB+c2N27C6tDdGFskE1BY00LVIdIfO
+lj47T4fugPTtU5hyo4Zy1BEG4c0j4/Xv7hr3yVSU/qkKrgvVne5thAVwSDvS0o+1QfdeNRhjVXU
B3Y2Qmh7rD5dt7a2k0w2UM2lk0C/aXER5KQYaaVgzWqGz7Xgu8JQn1FJufkHM3M6TNsCIOWy8TuW
qg4vEnFMkynsBD7CK58sAsx1K+/Tv3ksHRkAOnS0RpYNWKvNyhqsreia4WkE9t8pDwZl8C7eKLus
bRr8AbAi8F60mLu5PKLKU/yoqjuif1Q5agBFlx/YUvT971fz1sriaKpMScs26EW3f2rrX9JMzHiU
t4Dgax8YAjDlTMYz6B3MS33zWBE4l2IcFZEhofuMv662tTP4jtWN++2C/spXeRaNRBqEm0tdc/Em
zAaZt+cgdO4EXZvbwLtuRzB0vVzft/fj1JQykdGGqY2wREtpcXH57WIVjV7nlqlbGp/77ODlUDad
TfmLIH2syp0X3Y6/1Ed4IdPMDZnqTsaz+RIKt8EJjTs1tj1H/a60uzo5XP9pK6/iy5+2+MJGsZV5
ZsBPaxgWne56P7KVfGdY+0y5CaAk+9LHT6pyCl5xqOum/wT7xSfvYlcWkTrmSJS+w3SV34TijeId
tYxqjS1Lt1p9SqNPKoyznwX49kfv4KVO+CEXHosD0/yVkNjW86RToPDP8WlS97L1q5GPlX6upjuf
fzm35UPwGj0Xvp015akWbjOT+bnJ9rKNK/5nqvjaMhY+ZBp9Vymd1bk1o4fhLazypifZcv/aSLod
U5w0DDvivdkGh6l3AsTb7uo0P/jCcxgdY1CCUX5jDp+1IrhRXc3/LJWPWbbT1MxuCpWhhF0yxY7W
oln2Ggm/6963QwZ7o41vy5+C+rVlLD7NejAYVjn4vatmj9S6BzivEO3T/dM8/z/ZnZO/Bj9Su7ox
vN1EhGkzO37QckfnFEo3oeUbnELjXnBi/9No7qD7bLpgF0cfc9Epdbd5CJ+GG/9W3quQ1Fjtnk2z
OZbqVkpf8kP+KAyOPD6oT6b1lEavsXA/QKRp9y/Dx1Kyw/ihu9djO5ftgckL+Sx6D1a6g3DACjY2
YqWVzo2gUQ/9MTodzNpdBqBiNIV64MnhQvoBlmRM671eldNNWuYQhw6Z7EZ5ktq+oj8kY9p/SOsW
Mq1h3Jr1+zN5f3kiskQyLZHH0D6FfP/yh0hJV7ZdH/buhLsA7nEkrfvQUSKqWtmZqsY1f5VIfFb0
BfNS2ieWvlfEG2v8ipCaHfXKftDskTdWYwvwKyVI/kKTcprLL0mA8q8IGZ/gNMdWr07mXAxjVMlM
3abWT+IWN9LmWhabKre5XBZWAGBGuIU/3fisnQSuRf6guH6MALMJuGs/DCfoAEMEtdIA7keq+flN
LD1ED4phq8Ip3IfdMY8dT951+c/8ENxSYDCUp7y1CeP2lkzRSmhk/0FTkB9QoOR5cLn/oRKQKydp
73oMy5YwiafysTHBLObOXKMTpHurm/bNmH5plXNd+HeTHmyVV/6MB75zAkDOkIyT05KCXf4IM6oi
MW2jnh7m+CCIwiOsJui1BY95rN1msIoWcgVwjUiTU2Ub5Z1YOp6XHHPZem7N6SXoxh88se+CykQC
savvutI7UYt8RoKJfXdCSdn5THgIBwvS6Gzq941yUEzXaJ/7DCicoTu+sHHF3mdFbCzYA4ZLZIs2
8OKbU4hKlyZm1rtog4O6iXZ52lEh3HsUCq9/Y/7kpu+2742pxR0qKkktK7/q+ezqz5WfMdpElzTX
n5idflW0cJdkApg/ZKOV8a7rk89dXOyy5yb4ldSNzUz+qTNFu1W+9dWtkqqOrA1HOT1t/Mr3aQgb
MvfNyA8o9y/1qz2/M/M6mHoX7nXjMArdIcukepf6ur7LBARacsG7By9IWI6hmBfQ52zULtoJ9WjZ
ZZJJzlQLKnejbQ8lLcyDyrDuOfAzRnSHLNuHpWkTyFKej5POq6HRD7WsNs/Xl/GeAJp5Gmi5kJ2Y
IyiTtZe+CuiVuWWr7t0cailDhlqqhY1MyLUbdeqOtXZjmsdh/KYKjhXcwZV8MC07k+BBlcabgmSj
j7/J5RYD+/tHE9zujPkw6sYoOgiHyx8FYkSat7Z3e9N7zqxjkz9Jvnpo6/QEEKrs3GBqNpKqlePE
JOM4Ovy8Mwf3pcmhZCrLikVMxpUzRbeQVG0kHauLQgF8pq5HKnMpyFI0Ri80CcjHjG90EBwb+d6Q
E6fujgmdlPY2HzcweStfRbaRgs88Y0o9ewnKqyxh6JOBNUnGKcqjE9nJnXbvi/f1j+pjl3gHf0sQ
Yw6vi6sLddNMEAiUii7JYhdbX42hqpV61yw8Ox2/Wp5wCNNnJehu2vRrt1VAWwlKF+YWgXaU1bGM
RxbYoZ6Wo7/s/zSEM5wcG87x/qk2S9/9b1lLKGBWDlauGmNPoefUtff1gMGtrsOqDabNqGiBVGJ0
49IBhSHMEFLFPYDL3SY1joFYVbaFOV/3iRkFK84TIgwjXpppmKyMmR1kKaThnTyd2s+Wlu+NzDVj
FNVF0JvFF/gSnF71Ni7AH+zO0jvm4VUw2zNKb5kcJVNTF42n8V0sgyc1Odb6JyPpjmp2nsQHDU3T
1v9eqbYaMQkvo5qJLojvtvWxrz6M84+zvojWwVdPf08QhUA5A1BUlMBh0ohaBEEvzDvooRIAfOFz
0f8Wpq9j//F6oF07XlA/jC6CW30vaykKmeEXEibG4Vst3w/5UTWerptYCzBvTSyOVmPsmg9PPADe
ezGs2NYj4Tgl9CP0YyXe1M3p78fl532jzjv3PyDiXsI7ayXtjahJAZGmPbMS5YM0fA+E7p5Zr+P1
ta1uHxVyuHZgcgHkeem2cuSpjRxjSYPI7D4RNFsqso3EY96fpXuCyqKvgmgdnrDwgjibklC3ssHt
4dTr9zTsnLT8ELeP15eyYeYPhOBNsSQVh6zNdcx05kmoXrrpYVLvx8234fXF/Jm1eWNl9HOGm9uS
xeifxeEYBJIdVwNEMhuXeg6x7zdtJlEBMkJfavGpTg34aTweX+5gRXQO7yW93DiW+S+8t8DfRrQH
jNdSCyL1BV2ttGJwTUAN+sfUfykfoW+xN6tYq/GJqSNmsMGxw9WyWAvM8XLZUcKkL8pL2vLPorJT
6pvoYVBEx0Ts1hyfMuvGTz4F+ncrCGwrPnj9Tdj8iP3sk5+9RkN334zKadzCeaxe7Te/bPGsKRno
y9WixWeqT6os2Eqynwxb/pGFT/4sxzlu7Pn7Uaz5Zv9ncPnFkzwVTTD0YtyovEkeq9EHdPRJrw5+
96GSfpbJ107qoKV/ajZLTKsO9cbyIoVo0LkPvV4cXN/MpV0pDKCpPEHZyI1WL+EbKwpO9+Z6hLKU
ILnaDwxdnCrZlrr5MG/Vrai/+rl9u4/zat/Y0cY8jv0WlyL9727k7ksqPrQSKq+erRT6XBvJhQcF
+fDrMWYtXALAhCGQfFan7X5pNvWqIEIsbHDzEU7t4dihWNePz/9ghGY+aCAGy7B0aWRAbTOLaoVP
mnxrFZJTNk8yssD/NyOLOxnkzE5onjy4ifLRb01b1G+abGMhay6nvVnI4nZFhYqqsIwN03vxou8C
TL7XF/GejpnrNOMDwDBREeBBdblVvWmafWNIEAuGr4yVULD2bhujdNpU25k1oz/1L+bYsvGlKCtK
5yIT7FVrj/6Xjd+xEkvpNM+/glzHAp54+Tsqz1ebyFA5siRE7K/TlOKbaYbBbSSPCUpNiaaPdtiL
FHWlRExfvKBQAUNHkjTcxJVhnTqgdclOUEsxZt4uNW81LRvOSCW1PmXaYqv3uPZ7eUbMKTHe/A6D
YEZmIjQ9J6PWINuyNhV+5GWZHNGdGZ3M0wLXmBTheH2XVo3O/gyxJiCD5bNpkAcxhPRmcMvuVe6/
WfVNWah8234W6st1SyvXdIY+kvQzCzcr410eRwc9XdInWIoHRd2pZaCfIrlCQbZprY2sY2VR0AxB
HAOpALDY5cn7SiG0qkgfCPo7sYzBU01neEk94W7U0w/Xl7XyCqQJRKUIjVpQP0tQ52hVqodOAo3V
TvxE0kup07qfITFKfi9G0w5c9kbquxLOQVHAijwDpdHtlBcbyesNRKYkulll+Yd0iq2dCb/vTcts
Xw3F24aHrJqbN5JcHtjaMrkKMjPL+0yk38kstML7U2jUYyyav3yj2gqAKwc363PRf1dAXb6bbA/N
FFrZPpFcNfcgaKicYJgc5OMOujp9qJqtB+La2TGYA4MMLklsXQT1sggMvaEFy2jOdAjHU1NX1i6M
hL3pG7e1kX0udenXdXdZ2815XoCdpBPK5Pfi8AxfFL3UFN34t5Iqv9OmhHHrB1rGv//BDkdGRUkC
vrnsiTdhZUCK30puFr9mauxMbt9Idv33evIU0ubJRPyDUQi6EZfrkeRSy+KmY4I2Dz4bVnHoJ23H
XPuGE65gjWf0HvA2YMYKGeviqPI6rnWqjZIrC8X0pGlps0vJSg/SIA170+qM/Tg09S/TigSoCDr/
ptPMrXHeFe+cVQbm2SptnlBYfDpbOR78UJAl16Q91MTdITGLg+n7d40l74P45/UTXEunLswtvqOS
imgWDF6Sa0Qi+snasTDKnTp8J4RaSXzU+QDpSMUNmX4I4Erf+IzPf33xEsE6VEd0GGhAL/kJhlHy
yoxBezeXctvw+ORN3rG3TNqVd0VxTET1ZyIUGyC0lQvJ95rxjBlXASfhooFvQsBQs/uSm2bBB0j5
s09Zp9wI4odcSw6KXmyAYtYOVKNpAeYag9ry/ptSFnhWR8OMOaFdFtHc9YpzWMaHtPbhfNe8DWza
2vLIvUDZzTyL4pKeQI4nWcz1VHb9wJlECkLU+v3yrvNh56jOEUW96y60uj6Y5MjHILt598hvxrHV
86aT3Xxq7ZnRwjprSXhK6Yqm8tas10pkA0PyP2PLp74+9YNZGrXsth1olU4q3SjjPZOGYfDYdFuU
0itpLDPlwLQAFepM1i8+goGeyLGBBDIoBabXyJppWEP4tLu+getWAIfjlXzkl1FHjGuvRdhGduu+
oa8S6v+PtPPqjRxJtvAvIkBvXskykqrULant9AvRlt57/vr7pS4uVsXiLaJn52ExwA4UlZnBzDAn
zvlj5tGW4vE13Z1oRsBjIyzAJ/FKt/smbwLUMXet3nFMKK2Vbt3G81Mu19MTqXmzJysg886MfVAi
RFD6EPxKBbwv8QibbjjyKIdBpT2U8my6PC1bzMXXbDOvvw42QsHTwLj74tazo3GuK3VQT2E4Myqo
QkjoHBPTuR9QzszSk29k37uoOzX1s2wf88pyg/lznR0h72UgbgOou+bRTOyigUgoCTHg4k6UJDnO
JIMLglZ313x3Moari6OPyoyZbJhaO3s622iiwl+gwqZw+bKFwWw0hSopJ0DI3V2Cr3lpAsTytoet
9U9N6nx8oK/50nJKLM3rMuu7ABfLIL4qZlW/G/ywvzNGtjeyc/llJo3ZFXbwpfA5ZwN80xH45z0U
oR9N3ezuO3sYD/VkKXulrarDqM6BVw+95un8ZTeufVAyOUyRdpuqh2nwi13jK+netkHuoGVo3vVG
abh5Xim7dkBWUEuy+7BXfLZV/tp0o35Iuizc31732lVoQ+v1SlWN9uni+62sIumHWVdPlR+Hd50t
+ye9LJOfetj8M2RUC02ltndjWmsbgdGqYcqeAn9Jb2qZnYaJoxVt4KinWTIPNeQmeZgfygbNKrgi
tGB6KFJlI/NZ8yT6bMDfCF2o7S1iJIkZ4jHUU+0UEvG6QfQwNkAMbu/nWtbNeLlQhyQ2Ab+9MNLk
+jgCv8aPUPsGKBVDBDrsDfmLHe9RwXYLh4zkcyxLbhr/ARKzYX7t9ne4IGFXoZxI4+PyaxkLn9dt
8NWTJNkzEAS9/uKnlTV7Okx591lRDodeNuf9bCs05AKpOlSBVTwUgW7vDKf6kEvQpJlKm+yHKK/P
zSbGbSX9hAEbfALYXihnltdY5EiyqUqxdlJKe34pAMXsVa01joU2bNXv11zsP6auRjGSacodLQ20
06ztTcQWTf3eUX0wc8U979ZZ3VKpXStgvlkbUfDl5g/JZNZqwto6vXyYqv5xyuTDIFXvyCsOMTl2
qZ4ULT1I5uSFQ4XW0ffbx7+64ldQs2DXQ4zw8gcATulR94s0Shd2wcRE87WU5Z1qzd9KE2aFeA6O
ebTVRFx7mUTKjVA0XRJA8YuKgin7oxTE5FKR9pCM9tE3Ak+f1HfO/Kv9EjxXLRXt8TGwyhPyTLuZ
H1JZw3GCdaHeIjJae8OR1uGd4JlkqmxZTvcDBxWymczVEigG46PfSKcqMr1on/bvpk521VJ+kMv3
gXlXZy9m7j8F9jfZDzZut5X3keeaiTbOgEF/a7EloRU0qaYPyskv3nHST33o76fZB4b4O2EO4vap
rx6AINlk7kg8yEtEfj4O1VD6IiEiXDYUKP7y6WiXyZfBNAAYgpgsd1Gb7lO1I5o+WVawy7Pgeayb
pyhv99JmKXgtZ7IgUjCho2BAFDT4pSP2kxlmhUTWUsvV51n9FOq+66fZB6fP9sYE9/RoB64TjPet
9kXNtxABa7sPFYaoctEiwhMurXeJaXYOpeJTL0mHbHpQmmSfo0lKg1VxXjY2f+VVofpDQIbMtugW
LV7QmOOw0zJRT7rWU9OfPAZI3fDXc1wDQ83cASFZs528qQ09Rqgr/3liXOn2b1j7CYLPh5o4LVGY
kC7X65hdnOidg9MHdruD4933HCsNDretvM4mLFJRoEcECzReQXYsa5Rg5yImRCNi/d4/KsEPxTI+
apSOzZpevhY+FGN96v0dem73cpW7PsXMbj6UZfknnJSjw62QDpEXBb+KvPfGObtXyvDYV/J9HGx1
CK8vQgpXgraXrBmSkmXWnOolTMUJSVBbdwPB+r4KPkXtvtHuZR/dKev37a1ZMUcIw1gQ44aoky+n
KjW63ko9EpuXQS+aHk7l1sZdTX4X9UhZtKKXZQ5bqnYrwENuOPrg1LCoZFH9uTx3xQlzrh9FPaUB
OGzzR4ZcUubsHCNGO/nBhN1p/plWv3SGFjLUopN2qxLz//wCg4yE6St62IsXD0C4Iw2MJqNrNMRe
MxeMVfrnTvb/TPaPTPkTSvGHYIC0Qmp++5HK25t7/dgfb2//dY1E7APzliAFHahiFt/7GKZ5QDFf
PZmfMsPah8DvpuzQoXjSOcZdlTxPW2HzygV3aXJxwed1EWToKqtAWjqgqIlWHax51l7UNh729mRl
Oz3W81+N3mWHOtVSr80i25W68u+nsS5/iAgI3yStBaolERetenKkWDqMaVg9Tc6cHvS6l59vb/PK
BYAtukrMJvD5c+KXtkyJil5hsug61A+xrgN+0qPPsbPLe8OTmveR8wxpZYH6e+kD+C7ATLjz59b0
TP99Nh7s8adFgwkyTZC4AqQNXdvtX7jyEl7+wsVuBEGYtHWrUtkp/F864OCgPWgOWltgXv3xoUw/
qIp+iOQvvn2fQXdYeIHyLnJmt1O2fsqqU4JapZBOECAv0SNhmTotMvLqSdaawR2G92iqz8O5Lm03
NpR71f5VxeWdUhxHA4XI9lArH6eoOrahReB2mAAhJZ4dbLSgX7HIl3e4RpxGJQoFNyEhtTjCSi2r
QirJgZquTz+qU9Ts86Afd/I0PzIdJL2fjRjBVICbL3HfOFwnubwPWuUZSoDUhZHkH6trh53jm7ZX
FWG6ixwbQnSn+c5/dIKsUkYhSv2qtFZCszHNn4tEzd51bdrtRprGnj5n033fNVsKqWu7DRLfEMGW
GJ9Z5D3iATb7XnrNY4fepcgzPReKU3u2XkheYZtPmhNYuVvIiuNaFKV3tz1v7QVgpkqUo0XxaMmU
psMxqWoz9s1e31U0TMBb2mXkMgAhTaZbO9kW4nsFRQtbGjV/gEM8+pzn4mu0JMuvwlw7ZWbH1Ecv
1x9G8MG7LkrDn0ZuTWdN7yfIdRpYpo1CTrxy1s5BotR3ahpNu7oOnO9D2SpeEFXpb6eAHS9Pq/As
Vb628TWI727hdjzEpN7Qk4gBqsU7QcE+jSul105yMB8rXYWyrurUXTcmnacCvfjrmhH0OHg3gtEM
hxGHXm5NPvZK3DE/So/sq6pH9AL//sWhG0t3D8gWPDxLBFIfBbUepIN+8vOG6YRqV9m2q5nPZuR7
QdrdpYnbfLntYddBLYQcSAMJsSzAwkusZpEVvVW2sX5CQNq4yzQ5fkw7ZmO00FY8uYvjfdmZW8rz
K/0eMEk23FNi9p0IY7GTJpdYq6eRcarn4qsZ6PeVFn70I+du7rr3gKKDYDw2c/SA/MnGVbXyRZHJ
0WAli6IksCykjE7uVEZv6yenVpkR0udwHxfGuHf60TxEiQTmq5ei33Ue1BuHK+7AhbOKRw4hWJqS
BHWLiN63zM72yelOae8wLpHhq5/raeMxvY7ZUZMgZxAYX76LJYzRLhVKNRSjT0ktxftgiizXkSpt
ox60ton0Oaibg7KnO7i47sdMKuJ4MoyT3PanAR5yK/w++vdhEO5LhuXKZv7w115KaECfA7gkfJhL
ql0u6KYri8wUoJM8O8jJMQLSPwWZlyfjRs125YugAwkun5q4wYiIWPyb0Ecdq6CjKG8yg6IeIxRd
lUqBA1Y6amgTO+HX2ytb+xReAx9TF5wbQAMvzXVKU9FyR0AFnSZ9foBJL4+ORaGFrpo89519dvQd
Q9XebbPXJwhPDTsKlp4BYWhbLq3WFUgZY/KtU+YP+yBXegA0BNKOWbvyOOxMDV1zpx63xI+u3ROz
BrJqRDAMuS0JhxonnAsSOfuk1sl0KBUQa0kc3N9e20q15tLK4gmbJDAjhZ7bp64Kv2oBxOtK9ML3
sPPt4qA1PlC86mn4ogUMrYUnMJ+QVfzq42hfjhvf/LUv8Uu4XimfQHxHAfdymy2piiW5C+xTyQRm
Fj1Sny0n5sUYGwyDjSO9fgwvbYlY5o3f+k5T9SbX9ikP46fZHslPmchL35cIn298/ytOK2xRCyQ2
YXh5yQ3G6IdeGXVtQ+nElkp99D1KmtGTkzLZdUFNa7eo1YcgM0dIOSzr0ayS4cvtU15zJY2IiFIM
eG0AOpfLHZOCieahseHM6MHSte0ADFHXNw5wdaUwhTKjj7vC9LrwJeZddYTXO/sUxB/GsnTDDJJr
7X1W5WDbsmPsV+4cIAezxcazdppUQyBsIRE3AHlcLk+1oG0qA3a4qLLqnu7r+GwE8qMVjvKjZg7y
xjezZk43uF9f2fWv1FITqXHyPpnt18dJkt4P9bcoJI9QtqoLa8f21tDiFXRGrZiqarJPfVZ65JKx
vQWyXrPAWYkhCBhv6AVd7lxk10M2paZ9yhK/9YAa1V6pQDJ82/2uX3MwWHT1GK2n7XPF1dm3ZjfW
dWOdkKQrRtmbEMJMt3i1t4ws3oYycSBIi1rrFMMS0fSyYGP+r40sT0TrctsvO1aSBp5avgMds4u2
OrsrK6FoSlYhiHRUdC8vD8VRSAfVCX6gKQruhtRnbibxKr3e3T6VlWeNyJxvhhLd61TQpZlaHQYj
kjL5ZDJx4wTF+5IBfX1Xp/oXMT5iNuMGpGXlu2FCGnw9UFi+naUq5ZTP2czVAz7QOprGR8srtNp1
4o2gdW33mE6BW4nw55qHKJeDsZuyWT4Rj/V3dpTuEoZwDuH492Br9P+4Bv4XgUgkebl/Fpolcquy
f7FRfKvNystD56mvh41bdW099OkEHyA3yFVlDViSqRY+ZrSkcEPrMYw/dManv3cFMSgoaiT4gi6u
iTfPYVgmcqk7jXzKqtadangb+n1f/u7zL3brbvUExW18GdtDYy6ghpoonBJfXxrLCbRBx+AGwbvW
f2yrYleZJqxwD1v62SuXG5Tpgj6Va4ccXfjjm1XFajDLsdXKJ8n8oft/huKvU1wW8ubvL56dRlEh
dB74+/P0zi6+/7u/T8BAm1bEn6/P7Zvfr0HLm5oVTDEdErhcmsweJk59d/vo19xL4MgEtRq59DI0
qIwsrMsYCG1S/E61yhvpmSv5z9tGVo/8jZHF3eyjNUKfX2UlfYQ6dv8ePw6M8LsmfysgybhtbO2a
ebuixR2tNkGQ9C0oXaBWR039no+dm5jJztgCjK9doFzRBk/0K8Pswr+0yUStkqM7QfpSMBT/eZxf
dEyah2wrH151ZYFhhZWPT2ZJxuXD+OpojcNd3dDzmV3zX7BfvjJw4Wf0bZnCXxyRbgzKbHY4c55l
39VWf5Gn6gHpmTTYmqpdOx8KNqJeJlQwli36UDJmK6S1dTK1Q6a7RkVe5RboIN12g7XTEbczTVDo
w2g9XH79NqCaMCPyORmd43bvWkQ1qDsqSGHLcugO+kZQuPYd0e8UQHRyF8oml+bKKAkLjVz4ZPnS
+5heJP/Nvkj+ub2oFXzDK9KP14bUnq7u4qbOYsAbhhWJvmr1mKPfE8EOzVyJfWiNB9Pp3DYKXKXu
XtoiOI9yuoNC9vZPWNtXePodISpJv3PJX+UzgxHV8FKfJthK9O5zYT8JoWl5gtJnV6TP/521hVvO
Zmmil5wBPctCt9bLfRPIg0ulxg4OEPLuQTYUG9Hq2mVFbQEJZVFiAEB0eZJynqS10hqEKf5RZybI
HvojnEWCOboHc/z364PomMwQfwC5sQjAkcZLeobn4ekqOcbROXUUE+xg2kFvDDjLNaItNPPq8gT1
A61qKntLi2YcaMpY4KgqiEE1Q/kwr1wtu6OSSZC51Rdf6dLx1oN6YZRHiH4s0ffZHBWOkdCYGAnL
gcDwbehea38cFGU36aqrI7/Y7PvoZ9ttOOraQrkyyQsRC2K5i6SX565Tm6FWRLFohhuyCH4OpuSN
05FY8HD7GNe+fsFxa8GaIYZVF0+BEvZaNwXYMit/7yfG57wqvbbJNlxz3QwiaDRwILlZRjRCD2RK
FEYZnOJZ69yG0xvScsPI2v3MQQn2be5O0vhL/6faVUlEicppCCpvSI4BDO21/TSPGxDwlTcNsiSQ
gILE85oDPjdLiFBEoA5J8OyO9Gfu1KJR97dPZmU14hsWJQnqEgwsXK5m1pVpLPIRWr8uG/eBpjd7
bVbcPhihQi2ljetq5YBIPChhAWR9BYBfWiuGwtDCgUBHjz/E1uPcvJTz8faC1k3AFIFnQyywfD59
spnO73g+UxA2rhyYjzlKf15YNRvns2Vo8YCOdpOUFYs9meWfLjqV4fNkbETQqyYovYvSFHoKy1J1
S5NTjcRapjlnyvqBx8XNtzZs1c+Yl4E+gCL11VhaJkVSFA6hctIUv33MJke/p0325faprLqZGIjR
Na4BWV5s1gAq3UiUUjml+tDuSt9IPEk3/Lt2ZoAwckAb3ra3dq+KUBCKF8aNrlHDc+MMRtHlykme
q+5+kKR5pxtV7FGHkSnkSOHeijLjqCQVjt7HgKEVtdz10rAFQFlbuahqQpkMgyv1xUuXb52IgESK
iQeQAQ/Ux8bxP/f5zpS6l9tLFl/qIm+EWktgbGgs0tNfhD4jNePeGirlBBbGNco7f+JBRuHDKsuD
rn+6bWwlyhFdXfBcmlC8X4r3lsEwjXLD9hYZEzgnyQY4aH6bu3Jna587e+PaWNtDbnNuJxB7Ai21
2MM25pbMWFqvuJL1o8y+DQZiwfm/+NzemFmGbungMNE38PQ39pferD05/J45G0tZOyXCGYiHBCUo
bGyXS5kdu+rhN+Ml1Er0XZo53+uoPd4T/nRejhDX+xnFkf3t0xL7c+EaIKyIZEDe0funabJwjSaK
ZSbDbOekzrOr+sH9EPRf2+4wOs59r5duNP8akvDzbaNXlxclDHGr8EQCuAF2e7lSuY70vu5V6SRl
xXupuof87cUxmg262OuiujADkk50ukUyswxH0zKTHN2XTmlW7RTno/lLr9wKcD7zHsGhi6r7Md8o
1K2sjJuMbhcyiADll7lgnszAlHU5PCdAJlBQbvsZObgNR9kyslgX/M6qlsHoi+Rm45qUZ3D6cuMJ
W9s8OrigohmPooKyVJzro9SRc4uVDPk76q2u8cWx/knHQzA+tMWfIJtQnvt7txA1VWBw6PYx2SrW
/aZqU5l6WbTZHJ6FHGbk1C5jWd7Yb3zKVzcGuR/dDogvRfGBJ/TSyhCElOlbMzwTYnmSnLglcmIK
Cnf9n9tefvU9XxpaRtFybptSo2rhuY99EpMvWXT2IRYC5ihvITquPYIsnakQASNkTVcXPHQfhVkb
2TnC7ar52Kbwp/71HcgffmtkcTx9o5O8zhiRQv9BdrAgNQdEwW/v2upSGNoUUQ2SDUs4pD8Zcd/H
enae7e/62Hh5+pCHGydz3boVS3ljZLEUOFsTSjladrYCABLZsO8za1eXydfJ7h+dOFPcwa9dtdP3
4QTqSKs72JOqM7gkb6xL4PlbqeXaqk2R/ryK3FFbuXRKfUaVJ1TC6Dw632rZ8cT3VTEu+/d7+9aK
srCShA5SolF0rs1PRlO6mfKhU7d0eLaWsohqhF5vGQkjTvASyaWnTO3OiIKN++mVfuHy4aJ4SK+U
Jj+OT03lci2NGkVFncnZuenRcrTDuwnVl0R36ZjaXfIod+W+QGOMUcuzUnyJzN9aWh/6JjsoYMmS
9DcHeyc3+r0ale5cD7vbO319yZA60a7jF1J3ZEz38tc5cjiUADmKc6k3wPiQ+Tt0igm7cwvR7qR1
0fG2vatInR7hW3uLk7VQLVYSKyzOFfgDfW52fvdfWlgca5J2UEgOSXEek8Azzd/RVtx4HYlcLmHx
qvWyP4WGwRLoA/Wd4FDBjvRbMZ/rwtxRTtqb40ZcvLVry+AnSYj2y7Q4a4UBB/Vjb8kbu7byMVyc
y+KicYaiLjofnZVOOY6zg4Tlg5FEG1CiVSNQ55oo6lAWWI5BTkYUBulYFueJWrRHw+trX3KH+Hn9
+++9TLzNZE98cHQjL706iVAPseaqOGfhLFjMo0h/x9zEFhpi5eOxeJo1JGSoPcDgcWmmaWHOjogF
zki0ZqX8XBXyH725B9m51V5fcQD2jFEPuDepyi4HrvKBgbbezIuzM+fFyTdD9eBEzefbu7ZyPKKB
A+cENVHBmXi5HBkcdalnenGO5aC5H5U6+AHNaOy21Dy2Lt+1rXtra7F1A/oY1NOwFc2f5Kq+N4x/
Rl4yHfLc24taiQ9Fp4jiA3ccDdAlPU7bT3Bm9ibfDnrEKe+oNyfdsaxrT9PSXS9nXlEF79PQhEfx
6bbtlZviwvRiQ8nEEUBUHfxdyG/ileouJYALi32b/nLi2kXg74wm81b9fvUgkV5k4JEQi5rz5UH6
mspEc4/7y4O988tPXRzCZGH1W2X0Na8ko6VMyfQX9crF+kBXoUjUTThMG+oPWlGMu2lbafw6POUA
YZAROEc0zZe+r9q1keh+UBJy0ISQstNode8oI/yMmJJyHV3dSMdWdw80M64CKQc8BZe7pxWdnmsW
p2ZHSH8l01zspbS2D4WMxtJtB1nbQMQxRVHZFKTIy9gg6Qyz1pLy7FT+sVEbpqh8o6Mhf9vM2orA
MPBdA9wC5LvIJKgmZ/yCojw39tOEeHpIaN8gOHvbyspiyCYFzgRQBtmYOMc3WVEbpfasVW151uWj
qshY+BfBCpkycRQ8awyWL9+PsEXYJ6z76pxE5ZNdpKcinH/ravjbyLW/fg8ZngYFTqgLqRCtosvF
dGmW5IoTZec4/i4VX5Bw1q3n2/t1fSqXJhaH32bd0PVFnJ1pXox95IISVvJPt21c30DYACVMlQuO
4yvOlzmM/B5FguyMesG9b56q8FM1PNrBC4pnMtpI8l97GtBOvlOYmKgMsXeX26Ym/EOlMDuXDWTi
gXlKo0edudjbq7reOd52g0FchkBeDV1aseMiMKV8zM7jqO/H6aXX891mYeF66zCCADAatlQWeHgv
jVQVl1plkkUO1ewVI5oHqDLM/Z8oHD2meIpjU2wxdF0/ipcmF/dpO6mt1fWklLEhecrw2QKqw0EN
W7XI1f1zUEGCkhpM4PJ9AF0QmaOsYmfQ9xnQe4eB0k0g3cpqaD/SRSbYo19iLPx7KnkcEtPKzmqZ
esiAkWJkZKfyh82jur55uD3fWFrcb9OcyWVrYMnpvkTjozNsET5cGwCWoXHhMHSEqueyWqbakkLl
YvJRDLpD1P0wRVsYnevNEuB6gQCjsgoCbPHoJHmoKWVTOCeEWveJ9BklT2b48odcLTc+0evpPQHI
AMHA2DzwenKZS8eeZqWsNa3yadf+ytudI3+mXnyYLd9V0Wme1bteemCKTrKnHyVpcdmeg/pea6M9
Ygt/+x2/al1SXYUOBo7ExaLL2OlmrZ8hQ5ns4VxaPdy3A/Xc2pG3RB2uURWkATgik0RU4E3U0C9X
HdYxALik9Slat8fS/t2G8V5ri7tRUh/GLH0yETippsbt0x9ROX8q1Pivkx8BGxHFZHQ3me9cvCgD
RCwNiYF0KrV+p2rnKPiUI690e0fFH7ksNrBMJg8JW3iLaW1crnIsHE0bWkp5le4fHKiUuR2DyTlM
4TdUM27bur5FgEeLirXoU0KGtbggbaOutLIPojOMTj9S61uuPCe58fm2kZUvjwuEJ4y3ixmhJQUS
em1tUhlJcI7GqtvNvaUy2q5v9cNXts0hsgRwA16JsdvFUtS0q+aJKiiQm0eG799pzbtYf1ay/kGf
ftxekLj1Lk+IRJFOGpJ6UOvSrrw8ITUL4SjwJapOdr/LQhhI56OvNQdUb7y0/LMpwHh9SthjWlOc
El/YktipCwll59CJzro/3enhfDZK6eQwL317WcsdFGVQcm3GAYXYI/96uaxIH2crSjoqdlGGsFoj
VTvNzvKDXEjEtLCKeTG78ZefFIMkVBGAGYMv4H9fZY7eRJxZHKQ6iVt8bvIHSfkk2gvtn9vrWvof
JoSugeDno9111QFq/MjK1SRKzqHVBdCbBh8CI9ua/7vePLTVBKUEjo4O57KfEA127CRTm5x9oDI2
PVzfUvdTP/wsIh/pqC1vX7qEWBOzTjC3AMqwWNbirHotlw0odM5WQ70xdqnERdY/t/dtGT292kA7
RwgL4erL5oXV2VFcO2NyztEYnyD0Bz1rjk8Mybpj9zGr3b7+9vcWmVPjLSHsJKlalOVmOP6y0k7S
c1krP+sump/iQh/e21zsu6qp4/vQN6fjWA3NMamaLTKU5Wct1surAnEHGT+j6Av/h/lfrms5Ts+6
w2B03Np3ZWd8be1h1w3jUZsfNoOetR0GiwRfJV83TFuLB22sWz1SYXk527Pa7Jhf0zx/aA+6XFlu
KiWxZ6Rasc9qGbkWhsw3vverKIIFkx8DUOQao/y1hNBJndTZo5Ei8NHZBKtRVR8NNNKQu6REaTVD
eZTbstonatndKaUTj24wxs59Po6d5uZmPu2h1e5fitZPT1FWFy9pJkdPt11i5eNl8NMSkM1X7Mni
ru0Dw48zTUnPY2ol+1TS62+pIdUb9YIreo7XrRC6LkzGg9laTu/CFpPbSmWnZ/9TUf6J34OrKo7m
Rziw/MdE9crRK39r0t3tta3cGQJbC7iKcIZPbPERO5pvq7PC8ZfKn7r/Hb5TpYfsQ/zptpUVt76w
sojQ9M4qMpoX6TnJTwHBUVK6ivUR2pPKSF15i83BXLyN/7uR/1nT4hM2tBYllVhLz21mjN6g1gGk
CIa891MN6tCmDXa3V7dyEdLUZ66cTxc2gWVw0QdJAghFTc9TAVEW7/1Dpm80cdeOiWVB6CEG8vlr
l3etkSZdwxeUnouuDD00g51HkqLwIVdS66lQUxTj6q1Ic+3QQBNwGRJWUzBe2KSyE7VJhj92/tO0
d9zZVeafYfUn/n17+1ZuINjNqceQsejUlRZ2JjusZKsmDW96icmyINBf0C1oHks/r/bTIBn3VCjD
d1Mh/QCdt9XnWbUuSPhEzszo+sJZpIRZS/gWsnM1JgfI1ie3rP6xKnCg9b5HfWVuwm95suExax5K
cE1d0KGERUB/eZyDPlTg5UwqDz4S9TTy4Dv36w/2/vbOrjkmLzQaxQTzMJyJ//9NYJNHBpJiNWbS
9qGB5UALHsut3vIrjvxtJCq+NiSkwdKIfAH05KWRqA/0wcnK/DyVT1GEwmMgexBnxs2zJrtyDt1R
ccg6msrfah/RyvJ94UAq7+xrM3CHGEkYXwNk2VpePkbvm+GrEt75ffhQzlsZ69puvP2h4ht7sxtd
yc/v4yY/a/AK0hV1Z+0wJ9nGnl8fLUkGRB+WGFuA337hzXJXTcOUALRR+0/Ji0YuPCvpHYSiW8/F
9XIEsTyvAqRpzNQvP8+26gBplXJ+HtHFVSDpkJQfVRe78lx4YvLcGACUtOEnJflgyxL5dwIUDsnX
zjiE0q/bjrbyjAsuaCTm8VripmUSlw9MakymDyCjPnT53n+Xosk3/4qyBx7uQ9gOd9msJoz4nuzx
V2lEz5VWe5P5Z4gOt3/J9aXFDyH0ZftFKL8UTKjGOq6gPsvPVZLUh0SbcTnbqj0l7bqjbMTavglN
f5/n7VY4vHLwWBbpshCFhuvg0r20OY1NNY7zczJLiPweq86rU7dp728vcM0MDBHgOMUcALWvSzOZ
xAshj1V+lo00JQiGXlgvHus09KKtzHxtL00CUQN4HshrRVydbz4YZ6IV4JR8MGMNIZABwKvrz5p/
gq0FnEH1j7EleL4SAgHD5yEV7HjAY5foxtlOJ6AhYX5Oq3tDrg7S8NtiYfE3pCI09JfTYwovXHA2
lLthYxj0CibLPfzW9jJ5ZzjGb0Gy5YhN/3TCY6NQywz+Sat250duVTx348+iPwRbYl+bdhcXhj+X
cRIX2HVs82ANzi5rnorwXnlw8KNC8+YOjqnpWwGJ9G1PWrtAUM6kaySaLVQML483Vos576eaT0Wq
Yy9M8pg2JuUDpSm22iBrnkQHDXwgVN1s88KTQn0aGKBBxi8yIPZDgkA6doz/Q5E/zIfCaeN9bFod
lEd5tfG5XEl2iWN9Y3qpUzVk1ZyCPc3PgWl4WqJ/csxv7XBQECrt9fZeaU0X2NMMl9cHZ9qRagzj
Q6R+Gev00Tfr49Q+UbO9U5/MioTj9gFcFROXv21x9JYeaRZz6By986Bau0a5C0KQ0YKk5BBMTw7a
yR5KmaPj3TYstvvyyWZPSNgpYQrIo7G4Q9q6NR0pGbiq8mMXFV4xvZ+zQ5Hmx9CtYset52bD4rWv
CRUKjgIcGnWWZesQeu1R7SCAOcfpjLxzHZx8R0YyLKzubi/t+np8a4g66cKpa61R9aQFGNTbJz+x
vgQwgtS67dXy/ral66xQWBIgRJR5RGvi0hKs8QOpK11rpwt/kNJ3Xp9m4UaguOIil1YWLtJ0Zhe2
Zg8ExXJ44VuoBH47VeURRntTMbuhUe+VDjJfaQ+NcOOWhr5REFk9OkqNgjcV2P7rL3zzChj6MEuj
2FHL+UR1rFYeZfXT7a28zm5YJHScop9gkLeJrX5jYko0vYo7GROtgfN9UeIPTtN5Uf1gwwJ329aq
g7yxJZb7xlbot5VdBthqoTHQ9pMSekG1/xcJ2+WSFsGmHdh1lk1KcTajP3YYU894SSkbSObmkPz1
x3xpaXGNT12S5WWqgtLoimNn5Y+xNdYuYmWuCuKvzw/+pLyftGAD+b11ZosrvRkg4U9NFljP+mPq
63dW3O+M4Y7UBvn2DfTj+hq5NizUqQDRi0N9c2iNMgZgCA2MjX/86JeBsiM6cviHkkWe9TQqw4aX
rK/uPwYXx5fPtKWnik1VjB8o8TV25TX3vv7efLntjevfN3Rf/7eyxemZPc9wCHvLOY7O3WdDsj9O
7X6Iv011f5yHO4cYz0m6e9KIHomVDeOrV9gb44szhC8uVUgRyjPwzdyNyiZxJSOhAFgDcHIDc/pq
KRM1TtBO1j5OHBidtCr64ptmvDOzOH+wWwmeKwlmyY1fJi7PyxcKpxZjXoKYn97i4kYwtKxxoolL
J7SPkf4V5V/NHz3zQzN4rfyPiuq9XR7/lU2UqaEE1sVIyqWTOSmSr40xcjMcJtnY+87Xvvqg2kdT
e5GGT8H8e6w27r21/Ye1BclfqgCMHCwu91JRGr/PuIvmMn8KHeexVab97VWtfTmUsmnTivLR1bjp
IKdjN+Q2/mXdtXyaQ3YKu8Eb5KfMT92w/VbpG92UVZd+a3Lx7WgzlJFx5rOP3Ve5HT2l9on0FAjl
HWinMxkOyWanO/CoRi928xJO/t/y1UBRgSzMfxa9+KicoIraSJdAoeoHq31IEiOE16FxEys7Ua7Y
zVv8DuLRWLqrCoKThB/OLGMZ3ugy5UXTZ8l6etf1vhdmd9RVN2KotZeL4Vf4wQBYUwlcRG3jnOf2
2IOtHY1faGr6qLmgXhMYW9+B8LrlYl4XQhrNGOwyw5T7IJxpIxHYBOnOVr86XqoUnoKgMmzpR/VH
X3xoIeu97acrFQSyEFJXnmb6LgwyXX598qSXtTTrxTn4LEkP9OIyN/4oQ5CR5zvtOCmjW/3yo0NV
/Q9p57Ubt7Ks4SciwBxuyUmSR5ZkW043hNfaMnPOfPrztYGzPUPxDGGfhXVnQDXd7FBd9YdjNXmj
vmu6jdNQLIrlsHVRwoXML8qsiztG60ZtwG6xPKfk3236GHW6i6mul0VHVXsogy0H3bV4SIPyiKdW
wWddfM5saIxeCrTybI/tS1G/6EX0kKdf8zIEz+mcxqZ9vj3Fa4uUrJ9M61ehf4kNUUqjLJwirM4q
jknvB3Xq7tLBuk/rSTndjvQGLCs2IL4t4olBywRC1fXHVOo5yW1EZAGafyuk2PPtr7H/EPsWju7S
oayM+zhvudE2ztPVRXQZd3FtNLo9C0JNBaJrPOjZrs9sT3IQt39hVhUkmivce4KvQXpQPiD+bxaP
ddB63dZSEifcYinR7UXeDja5I5SLroffmzFOpwM/I3GGHeTuGF9tBW0ZTXhtFBu50dp5ixoT5hWg
P3+R5K+jJVOfTc1INJ1iEHkzlfro22zQJbXmOzlGG3F+kGyYv8m0n4z01FbWxk9YGa/QRwUKxG1N
o3axdxM9zTN7yJpzN3wQyxevkOkuVB5jpD1vr6yVTUOTij0DvEmoQqnXY430UJ5xOmrOg/2+lcad
lj40cuvl8309ntrw7na0t+tY6GiB/AfjRo+UutR1OLyswqTJyvCcBt/VtN8lJ9v2HOSxU9VyIwyb
y/K9r2ys4jdXtgiqqOQgAC14Li9mM5KS3DHaITzLiZzs517Nz9IE2Nvq6+Qhz9TCg2WXeJ3WPDbJ
HG3Uwd58SypvomCC/JrQSFwCS8LUN+diFKTENIvPA6xCL9Ezf+9UVn0fDIHpJlOXbeR7bxIhciAM
/qBAkPABrVpsmHgsdTvNwRsVquxVvvJtbPotqsDKwABhCwQ/8G96zeLfL94QWmLbs13Cg+T7fYy0
yjWnJzrHUqU/KVt+0WsLB+gUmm8KiRePlsUB2HfyZBu5wizGX+rO5Pn33qqO6bsg2aXvsnY+jeXr
xloVf/Lq0BFzeBFycfYFai/BkhVzWI4fYOvSeGm9aDR25tRCx+Q5HbWHzh+f5RF/C8ub9dcsSY63
f4X4UG9+BBe5YA1garVkM/ZNPJeTyiQ34eSm2exF1vOMZsftKG+PPDHWizCL9TIlbZ5TuOZbNke1
qJEtLlwHm2cleo52D0q3y4sP9ewiBHQ78JsUbBF3cR4UajZIqOnDRFZfQxtjrlH3hsjN6i097f9j
hJC4gUKhIW4sRujMctDmM6zCxMYRJCrRRScHijxnLj4qsRJ5AMu/KeX0b9FGmacVDvCYMP+ErpT5
9OdjpjhjIUyLxOQbal9Sh2M+VYwZDMa9Ee1tu987w+xKG3HWzgAEClHG0ixxeS7mtnNwfmoKOzwb
Sdkcu0L9Yg16tXHQvLk/+ICXQRaHQJwVSqxNBoOpk1dz8Ip/S3x+AwU1jKjcmWUXe38xe5QIeeMJ
JUNtcWF1TaJFo8qoHPkpmb45VulZpteqH2+HedtFYGC/lHggdXETL4FDthGYoL+G6Fz0u9A6Utb2
4vi+l7Hw+DhX7qR60pMKO+B22LXp5AErMI+wHCCoXp+pgR7luYGe9TmRT+F4oJRs/VP7nly4Q/Gn
ArT0Oumr/o61WB9DF/pJlBFLKUpvQOZ2Ewq1tgIvIywWR+CP6jRORHCgWUnwqtJuA8axdjyK3rDQ
mARrsGSepDg82JP4SnDVvNH8bhillzd/WrD9NVG/gywuAlmtDUmWGEYYvOgd7yW5cuHD7G9/+vXJ
+h1l8elT30nzSZ+i85wYbtQ9b1ZQtwIsvrevmwUMjRkRATVAMPW5wSb+/zeExffW6rZlDAyhs9gh
DgzFaKNJL37j8jpUSeY4PLkNSayu94ekKGGi2nyKSrG8Sp32eWzvneZ7VW58jdWNKF7OuO4C91jy
jHoDtYIqE9xvW7/DFOazoz022gdOdV43ykOfTKfbc7e6ki8CLkY2yJMVmzxZz4r1EgCiqOqHwdwi
Br7RLRB7npxQxoMEjClSvdfzh4Z/NqqNGZ3T6TA8z/9mO7N65/j3c/lspPp50j7TX08epX+DsKTq
vLs9RvH9l1/vMvpiiTdhirYPHbqz3PzQehsyu4yUxYM9vGbT35xuFF1IvIEDoU+ziOWERWjkvi5W
u+m4RTJkO/hx5saI1vYUV7jQazFZCeaixGkAtVGMUovOWEGdHCe+nzABvj1pa0seigsMQWBqolh1
/cnytukMjCWicyTLro7B9Fdz+ozM+u0oK28k4CYaoEUdiScQ99dRBluL1DbwiYJHZe6Soxwwg/Zo
H+Hz4s5T72nhpkChmJ3lergMuhgatmFGqZsEzabvlC8HX3ZBq34xlVczmA406u78LYmY1YeEqCCY
IHyQvltCuBIDJ4CiCeOzNY6kuUcs2awpQtU1pHn6TOfAjZHxHLYqGG/8isTOg+IJ550qBq/RxdlY
NE2FCzprX+NcjHQ6A12mehbuV9QwquD99EVSHiu/uleFR6Kn/pPd9dWhfo3NT3RLN9bU2tcWqjyI
hsEIfANEUZumieSKiVeHl0pYh2g2bUKvRgYQuW4ApUjPboRcO1AF+ZS9Av7xDZqnDOIkAs0Tn7F5
uDfxprO6B7TKqtA5BE/ZP7dX82r2BnVJcFLFMJfHd6R0nVR0aXzuNYQ8M9MzzPZn4PfupGNSnlRP
4jrXnOQh8L9FzRbbZ/WxQd1TEVUkMJhLdGnYlIk0Bk18rtvxJA/PUDv/jfDTKDDBG17a2jN2L1uS
26sTzLwiAUPRlabL9Q6GkZmXfTzEZ8P47Mz+CePq3Dnr+g/prq83/djXriuB4EZngSyVKtV1NNTk
HeQQ+/hcZKk3hocKgSevCk+RvTfv+s+jdgQeWXxurAeViigKArc/8OoCvggvJuOi9pBYjj8bmC6e
1Qd9wg4GqmT+YFmfSAVK03CrrfW0dlJdDndxO8ejPSgJvYJz3mivcWwd8zK7a+0nvzA937jzx/eB
5qrpVhayMcu2ej1Mte/LuW8YZpBErix97/vHutrIblfXDbcLZSoharU0sZT1QtiaTvE5KY6Z/jyD
43SaD9rwYEyPAKE3nm9rF6Zgu/9vtMWHm4fKzFObEfl61u0Tw6o5B7utquZaFIF9FupjYn0uPldT
hrQecN88YwbnCVb9HwtmieOcrgZyBLg+C5nb6y9jYHKi65HDcaa/dumTVv7MtrKl1SvjMsbyytBq
xGAbn69vY0LUlR6e5IfCT49tMJ1Kf76XuuYUDe0zPnKPthO+7wdMrdJxJ83TUVOqfaDYL3P3KG3l
+WvLEvKGRnEBgcY3CmhN0siTlAUJfP96VyvHzCq8eIuE+sas8dcU/47y6ya/2ON67zcG8jrJWanv
ovinMoYnyz457Pdx6p9GZJdC0/HUvvTiHKyQNpxCxcv8CbPR0k3n7NMgWW7etUfNLw5z2fJu009J
Je2DuN63lvboyPWDX6UfncR3+6ba3z6iVvI2uCew+8gLeUQs9U1KZaA1lLXIxJUzYGE0VLTQUyGX
bqn5raU0MIfp8XGf0ypdprpZO+rjiHjTWW6rU2Gnj02NRdzeQe4heem0XdNjmJJau9vjW1kErH+Y
+HCNYKy92WNTWqtm1kTngIp23YcHzQTRUcwbVayNMMsMewr0pOmylhdLex/28U7gi1rE1f98MPQl
eOchfoNRjjhQLtYaH7JTYmDO54b1s+/k183X98pyoO3xO4IY50WESnKKVm94G6dz/g6t4vvMHg91
PX2eO/lwezArJzqmhWiyUtMl1V0qYvv1DGtW5aGvpvukj3b2pGj7dJx3XbwfzSY99rhv3Q658rIj
JE9LwSkk3Vq8g6IBxT3FYf6GcZ+DlKqTYR93YLOc/ETxZ+MS2Yq2uBbpnuCzJ6nRubXm8egHlrOT
MgeEfja+dgYWsrjzbj2dVzIOwUMGr0cCK8SMr79fU+qlGhS8nKta/ZAP4UEJfE9qpdM4K/uqlCJR
HpTGLeGO1WUDI5SbRnD6ltpPqZrVvtEYVIXi4d/RmI+OGu6GJC28hF7+7Y+4ttVgCMMaZ/FQXVm8
AWUqj7qd8NI0YvkYF/ftnOyzaqO1uZYbQ+j4HWWx1YaqByo7M5Gh3h1hSh6KH2F/NO2zon1Ps2Nu
4Rpkhm7QTF7zp14eXCmILAjFFXxRuVoWyxTTEMk0Ktpw2vw6B89/jj9a/P1FDm5pftP2A38/iH4a
8vfNQ0TMzeLBzK4G0AnMnNt3KeXT243lTHhpn5uy+pGF0FdH1dkS1F9bcpdBFilaa2RpYZTA5yLl
jpJqEurspye7+3l7ta1tYrqhKPkgcAcNfhFmwiszTzvGMsZns56OciC5KoAq2H5SvJWx/MK3vZm5
i2iLjDBMrM63E8prcTigF6P4RbubwkCBw9hic9qp/T6Tk/ZTAc1qtupeIBuG912XG7tByZrdkA8v
doKz+O1JWP2gv3/WEiJnz3VhARWk6hcFkjdAhjwktVxvRFk7u0DGoNHMycVkL5Zl3+Vj23YVX7TU
PxZpcpBG343UwTU7NJp1t1T1+3ZLUXLl+2L8AHuJPBFpvCWbXWlDRZQgOLlwfmj75F3TlE9dBx2i
FZCGMDjdnsqV0+sq3uJSsOxsrKqKeHxlN6TbbQUPU/UX5/FVlMUZGUJoLEKFKKXzoI94EP9ESakz
N95kq2PhiALNJGZuqT+mo/KayBXFSyzvTqkR36mubG8sirfcIAVxa8yAULaW0YlzFhPWoSJuJjoH
cRN38SEPortGCoOnpi32UxwpbpTkxaGwip9JnyTn2KyoFGvBl6nW5rtm7LYwhr/wAostyu9BGxIp
MUgAywKGGRiRnqVcP4GTvsvN6l4OfpSJ/yWKkoMTmq5ZasdEy+/g3EHvcXkUuXZ6wGH9aCWJEP//
JsfmP7cX1eoipoaLp7ohuJiLYwPbzLKVJ4fLqizu+1Q9yXPvVqFxpyDlXsfF8XY48+35zq0ktLOA
qYjew3WSocRG6+PGQeaGDT28mWGXal+1fqPWu3LoEIU8DVQZqIKlfXfV6HrczZRAse3ucL4xLA+C
5VaNcSULvYqyON8Bpti5riKoUjv3lj14eqMd/fmpkWPXQIezjTYSi/VP9XtUi0+lWU1Mjh1RojHa
d7FZviTp9zJ9kk0koMN6IwO9OTiouotEIlNqnYc51cxYU2HeJ24Erlz+2hWPiRp6m0+8X6oBb/YG
4BeufqynqERdL4xet8eirojntEG0jzOrwkIlLLypSiR36vP4U4d2CJ5QSbqvYoDtgV19HbVmwFY7
0lH3anw0d5l6va1+TiMVzyBEmGKO+sxj0TnePA4/jLTBxErJP4fhlOysLPbfUS6y3SbUEERKJp9K
2xxNn52u9L1eCcLHeQiUHSbQiVdWKVKWVQ95xhkLTx/N8ayEYF51ROD3SjBIbq7XJlhTTds4yFY3
DagOip7AZNANuJ4bNpPdUSaIIXA+K8FZm06p3OPe9Dd78yLMYj2bfVubxUSYIPb3tfZSD5YXqE9j
/Pn2GbB69v+OszQdUANt0nyVOBY+ImOE5/NDQU3udpDVzUJNwuBgA2C4PGv1ZuhaCL2U4eoPTipj
sNHBVLBd69XcglOuhrLgzIt3NWpHi8+TAgOUIuxRzmiuaCAN8sZyMwsbuPK+Mv/mZOOpxDsUzjio
tOuloM595usDZf+uI2ttEt3C5tl/uT13qx/oIshiIWBTn9WWTJKfj+9b49Uo7sso3DhfVicNfyZh
cWlDKF1MWsBLm8SAzBiCWjjX7pwqLpRkt5DPw5bP21r9CNMpYMWYoJAQGItbJyjRjJk5XWDYxzr6
RvN7a6jkY4AHyy6YusijEf6g25O+m7qxdEdbKf9izYtaIrAeiqnUk66/m2mHZZ7U9EuqoN3liela
+T+VtvHd1prfcJ2YTSypaPwtm99aBao2RDDvXA7vUhnOH6/dc9s+jV3qZmqFEi/cp0L3NCY8yZ7j
zj4MRuuOxpOFF92fLyIOXHrPAFPF3rgecVfEpj+G/BYFKcgdaXHlFWn62DdbyhhrqxUSPXgiB945
z8brQEgX+ios8Ojcz+rr7OfOXoukbhexL/a3h7TyyuByEoIQDnptb2G2RTuGpYXUmF8kL33Zncvp
MZfvwln1muZrET5J85Yp29o1zAz+MjUWgqCLWTTGLhnrZuRhkwSH7FQ7uQs1cApUz58C198CEa7d
NJfhFss0zNpCrRWFJ0Zk3SlO9gmDGKrTSuXWcnT3F7P5e2hLA4BeLcDV9QzNLj4DenPDAfUJB7M2
JDCetXDeyVsNxLWmKeBacgwKQACVl2syb6soniOZV8d4MJQES3dadx9sZdzbTuam8S7Er/qxira4
gWv5KMRpZARpKAis3fUSzRXV7HElIcmuouAnBYPWE1ZJf3HGXEZZPIJR+JmHfmB0aJacSm1XhvFh
brck49aWyGWUxaMqSxF56DBDP1vq9F1tXE2d76FoeJG+1R9Z29h0/qEocKnyalrcdQ2LI9Rl8l2f
nPjUZNk/gJZkDxncvyhSwEQgvwLgwm29FJEYKzvrfZH5mLPd7rM5CXdpU22R91dXwe8oyxKyOgWW
pOm8SiTtFbEyzzKkjTN39YVJywL4L40S+42CeJv7iaK1VLaMau/Yx6A9FC+y9L4KkIV457Sv3Xg3
/QdknDF9jYPcS2cvK+7U5un2zl672xFm55Ck2cBqF0voohOgzVLXWlUJCiq5i4bgEBZ3VfS+N6eD
Fm7hk9aWIwgPTkioQ0CAFyeWZNV1W9a0Ano/O/aN9y1LAy/qzY2ZXR0SCtMwzmGYKkvNp7pqzRSn
aYA81Ppn+WwZX5OaCozxrfZPt2dvbdljJ4nyBcqPInu9nr0Mx68wEYirfKw/mJXxISzakyG9/kUU
6hBAOIBFQV67jjKF/NUWVPg5a9GP4GE1fLSmLRf71QoM7Ea6Tr/Ei53F9dUNidyMKX2Msd5XlDQ0
pFQN51Ni2l6WO246nZzsaIZHoK9urt1LsnW4Pcy15YEKCgqkQHNshIevh5nIdaz2E5Np1XEH6Ms5
YDcz7SDA124gBeEGxf1tOKFqRSoiMHn05RezOneSn5UOmXM7Vl7fwuGqBixoH2Sj3Lg9VyNxDtNo
sLGcssQquthjc+dYQVWD1+gHKilpB/ZYjur9CBDG/1O3EapDMpYmUGFAlUEHXB75tlTmjUGungz0
pGNFi095kSHKZ0aOa1uJffzTj3Ydb5HRzULTu+k7mhgSIDLnp5b/ZP1vQm3fbjQRBiE3+AO8DZaS
am1dBUWvgwthfD/osD/lTfpeCtItyPtKQwixOqrE3GMcIfqSR+TndmbnAeNR0txVg9CzMtk1SYSr
ICZnRBrJiU9pA4ij+dGVd21p7W9P6Eriwy8QqkyoP5vaGzUdOW90jNZYLWm0b+sSO1TSrXgXVBlb
MnR9PfR67Gr0am9sNu/XphlbBl56YpLfmDQbFqMtx5ZKUiftjfpkfysBx1HVAb66C6d/x2lXGb0H
yVpjJroEXoV/H2fql405EEnWdYWJKjAPTXCRgne49IOVnawY/JyvEOQtkDjdaxCpHpO9aAKa/n3X
41TdncN546G7+vWpdCLYgJAvqMzFSxfzdtCSErtHlwxXrv9F/GUfhuNRdcZDFxYPcZs/pdFBVXqC
p9+NfNpy4Xh7eTFynkgCK0j/eokIrcver+JQ5vE5De9Riz2oTvMPN9oX1JIfml7/tjHT4pR7M9OU
J+iBItSqqYtDt5tRUHLweTzXcrEDX3EfSUPgTqX9wXixY6+Rv9TjnQE90E3kf27HXh2q6ICC2GNf
L2mBFke671sKWy3c2ThYoziCMbgrRZ1XbbUR3+Zzoq3wO5Y4oi+O4MyctWCydIjnnf1v6+hupEgf
bg9HzNSbmQTpKGQSmcxlaWnK655nLF9u5oLUWmlvj8eihz2hvEbSgy11blH8cfrBqJg+rLLgnbBg
r0elmfMkh7PJxWKwP8zvwNcVtdvdHtfqZ7oIIv79YuriuihnvbRIhTOn2MeOGex7R3bnJond0mpD
t642hZHWbkx64vIvyKoKAvw6Zh1jeidlRnwe1c+5HLp28tkavxf0P/98bBBxqfNoqO6RMV7HiaCH
lGrN6h8ZyY4GcX+efKPHc66PPHVI/gO0VNmIuVLhorxFbRh+hbhp3qQDfthPmQPqcMBq5cs4PZkh
GJUo8LTc8cb03q6eM2uDmrQ2oToNTvyKWCaszuuBov7W95qtxmekHSTJ82OKS9KTXmwZaa0tlss4
i8UyJyZyzwglnvux/kcuPjZJeHS+QO46TJLvbCT6YhUsdxwkVFrJotBj2ouvh6+wOuZDlpyr+fsQ
+Ijkjm4pfeyke7UNvWl8vb1Y1i7Hy3CLOSy5E2mM50AAB8MthmcbmsgmS23tFLkMspjAxsFPJq1F
i7N3AOM/+UO6U8ZnY9w59j7B31PexMCsXbaXIRebLZfacaxzQgbFMa9PcfAZVqjbU96R6i9tc1SM
r/GsP9+ezNUFefHtFvdOCcNszNo04ZEG6UD5YHHDK8rj3G01F96qRgjLZIcurlBCJNNfFHS6Rk38
di4SKCvH2oRc0aZuMDiVy+X+OEnRMTLM/YhHb53cYdt4ULJ5X3w04EPMcvFO9ruNJGNtGcHMwq9d
gOLeeC2MStoaklEn50l+sPQXEuZN5M/a5P56zVPFxnZtOWQdn+hoTI3kzPvJVfqfgqodNKarKluz
u7ZcqWJTw7ZwL4Wvc32uIGruSNVsJucidfXwLuiVd20eYFGdunV+r83Jp00Jf/Enl7teEInFf8La
YfHi6C1tkhtNT861NroxGfpmg3MFnyP4m+Iu52HIebk4WOra8Yeooh5vB48mPqex9CCQvcMO84j5
nVK2nqxRFXwB8rhvhkNnbnSPV4fIxf5LpkEANa9ntQqlscwCboiks/NDWEovueNvgd/X1iHvi/8G
WexAPYymABIQub6fH7Q6cWtr9LZpmBthft2GF+lD0FROa2uk8mmj3gXjM3WU0/Y6XI1CE18w6gGj
LZOvsnQGW8k0BjMD4soVG0GhXPkhOd0W2WPt0uFhDcAZlq/AX15/m9Lp6DnYpCallHoDQsihQxtK
N0KeZI5y7JpAdoMy3JDdWt3RSAVAIWQ5ItR4HTWIDKrDsri/67tJsvBOeZ47Plf1V8MTKhpQ4WSI
EYv6gcbnqnMxPCA/p1izTjBqjJinQaQdsmJC6mIrH1r9dBcRF/tZBuqMGwRJbJVMd1p17CZ0bYyN
/Gf1q1m8ACAICOnuxSUgXIj8tmd9JOZXcHXNwfDvlOFzVXL51E+3r7bV3SuKuhrVNJtj8fpbtWFa
Z1RcaclaQ/sUZKr0WGRVt78dZXVFgP7CSISl+Ea/vzfQW61Cm/KVWnkU9j2A90hLPRVbFuba2hkP
RReTO0Q/BInlejwyC35WScjPdjPY31opMXaTj2otHdnw3hco43gOeK8G8zmuYtWDjBK6ut6Z78pe
2lNiM3dymumnalReQkmxYEep6QG3j/ROmTSoAX457/BewWemHY0DfBLZtSNKLcWcfuizenCtpAt3
eqiWj33M7wjGTkHfpYxOYzpEXmECTJALc9rTU06OfZGF7wL+sqvFtNwdyLIbN7jYbMsbSKg/8fiC
a0ZKcT0hEKMruzBm4TOafJxa/SNvaPM5TXCKrcog/BZK9Za173pIYSjAuwGI5mL9RpmSyFqMU065
K5zmfrS+BfWrpAV3g/Fye12trV70AhwQvVTcIHJcDy4xgLI3BYPTKzuilZh8qv1qYwJXn0B0HX5R
ECCkLMt5VDlqpZMmjH9s9TS2XxKnfpLpbjvjsXJOWT64clq5XfTp9thWatyczRdxF3dexF+Veofc
ISyk0h3k5GXGlOaxNFAgz8Ygfw7yIEZFcZh2g21Id76qfM0DRduNU1be0XH6c8kZfhDKKwDcqbah
LXg921LTKC3uW6zpGBhqfZdmoMGzfcfobw997bgg3caCWsaEmifTdaAo1KfEaazkjDaQTBlRaVvX
+hG+3o6ymjkJlAjMH+EjtpSGSw0rifuhT8699W+9pxCS6t03KW9P+D6g4kN5Z7IfjB7BT5QSrNTt
8y31oLWTnoc69XzOWNBWi83Zaz28F9XntMKRM4Z8VaOLUlafJ0wsG5NksdiY2bX7i1uZhzXEeBLh
xXFPaSHSlQxTJyVCK8ORo/+AXn2fJVtP65U4Cjcy7gu0tfCcXcRp9N7KTadPz1n5E5gPjIFy2Lgl
VxYJLSZQ8AQA77vUhgyiJLElU9gFpdZh6h8E0LWRX7dBPuLKWJygogGIBxxGZrRxF6uR6kivhQ0d
rTh+sYZ7bZi8ma6+gxKsHO5yc5dGXl3shxQL2n//IvG9Ci4m+iIjRRdkjkv2/Tkd/GNt7AdZPdrz
4fZOWDmwr4IsvtbYIa9plgQxyk8c25n0QR6/IOrtbLyj19oFNB9Z5zw2DJwJF1MZ+nJnpRLs+RKA
suai9O4n4Fvbz026Dyq3TF3LzB4zawMUvrZULsMukgLVlJrUiGiQW7F1aEfQYMmonhWz+2H24ZaA
3MqeZoyIaYo3vCB5X38xkw8WaAZjTFTzLm6O5NpKHhzSk2McGuv451+Oe5bUnk2NOsCiL6hHvm+U
AsHZ4P4eY3HDC3ffFM+RPEJJ3thxqyO7CLb4elmKHIDfg5vQwum9YTUPQffNtPpdVFc4ZyWHQd9S
9ln9cMhWAtsX/YVl0cwOyPzLHFRi3NCMnMqqPXYmgL681hU3Bpx1uj2d6/F4luGKC458iYJ0YinV
nR48X6Dcfb+LY47IccucZe1ep8pDt1OUU8mJF7tNjsZAbayCR5nyWS5LvB8wWYg+qtXXUL8burtA
Dd009UkkXyv9lNVfbo9x7Wi+DL/ImaY8mubUL1E7wFTCBbWH9cX8kZ7vh9txVjJxhin8b3h8krgu
Nl2JBXkAFgBspPZNl413Wtye6gwV6x+V8pTG2b5v/9jaQUGk8iLkYusF4Bvo0wCGBLDU7KD5veot
fc/MrDbGtnZgXgZanMqBlkmzkvEJp7g+4mCxKzFba2380DSzciV0DW7PpfjhyyvoMt5iycyR5IPK
FOsSrlOkf+js/9wOsL4ofn+sxaKQh85RfBGg/GR0oVcWH3Vj4xDeWg/idLm4yaoYjFRfse7yDoGk
NHrWu2Yny0+QP7UkRULmpxZuVfxWh8UjhBenieiAsVgQfiUn/qyIslFj/TP5feL5iv8wjlsk6NXv
o5GFCHakAIdfj82oUsPOW9GKHV/M7iQZH//i80BfwPMRvSTUSa//fhR2Bck+7boBGlpm0Pih0S73
xeF2mLXyM5DB33EWGb4vT4lkDlQeJIVQ/iFLoAeD1f/JA+M4WCpdp0r30tr+BuywdfPmyUjAh6jj
ORPUTWDdt3/Q2nlM0VmUDQTzdNl1lRCTlIyZ3xM7L035T0uKpw9PerKRl6wuk4swi+2VBebQQqyi
4JLvwcR6eKZ5abrVLd+Ksthj1qhPeVgwGA3xvV0kmc9dlPfuJj10daMh6sda4U1D8fl6sbBC/Xlm
LyEw4zvv4smxPS1DfLVKcKgouqE+1k5j3xVqtZOUemuUa0kCdxtVTWCPSDEvkoQ4pIOhZXQp03Ta
11Z7FxmtNzT9ISs/qc2x+HPCn6iQ/Y63uGacEb6OJRHPQq9IlxKvoExmll9uL0QxZ8sD+DLK4iAp
ykbJkdDjMjNH5tB5mBvn0Wzb+94pT3Hy50U5OvNwGJCtFeDexXECds+ZYv4/1/ose0UWjJ42KvPu
9pjWChvUheBDoHLsYDy1CFMWBU0tmVOlMgpcdk9SsatVr7aH42zmuylNd/Dqd5DDNo6ZtV19GXex
3Uo0ZiTgAKBis/dOf2yz5uBAcKWwdnuAaxvuMs7i1JScIW97MT61Sd1Y+iEH8t5OFPcvoiCoKvTs
EcpevmmGEpH30ZDoIjvlcQC4bGb6dqt1dQFeRFkucwdxBnlGOMZQPpvI8rRYGA6pvC+m10Z7uT2i
1VjoqCK4BvEIgPT1ASIBrdQnimln2oIGSvGIvGhJJO9wr42PpD0GmXjSHG8HXftYsETFocUNpCyh
7EHuKywEbMkV/ZUqk5f2cOH+5qDXSe2FHiDi/Euols9wcdSmKz7qyvvekN8HrfF+nJyN9HB1LEDi
hLwR1avlqywYtLEr25Jev5wJZA0KlWj9b/TdVoOgPQ/xCDl4hnT9lbRep2MpD4yF2lX1Ps5yvD4i
7/ZX+aW1szz40EPn8kU6AYGcxVqQp0ZvLC1Kz3KN5Xnaz4NXz8o3ZSrkxp190ydByCglm024H/3O
9kBol16hgyCSW/+eLkzpadaUH2N9kIAImo4b8ADa9dqM6sjYw5qatPnT7V+9dgfBAwYnJnMNAk+7
npq2j+Ogr0n7AvNd171AB39Um951eqFq9Dpo9f52vLVPAckZFqWQq+ckvY5XyUFRdAot0Az/wF2P
A8s7DZCC69TxliXKeijowYLOKgObvQ41p0OngEznesWzrsksL0QjydnCVq6d0OjF/zeKOCEucvVa
oz+S6kRp1HxnJ4htT6nndD9ms/v4F1PHlzKZPAIuwVONqqAcLtTw2uiHgUB78LxZwFsdDJQBaneo
mNArvx6MmXbVlLbcpkb8MiHJaaHSaTrPm5nIWt6FhuB/4yw2pO40iaTOXGtZp+2NMvJ0qfIqCTGW
0fbCSfYcBJjGcGMCV29xeCxAKGBmCA/N6+FNUWA008AtN6HgHKaPA7JiQemN/XAy8wgNt3/VwPKQ
/dmSVxV/+M3RQIoH/JT0HG+s68Blocb41HBip3GMU8JPDF3+4moVDjH/G0FshotlCOpZr8OGTHb0
X+D0+zjvDN3n2wtw7bID4UK7GmAnEIPFKBrq/1MkgRhMSvswF4M76o9+cLR00Kw4wt8Otjpl4Gio
fcDBAMR6PaDQhAQeTNw/diDjSJ3lT0WRblAFfikrLL8Lf5qUjlYrp9IiiDWa9dDWMW0a49nBhxEJ
ySa6P4z2D0ndt8Vn/WOse3L6xa/38eQaDb1Hlsu4K1F3SdT8cHvIa/MLSZMFihw8rhqL3ddJ7TyN
Kbi3Xs73efas9sVuchLXzp6HTTfRtdMRPTcNdCCGF3QEr+e38BFVQZ6VJXmHj7pbOQ/Qaja+4do2
F5tNWCWh3rZMzifFKf0ROvu5azGHigG6Z+m+rGU36ZWaYaU7LaMdbEjjRuC1xQN8SfizMY9Ufa8H
15pJq1Q0Vs/ykH/M+WbDmNz9xce6CLE4wpIONTfJ5yEs2x6CtB8V4yHW6kOOgfRoad7/L9hi52U2
JC/JAL2hpYdkKM914Gp1dAj08Yxqw0awtZTgcvIWR4nUjUoT+wIqArfWSOedibhDOmR7y3/fpPk+
VdX97eH9Wghv9iFFeWrJvzj1iywkK5waFEBDP6XhGefmU1Z0XiNl5EdyqEpfcjOvYze1sRVz5U4B
5BcrTbsrpkL9R89ahOAjZBBLCB1h9y/E+eYpm5IohkkxRYdyhmNX+PXwGjh1FrlW48ufwtGKfEF1
8J+6VLF9NndfRw9Sko4bL9TVjYbXO6hn0NzmMg0BspQkHW7R5+B/SDuvJblxoEs/ESPozS3LtamW
uuWlG4ZmpKb3nk+/H/TvzlRR2OKOVpeqiE4CSCSAzJPnICjPkyrs7kZtK5UgNWJC1kVxH3T1mlk7
CJdQnWdChxKkvr4AUK991fx+e5mkuwpws8jecZf+VSS+OGNyJStsKwVQqo9B/Bg7y3woJ+u/E8QB
j3NUzLg0gyIsdL13E9dLY5Q7eb55H9PkjRM1fhdtnGTSkVzYWAU/FZVBs4h5dbRjDrFuWSh+Hbvt
/vZ8yeK5YLlDRAQgwG/8CtM8R7OdAaLM4nxGAL1vd5lTLPfKsJSPyqiedYtO+ds2ZY5waVP8frFG
Wq8WSduBhKiL8bio1VNObqltpj8aGi3cdPtTSFgXrbW4bZtxBHYQmcY+cJN9nZh7XS2evV5FWGeD
+FE2KDIvSMuDRoVNZDUoZyrCMOt4WdXlMyh0EhTWQUnKw+2pky0XTDOU4UFEcQCvrFSxUVj5oDB1
Ft2JNMsgZlh4j4Oan6tyS9BYOiQQa5TOBHj5t+N3iXkvLABEAgR4NXTMR8fv7T8Z0YWR1TGo2HbA
k1Tn/C2nXTIgjRIfF4PuxMDdG/3L7emTj4jyFRhD0XMh3hYXnlfO9CLUES4xqI2A0U9x4w/TH7zk
6WL7x4hYwwsjSemlI1w/kAJDp5EswSkerL2lxhvuvTWW1Xk05Mvchg1A69FKdhXNPm7enuKt5g1Z
FLoYzO+ssxYCyTWDca12N/Qt7PgbhSTpOARHDZtH1dmq19NljYFVBo5w6QS6E++vJElhPtm65kmt
2PRG0WAsEDOrN71W1B0yXozDUl+L5imk0Yv7+saVbsvIakmqOINbMXOB+wvsu/UkxDw2uzSEj67v
IeCM6dQD46T/rkOPlIfb5oCM8uiz0b8WxglBv3pLm33Lyur00WY3jqIxIpxpT8W+STRuNs/DsLEf
5VZotgKGQwZk3QfdDDwm0ELIzq1V3OnRQ9p5RyM7eeX32/teTPzvc/avnZWPhW4MUViVZmeh5qZ7
O7VC2WGENs9BgsL4K4MuYvP8ljV0ClYDDh5NnK3q6pLQ5ZCsIoyanYvleRFYQxjSlPY+63a/GlhV
vzV/VsuHGpKd2jAPt0cszSPw0AbOBEAX0Kbw1YsoZKeq1noJWd/KDKDbVrOTGc9vnKE95CCb5re9
FfpAMbhTFhuBSbKolExRJuKIAjazzqAvkRbN01Rn52S07njnm319zNK7IjndHqLcjkshGOoP+KpX
I6wXpUpqrcnOrql8nMz2+zA698UcPpTcczd2tuTcZUz/2lrFdL1Orbl0sDXUxME87gZfN5LnJktf
0gksUL1F6COJuyAERD+4yDpTELtevtww6rY0WT41+rw4ve8mx9uzJ9kSVwZWI8rcrDWmjsN9gRy+
PyAhdQrze/cZ1MXRbtqTuaWCLh8RSR7aj8jcrSl7q6aztEwX51Vo/1R065kGzA+3xyQ1Qf80QELE
e6hXXk/a1KpBrahs82LK7wbXOkbTBmZqy4L4/WJXoZ3oBTUUh2eX2jUJzi6oNjxNcoYQCv8dw8qr
o9g2chA92dnWX2rKhVnzg4z9hhHZ4pM7BdhGFlXA66+HoTbqYJLKB8+pDqKBBL3v2bsT0rNCAsgc
X7RZfW/p0d3t9ZHt2EuzK5+b5i4bCwBg5yh4Utufikk+B0q3cCuVKQt+XFv/Hd/qtJ9I9yS2zvgS
QaMaFDrEux3djIMVP2fW22zW3s6x960YTZuCR5BvvAUk2Ykr86t7QKgNvalXmG+Ct0v2YRhHf/H7
uUIkGYndYMOafFZJkPF+E1QwK6+PhzbKKgNrJuRYS+vr5l7JHgprC8Yt80wCOtJNgI15UK1GlUVO
64QirtNfQUBKnc8OyRe32AoUUjuiq0/01jKetXNWFLGhLMnOnfvRDd19792P1VYbgGwjCwl6xJfp
KqE1+XoHaLPSBErHYAxFKfZ5TbZKSawt2RrZsQGvLPdN5EtI5q8289wVeqnBCHpuNXsfjC+B+lxr
D00+7PUtbKVsQAQOkmyOihjLmqA3V8bCyTstO3tV2ezBt8MvXabzRt5NtjYANNAeBlbEDlv5mrLo
1hAHoLSTOJt8I/i66PE+82iTvx0pZBMHkt/4lclB43B1d5qNzI46ndHk2kPVJHcAwu3wpKnOzku3
3tSymaPZEvAD68Q9be3XRpzWizXk57YOj5R3RTbi9mikFnivM2e6Tl/AajSZrnADjYjpgqhGqWa/
2Koey2IAwsj/WFhd1/NqmCwjzanrtt/bNH8o+lc1+xg62UYEl63/pZ3V+ie94Y2NOJ3ESEQNp4Ev
YONBKBsLCFJQYmhq42ir2XLTfu5TOqXPemCclAZZ8DY6Lt23oNxqOJRagugTADs5T/OX8M7FaV7n
ZeP0GpHGUD+V9bPHvTw2Yt/LnQ13lk0bIHkg8r+4zNcV5cjrAjQ8p+zsdA9tbNyzNulm3JR52aWR
lR+XTZdWScfeDG2Lq/1D222xm0mHYcCfxj/Eo9fsEYnZB0M/YGGE1amj/7O1fm62S24ZWYV/I9QU
W8+ZKzNGqbJ/FfvFG8f97S25ZWV1FRnNIUxbGtXPVRGW+2xwnd3k1i3sFIm3ETNlsYzuJ0voHgoe
GPEpF16WqYGnFEuSn71msdGUbMYfbVi5fhSpystcFN8Hu9c3HE7q2eAXYGwTVKfrPCE007S+ZWlO
nEY0mW7dJoWCsRj29vjz9kTKLEF2p+MVqDv9psQRK5FSlwW9Y5qFGEcBm+QLhC7QN2x0IQvvXT3h
wT6KBkQQuULPZzWLwzwVlZXn4kE0jY/p93J8BBWy6w2hmbrbTLPIdhNYd+r/ENNBiLSKqDAxzIXh
1jluOPuLbfr9Vqladkuk8kjcoajEWbeKc3oLYWvYMKK0Dvw+rQ+F/SX+Cu2Si4rYdg+X9FJMzUxU
ryDJZBNfz2C+cCeo8hJ7Qfvc5tFLSUonVOGIT2zFn7K/wuJ1jI8a3PT/3UUuDa+mshloZcxbDLdR
c0KSzZ/j4RjkL9kWzkW2qaFnEMhiqBOY09UI1WqZWmCQQJcZSbyb+4chfL09GLkNUfMhxWFg59qG
YSWRC8w2pw8iXI5CRnDXGM6rNWvh4bYlmccLzhw8hEQKPCLXliDerLRiwJI7dSOYMG3g5miB+/Ca
SYVCJ+ye+sCu75a6074tg76VmZeOVDAa4DJcKNf+0oVK5pJRZdncaufCUVIuO3MLACULH7Qx/2Nk
5RuKOxIzkSw5x+F4CsNpPw4vsas/b/YXyqKwjWoVrSvwe2tr2FCWQrhXWwE9rhHius1T60IjrCr+
YeNgkdkhZoh0JlR69hq/Y3V2W7iDSZzSw31UfAzqVzMbjl0LR9CwcRuTEHnrOvxbopThAJBYAyCH
PB5itDJE425/dgYb5omm3LkFGiFddJjBEAFhmE6j9zNt02M06g9db33x9GlXp1vEIdKBw07hcujQ
6GytNoYaDGOvJ1Fx7tWHMTKOPUoLTvHYWe+D0by/vTUktriGkFeFJZm61LrKG1vT7NYq/LVK5dlv
61mF9SzMczRlQTU6bV7ColVmG/tRk1oFgyOCJ83p1urNaOVOFxthE59BuO2CT6V1zG1/8vxaf0sv
28Ez4mctecqUgQ7yb9PIk1/7rJX9oaMXptjSUZZsHIPMIMpBsD3QTrfaOPboKb01QJ6re92xOFpt
5NvKKa63WozldkQylwhEbF2dGoVlRWqhQ2Y+BUl9BHrX+uh9Tgdwk+MdWNF6Y/9Izl24K+jxgZWY
F+b6VFSUdlw8Jvo89yD/lzQo9v1k6RtWJLHtyspq9uhOjB062JA+nt+PiIlG8bGwsw0vlRqBkVrU
zwD1rrNsY+W0kdmMqPM1xcnRn/OKrv4t1lDp+lwYEU57cbus8oJ7vjuQ5QKUnHwIjJ+IIxj//UlG
zkfwuwJzg9V45fnw4S2V5jCSQTceUvXwc5l3bpNuJLJ+3alWd7wrM6sQEs8Wao0BVO9hGu1S7SG1
38amcqqseTd25ns4caBFfdGKj7N679FQ77XTPqjbvam/gZ3Tbw7eRE/wd5Tn0UdtjDv28llJ2/ty
TADjvLXuATsc+ko5BO2TuyXvIVttqOCELA3wavglrhciL/Vw6EwohJX+xKG+S1PujJ353x8ThugN
hrgBVNxviZEp18hvCyuFsQuyB2+BXes56D6bzof/HmIJ5OBAyapQMBF+d+FX2uTAzt2TPbWsBUSD
G/5ouljfL0GunCxoUvaukNK5bVM6hRc2V768RMqYtT2DI5jv7Pz7pD3Ef8BdQwMrlJ+CddwC9Xc9
LqubRl3P6Homzeh3+ROdhKVzCo+3RyKLYiAXCc28lElliLv/xewNM7SDsUOLelwEftb+FRmn2wZk
1UXj0sLqdqhMQ5vpgejettMT2dSjPXX+oH7I9Pow5QYFo4fGejGHveOUfjH89zoI1t1fbQQAxtaZ
k9BsBjXJ6Jh16pA+gqyo9hGELhv+IBF+Fn+cNx/RE2iatwrTdlDUnBENDYPK0Uq+wYx2oK/vrur9
1DfbGMEpxyenWsx7aADemeMdaVw7HY4gi5F12s+b+S/ZFeDyg1be4+VT0IYhSHoHHoAGZNSk7Sbd
2ZlIQi3TxvkhH77obcGHYHa1V3vQiqJcjfqCNUYDtArS/UIveRp8iVyEGp+Mp+KvSYfOZDhC2Xyc
nrR36nwMNUHDlCFnddvhpCO/+JbV3qyTWUH1lRW37b2z/D0qNPCXd6XtV+lWdUrG5AKyFx4XkuZQ
jqybhzKDFLc10oARqC9F4oKt6/xUe1Lqh2B2jkEYo2iyd7wPVXyYqrtZNNyPw0a+QRaLLr9htdIR
VSkzF9xxc5jvBb+tZe82ZVjFJl0feLzuQHaTf/aAdFyHCS9u5npaaJeAfYfbjq4/tMXDmP+lGudh
+G4HW0UC8fd+s8edmRgrHnVrghprqQqvsJhY8pB1TJo4Q+4ShQk6G257iyzZABUewgEiv8Fd0Lge
WZhUgULJl/bwdEB27l2tOTuRyw3iaucNILsIVrwM3m2YFQHhtwFCTsDbn1cB98hrs7mRJg7SRoJU
1zvWS7ZDqDRofoyNr53TxHvylo9asTwkG/cjGQkEHGWQP9jiCkDW7dqupkaVkY1w5Hn63wmyz7FR
HiwL6cLysYjCfROZVFhnvwthJVoW347bOy7WG89B6epefMTKm6agiJPWonVEdT5TRt6NNKgALL5P
tnjiZacbGTEgboIaBe7N1WgnG8IEoVwcxNbPsmrGXaQkzoYLSdJjZE/INGu8tAQH3LURJyndxA0T
goCj3s+mSGn700s4aXT8DH7QbkyebL9D8O8IYCAOtL6+OW6ciPIZW3E04l1RB09elr0GTbAV1GWB
FGZ5yC/JCbPrV2fabIehl6r0L3VGc2dpwz7PHxeIUOqdFj1m8zmsCz+23+jeJ/hKmvGYqfZdOyB+
9iHUtsp5soVEf4WsNF9EpF257VSOagPpDc2uRpXeu06XHOKw1Tbu9bIoh5sg3wazPViolV8W5WLM
1WTCTj4EpyhTDkUMIihq9+ik+13x0NbDS+JUfxDAQcchpUYbKLewlf/QWgcki3TdORrcHZ0qTpXC
9He6HXBkE3hpRPx+cc/TtNLURpBA56V5qZZPZrRFKfaLo2Yd0S4trJYoWHj7WSWTF3lvS7vfBzQZ
WHn5oNIQUziLn4fiHZBDPB3lb5P0SeEmAhcY0penKu9G8Jqmz7MEPqv4wSqdN8l4CLPlaBqnFuId
rbnr9KMTb2H9ZU5++dWrJU/nRgG8LpYcruHyEE6uH2Tf4mzXpX9QW+N5AmUSzBKgftawBBpcrLT0
CL10MezF3UAhO5Fpxz9YaHBF5Co5W4BlXS/0Qu/HkAa/SFBdMDnxTkk3suSyAASn5j8WVguttNoy
TR1TVmqgK0Z750bnEvmZ2+OQW4FamKejuMCvxtGHZpb3LbvCmZz9QNe5eA5P88a2kMVuaK//sbIa
Sx4HdeRZbIt8edIDa++NP0lPD4gs6Pq+UMP/ziuC0B7Ye4rr0O85K28rx3kyc48+p7h4Q2ogn9Kn
HgIEivHhn0wfpVoyYbBhUmO4doO4CdKiDWCGERwEM2eeN37cZhQW3/vbnr+wshoPQ11KR5BuRH11
yPr5xR1Evv9habdg0bLQLLIVpI4F7a4p9vFF/HLstOmcgIXKYCcvqDvV1s7KvoBqq8z0oA0Hki23
HVAaGS4sCte5sBgXTqhEMRupLYd9oOvH2UN2zB3Cu7KLPjfBVtZW6oqIwyG8KrQ9f1uxMs3rVHDO
pEXj+VPUWHeT3d4XRVr5dRbG+xF/OmVTsnUFlu60C8OrRYygQJjignPeFt0M/ZNu/gQu+if+CCkz
fIlCrmeNtY0pxAdLAJFJ4BknQB8pr+PWfvmDJaMTmaIJ0e83ZZowiFoQr8QMaht+byT302dvWDhV
ypOXblHUy2oa8CST+YXf1hRg/WsHMYtgaDuFOOhWyNdryx2cCx7394HyUOajhxc9qQ+5D09pdnLs
g7NFBibZfKBPQDcxUt5lvygULhw0Cg1FszLUARIl43EdVl/qqIZCC5XjICw3LilSY0C2AKuSZUP8
53qwTt9MWarQrjaqc7GfmmzYlV1u7F0asVG3Rhns9lJK7cHYCLZWrOf6whenrjVaY0e3zWQAOx+0
h3xud+pSHPQ4+vu2LckGAEyF5N4vIXf3VznlYiLz2tUrlc1HJQxgXZhNpAvo9NibVZBsvBW2TK2C
SjuXSaTQ9nfWAt6Vce9rU+I3Wnq4PSLhequ4jGiKuG3QXS44Ia9XS8nmIe8dQNnNOMwk29xjHY1f
b9uQRGQiPw1RpsdzBB2AaxvRGBZOZQGTNmukWejLelTD9LCUB6PVDmWcf6U7tFNebxuVzR8VS0js
IZanp2S152aUohEvd7muAVVNm28ZuURFub9tRBKJhfSMeJeT0gN2dT2y3G6cpOOdce7Cdpd6+lEN
31kPEZzAysdlK0EpOWbAVYg9RYMm7Liraczn3lbUBWNl8SmHqjP+ZiSBPyb5DuDB7XFJJw8cKWA1
wVDyWyN3VTUqDV+MKykNPwwU9URVP99VzTzvb5uSjurC1OpNoywZT4EKP48pw6ndt3F8N7tvm97x
62rr/JI5OxBMIUgGnQK57Ovl6oeqz/KRYXnhu8EGkQK15O3RyJJERHhBsuGi4k0P/LWJJB0jZzQI
tbQM+KFXczWcqWDPuzRT/LhdTnH+wyL356lbKHtZHERsGgoRXON3HSRqWRFqUrS9tnP2Iesn9LHK
hzjxDvEflIWo0v5rSXzJRRQckLroE5tm17Brqp0W2ygjBpO+c61M3fAOmSNemlqFJ2Nxk6ks6XGr
o9cqf0X9xDUfbi+ZfN44ndlY5C3XZBSNnXtZ6TAa1Ux2JWSCTvlQlOEx7jeChcz7aK4WVEgwxSJm
cD1tjZH2SVrAXjzAigXfhZLkp9tD+YWLX0dzyH14NXqkfLg+XZvwqlGBq1s0pGR+a7QH/VCWOzAu
4Z2zvB/j16W4T6inIMkzIsBSfe7gmVl2dfYNBS0/eUjCewjxI2DjGx8mW0bIc0BxAxakSr1axnlW
uqZ1+S7HhcFD+Tn9P7Bty6aXvCypYHqnCFwrrxxrY3IGxyOQFDMZfA1gz1ZKVBbuL02shhGEOppt
yGSeuzy5C/WnORl3NlJSRf42SMKHwAhUXwOzMdUfusb16/dpubdm51Rq6d6I3lnxY1NtFf+k30S4
YdWpKHHBu17y2aiGFKU8ILJO+aTb76P5h5bUj3phvGkM8x7+vi0Qlxjlb05GEVDctQRmdjXRmbro
A038tPOUz5pWHyvnRy+yYPmjnX+87dCysokpoGI4M8lojvHr0U1KrtlhSvtpoOOvZnLHdWGH5MBd
rLqndG73XUXip3+aZnPnxvFL0U7Pbud+BhN0vP0psjDBcEFU010Brcpq95pBWumTQnjtjRcrGn19
+jxUcP68u21GRkBukt8j+8PTldAnttJFcNUaE10Vh0R0X5vvPav54YXdo5mh5rDEH1xzn6aHIvTj
oHH2WmPf3bYu26fcbrlkiPZ1Ysi18bZXcr2GouOcGqdgcXZ1Fx2nMt84JGUO9Isxm3unxStdv7YS
GrNhQbYL9CIdfDupFbANBRh1IHPVYP4dtcpGtlY6LBgh4N1h/Qjy1wY1fQyhQDEpwpNJFB3ftfdN
dzcc5LYRa10e8pQ0IPJYMdXERzV/GO07zd3Ip8lCHEjh/z0Opu56HIq99GMmwATK8ID4hL8tLyVd
mgsLK+9boiAinYH32YhJGHR8Q4P0I+0f4N3dcIKtsaxiaaIGqMtQlzgv7lMJhfkcbURr2avjYrJ+
oQ0uNpI5RKA9A4ay9D652jI+tpY/7Iv51XDfR/2GtY3VXydTp0gxp1gXS6Ps66g6ol5zqO0NiII0
kQB+VsCVSCT8Rl/RREVkhwn7U1XIPk+67y06Sr7OafBIkTczpE5fEACMsvwl7h2K2tkJnceTa+eD
36VbxXzpEl58zWofu5MedbOLxzvxgDT85LwzK2Orcr5lZOWR5Zhq3qQy5LLQDnP9cc6Vw+2gt2Vh
dZ71ptXVuYcFr/iWj4+lupWRlMf0i4la+TqwosgaeywoxqekNw9Bcj8nPdzVB3Kt8figRcO+zJOd
C+/47bH9XzzmV21OFDbXu6CJkUX3hAD3qKeduit6y9Z3cZ/28a6a8kLbu2o5W0ThdB59GJ/Hl0Rz
4SiuF2eB3qk0qrte14r4FBSQ1B+8LiYR7RXGVnec7HgFNkACmucLLT+rg97WFt02BPanSYMdQBw/
mI/BWO8H5efGjAivXF9fLi2tDnJ1iA03nENKym22S2zQNd5TonyY3nVg7D6anq/ZbBZ45wzt/W3T
0jFCeI2gMUhQkiHX4dtqvUwpDEFDrud+nBiaP7geAtzGA9MfbuSPZPdC+8KY+P0i/BmobQ79BLgl
ipdv8xga904xiWdopO7qARaPGaq/ozs3W3d9adyFdxeOXNI9prUyjNpCY0U5Vecu+Mvj4huPb2f9
HI7HJnybkJwmx3l7WqUjvTC4enJnlqagAYzBuR1PUACQ/n4z0d0SabznLGsfLRsvRmmsd8GCkDsG
jrVex6WGs4hMMXvqNTGKh1lrP9kasKHbw5KmEiA4FjMJOBue7esVHKkLzU6JmQIQPEI0kf53GZ9m
JfO15hnEpF/WlEy3ao8yJ6UVmnUDkElma7URg0YP8tTDSenKaLqXqnrQytDvx08boxPvkvU2vLSz
erckC7LsTYKdufjUkB1+MndV5McZFFC7+E2xV52/4Ia3OdduG5aODxCPeLxYPCtWs+otsZo4C7Pq
NS9goLzpG+zUTr9xUout/NvowEibcIMCclujkmYgCGGQd5SELJQz+50NEaO3X0IkLjdSddIID5wE
QCEgUMa0iiolHWpFblC/M947cBC4x5GatBt/mjTtOLj6jteT31MVdXqTZoJdkD5Z+fccmPHteZU+
1Ry65cgXgk3QXBF3LwJOoub2lAQMWYNNv/oR2se6Ogz9rvgSq98a+iXsZfI9VFVy67wYD1upWBl6
FHo8qitQcyM18tvbJY8z15pE3agyd336tzlPvkkbXTHeja95chwhOBzvtelh8n5sDF262rThCEgP
6e11u7XqRogARdR3dHfwceap/BojCgdKQDHvyl49dvkJ4IyAU7LRd535ona1v8yVL9hXtiibZAEY
jJpg/6R5Grju9UIUnpFZVSZQImnh+lmDhHfpvY87SNW8NB0PSYY43khdhj6a9OvGVIjT8zfHvzC+
Ol3TrmoapaIWCt/VPmq0D6bxdQjPVJ/vl8R80/a1H+XhoXyNtrgcpBubjgQkSYGT0394PWzuV2HZ
9VTMoZbp3KfYRR/k7bTVKyebXFFaRpKP9C7PyWsrRRk3NnI6hMdmeAzj4kGvekZWf6gjnYOn+740
2hfFyP++Pa8yD7s0u4qWQbtQ+V8wq586SoZhlR+UoPADp37q5n5jK8vON8ppeDLs3QK9cT3G2TaU
qluYybR6hVGuhNvSiTfiv+zQprmBLlSxZ/X1LaE1syhSuGrjGeGuNL5y1JhlsU+TwwxFe1puaSDI
hGNoigdzDAxXdLKtwqSq1+X/FM0rq97F7fewhrGibhHqevHu+kw5VhFP3voArbnfzvFdrfO86paD
W7nfq0jdeMlLp5gaN3B3qDpIK11Pca+omalErKdhNr6ifUwNsHLOFjJG+vCgMQDNH9B/RMfV1Wic
k0pHg5A9EVPlvu+71FdTB8TSsB+SAzB3s9rFBdrbG4esdHgg3EWjMaWxNX8L6i5WHnWQr+aDK0hC
rMnej8GGm0pHB8IYBWf617CyGp2udXpmVD0FsTguH90CFfHUgOXfC9Tkvlv07sjLy3icK/6rdL8a
Yw3ZPm/i97f3pqyJjhwl5QOR4KY0JyLTxcnXNUPiKbypzsP8HKb7Jh7R06uRpbhznEO5HCzFeIKI
ql7afVhEX3XzLjCfFOh8S8GQ24V3t79HNvmXn7PydBh3rYZSODRYTnLXA7Nfpo+FsuVbskBISyjg
UiDCoFlXgX7plGIca06ZvHUOjvdtnprH0gG2Z9Op2YZvHL326/IPGsxFI+o/VlfhN8vsbE5hhzxX
zmuuDzsXdMHyyZkMP8+XHRFyd3suZYcK2CRSblABcKysztK5ndwu1OFe99KPdGcfkQJz62jXuxu3
OOmawdQCZvUXhG21ZmHcBqE7Ew8U8zVSIAiCxa/TtzIdUiuklQGuQsHG9ffaUUMSbt3QUf8s2+zJ
6n+SSjqGy8/bUyY7qhA7/ceI+IiL3TDXeV33okxtOu1url9V+KHM5yXfF2OzEQGkPnhhajVrRZvG
vZqUqPCOxmeNJujc7g9TY947GUIDqnnvBtMhTjbjqtQrLuyuDkjI1RF1Am51DtvgR0ci1oqnH4ut
PC4qcfz2dEoPrv/Re3RgXAIAcD2fDQ1ZTigUYYbuYEYv6rRT7eciP7rD2yL87sIe7y5PjhOhBvwU
ql9CUn0l9/wp23rYS72HZyE4y18fstrxVuXpoymq51Wc7DT9o26nfrWcbg9XuOD6/sgWoJGNN43F
8/p6tF4KKikc8B4tDPf0PZDLtDe8Rrp6FyZWqzcvw2wrA14TttGbxrb2TtMeI8f8IQSNb49GOmUX
plYnVFCX5jiI0cTtq1qBQIx+VludC3IbtPrDY0Zn47q72KqAa6sC/9Soxc5VfjZu6XOm/8lA/jWy
WvvM6/KqZ7+d3eVFcJ2rw9Mwb7VHSCOH/a+RVXAf83k2YzRKzpRZEUk7VcoHjfr1gs5SGX79kwHB
j8WjjQzLGsCvq8MMegEnaDRAY83HyjH9Jt3wNOnSuHChCDoUEGrC2S9C4RDn4xCJCwrc96NPl9Jw
505lcER4yfv/NCU+5cLUWGaaFpTMXVB8Kvp8P9YvM5j525Mmvve3zUl1HQyNDZBr3RI0N3HRB8YI
xKRxPo6L+1PZ7JeVpjM8Uen9xbdKI8f1QHInss28Rbwid0J6IqPhjWbmjwWiFWHXH+O8e+7YpnQH
PikVaerhYKMPDpwi2qdGeB7tYCOTI13Di+9ZrSFI6CGIbFAbrSivjC/wQ1Xpp9vzKolI1NMN3uvo
p5HsWwW9phgYZ4+fFH1/N6lucoLpsdxHmTP7o7pF5Sjr7LoytwqAle6VQzixjHk1HouGcDH+pS3q
R1cdPwvBhyi7T517pUV2Jc8PsFvuY20jnggTK0+i44AWFtqSbBAxq1VWpsC0ixlh+zJBnRPGd0vp
d426HBBnfE6ml2j67+fKlcHVMqZ2pM6QVYFog68bgIYzH8ygcDesSCLYlZXVLmwRWjELk2HN5Svs
/NVRQ5SUEkO1BduUZbuuLAmXutjv3DP6pKM4BqfEu8h+qeJx3xtPy11qPcOZtzdLRHWeOvC3/bAR
BP4vpsEviZcrRMyrtYOEy1XTFprd2H6fcjqHFd02vCtPqRYfXIgNID9/cud3k62/yestuK9kPzJw
m14zIJDeb01txZQAK04h11+GfJ92DylINyV7d3tDSi6WFPABhgPxhVjKWJ3bbpUBpnapmsWv8KE0
L4H5mFloXi9nndtebv+8be4XTvS37fCvPXN1x4MXOWzUgabZKD+OxX10Tu+ilz7b9+NbtUl95OAd
8tT6h5mGQY3eI3D37Q/Nehtku8Lah6NfTQftrXLStvrcJBEfmAEbVZTkRCLh2s0m4K1o0s28t8xX
suWluzFy6YahT4NKg46Oym/yuUnPWkciDTRpj9H4KYaEOtqH1itQ5Q1cuqz1nLFwdQW+Q1uVt/Lb
Sg9JGMS8HTUNDNrnMd9r5ie9W/y5gUgu/wB3yz4znbNbhrvBPhbT28g61k2/V7ht2/a3LYUa+QdZ
9EkL/iYqLqsPivnQaPL4IOiFUBm1q336htbTY6h/64t3WfZYOx4lwj20irH5Ud9X/bfFvItgOPfy
P9D9onaADgcr4dHJKRbqIp44apQuc0x/zgQu1rK+elsJP+mWujCwOnSWxtAKb8KTgvZT786nsZ7u
DffBqv9uTPfrZHzK6Ii4va2koeLC5GoXawl+UA2YLLKPZvwQJgP1JWN/24isTMfWQOzKoexAkV98
xcXMEaJKLckBmhcV2igZidND6nnOUVeR0FG9rjuCC1r8UJ2ohZpKcBq0eNg4d6STCy8iVFXU+OGz
uf6G3B7rkXwq8ar6bnzGiw48EwsVhJCx7Fzn5faQpYc3+4hSC4qyv/GODaoRhDnqM2damN+mVr9H
csdvxztrKB7S50nt+o2FlEahC4OrjRKoZdQYE9mRoXsKhbaAtuX+0gkUCX26ZMjgrROlaVxpVuqi
FChIYJPse97vtHZX/GWnh6CodoiAbQxJbtAChU5qCQzlKuInVcK7RLTyOhZKspV5TqblYCbZIcyV
XWLtTfUQmVuYAFnGFKV5nZwsLZ90Aq12ed0lUZ+EEfpBgjq8zrV450yVve/1LDjlPcRf3WIscG07
p8bykjvdmZt3sxfGG/4q3TSA1OGPBavL+bK6vjhq1lKFYr45Ve2TVqoHzXgdrPGYNy9N/00LzlG2
ccmWOREc/eIlRmoByu/rPTIGXmdOEIieofn2o/pVt7/e3hayCigUDf/HAuwu1xa6We0bt6WVoRr8
xCy+6+NhelT74WtRDvdT91ancDN9CouPIa0OiwoI3N7YmdK7GS2jZMVBgJM9WX2CWbfEIqHra3fV
z3QoKt+ZtSOtMDulm95mTobw5t6K6PUN79pQf9AL/W5jFkSsWd9lwK7SnY7qGvnwlY/NSTZVYUvK
VNGiTwXqg4BbDsGi7HJbv9MbdadCJmEV0JzCgDNBgnDbvmxjXZpfLTO6J0yAS6yAiwUOm4r2z9rX
f2jQVVAfUJu94SQbR4DsnLk0KT7p4gTQksSqp0pE3/57ETt7UTALNwGT0oGxc8FwoVwFSPfaSlx0
pTprAeihJfM7lT7W6NCMX4zwm1qec6s+UkraePtKt6lBg6noV4CFf41qTFMvtaJWZZs6LWfJl27y
KNF9ifMA0t9lxxMjGJeXfBh3txdRtldFO5VAQtObtrbrRINezw5tH2FqC7bH2Nx6Rsie3HCBCS4r
bl/qOms2jNqMGC7RoPKeDCXx8/hTP9X+Zr1YePt6N1zaWZ/Mkd5FSkjStDCnfdYF8c7IDG5Yer8c
ZkIxF890q/omO58vberXntItdG+5FbmtJT269afph1t+69FGH/1saP9gpThHUE+g34nn/CrgQPZr
qGNCsakvX5X/RdqZ7caNLFv0iwhwHl7JmiSVZMm2um2/EG5b5jzP/Pq7UhfntIoiirAPutH9YMBR
kcyMjIzYsbdfuebW0MXa4SJB5h9UPRhTXDjjjGMtWTPlzflT3NxLCHNHbbMRM9Y0xAHlgeAAuaCg
3LQIGrGM0p2T8qhso1Y9Rb497aaoaHe500sIYmrKCQQdpAJ55Hhan3Y7a2ghyTUqw1XtuvyW9ojm
OPauCHzfYwBMXKtTvR+L2vZ8BDU9Jw22xEnXFobLk+SBX02nfrEwSaeFcSQjMsZIrQcjoG27Zr8F
Qls7iNwmHBDmzBlrW2zfqPMBOYVRek4pkyr9r7zYGvde26y8xTjmzOywfxbXxdg0pR7K6EnwwPYk
MsisCbzGvCeWCtTSJmnu6rK9sbf41HrOK8TmHQ0I86nO9ENfDN5mQW/NKfI36CWpykMRszgVodEb
uWo1aEqopjslnHeFNrA87h25PnRFfNKb4vT7IfOtycWXMnqpKdAahP09+E5xbydDb3zdwmpy8dbE
Ysc5MlMotT+kjKb01tGsB5DEcjjcOVUVHHPyc/iU2/lYykzQSVHJE1pju2RhqjwhVSdvTUiv7c23
P2fxKkjnVOosA49DcnaBchv+oCsrWlCQEDhMTr4jq4OE1E+zHhkao79T1Selg5VNer6+qmsXEUQE
IOdomqJCIrx8kzwkoVHXviIWtXC8Ph/cGJyG4qB1vXGZr+UPYG1gO2XQm6fF4ut1tVZOfa6jp4Hk
yDzOR13+Fhvfwty49cNiV0/WPky23lWre4bAyjw8Ny18Jgv3gAhLEjyrKF/ALiIPxlORD16U6iia
fR76ea9Nf2dW4llIFBThsPMdcHPXF3jtBnYAszrUDKFbXPIRELh7X5l94TdURqLwzcxjHnvtaN9O
Vr6XNtXiVk6/CU+bUGuykQa2FyFm1oeiUEdUgWtJDFfeWeWu1z9Mc+KZEAZtXZAr/sGWwQAgkF3I
2pYT/H7eMbGf8l1D9awmf+fjj/p7WTzMW02KNTuWQF4oFKtMoAqLjZonFg0tE6WM/E73z4lpfJia
5tno4H5Tle/XP9raS5WrGOyQ0Pp7T+OVOJFt9cJaY2WqO/dKuSsb5KaSOnZo1DmfUyfrb4fUar0C
FC561fpwTAA7Hq//kJXjCc8KMF4gVCIxWHhdlUotKx2KBlJdeX35Y+52NvlbtzUTt3I6QetTZBWc
T5TWF2+IFmGjfBzL7Fzr1I+G1m3sm+pGczxlhpz6JU/+IAEGIopIKQFO9GAW4aCMo2yMhPhEbJKE
yp+kMtopjph82OL7WjsONoV6ocxmEeIWS4j6yWDlvZGeC38vyfEhidXcNczwMBQOEopVRpVM3do/
Ivgv8u5XXiuKCyBRAGFf7lY1l8LA9lEasJQhfkBG76viM7zpO37ouENaQP9fJtnBBzP80AVzeVTt
MX8ekzyEcnqY96Wm8Iq7vpdWUg9mIgT/C/hRoTV1+Zv0AdU220fBJA/67DBnaedFIefU6tWtfv3a
YSWheo0J9GqXMIo6QWEKOgDUeeYXs55uewjsd7wKjr201XleA6gQWoXikAEwxNEXbpWKFil9lCOX
UtfDQx9a/t4HIA72Jwz2hqpEpyIv7H1Ey8+blIGmLsFzPw6CCGqom70yIOISpvJwN875eJCbTcL3
1dUAJcjkpyMISMSfv7ljWy3PkGmvM9orRXFMilI7GnnoHJLCTPezoUePuu/nN9e/9lrkAGglADOA
E9+9nRuI9ecWNBQwvO4hsLTHafpSm3Lhyv4Wof1KJmRyxcGaByBZ0E9c+qekEVITOZu9rG8N8ykt
to7wii9I14G0fJWhJIe4NJBrgd3OAZ+4ND720UcJ2hFF8Sr9dH3JVr6TRfXK1KE4pOu2hDq1EROb
iTLxnUKuGfshtWfXGCV3Utubavxx3djKosGwR7JD2wlGAnmxbZU8cwIzVDiN+Ye4vc/yLYHVNQPI
GfBC4/4j0i4WbWzyJFVivGmK0t4nmiK5bdNax+turAQVS4Mk8FVyB6r5xd6e+PITfGrZuWsSVxtn
TxmfKR5thK5VX2iH0iOCfIZ24OUGYF6MsbacAW1Hp/1U0y7cUxpWN6ysbTMUzKk10YJiDHBxCTbZ
2BX0oApG8/zvjv/oh9ZhSOxTkP6BICOtXSo/JGhQsi6ngOApjbRqRtJEKivrrtabxrVCPTtFeqDt
r3+gFadoq2FCADsppi2eKVVtj2EuOWjeSOmOAVZoTDRI76AyuW5nLdWmgwESl6qrICpe7Dcjy0sL
koLsLGokHyX9r878p57PuSG7g3RnezP0ue2j1O427IrH7OKqZfZICJ0LfD3Jy+XeCEdfXGAa8jBF
e5rCZK/3H518uBsUZivH4L4wah70d5YpbVheW1khoEWfHkEfiDkuDQed41NuZ1OKt0WrQ1RUfB0h
mFKfr3u4csTI/GDRBQCMQPkyLAUNuLuyi/Jzqv6qhntGxpTw90cKMUFHzYFL1ninqtnN5CqyleXn
UfqWW99Cmv6bk2IrZxhIvqCQhiX2fc8lzEY7jM3i1Q2DXkSzxdax+j3eGFiEoqKUxxo6h/xcO/fA
92b0K6r6frOkumaGBw/KsKiYmYASLj87hEp9bSpxflb6u9JG2zf5pw++RMWX61991QyFIkps1KXA
DFyakSZVrquuy9Hi1o7ZvgnwRm09Z2tuaW18gGmi/xp6LcK/yU4mK0lqqej59p3jana7xyDq4tET
V3nT34lsNBoqNzU+x+kuOsyBebYb53aG0Kx/kZ3Pv+02bd3XpIV+NtfjpdvGrJRTG1IYz/Nvev/V
Nz9K5mO0pZG1cqQurCzeBEHZDYWS06dKneHW2RsJWgPlFnnUWvuCoTwApVwmQkl0EXrB26uRpVOc
pstYTJY7HFnLSpYFvbBhHOfIdFUtP19fwFXXqMkaVEvpji+nUuKsVKoYZt1zJB/DsnJj6VFpN2L9
yt6EGhNSdm5yWBaXvHN0Yywr7wBJ6vq064fAm4rikIBz95NwI8iKbb6I7hemFqfNqUEFVjamJvne
jPu7KG25/294oHtS/hI2+SnYovQXW+yaSeH9mwPha7ncjC2QS3t8hkCtuLMs022MeacwMXn9Y215
t9jtYT3LqmRhqjT2/l9TVTzG5l3efavNxyr56jvlxmqu1TUgnwPeSqLrOKBGLn3jUPj1pIBDnJun
WFbdWmJOFKWtWdd2Uxi6uiDY91QroCVV2Rukwmtb863xxXng5ZApasm3VBETVBVX0Z7M7uf1FdVX
Pt5bG4v9wgsimIYcG0pf7CDc2wVmteHGugluY3JrDXDeIuGIYXsuB53XvGAVe2gCv9n7imTdXHdk
bWsILA2CMJCKMX9/+aUotml53RlwqQlBEmfwgtCGcokqifqlaW+S7mM+bT3ktmyKP3+z8yV5quum
wmZBmwCifJr5bh0fmqk7Mb3byS/O1tj02lkDbs2rEZ4tHl6LA6BGZJSS7gAYUL8qxT3aBSdYvMg9
0vjxD9bzjaWFb2QePVvCZ+dHozcMpTcad3NzFyTPaq6AVhWNkt9/tvDAo19ukPiQpC2nTHM1iGzJ
oH3V0LE4KMrwNNRy9PtnWljhwQqph2iULfajOaXVqKUoSNfViBiGdIh7r9KMo9orbhP8mDqw/2N0
1//lGzfX1/T9PYBlaguvL0yKzYs+k9mUETcNDQpdvR/SVKRbjfbMdOF1Myug/Es7Cw/TMZLTWaVp
llbyqQi+xBDV6DCRJeAp6vZvtXpWSMGRKps+Q2rY5xZtDAUZG6ncYPJ6f/T5ITwPKa2jl8O0/eUB
saVaM+sMh83sQWtDz5ifr7u6YWCJxNUyp0bcvqAdY1Wun3+Lt4DoK0kJLohhQoFtENXtSxcSW+uy
2mIt1VA/JY1xKJvHXL7v88d46hBguk1HmEOnLRIiEa4uL1XMCuQTbVzi2TKcTQbqcr2COrSa7klO
6p+q9JhF2b6V7d1m0351FdGNEZ0fcTIW+2WMFTRyRmEstFxLeiTN3Li4319luCOKRUB5SbaWE8ax
b6jhHGIhCRHKBGzTAcwuiq3kfMuMcPRNQObRB75BmMloX4oJria/n4zuj5wRkA1Buct79tJKXCuq
0fnz/4uQM2MCvhtq/Osbe2XqA3Iltpwhnsp0cBaXf5xSptVlaBuzBz1zJ45rQ0L1EHdHXf1mNJoX
+K0XTgkDkwEYrY1ztRpC3ppfrGQC4ibyMw6WPXlkrw+Z+UlFz9iW76VUcbN+J5XMb3bf7NjYt2p1
suAhzSQY7c3NGcP3d56gmaL8w9sOmtQlf4/dFLaf6ZxA/VjVP4KoZr7lJWbUZXvR39dGLk0tkogx
SA0prvA6Ri/Trw5h8DBFyQF5By+LdoWducrg5T+uf+q10/fWv0WEKX2z7acpS0UxwdKfi37rWhV/
wTKW0McB3kfKwPW68Kqq5UKWZzrvsswXtPZV9DEIngP9ZB7HZ0naOB1rkYvpfuI9WkYMhi7cSWe5
zPUJa1HQhwelZBzQnyTUOq0muTE7C9qGjokhy0p319dxw/ASTGnVWm7YAYYzUTw7BcMuVX6MxtFI
PoUgLK4bW7vK33i5xDnFKSCKJgMH0xe2a+jPgRG4U57DJHC4bmg9EKj0w8UjFTbBRcpnMe5qyWOf
nifev0P7KwvahzK8b34U0q2q/ZA0tD79vYyqWQ8z2RZOZS2i0qXg5Ur5FZbsRRxQKysutRK8w5h9
Y6Ikau7z8Nd1D1dNUGrl4qGRwD69DKfyDMONNqnpWTNu4vZBHg5y9em6idWtQc9ATEpQEF8mlmYs
B2pQaVw/MB6E99rwq2aqLD9p1U/a1t51Y6v+vDG2OADzWNuzL5Abxhi4rY8aQOgNW3q460aYIICV
xEAHfrFoug85nd1hxAqfBSmJKf3V1P3W3hPP23eRA1rb/1hZ7D3IkZUoVoGDWCjJRd2u80+afh6M
r731TbN2VWt7TNAn6UehdXl9FYUD70wjOwnREggGxiQud4VWoCUn+XyySOnGYzBrujvZtbJTshoK
psrWtjrsK3hwgj8FXfLU15O22OowL7dDlNtkzfq8g/hI6V3ozbqdod0P6H1yL3jIBznGUxJQcEgo
lm9J665u0ze/QHz0N+mLwjx1IHX8AtkbjL/rJHDj/JjeUqO34q0wvb6+/3q72ECOGQ7c8T6voJn5
qvBlTD5JPvNL8V/Xv+Pa5cOQEhyoAMzJZZanwTLoErZxdja+hNVNYe0a6+88mh6N4IPatnu1kg7X
Db426pY7BwoQPiYgSDGge7mKo2owUpmG9BmcWr9tBi1zW03oyvX9wORxkjFKas4Hku/oppuKcA+e
VDo5bdN9GJJS85SiL2+H1pc+F47/PbeyjhIvxQSjQqgkB+rs5gyl7IUQx9HMO/s2CWsYrvXRubeV
yLmjIR7cXPdp7WNB8SyKJxZv8mVLIw0KqaEZnZ4luzlYGjjLNvJaOdnX9u9PYcGrD+vjK4iO/FOE
hDd7sDeiITHhbTkbzeiqNaxDlSvJG99o9VXFAKHgQYeNhq7ApRVZR1QuEHCWOVB9bx6mYFfa/Vc9
nyPPKYbvcdKlB6VOPV3PIHrop/31BV3/ATT6GVMCRIy+xOUPiHSzbKpBYvvXO+aK57s2O6T6fag9
2X8nudt/vW5vLYcVuIL/mFsE0nhMI0AHnDZqlj/r9FnxERNSy72Zxbu23RidFIv37gDAyKEAU5Sh
+FsYG1tY3RwL4IomeXN+kH6kzfgQ2zeGHX+YMv/vsdhiW191D9wxVTZaPdzll6s5QWzWN2GfnZOs
3QXVnVAJdMAp5TspTP7geoWoSpA1MhUkv75c3mzQukvUSUkAahRVfaikci8Xzm1Rbl0H6y79a2ax
QayZp0gWd8IM6K4iPPaMOtFo2an+fBvN9pZe4UqpmW6zwDfQULREce9yDeXQh3HCAlKmFn+N7SmG
RqHO65MeAKqQvTovjpT5wupL22ypoKxdO28tL64dNQ0pnJpFdu6DXWOkOznbGcF4bBvplm2HwNzT
9cOwlrsw2qtSqOWuVZe6qkoqxWqlg+9RmqfcROo0uo+KLSKete/31shiOc2RupTls01S6xTCTxfH
xW7oPCc5dtnvwxP4dERmHZwlcJglpEox60LvQgPMgJnpXq9MuTdLkDBA9rjl1uramdD8vZIxvJuK
tuZGsbp+YFtqvXkXK/O0K2T7Rs2NreRv7c4BayPQo6R/0HRe7sdCg3F4Kn1wAnbpSt2468K/ZCZz
k3IjFq9tPzY9vrAXiFqL7Rcncs9gP8ieyDhIc7Ib+o+y7lbPtp/v7a7/fH3zrbr1xtriXIcwYUEq
B5SE7Hzcz5EGOLSzvLG0woNukeNeN7fiHOunUGUG0IzI0MKcGQ9GHuvE4gYtrWlGZ+AfKArU9jav
HrJk42Ct+EaFhDYwLUDe+cuZSafoinLoxEGuTlNzBgMfmtBz2xsfbGUPUvbi1qRN+3qKL3dGAvAo
yGlOnWUQ4IbtVd2tsanfvXJ+QaASDUlB8GiphqxNxjw5CduP6mcY6Htp/GbCpdyZ38ASbHykFUyk
qI8APkUCCoPLCkknVQwH1Ul+zlSKudpn2y4OWacT+K3i7DT6WWt+SWB6ZWrYgW7/SmT9GB59Shmh
cqfl09bvWXl3MTxFC4RpOqF4uEjC2nxqcx2gJXWofTiGrm3TWJXqe8HtHAaPeuppzq7rvwQOpKKp
8nJ9z77OTy0SCMzTqaYdD5za0C8/sC610xg0QBzyJDqW/u0w3FTSXR1KlPr6JwLPIWgmXn+NV4+d
7Bn58yBX0JjdjyYzEXeG9OJbhy45Dt1DTpd7UG577SXnySSpd5F6zNobe2uwbWUmjGkM0WQAwQkJ
6lKHss5kqQvnJj9X1i6NqMmYwSl1dA+UWOhZPzPDLYNpLykzOqa9y6/qZUQmHpLhXij1NbN1JBn+
MDRb+bRYq3driQAEkH8dcbYlnFoezZ6MGtiCpBbBfiRPOpZ61W6Vi1fiDPUZka8TZOhtieP0Jivq
FL/RjZohBudTONz24Q8r/4q2sltosYfMVz3Md2MTfHC+x/VLm72EUf+pU2uX8Iqa4Kmv/Y0sbSUU
iXoRkGb6bGD2Fr9n4BNZgB4EYVfitWn3q5vV4xxbH4dy60pcMwXfI3haSmSC1fPS9d6PZr8SZGdZ
lOzs8EY1YrcYY8/Jt7oYr3Jwi4/J/D9JJ6gvIsWydUi5U8qHDkHJSLV3qe94UvqPZOeeERgP1viz
OcYGT5apP9ha+yn0m13on1qtPwRUaFhqGpoSGn2P14/rmv+viFWqcwL8tFjqWLLNupwh+JnrL4p/
QKDCLL+OW7jBlaDPwQIXTWYKbnVZj5kYkqOKzIwvhUB7Ll26hq7/8bonqzYIwNDQajZjDtrllzRr
0BZQNVLzUT8b8zkLMqiTN2Lr2moJUOx/bCxi2ySnmV/V2KBY4eqka3FyYBe70bSFtF85+TYARK5+
eod08BbfhSPQl2ZIrz4qHvQIRl+YoK+v19qhf2tB/PmbQ+87gDeyDAvTfJJHWnfOgVk+TXYBp6Ck
8AfGaN5RhaCyAoPKpTErJ0m0OtEI/SbRJ3dNJJoN+bNsfWy2gvnKA5ZQDlGmaIvQLV98o0LNA3vO
wVXkafPB0ptPTiA/pCZFODs2PyvIWwIFB3mTjb+u+7iyOS4Miw36ZkGR2y3TqOQoqcG4a3SVIk+D
wIjh6nK9ESDXfCTbgIAY7V2BJb00FegzMtQ9vAszV/us3DjDz/IDJGTKsyY3Xmqqh+uurdAXMUrx
r8FlQsWrp0vSlhvCLyrl0bDa4IAcRvIQjC0k/3UXH+pUbd0uUSRvQtrF02g6eM6IGGbEuKU79FF/
mPwm/JwNaWSCrDTy4qAyvH6AQ3bcQA6sPYcvfu7i+aFBCoHwC8QQdqadQ+c5rKLH2Hf2mn8XQflN
AS/Ogl03Tq5t/H4aDYkwaRd4Vfb0ErWQAKlM1JCVMpJ83ypokCn/2DI1dlPaCHiqiGiLC0WwTXJD
2rBEACi+3AV+nldWqXJ3QYR9GKu9HbfuaNg7SBxOWnOnZXcB1MIUhr3Gzo8IASjWIa9+5NGp9Z2d
XB4d0ytGCj2w7EytGzvlF63bgjmtQNXZOv/9le9YA9qpCVK/gPCwyfZ985W3rTtNH3qtO0iQdwCh
+Tsc5i95fdP0D1qXbNxvK1EONBACPKDt4KBZ9vXUuZSqMAEWmor5zCfThwEdHVP0jwNf24E6+B/t
LXZeWg6JNA98kzY6+6nqaohhBM5N2WZuTwVY+iNzNEuh+KGI8Po2eRNzIilE18FicaFOcCX7WdIa
1wSRI0ESJ6mfu6DZCOSvAs7vNt3rHI2A4nMZXm66kmCWGxNkhMZA6b9PwFLGCJ1r7W0tmbuSoWYt
P035cx3Xp3SQD5FveXY1P2eTf+MrH7P5jG4YZC3xh7Y4FM4h0Oy/rgertTgsZKW4PQUB0LJfZ5tV
YNWRThzue5p0Euq4qtUeSnXam7M2bQAU10IxSy+Wn+yODuHleoSl1akFfF/npCj2eqpB/cphz14y
LXisUIRpGvVlzs3TdR9Xkh3xzcGPCIYYvsOl1bbNGe4DwMEc3mfJylEbOVnzl+s2VtcRvLEARQJd
Wr5rC7kC4l+RtFnx97Y1BeBMsDREWxRja3bIPRm8Fc1CSEIvffGzoP5/cgs1vi3RAJK1AO2ygxls
vdTXYsFbQ4t4KamNlgcm2VsTIshWBZ9H+wkKvl5vj2Pt77UmOF5fQZGkLc8KM6mIsVEXAB+12Bt0
OIu+fQVn+M9joN/n+r3ce6Vt3Waogv2BLQgoGKkTWkdLGp1CHvqgVUDL2ZEO99TQ7QuYGkrnoU2i
E0yvWzwqq3csvf3/Glxswdpv0ykzgbugcj1LhzTUnxX5HyjHdkXnIfqLBMzO55jDknLd0zVQA6Jq
9PzRy6JYtXxIwd5iNLEOUKu2nODUSwJQ1FQzEoidTo3Wlo656ad3eVIFd6ZZjfvY7p9CJUAYp1KN
e4V5i42ouHYc0UbQxbQN9DjLkktj9aFTpQMoowZ0mvPLRm8q2Er6VlecmrcoB/A/kLyXB6VqLbPv
NIUOrz48DHBLF6O1M/rsVglM/t8e1cjZNZJ+a3RPSTsf/mTZRZsB5BqBTl88SfJZy61xsMjhgxQS
X1/td9UUpXsZyRRXH6reIyq1np7k/i7uRhu06Jh7rclDrO9K6Sy0hDe2wuq6AwunGmDCvb18JcnZ
WKSRIfr8XeomsYXO0rek2yLGWTvGfFnE1tnt8DYvXhS2kzddMQjWhabazfQb93JcOq4fdfGx6rKH
JtvIIdcMUo5gHwkeCy7Zyw/tmFCo9D0g4yY277PhqyLfUh/T5/rWjJKb659V/PhljHpra7GpZsf0
x1lAVJtQcPyrvrQPJt3auK9W964l04GGWgUi4eXAYqHb6RA4nNnYqcoD42nxPgxt/8D0L6T80zCe
DLmb9tqo5HsznR3FzXO/Pk92Zh6vO7x2CwgwKZRjlKD5npeLqxX1ZPYpSC99LiEiEZpcAXQ9hz5I
Ri/VwhbWM+fzELX9RpBYu+fI0JhDBXpv8UC4NJwHFbJhPivda79qSp6Oft908c7+fQVk7hrIZQTB
uCIUni/toALUjLqPg307k3/YenKi0lrt2inYemuvusT8KTJL8KLyqLo0NfWwpDYll46hRa5Rt/cJ
YqFh8ouX+Ub0WTvplM4YgxLUp0T9S0t6qftD07F/svojoyBuBIOsmk1/EE8gBdWgPmFnUBW8tMI0
RpNXPQ2XggT6nkz+udVC6zQ7gb9xXa+tHOkbVUf1FTKxOOJqETqBYdNtiUU4r1yreBjTH0a48RJe
XbY3Zhane5rzHqk8hvlp56jRr2AwXGcLbbzqiqjXUj4XKmKLTzMWWtK+4ktQWQz9cqfbNxacxWH2
/frBXfXlXzvLpxztjry2c66/qKmFJkkIX2CZbESHtXDIa5rmkeCBMpbD4gSmMuEiIRwqGuOX2c5n
s133Y329/jUh/vzNm22YpFxqc0AypX/MfXunq49AsOU/APmRs/9rZrGXbVKzWq3xJPVvcuW5c25q
/+W6J1uLtQilY113RQAW96yEtitVlRfI1kbQXP/o/3qx2Fx+GnaSXgluIMUqvKgOdzYwXYiz/iTA
OCQ3XLkoJtE4u/wqoAOdwPIx1OnJQVO/a0l5o9i/ri/Y2qen68noPsQKVCTEgr759IUZ5kEygCvg
ODrWt8aQ3HAsd2PcbmxjsSzLW11MMvMudUCyLcNlZJaTPzvM6ZtkhulT1H9XHHpsmRdKf9djsFfG
305ZwOkBKwB9wr+kLpeeVQktX2vgcCajeWNNj7PduDKic5Wa3Az1199dRmZqoDV7ZY6grrP4VslY
MauX03FtckjUf03FuRy+BczfXjfzfhEh7yHTBkEKI+U7QTC5sDLHqWkhD/ohMmXks7ND3ZfcPZNn
BaZHcEfLYjpdt7qSKgnOILgOIPpANXc5VGxowzRkIQVs+EPi6Ghov7TBj13AG57EDGSiJ+4YFV4y
T2d5S2fv/XHDNuU6Dhz8OYyiXH7GKJWpnaQ0Bbj3bkoNrp5hBA+/tT3fn4NLM4sQqBdRq9sl84GQ
GLtxhmYqZSvlo2kfrq+liHGXx+DSziIGmkal5DOTJWd7yPZJBbxsuB+01hunz4O8xQ6/vnb09YC9
IN61VLNRqjmOpSEkGco/pOkHpWkZ7frtgXPhEErbwCzFM3ARDie5nktbCbg7YvmjVjmu3Vb36rBV
5Vt35b9mzEV2UvWSn8kyZkzeVWlzXypPpvXz+rdZ2wOEWwhNdXAnZI+XW60zLXkIIcY6y/FJ/t58
c7qAwf2X/83IYr3aZtD7VMNIpvWuOXxUMoj59MTb7NetxQqTGX0q/rRkoG6+9KbCnbIXs4SD2MrJ
zQiIoH8ZFOPWkhj7y1QvzbKNu3FtBcH78SBXgXq8Ix1SatMaZ0FZacWyyy1f2sEh6uMdjKrXV3Ft
O7w1tDhGmjmog5o11Jaa1Et4jEY/aUpseLNqhPawBU0+WfFSU9oxZoblhBE1hCU/e2nV42aqumID
xSUKKDb/FbC7y6/UaOi8yI0MU5we0wq5BSTkZjySri/XyndR6KkLFkGZK3jJg1kjys0IJiixfJCe
zLHY2Y0NnO/r5nypSBcW4Q1DQroGfAgz3YtN5/d2l0sWWKq2G4U7tIM28oiVACpgTQyx8p6ExGBx
fmCqqeOhBF4H2jJhjpvcy0uj+8oJDs0WueXax/mvLbF0lx9nnMykj2U+Tp46+yHet7q+zYy6bkSI
0IgGIawyl0aCNFR6vyQxakyrPUNamx6kupcp3PXBxuWzaopIDViFEg6w+EtTcc5kgNqnuSAHadts
RwYe1VuPiTUjQKaZ6RdNICZwL41EjCtpbQ5BThA9tRW8zW3rQoX22+9i+inQjgkiHvRrloXs1or1
KRFsP3Cq6DTr0lu7+3X90Kw6QrUCMitkXHiBXzqSxJIslxomonL2JORMMsH0aWxEsrWjaYgSFNcz
oMplTyPOlcxPKfnwnEClONIAlT2hgGPF0caKrR0cuLkAFHF+BGXVpTtW31R6mqj52Qk+MuHXQBEg
KGhkppchyd1fX7s1r4RLZPx8IGcZcFKL14tVO7AKRflNrMceW01BYTuct3C9K26pYjqGeitugYK+
dItZbyjCSyYf5hQV4O5GyU+zHJ2y1IAEYKN2seLVha3FjpAn05ZCCVvDrT5Fu1b2GqjJtz7UmhUC
HFVWAjZ0iguParWRCqjIwaO2eeBWUhC5bfVjJi/fWXLmb3ypFaQh3GVvzC2cmqc4TCwBl5e/NSE6
C83HJqsPOvWltj7q1Wdj/En/UJvcLD7YAVPLMKk1w9mhJ8YJ2cnTSdpagZWTd/GTFolYFhRxFjus
QNjfQYE1Dx/CrXblykWFCQhh6fBxmSw7F3Naa85si/GEKXOT4KNSP18/Aes+/GtgcRMWKXoyoTBg
IV4Bq3ZePw7O4X+zIZx883ivmBGeGonJg87+1AfPg+27TbYRn1bmCMX++NcR4egbI0qn9zHziqyU
YXYehKrtJwjABG3DGHgj4yQftDKA/8lEEWROkwKSclk5RHqb3LSjk7pxqBpeh8jkx+vOb33BxTEJ
ssC2ErHAtv0pn35K/T//29+/OBeR3E66j8LEmeL/3jGauw7loj8wQbWAdIkkU17W33uAEoGUCC45
+lVqeDs2WydpdZHeWFgsUq9FueVPkAcWXc3Mv4wyxPG6D6v7nDQMsKTIX5fpizYHXWBKM1yW8fdo
vJXzb5ByXTchfuQiqUQx6V8TCycmbUSts8ZEV8JLVXqdepA/TZRzrptZWytqOMx1Uuhw3rG76HLT
x1UnBje673L7rdkcyV1bqjcGluwuk98NihyRhTt6eZSG7j4z5fs4SH5d92PLzPJJYSZBPCBje9Z7
y22teyWUvK0i6MZa6eplUJgGXZPGWcUVZHIV+7Nq/7zuxNo3h8FOTCCpQoRncfryvjPkXqxVPqgn
iMxeTOmhtBgea+ctCO2qL/SPAT4yYPhOLkPJdSsMZXxpyr9GNEwKY4t6W9xXyw0spnf/Y2HxRaTS
cEZB8Hr25+pXDuOiywhCUTWfLf3LmNzPVrhlccunxfeps37uLFX4lCKXnT6n3da1IH7ze580Qeej
U9V3Foeyy2Kl0gZLTNml/a5WwhdHrXdzInR7TQ9VIehYdvFsfEE36kb2/6COxhQCoGowycjJLcEl
+VTO08hII2lfObh+GN5WvX5r5X/Ng36sZdr81/fj+oL+a29xC8LRTupucgv2xnNcvvT90/W/f/XQ
Co5/Hs2o4y2hDEYHgyzFAOhzpYMBregk36Wbajfi0Lz7ZuLhB/+TENRZ7AotIOEvrIC5oCn+p0pn
d2ZmzGxOqarvtoppKwBdHc5ucKfMi1EaXBaNlaQLhjbisTmkPcNF+hSANwzm02xPvacYku/JjF59
slvmG0KtiA9xUz2Vcfy1t6XWYwSA0cMgCJAFiJ1TAraHyawSzh6nG7feEKuLz4vYFr+Yi2aRb45p
oVt1lnMPBz6SB6IHb7jjFnXANSsgDpYjPRBO61IQYqXq/pnK575+6Oo/uIyZ8YWAmeIb8NtFoNHz
oojtsM7Pvu0/MHMWQX8lh3A9bAHXVsOzQ+YMepaZmOVjEqRqNUs5ufmg1wdljNw8VAAU+3vQu9cP
xkoZUxXvIDHYzvN4eRHIcctEQss2slqAssHBHna2/1Oafgx2fKKjO1lbHYe1o/7W4mI3pPY0zGUD
G7ItS27i/OVvKgJs+bSsYfXlUGcSFiRQJnX/WEE+1Zq3la26TX3W230Sf72+ims+id4NI1U0U/hn
cV9nGbyVs56fS+tFi5kWi/fXDaxtbh7gcKERlE1n2axsOsWMrZLQAt149tVKq9ozrSw8xz0KLddN
rZAdAPEDbof80v+zvF06Y2mt30ozB8mYmcovnppcPgRxtJfVcykrT7PgiDVeMnsrmV7zEefox1Jz
gvZQ/Pmbl1AVF1bZhIwxWtW0L+PQc6KXeN4YfVsxwhgqsyJwTpGMLMW7rDAeRjUEvWsZqfmpLoPx
oI3aeFu2vb91h6/kJVzg4H9ESQhRx8UbtYzqbggEu24R+YcqjD5oIagjtd3N1XG0bv1iJFDLA3wj
zyqzkJbTP4H3c/N7Gx7qNlEyV3UieiR+t0H5sBJeLn6Y2M5vVtocethAHPqciuJ8DdGFiWilmlF8
iq2N8LIC3QSm8WYNFh/1/0g7s+W4jWVrPxEiMA+3QA9sskmJg2hLNwhJljCjME9Pfz7oj2OzQfyN
kE6E95W9mV2FrKyszJVrNWNuhUYLXj1pxwMqDGUIHcKn1oYMW/ugaDd+cTaHdGdG+yGJb6dpC6i5
vlRQRHB8c4CWfFjC6OTU5yV4TvLaHYOfasIgp3FS07+vn5pVv6LG/792FlGNQvYIByM93Kwf/Q9N
n2UnIxpfGIvdon5YtQSZBVPis0DaEs5mG5Nk9AUkwxp4aQONL5SoxWAerq9nZciZD/fGzCKkdSWI
2kJFNdGcPAb8IhReZXfK/cOkdN+STicGlHtwQPddoD/Ioj9YTnPU1aFwM3na20Hryf0Wa+9KggXS
DfD7PGoDlG9xoNCEEyP9EQ6UbEc38F3sUmP4ZFblYya3r4M9bJGMrxoE6c9lP1eol/ptg9+XoSkx
4RUwtCKMnTy54nOb9Ltka5ZsNVa8sbQ4J4hFU70usTSOL6ryIsWJq6BcatpUAseD1L9sfN6VGwtA
MQxWgFIoLSxXFidOHJYxjfI+lidPLrN4bxR9uEs1OfCaIfXdoUyanRL6gwu7TnfKu6C80QvYfKcw
+eYXzbALq8LeuHxWnZtRrXm8hQHoJYGc3atDZ8y6l3V+CzbXLafKVdvn64tfiQnAtjk6KBpBj7Tk
R4K0qytihTmHeKycnT4+tvMrOygeQ6r1++u2Vvb5lyADldBZYGcJWM59zA8FccHItS9V1dyEbb0x
ErSiMcCTg14pA8XUcTBzGc5j0XWylQOuaKbyhI6L63ek+yYcoImXqzRwy1eRvE6ZcMFVfVb72AuG
YWdRPOwV4eUjJedm6zetfMiL37R4CwG7p8hu20yYJ9rfUzTdpHTC9CyCO9nth+dMNdxc6XZd81BV
Nb4mf41V8UUnziR6tHERr5zii9+yCBuNH6ujHABuCMJUP4EFtlw5GYtbqy18N52k7DBkU7/xVlj9
8AiwzZgNgoe9+Ch5FBZ90/NRSiOuvSKsSXYVeTpdd6+1ZA1Bpf/MLNbWR7WT2gVry/pPCEW5KkmF
XP20g5++bHsVE2ihpd1I5eZMxvr6bPCfJFMyE76XTleIsJwmHVpbKTJUumpDs0/TCORx0SgoWXTK
hCiMU/0VIyB8KtpBeuA9muwlqQw8RfJjz47r1hWx72+kHKuep/73wxY7Yrb16HO+gZnIOcIC5W4c
fvzBCBNH7o2ReXfeZFC9nmh1ZbPtbRDsg8By2/FnHYK1tcPfj4gXluZg9sZSUyc9IzawnA/tbcl8
u+mf7HSLJWv1hJByo1EIlIkn7qWRpC2pvszwnyb2PaM9cEjj+puT3ubi63WHXXWb/ywt6RfUrJn4
LgR4xepvp/YpjsyNIzH/1kUVhgLMv2tZtp6CrIvjJmYtCtjnRLnNEB3NrI+x/DJfJjO3AqOv1xe1
vn3MAzGbDf5jWfgxBcrt4QiSZWIC/DjVfvBYZ/4xcHw3a/uItKiNP103uerlBs8KamYOt9ji+Am1
yvlepGel/jmBRdCMQSZuYQ1WBo5x8zdWFlF8Mu1xyAaT11IfnvXBE/Guz1N30GUGRwamEPXalab6
uSVp6O0qdPukdtG6hPBhKG6drN5DFuX2RuDp1bDT6FA3xi5vfR6v7bOl5FuzxytZFL937veA6Wca
e7Er3dDN7V1+b1SErgnrTB9+17TbVP67uTetrbfF6jcwSSAQg5mxP4sgEDUxS2nnHMqu7uW87Y9N
qyKc1zsbjfEtQ/O/fxMDOmuQm0xwmdJr8gzr0WrIDoNxw4vXcKg6GFSuK0QVFBZ2aQatXNuJK8yU
+a1S5p6Sn5K89SCA4fDkkbkLmv2zlW8l2ashgUf/r/FdcEfz6XqzOpFmRU22wPiu+qhbwb3VORtX
wqpbvLGweJylFmNsOnMR59YR7qBZrhrJX6LgDn241LXD86BvpT+zo70LQm8sLgLqmPtRMc6wzTSU
buD1YCKu28OHQT4WuHXo3Jj9KVbk3RSmf9Wl/3I9OFzfUcjfLnc01tVUTizWW5n5SW2yG1FulFFW
U+h/14cc8qUFpktJCWbulbLX3HYKPjKE+qHRTVePt2CC624JPhA2a+qU7xQ4ukgS/ZRgS5StV8Xd
sRPmLhynE0QYKINpvUf5+rly2uewCs9huwVTW91N+NioxUBnYy25N+xesiRlRnrWY1q7KvjLp7ys
hm/Xv9kaUIS6F10jCJlmBrjF6XPgkNDSmGkxKibeRI9iyJTdZJAxB6onijta/w3CEfqt3r9EzbRP
OhmF2/CmSTSXRvdhVMpTFSvwQkTnPjS/Xv95a5vw9tct0pCiybM4Gvh1MlogQW0ziPN63cLava0g
UjDD0G3SjUUY0FqYaosScGuWngKUY+OoPHQ90+E3XIK8ZbqbXI93122uXdxvbS4CQ2LauWCanj0P
vsad7gVJ62XFi892JvXP67ZW/Zg5OMB7tBCYEV8kpp2eVrGFlMrZ0l4zgA9Z6ZxEMHxOOgPiVfNe
7/ZKBelXaHyJErGVo6ywUQEVe2N+/sJvwqwt4jCzgxHi9M6FuCc50pQBf10eu1K+b5qnQAp3gwng
qLorqSznfdi5FQ8nmBx3YVsdAJ8cHFKMyZ88PZc2QvTqQwa+DubLZ+kGgI2XPy9JTK0SDu8JUaZe
6odeVz8phvCyQH6qbcWrfH8PD5wPHdvGd5n3fRmr31pexDIlrZlsVmXGzPrJjZjnDvuHvPkxFD/K
4YemTa6c0xcv7yRyG8XX9/XW0f//rB0wOXyu0NItyXZkNYA3gDGMcysXnlU+CjufYT5eN07epIKE
c7LboLmrou7m+tpX/Z+36czEQHd+WVBrMqPvuqCf1bvVc2bkRx2pkFZUrmXXx5Lh8uvm1vKY+Sn8
v+YWLpgqTKhFs+BKGjwxFXWUwkfnT4CYtJf+M7KIo1NUmQoEqzxMNWhuSue+Ur4q2W3mMN4Fm/f1
Fa1uIJDfX4QPgCkWZ9oWfQkoG99RK8eL+n1lxF4sfykoMUzRxg2xZWuxewwu23k1v7ijfB/XPCrq
b6PktqTgpl5uaeetXfDoGv+7sMUuFslAxJ+NhVl3kKxbW1EPgJS8lLNwfQvX4+IbU4urRYs6OZAl
lccnbKeVuEvUO99gKD0W3mh9Iz3rYhB45bkouo0sZtUfGZvm0TvLsi7pVicJDjknJyQqdug1yDxE
pdcXG0ZW7zWeCICCyR/oQlwGNjt1hNK07CQzk0c7uK3jbJd0hFr/0HQvrVq5jSJ71/d09eu9sTm7
0ptYb5kFkgM9Np3qlKlfkJdwGYo5MoP29AeG2Do6hRa3y6/I9sYQKHEbCoiSCzQdxqMYu44kpZhg
pAoct2nFRl69+sHQ0kXndm4qLSn/wiaoyqbnCk3hmGAiuIug3tmip/mVab27EIDckHHqZJxL7jpT
jjvRzComvZPuGrtuT75Fk8UoFC9rbdjEUsiO0Hqfvsd1CuNK6HbKAQawmwkqlNHeqomvfkyHqxEt
ONKGX+XfN3tcNXLatg5eWrUPZZ1Nri1aV9envRZzRV//nmsbDMU2RYWZr5Je7KXjBAbEXb46C4Wo
P3VMdd2nbvPEz4Fqub9vjSy8E8qNpo4Gg2GzsNihiZYBbri+jLVQ+dbCIq9T+rhXm5DZ3l6kntr+
o3RHM9TchgaRCiD/urG17wMB3Kx3Q8MCeNHlno0Or8mA5IqWsvDKHE6jYTzVIdxmnIbrplY/D1P3
GoSX4LJU9dJUQWOYJMBm6NaMvUrd5bW9g4Dr/2ZkcadlFgxGocnmGc6nvKvdKNqnjPf/34wsLjPd
V3or0izmGrtbW1I8M7+Xqq2TM3/md44Gfm7WkSOxWjITT20cG87EQEFnli8U4bxqSj61rX47qPKx
FsX3IHQ21rXqeQDMfnHmIGSycIZO7aRE4yl3jqLybJh0tLVTVNB0AJ5FKez6Jq4eJKahoZyiZ0a8
X7iDpvtl3cBeocgNl6Vs9Uc71oqNy2TV6WCwnTl3gFEvna7LtDyUhoxxgcTJvZmM39PNVuHC7PPj
9QWtHiVmaWfinXn+aFE2GaTYMSqZyQSHCexCf63C4DC0iWvFGyRu62v619CyBdiArbJ8Abq9QJa7
6oa9039KNnmENpaznD6E8ppHzcT0v2H58I/a3yr7Y5iW+8wM9tc3bs0TIDMG2UIZDUaO5etpFGmt
Q7x0DpoJoIOpt8l3YUpbDrfm3Tp37y9GGxC3CzNpp+lta3I99GN3N0rcgUVQ/Ahb5UlHIovpmefr
y1rbQEIqlAYMb4GHWzg4Q9xBUMoMz5RV5eX2jxhl+0CqD3n/eN3Q2hgGi/rP0iIeZRbYyV6uoWex
he2pI4SxllMbj7Vuw18u24lXjFVz0oOkAzzq/GhNP/BaTZY8WI7OsVSaXg0D4B+ch7e/ahFNpCiO
UNrkPBTaq2X/o8hf6cmEWfsHJxy1uJmmmtFFlNMv44ja5xn6Tg1xBLkGs7mdw33fBBvRai0aM7I4
i/WaSL8sE2EztZHhUpkzUAWEwDbi0a34YjXlba1K+7ilMBptiY2v+Q9nAjgoVGF40eJpXxlBk9sj
OG3RTpobdh9VzfaUNpXdod0Kk1u21MtNBCrS2MaMQqdR/3ce7ds03gW82H1/2l131rVTSJWMYTx6
/SqMT5eWSG2ELI0IiGjqcI4N5ezH0h72gWOamociTTba52sPGFAikMWDPdTVZTqsK5VeZA3YwzFz
MtdszYd6gDfWuQuNWc3gyP/r1hnMjQi9QiMLVnuWNQC0DSnl8mmth6k5SCHTO0ZI2SdsHv2o/pDz
is9s7agZFDyn3MtEfC+X/Z05+W7U138Qfhx0KVGfYYQPCsLLjVbHOBpVi/EeZyxv+9L6K4s1r0i6
G6vcalGseg+FX7CCfFrQIpem8MlEKAY43ByWj8HpHyxgP91o3NubyfGKqVm/R4czEh4G5D8uTeVQ
ETkO6pNnO3+1q8mrUGspc4um76frfrpqiKcaSEsoH4DeXxpSlcKAsJgvWCr36DB8zLOf+Xgrmdbv
vwrhlQCrSNUcTtYlWtqo7YS6FXhfXZJPAYClTK6PfzKJdWFlcepKfQhruxNgfKkrxdZjhIZnLLZY
PVeC5IWVRRTRpiYswhl823XShw60lSk9q1Izd6nyJtr5VrMR+9fOGRaZA0K/Y74DFl+pGPveiIoZ
a26ZrYuWG4yaj6bxOkJ2Ixd7UQlXBJ1byn8FfeACJT9d95KVVMzAOaiIM2DMeV94vnByqeuFzDnX
B7fIfvIS0MVGDWbLxuI9WJs0FtQWG5kODb31qNm6a/w+XdnMHUQ7gWc6d84SBRClKQ2xggnwWP1p
5dQKqscY0rrru7V2plQY9QnISE8C2788U+1Uyl0pUnGeIl0c29EsXD/TfhRy+QGGhWrjplm1hhw7
w5M04DC3sAbpqgG/KpDsYDpV8L0HZfncauEuz9uNha19IpXrhSoHpRdnCcwuZbUoTF/Kz2Yp9rnf
3FJXvU867en6/s3evHgSMtH0n5nF+VLtesgNLRbnvkvR7PzZllskUusLgQFi5hXk1TTv6ZtyTVuH
8Ei1iWAhrxgwnU9y9/P6IlZu5Hks618TCyewhsaeIsZqzgqTRmhRdJXrNBN95X0SDXfWoO+ksriT
MvP1ut21LJlCJnB2ZB3AfS1xQkVOQtVYBvOuotKOToE2WhFprRv5TU7UtQlXJCfHYVCN116zmDUq
LC/JYw2qeks/0W2bhdZHiH+u/7A1P2XmCl5YftQ8/HO550XVh71DKfKsluMRkn4S+Okwavdi2ir2
rIEt4aOER2ROhbjW5s//5vMOSleTROOnSmycRrs8TMlJK+291Tue3Xgy3bs+cm4YiveCj05jHHyr
340i+tjbg6dWz6a+BUNZc2lmBJH6ZPmUBxcXUzUyyBlEQpzz0ihdu9IDL9T932fe5W35xsri4FR9
r4pOw+eGoa6IOZXhqciVuLY/FofrX3P1SuJOYt5FQ8Gd6sblHmtCqJEy5YICyk+rVLweAE8RzZ23
XmbY/65Qbgb1bszBVTrWCcLnjbC3doR5p8DdypgyKdJiR8c+L7OmLdnRWtpF6XGq/F04bKTVW0YW
G2oMGROWViXOAlAP+YQ9li5k1de3ctUIj2f0h6Alonp8uZOO7Ndaag0YCR9543pldZ93v69uznU3
zyNwfc+i8YuE0umzSXCFF+ciqIVrpfdFF/9QDQZb0j+5/oCdQD/LYxF62DkQvDl9dRy0ZtOUBVJn
yCfl0rdR/a5k0R0H6/rGzS62uCeI3jpTg8QTGA61S0NjLEdSnTTouemIcjuFdJCa4Na2SJXjfmdk
f103t/KdLszNZ/zNuqzGz6jr1OJst6Pri69KQmNjU+VyzQrieHNnwyZRWYIG/SErEQ6V8WuQkHlT
H4ObyEg2hovWRn4QTecNw/fRGYiZf8WbtfhyiEcPRXGuJfvYO/rHMPhUtNG9yRTUVBc7Ib4CIPTy
uHJrPzuCJUATvNlw/JWgyCp/qagxcwqi4PJHgFrO06iti7MtipOoqtt8iwV3xUMYRZFnmXgqsDS/
Li1QJm/TNk6Lc4XoQ+k/hPoxgP9Sy0LXR2fmun+sLIfiK1c+jRkNWeDFciy0EWwrHQue+oo27fD+
8osRhjxBrttZWxRtXAS1GFUAg7QISr3e+tM0qsQLp0mRTFDzk9nn8aFDYND1CyZS7CncEjJfWRy5
JS0NVgcxoL041BmNpr6Da+RspMU+mTn961j9gwlKtg6lb30e5GG2/fJzNYptSM7gFCC2HfvYFFJy
G4WOdKuLod44ASubOH8lOKDImS1jyQOWV3JLkZL6f8R/cBiMTrvVyzZyzcnUDnmOIJElGm3jEby2
iRikKgSVJ/zci00cGqeVMj8vYf+tvkrhDMx1/ON171iJH0CNmZuk8sSMzhJaHfmGXA2hXsKLf28z
9Fw5BTPDf0AYwZwrjLJIhKgOaoCLL9WNam33UcV1Et/YU/Uji/9kiA5qAyYXbL7U3Py/tKE1ilG1
WlGdo848Bpa0U8pg37b+zfUNmzf98hZhEXB+0xAiX4ZI7dJMLqoaUt6A15oZnCv9i4nGYpU1bhdt
ES5tWVpuWlykXIuhAKn9bMWfM59REPNDIn2+vqD3XsaCOEB8Gl4gnNfLBRXQBgQtd/1ZSlCisHZ5
Yu6uW3jvY+SwkElytxPxYBy7tEB7dmwKEwuVf7QQLG2aVzvcOKCrNih8zSLCfJwlelUuc6psgcXl
Xj3a0SvkafBxX1/G2kYBGP3XxMLBDLWqg3Iw+fL26ObdrIV83cD7Dw6jAqd9di2i9dK19FwOx1RX
xDmpUYIKTblFPLOgxVkUsTdI/bRRJ9qyt/jyQZ7rg0wv5mwKX/NsvfRPQyZ9zmVQcVqVVRsVm/dP
3Hl5DJYygICEhDrv75skIvOlMG+1CTeQtH6XIyzi6twJSl/t1e6fUmt2gyIk1x/7jSP7PnjPhmeS
fq5aNA5m33ljuPOnyNJ8MmYwAxnCFXmAQOw9QnZelDxe/4Rra5xrozMDIiMES25ChifiNle5bB2r
OmfQkSDH6MNTamcHFf5nYVuuuXXBv/fLmex8VooggQbNvNhXkQiNC0+uz5r2o9Hv6y39gZXtu/j7
i+3L1dhCv5a/3w8RD8QH342DDyJyE3tj81b8kdjNtnEbAVRZDrDOrEaONqk1Cd4/ffqAL6DoArfr
Vua1uqDZDHyB3HlLnt8sqw1rGvz6HJrGTWExav3SSsKbyu42NTZ6HvPmXF4XfBwqh3B7opvyDgMr
oAGfVDlquC4iVzApr4dklhshfNUInLtzfWoeH1+kkpWQpsDWMRKwXyJ+7dpDWr/+tmejRPCfjUVu
LCnQVCBg2jCjLnt2Gt+WIOtQjtyNkbwPix9aD6V5o0Yb2euqc6OMCP3mrzxl4XxVp/vmOGYNM9NP
ef7Y91u1vVWn42Wj8eephSyV5lJbMK0i6uYslx/Twee9PuyISIOq7q9v4MpK6H1ZtJzmig7Eb5dR
qMpLWUMjpz1HTLbuNbSWTnUTORsxfeWpRqtnxtvT1QPdsbxEGqkJfafV2/OYT17qpK8itO87RTn0
SYOmXf80ttmTPuW3RnQ0k1vFfjW7L9dX+j4IAikBujATePEGWAZ6riu6NqbWMfHt5/uQrukhllSq
d2rvu5WapPswoO0Ije/JGMbsdN36+w+KdRA0iAYq1BWWp7spyHSa0u7OTLR4nTO5qXzktnULcyM9
X8F409zjPqHBAesa6eDlF60jv7Jrs+vPTR+XCXSEaXkra7m9z6EA86KpcQ6Ok/keiNTKLYZAOUhy
LY7XlzsbuQww/AgQ9rxJyHtpVVz+iEjJzLjBsc7Z5O+GgLndeHClSt84hyu7SumMZhL+S59iWb8b
fD8fjR6uIrvfxx/rYB4ROodFvmHmvevMzyt4peCnJc025p/x5qquKT2nVlLJZ8Uo5btCa6f7UGI6
QevSr40Fv6A5yvWNno7PgFO1jTxhRRfTxnPoo84lZ81aLrKYuskehKWcDVgQRh0+9umlSO/Tf/p4
l9w509Ooxi7qf357MJLb5ok/dBz9l+5nrj8n/kk2I2+LbeX9vtvz+J7Dh+Va5GBfbkim5gaTdKF6
joa62I+VXFmPTh53pWeEhmCUpqAgvhGpVhwbGh1oB2YQNZ962ZHqWjXtmnSCUdvqXI1hkcxpGUiy
Xei4XL10diK19uMU7yvz96MkMEjYiRkWolbBXM3legMlTkWdKspZyySUERLTONdRU75cPzQruwr+
APAISfYstbg4uWVadWBiA3Y1j5ST3JmV5AoGaNxW40nXMyO7ESven1Kull+ZAI0+VjinJG/8uoyn
wbaKUT0zD6VCzmNCzPEtrYwqu48HEdkbnvyrUnUZFWgeOL/IR2gqvuueiIrScyxq5Sybu6z0dAtB
AbfQdhCBojHgPGRA84ffDryXNhcZghz7RtXbQvk1pV30H9udMEoPNsXr324lREChhlcC/2G63VYv
tzIpyfUpxihnK9O7ypuMRsm8VFQ5z4k0KYUHRBCGYrtopl0QToylZBIkTdd/xPsUkpRY+VV2ZTiZ
Vurlj4A735YGqeNHSIp6pJph7wYIVA5KXFknY4oOfatHG8dyzeacGsPwwkudEe5Lm1B+ToNGU+A8
jPZ5NMP7kQaKKzSnglRYPiOVvbHItZ2mQeyQSIDYeSd9miJErDewFp3zvP8ehgwwwSulZqC6IJi6
yePEk0Ttlkm14b0rh4VbgOPP7UrnfQkRVKpQraKBmAcwSdrbQ998FWrmeE1cd+NGvrQSCZgsn4Xv
lBnpvWSRdLKM/A9e1rMuB09Nx+BpUu5bE3oJUobrPvM+AeRW08EsU0Ofr9KFzyS9VFQd9DVwmurh
19KsuoMqVfLG5q1boZYHjoxzv4QCBUYkJoUIdAbKGbnZWLQ3SdFvgVPXPhGPav4QbkHvZt7WN/Gs
7xvRp1asne0UNWhZa3/qYdB4JeCtjaiybmkeHwTtR/V6sWsFJy2Jk1RDidv4NvTG82g0D1K3JYO2
aoZbn+SDzBmGl8sF0TGkw5WiNF9PKswSQ+Ac5yLGTVHK00apar7CFrGZtcyqoGTHXOyLctgUyoZU
B6Z6Nrr0FiyGp5V/lZXsZd1HTZKO/HPd71aWRtOEqKEwyYAo4mJppWWpYcuU8rkdPudT6joMvKhb
fAbv3Y5GIR4H6IsKn2UvjMg6Gq6wZ5rQJaK95hTj59gcko2AtGoENAm18Jny1V7cMCKq8OchwIhe
t/KuLAWdmd4u7OhPDMGcySE3KPgvUfhOmxQiN0pzZuoqPTXPyHuCKW/++d0vw+enpQVpM2GdWaBL
p5OnSo/RmTHR5KkzeV87VlfedCMpkNvmpRI//b45/E6mXUINnvfupbm28atahKF1Tq2qdTure9ZD
+8b8/eF6YAv/L/mYJ8i0hZmpLXvoJiPrHErlebYCr85vV1Uc4GUUvOAdn6X4Ft7mpLNotRRYyKNG
n3i0+DRirH/K1N6aznl/PcyGoJb8VTskaF9umY6K5OjbiUXf50udSC8CsvYMJTll692+Zsig5cjN
gG6cvRTpqfpW9osQskZTOF7Qw8UXMOoqw+G49XmuW3qnNtODCpNbmc8Dn8tebb5odrHrW7i77K27
9X3CQqLy75reaXyHTenwIMWS5t8ronqAg6SQ6gclKHmkbvCprK+KoICoB8Scy7d4X3KMp5L9U+Mo
9PJADQ9VEX0UmcjvcrveOLgrgQhszqwHBHCPkvLi4LZQtLaZ3JM1hDRPXUkJXi3Ald+vn9dVK3NP
hjyTDGw5iRklquHnaqnCyBEXpZtranVUSP5+XDczH5bL+whZ+19IUbaP3HLh42WhNEGRQQXbWGm6
ix0mBVJJ1rzSVIb9dVOrKwJ1DlkC0HPgvZfHSUSqkvd1Q2anR50H4WAHJ4BlbzQa1q3M+mOEBwL4
/O/fJCeQBE62HXaMv8eZ8wT9SHww89DeXV/LO++GZ5CgDZMzMrP8b1F0lXoYogJoSs5tFriVrz/V
NM5qjevc0p81UW9s3TsHxxwPVkh8wUSTpcxf8c2iDDE1w+g37TmBYzkl/ji542Wozmyd2ne7B2Z3
ZlJ0gMP9mku8NOQPgOFiRW0RJOte4brNKGJJW2JUv+LZhdPNVuYcFXYIkuKl07XqWIigradzNbMK
eqY2pgGT6J3+LYWktNkZsZRrD4Nkd+ldHMftk6OFtnNMOjO17oUvdANYnGZPLvlO2O5qfTD/0ZrC
KPa+YUVfbMg3X4QvK0h0DzOQcqhb/UHr+6TdlZJSPmVVnsDIWwjnVQyh9lOMovxuNOr0IY3t5CVP
1OoxbUZpnwZ+FvOA1ornDiZL6l7ojYldMbX9U0wt9UOfxVMDetyR2n1HWfe7movkWzb60Uvsh2nu
GnkhHv1k0lOvmAzzXgPZG+5BeIacMcgT/g4TlUDvd71MLyLsx4M61Z1zBEeXGoesE0n0oos8FK6W
OuN9pVeSfggjVWLm0dC+mX4sN24I/EC+V8oofewyqJ4f8kjiXTzJIwxPYenTGEizXnoJ5Cj5e7I6
8aW3ausUy+X4N16epK5M50p4GvrMX/M4ZaStzkSn7CRfpEyLdm37HFC6kA+DrcXKLjOUMvaaJueR
kYZNnbllq5qf6kkb2n2dx8J3Of7O1zBCHOKmHcbYoWw2SY+dHJeZ20ZlI3ZOHSpQd5cxrGoT6j+f
ozwQ06ll70ykF3utOY1DkCkbb75fj7qF89GIpsBo8q6dxwsuXTxS47BW+6E/o2WWw9g8drxjdWH2
4UGenD7d+bElP7UV/CpuljrRcyMaK2JDtFx3u1bwKZTS6WpPG5Xsq1+kA/iPJFbBqsZsuqHkVcyu
UF7bqaggdPtUtg3Gzcwos1wlsZp7Ugo5A+bLDITna6R9HoyB8j3lyWwPkX/5HdBOVe4cZWp+SJCE
J7u8s+GCtHuAMHslUcO7vnD8ZyvKMumGUZOsPVh1Vw3HxqnacaeBXM9d8CzW01D3srxjuChI990w
jSJwjRp1BrctNSvy8opa0UZ6thKreEpRophRxXOuebm/8dgVYW5Sk+7NgpnSo6mFh678IaVbpPrv
ux0ASpl0YEiE3g3NvMXr0JbyboCpjrJ0HChPsD8MrgNp82GMC3mfZ3BoRO3QxG6Z2yj5SESK1rek
g7BAZvLkDPa9XsZbvDwrEdSe+w9cDjyGwAtcLh/u8cRs9Gw483gYuQ4k2G9M8+fvXj8M9bG9aFLQ
lHtXKR/athZtpE9nnrQHhlggBW1u29rMZgFWB7Kd3zdHHZFHA5XhmRX/ck3TZHa6mAL5LAAKfmjn
nrZV4LwZWGWyrMnytGiQf/vO4wpiUovRQror1vKSSO3a6utBmuD+i509nOPZTV2J9taodUFx0dji
GJjv0Mu4MNvjk5GF83JZIkS7ehB81FA+h3FkeUGgF/dOJ3U7Y+ykjRzlXRGAiQXaHGhaUKrhRl/m
KL1G3U6N5bNs+OPJMPOvamP3xyFyuGwA7D3kptJ4qSKVh+sfcuXIzAhYiqfc8IB8l6NVspRHgVC1
CdR36Tmlupft7qZvncd2ZmeBj0sdXromQTH6FIl6cKNZMqDw48frv+PXx1tsNsAjEhkICpkKXHoU
OJja6ZpcOeukWV4nKJy7Vm92bjzk5T6kh7pvi8r0CJWDN05R4TlxVx+yqEVyGiU1N+u7H2Vk6V6r
NPld1srSvSxP0yfYRPoD8/rVjo5viozc4NzkZVg852PZuGM++geYz8oHOxDN8/VFvT/5GhM8JLcM
plLpM+ev/iZJk4tILWqmks7aMD4UavlXU2hbnbgVJ2WeFzCuzLcD9rE4icWIBgEZzXCeGNy4V9XB
3+HP0TdLbZ2NWuJ7U7PujcGrFElPmouLQIbeciRCrVDPIil11zGa8QaykszTh2bYOA/zn7r0BtbD
ZQyAhTsPzuvLnaNsFbJmRztXclTeqU097uXOMJ/yTKvvuK7NeUq18YzBDDxnGrstTt73AwrcIoQu
pJj5B4T44iapHLoxmq9pZ2WguQdJne/AjJp8k1CwdcZ9bRdHfardQu4PXTBTbJ+uu876D3CoanE8
We5yyMhmBtbJqBUBKkRndgj2STt4qVxCmj69KvKnEjLA3NIYTLc/yH0N4HDribHyuedONs5LP3lW
Irr8BmWL/bFTiEki6z5VCjN71D9s3Qt9H5Tj9fWufPD56ualPvsyfZxLY4wSQemrN/I5k2GJI3+e
YMHpdP1gJXX/2kuRv6/VLjnkVpx52uSI/XX773MUCkez/h4awjjdcjjNDgfJx5vkc1crzp0xRt3e
FHFNwmmmX/JcEhuh4X3Ax54xk/0gHsKbc5ET+YokTyW9AVqOsXkDUW5+G/h2ikCo2n1MEz97kPxe
/2ALyOKur/R9O1dlf9lnOp7MN71LFdTUt3u7Y6mpGnq+cB7HeHwV8P7Fbe8ZsfMYivCljqEs1LfQ
NSurxvTMNG3Pt83ymosCPRxsiVWXcj7f2J7ffRbxWTcTt7AKL6qPf7TW/wzOPv4mAmuRT3moxaBT
9q5Ufk7s5MAg8Qe7kCAyrQGIR7d5WeZubykbtleOD5gB8AOsk3t9qVY10aRAWYJyjZnZ2U5NAsVL
so5OZGckG6beM4syeg0oisLQ3IXBoy6XyXCvOfBkVs+DgEO0cHOoxG0IJyc//UeO6gdEWnZSUp6K
Mnrqp3Cvfuv77q/Yqffwsu19FFNChC+m+CfTdfug34LGrBwuECmURkBSzBLDi0hiUwsrYtBgZ0OD
9dEUXlR+iXOaa9VWGNmyNP/7N9+bHpcplwaVuOR/ODvT3biRpGtfEQHuy1/WpoVlSbYs2/pDeOW+
77z690l9wNcqVqEIzQDdMz0GOiqTkZGREeecQIBN7o+t2e59gxb32vzGi4ZoQBEfhW7A8i6Ebuw0
o1+rEMicT0P9Grclk7UM1/jwyGQ+LdcPWjkQMpmdtAiMRjyOAh+hemmcbnPzZ1GaN5o27IBnr+T0
59kKlugMEfRFV1lbhCTHt6ze0APNM+I2vwms7Cu38Joe5YV7jWY167HYN5az7DooiWSimpyA6EBE
HUnxbrgF4MFcSsAjTAuIjHlnmmNzUwOQuKVd2e0mMqzjYDvtV/q1/Uqh+HzR0F1FHBTzSITG46nD
tKGk92GdyF7TqIihNXNzUKs+2V6PQ+exgGE2QEwE+YUy5PJ2SwDLaBof0kO6/nY2fdRYu9vAXEma
zqMruRmBRoP7woN7iUJA1EtK5HBWvERtdsiJ76vSEMCs+0kef/qV+qStza49PwU0LWlUCS4RWeWS
CJbpzuD0EKc8Hbz9k1I2/TbJffPONoGDSYM5fthFeSCQ+Ahsm5heuUgLJWoZdjHXJEWtmt+Hhdkg
/BWiZnr9c507BYxAAHTUe+jHnr1FAG0UeiSPuldkurFt9aQ5DEXw8fNGd58k1xBnzsEvTl0vleqk
DxusICljMG+IYkXRZfbKlp27HlYcbAiwPbnsorg1W1nuj62me/boV8jPSsovzr7zVDWNtru+bSIn
Pk3acWOsUb1Ct+aM2NFkyhzFaWx4UtnGB6PMuEvkXGaUvKodprifXkKpW7v7Lq1P4wFLmKSAjG7k
6S6OvuVnedEaXlTrfYaOcRwDg6N4qrt6UwRr+ljnrgH+DTAcMZ8gydPg1FyRT105D5XhzVllbGym
xO67ppX213fy0qKo3Ak9LJ7CgJFPrTgo0MwVopyoMuRuMT84SXCjxOpKVLr0vXiYghLnKMH6WrSt
UMpoDbTjTS+yI7CxvZ7emqk23Nh+Ed44LXVucLMfhopwatk3Ml+agVCwF0srdHPsASQbCByW/dYO
w/Ge91XpTorTrvjjhUxX2ALowOoEo23xsbTJSGrddwyvglp5KLJJuk/hM91A0uq8zqqD2zwNu5tJ
MrWNPqjxfTZOyprsxYUbj+Yg2pEKLWrYiUuEWjT2gdz7OegBOSenHu9aPdjp+Q/0F03kX9COdQOT
ojzE0i/Wasp9wZUoPFAKpQIrkBLiz99lRGXtyIE/ywbaflbEzJdw3OrhFLpkruXKfl80xUuV1hRY
ODL8U1PBiIx+19ngF8zQlu8NDTb/YzxFqeo6Uj9qK4Li50fRJpUEPcUQO8Rpl8CZLE3DClUg05MK
33+uU6v5W46+vJJbny9KWCE7EBpjgiRyuqhmNiWiq2yi/2zXP9Xe0fapRifHjZKmWzmQF1dEngfX
BfFbCpantgpLMtJUSi3PacOhdimJDcV+KCDkr1wKFw3RRBYijLxRrMUhVCrbyJueL8Vlnb+kvpXd
yJJcrjC0zwHUAoshSt6CLM4RXKyniellFJDCPSNwiu+IiQDhjRvpoR7q/q4bDPk+GGflLh+laRdD
jt4nsZwdmizrPldKeqvHccqMYz/dWXHlH2yp11/lNmm/xeVUPljhYG77uk3+WHTNVjKAC18dhSD0
AvkUggAuQue7U2MNNQ/nqPFBlTLRuAioFJqZ8cVIp5VPfiFGcTjxLkHYN3iVL7LuzhppLhqq77Vc
X4qryGH43eSuTndUHaLfVSGETcOu6rea2Yf53k6G4qVPDGVtyeeiyKpNgko6jEfQ7V32KYoU9UA5
Dm1mH8fxtozl8bmWQqfd2kGyB0vh3/SM9domGWldPUj1rp38T1Hm1A9osyTHNLFf9BrtjpTA//jR
+5BxNVThqDsKheSlKrSsdL3TdoGNeII5PZsBHbciC8qnmVLFytE4vxR5zQHCAqsiBjksecNtJ2pE
eZkcByfbmNlvDZXEGoHSonSgx384uIAy5cWO6ip5O38/dbNJC5rOKKzsWNifBCtEmRG7fv3o3olq
OrU1CsTEqWUplaXQOErU5DjnNB2zUfmjK/28MYPVYVJnrwH0p2i9oRDCuTmXltYQj9XCoEiPPpfp
Q5pEonAZWsx6MOI7js7a1PGzmiGvVJpB4vkt5HGXTMdQtrKio3F8zDNZ/zJRANn2eocufzj8nf3W
2Aw6oG8l1JzPKgPtV3I0ESNPsl2sk7hTJiY+UHhfXAxd5bda3fbFsU8C/Rjn87xjYtZ4aML2byIx
C7gI5XqDgI7y5foHPfNQYVgIpJNNcFcs21JahwrpnDnFcawEn0nTghI5KN8PFHdSaYXss7mt/8bl
+GHWAoYJUNRpeesJxdZTb40kANe5EpbHbkYxHEqcvMOdItdOh3blYJyHRWELJBV4SyIw5NlTW7GR
owSrZeXRqAZ/m9elA0OBNE0pFOURzGz4z+5j/c5vxzh1rSBSHxVnzG+u7/Tbu3z5jbncKYigzAG3
YHE+BzsI6dKX5XFWavMLNDYE84xRNOYtjQ2AjhQPU76X5aL7khkdgjhRmkxPU9Gm7uwk5l0rGda+
9Z1fKnjR/exM+xFyycZP2vLn9d96dmOJDRMMP9oWFNuW0buMesNhHnV5TPxY36Wq/Sknyz6Uua39
um7pLHnAkiA0czFqYiDeothI0yRREB4ujrOjRNuKaZvo5Y7ZShw+DybidAneu22oosN16gCR3fhV
ZFYazT2/TbZVn6vUTmsze2obOR6QE2+NNcrK+R4CvdVAeJLAirLG4q3MW3xKOdUmI/fmYP6SV8kY
ush5SNVDORbxGrHq3BwkLhBcpK66bTtLCqjRacOMxIztMQASDJFFQ9I+yg4gZDeSw6D5MBBBIKs4
UfwbHG6xZa2r1Oumkibb8gI10SKX8aFxv0cqNAxWMvNLC6NtJTh71HvPAB+4zFwneWR7I+i1DcK9
aC2Dgkq+DH7IuKuPuiP4znfGhLu+S9Wo4IUGo4ttrwO64vKiKlxzjO0PR3uebuDTKAkBLEGF7dSK
DVJ6znoJ5G/VqwdtrhGJxovgbulh7A6DRbJgtHrh1pqZrOBnzgM+aSgVL9oYAiSwhDc3PlOMByN0
UJoYt2Xv30djROO7eZ575VBJzx/eTwYdmuAlgR6jA7J4GwTtVAwxGaLXVelkuZMhp9Kmtc3E+WiO
zTQd3jhIjYMvFCWj0y3V7UrhDVIWkNKSm8jivlY7Rdo56lrX6cwdF4YWN7VZ2ZqfG8jnpWa/VfN/
xfBkldHKXXEWFTHCCxE2t5AMxE1OV+P7UxNGQlWiMFsIzkXxnMtdtlLhvWjkDUlE4ZyBAAtfr0Mp
lXwbWZOuj8DoGUEXfZIR7sg/eqbEYhB649sInZ6zyOSklIwcGynAIPJvh4yhzXRlmxUrS7/mVsen
SWPAK8k0rRbhNmwzu+54Gt2b06ZUkk3Xxa4Pi9SaDmNwe92rlz6ALRBocFHeZu9BJTv9PIM5WUZp
+MZ9Kj/a7biptlbbbq/bOEsX3ozA/aZfTwEEhMSpkQnuBpUKx7yXY1MCnhnGL7Nu5S89T6K7anKC
7y1v1bsZ+Nkh0OZoY0Op+yZ3ZvBkjnV66CTGgqHu2NzlZQqNL9N/F4WjofYf68HavL+3sPE+ueHX
Un8mY0DkjJ1Zvs5LbZ5qO0vteyBl2cbX8+JWQS9rQzumPiA0NW7zqa527VjZ29iOkk9m04wHqTXz
gGpd598Vql3tfKsIP1lN4x8tKSqea7loP6eZIBFMg3SY59CPtyjlyNu2hagJYbszmp1ugSp2QwUc
6UpQWaYNLAqeq2CDgjSkpLk460B6s3mcTfseUjhvtoOiNrdS95pQerj+sdcMLVLDUp4ALABWv+/n
e3r2G23Q3Cx6SPqX/8EON5zA/YtLe+G4s5q3bcREvXvLmJjEa+6cPHot9Wo3ztb+uqkL55GX23+m
FgF5MrtCzkLbvkdp7NFHW9aq9u10bA3ZVdVhJZRd2j+HawRaJ/k1xZ3Ts6KmXaTBbXLu0x6V9wFx
79sGnvKNPXWfdGtSVrZRbNPC2WGwiwF87CI5ycKc3GuhrxSYG2pndBMz77a1Gq3pFbxxCU7MULEX
SGIFTjc+uMTMJFSKYseqQm9Qo7LaoCDul7s+bPtvTdBbzFaxBvVnA+eBCDSl4bgZm6nrNvKottMm
KZzuubPlPNzWKHEHLtVoDWmFqUh0zdWCaf7Vm1n6ZOayou3yRFcZs2wEmvJbLmsNyPbU1YO9pVXC
IzBSg2qtl3SmDsy9hlQ+j3sxkFpIX51+NGXqIt9SxsBzYiATvf0EGvpGr42QCYoSU85e+4oBWRoz
TJvs28z/FeO0etfvJmkN93bmrKc/xVq8QjLqAUoRDYHXSneZHJM7VIdUPViD7aLde/jgyXgzhmCP
AcDWOYO7Qm+djLCdAi9Kv0WatOunf334zMTY+378ft3U2UUlTInOCNxMVIiX/XGJYa9AeecA9eFq
q/p3IxjxaU0e7ezwIYjCs5ogyQNL5Cyn39Exil5Fwzry6sw+dv6LrySHgRHGereSup4hU/AYLAme
KZUK8PXil7zLznvH8f0wG8H4KNK9YRXDTiORbSut+DJU2nRIxmLcpQrDHsxASR7H0G72U4j0whDa
/QEug/okD0B+C4XcreJqfPTJGx+6XPtc9I71GXAnmvXXP8FZx4YfLTiLIvsVGmFLLs8UAYqttDj2
qvhPGFSMd5q26qwfIEztLaRqqukeNctt/o3DmFrzSrHzonl6cmCLacLQoFu4dgWhoJ5kI0b8m0Gu
FdwhRh7ctUbvQn6ABTgSV4xHw/gR1N+6Rt+GMbCi61tw4XRBQ/3vJywcpFCSxEgMk7GM088ghs3W
ur607Vt5o60BXMR7YhEyyWQF2pP2inhdnXpIOFo66t6s1p9uhurf6M9u0L9mjClVg68G43qvr+zc
9SFvsrOi8MrVs2T4D7mGZrHahZ4SeXRANrUdbXPH2BnZr+uGzg8yFQRauNQlaYhTSz5dF/R+2S50
LeR1rwpgtZtJX7NmBb5yaTUiXohnKfUKWXzHd8crTnNoWWkQeVXxV5I2wVPu3Lf1z4+vBLSgDeKC
y43RgadGkmoy1LhrIg5hs0nLbcqoRGVaq4ZcuFwAmZKScubgw0OhOjUjWYFm+aYRgZb+ZmnZoxwU
h8IKP9t1si9nhq+iBl7r352gHF27rR/mSfonKLFSt/KUu7SpfDabJwPNRX7U6Q+Zx6l0BJABwaq7
Un2bUVpXnTuMa9oll1wE7yA0kpSQq4qj8e7rpVEVQlIeYs+U4k0+RG5njG4QrwgMXFoOeCD4j2A+
oVkuD5heSOGs67EXyJ0rES0hq7k8Q3p9Jdif5Vh0mAE3gd6nlUUJdBE0ZKVXw8AHz9nE7WOhZIMr
Iuz2ujNeWs17I+rpngGCV8x5rGNPSCObZftQaoWbOE9Bbf8vyxFjyh1yHqF6fmpJ1avRcZIu9mIr
i91aih9kaViryZ0VuqFcwPgA1qQgrkTRZWFlrIqyrlN8YFL78VCHyrAbndnY1sC5KCbZvydJk6lw
G+muzUdn5w9O/OFgz2UHIEPoJgu5wMV9Qxo5olgox54VGeFWcuz7Gj7cLpS1f1NTGttR56K+/hUv
eT7TNKnv00EhNi6OGJIn9egnwidj58AjYb4hk0w2MdPQVhZ3wV+IvzSlQF9ACls2LcxS7qohDxIk
xP4V7B8BUkvqjWD0fHhJJ4YWHzIIu67UYyn2DDXdgSi88wfDg5m7u25m2fTCX0TiBtIXtRXBxTj1
ygC6YJ9FScIsc6falX4eDO40O7/MOGs2lI5DN7Z9xWUq2hBANxxWG9YXPt3JD1h8ulmKmNlYFYnX
KPJ3ZpgfOtl4SCfpxpfNwR1t/VNsat+qoLqZOqbAUZAG7RIz8j2LkQ4b00x2UdPRtte35dKv4m1H
2KEpAYlo8avyAuQENNPEC2vDtcZ4l86frdL46KOVzac4So+AMoNqLAFFVayFHYgDsfbmWFU/Q+1B
UaMbh1fPx5fzNv4FIj5vrSUdISobM5KdlOVo9U7R4SlZv5rqwwU4sRxeNbjTm5VlwO40a/CbLPG6
nUnHKsy/Ks3fArLX1+urET55muIxfYrwBggKqC2cg1OfHbTeiYeaYdWSynzRui8LMtlhd93IJQ9g
5BkpihBNPpt0nwW11jRGSbhuvqvpS6ze1PG/6yYuxRKhfwXLCpwEdb7TdShV5sM8rTARfMr8z2Ny
2/lbc02x8tJuASniMqBFA8t/8VWqDuG00SBiacVc/gWk32yYdWAWK4HxjPknIsl7O4ubtG7KAtWC
MPHK72mSuxJTDZQc3rnvymg31ZV88LP0Li0rl4F1qRV+yhV95TydPzP4CeQmQgiL3soyAWqiImqM
IU68QvKmKHsY03ZjNjdDEqIhuwY9v+AgvN/J/oXwHnXgRbbV1QzRsWIl8bJxdlvzX9DkbmoZK254
wUeAKIMOoqchHo8LH+mlKhz8emJX7V9y2rpSsIdCzrau4XUuLodaBOh3OvLmUtkrDuyuakaVi62r
XbUINvN8N+UfhULjJIQ5zq2OO7J5i+UMVR41sWURiGwT/wg2clP/DzvGp6cmT2+SKXULP0wHZr4w
RzdhBOzvaH7q+4gLrXKT+suHT68gHkCqwtVIdRbFKzP2dXBPDkshc9SGEIp/sNHSAyobK0fr0qfh
6ApsCpVZBl+cxglKcvUIXIn52hnSTfo3B5K99VGJG/FlRHeVvwuO8hLDl/RV72d9gxGkpAN75wQP
Snis0rXu2YWEA/S46FSLJgEIosViQM2OTYadJmECZ5Ts6jq6Tcxq2wK+L4K7sLPvAHoern+s86rA
G7KH1JgPxUlaHNbEmOUs66fUm5XHZHSZ91XS+N//0ctv1w1dOq/Ecx7P4P3O1QVzuawkXvFsYx+A
9/rF9AO3l5vN6lP9klMI5Wpg2wL2v+xM9HIdds6UZl7Txn8KIJ3NDEbWbD6eOXCf/2dmcWClRh7D
SWKWd9kYN3ke3s7p9Grp8dr1cWk5XIVvECiyoaX70UD1tXxmMvkAt8btAG3ukyEQdRSjWylyXLgQ
UeCjag/iBF9fDiWh4UFbTREzw7XY3Cg+9A/TWqt4XfADgFxkjqATeMAu4/YY1I4zzDhc00Sb0LBc
qVE31EPptK5Eh0uFDvglArKM2o2YtnF6oiy7stPOHlMv7u4YJuiiYKim3yqGPZZ0Jn7L/d0U/cqC
n9SbK8XYTO1aUL+4VkGs5tEpuM2LDCP260IbBy31CvnGIrksESj1o03wP1xRiP9B13HIlyhOiQ/7
rr6hKIXh9GgBItaYHQq0BSiBSeFKuVQ49CK5hE6qCyEKsZQlUbozS4B2rZ96iYb86XyYU2VTa0+t
/yKtjf25EJS4ZyExMpqZOtUSiNFWtHaMBEfM4eq6fRbEyIvE2SGb9PG27Eg5M0DvxwjI+8dPtQC/
otJAZYVsfREOeW+pasZ/PEtnbuzfzov7jzdUwPcCEELkSchXLcsdWu8XZRiEode1v0pwT7IB9ry7
y+AKOKvyVReiB0UVGil0NQWed3EE0ENoTGmeIm8Oy03OgPAAibvp6cOhnevqTVkTdAHZ7qn7IRiU
qYmhR0jsP2Vzt5WNfybzZv6HbooA1v5nRyz2nZtHVjjNg07h0jI+m7617aSfcfEZFM1K4Ljg6YQ/
KqQiauCDiwQGYcqxRgIrQvE33tlkMNvIUCjKK4k7Zcnr3Jcfna5OjvHOIiCN05XpjaKVYK8iZDzT
jc4LQY0/MznRNeV0ZW0XHeL/r+1MQi9MyzhXcp/ib+PTWhxkFmj+HDtr5S5Zs6OersjpGNnDzkZe
hjT0pMUM+iOvXWNiXrixuON5wenwt3hjLzwPwLCfGHZO+6Q2xoOjJDe9xhSJ6+592QhNbdCRNLSX
HycZGkNGCTAW9fLZDP5ZyfTnuoUL8Y5l/GdhcU/0QZB0qYKFRG52qf4TNbBNLVs3knKEKLYl19xc
N3hpSaTm9Bne3hxLRlrnxHAuTAxSlX/IoaLJU/1y3cS5A2jMHFKAaAkcAJt36gCQrP1RyYjhUmlv
ijBx2/bXuFbePN84YQQlCx5nuNNZrtdYDLmj1OUVpb9PHeNTrH2NTP0+HMeHMGvhx1o315d1fqWD
peKCoNXKkSWmni6r9iXdAZmTebBi3J6LaHwM7Od+bcbemplF3I5Kvw3rvOQGNHdpakRu1FAeyKrU
rZ2/11d0Hu1YkajaUhq3IFouTqrqSKkdy0NGl+7Bj8qXFppvOTaf5hJgRLg2lOzSF4N1RXWK7E9Q
yk73z5c7iSoc6V8Y04qJeEdL40ulo2Fdt/+Afq6/384cUZwr6tGkYAKvvdSSRa62HeW57Dw9jett
A5hgi2hBcaN14xpt+oIpbnVIbDSaxIjYxZvAot9ZTKHSe0nk68dsTL+PcaDuZ8voDtc/2tkBppNB
H0uwHQWqc1mUqH1Tlaqq7z36FVvJKrdhenvdwtlz9NTCWz/l3WWb+anZ1CVr4RxJbtfJ3Q6L9X7O
k/aGhnq8keRa3etG42zHZFS+Xjd/5pXCPPMXwUzQaKLgfOonfeWHgMTVHrmsfcAwZkt9Dra19onJ
6dcNnZ00YQjdOB7elPnR0j41VJQxwj8262zM+xRFHJ8ZpLGF8tXv63Yu+sY7O4sFzW2VKKHCglr5
JdGOevCSais8wDUTi7NV+JE8RbHOJ9Me+/HXYB8L7fX6Ki75HYoVEAaEQDMueLpbCLTFGsoyvSdH
oyszGnHUypUPsmZCRJB3jodOY96EGiba+FVtH+L+8/UlXNqld0tYCrGlbTA1kRUMXppX20KpNgUN
4dxcaWqexTncCjorYQf8gwXf73QV0PWGtGmTwcv/0HfYxMZzkx36fldHB30NR3NhRTAGyU1A0BA8
lxHc7qwB/BorKuunPH5OGVERP1/ftAvLOTGxuI+KoiytBFUQT1V+FOkfvktVPDQA5R+VYuX7XDiQ
J6aEf7z7/mpXAs9F5tPL0oYE9adm/xhRkVTWcofLdqgaUtN70zk8tQOpIh56LWLXtI0z2Jvc5gGG
OqjuzNvrm3chlrGi/ywtPFpQRZTJwhfaIt4kaLYyqHmXaBvJZ7DSyu5dOD1IEzGVEJlaMfJRPV1V
IE/qZJfp4EWAD3J9dgdeLdeXc3Hj0G99S38g/i8imcHY5BahfmRG5busCvZoC7i6eaOP2c11Q5f2
jUIDBAlBT+IyOF2LXY3GoKfdCDq+c6PxNi2/2fkP8S5SupXb7tK2OaCH3jQEKYMuTKlxEQyy3owe
cncQKbU43HR1/uHkB7a5ILzyF6VDJF1OFzTYmVVIIwsKteTe/COpwTaavqnBTlEOwCA+yA6ilndi
bXFmJ15dzpj0IxXXeJsVjHT0n/o1Kv2FNAEjZFZU3/HxJZioVijnNm09elN1z2A2BrSillv9qFFZ
8P+gs6Z3a8WuC5+KsgklDai8CHEtK9YIEfSSFI2jN2jHgjZ8vTZq+MKSTgyIP38XgLTCTmW9G/CF
ZNwNSbyhXOijC4jGT6pabuyWq4OaL0Tw9yaXydY4VHPSSZhUKoKRcQzJjXkvXz9O5xAYIaDABEDK
79Q2zkYQxOjR2CVZr5fEt/0UuLNmknY3u74z3STeypwyi5lvsvmyYvjyJ/vP8MLvgUrFEGk5XXbj
pc0W6Q91iEQW/lp137Wo2Mmj4RbOLz0x3Km3XVt1h2RNNeOch7FY/uKM+0Veq7bJ6QtUHXyWfdQT
dcs8p5afE0PHgNU2W1s/+4xMuDY+wyNtSpeubOps5HRbdYe+2he9f6snJT3Agz3vW+dTo4z/02eC
HUDVGAwEopin/mcrQacDyB29iDbxmJZuTWE6pRiZGRtrdHv/U9zuO2afX/9KF8I6iPr/zC7cnsrG
ZGThRLSVvzhB4abfAt2nrboS1M/kDwhL7+xA5TpdXoiKhVzr2NGcn3Z6SB+l/jB9Zfax+Ajhjz54
bbZlr7lzq/Lf0WZYWefF4y0kXKm4gVda5n9qaQRxarK9doRgbCTthvIfo6r2s9Rs1KjfS+NXyb+9
vrfnGACx6HdGF2WDtBtQGkkxCrv2yWbqrQEnIS7uYBMYxn3Qb2z1RbfSWxmXCxneORcr9bhzgLj4
BRxw9IctUcdaeL8y29WgzgqH38jyg9Y+d1qya/3mVan2utzvOmu6rYbKDbRtmLTok5f3MOr7UGL2
cHGbBPf1/Go5xy7177JgLUCI5Z/0FhY/bpFSDHXMZDmNHxeYxt7ws23rPPrdQRu3fn1EtCj8rEy3
pb+GWRMn6cwsKhwCEcHuLLkNeVZk/jwIs0jkzcGh1TZpFhxryfk5j8bOtqWVV8Hb++iaxcVXYJZC
wlBsLJa5cTvP3U1QbTRDdQ3PjA9heGx0hT960WSkbkncAsmtk9t+lg9N/WEkl9hzmnCsXnT99IVL
MrlHKspA5ad0B7U/Gupzqa0s9/yoAZ6jQY+uN/8DubzToz5PjRZNpTIJea1nqd40vOWzGSrvjhlS
ZKc/1LL/c/2knUcxLAkALrJoiAgtZV4cv2pyMzUnD4E3n2wH5pwSb5tVSPG565zaWXzIBEr5XOvG
5MXPsunm9UECRfqtlp86gMzXl3SeHJyaEkt+l49UiVMkSmZPb2kwQ319s2G++f9kBBQuQYrXqrY0
MvapFgwYMfU9wqbVNLNpq8RNEdtP3V8s5T8rIuN/txRnLqrSlLCix99ySCWHnFEqxN1Ue2VWngM9
UhuNlZWdvyIgdyAPSyeHrjNC4ac2GRU09SoDVTwr2cfO7yE+WO2nkkEumbZys1z4UFCT4Y6D2xTK
kIubrVXsyUmaZPbQ9GEx3QNiGnNU7a67w9mQUUby0T1EHY+DKxAbi4u6K9t2HOZ49qziofhce6Wf
uFlJPRM1g4fRdlsGu6T803Wz5w6PVSYQ0/yllIrM2ek2mlkxD6XB4hodAnlxn0M+GzeG9hxQyG2j
m+vWLlyYp+YWi4SyRfmpxdyc7P3wqNepO9TP/XDnf04g8FrSTtd2kj7dTOHIo+PXdfPnPnNifUnZ
bSvapQVSm16O/r0uf6/Mb9N3eqybYfj3v1iiSaIDZeONuzh3DNRLiSTSBLrsSyx9lf3XsP6n+X95
rl03dHlHAcUAETD4gsteme30HfyqcAYNYW2rOGIATOQSmyVeHU2/p01X+gj7ABBUpKfytQd2dP0X
nN8GbKrQDwIVSEF3GWLUTG5lJ+CTTqjKm26nHpR5r+s0htJNZd2pn6+bu/DcObW3CDZq1rVZbXNO
JvkozV+an4zZ+a7JWzOyoWbcjpCJr1sU3+o0umGQxzC66mImypKWbk3gEBMZr2lnKKkoDDZz7dJg
C1dF688jzakl9fQwqo7ZKkaBJV0+6FQRzGzeGvM+kZ+L9HvuP5ehsav7gyoHm7JUbimwb6bmtu1W
jom45K4tWDv9GXXDiLfRKWbP8X9Ezq9kXPmEF4/huw1dXLL2rMVtGFYzuOms/Gz7lMwf1Gqb6OHh
+pc7pwISU+mCIbYgFHd4gpyupGzydEqbmZmqQXpk8He2abXGvpFkOUVtapaO2dA1roaY36Ywy11q
FdVtVncxL9dA21//MZd2FSScINgA1iXOn/6WVu6VqYpUxq9Uv63wIV/r7JxHcnhDzJtDD0TnSWAu
zoUdKr5fqqbvBVmytSXu+kdDeowTRiS5w0cHi1Pr4qiTwqIHQWl6mWI74ZxYRRL4XphXrt4yZOrD
PiJU1wAkIa+A8PlSQdAeSmivNmFrVOF1VZ+ynZY86ahcrEllLZ1RyFKKaqeJVCHo2WXnV8nMfqxK
TfIk6iRB9CcvezdlFDxw+E1RrTjkJWMgn8jE6O3RnlokLT5lXLOY4+DYNrf5Ix54kyHdbdOxCOcV
bPjSHcS63ptaxJJ2qmu1TJPgqPn+bTTacNcqaV81JGNBkLkxct0y3JfrPn4WnP+fVRrBQDQptS+d
0GQuXNx1kgTWcHS74NmcD8NwExyj27H8F8wKWLk/100ur583i6gaCk01HMZYHPGpUH2rkdhSpT2o
xrYaZVf+Tt3XtfzP060VrTy435Tp3wfHN3s4PEUG/J8Td3qMC+io6Zywr3OUfknHQkhruUoTkDPd
al/D7IsafQ18iDz3tFJiQXAuN01/6PPQDSe3L/+q8xoicnlB8ZPo81NM16gME+XEtfIu/S50HLgb
9OAY5Iese2jCp9F/pDex8nGXAezNDLBLUUyHb7CcQ0ZLN8oJMjiv3f/wo/o2YHbQ9Y/51kpf7C65
POAsXiyw682F16a5XXWm0vFirl96+5XnIKLe23b6Xf+wq69TszVCxDN3Uv2n8RKQxpUbZV+NVdXf
C4fn5GcsbkDbiVBjUfvwmPq+60CpdrQnXdom3Z2WHOI1vPtZ6s/OokwCWEMnEmn6snY1MBaXYRdD
dHTGLyqzY7VPQ1BvLHqx4U3yQFpzNNYkis7EdoRNWjBg7CHEgUNeLFEZIbCPzhQds8az9tVYuNa+
tu5ixvE+oQSoOXu92pr+cxr9CfaZi66p7G8Le8WnztLX5c9Y5AJSmgF7NufoqAU/B/jRjOKgV/+Q
IaDyfRjvu/JZLbdlvjP1biMZ366724XYAQtAdBwArggezenBGWHiJSWklmNifrNDy/UNpg36bvJa
WLEbKf4uR7ngusllisfdjyQUL0nI7eh3LQkhcwkltqNmfuzL54g52GVNzfDmuo2zgypsCIl1OjdC
NnixrDQMe3jE/XjsrNIdoOkk8dqz8WznMIEahdAIEnM1lmQQu5bVfpiC6Tgd5ubZkLby7zFv3Ia5
mNatk6+9jVfMLQVs+9CMYmfAXFvfohfHGNDpX/dX+m12uyJz83Cj3s675l5/SKMnqXTlbf59tR1/
HptO17zsWza2HSk0RqdjUT7KVLj3lqsmLvMOnRBdpufwj+TfF2C6Guk+oHbE8xJaWFeu3OvnBxeO
HKgAMeiclOVsIoHf986EXGV6zFSqK7dN87Up8m31GuXfFMYVNjQFZS9AlWE6Dj58I1ocjds2Lh0a
B7HP66524dfAnkKGjIwW5W0I8qdHiJwib5Q8BLWdFxS4iyo44t7J1i+REndUv92pRlAdlGlsd209
t7/1XHVuc6fIPiViQHI65eE+t9UIZvGUHYamYO6cZQa7OZLllXNxfvb4rTqsQJEiM81hEWtGVZ+t
Qo2bY1n86LRm22df4nGNFIouvgidJ5eYSO+RnkEEgRc5n+t0T8ZCLSqtlsZnzbJC3U0pKM5u50fq
k94Fys9A7+Pfczim8gaeQ3/0Jan9O022mR7aTEcafZiy3KsH2P/bqM6U15rp9Z+mSYr+FWliGi5N
eudu1pgNu0/LMUJqufAf5qG1Xup8AN6XDEaiun3dM5ipr6U+uNF40xwGGtPjQUF99jnsNAZUxWY4
am7lp1RhDDnpDtPMJ3ZR4ZOU29ToIVX0g51vU/hY8KIHvf1TIQ35UhdVqN2WuaR1G6XtI4YcWun8
IldN0yQbq8qKqfw/iq5kuVIcCH6RIhA7V+Atttvtte3uuRC9SiAJgRBa+PrJd5k5OGaMkZCqMrMy
vxTLFlbWziNNpn8c1hQMDHI9NJVrw7T544zQYVimjYhJi+dR1MgPaDEDPv2KO4HRssjgDtxPhTvA
HY6RYLCRWTiutRHemwZ1lMi3lpYcg1RyG6fia65rre62ZgafS5dxEe2Q7bvvy0IeA3RfE7Bi4bYs
QawwDrYuW0WtLulR7uMVjwJAiCDB8I9lqN0B0OdadsWwUTAjCRBFDBXMReum0n7qeghTLwo7lg85
vHVgn7xRfseRffu6SmEQx6uL5QuXpXU9NOXbS1AJ+zwmZX9Bk5YmUCaZ4jGdRGMBcR31G6IqmvUy
wQYXWdQxt75Hhm7RF1o40bFlm7ZLWGrBumn35m+gmHnt4QVkZF/XyYrjMIvTdI5jJmAvjnHyu8Wq
9O9aNAO5zBCl3BfTTMRp1HU4kAB3W+6Q7RUyn6WyvNt2YtkFzk3qfagSsKApfLfSFmIJQ3o7VhvC
hTLh8842c6JON0LsUW5NzQDdieUJQ1LyrbAQYLYsHzNYaxrIXDH0Ks0LtGt0ejh4bvA3LdxeRr8M
tNMkSeO1Whv74EMSaRfAjv4VpR7JXaYHhYbF2HQ7I6UbuyLqpPgzaaTKtNZr2ZxSksmsNSHJXkzm
h6njDqrk6272Cs4c65ZQZDgK/lurev/dZM7DSItsdr35g4AB1XNtMdxC3dSG8sB6MWb3pGNlakbU
7YdTJ7nw/ejL3DVoAnNhvgkB2XC7YtIz9kRtY9abpmSu9Q4dBjyYaexidCOSq2/eygVYfox6mggD
4QnZm11GKo1fmQCaq0esxhn2Hhr23iPMe9vsoHu89wiiJI8VlBf140YKBDfRedTmbIsjhwFOVbqf
AeZr74hoKF88XuPLntjmImeD3z1PLvxxUMBNbTqi++woojtRwiDGGhaK4/RNwVH7GytKPrRpQApr
uzuGv18P2GJtFfbyM1G+worSav2bRT77djLZcc+mEZ++Bcop2syCZgZxZTfZHYPWtkXf0cA+GuJb
0LzBiw+6C4y/h8jMrzCHcEeJipiuVAV/mCt+M1yoHWs6qMvLa9BN2Fq8Re3xBFFggyQqbfd6qb6T
FVp5RLbs0qGPm4ajPwbFT8lqblecLgikcIgpbYVQ67dlKdQOmXMq8bbESHCkNan6I61fR5hi7njQ
8Shl3dlC0bEjiBVlXa6TJgJTr4d3mHqsSZsP4M0giC1QlFVIFPpTmMFv/ex5gz+6hHFci8Fk+q2C
sCH2KNnLX6ZCFEl7bFocHUcS+Ps8qvBz8auAzGiZquWq+G1R4c2RfEXy4rIhZRU55bdNhgOhSa25
J4OBokvMJQ4sm8piPh3VkWTXKTHi1x6WBpN0bEiKU0ZX+BSBptjuExGH4cpR+PnWJ5mgXZ5HLITz
jS8hOppi0QPx9zC+zA+7dMmgsu8ltTrHZNeuXdvAHwtWHoGlBiOpW42w2hkVzSTYfjeXsN3kaq3I
pdpn9QlTemLu6mbTlyMJ+3JRxappizUh4iy1aupHzuH38wLNL0t7sqlbDtkx+YewM9jcxQj2vTWy
lI/bgTiGyxGIfUNED/kKOFnIN5+SbfpCkl1TYNd5dgHZzaCMwKn/HXOLyA7NkNv9a9srJNwAqB1/
BnAWbxHxklmburp42ffKrl09V+b9sFJMbbYEhCM2S56Bcq5U4i41qqbjJJv9yM4jC7u6y/ObJDjU
bJkvZIS1bTthTOwdziNZcqXlTsrLVsThKVDcNF0JaTltSa6qX2GDsfXTUazOdrD/zLK3pDBAO/Js
WJfHsC3144IZDPCGK7w9e+TbpwJBbavd+9QXLD4Q6znveUJd2W4xm+fTzGxD4fOPp+8o9ufSlQBI
8RqR4DE87whpekel4WkrcWAcD4qvEb/P5HWEdMmypaMp2v+OZ2b7AbqqeoWzH/8xKe8nXNAUZtVF
MwbzZfPDul+FIuFFgDaYzuuYADWXRaPLFmHm5JQku4Vd1O2X9YbXkGUHURd3KbOL7zIkLDcfB6xX
SXsL2mR9MZvdtTWxx38MTt2hHfCiYfJOPKZd3EIyyC+r7JG7RaVnPvM8xRB8MoS7YjWN64C8jSNK
1D2yt2VhjegVBjp95zhMSnAo6FLesyhY9eLGBrtoUUllO7ckbmvZjUPrcZ4Xw22ohs8QWGBzd0Oz
LR81K5MFmkykXZ+pZIjTyu2Sz6eEGfYvFCIsJzUV1RN8hW4tEnw8RC89gd/AVvoVH+gIMLofwAma
nnid7hIBmySxHcvwWy47W+HolhKUNMEYbu+xFskTKac4PGx0V/xa7PjpJQyNKy+OavtejZhn6tyw
bMl5LZVYH9g4kgcysOXPPBXyNRYuht5yCcS2ZMs+YiLd+hpduM63uwYOVBiHgf04tHdsrhrsyACo
QGepo2cWqHuRuXXsTWdiNcjn3Dh7L6xNvymr66ZFRD3dHkqbRofbPMINDcKINRk/ZkxR6NbnA2Aq
VB44bmBYG32fI9hvwuzsYW2b2GX/1J4m/w4nl7mL4On9FXzQyFrU0w09D3aVqPVQgwJIR9AxbN+R
LufOu6AjnPeSuTkhibVe4KtjfXFlabqy12NuUt7XCzwS+lnsVL4NARYJfRKH6ZtNYHbYs2SQ+ZfK
VcfUH9u+sMvBjS7u4Ao2N3foM9ByUYgh55+ENRV7G/ANqZYQiPp6v9c+QYUlUD+hWqgrH9+0gHPj
1xlPpXtXhezTYnf8lw4lXc7DgX94bpl60SN6LKiGbfI9oyTwLgP9/7oRdvwubFLzEx1q9aKAPN5r
V6OFcKMUbww5Heud2VXyCjE98NXbpYuyEmECf9C+8v92LmJ8VYOoGTKz2YryAQNu/Jzw+Vg6vlM+
dsWi2QSvNrfyVqNieGxYEn7n0tV16zEt1PTCjsN2IqXBGhpcYlmLMJkcP02Z+gOXVsjZkOth/imp
h29r5eh2WnE0SkTKF7VtsxpSFcCEho2nQVUZbx2c2b+kcXbqjIMMs/vjVLGv05huKFySNX3GHVLK
VtRx/qEjypwWUeNoKuLo8R0FcRyxVQxvua39yBv0H9LFv9RW0wsVwwGdi1W/Ea6wDKd1czgYx2nl
0IAD0/1M56JE1UFgKAveOYuPzbhx9C5JdqhTOuE2WCxHmHqo1McS6HARcyofG2RKXcSR1J+MYITe
kdm9JCYZhk7mA81PmTP0v4YnwAkQ/TNhOWyd98lU5OJaZ7zCguq95JeKJatFdNge5vt0TxZ3Ggs/
JC0Gi6BvBYSOtOott8Z/xStC/T3WBjCUbAyR9826kHtWoF89FUGsH0O6AzTiNcr8FjPUTQFHmOBD
u9m0DnCBFk11EkZDVO1X5VIUI0M+9gU8g3WPZuaYUbofwDMBQEFzAr+YhXdkqpr1b/QV3nm2wSKr
M9OopouDq43FsYXr5xHtlzYXMxXqrmBmFFfMWORpnyZm2V6qbT0UPkzcWRIDCgSKYUj03HmrZCY7
OKxPT9rlwBISdqs00kyiRksCDPy7ygAwQ7paHcYWd2f5fZ/n4jOzExqOJfdwmSf1tIp2ts5/JbuB
r6cvYXsJzAxMFxhoF0wXNatlq9lynAqc1LRLDQD7tkTkQNIJv8LgCk5E+wMrIJJThcJf1eRef0l3
TFqgsqL1/TruYeyacpOmPWqyHK1ImgAMeqy+s3SEe92GUMGA2baoaFfkc/MUMp0vrVxZiZixvRDl
zU9XiK6WYwppfr7H3wOrZNLCWElOPbel01DtLfMLQhbInwSTF0B0GqcipoONnLu9rOcGm1LOumvG
kb+FwuQvG3Jb6lO+mWprV8ICgo4UolaR+YSQhpgDWGyhswOeuNoRlajfmP9nAHVCfZq7/GHFz44u
cYV8gkQHbbvKhPrrUi++UsHZfKoXg09yKud67CSqJtbJUWRVz9KqAKs/zXimInfxOUn4ZM5JioMG
J8pavWPn8TcHC1jd4meM9LSRmgM2S81TCJoZ2HvxNfQBHrBo/XPtnxWDg92JrWJEC+Xq6T47UoH4
sHJB0HDp9/nrXgJFZHRCSgsKt4OhjQ2uaDmyIuHBAFb+02ZyekVkWgn4B04n74kWib5gCqtMW74k
a2xTfA1IzsjhgdyqdBF/J2VogmkzhmOQuxrR8E158N+wPjte7ejz2GcDIA78J9P0gDdrYD1DS/0V
LhnE4q1X5C2mGK2lOtPJKTFTCVUYFVnZp/BVYC11DHHvQx1UL9iEEbcB0+ZlX6Oz+1HLIU9OfirV
kxqPAGtwIvmPiG61bsu9sEW7wv3OtpLLGm6Z2wwRKSIdYKxqyNi8egSQ6Es+Ci57iDMwSOf3YjzB
DpC6qwLgD+LeaElbWIOyHzTP3XyPZkJTlIQ7gLuxJmhXZ+TmpujD5KpPsO1m9MQy5DksforVyXvJ
f6/SqWcN9JNf01Vk63VV27q8LQ2TuKz3ZNOddzNIKLkqxd41nc2I4Y3D5n2tEZl9Z6ky34PQNW7G
rWg+mFLL0d2u0KrNj2RBG5wsaFkYEi3p9ZBhFRc9FDY7U456tx4DlchwczvCkgBrF91GKH0q2YST
O8zJ9mRSqlFcC5Liu1e4Y9tBk5R/0Yaa/aEwOxpGBFkAHM550aDWz3N2HSKydqHOpvvtpEyh6Vt4
PqOItSpb2hJbEMBumAa8rjRH1CWSF/O6MyP6gB7g6Af+d+EC2QkQJ86K/fOotQ6dXY1GM0YA7T8p
kiBQ1yHJF3d54MdynxUU0R/5ak3dw3sWqusROyHtKEIDaLsJyB7aqpo2+KuhfV5xQm3IyS2ndEh6
nXj5NWtUs7RojnDaHcmcZ3BeZ/nUZRVLYys2pqvToA9kfVg1r5BEDnGnOPrG7OTpJJCJ4zVqyXnP
0PrGbCAr4gJKINY5i+CXarQnf5NDkx/HWlh6LlFdW1yaN//yAXsd4spyt80TjCaaAdCyqJ4WWJ03
gAkDnVFdIiUdJSGHiFwbltZXmRXqv4aux0dK0ghBiSPhXwqLf/Qy2U5Fn+eh7uohDq/NSrDjfSpw
/1UZwzW+g/j6JFPt0F/AtqNoG0BWK77kOZ6XGkc0mvf9duodUMOd0U8vY1fKfCsfd4yPDJc9ykq2
JB1xxu4CK3qS8HcEpxWrfev8FJK6mwZItjseSvsj2+agT3xiJkecPKQYLff78bP2e/ZnjlkJ+GYu
0je3xs23fENt1FVzjo8ZJrcaLu+lFrhDm0z9dgI+FTAjQoUPcNAoHOAbu2V+G73PHYIU5gcvG4lz
zI9ongZYNBH0Xe4WcpoK/TT4WB+nOgkL6+WkMrgUBoQAdwLHwV+5iCZpXZ7oR23mDNDgqLfPlBYy
u8zJYR/retVjHzVwmnbkWzI/NkKU/FpWbqPnNPosPU/EgfjhQs34yODI485gFjzk40VmIeVOTcJ6
4mg2XR3O9uemmCTp07EEwAQoqRq79Sj0+FREMo0PPpsQKbFRCtG78XpJWxHrMe/iutvfGbd06QtA
K7C4SrX13ULVWJ/cmqe/4AdZYW0OsbpuRLWTng5E6pnOmdR/1q5yX1XUDrdAuugdftKr+Y/spEH1
ity9vXezLFAA8EnidqNL+d0XNwgyQGRwpxui/d2iE752C3z49YnMe3FtgObEXkGVQ9sZdtzXakcD
cmoaqcbLHJWq29tEJM5SRuqvqyXIvFg5qirduoCjoa8g+IF4MOLCJhH4zM6MfF2VkICMvS6ry2Th
kI7BzB1cpYt1gNeygF3PmUNZpQFq5vXQUcUSgMvKaX9uVgNkeEVfxnvJkMYo1oKIHjoJBUzP8Pxh
y9fKXBliYGFdLgI+MQwx10N/ANDkQIaVsR1dQ7X2+5yG/ybsMt05KQWK3gX22HRpOPI8XDrdk71U
BEJpkgGEwUsU95vADYgyK18etBOAcgLA0q95knvTNejargZRMlsvdEhgVCqU/mL5nuARih3MIQTa
mKg49Pi75jXOQBaTD4A6IvZUxwwF0wwZIkqZVcNqBwJA26VIp1yBFNn6Hx2bEnP62m3JJV0Q59tO
kSeuh349ma8oRJTu4G+I7wnLhaog5ry6VBg/49/3zAw/UZFF3vEpjLC+X9Yl3a4aeXYjgN1EkfuJ
zqs/Hw7/akHwgISqs33F2DyuieY2olADFop7rPoMrZo5I1K1fBMrFfeeSWRkFkjpKGS3Q7X5wVwQ
ywuRjtGk9UcypkhCbWCoFgS0QWsIMYJJ2oeH6QCq0gFfyYo2kdodvRFDWPoKEPH3OAZUSFpP/pWV
avhe8KP4vQ7TMX9H3NYenjdcIcV7iks73h0DBruf8ZSB90eyFbjahmZJH5JiSIf/vDYHFmxely90
8cp1cyOZ7vB9OYw9ZdUqehYy9sMktMZmyOf6ffU1lFhD4hSKkyQM81tchMexptQGjDXdIqt9J61W
4rLU281RFBFjuX7yedj0HUutpjAZRaDp/Aa/WIq1WFyJyJRpmkiPVLkSK230+CqlHnPUeXRwf2Dq
amsA5CAL0OaDz0VctclmBFwMHBZxZ6QLkKbDveeh3N8dEpHu7USqFAf2zElPUK36e2cP+g3ouH1c
KzRwF4Eqgp+YcVPxCOse84vJ2kSohefcfs1kApF5xqMCgo1uEa13o+uq2/B/UndKOLdebRmC7Pet
Cu7ega3CMU2oHFG50f1RbSYuH1ss5QjkQZe8vyHweV9tS36VYU/UFbGRnJC2qIMdLhAGCXpap6Gm
GPKtFL9fxIHl2h1JfqDWLSdY+gpkSea1KsAHYc719kw5lssvCcYXlPZ4vF2V1QMAu207oTItkK09
71Dk59RADUGQyZp2wrpyeTXokeRprHGO9hkTw3ouJsqGC6R32be8QpWC11aPpB8trOM4xkZRQ+7L
MLjTAc2FvVDv5HRnmy2fHwJFJCsSCCpExpbCqvHTHzgS76YB5c0AjC/CXaDFNWGLvxlcLONDctDy
zrLclvCVug1RAwD6rsi2xD+jZdXwG0hdqF5wvWZoQuJ8E9AYhSKJ0/X+yLWuwF2NElXsDKQGpT0n
1y3PNYAuwzViMwZAW2AFoKmJAeCYweD0FSeVSbqjmXX8Z5w+1AMpuPJnvlTz0zbSFTIScmSo0sx2
7F8WblLZjesyH68CdcgHmVDgdbEs5TvkGKByOkF0JPfN2Lj6c5HpcZHrgVriwCyTvIMhM+DMpU7U
0rMNSRuXUnldPDWejhjlW8T2i44ZMqIQkiRFu9A8Ka/1Lu1TBTfMso2bpSeEPh2PA0JqUtg8o+Q7
ZVodD0EnpmzZ0EDFk89m+pNykVSPTq97AiwKQBiK1DKUHQ6cjd9nmTPmtdBpAM+hVcLP4yRQ7DKh
ckDSoVZAOG3N0YqkC8qCWR136VpP7xy8GQSlpIRKCRED9nWFh8irQ3U93oHTB7ww424s22XR6Ij4
kKQfeJn1MzqM8CisL/9zDRar1Tl3l2o8BuSylGr7cRSNRVJSAfP7M1/LjGEXVGsKPfBoAZB6U75Q
4JgKeEFZxXZY1zq0AAGibqkvybsA5E5apgNMHqZ5wF3ggfqHtllipQBKj7nB0yDAoqtwR+MrWtN4
qnBav/u4zD8N4LvnyVnUYfAJ0V1+HMXdKIE9nZaITq+jwuKZxlyatVe5S/7Nima2zZeVfpec6J8I
TyR7u7igXnMUWHm/o+kOpy015sVjeGNoMQl8fO4SqWx2qefidPC4hk7fCkzwF6X44OWBplyVHFRP
mfLhQ8itgADhBtRbNN6nAC3CiFp2nXzPgxt974QsG3wPuXlrwEEDo7JjLLsNQMrcbXxpvkcOJdKd
RPH/9YCG942NDhzeQFfk/A7exSdJDCBoGrn7yYYK5T4f5RxaCuTsfpsnUZ49nae7YfMRlBo4IQww
AMrEOqKRxx6Fw9AVFFCBgmZS5XMEBvCByyH7DVUJmCFEimtwbLB2fycTbnd0TPvykeFFIplI4U5v
iVEkAnIf05/lvtVfN7kuYDDouoqO1NbhEMtS82GbZHihOSYCans077EeRAJqx0XS0tEA6Je7BGIX
RmpeoBgu4IUmcF8DwmPF5556Pl7WKvALR+7c2BrwUF+Ch1VlS0Qc77PQWLAzOp+c6UpUgHehyWHT
eoCd+cMqcCAtwE/1DXE0M4AwgIavGE6Y/QlDL1uDjKaYYBKR8i3rCokiGj2EG7DSPGb3Fab0pnYN
o/vNk9nmMBLaAdTSwq/+ihrS5QDpQWV3EOMrkGZLHqbzsg3J8zqsyJb1AThXV+uA9d3zBKm6ZtGA
KOwIuW3wKWIIopPhm3DD9M8vzTp3bLYVWKTJlu8zmXX2ZVOZ/gDbf8xt49EDd/Mma33BX51+ZTwf
j3bzY3OZMlQM4CAGe97UOL6a9UBS2iosNlU+RrTAah3l7SOP+rqskwS1EQfxxtftUMhURtjuqdgx
0tYlWax/H1MGLfWuBv8KgYB4VnjMp50VHjtiu7EaaIrtd02s/gJggP2Jjm9oHVG1/UQW0PGoRAoI
p47lvaI37auzTfGWcV4kLZll+W8OR9qc3LSX81vIQLVhD8blbrfYVibJ00/0FjfI3FVQNDk264d1
5/DpOOp0Qz2UpHdcxqE6bVkRoXsqBf/ZyGBfxAJcobXoluMZ+GQYOvhihp8kR6biGXFay3eoJFD1
1KwYyx5lJSkgD9i3e59GTEEje8itgCHHdb0TKvrlPKHkfat4dqw/OIcSBDrsQsNiJSMQy3WqIuuZ
wGt0fdi3BkxzmcXbLptWd1xLn/L8Cr4i5aDLYX97ty8O6cKhDFl24ZYc6XWSjfqc8KnlQGpNkf0C
FmvpN1n5zPxAbcmgrvCYtQL/nfFzSiZNOxzc9AcA+Lm82LCNyUlqBFq1aBtKJFnBrQmaClVBXbXv
FIMhkAza4jmBLgDl4Dgs631xoJLtUzDCP8oZ1Hg/4IxKTrMUOSQToPchvUT3MV7Rlw2+q4MfmvNx
WAy25QLw1KWZqFwh3Y4rQIrK6791AwIKyNtkPyo0ZTV2e4kX6SCTEx0+CPtb1rVSEFMekEM3uycU
+Yk8MedM7QDBWzWt87eZgaT5XePH1cMyJmTszJI1uDihINhBRzCV9YcZFwJDaVAfVW9gt4VRijjk
zcMybNM3uQM/x3kyVM9FLPN/+xqT4WRrutCWxbH6r57pBiwi2ROwwWDiz2UxEX+dOOTD0D2iIYWY
KYFvQdxyJ0CZWg3IoOaCbKfCBxyygQCePCOYodxO2HZABcBV57aFFmiGVaQj+FBnGPY+Z1qM49NW
aGCjJdATKCFyqGvuUbfmO4hTDVcWN+ZQEA24clUn4Ww5d5lJIyrXtS7eEtocDqRxRCtZbKsAb6+q
1aPZazigtCwR8gwZjMzbmENyBNazmkHV7TX9JlJ64zkkpr7uQvRD1eralRTndlPYTvIGzc+Oir5u
SQWI1DfgeDvA8fUvfMcBopFlt2Akg92QOYHJi/gtFQY3fq28JSdIp5bp3ozJhI15cNBiDjKK8uRK
dK0dDtRqP4Pui1kPV44RLyhOSvdCpVl4Yn6jYHgN+LnjRNJtOk77Ak/S52BYyc52AwP1XGTQ43Gc
p67anz3QNN8j7/Xg93pxSjyZMuHJxeUy9XeN8YDr1TYl5BmSqsCvYymbCu1mmB+R8sssinDSuOkb
ADyBuNhkMfo1MxEeVmB88mV8p0MhmrtaVyBddkmKAm8YMPMnssLpepmpAkbfHIl/z9Ce3VIuTbz5
JfBN9iE2Pl6aQVfA7yYi8deTJfyBVgxwWJJNlTs3fB3JBWhlps9CHIhDGyLIVp1H/8tlZN/PlAyz
7mddx9CRwwy887mGQC/iuUCwoLt7VtztDJ6TSYP7afZDeIDwzqoOGj3gRRzGKwDWAUEBuVR+brod
KRFwGhI5LKekSkd4stgDiGxtzbK8MsWB1OOi9ceJigI643VsbsKixJdIcFtr+wNdDnupArsFflQj
nJM36BhWIB+YzTxZMbtHA57/OCuyMoYZJhQW3ydXWd/m41IPZywyhHCzBPvbKkiabb/4RTdQVaRH
A+hjHlZkDvJRtDmMT6fTiDjuGg+ZBYjKzKrDdwmpIuzYTLq5jwN/pX7ZBijzTnuhMv7qdrDn31lN
RA4R2gBrj4JqiZobJo3uyUAh/LgSNdpPmsJGtdeQ5eFrc7h8O8SQY96f0Q3uAwtbR7yKIS7T+KYU
GBrkphIvAQOD3AWoxY/hMc46B10E03zegsco5ztoJUN+P28FOU4ArMdwXvYGsyRuaQI9o0KtyxNA
nNm1HEs+3MWRmScCEktfETKdTG97AzDrI6kXnt7PuHr4n32uavtAIyaCYAuXFOEavSi/UF1ZfkFc
nDq6mUeKAf0SQpTHIUiMH0FVienJ/TiAznFSH+i3QSqM35Brn21fUgjUmq+2IfX+I1+yCbsrZz69
P1DnlD3YPgP3T/yxqj+sn0BHQjCyY0JSUtxaYqjqL0jtqprLHsAvXqW0jQBWWqKa6+yG7+cCJnjb
W5jy5vQMzzDkqa9w42ywy2wFQUax5fwesTXYlR4iq3BZdVLOf+maICn3GDII3ezSNAqc2KYD+Vbn
QhWnaSfDdIFKI4ieFI4uTziV5fOiKK5BTavFP0v8ec11NkEOH/NOgntN4PyCR8d1NTwKP6C8Dcqx
35Rg5OnLzekNED0wavIA9hAuOxJ4r+9hj0ynPz6UKSyFNo1gFhZ0DvYUOPxwh+Qi3GBiOwIYKRzc
QZ6O4CU9Jzib7TsBpWNvtA34PtSbNTSJAKkHfrezlP0GEuGRlgnRTRb72cQBHp7g8OTdDiYAbHKj
YGlI5ob4c5EUMH6J6VSz+5Jom16Kgx7vFbxzjyuJU8ph5wb+u91MPvwWJdKhTzsGuiRYElzbugUW
A2AXkhc0G+iPkT4KYH7ZezDj0H4TZ0tcHw0ua4jTTHqTkmyVvRK9E/OAzxxChvpQufg1S/RjCEGH
RfnJNy4t+9whzfl9pelSYpA3zNNDqSv3gMAUtIDREkx92vyAVbYLEwV4rXIynkkUEIxkhc7zLt0K
KH5xS+JaTZaItsAMqKVXxKrWFw3tcWgVih7zP2nnseQ4rqXhJ2IEaECzlSiXTkpvNozKMvQkCHo+
/Xzq2XSreirj3tl0tIuiaACc87uzEoPfGWFZVeSU9BFTx6D8DQ8aA4GWs+IEQgKZVY2bved1Jz4q
pxkaMAeNDg/dRaBXevS8dxhix9tJvzYf6Y8kxXWTOWx9Wdukd5Am5bibKqieQ1bZ57XciYm1n5WT
C23lThzT2nGbdZNrLa+NRYiOxg0H2ZURGxYfwSIBty2ZZ8uKyVD0V7q37BndSmX6hwoF/Lw3ljqD
ki1jCjLDkfa5gmjpRc8JGUFYRcgmaAMLXx2sfiEjm8FA7a+ytpZfsZtl7qaEW7lfahe0Jugr0Wwo
ZZYXdg736DT0ofd2ABm6a6J2eh6NBO9cUFftA4C+OgZ+kzJAdmjnxxRn5rhLm0ov24LmfkFN2Ng/
K74muQLmobJJTXt2oEyZrYxLmrkxYRT43S9ptLOzj93e5OalF+WgQ4Q90k5J4xskSpeiulPuQzvD
tK0J+NWMmq46FGU6FsPtxFE7HxwqFHNvzkHA3Jlunhn+MXXJq0gD653uTN0NxH7qVT8GIl8PqI3N
vYZ2I6jMyRTCcbfUazHLPA7hXRmXo7ysua3NOZ7WPtGQjKuGOHj2EALWe29GI/Spgbt7pIEM2AjR
j5fpFTCF05BPUA5i1U+1j6os5pvfoBlj6BsdBB9czlAc0IXWnX56Q7E0mF9aZWy7eEBVMSWtuTAe
exE3A6snD5kqOVLCnrNfV4G0KV51m1o7YhoCpAGVX1qbygZbC3sku5wzjj2nDNGqCftMnbyrdlWd
dknIcsUS5zFVHkjHT8RhsX2Dc9OziwEnJOPThTiP49UqLiLOAg4tFAZTwkTVPiPicbAoOlhgbaU2
nbCQI04uBC4t1lk/6FrkFK/HGt0SrMJozsRtMQ6OeTUzDQ+1kZj2bZkNdwlK8QoojgpiZRUZJlMN
tDxuKI2zvUGmrrqFQg+eAvj/YuM5vYFOvi1due6NYrEPGXLU6QrmgNVgLMiqNyXTe2P4x6ZCx5oB
C63dNG5KinhvevZd+qM1KKcZ70a3gMPP20CnG+2WjrkWyyBg+cq+edCZoNCQHgl8oysVktp5iNy9
1fv8Zk1esN3l/k9ZZ8YjkhzvNEQarYEiO9u+4seAf02ZVRRr5Y4DavPGx0pNGzB/78j6r94mrYRa
edVstavczWJ5gqywkzpMS4N0+ZDgetM6FHB0fHaQyyYqfLTGGy1auTwnPvDtCgQqZXZ3Z9vJOndU
X2xbd5F3Jm8nWNdSp83NWUvzDUi8ZEza0qTt2q7q+CHKNBV9yZd1BVHCt29LesotI3nax4SMOWcl
Z8jEXdfFBmhnK6I39vvF31KCLlFYRgpoTres8LVHPq64rTx73ttLG6O1nbuKUjvtgJe589x487xF
03nmKV6WYbSd6KODCdqfc78kQg0+4XknRdmi8df59GgYDjOrBx/I46PqbE2/ohr8/aSNGCaBSezE
QBn5fF9Gc4XGy9VEhnkKX8mWYSx6uirZ4p7gYfzvWqJuPBR+2380aCiSsJEOq8tCXzzuU+2VWAq9
dh7ua1L2phsrmdvk1XPGZNzybImiphA0Xoa28dxNFrMPr5uik9PVWMeR9tB2OPbNiJtjQIylbfxd
KXOeV6AIy7D18ihwt0Oa12dYJg8+PGX6n1VvTQoVcGU/GaVu35zGEHiUIKayTeVG/bzu08W/b1We
cd6y0+ht4Wamgc8yVglVsk3WJaxRbkd3CDLTNuwGfyAXIetl8wib4hahV1OIrr3RJU1JKAWizchH
8dE7Q3LK2sRm1K89AzUWBe3anRUsSocqTifUMKPR6DCoOt8Kz06PBgRj0i/WWFnNGn1I9DSOEayp
TtI05khgI9vQGZfXpdf5HGpODApNXYUBAzi5eGUITveD+jmfbutcg9l449D7G0NbdXJIeQs/O6ny
/MMR2EHApNh5wqEfQStsrTlCA2UsU9jKOOk2btLG+TdeIENiUzrUPpywjBKNwmlchq7t5N8Ux+NR
jGL6QIOby7W/SPRLjTnIdr20wv3WT3Yjtx07Z0pj6DbGs5mfbWJQz5zSVR0F86eNh+GYK7Rmn1pn
k3FoUUWLEL1e2lxnA9vM4xJDZa5TNwNVgOUFD95goimLA2hy1P6gDHLEtvPdybrKp6lSR8PUmn1t
WkZ7RWA//IjU2jZROphRbl93s2yjEIEgFk9GpA3Og1STYxyyjE1gv3AukJcWjylaPGUNyU4v7Zhv
E6dtir1s49K7GjiijQMYMQSoWTfw8Eyg7cyQ0zER29iS8OMxzRiYhx93D2kb0K0L6TQvY6LceaVc
H8bXRDP16AZdyvAHym/iQyxsoEgrEujQrvQbNvfFVXdqNtCSu3BPwxYJtsmvjmZk8QSnTQjsFptN
AzJ8qHaNNmrnhs/RizdTRx+/jk2A8BVxt4azYx9c+nVpxgx5DISJiq9DFcbjzVW/jhnP/YHXuHks
dKf7+6AtbGdTjyL6dFsUJ2khiygcqyj5EU9OZK/izk7T28mbDQAZLFnJjUVezifIRvA51B4tcD4J
6T8UdPuMmahQtOW7HLoMiTFMYf8Y4X9CipGULeWnlBNrcfEisW3Tbk4Oo0T+yz4lkjEU2m7mLQPG
/OhGiMji5Bp9S51ItEvSsNdMVIREcL3W/3AMegU+0mJ+HZmAaO5MUyN49yMVmDeDu8D+TNUy27eR
gwBma3rWQqFhEpztqU2FyaLpUfgUCNxAwapJJTuZzlIhaKhNBR5AGHO/phKcuZKByLgqA8e4NU1g
2ZjVa0qm8EBEq6cSyrHalgACy7ppI4u9ISjzHynfG3pKuFOP9sfsembpVLnBOXeOfsxENtrfvNwm
xDcO7BH3mgRbCUFrkwX8mVpsHAf9qeDBfgazU7k5hzgSNWOaK8b+KMMvgDHUrJ/yjDQcinDDMurr
TuQ5W1QRq1eN6Q3yaBD1+6Km4UmLubcfgikmgLJWffVm6bJ31kPZjWIlq8p038hBUyhHU9S8KyuZ
Sj7AZWyAEjOKKWs9TnL2t7aPcRyvjrfU22lup2vLIUV+hUxtSY4jSJVJy5yC0PTk8dTfHbUAHHd+
3THoDPeGXW7a0V9e5iTwTyVmJU29bGXerQCuLK8iJ+riG+YSZ/4GFVea3zpCV/H9xOwqW1M+BWmJ
koHyakZAWU/+/YzEeXiGGDffWwFDtMHzbhSbpEPrwjadeBy04AvjKq76BXzclMkTSSP5sB9MVNbQ
PNNUHu3IOvtt8NyNNIDk0G2iwuDUiIok+w6xLoD3EA30wcnVQpHD4JPXsuZL5HxBXu2/d21WPuUe
HA9OmrIElqV/NbdtHrh8TVHSMZwKS+oN1C/da1s75R3657ORd2J2L1NXZ/muPbGUJ/hPqqeJyKE4
9My2/AC3sjnF4CLR/vSyxjlhArwPbsZkYbmkLp6J6ixwFqk5+jfoEaDait5jLpZLE1as4zzNA85l
BfcfSf7rL+DfOD64oEj1NnWRKlF1ILRnF+vMJsT4aZa3kVkk5ial4kUE4xcDoshC2OV4jKkY08Po
ZUu/E6LSHxnstRm6iz0P9P0mA7i8LGl+TnJyPxLRKLaJyszW2eDnpzoa/TcTK8iHZ2QaIWJsYi40
Pb+VYdXX2EO1WecfeuwN85pxOfgkkLKnw8aKg/aQj530VxFaOXljd2Pav2Va9tGKJeyZK+SbkQ49
JrHWYe8YqH9VYJObllWFDRfeTP4rZTVjKVxMCckKKwS+NBT/6CGDaJ54Q14fTWfPBjOUePTUW0Pe
yWaN/7kTFOlSz6FqS3N871sbeLAo6yne+45y8IwGZ+cdZBIF/dqAQkrwP874yyxE3PdSD/YtaEXX
g7EW3fdq8j38NhIkFLgJG83yk3ppepkg2/ptrBTl6Db20M9WxC0XY2i5SUGACv0dzbeTT/3aTyPS
+9qmrqwwSjQ2i8pJysc6cBOFdKR09bobskZsanMwavQaUXWPb5OPLbAGcUWhHvmhYPzlIzl0jnG9
WKWpw2zqo/mudZOS2lerwAkDQP6YEsxlr2JRIO7Q2uxeST9t3XXvwfhFRDsMMHT+9BqlfTK+LtMC
GK0tN+2Rdp0/0zHOnZ/ANbyHDP9ltBd931B7s6x5S9NiW2vIQ8mbdAYyEB2UWaHXOIa/msYzwBEt
51KpiW2cum0Aq4mgPhXXcxpE5coqU+eJAcZNhB3IQojjxnELnhYbRh/OS98/QfxWaHIKPAjg/2kU
hZ6lx+sOCTKwKE/ySHeeH90uwlIEElWXa1n3Y7/xl0wMq749u6SlIaB0U+yezL6qXesabKT/GHJz
GFfTkM23JU0fIwDyKJp21XCWbMJCi/tJ8FDuhg7G4gCtNijyd9rqO+J5RZvOqNg7HmA2gdKhbYUG
SW29NYO8hmcYHBODEbJGPBL1ok+t0asijIuajt8I+BEb6Wj/m2332A2AQlGhl47VU4rHZD8RPL3g
+WY5lA3qhLO0czSYJrIWfiWw7yISXANrBq8u46s/K5HV/DOo9mtXCMGsOUrmdQ3r9BJHlMxrZ1xq
rAN9lN+3mNjMlY9qEZQXcG6FnBx8hUMJza8CZv7O7kukO0p6LIO8ksneTmk0mStpFzPrPQ5IGqNa
6r3bdBHdKU6N+ZRYZiVCKOqy2bllMP1i5pPRrjLZwR8ShN4/w2OoZyxIHFO+XeRyb7ao8K81zOX3
Mo9wLSy5PchN4ib5A4lVAy1/Y/d3UkHTn+UAHMNT25SPzqQLa0O8DcrJeJmyq4hoXRx5lcgPhauk
R/Nv2lFVsQWnKrhlDzYQf0XS8tESmEaqPhz0SERd4PJps28pikgEi3wR5ZXpGM0YaikDjCMxCYD3
QtCHn5ym8vUVe9fwizAAYtpptPpk15SyemW+iyHRd2V1+5Qppza2aVX4dyn4JGdrKnix3AiiukEA
jayW2kaKoDIHQo82tXOuTTyRDXanYnLGTVmBZL4spYxP4wSxxwi6Rjzkwi/0dRYwyG3T2cpO70av
lfo6quyzMLsPzGRTTFTvGJHy5Ts2Yvgj+hwKG9pAiGeI4vjdb6md+D8i+cv2wHV5u0ntrUwuA7Xb
ITrc62X0g3VVWNGRTJi03wxT0N6PxmTaBwlbbL5FOrKfnC5rvy2OOTbolHpF+H+haFkRLASdh4Ci
zBlg1ucB0dGeF7nzQYtCLNe4YWr/Hn/1/GhXOYKIKWuw3Z8Ls+6qVR45jmz42Pxwe8CmTUXmG2Gm
dIOAMh3taGOJksMCIVW0hyoYnjursl+BXrJshRKKxH4Uxb7PdMVYfyyMQkbkPYhZrDB9pN/0EnTv
AZUcC3BysKNMiE9/WFRI0IgtOM4aefQ0vI5G3kPl9eyKW5gf22EE+URfjKeoY2KIKLDIBTHbEU18
HgZzPTkMhS2RTA8AETVnwgJF2DPOE9dEpRJ36wjq/PtgHIPg5OEaQuXnjfGDAWo4HCd3DAhnsGlt
KlB3A8Eths6oW09GhaimxKTarUVTa3vv2AlKtJyewgtniL1g3Thx+1TlcsA/12MTgvn1os3g2MI5
NG2toGwST78rbbTtbigLvKxJ3xehqVPXZfeOqgZ1PhHQlFviXREzDB9dqRrANbPLvQnee7ax6XID
MiFb1s+0lOshs+jjesdK9iMjVOIr/PAR+vY0N8Y3qp3SBggYq/QuR0DT/aSNq4JlVUQlKUVgpIXH
uZ7MdwoXwctodYhnq45aYmVb1tg8zqQfoedb0JTyc31ZvFCT9umhUfnwI08wKK0QLDXsD8qz32Vl
zHe5mPkI67RW+XZoevU8ZVP56KXFAiQxNvNHz2H9Y0Cm4p6NUv2pSlJDhYxTmS3U/QJVr+dP8lFG
MxpCqX37tUjUeSuYvahcY7qrCt4HpR46QLSVq7TpyG3pHGRhYcDv9FYze9GLJGsCxZVO45cuSvL0
0UbPBf/Pvlo8NtaUPOelP81oFbv+BDqsFZ/igpmmj4U/7CGEAOJl3JVyK0zsuisFAPnTm6kzw9Ze
srtujnDo4jhrUbxgjXsqyGyK0OhaJKqQDj9jsmEk5ke3KB/D5WggV+Vo/CZY3jpERFp9eODvRO/g
RRxCzBzkGFSj8NZQ1OMriUqzgxcxy45lFQXkTvvCELuOEvMWbUTyihoJRb1US0Y8G9Edr1i8Br0l
fS9udhGqpxiheJs33xbOcWowkduP9Jl+si7tCm2/SFt9j/ZkSq/QLcX8a3ecqoNL5kt9sxRlv28W
rflKoJRSvl3HRQgNMfA6t+iH1l7bDXf5Ujsf2kJ0uvIYWEA+nR6Buo0AQw+CIhfVFNBw++TQpH/H
6VF2uzLS5i9yO5iLOpHQS2QsHD1B50N8fhu9laKwJ79o6WH4xCIxiygFwdsoq7bXXq7mZEv/Uxl3
nl7qFwAyqJ84GqtXNt3qbqImEGtwWp9qqU17vfKcJP3ODtCbK0xhU3Azk1oBYWxlwRV4sS33SGHL
/MEhFWDgNmvQQN13PmVikI+3noM6iy1PjVQZDSXVKs0LNpyhkK37PJiWk3zDthInu8odshvkU3YA
vki0Dx8t2gwFYDntAVeaZt8mPbEKMkNEuXatLIJ6cYRnrRfljXgDZBX8OCusbgdYBLFbWn+UFOzN
rK/PWPK3lMCKHImCZz/n0grAzqcx8Y+1ObbNA2wVHrPSP0cbGGlu6rvCrrp803uVfOuyeM5WGJ2z
YwTzRC2P8OlNmTOmlsGqFkhzI50rBivMtMjBkA8wAHVcVCBHZ+0GKDwfAkuBYS+FGDT1vtfM5l3V
LvFRYL256U0XH/aKDU7njyW2veDO9cbKpErrMpzfa+EIwxR3hLDQRmzrrJGRj7S3l+3nUpIerkPQ
W+Syq9J3vHHaEtE/GP09cnyzMU/+3OOv2pmJlZZ4evADlvFDMJOw0Fz7NspgOkX6LTveuDjqpYdB
BXd4eiB73DeYFiHNwqBO1UnzzVXuIugAUT2FeToojOmV60XbNCJJtgprbVl1ivSY6jtfN4Oofqk2
blBmwlqP461RM0/vEY364m+sehypvERKjIJdd1606m1z/mmT3VJfLREFBxSDo6qnMY1KdZWwE8qw
L/zqIyBTSZxa+PyzW5tN3v9hDOUYnyxvDmBufCsPSHSb0qI/5EbpLTvGQnYVMdbuAPAyxsxJXmZX
l4dZjYm978A849tgtIR7VQQJe6bVLkkZjiLzpseONc3siMpzXbwZJCK8NL2VLdetn8voFocRfiuL
BhUXF5woYgiT1d9ZKwR52LJWFatLUrdiIdmAfGjjAfAE686UQ+BeGUTSMXyMDBhWz0JGATlGBeKc
uAtm/lio9GFF5z2egb6GrPmxrJDEMary1M9+jrK+n8wFK3EATYDuInuWg3a/WZhoOC/UGDyYaqmY
QWEBec4QjJiFijKjsuHcqWjEg0iuci+aT04kneEIQcUZxop0nlvbJ94+Zo3fDcYwEHjA6w6uDKmD
71PSxJ85D2DZJAjDBUADyM6m1277vUxGysfRSQFCPSaHkUg08mem0TLinHOs5V0tsRHtrVwZeg+J
N70MlTduK9e12l3XRtNwV02a6BUfVcHjEAD0IZ7ACbyfIoXrlPSfkW/Fy0kLHPgC75aaE/Y68RAA
IZ5kdyAwKIs20N16v5RL12zqrqkf5vmv8842p+fGhooLtZXAZWKgqdx1wnW9dTIG5gRSLnO8Jk3v
TPuozpNXQkdSuoa+DG6ws5J4wiSnmtmmJhO/0VugVU0lYvQVAG5f79neFXuWM5D+syTJPWCXqVe0
7cB1raADOwNXpr1pcWI+QuRDUNtNYRznJAG41XGJdT0agv7XOLod7SkLSG0yVBW06uDFNSAhvrS7
GItoRPBDzfyoCQzl2l86pNMTk2EYTkCGj3Xd28pHbB23KCgEBG3DgiqnbJPYquXW4qhbbiwPMBRz
uo6G9diCTZMuYi40JK1jmadC21O681s/Odu0mkbcWAPuAggEA9xO6WmYQlHSca3pfwUKijlDkeXV
LYaSeCBoAV4uW8WtZdehlcfjTwT09H4RstNgZSZe7+zq1osxknBe72oyBJcN6WDyIWnITAhJ7hju
xehDdPdRROOESo/vrED19txFjQNlHLRt6DkgzgjohL4nACYFz8K4oG88gsZe5nqcoruaiQ6vPoNh
w9yy+uF9tiG+QdPnIKPuhbVnfcPWYpcl+w+Vox6CFeSOqNYkAhLwYmZAkRuUJyhdbSIGkF3Qmpk4
NrV8Vee2J4yk18T8YleVh8BZomctPFzP0Lfy0VNiDrGWD8dm0MV2Qe4ao6Z3ux+Y+FHw4A8BhSeo
jmZjAfwVG7p4cSRuJjj7lWFLVyCQOY51LNzmxsDlRHQHamSUhCgnMJeqBbrdKnXxmpdjEV37RWFM
KL0LEZaZS1xAYPr8faAkKWejHJfbhqb9e43ZAKu6MWYPyaKlhZUOc8wKHXJvw1aiMN5mpOjbfGdB
e10LM7IUKJOuHpQTg6NUomp/VeagPmugYX6BrnyadBCD+XOQpfY2ftBMxxJoa1ylVWQHP11hQCTZ
MPS72MyDco3iqHskRMJVOMf9kq6oUxXjot3GvpocDZPSVjKJD7Xb+ksYQESpjd9bxFr7aO+vzXPQ
0Gauk+HIxjrkG+gmtGgm24Gxs8vas+9U2c/jNX4AbBMjCSTmoUlxiAU01agBRdt+up4XMParEoF7
Ar8OHNyxGDu8KSBQajAYWpvjNUyMbO+WPVaw1PGSb/gGMnTBbTB2xySe3PbW7qezOm0w01sHD0Vy
zPuydG7FEE3QJhha0nyLmsHnwx1zjIEmHuDvKRjwN4abqRPqITTfFBSDR0xQgOORv7fqWw+Dg3Gg
axks3MFdXWwauKiaRAiMNIASKUq1VUQtZawDIszzrS5onFhZKdzgOtW2wWyoIvKjK3Y5ciOlbZyl
RITrkUYzLGN/QpZPvi0fvvKJNIkXdH/dWqZObx/jFs4gWeEnTkcOtQSHhl6bbNblAxjQgkOTZHO5
HTvmLO0DmWNPhHLr7e1CEqRzPY9Qb2ck2OLj5fgNaU2XZJ0WZvdj7Bv7VDrkwBbroAfluZ2J3CeK
qnIF49eIDeqaa6Q2pfNmEigBFSwNY7wHokr0C5rJBEO1h5bACTNEL2hiLEhCsEFyVaqX1Bvc7wUb
DRoQG47CWwYH1md0yWRE2OYV4agRo6MJh37dlirvokMxuoO3I6tHt7tgpGDhQETJwcysTOcKxbMb
ECk56ay/qqsST3IyaPt2mmIRB6DUiWl/LpWjb6wKdP/NQ9ZlnjoEiGKtl7nzHzLVNdFNgFUS9EIZ
BnG+C5fZNdhujTfTaYeacSj8aY+FB96/DxoNpY8HxkKEh0k8d8rQiuLmvjO6yjr0YAs+EUyW9ZhZ
aRyEi7Aorpt8RN9jnA2RFWSEuKLmjbPDFLNi9wlv5aHTJl1moDuiBkrPTz5oMKd2R5plfxosr2k3
6ej2A2LlzogPOItjsVZDPePpwopgGtc+4D2hXVGQRPdRrqzvmTLi5qD8hgHZrh3QhWDwdT/YUjry
hTooO9KcYn/IARs824dCaxHGNG/1wgGocNGVSX6VJJnoPnxBvQ02gA9+U6dzY99J0umSfZ2hRyAY
jfSolQTIY75KkcX5K0EtY3xW6krxUDetqo+MUCGiWttO257aoEH0tvDKxAG3UEzNbhnSbp6cXrkQ
1X0L6DGMJL6FZZs45QnYfJqubBfxjzHYLn4Az6kjzGz94FApMsbxlnTZ5YfjDzJFnNtln1+ki/6e
ZGsRYYiWRApGgUvrIi89H0rTR//U3aIe7tNHqyg3JUo8LojESawWI36Kl2Lb1+bB33frNW/qq+jZ
c4DpZZinb1sk3RP4jX/wIjTU4BpD4cX97Vg082bQxJlrVFFQtKPa05IDBVLJ27t8avqt4XrvFS6y
gxgS6xjjGoi+CFz9LevbtBjRi6ENFvscYnpOmP9b1rfsibZJ6rq/hYvYDPM+K38G8RuZWV88+d+S
6v+6DvNukFcRxONfPHnGZ/UWdqH+1r+fuqd6PU8H71Yam27tmU9pdatDO96VZCOsayY3HMuvYtb/
9frgeudh4ha/4PL6XupZtej6W7zT66W/WwiSoP6PxQ5TfsDZIRVS+190YiCxG3XW4naH2f5ljcZW
1fkXX8HvybFgUkKcHzozcn4bAaI7nI8DYV63EB7HuNnCKt1mzcOfn/m/XsQk/5uvzHPNy1cLbWlP
Bcr+W9Mp7xG5Xdv9Q+Y8/hcXoXsDGadYsZyLbNq8iu3OdaLhlnzXl8A1f2LnvvcT+4uU4st74ePk
VMYn5wVAbfIyK9k1glb4UhEvlL5q88Hynv3mi0tcrgQuYQpUFwTsSsoo8+ILodiTnU/9cMzUfZc/
5NEvK/jU/fE/e16XVzlvD39bbykx2kuhzezY6k8r/eEHx+WrSQ3/8qz+cSMXO4wypiiZUjs7eulz
JO8i54dTf5F8/NWzOv+Ev90FWV6TEwzcxRidZHzHsxLZw9z+h9/W5bM6/4q/XSUZbLw6gqsQRbcu
TNIW/DfHvf//vZCLDTBFbu6gI8yONg6G3PhJCh3+vS/e+uW58793QmVinydJCvPiTiCYlaGEmx3P
YVYrmJcr0eHn/POd/OtL8WFzJRu5i1jqn4+LTgBZLAn0x0QdfSJJMzIrzfSHHr8avW5ebqbn27Ek
y9H26MRt++Ij9obKFMmcF8e0u6E9TtsbvycPGBnaot5nCewDUULM4naxjpH3lpMQbTNobwLaT5Dw
BaRJ/fnWzwn0fz9UL3+Q/c9bn7rFmY2IH5Qs1qYgRSuVFlxhHGpD4cwaV/nrny/4b8/670/gYo0Z
Qx25LajCcQh21reKgMLShxj78klfTsK7vLGLhbZ4DahbExfHnBjMEukrhi3kJaSGBTtS2QIcfPm0
9ZDQ//n+/voiL5+ob3ucEbaJWvjyi+393BTYC4pjUBlH/HcIs05ktCEoJ//NeMwfvE9ajeGmvHJv
SlJ/wFG/Sun/t2fsOz6kzrlAcdyLZ5zZiexnJGBHFSb9JjHkCiseId9f3ep5Y//tVqXpWgjVJcNI
Lp7xbPoR2rWuODbdA5jhitCtgirffI9W3r2zJZcJRVix/uIBX44g8CxGZXD4u4JyxLXciy0hRyOk
QSjmk0UehKARagkXcEKVDQ/u+GTW1yBLGR1/7+1863NqitP5XaCgmEmZUnva5q0cyi9+1W8L++JH
XWyGXZrOE8lh86nHvzdPTyl++oCEqp7216y3f34Ev22K54tRD9rkswQW0wf+uWgVIZKyjHgCXvwA
dLDS+ud/fgGXP/88i4McH+fiRAfzQqMi1XwaoYFsm6Rn4/3PV/htPtH5Lf79Ehf3YAyT9Ont5pMC
1nL9m8T5wT3fOflmJP0ZXvVAksTQBF+8p//junQPnicpV4KLtQFoSIReNcynvLob1DupeqFxdn8F
R8MnTedz6kktbL5YKb8tSG6Wx+gxG4hRERR8/3xhLY6IBlJ4ORlkEnclCnvWJNKHW+er4e3/diVG
m5l0SA7wmbjYz/0mivQYN+LkxCR4k0wUZQfip1Ha3P75BX51ocvnGFRT7sSFOPWY1O+IizXAuwhg
ZeEWh24O/PC/uJ5nAfD+Vfr7F2f0THdKFzeJk9Xmq6J7DKifCFlvysOfr/PbgWgxT1e6jmWBr3mW
dfGqZIy4BeGEwEftHTuZ77rmKW40yTwO+L51Gmrx+OcrWr/vHVzSo7YheYES/XJDK7FIt844i5NX
E89ZOMZnG7n+c7nAFZTERl1Lx66vWnifK6ddzB/ARc3eAUYLiRxt78oMTmQxsZmuojgrr6cOsTQh
YPKKQIpV36mPDuMEDl/Z7QfyDVYd2PnaGI270pfZgWjI5B2ncvLFSvu3B2mfBx+bPl+8JS++RNQY
NT4GS5zM8bF6z3L2wfUyhJ2+U198iv+ypukEiRoEG2A7NC8ngYHnG3WrApYX4dO5MrfKdTfpcmX7
01oR0jJh9RgX4oGWefPnd/f7qztvIwEB12ySHoXdPxd23eYWcx+m5eS5xhYTPSESxnYorxIEUK39
8eeL/dVI/eO8tbiaY/vM/JP8xTqvyb+V9Tn5MogsveUUt6TgYFK5Tly5d7LyzSyhzwjMJWSr+yTO
f4f5Juzs5e2/+QUBWBVv1rJpKv/5CyZLIigmwOHUtgafl34B+jpEUzhm8oDj9wO/KXJm189XPZXd
ny/+b8+aM5/BgJJRkhRX/7x2n8ZL1kKcnuyqffKvWm8dVNVjufzy1e7/daXLKWAJxCUOAPevt1qv
HMzHUJpX5VIcjBGriF+9/Pl6/8PZee3GrTRd+4oIMIfTyaPxUMGSbfmEcGTOmVf/PRT+f78zHGKI
vU8swAJU7O7q7uqqVWvdnqVjmoGomPSUxgUxWddEATliha74xAgfat3ZwaZLc332YjYLlma3ik4a
D69FsYjXzvUkkrfzBlWM2ZWPuZ6Cnf8VlK8IOQV0DQkOutSRuM1TY2mHzo7wwuzEbyBpU+KwwKxg
lLui2ftVQQ9Ado4C59VxZGC5W88tz25WQLa7gS6pFtoH3wq3GQnOYkkccYxLp/uI85aMlqHBcqVP
PKmT0yaF6FJ8StrI31tN9xfFlvbQhXRa31/ZOZ/lDaCJloQWjDb1pFhONACBjFulhBEOMN0ewJ5l
7ZtGG+h9Ux/qt9NRXdqaBG1D0WW5GoXiU6vVNM4gzrGmgndQheSNurTdyoqwDtTu05AXz9QFTvGg
fo4j5IqhBVpD1Rtsyxg8qQZP+cqwoD1KJIWuGPHRhW/XG6pn15cgghOKYZOScYIkgNy2I/32TG0v
gxBb57Kz1ZsWXKtcLh19tyEv1S7oA0xLlMmWWZPBGegpg+AruJZlDWpYpbLrsP4qakOwjqMkWwNB
+wmn7DHN1e+UV86+6T1ERSrTiqkcgLYOC7fb7PcomqaTXNMsvup6HxF8kTF1avGp4jZdtZocrIEn
qgtWbreNyQ2poR+C3DE52MkDq6A9WVAUV34yC0DhmfwpNuwB3SjgqOLhvvvMmtKQrZVFQixLnJgC
dzn4NVk+vIdXC9RtHjSN1DNB/N83dLv5GBOBDqedRS5/GhfAYBINeo+hoS4hh5DzYV8horN3U8Vd
iOVmTeki9TkLdgZdHkOUi/tSkPo4qwmTnwrKbH/pTPHXrt8mv3Rf/3V/ULf7nEGNQSOIIhm53Mn5
psB+q1kulhLqvlSG11HzQNU2hrAnjRbSrdIYOV1vdIyh+msio4xk/PQ1EUZqWKKOIFObzWAeBdxj
vKFhc1CN18r4HlOr9P0vNFvB63gIaSdTvAVx0FvnpzqnE6typJkUPya+kng0KuUtegRmD2KWMCCm
qBfr/8FRiPUNleteAiI2sQKTkkQFrJWfCP1ECvAqsCU5Wcsv95duzvEvzYy/v3AStaDvFylI+SmN
OCgeBP8Z8kggJ/etzMRuzNl4zTMi/H5avcrKIRMcmK+eAuVPDwRLCF8reBuT+BBGf8BFrNT4a5UA
JX2+b3huD1zancxin5GlVYxefnIpTamxejLag5RVu/tWJHnGJy/NTGZR0TOlHWJJfkpSGqhNR9mk
SB5ty4Ic8Qg+Qzigao7EyoUNZ7D/AM9dfA6N0P/U0wm98DWjsckGMTl+VZXzmbNzqn2sVgndxa1r
PPUABHiR8j6CzGPlFoayhem03t4f/BguTMxZBi84izOalZ2ac0i266EK11gTfFcgLyajsna7ZznD
YysaCNz65OXlwh68NWqJ9PVqqqmTBCIUv3ZbEPsN3TKh8eTn0kFIVsPnSHlqe+lTGLyY+oOlL9ib
WWEa41WLcAl9YxPRxmuDihN0QLda60mW6m0O0UDpP+fhEb5omK+KVd5Q3a7fVEVaG7QWcngszPJH
rHQ9zWAhTTq/xpOP2G10wYuNaoHUNwO1957j+odmPdIZt1KDvQTyJuzWNSiCDrI3phwydSF+BiY1
9GeD5gx4Z3I4imo9Rv/ut6XlC5mJuZkxTCJ3S0GvcNRjvv6wlAZNEAOS8xSC7AexIZbEWA/gXxvw
tx4CjqQP6Gn8pu/8RQ3ScdYnk8JqjEU3jWjeNCZXXDMoFQA/131ua/lLVhwzdNnrHWkoyLbPRt1t
LXggCwGuG2vYp/FZ858k4eD65cKWm7mUKE0T6PKAQVKFh+r1JADypxdDCt1nWrM2ivZFHHh7F5/T
XzJV6TM4QTF111B6bNrs3XAXrt9xlNNZuDQ+mYUs0Whi92mHDRNzl/ewKdPbbanf4ZZeZ4CLJCdd
WPS5eafkqSjcTyLExpPd4KOZQNeK4j7DFEN/kw94BtY66wA3w1I2f2anj8EF2w4Ak2pMs/nIBA29
0Rvus36Gw071j0lnG621ivRwm+bvgrm00W6CGYX6OsAGcgw8E8VpCgwUj6zDgBA8D73tHiL12Ltn
NfjbMKdh8FqrlEdhxM52ve7aUUvuby11v4INrCzCWhb2lnAqoUN1YFDMM2Gdt3t6hDy4jKPAX4iP
bwKR6y/9eBJdHAktEo5oiLXBc9m+K+jd1n/un+w3F8nk70+OHCiejFJ3+PtqQ+u/ma9p18v9H039
/u/tmLJOqkzn+lCmEZ3ZFFXSD33wXLVf1aK0zYwdG+v9s++2wsKcza2uqeJOxFVcW+Lk5ZLkWlsJ
ocOYjDjZi10aQQSY84wasvRQ9nVzpPtqIQiRbheKChGRqkWpyNJUbTKRVcl1X5WhdI5jsKMeT239
WQs27rehfdbchzJ+lsmbKa8ofyDuKKwMQV8Y9swXyJI4foRuEKdPD+nSDyvZ6nKZ9o/ajvPiDaGC
/b9dRf4u0tREARY7Rxw/4cIba4Qb6loq5HOgI/gI7Yj4bsR/dWOp7jY3FFnk2OdEUABDTc4ehe5q
gQZ2GaJlMOfhrtQW3P7jL1ydp8DzLi1MbjQakV1DDbEgAPEbYfYj1/dJdOj4TbdJY5fNvsh+1olw
zLSvZr5BJNJYiDdmB8mZPiJ5DVGZ4lZkVTD82Nfkswav7SCiKhxs7i/XbS5sHCU5BbRiRV0CoXK9
XkoEvjDVAuUcB86u8T5xY1tNgvxcSm/3b8u3TbQplCxeuCpvzvPRLDck5ScZ7flpiaZEHs0clJim
oHgd+AkI7j/0/FbmMfc+CcEpT7/eH+fN5chTDSCTTqpL5IjRJhvea4cQXUnTOqO9tg5CutOibCtn
KLTDmpJDyJEvDPA2FlB0y1RVlfqsQk3j4y10sRHCPMhMiUL/WaOVXygQznHgiZPghe7rTYJQhpE8
0GmyEiDMkwoqSALUCqq/uj/ucRtcO/H1V0zOHI7Q2oUg3zkb8p8eIaXkMTcWdvySCeXagwTZoK+q
j5wz3Zq7IDpa7UMLg9p/GMdIi8X6kTeZloeI/ntSNo1zLt0Sps2nKv9UWwsov1ufNKRxM2jjk0IC
aHM9EBX9GikaBs82wwftm/SYKVsx+F1aj1GCNGrxr/f2tbXJ26VHsmNMl3q2i7zRuo5pmRdKENz3
5026dfwxNCYiVxSdIU1zdF7rxUFm+PR1DskxTj/7KMA7a9Sx+7yn8flLjNAK/fBbumeL4dgqKCoZ
2dgM+Eh/2zbQm63TmwsfdRtRXH/TZOi5nAlV2LqBHajWA/ohSmsd3ei5gcN8YfSj7127v0lTJeNW
Da4JYsfrJY2glzbVNgxs0682ufE1QzLPWzmPrrexngnIbCjVuj+W9nTfrjIzQskA3w06g2cGT4Fr
u4MVVChVNZEdwffpwTK3Qn5jpUOEkdSnRvophck6+a1o+wAtEkjqINRcCdEBEiJZgKR8FX6nS8us
T4KwbeHDC75GFHk8ul3o2XlEyyDIH+nDjb4rBRWntSl+teD/uD+G27sH7MyYA1VgXCfDNtkNARkK
OS/0yM6j9LcJfEOl5e6+iduT49rExA8Q4bPUClUu2wUkkzbHTt/0xUKicMnG6CEXx7DS+Fov99jQ
YHwUT6W/leUFeN5tWoubGey8QRcUKpTq9OAQYT7UnBKpBqHId6XxJBWfVR5ENKvTvrmJtCOtJau2
DPfeEh70No69tjyZQaftamVIKxQIzc/flZTCUYTC66GkIeT+Us3ECdeWJh5dUohNMrdObfrfDWnj
mmjcrHxKyua+OkOm7S3cn7Mj41lpmoSp4z66XrdMiePAom/OjtV3oSpWDaTCcvae057mw2N7f3Qz
21UlPvjH2OSYEDs1HmUvGBy9FXQTK/UPI90Drl+KtsZZmpxHGKJ1QJXIXN3AtmAyHYqwZr28FsEE
6ah7D3R0GxWguOAMC1unP6GBQAE/bez7Q5xfQHIj4KWIKGlkuJ5QJCRqKRXy1IYbvvDg231DcrRI
aex8M8SnwvnUBQun4NzdQyIESDT1XKIha1zji70nlr4JpsLI7L7+of6JkTb0HCT4ym0pfBrSg95u
nV8yYtjmuX3sQwuS9nXXvRvNVtfd7f3hz1yDfIROvV7mbjfEyegDVHBEI0kyO83oHtCaddi7a7CP
gXyQ3WzlKv2CS80a1FUD4AfxiqFNDLZ95XokLDO71L6B4F+L7Tlw3E2g22XagsVcMDfjwUB3iTV5
1IKLmLam5MYgwBcjZ0jkeQCqEZEn5QVRUVAvgcdm7gUN79UhuRvrcdNELyTelMnzOLdpaoYfLVi3
5UJ4MGeB+It8Es5KtnX8/YXbyFlNQ7mS5Hbpx9Kpow1qC6HG0gEzb4V0JUc2MaU62fOjImCWwIZk
Z2ZZQIqTSU+0HS9hY2atANcYXYCUhjIZCxjNOCrDPodSAgbP+DSyqN/37LmNTdqTtKuljRU+cbLL
fDjfS8/ycxvJnpUCrO4Rikax2lv7xD1L3Kwm2qH3bd5cqnB+UY7VSMSxuXlXXa8QquB1Vib4AJ0y
6bqArOygI8WyLVSj2dw3JY8X9NWRObE12UhIiMOH7Ia5HXevcfD7DyJmzbraCNWpRxXUVB9LGvyz
ZyfZIHWtVY/Bd372P6Gkbd7cYwljpCsvDP82NTD5pvElceGhLZRSUm7yTbryrXMhqDt60mfBe0cy
gGT3ClKTcE8vvwtlSL8fWpqUdvdn5TbkuPoCHkXXX6BYSgfQki+o2r/OwXH+jgw3+eOgwOIy7DTj
Szp8kXJr4RS9uZTHaFbD24jfZU62ybormVihQ1XXttnG20x/bqQH2UjWUTeq7vy+P8QbH6PQYnDO
gASi5kIC5HqEvqHUea7rhZ3H0bcsdHdJhhBFXX+5b+bm4BzrOdYH6IhuTTID12YS2gY1avGFjeDh
NlU++1q2b9Nzi6TnfUNz47k0NDlvwpKpjWsMgZN4Rd6bJmnrPKjpwrTNjEcj48Cjg0453v6TiBBe
l4z2bp/xQBmLkKPpvRnZLoUE9F8PB0fg5OTy4lk+vVAzCLZNlDEK26DIVAZP/nbglXzfxq2Xa3gb
PSnWmIHnCSJfL04VwPmlScA7JV3oz2mTK9T4pIJGkR5ZjwCqpbB00BhqQmgYoZQZQY70mcPuubv/
JTOODxKc6hb1a/6ZgqXEmE7LjOZUWzSaFVo9e9H/FarJ2jH8jWotPVtvzzzGTQeOOvb3kTya3uZB
EowyAS5l4ux9cH+lOb0a3kaRSY2th09Kmx6E7AkN9bcu21nf28rdo0ULcY0nHjS5WZN90Y16BYQ8
ah4tpGAX1uW2CvnxfTwOR7QuFbeJk4VFCPcxpQC7LqxDhTSe/stDvEFRvksPcCaGr5mxgr5FEB+i
EPVv5Zh159KjFQHyD/VcWCsv+nJ/gcZ79OqWGL8I8ghJBVJDCWHiKTWqwRWsmdzmff6Vrpc1LdkL
6aGZDQz0msZLXQUhxGV77Yx0unhd0uaVnUkD6scPHfRcob6wfWccbWwKAEmr6GS3by7zujTyISwr
Ow0fpOFvblmbILDWsjcqjCyBaGbOiitjk6s1gmxPT/SisqEjW8s1nV+/muyPry/g1m5CYU1hTbgw
FNq9LO6O64kjp9RBuZDWtl79FJAEMuk3kkDmk9eWxTeN5NN9X5DHxZ44g0kTG885hRwMDnFtUGnd
TFH1trY9c69UwZbnKpw35bcK8h/FsstjAjGMse1/pa/iKTymr1bzZoUPeKqtn0r1cP9zbv1mrEwT
YdJMC4RHG133IliIYuRxI9Wn4JI8VfofM/4UwD31723wppRwGWh5b0pLnppGAuxhtV2gBeW7j0ka
ratmIc9xu8dU8LnsAPJCYLw+pv1iIJ7SqhmJrdquFbhBK6l7lBG1WBjJB377evFUmVeqyWkPnShV
pOvp8g0rLWoFjYpIjc/tq94SwVUofeVrz3+Lveehzr6JHQxRpfOAiljvIIekosGgAn/cuq9etm3h
r4vOKXJq+WcI+z6hz7lDOktwXu5P+sx88KXU8ui/4uSZ+jXkXRLBad7YjlkKxypqUFoo+z/3jXzU
5G7n439WJmdtVhSoVkBlZcfDuYaQR0XBjVtA/eE9qTG61IiqIWltpU+dmHzJ/ureDlU1V44WvHhm
sHQx4F1jIpl28MlnNKnuIH9a9nYgI/XbQHm0MNCZbYLaEaGEMl712jRlKniQYwil3Nsl8vE6BMM0
sUVltbk/nbdHHjqhOjEfxIscrx8374UP65CMp0MHibGUdAcIKFcaastJ8lXOFgx93NHX68bVDVkA
OQC6MXCPaz8ezMFAcTyVbST4wnVi+CtH+BqgYar+0cRtjFAT8G/DaVfRSyp/KcodDH27MGkffQfo
Mc9ECN0ODZSF/VZeQmTfnshUpkb+AHIGBInT2lThxb4OWEe1Bxj41ukgqZsBDmn0rDMUE9RYhzpC
BK0SQE53f/7nLXOPGoTdXAuTF4RhpryRSywXZN5bsuMo56xE2BCPafnNR7H3vrlbryXtr4AqoAJC
fGBNDhPTEANhCALV9guAI0K2qwR/4VScuW0APAH5odeUs5G77nqhJZSKyXFZql152+wpoO2zOg6o
Je7jP5Edf8psWP9DedV+AiGqqLsKcjjpSdr5G2kNw/j98c6cFtcfM/G6wLESqI5N1e6fRSix9ZOk
rqm9A/r1u2OJ/ssuzl+HL3TO9NVB3ln1ceEDbgOYEf4FPA3IMa+CacIjNfO2Bxyl2vBzU8ZdK9Kz
f3KM5C0L5JVeP0TeWa4fQvNBk2C3NWGF3gXaz6B+aX/e/xJlDCsmG5Av4eCU0a6j/Wo8cC62uqDl
Rq7DBW8bv8yIEvZKrZD/fhTW/pPmPyI2Vwv7OD/nJ/nBe1Dt4Fl/LB6il+EPfRjySv4qGQcKUhat
LuuMPbJwPoyeN/063jZkRy2OVGr7118XFqWcZgFf11e/asj1K+s5Vv7+VZtNAcdymn1dmA15zt7Y
9AKHCbBQbXJ+u/TQyahvaLby2I5kxKvqqRt27ou/DbUdHGfRHsaitnuhFolklXvKv1jSTj437wN0
rmdhN6hbudoNxrOmHxIYzDJ32KJ+u/fVpR6O24tg7In935eOI7lYtyosEI/WY42aRrPSIWmG4kJT
l3LT43hv5p+cnKpTsKF+M0kvyJ7UuUbZQnABpVEB55hKRPPiy0hYozpBS6qqViuU1Xb69v5K3CIl
x55f4gYT1IpKNnpi2UJkoI+FRrP9/Jd2EpxNIm1ggmwQSe8Plf/YwzFbiy+DvzDk2Xm9sDuelRfz
qvWOVGtlpXEefSn814QVz/7T2pkggBgeCfWPPXlho6haeFjTQbORorIHIzw0ZrWH4H3hKTZ3yJDk
/sfMxJlJoqJE2XWarUXaXmsjfW302a+CREc0igVCL5otXCQz99Z4fZCHYu1kcK7XkyfBuBdR0tHs
KHsPi5OP0HaoIVfmQPHpg7oVFrxkboQ63RpkAHjJgNi6tpfqIZIprq7ZcBcDnv6qye0+cD6Pouwd
TMT3XXLulhzBATyeCYlue2/9ovNFeopsk6wSem6WsU0TuhjvW5nJalCAJ11Ajppzjyj/ekxeLYwa
47Jq63BvJ2a71sKXOPqiQpkiqlsdRwGpK666bQt/oYEE7s8w2eXWsRrlLHaW8g7X26oStVUdb81i
waVmr/EPoDzFRku5mXENPYNaDnXVToLoAQnmlQNMD1r/Fh0GT5dXUMevNUdYOw7k6sOPCDx9Xe5j
aa0or651AANmqSvnM3IWTf0JbZoFh7jNOXNs0P1kkNkzuFmn/SZFP1QKzPmqLQE01xTkNVdtUR6c
DRSDP5wNMI5ae/GfWsHc9OIbPG73V2/WIS/MTxyyU3lq4+6EjF2MQpnXt1s/yHMk8/x4xWzmvKx7
ZWHQc44JSsYAg2txRk+B3VCtGa3Rc2k5MuTyFL+CDcJS0e7fDw2kIpcxT4MRAXTtl+D5m6pEMByI
DJT4wZvRn1oj3zXSo+QHC9N4CwJlGS+NTU5/J3aH0uxV1YaZf5sVD9R6ZeNNTXbST9TkVXUbvykP
5qcgOzlQSN4f6HhITe+8S9uTG4D8plKifort6F2FurUtNvV/iWvgJGPVqHfBHjZ+w8UNEMJMifYG
B6Xbf0+7QzNeNGhiDY9+eRK1XQGB6P1BzfkI6TjAhBxfI1b72mBemTmk8NRVcwepqvDB9RbSV7dP
RvK91I5JyhG3kpi4NoAwN9zIzWhAO/U2pMlE098pSS0cj3OLYwFNpJMSiO5N//OQe2biw45vN8iq
1f1DoxxS1KzuT9bsWC6MTI5gQasKy5NL3e7wO5MqsWTCZLgy0h/37cwuyoWdSXRbGmRGECDQbVR+
E0hoSoBPedgv3FvzU2aM4C4EuHnSXq+MWJiIPjSdbisaIk3qJwgIJWXpSTV389NpI1oWd5cOnvPa
CBIRjYs4g273EJimX4D2ZG9Gh5AbT7n05/1pm12eC1uTw0GmTVotEECwXes0/BJpJ6BrRiqXgpm5
twc9mh9J/LGncLJHpaaGt9bLdTvLoA1VjmUp0uKab7rumUsOwe+VZb3cH9nM9cE68ezgfKVrc1pt
N7MkcBHF1G0LkdOTKXk5UnLSfsj0c8mbmj5qf8HijAvSNozoEloDbOApAANdPCN2BbatUkhfpYD3
cFO+3h/UzHJdmZhkFww/lROxjnRbCtUVjHkC7JvqsIvjf91oA3MOsB2CM4gMZVBx1z4YDQgGhhKG
8vw3tTYvp6W2W8CjzmymKxsTpxgq0XCNAhtV+J2x1MZB6hYYEGbni9SPSu8aizqFjlh630SoonL6
RHqCqmX/qus8vVShjFYhaKj7qzPncoAXASlouiES0l1PmuwmcVoOrW4LCJ9um5HaXxog5XBKT9xr
se/toala2MCzNgEB0toK3JZy8rXNGIWQBEQ9C2VVr5XfmevQrJGaJcOoWv2q0WiHvD/KuWVjiP9Y
lK8twlmtSwApddsER1u8BMgX+wvQsVkT7Fy6ZXBBpvPaRJt0MQyakm6rw2Prfh4A/rXmwlaa263U
rf+xMbrORdhguWUh+JXKkTS0vzqp+gWZzfb+TM2tDaKF46MKdS1geNcmmhKJxT41mCnNVXeyG+l7
N06/ZQivybUcP+pA5Db3Tc45PJkMmNooxtNNNjFJmBRKrREZtma89dGRqC8NgrWchv/+IqS1ga4p
CHFAZUzTnHEPjXoh+QbXLTgpMYHUP2qoiLRorSz42+ws/mOKFPr1LEaJVuSaJuAMZfE5UJsvaid/
NXypQlev1xCo65rd/Umccz+uXhpeydXcQvcS5A26SC0M2xIeBP1ZFP9Y3Iz3bcyOisLW2GDIPT+l
1RGMUOsbNzXs3INMg3zyU5nWPKg0MkHK0xDs75ubHZI5lrgUSITIk1xPImWWQfadCqa3GJHOHhkl
80c1vN03MlNJA59H9hOeIAXYgj45jIzeU5G/qQ27cPqV155Qvm841fu/XfWEFm9j7iwTBKr4lKOO
U6EMXK8RKEiGcpUcfOGla8JV3qInCpdC77RnF+VIJ9qU9ZO4BMK5xbBxwQFWIfSRKbDfNHK3XVWU
RdUbtuPFgKaUnVed4FBBhhTtB6Q69bIHLytb/2EdDBZBhTULYpFplqVoFZO+IMWwpXbUJTWqZ0FI
4r1DimChSjC34rTK0n8BXk6Gt/B6xUkoJVpE94/tD/orl8+rXhg5SkeyuODJH5HU5JH3QdkG/x04
iBvyOylHDy5zLcOOkJhW6431rU9/C+1eq/ZOctJjO/DQx9R56VqgBH8KEqCqdFWUxz7dqq28boZu
55fmSsqB9AgnSzmCedlk+qkvD0pwMgMeDvRXo+en0CTjPcRIv9bhY1nvSgFSH+J8yAZWou3r5FDj
ctPqzgpSEy3r1yhq33fxuVtjpKf7/2Mdf39xawhBV3VDZ+DhjbQKfLrIlgpIcyc4JQTqGGP0Sorg
2kIZhhn+6pq20T1VSMFG/qupJOu0XjjkZl4ZcPtIHHCkhnVFnzyYmlyuDAVdY1txf4j9j1GBDi2k
PPlBq/5WNePt/Ym7bVBhw13am4SuQd7lSpVhzzB/iu7ZoaU3OuhlaxseKO0sX4n5OkYxI9pYJz9o
ka/YOcnRQ4KEhtxKRnSj6CBV3io9qo3Zifh+7dAYEH8u800kvffQ3DnuOkaOJX+Jmi9m8zl0UMkJ
DyE0DffHMnt4jPM2gt6owk1pkbq6Td1ci007OprdO/R/K49E4lE9NOFpUO1uIY8+l8IxLu1NQi7P
CHXLy7HXVNV6SOOvmvVVrL21/gjDrGs9Z2a+SulTGPytHj4jRuNoS805HxfSdJdffsP0BvHoGRgx
YjSeP4oeuj2fDRm1IHThJChX92DyZPWZe26tQKOMlEvbbQ3xh+gXL4V3yDxnJS3CtmdeldQ0QOlR
VAH1b4xb6WIzVpAaFX6IS7Wsv63kvCLTX1m21tHucg80Vy8s+7j1bqYAc1QbiQrImFzbQ1ACPTI3
M+1YA/a81Z60waZXv3tHUTwuV1AdlunCk+K2qZNtM/ao/z+b0zdFryPBXrqpaWvdrir1UwNHjh43
a2C3ern3+nJdlVCBAyc/wa9cpkvA67k45dL+xPXqzg0qrcV+bmUPivANASBDPIroEmveEkfV7HoS
n6B4QO6VzNf1/Aaqh6K7U7CtemlFF+HaKjcRcUNgnAT9SVbydbiUPJzfyhc2Jwd6pGRKoQA0sRVl
q+5bI14bTC5JdqpKSCp8zd4k5+99P5q7malrEDrT5QZabDJM2D9zRTBb5HQ1cVMl30QqnWn4et/I
7LqRb4GzDe4YCkjXc0lPvKSmhWnYQRCvffngtNEGFdVKLdeCu9DxNrtuxLE8dTB3E6F7AnJtScvx
pHkJwoT4RR+ewnpDBLYL++57WCBLmXy7P8C5+4vEtkzJbwTwaOMEXGx+UUprMvgYNUsFket4Bbf3
vrZobE3RPpTe7lubXbMLa5PbMq+KMMg13ERno2fyT1X+3ROp3jcyGz9zSwJyRuME75h4Rm/FYSIL
Hgea8CWu0RfSfzblsW5fXfdbVB2Qz6kBCIg+Z+w5SOxYOnTozsUi7ADGz8A692PLRz3QjZBtCyX7
WrnVvvD3mbnP2sP9b53dOGNhn0ZNiRfulLnOlYYKnpHGtCV362nbNN3HLxAfa7wvPNBG0ku5dP7O
rfilxclxb8SqGwSQoNm+T8juDsK7m8DFgiCPb/wqwvZby51zf5RLJidOVjtpHUQ9Jvsw3MLZD53W
axc9psD23ajdqoK2sJWWDI6/v/BqFBPNoWy60eCD8xCX/qfQ+Z27L4avbxK/Odwf3tzGJS1LpEnd
ZOQOuLam1bJSws4F8EHnDVScJPPQCisdCEK6kuDlXiJBGVdocoGavA4tTAHlpg/q2p7kNr0lSyRE
cJ6t4f6Us/JQGSaavuXCVpo5/q4sTeYxEjK04HIsRc73SixWY4CJQtomCnmYCgvTODssgD8WaGNO
9I/w7WLR3AaxtqDxDJRaKQh5wU6VEbXS4egTl5IhcyA/czwbeLGOtAHWeFBd2AqRs3bznMQL1S4/
OIJnG4yjnv4aNo3wHnbb0Ms24VstrKqfsJL5Jfqh8lquHuqj0r32+l4Ol1LFcycBn0StmMcmsfDH
J198Uh4iAijEcGTGSPuqw1shvagmmvffMyE+GumT4qZfFOXrfdedXeALo5O4JCSZpncJRtHYRW/6
D6X+TZX+qYE7klhe8KZxH9z4LecxmXAuHJI215MuImqe+DXGRD+W11FEyV2I8qXGs1k3urAy2R31
4CMJPGS82KUHKDQhPvfNhoaPNlz56MDen79ZYwxmFCiilDUVMxikPIiSoCTHFbybFUeZ+rMsv8rC
Uv1vbup0rmhqjCMQ/yYOgbRKaWLyLJ356g+2Wf2+P445PxhBIoQ6cL+q0zaMwmicCtidYUN9stLy
906NVlbyBQ156GF/3Lc1HhpTNwDAOU4XGM+bfoxcaYMgEGUSHep2kItVKn+OBmHVPJfkcqKFq+ej
bn3H2pQOgeRgJAMBMhCHNo9KehZTaa0G74VwlJIfnrILnXWhcdZ40SmIvE1WSNtIHB66qNjCB4Wa
zNeubNdieTS9L0YXrxzr0WmfvXTbOGt0EPwODV7/FOYPkngcUfVD+UDT0xFqHBO++PQFxD1NY6tE
AJKYfIIzpu5XQvxiICso95v7MztzEYH0+Gdmp4lDmFYcn84rw0aE/KWt9qYurEF1AdE9gSVtj5W0
lH+d80uTBvyxcY0q1DSr3Fro2YYk7u3YCNZBIp5NITveH9TcFsMlQWKPOhQQX1+fGvAU1z2N8YYd
pirCgpFsrVFflFdizMM5c11j4Rq67X4npUgPCqlX0n1kXyfHlAf1itLKDknebqvUK8jpY/0Uege9
PorDsenCdWtXJWw2DyLF+AE+MOAR1BH7VbXUsDW3LUfmbfBdYwP8VNspVJXBa3uic7fsV3r3rjov
NLGhaP1UIEd9f57nIMjUIOjcGFGO9AZP70TL6FPWk3cjeUOSMfnB8/aDcegZHLrrQOG5E8JNWKOu
u+oG/hNW0uBVa18XPmQ0NN2ylx8yWQDLRDhdMnPTFvKDXvkHId/qDLx/SWGusPY8YJPgr6OsC0L7
P/TM9Utlmbl0wdVUTO6QXOq6CIlT0/ai76mxK8v62CBYLWg7Q1s17fMIlBz+ZKjfxumxW6rbzT1g
RqwdEH/yMbj+ZCXMOmqEtKlMWG5ofCrkXR0Pn1WKoVX0OVAeZecso3Yc/Kriv5qCNPix/zVAr6SR
5A/eRb9fd9lKUspVIWtUAsqVJP+u3uPPnbFwuM65DIlx8DvkckXgUZO9WauoWrp5adqO9Y0nlBs7
mwa0vAmHudYjJ6yGaDCfUL71nhQrWWfOoR82gE030tKczRxEkKsT9PIP8FJ98uZrXCn2s1bizYeG
Iwxd0RIR2UxP6wd9+6hbNN6RH4t2EZ95rpJmeqmZdmXua2NjHYTqWdLOY9tk/pzp6iovT/4SunFm
K4yc8f8YnThiW/tl7iSqaVvJq2b9HHPylbJb2G/j3Ez228iMywsFtB59L+PcXowML2kyMxU4ZcQg
3+gxlFJwLec7vUjfksox1o3XBbsOrBWlli44wLtQnMWgNp91qA5XUmb9h3QZJzCYKhYUrbkp93kp
50ksVaxmJZylfO88CdopIicav9wf+kwoQmIHnAnU1hTIp12bZZUHah4yvSH5CJGYXw5P8I6TA3YH
l9Lbwsk2t5qX5sbPuZjoHhFvpywUki3+uZJ/ZD6MtuHCMb40pMmWtIQwq4eeIQU16dR0ZWY7lLdX
cr41PgX/IdamR4plQteIl++UNNJEizis1dSyYzpiQulVqfVVJnyr5SWHmAPfX1maHIkqXdxpmCQ0
gcrZ1wjAbB+tkkLdl87OaBFSt1ZG/qOsecZtqiUk2ewxB0Ux5NHIblBSmhSTpFQprdrPLVveq8M+
DJ8i4yVBd0uRH0PJolRy1OqXynrIlFcBqpjgTaFXqF6IS2bioI9XPYlI2C1BtF87j9qril9qpWU3
tKVVdBQOaOKZhbsuzYXsyUzUQWUOBM7YOq+D+762lKSyXwWDYIHeTTaa+6mP61UVHCX/2Wy/3N+A
czvif6Zu6DAS6NY6q3EdOxaRUqfHjq4napj3jcxEdJxrMhENzQ20N00RJKnjB70Q4Dx+9DnXNkm0
1upvUsnTwz+77TGiaOof2/i7IVApz2GdPjj1HrBHJRyWmEFvV5H0hkRoyQ8ukmmSIwJVUjU6OybK
xPdUyr8JgQLNpNHuIqVcenDP5BRoUqJZhuQiHEoAsq9XUswlsDmtxEpK2pom6qwYAzqNx4DpZ+s+
2okrNdven+3bJcUmsF7eqgj/yrp8bbMN/4+z89pxG42y9RMRYA63JCVVkuQqZ98Qjsw58+nno8+Z
gUQRItwGbDS6gNr8805rLdLMQxN5pwZ32G/2rRw4/UZVfn1gF0YWz33dyKOISop3qpM/UfRm7bPM
hrFFf6ymn4Iiutm0FYHf3qvwxEFXCfiRfDmE+dfDAgs2ih7Z+1Og0Kzlfc1D/VT56qELfiXZCyX0
f5/FedXAbUNPhx7etblOLQJwi5F1EgE1jNNTOcsPbEAnVmfx0sjiUq0VgHyVElgnVWt3kvKCiERt
WLbcyIcseh2sz7r3axSKjTO/4kkxlbwXdGejHUfseD22jPe4jifOQJ+dcjl68qzShe/Prh7buaPB
2PcBFL1+CGn1xgO8Asa4Nr2YVivNG8sUKutUUZca4o+vA/JNDwNKo7YXHTLX/GXB92h2eyPfCdqW
9dvK52wd3BqVVsa9vIcMFV61JJjnW8paO+t/RzRfHBX5IZt4zSYSnY7i+x/rTSmetc1LVpXU9Exg
fcPJE5Wp0vkZb4f+UevVHY+HrO868oyS/HVTJXoFkYNCJdxZ8P9RUMatvF5f+PnbXDcb9q4JU1xI
/BFqh1L80nvWvqoCx6z2nsrdIJlO5RFajvagHI1hIprSamcMXbH9JVZ7IyEpBIlKfTC2IHXzMl97
vPMXQoEFFA1+O3G+pS8cMVNSYl8PJuuU6fq7QAh8u6r8Dd/y9hXFBhT70DuAYr4haM6lpKmRtLBO
Fnx9NdjQaHir884uCSU3ia1WF5gkwVyCAMNrLDwUwGi5CZkl+7pWnFh6JADzaRszzdyu5cyOwBop
wlmMDyFiLYI8OKZ+QK+RtvF4V5vIfJgf/HGLSm/lraPzXrEA0oPzoFnrepbVpApUI/R4fZS9rj17
ZMwk+TGsm427csvO4mpu5aqeShF/RWjVYx1mD0AlnlQipWijoXZ121wMaOEYhVKeFlbNq6N38Xcz
iOGghYXx/sW/tm0gbJj7kJE/vgE1Jeqgzk0x3snQAjvDLwDmoWSfxVq2g26jr3vtqb60tbiIAU9J
QpdmPNX9wVC/lelrqW2YWNuYMz2EgS9AHmuZkgxrL/GshuEEA50urhWhZTI8e8qjpDzpxv7+3M3z
vzzWdO1iiUZ1tM0W66OXGS3VU+2dkBd94eFyaOF1hUD4rZOOrUz5Re5/Vv2Gt7xhdMkm0oRNWOgo
FZ3aMaP5jjyh9VyJRAVQdzVTktqjYTmBHGw5JKuLB9s1TOxwrUHaf326WjUr0khksH72p4g/mOqv
UvgvDsLMqP2/NhYnOPVqX1CjyjtpiAKkT/JjtVNRJB2/RfERtpLc17Zc9dk7vFnCC4uLs6woDTwy
MhZ1bzh3DdIdhi2aiIINRz9/K8gBwvyjSy9Dn+4rOXi4v4FWEn9ECRDkydCTzeX4xQ7KU72YxhTz
JjUKW9J3Y/qjkL4jlWIV76X0wWoUW1TsJH6KR8XN/sOTcWH9r7928SxN01wlLxqPxgXJLulH0Abj
wejd9Ehcs3Fprm5bkF4071s6JBuLfvCR06O1Gmc/5L12jKZ2h1AznLzzDl23G740s+i6dNiY37Wr
Wpt/NQ21fPPySaj70jKLVGJ5w8bJ0wNps1h4GCY3gd5VLb805h4txtD/FtKXvo9ypyw/t9Imufra
RX75GYtdJoo5vYA9nxG3CmyryCu9n4qdvxv32mFwYb/wqNxD/1EyK8LGIq/diEip0fpKz+P8Vl+f
29oM/SEPuRHH6KGJv8JCSxecXSCpWUtOrm3BLFe39F+mVGP2dkiiXNtDjBxWOpGFpg7uDHr6sVMf
USZXPd3Js5emCZH9xfcWkSsluS2qj9mW2vbqiIFyyYA3oJ9akgtkxRiJwsQNCeTCkaK9VRxoS/ZK
V5ZfzC1RqbVrccaN/a+xhSdkIijVa9JsbPo4d6JXRwh9/8stdWlkvsUuDqqZTKOfCty9vNFeVbmx
/C1RIPGSPode6ki9/5CC7bHbftoj0Z4NydY5mhdteU2yeZhP0cBVWL50XqvUSZAa3ikiGZSoDt0M
Ll26tICQwUifm27fJj/M4piF1oMc7g3h0/2DvHZ7XNhfPnrwC4H4SHQP5vRdUhNODMlb6YzivtC6
9yLRVLjZLbx2ZqlMc3RofKGrcbGwoxhFQidbnJteP6TxSZN/TtXnynsW8+TgqT1Xl+HGiSM1P0o/
2kHXc9StzVTgWghHEoD3FgAmqenFiyg3YlPAYiZwbdKrPL4P2kezhPIAyhO/gW5m6GwDVFypRKc8
l97fn/W1gN3kMSYlB2Sa0GIxB0Hb11Usq8K87/QkdoNwn6pv3S4+W7GN4oO81TI9vwKLfYZBGJ8A
P6Bat4xYB89IkziRhVNtiE5TCjvaA9oR8ZcamcSDUfwRrd5RNrf3yixfmZ1vlIvzJaWSWjB9wilP
3g/wO6MTFBvIvsM/mMBxNTh4W7VbBVskdusTTBsO1Va0e27Sc1IQBspUtB76DyiThjat9Om0a0xa
Me3muVWhQtoi8Vh5EmHlnSXRoeeDM3Rxl4Ts9cGsMDkK0MEpThRAyOlrz4AcH+9vn5V72MSrAQgI
P58OMvV6Vpu87fVI4NXrcvPRJBA0w+c0NR9MPXQk5bMBkdB9gyvd7nCMgsAGAguRInJP1xaLaKjL
UZW5JwUSu6TKYZ+gh33QH0MzBWnwijSMA8viTsqhwTDgVaNLRyVIxu90I/lL5r+X/Y/K1hO8Uk3g
u5ANgKmYybhBhwS+FspKFgmnLoH8WdhpGX9fIoWbg0hFymykxA5+fZDTHkHxf6/qX1tfrIMm+X5b
t4FwMrwpteua1gztpCNf3mlwO2w1lq2uOghN8h3090B5eL0GYVLJML4WWIM1P4jY1mn7MCoo8bW0
+yYFVMPSZmZx5bIG5QCnK7nSOSexCE6yphVa1lOggj3S6CKjnHS2mn3unTN02uk5hsmK1EQAgVL+
LJfnLH3Oh403anXg+syNgz4WWf/FNCOKnrRCmAmnQT+YZbM3ytA1KIJxmivlF/zXG7t9xfOAHgfq
e5h4YNdVF7FDrUPKNyCUi9KGLrpWQUo6FKTM7Yx8Czy8ek9JTC4aL5xjkizXi9oMoufHfo0tImyH
vfwgBOLw2AUx1fckP/oW4L84ybWnPg9GJ5D0rZdwdXbJ3hI7UDsl5X/9BcIYJGMbiMLJY+daCbFu
QBL+uQUtHTVfg+TzxlWy9hJhDYU6SPnp+l9cJZPVj4OXspp1+uxFsVv/UXVHa7QzJJqGFtsEqOJW
/WR2xZev36XNxYrGsBS0ioTNtLL1qbCLXUvnS/LDc+4Pbm0uEfaYWeUoganLsfVV1zWCZgmnSve+
ZmW+LxIYc0DYJ99o/1Ybf4MyYM0e5T2K3gR/PHaL2C+PJblNY9auNZyoCQ/CuT5IreyI5Ychfbg/
trWb4NLWYp/EYSh6+bxP+mGyw5b+4a3rdO0BvbSwOOclMsVZU4zC6VPQyDsdaV9hN4uz3R/Hisdr
zuKwMx8wzteS1l6v9EZKLVwvvdSPg/ngDx9M77EoIYWUSh6QXfB63+DqsOirAbJE8pi07vUB09AM
rOcy7Cmb4JIWLMR54dZVxIO4paixdnFRIqSRHO4DBerya0tlKxVyluLkFdqnXn/JjC/BFlhn9cW9
tLE4SmXCbqxIN5486Ou8Xf1pMh8MFLC8x8w23FD5bf02zf39GdwYl7HY5oPZJN7UYdOS/yTtH9M6
F93X+yZWL+KLcS2vQV0RyGTobG+FO0hMniX4z5ST6D2Q5ax++5+naosMau1Ageqi6ZIOGWBPi/yB
VfZN2JqifzaSXnQnRRvtKcu2dPvWdh9ZP2j8CdjlG4R1WXuFJymUzBFugixt11k/ukqCatHa2OZr
JTkTGDfNlmRu6TlYjMcsgsY0Q53alNW6MaiJcPpePgHpz3ragQu0Fo+BtZ+48keJLK73okdf0+lt
Yx3XrvrLr1icAS0PrEkIDFo80t8tuNqn5ktlfSQYoHt3sOEmFKHWRf31NISOJ7/wJUL7MsVbHXVr
0z4z30CkrMs0QC2OSSJC8tfLg3eCHMAuYtrMomM5WXYXNxv32VpeiDTJ/5laPgK6P5lpYk6U0BHQ
MFUbWWTzKdOjBxBa597qyM68xRm0fqZ01NS3aksCbW0fw6E6Q/hnYuplaFlHRa1lGdFILR5HIQD7
u3E2V5aUYzJ3scw9LDx319dapxu5YU6Zf64tuDtCn+PJCxR/C0oCrHrLJZtX5spXQEtjpoSd5exh
olhmjv0xiZSyMwKUSSlnunO5U0XjHWmb8KUw9mW/8YZv2Pt7MV2EyOU4ZX2TY08KM5QZvgUyCl3j
2ao/QejvVtlTtSULdjOfjNAg58T4LJSI1cURaaXGz3tP9c9dnezKTH2o+kMSv5aW+tET3Pvn8eYc
zLboD5iViv62Pl+vXVoW/98W3RaUxA8lrB6NIRw2i9VbhhaBijmkrR/Fpn9uvXdlr0AyhCROKtvl
FpJ01RBBiMzemMlcl4bI21T40f556BQ3AnVgqu+iyXrM5R/3p+72YM9zZ7FAXNsi3ePzwbvYGUkk
wnvWB8EZzoiqR0UhGl1Cf1dN86dBCZ+ThB4W5C0BB7BHxPzb5ljX9ublFyzGOgNN83aIgzOF38GL
H4XuqdbDR1NN3biOnS5JXcn/fX/Ya/MLaYYhEXiRVF/WMwylqBPFSoOzSMgFHFhFqE/3HjdrYut2
DCgnaczhLMw/v5jdrgbMqA1FcFaTB9H/PSPWQR0H/8y7xiIStP6fmcXlFZXA4fQGM50/7ooQ2v5Y
s/u4dupS3IY537oxs7m5rZCyMxnWJb6oKBEfIjbBXDM6EnfY1yjsbQ+RW7PbaR9H4UscSRtnfL4v
ljemOcuqA3WGYslY7NOyaLohkPoA+jUaxF98NufRCz8K8iHY2hzzr7oxNS8XePG5G27esBeLFitT
qHT5EJx9P+Kl01udZ93fegJu5XXmWaSHmtY3HHfc6Wsz8NzoVQyT01nSIlvPv3fIQgcxzSXjTyR1
JjV05HQ4IM9LTqTsH5qpciBfcsT4Q6W/ZXAf90IOvEBxaWk43D8eqzMARRLBBNrWtHdef5ouDEkY
SVNwjuGSiROQnBse1JoBAFGqCNsK3OjLjE/bx2rX5xarmWgc8ZItG4wo3t4fxtoU06k952ehJMZp
WIaTXkg6ojGD8ww4moIUMkxpZzRn8p228fC7MD6YkquHn4Q0gRDPHlS3GO24eBSlP0GScL3/h2Yi
qqiXn7SY2q5ptdIcGXnXperZLDTpUfH6b/cHvnZCSaGSSGV8ADathZWgy7qQHD13ahzQzQ3p+ANy
IpHyijBPbOOmbkEbb1Eo87guLM4rfnFogFA3caB4wVmJX0RzwIUCJUsCZM5Tl4lOl9xRHSM3QbHK
aM1nSQkOQ0Pz0bNg/mqQF9TGH4X8NfA/9AOQlUMXua0GC0UQOuxwTs+7+zO0cp1cfe7i0YnSvu98
XWBnlNDaiG5E40wLZtlKPudJCW4v3903uOIPXRlcvARx6tdiqjI/lAbeBZbn1uKz5QWukG+s/cpz
iiEEiMhUgw9eEqYofS2HQRvDMC9+LbvGVjNXkUb2spsqMKhrX7Xpy/2h3VLlzGvPRpvZgOcm8EXo
rOpVFlV5Ep6V6otkcitJDQK7gXyQhdwRPOsR5o2dJQyPevhRFQSnbd5NMhX9fosgYeVaoeEdNQiI
s+fu7cUmrMNKrHOfsQ+GFMBQNMJGlBb/jHOfh3thZbF3mkwcswZG7HMXfVMPkXZog09NtoMp7/68
rq0k8F2s0dELeH/hQoctXluDtO65meh3P+X+k9dlcDJ1P7I0sC2QNw6e4X2ba+fi0ubi7fN0LxRS
AZvWQ/8K/Gen7vz2mAeaA2fov5uinwwYFjoCgMIWTotejiE+dB6dpcbpZvmnXUNVQ33nNUdhM4D9
i61ePOq0lAEJBatINWf5qHddJwEObbCWijsB5YcummsK/QehOHi+dAw7hFSQxdFfhWBfxgezokfc
Cj8MEVPe96ey+90Lys/0h/qCfns1fEeupww/txQoBh7uqH4M9AcD9H/zGMnfInWLhGDt/kAgk/nC
B8K5WtwfoT61kxCV0TmcmgMJdDpQ9PQllaBB2qr8rZ0iiAUQp4NOFQTEYmG8JowTwUqisxz+IjEV
baX31va1TqmHnpq/Af3i99dlOGpWzFJYOFVCNz1G07FMXqDGtmkm6puenvJ/lqzgFBFwAzukroUn
sHgQI6OGVwR+73Om0zytdHYUPZHC2Tg9qzN3YWXh0qn4p+SSe2ZOjyw7bcxfZPi2NAJWp+/CyOKS
Y9IyXbLa6Czmf4b0qFmulH0SzYdAR3Qv/xpt4dBWYhiYt8S/ZeBZ2nQxKKlXRvwopk7y3SB+SUSk
zFX4H7IturO1LX5paDGwZtBq9CkwJBvvRa3eSQbv/zk06n2muvfvnlVTpK9xWOZkz7LJCLzUEApT
zWlqKlfu3qyWApHgWNWnSNgINW8BDOQkSMgzcbNAGIm6a89IjC0DoQ/8fNnX3qVj9mBWoj1TVXvx
uIu9yVU0OPMcU/gYhlsdkitrh+2ZPBGfYGa/uratJmqfCDK2O+WtKB4ymE650rfkvlZm88rK4m7S
/UGwyDkG59aUcrugZUyPXhTUp4ZJf4vVx/trd5sDnmG7DGcmiwU3YC3MjXKoIrYYhOc2ksVnL05K
V0yM0UHpu935YpLstL6fDoNUFnZVGN6zUYfRMdANb0/Xe0Z5JM8/jT1RU2O04cbOWjmdcHiTpuSO
ngOPxUVT677k4Qrjfln+oQbyC0/Hr0ZN7SEFFKd4rlQ339BG+35/UuaFXDxv8l96DB5v6jLLVkld
QJxMHXhM+6H4EMfp+wxaHEXZ8mLXAguFuG3u0KaUrCwTiZpc+01kxMkZ+b3xMKZWabdThFSJf0K1
VpUbH4cvtyHlbvE8iy3BnJVhIjbBGfp/9CbLV7BDST4t0y45VxCUxoOjf53Qubo/lSu7GRtgbwCl
QKKwjMsjMQs9j17sc1WZ8Y6lE4+1KVk0vmTBF0Oqy3e+mm7xKSyNkk6hh2jmVKSEzFO1uCQCXfTS
EDjuuZc72uEOhn/SaCUpdeMQKVuN2vONfblZZmO0acNWDchvbhC7vhUUIdCnRsGYL34t2mEvSoIt
F4jFgbo3z5bhdtLXtnL7VLQ9Q3JifQOQt1zF2b4GETASu7OY71IVbdA9a8gqLzkrXmKTfRso9sba
fzEyo8JZRlhDlyXYlGStFdN4ea602ta1z0PV2MKm0svqUC6sLN4sf0p5qeMwPY/km3vmL58xxTBE
3t+TNyHWPGX8pYNzDgVYvuslG9S+jvpGSs5xLO1rE2WKALG9+IPqPUhPhnQQtexRSs29KjR2YNVw
/qAn9Y8HY/6GmbwWt20GpS5rQBRG/NRMWLa8Cd5gvSF5xU7x9lKyy8WtCvpNYvqvtfnhpDuUOt+y
uGXEciAqFeuXTtAOF26H20GaaC5zJQTrdTw8htZgl/jqE6y2RfAnhYTv/rSvnUrSVPNZUWBUWcbS
cDl7ZQVZ9VnkbnXMnufGx23YjQZwKa+oPTvJh/DhvtEbADkjR7OTgIjkI2CoZXoVrOjk9SZWNfDa
gvctnx7kIf+ayI7Vg/6FaLV34ftSrB+ilrpIPEZAV7jstY1Mws3o50IYzQSzkodJ7DH//CKlI7a5
lwT0fr2aiiDuRE90dIRenGmcfBI3GjRZeVof7g9+Pi9XVxM20Tcmk013I+XGhbMpaIEwxIoVvubN
GLh1IEv0qcrT7r6V2801m4EHiHcEle+bsrhazZQdSLq/Au1u+t9NUTrKKO2zJtzrheX2/eeyeQ7C
DqYuBPxOTdJs3E43qUk4c66+YHHhD3SIaH1jhq96ApY9cYXxuYtfNLX4Sh697SSbwkQypNCh/xx2
AvF+9tQW0KHodiMfBe+BfnFl65tu3oW/4ThvHn4Lyq3LPvFiEjojbVnwPpXyxzCP+kOcSNKT4gFc
K/1KsaeolmgSQwcg7jX9GBd54zZ1KO9FBG3eqYE5I7aapn+aGgm1xdhLHKFAy0TkGXWLtPkUaOoP
oUVsDfX2aBcEJInuL+3S450h7Hw/lQkuDSj7FpsWDZ8yGfWkOSLb3O4yVdTRXDSHQzREvpsi/bPl
ja4apMECGXJ669k316dEm4JAEJqyOQb+Sc3SN7N5k0tEQKq3rhpso/tW9dKjkPUH73P92AfPrfaD
62sKjI0n4m++5PLozCMHKWxRsaV2wd1x/SG+1aG2l9fNEWbjR196avrPcJgj/lUGju+HO7WE9Md7
tjrDLgUorbt3frDz3iXtD1/r9oV/zFT9Ia++AqYJ+B8+jeldfR4/6YJ06LfIx/4e5JuvRbKFj8GD
h23g+muHkFxWkwzNkVTH05DbVqtCrGjYY4IOYPPBj1skkX7rNHGTNn1SsmlXN5oL3XKqP/bFU1rN
tKenoNacDIY7zXqvjcPMr7ZROP8bCS6/k97fvy0WOLxL2nGxqhrY55L2mBhpMdlVrxWvmTRrKclT
0NIF4Yuh6iaVnlh26xvBszwmoWeXA7puYkiNzASkBbGRihTyh7KgLdHWW9V8ikpvyHZtWkmnKG4B
LZVelNHXIJjpzynyaQct/Db6WZZa78OiWRXHAUf7WxBXIklNuYoGV80ac9pnSqxQW5zSLbqW+Qa6
GTl5IF57etwBBV2vkKqGEFNoZONqmNQKL3S17k8mfUMUEPzzi/mvnce8Nbz1tArAb0t8sWSH0aUB
DskgF45+6B3TxGNjVE+GNj3HwlGNG9x9T/r8j3cFJqkOSbhohgKJ6OKxCSZfqSigCUc9eqK09tg3
x4GoJlQ//qsd0gxAFFDp4E4iMLyeyXawYEUdcemFCQles3qoyieY7HddMW74Dkt3dH5TLi0tCl5p
0WdVnej+CWFyRxYm0Rb65pfQmBvlk/kWvdobCzuL05vUZedTgMCO2r7gp7lF5j9rfgo0LPqZVP+a
lWZYsw82s+ngHEFxcT2BnZIrbdAygUHiPfVvSrnz2mOcfsNr4UXc2BU3+35hbBEdCVJuqJSoGFsW
PpmwO8P+ahepBvKNzoh6sqHuur8/VmbzcnjLbJTutxMUJFhU0/dhTDbc9NwJECkIqcD/c9/WzXN1
PbolMKrTW0GNC8s/iRSQw95Ru5cM73nUN/IgKzvxakyLHTKEtdGpCXam/CslWJgl5b1U7O8P5qZR
dLExlicY/3BQsxgrvfA51M3PnZd+yjz5Wf6QvJaqK/jhm5yBk9CmFomSDSz30lddGl/EflNeWEol
eexK46PV/x7Tf/S///7+uR0N8Ane2F+iogv/W889r08nwT8lFvjaQdLC960u944vVcW+K4v8VLbD
VsZwbd1AflI6pvkItq7FXdWlwjT2YROc+kTs7Yh+y6fUGDOeGXHL1DJVNo+P4Hx2WIjPqWxcn2pU
4UIc3To4NWoZCTsAxHhoeZ3SBUeA8C6pU7+CVanMh0M5le3OE/1uizln5TjMEQAaXYAjVPCR19+Q
Jlwt/hjGJ7/vwy9KaNFF2nr9ThoawRmLqt4oet0k0Bg0WlBIgKIuAVJuWZnPjcSaBquJT0OHeofs
wXhEGguZFb/qd/EUo//sOa0enmS4TzZOy7x2i1sbZiv4iMglIPK2JAEo61HVJk2KT7D6JZ8iKxcP
o1IiYmEpsTMkhQSgVxJ2pSV8aaS+d8sy9zceqJXLFdeUXBcZUri7l3WYxigiWRiU+JRbXZnuh2nS
3tddRbOFaQV5uQ90VUwcJSuz0PXCONjq8l6zz9sFazafAfpmsd6N4WWCnk3RSRwVpCeiMjlobd19
FGW/cGJizmcxEJoDyvTyViv2ylajQ5r63exFqmyA661WTuIoxW2bQgcr+eccIpWD1VQIw+fmvqtK
9XB/tdfMEclxuACgQru5OF1j1Mq1UZXZyZ8ymEcI0fK0dRDSdehB3xJQuslPsa3B2SBpxPrMkJt5
3i/uqqwTzaoPpvwkN6Zr+K3dJ/qjF4YPsXxEDNmBnAHNaruVdCeVhLNKXbFOlecWMff7w15ZYKip
Nf5QI8DvX8xyXAdNoOplcSrJmhQGwNMgP1ix+VRUQ+tEUfsmC+Huvs2bEg+j/ws1BqI/E5suM2PR
HO3Wclueqtx86PzvQvlapp8N72yhu0V1WIuah3B878tb3LMrtzXdoQbZVJmVvnGMzDEHmihl5UlS
sz+N4e8irQd9FG2JZ6/ZoWo+58Phu6C54np5+9iLO8+0ilMcc0OqSarb+icv0fSN1Zt/z+KGIoKe
gdscEQX41rWdiOIiklV5eRrrcJdWoA3JNWl9uFeTD4r27v6yrbzfJlE7eDhEvygOzyfoYs/6YesJ
YO5I76AQ+SoJWXbwIaLacITWhkRKC1HcuWqB+39tJafn0zOssDoVisPt/GCO0qGM/GNXf+zFrTas
lXPIDpyV53hO52d8YY2NKlg98qQnRP8QMxGATj6NLcFTc9YO6U4vvnnTS4aCVGp8i6yt7Xg7VsIo
gLIUMOajsGwmFsU+H3UlKk5JB87O/yYqPnm1Rx4D1woV+1+X79rYvGcvlq+Nc2GMi7g4ZQ3M6hUN
r1vsEPNkXe9GBUYykt0qAAvi0sUVGpt6D5+yGZ8kMdkNEG7EYAKi2ntJjWID2HJ7wK5NLULRFjmf
mWQ7PhWwMoeo+LzFyVYLyZaNhb8qVJFQQbGVgJXJAEB2RZhAKZuarp43zaf7i7OyE66mbrE41An6
tBCt+JT6pT3lj2XCTjCfRSV3JnODNWrL1mLPk8vVstBgmcTXXN9rw6fmB+JdTpJu4W1Wwo3rVZq/
5GLLadSziyjFEsCXfHIGwPdWQvJqVIL3QVC5hfA+jV76BAFd+oJ6act7WR0pzxt9fXS4KcpiBa3G
awPyymzIPnMyv/oc1f1eHAM78T3kAz7eX8Nb/5yEDM8K+47gGwzR9WgbY5z0QYyTU1KifHRsi4Ma
u432IMRHr35VxV/3za28olf21MXTLU91YlUxgIPG34n5cxogYYq61OhAfOhXcNLVjW2RECyGLYXJ
tXkl90SH0DyrICGuRxpXo6lMCk3A1SC4oe2rJ9Mky5X9jLfQkzfNCyB+5jTX/5labNYgLg21yjE1
TJ8RoZ0kz5blbu/lCDA+5PF4UAzXn3po91AZR1ku9PZ6Pdg1kmz3p3t1dS8+ZLG6sK2XPlpeyUn1
v0jP6vQFfhi4MtoP6U8x24iUt2zNP784N16C29CbRXIy/EOGwCwpRFXYl6Wd/oLWTeu2oNg3JbS/
szz31VPgBi6wpD6ZceGeZLTJaRL2075GdUP4kdKwlE4P0vQmtL+Up246hjqKX6k7Vbux3etbSauV
UI8TyvGBmJ9TxMa6HnUlCHFqNEkKe2+lSDZR4eDbWQTLruNHnTRnJIyyoUTQ5n9SUr4IFIgirX0l
orH/4TqmDxz/Yo69bnAodTQMjVjmyUlT672YPshs7zF5TvPzkAwbG2vtmbm0tbgkSzHSfYN39kSm
3K8/JsI7wdrIyt86+cwsDPKUZHkViSOvZzZW9KJta24mK+5dtPaIU93AhHcFmpfhqxltZSrW7EF9
xvzBWg4p1cIR0BtRnbKuTE7edPRnRaLfuv7od8+j/q23Hu6fy9VHBjZkAypMhX7VZQQTBqGZj6KA
sfrTGNkpKntwoUTdALOjZIuCnfm6I5TaTp5+jls5rbWRQpmkUPBAYJz86fXM5kqVhUEXpycBvdE0
DY6Cv08NdH3a2BHMHRp390e7Zm+OKqj38qxpy3Rk5StKOEgD2LNQfNKEZ6kSHM9781XXyACxt1AA
3De4dhVBZTCfA6YWeubrAapJJ5Ztqqan2C70yG68199jwH9/8usPvrLVQLA2PHPmLWbvEGgsUUuD
0U6Ar62Ue8izfdD/ug9KOXO0kJA4e58H3kZMc1NXZu1IlKEKCeMU2KIljN1IfEmqaiE7TRO1ZTJZ
ba6cxvKj0j43yofO6l8T0zuCXSw0ZUcjuyO/+FQCaXIqpg68mOZO4U8hfGo/35/3G3afvx9GSpgT
BKQK5N31xFt+gVawl+QnM4sew057rpryh2IVvzQ6ImGo6tlwGhBAtRYPpSA7FRFLYPsB7hWqmnuv
0h2xmt4J0YFk6Ma3rbz/KsLCUJPwdbNA/PW3KXrVK/og5CdD/z1443mSI9uETzifXF94y0CTV6/6
FLttF9iD96CarSOQphS6x8kb7IlE6f0Pmu0tAg+grCRUCKHmvpPF90RppXpC76cnz/QcTQXrpRrZ
Mewj2S389/dtrY79wtbiuq66TNS9SZ3fZldoD5SxnJKJrxM3NbZoJLfGtTh8qR8mJnkvngYl2Ckg
2+T3gtjss34jmlp7etn+oGBMnC0e4IXDEZFcMHOLa6zqYSeP1YIqco4cELQAsei0segGibKfwN8Y
6RZ2d+X9wzaqUPRpkVdeppQBnY5R2oXpyUeaMw+Nx3isPlqbFCM3PSzzgZpFS0nUQ5jM/XK9aaW4
E4zaq9OTQndrVQ87MexfWv99a/xIfMttdHvSVbf3wge/7r+r6sdkU3llPrPLfQoNjTg3hILiW4pA
lW2lTJOXcb3pauLIZo4gjKX/vr9B1x5E3KiZopHGBp1a/PVA6RKIA61ioGH2x0z8xzRId9qg/xqz
4Umj5c4IDUfzsxet146m6Nbt4N7/grVty4PIo0gvlHrDaycXnaaWSZkCwcFaQ6MC/PM+QILaHzfu
77XNw56FyH+G7lGTuB6rnCksVt/MnQ2iZJutJcCYaMk7yUNs/f6oVk39fSUQ8iO9sagV17Ss6yDF
ZlPZbvAVPMK6fgkJav+ToXkF0XaDsm4xJoK6sgmNnvVTVHgPP4Y9LZLxRmFlbTR08tOtBl4VXq1F
8KgA6UlzC0dCgMBs1xnyr77KRVtv9K3WlbVNP1euyIfSikkT7fUSeWleiIWHB1EJPcmM1zwcNiZs
xUfR5lMNbFVEKkJdbHit60xrKPPsVE1djiLt0JCw98jyHwphbLzHQFAIGwVvtCJXoNR04KES090/
bw9SluS1EQKYq0WLj4CTcqyCpstoT0Fa1NrT0G0hX3ffyFq+ElYp6psou5scrsWyWYWZqlFa5qe4
rlyIZmHEHqCWH/N6V0WPjeUMHawmO099KOJPVfgkQER4/xNWXDRNhmxclWlzlMXlOLs8AWmgxNmJ
zhp9b4SBt6topYfMEaSEqRT7SkdkYlKKrWTp2gUOPRQgq7lhn3bPxblIwyGXA/458YgU30ux6RGV
HVQHwuH+MWzMeXGl6FCMIcLvaak7vUX1N5Si9BUEkOAkSlbv/30yqI2hOoFGIw0xC8djQF8mKeDU
PpVCbD5XuSXtalyUJ7koxSe/tPxd1Rejq6mB+Hbf8sr5pcl21ikmEc96/A9nZ9Yjt7Fk4V9EgPvy
SrKWXljdklqSpRdCsmzu+85fPx97gBkViyhCBoxrXwhQViZziThx4pzlz3+DCMRw6lGXzMuLoM1H
v+zPeexMlXi6P8pGsAPSv5BXWHASudV2E61wHtu5KC6df6iqH3J//jpo/+4iZ1vDwFjGzII7D/xh
9WWptI1NIdYsY5nwFdOYKG4UH4ZZeSn6WXPBA/aaUjfuDHB/Ao4l0+DUriKeOQvHLE+KEnV+5VHK
aXNEmiQ1vEKRXC099ycRhfn7i7l1eH8fc80Qy0ulRZaBWls7fDIDLxK/9+bHLhUfsnxkd76o2N01
8usMQS7L3+qgOJV7kOzGZbyUO5ZOAnRRuY2vt40l+UJNX19JijM7wvi9KfZCyeWeW8U4qG/T8EtR
kad/fd2L0CCSvBooKCZnKT6IsINL8rdD338Z0i/S1NlB+pYmhz3Xoo2gAworzzIAEtfwusupn/TR
9xUSuS6Vm0Omtj8U9MedxIhEOyvN0r3/Mbf2D3oMSxMK+CcByPVCikJSdNk0FcQ43VzZeiSWdoAW
3wepp1TQWw8Vzq0PdR9XWLcJ4k7Ys3EJEz8SYsHHRQF03ZFSALcacSRQOLIgqTahg2NAkh5r5TwI
+XIV71CdN7YNnYaEJDDbcUZa1+IVf0p6paypHXVfpa614z2fh40JATxKSxctJHPIO9fLGacQCHoY
QpdYUetzMCGcWmjj9NooaXKxChmmiyAHKI0Gxk41ZOMiXUAjPGRMilY3fORBGYfGrOfygtgP0JHV
PvfddI7n/1B+465ZdMeIhGhtXOWNsHo7aZgSSrXz6ISBbgfK4f6W3Ar8KW3D+6P6sFQUV68Rze5Z
IVuU1YNceMQw+1M/t05luKZf20FffAyNBjkL/GeHyrT9Nj222Z6l5tZGkUm08Cyke5N25evvOOlq
gJkfBXY/iai4vDXdP/cnuTfAahn7xpzpBUmrS5M/jeLXsfB3bumNtwj3IiJjSPHAv+v23Tyssjia
guqSLYqQoegZSKKqh0JBn+7453Ohl2Lp3OCrEY1fL1Y2l6JZFk11KQyMsYtmFp0gjXZqCVvzIVCQ
kB5SSXvXX0QXE7loSrW6qGXtdLPsiqhB601sI6PygUxxJxbfuIZJbSHVqnhxcS2uIgYksUZz6osa
7zhsNoLx0ejUk8J1aYc7E9s6uKwdCcUCv/LkrFYvC0Wi/aS+JLFZHVSrehmSrjjn0c6O21rAxVNj
oT0s/QLLg/dbpDWjxDs2nVoTaaXHQQgvUnmioYnybPlxVy10Y3uj7U9oD0Vlsf5cbW+9rMMk1tMG
h5biy2yNmDFXO8WArSEIeeA8IEAChryKfJJsmAZqWZBvmp7efsOPD32X7pUANvaBSYzBLABcCANW
F4HlcxmlEswUuTafeiO2hRk9Ez1z++h0/xRtjETkiEkPPTjvRYDr7yPoRZoqNNZc0A9w1ehXW3wR
0aHa1Sa7XTfIPIvcNlwb4Js110YWsjJXe1ik+iyaL6NmDt9xZ07d+7O5jSsYhTIcPArAKu6F69mI
kRwPUkBckYf9szrkOe32vuQqQWs9+DHtwuNolridNcLBbCfrcH/027UkpCFAhOHJhQGr9Xp0ej7L
gueruDRDiU57GmsfVN9IXb8YwY5GI9yZ7UYNe+G/ATtSoQfpW0dto4zmaaiW5UUZAviUs9BKz40Y
m3YqCcbz2OTxy9zwLpt1Bs9Tb3z9L70v8UnIaSw53p/87UHn43Lj84vYSHyG68lHejaEuk9KFUnT
F2S4nhXxG4YIXVM5hrF3LW9ks4yGrAd6hYuw5ftj/tu10jZJOCAev1DE5CJzm6asvnHDaIOt9qn8
YSwKMF8hr9CryIVI/QtNGFV+HmiqxPEzqZEyU3qhwhNjNso/fgIJKRf5LyRqF8B0tRBxHWhxn/mE
RE2jn6eg8E+aH0mHNIk1V/CjTwiryDth2NbOWxA8DhesYnOdG/WTmMdqTHjU1uFRFIRscet5NKq4
dCq9+XH/S99GmwtcSI2ZMIV4dt36JWWtVuQygzXFZC8IvoXA1zw5k4+zcGIdwGh3nsWtY01UiwgA
CQpX4upZLIgyeZ25Dpvkkyx+L6VDaDwqgd0+NuqvWN+7fW/fRib423CrLzh0jSUi4FJdhrh9xSng
POrfoITsOXpsnRi0UxblPxNC+Bp9VeOgrIyctIA/Pg1pcGzGyRt7wmg5hTEc/4d9qfMSk4VwA99A
T90oRF05ieXFTKRTFEKTna3un1kxf4rT3yEN+fd3ydYiUhdckHrqgpA5r++DJOmEpm/UEjobjYkN
TFxaxK1pT9hwa+cj7INUCxc+a7mKL8LAryyjmwiZsRrKG7F0Jy34Ns7qJ0HVv9yf0gbRg+Y8Gj6h
U0Php43gek5SY/ihkMgMBn6IS8M5HIrjKDt0PkUKptekJuVRnr4Y1icxUbHOIM4ZXkTDm6L/cNty
zGlpXByHbvDSvB0LJa3M6lJNB1m/NNFTU78ZwVkTdwbaKG4xZ6BSwDLa1hASvp5z1M5JyZNXXWY8
uiRQQyS7HtJ6eBB9zU4tibrW+Dku089zuZfWbtCXgIKxBSETWgimazSkzhAfSuO5uvTwlgiIoenX
ldfW3zJDtYvYS6WPmvxDpFOy9Z+SAhW/THjF+uGPY2VOzELwXrSclkL39RKg1TynoS9Ul042Lq0Y
2ZH8hMXV2/3dtSzkNfRzPcrqwExFNcsRTSiXOE0fdd1Bq80mqz60+c4n3TiZ7wkmTzV1Q17P6+kM
QRFpWlTVF7PvDqKZ0uotP7TK+Ov+fDaHMXSk+pZ2ZTit18MIXVCN/sx8UkGxaJyTYbRWaXsKgcZ3
7pqN92EJKv9vqFXcL4hYeyHEV1/CfrDNxNPiwAlj4VPUIg9YWbGdVGhl+HuVk80vBuUK5BqRNGq/
1zPU/IIIqwqX3Ca2YSMfCgIdNbYOSbGzA7dGopSFBwfJGod+Wevfwp2uapppiuv6ElBcjlLdVZJH
GgaPVfvP/Y+2ddwxRieUhEQOK2Bd2bIavAXHYKgvUiF1H5Jiqo9SOc0/c01uT3VZxHYpqU99ZMzH
WZQf26jY097deBaXthVMFxY/cyKN67nGaM/V9APVF4R/XD3DOG58C4RjJKjHqjven+7WulIGwGmE
kWiVWb0eQoFgk5/M9SVPPgcpEt7fYY/50uf7o2wETLRhwfmQ6dhHsHIVT+hWI+htwhuFFk72EvI7
vmVC8SjG/L/KjMxD2uLDjJnTn7dFUlkB1aVCScsGnQ7XSxn0jTDqAz0HaXcorW9a+MFsdrDUraP3
+xCrnVn3aZeHmlhdkhSwNkcaRKSIlE8fVas9iOJrKh7k6nR/Pbd2yAJaEFsbYI/rNL9rAAr5s+rC
Buy13u3xB7bsue8ctQ52umU3DwTynsQwhJ8UlFfbUeyDSOpNvb7UpfxDiETp2Btm4NSqVrlw9qUj
ht2LX2iQu00AZaZLB2sn4N6aLxZslIBJ9aiXrX6ClfUBehJgKG3zWEbWMwHlpyCKTlIgvbT6DsCx
fLD1M0STD8gQAu1sndWRiMF46z6KWrzG0gNXKWIgqS/tXNhb5+73QVY3Z9DkUO/ksL20mDEO8Wm2
XoXBLuf/cG1iREnFBlCcGvdqGIEmotDvSuI1axQ9WcqcbDIem9hS3bBQYvf+ttyalAX3Tl/E0TG+
XD7jb5e03+ZQqHGVu7ANKlrTkcNtpXpwU606+3rb7gy38aEo1izlhPeK+Rr/FGODElzqN5e6bdl7
ulk5INgJHJxwz/JgK92mtmjRbsemwAhwHfgqfmKFdddejLAsoVL/m2ObakeBqrjTiFd9C3f/aM6C
ek47UTk2cpa/DLi7HsMsNGHSlf3Ol92YPJAsAgcwBljqtdRgFZlTY4xxwyMBcSUwbaXvXF3ZuWi2
Dj9QNo2GS6ZL/LtKPC15rLqwDruLfrKqR988RNVTazTUAx6KojjKRsTJf7i/jTamBjwikmJgOUPk
vTrtuZ+N3AFN/x7MdNrHUlLsuBOd+6NsbNarUVabtUmDSqnnur8Ms11OX7rWLaTXgerb/WG2JkNs
tDDHyJhYwuszIY+xn7Z5NFz04tcQPoaSo7R/3x9iYyagX1Qblq1AjL66sOiJL0Qg0uGSzV4cfS5h
TfqJfLCQZ7w/0PsuX12NoHpU9EEYl1RgFTg3kzgiudoMly6GXTuF5XNdfQXfQztKGTKac+DUg7Yp
1rnIpI+1Qavztz5wOhkB/Z+D/n3WX4o8tis+aK2SQ76m+Yvef9Yj3YkGmCdtctbj6sP9X721PLB6
QMOxRkEwe/Wjo4zO6NmXhosRxW5uuejB2432OdKjnftoeyA2LWqNC+y1inKmKS1T3eiGS1NmJ1QR
+kr5GETF6xTgBnt/TsuuufkQJGJIagF3oc55vavGWRzHJFGGy3QK4odB105ATrE+2PVu399t7IZT
CedQo0udusw61oj6dBzFmF5Uvaf2zmXePsVuFP5dSf+Wwr/3p6XeTItGYgSXl09FAW3d96rgxjgD
YZMBaqM9csGOe02ot8cR0yw4GyY4EJjTejPUc6UHTbZAd1hvugAc9qBiriSpf2oBxF6jIQazBVSq
KNmu38K4mXUis5g6YKq3thjiyduZJzFC8ynBXTUVL8NLn6Q7wdrGAgIU4H8MC5f7Zg2D+qORNvNE
QiaplYdK0nfJyncugQ3MnRLxYt6kLKt409M/io2pJxHxYIecgJvOEsb0Rvait2HqWhXqeDhr4Lpd
A7jLoYlJ+5w5Pq3TO0dga6rvfDn6v3mfrNWx7sq0NAuRJB7HxEMi5AfV/3l/Ny5/w/Uho/xEywuI
IXsfZtH1IQNl9vuwMapLWZZ2FilY0Sd95si175Wq1LqBqf7ry/DExGrnbbo93sTZ4PvLxCAVrIX1
hV7TgH6MGiPr9KyR0uuhFyyEmCR4VtRP96d5e23B56F3Hz01qjb091xPU1YhPNKZ1uPdPSsPpYL6
s2yGsRu27fRgKIW48+E2JsdyQpuCN0Vcoa1CKeSRCynrC8Yr2jM8lK+lj/iDgJuArU79o5qox/sT
vL3BmOBvA652Sp1MWVDKVX/JLeMs05IRVq4BY2Nmhya+fKJZ5HR/xNWS8tjDqyHbJNvFROcmhZDU
QBlGTHS9KpbQWNPH/EEbUtNRpXh+Slttr+62utXexwMchP4u8fxD277+hBj1mJovFqVn0MCjUgOK
AF8r4/v9Wa0JIu/DoExGaxaCvSDNy7R/i+8NtTFTqiwME0M9x9JHe0T1D03ZuCyd2RiUv9spTT72
A+Je0jQZT76kjq6cD8PjFPnZTp622kfLr4HzAFMLgwGinjUoaZUUdyJZbjxBnZqjNEefcyN+0zWa
8K0gUx8EH4mX+yuwsc48txQ3KR+wzms4Ic+aALMipfEUdjC9hUKI7F84EObM4c4WWjfwvE+PFxB8
Epli3pHVYqtFpqBAKePOEEqJcUTD34fP19GfZiWRQAQe6UkFeauuv4ZF0psHQUKQ2y4UIfjbx5Dq
r67phQ9JN9WmnXVzjRAehnsKqq5pUR9qNGBGG907MbRpICx3QJF1oeD91+OXoSweWby3NzHpwLth
VGbj1VJaDnYSxNU5MObMLQoD65+mHwQg6yA/Np1enBJhFH9Ao2plO+wq4ShUMRJIotA9xhGmeaqP
FGdf+vXO51xnN++/coHWF3Uc4JT190ySOZzC3Gg8g7Zy+q7j+kMjBHBcxnR2AjOtjkLTpY6mhxbI
PzbNAY5GOx/6/dT89szwI5YMFrDhvUmO9u/rU1VMfmkEIFXe7Cf4I2WyrwWuPM5L/59vjIhXFlHz
hfPtd8cQAlN3rOGbtXY+jcHPofcVeDJDWxGZSX31YmaT5tSaFj+iCZAHIPXmVJIgjkgcmmGo5z+j
aexbJ0dslzyhD5Q3DaEmwRYVf54P6dj5Dboxo/j2p0dnsZlHi0nBAG6hPF7Pso7mSU+GqfUKWSoO
ed1IdB2SOvSatQvhLoH2ekV5V4iPuYHB3Vcr2lWGEVNuZCwUVl0/SGXFaZsY9x/LN90i8P3Po1H4
riqE07lWOg6CPH/DoS7e2WDLQOsfwm2BfsAijoocyfWkg6KOSkFjfxXGaCGTH735epqcMU8Fh4nx
OoubP3tc3zcTaC6tbIthHG5x1yMajarViTq3nj6XqHwahF3trKJY3OnBgX02nGD0tA/3v+0qUPrf
QaFrkRzoi8D4KlCK+gCLrVhqPWyw6g/QQiJUNfLCNapuOhANNqdOCtVTOE2h4896/l+GJ9zmHC/t
Z+sysoiCR9Z1fG691GtH1bLhG0LSEsLc6q8ka7IHXRUaJ+lr2QE43SvNr2t0y+wpFRCr8SIuDNdV
2qeJlCJNX+g9XWyiT6neYIOgiugWmnjbRyhrHZQxmg5jV3ROQPR+bNpKcAhzPiqwJJy2kiu3yIfg
q9G3e3WhVejz/tvI1CHTwTySb4yxxW6k3UMaSi8IQB7MFmZ4r+Ir3sySXYGqfTB7w38tU0vZiWBv
X0reSNBauuZoa7lRMKJOUvYUpWqvx9BntOugoZfLEvROPOFSqho7W+A24KLHAIExUCoQZz7F9baf
jS4cYrjpXkFx+kOq0kei6s3kmFoJYzwptejr/S2//IWrkw11m5vxXTocYbnrAaMgDuM5smpPkOP5
KCwbD2B6rxK0Oa0FPAJrAVRd9zZSURkaqw8arxt9PcPguVfqxAG2KoXXyE9nIj3BV4Z5J4vcGJZi
L1K0i+4J4g2r1dSjGSrTMjl5+i5pcHbgsGZCj75ju5NibexPwiht2Z2wpsAzr5fRKCWrJptsvApj
mDbVHENvDzrGdR3kltIoTk2+1+y7EcUSlIAwUCGh8QXw5HrMcqjzpO+63uNmsr4GWvp11NPiUKaZ
5oYaJjHWqKROT9hqJ3iXOOBhFP0iVcN6qvf3JLg2NhJa7/QgkkpzX687ssa4KP0GOVKPbj31YzgG
8zHtmz2ofOOGBhpEow17Qohe657OEvS/iiK59xI1e+ks/5gYojsJiIHMD0WNoo2hvA1quBOhb+wj
UCMaESGqsdrri3mU8D43hrr36qDr7bAYcKrLvotNeK7U8/3zuBEuQ1tfZHNwn+CtXWthZQVZeONr
vSdKbfRJ8YVOP2dC3FtO3Prxix53+cfEN0vLDhXuaVcsG+hvbV1lv5RATY6DWBh2wjP2EpTR+ErF
71uVNNKZGLd5qBNBeu0VbNnu/+qtBcKXC0gV44GFZX29FQO4O91YBoPXwrQfNKuH79D/UMaqdMo6
Pd0fbOOsgXQu2t/E5Aucdz1YqQ9KVufLOzXWvTPVs2GnafqrDeTvYd+6TQmDTW334r6tURfrXxp5
+Spk/Nejxp3eGV0ZDV6ta5+a7Hmu/u7TU+ITh7SHxdT2/iQ3Njp31gK5vXcRrZNCc4hLYWyLwWt6
/TwGBhJzX3L0+crkYCn5Kf/lD9MOwr+uDS2PLIWK9/eOCimw3/UUzYkugkRMB8+YTaQtssl86FMd
SXdEE0+tKvYnRAmLcxBNiZtp5l/Eme1BAuu0Mys8aZO51+a5sa2WR5BrbvnnhgQsBYYfxFkzeNha
xE/o5LWnCWT6JHMxPAjpvNeIsDUewn4QFjh/vInLHvgNF5i7URI6nnlPUme3gOxrc/J+BErxF7Fo
++dnBuYZ0QyQHCiEuNpQWWu1OhZIo4c3+LcKCMea/y216XOgVzuc0nedmdUjD/ZGMxhFKDL+tf5X
zCMUi1bUeZMuT2/IuX3umvibWPWlK8bz/BTIqeWGtWK8QbcvnHRo6hcMS5KDIUYRlpGRFmf2VOb/
4Gk8VVCvrfJTw8SOPgiuHca+bMdFMp4QR5CPA6jDzolf12vYmbxx8DoWgjRZyDp+aArBMOsmGbxY
NWIaioUufSB1MD8FgXJM+j4+B1lbf0gjMziHBkKdkgxFd9BzMt0oM45lqIyoremK21I1OdVVbB07
S2vPRZ9PeMNILQ44um+LqfkxzGLBDa2OPAeBZSfjFnKTMn2M+h5mYN/utblvfB18R6m1mERfkCHW
/MqRthSrztrBqxL8aiDNRJ/ivgneImpuh2Ho68wOG+Uz7YqT087KcMyNaTzIUx27fTfMh27yO3ts
+vYRKVX/0eSCcmoKXCdLC/RTPmm+nYsRZjsKrt5xV6g7G/n25ef3LwKuSw89d9YSQv92ampRTjpf
0wbPn0ufljihRIQFG7H7F+Lt2WQUAkgefa5F1JCvRzHpUxWTnLtAbYXWzRNpfg7kYjimhti7xtjJ
O7O6ve+B42GfLBgh4cy6zUHSG6WZ53D09KyXncQ0hmf0aWZbDZX+YCRF6LatWSB3re2pnm2NjJgM
KAqiqXCnVnFd0qOV6ZfcQs1Y+qdIDj7HM4qBQ6+hBCrK03PbKqeyGffw7Nsnh4KLsjQdgt1gXLH6
jnrW6Rju1rPXtyciMBcBkPGDpjePknCaSqfZEzlaQIPrW2kZD/mBdyBSM5c//23fGBSVpjyOZm8o
h5McRbYiYUcUfKgk1ZlzfWf/bM6OCohEnxSTuylqdsuCa93s0THeubVVQbKwBIWTrlm2NBkXAXKg
O1UL6qTr885u2ti9AOkkQHR2Iu2ypqe1pZIW+YR2XC213xspc6P0+6D/E2Kqcv+YbCwqA1mI/6Bh
DOVg9YbTGmNIg9jMHm0LYf0ixhet+ywmk4M2z/2RNvKPhV7IZFiYhbQpX3+/cPQFXUytyQtq0goF
EuohCt04cRrwAdVpv7Ztatfyqdc1d2fo5Qists7iwrk0IpHg0SxxPbTvF30rB/PsUQTtHRC0dnB4
HswjH1J7ssawsgUtAjfTwsydDKRJwqqPdrKCraWm1wqGJUtA1LuKQ4OmC81K5Ud00eyqqT2DgUiP
Who63Mg7i71xJ5BUAqqABJLPrvXOZmmUx7FQRQ+U4hm43ByIgjT+raCA1f4ll/VO/HmLe4BCcBMs
VFxC0DVPCKR6LJJqwuBYSx8EYuw3rBkju8yFPd7h7TIyEsL82LVBbmA5r7+lXoZl0wy+5DXoLMof
zOpXrz8iamHTfbqziluT4moDYSMGovCxiu/kWqkNK41kD8ej9imvzRDLAEE5dmUrfLu/RW8fRTT6
//fhAJS/8UpsK6k2Am1SvLjPywO1kc4ZZ3NvQrfXCpQpkGjCo+Ucrmn1o5HnmTiIstf16icZxXKx
tuwIV9g63dOFXz7D9ZFjKE65wr0ikwav3l/icF2fIkP2kBR6VURXEp+Rpj8Gk3ii1flUg3HQ4roD
4Nx+sIV9RyIEBAdB1FzllSivDInV9gp6wz76fkD/AqLePaJwOztjI/dhpEUakruZwHFNRMnrOUjj
jOmVeit5Wt9+71v6hLpcL49ZEbxKKv5ulYB8Sm/gN5FI1WyD4ob2PFcvVdT+oVoQES+QP2QVKoLE
AeBm16cCYKwfFF9UvDLJ7Tr7R/G/3N+gG3Dve1FhiThZ4hvxeVMLanNuJAWfJjGObalTGnQFfNRk
1Yn7S2zk+ktURUPuEpWTBShanUKKhW/WOk0kdONh6NpRcEJZK0InFUOUV6yuzXYO0kZtC51Hov/F
7YPmjTVj3qrGsIxHXfGMslHtNEmNU5fU/VMRWJU7Qel3tJldryg+1l+V+bMTumlnG24cM2R+2IIU
Y5YCyOqKGrTE6Ia6U73Y/KF0i6DNObeyY+bLO7fuxiFDkQR3Mw41HcNr8GfyMRWJu0ZFNHmCCNLj
pZYago4dcVqcNLGMD2U1pkchbcNTPyq70rO3txaxNSAmShBYuNMAe73rAqGMa6kfVY/Gkie1wJ9e
jF+ntjmPYvQUJHQtKw9q9COSIlB35Gg1CXe+1x6XnPubc+PcQ9IiUiLCMFiNdWjoa2NHnq56XNf0
CkiZjRT+E92jb/fH2fqwi3vLEmprsBtXIYwlJm0dy6XmWajBWs18mlBsH/oAC7adkTZn9NtIq+tT
jmqzCMxC85K6hnr2Ncqix0b8cX86t08p2RcdQdQrqFgQbF5/vrosKbnih+5pKsigNoyDgzHZZ6Qu
aCTu6ESaJPx574+5NTF0G2Dw4n18ywtVc7/hHTE1bxwAQ4fJgChhpuqxbKs9N4mNr0WlgrocaSBd
bOsCVRoqesP/qF5Qlq+6BfssFJ+1+leF0Oz9Sd2GW7hF0ycHRYQ6HEnY9UJOZRRaBR56HlYVj4Lx
WCqRG4pILEs/lfqfXD7eH24DAmA8IBoE0agqMvT1eBDU+rJrJ83LtFnEHZfIQWbLS9NJ6uaxdsYq
tJ4ClCn/MrMcVd+WEt7JEHK6gie1KprzIE3apZKsSLR7vU9mJ9WUxQaDti10cLQ2/KXKWQil3EiH
whaCWXyeDKPUbSU2op/3Z7ORGDAbomKmRFwMVLuajS/puIHKmodPhVxFtuFPdiokp5J2TlN0YgnF
e/Glg+89DaPNzHe+3prZtzye3NWga4zOf6yhNVUh+lpgEM8IMBcv/I9DSrdT81UJ40v71RAfs26w
2/aYhvIe423ruQI/5DsSM3ODr0vlY5VAT0ObxZPHH9GsObDsvifNKyqVFNbon1ViR5fHkkba0/1l
33g7SHSAS6FnE0+vuVNZstDotUr3/B5iij8G/SHMWuGc9xbq5bJYHMzalBJbKEfEhKkNHe6Pv3ER
4M0NTQyBNPrl1zBQhaQn8VVPLIq8pxuMRepq0G2dKlL2bK3f57IKRnkbEGSje52+qDUxwg9nTZlC
orV4jg9oOLqx9a2K/JcEgqOvOFPY0LmHmVDQH/X6LVAXzd3zlJ9L7VIG/6TTyQojW0KDtwFySEOa
DqSj0dL+rjzcX5St7UDeRt16IR0j07J6yXwDrEXRU8VTpW9+FblVY/2ibuea8vMCA3Rlf6xH5dwk
e5J8G8ylpR733hiKPjZLdX0K/bkQzJjAiYg2OMtKcPJx/1W1v8xydPBP181nEf9rNdFOhtK6fncO
o/bs5+Ox1sJzGuof76/E7dvEz2GXAxZQtLlFCY1k1kKkEj3sHwsHz+DoMYlr9UBaSRYBexXYwPzj
R3cR9oRMuFjocLuu0odJic3S9yPU7JoZI93GL91YljM766f4fH96t6dvkZEhihZRMSK5XL3vtVjq
et2qeBvXllOmyoc6apwhKy7zqBzNoCMj03n329f7w94+iQyrQGxf4lLO3nIof8PQylALYWTpuifk
b1P9Go5/pwG44d57uDm734ZZ3eiykKeTGJi6p8TFEbz6HwnehZJ3L/FA+wMxIkJe7iDstAZtbBkm
hyAykR5U+jXA0oddXRk6YoRVvcAdoR48hWNZPaRpnrmmULYHs0Tz7f6K3l5jy4r+/6CrFW3DWTfC
BHm1nnY0l1IEkG9f/BVUfnu4P9LG3cBQtAeQbQJm3UCSeetP2pCwZ3LrR4R6vWGdOc+OnIrnXH5K
6sc+PIfl3rfcnCARIspocPpvpGb0UoVQ0uPCTU5hp1gmS190f0+iYm+Q1bUnp3WTC92yYUbJrQ3d
9mPtuVT/OPZkAaFLUULD/ddcQ0eBFevIHlncKVYQHBrgKqfL8l/ATf1OhLZcltcPDiPxvBHR8MXI
ka7PWdCXYyULoeHFGrw3XYorp6SW/h9GQcFrKQaR7aLIcj2KWYl1sohweEOOkbo5SNTnTAKG+/vu
NrhFvZB6KqHmwjJTVjs80Wd4oH5rermYIZebVaKTWqmJ14nVPKJSMdtDUf1MQ2PPQ2FrYBh9FLnQ
UASzWm6Z3y4rdOGnSRBH0/OHGScXPdOPtHxl+P5F82GMjfQstXJz0pK82Dlq78Ytq+9H8w+yOjyJ
vMVrvQ9FGSAIC4PpaeXbLH7B7O+YRcN5zlD+ir6PECYT6axqwqHXHvsFSKB+RauwHauTbTXFmf6P
RxNxl0iMHo1m4ZztlgGXx2j9E9liS4wAmIf+0vXqBFkal0Yk6J7epvE/aDuUb50g+kQKfvWiCmrh
mJWSuOTt6qnUZ9A3ZNqRfAsdhLEE1wyV7lhJg/ZCmUp06lg1P8fWoEPV0yu3k4SfYzYnHyNRGHZ2
7cbjAGUflTaibeLutTdn2ZWqmU5cY8YsOfGkuWLuFv3XUHyYi7/b6lXSvt3fwBuHkYeWlx2mItz5
NU1ziiarnPwcMRZN6A5Sanz3WzhP9wfZqDmT/HHUF0tIzslaRdKo+gJNQl/30qnyCuuQGU8gxy0q
8nYy24EVHufpp+7/k8ehnYUvAX0gfvsU6BeF0ouUD8fIHJ4a4u/aToZDbb515rmSn4uG3r1DElLv
6vV6Jxx4tyFZbSIWhSI/zDCatta6toIKlu5zK3riLBXsbTy1P0l6bb1Frd5mzpgo4knujD7D/kbl
gKtyaAVQN/Pp306NaIyrqPXMR5R+IqrOYVV882srCmxD9kXUXY00h4Q6IOASGoncunKGlkqoZe3f
46zNWMwMSaS4UjKrf8fU10NXVqJcdJowxWKnj/yefqqi7dKDoKG/55Zh3GXQAOPFWCGfrO9a1Rim
rQlZ5S22kQl8S58ObDnV0D1oS3lOqddNzSOhkP8RYyjpLzVMfHLeRiZhLrRE6rjLfMGwu1RKYgfx
PeuUmoP6NZiVerCtUas/t2EmxnbdN/nXFFX+1g6aIiBK1qwOubWgTFyoddTbfVkIHMGKeBybbGo6
dxrQdnrUe4OEpq5BBQ9aV+jRCakXvXxo2qb7LvaCJB8ExDTUk65N1fcC8PWbHvRZjmmt5geO0eXz
cMZozlDsdJa18oBqX/5J7KhN7OTB6/gJojqa9rR780QuPVGrqA0rbaudGwFoJhLLUyEhnSeVY+xa
Re8/RYPcHvxQ3OPKbQ8KEZD0X5M0YxUIi7UUiUUf6d6UnLsvZqG6c3GQmmMb/WnCuUwPJUpeS+Jf
+h5W06vFkA4ipST2tRTbD/UvVtU9kNnvRKHLX/P7kaLEyF1DfE2v4NI/unqUs6hUSzETSegFToDm
yj6KPsNJUfYo7zewxTISZ5b7mZyFzkf5+gVI89Kf+77VvCn+NTbNixJXp6F/jvLMbnvtZTSVk5h/
aBPrRzLsSZitL3HGhmIDqW7ZK8x0NbZWWbMw+4RS/rQI+8RHamV2nmuPRlzbEi1tEv6w3U4kso4S
l0HZmUwZ0Tf+Y7VXUktvEohJutdVsR22sVvDbw8Q0d+5ytdPK+PgcQu1DTEc8sB1pbrrQl+Sa8n0
pCI3T2lj0rQKk9WhRUY6/g9pZ9LctpJs4V+ECMzDFgBJUQMpWbKv7Q3CvrYxzzN+/fugXjwRYBDh
bkdHX6+cRFVWVQ4nz5HbRnb9RPcdOALqYxSY09dar4u92VlfY0NuH8a0l55Gj7AgqWBbHLVGeRJ0
VKCEJo6Oagd7sKdl+t6Tgi1iyKUuExNhENrQb4OOkZlv/OLSJ8IJHSa1jrynMPFtJUaTORDSz50v
7kXv0TMPpfpgVYYjzlQGnvDYj9UuK0YAP61TpK4mvBq9v6t8ya5ogkfm1u9b1foorlGEgTaMnwZ+
YiWMXcW+SLXSe5Kk3wGbGJV7qX6Jd2rpu5k4wftPqUHhIpfqx7za2tllJDBbB3iE0MGcfGtLOLDc
IGig1In3lDJ+Y+ehINqBp2+EG1e/EXI2KrPz+aBNfbkHghQYBVyQPKp9+UcxaOdG8p33W/AcRXgK
vfpN8/u95kt72CKR6NtCnq5PiQK9uoIKCtUF+F0X8XqQy5TWidueTDWzfTHdiwy11uDnb5+SLTOL
61TRvcA3u1F4ksPRbrSDUPySUMi5bWSV87Jj7zhqiKVJ3YiwLteyTmDGjj1LeKrM+CD3nQ1Lot7T
3NW+VR1cq0ntOWbROMmYbMA1Vsjq2fSsFEHWA0SZ+c9L02nUCIDhI//kSfBfGa6gGndY1/RnT2rg
vKzsSdF+Jkr3KrTNM2Jv//YQUzYq8chwL2c65cHnMHHM8dPtNVlFmu8/DBwL5VEWhw7c5Q8LKEDG
epn6p67eQYUAO7mj6OGpzPeJdjSYu2Vkwc8+pUh7Qr3cwIIm559mkQQEX1wpvZNACLbR5yjfWdan
ttrLUbYrhrso6qjyVU5Y3Ju1uqGbs34viI3JqHixWMsVmwL4m0jx5ILfLOxHsKVYorHQhlCnRYZj
iixdYTLUwdDm7dVaP8ez4Zm6gyef5uBysYJI1Zgm9U9WKJ96o7dHBtvRf9rFaXD8W1PvXTTYmhBD
536bb58P+WoiGb6UoGp4Kj3TdBsj2teqNO387Dug8/1tW+/0E5dhxmwM2BZBAFiHJeAbiI0iCCSB
aMlGU2PrsV8ltlcz+OPIciQNdtzSZlXgwRtsQSAOUQMreTYEdKbtYLLGh7yEOkOcTHmvdKDHbamT
+l9Wlfhf0jSvNw7TehcghUCTiWgBeimqCYuloaogpeqUoFRCj5pmz52fefc0fuaxtY3zsXa1S1uL
Kq4hJ0XJPAiirGMyD/96vZuPo2sxxb3PAvNrJKjTPhDj8OiLUX13e1+ufqhF3AcUk1r9MoYuPbyf
qkJyEqJH0d/r+WNSha7VbrU0rgR/gCHnQpYE3n0eWbpcUQqoVWqlUXoib3JaH1bM6nOh/qEosJto
+yWd3QeHMhNcLTc2Itz1K6rBGv4+aTDnu0spI8UcEs9CzP7EL2tek1KVHlItVl5ur+Sy+gO5i0X0
zDsKbx7UxouDW8JSYBoD2npa54X3A+0aB/hjAbpkkEM+TlQ+p9T40NytKm/jdF2zPbOPcl0gx0B7
6nJxE4iFskFACs6DBK1HjUUtYycQoPiA7SeWlZdCKb7+/ecC9qTkhO/Meh6XJkuplQWrVZDzQ3cy
nPBZ5WBEX1nnfVw3THF+uW1vnXcBYKD9xuwD1xVkzpf2THnMM2XQ0lPWMTNMSaIPfMEt8qHPnqsh
j+SDFZtTdQf0JDZ/3bZ9zYFmpiBE9vBeqnuXtpsxT8q6ntDzSxnBmsaGVpqiZu7fW5kRiUxncCGA
Nr+0IiM1A0BFRIK1yVKuYlE6W4U07m5buRLtAWQAZcmYF/znPG2XZvy0F9O48dITzSzb0AKn6Zk6
6e5E4NdBMOwFzd8hkhik5qvgtU+JuRWIXYn5GZsA6UlMPdORLr1VNPyUozQifAfC3Rb1qNmXRnoS
jfSHrLXeHr6awI5zg+toaDwnU6cfRtncRZU47j2oyg9Zk7zBq5Q6MXmdPQPWHL+R252hpOo+lP6b
hxKoBOVxcn7QuMvxr3JC/TeGneTUWMIeTp3zQEBSV8+Vt6WDfu06BpAxjztCl0Gj+XJzGA2RW1Hs
0pPcevEXdA49FyG24blPLBVv0OQNb7h2qkiGOVcwocgoq17aM1rFyvQUzxaT35YV24AzUuKB/j7z
t3QV30XSFhGAZYGvJOMjHV6Nf+uw7AEnFth2FI1e4g4+DtmXxDsNIeDHgPFjt2uYzhFTodpZqcDN
CWOnCyAoOkR6le8VJbUeSRYiB0So4hh92LmJXwkvqe8zOyzV5t1oNYZb14H24GtlfKCLd/bLQtip
UVYc+kjx70Wl1225KbvfqoncutDkiYMkWQmlo1IdR7kmV84Nc08VzGMSLG423ttrNzVhEMO6nHGi
4cUGdwmAQ0pwyFcJ02/yh7dA9GxJivf4taPWvjOKgC5vH/mrTkWXcR4LgB1wWU9OBdOTq6HKTgw+
P1TSiPzCoxpkT0bz7bahtTdxq3BHkq4ya4f/XnpT3DShgGADgqAEMgjYplLiNhzoeDLOaTe93ba2
jpt4aKGVZOSBig4kJpfWvIm01NKL7KTo/3bG3TzwkFZ21f9R/eQBMPEntF1vW3wHAV+6MCahQ6IH
DogRCYNLk/7QhL0oQYSvBWjSgCkdm9yOhdD61cDtMtk504LkeopV5Q5lC0DePfo4ZwW15n/EONc+
y3CtjLbRFVNrG7mutHYhxspxajL5W956xasVaOUPHzBB54pp6jPVpRXa9xrRs70Kwm7jg65tGNht
YBHvsIXlk9P5WQlwqc9OQsNISiHa1I8BEo1vsdk7WhttkSxe2zISQXpjLCF/FtfNEPh1TPaW01PX
jyOjpk9+Nu4TJPgCT7yzlJiptS05vvWJ49IEuAezlMnYyHI0Zex0lE9HPzvpMCAV1j7Tv5dmfk8H
vA6CnUU+fttJrkS6GJyHaBkumNF183H8kFaZqRwaQGgRkBWFhto9485fUxDU935feJ8ZSDA7J1Vi
8zUADqwTNyVUO4cuh+0q0AZAqbd/z9Xvh5uAA8K4DPjvy58zTYlFrlVmPClx7KgRXbUg65C56uKM
lpuVv/gqZEUoBloblue7bHlaKLmSQSC0Nceml5ZbugqiGHNAzUF1O11w4vigBOJfZ+osM8E3jRuW
jnfl0oonDeg2eWN26qU7hsPtJPrU0Rrp88kxxB7gfryjMrKBmF5HhLNRiABgbwERs6xZyVbcJeI4
cff00C6oZxLsjWjw2uLBvDaPczGoS3n08rPKzLc835rFbpl5z4nH4qdks1V+7fwrM5yWhjx92WWa
GxiepBBHZScfmcgYEHwpfBq8Vw8Ipj9tpLnrV2ge+IaCZUa5k1Yv4s7GH0plHBSWTEl2U6cSdLaO
kk07uau3CNDmPV96HrAgSIVI6eZzuFi8cKyaoJzlc4X8wfNfxeKzqNqqjyACoc2P0fxeW1skVddc
ApASTsg0Lwz4C5tMUdbA1dBQpfPn7WtDm9wIroP97dN8pcDIDDvcbhwppriJoy8/beyGmhGPOj9J
QYFMAV3W5yArHW98y+7Qy3ULU7PjrQjimjMyC8cRZjqA53ZxpXVKExsTOuYn1Xgo0rdEu6/ErQrB
tXvqo43F20BtJeuCDo3dOhrh4TxOBbO98BfDhqUwcbbhjdc8/6O1+dd8uKRh/awMpfKRtNGSXRvL
TmYUtlJ8iermTlO2VBGu+QZwFMA1kP/yNiwOs9i3USR05FyaBrgiaojzoILearBdOWEMMMGFahGk
gNxafFMySGUzZXFx8vUs29WToZRgk1v5MA5peJfBtrOxiFc+i28iY2UCjOGC5czUZEVJkSUt4sR5
Eex9+sQ25CV/qahJi4iWFvjOOW8w6fovDtZgmmE0ml11UgfZO3ctzDNmIRjuxsG64hHzaDAzyRB9
YGlhRgB1HMOKPissUNjt34oheIzFN7XqSTqL54TGcqOMx/m/UArtFMgaApQmYLu387Tb0w1wvUDd
KF29A68ubjIqf1RYqMHxo5jsXexpCdOmVvPNp85oh2/JGIeRU0RMh7r9qOZ3TamEotPSWYhcJYwF
t4s0/aAqzDi5UpuWmo1arvEjBkvwoxk9VAj8spFtvLCqnTEa1RfYkSpA5JUV7DyUQYyd2gT94JRV
DTJw1MoGBDscqL+EVlb9vcAAru4wd9//jlpzGPaJ7vXtpzzTm/6uKqpYsUvoWGrb6C053PlGN1cT
My/mr/6ogz8o4BDd2Ln5ylutEWUvKuY4/Ur1Ro6toreKQCeKLZWjnhZHT0wpnNe9eMxAATrG1Bij
HQZBLdt1BaVCZ4mzqFQfPpp5mWzQUawDQF7teVwEiApANEoZl3cLQivkoqBUTmxTY+eJcszTxlWs
g5QosHH693Dx7iemcfw4epl6byMgWl3W7+YpQJFeAr5c8raGWSKZrZHop77291mpS+QpoRN4ebgR
6a5u7NkQVYNZy43m3XIWuyyjNuqmQj/lZgZ4BAqNpCKDSO2qYVC5eey9jTO6YXDJQmWVlgIsKtdP
QPHtFnpCC4rTunAlTbWN+LdgfdnwrDkmWXgWDzrYdpDHPLbLzlVoGkHTi5w+8MHdjpsqf1BC9c/U
ArxPgwSdsDCf1Le6BFLeZUq+L/pePwizysjtX3JtTwEIs6nchdhZuFSaBmqHxA3gq0pyW+ugSjsK
aBv7ed0IyBY2laB2GVoQoKU6HHn6qQEIWNMkpa3Ovb9xXLesLLKC1KJk43sZVur7hkKjkR1UbSMA
XDsKrk9xml4j9Q7+enkC4atkHj5XFeSJU5dhLVm68+IjVE2OgjZ5aG745XuX5NJPOGng/+lszKdh
WfgIRNRBKi1ST4RQqQNudoJod9TEXRq+yPHzqH4T5S8iZWNRzZyGulXVjXv0RZ98lfmOZOvFvPb5
H37OMiVqdH9Q/JqfoyiPqgdrof7YWF8aeT9ED3220fdYR6SgkAg6QCLM7P2s9uVi4/txZGiCgTCr
qD8OcWbYfgF80COa24POrE5y6vMW8KS8dFoxOiVatPvb52MVifAb0HuBF4LOHPxci8KMrAQxSErD
OCW8j3Sf3Dj9+vcWqMrzBgM1g9FoXvMPAaM5M/NYU22eClFQnZjD7opJsSV2cWXnKFEAx6QeA+XM
8kqt87rNETrkSm37vaD8BjD7KIRP6lEOE5c0/a+vFSoidDXAfoBkU5YUJV2IRmAnxCybKd5rMmXt
DGlANde3xA/Xh57OG4kL/w/SFMzp5eohwllIMhztqEV2D1ndhLT4wxfJszZO4ioEBiv/0c7y4Ms1
zQMRO3E/2SZUFXH4BfDuruj//pGfLYFaoSHA397bLB/8IcTFzW7mVcm4FPZmWyu26PuJ3YLddb3E
E45dM3l3cKxC1OQNwr5tM43rJzN3tx1zNehOOq0i2UV+oSlzEL4IXEV48wTD99BWHAW7R+IpTb8E
8i5L1TePecDyYExuWQznSMtei2F4o2c3A0STuNz4Javq3jwgxGM5hx5cgsshAt0vQZDWsnUiR6HH
K2X1sUyM/m5UsnhH4N0xHehJ+7LxjaM3ytLx9kJcM8+kLkSm7IhCmeHSxwK9LCIrw7zQWzBE+rVb
GISBWWSg8GsdJ7iT9Qx1Rm3js1eJA6kJ/WXakqhcUmxY3H8RLw14f609qePZC79qVNnC6beZHT1t
IxtYf6FKwQkyDeBgULIswWjeKMQw/FTDabKguxRadA4GR/D+oWZY9irFPMGB23bjvV4fKYzOaCbE
olC0XU41jL0S9JovDydJ+wSGiucUFu7nTB83oo8ry0hyN9tijG5mbr/cvroVka0JjOFUMlUGv4jd
mhmDwWCzpVcpLDcihPnCuXyxVQbKmFucAaF4zfygfDi+hS+2tddH44lZkMeeBn0hINGSbZEOX/so
yl6MTiDUu04FBjOqBLpa46mumUztn4MAmHRmN7DQ/v1Y8JwqfjS2uPxaE6w7EgbjyZgCHMER88q1
RP9JSdI/mfqjqh87oXjMi7tQ2Ni7a6vJezXPx8/gs+UgoiiIaufFzXgK9GNoCMcstnUAJbfP99W1
/GBkcc6mLGcKUSzHE4W/g6GGdtKPD+2jH+wmYWvfrjg9ggX8j1IK7CFLdrSBETLLiKvppERALsNv
Si07ovjTUDbeqyvBEzPxPCCw7wO+oet/6YeVgYdnejudhAp0k3Ewv4oNo0NuTngI0e4uSzae/HX/
H2rZjxYX12TcyzHz/1g02mlvqvmn9nmCaMmhlIFC5pA/Ijx/lw223P1XlmkHUDMnj+H0XX5rFFeD
rvv9dNLOXpbuquKQkp/vKVjq8Y/qBfxPPX1K/7ZSP/e3GAgDYsyM7OpRghm4H0sJGZ8ootAXCru4
iP/+WmZUh5Iv4+HEmMuGjzRGcWhIuUgTXdlpQkHwhsxqWDU1l3O4q8fwpNSMp6vixom44qUMQPDU
EbyB/17iEiR6d9KoVOLJ6NrnLr/L0mNt/ozV9tvtk7d+d96VpZiAmj0VcuLLjQPQVI1V5EsnqAjr
5tEqOjst0Ah1R7lzMknZGfWv2xavnAsm+BQFnnrclRmIZZY4qUkjxbp0ggRHnVI7qiVHjv70CVQp
2YPe3sddf4T78nnD7vwpl+/CPDkIWJ9a0sxEtvBRRWtNol9NOmWPgnk3qRJlNTjhx3+h/GXuq8le
Sz3bScZfxxCzWZ4iYB+U2JcF9ihpOTatKZ2imgn/+CEWvjeoMobnUNjIY9YZxqWlxTPbFXIjRYPB
XjaR3f4Q/TdZ/JKVsRvcexCgbSznfH2tl5MGMwxMZIfiImsSO6OBXJXvqsfddLa4tBnN9zT0zyIJ
sjUPxpFfPjfebbPXvpH1os1EA0glOL7019CC4kZTM/lkGkwyWfugeTbQ8/OcNvwhiBsLes1VcVE6
aDNNOVQE8+P4IZSoxDCeIjOXTylY1r53w9pG+xiqpl1a2mH5JHSxnaDtcfsb12d/nnKdySEobyjc
ppdWiybQxylK5FMpPoHgauN6l41vfttvPO1X1hI78+fN6HyipUs7pZcoYalX8mkoasfMfwQIJUVh
AYYGdTlLu4cL/vaHrXRWyGMuLC52L8mGbtKMmt3LYztO4CPP7az7SntcUJxyKA+d4Kq1hWiZYZOv
20JgARp3c/7aDP/WWvngWYcmtfsSMQncrA6NQ+brh0Q2HE0B7b4F2rrqAWC1uC5m/i687nKN8iiV
W70t5VMh7CMvtuWocrM9UE+phECutD2D4dYtysQrZWZoA4gayHS4KgE4XFoNRqmgN93hd4H2C/EU
Z7DCnai4BYmB+IuIHWLjym4NeHNT6+72Js3/9uJc8yTg7RS5gQ4vh8Ykreqntmpl4iNTgw+izveT
l8T721auvDvo0BArQDUDQYK1eHf6qpzMNPDwhCh79YbpVE6Kk4etK+gZA8Ei26lQ06o3LuNrKztz
b5JYA2RiOxf7qQdVXwnUu0559y8McD0WRgF1XFsZ3NG0UQJWfteC7N7+2qtmZ/KQ92NG338R4AZd
KRd1JVBFBO2OnHktjO6gp7Y5HHXpaxEXn3VhL4ePsHr9dZAEZ+QHy4vXNgecHBuxr53yoayYeu2J
XBqkUW5/4LXt5BlgPh7pGQT7FsuqJKGSRV6gnSKPPlrMuGrzZyyPAozNftft+pcyMg63TV47mjSt
Z5ImsIfMVSzia3HS6PVwZE9+bYu7ZnyVofcro0OffxYTY99PsS1txBDrs0EcTzA3F9VmWr/FYo7M
/goQzE+nRI6UXduG+rEWjOp4+8uuWaGjTGg0c2qtTuAYqJOSB8V0kicC2jFErwa63L9VvSAe4Rkl
e6VECHJ6GflVHpzUcVlOJ12Y0r0ZwrxiDkq4cZus37JLKwvHz1NLp2VNYtAhYvpoINqyQ4eugS7V
FI6Wp/Yba3fFHu8m2T+9XoamlrC3wZrkxItj6eRFiv4916xxL3Um4YHmBZUNNmBLcHudHxPHvhPI
/SeiXVxksy5ZRR5C0EWzG/iy1wRMXkGXJeRl020cs/kYXd7NcBUjAg0eSuaYLYu6QTaA90JQ61Sl
om2Mvh0MI0/SJ83/PZkPSrRxxNaLeWlucaqHUuhTC4QnQKXI0ZLR4cA56PZWf19xvTQ0Xy8f4iyZ
+rHa+KIBCCX/FwnfxyCMJruVbdkIbMF4EARtZuhsz6r3rUcZ5vZ5m6OO1arOVU3mzUm1lvQVhlno
Vkyce0oZpP01+kf9W5H8juHmum1nfa7B/89jFTNdMNyoi69M6jAoBQTmTlPl/0xBnvPQeenGC7f2
R4ww80VHk3yVstvlUkrInA1mnponK0lDB3ge30THCNB90/833/PB1CKa09PM1AvoV2gCmZltqEW2
CwcoP/+LVftgZeGEvT9FXT7yQaaX7ptmQotvi1fomgN8XLPFxsCmXGedz8akhpsJReak9PNa483U
E9hIos+3P+jaqfpgbVnUn0kwct1j2SQtqfdW67WuPzWvo+U/xtU4bfjD+z+39G5KGCRNsM7NBfRL
h1Cnugo7pTRP45i5MmRXXlM/1Za0EyPTnbp7q2kPCLMdVbl1xPt4TOywlQ5S3n63Iu9r8SnujN9W
7NnKdFAkkh8K/kEsnVNFt0fPNSD6wQsOI5D6XLW7uCMk/XR7wdbbM/uxTAGGwIIXcfGGTFUIrS+Y
GAjJhgkEHG+77DaDq3rHTDW37tgrVTQTXWGOKRVkiv/LuXV1SAqUq2OF4PufyLpjFDXN0QwR7KCC
gzBsR8cbmj+K8Bykst2mwl9PhjOvN3MwEtQQaoBxvNywWpiBo0KhnDpI/Vw6XYqtRuIWwuNK+ARu
2sQWscNMUryIZfxSEJh+CfVTqRR2VqPEuCPnM74gjle99ecsqDau2bXfU/yHQ8mEzgDW2vchkg+X
vJUzt+F7FUCHDgZuwSz/KVKKTmL8TSitbiPsXQ+lAq4ltWD8nP4Zq7i4NtQ2hkYm1EEOxfKuzCb6
c3J2AL5BfmvJP4FAReiwmoyrdskx9TgXTRMftOL34IVHRS4UGBOS6l6VuvF+rLSft136CqwA7C8y
AEReYOCIJy832WwlRmO8wDj5pvTQC/pj1XivjFLbufVFJg1CKNbV6/bOq5M9dJCp+qgp97Vk7qTu
LG9hQN/j1ss7Yv418wgeONa513/5a3ph6C3Po1ksfxkILExmor9ZcNQ6DHFp7c/wX6l3rGejvbu9
CquDDWEY4ArWm9cVrojFvdvqsVzDoGOdpi7bjcFX9HYdIX82pjdYRm+bmrf74gtnU5SL4YCno0s3
9fILASeraRY1FrgJfVfnr9B/2wLarAl8SPlX9dNtaytXX1hbPMKK1PkF96l1yvQ/zVjbTE4x/ftt
Fgu8bWj12mMIHTTG1+YZVTzp8rOkSh+FxAq8U6KPdsnDKAffrXaLjeeaFepRNPlBKdIIXeyTGLUo
TguRR1BdwRLhStlPJd04EavgiALUjEKGI47QiNzn8ktkMMi6WPjCSdPT2u21XLCVXk6Pt9drfevJ
zPBS2ZDekW0MgF+aAShfCZkiCiexeoxo2Y2aZtfxd5QduyazVc+VC8AY0sY2rR2dTMTkuJOmAapd
Uqki2SKEWqH4Z6YQ7W76ZTW13bU/DekrUh8bttaeThWfyiFODqyWPbv8wjLqoljIpuDcZ7+HUHoz
2ycxbl2QGVBhqW6/Jfu3YoDmqaKsRzMNwAnY2uV72VZBXU0obJxVzlRa/2idWDyjWQIgn8H36bHR
/u0h9GrbTyDn0VsDSSw0D1DXHMK52fAVjQSjgNnUShy/oha/xfdwZfGBwFAmmN90sqbFYZzGSfes
sA/PpvcYFz5lFg1N6d+F9xUtro2QeMXWx2JQJ8SvmPLEjZejECB6+96Dc/ucda9R9s3rP0/j46h1
tqfXu146TNqvUrBDoliGE7N/s+osQ2Wm/tMVCswlk2grMMY3M9bW30LnrU8YMQV+P9MYcsupC8cQ
kV8ex1SJzlIIdK7OqL8mg2dtvPIrgmNWABfnMFMvB264rJhOo0e5kCH1syb7NvPUbiLGxzkXKeBh
8oXnJi+PbSG6xj/ekNvk43JASxnMVerTAEr+YTbOEYhSx2I3RvvmHdg3QM+huWm4dS7ni+vyVQBb
NhNuv4vXy0tcCQgezwhGMT63gVNnr2pe7cuZfFn/2cr9nZeizbBxAV1xRrBYpDO0L+jqLXGuQSZL
yWSY8bmy7oPqTWqfQ/++qR8BaG7cA+s4lu7B/IcJQPTZePwuL4LAT0sIMr3sHOTdHgidHcajXfGl
vazZhV+dSUVxQ8+Nxy+Slz2VQ/fXH8vaMghLIwMEH4jiy1/QhrFR9F6pnQTBcsJx3EH8klC1kOTk
YG60oNcLC+Xh3DUBUz9Hl4uAytfHuJLNkPcj05p9mAqBPQ6a/OjlEqh+tVbParvJ5n3dKARrUJfT
gF6pLibBlIZmLJzCQoK7Ww1608ksX9pNCShQcaxrpwHa/uX2I7a+4UG1ULGjJc1xXp0wKdc7qZAH
gTqCWU1OVoSajmovhDnc8Hnt2fXoWfTgQrEWdwA40i2BuSuu9c7bTJ9/prGD/f9yY6lypKrUT/wC
zw9ye0iY0AcEFjxmFJidLuOgdkmauQJUiHaWxvC46NUd4Zd80BrIdW6vxzo8McEuIXWAtALNrGWo
j04yGremmJwDcZB2mSAPDjZpLBftVgfriilKb4xKvYv4mkv8f9ZTJ60CKz7Xg6K48QzLGirGHsph
3OKbWnMp8E2wjgC6g+uYS3V2vg/5Ui6AzwrbKD0XiD01zBeYZQ1ZYOV0DzqxCveGPHzmHD9yiXSj
m1XGXZOkh6LeG1puV9WwH9PyZ80Embxx1tb5wkxgT2wBiRLIoNWKS0qXBEGTpmfRs9B55KmXDt2Y
ul4BJvq7VLWOoe0VZIaaQ2M8JKnw1zsOiZI5jyYh18D9sjjs3K5qI+dGevbEezVTOXOJm241GFaH
G7Ax3HvwGZizgOd7KPlh/X21hT4IpQriGvU+UGWnrV8sKApa7Uwfc3/bh9eB6cLa4pM0VWhbf/Tz
82R2R7PsbdE7FoP7OYI+DzID7SQrW5HiO5HLxfM324Swg3RoPjbGwibhWN1ZQ5Wfa5gL7EDq8l0k
Zy/MHP2o1LHe81iFD1EXws7bpqOrjHV0zzAw5JuilbuFFwk/gkzY6n5eW3dqsbCkwE8ExGfxbvmd
MjZjN+Zn+i94UWgwMNh0BvjX6HvQJ+VuUrcZ1mQO03Ip6BrAyUfZhSB9YbQyI73uaz0/Zz1qClqt
ykdfZW6w7FOfgkjt35m+z+slCIKrx6n3gEDrt1wyymNfNuafDWeYF371a/gVaBkjLwdk5fLoFyJs
t0ap5udhyu9KSbf9l2os3LqrUacO7Vi/by0kQFxkXm5bvrr2c6LCEL+ITsXiYrfCkWnzyS/OYtt8
rtsx2nklo8myNqmHKBMNCO+m7Odtm6s7dQb1c3PPrzfFoeX1rQlAoIRpys8hhT6Q8RHCXEUrOBWw
/N1tU6sQeDZFvxBUFUEY2cDluurTWBP0SMXZ8L4r8mfd+nz735+9ZLFvzBHMUGlyMFoa86d+uDJ6
CQGKxFKKs2adDfOYd24TO0P9aXwVNBel3tvWrmzWhTX90looT3qfJEZxVpNXDeFg7SX44advKLfc
trOKN0gk54wBtvr//PfSTolSSayZYwE9tztCO9j/KXnlRf8VejMnHkr3trkrm3RhbuH8piWMBC6Y
m5Asi97arSbutU0CrwSAgLFLAodF4dMSTDMLKXqeE7myhfpNH+9j749XHqXS0REg7Jgl//svQrUA
Ni3GP+C6WliUKdIwuMBGmdlDIPg7FdWS/83CvKYfHK8ORIhnTCwwmSDs0tiHu2SkjHjbyuxQS/em
Q6ZD6MqDSI3h0ooeJaMVh3l59vV9ACVt8iKnmT0YG9jHaw7w0cxiuToobfK6ns0gY9hk94F8d/s7
rhkAhg72F4IEVARnh/+wWkOjjwURbHk2zdqR0qdsO3i78p7MtPIIXJIWAEJYnM0EqSuNwkN1Ntp7
eMFb1daPvRsTsynGXgyfJfkOTexhN9xZ9ecwUHfokMd271Stq0l7qq3p1iztlc27+EXLY5VFZVoP
RnUehOZOjMXZQews+NOJW0XJK/cSYdkcPDE4Og9tXC5vlLYNLI4GLND96IjdH918CAkfpMiHZf3l
9lbO/9bCJZkLIQuirwAt0VIdYRD1pCzSojm38Es6lHaQsK2j5C6JaHz+vSlcBslI5vzpYSwej17v
KOUHdXOeeslRURONyPPGw20jV3aJKdA58KFVxxFbuCZ2R3MymuacwhUZpwyix/EPIx/vy77YeOvX
WdxcoLJmxn2KA5StFuFf1NfcSnBIn9GUeJDqw2jgmuqrYrwase6karSPYcX0BPWuFvRDkGxRG66/
ldE+iqEMUYDEgl7q0k9UmBqh6S7rMz8EEN3vRH7zBHdAzPP2mq59hDQFON07GxoOufBHOLTDCDW8
+iwJEElnOfyU8kHItwou62cSOA0fRLFlVqFcct818CzLWTc150yN7F56y6MjYtyjArvzmDmlerz9
VVfMUXBAaQUQLH+WzZOhUZSmj5WGsEn/IrR7kDVd7YjtW+VMpbjVP7mSn8CJ8//mlvUVCaZEuLjH
5qxn/45RhzT1Q1V+kxAb8twwNI+Rp9pN9Ov2N17ZOZS33ilsKDQwSHHpIV6cVGmFBto5RHhL7R7m
ZNYrNtxjfV3NBBQcNSoqFEeX8aeUpEUx5l5zTgpmMZlc7qmgeBkg0xfPKDbuqys+P5N+I/hDK5T8
cXG+m45CkRn27XmMsl8Tw/sR2IxqkpC83IrlryweCLIZ3EUfm2+bf8qHV07qxahoFLE9N+pnyy9/
Tlb8ffD/vndIjkZPnkoUaSQVkYWZVtPRh4/K9txHT1501hT/tdJ2gnCvV3/0nmFpn8K+Jd1FEzql
Sv4p8+9uO8l6SnL+BcyWQQXGsCa8BZcfOokerINt3p4tM4F6ze5FxQ78Bznfe9rzNLlTkjkoVIwB
tIPPDZluYT1uYYiunMaL3zA72YfFluXcG6ehazn8FESax1ZJHk3UZ2v4BxHi+jaJW6Tg17aXnhwp
Kx1Uzv/i9s5bue5B1rVnebwLxt9ZEdhFvt9Y2vkKvnxeWdoPRhYRX5fBImrGQ3tO+ofOAA0jOYPG
+K34SRkOiX+s9H/C19s2591amQQghU/RvF9FTrmMXHcK8xduGzoK+kHIj2T/eNpWEfOqHejcYO4h
5weWdbljk24FaaIr7TmMrB89Ii9mIPxMo39GdWtm/8pDyyrqaJBDdYOPLstVUxdJk1hgyoryxzB+
atpsVzLZSeHS7RNj1080f9reljoPmonhs5jVG+rM64j38hcs9lGoh0oPkVk6J131HMnNZy3YWs+r
/vjhIxfr2Uam1Wc0vc8wv+5qKbCt7lHV/8fvmH/Eh2OmeEGY+63K9SlnbiftjH7rM9Zl1/k2gZcH
9D1YI+YuL020fSgi6GXNt4n6lpRPoc+4qhMGTtHcU7I5aol+n4WOCrwZyPMpNrVHX/dtbaiPYkFj
Re1sVRhtDZEVs9/IjNap6+VvW7weScl72Jt8frlDpJh04kV/keLPjEHYw/+Rdh47cjPBln4iAvRm
S5ZtWyX3S9oQsvTe8+nnywZmbherUITuAFo01EAH00VGRpw4xzxNtboSY9zcuYB2eCIh7gXxmdhX
7+Y7bJKu0aSgf+3aD/JEZdKJnv1IlMjV53n8kJOwmefyOZObfW3IB/TO19oobx1TrhbQKcAzuc8W
QaIJEcNkqvPwKg21ixRoow6uVv/S16iLb21fwV0PfzK4YcSaL0eaN7QvJ44ycIHxLCqP5c+5mtz7
ru3WJYE4C720dHkLUo1LGxpEw7VqxeNrNVfbWH6y1O3YnsbR35Tjdk0F7NZeobuH7hGiNnKaiyOf
OZ3kq2Y2vkpJ7w1hvDdos8HJVG3+2MeWW0HZKE+b+yO8FUu9N7pwArVEHSTNkpEo8U+Y7CyLovZX
szgSMN43dF1mfkPxwOIv4ByglhbrNfTQWxYmlqwi8IRiaW7Xh05uP9EFt/GTn3r+LW/dKmpeIzpY
kJTbm8q3MvpRSP13M7L3M4wKZp1vRyX1Ss3fVSgOdB/bCuZpOdvf/9hrtBcfCySdDKdgkQHaf7nw
ihGGkF6zFpl86IqN+RXJl2DcOlPqZenPdpv9imhl+wOBxOj/Ciu3X3nqib+/uFMv7C/cJoR0Y0PV
n70Qq8fKkj7aY7EWhYnNe2WDRlkZF0UOdJnxsOpISY2qGl/nMdygOPTd1l5Mo33Oitdwtt0G2HbR
/QX1trVmY22CxWZeGoehUVQMwHjxPr+c4LQzOl3zh+k17ZzBU+3pIKOIREOY5n+Sov6nrEEHELTS
PqrUahvKiLl1VrwZZ2VYmYcbZ9ygTZ4FJ0tGTUX4s3ces5cIiNss5kt0+VtV/JGd7oQKmDdIANi/
y84azvGG3wJuQpmEBCMPweXrBTYyQx/afnpVrdJTgvGgl9veGrwxTN05hKUoeABbMZU/Mv2/unJe
6x9d4D+k8Rrrws09Tq8iXKMkvhn64t6088ZOg2aeXtv8NYbHogtdVXu0+r1tbad211vOvqSrHzrA
o2jNkaOdDFGU8ic3gpXdfuvWogeEwh21E6jd5YXr69HRDDp5ml6b4rErvfhPuXF6dwb58qL2W+t5
tr9awUqn+E2j9COR7QNhBqpzccZ8aZ5gaMnm1xKZpRElsLCDuBra9ZnUHugWm5SD6ibB7JYoGfqW
s/pEv74qwVFSkwd/A28MIfTl1jOjYqwtQ5tfq/g/SIaemh9M0WMVO5VXDRU8zKUnyR4SW6Bea+kQ
dI2rBL/7PP8dJj/ve7xrhwNjChklKIhYBzpfLj/F1iYkX1R5fu1G8ExmNR9pEP5n+hKKhMD46Myk
mZvrdHHZhP1gaHVby69GHHiFpbp0kP9N+0//PhR6iZhR4FPcpOLAvzvQdoxSjyFV8isSsI+DakWu
ltkrWYEb2RX6yng/8x4BGO0sd6xUgy6h6UB+DbsHf0Sl9yGSntv4JfUbdyam0pC6DPW1vptbq/Sm
a477oPy2JPlUyxg+ax+rKLhMLkw3yRYt6zUgw61tCZcS3aTAsQULzOUEhollpPgM+bXg79eJvwfZ
8BHpvB9lGG3/fa3em1rsiNnJU7lNDflV0edtPz3D+un9/1lYnDEbpTGtqnQsyBOoi6pwHS1dibqv
XToP3zcMIVlm9twi5A3jSLVqI5NFlTJBh0JGxFWZ/3kgPOx1HqSwMFAUXZZCrbDpFayorwF8om29
TxHkuj9V18PgT3MlkxeiygZk5nLdnUaSmrhJtVcZGc04rbcDmPaMEvZ9M9fbi6CDt4mo5eDsl++1
sSbRVbSz/johuprIx3aO3Nl4iJK1MugNQxxOMMqiY5IIfnHBWVKm9kOi6K95W+1iMzqVvv1Xa8C9
ttl/98d0fTBhN6TkCqRNgGqXpQaeOnkG3a/1yqXihvL3Es9238J1R7LAbYHfIvdO4QQSzMvVaSfd
yOe2sF8tzRuzp7aazo2v4EYHx23iLgewKv0woqEBJPrswHu98gHXs0k1FJcANFec2GX6OgL4P856
5LyGzXPXybDSPps1Gg/RClZpxc6y22qc+qAJ+9B5lcLY86PY7cElqc6xT3/en9HrwE8MCB0ZZpNa
1DIQGydZrac+cV5L53lSH3hTuz68Wl3+QwmUIy1YH+7bu+5wEdtDvFUBlIJntxYrWJhGntBSLr0a
YasjBXVolAe5GE61LdOW1Hu0fsOQQZfUszOf5zR0G+l3OWjc+fRLA/eJViKgGxNAVV3IPdIQS7F7
cVFq8NSJSk94sgppM0s/kk471FK1jXwIegegEKswsKu1xRBdCUJ2jjoINZfLPWwbAxrLQSVIYz86
E0S8UlC3m96S/g6I+N2f7tu2hI8hqmeB1Utbbd3VWWgP5ktnG9ND1DSf7QbVibqqrV1saOnuvjnh
TC4eNKKpGDYncHaEdASyl+bqEr2jtjZgVew3ZQc1pbnv6/6jbvpfzD5Zs3aVKxC9MQJPSlUCBI68
cG1BWeptQ5/0S2d9Na3/+ip4RC2kRWU7R0MXT+Lp3dqEXo8QmzpE/rxZUAZdtoMh712QSaDpsu5n
SLGq9kTwta97v3KzdDI8wwGgfn9Sr4+MGCenRoDTyZgv/eqQ5ErZJa39UtXwwWHzUFhmsy8CWTlQ
qHzUOj9+ChOp3SdF/q3gtexBhIJ2ZTibHwunQl6kOVH49l99E0Hvql8lqLi6NIWMIneLWHeYdZb1
X2tAtZv+b/slllD3ziDFCLqMRrns48pUiFDocoNhCPI/Qj/cBw2Nlxssk5QeMZ0ARsdnxvtlbveQ
1/UoM7WfgdO60Uft73QkHaajp3rf9NXlxhAF8wdvM7p96Am8tNzUjh72XQmZY5wOO6Wm6YGOAXsl
iLoGN2KGVyDxE4E107kIPwwnKP061Z0XS67N71PQ4fuVUHe+Wurc/KzaDKc5DYHzdaZHsnI7P0oC
V8LXlLtxGuiN7aLQSg/hXPT7rLaHNT7YW9MAETNSbXDOUsIRv3//rggaOesERXg9B/MTHOqFG6rT
sDLZt6YBWWyBaQS8RT57MQ1mQSdko/r+C6iC8nEmOnZcpU4oEqNJ5JqzWewTa7K3ejIYL4oGZC03
y8Brh6zbSnZsbctOTRHtStbYh658DhgiwYonElOCMWTh4ZpqLBM5TrLXTFXTsx6Fyj7w0/bsB0rj
hRF9EqCKYZGyqwlMN72Z93fh1UF7M49qjtArAQa2nP6wi+SuDIEwW5mzyXs52iazH5GPq/4ZeWPi
bWwiOYOSlgrF8OVKT1WUQkZhhydIhoffaUbA3UdKfZiaVAZ6G3Y/7g/t+jWJQTG5Auko3nWLmzgx
c6NLoyA6mc0vffw0oNUFxdMu+lyqEP+H1c6XPElfY8K4uiGRzsJlsckAkOJhFzstCBEEqBI7OuWa
jlhjpQa7em71bWI2pRtN+Zrq3FW8sbC3uJEHlAlK3rWM0nqshg/o2yTgVg3Si14GOf/9ORVO6cJd
cu2LQIO4jlYaVPwu11BSUA/p6Go6ZQaJnBx9pbinQ1Y3fkKj9TNBf3olALgxm8RSMA4Kzk2xbS4N
qp2uS1WXpictelJmNNfm0+epWes1v7VVLswsTqFSNTpU0VkKfWmwB8pt5cGjEkT7ItkWge+lFPE6
zT6Uir3y/rw6/kzo+/GJ8b9zf1C7p6OVSMlJRh3QGB/j9LUaIVE5UbdwocY0UY/99yV8b3Fx7wxS
0uqcivRUTy+SU29QgwmepXJXIxZ439KNtSMLihQgaWCLV9xiUi0JGQ81UrOTjhDy3Ef7LPqiZcPL
rK7pwtxYP7w7rFKih5zgZtlZatex085qUpymwoK2wvCYx2j04GiPsxiKai8vWteIQbLfH+J1uhM4
sBDoe+vaJWBZrN9QF5E6WDPd2k37vRq9aXYbUr3OTg23bXZU0sqt5b0SpQdzlUjlen4vbS9W0klb
iCBkBdvjxxCGmDQ/ZB36iv+tjPEK/fA2RiTASMdQZVpSHOZx0dpxUhUnSTk1aKgWTbAf/afYeUT/
gmwd7Y0nQ/p13+q1WxOD+39G31b83cHIxIu17ZripLTSRkocDofuZfVRkSEXnmsPUZZv9y1eH8VL
iwvHXYdjHMgzw+ybcyCnG2V+zptdFW2i4QU5B8Cr+/sGr+5eghEq62xZkbilU/by7LdZmfdczMWp
lk2vV6RNYKuHLF/hgb5OcYiYh7VD8YIcB+igSzN+MOa8GcPqJPmoMpEq7jcD6jCupjXatq34v2ZM
5E0xoiOTamP2H/jmzGsCqzzeH++N/UpFiC5MmpXeIvvLD8knP+LqNMpTpA88GoR0ywPYWZgy1zou
b8wsT1Tqb/AHUmdcYr6KkkIXuZryVHSTm8vjCW12NwaKe39AYuYub0NuJTLu5NwIjim4XQ7I0bPE
mPusOtl52u+qUIavr5vXBNFu7EsaNShqQd9BomhppQnnKqmjqTpR9tsZ/vBAr+U5fpSi6Zsi2T+m
dN5XwcpZuOXXLoyKj3p3/MIhmLrCbqrTJBXHJP5S1aRK6odM6t28Hl3L6AAiHsfSyyXpc1BHp/sz
e2sBaU4RIi2UrxCLuDTfq9YYZr1SnfzWQC259fq+27ZSsflfmBEPffKllBaW3tufSaw4pV6dQomC
WKVXyOXau6k0f9+3c8OZAQr8HzsLT22HkTFQL65OhnVUq5purk9KDnPlU5G+0li2Ao8Rf225LW3B
7yE6VcD3L9Yu6LosCY26Po1N3p71Ija/dEXieNR2IEgv1HIbK/G/i4ISolH15rTRGXHNf2Cl5N8q
PatPRhwekMbNqfoZyi8Sbon2AXoJgvxuzvdSukbhc2NyoT2k+AXAg/rUsuKqUOK1S9r6T7NRIAph
f+pRP92MeXI26G6JWtvyHIl61f0lvT77ImOsYpSmZx7yi+AmoYibpVLTnCarpuKspOGXxjTj830r
NwIboflCcGPwRCafuLgj8iqTpSjTGVw2JYcmnMwHo3KijYaIOb3kcvOhqIbxSyx19qYyO2mX8Ag7
rHyEuPkuNxQfQZIC0QKoUCmXXJ5GM7HbJFWc5qTVleoi5Ebip3Z+KLCqHecJZJjViwZY38i8Iu2K
LZrVDinB+J8bVkQegxQZTzoS9kBeLr+jaGDs5OXenDqew1uK7+1hjrNq5Vq+tbLvrSzigN6uqWRE
ZLhg4hq2xO+whkxNu70/qdeHVIyFi1ew8NPguLDi09rVRBlzqnTVo9b6MVwE5q9YDfdBEBheaHYr
EIlrl4pBjigmAWFyXi4nT62iTJMcDBryhFBbqPxSFR8x8qBeExq8vud5HJpUiEQzragZX1oizWbR
FFK3p6b+3Y9ftO5HlX2u/RWfemMCL6wsnqI56cdRq4r2RP4Ioma4q90Q3SXocuAjy/UExHVurXVc
L/cG4QiVQlFwR1wDdoXF0KaaHgqnM+oTuIPBK8uqJksb6iuPwquQbWlmMTa1LfN5rGwwqjZCgyrd
/Ih8DX/8nh7U5myFf6apOQIiL/5xjyztLq7deSjHlHxlfXLML0O8b6fPY/zl/r4XvuK9L3kzIeaQ
SJR899KhBTrlwrQJmpOVfFcblPSA4yEstwUpDqUhwHXdcBGhWvHWy82igm/Gb1C3JHMhkvuXW3JC
gML3fZLrUeoav/IhPMa2ualQtDR1ZyV2uYLOLo0t3GWZhmqYBUp7clIyGjs51+XKbfJJfqh7SP8R
p0+mh3HEPRz0fLTMraTmTei1XQ3bk2EZfrRHn7gX7XKlmh78qrFsL00i2iPMCPmvTdk38nxQzRQ4
hFaaTepVcz//vb9Qy1PMKECwCYUCsljgXsWUvosAeXYFZpvO/Umb+ngvUQTYJ1P4CMA+PvhTna9d
MjeWSJws7joyS9SVF3s+KotBy9J0ONEaoj5HWSt9bqbMOprRgHCn1Dec73JOwO40vaclpbQpSw32
MjPuPcpiqlfM6iEuS8UzJEk9xhgj9smate9cvoaZF0HpgySswCTgSy/nJZAmfURcZDjFne+4plo8
Gk7dfEPxsn5Cv1pzR3JW28osoiNAeOWhhih5Bdl1fYYESEYUPUHJcM0tvFA+5FpZFOpwigZ9eCAH
8SLRu/lVr8t2G0lj8dpF/mcr0F6Usl/jhXwrSF0eYFFIwPWSU+VZuUTvpuqUpsifjKc4UKvXOvXH
naFqE0WEcPYIEuRdotHu0ilS/+TMKB2ZWY92ZOWU2ywohx9xGucvSaupXjxIEDylxsD7HuUJDd1n
NxnQTUHbEEdX1tYDYh3VY1z2yQsEOoPXOrrv8iKBpqzwDc+Upw9mNDu7Xu6Dg9SbH+ui6r12krcS
AZo7ZC1s+HlerLz7bvhnanIQsUFYJ4LsJU4pD5I6DeVoPIXOz65QN8GEPk/4BTr/g52op9EHtKLu
iMQ+8oX3j+WNY3JheuGiKRXCiz0htJSrxouR+B9rU/k6OslL0z8k0hCvOM6rAFRsdwqwopWPuigc
mZfbvSlhTxnldDwpcYw6gr6JoYUD4uelquYWUutpbXGUSsAEgb67P9Sros3S9mKf63nfWbWVj6fe
mlA5qOgsmNVNn+476UfmW57q+Jspp2FYb5L9EO0s2fbAfGrpGkLs1qS/PS/gMwMav4ydnFiee4ST
We+4c+mwkrmIe6QHpuYvdfeV2/86xoBJCY9LazmHHEq5yxm3JqfRmn7mgMUSFSjfUA5G7dT/vo8g
ChJJEo0HDGD/Syu2FmaOHdvjycyMcx8ixqTTdPNbd+g1/7yyjjemj1KMDvYNf4XvFL9/d5UUVtBC
dmhOp6itDlFouLX9pZqOOp0F0yC5ijM/GI3zmqNlElJ9ZKyTE7qFdWisXznI1bxO9/c/aRkM47t5
KfLqB5NJZmw5x9NY+0ZZRfMp8HWeh93YwLuWtg/RxEV839T1cmIKI2LwXN7L56mDrJCWz9l8SoQq
TET0vfULLd/ct3Ij6OAqwh3RbA/Sl1f4Yo57I5eCqFZOSdC32zSN2mMp64Vb2vqwHyZJPU+Ub6EV
DIJdUGnWxhx0awM/m70x+rlHudm3nhKnyHdBmFXPbZEqe0seLC+sO1RsQqXTzg5UcCsR55tu6eV1
QqYC12KQCQUmvmwX7ssU5XM71k5TkG1IGejbEPnfv3rnmuXOsNx68mIXrRM6e6MNFD3511mcu9ot
17J5N/aE6CGm2IQYDDT14vfvduncFXJgKrl2aglF8/ILEki1swb3uI6q3uiGBSSQhQJMcWkEOqo+
bOJMO9XJZyhadvHUbNMBCZhwLU4RB3g5sXRF8/4S+BKQUZeWIg2y69YstFP6zZQO1rbaT/E+r3ek
f6SHufCGg6G42Rqx343dTsoOOkGgjqANlgRC8RCxnNFsnGrDfJiqSfcMI3G29zf7jZXCYwm9HoFq
QJf3cmiaOkT6mNT2qVX6emMlbepOdf00t9GaIt9NSzgL6krwHRDzXVrS1T5Vx0C1T7EhRRvDitqN
3unZxinoab8/qBszR3OZDAIYahQ6RxZuX9aaNgtjyz5JlY5mNNkn9HXGNS2DmwMSXg+WIRBHSyuW
1GhtOUr2KWu0+tgTr0X42y7+r4WE+Hx/RFe2iBAFmzJlYl78ZOIvJ8+SgjIto9Q5NapcnBM/KLSd
pNojh5o+nDVBw6v+Z7HpQPyDohBdIKAZLs1FdLrYpWVJRMWp60Bw7fjfLW1AjGs/dJmrJfNpqnZ6
19PwVLlB7e/5r20vIXcTrKAtr9aSTxESpm90EqAgF2upIM8aNX0anKeC5ue5qf8mc7BG6Pr20rg4
4RQeZI4BXV9AuSD4vhyw1XZFRjNQeJ6i/ziTR0N/lb6il5o3EKek807Tj0byqQxf8mDy1Po5UOXH
0fRq21kJ1K6cGh8C6JiJJxoG97hYaFnJmibGrZ1bPT6EUQq+vW5L+sms3E0ibeWg3LBG8oV/PD6o
Ry77HSRfkVI6bONz1c8uWxw4U7+R0chMt/f3701DED0T+eGKQcdczi/eq0y62o/Pti09zvNwcLL5
Z2wnnhWstdteQfLYvGDEBRhHgwiE19WlLSNLdZvOtPgcxeFpLL9l817uP3bpvh9/GgQnsunGCpTn
gLpnEiXg1MgLuzWKiPEfU0pP90d+xWz49jkQBZPEI9NK8HL5OXnWKVMj98l5IuDYR02ca67jDKVb
DuGDgwjxh3FEYU91SFXGSkHDnpGEx6E3hkemMvQCo1ntHry60HDACkhJ0dMjiNKEu3l3P9MphCDY
qCdnf0g/IWnzmtjddpJ7V/1U1JqnFfucWiIRS2/LIQyRs5uuhebXryFBRkNSRKbQQL1vqZoKlWoa
tjDinwvzkWfTS5ycq2Qf6sfCOjYq21Ci0C8nK4+wa0dKflhkRWjqA6z4Vqx7N3LoPwKbl3xyJmZz
I8FvWv7twjVgyA2nJUQ2ya0Dm+J6WESQfRjItQFI6xwp9uhVucxTp7elzcrWEs5g4bUQx8YzUlAQ
guwLZ1HGlu4b9pCefTVD4W5XG+Rsw/aYG3tNyiFvmLy0p828GF2ljTa1/dinv8F5bWoQMbr0nPnJ
yjm/Knay28lvcctDTcBP+mLkZmiUht8Cv0vD9KPj28e+qH8Zw87InV9V2XuT77vShMr3H8Rq2mTa
3Z+SWxNPQChY/0QdctmDIklDbvZFmJ3zEQSiMk7TzghgYbtv5YY3o6lb4GNQ9CBxtTjScazng5K1
2TnrU0+rouM0f5qz+KOU/a/GA+CAzk+gd2SLLg9qT8GqD3WT6cwLJN6ObTCubKJbB4K8Fz3qVFAY
yyIsi5R50NQoys41mGWvGcxf/thB0ijla907t0486DO6XZg8boJlBJikIEK6qszP016G/WAwd8l0
GM2zH33o1JM0farkfz/tcPCAXGB4AESWNHmWZs9ZBjD3nPSqgdBKL7mOpB1l9fP9DXGVReSUIxfH
lQ15sqIuN0TpFMFU6HF+1rVP7RFSaJkklvO57Z7i+kOtVivDunHuL8wtwjO/jq05nfL8LBsFLfGT
1m+6sv0TTSPiob1TP2h2sKbafWPPY5OHN3l/dKCWqt1m3yi+MmMzVv7MXboz9NIz5nP0zyBMPAjM
3jrnimAB4vulU/P9TNLTJj8HkdfGzk5BUfczjSc5L1eZ5+T9lXvjqF/4UMzxD75tCt72osLg53YM
yXZWnON0Dp60SI+2fpv0J7XJx408281+CORx0waUjupS1XdVraqeJZnwIwfJuNNJmHqFgchDLWnN
DsJ9je5U3fHGuDSP1TjKgts23KiDabhxGBePctYoB8cfoBAKUCnIzbbb1firXeSM07Ysp+RYx2X8
1FSR4fbglj+nymx5PpMCAG7AiQdh/iFBp3pfZ2js9R0VJqlqN4Gkhg+kU8sHlZTqazPX0EhbXbe/
P2XChS9nTKPSKmTqeXgvpURrlduGXxbnSc+yveYr+U5C78UzLNKaY5Yqu7626s9O2q3t++tkMXsD
eWcicSrnwpFcusNwdrQm03kBdfQ664rXK+reno9DdB6NfVLHm0oW112567PueH/Ut/Y/TRSEydil
2rwwXUr2bFdtXJwH26Zx40sflWdL+OSVu+WWK3lvZ3GBqkanFigLFme/2mnJ5/xV1iXX8r/aghez
/9muUWOK716u5nt7i/3f0noagLgoznX03e4/DFCVOg9JSraL3XN/Cm9cNSRRQNAJMlt+Epf3u9ir
QDQUCImTnys10o+9HZHtt1ERG9L2z31LNycRejeyNfBFXmlm+H1WpHnGoPT+qRgNz6Y6asYhNEm/
SK3+B1SoWcu+vTHxLieSFDC9F8R8cIEuFk5yegLPXsJBhhulRG48dO36R6R/GtTONdJ4G2QH20h2
duEVfrgZCLhj1zjwKnUT6SHoPKJsNdq0ztMkpw9mj0KFAabA/vTvU0O+guifpRDFp8tFsLrZjnwj
Kc55a3vlbO6aMtnMJP0le9iVfrWVq/ALXTAr2/rWNqMjBdI4AieydYttZleZEmpxWZxtwNlNn3lh
/jdyfpnpp9j5cH+Et/zTO1PLGLAri7yuVTy6UWs1/hlmJSUdnm0TiJ02q/WW7nFE6tLsX1lKxc31
3vDiWh4pNuRSU+AYx/zjbHbupDyVVbkZo69p8vv+IG/tcLqgbcFNotA/vJjPRMu72ezr4hz6kVtW
rwUNmcmrbMdb1YlehvRZrv85vczwUMWllC2gpcjeXO4cnjtqaXZJeZ4Vq4H0pzrkRpa5ilbpXops
6KPTGyi+JrO0D8d5PLRhWOwqJ4cHQJuhXDOj3/PgdJum0tuDrfTpIffL/qByz/pKmG3uT9Atfw15
CPl7qtNcVsvI2ZF98mNcFf7o9PTgZNnRTmkLDAopcMewXoOW3nr5cOxFlh9WUJIqi4M1pylat35W
njW72SnDxyT7lhpH34dL4pWCf1f86O1gU9pA2leSg2+dG0vXg1YFYhXAkpFbW7xHujJ3JvZ5eW7n
cusnj7zvP7aa4+mRva3U7mOX/IbxwRwfxvpDlXauc5rTx8lIPZ6URMXDYyjvpQSth+GhT1P4MB+C
2M2kNdqG21Mk0q3k0UmmL/t5Q31sHEce+c4+6PdhPfJUTekoQCJg9uJaTR9CvLU7qmN1aA1jelHj
KdtHWudsKJyoK93FN6MJi9NDq4PIri7hB3pXKV0ileVZL4NtpRwaxNeDY2495JI3f9CsCbWRl+TX
/X15XV3iGKEpIqvUamjIXzpg8jpTO9t5eZYjZQcGuKDJOvidhqVrB8afuhwzrxrt70m+S3I0f+3g
eRgGbyhn7izpawADj14Fh1L622iJa6+SH9xyLDRvUp3mjaYAL7885SXk+aY8duV5KIfvxFeOJzW0
W+t21h7VklZ+LbEB0vSSvpW6otndn523W3K5lVkJcvdwvAgG0Evzrd3lkp1XJSR0M+xw1ZiRKYvt
oPvmEKU/DZXpC+D9jBIMu/vQ9xW8OE6vNcc2jtXSnaygfJT1JvivzDsKomyo/mlU9XIQ1RNYRDMt
+bbyzcKvX32zwMvibUCWL/uOzVgOqlKX2Ufq9FAYCLBXvhvnBGtDsM0+auZj6HtzrXvwoaxcqzf3
MFcqguywHeOfF/dAm4yJFTtqeTazv5b/HNqCXvlDWn6ba9ujArt1TFexmxdnLW68DubYvYKgVFAu
CM3Jy4Wq0qbKrYxtHAGogsvBCn9nq0DoNSOLG9UeU4dsKD5VPQdz4fafGv85GGy3r8tNHB+y9LP2
zTKeEtKEQGE2RckbaOXaE7fa5eLy1gCoQIUfCD3efTFOo/L1dhrK86inOy3rP/XyGjvLjcQI7wqo
e8kooUzBobu0AaOo3I91Vp2VKfQSoPMpwreg0Y9R9hQGcCxZk1fJXwp/ZWy3ppfUj0Cngb+kefvS
blZoNoqVeXVuDIcAOex8TzK0iq6vYBWHKfbDch4N7ii8B+96tCwubdWj1EEeWFfnHH2hqNWfSxQL
LVpypQDvXpWHMpYeVR9iPyc/rRxQcddf2cbRcz3z8CAVdGm78uepGmn7ODvg8Ghc5Za05NAE1BS7
Dr1QYzUVm8aEwjBumnSbj1Ht2dPQHIumhrcRfTn3/hddh6gsuIimyIFTrl++Y32cgzENcnXWcvUj
sLsPZp8z/9avwphQIM4P1rjmKMRaLudApG0wCsMhe/pyDgy1pxV6KKpz38RbK4Q52SyP03AmV6pW
E/KYgUu23UvgOswnVGr8eWXMtzYbzSEiFye6UfTFB2gdSHBKDGw2syMsSk03TE0uWvQ/1sZ6HfvR
pfzOlPiUdw/NuM2KOVFg2+6L+fs4xtysf4Mh/RuUysNs1V6tDU+R6XiyPrljkj02ve4FocV1L+8n
4zCWa5CSW2OnGoCIJuG6fEWL1SWVUyVWWp3pzHflVEaxE2aEfGWGbw0btjyRogP2RMx7OexET+FV
5kF/Nv1+35Sq28jOn1IvD/Tkbu9v4Fsui0QM2BixoLq+JNvRK1mLxs6pz7YvbSu59OTePqdt7Y4Z
KZi5lz4VhQSFZpU8m+HuvvEbLhlQq9CmBQJF7La4ekgtFxbEXDUgmk+F+WuyVi70G/PIQ54WDZSE
aRVbuotSlfNRnrv6TOeipFIAn5/V9DlYw3fc2BQgdcDpvCVEKFpeLlfdTFo3d3N9TsG/y+l2glUV
tYL7c3XTCKEUOVXqfEAvLo00shWlJXi786zXXhXCDk8hdFjrJrk5Y/9jZZn/lqO+NfWOGYuzfmel
kidrfyv1hx3+b1bmnZ1lPBDIUZUO2Jnbo+1DrhHUrhPvy2TNWd2o2uKXKY+qMDfjMJdJTinv4iEu
VPZ3Sp0YggOtJ9OaITQL7MF1IIKEHDDfE1mFn/ve3t9ftdvz+T/WF1sjjfJkqBATOsMA72la7YL4
I9anrRWey/umRIC4uBcEyz4t3/QQCLjH5QbJRz3yiyZt2CCmvNMqKd1Lag/pJ4X5dFBK+LNUWegS
Zs8mIJrtfeu3tqcGXwa1eu4kNBMurYMxKZQCyP55qj+AhN+lfezOU7Fi5cbDU3QhASN5I/QHGX9p
RlLyplPNsjlXkUJ3UNXvCk3dIavwaKjdzgmkpzI7QGNxdMxuE8/azjCkw/2R3oCYiG+gKvlGD0+l
4fIbVAvKEcWumzP0pN9K+9kAdYuU5nZyUhc9m44nd5lLqDaormo1uVsp1ZM0a4ewDna98UkJ157j
wuDVyhO8E/dB5nLFPxUUSPfC2dOcJWneTwjF29OLVv+wgw+KTLf9yhrcXOl31kSM9u5OtsNYlVIg
PGepLWks6hJ3Ms+ZWqzt51tHRzxJ/u+olmFGKksxsWZzbn1Xzz859uy26td81UNcJzRZToqY5LM1
SO+W8Wwvl3rY0TR4JjiHal/dBuER4g63UfTtZKxM3u1B/Y+xxd6JssLIjABjqL87zrfA/kzpTSP5
dn+P3vIFouJGZznQOdStL9dorAouxXFqzxXxv5z/6o2vPXinYdzLySc1eEyKr/cNXh9MAbcS72aH
9z5SRIurPNL6WTUCqSAqrbxoyDeNUbkViGWQqY58SJ7irtobSeQawAX+tY0PIkRRVRdtMkBg1GVz
nT0FQZQUpDpS5zMBS1y3btOr/zqnQNyhrKU/hXAJnrDF0gXtZMizafJO7j6Mx+DYmTvL3yvSo5b2
qAivoOWuTtnCmljhd6csTaQumWSjBGx0VvzOG/TIrdQ1fOU1PlCYIcIWYGNWz1lsFCt3/Nh37PKM
Cr3oEzArL7WqhzGQJZc3hn4atP/D2XntyI0s3fqJCNCbW7JMe4kttdwNIc1I9J5Mmqc/H/Uf7Oli
E0VIwGBmAAGKymRkZGTEirUS0Mc8pG5yuyjPqqRKRzvrtVMzdfdcZLVLZWE4REvL8LpLvTmXy08D
ErO8agEVrQvjU5YgzJEgG9vGvGaq4qQRzTLDHVr5UQt3jL0tv1xaWyc+fW2ETd9iLauYrIIrVE86
D90KLy3tR7kUbkMpqEsil7NbW8rN9bW+SYRX1lefQeqGOetmq/INKYDry5wDL7aqvY7k4qEX9wRW
QIdQ2SYwGPCIXPqUTXZgi4A12vl5rm4S40ZIDATd5jQ2rJ3TsmmLQtpCiKhArbO6JeQ5McsokShn
WRMCYrU3Bo+2eGhl+aYuk48gfvceTZufkPl+pCBMMgRqWpfL06op6Z0xrX2DgXBGKP+1mg/1oByr
FCWlQ2Mpx3YauqWHcWQM27/+Bd++o5bNRXCAWwQiQXrLl9aLCeaWvOETRjrs5uUvINGHUu8+Rkbp
j4n0KCyUgofw2Zz32NLe3Cm/LS8DAwzfUd9apV5zWeaKkYa139XyuYOeRfretM4ZmqHb62vcikkg
BRS0NhBAgUHvcolJ1MCr0fDwlzO0CMPa1rzIbuj90p3ZOY9vDwSnGaw8/EULbfm6eC36Seh2qdR+
NmezN1q1SZbR7emkbbgM5bLfxE+8q2j6rE6ElGUm95FV+9HHtk/ccrTdITvDPDtFmmcGp7E+2flT
Jn26vpG/WdYuTyJ2cRTQ+twpTAVc7uTYoV+rtDHPgkalQR+RQRojCU4sV9IZWgGV7puZMN+aDoeB
QXmGytAtcGymqmWRvYAWhAgrbKpnTY/GY1PIH2fYOG8mpK68QR7yUy7VpzqQyWJ0+bnUw+gxnSwN
Oo9sgJNAF6e4sRVXsqRm58O9yTyg2GC0Z2nYkae/adjPcy1sLYt40mvNMWmiI9j0Uwnz6nvqUT2q
dK7ai+P17dxyFlqDjgmzHB2pdUJugHlO7bzi/T07IF1lBmK7Wa53uky/Kc/XHw06WaD7dL5J/lfx
RSqaEnKLsvFV4z6Mss/j1HqAMxfOXMoM565KDqbkQKkzHGQ06cJwfopm5nSQd7DjfzQz5ysyXVJ6
FXXBNHtXDQzD0q+r6i/X9+NtQNBA4jJhBRU1We36Lku1vKKDmTd+nn6Yx/vwJWDgRdmZ93x7PWOE
u506N5oab3gn6JuOs2NTu1GD93U3PySx8PpIv6M2eXCineHet5EHYwxMAEhlOh5G78vzUgQOs/9p
QyHHkj01rW/kJCBJ2SOe3jRD/4UJwKV6vy6jRx1HR23lxu+gujjMpR1TsdfkG8Z79zgmN7ePx9oi
UQC9//oh22iQhYy60vitehc7MtQsNwiYu1n4Oex2Nm/rSNIbYHCd+UlK9qsgF8d1HSYwsvh9LP2b
LwTPkRshIt/QwVaoqcrVZ7new5ZtGqVNwEwCQEomMS6/WDmXIYhnCh9Wfw4COPxE7ELwU3oa+UZu
ndP+3+tOv7WhXEn/3yAQzkuDwWB2VT5LbKgUSB8Mp/4eKd2haurctfKhYM5as3faEZsm4bSmHEE4
ILW6NNlYdVgkSyGgTm/1Y0aA6xRg0ucw353jWf6qdeyBiQ2aSRgQFoe5NAUZukKThyf+NH6LSU69
RD+pqXlQjNvINk61/Ow0e6T2W2EVbBHPKnJGuMtXy7MjtdOUsm59urs09buD8qfscnTOmc9cBnuX
kiZ918tVod9ZFroytuRMz0nxbWxvMpDDTnRk4vAYhYWnR3vVi7d5KSahYvk9TswVvHzTV+8qW0oT
fWq01o9D4876kpT9WXnOoHyEGuATb5Gd63DP3PLnr8y1YdZbQaC3vtxObgDDuqghv0iL7432qKj3
FQ/k68dg0yA9KfomQJjfIDOysLSkvlJayvnGfArt1Ca9sNMzcrr5jTOM3bHsaCgEiM3shJmt4Ekq
s1QAaErxartcqt1oCWRPJjvb9kvmFLWn0EryQxl22eH6Irc8cxlJWAbB6YGtHxciqsepCeLOz6ay
PnaDWrhWSBC9bmXrGn1tZfkVr76dpsxKKjtJ55tZ4MaJcdSj5zB80eG3+QtD3DkLhgRmvnWbwuyE
4XRB3/mNXHuqFB008RIrnztnz9DGvqGK5izjFCBFAa9criiunCbtrEigzZ7MRzntiycrCNM/bUYz
qrUM5RhoTy0wwVWsElkwRKGArpmQ+wKmwZ8jBJ2M6Hx91zb8jWrPMiICJQJzm6sXZp4VTqNVVueL
uHDpR7rsmqbsUXtsxHjAecyhIVaCM6wHrISsB5MT570fmchiSn2ReNXQ/hKAqk45IzoP1WC2O0Fj
c2VUZEhmqHvAqHX5mdIkV5VairAZ/+iid1r+JMU7L5AN3+aBRVMMpi3my+2VCdj82tEGWOO3Ms2P
bDDUg1SBGutR5Dm0QF92XHzD8zS647wb6ZLB+rfyCeAQzqRGRu8XrVOfps6c4a2Ame66S2x9LM4Q
jJDwKNHwW7mEEcxWYKZDT4ED2pWgeShnw9Oelbo62VnxfN3Y1uOREQpC2m8UGLMUl5+prYQchbEx
+A6atE9RlxsHR2pUn1kl40bi4eVFtQNZWi2pp0yO1TuhmuLUpHCjXP8lW8sGyM78H3nIwsZx+UNq
PaH/aCWDr3RmcdYlAKuNMh7Mrviomum7Cffe8dCNci+QIcpIDEIycQHP4KVJp63a1tEl4ZtzzN0J
Eu7QKHF8cqq0o79VlU99V8gHcgvpifumus9Dh7e1DKRatqQ9gc6NZPPi16yuHomqxCgGU/hjJ1cH
DcHuozAdyYPOoziMqRbf9ZXGlEvf9neKCPcgGRt3LnAMkglQlgsH2sq8U3dxmef54BdctFZjf7Pa
xy43vbn7NdfzTRTIe8qnmwt+ZXEVyBlTctBtxGIWIVEhvtYvadDcLHMGUC1ZD1P0+bqHbYQLKobM
JlJeoru3vnBLoMBFYJajP8NwWPiDM7rBRJFiTyN0I/LpFHsY+mOk9e1EimYJw4C2evQTGGP7GsqJ
dL4rlC/XV7NhhfYdKtJAVykyrZ95NoClJlOHyUdE5QEJ2/EQ6tlR6to9ToaNqMdtiy4cmDDG5daV
OXnowhm+ntlPhCndQcPdHupKrXcSr7dWluY2KrhEAI3/rs5ibQ5TDf+e8KW4BHDWuPoeDufthmGB
JhlvOTDjPO0vT3sdhVIYBrhbO9VHpwYPbVmJh/DdXlhZHmmXz5zFEDkQrWRyu7Vya0paKpSxG3x5
epS06KEuocqak+elg6S61fy1iH4Gwz8IMe/cT1srXBD4JuVN9tJYHSgtFJHCPNjoN1ONHmPH9F3p
dfav64638aXA4lJ6hxoAtsm12kMrJNQnEcL05fBdVSVuP/+4buBtJOIrAR3nb4dcnhfA5YdShEga
swhlv7HK4Vglss5r3xzfg1g6FPmiF4R2xnEcjHznMtwybFN/42EFkog74dKw1RpKls6xDNrXhp7m
ZI7oh0jeKHuxoB+d7TGFbnwven58KQa5qMmtm0OxHaSDLqLZr8felYcbMxXuOJ2v7+ZycFbeyAAA
1S3O8DKfsTpYKcUUjms+++V0k7c/Ik1HAPjdUhY2yh1TbwMsk/E87KmmoXn2hr1uqopx0JxmBqxt
n8ZMPM+DeRjQ17Gk+fb6qjacUEc7ikIpGwhz5ypboHLZ2LEsZF/kmeNZvRwdmqaudo7yxgeiB8N8
H9QGvLfXdDSBlUHy7oyyH+aDV2T+HNaetUfcsrjz6gMBtoUeEZ+Hh2athpjGjdQFkib7dX6cZtSs
EWMPM9Qwz5oG5V0eHFX5+/Xd2/hQYL1g24WXBqKNNc0g+NYgTQ1J9vvRQEihzSFfTIbZTc36tksd
eedjbbggjToofaCngb19PWkdKLWu12at+PlTYxRebVmnQLm3gZeMxd6I+pYtWCRUgxDIM34NhCh7
1anawFR8asZxPB7aMfbiNHpXqffDh+u7+Jbag0l1pnShTtYRmqV3dRkvtEnpkyZrVb+S9HMwPkZS
COVT45qwmlXyj6l1YfyF2UA56UX5mIngKEfFcR6q2z5SnqpQnOTA+Xz9R23EsNe/ac1/1hsMnJVj
pfppFR/n+DAGJ8m86/Rzbr/0erdzQDYahkvli8IXKFK+7nquaYzsmdZdKvuSeZOFuRtoH+MmO0DH
Y+VPqfRCI4/pptP1NW4cfq4H5EAWsbO30o5x2ehDZxWK3+VT5A6WGBkzC7SdaLbhSRdWlkP0qnJi
5bqw5jZR/GVdpcHwhtJBkT97oTq5WrIDldiytmhFEgh4lDCUc2ktpxoVpbVQ/BY9YXjH1eCRUbqx
O+TtjodsHP7lybNoKFNgNtaVDdVIKzkIdcWPG+toJCKFXTkRUNKCKCyyvaLvhj9S1VCJNijwalx2
l+uqjaEYjClQfGdoD4EZPjFonhgfFfFNkVCnGfzrrrHxpiO1Y3wBZir6dtSHLu0NjZVmRUZnXKXW
VYuPc/lLKzqvUKZbwziOpXSyA5g90wcndR5EMO44zVvWO+Lb0qdAQ2lJZtdXRmJ1mWmHNecv/3dK
ws8TbF9Qvd9KnXlXWZo7AT1JG+1M5nRKFPl7O05eaIrbuvRhuHqJT9FD9cyU5vVteTvmtfwsg3jP
uVly4FWo6jPELGqLd33ZNQctw6b+vrF9ZThl9tckiY4RxVZaKunP3nGR8BYNqNnsRUD/2co/YaN9
SBhnCZy9H7YVQPhhYC6Bkzkwi6y+V1ZAdw9MiP3iXTGhRZGE0yGJK9ey+mPY2+6kw0yQTed2V6Vl
I4xYpCqUYBdZd8i8Ll1FqYdM7+xB9fsezTghiRqgsLSnWLJ13Bgygc0EloJljuzSyjAYSgEoRvX1
+tM4JAejnakyaKeg2KP52Qghy98PThfE0dtY3CaxFqGyrfrFrB3SPDyAaICjInRjWCMq+3jdpbat
kSXbKikz79DLdeXhqDGoz4fLE9s61UbsHEOm4U4jHHTuSDXhlzRExZ9nEgiwwUBDG+k3EPrSaGya
aWRZk0pj/pNRWAfQqsdeehy6/mwWewWZDVwZtwuvRdLn5b2znqHXm6jvEH1VfUWajyUCUD3kB2ao
HWd5OjB87AVmdWPGT2H83amSu374t1JuBo3Z+WnYOcBbXkTNgmlensbMua12ezQHpZ7VWfXt6dZp
Pw/iY2J9mPaoujet6FQTLCBP3DirKKGIybHGDkZROcneK2J81Jq8PBt29yNwzD3Aw1sIMjFpmdaA
K4qWwZsxlMlM8jIlYvl5S1G6OTvpCRTwyWjTu1FuP4TxcyH+qZxj1+vu7MhHNesOWW7x/9bBqvf4
kDfWzgnVl9eEzKt9LcYzF8NYJEWm+2V+dsYBdovcNcaPELBcPzdvsfxggV4bWm1yGBhakY0phvR7
aQBLEaaHqUcN1RkftCL9MNnPcAE0ym2hIr0xZ5/yVtrRkdl41zClSaLBvczrZv3wTCwxV4DXdH8u
gvAYd6W4CZJG9koddPf15W4E2dem1jAOlDhjuU5G3c9L+UEas48p9F/XTWx9uWVUAEwXoEDenaug
ANtwlce67stFZzy3Kt3XfCil2xGZ05O+X6DfsscnpMjDq5CZuZW9AnUYY+D0+GIqjo3RHUzrpTL0
Q9jt9KC29u61oeWHvMpAlV5OE+IBe1fDqlDE7mD717duyxE46uDhiHAAx5df8MqC3TeZGNXW8OnT
1Oh3WkBldyA2W8ec2vx/NlbbhaBFZcl5Y2BgPE6VF7W3jpTeK0F7muTbSgWhOldPTnbox/eOIe76
5l3VvwzyqWEG4fpyt77c65+y2lB5YbDNwRhwQ2bHUm29ZVNj+OudvVt/c2O5pEjkoaIG0XW5sZPR
TrwZ2dgsg8SmQGHrRU12SqZbuS41ZrI6msjLePrKiGPWNbPGluEHeZdlbqq05JmVQdXRasShDLTw
QVXEs9BzKwPhHN9qAWMIZW9VD7Ye7UHLNzeXi5lpP6g1QZhfLhk2pGCqodDyS1V3rfk+iN5nQeL9
3da+srOq0sU9QC1ZOIbfpJWbJ990WLiEtJNobB09uor/W8zqYJR9WIRRgxEW0ur/DPYe0Hdrt9gp
9KUgB2VycXULBA6oEdlpTD9y/mmUGcDf11nree39+mOXpzfwOyzClEZJ9fKrBBCziFgvsBNBk9Ii
mXBE5ak5lmlcPzJms7euraLIUmWkvcLEGlit1eexqrZrEjk2/UH+qrYw+FtP1nBftMVTFoWeCfth
OpnvY/OcmG5uWDd2dyte9BTij2Oxx+q5sclI5/3fZYvG3rq01uvlnBTwC/kBr568fJaa4GA1T860
h7zfcJcLQyvf75versAs4C5m6NJMhL/1z69sHIVixzKbTya4Knim9KTlOVi+ozq6VUI5uvWN4Pm6
s2xELZyENyL1HCAw684FZJWdHVS9CX3DmZ6wG0fP0MjuBOGNlrNBx5m8WqaHYL7hLhNVFxkTr3e/
zpLpYTCCFwkSm4OoQRZZWSFDZ+xEUKHqRnWrCNs+p3MK7ysAoPT05+ulDAI2guC5gPwuD4cGUnIq
RWb5ivNiGQhnmqf6b7oygDsY64GzYWHlWN9/8TAOtdVZFJFvITHR1Pug3cHwbfn5axPrdfRhlSol
JhyNmlGkfO+rL30GYl/ZgQ/vGVoeha/yhUiJRkYAasvXmq9pZB9m8RL2vuj3eo57dtY3mxSYst33
2Glv58H4kIfTUxXHP4W8k2JtefzrnVuFYaOwM9EEpYXHM6A3um1kw9j/6y/c7D8PWOfA8TBkgVJW
lp/I9DURqhLxXR4crhtZtuSyjUA1j24jKT1NCdz58tNYfReY2eRQaEPf7EhEUj0znbRjU86OF4Nl
j+Iwuonsbq/C93YLlxl/UJCwvpCMrites9ZlPeoSmo+6nhcl7yyanAgX/vnqGMiDGZO0G8q2VfjT
klGzAr3RfHv4bgHGGqitxw9pcNsNR1Hugebe1jZ4/HB3MYEMXT+Z1eVeym1TC0sdNZ9uICNkSXxU
+6w96rF1qCDCnjuxU/196+8YJN7yz/I6XGsGOuPY0IBRNH8Yj0nvN8Dsi+wudPYUNd/eU4sd2iO0
wKlGrfmQtRByxZJOl9+AtvF4AtquFip7sOnt1fxnZXWoqngwANKrGmwewjXa81I4H0N4ZKadcLTl
evQ16UJDXkVZc3XtZm1eJwnEQL4uyV5e9m5cGm5g7ljZXs5/VlYZTTjWtZF3LId20GlInxoNoQGl
cWtzJ6HfW87KyaWIN3vJ0LiP97l98RzVn2zr2/WDtOUB5kI4zuOfG2+dD87THBudxkFCGlq/T/JY
vFuYOnb6QlvBiJc4A+Y8k0kRVh+mdPohU+dO93vngx2+M5g9fHagM6lU8SGUtNqN1XHcSdm3Di1M
Zsvbg1gkr3EqWl31iUBVwIdv8Wg3PyGemnPoQ8V0QNDydH0bt3zitbFVhLCDsc2SSsIn1Mcq/qpX
txHK5caOQ2wtCa7+5QUJUQ5Vucs4JImum5Gb0311SD4Z43F2UE97UMzopqONcH1FW7Z+F+ARlGE2
aP3JtKyOe2KQzhRZLL6ZZe6G2r95J45JtbN3Gy6I64ETIM+UIYtfjsGrJELVw0m3x8T0w2BubocM
2ZAkS5s/X88S5RgYAbVEqFud2obRsKYPU9KuogfkJQxfKI1XmhBASkHyw4jDL9c3cMMlAD5D0LJ0
g6n2rz6WMeupCerV8itOH0wtueFZtXGf0Wr3jEm++QtrgNh+07tSx1s5YJcOUHu2WJs6A/okEdKp
PCBiMPbeqM72DxNIxJ4+x7KCVYqxUEkipARhEgdtFdf7PtYmfeaWkmqGlzVvzl2puE0K+6kMkndN
uNfn3YiHKlEEiC8jWvA0rtZYI8Lu5K2h+YEyHMzyex6N3jzuAZU3v9srK6vvVmjdXNclcUOdbzSh
uEUfMjUuIP7YuUf2lrPavkQeUyNhAsdX9Lk/5Ur53RwyGl1BvadMtvEIB9vBp4JKgBivyOud04ao
7JNQh1Z3POuzL03x+zoU9wW1kqx7cjRPnUq3ToubxhZwb77TkGoMPbSq5jzzjLrWdh59y9reuA7j
Kkz0Leyn67HDQs0bOagCDezlY+cEv6ZM9eKnyDzPgV+11LvTIfyLEwI8YGkWQegCv9llmIE+gtmi
vKIEp6muJRcnkX7Ip58RZCbXj+LGd6WAA+nUwqBJsWWJd6/iGfqvltxJlHIm6cmWfDoGwtx5/W/4
6IWJ5Se8MpHMU5W0Wsfrf57js12YtxT+xCFIoBIg2pQ7K9qI0AtydcHqQDDOLX5pLhQD/Ch2wL1T
xuG9Q3nd1Ypgjwdna99UhbK9Bd0L8WR1Hmw0X+JOpIYfdgnZfELTGXqIXU79jYuNVgdZ9YI+WBRm
LhfTmiTxkyiocevHhPn5rIDPQypp5r3IY3O+7gsbfr7A9hmHBhZEU2u1czlA2UzPqDAHjjgzNOQN
4tA1P4rppc2ik4zGevrpLyz+poBfZCwgFbxcXuUModBLLE6h+qJFUXrX59pL23SWx3QEd1AWR7di
kiRGQeGQvW58yy9hLaG+zwajL7MyXpO8BLLUccYQfM3Vb2MfuVnQeqnjXze0+RGZ+UFxi2cZU9mX
qzQZ+jL1mUqe1GXHTv7Zad+t5rnrh9Mw7GzoBiTB5BxTucdlQGaaq8PW2VaSKSmlNltMp2SoX0Kz
RUrtZ1nkHrUrr5XGcxsG7+m375y7re2kk06bFx1yRmpXw4o9+MmwdGaYiMwCsWy0HNUh8IzOeWcr
8a/rO/pWgxXFpdfGVt+uQ1OSeXtoj0x4LmM0UExZPuZGVj1YQnH+UQBv3sRabL53UnEn8rl6lNo+
/Tahq3aKFHvu3YDUNfTaVN0DsW3uA61Ylf4wkNK1TyfRoAyjnaHFUpf/TN03NexhCsi/5cFuN3ZZ
5epiomYBEgrqZcQU12NrSVDX/xdZywlhg/kgKYegsG66Di5IxY2K2oVW+Gc35idV+X79C2zFP6Kf
DNrdBMC/loPp7LmdwNxYvl0+hRE04Ord3zz3NAiFgOjRqqQEvkoEMiPrqKhS3wry+xIwYr83l715
Wog6TMghCgRyYPmWr66mSSlyexTo5shSeAZrfJs5aJbYkpdC/l6HXjPKt3EzeAlsl9f3b8tLmP0i
54YajU+3CuwU1XhhLqelDI7MWxyU1nI7/Q5qhp0otwTttY+8MvR7C14t0cmElAoY23wzgiVBeIrx
IClUTiSY8NBMdrSdatCWY4CHAKgFDfgCLb3c0l5rJlupHNOvKsOVnZIJ2MBNm78o3EEZ9j8z68lv
pZu1IZkxEzWW/S5vleFmHMZ/YCrauRS30gm4s5kBJJ0H+7CKNBKMMTVVQsvvrNDNu8Qbmuz0577A
zCnYc57KMNiol1s2zRrDtHPIWZLATg6tB1QmV+GtKKQ/j9G4G90LRtT4OGvA2lSNkUS6Z/qW/Gkg
MZqb+0Bx52JPCmjjxruws3KCoBvnPk9YUdbcWvazDWtTb+UHS/Unq98p12w43H+2GCda3TvO0KP/
szic3GmuOt5INorg+s0ffyKYPBZcGg86JixWC5qnSDgwXvwOFLAKaQVM6tHceEoDULpRrT1W4w2v
A8qk4G70P5l/WKViTqfYga3yQq67f0rFBAL64fqCNnftlYHVgpJwnuWA3jqyel/T7KnVIi6p2+s2
NmIci6C/T10Bhtl1VT+F+7qtpsLyje5WMX5V8wO6Cm3q7ES45aeuItyFmVUQ14WmSE3PUjIzDo5G
U6ZnJ6d4W5RK7LXt9L0ve+O2NkvnQ5RVO+FuoyEIjIbZQwqGrPKNEr3m9FEwF6PtG0nrqWK6KYSr
zy88DVxba26i6IOaf+8NgAx7GkAbEIpL06vQpNZSPccWpjVsKlp31zTzWYnSA6Nhwz+FnnlhMB5D
Tb8pHGR6gmynwre9duS+6AzCQQOVymXgGtJEVmuR2mDZy1M/hndTFt3xWj12tEb14F41o/tkGbNK
7PK5TL9cd6+tM8IlQ+5DzXSZar60Xmd6iiLiZPuqQC44y9TUi2V5L8nauD/p2TiLPAx032BuL60w
IZCVeQ3ceOEgGJuvSZmdBsgyEnie4tPQ/7q+qK3MlgowZIrkVswIrF98RmKm0hjIwJvBwI4fUvtQ
lkgI3oB7v4Fd9dCZzWG2P0pifKlqt0EOTTh7FfCt8A2uA+gPjzKHq/xyzamBHGw4UeSUBvM4OOIm
JLvuw2Nlmrfh3uz0VpQAS8kDDIs0mleRyOprM20HOurZWA0nu6Cjk7WacZurlXlS7XzvbtqKfLz3
gHhQBVxmKi8XN01SKCH/yzvFAesgG5XmUhVFeC5Rd9oVmytDHZbX0IJ6MFY3ky0y9GAFK5tEd9O1
FljwoVTcOnyIYnPngtoAyeOer4ytzqLRAWxqSTX9UYmNxB2mzLypjNJOXYAj5WGWZwH1id4etDAu
j8qYHw01KV2tQ6c2KGW3mIGvDhoUC0NgKe/ttqqPY1Zrd6T5xY00JQmKfu1OFrx1hJetoTckwx62
JpmLaHnJTW6CpiinF1lTb9mtnQC9bYKMx4HXY5m7ufzcaVQXE91S048z82el1N8medpj9dg6L0sf
GZj1QpW5HiRSw7Qdu85g743Bo11+pv1/P9qBFyrNuVOjnb7/ll9RFVxeD7QgkDq+XBJUWHlcQgLj
z/mgPBpaRrtjcoazrkbTj2wchX89Jm3ag95tkYLmjnNW4cDpp9YUDlljpJmuMc2nuC3dtnxsneJ0
3dLWx+K8MNXHwsi1Vk6cS1A9gX4lPxVWfAJnIzzTrPcYyTfXQ7atLWBxRsNXEaBqjak0qyX3KYZz
qpa3nVC9ueJ5lDk7KdDmgl6ZWuVxthHHymjSyIFgVBxiGHNcOzf3KFK2QhpZIg8iA7ScsX7jqUvD
OoxiIDQBzEKSiRxIZM3iZDvB3ltlz9TqC4EGEfSllmy7NM9DbtpuHyMnk43zToK69TZnbp9hSLoA
UAWs2dSDqhtTU094FRXvE/FLssAqZ+dsPMVW6iLWenTi9+EeEGXTNaiA0rEkb0ULenW0FKdOnASj
RlXe5f0yZ1S+1yP93jDb57/wda75hV93kcNZuUZUB8MkMuBIsp49aRFNFbncuRS2VsOzlawUrBrD
nqurtctCs3Hy0fJF3d0OTnNKgvBTFckPaNL9uL6arRD4ypS52rhssNN6tjGV6u2dYf6Mtc9qX58c
Bk+SfMfW1rJg1oJumocf86vLn78qaTCsq1RKTpRQ+/whju/UkNG0sfYkECHXV7VhiVL4MlJC+kf+
t7IUIlQK4T0ZdlXNhccL4ovCZKrdQRduO/XeS3ZjD8m6qERRkuKrrUsnwGq1SWsixx/b+FzMDrc2
HLDeJJXemPY/cy3IdhxkIzyh6LyQUWlUEfX1xVWAIar7sXR8w8x+1nEee/koOd71TdwIGYw0cjfS
xuJ+/J3xvvpcucLlaMe94ytg5V05UUO3NeOPlW6crxva2j8KNfC/gH2G83Dlg4ET1XOkNc6iq9wW
d04jnUyMZSUiw9rn67Y2F+VQhF5I3vn3yjPILKvJaSbHD/tn0C6F8pj2O5nLlvPxDvifiWW5r/Yt
TaKY0X7Bvjm6R/n3hFYxZBLFIR72OOu2do6cfknDqduRKV6aUsc4r4ea1Qjrh0i0u/KlyRp3rr6T
6/zFkaJhTaMJknqKn6uPNKDuDQmr7PhW/NC092r9MH425X+vf52NkgDcZzDFEwvAUawragxsSq3N
EIM/DN/a+JOiv+TOYWhRGwnfqXoKI9HOt9rcwFcGVymSMAbDDtXZAT+BbqeZHWXlSzq/Z2xI1O3O
od1yPSjDSAAB3L0lmyqFrExGYDi+qfvt8FGU74d6bzZ+y/dIwxbPloGgr6XsZxNq3RweOV+ogwff
kFGiLKr/UtXv1z/U1loYrV4gnw5PwDW5WxFnbae0iuMHUZcegF5V0GjK+WOhFufrljZXxIg6aSUE
LcxFXrp42FGDnvUAv9M+ybrilvFz7pDR7jjCxgw1qHA6ItS8VJrPb6Jd3iGRK8sBHMVGcmLp7a2t
dK3X6BDXdXVUPChZ8hlCveZItWH2BmuQ7orSKs59rkjvkkkRB32O5nMeafJREykwAw0yHhWNT7cz
FPN4fV+WNGNVPfvd/WQ0k2lYY438qXVrGjumKnwGUx6DJnxfSA9F8CET4mxQvJ+cr9ftbeV1rw2u
SR5kiYUoRhD4kaH+6wSK5S4clQ1vSxq1bpwqJHcBvB6p2+h7L6ctdwPksPQlKBy9cTd7ztIp1WzH
j4fvMDq5UvfDrvZeg1ueBlfhAmYmjaQLeOlp1pDZWtwlgZ9PVrYQ/KdnJdW+dmj1utTeq52AuhF6
YBldmCthF4a5a/k5r64JZYA+oos4qobxrMa/6h4d1PjZjOAbSnZ8ZSOskq8uTU38BNbHVex2qhnk
WZVJPkPvB71MzlE+eYp4mARDI4mnp2hzlnsXxsY3I3VliTTpGHRfh4i6kSDvn3TJTwb1LAAXB4V6
ctKdpb21skBFKHlxI/0W4bzcxVCpjXGs+Giq06I/o7uaI1xV36kIvc23Lq2sXk+VHigObenAN4vB
C/TyEO0NJr91vsUC3SSY2CmprTPWQF5gKUMRICDHNPcXiEAPUveYi/fXT/H2dv1nZnHKV07XD3Ie
aHGJjxdScx87+nynBMVNWTDefN3SW/emtEzfhXcg3ON4+KWlPG657ITqLOD5PLA9WT5ZNO6TNnFT
bedm3ShoW9BWYouRGgYR1uxdjTZ2uVJVfJ/ulPfv5El4hv4wDbknZSczfZ+pH8NBOmVOuVMI27g2
FssLk+Vvqos1XJBUsmorg+9Wtj+U5KXR3MKa3So/VeZZ1Z7n6NTWADli+13wvmhOsnSULIau38lR
+kUP7I9NvjdH8Paw84vYDBkqY7Z/PV4bBcLQYmqHwO2/FWJ0Y9MT5R0he3xR+8gLd77zxtGgi/Nb
WA8kL2fw8jtTtGg6srnADzNCSSMg4YW1Y087dcNvl5QQHhFGWiDxXv78ld8OkhzOw9CyzSgiB+mR
9ANh5E/XXXZj5wAIE5HJIwwQEstSXxkprTgdJIkwOdfjyWm9THyKwE9x31TTYZr+ya1/rxvcuFMR
XaJuZtGKgqVqXStRtEHviq6RfKtsx+ZYS8qiBguIGVnruRt/IG+fqC5I3PyjRMG792qAVUg0tZ3z
553LxYHha1tK+qgarRZvtKJGddqQfCU36MbV9fcRPfWdJ+UGDwFWllDNW4VGyZtXxCRGZyo1Fmxn
rqrmt7pVHBhYdbXJ9pzulBXHtnu0tfQdYNJTL4GkH47XN33LlWCVBPMKAh/GxNVCq2ZKjcCxJF+q
vrT2e20qoEf846SV5yUTIialUDRY1u+yeeiVYVby8DkJ4Q83D2n16MyJ16c7SdnWWl7bWQVZCx3Z
tjOz8DlKgIZM9V29jCFUO+F1I5RfrGZ1acRz3YaGmbKaZKZKebcwNximWyDHJ/Z2btNDrIUFmzBO
eW09DlqPjFSg1h0+z+XX/0fal/bICTNb/yIk9uUr0OtsGXpmsnxBmUwCNgbMauDX38PovW+63TyN
8lxFSUaKlMJ2uVzLqVPM2DAzpJq7x5S+L5Z5SDkLaf3FYpU/PIN04dAN1RpCZeEltsA8CmcTOQ/M
55AMmlAsvYwnM4nm8F0xwKxmPDos3a123iyZG4znAg4LaOnZhbk0N15euE5K6jRqv4zk2JDfQ33X
csyAS36CjiBWyVrZd3bzLkMGMOz+FSi7gcVk1WattmlU2DbG7/6uFLop5gXGGFer3pcaxi+RiDPa
rLi617EKBCO5g7E2iHzhX1+udE7cO90EwVnNt5lr4T38KlCHGE0khR9czA+6fcWXjvBcnhQzlm0O
A+k0aeR1mt+Mz1MW+xgrO66iNpduBt4+hKYw3/hBWlhl6cbQFCKN9GxvjV95c5fav4Rb+rVzDzAB
fJ4yedCbua9Km34MxalRQMzV70i1YnCWDMH5h0grdkiqAq2qp1Hd37HkR6O/pcOK+iyLwMSseUSX
o+vzv5+9jsyjw5TqRhpx6Ekb64GalX7br6Vul3QFCWJQWCBOQaeJtJKh0w3q2eDhadNQK38MvHrT
8j2NWqf9mbkv/64o58Kku46pUHUmWjeFn+bCnzDvMu0LusD1Zo11dUkjzwVJj06VayhdN04aEZKF
fPytgfPObDTElWtM7vL+AQSOd2fGXSIe9nBcl8fktLjNRgxK86rYeFTdNlrIqy0AKWE6bbx45Wm4
8rxlcdLb0GkmBdI9E88mLDWS3noRaun75PxK7Ei3tdAdP0aytchKKVW+eCg6o4Ee/uBnuwCm9l6u
UucWsazYUJ+nutoyxaS+6YqoHpQ8KJvs0BL1z21NWRIItxoh9Fy6AFT7UmCu1XVvZ7kGTJTnVwWI
J9U3p8382CJBT5IVA7YkDV41chAzCSxe+EtpuigdEBNw7XnISBFYjfMeF+o2rt1vXT9iAIu55v3J
b5GDaz33koBAHME6YCyXAjEDrGw4wK3Pk5oF4BK/L4zpTVXKI9p1A4xi+WJU8aat1uYAzcd0/iJJ
YuXq00icxB4ziEU284+XZoGnNm+3D25NhGSiKdpOEU+k8bPI9GPO2i1KDZvbImTLONfPADFEYhDX
CO140mnVPEl555Ak8pJ8OzkeOHS1Pam/3pZyfUSXUmadObO/oJcnfczgU6oD2N0xN7AwvCDXToxl
hxTBZ+s9oARwui10bWmztTkTykge630LoUaHtpIEUKISNObaym2eN+hSDbC0ma0TOCJgIxwpPzVm
5sQHC1LMovGNGnzHjQhEd2R0ra6/uB6w14PPDyk+QHcv1yOsohsaXiSRBbrCwkPTcxWuvpRXYR0U
AlmcuXCLC4WUpSSlUrjqmoORRGJwAGVMFL9x0JnDvjTbIks/G4IyzWYhGiqfb5/XtbZDMtQLDiUS
EuC/ulwfqFTNpug87GSq53A7MDVioKazvS1lYRcRKMKfgxeA1kw5tWcXZgK64xj+lV4c0GDot1py
yOwVEq8FrbiQIl2rREn1LEVxMNJcF4N0X7l9TFu+VaqVPrerkGM+LmRGEXIg+kfkPy/3TMkHg1PD
zOFyGPHPrMu3LkhGrOKZD3+q+jFvfnSq5o/WQQyAwva7Jv/XruFP+Uj/AaSDTUVrwaV8ABiBcUoK
gvdLC1OLhMXwOp6Ailzzi5fObUZdznhIED7IFNx6kruNl8LHp/G0K3rnQe2VvWN+ua0dS+eGzgwX
mV+UqJGBulzOAFiIy9KBRJpF0PbsgFb4qVEBbeMrybdFQa6KsAKtduhgkowTRrbUTueOJLLcXcPs
w6BuUpUHzhCvpC2WbhWGnCKRCS6QmbRHWlFSJVnRqySKjfRHnOSZr6kgULy9bVeu1EzDbn1WN7B7
0ELppUIHX6EUBc+ivHvNx2cwpoWT1h6YuXWzcuvWSTCBgBLBxRoQ+zPlcWl/Z4gdfmEK7+eNvlyf
3o2qmxgGjeZB7haY4yZ3p9poP3salGlfOWTn8KAjd6bTbNW2Cmv2rabm2vqvjxNA/TnuRgHuU3Mu
v6IwBVeok7AoyYEkPXjlIYujoevuSZ/tQcWZAclBHp2M79x05xXDk5fuS3DcwiisnPf1PZlH84Bk
EbM0oMUyB2ttEjSH92MejeyXwT+8flOJFaMje3g4bLSXz4ARYHww2EmyOWnKrFKvyzyKLctXqjvu
axhzZz1QZBtv69XSYsB9hao9xsyjhirFOCON27wTVR6JbjiIeG+XYEUz17jrFg5vXglcVRRqgfyS
Hp56amuQJWt5lGKEtIkkrc7e1bj6ko8ft5ez8LiC/BcbNkfdCBDlZIJDuJqMsZ5HYMEPCCbddN/a
An282bHsmkAbaWCbcJDiNazFFafkfGTngqXIdEpsd1QoBNs8SkXl9+UrMY98MHcs50HWKyHHX1kA
rmUDprsb/8Ats5td60W3t0AO8T4/BMnimXsJ2A9DOlFwHgDhNtl5VPWdn9DET8RLKQ42Lq/pgF8v
X9GgRXmfvi0AnsBuSQt3UuY6CPhxHbTx1eStWfuMF3WQV4N9EIZG0bVYsC0tzX5/e6VLtwQBlzdT
XOCRlrF2rOyVAY3aYKUxu6PN4OU6oauGxDW/DsqwImzJDIJqwsNTMqdzQGZwaYAqZtVVjblDuCk5
nntUnJ9MyknY8TikiuBB3pJ2a+UmRnZ5qbIrXYfdx5WoD1qZp/ukHbPQHQq2Ak1Y2n5UmGbCYjyq
mPJz+VkC7RrFWPEiqr3i3oyt19xmB4PFh5HHj1XxVFNlraq6qOsOOkPQXY3QBmW1S5mW1qRDR+wi
crTH4Vsqdr0B6ztUO1SvqmTXV6lf9l9s56hrjT/Xx7M3duRrhDfzuyq9S6hFAJk9T/EAzkFS9BJk
6W4SF2VUJ0D7T0blbrSejv+FtcfkGHseOIXRi5/tOmfun2FhlPikQkqKJ5boH5iNY64c4afqSCtB
ymIenTrj9YDUutzPRrS6QGKhiCbV85HPNpVvGLEifpk7d8SABx6a8V5PVR/jdmv7yNhPEGSIuxjc
ZvmfsfxWPKLlcxo2ot0JRBSWvu1U/18L9jAr2AAMFgEID11BpnTNW6WjxaCh48em425smw9ugnAq
rdcyfFf9T5+CPsnb8BPoQiSFnnKr0wqzLxBUmpgxzN2QUDUACnDTWUf1nZM3jgIct4IsDpXV+ujC
S4VyGzp0QAwyS5///ey4MQ97EkWKjKwKsgL3cRKPinbMyM/blmvh1QX6Gd68h2zcPAjpUgqxvWwE
JAiXNlbgyGd+W2UhTdc8+s90nqRYSJLOQSaaUNHsJDmNauHFipLioibTvuGpryRPPbLOjQfG8mwj
6EPNd3QSiNDKwHOjgmyb5Cc4MDALPPeJe6SvhDwlw7YdAo13PvOGXeHeYwLkUREr7vrCbYbnj7wk
Ws/hXsnEUqQVTgajW0SsBKGB5aKdo+PZsOJGLh0vgCBorcc0XfRazF9xdrzcG6aht80iqsTPBMPl
Cej6yglEnn9uH/B1OgaQlpnjCQBtML7IPfwqpna5WcvKqHJOHiBipPmD0VrBCBSK9y7Ys4jtlWd4
4TG8kCjZZDq0jKZIukcuyESqIqxoEfLsj17lYa+sjXVbvKQgKABYEThCIJQkBdZSIzcmU5TROAa0
FDiqt9L54jUNZl61QULst6w71L2JmNx8rshK7L8UDOG9nwkKYP2BBZVtBAPcBmkGeFol90GT76sk
fYjdfls5yhfBxx9FiSlHXf+SD40fT8208igsKStuFfKvqADCAZEMdjqSuE9HxqNCjZVt01bF17FR
1JVQeUHKTEcG6lsEG3jqpNvr2SmjrMp4NFSNsxHuNBxyWmsrjs2CqiLqh2uDyNWFCyftZaPYlef0
Jo868xtLHkmh7GJV22tEw9RRJ3AEasf9PyKmYFuBxAGkCXhhPHm2dA3rqrTrTiurKM9aFwzMpRH0
vbnGObVwJSAA2oHueySjPodpnF12NqVFoihNFaHp+kVlG5L0eycRAbF/59WK+Vqw6BeypHeDm9St
SkS/kTWi8DWZd2kzHi1PrGj+9WFB6VWkhAC9B4JHxk1ZGDZImqqoI9Xcdt1g7E29Mrf1QI+U8ked
1D/aVtW3jpuudZ1c+5mQDMaz2RECElYGLTBchBGjG+pozI8lRQDjPSLTodAsNLxIjdfaoK/3cxaH
2vfcK4Ssr6whvQ5wi2PXUW6HTX+nlI+AGayYzIXNxBcDH4NoHnUUuWOshmzNY0UbaaK6A8bmyW1+
ZOSOUORTbPdHSTbGqntzfae9zyFXcJsRL6I54/IBErXQK6ehLbaMW9tR0Hn4NTBgt5+fhd1DA+E8
3Qe9fXMi4VJKb9cF05jdRbXzS8FsAasELf232zKWdg9IclD9z+R7eLMvZXgiq4jDrS6ihhaqBNNC
kL0+9g0Ljhhi9ifjmDxnNrvbQheysWCuxqgwAH0R3uP3pdRSFHaTZW0bWbnxVLYeAFHGwesTH2WH
KrXuJ0L8LKPfuiwN7ZiEPX2krFkxzAtZhvkr5qnEc5ERscflV+QTIzTuyjYCLW5oDxs8lH7HNs34
3TQeNUX1y7IPKoB1V1a/cK4XcuczObNoGMRYCYFJRlH3R7iha/qZEnEQAUyh9Zi+OZsx3Qyoixi+
VwTOWpiy8OperFrmrs+TycKjC+kqUX/W/YcQuyQx/UFrNrDiY7MHQQf66kMTj+7thV9b8rlOghlD
QMAi3JTZlwZgcRza15BcfFjWQReHjKOW1vlT02xui/pM3136zJey9Ms9Bq1VliECgIbNPA87Hj+1
5lsh0IEJBmTQAo6V4vP374Z4KpoE+Yb73PuF8lctNsOKmq2tWgpwzREV5Sbp20hP+wPmgWFGz45Z
P3PdvR9NsiJsIVaY141UL8wS9lMOQsHA64A4KW8jbjP9wzWEekQ2xxv9qVTrP93UiTogY9xOmwx9
qZ3vxlTVDlldF+XW7EW3mWKa8y9VixJMklvme1NQznwyMOdU5oXO0VOaCWsz2Tp5NmmtNyH4STNl
p6mM57u0tDr1MDQ2Ne5cpUifiCGKNbrQRfOBRAkydaDRRspEMloEWGDM+5zaqP2GaXemnzzrmzy7
G4Zfk7qnVec7h7oKM23FX7wOO7C3kDbD1lCyl8f4ulzQrEtH3FvSsYDbcex3epHvByfuvzp5nEQr
SqxCSa+U+EygrDpZUdYeCAoiOlR+Tqq9DgCGox8ypwxbpOTy4S03p0BZa1tYeN6QngesGH8i/SjT
PuCaMJdrehuRXDeCLMmEb/XT2gSnJTMITCzsL3g0EV5Jj4BitXWrOqyLqvyuJd9j/bf+zzOCgDJE
FuCvDMnEO3HiqAl45CPb+qb2UcWOfb0Rm7K6F2jcbO6AgGhebb+705uHuvqZELZbOcNZF+UzPP8C
ydgXupiSTmQdnORjmnQPdYMZevXvNEOH3aa9c432rhbdS5utdawuHSISIFDXuU0RDAuXFpCnje4p
ddVFyuSqp5LCewD2N369vb5FKYjokaaeByZ70vLQ3Z5gCnTdRZZVqgem19XBQl/aCi5NnzVd3kU0
jaLxG0w+GM4sLSY1+rbjRO8iQdC0ZZEhAzPb0P0whZ2GE6fdPa+V6Qk9L06QGlpxZ9gx8iKai5l5
xMHA2ilpQ8T46iO68ygqlrl7YEOBQbnpJLaNgk4uU4+rtyrz2GOpTt1eJGQNtX/tcAAqPCNeketG
JfiKmHREKGA2xO2jXOHph1GxNChErX0pRaLdTw2GJ4O+iqG7E8S16KXnU3vUwNj26/aRXd07fAXC
DqQpQRAI5j4pyOkMp29GykRkZsaBoF26TpND264RH1xpxiwGeoGclYGhTXKpU0lHQGb0TuDqWexb
4rb2EPBSAC19ezlXVvlTDtKt4CKckzWSkTSUIkvEWIuoAotuyIz8T9GDdcdkIyj7SRnelra4eeCn
+V9p86rPfDedulaRwIGIbK+IA89mymZi4O+skTjY/jeiUBSZ2+GQspZeuSKr6iGuGhEhQe5Xenxk
eR86ZFqpUi6f018xkqdUAeRBDVBgRKlrvaA5Mj7qvZeuRLyL24b+TpD16bNNlswEUTvBSdpj22i9
K7RhY1f1Ubja5vaWLerCXzEyKKfzzMzt0WMVtfrvtj8Kbwx6eqr0YUXOynIM6WicbOKWYuFoXLTU
OcjuU/Qv2+3a5LPZql1YPeRVcIeQngOaA/0+0gvJvUwnWTyISKVV+r10YrCGpXXc+0LF1EwTaN0w
JvoYYs7CWlS9sEIwX6AWhU5jwFVkg8s4+GmdnA1RpzSByxAY2fUGk5VXQoKlFYKkDJZCndvOZZRR
qhHsmlYOSO5suBnpzegTNmhBnWJpnQvAbv6v2H8A8TEKG3YCkECUeuUKoM4b0AHp0wAIgpH7Vd2V
vqPS3yQtgZIf2nH/zyp5IU56udzaMHpqiyESQmw9Z2r8Fo2uPo/zIbRid+WhXLjM4CyBwiBbgDa5
K7hMq9eFkapDVLB8b6r9DsWefwXyzft3JkK6ymanC1C/6ENks69mI8JGecjMn3G8xhW+qIF/5Xw+
pmeWtqg74GN1Y4gy9hVc0Bstw4Q3b/x3wwT7Cs8CwykANJAZyb2Ouk7TOlBAcGob7YfWvMbTih+/
tJJzGdKO8S4dRFEqQzQ0Y5BWWdDVyJTGb7cVbTYGsrEAJ+UnrAZJddlYFAoHyLZOxwjBnXpKWxBz
wyWj+4pr+Uapif5ox6NYSQEv3V80/iItixIYEGfz0s8OqfLarkMn2IC6qmmLEIWqHHc2rcZxOxGz
/mU5xPxalgPfilSJm8PtJS85VMAqABwGiLIKB3R+D87FK9Ok5Ap2ViBv6k57xbi3GPI2/aHvJ1/o
NOqsvSeC22KXdhrlEiTzP3Ptct7ItsBWQAUdI7OLTAWDotHH2/0Q9lGkL7clLbxnaJNACnXmg7XR
yna5PpKhapJ66RA5HnxFN663cZnZvlPmamDE5lp1eOk0nbkdyoObOifmLsU5eTaKQjHGaEyMJvIa
MRDforXdb710nDBerHaNwR+TEezVsV0mawWZpY3FiwNOEMDvcarSs2qyKdOKXp+iidf3oiKhm3t7
tP3+ZsrwHXZ0zcRcyUMgb1pgDjYBgUAxXNreXjXRqAOATZRi9uGIuYRg0Arq/l1JfxXFz388ylkW
Uo2Ye4BKBpziy73VjAlYJsVFJErEtgCMIh0wdKRPDrq+op7XtwKiUJjB+AOM/wSoRFpWmYneaYy6
j2y729jiAeq6M+Nh28UfzOF+0iGJk5KXzl6jMJ7XcGGCTKTh55wBcCzIJ1/BtnK8dplAkwbjSTCQ
dzc9omkpYHjDv/extev+2d9DrxmeCPS7AdwBfg3J92cgBJvKgqhRrd1zEGjHKX/WB7ot2VpT/dVN
/JQEynNQYWLElbw0F018dVZSFTQOX8HjVo07mug+X3WIFrYQPLVAreuI2FEcla5AopFhwMRbFW10
ziPX242dUyTi/Mqp/RY8j3yg72W+4jUsLe5cqBQCaAkAyWjIVKOkAZQ9PajJB+7/aLz/8xVAzyUK
bDMXBsJ4yRWiRZt2IDJSo/RDVTtfp2+2XgWjsfIqXFkxGDCAfDAhDMNG4UBLjwIHs7HQskaLeJp+
10fTb8swN7VHM+3vMz3o0jWaluuUOgAC6BrCkD3EovAjpIUlvZaoxmCaEW7jdmrHwCitncu8oNCZ
TxUdfJNDoHb8VKnIUpJft7f1GsgFyvB51iR2daaBlIMrzJlUSsue3Khtul2bPhZgWS5qoEPyTame
PPKHD9/p9FzsKmNPSbax7R/KF/dfp67guUBd0YV9Q8cPvkW6i95YYJQLs+OIKTUIq+1CuRPIQ2Av
tLW03rXdnluvsd9ovobH85kEP3v2iTvOdTE9PeUqyEDuPeUJtbcx4UGcva7s7fzVlyYNuwpNgsLi
Ab4KwgU6FHJn7MjJaJh1TJLqmxBEe8xGEJ1YhZJ/9ZiuhaNqsKBh6nSoNPupwQytY1a0SEIpa7y1
s+2++B6AYpENAF4DMSHgkpJtt7iBcp2G7+ndp6Z/EYXYZI6xXVn1VeJ5ht4CjwlgIIA84Pi4fKy4
rsXwvHtyGsBR200vTn7CIHcwxW0y/U/J642u9z5mgN4WexW8zFIxAeyz6wSvl6RBqp44pc6wtqxK
NtZoBq1VhP83EZJtMC0lK5WuJScQ1/ix8UHStSnEV7r5iVrGIw8PEfVoeSAVwbRcO9MhgcJyz3ir
MHVAAlu1boQBCD9yPVnJ31wZb0mgpBGMpYCnJdg1TBb3cy85Uv29tr/ZvF8RtKR6eNcBQUOeDc+7
dDwNqVmmWwM5ETSEhr0dKz6DhxEIV/1nuObnmv6KmjXl7IIDjawreQlRIzuNiotZFbEP73Ql+XBt
t2cxcDWRtp5Nlvyo23mSDZMe4zKpv5NS29lp+9zkxgNB+ZXxg/FTgH4AZCGPmbNWC72uYUmypTeX
xUatg9uLnEwnmFhA3JBvtS6o4/dKeagwWCw7JL0/WD7c4Nt3YEFhwOGHhqoZJ4TymXSOSW0RW+tx
uVUH7RfVGHnm4Pms0J7RALgGXlxQGgAzAIuFEQEyUBYGGKCSCYKTrA2WBIguIsVixa53jZVVLdw7
JNdnJANSmXOry6XKFMJl+BCcpfZkdafK3GCIEqk3+bQiZ3FBAAygCwJ1K+zfpRxmOalREIWc4MHt
Fe8VAxqoq61kJa68QDizoO6HTwbUDFA6kv53SVenXc3oCfPrJ3pPMGVe0SKqAY6e+QNvQ2Ott2NZ
4swMg9AEUYqkFA21KpAa5vTUd0fvK2fPACqjLdmsNrq1Uz5ua+CaMGl5RT0qLUVH3omm3obH8KMT
N3CG0FFOuYcePBdOWhLclrl02bGnf1co2cneqmnHKFaYxEA6mi+V6g/o0zfACm4Mmyz+nYhtjajX
WmsDuoZZfp7mX8nSo8NsZqjDiNPUfmF44qEHNlx5rZLxRNv7fkhgSp3A7dPAo49d0694w/NeSg7D
xbLne3NmSk3WV2peY69B01ZsGO+nDSnBG7CyuwseA1xfmBU0BKKoJHsMdc4x8J4W9AQORdP2dWfH
ygPRMfd8U2PS9XQnVoz3og6dCZSOk6etlWcKBNbxwww6tE4Crr6GoBpUHeULpWR7e4lLZhM4M2Cw
weeKtiRJoKL1JUgIoD+CPw5iqxV/2I+6XBEy/ydXp3UmRFKVykjomJQNPcWVnm+7yX5P9VoDYgMA
gNvLWXqAcGLz+CmkC2ao/KViFOg4aSpcilOLgqjmHMdtfDDuu+bVso8J/VXV+/GlzjAfZFBXruJn
5ep6lX9FS6t0Gt0qDN7Skzs8xex3Y98ZbdBUaDZK/FG9a/Swrn7ZL91P2gVm85aYqR//Ynz0m+rZ
8r6a7pbytWGby8f795uke5LnIGrF0AmYB6rEoVVlIP1GVS5UPPOkTGsEVatbID0jyNFgToBTwgQ2
6bY2Bew86wHNf0+s/kvbEphDNEMFnB+HPynVDsLdD9qWZntMeOUloP0TzPOzYRw6loa3NWPRYvxV
DLm/3EI23LLL+dOsGk3RY03CxkSJ87aUa4TWbBXBvjTni2Ye+fmCnxkmJe2UNmlRnrPzjeo9xiPb
lf1LadT+qG8r75UdaP2KgVt3/MNt7sYOFCAHsKlo329/x/JJ/P0O2XKhiWPoVBNXDoQf5RRY267A
ZNsHZo+4FU+5/WjTsOWNr1shBkn4Q4kZYH2yMZ37rHlW4n2n/EQ3nhmtfNZVFuNye2R/hvYTN5iN
7en79DsmIxbNfkz3rHqCk9iw8tnsqmCy+bHm+8z7pdPvmKpEtAiJqdEA5VNn+mm85+O2qEJmESAz
HpIcpOW1c2cIn7njJidr6b9F43W2k5IPwYwRKG5XR8E1Tqbt2LiDb1ZxHbSOWBtfdcXJiFLDbLTm
8iTMF0YMXWoPy2vUDR2YkMJIfFrmAcmTAxA+hhdydd+mE/ItL8a0tdtgcns/zl/GZG6/NfOggWfj
tH6erGjSdd5V+ibJhACfYim8reC1ucqumb6bYKohlISlMm2N9lfGXJ/3P5D62t7WlUVTfr4ZkjER
hj6ZVQsVTpO7sjgZJfUN8uRUGBzzVJItktrxUfCQO/dkrW1+ye0+Fy3dYi4qw6ETRHNV+YqjUGhy
n3MMuPzm6mvd80uG6UyWXBG0ee3RFr9ONSb1mCrxhzUNXnoEziVIQYRpUjRFdjjBXB/3bNQPORjC
J3DUq0660mqwrC3g8QC189yYKLckTpPT1lUv6KkBlTQDFUrYO/yOb2K99rNur0zfRnttYNZ1++us
omdCpSuq2ChDNChIn/Q+90eOEbD7Wg/qFwyCHY9lQnzEGMBMVeWzo7w1+YqiLhmIc+nzAZ+Z/GJo
mKM3w+zduOUuQbQWeoMJy47ZRmvPyxw/yz7GuSzJvUnRvFyU6fyel3f2FOTqg6ai0zEHFZ2vDPe9
IEFSP6FHQF1xrGaNvyVYskza4AxTNkJw6uwH40+FEMoLBj9r4x1xPpyX23d/6Zk4X6ZkczLFs2oO
z/tEisca091oJ4LE+BH3PEiTCX5VeFve8uqAl0csD8srT4XqB0VX0AQNu3uwqgOwc70ZcLHL29A9
GfValmTxxiPSRuoV3cHIOV0qDFDJXV7HLj2hFdvzDUEmf7IQUtxe02cL0dWRnYmR7KdOCsBwCB4u
yp5Sw9emrVM9dd0R18U3B19Yv814aygbu/DLMfUNzKxYG8R+ncSfb+bZN0iGdOAemyyKbxAYlrwz
7jTNVzEZOuDN1/rD+MJDO3tk2ovLj41SoKSxRgDwSdnynzcBPDWXe52kPVFYp+H1UpG8PiavfeFb
7muHfvd8V/Gtme3bLMrEvftcfgVBh6ccCQNXCcgYep3ucof4jf6FVN+FG9F83P2fzghwocvPK1jX
VbGHz8vVHaPbvntM213Xvk/ZFswQtbud4mclu2/V/qAqU0in3nerNQT4YhIBvEvoB4VSzsQMl1/B
dAzOUROdnLy7jCJrp48bk3zkzn3R/qB1hw5KLazdjdV/v738pYfJACALbM8AZePRuJTL2zHNq6JB
QtSi6Nt+UvNX8LUGIDVasV5LN+5ckHQVCJtagIsqpK8H4XMiAst9u72UJYt1LkFS9LivLKdtsJTM
wkRdwJ4ncZ+xJ0Hfq2Jr9Wsw1EVxINLA+D0E7eiQvNy5XCOmYomRnFqtCsCwEMYZ8/NmDGPHokEJ
PpPQoPXKQ7d0XOg/VyEXxArAMlwK1UheCFsgGUlZHNj9HQaut8mz7a0Y/0Ufwpyb6wBjwAhkuYMW
lSmzHw3kJOysU+HqKUNIdFK+1qS+10Gd9Awi5NHPq8q7NzTWfjEzix5uH+e8f7LZOP+EeSvO3nSv
cQ0l7yg9OVpo1q2fdoe+GP3CvVPM/0I3gTBANc5Euh7c55eiOrUdCrVCYJq4lXvMeW35CI2VlRdu
MTB14Jbh4BwMqpFbaJymL/EgwAl0xlOfHEX1BqU0pj/V7wKQCvNZ6zKffEzWlr7Haii8fcw34sl9
v72vSxfx/Cuka1KOGpCXDRzrJFHtnV1i/mahsjX85WJuEjgRlFIBbAAbsrSnU2f3cUPhkrF0YzhK
MPT6xlLQqfklRvhmuUHlPmBQTvsxqGuO0mddWladc9mS6rTTIJzamzMAw1OBWWFxqxy7Mj/kYLFX
j71qBzyj6NL4rvNfpGfBqG0zDLRQkNc/9M37aKEvcG9ph6YE/38XJvFPhdNDptG9SfIgyZUDRZ8A
6Xe3T+Y/7Bm8aKBrgMmS98y2WVG3I3wgkW+S9r1UH6bJ2isg5on96S3NDqQHrxbfOm+3Bc9ncb1f
QHaa6CKf509f6n87eV6j4q09NanZ+Jx56LEy0mo3Koa9vS1qUfvmgQf/T5R+KcpmAukoMdHTAITf
Buxb055r2or5mlX41nqkYKTHGG3Ha1UEI1zbozumHgM7yfw0iU9x8jMW7sZJ3DVfb96kW0LnlZ/Z
qx54d13NcXgu+AyT2AosEDs4BoKQjoSJgbEfQC/Y0z26H1U6hre3dekEXRMt83D0UP+TvWdmA94m
BPxZcxi6jV5axVbJUiXMqF38F3YZHgrIhEBki5dPWqcCvHXptd6cE8hB4dwdSR+CsXKj9vYmKZ7/
i3Wh/QeGGR29SP9fbioyS5U90jQ7GXHa+CijjgERDViVimktJFjcwjNRkl00ixEFxDzPTlXL7F2G
IGeTZQnZqrk7rrw3iwYKxbf/XZZMXat2mRLr1GYnldfgqW/dumV+4jVOt61JP1UP8aSJfDwqFpIG
gSoMk/uCCFAhYjKAtclQSiAbjk5JY2/QONMO+eQk3V3r6YMe6oTi58QojCrohKPkz05SkvqPpqYV
Eja2PuxG9CqVvlXU9njnCh2EL4k9NNW+VnlTg2tBxYSMaUzLeawCeGOclfUvvYRwYuBrA60FfJPc
sFtNGcMNbNmpdj80uz6CIn8Tm2BdGzL1pJS/G4wPTxUk3dh0343FgyAbM3spRIxhxb8H5RRbHx5p
Pm7r2oJDZyDiRcsAgCnWFZ9G4QnWDjzJT+bM4o0u7UIttjYbNx7fYvCHz8X32wIXNA4VLThzwG1i
8JQ8bKVMMb9e70l+akGVG6Su8zvl6U9Ly9eu7OJ+n0uav+TMNlkijjGkEZLGo8j2XblDqjIeX42y
DDFlvFQeio2CgMPaxOD1eXPVr5bY0z6k/PX2iv/DhwB9iGYJDBWWX5rcLbjD8yo/DfXDoG+yIWDq
sPEwVP1V/1ZHVbUpnjHskKIrVR19RqJC99MBQ8mi2x+y4FzOxcT//x3SM1Q71UQrpcxP6Gj2vTHU
qjsUPqYhSNaIMZbKADPMa+7NmyctyvjclploMrRb7H38pT7Y7iPvguF/SPuuHbl1YNsvEiAq61Wh
w/Sknu6xx34RHBWpRCpQX38X5+Ke060WWvC+2ICx4TGmxFQsVq1aK1Ch69N57be298nwi3+Jx4cS
7Xl6WHWvTe+Rrd1upu/lGkxpKSOBr/mk+ZWyo3ONP1pOfaE1+JruYSxqf4q+9cqBOkjjinrHlQMK
QYn5zbBexg5qSD3zCiV9MJMVSrOlxDJa3cAXDjQ4Wt7mRQg+5aNC9J6eINP4YyrRQeq0nt2HhQkm
ikCDRgg5Gco39H8M+pr3kRfU7KKW/Hy4KUFSB1jhLB+hJn1b1sZET7WToxTFDhS0ave311Ikh4sY
fUC4s0A+N+cJMwvBIAikYtGnB6v2QcPKkBl8TCzf/NK+u9BAsMPWXElN3jow4DpwNUucCnK/80yG
xho7MwzRngqwbehq7rnJBpnzDvuMph4I4MOVUd7W5kFuhDSzLvlRwFQ2ixvNwXAocJ/85KT7BPWP
DpzOj8NgePZYB0q+R8O8MFcQLDJ2v1492ASxknwBS77vWWzHQObRVFXFT0ZmHkgGHLqb/G57fdNr
9d/747vdKGCRAokUHsGIVrVPZ3bhNaORGqlj1vwUM/UR3JaIP9KVkP/WD12bmAUdTjaUtSUafrLR
l1uwGvnOXdOAo5KgorZy6FaGM6cvL0VudWYKWyM33uIi3+jRGiJlzcRsQ6i1lVWkk8MBP5sZm14W
f72/Jrd7HIuPABc9ffgTDcDXN1nCoqrpzQJrUovI00gXMBBuT2jHNYsqzJrhr6u2Kyj2NZuzywLl
QAPdq5SfaJT5utXsBfpmS/rKAdTvepQCjd39QS5NI1qA0J4jJdggB3w9yEzP7NIoMY3mJKxQ2Jnp
tZb6cd/I0tb7XyNoc7o2Qgb8ypjjIJnMCJXpZLo9roMT7f1uTYBt6cxempot2pDXKO5OOEgO+1WD
Wp4Vm3dllXh52YqNkj+EKHBmZ56BGE3C0hRWplEJaL1Nib5p9ewn79ZIKNcsyfW7cAyum2RjpXF+
qkq39CItfkvBDIAa3xelqVa6Im+DRNmgC1wgegihzTfHLpucj3lmCn4STRyUCSrf5OeEC+T+Zli4
sKQZLAP4FiR0YrblhsGcajLBTNI+xZBZJFobKm65r53Us5NQs+PnJNL9KtY/zHoKx3j852AYHyDb
0YCHR5fhXAsxjSn6qEqVn4r8W+VimMVjnKwhUBYn88KIPOkXC2d1IJajCcEoXWWTDMmhUIZXqqyK
ZUm3fX1JgZkPdz9aRbAPke67thPFrtLZRoQNQv9EeMsALOyjFKsCR91m4LulXjH9gVAL0n8U0LIw
62nYVUhJVdmLmVe+lgq/Sc/1lKx4lk8nf+/LZjOAwleTdq0N/4mQM1DaIHprgYX6G00hfbZ3AwEg
JrDf7Wez31i/nZMTMc80Tt3Krr51Ppgg1BwQEYOuC7ns6wnquFE60dgDT5u7fqK9jho5FPQB1N+m
tZp3lf55PmawnYFGBG0hyGnPxqwoiimYUXcSiDOlnqD7Nv9RuaH5PW5+ICL2gKpQ6B80fK6M8taP
o5yJtsdP6XMw+8xv93pEH5cN1HBifzetQ5v/XDm1twEYDMgWEgMZXXQGzG6mFkzeVWFk/YmzoQfn
fp2r5KnPUQl5pJ3jplv8v/uTKE6nBwZ1Jtuz8sbeaQoKsMH9b7k9WuiwkCyyCDwByJ4zJKj5FOdO
lIwn5ClIGqBRCoxJwlLrAES6ay1Btw4YxqAfAj5r9FYD6DXbPgolsdaU40kpir1BBfNrAp8xZqPw
xnItDlwcGoRa0UCC2gvc5LW1aJyqzmH1eEJVTn0QVmQ9j4aq70Fek73+h1lE4yiElIBCQqA7M5Va
ag52YwxMoLsYcPBip5mVftAjoJjvm1qcQzQ7ScUvGUnPjmDrpCDijrTxlFUp82Jtl+S1CVTeCCJl
MYX3jS3gQ2TrLx78KJVJLORsDlF8GRAa1uKkjor76sYWg2K1GaP5GD2f7uTHtqjzVyQdC9BCxe3G
ptxuH9LGLn7WXQ+8r11FxQh9XNKf+UAL+uX+B94eVXwfnoNo9wRbIR5t1xPfdl01lcAanyIAdQ7U
NkoJ/l3TV7udc7TMSBVDvNBkx+IsRLGn2FYaXRGnBpjfAxpfxIMFBmaQDLP0rBrDqjrNrZ+FQQt9
iyhSonXhk/7o4sIzaaZ3uW4I4BweC34o2JZ8zazvY7sdgS10jLcR/AfcU/d1lvhIRnrDeGyT342x
1huy8OK//pLZkZ1qy4zrUQc2PQ717mD9sOonDe/j5ke2gQynWppesXW7lx/313Whknltd7bNweKl
TEjAiVPnftRQH8l3bNrQaIOc/Nf41xor19ICA8EtYSVQ+AQP0vU20nsIqFNWTqc011BlqFIBZFD0
4qZN5PVa1a68+BdgA4gIcbMgxICOMuQcru2ljBcCd8B06nQtsNI/eeo152j/bSK7rnd8kNo6m/sT
unBQUCJFry1CG3RIurPLVLiEpfqgToh9LbbJ1KzeCJuvoQXkb7m+stHRemFlNo9N4Sagp+mnk9NW
fkuibVVvu6dcB1774LjZygNv6ZRArQWkq3hs4RKbXaMFL8qM1O50cp2YPqsIhr2C282eKEzfMqM6
9VlW7f/DPF7YnK1cT9phgCeCTbXPUAytxy1tKmf3X6yg1IAUBtAlNxhkBJTQvkyRVNcM/lQ408eA
muyKkaVNL0kOXLxWEeTMvdqYQ4GhU5G51/gYP8XE3miR/lbYThmIFMK794d0extja6CVHWRPsmI/
v0mQcFKqqKbqaYIf9wan478wzeUz1NmatVvrNr6StsDijbQtmBzmxIxxb0wGi5zpNIEDbD9CngMV
Clb5kMAWfpmr8ZeeI09tDzUIiNtCPNiDa62EBIuzi5IE9KOgEYiI+fqIS1glsQc80Cdkuh6y3OFe
qncCXH8mQufJ+X1/ehfPtwMojrwKYW22L6dco6CdRHu33Y9sM1Giek5bKyuOa8kKcHe2lMTEe12f
eRGTKlpjDgnoA+3hWOZ5A8Lo7u3fR3JpYzZxjdspdlpg7+dUIV7a89jv3VWcw5KnQgQO0hYd1BQI
3a6Xx87t0tHpCCs9mMfQ38AOtiPcfTRKPk8Vgmy5w9ywjW20QhotcDSxsDwSxSJspiEPzVRxNwMb
Wo80Ygo6xUrPcW0UflJA2Pn+jCwdHfQWIjsMfDs0yWZ3IUovTelSTQXOJYoCkH2iQZWjkbjLivz0
X0yB+hmFWxCuzPl7IHVUxix3VYgWd8LXiqR/rxgYiU2BAtt9U4t7CXIzoFqSXbfWLHQbTTNNC6Zj
L6ld/DxBZzw0NK7+l910YWV2R/CW6nYKj33SnM7YJF1d7a2iM7b3x7K4QlK/HKVRmfOZ7VlHK8Y+
t2JyIhQ6KhnIKcN60rJn5F2slSO4UAoCyuR/bZnS+V3EhrWB2mamOOqJ4tmMnL3Tlv0jGUU17GJ9
UrvHXqS68BQ29S1Y3BsqdnrqonBFQDaGKlZhdsgDgfkd8gomiz3emmhtqYxM5d5/mRUbFDAqaMvB
MH/9pZ1adQonkQp4d14/EG6bH0Id2BEc2+5KklxO8DzwAA0oAAsI0oEEmx0RlP7tmrs5AYpDex8n
82fbaG+JeYoJQJmInmUtkq+EVEuLjiZmece4oDCZq1a3iTE1I4PNoZUiLGbT+bWSJBvUE9eocZci
HZCSSZFeC3Qa86taIBzoSVWTU5KVXnrgVjBGYc827bASEywdyktD8ucXmyuKohyUlpXcyOUrTVK/
iOlKdmXhYsT1hFomkjqgtZmTLA2GfE/KXRGz+KHkbJuhy9EzB+rb1fv9DbgUZ4McAy4Tfai6jd1x
PRzRt4k79hiOCs41X4v7wOIJBOjHdnx2jFbxeVoNj7w1DD8ynScLypJfqaLXK7O6AOZGTgDoYMSq
2CvQab3+jrpAM048ZgR1S8uLq+JpNNB7pX1pncIDmNNvHgyO9thYC4Yaz1hhPbOiC7uif6FVtVfK
eFw5mgvn5eqDZtdf3VauMmjyvCSQzks3WlEdIsxCJwYvHwT4jB6NNbDTwt6SNUCMHu4Ab6yZK3bG
2lCTlMFmTAMje1VBmHp/vZdH9b8W9OtpHvHkcqFJiBp0m0SbAjUYdzx1Q/re9i1e7CnkXaPHxl1j
I17KklyNbLbNJuQu66Ll5CTK31b+VXmOXaRJJnHOVGNbZalXcQjAp76rNyH6QZ6hJZK6K8x7C6UA
TC5o3kH3jjDbnZO1lVOJmFqBjwBQQY/AKKkMfm6bYBQmwMCUFBm26CGz+CYio+WVmf6oj2v8W3Lb
zNzw1TfMtpXNcKO4AvdgC4brH6qi4uVX9n33dewRKU0gHXsc8l4LJlqyFW+86FYuhj+7gq3BKUkq
h28Ddak4vxC9+ob9cyr+PWMq5xkq7Sh66IheZtu4jVIQ10Kw52TxR0M/KWxjiBVmlQV3f2Vito/7
XisKMTRwF9avIvJAJ6HRH/Hg4H7Z3z8xy7P2v4OZ7VxOB3OwLOxcOvn9RHemQ73Kql6gSXDf0AKE
6HraZjc0gkBRxyrOZoesYJPvW7qxmOHrxh8N1TElGQJCfCXTX6ecbkZnW/fDC9JZrSE2ore+GlT/
Y6bq7/tftegwLtZSTs/FdUfwWCLUxEQ75FuSBlBv8YzpYUi/M+WlJC96crpvbymthXoZ8noWCJvQ
CjAzWHZZmiFpgIu899rIQ7uGqH9Yv6nmOZrX1m9sDce07BYuLM6uHlpNqhjlvLMkCuum8ezJ3db5
MRXx1lB+VPnj0GnbulIrj/VfTL6So1l0+hfmZx6ho41IrKiTsCC33SYOyTwWN1l4f14XDwzqkMgu
gCYFN+31OnIFHFyKg21sgOZTgDC9c7RQId9onQR8+rhvTP6yGyd3YWy2hnHH63RyMaN1VX9nXVH6
TkaIR4si/y/32YWl2doNtrAHMcLSZPKQmsfcCVt9x6xH8FjX9eQjV7NicdEfXFicLZdLB5oNNiza
fbl1op3oPxgFdr7f3J9D+XvuzeHMWxutRgrzc8Fa6iWnIduqHLodRuzlaRMQ+s/CU6DSR5j+/zbI
PKEWjUaWcxPjgnotA3WiEUHwWl2JbFc2xhxXRUmVRiLFLtQGNwQaI3cnL1Lf78/cwgqhBqtrMtOD
t+Y8fKaDq3cReA5PVduajy4Qom9RZao/k7HNgnhwzX/PY8miODDPiNZdfY7cMTLd4UkDe729FeZh
RKu1opUbodi7+wNb8o1XlmYX6+CqVYuEGUGHbgi128YlXlk+ZYHRfGPFC8A0yLz+exiMnJltgkxX
vuDmbXTQryBjBQW0U11Ow15t6+INKMNy4+IdFvJOnd5Ad1ugY8owxl08GmvUlAs7RkrzoHsJlFgg
Lp25EqUvuFUhQXJiaQ08YxsWHHKSgocrU7tmZ+ZIqGtXtV7BDsrNgZnEL13jBLEzPTT6Q82Jn4Me
wqSm4qGV5aUe3L2T5w9qkm9zPEmIWOuYWbh2r4Y98zIUihxxMpgYdjydY+OBVNNTCjpvQfRDWhg+
K9VQydY0oBZPzsVkz3xOlqcofVSwOhTdhlvxJkK/eQ7eRt6LlQlfme/PrX4RV4xKlbn2QAiaDFNv
MKYPmz1PBggYVtZVBoIzN3o5kZ/v3ws7fZ8N0FfAkFT6l9offVs8gLfVm0gFUieEWYWyS+BXUa/Y
VGi/Q2LXt/J6ZbArq/kZgVx8hMmqvkLKnZwUWnvpYD44Y/tsZNbB5D2Ic7o9FExCrq/N8dLjHoNH
aVpK7aJKOjs8TdZbDSoOmOTEAbMJXjwpcNgAwo3QZMeh8qcJAnmm7Y+66jN3jf9pKREHxjzoGBoS
+3SDyXbd3ORN75BT2Q0QfcieBrQ+q3r/PDELKethi3o8HtTWgU2PBstPIjO8Kd1ZyuR1awyoi2tw
8S1yo1ysQTsSPpIMG0EvNoOa+QzUV4EtwgxUW+DFyP/LpSDRvCi/gSdx/pRXY6UpmKXgwTt+a3R/
mDbE8MpuJXbUpMe/2d4XZmajYsRh5QAO0FNZMODqaQrV27rlCcg+sl5BczVEufxsQB8MGiMjn5pj
7TFeD6HuVG7AnCl/AL1EtAW10Bj2mviW2iM0IV0WPdCOGuGkTRzEitUUpMzon2OKdsH7J3Qh/JXp
NMn+CUpJYs58zoBEgGUYsXbKo+aFt9Up7pw1kpIlZwNKN4kHkXiieXNG6mRdb5MMs2QJsUv12N47
DNLPKAetISiX4ADIoALAC7IH5CHnjV0VONUYSWvtZOf6d3SpodFmO2jPmp55pnvKUy0o1B9Jg7xh
zkJzrGK/BGLr/pzeBPsgqkQWFPk83JgSSXS91wFSn6LUZuysmrWnog/USKMg0v/WVhzE2tt9YzeB
qgPIErLXaHdAORFCF9fGlFQRBlF6du7z+qQ02jEdq01c886rwe6rTDX2vTqo2/tWb32LNIsWdcm9
KOl9Z0n+uFGGieojO7NJbBzeb+visc2POGjI62+4+GiLx1o9xzzsSb8dGJg3toa5Ru7xycZ5dQDx
GcDqAzwl9YbQoXg9+pxlySAcl52n9H16gXAfBACKfmt3XmR6Rii2sRLa5WP3F8LMoj6k1oaSsDvW
dZiYD5BOUQeveUzIFtybXf4ISRBCg248kMLrlBd2WiNwXdgZ6NRBKQmxFBK+84ID7aYmdgFGPQPJ
NlqV32lfbcickQq+Al5jZY1uLl9Zj4MgK9hITILlmk1Ow8QQAebLzllf7+yyPZf5N7T5ogeRb3kc
P1Y5ugGIie7R4S9X/nTO16EgwcpH3LhI+REGUCvoRHPw32x/ZhHXeqW22DkHDhww2b3eZMf4aFZB
Zmi+4CCbgliU24dRM9gecIYfKx+wcEAkcgb9OKh+gcR9FlpGKej2nTLlZyP7Gg3cG6o/YMLf67T0
Olv17PqlzpP9+IW1+6F+qot41yYg99MDM/5ISe7XmrHSanKbjsWcoOako9sV7xYwpl7vWiS2za6h
Oj/r4Idr9Ufgd5R4OyIuAslz5YK3rfubjlsre23U0XNoHea6tvIWlPM+Ozk69GxVANrlGZqrfFsD
6IZAVNOd46ohXuYK3UPH5uivzL4cyo0Z9CHqkoFSh9rZ9VBR3xCqSvruDMZLFvs0D3PnS6o/2w1I
lM5RFahV0HW/V6zebjr3k1cey46tB8m4mVU363I1Q3kNEisT3YhnMfrG2HumeYCyKO5Cz/LGcTet
xtU3B1zqZDt4K4GIHCdu3noJFgaujWnvnpLq7GhPjQI6/fZbWj8VSLLfH+TNAkIyBwle2eIJdT40
Al6PcSLJpHdmo5xsLfGa7CddEz2+HQsOLXq+QJKPlQPs7NqA2aBc0bZ9etZ57ekm85x647iuDw/n
k3hN/XHJGkqwYE1CvzkyIbNg2VDQHYC3Aqw5AGOh4FZ9074a4FFc4w1aNCR3I6B02PlzH1wYoq9K
rqdnzWmk4gA913hqNrsmXTnmNyEvZLzhcVBIRMYPT/fZKe/wcDdtJc3O9gm0415iFGEVca9R/ALl
FVULx2bltC0NzUItRzI9AP/yeWlfBNlWBviypRaw6Akkh23fQLtzfcjb0/2td+NSMTJb+i/AA+E7
5juDGcKyypxnZxMPKqdMPOaj7O3Z5Djsi7U7c9EYNjpaKkHz7NjyrF8Mahw49nlqZOe+c73M2fFu
CnhDduC2kmxCdA2QcfMKx+BQpQfaHPEq6PBn9jQnd6nSN/m5Yta+BNN5Fe0txX5U1l4Pt+/DmSV5
f1+MrO0a3JcjLAHqpW/iZtN0m8g+FM3WCBQELB/qGjhwbWyzI520bq0rZY2xdZOXJa/d+Nyno7eW
U78tJ+O2RzpOxaIhFkZHxvXIUpqXpMqV7KzZQdsdaHGOhwDhaKLnnt6nYLPWPDEdemU3bPMTUu71
H+YG9zfp7VjxDbL3CCcQLtmSr5KL2VWnITGJkuZnS+xa+yVKD1HzpJGf963cHjm4X2xMwJ4QiKJm
cm2lKOIBIgNjfk6UTfRkPLN8JyIpC/+v+BFJ+I/6PCJ9ULjjyXltp677tAX/bnlW0IM7OUe9eDLF
i9H5bvsuGcGzldm7ebPN7M1mr1Z6ezQN2FOjZ60vAr05pKvyXfKjr4ID3C+AwgCigmwHgtTZUUut
WOh2qyZn1v5Uydd6LfpYGARapOGfoJeAu3jOv9SXbtUDTJ2cTfv3yF+VcptGa4n722AODhfIDQeQ
QyD1UMC/XhkEc6US1VV2JvFbNRaek72S4kkV28r87Wib6mzEB+PR/OH21EfO5/72m88gDhcCfLx/
0HeONp0bFvxpSBl0zapzDJah3ARmZI2Xcj6H/9cCaIMwPFiZX5d5NTb1KLLqXE1FMPLHIsH13H+5
P4wlI/C5oMhAkls2TFzPYePm2AuWWp1tM0Xp43dj7bN8+882wH0EeWkIp+F1Pg9441LJm0pR2jNa
mbLC9VRUjeI10v6FgcjQAmUcZADQZzvbDLleUNJDyfqckn2GBog82QLD7N0fye2i42aScR/CajTI
z2fLLNy2AeIS+QUbxLVZYSmghSuK8P/PymwoaqeUQ6XCipEA5V15FXqg7lu4SSJgmjAQiRZE0AyI
/Mx5mpWTZiyCiY48TAbgGO7G0nzLmrz4FeTpYsP9vvKhEKPoXlPuy3IFxrA4kbKPEpQd8KvzaJ3k
Vm7qMWXnseeuR+2GQulSkLVhLptBcQ8FHKhdzXMl4NqJhIiRomlJoJogoPRB2w3xN415SHtrH2r+
vZ++dyxI+oCskTfMr0E5x8jUSDA0GnaQjL4+WpCbRHo4QoakFu3OVL9GVhYK7QvL1nbl7da/NiRn
4eK+JUiDClmaPfMS7zyDeH39aq4d4qWplP15Ep6FBrN5X0oyVSalpOZn0GAkb2gbdINpStju/sa8
SSt9ThpqlGChAOsFgvfrsUwDHQcVGtNnyHxU/Kf9dWQPkf3Bk439NTN8ksDNs03eeIxsS2UCu4Ib
6oFa/hZ6gwTDIwj3LLt6THMlgDaCj14TdJ9SF387vXXxthr/mAKiyNB2q3bumgz30hzB8+B9I1m7
sPbXH1934A1uFLU7q92PHnosZFhrulraU0iomBIjAlY3S/78YqlBEW7YY5Z354RlxcPIq3Lflk4L
BnPXRdMCaYKV9ZCBwGWgINcDkaSUoURFGdmza4NqyybT7WiHWM7LnUNmI1P0piYbF5Gz4ilIlB/p
+7S16jNYDruPMvcqPA68wQ4akNAHBgv5u54dyF8O8j3tpxtoYD54jESQrMVNn8/ue586mxtt7FVF
i6ruPNCtyLcoblTqT2Q+4taX8jtHZj649EiHl6aePH04QLYpVX/WkE6AZjXCY4AZdOVjcvz8yW4D
1wqE+9ajZpKHBpAjxsOgbejgK8Pfet8OHik9omzb/KXKQ6jQuHlIwDMLvY/oNWPeUDM/QlcA/mHB
vP5PTrfdo1OHk7XR9+mvLE4PDpCtYOkaozWnN0/8YMkkiBJRCXw7SLnmr9+2pWj4EPCt9r5Q1V+p
1T0ZX7MftrKz3E3Z8rPTfcn+mcj006yhIW+B+wQ+XXqpi62pV2kRSTTyeTCBtGFT893I3A81i5/c
dFJX9uUNIkBag3QoyEzB7CVf+jNrWZuWnQXnqukFULFnZrKgVo3ARkRufWT6CzQO2Dqpr3Q/sz0G
5gYZ0spg40aybbDT2lB65O7AOpl6rrPRsjjg72j/BNMZEFskRHzzYtQrEdSCY8FD51PfFxJP6JG+
Hi04CKnRqnF3VsynSovBnryWm7kp38gJvTQxOz1K0jjaNEb83JBtjUlMSrQ3Jts+3uTKQ+1XEIL1
hp/9Nh6+3Hcxn0XgmzmVwScysqiizPttQMQGxjQj6c61HtqFH21Z8Ux3uXqg0N3TvOhFbUJ1+L1i
VQZRt1YhQCSbaaEuMrtoHEWNSp3BsZFf494C9CH2jO9qaOibNN7nfqS+EvEIAvjuZBTnjnlKoPk8
X3lbLtzcsojzPx8x864DgwR1YmE7OUU3hAm6wvwh1Su/t+qv98e7uINk/xdyhA46h2eW3Hh0tao2
Uf8ATUX1pLbcv2/ghhUNG0jGOrJtCvj9G4HtrETJuwRJ85k3T7iPE6vdmtl7a7y3zbTjY1hV57rx
3AJpOLT0qztAyiFA7yWoxVQPLY3QfVfuqnID0ZT7X7a0ta++TGYSLjxTN7Q6gWYMMuHZTmsOJhL+
/WuifSvzwJieI2XTfONP00OR/bxv+GaLERTpkFaVyEP443lSsHWSgXeN3hxR/HLzTW35mhG/deIV
SichGSLAedZS07eBPRKDsosSKwDwKlbkeqxpzIzRsGp2TJSXWBwjVwlG46XktodeNvEVdGW69Vh1
G32AUmKAjiS1+3N/1DeleQefgCe/gd5G0NEhCXT9CVXtJEnqcnbsbGAcPIX7Qv1eQJ84qdQNMRXf
snEpP6diXzR7Owka+qopfycBTHzfvLjQo/0dK54OZTdlZUHmCc3PL0PRB3xTKF3qN8GlybsWRWp2
1FkS9MZjo/zl7DyID265Oz1a66S4Od1yIiwDKuXIniKbP7uIQbyvAKyHriZQ1fpGcnDH1LfY6/3p
vt3dMysygrvY3RVw2YUA1+dxoH9t3nuc24HbNwG0QiwF4tD5JtN2ZUT9ptuV0/uYpivna3nBL8Y5
c6VooDHNGFiLI5hNs6Tc2goHb1fp24rYs6kKSOobeQ11Qo/m376NzaORf+f8HaDLMEqCqHowoJnp
Zq8o95G4XHlRLC6ClP5BDdIE4ezsQFRgIEqtbGLHCQmaLt6NEfOLNeW8JSOIylFnQ1c2qNxnRjrH
SVtuR+zYO8pPENa3u9yeCnT7uWu4rtsHEpYbOu1IfMnDhTrA9XIzvUs4pAP4sVf5dyuNwnh8mlIW
cGOrxdCbMhDLHoi+K2nA9Le+e9PHB7Pbpa/NIYvEtqb8cSpOCUTlURj5nvpZOKD4DkaDvtlX/bay
vQGgP/DfN2v5rMV9Ii9bmRiGkuqcIqgac8uZXJsfc4Uc8sEMlQHSwIl4S2PLMyrDp86rwv5GWKgE
3YfU/olY02Pp65Ci4kALLy822kcXBy6vg8JQAwW7+v5pWnDZsoESquNIKYMMYea7OMli02oHfkz8
nj51SBwq45sujr3lk/LHsFoulRvjKgrBasqMPeoRyI/dcOykcFZ4JsTdsfvLOVAxYPx5o9GbeB3G
1kMUsEvNf+wYhg9EDpugHxKEuDJhdr1/Rh1p89IEKQheDxNI1YYkdGMt99m6bpEMGWeDk57WxlME
8CaEr9em1MptEyKm8QiARFBrEElzY79qdl280uC0cPyuDMmfX7hA0mtxW3N1PPZ8axe1x7OHTqwB
gm8iKDlxF6OZBcgOY7jvGEYz5F/j7GcdrcTBt7MFNJE82ioaYi1Yuh6EoXVFboNu6VhVabVNzDo/
8EEVgTOJCqUcLQ7ub/XbyxAJCqAP8FoDDgGUz9f2JhBG97nWjsc4tXf8pQDAPopYSMEWBi7X1ouz
NUTK7QwiBQzpGvSPQwYCh+zaYm8ATt2r2ngsHDcOwfoASD/of1bG9UnFdr3tNELwmkGqWeoyzD2k
QBdz4qQmJrJv7H1bUGeDTLDmD2qdBx3kR3ejouS7orWYx0T5t3c6Eaaj3XsxHeMQ2ObY69u83yCz
H4dOPhZbPUZHzv3pl4O9+UrZ6Sofk+DxmG2ntDdTt9ETcXTrwXPd1FcpiOMGJ3CGTbbKBrg09XAx
/2NtNvUMcgCmJhAQ9k0VxMzcGaxcKbovDQjUb6AAtkEfCzbo69UVeBl3g5GLo45iQvSemthGT5b+
RSVv92fuk+JoPnUgQAK1C5gmADCaubC8iMBBQjtxTOpqkxTf1XbjKLWXcX98aV/teNy4ztfEGYJm
JH4ivqfZG423GXR4SAD5gKL/ZX4rU9tzJDJuXIkxb30R0HCfOVJ0ZCMRM5uGwbapK5pBHJs8fkxN
JNPdBk2zSVmsXFVLS4qCpIMXF2hTcYSv59uqOlsbFC6Ok8OfY6PdaTR5vz/TiyYAlcA0I5kEQ9cm
bMXomDFgLAlJEMuXxMRg1GllILcJAAkgRAkNN4TEvMzbU0Vlkaa1THGsIlD3RfAL29gmPGjRmO8n
svHaTFm/K5Wk9akQLLRGkz7wtmU+5Zm24j+WFhAPF1uDrAsAOHOGmKIYqrrNiDiazH4xsXGKjr4A
ZLy9P7cL7h5PQkDTgVEHTnpeFCsKG3vDUsUxhQhxCYRePpVh2/4Qaxj8pXMpGaVwuUAVypoHwBBB
s7RGz6cj67M/be4GJf7wkCQMtMk9QwtyLTd3G0PhsXthcHYCONdi3RliGOz4diCZT+pfRnku1H1a
e5rzS+/D+1O5uIFAV4RdZKHUDKd/vU8nNCJRilLPkWYPBMSIGnmIoEvi9dyL8d6Mjd8CDB9iil/A
77dnZby7/wFL5wSMKGj9QTYSDPRyRi7ijyEjjY6eq+lo28Xkt3pcbxVNX9Oeu2H6BLya2KjYSU4r
G0+N2XEUbaLQJrXxqrfzHamDXgRt6mk8iKjlZSfd3qKbCVj4ba2gj7NrAn3SDsDXMiS30/z7YO0y
2jy0XD/dH/5tMlZ+GKARaDkjwP3dNJ5pjLeliQ8blRerfkN+wk+UUIMA7bteb1Lz+7CWzlo6pJgI
lIkAWpMsItczrhkgQcgNfcLpiUMl0jeoiuzLYo2XYOmQSrwVmr1AzQBa05kZrXTHQp2m4zj2BXBk
GUFeomlBGw4Y85D8vj+PCxEZImEgqpG6wUaeEwPzpM7dkcfqkVRc3VZp/u4UigmOWZ0/0jKjW9oS
O+whCLPigRdmE4bR6WYAAQhSrFl0QFWqkzqDYRdCFY1pbaDut0mE/frv40O2VTYJSFjQ5zG+OCYC
tEpGVFXi2OYb1/qDoqXfqsccSDbVObO1PtIFNwQCJ7lBdLCY3fQCxEmtDpnbiqOtFqGdxCgEQr/N
CQT62FX1rayRz47O/z5CBPCy8CvJvuewGq2d0GYJQdhjC3Vd4ygUtFuEZokWp02frcCIl9wBmg+A
qYDWn4TZzDYnaEFs6jSGOAr3/5B2XTuOI0HyiwjQm9cqGlGuJbXazLwQbWmK3pNff8EG7rZFCSJ2
D2sGi5ntYrmsNJERmqU12UPWpabSR7YXqS6LtxFnlahEdQcl7Jx0rJ85BLHep6HueYWGyL4eB/2z
GT/uL8GNK3PxVTO/FiIQHceFeMx7H0A3vXXFqDM7IO7Beb3gQt+6L78XYHZsPR2Hlm8QnfuiHJMq
bYgo+p9IohMDZyrqsPjlwpA3HtOJ/RctXRKac65e7SH1oeU4hrA7NX/0fCf3eMsI3DZ+V1Tr/kLe
upRT044I0wMLNBeA8oSRtaWUjUcUeZtV5+mDzckIaCJpLNz7Q93IGqO0jzlB8xDzAlXtpZ3LBrUK
+DEfjwwCPuJzwr5i7aN+0CMzHPd1+RxzL2m+qRMT1fZuU0fO/fFvTRXPJyrmANqhwDWz5rzOVR3I
0bCqcs8cEIB86OHoW2MF/cX7I90yCsidwcZNQRfy8pcTFQOtMAYB70bX0+QkPWbDg7QZxRC4VtsP
lg7ozXn9Gm12QMt+zH0uU8ejUnSkRpf0qIdW0fgLkZd4684hgkePJor0SFrN/I96gJvpgxX1KLcm
2DpA6GXkR8P4k5Y59CtDMuZWpKxarqRd9FlWpocYnx08iURsXVRuIUYk2voQjxHHvdKfw1wH04+2
U5e0am5dWGTXoLsB1CHC89k+e30h97rijUegSXgildKhQe89bVkpUCOA6liFRmea6fV/yHUAa4S8
A1JtoFT9WcBfL08xVHmloRvlqL0ydPiLlan7gK9As7s3k5f7R+zGpsNXAG0mPCLgZOZwesY1/oAQ
hj+C0cKwhCABx06dhVbZxEvkUT8x9SwSRhVDkWElfuRvpgX/Na8oMrpO1TrhqGv+WY35xMw8+H9x
L4h0HEoe+oxAkPYlF9njqCbWqIyC3ZR8svJhyE5l2Kdbpobg32lUttHhw9la23a2FIY+KWOj2UWi
nJp6LJTbnGW6lZZNHpNR9YRXqYUuHRKYkoXiZXKIBz449YGvEz5uMzNu/GDBSt045YA0T2EZMnGo
q8xOed7URRQ0qXTMmm1Sl7tkOOjQnUCIvBAB3jKHv0ea2yOQm2UFVJWkY6LZY5kCSDLCRymtIM1W
QrjXYvSWtCFlAbjxfDv6O3ibBkKmWs/9uX+WbgQWU0cjIhseVKxI91/ub4PSTmkY+BBeSM1KRs52
CVlwBRjHnbgYYjrOv45QzSVjb6RMOjJlo2Z7rcwIB19iYn7Rekgb7jXeFJAajIdtrYL3sSRxNInQ
e9Hpv8wVTj1cGjx6c2ylwCpW1WohHRWe20pcSzUWLgQqt5fz/4aY76vYAvUYJxgibBuqQEEJoKT7
k7gRCkkABhtT4RcSYVeHVOrLfNRTTj5Wvdur35X8UhN5+Go8O/koQDxj3x/v2thgOCA5kWCfjMCc
JaKqxbEMlFQ54qDYYfrQJys+XuLPul42yEjzmgRoBnKIwFFeHhHoe1QqQ5vasQvUmgxpjYZr1A3M
+1OZru+lLQOGG7ZsqhbgX3PST65KIGrIqcqxttWiJu245Sh42Url9UmIllpbbqwbercmaWBAP8CD
MHuZY9aCyzT0laNaJNsC0AvOTKV2oUn9RmkWjYbISCDXDSDWVeql7DW+k7QKU/Ly0q6EugRpSI02
R35g27QPQkuVR90uWCesulxLaNxowV6T6swpROjWdQqLFg7MNLH5KgMMiywF3mC8ULMXoxwj9Ie0
uXKsLF17hSRiIX90ykrhnPu7eW2sAXvFyVABGUQr1lUvTz2q6DavhOMYmAovkexD7W1lWAL9Xe8j
1DgQU8JJBo4YKcrLoxlMTShDogoItYrYQQdWRsRSMiwkacrV/RndiLemsaZ7LaHSA2DD5VgGXjRe
qRThKIwvYWW8SH1kQeSEMSg7V1arhbTRKgIkca2PALk4oSqumEzA0hhygMOcS9lkQDu0n/e/64o+
DdUUoOtxkKeVhlc7bcUvC16o6OgPURA5dmhlqj1SNd0hL16rYnxvQeBSIBEWt+jG9HkqRQ/QhkA1
6aEsXjK+O4N9laip+CmN+kIceH2dgT6RsVCwhkgfz42G0HZdCRZv8Shway3JSDdkJK2oXgZ2Nj73
HMmH14WFuHUY4HiB4xBLMb1qlwvRd34qRPidY3IaWmhSFZ4ZZXFEfJ5RrsYzzkc6afeFAc0U6SHo
LB6y7l6ruX7ZLFyzn5Tj5T2D6gQaYCcsMFpE5+dfLzLWdkMgH7vSMyC2BOa6AuyKq3YoqmMm5zzJ
M84DNkduiadn6oqT/RTw8K79XliVyTpffQmuu6DAcwLwaxbbsbJKVJ8L5aMmQKU7sDTuT43GiEqH
JBSz6nhfU35TRHauWfdHvj4BWIJfA0/Pyq9zyddMkyoZS8AMyFKaA1rt6wSBJU2MNccOVbAQBt1I
AytoKp1uA1JYuBDT+fg1oKdzAiAnpXoMtllwBl8pOtwd7hghocZ1JK1TUMmSypBsPl8oqt+wDRga
5g5cHlOjwRxNyKTE4/y2UY+glCZhIhFD/tt5JdgMeRPMpjSMOSLaZW5JEGb5gJnISiuPV4aXrwZ5
F0au78eWofcL33Vt7afPgrFHD5E+ietcrggEYus0kjv1yCniSqrc3EfP9yiYaabYkIG6v983njsI
kIJpBB0yMo7avC+6DQS5k5RBOzYx8YptiT7bKe0WDXYUPQ4BSR7KbpfJbhANG01Y8O1uOLLgtMbt
RyID+w9I5+Vcmy5F3t1otWMtWR06Y1UPIg/bqHmM28+4OGnPvVWTtI+ccYJnvwAnM/QLXS3TazO7
ahefMHOU+AAsC33YaUcIhAqcLbJnIP2QZdzp9SZCE/z99b42d5cTnl1sSRfGlONG7YhoVKVdDnYs
LR/Q2aJnS/Hzza1F1QF+ILxMZDhni9ul9RjUiawd+yCnQ/4coJ6jboSRtBs5q10kCyJU8zUz9nas
Odyf57UrgXn+Gnu2qqBtimq+lrSjoTlhfsg8SF1uuwXj8XNDZ3sHuICEa4LWVTSgzIwH6uJKWsVS
dJI5HiekiD1QjPqa16I9Ka2iwjQiAdXJupAAFAhrxrJdUQn9S5j7eQG2Tq72Vj1fhW8FuIheOMMA
YRAy9+k+Sno0WbXZABoqA38Ymn98DFxzGwapt6pZxIO8dYxHHTwoQE6ard9pX03bhDlFt3mW0LAX
yicdLNivcjCAlnOcgnPcglFzIinB6650o6auWeNzjS3LObJ2QggEFuVSefqhNRfTjtXxWz1WoJ1C
I1667iUPDFhxqQioZbD+peMbrzPTUG3RPSEJCQUJMITssrrQUsrUJHuNtL7xzFjJOMjrdaJIKlTd
FDqA11A/9CV89y+hysAeAN1TJBSAtx3ey6SrUtInnpLuR9i6lwacmCORAXveMiGOC5qXXmKqWdQx
U2l0yEF1Rc1tR17yGemQ8KpMFWvDTIgZdu+qGlTQpE1aVL0aUcwMhxsV2X9LDFDXE75RssIOMxld
zkOStdITJOLi7eABg7SQer9x8yZVAlA3TQzvwOxcmhq8QFUgQrbkhKb/Q4Scns/eOK1fcOwm4zw7
kUjq4+eDZEgFenF25xIlQXemb0QnTlFeOK/e612oLtiQG3cLtZhJ3ggtRbja0+//fjIlofXlnkMq
KIloC37xbq0bvVm25399h9ERBkq2yUIb6Ny4HIeTvBrN7zE71RHyUX5g6+FG9gD/DRe25uai/Rpo
ckp+Tajv4QNCnxE9SvW7lz6N5dP9iSz8fHnmY7ZhjibJIWMnQ2PvBs8RQ23+NZoNkkX/TGHusPkq
16o4uezUo9ONh8IPqcPG7g0Q0tyfy41jjIEmECCyaZPo8+Va+aEMf5Mr2KmR8+0wFqs8EQvCGs+9
P86NZxGZdrhHCLUxrzkTjVfkqJd6mn6E2TuMIiNeroDnTl0P9bFO/oDqZ2FitzYJBc0p/IAbAmX6
y4mhSy71kIA0jlL3KOhr8GX/lwEwEZxmYAKleaQh8i1AFX6LnjJjK+sPox8tDHBrySYyG0Qx6kSl
MzvGjVL3cal53jGrReoJD9w4kLBK7EYCZd+TXPBLqYobnuJUeEF+HB31kByfDSiA5VQSi4CbfLdk
ANmnbDbhc9k95+3ggnO3L8ymeTQyWx+eeSRE5YR4hq0UOY2WpBmujyWyMlOafmpMRqFgdsWyrGUZ
Ot+5IyAXVCp7QBLRahUttN5ME7q0riBW/alD6Cib8D8ezy9DoclDKgdKHJ7UGnE5qIaL0UkP8XcQ
Craf2iG/sKM3MoMabB9qhz9JEWluzjWOh9oUw6MBchpaBYkjGy/Gh4L0iEAbIV6PWrAbESbcv3u3
hgWDAMISeDUiQEAzCx9pUpap0Fs8VeAbMAHATuwEXrLlSWV3Ah4kdTWj6+GZdIELgmXhyWDpksLc
9Y5OyiRIUAIgA2jrnI+HaxPkb6oxPOXhoKPJUsNhrjPOzRVvqWH1elsnWrxJRQLsIBD4mj2a4GXy
4rSN0pMmQAQWRL0E+TeS6sdxjDdgGENLoXV/hW+NOAU76C5A3AEbd2lsWj9M9JCP01MpoqpERoOk
0tY3zKyhrQyFeW1hR5fGm37/18GVlFSQmILxZN1M+BE0Q5aoWOCzhBnV47N4uj+9G8UQcFT+M7+f
0PfXeF6cjyELMR4nUL1+UyED32wCgNXqfJWgVc2jbejWRYarKtPgWIcUrGn3v+FGeA1wkYKeMsil
IbMz7/ZMqphvAY5OT1NmWNmWw77l3jx/JzTnJNs0+UeVvxtQv/zuBZTLUabKBFqFMZH6cMMyOLp+
sh7LpXbvGzuBr8IDqilTYnyefIzqWCg0NcpOAviRaih9wVI5fY73jW2LeKctRJfXvhoWYZLHQQET
6K95gJs2TaSWIBE6BUDTsZOo481Onvx8qdP/BoAaTqeBSBZ95uAFmRMHVlVZDxFkX05d/SbLQFN4
m87EyU6sP9+FZXyHHnQHz5Wy1cIMWPtNseDDXSfPRNgJtD6AMGTqYJ7jyRS97wskdeUTWJlJWz2G
RUgg0JMLGn45aFCJUKMHY0iJ2noLR+3aXk5jozcFlJ4IBZG/urxeHfCtAedjbFXYyfmbLK4lLiMS
7yJFLmWnWrER3yxc6avHF41DeOwmZhGouqLEcjkmAxiV+TEzTiLI4Vs35jaFTNE5Jy0BEm4OBMQw
0JnTozdfWDbEwGZ5sXEagm/viFb23i8JeiaC0r5/Y6+txjSlXyPNnp2kKf0KCljGKYcgefYCMlBl
VaikOZX8tpepMTyLwd9AkbGyqyZBH8AS98fVbZlaUPGXoQMziTWdmUk1Y2k4coxBS4qR/jNrHwfw
Nw2LXJ9XvqaMwgOqAciuTVTtkni5d0EPaG3ns+5R54LooUEbnCkWqJneX8+rjYMQIYCIqCdOYyHJ
NRuFr7miC1IZyodmq1gKDN6mzg6jfLw/ztVLPY2DkvCExYYPNm8TlpUhjiOukUHiuxVqhNkcDfU/
98e47hT+GQRt9ECCYNV+zs6vFyVFjR80jqP8WNs9+yv/TVsCQ25IH4l3YMxV8p7EbNMlFMBlIhwB
6iLlRBJqKERF4nq7SLhzc3WRJPvfD5odViQXhGiIBfmxeE4GKwN/RSRvu1i0IQl+f+5XpwWpMxX3
TkAeHs178zhYZnWPspGsQj8e9CD5CzJZ9we4ChwUIOJQ10MSFh2uAJdfHhQwlaGuDQ79c4UqybnM
YCTLrgfXcqBFtg5SSYquBfnUGsGSwO/VhZtGxl2AdCaeKFSLL0cOpNBvRzTQnLXM1ZsVX+yMw39o
mPsZBY8SXgV40vPr5nnAdUYR5qcUAWAqFkTPSY2yUuTI1eiqGjNjR6h959+v6iTFACwXYiMgiS7n
JiF5UQOl4Z+RlKGjCjI7ieYpGGMDR4g+JOS07o93dQ1BnoqcJxo8UQsHt9gsgOXEsB6qGsyLqbKt
osOgfHrDvw6SMQZeG9xxoAxRGpgd+sGofQkqm/FZBXSll1rCljRqrs/i5QjTtft1z+MmiopILONz
qzNwQO8TPaXgfeUmJsITitwLi3ZdCMWMtElTF303QEUYs12KRC1qKkVm50o69g2tOcR0lt+dOGkr
p4KlwJnwEt7NAG0pFTuqBpLKjZmVxz7fqgF4azL7328jbgSQ1fgucJHOtrEUk6YT4UmdVQ+arLCn
aLiEFJAFYOfb/ZGuuPCQI4BbjMZBtEPh3s+5OnMW1XkdFskZmeQB7M6Zn3/JXRNytAm47EurgRY2
A60et5KmVa+D2A8qFBy9bqcKNfQgdM6IcJsqLv5An2NTLFyg6wLC7PtmS4EW7MH3izo5s2zTpwPU
aTgSjLLr86Epxp+ZYAPDnZLBR9fCU9DD4+oWnrZr04sVUgEIR7oGDcjznI3Ch1yXjPFEOgsioL6F
PJu8RPx9YwyA95F5AvAcciJzRy5HF4oPZa/krPN57sCJ9imIEI2FY3Vrs+EHaJN2pYC4cx4OGV6v
pUOZp2cPtf4HgyvFV0AryiOXNw0Npu8jAt+qOhF7LcfK5pUQEBHBPVjaVZhPp9YTqJ9WEJ9Edikw
qmDhC6+fePC6AcSDahGSDsj6TQbu19WvPW3wc11rz3xOdfiYQRl2tBiPhf9VR3aX2aJx6lo3EsNH
LjBI0QTmUJ39JqBQlPE9U+IsiBmRHFXEJbm5n024yPxM34bnF/6hiMWbp7r4kS9A3Fd2Zw7Uw75g
59479GjBWnWC8gz1xtWQVhZTCjSg2yEXul4bO2D7S5OCcBlNXnvjFTUKuK5ZbKuKFSSrOPhuIOai
P0BI2MKfbsodBD1CFCIMAAchL6oONclyi9Msjod/mL9ysl0puyKvICz3kfKZFezDr6QFn9S7Gr0a
KFMjwXbfRFxbYyCsJ/wKMCITMHVmHWEK6qgVlO6cFF1KUrVVLb6JeVuOwu9KLiYVDP2zbTi2EFH9
PCSz9UaYDD6S6eWEwzd7BoTQU4GW17uz0r94CmBxvJ35bpaehuzEhwdJI6H3bPTPISdRuOe5IVj5
g/SuuiK3Trb8Y6SZkQ4xj30PaTOfKsJDUCHcduWNrNuKagq7IdRMoT9C1CS3woNo2FpUk7wk/S5T
HQA1C+nJ+BIN8/6CXmcl8NIgr4VrqKPrDJzWl4c8VapO80quO/MMdAHgNy3lB0OGCBvVZCcYd00B
cE1oakeFQvHGf1S1XVH2RIscfZ8EJGBLyT5perPnS/37i2ZBT18CPz8EXnduwZgg2F0BprwDM8D/
XtPcAC2auh18U0b+dqu6avDWPnsBKbmDwqOT8pVrTS2jnr7CYdwNgTVqppjsUhmPgwnREMlbsbjA
yYF2wAasV8FCnffK6UGGEI1koMtBYQ+9kbPIm4laKOdpx86RxyluDxQwLcdeNzugfRbuwpWdnoYC
OgXOJGBT6Hm43LlKhz46MnoM0ghI0+FVbKio1xG9f0B+nNGL7cAwuGhTW8UUvs3dOJC854kmVhlY
dntulfpyJtKcDz3mCIWaKTQbNOTS41ounTFumpLGchzqKNYOQKm3BcCDhBtDPacpenMHmnoDVAq8
QOtas8/DKnKipmnBpMNBW5r0SJmjPU3yxMcilwxsJMilWpqoQxWTvBmHlKK1vYNNAiIptIHl7N5i
g4s8uxnTQKIAE7R/wywCSzpfDhq3YAauPYDJ6KKMCSgKrAB+vVzzZihZLvnB5Azta7urbKRVuo40
dtVadfosb6pPAGWAo1nY6x+KwtkuAFKM1DsSEsgfzumofXhMfK8iZ5YENP4szdCscqs1y8BJLF9e
NeUmK2gLbMoaGtCgBOjNVqK8Ba5Qn/R/soRok7D2CKb172StWcVasgEz1EuS7PSduAbEz/8qGClB
b/NeSkD7kui126ZQnPFAdQFSwV2cGERY8W+e7kCWQH7RGQ36NzwZYXmuR6dNrSh2a5W0/gL+59ai
o348YfCw+mA2mS7Cr3dY4dA8FhQ1OvIB91K61pakr0E+GsD0p7xZgsmwNNV21dWO0bwVebsQjU72
Zrb0k22currBmXvVd4Fj2Gc85MnPku5U1XPeHPTaUZ74+Ilv7GSpxHJzNNBZw3yA4wkIpMvJDsj3
pEYq47pBlm/lg4qReM1DV638br/UsvQDnbqcGowH6v8AOALkB776y8FSltSh4Stg4qTqqQLEL3s6
xqfajsEUt/3cNiudDput9FwrVNsF0GBEi020eLZvbPDFZ8wj0040Rq0D48W5IK5pELc3uXdGPpmV
0WrFEbe0W9MGkKMgMspc+50ZEMXlLDewN+5AfRO5Fen9Qdm/1iltxM25N0lrZ6vE2imEB5u65efW
alw1zmvlPOi8JX2oRwHhgiP7a88xthKiJhLoJKS62a8LZ4cixE44BTQhPmh8DrGLgmJ9UL/BSmu6
uEz4A9DU2vQEwmukcOLtyzcUonpT35em8FilZnRoPbfYn9JtXlvZs2ZntMbnch/6mxIRyKcRCN13
jmQPp76i2dZbayRxBCewd4dMdwL6tePd2nZy+8sgipkRF6ec8uvC2oHzjIZs1ZtRA0Ai9ajyzlvj
pn8oSPv4oFsBNVPbMqhKAzO3ARZ9dQsCVVACLlpwS0DKzUYO0bUVBwS0BkjFCeC1BPotb1tnhZt9
AkDJsjSkOtnOOPqbPCU+OerrxGLkb2fnpKVoFERIBj5RE9wUxpe2EV0ZJY2E5M7+EJhZT1w1RM0K
HgOYn4/AZp46z/xUaEd0UnR0+8a/J876pdjsC1N5fhBbqyWPvoUbnZxTKrmcefTW+ZN2hgKW1ZHP
zsb7bXFHz3I6Am5gCLDs286EAJPlNuunDOolVHECk+qNG7qhre1jQq0aUDIaANAFvQyCMxKBqmU0
W+q5Vr567Ijk8iT9/uxM8WH1+dS9KBIhwdpESd/VT73lr2USrEj5pXbEWatEJCPAnztKoOvuQxuD
Sh/wls6aROzS9pzoS6OGG+1lkD0S6xEtJlZhMnOb2S2V6EsLPkSqrZn53QiQrVuVxF1LOzoe96HN
E+FUPgUkJucE+yvQdr938T/bHQGpfUcIUg74FtOnWP2V+rlXSE6ojh+KleDoa2Cm76Njq2Sf4j8F
a5MQG27PCxdbq0/Pyt47G9lIkhCZdGaYW0Zs7VcvNP6SnYdss28oZlrEVKOx6YSVpZ1zxzgIwgYy
ViZ7+nJBcIWTv/W2tF7nu09nhXaQnHzyKwCoVqNmr514nZGT8emnJPgOzeHVs5+0w1tm509NZqbr
rCaRiYvGk97q6bAikrN2udSE1IFOA6uh6W4vEocqn2+MntC6dQJgi6wbs6ooWcUES/thA//s7mOk
vx+qTWyVjJCVa4HjyzRMS6O+JR7Qa2Gyh5ysBuphbb6/AsIcuNmbp8/X5OEZutvHYBe9mWlvjyse
l6GJd2sV87/vMv3Yq7lZneqNE2viRIY0e7AGEG0IlaS3ZwF16sHMNEv06B/f5SvLeB48U5vO3v0x
rwIjvBToE0BOQETySJuThMfoPBE9Gci3gVZPTfMML8DPTTWwWu/7/kg/oc5sdsAYopML3adoqJnH
YGnQinkc+N1Z780wfAklnFKoDWudnbWrQHUaNEpIZgh3UCGR8BAOZFRoAEoJnsaJ5UXYZcD2QBES
BWY0rsv8WBUOnz8ufObkis0/c5I2QCoITDZwkC/ftpahWF6yDBEbOkGlypJA5ofusySXSMu/9bqt
cgYUFUAQD/mUbO/FfxJuNWhvUQBYY77O0C8mpW1LVLTLBb6p80unZPqAex84i3PUKG0lpBW6s/TI
PRTruMIdqkC/C3/Ze1VVdz/ujJSCwa7F8tUmvxRLX4ONdXQ0oPMSf6MmA/q2yxVSw5glWSVCR8up
P9EmF+xFza0yG38VVrCKd/2T4ozWQLolNOytG4KiCTpqQHSCf+aFLYmpYK/SEHVCJQo3WW+4dkRz
Ihsf1ESRETc0mVGbCDwGCUFpERakjksBXa+D3qiW14j1NxAYwsf9MyNdO19YEXheIM1RIGgpzraE
HxmXCR3rz7EIWnAqNMgxrmOJ9A0KyAFwQxB+BFUTM6c2hEg/ReMHuNoL6QgF2Dx+hUpHjEdJKd5j
VHxSIg4vxphZVbnLpG/A0ii6k0PxHe0qDK0TPQqGFASzQ+VGCKjVBbf1hkXAXJDAQ5UBXvN8LpkS
8VonRf05j2mkfrWPaRYQ6Y09Sk/3V+32Zv4z0tz2FJrgl6KIkSLXkClS4oH/PvRrJlIeu/c3DJxo
pHm3YPGkW/cHCKSpxg7WjyvCGh0lbQa3sUethjDwpxB1sAarBOXzY7get71BWhdqzzJVXsXAjQPH
y+HPKSRGRbBfIZSoqAjWfaB9+27HN+B2wCaPAIa7uu9wawSZrbqPdbPJV8YSNO46TYBDPzUWCegX
hNbbzPGuOZYnQyt3Z7n1YqS0YYr6sI4pNyKiub89t87076FmdrAbPIj4Nchc8Y70ChhRoZkafCAu
ATW2PcoLo10nymBUUPOZpFrR/opukkujUhZdJXESZhaDdnKsqSAHZgzOjsBpRsC7zTyNrfizT3Zg
CKRNY9ZWN75GwId27BCla0neGaDa8GKSrsPKVXyfAGGN1iYPWkV/G+McZxtPRX7yow5eq3xnBJ8j
W0npamB2wA6yD4XkjpSesu3kB77aR/3KixdwhtfcbdMcUW0CrGMqilwJA8VKWfA6MlTDkxSQmnPV
NRdCWYCiPULlX7MDpNnCP/Vz/V0M6B1BiGwb5xH09Xvw9Ke0XOJovk7i/XwQ2Mchu4SM8PytK1U1
MUAmj7tucorlaTyi8Jb0oito8HAf+2CVFiRfQxwAnIgFfHAI5IS0XPuRrS3Vi25Fc1gd8IGDRBvp
inlGUR0bXpMLfExfmvpb32zKA0BVRUlrSz1nR8WGDoYstgsH7/awU9kW6Tfo5/yYi19ZAvCySm3F
cM4ZW1X+Uasfo8/ElxwpsVI00vFbJUCRk8pK7i5VZW6Z2klO5H+HnuVQ9TwNS3nAeeiMPdegjkv6
wTSUzZCbwlKz6DW2Z9proDTg50HzCGb38oKxBlDIcUrY4uGWItozWj/Ig1Mn62HYatkT4Hv3Dcgt
OwtgPdRA4FiCo0+6HHAIeOa1Uz62Vj7B0/CU/01H2j4ZdbHgst0yimBWwokBYgra27Nl7IS6kuSB
DeeabyWL8V5ptiFoRNu8MxbmJEwu+Nz5UmU882C1hpc4J3pU1AHdr3nSn5tsI49/Yw/PgjlAy93S
PZPxBxUEy8ydYDAmLzv3F/TW2KjtoqaK4hKqnHMvoxSkBnuI2xqcpInOES/l/RGm52M+O1T58bQA
XIDVnD0vfsZyOeqhKJF26IlsOqog6vbVFZgvFhbyRgoJBTJo9KogChCBIZxtmtBVpeShTfGsOgpP
vDUaQAEefRxN3DWDGO8QoQVDPc23qYGQhNRv/kcKKExF5GLXPkdLzYI3nJHL75ktLlePNR+PcEYy
ZigtYq/CcIVGgeAJnyNorQQNddlSKIqzMbT6fuptR09t14gh8WQo5JFOTsDof38/blxaNCegTod2
G2NS1pzdIWXggdRuy+GMsme/TnMJkCFWyKgNol+ljNB27elJYLd8Ujpynssrr2NLFJU3XonLj5jO
5S8LCWbVsPULvUfAERlunFIQrbcybe1GQU+U7f3RBopeq5jmz4kJjQNmKzpKe1RZYhoXrn2Syy+Z
LMGvL2kAwEGpQIPrVpjcVu5pJjlatpIZVU2+X+8ilFCHvea7Yb2JqejwdHjXpKUX49psX37F7OhC
66ErmGBgPUQCJ18UctK1VuhWGh2QLUkYkceDYLw0xmfU2mp4ggo04OdFfUyUZqF17+fSX15ZfAxQ
uIis4Y8hILtcEq4bWIOGfSwJEoQa0p7GSnvU0r+1AXpXMP7aSmy3rcPZCUM3PGhubEknpfgkCWsu
IlLyAjcjqGxUXflxo+VIS9a7mrl5Sf0FM31j2QD9QkQBMDM4l3+Qt782jwnSoJRDP5wb8ZhyFYmN
vVwKpKlRHII6cr7QSXTjrFwMN9ulovIRCkYYTsLCcLpG5PTYTKVUIUP68sUzGpqHz/fv67WFBn/H
P1OcO7EAWSZGzLrhHPglwB6BWQ7B6v83xCz4lsHtPYgxhkiakKblO4on/2EAxBdwCIFFxHZdHihD
yyq/mbZJZ8jFIkaqsoULdP1eY5V+jTA7srGkNxKQgMM5FP9yIjMR65IQ6dD787h2Py5HmdmKimty
X5sWSoFKqd4gqvbg8qQGNeIPpVq4hktTmgVLHif2WRQKw5kfIb0kfXStgm5Zb+F5vnm8fi3c7EhX
sZKqRcwPZzhDiEd9pGdV8f3+st0cY4JITxg8WJXZ9sth0qCihZl4iIh16TNolirDN9fq1wiz7UcZ
tlAiDbMwyleleElTa1FD/KapwedPjTAQO5l7hBAOVSCHHo5nURw+xCg0G6Onfl99NgVfWwJDDO91
w8Lu3JwXIDVg7wEHABiHLy+OXIDgDd0i47ksdh7bl/VB4JYoGJfGmJ2AJquFMKvi8Rzp71nTEkNc
c4v9d0uDzFwh2Yi9mDei8RwDMStJbpsLVoGG6PsH7eYeTSxRwBogCJrvkT5yXN/w5Xhu86PsP3Zp
seXzJ09BR0+LV8FbalW6ebBRj0XC5384O6/dxrFgXT8RAeZwSyrL2ZI73BDunm7mnPn056M3NrZF
CSb6DCZhBtDiyrWq/jA5NM3lIGq18/xkSGlP/pMJL6V6+ro/S78/jeqn680LOlXI24ypSX5G5lkX
Foght34fkwReVGgHitY861qGMoz7Wh9Php59V/zyu5X9sxQufEvoNXBAAAwAgp9Fm13UjmOBFuaJ
zKltDftGe8uG1dfDdCvQRtKAJyGWayCI5mGAaISJnDUcMF0I99rpLETNscS1yP+pnVq4UG2qwHUS
ZWykoz5YFgohkkEdtW9V10YZIN4UcTYuUSaurwsIrZTqKWoDnyXBfDl9SIjVcSOn+DA1Tuz+qO1y
eCTR5SsL1Msb+YapIXpOfQcW7fwVN+RWoORiRhiUrETYeQhTa7u4v4utV6VYqfeFuk1r4GE2NayF
ob/e2DQN00aBEIkr1xyS24VxJ0QchacwhuaJk16Llp+2ldu9SilROgQrRT+69fezMD6h2tuZC6HF
NbkKuunnD5gN8pjgJYG8YX9Sg70pgtKKnGYr/y7fGkAngAYLu98e5P/647jW/O/orS0MwLSAL4Pl
i/bnKSZetDEWxrxkylVjrAZUDF9Aq5XuuiXN9WbdV77d7LKlk+f6pKNVAzAomReUx+ZLK+55GnZy
PJxwA4u1dZGtNR4O4T7Mj8mSE92tZWwAMwSXMSFP1ekU+XQKMfFC5nbqcCqUbVBvBXc97MVvVr2Q
yryRB4HqMKHV8FFG7XMOoDfCyCshqokn93ng/ZNMFVn3b7IiM+hn751re+OK9wVIPOswqAuh/Y1O
6shb62SxJrbOPE0hNEID+pDG42Fj2XH3oLvv4tH4Zw0nnJAg4KF8ThgEOXw2lhQKkrKIDfFU8rqV
1sNL0D/X8rs3YcS21hLD8RrBPzUHD4cBpabGFF5OXZGLctmhNnpqnA4Xq13+lCdOXoCctVZ+cuzH
dUuGGjO9FVtUzplWJVxnSyW2G4sVcVr0CibOKVM726JGLYlDz3I9lc2h2wbypkasdmtGd6axgEm/
cRMYiCpSZgW6/0Egu+xwJiRVlrijfNLqtVi+ReHW6G1fcEpAq8Af8cNcyau8P319CFznuFAD4/oH
kjhVuOZxgKemA0T0UjlZEsLy6wxYSCe+FksA2RupGyC/JLIRw4UbRKnpsne4dFie247iaXCrcR1z
9P3wojr37TAXLbsbA/kuM61hF1i4G+ECIj9U1VAu3DbXJz4fQUQKPRslBcKsy48oY2xLBEEWT5gi
hvFUmV6b2bevB3TaBpeHqslFxgHHfkRMYy44YSCCI2ZVIZ/66IQ4nR006sLFdbMFULHgBqgLXHGN
o0wOtLTJZTzhYVFyS2rVEij2xkBRuYVzRBZwqszMYl7PlD21KWXlpKjAENpdC7xq8eVzY8UTX0y4
2Kn6ONWwL6cj1MR6HMREPSnlPrR2Tac74l1UOeELyBn9rhmcxrDlpUj7+rhEBI0XIX5QU6gtzg4W
qVF7MUZu4jS0q9RfBfGxP6r7QFtIfkxDNFsHF83M1lpYq4nX4NtHObcZ11YDXAJF5ve6n7BmC5v4
RtoLHig69HjVAENQ51kKoYKsk3WudVJWip1u07ukX43b0fHOwmO9b79p2+ocolus2YZ2jwOlnm6g
eHmN0+zHl/xnbJc1jnonT9u6f77eDtcHKCrfiH4S203qtOpsjsW695LM993TWICovauNZJ+pQGDR
CmjieGPoq6/bu94ctEf+nIoOZBg24eWaSkCERmNpuScVrHSo86ReOEOu5xUpCU4wYDuqKEIeumxA
dRG7bitRPUU28MSUyoejGTb62pH+qC/R5q7XKo1NSh0iWiEmBbnLxspBQe8H0Mkp8p/l5K5tVoPg
aIK9sFavWfZsic/tTKP6KU5K6iyTW1dTTzV2QPmj+bdNzkjK2X26rk7DsTEPiyIo1xfPZZOzm9Uy
hzatiH5Pwd/vVfyWCYfGXLhSb6wFAgduNmisAHQ/zp9PvfLEIsfbSNFOqo4WrIZcTrf7erXdWN2Q
9OGWT88XyH2zc1JEn77GRU47wRowi4fEPYzvfry1VkvizjciTIubi9OSiwtA3FxElMeeJrvw4k4D
qLz3JN/Ip3Yn+o6XvKtg8HQ7C+3XodgqwfbrLt7AN122PFsbZth5euxr2in/jYpjeVLlvc7d2eAZ
kAL6/GH+sCxHdI9IoFsAGF+7hWfKBw7g8iTFvZgynAXnlpfoB9zo0zRWmWH2VlcJJxMD8h74pXEy
f5XCtgyetMx2pfzQKT+y0bApTyXZJmqesRkJrN4OxNzOZbDs91pY2iHDFB8qdReFd6BSkvSxNZ22
32NwA+PjVAoP/rjGuz3+g/7ZwhhO+/SLLqizU2nIs6HO9VI4AWv+q9R7GVe/ZN9Y9+R18mdhT260
bU4LjU4/+lWjs8Mj9hPDjy0aTRsO/NcoFlfek668UE/PitLOhRc5XSIZ3NgQn+dqnjMpsETC1yEX
TprsFNXGNR0Q4lbzpz1CZlsrf4py3/x27d+GZo+qHa0KbJQWuj3dKBfdZp0QY1KThtRD0n52QGti
1uu6K7un4s0KbBPJh/aX6NS/imRVWq+C2NjLyvlXQz2tTYgsxErYmxJeXp6fA1rvgtuwRKt4p9Xf
ehG9xmP36kk2mLTuTth/3cera4FHEcV2XiY6FQnEtS+bS0RUlC1dcHkqUGN7y9OjYHKbP1hLS+jG
WFokBwkt+BuSE1MG4dPWy8wCM6E0Ek4FrrwPoXXQ3bXs9CZ+3r9rBy2wvPvnp/TUt+npB9WdG2KO
CpKkLGraQhNOsbdu8rdMP4reY17bvrVprK0ZO3r/EPwggd2122qJTnt1Y0yN8xeIMuSbgF5d9jcN
UQnBTFE4ZdJjKyEkmaULR8F1+ZifR8kRAgxkQfKXs6Ui5a7XD03jn2XzgevPScK9Ej3nwnddxVIh
3QhOssbC23G9t1T5YR6V0aGzQ37Q5KMWrtHOXDjgr4PHqcMaS5dQnJD/o8z8aZKxrC+zwDX88yg8
+/W+L57V7tz33youFSi7mSMXbzKsVaX63spgjfEdG+3xLezeDcNpwQEi+Im/nJ3Hf4TOCfAvHbNN
p99Tam47nq+Leaur0GH64MnBlMccRgdzYS/PyF3Ica13xuvNXUmb+LtqOIaNqPPYYB7tmArmJNvC
cwaOHOxIvL9fb7+PZPzsiMFkCwbZBH2hwDkLao26Q4aq0PwzcrB2/oSLWL3yIdLuu3cU5Lr3sYbY
Ur2N+b1U/Kjz3Aa6R+j9K8ug1tkoIay0TaLa6casHXDeEGDUdSa8jy/FObEcINOi/kKQHKyRSBC1
NeRjIKDS1r2zTMdCKGWvf8tHZ3wI9o2L8ARmyqvs4OsbN94E/7ncbaf6HnYFj+vEVgSyxCv/vfNW
ofvf1wNxjUBAwI3xl4EgI3UNre5yvySyrxreoLKYx3vyXgEA1acG3JxWersCZMp9AHwxtrNXE/6C
sNPcV0iv7UutO80SHOgaQjN9CzAd4HsWQdIcDDpQC07HIQzONc+KfD9Iq/idoSz+aOFmiHo7j06l
58gS2L7DdCpDrA4nz3E794K1HG8ERGWcNFpL7bduqVpxY9fDdOQPFi1HNrHibKDysABEnwRnfy98
R/befarCnfgXa3PvwSXbyosI+K3we/yTRD9D8R6orPAMM2Th8XIdzDFIE6CUuvwkbDzXhMn6Xi/r
rgzO8fBkvbJOtbvkTBjZDM/CxFsfNxB1CO7GlWhui1ejXTjer2kPfAAepxOXQJyEbGcDEeAxU0q+
EJ5xwu1bpxqdzHCyP5X7LVsLw7ErUlR9WrtsHrg8hfKlzzaFt+5MO/vlPUbavStw420qzAte6tLR
nr5e0FePu9nXzc7/sverUZm+jvILlIEQTFPGWQeFIHtxgYPWq6/buy4BwGzBj1CB5aKTkpgb9xXl
2AzoaSfnUL7L/ZX+LrrrJlwV4jG7d90Nezk4ieVOUmz/nIXOWOBgsBAwTX26PMwmm3vetHgHk5G/
Wpp6XvduGKXnVPxrcczzvFzo5BRoXrdA3ni6zlElmY2q5AZhpHtlem7NffPcH5VNfbQOhOReuctW
6lFoFlbZdIfOG0R1g5odQF5o17PzGYmVWlAUPzu75V9gsn391mb/ygtAFg9fzg/RZ0rr1qxPrpV4
ct3W2ZkrB89webTT8KRWa+lNWIJuXOfJZm3NQoa8LcJYG6vsbPzuUDKArnb0/bsofBPqR/171TgY
ZsbZ+utZ+3iTzAeREg1Zb3Q7JPQiLo+ssCmU1AqM/OxDuhu5ZzBMS/etsMlbx1fu2mqVRGvxSflb
oHlEGF9HiHbshGfPuhO0n4EUAgWzC2Q2M1tHmDxEQMCJ051hIJnx1lT7EduZat8GECgPAxcYbmED
4UToZM2ru+Rtdb0iSJZy9E6LkKhrbouX4+jjB11XnP1gpWk/s/ReXfL5uD47aALOGHlfIJxXZm9x
WrmCa43F2atqu+9fS5iOwYuIo86wT5/1l6+n57o+gnoH+1afFGwmFb/ZooAOoQyiWBVnxYXnY6Px
3u79cus3D7BUV+WL9KKtc9uKIsKS//RiKyxsgFvdtaYAjD1AdW2+AfKqdRWpq4uzNq5y1+56cxv1
yiq2cJV+D2pHq5aoXtr1K4suU6jl7YPEBjn8yxUZW0rtFs1QnNuV0m8yXvcpWoGSvDb/Fm8NiVWY
uOtUcFxxFadrKdg0yAqozvgSy7geH1E5mqSf3ovQrtcy0PIQNmfklCbubU4ZO6PnVE/9nzR3erTm
mn2e/4Kp1Iz3AP/LZKf/kiunFXaUoHLCuadsIZd0zcQh9gbXykOSIh458an7n+JwqZcDc2w1KKyK
LcJiictvYeJ4xaaMBkfpEGTYiqij+Jvox6C99OpK7V6VPwZ5D23VhU5q2dUInHFtJbsQB5HKtNVy
Tyl3lFci0bvshMYOQXffODbSKrM2/EetXrpNPpDKl8fGZS9mZ69UxDmSmnp5RmAgsFbG+KoY90hV
W+Nd9Xf8RRaaR7i7Tf9kse39GM19GG4kY+sOjmHuqhDv84MsbofVoK/CetelW2t8isU7VUCMb1O6
jv+iKY/Zk/EzeFGQeFG+eZ1PoGCHw9p7VH/X7trI7mJcB771wrHcIi2uW88GcfCfItzidC4Eb5G1
raLHSNqMws6NNrLmlA8Zz5T8YQhzFLkKBzWocUvW0+dX/IMAA1N3sK8u76qC2txGap2he/J/IVVU
WDIvUf586sgx+ksqndeZWRYFnIHpgp5MhObZjKHMlKgSjPIsQgRPq7+4Ftn6a/qibflGyDoLj8Eb
AeJFe3MWmpKKesI6LM/yc/TmHVvtZfyh3nemU1UoLv4Yhz3nerbCLTTTeF/Ir18fax81n/ny0ScY
FJXfCQs1S21osZx2SUJ/rWPxrj9XTn9MV+W4kXViwiO6SxA4UVbYw5Vt/orfckhCq4KH+kP9nxg6
1m9jlySJrSE/kLVrvOJcG2ytVTgQtSwsMRiz6BG5J2nbjXeuU6/Q0HzwZLv5FT63LAiY5e6SSvN1
7XOaQyRfsFoDU4Nk72xjd0NsJUZQnbEh8nsuxb96ZjlmGu8a+U4UCwehlYfS+OdYlla5G4j08WMn
4r9s1RTbRAs0tzxL6hoiWPPW97D4f/pHr33Vl7CY1/npqY/mpPpoEspeuUcUqkySUwirs8+bq/rj
1/JGr+/L7BupVjXfjeFvrUWeERiGd4AlmMZLZI2rzOPsA6ac2afTEztQvxOzqDqr0T6WJh0KpB8i
fJ+Pi6ph/NLVEv3U1dkSpViiDIlKV8VoLyF8HaLs3S9c7zcejNxwPKsJJaj9XO0DPdVFV6+9jzUT
Vj8K7RRrO+0xiaiIGmd9OBbNVsg3xmADwOD1XaAq5q/r/kdPMW/YisECpPfGS2X6IINokM8hPTe7
nQrTi4dWZ3wNDrzGf+g3WClI3DHQH2J8WnJHQDrKBIBSwrx+iuGnx4dUc74+H27NMkEppUSkU4k7
ZkFp49Z6Xmg1s6xSkS42rv82Zr/d6kDC458tnFhR1NwMsEqkdNX5w6jIowhLXb8+h0h6/+bYF0ih
8EgmwUVq5et+3YjxaYysIFUq3ILJC14uX9+o2j4bi/qsdEdT+m7+FVoZvPlGIkvubRUNXVNvXVTR
QY4WHku3IsmLpmc7R9LzJA9QNT2Xv6VfkaI4yrBSUaSqTRsbbqeyG3WVveratn+oVFD2QYRl2dFc
CtFvHiGfh2C2r1oVRyRRquqzi0JLt4rk+0IgbROSYnuucXBvHGTtRckx2p1xstqFlXXzprWQ4f0Q
G+fInM2ApYxuJtRNfW5wg03yY66u1cJx+/u81talFTqVZA+Ivbj6aWHur/OZJF0/tTybgCGFslJR
STyHFSJYk1+ZkTgJeqUiqd8/UbUa6/e0+J0Mr1VzlK29N3wDKdf/WPiMqZn5ucZLU1LJAyiAPmbX
lB8FjVJknGtt9HO4bxEv2PTm9LAYukO6Ht+F7Bipe8N3gu/So4mjXr4UAU9X0tUXULjnTQH6i413
uQlkPQoUuUqqs/QdVOBTx3u6llHJEtdicAzXqbp1qy2FvqrfDEfXLrdujDJN+KcmQDuUpS2ugu/C
tr/Hak7rHSPYUvNp/5mmyrEwoQv+9yOnI+rTRZO7hWyFGsOEPfIAQxlqUHIscpLhnrOoLnFzaaAj
OknCs0TmKiGNkUa+BrzjjDmYkxF3+u5DGq5CYyHuunWuArUD7oyG+eReeNmpOI1bI2/a6mwepMfO
i5HbW6dO2DzGS8C+6YS+muNPLc3CEmnsciv2aalOwft0qaBtvKr4trCWp7X6VSuztewpodSq4DTO
vErPwi/9b1js0m4jK3d6aovZ3r+v3NXXbd5IMYAhRtcSfpmGafXs/Gi6wFONVgNoU/vrkA0a5T80
5d/niSmaVIQRg54MTi/nySq1pEtCoTrH3bfAQG+ofUZkFA0/hfi8a/v/nz59am42WV3gx8UouNW5
SP80WAlm5q88ChZO3psDB56Uu4+nDly4yz4RA4VjrdOnxnIiULOIAcTRP4P52bJ4TnGsiWAsuc8v
G8mlvhGGMGzOnovSn2b3NRipJT2KW1cp+UaLFNAEk72qPRvRaDWpmjZnQ3oJdCeLj0J3wDJlBZnd
UxHOgqQiVJsEOV6lO4zf5a3uBJs3fVhIztzYZCCCYUVgOQvccZ5WdpXCbCMxa8496eJRuq9h6369
2m9cFpMuwVSJgxoFavVyPIdRrfJkbJqzgmgYl2SdH91mF1dPqrv5uqX50URGBIkPMmsABHlfzDV6
27hxce6VmxPqcXKXHPJOvPdDCxn7+jnEkCpawtrMB+9/GgTiNRVKsN2aLRU9EOWwLs3mJMi8tFvj
1KrVwr662cQEFpioBxS650teHOM0soIWeQ+yo7IPTOEfN9VHJxCWmmSJpkT1LJjSLV9Ik6BEPGvU
N4L1VCiRjer2Qj8+soyfz9mpGcQMMJsmaYVOyawZaTSrkXulPZEGCXa6ujILGw0+YR1JR1/ciXdy
tm9+ZcdqvRgxz48Nmsb9YkoVQJ+ZHN4uV2AjxqFZWqgM6WRGgvVwn4lOFj40L5H6qlUntdm38r0u
P2lIaj6UKJ59vSznG+CjeYqf6B5wZIFenTVv5X4RZkV/CgLfKeAyNOaZXFGlQnxeiMwUhd+ajTIA
Pcha5gQNR43gsi0TLlXneQ1tUVstXRzQntUWSxrbwjd6KlCRmzLaZIW+PLHjNlFRu6r/c6u1rpT2
UH7zq0OUv3UIvoEZU46RtM1SJMTsvHZ06QCu4FWqD3oGFVAGxqYuHEZXkfX/DNX/ff5sprTS7YTS
YKhqYy8PRJQ2+TjvJbL+xpFtKVCfnXiBE3FrYTJkoATQGgUpPT81Al91I99v+1Nkrupqh3BZc8yP
7UFW1/m3THodYqex9m30oP1oqMJ+vTZutw4UlziWmwCswOWEhWVfG+JYo4tRvqj4D5TV0R9clNgN
26W8rEi2nO/SSTc23wvhGvm0rHuTzCVXx+tjBtdQ3utkZBBTBq1w+RnQDC3ixl5Eej0SnFxGSDyO
hnThEJjHqFRyqRqCACBrzYUwTxkWmSwMvWbCP8HbQYnvh2HTiU9SuP56UK/ugY9mJv90LKmmJ/Jl
Z1qjFQGaWOJJu/P6+6Bb58GPVlJs7QN4MC60dpUI/egV9Cwg2rhvUKm+bG5o9J7Yh+ak/FRIO6PY
VVBzlcSBPx+gbVCP+c5XR6dK8vuwad6DonoHVe6Ew3aRPXFzhKkPI0k01TPnSVFljHAxm76lRyHA
6+PtGN4j1R0pi72eBvHipGGQqQNDd0dGgeN1NsijVqikgAPppFVrdXhOT2rqmMJL8iJP2W+fiKkc
Vl7zOOlLU+5aRVGykI64Nc2TNz3xLc8Q9QNA8Ol5pZtubmBgLZ3i7u9obev4WW5oUozXaozTy5Jx
262hZVjRfYTSxFaZdThRKtny8Ek4xf1DU72VxwIgD0LMX6/dK5rjtJrYHhNHDLkr/vVyNaUddf4+
qqSTUa2rcwKKNdZLRyGlEKIpJeMSL3NVP7fjj8RID9bTQvO3ptWgXMg5CEqZW+uyeUTSPPgwpXRS
fGRLQU6Uu9KPKSA9W+3PvktsnrM91oG1hkFWtFJQFEwmhsDXnzEFA/PFNUHZZTYUlnLzApcBtC7y
1V46yfomQ9e1IzX9nr/J0abtzgH319fNfeTV5+2BcmHfwGwiYTgLTspGM6s8kqSTnj1E0m7ye0fO
zm0fRn9Vd4BrRm2n4EHsbix3VeXn8I1A1Najba+fIHjr3p2uOX0a2OG4Rj4d3kRS/qLYFu+z/n7E
znpI1nm2MEhXZzb5et77FtuPVDoH0OVUFZ1RKnkxqpw7be5MUEIHtli+dENNMz4bG0x4YX5DAIem
NMfhlBX6DKNpjKe8Kmxt+BbWr0O4LVRt+62PA0ecVCLTpQVwVQlh6ZHj5ATDWY9/mrMZidU6b+Wi
FU+h9td7R+SrNbfGuIn7/4b/ardyDH9pOK8Sq8TXLLcJ2sL9BxV0FmpHSRsbysiKzkeKgrGysca3
yuccI3XtpU7elq88mysVjfyzLy+8XW50+LL1WYfzumj6opWQDWxXI4mbAiKxmwV2ru7zWnV0Y1dG
8hFYz9dL/ypb/9Fr9DdBQsO6EedkzS4eGnMwM0KuYRO3B8Go7DEbdxL1TTV68Ie/pbUJPSBo/VHT
KqqYxgvv1m2NVUD7X90s7MTbkwBic6p/TWDTWQCrep5sRFaJLM9vxGPH8rkYd5nws/2rtxR8XxHx
bHb90qF3fZMw9p8anXbap5skUIEQSCphp4DKhSlVa2S72v6uMOC4hLth+C7UgHX2Ztb9ylZD+NhJ
YEhRIBzT90G9r9PzwpzMs5sfc/Lpe2Y7WyzaLmD19xMVakiPRiTZVrbWUwonz570NNhymK0WY8Ar
XOT/NDuxsHg5AFKfjf0Yd1khtV1/Eg94EBnqi1H1W0+GEpb/DM0firEp9OQhxBhCeLXI7ffZfV7t
o3GvtPeojyXFUy91du2flGGrq49mUCyceNeX0zRP//eBs3lqfZAulcjrJuyU77kl+Nug8Y9CKo8L
u/GqqDYfitkMGBiiCGCv+5MHv9Z9NfBukOSaqnGUbwT9ZJD4H1YKISVDkBzKwpHde6F6CaXnMn6V
8AD0fiysCfnqGNYmvaopbchFRUr5co1qwZibiif1Jwu3j36dJjm0PDVS363BHDepVvypycI8llrh
rkWpPwpIxdjwPd+72EwW3mnXN8/0LVPanWXC42V2UoaW0KdhhaBeHKXMtpaqSLjq8cJZcGtXfm5l
diKSz44DJabH2vew27b4yUq2qPBofxe67wuje2tlfWprXrPUw1JJBHRCTpFwJyQ/zOTP6P7Uf8rp
XaA4HoVLP9qFD1n/Kg8PqNJrC129EYAwolBQJOJZOAXzaLrlf+qVJvcnU/wRm4+1WNhZ2q6zcAcr
pQuPho4qtBQ8NlG9KrMfev0+YP80pnuRwMOk3OL/QUNaTzZqf6xzKrzjy5huo0p7MAV3V5mdkwtP
VV1gGCIdOrXDZuLrEbxKcnB5ErGRcwAYi0r57BGUD5YWabKACClgDXWVZ0W4NgF8gxTO6xCoxIC1
0TiUCwMn39wWn9qd/v+no7svvFpXI70/VTgfuO0qIHev5Yqjuk9G7EQqmv7CNynfeu09r/jOw+8Z
uDxewJ228vXvSZQhUQwXge2bHpcEu67zGdOoQEUjr0D66craLTbZgGOL7l6p4kIR/BfnD1q8iknq
hntsSo1OsMuDi+Du15Mh37pAJulQ0nqQs/mEy1GJBbXTQo/Z0Px2E+oAcnTzqLuDnZuYACDA7nkx
gpGIOB9LyL7SfZ6fwmolITsxUrdORuVoeJtUfxoysqiLIeWNzyNTq6KeOyVsyedffl6rdynIW/Km
Zf9AlcLOgxfZd3pKxlGLHcVw8lAGHO60/dfDcmON4nhIuRIACofWPF0bG0Uam5XQnkbxrZKy7ahv
q6zY9GmyVrqFKZgOp8uoGWYBohSkHCGVwim97KJlJWbnqVgSqD2S2L7ddm+kn3X5rjWPwAnVl6+7
dit85PUy4VUpXxAvz+7uVhVSDGmV9oSsYfba9568zml3wypBdYPMkUL3nwMm81X2OuMQp+lSAH3j
vDZR3ES2lo/Aq3bW5VyNY7kMrPb0YiLp3zSqLWbbTPgvHvGoWrLS+XCGnQ+wjjwELgwTnWSOKo2p
n5C31pEf1of0YVQ14SU2aqRTisijWohT6KFvWPFKPuUhaizLUhgc6WA162AY5TthNIs/gq4MzuA2
CVlPQIONEZpOQyR+bALzHMm+sjJkwKCjEem71s1xB0AacUXVqF4rpfmO60S+FRpf2ghdHJAGqVW7
IQW8UcVBK+yqUThvNKUY//2wRWQWJgCCUxCL1Nn27n2x8IIk6k5tnH7T5PpZFX4Z3XNbPFTKeWFh
3ThgTV7FkwA3yZ6rhRWbNaA0P+tOqru21H2YuXuLLGTqw5jt/rZxtqqS5NtQdU5iCPYwxvbCB1zn
XUhMQtEnJGMbQQi53El523ijgZH1qVA3LtjhBg9fmfsxh0rWjcdy3KfBIRHAQqi/xeY1ayBLFTqK
0N/T0Ft4Kdxa4vh1k2vSkBMEVnT5LVo6aq2q5cAC3Z9F83uwHvEWKHXbyB6ydKHjt04Qyuy8y1T4
HhQjL9saDAq4ftp0J7kOf40IeUWGbktj8Kj/boUcG1ankZegWzcn+1Obs7FGmkjO4fcjdO0Kv7Hf
Ct1tlnOFeocsrrbCCNi26TcBZgxuOq5kvL4XJvtGHEaHGWLWNWoGH7nWT9f5mNd1E0s1fpMYNYb7
ornT4vuoeRTvpXodoFuLcVSZH6WQI3RcpffjEoXi5gx/+oDZ1iqbpFCHabVB7llrcWL3Wrpxn9BX
2zZB9GCk6kLoudTj6YM+9ZgrXA9DnWkOB+mhl6p9kVh3WqMv8blu3bmfR3YWTQvgJzIrZGQHodpJ
ETLbBRevvg9ATqUGpMFhtM3W34SanWjbr6f19qAir8DtS6pqrqYjuKUptBV9NJIfhbiro9fUsIXh
RQGkvhAQ3gq5UOMjkaFMrfFCuRzPwPdAx4tld+rSP11wr/uG406+23BQ7uLKztzN36z++3X/bmUt
JglAbD/o38Qnv2y0zepUrFv2DUo0g9mtlY2mbmPMoxpHwBZD25lNvUew1//zdcMfOe6rW/BTw7Nr
Py8sM860jv0y7iX/JXD78yhG9sQkLTmafD3HHyS0xQDZDO8YwzvtQKmZO4t4q8O7cgzyfaie/OKp
EF9l3Eh7eQt2rnfJs8i4e6s7s337+ptvnuefPnkWJlRFV/dNxljpLflRE1aU1+1qYamsfWtoqEpM
bFNI6ZPD/OWc+H2XNaNSkSyw7rWNv0bbQKlQXHtztS3ExRibDI8NkDzHv6qzVZ4EBFVB9tmZ5T7J
wj1vPT27hztzKB/05qkft52y63kJfj0aN7YGvHyKGBzwaLLNJdmgpvlSLkyjsU3GQ+8+a8q+CHC1
UR8LbUk8/nZjABeBBXGBibOzxg3GPhISjX0IBTndeQreZ1i7Rb9FPDzSdknMYqG5j5j109EW9pqW
j4VIQjWunELU10P67h28rQa1OcZW8uuRvJXJnCQO/rd380BBzZU6SluVCzN8dbH+ko1qi03qPgXM
UKr1qqofMeIz6r3JYnN7EXg9ZU6jfCzd8iAH9T0Oqguzeyss55tw16W+DOhhXsjQ0lbG25tv0sXs
yTLcnIxqjDluW8uGY6JBTmFSwwjUMw4ABVEO1kB1LgQtN549vEBYYR8gCHFOdwYt21i+wqznxbMv
v4hO52I/6WGpJy88sG6dgxdNzW7PsOgzq1R0FlhhPBbprv5eTEpEQXUnCofgd6mtQtDXcC2WKsvT
oTE7B6dXFmnj6cLk9L/c7ErkumUpYdKBCoVpC1an2lYfLolEzhY0ulQUlU3MFyhKmYTCs1bQpzJq
y+/kO+MxZQf5NhFJ9z3LV5DBv17Ms0PyqqXZ4dVLI3VMpZWRwXrEQGbfxit3EYR21YgGGXAifUwk
OcpIs6tyGL1SjGQo7LL8nAyHtpyADqK2UKa90crUAI8i7NNJGM4OHVafGYm+5t9J3/X+HcF/tUDV
/+Ufx4v3PBgKGIYK8SPqP5fzn/WqHiIn498pBq4G28CRjGO8BJKYbSS0QRG+gJksTXUw6lKznpgY
Jhes5+AuX6nyfSqvC2FnDn8qaSF3MFvMtKNip8PbDluWqRQ7a6fzhyTOvcK/s4a7RlxJS8ois5Bz
+n10UybnA5O/AXG8HCwlxoVBMfzgLqzXgw7fjohs4eC71QQ0BbhMmLtZIAUum5AKF3pnUAV3IIuQ
Thw2SzWSG2OE5jBst6lGPqGeLxuwpCD3qUMFd2m7hZfZ//tcg5rloYdR32TpMt8bcWxFTTnUwR0V
4D56P6XmqqhO/T/KJ05TwWkic/cDVOFVOetGrZrxaAp5eAcsTPXuRfN9Ub34xlRMiAVmgktA5xk/
G6k+tJRYycK7imqt8FbAWzUX6gHXG4O4Xp1YPzAPCWRmp1UWtllaIVZy15v7tD10/SFG4eshrDdf
7/KbXSFpqABW5UyZj5Yut03cl0l4Z9gReRyraSA/LORWltqY9aUW1VDXK9pQ3IPZvUsAV/J/39+K
ghHdZFgqTfCVyxnJoiDqDcJyQAObwLBN8f+Rdl07jiNL9oeWAL15pZVhqaRyXdUvRFVXN733/Po9
qbt7R0pxlei7mJnGDAZgKDMjI8OcOMGI9daWcPl9KiiQUL/G5cD3++Ywo8tXtUeOlZ1YkyGTNCqw
N3gTDUpGHqQJz6Vj4kf8YXoSchuh8t8fNrI9vEiwTOiponyJ1liCKkma1Jd3QmAVP/+SfvV89cAi
juQhiop4OKjXrxm4slNCI/GL/LGJH9vI+evfD65cVCuB7oZbSvdpBfOo12ES4PfPr90mU16S1/sC
6DYosgL8bA32iVh0gCUoPZryaAyVOvNTs8e0t8b7XbXWLAJZZ87PWgXiPftP8MkQevOcQyzK4QAH
If1FrPu10KwIo3TWNJSZ3uXd+MBhinH8Gr6mD/IxOXC7BsOh26/56b7UFaGg6ECiF/BBIK1pmo4q
b3GbCmnZg5oxd5bA6byERT5yo9EoleAhARIUkBocG6UPedIWgD33y37c8af5O2CoM52YgOcDRAsS
E+AnJJ2aZ86Ci2hobHqgKoth2cs77b1+m2LC6oTRzehWK7esaSS3i0ECHrtFchHIVNKw0iWsdTVR
MZkoKA8j9wd0i0zOTHLQFy431oMyJb5NupsggLZiXQ8sbRrGYBjhLDKFGFlvTD86ADGgnu6fPksS
9UjKaR8L8wBJCbf7jSp8KFnK7FScd1/MjUtBFgSaXxn9JXhh6BLKyBcdaonGsgcb2aZhXNZbDb7+
OLWGXBbbcNHx8Y7bpeVTFT0sIJkYnPtLuHmIyRLgmpLOIoFUBq4vpxhy0VTFwbIvmk0AulluD66B
BH796N4XtLYc+CsoawqgI0IX07Wgwoi6uo4qfh8XjjKAmm6fFE6Rvt2XQqXAzyqGxx6RAxIWKPFQ
VzI0UglA94bfh5tMOKBgqs7u4AScXXjMvtq1FRloVkZGBwoNGOD1ijAMNkMxg+f3mEA8Y7wjbwU9
4CWMp5lOCJAlgXASzSKEfEyWad+bn9vWmNRg2JefwzaznxZvdj8wK/Pj/s7drga8WSQORo8mYf6m
Hs+oQoJNUvNx/1PeHqXj/Y/fahkyVvC70dCDuA6G5nqriioplLKcxv04OeDrQMfSpHiz4gwsJ/z2
4hNBaN0gQT0aTakSSJDpQY5AeNzHwEFY5S88NFuUp++v5lbJIAQcEqCvPL8AlCdTyPlSlRGEZFuM
JVYt/bEF0h7jcFuGZ7ly9teSiNG+eAH6NlNzTV/GvfSee/3v4CO3pD/yJtbNlsWuSmX7oWbXooh+
XIjKxKVDQABRybE5SrzJOb2b26qLEbSFqdn3d3BF2a52kFK2BXat0iYIm638SU7s8XFkkcXQsOib
BVFuR4KxZ4HWkL17jI5DZ3Zfw4/ejna8229BINX/uL+kldf6egOJ1lxsIHppm7YsIK9zm9gF26In
ebwP/pgtUP3BwtBBuh2QXh7NExkPfWfEvDDu0bpWx1a+QXIJFbZlL2J88Q7GDjA3T3d509YGJ/rJ
0kyi49dvOVZLIkRgFs7IruvVGkmexxyHOxDuF8kuf3elPZUQ5Q6ja6BHeq5xyyNnxniJzf2NvnVU
riVT56pxImp5KSTLqaMnXqR4+jKzdndVQfFOAdcLjDe4ca6XV+V9mHSDCGtYbGUPod0elEKqlTyC
zF7tzRJTaHm0W57kxrq/unOeg95YQIr/RUSBRAj1giViHHUNhsLvE19RN3pkudk+OqA6veEepJP6
bI5bybsvc81oIksF5xxoSALPu16shqxh3RvZtA9ewWi16UzjMO0ilmmmCT3PGgtsC2lbAs4FyLVr
MWI15sUiQkzmq065CZ0WYzQP9YOyM6xmM+ymnXaMvxZX9cJHaXt/iWvneSmbOk8tL3RlWYppr3oD
6LExzm2nvt4XcRtcwYIiMQPAOwYmIINPycgzwPTkFjIaWzCXjb6NvW6TeppVefITpoK6OsM1IK/m
japcCKTeoZxP5amrIHC0wGXBuALi6pZdfJ3SiqkJ5mAa8HXu2a2fqpfWCT9Lc9kOpr5dNvGuttOd
uq23k5dtxPfkoH0Eh3nfHlkP05qlQcqLsMOgVIOE+rXa6OrSVhJZpeHGr92zvNOddDNsYr85tNv+
b2tC/9LSC3GUeZESNS3Lopr27Z92Yzx30FXJjR1hX23G4/geHbLP5/yZRdBGoxJpsefX5eL1mBfC
nqmV036owTJl6161VWvTLGzdVm1h1z7LJnoM0iOGWlnSadgJO/0/sKvnVjsgwpA+oTlKogW+Ttl2
075ePH2w4DPPvMO4IuQK3Ggsaef7HxnU5pZxNSSzDhn5CQw/xYeC6VzFQzE8YZDxb5U3MRs3Zg1y
pJHZ/7O1/wilHmZVC1Uh61oIVU3M5fla/PlT95oNZwLs9sD/wuuh/ko2O+kDryZXmSXrrby/agT0
1xosd/2UGm2DHzA/Ali5ay31Gw227Qgv2AQu/LOvGJeG3M3/e59vkUBtM/AxuFeR/XB0zotjp+0Y
xmfV34FKAq6oadDNm/kUQT22QVtP+/QNHC5bQKy21SbYVFbjpS5Db8gdv1kPnijgx5EDvemkw1in
iFcBrt+DJPxRGtBvYkrv42H5YYSm6mu78VvtreAX4Y4zi5D1JK9aoAvpxFJe3M0wQN0AXS54knNL
A73hH8L9vw1/p6IpZpb+XH+jX4sFPaWbRP+lthdSKbUtY2RMF2HA/gYOBjEJMEW1tR32zX5MTICQ
i41f5Xb8YjCeyvV37B/BtGfZc0YcAfcz7flT8EBo8jTHsCpntHWztqddY7KYo1f9jwuB1EsDqwf0
YzZiFqHbpZZxCFx9A7LgmuGhkw2jlUghw1TAlY25LTQX/diMSG8JIiYypaaO+U+Fw1WOWm9r1GtK
C7Oh7ivt2uuMggOw60gRIlSktCapWqEXSohDG7ZVMCzp2gW//Dj1KE6RkqDjER9PN2APfecY8fqq
F3r5fcpQE78YMwfxffEhN0/T42QDm1Sfkk/hFL501h/8B+uOrwSgGIaqYVAA6AyBbKHcp1qRK6B3
JXHfF97curUXvbUfxmLGIID9Vr+Y57MWIF4JJNf+4lp3HS/0YgCBCBXNMHeELy41s0/1GdO4pc/w
GEo2ocBnrXPFmoBHHrBUBWR3KOFRbrBcpZrQDJq4H4PjAEjRY/qg+oPsYniIcFA8460/Niwu8BXV
B5QOdVu07IFuTqRumNSUkd41nLAX2t38hmEGBO3wQ/XVbhe33n29X0lakOI9MFQGSojAzlO6uTSq
Yiz4//sekxOeh9kVeGuQtuOwQdtCXtlN8vcPLHQGqWUycw2U3DSOfOAEte8qXdlPoR0+gfoAnU4V
yGlCs5vNOrean3/AJHN/mbfX+0xMAn4OkLoREtVr7VHieO7HfNb3vAzetLeZxZZ6axRloAegJ8gz
IVii1zT1YyNzHa/vJ24xg+/h1D9Ki9dVwAkykjG3ygFJ55Q84nmQLFAKWeSpkoPBCF0G5UdQgEfI
6kM7mx2rwCQD5a89E9RjkF+EYQTCCU3r19uGGsPSdGILdzp+qtQdmuCUhOWZEH/q2tAjJYHLdWbM
JtDOaxniyAPgj8wD3pPGX8DfKG2izPTSFz4yWeNZV44JzdSoNp4LgzI9W1uoerWOGshqBBst25OL
gpr8XSMEVBkB2coxXUqiK1rhNI5pO0CSYurAWHu95hy6xeq/x4yBv7l5XEAjQMqn6G8H1AAF2+v9
m/tCGGr0Mvgxv41iJ0TTvv7+l7eHEkFu14Xt5WqDL9Jxjnx1V7jN0/2P3/5+1JmJS4qwEeA1eoRR
FHUlAtc49o3IrxTNVFuvXhiXhrzeVzqmyyijAh59zpvcIG4EDM4euT4r/RyYZADz3se2wZAwxm1Z
kwJWDsyohdcCR5voxMU2CWnQCmlTln5rYjBSxptRtNGG7f3tIvb4eilnEJwkoTcGqRk6wFaDgPT3
JrlvTG7IP8wW5jVgIDXPAlrTclBoAnEYifxI0IBxc9eLGSWlH2dQQPtkrM8GnvsEvs3GHJmxNH3/
AVBDKzSQODgeMv6CsjGLWlecyAW5r2q2jCk3FvfYO8hMgto5Ouq7YSs9lUAqD2abuVV5WFKzZgE2
bh5B+jdQd6iS2iZuQi73O/t9dCIrdcz+vTuw1nrW5cvDo+VQz1DcdByXd0bu107vCO7gd1vZEV4M
t9zl+Cs9xbtlP+y7jeYcUeR3OU/dgMl/h/7Gxz+b/Bnk5qa+GTzM0HFyN3ZZmX56wh6KPWeaIuDT
AL9RMPyKOnW1q4260DE29Am82tvHEEwJb2pp/W5MwSpM3cSkbkdE+urHR2g1VmqLpmJVYK7DQD78
e2obduAEzn2Vp602GUgJBjbUIQHKRL8jvWu13hYBP5b+eNK6XW1VGBkXWcF7GjGM9q3OXwuidF4X
6yLRZgjC8Eu5t7nKG1RXeeFZaWP6cTgv6Ly/oJshkwyudznpG04O9Kn0Z80KkSweXJBUY7YN+tic
6W+ZJ3CmWJUKuhe4sAimaDrKPDQGLhgNGL9DvAf/OVozXtNj/4x5ugsrElnbQUKShGYuHv6rTl0k
fpGrQOLAuz/uHjGDwST/gGjDfC9NV8S0hV31Gb+zQsWb5CdZIXQDnYmYhCzDqbzeTyE1VLXR4ton
wsJNtw034abZjrhiYWtixMC22uq7cN9t0w3oPcB48xBmPm9PzuhHLMjfuTv++pKjOxJtIuhowz1C
Cv361xih1smcWtX+XiM78Nb5g61gQHm5UfDfP7+QbjYjOwSp7r/+Sq3fg7VYsy04GA9vKRYgodbk
zLhPGDHOOCH6jcJWoctOFXBGwA8AVHT94xJtFKthWFqgBU3RQwUqB/MY4xrd3FdMt0LBAKTlgFoA
AkepdyC3/QTy+8iP0JWhOOhX0Qw3cOXsZ8giCr7RN0oU+SkXT24p9nmPHEIEmKgZovX1PfwOhp3+
lxR/ZGIXJpvAJAJGjQQajbEc2q7RFE6I/FKzy9ZFGP+gcUeO4T8Q83KlOJACDCf8eh31Vuzc9WJ0
nI2YtUvsx2ZgsyZF3r5x1Nepk4eXHxXqQL7emMsPTJTb/NLdzFHNzX1rTTcJnDcL/aTAQpEnHVfy
ehmLKNdKFQK6Gx05XDkZfCLP2X624dsJGD9qDqzG5HMYQm8cLhoo0QizK1CL1xLTpmibuuVjXzyp
6KHc82CKfg0dgJacdJ//VE6ym5nowPvUdklobuvEZbXf3Vh0bC5muJMhw4Rd7wYsFaSCGiRG7GO0
AQcTFDqLrx9BnZVZ93f3Jj9OVBGz2FHzwNtB0rnXa+V0I2snJP382Zme5bfipKMI1z+Fp/FJ3cqu
tlm8zE794dSAnP6LSUp1U/qg5VOnG4MpyuAkyAdlCsJBW/k1HScbNBAnJCrin4K37A2Hc9BwNAQH
VJb3xTbbsKp3a9ceugW+FNISAnt2vQlGPKJqnSaJP+/iTfLci9h0ZlWZrITWKoxkA2sqiejxx7WQ
sgqboG0wI3gmsxrTU5nYxXPyvnTm6I3HJnTjR9Cyf5TP3Af3MbL875uM/XmjVR5pIBCM39J/aWKP
JhEFQGX1NG1jTCN5wwSn+j04BmZdvH/fV6tV/SXZeuwmfAWa9VtrRRTtjAGQ4k9t07+mVvkINHm7
ZzmYq1aIDN/6X0HUU62KPVeCwyOBp/1nkq2XwO795TAcRpbJvnnoyD0BtAyYe7B9Yajp9ekV3DIG
FQEwu9OX5AFU+HV/x+iw9Xw8/3xfp7RjECYgm3PsmOSm/k5luLzr1+zi89RbUBZxgnINfv7gzk7w
2bkyPPBt+8a9Gyg3hjukSBBgzr+CD+2nLJgIBN1MMcXau7/Km/LCeZmoZhIgOzwHeplcEkELyXkt
drj70Dazpey7H7EFYpFT/Fw7LN6HdbW/EEgpiMI1gyHpc+Lbi2hiLGd+kr2lsmtfSy2lOjbMMcPk
3bu55hcCqXcRzXMJL4dYIRgOnPlkuOGu9b8XCxGv024Dhv1evWgX0qgQo5TUAbfvLK3yRUsGFmD4
o1h/7h/bqvJfSKEeRKnHLFa9mRI/3+hHzPDYsyLZm3oXrReUBQbReFFEEiT0nyhrmP0D6qVO5SS2
hHpi5/X25M1PKasr4ZwMuHdY1K1e8gJT0yJoh+xhBEL6E6Nz7dZuzRSuc7ozHDQA1y+zHdk/OI/f
SB8gZPbKDb+HI7ABIZAZWLPLSiqu/ijQ0KJRAg1dBGR1bWrgmFRyGqPTQHMHDo8DcPOYOjV8Z17m
T8/hvvAN+B8tYDOtX3ndn/K99fIXyemcftvb1SH8VXksh2TVC7v8UUQRLzxjKRDjMJvwo7jHxgVZ
jN1aHeYIR58kXpfd+/p2U50h6nAhjWb+ncW4AvoxIOZKtmIrRuD3qzBzpAwybzY5+744mgb77GJe
iqOs4yLOOIsci+udwh430/u34EZQhOhx/JQeeaf7Wn40Tr5TPGETPFYwjskDGKZFc9yEXveqE3yW
lyMiY/yuNQ/+8ndRxivOMDgl4PG7bP6Be+S2siVtJTQxYRITwDgv8SZFQUfaFJ+cI+xUcDCZ2ily
gDn6DV7PFk7US/hLsvgj7wOEeGAVKVaN+eXPo0xdu+QKV6Y4JQmB6FtN/tasjwVu+e53yjgjlgLS
zbR6WGW1nEAYvwMjlyl57rtgymbifDI9tTVzd7kuyhj1HJ/IqU60D6YgeuTMAXmyyJ3d0J6Qo5LM
xHv7c/+oVw3gpUzq0mNye2K0M2QazynC+9mRNr2TexhxbXHW4ACP817sKtamEq+Ctn+XUqlb3WNw
aTQuUDDei5+WTW/FJ9nO3druft5f39o7dSGIhuaDwj1Q+R7LGx3FR0+LaXiJM5rR6b6YFS+KUOaT
MiDAYvA9r62UAJyGJpRj7Muj3amfafAVsC7lSqyAXg9CNoNgAewB5M5eGEIhalqOy+TYFzqLjx5A
AoX6gguu5fsrWYkWUFwEZF5DDCoDH3EtRi1bcaw7FeG1sAXoi7dqsJIsKLwzJ9iyJFF7xsnqLLUY
yOtj7KIQvjahiWE2iTN3+4Lh/a1u3cWaKHOmY5hB2Qv6WVJaOG280wsrSF/Hv5yYQ+w5WgwJJy9Y
9JDCo551EGuNsSqkQAkaD2n6uxH/tvnrLACtviC6kpAgoGO5pq3nblDr2E+lycKOsSWsmH4UflCs
Rxcb2sgpHM59XVrZdwx5AKoCaVRk6s5o8guVlUKjyzMJusRxdrw4yr4eXnLJjlg2esVuXsqhoz4e
/QrK2GuxD67ZEQOyAjsIdjWr9s6SQulrq2lVPkfQotzkg+N7qr0FEuPhXRdxbvPEAd8UxepIi9Ih
w5VAu+2EGSC+kTo1q0dhxVaR8wBggbBX4ZZTNxxthXPWxDCJldVWx/ZjZHV8rksAhh0lAaSz6d7L
SK/TpQIZMwbAj3YVDTYXMlKMa/E3FoG2LjDLiRK6ualF9JmWlDySGuouN5wMQ1EVK5APfQ/6Dm4r
sfAzq7fiQhw5uAtNLpdENyINiZroaPaMrvTVQ7/4NmU00DPbiQG6C/wS2S/5sdktH/evIUsA9dgW
mSSBtht7FWQ7dN/qkxe3D7z4+v+SQrdy9mXPC7mEZQSv/UE/xi8TAyCw8l5cHjllmf5L44Yyq5Et
g7MsxCaGcevhJvoaO8dI3u4vZdVu/XMiBv1eaJEkLjkkCZkL0GevOzC1oIjlWWn/1YuCvm7geVAU
RLfttVq1XFiUBTiKfZn3Mh3OJcYo1KwczOq+IaqDcwL+9BsYllEHQV6WSMC1uZPEDqp0JQZ55dYc
ORUrC7F6Ty5kUQuKx2FMuB6yAIcCoC1iXPu1/RLR9QhIHgJUtNtd71eitKSsUaIXfvlOwpeJVVxY
2ypkowW0DGI8NQ7k+vuRoOeVxhM37rVPwb1r6t/8R5A8pqys3opbCmqrfwRRb8k0SAoYWma843+a
D4hKJ/Np4Rw1sFmJ9rUtgz9HqrSgbL4BOOpxS7ZSiP3H5rnfjgwQ3O3XCQU7jkRBnwRw0tR5L0Cb
tlWC7GH+pmaoZpuS6N2/i+QL15EC6aYHJOhMfX/jQ3C5OKrL0iZ+YrwKykOKfiSHCd5YWwYhiYDT
gxz1zXSjMpT0oCW5swLZwMwrMMeDpbo3rXNwg9CMqurn0i6AiFTQqmbVWDdtl/jp229g8XeNrfhf
wUfkVm/Grna5nXrMn7WX0L6/fyuJyGu55MpePF11PQuzAtoTP3wL0fssW7JsgnaP31biDmMEkNsq
WKw6K0ElZJJ6BlB3hLCJ7PeFTLXphiUXsNbS5ErzcVC9yJaP9evEm4Nqdk+1jlkk4Co3xx/z1/31
rukLpILHDC1l6MimloupXEuU9CLi2UessniUCoeFVLs1cmhQgmuM4jj4ZHCi16ur0Yebcl2c+toP
Adnsvy87o2oKAicyOZiUbSjboKglaCtifL7/I6FeM5nzaGKSD/KQ93dqTekv5VCvHN9qaTzrUeqL
zgdvMvLDKzkacOxg2jTeHcJHRY/ra0K1UmNpIrQiJnCJSJlYxg/hRfuR/uZ/5d+CZqPfv/3byfSI
wCAW5w/ZOCLwUl2fjT4kcs3JUurPKNf62lcouOKv4ZM3e0yiaM37O3jrJ0AY5imC9BdT7G76vtu5
VYqq6aEI5hfy39YuYxi/9V28kECd0dw3PZrhICF/Qwd7fuo2i1VtJOc7wlwHztaRGbq/pNsX8HpJ
lG5nYa/ME1nSiBy4bhdbkJSBdpOxcecpirRVv9w5ykCAuTYPkhZiJtK2qADbAtIELzbDnzAPptv6
u9GO7R+hg9kCSLvW2/BxcF5/L0xM1tolwMghtL7CP0KdjVrv3OSFgZc484X2NFU7Wd8aLSMFtSIC
ZGygtAIoGOM+bxpd2yXL6nIEUMdRfqCtljUIdkULwW2APloQCoJC/9xVcWFsYd37Ki6nDMBZD/O9
h009POBuiSxmmNV1oHcB/gJppaUBzlFocHzWq5k/Cp7SPoyJo7HoIFgiKNMX6pk+NQlETI3TFjuI
4FiZupV8rgjXDu2yBEANZBclY0nVjst6OESBp+wDN3HB4Q844Lz5fmW9g9LKY3Qli3rz47AvuJrI
Au238UsHFHIfHgaff11cBQnWbP8lbDobHEVO7PZ2/5xY2aa2y9feK2xpP7vypnEGUoZACe95divm
PbzNw15vBqX+hdpUGHeLH/gm2LwzodEWU0+RTFfNxgrsH+WRRzLuzTBZpFPnaZWUAbjaGaLUF0o7
xXopYxAAspl2b9aHfie4+la1JDwTpRVZyVbYpIfKXWxtr9q1JRx+trtmGyEn7Uk2Kvo2b8tu6QKJ
/syXpuhmJwHYs2iDrkr8WAkIzhi9z6wcLNkO+lcjkYUpxBpcUtzn619dGcFci3IEvwao0c3Mgnev
3WRRAI0YHhNwd9JJjbltEk6UED1VxwnnEFrpuEkls6s+7xv5NbUEiR+hxEGHGJy062VI3FTPKSZv
+FXqR8oWEDCgkXUW8mNtswhRAzDrSIjDobmWks55GoS1hmqGb3xhWO/9Nax9HXTJJMsK6AzM6vXX
lSwVxLLmkcWCg/Q8bu5/fe0k0EQH1AUhEQPlxPXXhzwfZjGt8bLPbtp8arJfhDZSdjazIWzN5F1K
om7gOAAozIk4CLE1t1FkAtR1fylrhy0jsEGUh+oB4v/rpagZx/d8X6Z+1TpB6pThTiu8ZWAkZ9ak
oOPXQDsUeMkwo/VaSrqUAerKSuo3kSNPD0ZgGfIpFZ37a1nbrAspN+lvoaoA1IOUcfCF2sO0UEE9
3hexpldIViOtiOyoCEKn64U0mIAzYao6siWO5rAqfCveFerLcDbQDwf0G81GGMWqOqoJroReeDzA
J5wpCY7RuslsYZbj/YWsnQgKBOhOQ18CYlpqIQkYyxtdwLnXjdmPdgA+OmXXCdv7Uta2CwPZQZuL
WIjHTbzermhqCyTGcVGW2DSs/uX+19f8X9hDWA9gxwB/oi3i0nHBoixEeRcXHv27/jCbQ2iJy6aJ
Mfn3SdnweWLxvae8MiQT60Sbek2FJcYzhSjvBnfFjyCkDgcszDCF4YARK/WuKRyV2/Wq171vDMZS
11QbuQEDNTfAIbHU640E92nZIXJJ/Q7k9pGHPAeLTndNIRCHQSXOYyvoUmhaxaToqqW+LuzqzyzY
C5nDCh9WZRBWQjCTIfmvUHaz7DFeqktz+Lo/ka/pD0AGpDJrGPXaVmGajgpIIS47noDrrZIxdjLJ
DYSW6EdDMrtuHrT47f7xr1xUMHqCk5BkzFBdoF6XseSlrA85nH75gQwGaCMU5M55K8vsP/clrSwG
xBSQgJwF3HeV7OiFIxTyZZ2nRZf5aAkBbwI4aaOBEYCsHArJKECAhnj8BgA6oS+Wm2bExF1vFd9V
tw+NTcgq6a+tQwBSWgfEFLkLGiahJKh/h1mZ+bm2r75A0M3qnlmxNLiL/wggP+Bio9SxmmVMjc58
CYBdyRxZo1zXdkkA1ws634BLvuEkVNVAiGSjOMceS79Tyl2R7VB/+/vjBrqaDE2WUGGndZfT5KQJ
F3ChQkQwnjiIGE/3Rawv5N8iaAxTqhlcyOsN6FYL8uDno7XUrsEaQLMmBb4qtgp05qTn+vo4qqHT
SyWTMl92UFNKkSqXrFhjLGVNqQh9NrrpsF1gv7sWkgll04VoJvAXKO/w1vLI4TAy2CuVRORiDXCA
ozkUHgrd6hOFWizKRZYRDy8IdzOgfyflVRXNGRiw2W5GhuNKfjP1sIC3kySbEYGiv4R6MetZLqJe
x5qGd/VP9lzA9d6Ax69tfvwHTwrhCkT2DTyOaPygJE1jUw1GWOQomAW19dXo9n1FWzudy+9TN7Iq
Bk5v8iz3eW3flz7cynBgeGNrIlQ0YcDOo6dSoVOtXawoGIWGJXC9p5U7UF0O01/XlHDsFyKIol/a
lVpKwonPc5IBQsIhix+0ieGKsVZBvSZqFgVGo0MEVgH/G6uQy/9kFYiHADzBk8XTyZkqi9VE0Wp0
n/I/sQqAW/6zVegaxiKh4oMOZCqQyAJk0eZcyYld6cTUhO3SWLmytXdXk4EcxisF40IXSeJiMbSW
k84yONGUazN61l+G6GFkkRWt1UUQAyMHRAoFoEeiDNgoKpkMhYOoP2DZW/xWBKHuESzHc2BmP1UW
TTg5Y+raIwATCSACbgtQttdqBla/uowE6dxv0nD7eouRKr+rhGFczuUNWgy64kCohyZ0FBgpVROS
rBLDHOCO2pG9wec26I/DKM1tdSyt0SsScFGhfYnknswcfXup8/H6o7Gk3evgKJvwiJQ8wKVbzSus
FCmgdJvabygQWYmXbYff983HWpUIfVX//q00bCcY07CQe2RTxJP2rsVmv5jtT1A4pq/64/AZvHef
06EGpeQJ5pEheu00cPIYQqmBwwPMKNenoVZxKHAC6pblYo3gdzLxSLYPoRljzOpL98eYbOFnYs6h
Ob+0L7p1X/rKC4DHDAETCDzAek3DY1DkV/ReDFPfEG29c5fPLjPDwYp/6ZDHeN5WLhTpJ0Oak4xP
EehsZ5uOSx52QGVMiiNOp6h2pM8y8nvd7Fm1l7U9vRRF2YdEFdMqARU+GhDKN8HPnis4mqyDWwnL
rtZD3Vq5jJYU3TDAqIv2z340qxx1l2TBoFoA+piwzjUVRcsIigMIQRE70TOJxjCuZkWB91GpT7EZ
W6WdvqRb3gweS7+yBlfZcWBFZ8EQVnbySip1iZdpSrich9QZqVDN/K15LMTcyosE1j2ezBRAo+Ht
HCJOTccwQUhQSWb7MdRWlzj3lXxVAga9EkwsynE0jrSvK8xTrRBtgnx5KAkJT/X3YQ38qH8kUHdY
l6qwRYMy4tnZ+jI6N9jnLJVmLYJS6WDp6z6MsIhA/MAg0Wb4XP6jk7hYBaXQwzIXUd5AxFKh7VEx
HGNz/yDWlAlYUZF0/BIyUqoiqlZzZMwxouUQiNG+MoP6IQ22o376vi+HeJPUyyOTPCwK4yAfw7jb
a5OqB4pRapOIDKBga6BSk97uf3+lPQX8MASbitAJrX069YJWwVKWlajjvB/A3+LzG/1BsjtX2Q8b
0VZOKdqe1Of4oXtcvpDWtoFyQC8654UuRtYAW655GCFXefd/1FqC6vJH0Q8JigVd0MpQQu4x33Co
WeS7wBV+BBveF/3E67fx832JKwZdRg834MWI6dEET6lkTuDHXIRdmIZnsbbi0sH9Sjfhtuqe7kta
UxzEDWioJr1AMp2sRG606yYV6N1oq28VlFOs5sQcILamNZdCyA288L6XaIBvpiqx77L6t8/0YrRC
Xn6acuz7CgCHinx6djI7N9O95CXoTvkp253P/25PxXHZC++Sm6C9JbdQckFvhzC9dkCHCwxjuNLo
I2IU1z97SV0Og29gbA38FgOMCfvoO7KUdwW1xwmPZeYEO8kX3DzHpA0QOXT7ycMk7vQo7/OPySkf
g1/5Y3dIXcy7fDXgKjDCuLNTfW+jiMpdnMEQLXwQhThoaK+DPCe0ygmRuHNmMHyHpr6rPozOBDzR
sOZtvJ24w/iNiiXaEDba9v+nc9Qd19AQFS9E53I8rNlbbCfb6O8rFRdHccOLyvFVFwHIFvsg2nsA
0/wDYzvva/QNC2qsYDqDwuGoecdhkYLev5JIHlyfVCEHY6mQk1IXC7yjCyg2WHHRmSjv/9aGm0mf
AmhXw0GHDBszWUTrDzg/PxI7PYjOS7gfX+Pa/A1OYNFNj+J+BjWpl74Pr9mGNVxuLT67OidKKxeB
D5u6R7+LjPiFFHSFt85LH/pHbjQx15BhyNde+n8uKEhfrnd2xDBFqcnQQlCg0fpHzxpYzfg87Q1J
atQ2IVlM9z0fOGt6Tr0Mntdsilb1PGZmvGmqw1g+zKywc9WDvVjYeZsvLrcYNeUs1FhYaVa2gT98
NCOHG/GjBYv26BmHQjVHnzkwjuzXHS06N1peiK21CTz9BcQ2NjIF78Mm3YaWYLFwBKtiMOKDgHdQ
raMBu5nWG5W0oCejgV0Fv1RuSg4ANhj0vg8YkdQacIRw8vxbFuWpafI8BnyAixE8ZPYChgrelXzd
h12MwfLFyhmtXvULacTMXGygPkuTik4wmCngvhB8bzW0UmjufXPL2j7qjpWZmvAtWVL+B7PpvQqE
49yrzKND/76cNacFMAPwvCHe1dGrc72YaEB0BTcKxwT6nAkvSlOZTigep5EhaHXXUH4G9YyA5ha6
ClHGqLDqE8Curobi6uSJopPIZsjKS5/T9LR6I32PBBFSRAhuqNOJ+6gcZjJ9TzxN/rxRd5E3PoQ/
xydtNPtTfsK8cjP+QvvXAgb34jS7JXzR/rnuTQweszGFxry/wTfUucA9ggzynx9E+VHdmOhpSH7Q
bGmu4aRoxi29Zp+46avspo/SR3JamFkUcmz3doHysKJslkY0F5DW2MhLjl+B3Tict1iC/ys/siz0
2tFerpD8/4sLoTVdrjXcecsL9zcY3EwWvfEKWcX1JlLXYWllEKyOEFHZ5cEAFuNgtJYv2+lePDZP
NVjGexBHpK6wCz7CbbPrt/wPxjmuALKuzpHc2ItVZjmgByppoMi2ii176a4zQV2H15VlOddepIvt
pN+FNo8XcQwyZMAcoLIlizX49Dz38I5ynM3pxUqGcGl0tcBKpMcaLcUTQrXAqj7kHcZvlAd5C2qh
3eRJz4o1urMde1lhyk7xlbjLYbanQ+QDGw7ib5DxfUWbwmIyna9kki53+hzZXfy+qQ3Vf7XFiNZo
8WZiaegO1u18K5q6c/9U18zf5V5Tl3MphjrPK2xF7yjb5oj3H9zmM8P0sUzA2RO4WFAod9LAk6mj
D9P3Md1OZmsOzoCj/Y0C+dZ4zBlODWtV1IUchG6u4wjyOlt1DOAXybpYzYrEhNzTIupKynylx8YA
IYtgcodll0LG/cNZYaK6uvU0Q7syxAKWgSYsVOAR7lSP/03ad/VIbizN/iIC9OaVrh3bjN+dF2Jm
d4fee/76G9W659OwmuiCJEkHRwboZLmsrMyISDx7ir3oqLbyWp55dPuw+mN+Gl8LuLfu94fG8qNr
LwYQFTTUBlA3h7zh8sxDSrMamzEHVF5EgROtlAubMcQVC8q1VTN63wLURkPx0CNaaBMFoCZC0kHj
zZ/+xkfTiy1aNz+VzwFS7xv9QQgdzjD5yoLouhI6PH/J/cza5mbwk6X2v+J8SEtGgUhSgdxDX59S
boA+0YWAtZuQ5wSeh+FGb5UUoV373QB14gKJG4SxAIdCBVw0+4Am5Ub4kW01N/zV8ubmuUDO2Jk8
ZRM+KpYkmZWTnOJdgvTAOWVU5tbixsW3UOdknHsuB7Yg8Y6Ek/DjONf2NDt5ZA+XtknMJiR/3V/w
tbQUbELynBS3iCj6cksVNSepSUg4JFbojlBnQYsDAaGkG0FozIDGQ+Ob0RQxzK4tK0qpoM9BpZiH
yODSKgfYeB8lBNwQITHv5uO73DIKwuQnKH+AkjNkiTVIIIs3YHpFH+RKKwCXaYuHyhx9W4ghZF94
hP7LUPQm60KZQl9w1KeuxEnIQC5HMxRNXoVCmXl1ZSPNlkCt9Y1v90BNMRZrxZESKTF4IXSIAP6E
SmRHqez3tY/ycBNv88gUv8qLjyRVaOloVPMYYPHe5s34pUbQqN2msT0y5nTFx0KrEaUANHxUgLOg
Dkuiok9i70+Z914UlpGZQWymLLn3lclc2KB8nJqj4laNsAESKqqQGXApuYVexjyLnMUyRF0YfNNP
mV/AEGrtIHQQ4i46RxVIlDLONcsQtdl9Ua24QYahYdrMPDoklu/DZKsz40ytLA5pYAqAAkAwaPVF
jafkanWsBCPzgio2gXUumn1XH5l52DUzwAcLwO1BXcSgw8EyEMo8hnaeVwnHYniQNBv7nCn5seYL
AQ4UiYoJ0ZWl4aJaGyqhrqOyBQ8hxrb6wUGNG+2ReFMHQwJCcJyZp5sKEpv3z9jKEVvYpbbf1M5+
wPt84jUhyuDIX6mgEDQ7FrZn5Z5dmCF75lsIBknCNA4DAUWvvcvCqaz/NhQUwUxG4wm6/FEYYwOM
9ZR4YASKHgsrdAUGUN4On/5/P0/T94tG7QU/Rfkm3U0v8ib7k+0NK32C2vK5dvYFZ02OsWstFih1
DX61sCsupywzmrROM9htTDAd7NEkykOymTosIvTKzYEdB0QvkCtIQ9DaLFzOt0KQADvuH5vc5kg7
6KSxQUfVTyxTq0v1tym65BaIIYczACwvmFJJu+EG6/5uXkvqAboAIUPcGtDCpp0C2uY2fu6jfKtJ
luE9lodkzznaZ7FpzF9SBYItv5XdyL5vdeV2XxilHJ6eo/VAr8FoDdHnx5YxphUHRHrbAnOLRJCK
QuJyH/haKAhhDMStBgJUNJqfFU6pnLn3x3BrBc0ZRIlAixB3YgaXVmQxUjs9R4TSCwaUvNG1VIpt
VoXhdvmRLCb4ZwVKk+g7QN3nei2W6OdXgygX/dazoz8xFuLWmeH30SwD+jwA3N+AEmZ5KDK0JQMS
tjejYAdnKTw2dmtVw5/7s3V7xS0NUe6sjzn0DVLAXKzHP71sqR6aZzedmeLB8N8MUYsfZ9PYzS1G
FIMPH07gtkb2zHI1a2sPJClIKhokTQFRXq69XqDnuJEBeNk4HCT9BIv1jludrm8GyL745v17pBOS
kaBVy51gI8kOAUGekYS+gneXbhpL8s0GFatxvJaOhQQbxV41X2SIRYIotr8YTrlFb4PU8s3ObJza
+p3DE1iWbqHAWTno3swxvuR6VO59CbU5krKo46bAl9SeOJnNoTokH+Ev6asZwVasndLtLQU9kR65
Jx2cRlZFZaWiupwIast0iR5mAhq7IqeiQTMZ2sZmtof4U1ZaROaNA4mxcDMPwUX8Wjq1GWFLgWt8
jlxhk3/Mr+Jn9ik4ArI9LD+5ejw1bDOD9Gi64Q50WSLFHQdkNDQcbQVBuyds1Z0Wbe+fmZWbk/TJ
gUAkrhJgomhEIXls+U2oAbD+q3vH+67YlBUonMLj/MrEZa6dnW+2aFp90cZylIj6lfubVwQcrwg7
XmGUZldqfhgSxgOaNJg3aKa0PEEFUOVzLyQZErD8ZKZe+CxCNaD/DND1eLB7Fv319kYj5kC5wSWK
SaQfPqJeyUVAoL9ZusXTZyLwm/uLtGYBIQe6VqCUg/bKlM8p8xRYb0nIvCnZF7JZ87voX9xo3y1Q
Tqft8ha1IjHzwuZYJE5fW5m/y1l6WyuuDQ9g7DEJgtdgxpD98c21BakyKhKHVwiwv11tTf1RR124
8nJW14mVjQayF9DesEFeI5R/E8Up42Kfw6tK2IC8EBf7Xrf/BVtRWlihhqOVSiI0M6xkwl7JTaSE
RLQZZG2vlUlDrz1APLH8hExIechglOvQKJGEKdI9P5qc9EHgXdqlY9yeK3MGDB8wdqAvwBhPnZpA
niNdLuvE+9Eam6E6leqPiZUuX4lpgCGFCwC+i1A8KXeb86XSiiqCv2lTbhmh39o8gW2J06FCtuWm
FYAi9M3c+ngCtM0er3bI3RqHWj983T+Ka7OkILkBzBSyoMi1LLewNNaZX/UJZBIewbOaZFOs96yi
ytpIFBksK4CKkTWipfW4pKzFyYcN4Yemf1aPWvdSBR4I6veHsmLGgHQBIatAEQ2o/+VQ8tTom7Hz
kTDObbSIkCDlZWfGP44y0WqQMJWwNBBLUKmHGZeK8yzW2FXiJkL75wCq2IKV/rk/kttHGYwQGUL0
WCHZJ2pbZX468nEQgkUErMlMkk/cR8w5RJ3sWWYlARjGaPZwVuuFDgBx6vkQX5jNGemGwfRTC/mu
Guj4gLFKt74fohzgvuNNgyYoAC0uV0kOMhX9L6vcs7lm+ykku/tTt/rzyNmhcoAEOnQ5lj/fGwPQ
nGgaThjXEMYC++ZfkEowAkLGgGtBnEG/ltQUAN4mEHJvKhxDJib6/OP+KG79Crrm4UVmgMdPlPkp
f98JXDkHnZp7gvmTlY25PfHL3yb//dulFanZLIellns475x8RLaxyY5QFrk/gpV1EAHGhFwqmv4R
OMDSysw1idrxce6N7aZ/4oT9w/3fXxkF0C1I+EC8D+6LLus1YjcXKqHEuOKX/OMn49fXvh4kDMgW
gwSFXnnUHZWp0C+q2gRz1Ctm8yfmOzQwZezU1REg74I4C6S3Gya60XZSBopd7pWB3Q6bSD7N9Yv+
6/40rQ/kLyOE9U4dhxhM3gl8wZxU8VrDjYanNmaYuDcOYoK6QXg1BmMlwzgQBCG1nMvHEhwA1olg
DYRyG0rMSdowECviA7yUIezn2bk/V7f3B7IsZC0gkHZtL7LcsmkQow+mgbkaeU+AkhTYQJB6epf9
5/t21iaM9M5CJQoSg7hGlnakoZi1sqpzb9a3ZXxOD93sJgnDyMp8AWyO8BobC7oNV6WZb6e8VtW5
0gbkRaO+NcWdDxpIzGAarJpA2IAOw8i4QbiRGsfUdWgfgvu2MTXflhGbWvcnasUAAl48QJAyAjqK
5qDywVjqXWAg+RVujPisNrvcf71vYmUtYAIZL1QEQTuiq1lJJ9Z5N0S4afmNmoFk/tG+8CyJ5BVv
vjBCxQxpU4T5UMQkxdJfuK//NgJqFfi8NcKcw/U9o2OoeJy3PVQgJEZVZ3UlkB9E3Q8RFgohy6VW
A9ToJxErYef8SegvBavl0+oUEb4pyjkgNdOSr6FYcH2qIs+Z8NvEUrvN/Ula/3ny2EA4BRootQJd
2I1GIgSIcuE6jt3Tf/t1yjd1aA09pyM2UQXoDiOfsTbzYMYT8T4BMROtrSSE7RBmSoPYGWi56JQ9
Jyyq99rcoDqNEifE7cG+pzZQnkyyX9ZIYvCDhZwUC2q74lXx/EJxGuUF6ENq1NTzCmLZSA4KLzRe
at+cs12M1hjDVmLlGVdmivTXI10Pwey+aZ09xnhvilKC/ryzhftUy0xjYGB7VryFAtwAaQCA4B/J
0uUxKIMsVrO8LgBG2U/iPntvIKbJOM8rw0DPBAA1EfyD1nPjkRQ/zgstrj0JEaw2v/T9S8059zcs
ywZ1nMHsFhspTmp0eZOsTQX2hJAwPMbtrkJFCW3srmUlSEdQEVQTa2o7SX0BkSthMlvWYrN+njxq
vl1vcqVGQdjh5wensTpGZLaScENcZiCjDI0b9KSli2LlOGSjinvaq3tLx9Me7XVe+gpy19CjjfKj
8E+7PoPtes29g8pPlNtpdVah13M/8LXeSwB1SN2hdAfFmoMjpzJuVDIti+w0OiRADBG3HdqEksc4
NW1hA8Q91CO8NHWVavs+JRt/20jWIDsRq9x3s8lQioGuDe5uhCFQjqYOC5+rRTw2s+QZiqMOVuNv
BpZvudkFqIpBThfHHeuF7UbtgimKwk6qctFzZ9Da7p+RG79Ffpu0eyAqYSr2wnKqujnI/HxoRQQf
TsnZMfrqXsL08HLfCpmE7wuChVAVIpSqA4FNVIGXVsqY9yFJlauH4FUrHRcdjZz+2P+8b4QeCowg
myvA++HuBpCOuLVvh4XTkq4TC00/JGjWFNhHrn7ctizlk5uRgLOO9xIS+0juEzGEpZFMksdZiRUO
zbia6qVHp/ctL1hcvPFZ+rI3KX4Q+BVcJHDF1xaRdD68bADN0REZEjn11q1OlZl/TrW9z84s+Z6b
kjJMEYl4vMARROO5T+0wGXiWLBogHBD6piDvhACM8R0vm9nF2AvoDPTR/PZ92/Uf8j9Ccrm/bPRh
/cs2UgBwoqQzNmVbzf2wEWSQurvM5nyrKbz5oRBMI96Mg1mxClfkJbjYiZCVgBMi2ivaVeh9uX66
HwVirIEED/o2+DfVMTUrK1RBj2EFHDfuFdtDgsfD+JARhCwHtR9jJJnroQ4iOO/R8/eq9ajK0Nzi
UIliyb1dSwn0sPCs07GIUBdAeLMclhpPTVTkDZrHbqpH6QfvxKFp1pr7UH2mSD5fWADv20UjMcjf
9ojL+nbWEmVqYq6BPXR2iRw3U9D3uX4w/siM9hg3mCEyibhWIQMEbT/sUcpQhc6YpZYBAqydhbP6
qv9WbXDf+G1tBfjz/k68AVETY0gOk6sQf9zS1geFD/JmJqBm/SG+qPsAdcXH7LF/FrwKkqgF9NKn
bcfakyQOoRcPGRhIEEFuEtUCKnuhxaSxASHigBWqTmCNDJcUxNBmJzksHsXqfH63RcVE5RyPQsrB
1mAZpJF3Y77h9Q+aQWuxMnD0tUVm87spak82NS+2LeESNo6Crlv314q+dvHjMq5DpCfRcAIpBmoc
k9KWiLZ5VAlTS3LEnClhvuIocKkToTnSAR7LstzhRZN26AYB4K6emPnvSrfVP/rPEqUJOyycf6xL
jOEQkUPCE0C6Hfz2pbU06+ppHgQMh+iheEZn8pv8rOcfot397hNzYkHrb++xpUHK65Z8XMt9Qgw+
i2BIcy8AJTvS7v4irVxh6A5B+seTxwTpBbUcVhzrRaX2qIbrqpk5ev6YuOhgqL3Of4LEgsAKwxxZ
E+ogLcxRzmIuAiFUOJnoqx1mLd2O7wFAa4PTouVJYvXJIYrdprS7ap+4903fxB5Yv+8DpcKoEkpp
2WgAkKAey9CDYPNvQGX0z/9mhLpQQKqZo0DDbI7N5j3+SH4C2eo/3rexEgogDMSthWsSySikCJdL
FoJGNuN/GSijEtpgzvZnth/NP2CSBFbuKOhEyGqEeYNXx+ZfmKR2yZwEUyIPUYbLq3f5/eDwDrrH
tOYFUpW7EWpEin1/kGSilvsE7x0VsGsN2i5QraAMyp2RtlxXQC9rsoTW0brTXJ7UjgEhv/W1eIAg
uY5XOh64JL1HTaVeCDkaSfRe/0sWH2RrJ2hmsMsfi96ErjfUlhjH7eZMX+1hG+JNiroKXYzQs0JN
Kl3osT+s4g/khM3CLjt75sz703d7T1KGqI0odXIs+gYMFaldvWaWvIv+GA7Iak5kvXzxduIy3g83
x4sySEXdQRCFVc/D4HH+dQltYc+6+m92BDGAjhWopiGiuEFA86ocNEMl9t78q4igJV6ItsOYtJvr
kDJBXSh8gddJpUi9F0aPcWNH9UWWzXbr+b1Zpmb/GryNaDus/Obc/2iY8oqlUgVzGsCwchYN9H4B
5S6srLfBlfitsv9Zf4COyzB5c3lSY6XWq0Dom2VkOpMQHfky2wgt+UeJDsd2+2jkG19k7EhykhYH
GvYk5FNRSkRtA4duedKaEMC/OIgGT0QPwJ16YKG6bl0UZYC6LkNJ4JpKDgfPH3dluStGpwpP0sfw
DCzMiT+8RGeo9z/cn8XVQSEzA7QKHucyXXgoo1zM0hyD8kdLNBHi1Kx4d21LgvsB+BgpDdzU5sI8
9cUeSXtvEt55ksFwBas2Q/MrBXZQfseQGBbJNN2s0/8Mkiracp3CPhnbWiMGrRItgiNL+2w1cwa5
fUZRnuHl19zh/40OxqibjFe7ZNDjYsBNNn0Zpjl+fTA8/IoFAMgQJGpARuHZQB3ptIiHKJKKEY+T
/rkBe0Fwyspq0LcnY7j220jKAI7MQByK2BB0IbovEBfi5leifvRadGSFuohfbHhuO6rmDMbErmD1
KGfao5xGPY6DMUnt6In1SUBbOkszrP7EZ8ewMTl0Bma9gVY8/GJ85DB8e1AOvqAOg9KNYCT3bmPF
5+JFO1W2D6a3QFr2mr8zQLX/qTwWKYISRWxoWvJIr9HZnLmqk7TLB8yqXR1L82PP2vC3D/OlhWuS
4Nu4pgDKmaWMdQP81JWAx20/PWU//WjR6923irf7LuNG9uivAV2JHEAlQHNhOY1tLbeZPGAaByu8
DJt+hyONftXKpkHSTbYh7XNoNrVTeKd5xD7iDsouswv39/3PWDkXmNb/fQUAJMuvmFK+ToIeX5Hu
yufB8X92XglWwn0jK+5xYYQ6fD4yjZUCJLz3fLFYoLqV3YjfBnqfFJWhLUIFOKii9lNrYF90/KYZ
bci2NobZQlGZpQ3FMkT++7ftUauxXpfDhO3hDpy523dbFnZv7epajIUs1jcT3Cj2QxKOZI+LVozt
ILjgDNjhR59CMhFdv2OGk79NfJE9D/QzUENwjvi7pUVpCsV67oTRU5647bOPMB5M/ktlG7uIsd/X
B/fNFBXJi1mUhtUIU2AWCu6zb4O3vTk5cIub9OSxVMjXvOJiZNSey6sojxF7jx4ngMZrCbOtetwX
l9nlQ26xOt3fniKU3gDSQBIFT2j4p+U0Fk05SkEhTN6P1G0dC9oijKhp1QBARQh8QVfBi2FpwJ94
IK4DafKkH+AWjrGFvPmlO8esbi03GmNgekP09m9D1IYQ+VbmpwmGcHmJVvsZQG1tO71K6P4V7TVo
2EW7xv1TO5pqVghzbOMyfD6p//iyJh+hK0AXA44HNdTlaA3Iy49KjekUVTxla0s+cLbP2Po3MoXX
kQLCTEop+EGZusY4IY3Kltcmb4Rgm+60bkt0PMxhr1vTyZwtxQEIGPoPtZODo5BAdEc197m5r8FH
0fA5/2KJSYkPqUVgOMG2p/bQJGSyVDYV8s9Q9H32we09+GgybFzu++IbAiGqXwAgA4YDGBxoD3TD
DG0QZy3JkxnyjJx5znetyzuFM8PbcM6fzpVCa/IEJqtv5XZdmKVLJEGickPeZrPX/tJfBtWKiy2n
udvWqony42hGHLqFME7NbYaEjBXPeVLqR8xiUJfDnM5iObXpDGnEwmlDuwi3JeJmx38KH429bz11
T/lD+Cdh+brbN+qVNwvALGigSFpQjrzUpKzQymJG6aJ3VedYnxOQjPDnTjZ98zc6oTDVAW89xNIk
tX30ToJSylDOHm8JB9nW9ugXZbJSuTfKO9fNg4n8/wOjexbUWpBAhhBWOic/i9bzbIbWvD0/fvbm
z8AWrHwjWemmAIdHshiRyo3+B7GNCjGpEqOvF08DnfNa8cFBhe3RxRv1dd6OZrltt6mtuefclPYC
uqGpbr5XINL/xvLwK45xaZ26T4aga3ouhnV1j9S/VUGKMnSjY73VkEkZLXyA5Vu1LR/jI7eTD1Cq
NlmBN1nC5ZMMn4DiFK4tdEGAPsjSLWZQpyiCpsIRckGNO4+u7gSuYjdOuQOzS7BR08YTDeGPiIq9
mSPj6DB8x9omA8YVxSQBADs85JdfkCjS1PRhP3vFK3qUJI/1c34RP7Tezk/Dm3hoLcnq4S7zw3Bm
8k7Jb9+O/m/b1DNHU1I9l/luhmJ6ZU4bcVNDomfc+V+91zzgepftEsKggfXxs7ReFbjozvo9mbHz
sjm9vOjQhDasx9T8CKyfm2e08EJncpDPGsv58AJo1Xin+iS6itVunl6Gg/rI8u5rHuH7zFG3TTen
mlhkmLkMPLP2kHkpi5FDVn85PwAdgIqDVljkgUv7uhSdVn05VHSvla0LBEW8fM/SbFi5O1D8Jd10
sQMQ51z7KH4LUCOxkVNtiH1Pf6leeSeEXFpjpe5o8a64g6iC6YRghA8Md7py8mEWoASgzQCqQLJ7
ue2UkO/zRqx9zy1DZ37LKnPXf8rPcOVpY21Kc9rJb1Nr8r4N7TTuwtLdWPF6sA9uAPgPaA4KPfil
fS4LpKHLWt87GCk6Qouv3Cl5z3+D378z3o3jYBfP1aXdxNtmC5WaC39iUWKvwj/U4gLkCO1EUvDE
vFMXitCWglEomo/HIvqsnqMPiOa5xlncDI7iRo+NmbrJRgUrfzYj8/lRtQPzcnpTzbeTYGWXYQfB
J1t0e0grx+bsiDgdDM9w+8RDdoW04wEpEHLH9EMi4svUb0fO8OQN5yo/mk3xUjrAKL0BY3cqnvKN
cAlZwepKjL80SsWJkGLxQUEPfK95bA/zBnvDIf0QcouFuljbgQYISVh9DYMDeWu5A/yiHVow3zkv
m0z/GF76nXSA6MKx5E15x+/8bXiCStGLfAjO/onzWFgI2vMjJYanBfQDiHm8ASi/O05BWUOiLTjW
z2c9tqOjukuw0zHYT8Y6rltC+Z4UuUlrj+VASzAY8jLkMAQkuj2onrqpHdv1AeEv1E9xw4IzbIKw
ezYuzZZhm/Zg11GCU4oUJ3YSHNnSdiqMNVpAYJSQ9ENwevb33TF5AfdH3oGb58Wn9NTtymPEm8yc
Fn2xEdOA1xmkGweh51FXKzCtOWSuyuComEJ9jH+Vb/7P8oxeNhbwNftZciH9xHnSy+RyOxYi5Kob
9P1w08bpwz1U3aSXMF45nZM5aDN7zj5QB7WSY+QpIVqAfEyH3uGfTtyl50wmaI2+m2AfLAMAeiQk
LvEsotZcygcoz3ZycGy++v1sMXCXN1R48vMSsuKEm4YuHnT9PwTvAGEbesPEO31Tuvp+trN9c1S2
R85Rf4MNiw6Be8Oej+VDjIYNPkLH7RZvIDzI0qOBVMT9bXYTyeF7SOc+cCOBbQQsgRpunYVaFRRj
dAzRMM6C3tZbC6wIwByhGcmAAyOPWTryeXQQyX1NB95GW+3i4DcWY79fN9Vi3fGcRz4a9UaI1WLa
qU0nKGJVJmk1HjOzQDTSWBC7geCNCEy+as0/8K/fPy8/JzvBR87mW42aTAjwx+hAMB8PVNX8w1m9
+TajCIYU5bYzDXuAf7dsHk7wENglolJoEZlMv3vtfUV/OSJQHpwzNL4H5md5UruWG1IjDKfjZL0f
D729tX7U9vyrc4ItYnPRQpf1t8h8h5i7+UN2zLOb2xt1p4D9f34+o0+jae7en3e/ejO033rUIp8e
HiTT3nu99fMrM/eDK5uqecmsFhdYam1JRuUkbPC3tf3VWx9fnZOYClQUButLPYMh6kr4x98EJ7Yf
rNp90s3R0s1kl5onhILKGc+RjSdt3gb7Z26+eKnpdNb9XXUFj96ZEvp9y/XF0MlaMB0Px/cjb0FN
+bUwd8ff77vN49E+nne1g788Z7//2Hh/6s2PLeMKvorJ3PsCKkrKojHOBgFfoL63du2p1u797P5x
3Ytjo+Bbmk9Ob25Uc2M6W+fkWa9bzzHNi7k3Nx+2zkxn3DhzbO5vW4SmyqiTLAfajK9JINr3Q4OM
0/0Jv0Ke7w2Xiqjz3vfRlggG3NccW+v441ygYHpIzKOBffaMIpJlYdw/XPexxZH2Ns5lv/Ge3qC2
cXh5wD74zYrxr0xR6pOAHwDaibR1IsJ3y2OhcVo8KNycHn9wZm/b7S44QMHolJ5HO9dNZQt5dquy
hU291Xf4pHajB6aPQ2LXSAdU7ld8bF/ykZEEubnagOi5Avd59H6FUB4VO1SagYK8ETdHNQGo/tkA
oRYqa7qpstQrb7AGgKOCKKCg4zwozwiWqeFXaq6Vo1G2RzxJJ3iBwEks3fbt7JjtcKlagcvy5Wsm
UUaGF4VVQUOjvuWMK+UcihpXdMfsAxmzskV2RXEQlE2/lePg+ia/NWIzFNzQYMwqvb2Rpwf+APER
eHkgX1xD028vIQEd+1quF+NzjzutderO7NRtnW7bjrHPWYao5VPCJB0B+gYrT7aa7iyB2jY5teiq
NSO9cBPjojaKxC9eOuD1AN1Id4rMplCo876fL/UvA1oLP+ffwhO/N9D9Aly6nbjrA5MfTOMDEnfP
3TMk+9z7J/pGqeb6AYDFkvlUCGpwuZgyN4eTrI/zZdgHjzLSWLiOuZOC18y8KV9P0SVD9GXsmm18
zBTGel4X7PvZRZIOlUXQHUBsAmCcRuSUnTFmfMIJlwKXVrUfNsXgxGd0/IorN2XCckgoe2MNhXwV
3B1gIehUjjQJoVTOvnARantQ3djW3vGCSF3e619GljU6pictRoGOBOEBGjRoXUt5SjTKrsM5N4KH
EqINAe5ccN07OwNwsbRlZnBAvwTBWkSCDsgmFESujJvlKipG5PN60sUPxWv4s6hM/VL9qV5Gp9ul
e33bvvhE6Z2xc26mE2kxlP8ATEcXewR1VCTFT1jQSlLnY2d1zgARWSSTdwLEhM4Z45TczCUsEeQ2
aZ4O2LFGzWWmFJkW9QF/lMzRHnfcKbJ0l9+yUCx0SA6CysIMFaNOhgbBZo7DgPajnWwTqDAyos+b
etxfJgyCqkNzMSQ3lutkRFrGc3LEH9sdzjgSBrrZ2L+Ci7WHCLX3+/4KrY/n/4zR0VFoSFFczJi2
ZBvahiV6rM4FN27yOmF/G6DuntSPR2nir+syOFBk9USbJbRxU7GnZoy+bCremJthCPmj9tQWZlZZ
pCHI4+hh+t78M9rEY2SDHV3CQ3gafhkPPgBOaOToalD3vT+d9J1Ofwl1KbRKIFbZEPPHBoLexKyx
j2xmTofM2cJJUXNK+eMhVfQmI3u9tQfkXBVXt+VfpghiE2s866fq79WjTlUR+FnXxxjPZAWHGALl
2oO45ZDBvT9tt06eGhF1rLi0kfM6xwqC92zPdog0vrjLP/oNazteiZf35o7ySMBrD6XSw5L/YFxV
9ZOtYAYPyUt5ME7iTrIqV3zzeTzZWLQn1kmg3mZB2YRRJMKyiKaE5UECj4U5j6z9R/mOGfo8VTZi
vWbXcLNxK336l8TKoedGUGm1pZ6Mi9xYRmcHzPHdYBaum58835HuJhELlSaqcmicKWFKtiUaJu9T
W9xVtrbRIaTJXEYSP94s4zdblFsRRX9qcj3hAWfqnMlJttrWt/NtuJWcwmYJTN/enHD634yRj/kW
U+ZQNZibGAPbPW4fGDufNRDKY9Ry0lRSgN/ucZ1EToZ9P9ijA7RiYDOhHmvXMeINDelSZMyhx7Ac
iCH1GcflFX9EUyHU5yBJdEgu5dG3mPgVliXKRclcj6BRgiVySzambwOnuM9R2WWdqnXX8W1MlIsS
4kziKzKmwel3jQl41rGDxES9Kf5NhPHNEOWjSp8X02AqiY8abdki16W2b//71NEeKu+mQlcwoN7u
d+MutgHf+7LQkvqRsfVYa0Q5JGPsDQGS1dgNbmFWSHQZJyTdLHnLQvCt3iLfZo7ySl2qprmfYEQd
bsUUD0/EgFb7wDMGtOr8/jZDc8D8kuvQ9xLjGW1y+Yo7PIUsludZ8eIC3kG6Cvq1piJ9ujxCpd6j
17px3dihFcPI5GVv/3xhFjaohZljWQk6/bqlGzO2kZEwSY9c1m2xMl8LM9SylEaioHNHTZalAYOT
x+U3bJmegJx0ylN/t0IjpAI+naI5avhjRWDzVovahYDKRb6NrElEHoDgpBnzR9zYPZPU5dAlNTR1
OgxMOqsPxK9yVr5NU7OzeXv/xfILa/ce1LANvG5Q4kWynppHwW+DuOg1cu8B2Q6C24hTpH1EdsqM
x25zASA4frNFl2IGI060sr3ayk59bwWPYMbaDd6OgEJ54pN/FqziN9oe7PmD/8h0tquL+fdQ6UxS
ljW1IQVX88Stp3Zz/Os0V25/rK0Q7zzGWq7EuqS8phBiNeFwU2cBFT8hjXsdkxuZMsImVACQQJQA
Pkst1hvyBpaECIa8VgEQx9McIprU/SiEVZREaizgLhGt1EZvv0+xNIefpH9UaekoIAJv/MnzjEHe
FJpou9RtOY8Kl0sD7BL4iGEAvhch8zt7wwmXmie+kjaim6FDCzT/3H4QmFvDKAbd5njI0Al+m2Dx
ERpQm7gXRPRSmdC8oNsr5zK0w+foMXokLk5zGugAT4UZoSzwmJ9IuYPlJVb39TfztO/mmjQI2yQR
jiEoNq19rD1533rR1nWF02a0wg/BEr5mrDuTzbu2pVFbQwEfJScJ/7906IIyFCI/NVjzB3SX2jbH
EBeuvyVnWDRFVGtYW/qm7nZd7W8Wqanm1X4KpKhFn4jQUuF8B0t7GjYknsi3DdoE4FWHbIlgSocR
DSbJK9LfQtpRNf1f/i8kviqX/Ti5gVJQH0VL7sdcFLbcjGkwtspZf0D266Hbz64IHElopzx0E5pf
k91vSpS3erymK6Y8/k3OmP4Eym0PfhR3hYxPGO3UDhEmFEf/Iu5mC1InRw4Hgntm3eY3/ELaJhXa
463UqNzUYds7EOhJttL1ldvYk62ABvXEIkusRaukadP/dhvtYbRaUgZJr4Xju3QIERQTWlJpoZi6
ZfjNlXfFwhDlUtoZ3RVTHgOTcJyKU2NxKNqhgXlqginEjIrWklYLc1QUXneZ4c9kXANK5SPWLkYt
ucfwsosPfwEI4u4/DpAKx/HI0dCrjawcDgt5AwLAbmmP+Xay0fyZFcIyNwoV9xna6Mucj80J2Qs7
OxnuX6s3gF7D7VmKMjd1XHpbUk5pbKWJ6zS4iA4XUb+LddNwZ7u1OTNwING39eEEuAcF8W1padg8
gZ0i0cScY+KJ6EDq+26lPJUeiFFQq1jVbt9ekzI+CmX9mTgr2eaOgtVciB8wbI6ZSbup2VFTQMeN
KlgJRkZOpv7g76sTXKEjmeopeGvBAiox62fk2M6oumwNCzzdfp++qqh1W61T9aa27+wUsJTAKv9l
Au77bqeRE1k16IbSYzMUzmsDWSnfvmyUB9IDkbHJ16IfQioUoI6Enl00wK1E+4gYFDzhqIK1q109
Rr/vASqIt8wsKssWtcNrrhvUJupJENLbwtPoEu5TbxP/n2+DS2tq4IOQazHGgdaY6SOypW/32t9D
pba8NhddFAUw3+0NQC6QtcWlF/9Tgfy/dtXfVqgdHauSH+U5JnSwEDZb+Tl6IG4RKgfnf/UM+bZ4
9JUKXy+MORQpkG0hSc3+2bd7cnti+URT/ncvLfSGgpYuNOegZ0zdn6mUIrszCX+d1hg0ghnkkMDB
4u16nAfdZal1r0ZtCBkhlwdtLdik1iwbNMi5DpwABNH0Ndriq9TunkkhvfK4yYlKc1seCzc8Fnjl
cRuFFbOu7VjcpcDooEKIjCOVcOwm3zCyMhSPBk6Gjh1KBBYiXDaI0hnJn9WL+7stanKrTufTVoVs
5rTBc/loWCPQC0Dysh8h5JzRB+G7JSokEaNsbOQYo4Jcj9v8P9K+q9d5G9j2FwlQL6+UZLlsd+/6
Iuyq3rt+/V30Pci1aR8LucGXBAkCeERyOJyyZs1ne9KAT3Ax17L+Kz/TTTHDLBKscJjIntx1vy7l
MsEP7ExYNC1WWFruPtu08EmVFSYS/2mgCpB+eVIDKvD/Yd9AOEa7cVVwhbJG3nVdISqVRsQ7B2TG
Nlt6QIZIztgTfjUVvN4zMJeymBMU1KwOirGGtsxpJTL4rRatM1UfvPdiXgphDq9V0B4VFVgQvfPU
dMKtdxQ4eI83bkoMc1ZKWXWul533LULiu112lkhcW7Ufi7mb2rhcDuNFlkMuaknaiqiqtttqL608
O0OaqHXk12CCMXNqSYwHWYudqI1xR0XB/8dsQ4yX66HtUyc0uSbGcQzwxukKkBt4U6m/79nULPcY
/COsi/+fTN7l/jFvapRwRSZ4WFRp9Va3CWwfuX1/DuftPyoEY4mzdKzQ1oRFgRjtiSaEqN3HoqbM
ID2FG+N0cWGZ9zMDLQV4PrCgZknftGgufw4bGqTWKFI3CJvGzDF+JrTwTqIa8Jd/rARLdCq1rlBX
PoTSeiePxExijsvBKtHY81jSPb8buFMMBwMnAYjgdOa8tGRs/FgeRNTouk00B5LgSbK+a5TggVB0
yeczLppdHI+etd9Pbe0d+3QlmznCisMsTF4ZxfXqLd+JdrQCnwMApoBeAjsF3qDQTmaxM7W31FIw
B3ollTnQWiukXOyxYvTvmGKEOMPFOVZPya7fqHAypdPjLb6XY7sUyGZ6qlpvRQX9f2uNrAXLW+Wz
7WJn55tq9zz/mdjTOzblShZj8sNRx0zVEItrbBmZrAAp0pCgP3zi8t3zg67kMFbf6Puglkus6a0g
+TtvcqjJj4vFL8Xlv7+Ls8w6U4+4gP9O7OYdFwhTB8AMhjYYwPxYPtgAiBgBvV/0PvaI0ABkXOer
ekPr15OwA/mOqlzKYiy0UkVSKuRUlnnOj6IZIASKqMa0udZBtdIyuOkIiFpjVj9BLIH2W7TFgn6d
eemapIkSIZTFtey0CH9Rd0NGanGIEOeJMyToLB7v3sSm3ruJlzLpRlzUe5VITmWYAXEtbN19cmiA
Y+VtyTq15Nx1/BKDXLveSHY3nxB8T18vBTPmx8UIUbTiCiJwyu4yWn1Ftmfza2rvWoIRcFZn+fN+
43eADkxq0tSiGfPTig2PgWiSeG52iDZopMFIEW4Dni1MFO3pSEF1JmEwHq7PlEmYEs3YIFnIxbTW
qOX7Wn9JFm2UcpwdEs29c0TL/pSRv3dnLnb5fJsvjhcUX5mcp9jlwVQdkLMVZPsRWwu0OsPYqrD0
JY3PVh35+a+bfC4EXIj2a0lrBUwbQzvLgKIbR8bF9uTsaFT9mVkKkoH7qTB0QqfOid8LkXIpaj1q
YdRCgAGbhGgIbJC9nfJIb1oQEVmLYJGkQFVKn6oztlYruaDIUoXqT5yREB3W29k2IL/gJChtVaAN
nn8T14Wa1RvbcCGSMbtSLUhh4GE3UXhDrTxbFkgb1MvyoM5zc7JCcs/8XS6QsUS9MNSNX2CBvo8M
52x98s5XQ3zjv5UlZ021tt19KC/lMebWaMH8mLn/oyuyCd5tOzOxm1Q/Y5C3/jVg3H28o3cvIoC2
hoApZQBRM/aHQ0Bd1JwqrtM3D2PMWyt/BcKxkGx1imfyrlZeSGKsTdRknSEVkCQJJEHLjIIIN4Ax
/25+gikiprtPyIUsxrzwalmWYqqL6wBtx0+HLkcz03/aN9ZBrSpvlNUAq8kbsxfJEBH5RzfoHPh8
yoRMbBzbz6kEXqxovkajlyAh1RpDuPKBSJ45zMWpQzo/rjcXDLQXaFxGdzsYu68fQrXqUiPRQ2ld
FahGqgVJPLMICD/T8QeJwm33OqWC9xLtmMtg8LyGrjSQ3zDXTOG7OBciX1p3g53MO9hjGc9u9V2A
I1FEjGa8T4m8u6WygYkllLYQjXbXq6zCopSbMJLWRmHpMeFlK1VI8DOcwud+ahrBvegTzProi0AX
GThdWXapLKh00GXl0rr58w7JvJ1zG2nTv0SnaCZrE97h3YX9Iwvw7+uFdW0zKp2RYivRPZkR4aRK
xDt5P5n1b2lVz8b/QhJj/DkP1PtaB0m6biogH/vu//KCxOLs8T27l6O62D0A9K9XFMmlKkZUDkf4
dfAB/1PFHUtQkYx2w7x8rr60RQdC+efHcqc2knEIfZAL5W4MsVlJ3BLw/JmGKvguPJRLbvffRDFX
jg8MNB6G0A/uGB0i5MPclGQncBdn9n8TRK3mhV/gciAD9ersvCb9RXh1ORIEhNsLnilMpd7ulLzp
yEgK8qUckyBKuhYmAQBUg70TfcL24AxmYhNU6qxw5jmeLVicXVm6heIkKZ0ELj36PR11BqLL2bPw
o09wGN0xamBqhIHBEGh0uIJx5/pbZK311LjS4g3vKN+NM4KfILT7dC6tR9tQzAZDsHJ7mLqLd/wj
2DLal0TnTcKiMvutVVHe6b6ab4LPcZbuvjiz28loj7R1rFhcwa+OnzVr6pTvZDSuxTIPbd17tQxq
5XzDzXlTQs9Q9CwuAqdfGXYUm3UIj2lE7stH9zhtSQWhNOAtup29ytWENboDMbn+FMbOjkPuDXyO
HQgXI2YxYDYb3n5gHlqTfzPWxVM4/5unJrfTMVX6sa7fyd6jlwJsauh9QSXtBt0ySnwCpFtQbEDW
jhomaPzQbuptxYny0j09v5TDJjc8VcKcsxBy2ll8qk8j8gECCbecXVgtyH84Gwq/9oHXd8HN8TkQ
7+jb+jyZpU7z5R2NxVTr1tm7v37BwdYFdUczs472apZMy8BEaKEsasy0XWBSA+ioozlvy7ay6gno
VdT5aMeH3HzugNN+jifpGe7Y62vxjEMpK11SNiXEi8v0xL0FwNpzKJNaDmCmTwCGhyR7n8j53IEi
QKZIO9o1imOSGAuqeEqh11FfbIy5uAy/h4K476pV2hXYs9yV+uVZydeEetFl3OzyhUjmbgM2IwdZ
NRQbf6F8S29Y7gu4Gb7SVbAYAmIswwMtvgHlMRU532ZGKRkbJdcHSSAIEti1ppWvR3BgNuBIQ3/6
bBcjal5O9c/etV24OFSBMIgZAwOuTWaMWbmcNGAyMirwDpDjM84GJMjHpJEnCeXgZiX9UH7Rv3Cq
Q+6esUZp6B/J54t98UqVSTpgSj0kK+jVLRGjK4d4JW9H89OwmpU2sZ8356hIIE/CRcGwERSjeEZd
hUCOQrkbys3wImMusFnuCtlujAkv5lYKSpZACQNCoKDmpTHeRJ7yahU2ORjTZ2hXklLiIbZDTdif
kHMTzcEUXcphlAN0JUol15CjD7D8vK2HTpg47Uj0qRbVO5LwtKPvlnIc3fIAVYXnjYAXtpvUmtGM
dUjkiVf7xgMDH+ClBObRbtTCCH0FEuDJzgpQcAQLfbaf8lNugZiwkDzmR1IFwDxd1jtvgcLk86Qd
cJFTkUhv0SE8NS/g/dxVZgIen5h4u2Cno6w3YraISH4mK253thKBASbrYJY34iA2odvVqcrXVTlu
BswN6MFmkx8p5KcH5C61h9VAgh0SKaEzHh/bMKoMVyYMK7+UyyhLkARNynPFuHmzdhMJt9uYh/lt
xjzKYog+6RK/bRDZ+WpXNTKKirmPwO/4eBE3FCIgnr9aBXOBh1LjMDoLkgbzK3FCIAj1hbxI56NT
vVXWZzUfwIKkbvDcgmEEdW47mz/+gtvXB7015+FsaA+grHiMqeTktOjUJFQ2fetoy+5pAzpD8vy5
Of5YjyVpdNeuTwysAQrtjFYQnCP3dm2UtVxStaiT5E19inpiAxd9MMyng0dmHwaZfTsBQRp5gf/U
Npxl2vbT8tX+JZ9Pn8/HZgWikh+fLOdH23l6n8/38/nb6W9/BDWGtbK8zdsKrTqr/TB1Prfaff3N
jJZ5Lp/nda/Jm9VbBqIsRAJoChitjIhODFrEgqDuZfdEB5p95xGxXlZPUBPNUibz3eepR+z2Ycwj
GpAFAayJbG5jMLwUhBGxupktFpy5AGPir2rJ5FuzNfPXtX53ASghQJwGmgJynGuL+O0FFHFkOPxM
RZdnJ+zRpzBaW6meP6QaPiUhwzIhb28G+dp+oR+HlE9vX7PTQrd+ExOUFIAC7767txRsCjmBnQV6
dPZJqWei2X6V2c3qpZkc9HFuKWC+DteKjvmQJZgkNovQ5K7fCAmvbvpZQlC108hL6LwAIGzTriGk
B82tR3412znsdu873TqQYZaSJ8CnLbNDJn3+N810cw7Sbj4KbLh0LjJojDRmy2qJL5sANEKbajks
gcFr0EVS4/sUMPw2IAoo31agTlm+SaArgqqdfjMU5fDxmJxDEANk5uF3AdbBaKEiAgtMGbl/zXR9
QMFk0N5Ei/AF88zIa2tWM8ITVAz3k7bq1g0AnwFoKgQ6NpCObL2+v16sK2URJNrmjaavS6j/S4C0
fIyOMgTBqHPFQDcCFQO6JR0Y8TcRkHCwS8wTxX5sSWSaUmM3E2MlQfSPAAkOJbOZZdfkFRdK2qYx
21mPPwqs4wBCO9xLBA1A/h/SRW9hTCoOfIvT7kkE/q3WpgxHMdl5zq9nk6fArETiA4253O8b05gY
YyZRe3bzlaCxo2PWkYtkcz/+GOfxkBgaXACNxIsITC7CjFZRwC/jzQWLFhta8h2Tp2yRo2JPcXYd
fH7F9Am+Z2LPbt9LMPRKYI4E9z2iK3bPwKqFgSopvqbEvmTkDTkoS4P6JUQiODAkOQxEW6qJrzq4
T579+62T729Kn1Rg48BFzX9TDRvAcLyPrBQ0P2iqmCrZ3oZ/mH6I+WE8RjpijB7eo2sdA+wqd1Uv
03F3QSYMYlTf7OccRgP1ZKeT1xRfQNs5wJ23QTBqTTXU3HABodMU3Da8DE4W9JuihfZavsq1mFdc
hfompxP7FuGCB/1MBTJED9xxHEzaycDm+SI2LyMj6rtfHua5qE87jGulgIvnT5cki6dn1OJiE/Tg
uIvIwIFX6vnn8XmK924j5edEqMHrOngyrr+0K7sUr5OqbGjxVUcxHXOG5vlOmiE9RT5ktNmrqJ8h
iUpOlDK4JafKHDWLr+10qt34jr9E6Xow4hOzwJGjYglfOik06oTPtE38VvPW1+gRyUXoCkjnwXuJ
Px6v/BZojTuvUx5NpKTB683aITqgLWlqV9us3xRijTCiogNyLo28fay/Qusrg1a/4Z8egbk06c2S
8cdRY7N9nvgUavKurzjWjDYktOeh/eqGNUhV8roM0srYoNnrcPJNAYb6WzNVZAc5k3JoIl1ue+Rj
JPhPnIJTHqxhRdnVUtQ/zEifiKBuXSx8D4CJ6LgT6eBERn2D0leEsOSMzdDbCqYXJI7vTwM+b4J4
EChfSGFhrPI4yNGYQ8romi5mCsqOJ5nR87cG8o9mN2gTi7rjJEOergFWDrE00rlWdUUL+VgYEncT
Ee7Iw075J2B3cS1PiK9rnK0GNjKYUW25aeG3Pj7j20DOQO0DhD5otMMhG8w9c7HSLCpLFxYBHV45
9pSMg+kK6GhTmglnnP4Wq04YaIu/wIUHhh1GFsbzpRjlHrqb2MdUXmuKevo2oQmDBtMKtDWy2rhA
zO+LeldUKi9wm/CJJnV7tFFzRJhXKJKZ6KV29EVgc4ktdrPULOZTxvU2uQbx2EakLOjgWSQurs8x
CVzRK/Pc2LRWAbrvCrYpIJqd2+/POTxCfj716N2WpAFnRyEHLx5YtgA4YhwFFOYqr5Fif5v8yWCL
5LbxQl8mdrTuDyCLdI8ePFXUYybLPjdPP3IxNKmHhAYNddiUfToMRR0PkJvZoLGdd3tM2V341UZy
1KmBTsaNM0RlaSKGRkFRER8wa/Q4Rcfgktbfrt4+QNptb7cCATXizww4tRmMI1AN5GAfEFiRwyG0
Zr/AAWTwknzr9GvvTh+g9/2tgQx4wou63JjvG3s3mhvf/vnbvxiL/Wow5xpc1CUc5Pf5cf+D0GJv
HvemvbQe37SbF41ZCGO84ixHUpguxNvIOwyWm4NDcyo/d+MFnWUYGBUNYlqQfrA3oEjVNuJKf8sv
BSv9nEjl3phfXB5kYaDc6OpHoozxXtQMIw0FV4e6HciOgmMeb9B5hvmVfaC/jyCClzEYF1VuqgoX
ycUOGeRYcA1/O37jaSEn3Tp9bcGXEgFiBqZA6ue2pF6+Pr3bvWn/6OaSfM6l3nn8GbcVbwBOZVhD
ANyQYQV91fVnRKOmcbXRxNtuIMUAD1LGGKwNyLRDYIKqV3Gyb+OGBAck4SJMB1YNHBQmeTAvgCCU
XNvoXrIFgkC3ahegZMms8bbTZrbjz89fsu0mqahZfUQ+BNMiJVpjB4Gxck71Xuy2MA6N6mluvQaD
sQvWIgzDJom6eLyZVOEujxTpRwlEZ2CLw7AUuBJUpS6FNF7bRmPogcmC/FskFbqG8G4BB3FmWUc8
fP3bQy5Hmpdr3iZ/Ekd73QP0nDjKs47bLky80Te23UDJBiOvMVUOyX3USxnbzpVBnWitHiGRZcyy
JSZHLIpfdCdT8mG4zRh/KfjLYrJIyTpgVCxQlrjKSCxBLZnslRaL2ZAoUUxdA8LbqbU9fOcgJkeF
aiKAukm1nkVhhowK8nbIZAMo35XHRlGzeJMuCtrmbnECAie0jx7Srb8V3711t6vtEXiMgETIdqS9
WSQTFkBgXS/6EXDu0I4LvUQ1mLkIFV8GQ6gmAHQC/CyhKpq8JSJJ0F75gx4Ub5KJk/V+IA/VuPM0
XxDVAWh1rUJJFvu6WhTZJkisV8NuacSKVNfm+dUekJt4aVCEVacWyb6eEAonD7GERn2uW0RNzvlS
Av6VTRrP0hbjGQzwRlpZNcdchcQSwAQ4ta+s4cYYEsR8dH2gRsJTyhjuymhBxlfwGAiLscvevg73
ZWCW3US19SZOomIQ1SJQQmgpgY3lejcFdIWB6UPIN+VTFP01INLHaOnou8LYYNAFPE9EJ2cDdW1b
EB6BJkCF66xj1hEjLlJiN3N9rdhEJVE1dB1nJP5WApL6ZJF1xG1IUFnj1KycG7OJxk88UajfiuDG
RiR9vUgxiDE0M4HUZFCR8ABBVIflSdaEt8C+5NhLAUStMh5xSjHP8j8EreaiNz0sN8bwosTz4Nud
KkfdkwDTghndOCs6LuF6ISqXuJjV0JYb3WkxCHyrtV//1vbTNAeG5mEGuI5Zn4wAAOPyrpKEcjPW
TpY7kvT++PfvaDWqUBiWDnWDHrDsWZWmhVJWxM0mICNoeoNNnH1OnAIjAtNBkKxB2QdwO8z6htdz
vUe91PSBNpbjuhNnA7if/HVbfky9Y+y9OUtBVkEwKOuwiLna11JiuSn7ShvHdSpa0qt7kq0EmW7R
0okZTk0FZtQXshB+IVWmIv+E28M+ZAHGmiV+PKjrMLA7hPGbjTi8Zrn9r46GSsHZKyA4Brcpnkxm
3zRZTpMG6da1YIDEodfW2lL3JxKQjP7+XxlwRilRCESd3bgL16LIWyXpa1ld+0BAGrzZKy3xxgmX
l/Ff/kcIajqAqSAVws67zgWV871EUdcqLPM4n3zxWAUToF08Rm7hJRA0Wve4PnpJ8dQoBg3MWvI/
/fiZ800l8M3Hh8E8cpiEh8AU0yLw5pxhCcwjBzrOyCjQzLQJypkqLCtgvIJuGaZOamf8xOPGqpeA
CjfeGMhC5ooG+dfrqcqMV0K8Dpvms4gA3CLuqpfJVKh9syJGCrNrgZwkwJlDCr/nzXbXPLchhpUZ
v4UwsXWsjrHLoepxoWNCL9ZyMkKQlBHZ8l/i38dHwwKUUOuSKfQUsTT2CyfFvMxG77tRzkcDcgaD
nb/rBemBP0P8KpNGJpEKmhCQ0b+jRPhaOtwy/gAVZu0EMx8zvX7733yfL2mu+vFXnQlaL15W+lUg
XULVG0ZVVhWWwFXhkibgxQ7F57d1QGZrFLPIBzLniLuTc40JlDADjbGRWPHsRQT+cvwL8WdfX5S3
TqAJZXt3eH06ZW+YL9DaNHXsI7kuAlGYzXJMoEFGhARokt1jggWH3qijTQ7O09Pyb78CcOXn7/GK
ziCjRytiNKY09F4DJ+2IYkWGlMFq1c5EcJSE6Ak2ZkBtr+p5uDVs90m1jI/qqXYUxQy29d6cd8Dv
oMw/l8iEaWGjPrrL6O8WYVXwvMOfYJTLrXU+cpWMxzDiDOVxVHMMQLECVHBen1FF5MlGPkxsw425
YURSfb/Q5ySQ27EzIFKW3lWTck5SGprEPKFeUpCPAEcHcqk3yUkWG/NP30gLHyBE1W5oY9dMiEGG
T0RwLM/eu3pC6VjfH2gphL8YjAQ8E+qHYPu+/rZiBOFQM0a4a2itenH/ym2PcNvyRafQMVf48U7c
bASESdBshPe0DsLT/3+xEWrnhQCgB+5GE63IsJAiTPyVPoVkv7smoAHwrCMziVIec8Ql3Iou1iBm
RF12P85rDDBIwJ+EYllsesfHa2KxDnQHYekpMAchtwZU6/Wi6jCWI/TLchv3udwJJ1mY6cDP/qJe
MQyzpXpQWlsAUkWZ2Es2DQnvlg7aAyMcBihg4CC7mbzedVqVi9lWOWqUsSm3appx6/8ks8ctX2QY
4TATpiJWmi+7utKQivQnIjgNbaMS23khcL6iguI234qYMvoS1qagkbIwU4xVnNLNm/eGmkLQsIGG
Dk75DeF+DA8wdGMt30Z/+SLfRZiDahXgOTr5kwzt1BAxq4JLDvcMjycI9tgYKsq8tvYirKrC6BrM
cCrMHNXBp4CoP+4pHUimL0JUA6bAwHc2ExUulFVwhqDAZzcTDZZ8jPRbvlUAAD/F8kICm2A0D8Gu
0cweq+nNmwqcN3IZiAbh9yBOZO6Ex2UYmihoFeYyhvpz3D3lUznjGycEPbawqaC4hyFBVZi1JL3b
j34o1Nviz9tX8kbzZ88t+CYfr+PGhFApcKywZ/StZOOnLqt6g0vkeis7kqUdmqfw+bGAW627FsAk
jOHLGeAAgQAR1WsVxTcV03kwMnTiPNg4GtcXyQiEAoDoYq4uBiMyZmPg1U72xGbrL5BLW7Tf/LI8
eU69jEBx4r61zuNl3RpFRh7zCPGJy4ESW2i2GCW88JbiSV7ktmQri7qbOKK7SwNwFLMjkNcCtoNZ
WjNqcedXcrPNZxLqhVatkxzsutmsAT42tgJ0OADs8V7NHy/xPLf2+hYDTqrCJhl4ZjDUi5GbNMUQ
RBy2VJoHHxWa0H++fFSDbMxpltG1BfO/aucxjCR6Y95Ej1Tz/Df7QkpNxWuMsaw6wSz78DeYMmT3
N0RDQIDx2Geoy/VZC+NoaJmEDQnRUgt2AdL7gLp8i/2saZHfjhbihMtx55ZgSMr/E0j//8VDG0iN
kAYqBA7LeAHUg9lJE8/PrQRkgZFLw4Bq3aCg12sJQpQqvqaM4zaul0gzJPlawGhN13p8pDdBOibK
0l40hGiahsSzyi4ka5Mm10p+m4J20zTQIdNglq5opct6nX5MMc6do9drDUKxi0ceFqQXSNSf0YYX
+2botahhVCm3FffIz3NvSk0Wbm16p3QJZtc1N3u8PLYITSe8yaCIh+XHQBs4X8wuVnXtx1UlBLsO
2OR2btgxCHMES0KpPwZtFQcXnzNnHXTzXfxOdo1gKqnZTb0Nt/EQEFhIStAeCQVBO8/EqsMQ9Fqa
ZdmuhdjouTwqX9Eew4PQrEFH02aOaiZP2YxfJaBeHZ7Qu2LHzrjjD+JhcOqZsphKzty8VhT2i5cE
w0zPySb6Xl+eQ1UAv5qNQJ6AkAYH8TF9J1k7j3eQhsqgCkPiHRMdGWNRjAmqxuDP3w3yLNwGz+K7
egrW7dJ9Sv8wV3EJqBxQcJgMtoi9ZThZ7qKv4aWmoVCILgIQ5NGoD0NvGPHIUGickoTSTl2qZgoe
xV0JSttgVkwYxRuVpoIoaQyGjKM/Ebie662UjA7MeVIq7STEGoldoEQZzr6lpbvCfM7jY32mH321
KKrDyN4hr4lJASh1XcvSi5DrOEP391t7YhlTvyxe/zLPGRi/iSLoHtACcyokZLUN2SzUAWHLwEgK
nAtbCKx93fBDI8n2ueVVgOKKKslKk48QTvMLQKZzkjXER8cjaSY27J5kPFfI1WEIPC3VXS+r1cc8
Hrkk3/czgNunmOFudAzrwjTkc+cIXA2WmE6IvSqLejHfC2/RKgZkSQc3XIhlPD511vGDJ3ZOOiKT
AhXD39eLAHKqywUpKfaquhrLZS84suGEmilNtQ3f7hauC8W5ImClEQ8jyJebJleEptyXb5Il75rT
43Xc6hh+nvLIoDBMRzUxVrBoPF0Ymh4/b8lkYo/ufTrtxFKQdgRJIMsL4buqnvVeU+2DmIyolrSx
T/xx4sBvhOAxRiAvyjTxj9ov47oahV5Ffuvmewygj37K8QS/5l9uEfLxaG6Ba4EyDIwzY5ezlFPa
OlCLfS9aaJUtCuvx79MvvDIg+H36yqP7CIHYzaQsye2MIR69cs+9Js/Rh4FSYGIpkw7qje2HGDRU
AelHscdAbzAaO/KZyKVquRcxWifmLExdlGcDem1boMszgOpKgqF5jnTUp4fU32gZLWmAxofOSQa5
1tlPv3jacq+CFgZ+tVcEK/sonrPn4TncusCBasBXDG8i8nLt4vG2ss4aDgsBJk2GIGhS0fJ7vV45
iEXZjat+338HqLci/9RYwlTb0B0hyKipsGa0vxQxzbUQBS32GcZeKvu+cdJm1VaYON3p+8cruVVx
FJ0uhDAKiIRuEkQlhKiJI/bzwD+00UST1Z11ID0F0gVq1WiIyayjDvTK9wp1X4pPg/akJasOxGfS
xJHcajqInHASAoXuo7WPLvRCDdIh8sD0nWEh8kxxPyWkBPlm3jXLsJ5wMm/MM64pLDTMAdI1Brjd
ryUZlSBpkZqoe4FEa2SlEO5M0d7c6jRmgCD2gp8B+pubGcpykA5qHrjqvotsJ+7sx2d+eyDXv868
/YqrcIIa49c9mlJzIjMenfj538tALQhOIeJHpIcZ0xkMvacJRaHtS99WWnMA6llYB82Eat1qL35d
Q6wPr58CT5lDH1Q3i6qhh2qpjg9f7zh5P+4cNtxKvDQqwHuAHNC9vFCrvGpauakTY7/26pnLz9vS
1Dkrjq1/vV1Ai9BgAXUnOE7MXY/7vHXHWtf2XWZ7/KpJTKO1Y875b1IY72gU+C4EbkbbC6CHHw85
yCNdM88m7sftY4BWNSA5AQ2hiAb2aa6SUkm6rjb2ZWOKMSkXEOVW9oj8wcdkifaeMEDMKSEd3H4E
ANfnE5eZarStYOzbgASa6Rf2JlwCO9Udval60k3sjMYtOnf2H1n0Wy50YYj00htK3tgL4Oddjl9C
TYxDsMAAC5uLbH1qku8d5UZuDOE60tFINBrMaeVyDTYjvnT3JbgFkAFH1Uo7PVaIO9qNshhuDqAT
wFCwwCE39L2szTh33/W2UdkurE3lfXpTBYQ7K4FXgKD87EvhpK43zk11wGxzzd3XI0iFIuJz3iTJ
1O1SgGsDfkJF+zNWdAOqB7sx6i6pu9dSoqDeYimO4fT9v76nGqJ6+FIwO4j/zompCxVQUk31ECBw
+w4kAOWr2zh6ZSpTweztWwYpyGQCbEgxGywEu+HqUii9yDt4zSGIHUfrnsPMGo6ZOuHg3tQ8MB8W
bWJANwLQRLkmGQOqJr4HB6r2Di8B+obA5EDUzkr2zSrQiB8haY8bZZau+WQmxYTsOwdGA2iZsrrB
BznftoutLMRY99229Q5I4LmoYVZODX7CxumHCat3q31YI5rQkFrDnuJfrrVv5ERB51TJO8TlNs9t
vXH87v3xPWJfVKA2eeQhKVk5wl4Mir4W4RpDykVD6h1qbolL1PN2nzmRMrEQek0unXngj5DupM8R
an2IcZm3qAxcDCML3OiQ7dPDFKcHu0v4cVo60RAtCDrFxF8vIRBHoTXA9X4o34pmK6zlqa+/3SNY
GhhQdDDDO0MW+1pALciJiH3KDroTms1LjC6nCW+ABX+i5HNuWUDQRrFaSM5ci6gaA9G5MtQHBSjT
zOlRDJfoCMclb+cLEBGJpGscdXXMvsA8pywsbQLLc5Mboh+gUnA5TdvcgtHcsg3dPJKaw2AKM/lT
R54vw+jF/AU46E06WWVj7QSsBDDJdIIVBlbRf1yvNxISWfCHJjhKaLL707at9YU1/wVm956BfAiz
pUhsY5BHSPqdO4UgvHkOz9JR5QbMHZcLTt61dFHq03bwIb1961FMB0usYQcZaf9ykj9Pbi09uyvl
p2u9kMZYKi6IU7Hl6+CIyUYY1c2hfQvjRk2hsdDQpNuP7zMLlIbhpdLg46OIpwL/w2iS5BpJ43Vt
cKxIvohW3h5R3rIJgQHhrXLdzblTbSn5RDLgpvINqZQgBN1TeFoQ9jFrjCRf9IbUD4/ZX5ebPvo/
U0t//xV/BHSrEdEg6ryaAtXe6uxZKDD0CJNxNRXGPArpiBYCjJ8+jpKZ/GWbBG2JnTMuVDOPFklr
6hPZQdZjOy9SgyEDZB8BIeseJvCBK4OHPNUc56EP0IhKopQMrz+Pz/DWGtCFXQhiFla4gKWKAgQF
L8NfftRW+m/y2Xiks+OtkNCWXmn5/iSiQ7Q30wOF9j7+gPs7e/EBTGxd8XIfDnWM40QX7GHoCSjz
ZvwMU65OtaMtrAlxVDuYG3K1XuY+ph2qR20PcaBsls0P8Xcnb1GRRG+u82TsrPB3iqD6/kkC5AIg
JB5W1nus5FIv0VsZHvlkJSLr3icLcBk/ezt+KiP6v2zlP6LYvG4mG76edxBlGM+iZkdPLRqMJeSy
9Ndw6f9O7CQ9mJudhK+A3kywYGBa+rVl62I5jlKxD4/yc/YRH6N9sU6c3u5O8qu/j47cVKbnnikF
FhDpBCSV8UKyb6MXqBiJwGN5VWqPKLByn5qZYyhav27XU2wZ/4swFdwAyF7BejNq6UlRlXR6i72M
n+APeWvhoJnKQFRgt2QrOA5Tpfk7zxS8Cnjn6DtBYY5ntnN0e7ntRDU8Do7hWwk6fPfHeAq1T3+E
PTMJ+B0V6RKwzCpMIDh2EeCc3RAc3eil8f+S04ZTyZKviTf8cCCT+tpPKMmNPwPzQrkHZUTtMDQi
Ew2GAqflnGAER9Tjv7lj1lvoPdolSEXPCyv6kTBsuTXn425C7J138FIsm3qM+nzkxwJiGzMGDcXW
+5AO/Gz84F+5qTa8e+8Rmp7OmW8oCsLE63tgDEkcFKIUQVZhf40gC//FCCXy7Zmg9TOjKQNG3RXm
CJHCQ7gDL5qaE8a/7dQurwYuSI5AVAgktVrOJL/S5/jcHBOfTOzjPWEUr3qG9yLTxtyCsEk0hNcQ
Vi7aY+I0BWlf4qWZbMNlMfHiUcPLrgsPHbL8yE4j28+IUvNU7QBXTI7pLNhnUzzEbL8w9VXoO/rP
zzN2X/OCYUjdIjkGg6llVlg6YXQKYzKs0t/iK8MQs98xxHnxr8M8fdY3HbjtvYntvPfYwk1Cs8y5
t+yG4qov3KLU9T45gtj+INugRxq/CicAAlPbt/az4dQm/2XA5c/m1aqZ2OCbejvdAgqDRACL/AwQ
XteKqlQSyJj5MTnmKPd3aDALIhLPgGky3QHtlo0V7bilZL8v6q3y1J+c9NBuwHg/V/4QVhP5EHw9
1i6We+d8JpcfxFgjHzWrSs/wQQoRl9VnPvuiAwbCH4wrBjQJg+wVDIHsTPe3mO+zFfArpFxxh+8K
Y1E9x3jWUTgJFvXcW8fkXbJrB+1U+YgO+uYUTg4hPDuzrH5efixzzeusqD2xxcfGcONjkuwD1YyP
tclZ4qstHBS7mbsb/rVZ1Ob88T7dehB06i+6K5B0hA9hMOeWS1HaFmVeH/VnCG4X3wjRypdkcgrc
Hf8B3VXgoVBp4xhyxYygzivluBAgCMDu5xFd1dETkjdkXKJRweonbPTte3ctjDn8oE4zgO3T+jiY
A5jVPo2PegAz2cvjvbt1966lMKeWGCWW6UJKP/NP/ssUHPbWaIESB2qK4gNtfP0/pH1Zb+O60u0v
EqBZ1qtGz0lsZ3wRku6O5nnWr7+L+S5OW5SPiX02AvRLA14iWSwWi6tWUTegf/qp89+i76l8KkIv
Rh7P6pP0BXGk1/s/fyOimf8+iQ2uUkmqGPgeF+L3xcCMP+JdcN7otRFDM+A5hRoT69n8Fh4e/5Bm
wGOWSrL2c7yyKiNf83PhLJwTNE2M0NBi0ozopbz0D/IXMxxdrjSqw5DwQT4dt0Pc0eZwWj7gzpS1
wlldmeLzRgYSIUPvRfROSxAfmvyJMaFkwuYeYYZIB8AiF4xRXzXCmX+qPzOrdE/e72r9KzqWsemx
wJYnMXlIJS9FyA8hHUiGf7V6oh9EDdHDOKcv0e+yNoaLcuzf0kd+j5wJK6l+wxMQNBSLo/BRh2FT
aH4Zy5wWcsK5eB8aAyn8zpjMbedmTxDV743u/f5U/oSBs6kkOQQwOnDdJfqxdPYRhZ1SHZdefSk2
2lf6J7Q7FJmk9oT+as2Of6xsCeD1unIap1+3+8pOz/2usaYH/jiuI/v+1yxjBeprqFCEy+WYW4V6
fRHRb7C0a5Sb+lC9iUDQIHrNv/6MUNr49i2Gn18QNjUwcpFeRJUw6oSW2kNcNID7WIqrs8Wtnc1X
CD0+TL5pqjsGEq07hFf5ORK1WRJRaRShAtLoFvtqk1mD8ScD0X2C8KpsNij4cQSU+DTQhw7WnR26
K0uFSLhgh1awTUHJ853pkXVTpmUBF19FWV2uSC1JhawQSY9oERr9Xm2zTYZuJkTJWdoJEL9NQJT4
Y0BRA7LlPf54dMbhXNHRXLR+MBI3RsFRwsjBL85farKoiHtKJB65GExWb4I8AcIEke4idUwMs1uc
iBQOdfwKda7nefSDk78QbSAS3kPh5NfrJxHeqvceSFS/74MuwxoCCsoLrhQ/hdWUJeg816dKpqzO
k0PaskprZT2tQ1PYRscRpakVFPEeIIRnbTGv7n3sG/MKj41+b0hEIx6lez/0UqcGVVRwCMmNvDQH
3vCRvysMpJ1QG8+z3tfEhb9Ggwk0tcBbK6IoIgUwd6GrOM6LKPajSwPpuvbwJW9H8xttsx5SlGH5
eOFH7RpvNS5yCihaY7EVFlR4MIlRwUI0AEDzxcsv+bwrD76SG74ZpCS6qM/o6AEV8mJdO2bLOOZF
sklmrpSCoZxXL5RRFSFTeUkNz1WgHzZCPy0wcTEVNxXiZtkIji0U4UKoHUoGkSvyIfF5f2XFxbWf
+ghqqhOwNrQ6xEcUb/6ag54FOmnjgpGbyNuguHKALg8q0dAN3SjclQHzTkzlAY3uzfvf8RNj0JMB
JQJkqNBVh3C653Netm2Y914dXerP2EZKxdGhdOdBY1+EFp7mpDa+yikg7jigoeLXqYFYLZoEm6Gb
7xWzQh9MtFZ8V412A+07l3dxHpjfuNWjCSxu9ujzNpC+4Ewe8k/x1uKzV6hUI8+a2JjUZwdR1FWx
KEeXzpEgXr9BiSURLnqaUMgoQvpgNHk0BS82pYs2Dk+n1ukdkEc3vCNB3sX4TEFUHwbjHFrcI1N4
a7m04HXxIMuh8AwscjrdMYhDrlZ8HF8GR3+Q3ks7/S4eI0tEZajmNuvKhmoIxEkZt4XFGyze+K9g
QZWcr2QP7ryfj4Bt9q0rP+VPaHnp6Pa0bZEsLraahbV9EL/u28+itgOoiCV5xPfkRU6lX2/4EImR
wueTy7Svn96ISC78cWhHzoTL6Ml93O9f3T+Pf/54b/1D/MAVRscKo4nTn5sCCflQj4AnM4gf0Onj
NNUjPNuW2cX7yBzuU7Bj5m5dxjsYJdhayPMg8sA0U5eksRBKr6uG7DJu5Zf2A6pVHwHpQLzmTuPv
xu7P3itM6hCjEUphMduCE4e0GCGkAwi/VkQpMnXvqXqpSctAyi4FOn7K9rTz3VcBj3IZ3AECd1bo
QwzlHhzlhoUx7pIY1YQINdN1+jQIZmryG/1Y7dQNyhDWklU+K8faaWykY9zwnD3rF8+GoNurho6L
R+49eWa5yxuBHxbgagoon83rYcQVOvkmC4+wUC4t3cBR0G1MtHLHg2T2fbO+YVM4gUjRHAyKlCTP
99KgpPogq3l0eQCh2T6JRs3oybUod8a+uUJY7FZlyFNRHIEgf/il2b/Ef9CUc5d89ZZ/MKT1GNny
JkR55TOoFKzG1jccFMYFugbSXOQySHkKOcukVsLl85KmRo+jb109MRnJiy2DPgXg7QEF2TxS5EAd
cFnraY2f+vkl2/ff3C+AvZQv4me6Dc54WLaUbewZ0ze0jR77C88w4cXt7P/AwbUjXC4RyaH5+nVV
X+WrMQL4BRr1r4EZnNV9YnOPmRsGBmuD0mEpQYM0K3r9IWEHZgV1GEWdPpWtzOcwzpXqlM9xag4T
8qY9Iz+5CJBoIGpYZd+kaVFO+UUC1cX0d/lzshO2xXG1ZjkBJhTZIVexmDrxxUoEH/vC7bxDsUke
0BtmH5yQNvynLy4/g8LzGHRl4L5BHJkjQVNEij1ByC/9VrYDpJm/ilf9OSINhx6ViKmWsci6AA8J
AiSYEVjjSVqmJrHCJasgDvUiPSBZ2J/qp9VDfAl20nf4wNppNyxjhkXNYjNxrR9wSXmJd+G2MTz0
1m5fWar+tLOiB0Q5q0BdDRBUAEiwSR6lNf8AfjRjQ90cB1IqqMNA3ApRsvkahV4Xi3FRlpfpV/8p
HYMvqTLEV+/zvtddZP8xEjxBIM0B+Q+Sz6UckwhtNxQB5+UlecNz8+7kOs6wM3DOHT3j1Xxak/bI
9yFvzN0PeQBlXdDRRfHBfGApqrBan6/LS3ryoe//0IDBzOKcLG7tyLiB+kGKr6BnBIFBCoRThFwN
crW+EN3iLwhsDF/+n6w2VfR+kDE6HtofhbvWejQdqKwn0dgGRmsoFrmbkM7FZ6Iaf3/ci6vezzet
QAclNeHL3KM2jVOwWnENLkErCPilJwvVqJkj7NBhwEUmK1mrO2QLoJKvbxhuTCSu/zrAoLGpeKYt
O5Sx6MCGIu0rxFMitHaqNuq2e6gdhOdOvvnMndR64a2Vk9gsjd/F/Y+GpxxO0hWS0Pp+e5kcaEK4
qPJH1Mq7xcZLDFx4HAWML83sQbAoTuJ+OGZbVr7khndFOINcJakwxSMl3XFO6SM1CNuuvfiFGRb7
2rdVbset69fsoO9ZNn7D4xHNtBWetlBKB4oXNeB6jLWES9IW55NiHKKzclijR/z6+75J/Uhx08t6
DUPFaKgu1zIuAszoRntxq5yVX8LOcdBHXX2s1t7eVT4MF7q0nXHa6Hb0aXObpyc0avp4apGZOhfo
+vH9T6/ZZK2vv4naelVaN1lTJ+1FjHd1d5AKcw0UH4KROun/0EPL5ntED40IDewr1xRP1lPCksv8
uR1QEwOpDNyuUcWIiJK+mdV63QWT2taXt4+HL+SKOKPZlEb2CEH50Khx3yd3ftyWODQX8aHCQ/5Q
7fQj8cohl3Y8bu0tb2w/k/WzZKNDGTwGWrMFyDWOuAL8319PutNtnu6v6a2tSgqgEdOAXcsvAqlS
KvlKJIle/eFFN4pHGX0zz2j8+KxaPVKKko1GGga34S0BMR23qXeZW64DRohw41xAew/cu0DLBp0N
ybC5l1aLSNRBMW4vKMJ2KrQ7R3b/p50CuhSgYgr9qStYkG+hh5nF6oSxuFfDhGbg1PEqyn42tUHQ
XuSDvO3OBTpi2f4Wmt0oDbbFN6T7B7d0Ro3loelrGI1L3Tl7SB76K85rLrVdIYkSENELZB7jvYJc
u5Ti3PCM3MnQn0G/aIbIIMEuSBsUPH0W66nnd7kEeG5X7LmjdtRPw6t21A6D237pj8GBJWP2X1aZ
NB1D4A6CNbXKFR6PVX+I2os3GOlLfCrOgTOtdTP/BV17NTDAieHepcu5tnkflC3vyKJrLqMcrDSp
w4NDJjI+lLPQpaLVIo1vLsMeEgNrJTZQOPussmb25sJewVABqDBVGShGAhojfUu/uLf4Dx7q9/K5
fMhyRnbvxj1oPiJqSqcxK6ZQAtQEzaqPCXN4SCBThnT1jt8PB703mvf7HoPuxkdan+BtBv+opIAO
fJL5XtX4SUjLFHYDpZ7q3duo7+lWUba9hTbC0EtAV7z01c8MlaXZs0gRUMB0naNc8xzpuNhcZBzl
1V519Td9Vx6E0eC+Uyd8ZPKMyLE5c+tImaLkASoBRD4Eod18pPI4RmWq9M1T2VuBgMRInqHLTOLZ
IBWWZ+03sm0j4zxbHuXQ8wfBFlEDdPL0pcqzJ6hh5E8DqlQNQVt3rRmMDhK16FqiWugs1r10DHMl
6zUfJemqhDIBIiCEImxqlAjZV/JYB/yTcBahhNO7Ym9OkPn4FlqG6dxCQnyMPB4eVJHMo8JCOU0m
HZyH8Wl1SMwKEmEvp1wxQTxl6jIuNjrhZKK2DGE5IXPQXbwTf7XyEl0YoZcIJhFunKvAEHc5I869
sVgitgN2OopvEADI1FaIqpYXmqaQnkYzk6xEdVMzT0zNrbZxZZeelbwx9t4isIZNIBkL0QK8SROF
zrlFFsqY4zEpRWtmY3Wo8DKJP2EXOGqPBN6AZlJmKSNMYKAu/BmFSoWXXqkknMTl8Un9QNO0P96j
vIn37d57nf6xgZDhofcB6BIyOK7U8EjFRIM0LNoeJnicQHttsTcqCNLvMxfMNMaoiLOf2/0cjBpV
FyhZNEUAK1YP6Wd/RK1ZXVqJjt68yrYBpTZzR8NixuokSJ7DoiERUlaoRkWgjqe4+RImXKmVXhb5
p93XeIreFHU7ucpg55vwl4yOpgVA7w90cQMmbH3ooaJAGNz9heam1o19J/BRdtLOfm04A9rB1qx6
lhsY2AWo5wfvhHCAqIO1rZI4XMl6doJuLOfv1dU+fRc+JTPQDB6dhVGMULnKod/UjrhndoFYxhWQ
qMcehEw10CUMcz6lYyvxoQoW/am0i31+TDbyk/qEujuoba0205P+EZz6i+J6jozHXH3Dapq5eOoj
EvnX+JQHrQo/G7AC8kk0s03hxNvUbXbZGhqbyG6gVt71N6oTrf0HZSM+SY+xkzviGi0HXdb77jIc
ID1tdIifQ0cDbo8uDy7VohjKsFROoBN+Fzkez9ODv0/3/iNCyQfW6/XS/6GMHjd5NESDKwJDnLJl
flypdSty6ukN6cMPGdKs0I9/KA6ryZgiZtnWMvJAQ0vwUnBbIa4PwPN1rruyrto80U/dGoJir9m5
PIjvntPvV+v4IXJrO9hnf5iNwxdnCbwR7vC4IUHQkpQGzlG9go+0URq8U6sYIfQe0QDBd4/q8/1d
uvBGFArljYTEK9IemqCn1HBe/7EDp36c+KSrXO+qzTmeH/Hj7XFEiurh0j+C1FgYIIa594exDNII
FORMUfSKExhadHOoMonEgesl7wSt4srgfulOdvbe+Y2kGFFoeq/6I5PpTrbXzKOi2h7VVyilI9rP
6CAxh/RG3pdbRfDP3NrfhZ2F5vK6PYCjc27X/Fd1WB3zV+TaWJHa4lQELOwBahIo/CDiS3NYpS+V
KZCD4JzKTsIZtQm1MAkP5iDb26VTM2KNG1YI2SxISmFzo50UnWIEaVov+ywMzhkefzU860h4svLQ
v/Tjny4gqYmAiiTabcKTYnPPh1Xlnlr6dZCcfQgXueqfCgmc1+CVg0fZQ4j5j/J7YDyVLYZGIVIT
OYiejyYLfnIWfmV4Pn5FQ656n0E0kCU/szilKCDKUOR+KH3ex9BC0ltHOSGoFqX1/flb7GMKg/JR
o9ihqU+MwXSPuo3Uwf1fX24v6uepgxYC8ND6kvDzwSU/gihuacdYXbdv4CkpyDpFICqynAf54tn2
oiCp063zJM+vJ0D29lf/nIgoqFSe7FWDFr2/nzyJ4UAWdwQKjazhlavS+W7SKjJAyACukCt+jFoH
ZO/poD/KrFZ0t7Ag/4WjGyXNpI5yjiWIrV4KtYi1Qq9R0BshCv1rRCvXNYf2Q8zyC7Jx5vOIsxnB
ERwjDkvUAs3R0nSSy7If5PNb/InBhafASV6zF/VX9xm/3jeTZfIfxUagERAVCpBloa0xx5KKqa35
WJHPu95EO19/jVrNCRWUAfS2B/O9vnx+IiuKZwdWhdpyL8+BqRsR1HuyuAkkGUT9WAWbMvr0NwFj
iy2jnNno8Mo9Hx0vZ+hZNYkAORTnYvPlbWJX33IbiJ/ZrJq0H8e6WLb/TCWognMwlCMEoRBgKrtq
zedm96CdJB9p7mYb7lX0Y++Oqmf980o/RMtXKwhu5Rw2ySd94iNMZPwiXUQwUkNbeNIO3AF0T/u+
tSzOTwqKcot6USZCBKM9W+XTpnvhWJcD1u9TLlEThjZuPEE+i0/ocxSJVvA4plY7mT7aBdZoJYU6
jq36axptOWT5yxubDtsb2q94jSH9syh7LCSuH/wsUM7VnjO0nbdvbO8BduLWO5Z8xDIaJqnFv1g0
6yJC5VapKp585t1hH1nGLzSNq+x8zyobWVBLYBszIMok6yCcZC7U5LN2ri6OBLnxHf8uP2Y7EMKg
GyqZ1TPImyDoPtas+q0bB9Acm7LLrhykUU51+Qy9Jn/nPT4ak8t9KO4E9XM/MJiANxzKbKyUcZaB
7sfQHZNRIDWhiTCkWl3SMvj+DljmwqkZpUw0LdB3rBw4GfzmaJM9lge8FXtWhQmVzO452LavLM3k
ZSwyn0fqNADRrkItHgxz5ebGfrAZe3rpIxXcxcG1gMSNoEAon1qnUE9SEipr5+KN/9Yc1J5oNlej
N3qC2AcMuoAVmiwGhNzrjzQhEaQBOZJaqEaSgkoaxQAMOh7PJ/5GsP85PYZg4E6B+6YOiSBaPiXl
hlAPOxllTBt5O+wH8NXqPVRkbRYdYvkmRCFR0+dJ5ajFshJcKodbc2v0Pt6Wh2oNpRvbWwtP4Qbs
8G3FzEmRn50dNhQsNYkxH4VtPwG23waP4Vo2s0fh6R3lNJuVw20YRr+4wFBglNFnQTtxHIgLl/h4
8WNDPk8QY4wO5ZrFX7lhjPN1o4y9FHnfQ++P4MKtV67m+Fvvt2IrWwGcwoCp7XzTEK+MhIpX+3Ql
BUmGYYXHB+E1A9OANZ5F3PgzcUQ8XgNZE/rY87M5k/REiXkpuEDe21a3/npYS673gCsLY4UWzg9A
hBBKqK8IG2l7R44nV2O1Ci+5Dd4zGPOJpey6nWrFm8kkirJEHr8HZ+aFAbw0DdKTEFx9lMhDTIiO
jNscvbu8Qox+zN8/KchhJd+aK+9Y/KklUUKZI1GrJQ8QsEo6IDVWB5I3SgLsV8mudznLIRJrnm+t
ORAxm6uLRdDnoTeRIUEZ3z9+dI+/nJWlHEYnOPnvSAuyoh7WFJK1vcIrxmjiigZ4IzwV0RhtndZC
UkL459sYA8NbB+R5SRkmLWgQJqlcokdVBB5mSypWhePqQbADvFCx+uksiTVksa6gKMPPQ1BAkNWO
LqVd7ROnNBPro0NT4nQd2sO6L4zxUXxYPZQbxeTRWHg8Db9+l3jGNu+bJ+s7VOoCEKWg9pYNvqOH
yr6AndHsV09Id/LmaGcOXu/dcNM77Vu8SV6io+6S7rKxo22YRrUIbecTolKRWLAqVwgd8CHoAWPh
ia42uVPz+us9MqpDhb5Vnu3ZLDLqMg0KUFDV4X/Q9hiCk9SWiVMx75QeltU5amVI+8CcdujdvrL4
h3LffG7N6Kk4lK8CS3Zo6VjnuNQOSiGsBPIbcP1PGYwyUUA2nVVRunStcwxq1wxFEBKaHdk1HFgz
X6rlnVPnH8v/I5OLVl8QFoL8OKjLtAZ94QlF1Y6oLuFdeeu5/BYN4vBaUDshniha13Nrt1oL2wlU
OdXJwUDv1ywd2uV1Ad+AkmASoYGeh++ZO4h+Wq1ytS/SS/tdH0HQM/f+pvwlPEcH4fH+flmGt0RC
6UcsCuLUpJxmDoWXRBSdTml2qSB7MFkCDqzVRkUX1szQt8gKr5kUCPLxlLeFnLsMJVRkZiH6RZ34
GRTHIKeXZZfaKHF19W3dfLQ/CQfykXWE3HDsgIJiDG55pIE1FcYoWlcWjZdnl9h8ZF2Nl4sEGXdI
k4MVS9ijeICcz1zcx8UwiUMMZqcF8cERjUMs+4wqffBj7i/SwvIJElLnUDhAYIHKhDlS6a26pJym
+BIbljY6nYmMa0U0J+7DLG0BOJAXwUM/0YSDstYch5errE91IUHxEkhqR8mqUWiB9rh2dPyU1wlE
MFhRzMIWKETK+tSu7abOFxMUHRb7Qyht096EGqpZTg7RjvBOzGewxdlLWiHhKMTjP8reoFQ7H6NQ
rLxRCNMUzCrNkLcHsIs2jT1erPtzuXCIFAw1sEQLxrRpE+xgM31+P3+z8tXL4IgCoDxurRdB4hcA
8Fxt1xj7o2RHhvnPXzIoGMrp8lo3FUVNxoE6yQimtzKOAbKDjGN7mTugcKjwQQknr9ZTLEvjDA6G
5Di+IW9Whm9q2wj8vvurc2vvoiEWyI2kvhYvtNSO6ip+VYUSgYPUS7MR/9QWtHvQPJmlILcI08m4
roAocwuGKRr7Ikwvb6WB2i1wTVOHYWrLKxTBgMAvHrhwGYBVz00aFBdcSMccGM4Dpm2zj/fnJ2Ys
eWOrzlDEOUq0KkswCIACTUHBcIQ1aKvIcz6jRPb76f7y3Jo0JLLwwgTXDUYLZQyDsEItQOhnFy4w
3vIBrJnIN9br+yA3nCrR7kNXA1J8AimH+XjySpdKWWpxNhjeh/SQQXeOb1yzZpTH39yo1zhkXq+C
fRC9OY7LgPM2eYZ+MPxLkxjbM1Pq+dakXeNQJp0n0iDpIXC8JxE6QeoDLoE2w9SI15od3bC0awzK
muUyQLcPtckuO490D01+D6ziu5s78xqC8mtcreWd3taYrmQjurzJ2dyHZJ4ZT6a3jrrZSMhsXq0K
PzWSEgoYSYTaA6faK0a22mjVSc7Arn5m3dZvnQbXg6IMWhCgLj7WGFRqxJ9xaJgsrjuZ+DsLQ/Mf
EzkT1AoiYZdmI1vRlrHsN73z1ffTRahFJhOePX5e3XqFodiqcazM9e8RJfLl6/1tyTIA+u1cq1S/
qwKU9I5ma2pGuuXM0kr3AioEmMHvrWDgelzU3tQHvuvyriLrgkDAESMjdkKHsxjWxtiadBga9erA
VROMDR32zh0hAZqh5bMWiWUD1ObMk2HsxxgTV35Hjrz5o+82OrQi7Pg8rsWduPOtl/tLxRoWFeP0
Eaf4xQhAKzz9SffbNWtIjG1DK27lXsJ7Eg+ANxn0d/kXJBk294fAQqDcQF+UXDvx2Jirw25yBgPU
F9beZ5wz9GEWyP6Eimosfg/eYulWNgq8AoNxYt6MAf5aMkhec382tgknanVHLHk0u31pjL97Z7te
oSzk9/0pYzgDlL7OoSp/ktNKwqZBWUKkP+3tZ2i19ob8WgcoSGGRWxjnJxpCzOFaqfYFniOuzbGU
FR6qCyg4JNvCZE3hrQDnegopZ+CLvuD5xY8zUCDpsjIrZ7KUdbWT0S/TNBOTMY9knv67zwZ5Zz4w
v17JeSWR7RMbH+gVDA2h/XP8wNpE98/sRVObxiujvhkxf+huIW9qaHWsGQO570XBqZ4PhO/5QQwr
2B7ui8159RjsTNtcsWpimIZA9vLVkZ0VddNzAgbCfxvozT2ZJumjzvKi9z0COo7NUbpMEtA4B2FU
byL9szLxHP0QmCHaDnafGeRQtO92z7mZzbrQ3cYlL3NIKaALFjWJsV8NPscF8N6o+DnUpODl5f46
3XZEfxGo+UuVsOf5PMkuwjk/odn5VkICK3Lvg7CGQU2fUCp9xXsAgU3rp95ZS4//DoAKpXh1CJG8
AEA6GQnqoFa/ouf7CP/F0P4zUXQKGa2Gp34cAXHoIexlTkdbyuwt+g8xbqFkLpYO4C8O5Ui9oENc
lcUZcgT8CwToH54Tm7E3GWtOV3/C1lZy2cCqeghmofLndbC3xYEB8l9Ctr8DoTxnVHTKWGkRXAxK
alM8xnNG7NZWdEzWrO1JvP29OaOcZtJXqZQ2uBpG+x0UUJ2VBEGi9+mQmWtWcuq24/w7KiqeEsqm
6yMlRJ5y+4am42fGUJYvFT+Xqb+/T+34TK9DoWqxNkK91QxBtATFEI7csbZ4I3UqA1JBgXU6xX9C
UxsMEdEVwyHcNnQIXqOaAs8FPC15KyqdUgQtSY9CgWrYCIa2xgMJ6ipM1llHLGCxbFdIlFsAmbRN
CgVZZvFPCeVnpHQC6EPthgNqchnB9u2r3RUW5SG0NEvSsMOoRnCwfLPff5p2st5+v0iIUkSG7d8M
uv+C0ax65Mb6KeMAFmyCs1k6913RTW969euUh1iVeu7BQWSXF1K/d0p/ne///k33gFQoqQpA9yu6
w1oJJoMClWGc3INlpWs0PUwNRFb3QcjaLtb+CoRaj6KAOq8wIM5ZuThI3WcQkP4dgkQFvxUHPlzg
I8QO3iDRCNNqXH7NCA9vLvTfUdD9aFEe+v+j3pP7xLDYm6t89dNUhCuOId6ea0yQ+AJZqS3aka8Z
68xCkLBEV6FT0RR6DO4sXBneAxv77J3+5RAot+zhZW7F6QBIHjsUg9vMK/RtX3U1SZQ3RuFUPwYa
TLW109NXbj5C3XJfmYxxMGz1R3ruaqISvZKABJTx6e1L/0SE+ftfbQba5QZQvhBaEQDBBeXcLhp4
V+59hJvH1tVEUa52HJs0V/CSc0k2/jPURZjp5pv3lisAaj+v8oIrE3JPkt2XypJ2qJ+Ezwih5PGv
BkK7Vk3upygusS3Ko2/EF3TG/ufxFzjQkH2XJVSyavRzV1p6uFA0Uo6wBTfz3BwdI/NZFnUrOJqh
UMd8Aca6jn9yPDhJzpdgbOLNgKeakRXe39jjMxzy/1emK+RlNvBkNLj/b8iEjSzbvWFZqD5Gi2Fo
9OCKQjN/YlnKAgi15biJO1BPgshfyVjyJaMaPMFrCGqyJrQwWQkcILwP9Gh6eSic+rlAvyThxYx/
BwZjt984/mZo1JTpRS5MTaHmlzfv4PClKaNwpkP0U/25b8ksHGpLQkm4b5Ka4IAXgxY+R9M7si5e
LAxqV+IM4RS1w8yNpuqiSyJOdPB9UIx+uT+WG+fg9ZzRmea40XotJjhW1Rl5x0wm3PAuEGDABRjs
BxAEeGqu9KYXBG7CXIUvPaQ+Vptwgx5LETJLrO1/K5E1g6KmzON6NcpFQCmgZGu4tDgB1A5hAYE9
GvwrK+Fzc4X+juznhLvaoHUktXFERqYYusOZnXmMnW/G8XLb21yBUBEjBEuGth0AEhvRZjfa0xF5
kmdGLMREoSKWUWl0LeCBUtqye4h3pek/C9/P4ysDiDVlVNyCPjUx2Ao/U9Z+Cmv1bGcf3/ftWbyR
vUI9LFExBf8F0nBU6JL3Ql/1mkyuyN4hPhabcZsePffiWeEhPICRsH8fXsZ9boGOYN/HvhFtoG02
NM9Q9Q2+D72XuixD1X4l4AYoWMVuUozn0LL+HQRlD52G652k9yQvLJqOuv88swhTtyKz2SgoY5A4
UR3Fhs8ueWW8ldAOlnwjU5APfmJVEN3asTMoyh7aRs5XaoXR1Ha0KRLzDTXclVkmJnl70DYsVZob
vm4GR5mGHohC56eA2/F/+tAQ3u+vza1tNPt9gn/lESC6kTQTSjcv0wNeurXKhD5LZqxf8rV4ug91
IziYIVHnaonXe8kXgDS6onmo3dWv9b8DoI5SOVaqSFIn8pDCm1/Q/GIM4IYnmA2AOhYGyL9nWYSt
gvToRrarxPhcfzPCAdZ2JN9wtRxlH4p9G8OQQ3BlnbG1R2nNyrncXwioIswxqtir1FwDRvt9yF3Z
Kl68f6rZQkqA/uNU0PR5jhBL6AHu8VgJ7xnqJpdeN8zcMhnnDGsY1J73SrUTViWGseuQrH7u/2nZ
LzUGap8nQj1AfAwvCrlxCI3IOul2zOrexRoCtblbucj8oR6R++DxMJdYpdUxaHs34uXZSlDb2+PQ
s0tIiPsIt7oJfQtm302yllRqZYZAbeshDmvR84DA7fjtgbwcoFp1cJ6hhsbgrN/fG+guOrcqHnnq
qdawImVprAzTx2t8uWb69xtn8Ww81C4vcjSzjhusyRvuF6LJ25pZ7rWXLSOsuO/XIWE+HwzaEORS
JmMwl01jsAJxxkzRYR52pqxHCX6c7ywIoaNdy6EpmQlVxkz9HC1XvipPU7nuA/jD3pScD8KHVo3w
MWJd+e67XahVzmfKk7VA8XIYmGI4Dn82f+c2w+neREDvAQjYQ/VNXsT76gp1TZ2ETaKBUZRPhvJk
9L8ZUZBEvnOxUa5QqBWvM2kKfV3ERllrhlUn6xI3cKeBCArkaHKI6TVm5/Lgt+YILOKj6q4blNC0
r9/2J/+wZeUSb7qev19Dmwj0YEKJ4zHm2Mg/SusdhTqMWb1phFcI1CGQi3nulx4QmsbQTe5x12O7
3j/xb3q3KwjKNOKuKjIxA8QLlk0FSu4Z9xFYg6BOgQgPJJzcwMaTynJCY7UP0F/eZJgGw/5+XhOu
NlLSBqXY9wBRjKAzaruz9Acn0qz8cn8wLBzqMJDbVR2WDaZrND+qydHNajJt5fk+CGvGqPOgGlZh
rWJVLrtq74CfZ1UvlXkfgmW71EEQdv0Q5z0gtAen20VrlmdjmRUZ4tV61KqW62WN9WhytB1poKtz
vj8AFgDlCvRswtsu/P9lOr8paA7C5BbfdM1/N8bPhfNqBHI0BHEa4EIJZauNbrzFx8HA016y9Z37
I2EsxY/21RVQO0hFgx2SXbJfufGAnR7+ZuzxpZA/CcSuxkJt8pprW7UVsNql3UB+lTcVvK1AaxaP
rSEqRbrK1J7syjj/ZhHCGZYsUntfkYMWyktYpdQQrDoyXre9ofy+P3+MLUlrRo1TWYxFCYxo09ur
l1+CC/XrP//Ov/y8Al8t0rBq9QKSn+SgVnIUWkOx9r06/ksQat9LXjkmKJfEvi9f4MCO6QaquCaL
onLrZXVmDdTeh6E0Y0cMzhp0t22Rwto0l/ItduSvnbxmwf2s8Z1Dm36djGqv67saxvfW7QXVDveH
y2gXj/GAmqFhK72Y5jBYGKcQ299cbv6PmY0r66dcRdT6iSJG+ADQQ/21v5XPK+OsWav/5cb2F4Z+
vpS7oc8Ccli/8e5u/CFqjL6Vf9239tt5misYKiaYAi0rSg+rN+BoABfs96dnZi5jT93K4F/byE8k
dmXvaOyVjVqAOQOfsreVwPJWFlJpeFwJxAO6acJ7sGo+mSOjnEXohVo+kj1mNZmRR8Yn8mihs4a0
4L+cQnl+OAV9VI5yiCnErTR9Dt3Xz8zUHlkZNYbvo9+lEp7ztFRQfmivEALfdDarlJI5Y5TDQJnZ
kCoDIA7p2nGi3xl6rbEUSW8OAzq1hF2C3ig/UiVXloAWkeWATiyIFKCb9J5D9EFdh/+L47vCoHZo
EYcqJyTAqEQrhnyRsJXfxh0riXrzoPiLsjjRS/StaEWVxG7Ru/QELjohvGqMsdxOB17BUBtUXfXp
pCF+u1ijGTzqaDaJ/pbb5sg41Bdtu1BACIGR/yzMj0LU1cJAtHDlNzlw4sJFx4cPtJ+FWoBh2hA1
2WyP9WUXbThnta0NdFXDjkXNEpuwTPbkwrlffQS1Z3OIt6hFSAYr5jv/qdXBsMIZ8hoYnJtarLPk
tsFfwVE7dwq8YuBGGMruIFZg9wodIYqILiOzwMShwvwwzfs0rzVytUsxfW+d5W+n7+/7foixs2jx
6SrtktDnAYJSrPJlJ/YGbkYoyLiPQnzAvRWiTvtw0AMPalqgpZD+5z0UQ/+nWP9qUcg4rwxxzNJg
LDtiiCraHvIhK3vBGgHlHUKxQYlPj98fUA9xzJhP+yT6vTND9MEtrppxjBXM0M9TpfPl2+HG/IzY
zTFZQJRnCHoRWTEOAyFv+6L5MJG+ONmpYnLgGZZFn97doHq552NEqQElLrM1gqeXFoWy3EPwCGF1
3u3wMorSFe1y39YYHpbW6eRWfUaeYsktXD9zD91lhRYTasDqIXxzeBAJIHw3EK1pEhdqsCr4Vx1O
5/+RdqW9jSM9+g+tAN3H19Lh205i5/wipDuJblmybv36fSqLnZYrWte+PTPATAMNmCKLRbJ4PGye
6k2yekz4e2pnn38TGvQsp0rdRYnQdaCx0Rf5VlxL2B48KPb7370zTcywAmcGGAHsVLhsxEkURNEZ
Z/WEFYye+ITlixrQPXjGc/adOSHE2DS9zZqqFLFQDRYNUKaYkOO12s6NrwBP5g8vTDwS5NIopWNC
W3EkRKcDtkp/9jZ8uRMSXpZ5VtcmtBi71tf9AChkyK1N7D3QOPCCiLA7hOfN5/XgD0uMcbNGcyyM
GGReRmfc3umHZnvPRZmfNQyWCHxrC9qs6oyFq9pxSGMhp+X+1ju/d++IS7GXdTgT1ZOxIOb2LZ2P
UP6QMyjPE92uYqA6C2KBdW326A1PQBchd9j5/SK5HA8370cnlBiLV1q51cYaKImAsT+EjgpI4gwM
8ZRhVrcndJjb2vd5Iyh1iXYWYGEK8HPCX8z/Wga6FAAiSse02SJ/06lt0mUXqBtQYHSbxh003czv
5p7zdlNCjMhy3+917N6g1zTZRwCLbrE6ZvurJ6Uj/4ZGVNvyVNt/c1BTqowARaH21XGAABUyvmR4
V9ZA/WuRE+IRmlP1KSEmYOylVuiHrDmfDOQF01fVrshDTkb3si/WR46e82gx0WIai0Felziz2kME
N7gSvVVehYXMsBXebWJz5mjKF2NdtaGBEuo4tpaiXGGl/OvZAX4izxzxtIP+/eTqGpViFXoIMlii
+o0WBjyiA6BDofKtXbsA4A5gBrlgLzyyjLFFn6hk1FZFDdSI7U1As3HUd9VF/27tpvv+TXrS+Usp
5i71VKSM6U1StPAm9fdNGM+keRpcwzM866V7D+0AhTLDtEXNze644zazfmxKmbHHUav0pnYBuxdI
GUNcdrEBmgkwn4oFF5CBKiEbff6h9QPqVslSXU5VqjieTBEPt5601e1Mc8lw5GnPnDOb0mJsC57Z
sVBjVARKmn7IbkB+d06z8jf3t+/CrIOZ0mGsSdcVXa2noFOl5Ffmht5n7eZ7Gaie//HCefoKnpJi
7Ik1JkXQnUFq9FSU/3tMk2GrMjr/uMHNvPBUVQP8JbYKs+Xm1IiiS1gNtPHPQE0GW4WJW+DFzVvG
Mq/2/9D59qmTK46IVxOC5ptO9dZ5kpsv/qKH0cIuOxl+DNiDWLZwbUUEUxXq1OipHmD+jspM2Gnv
fAB9qk+sbpuA/0CtHAtbsT/zmk7QWUIVKNDtGvfIy3E6d9riMfE+OPo2Z+indBh+NKkawtYAHeBP
/q5IS6LV4FkLCcXfwOE2nM4pwoQae0B9pKqZL4MaVpGQX/3m9/i05iH2fFctboiO7QwY/e5ShtQs
dEBhzwi2jB1aR8eGPDyxDw+j4+H1eBesVNXtv+Ll2lrx4GtnywRTNplLnEainLUivmBs19p587i5
D/YN1hbuuxXCHtO+fYZzHmZKjbnH/tgkhjCCmobJdyQSmpf6/TaFuXs1pUAN8eRe9erQQ0lh1IN3
9La1oW2sbhP4uSUGtmhKgYkBDHkQa60CDxdHpsAqo5OjF9kg2iojL7vgHpvFSOfdqYHTP7rO+zq3
v3hWau5pPP0EJj5oBMMaA42GPJh5T5BIlckXDxORR4MJBowow7YMGuo0T6vCrd33wOGxMdsiOuWD
sRxlldeDqX2rg4HFG6eIRK7vtOj2eBQ31t3tg+MxxJiPMBWlc0bNh3LwKJneHlB4uE2D/saN+8wm
n+vg7FdDDT+FRIz8rpIMWPbAJOV4eI6Os7VkeRjlqI9ApYPa9dDA0N5//TtGGLOQq31lCgKE5UQI
Nklij3aCjiVeX9+sPcASFFMHip2qsU9iKy6k87nF8vI3xRtXyZ26vM3GT4xNeln/EGAfwYWQ5FJE
F7E7eeh6+lq3ewARYCHZmVzg1ff5xebix1MT80MJJjSZ+CtW0iA2SvjdBEbuTHQMDNPoUndaW/Ts
8vBveWTOSi7PxSXJIETEz6otYEuE/Jh6ia2fWvs9xPJekQ5ZtguOFn57wJ980tkP3GGsaKcedGJq
2w7rmUsd++CRaXTi18oORXI+reOe8CLNWV+MPYD/S4mRqKDCGA0KKGnYoEhqD8uR+7MzLhqZO9LC
I8UIszP0cy+FMvVQXuwku+2abu7lVkHpz9ySHeMIsTAyMjMFZ1YlS6RrsXZIJepvybW70ePpB48W
4xIR0OZFnIKl0WuB4xmHgDVT7OpwH2FMgpejma0pm5OzYtxj1Wl5BjRHjJsABUhxs611wUO8XtBX
AVr2NuclylV2uOBcdKoCPwVKkesNLGfRvyOtiTImhSEKYqIg43BYeWhA63bbHv1Uf1PDRDryHzIM
d6KqFAC8U2nexiKNSqRN8ab/4t0sHjOMf09qQKRKAZhBl1tJwhc6Irj1ifEEzLvbcpt1WBN+GC/f
iLUwVhaeIaKbuZ8p2dJHFS/qm30pTqVGXfPkcC5W0QQlPRwn3e5yB0iy8L2Ky1P0eW/y53BYD+8b
qqCHIJPfOV7vNG71WK7EY//ekdi+OM1f9G1OuGIrSkJan42zj3v1Muak2Bfod8y5yEPfVvSHYqtY
nAVoSrrbiLGykgBIyrCExlGANcl7iRz7qYnsZKksQ08+oVd91T6krs9TwlnNmNBlbC4aAlS9SEH3
ghz/W/l4V97d39Y9euq3OGNMbYG+vlirQGHj7zCSZsPSck6IxwNj+bT8EgylCAqKlzrSg0jyxT1v
Loze+GsuNOxYwzQvdtYBmplNGatqUKdnS21OzornjOjn3frp6yO4LeyfMeP1ZzLC1sZmCINRaYB9
UXnZrvNsXlmQJwjGpXUA6+0CFYL49XDH657k/TZzkHpfZ3pj4Lczm4tCP/MKuRYNa9MDS2gkDT+u
OA+VA2AVdxvARR0/jk+3z2Cms/2aEmPXC1gnoaUiSsgK+LId2eASH3WHePbxIV9s3hzcAddxMSDn
cvrWvsult5SJsfQ+5v6SSwsF2Hlv3WP0aLqZ/QmY4J3THh5CRwCUs72Mjq7dOMflHlvb7cCzVh+3
JcA7R8YRYJtNLLYXfIT3gAwex5f9NP/X0mXMf9OaAzaZ4sd78sm75TPJ4umP/5gFMxtNq4JAa05P
iSvss0XxKyUAvY4fHYGHz3/72rNDYf9G4D/WeMqSP140mQr8jnOUvK9krnspVL4fldDlf/3LlPIk
WmjHRrF8aqqA8ssLvG8roM4u7xsEMYu6AV+tEUI4Y1c/t/WZ1zrCXLFO8gfDpNqN7VO2QhJs0/C2
NO9akXxZei+PA1ks3a9/eRDMnRoMI28FESz1xOb8tMI7ZOZK9QUaAxMdv41HQ1KS5P68WLuH7UAe
bOe+Idvlu/1xbDb2wqH4V2sldkpeVMf5BCYPe/s2fGdG/m8j+GNzfRRKaPcfwc/mrSGogMaOt/NX
FyIT9xNI6bep8b78+ob8u9+itCZ3olfOctwW+HDngRM1/4yRrpT2+z03+eUwqKSLEeGX0c1DElfb
a8A87Qhv15LMo8P4PqA3nIUqBZ0XD1gUhOwOgv22OwWuilLOEjj1TxtXJMenJQ+ahnPlv1NEEwaD
pCqljJoT5GB45oR3Qdi+WcPsi06g9uRp03pe6JxilD9y8nxaYUX7A1m6K22xfgqJDZTNj8FeBw6v
yvPdOnRLp5k76qtyWtY9+HtxnN3Dx+GwLMnrqSTe5kwyF7V3zwP469nGwinfAUo/oDMC4ozI6dlf
i/vedo/uWt0c092a3EXOw1dMlqv15/JzL5KF/ayQ3S7EQp6l6d7WaPl2RKqz6SPBaivM+cGjSt7B
d3arndPhU988bVnBmqDHOfMUssWWjvOBl3jm3Ew2gRqPUoWNEzi1zHZ56vYNdXTjPNiOXb0L876k
NsY5BWS3opJe2O6vEyo5IUHjbo7ljs5HBBcxIMjC8BrRHPt3g1I3LCrnAfSNgHrrY65t0H8phZ4K
iYyPAWSts3p5eA7u1dXLYuesStu8q4m7XNjkiP+j4RLZcN118YH2YnmMFyamK5c8beVcRjZNI4SG
qbf00AFGw4muZ+N4C29krNWW0cqlMrzK4RBkdWa0yM3sLhKWaXYv5hLTBYJTcfedzVmzKS3GHmsh
yqFir7ewmhGWWf72yZGe5e0rMpM30ZQpFSrNieka/ChLel0DMIC9Sx5+ZXb6jiY4LnjmzOTYNR3G
NlupWZ0tDXQMdFt37pvy6wI0ZQCF5cB8FNDJFSJb7j5+XbzbDPKkyARMTRUjMZl+SxG7Jt8M+J6j
0f0Fqvc1e0yEFMbWMEYF2HNSnygZ8X9nUIoUN/A2O7MBIPo7FezrtL731lyflxYaydnvzfb0spPQ
8wt/cFkKQCMOUdO6LGs0xQXYQGWs0k86mFdyLvucQZ1SZ/RfKpRiiEpKvXl4qFa5+3Gbvdk3EJ1E
EOkKQ81gnZ04+okwWLhgOwsT5vo6xquxdkfXzh//JSXGpwmGojRKDFYc/ykencpZJ07iNEu6jY67
15jKhbWRE7ZYRwQkxPzSRmCrcDTSYXWORPyViGZTIJEaGCwnHOZ+lhioOv4jRtb7JGo/BpkE5tLX
cantF7aMzGG4Do636cw0F1zTYVI+kh9WvhpZ7SnYFOel6iitJ7jFBtl4eZNhz0C68+Hj7YKssXiV
6PvSILwLPlMjuv4GRidDgFhXIT3IAX1siVsvza3kHstf/1qojEH2Y0HAgBEOcQAUOFoAgQjuPZr7
vxjGumaIMcmxLJdWO3wzRIFIMszKdR6WBCy4HFGrdEstGaMcYaXnkPbgiK49soB+0GLCCA3Qe9oA
jXWEMF8JidATz6XMU1DGLOeicME2YnrPPaAP3emOsAhAUbq7raDz1v/PPWDMcqyGuRAGQQd/3Twl
ixTQce8RtyA1M5l6fWKMLWkU0wJyPE5Mve9CG1M4UI3FDtm3AkGmZfteBLSoRevbr+t0J6yCQ7Xk
lYRnOAVwmK7KMkIToIcxAs26obicBXxC671UQF+4oKXsyPM+ElUIRmGuqDDy1BtrHAOsnzs9WSS0
k570gMIKSOXIqLWkbuQFx+EXl+qM9byiyohXzVJFzVQoS+t9R114zUkusU1vzYX1nbkRE1I/migr
X46Ckt6IjIgYOtBc2TnyeisUHpHrpPt/YQF9GQRAz0HXnLXJX3MvWtdL1S3vrYfxPjXpbAgKmXYB
V35efl3u5eUWNjUn68digcEE9PY7GAt2xKXF7Z6ai9OuBMBa9HM25Dk9YchaNO3StlAS+uVv7z6L
zXOB0i7RlwMRVoOP9NPtyzpnyTUJVX5LRVekgU1s17FNrolBEse4rYONJmt/u30vuAHU9+jQDxWe
EGHcRdbFHQr9IFK62d7aq4fmMVjrq3KhudF9gmEJ6qn2ubvc9F5HvhrU9b7ye8HBnwZ00PGe93MB
+BXTjFexEq0vKwPfc/F2siuqZNG77b5GnY83t8OVL+NYMsEoGr0CKcdf0FQbwOUej9Yr700xa4om
Ema8iohGilQLQWb3K1jfmVCZjvC2bc5eoQkNxtzJTSmW6gAaxZ2/vbiqd49XLifY5fHBGLtEl+JA
rH34qPgucn8LiwseKX/jCa/OnzFu6M+U44sITkq3cs9u46K7Bk43429rmwuup6TYTqU0kHoN7rAD
jBpmeTfKJnANd3/26sdix+NrLi1wRYwxctaIJhdVgPSkg/QiwpDsVgYxF5LjoYv7TV0Pu2CdOjrs
ifParOz8XVuebcHeuopKYNp8YperdbhT0BojY6zD9/brZft62+LMvaauPpIxBjE+Ua9rocVYkb/W
noNNXxMtIwtX3ADSbIkNmqD866PECGfkPXGIz+uwbihoS8P2W5ORUK/rg3YOIaHB7t5fwjWmnGuH
RmHRutulJgaDRrsYiRud1ANcQoO/TUi3sRzeEtS5nDVgyNAQjvjBlH8suRFlQQkE7INBHBi3yNFK
pFzkTvZZru76ZYTmz1fk5o8xUTfoG3Z4baDzJhDNeYaqqAD+EhkTmCsX3wpbvCKUxk4+sS4oW0H7
eUMLs9d5QoWxfkFS6FIeQNyiffkQ7OQVCWEekte8iZ0QYWxfiiF22YxBBC76SUdbY4THT3cSyf1t
5Zl5iGvARP5HZIz9a8RSvKgF6AAl7UE+KnjwLG9TmLcWExKM+RsvmZnVVD3hLdrD52u6PDtfHBoz
z4ArNhjjp2gYhrjkoDHY6Ye0LDbtuvqw4wUPuXX2qv3h5fvYJlmuIGwB2fCtYdDufiU86F6L9Mht
buZew1NuvvV8QkUPY0MQInDTe4rnnQHt/Rbt6bBR6tQZMQ+6R9f8WStbctcRbjsnecKlz8RP0lgp
l1TFPXp6kzJb2kSnE0JLwW48GNC786pAvV25szBDm+84xox3h78zp1PeszAWcxO0y4G8nSwgdEa2
T9AByFNLeoN+xG+To2SMhSgGBqAOYbJfnMjd7eS1si9fECtpWDH//3ioUiN8ixxrNcw6HfULzrQo
yPOr9BSTjeQt+U2h9Hd+0lGwMheZZf1nZrloQ7n14ZstgkmaXPRKRwNM5PkOOA4x8M7LO+6GgP/D
WP2hyYgyKeMmC0zQRPEmD2GqsLs38r46zpHNlWFwLwxFxW5lOJfvCtdENyJVjPKmSDpksjEl7D9Z
ia1sznaNd5zppUv7lT7LZSI4KpJF2tNl8eHcvpnzr5rJFzCnqGI3dj0qYXd66XMCUKBg3W4st/xu
0I+JuMl35h6IUtgjmC+4z1d67X4e7R/2GZ8wWIoq9AmI9w3GvVY58bcuaV33eJvJudYf9IgZuqZi
jReW0DNMRnHYKKF26eB71DWwfiPYOozF2n2OzSK7aKmuS6KNTv3cxKQ6YSfOpijhzsUYsE/6c3LE
f5cFr74/63UnH8Uwj+qbMeppi0AdGwjSxFZPj4DurZ5v8z6vyqakoDFXUhWJRW0PNDOPUkCBn4b1
iOLeq/3Irf3M3lAT4ZEo6uiSZBd3+oA37kO/p5zkL/rbRr1PD/qqf+gzkmPz3Ns9r9loLq2kYbhO
wXEil6sazIGeMQmnCX7anaKv5IluUaPJ/sjees+/9yisBcTYSfejjXXI4aKIea9xGvuyagt4MBS7
TBk7w9nVNMNZPPexmHUIMQb0hV5OiQv0qa2IVWT94sibeZqZEtPA7B9yTLgRnaUiMpOyw+A4UJ7L
vdcDjNcng2MLC40HbDIb8cqyLuqaYeC6sC2VQX7pytyEvlyc3otPdWYHhq2DWrp07e3r64jXx/lV
xGwVx0nPNK+DzwllJuqv/dE/R23V/Q/Arb+ItzSVhoVuH7InkxKJXk6oOHcDpwSZqCAYFP8sNGA1
9MlO2aZES4no1ZzgZ54v5G4Uw6DHqDPnV8nnSCmoskJTDS9ZByTYffqYbX0NbHGZln+DjwVJ4saL
lq5bmm4wwWMYCYoxxGBMA67S9sFCW2Fv7wVusnr+Hv4hZNIoduK/zO4yjDWV4BMQSNGq/JIQ1bW8
/CgBY3OtYsmts3+XN4Xd5CReW3f1jpcynH2oTnhl34pKK7eJWOITNhR3s111n+WueM434yJbvWPa
AqtIl27sLuOFv+fl5ejJ/TAEqq5j5kEy5B/AbWPqy2laDMhQlDQJGboNt4FmZogKZzmhwZylaqZY
xXsGjV19lyc2TU2t4ZYXj0jzEvTsCA4vgzSvsH9IsjU5XyqLbujGDpVvbZPh7b1MdpZ7B2DRcCc4
0qr8xdsu/R0E35AkW5bz/aQY/BguxKHrN6p7bFcENgZGcqA1/KHpWQOuKVhopemqpZqMTMUxbYGm
rcJhrbxItHMHY/r6odvWb/F64OTKZuN/lB7+lxhrUP0mw5xxBWJPBlJXKEZLWDMgY4A+5cU581Kc
kGIMmtWkg95lMrIVnkEOsewC6hbdEel9jU4MLeY2/c4GF1PeqKAn9z/LyywBuDXNm8US0qawMsDk
IALeApwwZi7GkDWdbn9RTEPWmWgpwXN4yCyNxhiYu0UTFQ1Te/u37CxDl99NMM8ZRo0RZWC6HgP8
15xRYx4YZtyjW1xCVxTqRoq9rrmZ57lsBd0RhoK+hWVEBuMb4l4ZRQGVxlOErT3jvrrjppDmYmyo
hCIqqoQ2Eo3VCaUTk6zAZb442deuFWx9VQCb2LWLz3YncoE/50zilByjEWOudhdB7agK0thod8ox
vm+4zzTVbbpfR6TruM+IOSFOaTKvtcHX+gov3w579pDBOmBy/wwsZH2VYdBumzhnB/5nqfHGZ2ed
35QsE4TmRZNF4wiyZ+C+YVLsgOEqBVAPagcHrzrUOovLDl1c5ea8uTjx7uyicMV5wM3FMPRZg8YX
3cC6OcaUnbXGz8xKpHXcX6ljuKP9ni54GNOzr8QJle/bMrnneYwwKSiVDrehJL8OAkFW3MZai5rU
x2Qbb4ySl7KZdUJTkswFPNdyinFuMDa46ud4crw3p92qTnDXLtRl8jt0OQZmzidM6TH3pBdyEe1r
oLcrgEUeFfbnuE+wGA45dhqiffASb7NZRA2oHaoBPDITJf1rCxPUeuSHKvyCAy9UPZzXvoOs9oO+
ibm9Q3PGc0qKsTJNOwgSNjTT8iFdXzyUxHdQV0XuK3ed6iisUC7lyZOeD+vRpzQZxRTLsY/Q/Ehj
UNFu9oH7u3FGFI1zbuFy1u3RIMlUZNM0IM5rSWpVY56t2EcIiGpKQJp9iC5n2Qvs0L3c94uv25oy
13ZM7eg/5BhNqcVRzPUS5Do6YN6TnZ6SDL0hrmJLT+LWlV/3F2ySuBB7a9juI80bYU114qBGevtL
vnu+fsh48iWMsT2fz7nWDQJ01jScN/Mzube83icPRrGxH7/q92Fr/z/qcrMmfkKVMbdW2tRtVoCq
Ezx4GamWFE9EdsOctF9EiW25xahfuDM4Ex6zlm5ClokAkEIOk6oCWUC15GQheiZyMgUPqlSlX39L
psy1rLD/rmovINM6yWjnK3FtNCTYI7353roU0FE7dKj1PNCLNBLDNt6iRbaTX/ait3i13jFvvUCF
zm6/RK9z9q+ip9j3POia2egEOoicgKwjKtKZg/fTLElyMaDRSYsUJcC63Bbv8oALuMKlxBx25AOl
txhAafScHg32KUnuajvxePHdrLmYcMQ4U0PFRg4/jvpTcyFv7arYqKSKCDoPl38BLgTRTUgxiqQM
VVNoKVjSscWw2Te7cW8t0MABv0luX9DZZAooIfinqWuTtfFWjikY2YAyFdudOQIeonqQUDDc3RkD
OXtf5hJV1GoVby67bskJDGZvqa7L6BY1VRG5AMYoBohr+xaka69Zj05ak3KVOR+3GeQRYSyvavnA
CL3AFMprf2FtUoI6QMZhhB7Hjws5YYTR9dG6YKq8AY3SLT6UtWQrPFc1V2vDJfpHVIyO16MlX9Ia
FDTilA/o5IGW926/SLzb0pqPaSaEGCX3C6VSUwWEzIUmo3d9yJEYsV9lNIE2TvNMI2ReqnQ2e4h3
E2wECg146zLeKgMcRALES+qtAC/vf2kRCV8T9y59z4tN5vzdI3RKkJFmaKlKkrdhf3r5FfQE+IWq
gwppt6yW/d1tec7G/RPWGHFaORL7ZmzBEWnPEXZTPfh29Z+DksJUTGiwxgID7GpNLa34lTyG2IMF
VOdmEzgC5ybNpgmmhBi/k8UXuR4HiC36esnc3FuVQPdFnmDDuU7zFt0AFLIkUn0wGI4GdAX7uX/u
8ZJO9sHyYNjP2QmDDbfPZt70Tcgw/LRKoNaxCTKNRszQ1lJk6c8L/fScfNRu9lIJRN9usSu0XQjr
Lysk5eY/3++Io5t8ATVek0dLO17k4KLhC2KEacgjV560MAmgtG5zOn9yEzpMpIu+vKI2y4IKNLRj
z78zHXX1mt53y79o2p1yxNp0gJ/Eil+B0tkN9qH94C8TzE/ywsrZQOsPP2xGdTyncdxcQEU5hicd
KavSET0uNP+8YZqQYQyTGPoxthaDjP+pHAA+usg+LRcrUDzhPnWLHbKNnHOijuKHI5kQZBzJOSuq
QM9AsKXZsfOuXgYLZb1HS+lqw8Mc5cmQMYJiInZSE4CWtUyApdoTzd2qLyKHJR4VxgBqEfY0G/Qq
yzuhQU0zIOLR2JnA1uKIbs7P66oma8DeQdXte750cpVybWxTMcx6VLyCTXtXHKzCiVHBMBaSi212
PtFRndmYvh2+/VW4NqHNIr0YpoZpwRS0vfQQHvzwrnWbZ5G+WH1usoweC6siU1qMTta+kadWhXTc
+cvfbRzd7haoJQJTsHdrdJ9a9xy5zsU2U3qMSg4i9l+iibunxbbAfYlcwRZX2n2+SX28J1Ef+jr7
Nm8aeDYM0Wn9FMVLUUR0em0YS9OPmjilpvlh52GFr2o/YCdma6Oj+/gl8HRnLrqaUmP8TaRkiQTE
xv6UOsO+QB/xIsALaT0OPFc9d7+nhBiPczkHcaLreX9ylNG5uDJBL8ryy3d1YGpyzo3qwQ89mUiQ
cS1YDHORogo8veRbAyDi6ruSIeHXujwF4fHE+JZEj8JOosLbAOayfTY20ap+W2J0teEm8+eMyUR8
36O10zseBNJQDCAVPAUlMNAFh1svnM0jTmkw74WhCtMo7UDjqbNfNsn+TUHTqxM9AmO6IPYRr+un
2yf1nfu5cVIqc6PHwARKcgvrsTlUduL++lWSFUBYlNA9qU48uM3WFjfHwFna/c4GwPa9tvrgJqjp
hbr1Ecw198MsUXyJnuKu8JLADlb9QOzlMvA+li2v2W42HpkKmfE9l/KiXJoRLA/2C2CUD7qjo+YU
o8zMK77yVIYxJJqf1mJZglJCnGiP5Cwm3D94RdaZLUyIwA1aHEGfFN6yjAExuyJNy4uEe62+14dU
dpvX9pdO5C3eSw8KGuiXzrE6HO1ug6e1N6DQALny8hOzRzj5CMa41P1FOhshPuLJ2V224Z3kec17
SdrVw3OGFgke1N1sTnPKNGNhknN7qYwY9ArnCcj6pV3+3tv2PY+vWcduKkDPwmyJprGyzYahUgos
OMOiwpPhdiuAJfCGHubdzYQGI7oiiaPhnFIa2XtmYGDbcnVnKz2uMXG/O8c271k4m8LDjpR/mGJk
Z9XWpRcjEBTf3gwir5MA9cKHh4eRlHawzhaH1Sl0ysAp1uXxa3l//nWPGqL9aAPnuXUDNEjZx3vY
Pp4iUz5/WIHJZzG2PE3MUk9LFU5DX/SbYXXb0s3WEyZcszWaNDxrRlbg5+ULCRbqcY1tzPf3HG8+
e+P/8PBteyZOImsNqbyYIOJkpa06F+AwQSs5nMwJClPOhmRYmqoAUvI6PkG3nmmmWGJxetm8ibp9
7oji2veW81XY6afDHRCc9RFTeszB+KJyrlrFB1MvAyaQLQS0T5gzcFYPqwfDvnOfX5GuszU7Xa7r
xUCynCyDAzA5Pm7z/R3JsgpiYMIL88myohkq8x3nxC/13OyG08sLWmlG4N8DlnlcYiCpB3wK2RL3
PcbMULs4IvG9+ApQTASKGUf6vK9gMQ9buWwqHWUFDCkp+iIiBkbnPx8yO/QsV71bAE7jKD5/Xd6S
3/YFG+++OqzMHluX15k62xs7kYbGxApNHbZN2faQhrPD9jZySNaAqFYJPkUQbcCjYJsu4ITx71e6
60jfujxRSD/Dcx3dfTKABQ2VjpAyfruL9bBV/bo7CSFJt/K63WauihUVm2hbuxYeBPVCxswfL2f3
85Jdk2UcuK9f2rHTQFYjPg7AXG1NkvJ3pf28ZiBj6pqI1LSuA1fg+pplRiz7ooGKJ+0rFIA/tL6I
RNnLBzRtfeX2Y7s7omb9fFvJfzqca6KMSEVFaXXfkJAxXpSPlecfjghLlrdpzMlPlVXZQv+waf5A
7cRChk7QS4PKb3ATN3S0BWaWMDl6m8xMoIV29AkdRkPTrI6qsgCdxq69CN19l2cJG4ULLC3iJS++
W5SvbcM1LeawpGQwYusMWt06356sjBxKVB8NJ0xcZfWCi7EGpiF2Z9vNxrRrR1/LWALlnh9WiyB0
4vcRg4BYox5tLTf2HeO+A4yYhvF1WJOdw32yUwW99bHMITd9oqZDg3qzQtJV6e6wpM5w5ZVO1sXC
tznHMKdR01NgbstFHLUUzRH0tKnN3GHTLJehn++9a+kzga4fN6MlqJA+PecO488B0BQMW9gJwGn5
z/Nv18SYeLc0hjLsum/p0W3lG9/DkqOKE9DOmbap1KhxmDhyeJozmp9ApNxJC5QNeSXK+TuIYjyG
7mUDv3T9+2nQ1d2QfVdrD8Gn+/5VbZ5uXz8eBUZMTYU1pUkPCujCdmOnWJoU4sXhRW0zkTg9jj+c
MJIaGt24CIBXPWne4SW14Zo987V9yjxuoEztxc9r84cSE/cEPmYU+vSbo0O0iIFvgUgD0878ptL5
C/qHEpXt5PQrUYwVqwSlyo2BVobAuCPqUQceCUbMAqfc8AYpZ6oOV1Jks3hDmRVabEGKT9V9id4a
e58dAse+rRIzMfA1FcYix6GatJaOao2GJVq/Qkd89bGDGC0YhpNwHBmXI8YiYyNvKPr0tICg4WKp
xfBBO6yXfyc5vHwp8I+oyiJjTHVRCCoNOyfwEnwL7uGfC0wHCU4iEl6HxcxLDeKbkGJMaZf3RplI
36SQOcCcXvjsO7En7AOMIS+yCi1fnAObVfkJRcZMVHogB0WOqle86p1fya5fj2hZCTygsd2mNGst
JoQYa2H4VV6pCTKtpfvSGwR7slKb18VMLcGP+zuhwVoKob1EsZX0KLW+pLhN6ZojLh4TjIHQzvLF
8AtkODcpXYBHkhWqF7zOrRkQjmstYIyDpIxaIzQQVf5yQRPnW3jcVTa6YRBtAPtjLdoSlu1cAJ1X
oAFG/lBf6XyI6pme+6o3+AO2at4lq7W26gLOIVL+bgiYfeI2kh6eyxLaslPXIx652CHDhXScwcq8
Yp994lp93dSZCiJPbU52b76dImbBDKWzM+98FYMUIgnd/fqBYJBzIWK3yWe64F56zkl/G7qJgQYo
qJ8m1rchs4i4A+YXoA+K5Wu22j/a5xXAAh94kfkMSWSAAJ6GkrCBnWWMcllpX2GbY4NJwBFgmnaN
YbHzkRN1zFkYWkLCP5oimSLLl9EHaeTTDogMbdWSU3jtBr4Ag0ypG5IvnzdjN5NwRnkFw2AUSUDB
DD3jEMokV4Uhhy5vKmz8w2Nqh97g1kFAGkTYdCTZmZMvzIesJjywKnXGtF2RZvyDIOeRlqswpuVX
6whIPfVbM3boF7yEO9hyLGIgwr4EvL8dOobdefKdeuzt9+TY79UNBly3WDlGNS/w0oVxx4meZnoH
ryXDuBVZay9aRktPFIFCwtMhwddobgfMNe9o7t29v9dWvLLoTFcApaqhHQUhFaZmGA+Ta9WlzCNY
MAUU6b7sZI8Z8MBF26ABrD5jfexIvhYcDahsA7eneCbsuaLOeBstk4z+4iNfLS7kBTBlpCWieLdf
F8R4yxfnZx5Oylw8AsdNWy0QBauWzjRhJX7RNr4KdjVyWUlOs8C7gWhrASi/gcd7N8jUhzHmUdUl
ut1YtmDDNMZwX9KmbxMDZQY8uYyNh1F7GeuP4sNlA8DTvbAoXHd5j9ZM4tqvgJV85IbKVH43PoBl
F0HlOaxpnaPG21NC5ACo9v8m7buaFFeWbn8RETLIvZYMAmEaaEP3i2KmjRxyyCH9+ruK75zd6hoN
dWOfmZiIvV+UZFZWVtqVXrJBAm+7ykoiA+1my+1Np/eIJaoJ6IWk+x8Ekc0TXQc1DQtZR/ZOWvU2
4AWQsto+oMIYvN93ISYKEep8TIm50ZWiCXFE84SJe0W/whlP4OCUSM3JFM0ieMzQGzmYQMSxZ28x
FvhJAQHKtelqjyJ/rmPC2fjxYxiH5lJLSYNpXLyFYNrCfiubrOn6ttZUPTxWe15Wfep5GDPPODdZ
epnHeqbRs83x+L68tkiFWhwJ85hiNDgRUO0/Z/QssU5rk5KhMQEUES832TJeXj4oKk+hWdFSWzRW
Rl6VhWTZempyJ8SkP4vWOGrkngG6JUiiwgJuzfxa8JUo6DHYeHrTN2+oUhoYrNhaBL4O9XcoSsV9
5icm/X7SZCxy4ceYP4hBU9grUBvxSCfTbUCmPoTo1u8wh4C+cp/bPj8pc0VQdPRWY+CJxcerBBVp
1jLqsacFC8xMY7XlBbY8CoxnMRQVkvld2D+mbmwZ5nlrGh/3ZTdl+bQRD4zeiELTG8KF8kDk3+Z1
wTubSeX/5/tomoANGrljfizkUt2DA4vuwC12NXk1/d/3ebi9fYwhwxIbDNFLGlLN4s13GhE5lxQs
QJf6x2olLea2AkqHZG2YnyoabNo911pPHMsPeowFGeY15mFmoGccaQITCcUKzV7qMlh02OyqocNe
QDX3kcPlhLlWaOchmk8wraHfPLYRlwG21oUo5/YIZ/PnZtFsUria79VaxogiL5SZeI8ULOsCXh7q
mxqm+H4emz6LsFHY7/vHAK2HodVxTmxiEkT98X1GgmcRU4lDKvaPnre51SiQSnk8vz/mJlmS93Vr
r5M1ecUYgJnZq+NlkwHT+QOpCI7lkCdlOuKTUf/YiLDMGPtX0F+wcbpDBDCNgBjbK4mPh4Nc4XFa
Y2qYHKOMpLvjl3748ozHD4+HtDmVEhnJQ2eviTark/aaomQj7MOH6zI9tDvRTT8CZCxyDs9TjzEA
ykTUyuDpUDv982yVWI/UtIfsLw5dBLvZDcvHzHm8egiTFgt73VkFGoBqeDtHY/n18cxR4wlXEpAi
BjASBAU7nm9HMlLjQSuGRhzy4ZZp8vTFDNBgM+CZZmS2yAHazctfTDl3iqjBb8b6G7xHKuO7dsnQ
04UHA0zcpoWrY5B2fXmUnn/v8r1DSmutXcjr5ZA+XEi/PGYmD8BrWuCjH8Ao+1y51mV6roZH73SN
SIB5iYfe3vwuHCc1D5FZWnZjFSXg6uyVBMQhoObskLjktejdEseslRzLgVq1keCr+RCoclUOj8/P
m2L9VpHffW4GZDEzF2jODh6wA73FvkO6RiPGO8A5d+4xMFftKhg+VhCDvIdyQ2+/7Qznd7W5kuVn
ZC7sGHHTxcyPR8Bi7rnXfNKcfZ8Ai1KoNEmTSgal7Z30xVv88TZ/GmDZloDla+3Oel39Oq4692sF
YOlXwOg8xYQbwE89Gtg2ClQJDEJp0q33YiT+YW5UcawMEL/iqKZwRmf15fj4kkqYzKztDhAoxyYl
GufVmEB5QIVyDogFEYVYjCwwpx6p3SVDXlfEdZtJZoi6klNu0g32OsS72RPyQDFZGSsMX61ct3Gf
Xc5tnzCwQESRMauDaStBZQEDZD1K0wCbK9AhsJmb0aq0YNC/9hzlmioojsmwUAGlnlx0ZQCXQGAl
KDSkbxc7eOWn/yfcmR90mKyIr5zDPu1AZ+bCcm52v6+YGTSHhQ3tJce9y7u0U64N8tfILVMTZgBA
/uellYOg7NtSER+1DLY63C0XuC0AzLFX5v2T+jNDqEE70KeMaWhD+AMwUT+rUhk1CRw1pyL969oc
uOg/f4YGP0kwhtjX++zaXc545FaDR+z1anvsOY/bhCL8pMHY2qCMhlmpgQ0KqlKaS7LuLZsjqonk
xE8izJ2SItjzsAYj3ozMX7fIa972SvHM1oRX8JMO4/7PBFRO8wp0njcyGtmyA2+khXfojE32+zov
mgs99Grfn47qwfqflOrG4MjmGVg1Mgw5vl/BpcoI9uke7xOYqDH+EBGbc47kFmnKFhQUIB7FTmSG
rut+8E6CIyc2+RoUQ1q2Cg4i+WX8wlgyrzlsIrv7kw3mmofxLK0HtCrADwVm7QKiWkGrerLnDTdO
ADr+pETds9GRKHGOiG8OSsNuc2rM0+ktNN1dbv7ebZwC3X5XtGPv8AzvOQf150Pwky5z+YUiuFQK
vfzi6e2hxRY7247JE+dm/mmeKRE0HRmIkWAtmQuTxWod+ZccHVjIEMMww6Mjw+t9TibQK34SYS7N
YJTSrBKzm6V8Ouzo7iz3cAg2TW0d1vtksIwCEHgBhY3hUOawN2eC6RB4Tf5FAuVw3RyQiF9XAM9w
ogX2U0Ck4mFNXux8if79JxS/tdevYEAzpm7K3PswkeX5IYNbCn+kRcVM0oyLAEE/60/P2LdAnCV5
0EzAZr/YW5OntH8xhP+cK9uLXumVEYQZyJVYEobt2J23t/6VqfomwdzA61xF6yuNri2gmOfmC8DS
4znnACeKKj/Fxlw+owYsXlfjADeW4zif0sPiYW3TPtDYfObBZHDPiLlxVy3UtL6A0BDbDs7OEXFI
i4ubuWtkRbAkCauyeP13f/rZP/ljXt9WOF+6QoEQB69xTOPxvv7/xUp+nxHz7iptJmd9WoGjU7Ld
YCzhERlFErrFFqsNOLToT/0ZLf1khTElCQp+sZRDetbmiomt2EEnlknsY4Syl2HxHoCJns2f5Bij
ksfzyhfm0AzPS4m1wXEtlw+tufis3QO8yxUmEAx0nfEetr/4S/+IlO1Z7YVqnmYzsJkGpvK2girq
qF5VLqd8Of2AfpNh/OYcuxkUzHEg55ATYanuLLfjpsD/LBv+ECGL19SnfXQxQqrv1smpTJTYEdxi
SzGWwx2LBVq6eUEHjynGZCh92CV9WfaP6pOCaM5ZYjXx3Fqg5xRYoSZPhNyjYoyHrIq1litQkQyY
YVawqU4rjN/s95yjmqhv/pQjYzfEUC6wMhh0oIawGciHoVy/wIY91wDcDXfQiPeeKozRiLVyMASA
AT4+YwPe2+0tefwk78hEIaYysVSah73Ae04Uxo4YAA+K1AAUE4L1jZvKwZuy47wnPFuvMAYk9pH7
agpox8lCYe2RLJFdQ88/hgs83ebd44nsys9DY+xHlVRSJ+pgyQO5N9ALnQP2STsLO0PREvf6a//x
IXC2c0+ae0nSkc8DgO38FryOvAB0dlbw76EpWkPyE8Bb7ttgafJGj77PaCKwFDNfaXGjZfKMtqq3
t90SGRusM2kwMmhiDIx3o+mN/cPojwgyqnjFGJMoRiBIgQ0x3k8De9PRbd6SCHpV79FhFPCsSILS
NhCcggVn3ct9sU2Uw6ALIy4YzSvUS6rNzjexWfovTB6sxRUw+FzjAfjwPM2bNIIjYoziNVpfqe0s
RaXgjLQBkuW8xMS0PfqmcPNzRloWNMEs12KwUyCHtINZ/6TmCMkDzBzybN9kimJEi3mnWrkHEqCP
gzGceFe4yPoDO/eD51xw7s0tZzfiqD7/9/jlY7RQFvePfyLd/OP4b/Z29PWgEtrmTJ3lZ6zSpWX2
t8R1HsvFcoFM63owO8veblMrdVxEeTzWJvKNP6kzr5Sm93UtGZCgh06KYXkWMfRxwawJ0IHN6jdw
RtwP9/gkeNw+RY4i3izkiG0jm2VJAMSlR22nLxVkMzm6Me1Pj3SDubQXcZgldU45s5BEhve5Q8xT
I4PcWeaqd/9FwvinJJlrfGmBUwWwKprKAhyk4/yf8bNsxVxZ+/s6M53RGvHG3GLFyOZapuMWw/DZ
mikuXs3Vfl+/cshwrhfby3xR5lqRUBFGVyK81qg0+NiEZUoaL9DiGHIW2K4zyvrc0EjZswRbcf3V
rjw9tW/oeeTZP94jxdazrpGYi2lJSaXkuST12lHWeO01pGkxmW0npxU3HJ7MpXyfFpsU7gG5BOAd
nBayRcSqsDHvcjQ2QksqXt/otBczIsVc56qUmlSJcasQldCg5BMwBHAqbNP98va88aPp5NSIGvPg
C3o8SIoPxizk8DdOaqMgvDxU1uJ1Za96cnQRNngf95Vy2v9EtgiTg3MdsN+MzZfaq1oXIqJKGUAg
u+L4uETcIC0Jth2aLmYIvr66WyaOQ3b6EfgmSw95ZK+KUJ4VunQjezrtMKwJ+D8bzraJ3apwts0v
oyMFOoUEF+WSGceYTdQVqHH5ps7ELlHTaGfpUvfouK7X8ePbZkmuJug/bre8sfq/3JBvWowOxXJS
B8oAWt4zoMZpvT/ClvkF1nevYTttOMT3RfsXpf0myKhRGcyxyogGtTQShNkErpBqLZCX2qtbDi2u
9jAuo5walapq9LUVFic0AG+ok+o7Lwt7+8uGl2pbLoc7+sU/ncdv7ph3qNXbOL5SrxgvLEmhMqhh
L35dFly8v7+85d+UmBeoTIWqKGYwbc/1u0Zk3I7lInMHeOAvAOgcsKsW894c9v7yzH4TZZ4iLaz+
k+Ss7NryQpTq9TVZoDG+Mc0PZbkPrI9nLs4EVcG/yxSdRD8vY12H89agPubFsrBZbqO5O3QQVdZ1
0XD4+4t3/l/+NIE1N6GWpimNMd6MnW8tyRy5cPMW6fJaLWQqqntcMSamjjrMRYU0KLQca0dd50O6
cCLvDclHZEbA33ptu6JpHl0LAAluZO3PT7zU1nTW7h9To7FjODDpWnrRbm8xmmweI4I8CRlWiOu5
sqWyu8cwY2namYb9DReqsBhjQld25iLw1becF0PlkWHsiy4HcnfpQEZPiBGiVfXUm/J7imV65wj/
R/vk4XZXZJnp+BnL98Vi/bpaIV452jZZho5vvb+/oB/yhC4nY5+vzQ8fwexqZSOsbXJeGD2dOBod
AGOiZqpfxT7NOlvAwyiWGImYwW3Yc8zStG/3rdeMWYrQsn31aTIgR3++OXsTHHPv8mbbqcW5d8CM
RdLELNcDGtoOy9LyCQUpus/GdCJlJCzG/LSBVEvVFWwkBEm9/Qm9GhT04oA+YVLjqm5tM3oAJsxx
73Hhpaa91n9EyJZL40LxDYFGbhtQrUzDFt7NVVBznGOOWddu+jLyPBK9SuIrzRUBkYX6WPBWFy0F
SbAv5hETZLzSCseka2z5NO+viEhjpMK8t5LObcDBOjwATZ9I5GsFDM9jzImBeSp/KxuPWGyKaygM
txqduvI7Iu5hB5QO8YZ1X124hBiLU4dC0dc03M0X/iuee8B1ukeuYtz3FTW2wTUWrokuX6EYz16B
gUljK7xGx7O5v/mG9zmaaBMbe4YYNfn5FLYzKYiUGdWO581GxJOfAoRvge0pLmq2R9OVsdyXI0XO
O8X2KCWK3olGBiF6IVaFYvVN8Ljnmaf7XhOgfX+yFQCascY6B1p6i7AU8rJLT1/lC0BcEVJwcatu
i6zu2KmbhzrSv7CWu0zMoPFXx3rz0Ia/2T0uD9Hm8/G8O6BnqJfJ5ychZoUmS8AOGGvvmBx71+VJ
luMKa2zyLK4QnWb06l0s7/S2cx4f2hTniNSPtjybHGeYdxtukcCI7V6OhnNJ2Z65ThES3wX8DAWV
4hwm5xVg82dKFAcKwFhpxKZiMd1GL8hwtgSOVv4l8fiPOWYTaXHj/6cQ4mCPCQrchnkg5q8Vauu4
ezwXlHMHbqHxSHRD8F9D4m1QgfYfgC5x/2LzHM/bxR9RaGtkeSoVt6xfWEgo7ZaxU3vvsPq01ZfX
9MqxWGw27noulEG/QhOi1WfJx/zlaQDjbChFKgclrW1b6GOlzwn6aBc2PRlUxJ7/R8ExpiO8nju8
luAFY0tvj8hnYo38rfzgpb956SQOY2yGLGsTUWhF0PK6L+n1sv3iXJ2JId0f5p3NjDVNdI4z6rum
vzbovU3MxdLZzBcO9OEQLFCbJVsb3e5YU4/uI44KcokzAUkxQ2/spQJ3uX1CLv/xzbG8+UYsrc4c
Cttv9vrO7F+svft1PG/iHLbD+x9NFJs7q5tYHXS0EcB2WIA0g6uKXogz/nJ4nS4yfjuStxGI0XW7
ZLKI5Tr0JKNf6LHSTOmEli4OFZ66MJEIQqs4v9JgsszNwlVJ/tj3HBIcwyQz/kAfanokJOjpQGgc
rbSFyzMVnFyUxm6FFDMjVoIKFE6bdCuYb6RAYghweovZknOTOVaJ7Q9r5HndqC0odSZwY9cBSRaH
xcP2ckBZm0NKvB+p3GLz0fEHSZN0HWz6o2V1KhnQYE1+IZ0YcjxdjgLMmcTFeVY2dTSAI0R0OYCo
EDHMOVVeTooLgF4/XSd5JhT6uUemsjMximrtsK8kIJ8IagkGdLZYaI8afQUMfh7E4nTcIAN+38B6
S0m/Kc5IhlIg+lpA33nDfXYS+1G1PpEtsVHSpimLBoPX9w9t0kcc0WNuk3+dhVWc4cwU4l1d4yn5
ff/705HXiABzl2qsuTxjhguajhkI5+03Ii+U5M6EvG5RsNp7/04LRwSZdzKTtURvfCpBslwufAct
RcS3+8N9viav1YgK80DqRZpd84j61oMFZAeeyZ7MLIw+Ty3USA3C4HwOjZJeJXUfLc7klpfnWDme
rrGOMvBY/+OxnzzM1dPO8U/ExGvzYrpHpGd4PE2G+t88sZ5yN8h62NEUdbj+jaPRsAXJUzGfa1ji
a8Urh02a8BEx6acAFcHIJOn/iFmbsyO8uxaPn0lzNyLB1BPOamIY0S3VODfFwwtS7YgSeT7yBKwg
nJcRlflPRppzW6WRDKmdrTeAYX9eMbBO7GiJ/pagsO8rNZcYYw3KoOt7WQcx63S6rFPideYcbZPO
/FXQd+XSrRqHQ5H+/D+ixhF7rHkoMwnAF6BIl8XlC4IULUHVwlWWPG3nHRdjFwBYD3+Wdruiko0p
FvQLLRTUfdeoWCA2NJYdxvCe73PHU0LGSMzQWZHlNb3F8wuZJRjM4NZ9ePJjDIUcGUVrUCXMltHm
6hnmFc21X9S5i/GPo/LTiZLv02Jd9Wa4qqVhgNrzBsl1iBCoT9YBOAL4i/IPHV4FxGVDsCqSI8rp
OumINPMiJ1Iyi3sDioLVlEg4Y9MWkpWdaRyLXUD6h/fOaVfDSt4ECVxo171/kNPNAiPqrDlJyrxN
aTOn95Z+Vo4CDd3r9jN3zJqjpKyrPh/6QMoHCFgmPkAot1ioK61X7jHiZUSnsyQjjhi7Ekm10cVz
qpsb2jsH7McEd2GF4hbAajnSm/TYRrQYszJP5VQRQvgAF+vU2Kg14WGuCWBRMUOGOgyHGufW/eG9
5wHWClHTb6Ev8HcAx215QDUC9XssgOPaZ85LzXryiqr4s7oHtcbclCSwxQXgoTn3brqeNBIgY0g0
MNSUNH3drM5rAJV+yZ6SkgDberdAoP7i+lA8phircm18QYg00LvNjp4t4232cP+UeH4h68UPiUyZ
Aglnl9rINLXkHf2vOtki37p35cf75Dg6wfrzug6sZNmnDAGqWdxmRD3wPGneIbETG03U9VJNhYYW
NHL4pH36NsIEe3/hPJr0utx5M1mk4Vw1Kk0rQGiDvUjLaHdfVLyvM4ahiGVJ1mnW2FOBQFQt73+d
Z0lv2LUjz/YsGUVWSfh8Y3Yr60p3zb0Pq3JpejwXfdrqqIik5gbdZsbY7EhBm1IZI4bTPxsLa7SB
vsrbV0J9hj9P4psE4wL6M1XK9QwkHNGTHs5E4poXHhPMaVQDhmFTH14L+oE3m+YttuTCll56bM3E
HgO0JCFfxDmh6TfomynGWut60l3kHiSltzOWU60f7NeV6d4nMh17zAWBAlAB6oodwhAHPRTboqF+
X4qNoBv4Y2haqQmGgzAkh2eI4z9MGoARPcZ9EDs5rekc4OPwjs3HpryC3bzP0vSLOiLB6Jt8aaOy
NVp6VBhqRy/XDoMES2QbkW/Dw5rwSgLT3hgQuWVDNgCPZjAElaqf5wNFWWrMlEQVGVwKbkC9srfQ
0iPPf18dMcAQOdlGjr09r4tsUjVH5Bnl71U/a5sQ5HfBHi4KIObvC3Q6CTMiwOj+LFT1VvSBWiWT
cL0JzZ0TW83TkhyED7TjXRdHTCadn3gpmOks5ogso/8Qthb0g3p9vFoDSZ+iBZpdqxpeLYe/SZUc
0VF/RnaZcZ0JqY7NE8/PGk5Nt/pd+XJfhFxemKCH9vnVWglePMtfzQL0oKD2rLx+cMjQk/jDDo5Y
oaoyMurYbnQJ53RrR3mIAK98uDUSom507HkMUZ2+R4kKdUQJNaPurKVgKG4BXFNXJnGSz2ARKEte
aHWr1/ydlMQ2SEmKHpbqAPXz0JmpfiYSEOrm0eISIHuehwRYyxSXL3SE7Ye112IMLnsKR0WmfYp/
BCuxnVNZVFdVL9J1KNa5IARddhnJDscjFyCboymSwBiTImmHxPCxrMMrWg/lqxS2w9WW+/9JU/7E
XJDrcMhiKtSNYBavVbQ9Axuj15Ci822t4IWNkw/0SH7MHTM6zVe7OTDi0q8oIdHDKuC9ZNNmf0SC
uWIBNn9pVYwjwswpMF4SDy8ZAeqytvol20eLO7DDY4m5a4mSBYJ2phK0ul9YUEWzw511tS/ENTn3
WuLRYm5bGwDlWY9A69miwKS5DbBiK99u3prB1I8kX67Xhd046k65YLAd+5c5byqH/k1pR7c9uqip
0lRQysyqf29tWOH76shjkO0LatKy6IyE2uDTyV8tIxvmy5GWqFvRCN/KXc9dqY5rWtxIn2reHevC
Nghdgd8X5QZdjrMpPpZX8th8BsQpXH9uAi3QVR7vczrtd3+rKdsehG2g6HK53ujlpLNDALkma9XJ
kCXiULr/rklsCaOIFCz9aaA01C3pTewvWhfu+5nQrs/trxzb0yyOczfdhDFijnmy81zNi3mEa57b
z/OvelWcyYo753Pf35FuydORMp6NqGrmA/wdTEfP3ufmdZW2WCp2X3qT0deIE8aaXFt9KGJ6u53D
1/0vczWAucx6OcuztsbvD0M4G2QBu4FGICSYeBMUHNVm6wqNfLleEyqo5Fd8HH79bzaBLSPImRrJ
Qg8JbfyFozkpx+ZxTplttNG1pIzmVEpoAktQYH4FQtX9g+AcMdtjo/QzMShyMOAvMQpQcTZbcqIC
IAn/9JDEtml7raNqetp0K9qaW6+zyKnOJmDW0He4P5qm/bo9LAqFd/MnI8dv5WXbbQBgLRlKTW/+
6qTv4bEXnfXBG1icDh1HVKj6je7hvGgxC5SCQQApis4bnUJfADcRaXwgJZvcdjIqrzuG+vaEjMgB
3yHqooTK82xdamJKBHJE1hIFMq67xxMgVc4RLXEWYChnBjvWXAj2eqXHwo2fB/8Y8mIPnsVkl/Qm
M7W+NNTOXJxq4yPoviz4aAGTacTvk2LLBZKY+4HcQHQ9ILpfyk3ZEhNr5njWn3Nl2f6e7FpJeiMh
JuhWG9XUHxKzRR0Jwz29Bcl58gO32ZHnl7MTcEIiC+d0DpKai8ylTdDa7prYJMlrH5oGexqJkAmy
DUWIsRAX59QpVo4FTNvjh/KBwg6tV/F8c45hYtt3lE4WhrKG9iUorETPLfY5tFYLEPoeQFwXotcr
W3Du28KbM3DndsnMy51ESR74Z9CUGyA8HM7kvQaeDvBhOK8GjzfGaOSNLM1nMeC4jZpEPql4Rn26
1VBBNwPQRXVjzo58lFHbZpJBQaAxNpg5s0OyeTWxMWB1jByLC5I3nT4fkWOsfKPleoOtdzShTcfL
9on3qC/n7xGWXBiWu4qJe3T3nKfxL4f1zSNzWE0hiEZKsZmHnecsnZk5HLDg74tr4alS/6kU33SY
w6r6tJXbGZWlBwTF3dK30D9MYYMuwPkH2BmXIA1u7xFkvK4aeINF6IPgBW15dBgK03oU5ZC6rHhX
8KxgttriqP50cPPNJWPsBQyoNLIOlXz2QNLZdB22tDz4R8kSyDkw96XH2znzF6v/TZJxAUuhrMNO
wAECBaQi+sOa4pEBiYnD2fST+Q8ZNmwLAXs2XGgE8Hxeb3pzcJC3yDd9RBdUcWcDOcpy43n0ZhrV
TFakGAtA5aPjvGWP819JQnznV97YHL54l46N2YJEqLM5hdHHEEngKY6DOWR3SVaoeR+fts1ShmfA
azOhun5HNdm4bVaI/lzPoSWpZvlYXBZGHK54louN1zQfS8u0lpoSbOmRyGm+QIXxudMXqoO0rsV5
ZXi6wdiQ3EiCDkUgGGIPc1/Ry33Vu73198TFmI7Wl4MsUW4myjpJK+xfw3qa3xQX6Yrxg8isMWu8
TpfoMTkDI8k6L7hbkrnyZIxJUc+LKLmCw2Kdbn9nFmxItV6/rPEcuLz2zslYW8MKWEx3YEUO6+yX
WNAjFUWMPsUKIFOZnWKlNYVQvC/VySZmRcV2U2AMYqsCiyeNUfEyVHs6zmzBbrS/cxO4T7DJxvZT
tR7Quho4jRc46vYjAFKkbnNKUlN3YEyeOdRMKXXUQEAeG3FydO2Enxz+pmzImABzZKIf9UMZojrk
bZzfzqe6rF3a7ImyVwYF+XieOfcJTmZbxwQZ2y9qaaZ2KWpFAHjx5nbhRg8ub+ch/QZ7FcY0GGN/
vdZzQ4hA43RyrCuAfeKSE8lOphRGJFiQ6aS+dLFMDwa76o/xS/mO2n1QmR/cFVdTb+WYEA2cRka+
bcRWj+g8PVrY/ZVvPaB55EzW1E90Vfv5/ulw1I3ddatfm6scXUGssjFPa/Ms+mTwgF2XioTUMGqf
bAZDDBoReL0CLYFrGJkVa6IDseoCXvazAltZeemxKUUY06Pez1h4Elp8uwj05IjEL2cS7jMASt6X
2WSxbkyEXrERkUC8dNdWApGLc/LgQTX2W/Ya2dJrZZBoWSvIiHfg7cv1BayNLLmT+7f0G6vu4x9A
H57RD+iCOlKV2QAjkSDnsfldLghCM3FBBtt1RU77CvcMmWes6mYKsv5gF8TsjQVQbPWRJtR6cMmx
fpNutzaXUHcUVU2WdBpmjziTJXE2lB09PzB2Ev9jBOMt6V94NuMWkv8hxREt5qL1aD5P/Qq0nj0s
dXwrHjQ33l0DUlkX4FxZR99Gg9jRVB0ArOGh4SZZpwU7+gGMsiYJRpw6ET/AOr35AJCD1+/CQ9V4
fsjUJR8LldFXNUhzOS1AxwM4R/ESHO/fh8k7N2KD0cY8mV396wWfPyN2EZaNZbsXLjjuVH5lzAOj
hE2Y50A7ECErdAK9LUm0aM25tX7JMO5oNkRcdhznbTIdMaZIpTpSxSHI89LPQZGmCE6OM7MrhxyP
3PkYHmfMg3yN5p2E3QkUgwcDuQaomKv54f4RTb5eY2aYR3iu9VfxjFwy9WowU4f1gnMivXAM46Q7
OKbCPMNdIQ4BisugUqBzdYA6YFWvt7CfVm7g8EwFvR1/XF/4aGio0XWMkDDE1DzDDI4ig1hNtw/Y
IqqCLgwiR3JUse6QYRN7hm/Ec0GcgwztdTldLW07J+g8RuHqX4nvmyM2uVddz4qvDxrlyNlk1tUb
LuaDSUK4uR/X/4+e7WlrOyLIGKAglBJJCSQ6+oPxotNv2ZpbZ3QlfvFYm2xp1kaUGBOUngUsgE0g
RVwlZADChwpj5wPaC7wHAWVd2NfoKHig+6HavIvMURQ215frRaVjrzewyS3/YVisjyv3S1nqJu/4
6HtxT1MYEwXobiMZWtDxupVxWxI87EVzr6Cd7b5OTjsgI2kypimKpKQqDUjzOUHuHM1XzhWzboa5
WCy2uGtfe5cH/cxVFcZKFWqdX8sEqmJdLOXW9HV1ZEtaZs+SteJJctIkjvhjrJUcSoEe1rgIVksH
zeVtfpopsPLc5l/e5WZsyHxQyyzWYeMFJALa5Wx79qr37VeHfGLJXS/CO7Y549y0M7GI0ytkWL7J
L5gJmsuktsmTjQWUZ/wXmlD0+WKP5DdMTcnN2k4+099CZfuCi2s8j8QLqD9XNlYIBltn0yzklJQR
Gfavwsv+mdeVOv3qjEgy9sUHZmMmiNREn3IYzcMrrOYX8POfuQfJueNsn/A5xRxhWSkQrU1xMYua
zOz5i/tx/+JNOlJossUyOhn7WgXm3sFj1fVB0tEuuhi2Ln+eb5qL7+8zlyypBUltVXy/tC0g4lL4
/8bpLQwP3udj2vMcMcJcsAjj+61vgBA6k00rOQSrYDMIptqQy2aPMvlWebxyeq3/YkG+mWPumtZe
zrEog6YCOGEi2Nhvh4rtu05WYUk+Prij4FNxtKbK0C9BhNx0RpjzpOtbn6oENlTPfme79ElBM3yN
vGX9VGALaffCn5OjPPzxBKiGrqMNG4mqG7TUyGeU0EteG3400Al4IBrPiOKGoiktrxes/OhJ4rj7
sykJJuc45xyyzD0LL0NrRFI8wIWE8oux+fJkuo3nylyLqdCH+h6HzEMu19guIsUgZalvOZGdzMI6
BeeAzvaXT1QjH+yXV7o+2idPq9UKbYInGnPAt0Cp6OMDKFjm9hVBzh4WgPMoTuvXSPZUSCPZB8iO
J3qOX7aRXQWmZoudX8A44K1q5tJhnvlGAECVQM8YrG3yjSSTYGkW5pf8kHuqzTnZyQdqxBRjcbp5
q5bSGUzBJTxhjwui/K0IAZ5NXi/wJJwcllD9o7vMffGHsNXVnpICfoi+OMlA2Q8S21+7FBPFdU3A
gtZE7TCdjfls6rBhVQ568hsPgTI3cTRpake/hrVQWhgoZyGBlK23wZMbxzBv73L4NA8Id8zk5gPe
U2vGONUzrRYlGeRoSXOwQmd5WIY7PTORropiy4VR9E1dcgtACUCNjyu6Q2f/zHNVJ9/ob67ZJKPQ
yaGYRNAtHEFnv2HvqOOv5QVGolEMpJuJPv5dfDMiSb3a0bUZqljvzz049xPilCshJjM4Bws7wv4B
V3ltuKV3zsmyKcfADzEjMQNBb76AVyCmKFCsBC/CTh2ADHzw0jzTcfyIQcZizeNLLA0tpYfe5vjY
71wXMIgc68Mx/BpjfJIiuuaKBiKoNqYAX0RNk5sY5phejTE8yKFLcVMHdNOl5xiOIpg2HjIgZvKA
DHgmTmOsTjPD2zmrwM0zHEVsibiSAMjidFKZI7Zb/vfOvdMYo5N2WoueVJ+W2TszXmsYJoHVQSpV
3AoAPa6WX3vUWHxTtbkuI+fR1BgLo/hNJcwuEGeC9QNWtJcPdFgOMwNmNiP/mxnXGPMSz9UAF5vS
uhDvtJEyU/goUI/GUkaiWP8uWPtWeTaLWmRZrWUJfaTfqkXyFGwAXXcE5k5HZmteGmbazfrn2dAZ
+xFlYVp0OUzWBjbL+Z0hFM08oENGR9f7lx7yiDPG08EgZZ/MAIlCO/7C3YBYFxLkTfvw9F9nTMb1
akh6HlAzbCX7q4aCBboJLQTyPDx9LiXGbjSdpEvNBfqPuZhb/g+gNWtk8T2unZ+MLUaSY6yHlgSJ
HM/DAZUeNJoAT4jCF8Nv4TWY8OytzhgPKSvOs1iGrnunatOSzC0IQGQk7hDqZIvCyGFhHXx/nmdZ
2kJ2/SLMCZyxyJ7ZmmH666wmRW8VF6KSag1v6cMLo63Rmvdv9a3z7Y7x0hkLMtOM3I97qAmyMJjr
U03ZmwGKwIpsYF8t/dL0ARPrdOiilCI7MHUXL2oAX4LGO3x4G64uMUamEaU0UUvc+n7lOKVp9Ng2
DFTa2RKlC+yJu8/8dK73W5/YnazJgC3PsgB9QuZwgxU4S2Djbg4vOsE2JmP5waFGlYYVtT7HAgFV
1iUsgWe0t2wkpR20M9xB2co3Mqa7Fm60y8yPePOBMIdDbequjKkxKjwgu5a3BqhhFoRkVmS+9PBO
uBHqVMJwTIZ5/IZz3qKFI705DTOSAEnP7X/zij+TajGmwmhpFmZR1ik3/wfd8BGAtwDrjTITt3I9
2a08psQoYF/GYtL64OeCul09YIkVhpFN2hWI+OELMYuBBYq8s5qKkEZEbz9q5L+elczvQ4We1clq
BbrSPaTgdgiQPnhKyCPFPHWKPmTAxQApmnU9WQbSFx2pTvMU1J4/zqf/TQvZ9nxNRPbiQg/OX4RH
eSBqioIrLQPEPNCFyVaisRCZB+8C/OhAr8BZvygx+OQ5GAfVsTMAjYEBUQyrRMu5KXiUvLbU0I/r
37KxXFCQSX9w/EOY9zAJpTas6c2zNlZdE1DH4mX8+ULOAJnRj2eOAzrZnaLPdQPRnYK93SxwbJjO
lGhWYHu7jLFXaOt/4XE4Z0l/95/265sMczUCo25mepvBfmEiCVPSwDh7onUWnjfGocPehrk4iLVO
ryDikGAfYNFLBIQ6AsHdZ2jy8R3J7XaQo2unhajUBzIYwrvrUHicq3sFgjayefTNQVrA4yVfJ6cP
xySp1R6RLP4fa1+y3DiSbPtFMMM8bAMTJ4gSSUmUNrBUqgQQAwmAmL/+neC9XYIiUYxr1a9r0Ys0
k9MDHid8PK5hA5CZQSS6gME/8h4oXr7SgmYpokR2wrvq3NdxtoV0KpC5FUrbCmbXUR2zbQkC2sXT
4HNE8L4X/feJTt2gjlnTFNDpOG7SklhPCbwl2mTpfPL2r0jzj+jfRsjOrGSqnopiC1t/OQKyHB2l
enDSLDAuz9GKWvMda7+NG0+00kwx0uVTSeNHR7S3sX0pSbVQD8bqa2+80U2X/4ddlzztmNdU0GQd
5DsQOm5fwIRPU8yJU6zTTXoAGQavT3CWPnhqHMyzGtWX0zmTqDUevXafhA7cPCw7QrH29fPri0t5
Pu+SfH87BkDEa4TSsApxlETi6MDXXBh2d+ACyKxPYioyuKQt+FsiY5DDNe/1SjWRSgblVPekudrK
TmQv87nx96xGE0mMS9fIqRqZUAoHqL0mmDbCpJGwxHA5B6rmqlAa2kUl1UD/mYnlez/vmBzn5zqs
VVxj1T8UH9aue6tK9POso4/7dj9X4PshiXEQ+koXhLOpQdL6uPU+DvXrznL/+k0Q6YP+O7M7onE9
45m7hpkZSZRMS6fFFeaDhWJ8KS+RNR505GpeBHKxy842wYDqls7zvggK/38HHz954DXn76EGJoFu
xlBUER1+Pw/2NAy5lKoXkfaIh6sDXdhL3gbn4Rf2J3AJ2W58YAyo/JDGwH9UnLFfvG/EW4r2gmVO
uOG/LO9KPiKSeDuQj2S3bW1vv6oH08N8XGGDNGOxRqh1/zPPhT66DMVlUAdIhn4zgwm8nVqtaM5d
LKJ6tg5kt1RRoYZXLULi4sta0hU2HIkUTBjdf0hkPnItDqe+x9KDQ/aIiq1hgCQT6WA0Iw2vT/Cr
X/iJlhlf94dE5nYOrZBEY5iItBQZKE54oHRVSLdw17XOeRI/JFFcn5zmOctHMLOmsKIW+dntODry
5+vCbhbW4RPvoExZ4Wy0cfJeKXXmwdBlSbbAcgJeHpjwT8HVRVYQ5mUwKI30XgsjHjfgQHGxvNsg
eCETm1ZHkZVBW33pm28myvUf2avl20lvd+sF1oSAx9iOX4qdnW/3TstLG871ov/4hcxHaOO8q7BM
CL+wWaEwAZL/APY2Vn7tguANR2MT29zkKtHolkLzAzR6La8hfQ4+f/wI5vuUqZrmsYhjAgexRjDp
ipqEZ5KE627R8/7DyCffg3nAkySyLpV1hraIutu9/JYf3Oev8oMX3s9Vun5oxDzd3TjCtYuhUbNy
nIVVgy0a1drwKVhrRCExpgALLw0stPvDo/WxlDbAhgcYhPBipAubWzWeC3p+/B7mbZdTvMR6Sz+z
43yob+OH7pyJBIrCmrSYD6Q5o3VocRI4czHfVCrbjSJcQ/maSVTqOhgeTk9yCS632HlUl3606ZEm
wE6j2B0IKPfRV3ddf0bOsG4+eNA2CzTfX51tS0mMKO4tEz9jQBERWRDssA+9HvspsYb9kwOj1GG/
Y2EsTVoXXTJLz0oR7zOue5g47W6BxAR3Kmwe0yZKMZGD3MRqJTQ3QR7S4plCpAhp8d4WMGeBSQsb
ykVn7pam22HdU5CBtBQMOuKlLaDghQxuurrY4yIiH1svLoiGnpiHLCMXB05q4e9XvW8/gGjHbk7g
MKIIS4N6lOxNO339N8WrH9bGQFlxvYxWrOPOAU+PqF5hIApbyfjv1oxX+UMOAyKXwlJbMcQJIB0k
2sLJUz/VExoox4vHs1zO+6EyMIL5uOwsGfSwHbr00I0wXL6hAVWziH0eaM3DsKLoomVKsmaIjGJG
L4VQCyb14jlhQpBAENHvSj/Zv7kkE0GMWp3Sd1Z8raha9O1LV433FgMo74uZ6wiF5/StDwN6SKbV
WhhCTGPXjjc8KOsQZHUb8nsJ0D2TRR3cgvos4OYRZk3kWzI7spmoZtS2DST32LX0ii3q0WdCxt7O
cDe5u51mH7WJMMZHbnRwKkgWRQLZvdonQHqIG4iNLHtuoXsmdJue6M2CJo5UVrQx1kVAL4UEawnN
15r7Vvm82J53egy0aUaoaWoBKcIWjscbpmrRCoLOBM7zNJft+aENC2VWBUZLau+6YTvyX6EDfmC1
wLRrsxScxSftAjltn57uW+VcY9wPqQxMmfK5zLoTPcPWzrbmpvHkY/3gFM9fgvMZ+9yduHPZ+R8C
Ge8qN3OpKgwIxHC75FyDpiH7r+YDIMLdZSzNAtbEFhkIuV7PoplrVBY23byXxFtGJAN5156bOpsj
lPuhFgMi4pigcT6HqMKpPbo68VTaGFC1iG6nrrDLT+vRrp6+xufF/ux/GbSrhgPPVMIfT+FEWQZf
sDUltixqPzREu9j67xdec9Zc/DtV8vbvkwtngs0hL2uIaOzbWlEEosKIEemvBfgA7U8eZcq8V4GU
jImgU5Qkk7kSeaoJ1w7zFQd9VRWkCy5/pUH+/DterOrU2TdbhINrWuvjnOT8pZjIZS5FbzSJVNSQ
G2/Wx+qAXI2yQoxv79Ffx7mAM9kMXZ6IYq6DGPXV6SpAVEqyg/SASvj+k3PFZxF5IoK5BWkYVYVp
QkThBNv21XAx3rVfZD4vlTYfvU0EMXfALMVMa9QBQXu1QM4uJ+kXCiaYNaPtdbJbmUTaVW7jpAfX
LTDL7AlPHSJg8sxr9527Coqki4YCm8GuFSYBdjJiMdT0keZpitRWSuJwvRN6aOxtU2QZgYqE/1NZ
avBrmkZXsTbpbfN2YeuG6HetfPvrqUN/BsZWOd+QJ445WkW7JMNwgbiUOO/vI9n6YNPNyMPzgttM
MxudTVVjgEQYBDziV6oawsPguD14oO/1w4UKpgzklbn+1+zX+j5KNi7LkBM1tex/jlK3+xzOEILQ
Q+T37uoEjqmYl2a4hT13Ph4bgmVKOCZpZOB+n4jykY4rQXJPWAC9Mtcr18dI2l9kE5KHFaFsNbq+
enKQ5frUd6DX+hWB5cLhfN05EJicOBumyWYllBI9cTF3q+va93cx+Eh/v9kDugS/7Fr2/tXgqT6V
ybg1wqAkWnbFGayPxxj5U/L6sJIXIXeh+JyTNpXDYKmh6FGEdjDcxUNE6Kol10rspe8T9CsLcOvt
5C+gasllYJl7+xUZ3ROSRDOXOqNfi8IZNhOECB8EcLeSI+jEMDN36Ulf2qgj8D7hnJc4FUdBePI0
5i3ei+sV4uDWtJs+sZOF/RRiGGp531bmL8u3Wsxxhsbl0l6pqRi7PbrpMHd4/+/Pvn1TRZgHSQ6z
E6iUBCji9LId7yVfP67UD6y3XkRb7ojQrNc7Fcc8TlEt64lJLz92X2aOU6iLwYtsd/DeyuWqfl9w
h5DnOPRg+N8nyEBpnnQm+vmhIKqqZwcLRrDlhJIB+o+UndympdyOmG5DdJd3tvN34Vs0g6yDnEay
mcXS4WXw8UBiPVzaEZ1n+hwTYXuqq4t5VS4FjrTedw4oDlAN58REs7Hs5AwNqujE2strVwwjFknA
paAkhKBQtulI3s7cgIIA279+7bGR9ZP77eYK1NNvx7ZSK+1p6LExGwfoNK6AL4cUk89zpOcqnT+k
MNBxHmWtas+wkBfnPUsI1rFGjyJ5FgkK/ZFD9+/wHE76F/98kP42DLam1Zt9oVQWzrOpiETC5ZjT
xgKku1Eg/OJ8vNnEigJmfhQBVLSBsIQvyVjpZa/l0qEZbEd8lmhx5eHyaJsej5htrjVSn4piwKSt
a7nVrUyij4wjRssTRu/cZrsaJJfbFzWLwBO1GCQx5awGQ/8ZtnF0UrdaKLYDRiqOuz7rh02EMOCh
d30nXxsIccySiL/1xT5/5QAwfSn+sIWJCAYkWrUYs7TC5+lgC4vIPVxJaZtL412yV7XOJRC5eap3
5LF3+XwGHb6CxN5hfXUxqVy0uM504LWJyEvooxOenD92O5QcncTTwA6kH05HTBotV2651C+kWcLh
5XZuzCLl9yGwF13Pz0WjDYl0KEySdotxtJF1GciXnnPeU56JGsxlt0oNNirARM+yE1sYPlzET4vV
86osCJfOjH66e0fNOAla1hj5acBR0xRBECwT8Ee1xN9s3lYrLvHdXKfX9PKx4xMnYcyR1YS0oD8R
rLFLbPUYvvJYuWaDdEUzFITpoCbQZfZKNFGtNMkF9mpHD4pT+uFS2Z0X/U6l+zQrxHeoqiDLrnym
RH++f1nmH6KJcOaynJJWD9VzKcF9AGNssNXtLdzMXY00T+X2Nq3hLhx196/w+lssy5FQZFJZY9GN
dNCKxXnxYPeRra5RfKd7A/5VmXBywLe61uSx7UOpVkLsPUcl4SVovQvBZh2rdZAKX3O5q2YtVFeR
bwHlGFo7mPPUFHAHhENFAduTXd1G7LfDTu3rcrX/Avfk/a83/xJ9S2OP8SSHRZMPVwl5Flq6iVb9
Bx1kTAsH1WaOrFnknshiXBYrt4pRU6BZECSRo3euKqPVsvSe6/d9io0PPu+pmO2awNT0f86S5ZFN
qvCsjRW0U0jrnWV7swJjqNu7soU6hvM57u9ryPl0t3aSiZkkVRFeRqWTDl7nnxeqtxc5i3O5n4uB
r1OejkLWQUIlOMNjDcrOFMsxlmvebNk8Jk9OjglyznGiKs0ZJ+cgY3VyUUrEsBx6qvl80xSc/kDk
iSTGQamvmHDXrr2EvMrRoSHiQSKH8vliL82N/8u20+1in7l7uH28box53JyIZv2VRutSuauh5Po9
ePcOQ0mwJI3Y2SIm4m1d+YIHW7w7wED1mOZFqNbQFueqSbZYktPzeU1nxPdDTfbJqvm4fNy3ytkc
/PQWMIgSS0asFBZkij5CYzQxde4psCpb8O1rscpsfj5p1hH8Plg2n9Qo3dmINZjpC7hXYhtd1aNf
Lq8fJi+eu12pO9bD5pGS6j/nqV3AXYBkv0fR+aV9Q+9KcPasnbb7a3fAwrjmuV8IMdpILku9QyGH
F1hSM733Q+iRTO6+fKnVqpeoLWH2v9pm3hmMbMfbR6Wskaj4c74q596w9BNGVFWXLMENrdHf7b3X
S4tckcFed/A0vJX+gYIVR+JsiDT5qgz4ZFVzspS+oTdV2mJ37XBrVFIPWEXOC28V3nEy+CNfY0s0
R8gq3cqjPPvH82awTdDdXghGrSQfHFxvveu++ioYYTCBgV2XqIJYjrPmHTTPmBmA0mRV1+MI1+e8
oTb2cbX1bYULyw3VqE73TIiBIwmN0nloQWdwg6s+WO9AmpW8Fngjz67939orA0R1KEnY5Q1hSWYH
a++j1Oyi8M0HB72LiX36N6TF+gSEVAaELpR6Txdhrmt4hwioTsSy8UIuQqR57tvpzd29c47s8rvi
Oqja5URflBfnsoq31wSzQcvl9owl3IJGat+Gk7jO7DgAYWIWfHJ7J29LC+79AsbTifIw0fVmwDPt
BWss0gi2V/vjRNLVkvJsu9liVRDZe3vec2eTOC6IxsBQlPfmuY0AQ4GDrs3rK+8BmyPjmH7H279P
cC5sJWxllFp8x9YL0NGkeIV3ee4s13LRX4Oobd99nG279VdoFPR/t/bj7jH3G/QtPsdgegGPgz/6
4vahdbHMOLMXL33n94/3LWA2pYkNizqNhtDuLTJX9nStDaEcRIpUwgJjrtmyd66po508ISPd0npZ
VdikvH7iJXZmy7NTwcwV7tvYqqXoJlh80sj5RDAWcAzEASP6q+ZNLAMMYPPActYrnEpl7nIZZZZU
gpLmgJTccRvkuzSypRw9Vyrnas26hVNJzC3OT7UOPh0qyUI3tGqfa7vFWa4UVwqMt/tfcbZbcCKM
bZoBLXKjXlIIW2NQJSq99D3e6oc8dpqlfTHw5pTuAuuOcufBfVDs1dld4GLrBuG9e7RWyd7m6e9g
brMYI/C+VFTpKnaEXTYQu1hRrpv7+s5G0lM5zN2VonPZ59YIfTFstN2W9g6LhHzDdskKbxud4k1s
XhV1Di+mMpncS1Nf2rgcoVvf2B9egiw82npXeW3f141noreelAlslGr6vya6rveK/wbGuCfT5r3U
1AG596EYpyFPxkjHx8IBWtsgSDGxi77O2KLNj5/88h39HPekMSCTtJdSj0NIC7F9PrFXq9b/Vaye
ONY35+ZNPxCDKNaprc91JEkHOV0KO5Rmx9gOBd5c8NwYiT4Vw0CI1lhyezap7b2gS2eLLp3ljjy+
YoU4hmn3az6fMO9bMUgy9lJyTTL6rda142igB3hGF+629GINXZrcrMqc7zrRj+1H6Lssw5wwxIFr
x/LOazTSY4UH+gQ4dj7nw+k6ZmN0TZUljfU9pFGLJQUEdIfLuDBoGjexx48udp5XqGYn8D24GZw5
T3kqkUGnWroI8UVS4DWuq5BEAmr3CCaRCXt6Ejb3tZu1xYlyLEAV8dg0HTUSnKJ6tjUc4st9EbN4
NBHB4FGltwLI4mXpIDSkDLRX8LI09slD4/J9OfMv2UQQtc8JIJ1HMUtOLXTpbCd7vNhVRei05ZrL
3cWzCAaU6ig22vCE77NuQwIve/WAxa3p9mlPOWa4JZhZO5+oxYCSoAh10gsq3irjd/Emgc8/l5xU
dJA84bLr8SyPgaY4bmvVuJnD2nvfjqSEOaB0iyF4bvTAU4uBp1K8WBiDxyEWDrhsRufiG8/CCjDB
q8zR2/IHqE/Oj4ElEfy+F7PWaMYwaA/SbiU7z/TlvW99s5mnyaXVmfaoS3GqzNMZYpBQVv1j8P6+
XaJZH2scNy5Kgc/2Ovbvi5ztKpiKZHCiTYVzK6awDPAEBhVCWdmNKy95WBcJQTD0Xx6kzmBFZ1aN
YokQ93IUiLpEWR+tEvdV4sAR218SG2VfSwlExAnp/hLRrmC3Ms8i5l9GlGoNOnlraBaDSNGQd3IK
wlZEVKGPt3HpLf96PNk+HkZQ9NjY8cjPn816nBOZDDhhKZ5ax5GOW4whofd2MzwIYGjn+X43p+tP
Y/9WjYGmvu7luLxSMXSjeueOpPAaBR10aJvhdbVQMLgniwGmvOpaM0f0cACXurQLyYob9M2bw7c2
DByd5EqT4tKg0IfY5BiUbtDH4GRVAvWYbwv/a8H3YubB/Vsmg0tYG1OBfhxaId14rGRSx8Rws19R
QfbIV3Pexnm8/RbGYNMo13pcZ1CQCgtOy/u3aTZNrP9tdDq7kLtvuiRJFehieB/oKt7tlucFzYaj
Be6ClVk2R9ys+zwRx+BRYapdOGoQJ8CbOHZusc/W1QsYPxyOoDlIN1AcpRS6KvoYGbsQu/icDWiD
wLCnE7495g6oWjDdxpEy90JNpTCW0KOhPs0bSEEpwUJSXyWu4mLFGEeb2dbQqRzGCJKs7JShhJzb
GhBQUhyWaA3FVOivX1gSzeuLnO3TnIhjH6pUHsGinkMcGFocL4I/cfC2BmnQPBIMT2hWMMiWdvWT
3fVteCw08ugOmwp7KDE4ujgHT+UrWHHuH/VskmX6mxjLybFlt4yv9IP2TnDAHDbBhk106wCRQVn5
aW04906dw66pQOYt03ojVVBjl+F9yH46EPUd3kH+hQpD5wZbcgp2FzvzDsvdDmzovZ28IMen2SDY
zi30dLqS657Jg43aGY/LbQ4Rpj+MeZsKrRfk6oIf9lKhDcTis9LN4dtUAPMQDefm0vQFPWovuNqZ
SBT/f/jvpDfeazSb/pjKYl6j1urPV5HeU3SLYrgNGZCzszyAFlV8+5286liHXmAo+6UMeb1fvFOk
/z4JBdS667WW2riCfdrWQ+bet9fZbORUMQaA5DyLr8PtK62P7zH26e4MdwNrTbBFm5+WmP9kliVb
2CaGIXNGm1Zs6uGMmY3DGvxw7+9nB4wkruXnDqZOOaA39+IaxrcoRjHQxsa9doYo0X8JPtRD6nHQ
braBZiqBQdVRqzEynEFCsW9dtL5TMgDO15kH7m8lGEC1KLm6EUGEQ28zNlMu0TbDbwmddfknqrA9
of1YqEpitdTKPG8IDvH2L/Kb9h1hqPJrWCwSn/d5/gEo/1aN7Ssbwd/Si2ODt+IYeODLA0L5j3Bc
6WQZLw8xW3WZ6seAZCibrd5L0A+kBofLU0SiVRaj15ygQudjh529L0ryBdJq4ZE2935ybHE2wziV
z2AhHUNJRhnyBx99BIAq9G7CN+e9iNQcWD92KoZBREOrjXCsYS4YzLiSKKhpFYNjk/8Ahd8fjoHC
zARTQFJCFyQnsB6YpA0IAROSe07h1/bqC3NeT18nMLtz7sKcTzZVjsGOAh501VwgF+YC5DXf2oX4
cf3gieGdIYMbQ/8fQFw75tPRIkHzq16oNXrFEnw1sMb6tKeFo9tcTDXVjYGSXOrjTD5BNxDWB9ig
diHxL55ivPNjsETXw7Qo6BN2IdmjirrEbbKKZx3z7sjf1sFS7WpVlTamAhOEnWve8iNdoYl+3MAJ
s2xc73j3sLKbtbqW1xgZ4JwiR0OWelc/awIQH5Cy9qR1tLLs0jt5a9DkceTMv8nfOjJoggKu3Egj
TnKN+mJfk06grQ0OMkygP/zIa9So+UvuZgcTJjbCkvCOVi+KVgPtKOMVOoJuJHNYKIXphN+P/ubN
jd3bbMKVGz5wrgQ7ZykW2oCCMT3XfnS8JRr+wJiwFx5puzvYhrk1ct53ZBAm7cbBuCg4XzRMYCmn
ssDC6auNpvc3yrMfeei3wrLd+x+V9x6xNL2ZbBTIOUBJDK+Cwg9v7eEvH3QnGxcz47wjnZVmSqKp
KaqEOFNXGbfOSnIhTKmKweghcYMeAFI6r5q/goZohiUc7eaOdCrvjyOtTTWjYQlYzFZI6V3JAQ3b
zqAQzX4QvZWNSToL7Sm8zMqcF4bxXEPWFOrxaUw4JGdF3A5YXguj9Zp3A23jBe/az1nnVARzG7Wk
PEnKVYJ1Os72o/P2HHCedY6mAtjHe7QiWcsgAJko6vqjWQJRLcaBXIxgYBcNR94cgk7FMaYhXNqy
Fk44MrMibYQO8L84AmY7T6cSGGNotLjHNAQkoJaLetoHyakHBAK4+0bHlcO82KCSasOmhRzE20ew
Hsb2wTee4PpgwJ4jiv5k1vOZqsS82vFpyJB8uqnkABgzT/LBeIarxMtzzQZMU0nMU91UZYxlnSMF
J/TwSVfQa6s1Rf6YrMDK6vCZyuecg6lE5uE2jfZSIdWBz1US9QCHjv+ica4pm0m51EWcah1ENLRt
Dr4jvHHkkV/RufD09XL/W3Hsm90JdC5KJTFOPQ5wcOOTZ0rcLbscRGBz75dqsM4d1Qa8Dgm4fVYL
m0eJP5vqmnwUFsCzc16VMHCaEDgedVu1DwSYsHFPhwfsnOWa3WymfyqPubNqk6ZmS1HBOUpH8etC
quUWjZy5r3b2iOmbxeoikecyJk/7T67Nz78ef6M4G7Zr11Edu4EKdzoswKG0d7wLPOdTTfVjL3Bf
Dpks4lphsuC6u2JV+5nkjw8LLMpEEzDHBHnIpDOXuB3CQc5iaiHHoAe/nXcwnZ1Pev/5k+NXzGYJ
pooxt/danLGTU4G5gyJbWVx/a2+f9+/TrGM4kcAG72ML3nlszoUyAR5AZXEiGFrd7+hgBqr6aGzz
9x1WSa55hU8O5rIR/Fnrx1FKcIgn/4nbK8jDWXbES1LatBQb/PUXR/u9jpdI56JY1x5Uzc4ycIYh
38ItOv2DW/a3obPTXnEWmpoQ3cAdCSrshQCb5kfkvoHd45drX5e8J5KDhexgpwL+5t5IqGtRPZ4e
9zxSXh5KsTNeqWRUGfpYqJ1f8NCnbr64koCcIqJERG1But2keI15t5l7jszLX6Rpr4A8gJokdviO
i9iha4l/YZXq4gmNLf/ldWa35ohtn+tjgRsARyPwJOdQYpuqhj3IS0DVJw+qOI8luygn1DqtTOTb
fdO84D3+jJ7Sx/RwWQKr/j9cBAZACl2O8rKn4hx4a8fgRfSPlpdIdnQh4Q71ohNW992HFN7lY6N4
owpH8Gze0BgpEG+789WD765Wt/k1LicY53lh4/bSPCnD2YCGHXpOjkEQogp7cRdW4j7xlghwXAOT
CRbKvK5HVbl9u/DxskGczit7zBauJ3DMxumteUFFnsYjoNxG1Apa6jeUfvbIpvPeltm05lQUEyqk
eVkM6hnXDC1PoLBCkIw8aoRNko/mhpDNG5ZNYOUJFp7Q7So80hkeuJiMS4Jm2ziSJSgKogIvc6qF
79suGogQStDGA040caOfvePiswF6qyWtlg4Q19jIGCNHjf23PcEE4qNPXjfnX/C79sPrPnsqKL05
dyBrllxgetiMh5Llht4bBuSn5IwGFdUJT+QL3jhHT57DwG7RARvKSRAUip0oPedujFZ0Xp6Ya6MM
pgy6YGBVDbVR+PrjQvGf0VjhcB9xnmvCLsWRkHM8SSXkVN4RvRUIAA8ZCrWhs1vWRHUIao+2ay9S
weZlBXjmYjGZhxaskWOqQPSRtql4H0tsksKr0C/oek6/fwo9Xyc9Fk9s7AfMBZDrWth8Zh3hpl7m
ajgTu7EYyAF7WVpl7c1ukFhql5jSWR5otge8Cm8PGkZ1qLlyAJwTM7KNQYIiFZZ8gdB4WTvOaVV9
rcD8fV8Ix2W3GPTpTV1NFHohnPfXxf0/PVswmR4agy1SbZzSkOZcvKBfbiO0aKGbKXQ5YngQZjF+
SivI4dXSIOYl0JDb2fYI4n4/bkA+hAZch3NevESSxSBIHY5VZdCPskYQ570H3W673GGoU/Afarv3
wQjEMQPu/WPinMFM9bS8pa4wvFotRwclXrRkkGLhohW3dRX7GfP3lL2K8/3o7boD1hYDMKMqDqlY
UdtonfZ1hJFjhzhPu/tCDLYpKNT/o9062+AF9A643SBN2D3+fh082xbeuA/urKeCkW3gvIm8Lds4
aF77BvQoAkClRiXxSrY7sAP5CLQKQnf8ggnshdcdPm+jE5lM+rEZunMYJqF8OC/F0X8YNm+gLXAv
znVL3bH9HrwzvEbn+fh4IlP9mZ4+ZV2vWA1kOvEyKFp7JOqntLqAF5ZubKOcihx7mcWriUDmvodd
g0MfLeoCRiqRUQEOscvMvi9lNmCdCGFuexIp4HaSIUS1xcdw96+ikMmfZ663cdHPianjz1PWIycd
3fbQfwzJhnIpPtvVM11McF+hWSoicyKSud9KlwunWoFIjJ5mpBmPv237HBhLUJTYVeE9ca2R6vDH
vZ4IZO51ajVVLJ8iBeuuPxdfL/+qIX2iEJvLMMahUsUTDG8Nd+GKtYwX23+THeRyFw7PHObd529l
2ARGlUYitujhNqeks7EtBF09WyQ+dfTQPsIv+fULYld0WRSvE553p9nkRizEV0WQIHl9RJsYbbtZ
PpKNSd4izCDyCKvmo/GJngyCYFTt2msiPhr4SkEPiYWy2GT2qB/8GtNi2AYZfXCPdhaaJyIZAKkq
BUR0og4F15h537b7zLn6sSMnRELECvqOlFbyHPSV8B4FziVnUx6VeVEyFNxkkOi8BEH8GKQLDy4n
Gmccf2P4Gxv757EIcsFLC3BuhsGAS5Sm+iXNcRU/DjQBVwf3rzr3IzLoop7qKjvTpydAZ6HngTXA
fyS0BoVdcDxPZd79mnw+BlcMMz9F5w4Ws36/Pln25RHrHnkj+/9wCeAlgmXMUsXbUMCktW08JVKi
SKkCjd4RP44wyuUj3tJVgsUxT1hwx3PF58Me9Vsi842kK8gtBipxnS3f2yWmhOB4tQEtE/HSAPPO
3kQW872qU4Ox/BqyMEXhvCMn5e2ALL9BbJm5mK1++vy8byCzRF0YA/j7OJlvFqrSOSr1BNDsfDQ7
jLzkjROBG6zsscdiSeQl2ZDe/YU95os96udfMcmeaOixGB9TgjeKE8dScX++FN8/h3kprK5QpfQK
/Z10MXQkX+Z7h5fN+Qc7/VvI7dJMTKguzyE6bqHzJV0Ur1rlkQWmN1/QlHD/cDnK3Ex5Igc7iY16
vEAZ7QPb0+iSAY2DW7MzX5PPd7OniYhCraI8ymMF+e6tntBB15XTkUWLtNF9XeYTGd+Gcis1TSTl
2TkeizMODcV//If2dsRYUuc4PO9k3lv+/jrqTy+yxdrtJC4gaC3s433YgAV5Ee2fTiLhcf3/w1P+
LYrxH4s+k9NTQo0/uPV9DzbUQkpMdN/z52wdHZAV6jAukD2ghyThYTNV5I6tywyudI2Zh+L1RK/e
0Xv3luB0oZEkQef7ijLTUcpQnr3Mv3PfGjP40hrRdTSozMZ+0VdXNHSt4K4Ij+tP7iTJP7w937IY
aLkMTZmkBWxzTft2PQFNoksfzHQuAkiw5XNU4102Bjm6siuHxII0Jw6J9FS/LL54DhgPOFhqMU0y
GznC8PxhTRti0FyLZW3FOgObicrDDq4sJhOlXcSx7yV6swNPt6sEO1UjTzjwYijee8oSig11qBf6
7Sth+7buB+8f5IAx6be3zgFVFe8rcdVivEprOOexnlKjl+DimYgN0UREuxPuw9UsX8kEGG+Jvglc
NVacncXbQ3IMiuX7h0AQ48OhwzCTj8EKlOZA3lHYA9ppeTnnWZ9OM7FGUNRE0BcyKmoK8FhRLwoC
hKs7oreD86xQS/4DNyZ/nwFIXemV/DpkcMwtRCCg5KiJ+DnwxnLmM8oTMQw4qsDgUKNqvMAZNgIk
yhFc3/9KsxOc5kQGA4GteQqvqQVVsNzCo7VTdNC1a/MENv8kiP3C4Y7UzQLgRCIDgH0ahVgWfqYf
R/ZrB3UqK0VC9zbLyXvJ6Ie496EYADw1tZGkVq4gj1059Ev1myrDOskFWFp4J0lP6p4sBv7MMco7
VcVJNpDjeLGjo3SKMI33ZnKM72Y1k3tFt06MKlbEHpLCuR726B3l7f/kGd7NE5mI0Iqz0RU5RLyg
lF4+tyQb7NL0uGjO+Tw3qJrIkdOyM5MIcgZ/fdT993wl9OSM5pGSd2jzztO31d3cuIkoy6zyS6jh
64AnEgsuXXgVHaHdvty832xKbCKJKj2RlIVCmTcmJJXu0dne+LNvQ9guPFx7/cKrws4/HxN5DEqM
13CU2gKHqNw26gaYNdkZ9mONTRJvGCPAFjRe0m/WP5xIZDAjLce+xsoY5XB60QXMpqFx6sk65K8p
+Xdv40QUAxaXDFsGrgoOM6Uer4E9XmjhxCwNqjCYzKM7nzl4OOvETAQyiFFewtMg6BAo+vr7Oth6
KHiND9ff2Ij6f+gR+PMkTfB5yKqFlSayrLJxUBtaoYaxbLgzeboYPYOoT3HptPKqzh3zlaPan8Dx
Uxjjz3RVq7ZSWuJWg7a7d5DYwb4G6wk1E/yP80LOZKJ/CqOaT26BJbRljs1XEEbZ9cZNFZPYWaKz
6drQkhBP3J/g+1Mc8+KXV7Vqxw7irtWmdgZbXpV0g7BjBJuTje7pnm5ycTgH+qeb8VMoc/Pi8ynP
epBkobcPIUtnYS3adfDAGYXdeaPA9Uf/BJaf4phrJyWCJXVNBWMB+ZdOzr9EdPQt7uvEsxHmvp2r
9hR15wbg1TkeWDbVRxF77Wz7vpSZhM5PVZhbNlSg+1cNqIIJYNFOz+4lwkTEsFUbu5HgCfDMg37+
n2/zT3nM22yYSa0LV8hzlG1QHVKBjAESVVz44JghG54MI8h7Kvn2ifK/qmeewf0JTj/UYCmjC7z9
o17i62BeGON3Im4WXJrfoINT3TzeGRx5HPtmAxMBkzRjQU8teDn9ir3u8cxDW853uTGxTlCijdKr
VDRQCGPf6+Sgdo4ueNlLgYifx4Q24+n+PDzmXRa0k5GPJmS9BI6AZrpw2WL87bb8i3NuM/7TT1EM
MBgxWBXMEAcnWARbxprHGHJ4aZqZxOFPKQwexPlFrS8mpLwEx+blfXAtMharxql0GtHtXVsnb1jb
8SC8rYO1sA3Wjl1uKbfIwvkXLsHP38Lghn66dOgNp4Z/0knj/5UulYyASY9XJphJt/0UxCBHKmZm
Mw54MelGa6dLloZtGfZZJw63FYWDhbf1yxPjbKQkutZRi+QhWTtFS8zN8DvlTanwHkqVov5EyniV
VKXrqFli+NMxfQsrDbcH4vuJjh7gFw7w/hl8/Tg+ltr4XIXYUC7iOx37yNVItQHnYoTGK1d7auOA
X5Cgl+oO8LIrsK4yRiDiC84QLc5xudqgzGnYjvRoYQCNc+tmMvc/dWN8ALGUr2JGTxKPSviOJixQ
GIMBaedjQclyg6Yd7mvJe8dUBlOMJqyjsoN6DuB4G5A86JY21yfl4LD6/0j7suXWlRzbL1IE5+GV
o6jRtiRb9gvD3t7mTIrz8PW90n3jbinFVlZ016lz6lTsCIGZCSCRwMIC5U6CutT8ZoIUzHFfZaOB
bFSTGcbiJLvwlKgAsNwyI9KQKM9Sj6OediK0ZNq/as8lakgtM0cz8yK7PS7KZVRh0fh9X5NI+2xN
SEUN4ELaJqH9WOVZm0c5jCkXgqbXiZcEzeE6Z/w6y9XTFMTZJay4rsMqstdCMbRVdDFrzcOo5sLR
3/Xl47WwpNFMgDnmYuty9btnncW96o7w3QqGsKzZE7wYlkt3AGJ6l6qLIkSRodCogznctnbKd9xk
rGzdTGf6jSbQ/MLtWEUy6PrFo4Ji/lmpwLSkG3uUn2rDC1bcocrtwS1hvmBbYkSGLKdBUw+XuVKL
4wX3iYj6wxbDMQC0ivBUybYqCC5aQO0F42S2oK7KtwxnzLhfZMp5CHnSJhm5ytLGlibzuDBTzZIn
5jOFdZKU++B9hKRtBTmExGAKLbyLUgfJRIRYjBXxxDE8cPcy5Tj4ehozEUOvAKV53eroGn2Rd9MH
smABamLMTBgrGKBZmIRuwDOTPMCAVthevjTjQKQwy8+sVVEuRFOlLONkiOnN17O6dyzB7lsbVaLJ
tpeNzHockZ97tInUY6USijFRyFv2VeYR36+ni8G5IG0YMF2rWprgM1guVeZ8UJY/pnsJg1TKulEg
mxl2xsU3QSGSWD9ojbAeO7F5hwzOO1EAbxZHo/+SYoirPhkRHLeE/GfxLNUmw6r/h7X8k0GlOjqd
b8ew6YnzWg9vNnIPBrv1bd5+/wmhUhylllXD5EPImcAza9PLTKCBdoACrXJM4WX5fmKm92rxTxwV
3qhJL3L1iChgvcWIwa1ZW2TcL2vrWFIop6QouahMoAM7vl44w8essMeHP1N9Ir7+3yooZ9Q1gpbw
FX4/wdQj0eJ3aHUDqIch5rdy+2izKEdUFt3gD8OvAtSfujOhvQj/Afqz+dbNfFdGRr8xR4xkIePx
fuITY5XzAdS/VVKxzahmvlS1EO/sMWXXxXBkZtqXdVCUU4pyEEVLMlnhGRc0EML7I1jbngKw671j
Tw8rzK34YdnV7Hsds8A4WYD5KrSPWCRS3zTqhCdRaMSbZJe+c3+lfevldoKmpkO8ZAELxZllAvKg
CTwI9yUBME9YxdXzSJMBVxfKSkAoih6j1EMK+COozH2KglWw23v8+mVhYjDS5k3BXLKLkQYYgtBu
6s3OPnXugbUBM1eBzEkcx3OqjDmLMrXraSZzatAECBca8zxZcWjoILm8YJgd5l5j2lu/HGJL2fms
O2Fm42Ueu65LgowhJTT2oxm6NCgLHae9Lz+6N3+zWK1+xNiQnxjeee5OvZFEOQC0kwfTJYSkysGI
7/io2wnIfsFt2BqaWTmPDWUu9ANMX9Z57Ch6jlTqrivSUsJlAC1O0Om0LXO7E4wpwCNYBFThpTMl
wN3rabfYDorRuSfUGZh9OzP3EWADHEgcMdZBEmXqE8ZgGCrJXyA8Wgm7r2HZREa0RDCmcm7mgSYa
0yanfc/y5uQGohwUFq0JnAhuGI7/7eS70muuT7KF6vP6EdlIu1sLXumFhvD2zDKgmentms5j6Bs2
l+PgeClXlC1iJR9KEYKsEYNBy0+OVFur19TYK+itmYyFkX12+Ddxy4fmWxwhay6uOMLBoKkG/8Ry
XDPY59sPokwo5vW8SReCfqztYLdNnWhVmx/BcmGouzQ1ul1sF+iGZ+G0yK/e7ffVNlCn7PehLwcc
tiGNDP0l2UCjD6wznXEOV1utcFTUobV6XfOBrB/Xsdfao252vaPvJKM+grcxt8jE+lVcsFzD45Up
NNghDxJZKi8KOWBh1X+KVl8bsZOZsoJR56JpK+fCYiaSWEIpLxH26SKeMizVqrwFJjLuCKfQY99w
H17pHFAamqRIEiyFJi8Y0B/ZFGXiH8+cfTyGJhKKZxbe+Zfu4VYtboVQ1qEAIqVfKgh5Pe//Os5a
M0n3HlqR+c7IloW7ddCZDNju3kMPWLAM90+Y6Ynevs/dbieusicEyc8YJWysVpGDaQ0YJM96U/1m
2R99IjmKK08RRBhA4cv4RAuI1K8v0tbboWv03KOr+OjuVgAZTKsVb042OrRXASieHp/DTMiGPZI1
TdfgqGWwVd9+wBQFslBVvo8k/eR0nSEvp2X/fhmNdFnsF++smu/MI/JGHk00EpRiU/Sd7uMGyr2o
NkCzxNnlqjR1M9wF7xdjeK1MgWG8MxGjzulg1FRFGWPrsdbbVUblRRvyIpdIkxcZySWZ4KMBDSzI
Qd43OO0TCsCss50B6OESwK0O8C+gSoiMb4UGderHddRLR4Q1vAV8FKrNpeXvd5+9UditreJWPHw+
Ps+ZDstboVRsrOShz4OfVILDgFJjHhjmMP71Lc/Zntcgk/r+LpZW3y1LTF5arTB26VnJDP1iPL8+
/o65c75ZPGV72oLvFk2J75AIgWmxSq3oOXj2nzxjPOe28iZ9LY6PRd57rduVU6YkgNdrjMtWOmKG
0scFo+m9KnBYISJRFMpeb5ZFmUsQC3VayBBi6fsP5e/LlIKfBKnn58druQ9bbtZCQwfCOleHSuik
o+aG+5cncbX4fiyApZw0eHqMLqrP6ZAw7bmPBs8n0QJAFvBYydoMq/6cgoaiZzibGUAwloUx7aqg
6QKn0swayZgViykdsXvofAQklwzK3h6NBel9Wb9gcJFryuaBW4M+IccARNFjLHp2W6/kUxa5kEBf
n8kDMY6M8PWR9vzSBCF0tvUS8+mNtAzuTodwFdrINTHOdIa/4Xb1lGlmQZtHcYLVd+foU1nBMofl
YLzA59pPb5vC26HvOGQV7+Zc382eU4aIBw3+mOw56aeynL28PHrKAlBocAoTrvbVz/hFdhzMj8zc
76y1XO03ZZLiWCt5CzYEUsQMkEB/TQ+eMT3bdvb0KW0IDY6p/2+qiLf7TNmoJKqdOqk45dp2cusI
5wdCWcN+V1n6PFPegySV4yUEMsh10R1jih7FeaDxOFGYzxe/9lyM40BfLVg8l5E1Gqya/Qzh1K1A
8pK8CheKKFAbfoJA0I6ALtCDDr2AJEmxwOeOXHbu5iaecswc6axrvVonFRAWKPIBqwqxqMpuLw4v
eelO2Hyrx/Vz+kEw/Kw04lxcdLOzlKWqU1aoGEAroSoGFvlkWbrdcngrTP3lL2ruoIA07M/Tqdom
2GXde5b3qqfZqS3tGA5/3nyulk4ZrdCEmBGR4UMS1Im3TucNGJkEPxltNhsRQxlXhYV6PPcfVC/m
r9Ar0ZTllrGS8XIC0aX9ChQIYMKFW42IRznw9bD8xExq4Fa1KKsRMAiouFw4LHQyuxyuiTu8r2rg
dZ5Jep8R/rPWRnPZyCEYnXx/giJvEZBrRodUMTDjBDGOnnSG551BUd6sjeay0SoM3RAr+CFtW67A
I2AYLvDqaJcgrKm5HVkq46aZqeXdSqQCziJMkihpIFFGJvTDcRNv+fguY/kemtGmnppMS3tIuFiO
vAwMfkcG2uKBgGCElcmZv7r+qaJGOYBIlCtRznFcnaWtakMwrePvlf2EcYMLN11mzsJaWCye0vl4
4Uos5QVCPYsFPoFYwsBMmL8QojieZhnGH2PTW3gcYcqh871kwb1ZVk/T2qSiqqVjAcGvZzJZwHF4
GH1xWoCb/M/GxjtsdVhYuZmascnS1ftk4K3mUFYfN2ndSz1Eg276STF5QmsK/74B3scG3dkB6ZNn
jTUlnnixu7D2aqOpizobtRiJOgjlCGgfZ3sEhbHngo5lJwAewFBd1hIpVxOHSapLLVzNeq30JsiQ
lqSkwiS6mXvbXl8iNNFNI1daEmqCdAzfw4PwraAYsHjH/AQmoe4vjufB/tG8NoOOGbdcIkJfwo28
T3bo3tu2r9WGt7480J41xssLrqzNTkCz504xEGFvbNV9940qIr3lydf/bYdpeps46PmpJfYq2DzI
pwyw7IAzWTRDW3p5LGqmxn6jrzSpTYOZZAoYmoknBzsA9+l4g2EYkQl1PYG6Eer6wzKR+wLMrUjK
G3UALqRcLuMZcXHSvdzsOA+FuSUYpnSrX4MMHhVp/X2xqTPj8WJ/IT+PzplySHEcyFXaYLEJJpir
Bmc2C+vFOYpW65a+AaAaAHgk2Q24F+xoba0Py4P5/v6GaGEy3zHRhWVKROCjD6LCk1Aqq/DC4RZQ
ML3qa4HHhMe7HQY2LH9a4/vx6llBGZ1t1rhLHY419j0B1WlrI0XlgG3Fi1w+M4Q/76QhRt0gv4AR
u59IG8JRPv4A1mIpL6WESZuPsYRL9etPwpzvyDO2kvJKtViIPaZ6SMcYZmuAAQi0afbjBTDid8xn
v43fh6mJMF8Dnk8O1g6mNExg/Q9N4KMXqIksjL518S5qXjD7utSXnJGfGKZDduhOXXROVThU3UA9
Tvbg6v3A+W0QxboOY8038pf0B7wkDAnzkd2VCOqJsuh8NRQnKAlnKiZnu09vbzzI9sicR4sZtM4+
6K+EUepfhXHt85kmoT3mTKhCSI/vywkTs5l0u6ydo65lbmgCpR6xrHWUW9NasibNsphxFms9lIbn
mBuYhrxKAp4zYN8Dpqh9DTZaiCPrp1/qIHx41czHOjkfSOoqnumKiHFnvzWma52IdThTKZQBn7fS
PUwZrvSnXyMMX34z63Ek7r1XwP8vjMbQV3K3KPoklhEXW1sr1ZBu0gwT/b1MSbOXxL9l0XD6UgMr
YRBE8i9aCUDY4szkupp/M13JIKu92rqx0iUQ7Pu/7+KPDrNrXN0l7PMLK3VfGcfE2jnKroqp4bXR
hyx9ubVEVOgdwRvs7H3XstrpxNlo8GpZ1P2Kim1ecsKCvHmtLSlHfOy3rX3xrNp0ji+YWaZj6PcG
0y3azQ6dvqufH7AoMSG/82+oq8+gLttB98PAr6CYGL9MOu18z2k9Yc3Cc8zwsSGcuJJDOZEkkto2
9gMYwLqzSrhiJCbRyZyvkWRAQQLUmbn5/GyxyEhmehZu5VIuhe+71BdHrO/1vD2rTrudnncnoj4m
M76f816kCq9oCicJAt2u3bVdKfp9Kh/rFUpghaGMeOAvXiNPOiNUQLj0zRqiSG5L2tBFDBRTBJRc
RE6nDk/OA79QOSLRuPAG5vt98n85Rjg2e51eC6FOrmvDdKF1hfw7Xvqj/kx24KNeZz/bcwSQAVIJ
1rj5Dwj85kzxWix1cJJUKP5lImK3jRVGpHURJK+2f2yM2nJBZ2Fj5BJUhhF/zb7Cr+VSt4NUtNOi
HzPi0lQD9DyE7gGsWBv7BGYe5t06F239k3YXqzS13PmCQFZ5BpZLfEs2q+4EWiOWoNnszLUgKijp
skQOWyKIzNABNaGDzCZoAzHMwwDcR2aTJJAf/J91E9iUW7cdS1ojtWQfMf8kJSg18+eb3d46a9/X
66I8dqVfurTGOwViKuusuSoKjyoQEZd1+BLEhmWxdvK3aeXRwijHPcVBK4sCJCJret7KSBqeF0uu
NCbdUv6Y1vKVkOCNK/ztPqNT6HRa2ZP5lqcAlZnom2d9z+z9eL0DlBMQxXLoRhHfg/y/k9mFO7xg
KJ/YG6zLce5EJTTIySQXj1IvdaIViGbaIeshaJEbW/0sgKfOCZCpPbBscC5Cu5ZEHarULTQ9biFp
OiDmXKQmRgc7HRwAoE3wciR/aUCZGJf/nP++lkodrC6MmTqUg3yMdWNMrMzlGmRMJszFeyY0GwKS
ft+szDf5TVqZJIVMwQOSlxfobqKuRf9LNcoyuHp58DgUwA4ZvBE6sm5dlmVl+QZGlmIUidkuMx9E
ZKP7eNGz3v36A6itjqthsRhSfEBeW+UrKlbcu25uNi3yfrglDdV9MzkAfcLnKWbt99wpqwQuhpXz
Kk+PHOD0HHKnUEUSDpQZ++1r8RI8h6lxOvVvIcosDK2aoVPREdX/k0edb5YBlNmqkLeOL4jsQt5U
rA6MzIV5eQNODbm/0dmsekPfyOAFK+zQHYHfXor/C3g6xoCKgiRhLJQuqPQTP+i5hFDjqMcU4GNO
MkL1uXfkVUPyyuOy/3p+liaDDKVinPWMgt/Ipa62rFJDHxB1FQ85sD6i8/WMQcX88WuCwr1InnT8
k4NXbzV9rJrtcuH9YLj54y+YQa7drpx6/mNAMshzBHxBsJTf0Ev0hcaU59eztDqv69V34IxLxqHP
vZQJ5FOVAQ7Bk/w3+339erigOTYDauXYJ0/RUbCQzB7XmUNeys/1OnTl98dL/G24pSz6RiC1xDHN
oyDtFtAyYAX5DKOf9oMVLbnOXpwy73N18HeHlW2Er7+5ddQwUcFsQAeZABz6+FPm7nxJgMrrChos
BNQOb6/gcVL4XsvKxXHBWRUuQif+XvC2vJ5wNzmmoe1NfssdTxxKxM9MDNJMZHMjnLK2KV3oeA1D
uCiYsWD+fdmTPPvFHhY2wP2g710yVkuun5uNxzIVUdR4YHt5IJ2ptI/WatyCqwb/GGimsy12l4Nk
x46qGimS3zvb7GxUjM1sz9jl+7Q0JZfa5eqixXIoQG7Ne81btcaIVXBu1qa4xJvKOm45ZIdTx3Br
xz3mluMGboygIA69Q2rrCsBBuZua4tPj3bh/1/1+FabPYSPQMk8nHLSu8fNQEoF5U/+Ia/1ZNlcn
VuvXfa7yVshdoqEA7ZHGQQjertkSHkU1zuuL1YW28pS4QMZqT6pvy6PBoXHagXtD9vgHjXbCxLpL
7rSNfAlQjoLCyyKP/3Or6no5dqmQK1iu6KOStP/akxnocW3lPuCwq3BgnPp9QocSSJk5V8pVmHWy
fxyqZdMAWNd9t1t1O9nVbpcdJxsDOPFoF5YMufeX2K1cmiY47y65jx33j+vkZ31OdoWBQQm5kXz4
zlsSEWAEylckPtKfnjER4sDy4LNW9m+jVUrbtbRIMXNQ84+FbHC10XBGYy+esydcGfAij5X4HnlN
FqtIqsSDt5ZX6QphG7R6w0nh4riWXP85fso3vj0asY1iuSmtwHAITBH4fAN3Akb4PetI4QfA68PP
4++4v0So76DeojzQ70XBL3w0XLlJaRSqLWzMxIqsyPmJ7QYDlNesGSP3bRuUTEqjtXCBASNasDha
aQEyrGHjpH+OTpRgQN3W6D8k0fhUnKWwXo1vz8tlaqufn6P1eUIIwQobiCrTjlWVJUDJRJ4Ea5Qn
14MyqP2xXqAD3XkN8Pqfjt0+PGc7yUxWmttve95YpXaNYFVa6qvmI8bslVXJGxYLgs4TUdSn6GD5
QaBGvgUg01szv2h9AyZzWB0ZqrmDX7MHcOYidRsij8oKHWbWrSOxwvMY4Cli9ZSwJorbqlTjBUmj
Zi/tR5cg/6Ds5Z9PwUrt7rRExkpltiXdv+d0MKX/E0ujNrpELZoqSxZIQFgJ1ijFxqZ0FAeRA4tF
fc7AdEEG87uIfwi4NG/3Mxl6vYgLyOpIce25Wzrisj8lH0diVwaqqWD3tw/SW7FHuhV1zS+oV79u
TRbm6v5RTRZ99SGUjiWXkRumBB/yusZYusu343x8bNfr9fICkop6n0P1FHM//j3WpdGe7OzIk3dC
+Y47JWfnLoht3akZPA/e8SjioMfkdlswQUQK27aH7amGv80BY47MILZ6RwCL1XdBWHBZpH6zO6CL
uqShZqTLOv0oCOvWlzlfCU+L2Az3pRGfBVNbhWZqOSB1M1PcoTYKvrnxtJesdJlY9uVllTif6udS
9WSrcfRlHzBjyPvyvo7mGpE0a3F4pvK0hvh5FXOdmOSn1sXsH+3Jf0fxQrJ6TN5qvfTEBYyb/H7r
iTwJVgfEvCLTiJshy3k10PP8hA72ANM6fvqv/wBrd1e3wKpEXVNBGIbcKaCytwdcRGTGQxkWp4t3
bgSDi9fKceFy62rE+49xeYh3yqQhVyIBoq7glX/X8RfHWZ/x0VCeAjKDB/1uAcJSFLd6o9v6tak/
tcuLZD0Wet8Vpt8Kpa5pdeg5FBggdDschdOX8xUf0slK17w7masG1XPHNlUXvRcH2TPjbskQT3LC
twYEJD667FQZ/ckCT08LiZpaVCpNqk7CKva2i/O+dbPSSBsTSRVrstPQUCKDM6a/F3CCo8xi527l
YiIqI1r6pVigv0NBxQ0KDGg6/xtNXb3+ym4RoqVIq07ivv9R/xS7ctd4ocMDlhscs42DSZvwKubk
JLvAULeyG+9A0YxL9JQabyY6IMF5xoHkEFATznwFWfhpKbuCE+1jRh7m/mWsY6zK1ZdSl015GUSx
CvCl/L5yakQ5hKJ6AnBas0LH93yH30n7FGTlLeusZvTzWjJdw+sTxS+RpahO+lIwo8AccAUgQXDG
kD3BiBxEkpboFevclN99s14VdrEWPfJefawzMw4QOwCqWfg/UVWAXr+1SWXKq1DU4vrErbaLfXyc
HO5zD+C4YmbLhtSc4fsaghAz31oAuTMPBmukZm429ufFKJ2f1FuCbUIG1ilwmOjcuV3SSNIGTwwV
ek19XZH3Bahk6+YEPlfvGB/kwKjfVfeg4bm3Vy3h5fFu3KPyoA861FZUYMmc+Ju3u9LchA8HOVXb
5jRCM5/QEStZQm6W2zE29NPl40fbPctw+5HDmyfZy9aaHdutUS9lT2BwfN+n2Mmn6IKGJCWn85hr
dXswMp+Bp6+u6tNo5sdWMTBMqTAnt7XGc3IcvdDWrYIRc95XYSiZ5Diull+1cQHS2V+ZOhBAl02L
soVo4UawkbIjPT4bkZAu2zk46R9v/e+rlXIaaCqVeF7hdVngJSrab/1Bi4CJrE/9ajQlu/1bGpxs
XKx2WdqNlT4Fa/FrMFKDNzmnMyP8UzR7r7M5b0BZatglB1YyZfaTEIsgR4oJ24JGj/lcVIq0EOW6
PVVW6g0Wb0l/Q/QZTCh4VEjA25oXmZmn7ROvB/XKCxr9AGE2xT1CCVtaYuqHwXgSzUSOSLPgTuMA
ZEG3M+1Z9d7X9LIo2hOfG6VbnvgvDkMXbN2snQZeUzUvRo5SlsQBVWHJmzWymaojmesO2dbBKNcp
S0vvo3V8kKgjxYs7VkGL+a3GDPxQaV1Xtad1NhkTMIBet8cIypdxP6K8NQW4aDKj21iXFb+tWA9V
YgLXKqOjnx2ZNh4NaIgY8S+3wqOO19RWCvpT0FvNebS52Bbd4m+dA/i8RR593ATAsWhmby15Zh6d
DmZwz0pI8yBoJP39Kv1gmIZCmi5p2R2L2DtP0Ibmy9+j96zfFIfHpnEH2SWiEAbKOHHkUjkah9gq
Ld9NUdWht0dxq43maitt1b9qq2DJW7m1sFU7Qh926fGm7hbeZdd64VLA1BudFeDc7Tgq7SSXj84Q
QYSjpO5LGd2USYQ/Pg57/VBURr0avNosTenob7SFUQVGt8o2m/feG9fhKuIZTuLOPwNVgFtT1fBE
QGOKQoO122LMk8FXOYCIULYxQAhLEBx7zDfsAJzevLXWBBM4hMjEMEei36Ucf4VrMpp7eV4C1oCE
X1fesY2zqG/UnD9uIRWYLMk9C6h88oaDoVHo23DdBMhi78gbiT0ZwJCcRBv//SSZ3tH4YdYg7/zT
f38QdANlQeCb6IGInerHaan4HIbeAYpbmMeP7Qf43BJzMlund0sr3VXuenk47HbgDE3eHqvlXVqA
iCettZzGSTycABXOj0NTqFqF/dAqIzxP68gddtKSR931AM5hhurRqUYIU0FdgecDbkSEtlQkgIA3
SRdyDTjcGU8hAFL/Pl4N7cjo36c0e1KCMhejBoDqbw30FMiveN1ak11G3EdusRuXdbsMOnert2IZ
dyOW8cGvQ2u0WsahMLaJDiszdQzKcoHf5y3f0rf8++NduiMoorbpNzd9ZQONPGLKVoffJ1AbFX/3
O2nVeUYYmQVDFv2aoUVRwYgu9hf1okOUv/2KbHkbM64P1lZRV9cl8mVxJL8v/ISOphsCq/OAJYD8
+dVeRWPStjJRKcIBroJLWsPUV6vdIFdKZpLhr1fG6TCU+Bf9diVx8sO851QsqbZrdGGDjA7D0PFX
YPzBy8oenWHHnm1CLO+RSlOBWzypYpVlWCY6WRRz8bnUXr4Z6yJHTYmAj8F9ixhDVCSaKiJZKHUy
kObWLbfND7xZrDqQ08Zo8l73jBh4xkBvRFFaEUfRoEo5UOf5e7JWbRAiCmsWZo0lg1IMvVM1jJuB
DK4E/ZYR7lrWht0FJyCeQOlVJbkPEQ8ZynbCVOWaRcoT1cN70sRryQXabzRYcmbigRs51G6hLUSQ
FgqA5QHeS9KnF3iimzxVhr9jZebJL92pwNWKqD1bJBe/yiOsCNB8n/EInj2Pq9+mLvZommTMUMdv
Z7WBTEm/YVJRsPaJshGpkKtLTfodj9lgvaBlRXJENGTnL6z3/IwHuDkQ6ppU8pyvphCC1sGL85WY
IgZ7MYKwGXu/EUE+4crJBDKyavECQH9ltQ3WvtXZvccxrskZ338t4zcUu5IRAzOnYAStdIxeWjd9
1S0WbcasAMRNKNUicFLpgp4aB4LPgbnrKBq8FSAN9thjsX6e6MPV96OB8VJIGX6+/omfCncaQQL1
WMJc9KVxVyugoi/N54XGhwMg2XLCQfvyMhh/V7pLuPUei2IthnIm6ljk3QC2m6Mlj07fmsXx8e/P
BRVAici6JCHXATQB8WZXu5UmWdhhHi+UllDCRcbf2hKYfdczt/GNEOpImnwsu7SHkNC62Prm/7gE
6jQ4tZTLscWvF3iYCKaDEqmMjlVWFHxXGEBQdLMK6iyCOOqSOgdUHmjH1+fX3JMdfolZeqxpMLN+
5OpIKMfeT2IPp4X1kNglA+XW8eJajD2bdbtXMiiXjvPgiijGWl5fVcjgTMQr4H9qwIS3ef4PpnHO
Oq4reUTPr9RMV6IG3IpYU7T0tuoLYKFomFyfd9bm9PN4aSxJlLsvpkvVRwl6kYTn1JG8zQQMDCs3
yto98g1Xq5HCpIi1BquJvdqINitWKyLTKik/P1ZTC5obHM92Hexy73hEn6dUGM+Pt2pe0XQAVoCV
AjMjJWVKtLxqZJkwh+S+UfxtQ+tUsFBKc0IAF5DBBoWKGpoEbveqK1o11gq0I4ym5o42j5dRAKBl
xYgj5hzltRjaaC7tCCeA5hLNjZa+o7vB/vFmzenVtQDKYvw6UBfNBAHIkf6UJ+H8J16NLLOci1Wu
hVBm4hd9Mw4chHCpET/VhvhceMqeXwVWvWSR6rF2jDKUuETdXRkgS3D5jb8sPFY4Py8AFCYq8pTI
mlJeHzV4YH0HtEpNGDIRGZIXT4iJHp/KXdqcOGXQfKJ6ihcKqvrUKhqli5PKF8ksurNoVW/5WjYH
84IZaq/PIlxM+7956IFaFLA7EYkoZD4pRZi4YGwKDGc6gq99awSrYnCHVbczl1xGKAi/F05rDnvW
ad21E/0u9EospRpj4cf+ItZAsnu2ZM6IDxggeAEiyfp5Bibn5ycFbUBq1ksNRREZOBRWdHufCSU7
ffUB1E6DWS/s1AIfgJ2eHFyBr6+NlYDy3Hh6ennhd4ef0A7tHxae9a4T/HfhJM+NkjKplVGWnXd+
n3GXmFyHkBxnZnZSACK9AKu82pk2j+P2j/FORgt+azBXPfea+82y/z/p1GnLnRDFjQDpr5gFcF47
fGL6Hkgw3fcViqaHkvRQ5i6r/DEba1yLpU4bLUh8o9QQ6wOion3nK7CXkGa4x9Yz55uvpVBHOkQX
iQsqSOEUa09QnJhkG3ig9Hws5g7gQx8hdV+qddMu0g5yasw5xgCibf/SbuXUQl3k+ZvhQ3+LVfRr
9XpR1K2WNEmzkFMIkzAZAEmy1BCX/pP+8gWAzUdvx2++hXCdIBMGrLhbZ8pTwRNQ8sWMLuiHbTBY
N/8L2GZgHX5Wp88T8seMi1cml97dN4I6FkPjkE+XabpCDLFQ5ETr/zvEO/9SFKtIU2kuwXAOS3IU
IGaWnkYetU8Mu8ps48+fBOh90PRUy4vdoBhXW7GtQf1Xy29Au3sjAOvsz8X9+flm+rx554MiiAjG
W0nGTX57iYtCkBZjhiRQbQvPl82AvsJj4YZO+FZ5Tu3WRuD5f3JXNFfRHpg4q7CAuvYYWkRM7W7T
rj6C0qJ4yIpkSvER4j7diIA2pIdsm5z0bQlpgROuy6cFS+bchSzyIofoCD23AI3dLvzSa4XGdSXa
Y8+1mXuT10vGWFmrS28zdOIOD0GM5FoUZfJCvxCVTC2kI6ppkye/5V5o8qWrf/yoYAtFyOQjd6k5
AaiiH2/sXGRzLZg63E4DvFWcLqCv20Q27AJ9IfGK5WpmhABLIArAZaOABD263ch8kMa4azruuNZl
u3b9Pz6uzz2DyWHG0cgSiTJxYugBAJbgVkoYaaU45fIAilnB4Ccr62xDrwzZi7ejIWnO6+Odm7mb
buXRd5OSqxEvS8NRctPmIE9WtxxHB0ZIKNOA+V+OX/h7GaHNY0R/SeparNzcHVZBx++rKMFoEhB0
yKhQGuo3itK2oQrQU2hypu+SvypPdMj/huZQOYPghiuGk525nwDsEhFwoRZOMjlU2sAfBBUkUW1/
bFJnqyho3NZDUzvb0+lQLxnCiOLf2j16hqAywGIQSmoaAqvwOZ8VrdQfdcye8l1HHRnXIDmlBwJ+
X2NXz7lycemleoSAtWx0rLvv3mvh60Xy9NWQM+Lo86mH/BKPmt8fuXGpRaPT1evCHC6V0b4HrVu1
+3atga8D8IoRY9jyTyaZ973l3X4A5VeaCx9XqRwOR+AonO7YJsjyJHbr1mbztJcd0fnAZEOLTLgd
rV2XLhtzcEljllKw6EfvWgigqwijJEn5pQlBAu3WPAN/zNpRTaCrQI00Zlojfh2NBSAe1TmOXSWO
jVp6Kc9N3RjiZPrTTm9fGrP13xl2O3viVx9CPU3KpCimLCqGo7zvUE/G/vMvNUBXaGfg3QzJ4RQn
8qLGZheAg6bfTMkLXznNZNZJazWlMyG+3od8YAK2+fjTZtUFFq1KpIuJVyhzruMY8CgUQo5iV6Dd
vPwem3WYfT4WQjz6ncLLiOZhuQR5SqmEJjajzMc4h3zgF0aRR6bmc5GloDet8JuNHrOaR2b3GxAV
DVAygPg58udXFpYPSddnbTxgRGger8R6Sj7HMM4Z7n92766kUHs36KKfqnyJvUtaaeP3UrC+iGHo
FHKjHx7voHQfwUGVVVnUOUQFwK1RsrSWy6uowRYqndU5GIO+ElzB5Vz/tHAwAv0MbXGGP1bscStg
G8d94Qabt8QbHf2jdQLvYrcO7/ZO/hN+yqpZtx7+2dmHyCHkb4+/dSabdPut1HGL0iBKygUeIBZC
owBHA68Yg78NLs+JIBhaufSDl2bLovC6a8j6tfarLaLiCr+MxUgBM9FxcdlG3EfhH/6Ls+vabVxb
sl9EgDm87k1SVLJkW3Q4L4TddpPczDl8/Sw2MLctiiPOucDB6UY/qLhTxVWrWmmrpycFjP3JOReg
Ze4vdPH8fwic+RhZpAsgZov7i9aGA+LyvrSypi23qh4qKybjzxO5eUIaoOvgolDxTmeLK8W0Tvyw
7C+Z1e1qW9ykZ8HkfqnP0+mmv7ODaqebyrm/wMV3+0PobIEt16to902hP7nO2zNPCmleZvKhrAKF
BJnkkyhC0/h9oUu2Hlf971JnAVWSpZWeBliq2GVW7yg15j/0p9LpMrtMEcZZokfazuKSNa2xfJ7/
ETwvFAlNryieBC3NK/VJxJSWIbN0rltRhv/H8/grZm4MgG2JmzrvL7pxHrJzZOi05XehR0Tty39v
04BowjO35hiI08/e3CAMp1HRsQjkvzF7lYknRkLjQ2zIO35iUK2WSR1uxCI0oYy3Sj/S2rMbHk5C
6pvAD5uycK7Sd6P6KLQt9+Fzv8V+L2ccVeU1b33JqwT+9e/Hza63UHJtGkl4Soln+WxTNY81u+iy
OXTbxNIaqkd2ZirRnjU6qTHHxvjXUACorB/yZzedC420qzkcfZ766EFKskOkWXVeUi1fY2ib9vn2
HADzBaoNhc8/mv6HbeKktG3lElbDk9/EwVGbd5WLSbC5/4r+j+P+K2ZmAj3VT8HQVkEJc7Ysv6Lf
BgHJc52cKgWTCpipwOUB+rzXzRh3TcGF0GVAv+F/JJrDZ6eew6CicC9ELRVDYeWNr+3BzJqFnFzo
Ylv3lxZRhBwFNPVshcsem34tobasODHN5X+3e3bte/D3tALfwCpEmc3CQ2Q8FAV7z42zwZzUz/cj
/y6NTwm/Y7XjNY3JuGrH6YfC4P6LRcug7VYAKuRVbT5CMtSDuleyAepFK/oPOWwnOXJv9rkqHNok
wSS9+3dgurTzm/ZT4ORT/LhpVW3ILCgQnfoPlXqW+JpEmF0e2mG2S8R4RdiSrQBIFj1MiLqFm14+
HUMixT7z8II//OyzCrZ8p5Om0Dbd5/1VLQlC+DkF9wBHa/LsQD1O6XQx74ZLXxQm0gik5hoXRThn
zMKTLq9p69uELOYR6Zi4gQK8DCjqTDMMUVzLXisNlzHTNlHjdn1iJ2NL9WYnGXsjF3ZS+NtIK+v+
Kpds0U+xMyPoC7UEPiFtuITio1btwuItiuz7Ipauxw8R80Gto9Kj2s+pw6Wt3rr2VJaAvQd2GMtE
jy5ltGZdl84NEFIB6IGpfqLM3jwXegW4ubnhUgeAEUcI+7RHsXH0rnGCcq2ydStMBWoZvrIAZ1nU
5thFtPn0LAh4JEqQCSntVvyQ/slEokUrduNWkV3LmT8xHUyHoQ85HNpytX9G7S3P6PB0/6Buo5lr
ITNVXrexEg9MhO8viwUVZY/fcdnAr1yHBcA1xGDSGa8BczsxbFyrCyMSBr5lEoLUHkUO/RPeTw9k
eW+NnOlXhBvbbfYmhl/c8JIoe234GpBByAPOVHx0B8nMCepfQfgte1OTX6rnjihvxcz0YWm6pqPF
2rbc3t/r753tfdaFoaJ1IzROdh7Gx9qpzFYlmWiq/r/OWF5Lmh1A4itd1RWQVGrbQN9GSmFF/itK
kJRnvJ2qKwiThTQf5MFAIF2v4QbPu2OxKC6IegMri+Kj1AZOlVtl+9xL6OvomueU36S63VU86UC9
aqBfX+ap7yPR4m1qftu0VEg/WPoRSB1J0K4UrJSmb3UTenaRBkQPDyYuGX8c+B92pWt1Xe0rcbg0
g+BZelmAxSdHU20bse/7N3+hCDhpC4yFm7qE0CI+U4NSJuiVBirAi1zCRPdU6G0/s7Th2VCeRtXK
i1OrBiTinktfoZiYo2SPOfeIhlM1/M2UPQvYr0T/0sRHOX1XmzdVolzj21m9ckEW1MDPz5w3iPgC
RmwPnixeWjkSbUEdrVorwp2h6NE5GOrQvL8tfzCd15Yd9g9AfHRc8jBK80kAJaxSEmkySO3QE8GB
kA3UL5+fnzL9PB9eX1/f398fHj527jQhD7WamH7dl79wLJCPPI4wvQso9Wk/ftyAPFDVzhBG5RIc
EoCG1E1vK3ZFk6O/CTf1XgLluvSUbEZH3QpWdlItfoOiQrxjbuPc/5SFqF/HBLap5A+VxQMAe/0p
oeHramzEKjgEctBc1YXl+VZqce+Vs5r7vvUFdAkta4jBRbQBAWhwLUsImBaWjaZe+F3wjomtDkri
DxgD5ZQrmYUFmAEkoR0NvYCajK7NmbEceIlJGPumAmOG7tkGbFJvKJh+y5i8hVlfoGNYBZQv1DEh
UsIG4kHDf5t3XWiN1uU5sJjgDz2W58sJk41AbUsHaoTk095OLfrkYhOolafq7DgOdXaWtSEMi8fI
nRW7uhAQXn/N7OEHY5dyfJarF42EVtaalQuWhvDCHEoL8M7HyCbtVluEbxXbldA5OBE3WjD6HluA
gPOF/jN8FrElvUqH8SFF5falBsL62X++f4EXMnvXQmfpAD5kCMGDAvsOKuF/jif7dAKJ0Smg3DRV
7nPadCDldIlk2/LBxL4/g2TpQ0Q1y3lUzg351wPfDGH6IDTfIEoxMNZwdvfKNFb9oa9UNGM0T0e7
PMShfXgVbcPajEAYC99ABkS/h52Wr4QQ05nOtdpPwTOtEgCLJHAiBI+CKdLsaDyX7aaIEP/btfR2
f9sXskxYJWhkQYsBVkB+Hkb0RlNkIV/jhSVo12gNtxuJp557/+i9aiFlT8E+Gl7uC731SlE1A2fX
BLnCf/OWTq1nXBf2vn7Jp9mXlptv1mA7S+/mSsTkNP3QzGlo9GnneRpGYMg7A2+H2aHF0Za8vvpU
dkAfs2KLViXOXurIR40U+6Bj60F62lFMSX0o95ErPIlmZuOCOulxrYH4j/qb3RTZAC4AtUAkUVAT
vF6lKhQDIAIVVgkgabsPqGEV9DMwA3Pi8chJYmdgHnhC2+yu2FTHDtOepj1INj7h7ScM8XOYCVoj
ZVOCGYGBfJIByTN9fYO/5Ru0PWOa2+tg+rTbK9v4yG1rtLx7NNgWFojVuFUehcWb8WNBs6uvJmUS
clqpTbMg/Ec3O60Bu2/YjvCqJ4Y+oC9BkI7e75m3rKGqWYOZULvUpkylvXfmnnIbHI1oKR2d6J/A
HB1/V22E18ouib7PgG8ISL2pNxEO0XsSsQ88qBG8h27drk6yZ8c5gcHRZol82ERVeX2cTG/DVI9D
HQj9Ab1M/5RbzR4PokV8jMKl3uv9V7iQGsNW/BA3eyMQl8RjyvRLY7WHClVrW7OQByKG9ZGh359t
gokDa3Xs2QKM/1ru7KX4XhXIpYRlqujqrbfZQwhYUEtK67XYtpv2wbPuL3RBn04IGoQQiCWQwJi5
RmMZ6hWLe/3ibZgpOfUeB2vzTrHigq2JmRkwSS8EZE0hBm6g02/9RwP8eznV3u+vZqGaC+zSj+XM
4tNYR5xQdJ1+eUvRAhzY0aO3NZ78o3qYqBJSosFEIqn5vtoIOf3w/HpKBuouoIowDOQSr6+nClc+
i5VBv9SHYqdi5mFslpZsapvhOfqlnO8vc7p8c2FgGkf2QgbkU5s3uvPMK0CpHhgXqbBCmUBDoYjm
p2Rcpc1Z8GYnTvP/SJrtp19LQTb6zLgYmBNJlcCnmEkvmVHzrFqdQMUVl25SYbcLU0G9JE307frs
9lfgG6vHJDUu6YE9q8+iOf5XO/cfAfNqf50NwuBNAtQj5wg29+QfeFteuexL8YYiI9AAgkkxoERm
elT1fUNr1cIA3I//KHbiV/mbPaWW+LTaU7p0PvASgEXRdAR5c/beJvHkRqs7DM3GrN8n9kurCbLk
MekCMn5oK5u3qJx+SpvlOOpIbUPFawyk54jAE7EgGSbdgslhrz3wES3/kRgRE7IW4S8YvskV+s8i
Z5acNZzuiQLEGqf6xJ7lL+G7WSPYX1JQP2XMjKuR5ZoQRq0BhzZoSfehPOin8ndm12sMGUtXHEOo
/wDQQVkwhx0IoYcOzSQFR2ZUYSRO527F82BiGGx1ECxAFWP3vq5YSBQBn4i6N1jDQAWFWPxaM8V8
m3J6DYH8DrTsAEiOjrJvYD8DVIUBjwbxfAIMgARS1pw2++5zrXdoKVC9+oLZ3qZ17fcDGDPBV5ER
/5FoVmBLn9VG3b4+iGaCAVaxyzbFv9YlwEFMxTNgSsDXMu8ZHPQyEUYNLIUaP9qeuC1KYTf+5urO
vr/BtwdqTIN+sbc6KMxQs7ne31ItqqrJQczIG/kOfuivYvQ1J0mB88vFnl9xpadfu9KQYP4wBGQx
ECEIuEUzN2iQIjXk80i8xByUcNSVqZl5SmmJUiPR+wuTb94E0vAqFJmEQB9e9LwYhQHCDRtGSblw
44NQ7Ph8r7NtbhANI4s97tXzvsLQMdiRB8zEfx77swI2a9GFl0Y1adN/8f5H42jecx7T0RVQwcaf
3+VHljmG/tyVlC8eQ38/9CFpPNvzzaYya8w+AZK+rKw4Ic1rFJO6tdQCjnmCGpjbR3vJX0Ho3BhT
rBImFH4l+PulG5sjN2WdpFNEmQa6ZxXVgMkoGtKILG84Kw5Z4QRi7ltFM3grN2dJMtg6ACBEu8hE
7Xd9c2SllxQPrEIXtLwIG7GPQCIkifm26rHJoFVJNloVpY+KMawV+peOVpkAgHD7DNA0z0GpHVcW
PkNWDPAb4CQEwnke4aOdkroS6KGPSWA32c4HupsdR3/H9FNqRLQAUXVHecEJODoGRPk0hv042lVJ
fPUsNAFV839E34l0S2pDTCXgspf4d1gck9qjSDs38buf0FYhTUT1vfiW7hT5kdfHiaPX6+xSP0j4
2/07fOvH/7nB4JzDdHpZAanZ9R6rcqjApUA6jvHiGfFTCahmjCF2Re47eVUPZgnKYjMqJVCmKNVj
Hau8GQ3Fs68mjSkKnk4VwzO7JP2dTCuU/SyjtZRo4AGQEokUhiKTFiPMt/e/+xYAMmHtDCDT4M9O
KO+ZPykFYqeOvh67oPmNt4YoJA8ip26DOC4wMbyhbQ/KfMnrbSPHW4NLnNtKwqqV7bv1ZIDjVUA5
i2BwyiTPlVubSVXOytG75CzJSC1kjwxPVi47ggm6pMBJRmp9DrSXVW6f2+QLROuI3DFuWgbL0dwX
lD1VKviS990k23gdiLw7wW75TVebodvVO8AxFe9bFlfqFrdw7Uks1iyAbQ343jmHtRplEo+WWt9l
jaFbPIdyUefxYDzO2mBThSCbKdqqckaQ+O/EgGttNdBIw8bc1KXAs4yuqNfcyZvYQkbfNjDqYNQW
ZWTTZ3dYbus0VFnlu2UkI9PGKooJnApVNEOxSykb7AaQQjOqC31j+PxIGatSG8S5bKsPGA9y/2be
JgnwNQbuJGwPSL4wiOT6RfmMD/MG8B9XeNYDmkTH4TdfYb4f5bMNQ5wFWtLOSkNL8k6CbFW+DWhO
JheET05x9ks8iBKVcydhVox+QlTHvoZ2o7BdpliasFck0zBeNNeXqcat7ePknl7bTnw5Zndj1gPy
G8hzXH95oiitnyUdbtSLp5LAR7wrHZLHRnsoZINU9VvWfQ97Nm4SdY0a/Q/Rzo1sRJ+oUOH/YNm9
lj1Indj6Y+67ov4A5eGZ/tPAARpHgnzXoJOidSL5XCs275kgivuIH/mn7kW2ht5U2F6gYB4RiXRW
LoluduBY4CbS+jVY9q2jNh3tj4+cG6SmULSgyHy3h145cdWmlyxJ2/lHBXXD+iRY8j55Hd8k39Ee
OWj90gT7nrJyTH8KQ7OtQtMAXuEEYp3wG9dbJaWY6doouu9WXWRlj0PxkhZW72+8jKred80d2nxT
NO8pZqFI8iEYfpW8qQobDbigXiFCukGOASQU7FAgHOFzK25NmduMw05hD3FsMe+cgXCjtLjIaQwi
xJbyKH2hQuo9G08125ZVBMwbZdy3rD6iq5o0wrHZjfW7ZpDep364DZ+joSF8ukOj8srrUhfu6NXi
Z3pf5pJWTkLZd9VjpdoDV5Cqfwr9o9GC5jtkr0VBUieJXrusgdEmefienlnmRIo5Bge/tlXlVezN
4Uv1tz73JAMZnu008EpBYxvVSfXQeVY+QduQtHd90UIzVyHTsDtrqi3JRPvHk7da68bRtkhPQBkG
UHfDQQVp4HhM830MXGlIWm6L6Q45CsfZS1qauWYV/R7Msdpj/uYXKw7vggVHoUkFQB8uGnIrytzj
Raeez3Oq79aRrRYU2PjC34J/szUB1oqJGG70mg7HrN4IkdWBs4WmZuzvVJ2qw1GuVj5nySxdfc7k
1P1Insepkfld5fnucExkEml2FZkdiugBT7LgpQZXpWzJfGTqYrki+tYdv96ImfpqYrEfE5nzXQx+
ShJ0XpY5NSqNKKpdpaRMQawYpysyb0N++Mbw/qHs0eQysVBfL7fxR0kuSz9wa/6Bg+VhY38MfJ1U
OfAUKeml3IqqgYAWbifAaW51PMdg2Br6GiX1LUgPXyL9wW+LU35tPtA1YblYyI0UuJmudEREFeNB
acR+U7SaQLuhSg+VFuuXTOjOfs3X+9TwezNLhp6ogSC+ZWpj0IGPI1MshOwr57w1qPfiF6JzEszZ
Ig+yGG12NTov0MKkCkK38SSnDJlpaCUFlL3SNnllB01rVdw2Za0ZZE+Me4nLg1HakQa48ud9G31b
b0Gxe2pPnropAN9SZ4pczWVpUNGa6KqbCJAm4VWzhyOUVSRT0duKioOM4Xt0Qg+ae1/yLUBokmxA
OCwsIIzKzFdpgcUQKyOIXbV4SA279Pea6mQRJpC4kvqLaUdwKnlot+AfatWq9Gk0CP+Wi5c+z8wg
FSj8GQBN3zpQmg+xR/U83EFUSriaSspXoG/8NlgJAG/SS7NPlq+vuCDHMge/K3JFNZHcHmrIZl1V
AcUTi1ZSspTKfRasOPjTCcyMHOp88ETQuIok7jw7waXA+IZ8GbslIBGHKlt5t9NVu/fzMzMSil0J
nDp+XhgetOGl+9KkXf7Q6nQtsb/gLyMLgX4dgJEmLrZ5151WJl4mYcy9O8TjzmdHedgJpXb0mkPh
FqNsddl7PjgthW9hcrJ3uX/fFgIUxM4AP2D+5pTb12d+VYLZrY0XeIFbClN/JcNQ8oHEnd3GR5Dm
k6Tc8Gu9K7f35Vrk7HHFg855QmsE7hjkNBIbEksCGrDeQRv2zSHJdH+F0wKuTxKQc1BdyhqPdj1M
3Li+nWgw7lGd1kJXCrrYDJqxInzGU67TInpf0p+juhGFSO8PZwVShbO9zIrK7wWNMTdL94P66Lcj
7WX0monfyOgoH21rxSlG6oA7tzuo+smo7fHYw+w0FUnFfbRWwV1wRyeSDiR+oe7B5jsfrKrVOWMi
FzO35o5dT7NcpAn3pDx6NjeSPN0mJx0lyYFUZ8k11HOJJvUcab6eaOnK1tzWlZBFBHkdUrNA+iJv
MntPOd8nZZbXzC3lrzy/tOVjxZ2lRKFDYPkhUb162zBX6U0JtWJ55xnwziJHbEQiZtb9Y1q6fpPC
AP4StR8Ym+sLEWVF3wl8B5gUhk7S1mjA2i+xGrjcbHSYVsQmnIS1+GVJKIh+wao8weRB9XstVImq
AATkYeTGga47clvx2655F+p2DxTSiBCPGSue8EIGBKCxCQgBIDePpc6e2VB4IQbeYFdH+Zc8bAcN
3JUJ4g25IslzD2e8Ci2hsfQ1WPDSg1MUjIpAMXTKjs3cLLFrcoYgnLma2o5HIT5GUYJel7ocV3TX
ZFfmz00TJpcGLhb+nC1Qajp+0PQgQoIjILwUQnmtGJkl5Sz+FDEd6w9n1YNu5hKFRW5QCUTQMfkV
fMjdF5jJuRc+fR8kgumsVXRgaLFfgTsu3ZifomfOkOpLBtyhInL1XNEetLTnKIsFQJJyDeEuSFto
zJJk8+/fBuZUTb1LoASGObhe7xgEwsgbVeTWA0PD7MWTCjOQfMr6HO8xWbuit1YWKX+06KDwC5zQ
DQWFl7VRMGZYI9pVBTtDzwGpMe5jNwrjExeWHGkaLTJ9+KqO0ORAhjG06mKoTWjWXInOcX1MrQgY
e7up1C+NDdK+CbkQ1OmiuHYTJgV1c9lQbkKiGx1UaJG/3pkaRAh5Mgo4jmTfKEi7olWP6NJDlaGr
eYfWVL7aRGucZIv3D1sEroppDAnSaddS+UwZJHlQItdIKtMfKsconrmRJukFuW6ptBtE6L2+r3gT
Pb+8v+YFTU91vmj00E21UYPHJAHxWnzNe2I+ijkG5GRteOQyHS3UehyfmRy4kRfyp3TMxo2iewkd
8u79X99F5C9QdwNCEwQlf3z0H29Pkfwo7/M6dpswQrftXlLMrrBkjM/I/7kv6Q/d0GydV6JmmoTr
U8OLpCp2xSN6LrdvWmzXnvXavIVUBmIlttGEucsjqoEIPzmxiAyOf1JXq9GTmPlnTGMRYCn/TG6Y
vb7WS6QxCuPERXq6MjNRIMMYkVj79wYQcOa/YqZT/7GxhZ7FCeuixE1Ghi7lnTyagbgfMQ1qLde5
EEcBw/xX1Ny5FQs/4BsdoqRncTOC4fpVf8fMEd3kNAw8QQostHuw3DyPzysnOt3Mm62E14NGbg3E
BH+SIj/WGEgca8swT1zAzSwk3D8Gtzoy+5udMDCcmTrAJZ1ZndW9j9zHHvZjzflaME4AS//9gNnT
UQY1BIYwTdySTzGIWTViy4+G1L6/zoVsCjb4h5iZX+HLGZD7eZZgoIvqnZvOLEguWnpKct3mRKe6
iOVOTZ0VqQu26UrqTBmqelUqsoHFaaev8hfo4zdNZMpvPUUmeFtSaUet4fPxvtAFWwGZmMMpAJWP
+agzmbwv+uAwqBOXixBR9oX/CaORbrxmGmjXhtym6cSeymm2BihdSD1P4TgwNQC0IadqzJ4lKjg+
CkVN7MZNEZxY3ecCTLEvN9TPOQFgLKUY9ecp9/bi89FQkz7OSuWQZ1mdUbCWJy+Bz9qviDOq9gvx
XjUgFd02HCg5DL0M0D5SgBa7FOS8NHmmauPRV0bwiIRllasoRnTGL06Cr2z3UQbCyCAB244Q98Gn
1Id+aDY9K6NjW8V9SrNUhUWQlTrtzPvbv/iUAZWaWLCnGXtzoJuYtYpS5EXsIpNQc62pV0TwQY/g
PWoG7Q4KCtY6xezOOOgo+nvR2Xr/A25mtSB6k35+wCyEAF4oZTFoT9yBOY3CA0LahCpJol3lE0mi
UUG0X7po9zbmDeQojdhBRZQ914C6p/5dcm/BC3Y5rp/Ah5ooITGS50I9otryX3wmoM4Kio5w9MH/
dK1dOzS+DjkbY3fkv8MP3mEHLpBJKJZ22JhtZ6slaXWCIIkWfkNL5Y3zHhIgsVtqlDHt4ZxHW8+z
UKaMRFpG27bflhiLg/k0Gia8XVa+duklyyifA+MLtCYis+uvbZAg58ZeiN1scAp13xQYqoa57R0q
AwDsSt9NF1o1cvstE0gbvQ2Y0ertQrHHxxEVBcxiq0svxkDVDt1srwN7GgBvSMyy4Ei3VnRf0gCI
oRDII56fQrfrb+WCMuwGZsQuqvqt6TdqbhbJ4BEDW26hnKqSOE4ypyy5NTKhhZBmQgoCpzI15IDu
5lpyXGZeEakydknlfafqJZCjScP4oCRFvmKcl3wAFB411IvBWg/TeS0q1wpfKccQCl0SZFA9NYPF
jOwFZZ4dHxVr5ZJF+wGnVgSiDykgkNNci+PgX4YNeFxcPkGbk2DYrCF1Rb36og7gRbTC12g0h2DN
bN3A7vCWf4qdWUdPD0KPFU3iFipRi7OmHBt+r9t4oFy0z/vNsEYgfovimiROtgPAMRUg8NkR9kpR
CUEwJu7QIgcBZBHxqk8RYPWKNOIriiH6OYA3xCxuMNuKajYPSwpQv8G24vhbGHaevBJrLTjX+CJU
y1UN0BlUqK+3ni8ELmw4Dr5RYLS7bgBUQaiVZ5GrlCOoV4O9kBU+5bkkpA0Quyvh5VJ6ABNhwXKj
Il2FxMSsMBFpXhApIkZiclVBVPamDajuyQ6n7SRpk/b1JvYfS72ywnpNkU8Lm/tmEArSqGkCEyad
Xy9cFhKgiFpI7hTSF48Vn5rGCJAAs6I2oSWf0Up9besDevmJn9iKivGSUyyYW2izHwUU8gI7Nk5F
+tCHL3ps8h7V/jWBBKZj4LpM2RpEX0gwXH8jN9QKExIhdWsvppy09asWnBhHYw1fs1AfgiBE3MaU
nlQBErkWVBSNqueRlLrxoXzmthgTSyfKTpCvPv0qiVjR+wp/KSd4JW9267oxbWtMKExdMHYGtvx7
atp4+h4fztFBJa85kahbsf+H9V548VdyZ4YGcxQqfWRi6ra/EAdE8j4NPlJto2Q5KDPCjVzqxFOO
4Oji++eK23v4nNyMI6tH61Czz3IrW5u1tvD+rr5o0sQ/QgRulFUPYWfqokg+dQlg4juf4Nb3RAi+
q36VLGRRHqBqvIKZW9PUrWt5wxCHWpVD3tCjfdKZGEG34Nt87nHmQNZTntAc08cZsdqCUqcj5ley
9yrycv8G3PJ+Tlf7x3fMnl/SouU4MHAD9qAhAbu+hIIwqTCQEr2PzfumMg8pIK0Yb+I+d5+Pj2vp
16VU8JX8mRmv0lYqhGLadwI4qxfQ8oCoJWNgXM48LB/su3ZoPvqf99e9VOn4KXfOPBQODVgmQqy7
oYNC0GSPIJvGnhWMG4wGvS9sOsuZiruSNTerchfGeoA16tq+FSLC6rM3vPT+9yowZilFdCVqZkoT
PZKzQcKypBNGBhrIxKAzuN1XHUJbUsoP7J8OEMWjt5bRXtZcf+/RvLCi+D6cigAvehCcDPOsM8of
+Rd+3EXfQOaMkcmBdiWzimdRXcnXLPhIV0ue6TBcn66LR+wuLz2qAqB0zO57Kq46x4s6a0plg6QS
wIk5m0bZqZys+sB0Ktx+wjwqdiKg2UHECAIOw/q0qbYT2eWH+MorDeV122APyE8mKBIa5Rqubroy
t1fq78fM1FXaCHHQCzhnlh/bwOoR13A04my0wcfA7ewTk1vLiy3f4r8iZxprCnpBLoN9lpSDwOx6
iIj8BlyxsEolsuDa40T/SprpJFEcS2akuEt2aqKtEZynJzp6zv1HuVSfA00lKiITpzygZLMt7Pg4
F6JcTt0XOyPsFJjVMexJnRC6m9TOxOfaOc+0AwZqxewugHCgdH+Inm2lwWm+H2uT0jXt5htVN3SN
pvZI9HabOulI6e/4mH12OTiPo4qa9xe+bPR/SJ9tr9p0XZTWWHj5q7JyzFZVYFQvVHrhzZ3RWKX9
2JFHJNrNNZrXZSWBGj1woMjeoN3+2uiFEhdgyiPCmRjkzshVS5mpgl+dYXZA+KTrLxV4FesYjVFb
aKkyBoMqW3k4C4gKHSEj+AuAgkWBfQ6H0+S4G1K+TNy+JUzfAGxTV0ffAnYLz5cO30lkD8zko80o
b41NdCxPZQGeX9lW9W16EL7HxEIird6z0EnXGtGWNBnYB5BXgiJFUWF2LTrmt2IX8YlrCDW6RDPk
L4ohhWiWg+mjXgMoLsSxMnh98c5kMLHxc1jLgBxToRoKMr/94IxJnBJgkx7RpL65f+H+TGiYKyvs
Op40ZAFGO3tp0oBMVavWqauiR/GzzUnGnROfGCg/vgjvXkH47yrvadWRPN9F2zKwASwfQ1r/6vsN
n5saM2GZx8SM5Z2P4o+4i17FA2hkxTPo9Dwo+99+YsHGBN3j/U9ftKc/P312JF4nRXUTNDDdqgke
Klp0VM2AiDjyJbp7OLZNC5I53WltWPQt3wf8Mn26DBqmNkNXzKxaGA2a52vQgZ5KtYMhENR4zLA1
zxmVqQKOz01NkNIqvsJN5XqMDK0lAsNNf8UVqQ6hvG2UlWNcCpqvPmnmtMOHDYK2xyfVtjlYQNN+
21v1vEnRUPsr/y076EBNbIxj3TRUfLp/DtK03Jsr9GM7ZlcIsxIApRVG2Lut+hh9vMm/T+GTtle3
ySGk5R4EhrX1m1Ym3SVgWFW2DwL1T1Si+HdbNMMVLbIULsvQX8Y0Oxh9EH+ykz+iBR5kUPVQJJkr
B0NUbJnWgNGv9qTkrQX13UsdTn0vUjgUJfXEMH1uxoR/GWo9ecskI/ZX7MmS3gB5hAJKdAXwnT8H
9+NrBoAIFMRTmdvUASbMV1lKIzn5VdW88tyWfE/uH8Z052dngWI+6oAy8hVoZ5257EavsUaptMzV
JE3e6qGA+AD5C1PjDIVKhZ6QuIzX8iO35PmA64Ckf5oYDlwUtNC17RAHIRLyps5cMTZVhZQYjaCa
ZeZITyW6NDfC8CSbxbFU95LgaDmJSvhm+spGL0UrmGgH2DsgiaA4m7cKS0MwiEreZC7nqMJRLEkH
fphDgYb9ASTLtDH5bSVbqW6JjT3mJP+lrYQSSzcPSlTUgHlHOQvQ++ttkIP/Ie26eltHmuwvIsAc
XptJWVagJfuFcGTOmb9+D73YvRLFFYFvMTMwcC/GxU7V1VWnznFYyRWyxPr8DMDAEL0n51LNDO/z
+RpPoC9l2FEgioDMh/RwOaQxy/W0i5EC9kYw0KI/Z25GSuymDKloPiORiA4WQQ0cJGNyR+17XXgN
lErNBG9u2iduKlBzIX0O6iVJYB4GLUo1Kiwx1h6ky8nKWp0obQWwOkGQ8v060+k45fNBFAKQDLiN
RAm34/0U57ULxhChS/AkRWCCEGCdR0SMVWGX2RCgkWLE2mQuKJt4XaCnCn05iETRXzl+XSADRjEV
TSdWQ6cQnMs6ibAVwy9SwQZ/ehJ3RKo5Rwdg6Nwojm329SwS748MZXSwcbiw2Ag9ZIhejy67msl8
Gycf32Db9AXlJOo7boFe0mLWRiGJyRNXIQigwNPfNF5KlARUYTs7EBTXzOw6CDQAOGJgtdrQ6cE+
V1X+RuE8QLrpLmAvccrxF6mFxrhKu0VTEB7SCrgzpITZOE1IK0RhG/fVTlnhNY+LujAiieItro5T
WX++vafuMgAoBn0nlgG0dswxGUJkJLeVNLUSV/VFnUkxvb2WoFchjVUq+2Tf8DnUigXBwUsD3fmK
UcXP5poZIlC0AEj7oOACu+fzr5qKj9Emhe9BSQNhID/yrAMiPYcukGMpfGpKOqTOQW22EyWzddVy
5SwbrZFs8NbrPTeTAP7LN92vPUQe0DSJ4BzM9Cg33G/6rHJ4OWhjz9Ku750eL7e9Vi7BhwS2M0wE
2Q869IMKuqvJoIL4IkQ9QZfqoK5s0mibzUCTVYMI5g25KqgLHiC2czrF6imFzEAMsa7VaqWe5t4T
j/ceDswgG4ViDL59fO+B0TnKOMW2z0z2FjcOeo6WgfvitjOBz+N9d2+Gu58a104EGaUx+1zRgu6E
uwJIWLCXqlG/5qI5lbuJhNy9tZH3cZIMF08Aa06jdWq6lMCSU/ymm+12C0UedfnzhaJau2pVsul/
gxdhBiA7cTLu7Y+iPAYJ4YYe7GuiWXpka3wOOWhkJ/mXlwuNTKCIgAoNL2pFqhk//+jm702PgjyZ
DWQpGExLtsGnv0ywDwRxxsZjIHlvY7TPHSd1IrgV+wxQfVah+3OOmHDi5oQFtAOjOj2UC4TRAlJN
a0PgM6HOEUSpfpDHrFc7tAt9byFWJ2hzxcjHXMlgDZHxUAxHf8JozuhMdGour6gz+B5IWy7BCko6
aidln6V4aYSZwHdyhYZORVxTQ0ftKPqw2Zzvqa6GNQF0C4UZSa9cl8y5wcfklkIPDfJDhwp+jknh
ur4BBi2mKDDvB3pkyhuZrKDVBUDBjKUpB4J54QVp4BrAQ+v+ZItZI0tFa1PnFpWlFvR2BUeKYpuh
b/65Z59yIbeGRvPGFZB79VIYAuk53m4cqXmacC2Y9uivMJxNxs6ZG3msoqj4ws4VapC7CY4NFL0o
nGC8r78YFUyN6kpczzyUp44VQlIAYhAvAZw4msmcy7iw5zHAUAHDAIV2drzbn8/hxN5DAMgM9Qpo
IKAcd79YaViUFetFjhWK+SX38k2GZgXiepH+3M7EiUI7FLDKGA6eHH9F8pvXlCz5jV/36A+Oi2TF
OszeFoKrEnufHFhXs6g2wOc7c6wmslJDC9Y/m6MFa/nWdTkZraJbA6STvuYQ/IDi9M+SmEuCyxYa
cPYuxJv2NBPt/rXGjC7+O9Mjd8XkqKiWDUxfr7T6KuqvjdqBJE8gmmEsFR2f8Hke/D/yDblD4jWv
iaTS1NJElrBYrFNN+53JzE7s3rsvGjbCzQJIFKf4Qpk5lucpC7G39VqgN1nLaFFeqkUx16M+aQ5O
ZnhVAWk5Bj34TAo+nMhxrABJfFb3KkEV5UVQrgGkm3EDU5criEYY4FaAXkLRezQ0FvLSZcujGbda
ZbJaOJhQjsQyaZf+vnyJNcFWC5uUIS5YB4U4CO3Z4CPlP5osJ8kbyn/Pt/oE4ANowZvvGd0eQOEz
WUaxjqVVOnPd+rzqG9y2/QX1gaPaMzHmEL2Od9qtsWEhbta1dXIhqAsFnci9mR3rDc2sPwQkkoRt
l85EMRP4NAyMRQ+TgBbsQdjz3hbVlnSUBaE7lDW3PWEYvfv+Xr+GyE19NwtuDto6FbXd2Rvl1H3b
FWrag73GX9blmpGsYO3WBnrTobrl2QvkB7weAPZQC11O4/h17e0Z+hopS7ZcNzoNABu1kmJdEiit
jTeBLc3EPX8PyIfZv5mR0duic8PeBtm4a4GMMCOKgaIH+GUIwstvZ6XumHfW10pS6j/n/d44bigz
3Kmng3bdrhcn/tPbQwRVXdj6t6QNUpSL7PJ8K04fjX/fN+bGjzkp7SG77VosSKSB/L8U6PiE9jYw
j9LKF5bJCnpSyEQsWS08dOI2O6MJo/0oj1SsduiVdl+ef9BEwuluCwmj+wa5Ec9rCiypIG9L+42h
IHipLDg71ZpSsYTESArScMg90bmWA3eYapwmKT+5vJVrh4T2bMvuxB0LRAgS9nijo4NyzFFOd2Kb
xXTkQi5UXoELwuwv7Iun0tcGrE+2DW1geubETl2FtxZH11IXs0pUuolrSfkCzeJdYYRa3L0jNQ/q
uv9kulGI4AaacwnpzPsTWyHDWwsdpjvjDS5S2UjjT/nOBdhR0ZtdSGJNcvdobZB8s9fBOhj2qnKe
+YYhDHs4I9BqBd5+gPr8JeVvPFTViXmkJBWWvDR7EZwGNLfynY/GUTMW+d3YX6LAbrK2REK6UIW5
kuREcu8PvA3NMcQ3uIpGXkuoxToOY9jvTIFkvwmQWCQBEE9VA2Pm3p/0kJhs5HrQgjYonN3Pd927
DrZT51oRFRlO8Rr0emS7QL0cWG/tizxue9XjwED1lqXEoTRaAkXK68yET8V0tx8xiov7VKHdNupd
q5JO4O1Q5AXjb+SWyInWHQL30HWFxiSexqMqt2TxxBfRlfr8GyaKsaAjHrhpRFwXgx7S/UQEac+E
fYlvQCnUiEKNKckbp8a7eGdZVmQE4NR1B073Wa3EycEPmWS04wFMPm5abgtBBheDCI+nQnEJfQiU
ai/MWtc/BPU7+ZxT1528oxDk/K+90Yp7oPXPWgH2qpXWbvJz/BLo5UZaJFtRcz/yBbfrV5S5A/tB
qoYgPK8+HbCRzy351BlDBxEEC/BeRaPX6JznTl6xUVh4FlWfQlrzDlKuMwlhnZWk7KJg43xTK24O
Lj4Z5d5aHd1+niv4bV7DqsupxvV9634N8pjo/hjuwSte5vGyUyVw4Yqe/gIUKumgbKDurJ2M5v6c
WKfusp6T4JryrsBaCwKPoHOQzb3feEoalEoE4KXlpaZbnvNqHbNvErd222QO5jWR0x5o7pDJh+ok
SLDGzb8BZJf6kKOR3mt0D5L23dYjIPpQd1BoEVTmP7k74VjAeTzAOsHeMBpaHmU5F1CelVSOLvBf
jkQ4Vk+BZ1cUoxJfgOr0Cp1KfsvsJ9tEvuZCzELkVTSYh8rc43swNvLqmF0BuV50YeOlP5pnlMGy
zHPQgqqUphguGPrQgJ5XmLnABt/8YIVDJgYGGAHsd/dDbiEfwIUd51t1uaI4tQStq965L3L//dxf
Db9nZAdwFfRJAjINrdxxMZ3lAf8tBSq0girVWrD9IeHDV0tvm3MLj0XzA+9rzy1OzB8orCF+AUJr
QAXpsd9gIPgRtEDas+q+XHXGnKrM1Oa8MzDywHnhd3ZcwUCy69exxv6AGicniPeIoinneQrN6QEN
vGRQ00CyfbRUWYwQoORhj0crQ3FBQ23cr6De8nzaJsopSEyDxQG+HSRE6O+63xFMFOVskfmR9Vro
AIiVmkR8EBrXm4wwG7ype3KsgSp/iaEzEMd6+Qql99Vp8fwrBiPj7XL7EaMXpwuAk1NX+AiQveh8
30Jv7vO5hYnZHOiEsDEQmw49OffDbNhKYpoCbbtMi4u7X3oeCHOzgzOzCycGMtDXIVYBOQY0EobP
uInN8tgO0y7BQPI6epXoUjaYPJ/rt5iKwO6sjAZTKwzv8uWAUFL2db3iNrYHudboGjLbLrlyvQko
MCnmYrHH4h/amW7GNroTq5zP3T510XehBhJExn+L/uCD8cU5MwXeQ8vZVvYJJ4IIF/LISHsgDzEO
PfLEU6D+iE5MgO4riGz4wbFr33II2rIVSd3D3Hv8YY/AIcIQOlgGGkbw4d8vXi2xYZaISWx5nQ9F
oRBMH46JHhtPDQN2ZqM8OOKRrdES8mCqbSF9HFtMIWl+rYBLyoiK2vTsVqvor+eb/2FXwhiC6CEt
qaBpQxm5kiSWukLygA+q4ayc+rPOi+/nFh6LgoOJAfiAFnzk+selypQJ/ZphauAUAaxwUROqr1fG
Vn3BcF7Y9Zqa24wPYSkQDjhegFiAVxnw9NFacWnme0HIpyh/w2Eta40CHhxocJFIZq82GoLh5yN8
fPqPLI5WDHV4sQ0oLrXQ7LP+dIhn1qqn/vhGTfpOVw8V+V6owZc2Cz6fWL0h6YdLDawoAy/m/bZM
PNsLfMfLLLxutHdlbVPg+yYOq32UpuJr33P1hodjh4ECTCEjsQwwHB4b9/YcLxFlu20yizcTFLtB
3Cy4Kpq60592JqP8EFuOLI1e7n6kIM0owVLlfYeidqpocurmuD3mhjNM741LFnyKjevBSET4To35
hagQS7a1w/P9MWdmfIWJVMDmNgMCJB1aqY6PRLSiB+BMfxPOnmc8N/YYjAwzh347FBlkOKy/W/1m
UIgThQDHI8P2F9/ldyN6V4pdtfyozRN0vWr9PzA3UM3TkAjhQU47GpwIacYyBe7SAu5VImvvI0uM
gtcuIOk6OZoI+veZOPUxr4UBwhL8CYtAEo7lftVom08Lz2lyC9W1joB1Lg0NGgSeewlZKzTK8mfo
uiWaZINh+lRSx/Cnn4soH/POo28Y7Zzai3o8AcvcAsNC5WyhAZtGpHRVNQVQoBW055M85dFuRzya
41SSajtT2tzKDWcRrsO5NZxyI7e/f+Qx6cKVuUQscivzljjXRNsackbo4q0NtAX3Ip3zuU06hNx3
Ud1o/kYeUyiCgE2cKrdiZSuIZn2lWOwePzpk9kopAJslc6nA2W0zilF8KRWCksO24ZItQ2l9BPjp
Ba2TkeF/pSzh630SVSSCXGYMYCBhqEDl3gCVEWaPzEO0hMEDTIweDCRtEFmP7tyyCYBApKLCYpxj
1Goh+A0kkNHbatks/ObQ63M19kfEPG5BeiCOACgbZ/8vl3bjExDDd6AdsQurza8gUWet8CIgJRkN
MHV/JxNpG6+bhvQr2eCQKHq+eyfiGTTHwh+BJ4tHd+jorNB0zfmhohRWWl19cIFoYn2KUiLzM3Ym
rgyRBiEolOgQ0Tyw/QDsF8lMEpWW7x97bgHW4HyLjQQuznamOvNHNjXavn+8+wAYojojj+9d5ESy
ikLu3KJ1sJ0Zn8AZSYaz8qzz1odiDvlYsci+qOCbJbHp7GNV1Y+n/Gd9zYgWkGZm4FPxBz4HuSga
eEp4/NH57bNOEexGLEHpoLqRQRlRpscbby21v1jZRUgqs1fWQbkU+gULIUDk2ymN38m/4TUPZpzJ
YzoSe+32Y0ZH2+k9v25yucSlCpaI9Wej14C5kt4ARRdBxYNAexNU2bpE0NOlredSNxO+DFqL2AMI
NNHrSo9CFKZIxZpKu8rKRQrqAQoHfqGUnx3lcMmMdwCQjngVD0hDBHj3l1DeRJxdUYOZPifMgmLB
37n0TKUmRaT7YGheQDdEkojT63xjZgBTg74BLSP1h9xcXNAt8esKRNju2/Oz9sjuAZoG9Hexg9bn
8HN0VeAx71dSxLYgQCTi0ab0zqxznfsKNGkRoo/NMUHf0KVqk216VmsSneH2IYgR6YUUa02wBhi8
MjtGS4tvGyxMOpiw/US3+++A7Wcu8j+i8vs5vP/W0RxGYZAEjEO3VoHmXZzTUntH1WBADvTo3/T0
c7xOd4J6ClVEEt/PJ+qRf2M0UaNtiiyjJydZ3+LJ+h6q205HzhKM0drnkDw9bxXyfvHI24dgMqql
7i4fM/Yfkdiwj3ZxZPVQSMfza5SUohS+jeVMaBGmNSEJoKgWAX4Y5OiddQxHE6DfaeOfGbPDlI6n
/Nbq6HREnFLKvKC0VtnuOgHxWQhmJmURoanz+fxyj+fwfnyjKI0Vep73CozPiIix1947Fbxmeo9W
sRLwC13dIEv9ySKDHZmKmhOwnKNneK3CW5O5PPVjL8porodvvbn+QO3Tihljt2B6jzfchQffer84
hjDlwh9laokN53yjG147oGyg6bOsqI83/v1kjE4lNEI5KBbhA5zsmwEXMWTy+E1Q8eAtfgv8dAB+
hs7crT95vtDzD0cI7DkYUYevuhk25TkJSzMUhk2YL8M9vbwvqa9y6RsiST8+OAloWHtv7zgSmuDX
pYBPe74HHlFBw7yDzwnpyEGyYLzHBcdT2F52Ogvmu5BsIQh7DlYOOf7w3+ZxGZ5M9AoKKvvJ774X
v2quzhXlHzu3hi8ANAmMFAOJzZgngwJdKG9HUWe9rq/7rbf+5Ixst0epyiPHdG2a5k4/dWS1+iiW
O2sVQv4IoN/DnD7qsLwPp+7mK0bLz4Qlm9hsiHlg1Tq/gPCFJJU3c+KmDhyWEywPgwowcOH3qw3o
QSqBYqmzvF63C0kPGUV/vp6PAdZQS/9nYXSk88JORDfPwD0WgR8HsmIch4MbmA4jaQK0C8RuTnBO
eIwd702OTi7T+a0CdsgOhGCv2y2KBQlZd4frdfvuqvtztj3jitfAE31sybInS3vpkDO3XkaqSYiu
WwlDLHeF244oL4uTT1Z6vENzrPUbq9/a88mZ8qwchx4PtGSiPXScIeSpoUAb4bA1oLRuhIPfv6e8
7kXyzDJP2gF/Id4OgMtC3/x+mX277/1oOFMpcuFD6lNGcEWLAFCUv89HNLVrh8I6WmgA9AJX2L2l
1ObSulOCDv3SSkMEAQ2DItuQGhnQ/5ehMal80WDuwuGQKtGbza5LGtQx1+cmJmft31jGhL3I8RRp
xfudJQXQgXQ2ER4GTHBx0rla3cykjQHGdSU4Cm7Tzqr4Fg+sGOcwTnq0HLnL5yOaOu43q/NAwQvt
QqqTYMhu8KZSUOdP5hjsp8YCTTqEuHCdQ0fR/QaoZJZP6DDvrBo8pUwI8Kizg/zI83H8gaHHzvHW
yigQaqS2YbMYVpAqgjQ8HifX7Z7W98ZLuqjJsV0fj7X6VutvHzxLPmiioT/j+SdMxoK3nzByncBO
1DafYwOm2hW8USATBp2MYeyPuKpMkMlwh5hsPvREOy2AowjVGdcxtZRIvyto42Fl4BtGR7pj0Tn4
t/+rFiDxJCZyMEMxMb2S/ywMnv0mEoBok+j4LQZYBMAsuJrovKbMHELv/1jJf1bGDkOIWKkIYcXz
FxF53SYDOmG/PIIi07OOzcsXT0AYRyDGou0Q7Q1ziR6MGf84M9Q/3pSboUqNr9C0jI8oB/+o/AhW
6BjP98uUCRTx8Pb7bzbl0blg6jarJKfDuUD3dhELhp3Jy0yZw4tPvKRRLASmB+TeSGugUeh+1cLA
57mKrXvgXUpwyyRA2aL5XFsGW6JvWChN5yvpI1UXc81lE9nNO8Pj6tpApyMKJQxzJHdN8cML1sU7
/ZLV4LcxMwiCvySfz6d0KrRAkEgP3Zq41P4iyZtVo5ncL7mk6K0IIKYu1nmAAvzqiHfye+DPZG+G
aRs7HNhBLz9aUGk8ku+nNe6yOCsatrdk8P9V4aliUi3lCH2l/IPCpasom+vZmXzs3ZocraRfxkkS
FVyPx966A4Ur4EJQPX/ntLPhWCSqQDFJuDnM0N9WfxgoakMiMhToaRjnAho2DiBcLfdWHxhKaGQt
TcC5qUXcxQOfIb2pKsg5zaG0JuoPDEKGf1aHq/hmKZ0KcvJKZvdWDWYikcS1DhCxxKt19cuoSvTi
vTCgAIiuNrt4vocm1/XG8MiN5mGd0WwKw6zy4q0YloTBG528uZyZr0A4+dzYVGB6O8rRJkokG7SH
8WDMOTSUQ4SfNDHD9jCHLeGGoPpxEQdl2EFCRhhXOwI01joRJ/TWdluoawNZpEV9zixKN9HFqHoG
rVmM+tUZ+schgouoFqn56+vV+jBzSU0OGGwbg/4eDuq4t5bJbM5rFKW3kKnnZKNccK4aq7OVlclF
vDEzntciqXilg5kYvED7LiMNHEFMFFVWXkt27ohMPpHBE0kPUvfIxUjD1XyzWYuK8YAsc2mLIcsl
pR8d/bz/fIdw6fv+c7k8LkGuYjjULC758caXAGZDyQw5OpRR5dFLKququKpAO2vRPWtRQqoK3JyX
exTmwwZEuh3Fd9QDBxWi+6ElUGnK8spvLEQ0uIlFVflk1riJSbxf/sSLrwsEwoGfG5QTTwvLJu7i
YwWatoOkOZfnZ2Ui/3L/KaNZBsIglUInaKxXjnB7kH8QxsADDhCiyARSekkvzcsbeuR2xf50yOZw
qo84ptFMDPf5zSLLlBTFXQDzsnXtftH7r+4ZAhJ00GWSo7j5uvB7kbztduDOJu77L6r1z8c/vdr/
VmLkEfuAL8SgxEqk3SUq95k0Uyuf2MX38zvyfCX4wySHxwBTLddq42rwaj90X5UOedGhDrbcrNTF
4lvWlRmXO+Hs7y2Pjqtc0Y2UJ2GDwLIA9RSNF6mmOFoEedgQRC4SKP5D02X2ufASxusone02fnSP
9x8wuln7Uqb7JsDccuQa7N5RjHG1M7dYLgmvmTptrNLVCR5xLsqciM3u7D6EmW7fBsxgd10jNAPP
V2icf47+RbfJSnX1BfWyQLPs8300kdy/Nzp6KkWU5EdsAqONKlREa7X37Wd9OgeHc7JaLk1Bv4RI
XseENt4QHJKKGUrwYF6ci0wnLqX7Dxk9mDqhiRPvz7dk+nCcG/39vTwrBDq/eDmJ6tnXjma8JtFm
8wYlzx18OAH6AG8n83tmC86d7r8tenO6WaXKkiTG5qcWr1fwXWSIrUTVWNpauXa144+kb3QJXf7Q
PbNWB0U7zJzu2Q8Yjv/NB1Rt3UWRi1Vht6UGJjJEd7g/MAkeWbbETBcvkAe46PoKMxBuD64584J+
vJnvF2Pk3rpOFqKagn0X7YV2s5ZTiwG1iR2rfjbzjnzknLt3pX+94zdj9WWlapXBlWZ6hJLeltf3
S51dvujMaqeyuEi0uU0/O70j5wa++rSCWkpjAZUgGIy2dE8OqYe4AO/KI+BOm02kwXGv0NF/+YZ2
p3ic6+ufSCPfT/HIzUmBTXkeO5x2kBqsB6AC0Ar0Kt9goYM1fO16UNN4uVwqTQaFhM51ZNCzhS76
PiWAqGPpF4uZZf9j0LqPDO8/auT6gjjKnLwePmrb6HvkGnG3I/15NL8IHJ/3Ap/vYLfPkYH+PRue
2P3bIzd7oFdcKgoGu+BP3EZEKzdbQ0Kvra0dj+1xQ6gDtgJQdniXzhy1mZ3+55RvLNtg1rEDGpY5
MLUjX2V0abL2Sgj6BL2R1Kz+3N9OwCbuZngMd8vzInGjFPZy7Zp9bLkN4kFiNgZKdC8Y4skxtJlF
nXiz3ZscR22gIKWCECZTzd7apmB4K3vB7+11N+c3H7MY95ZGbiuM/ucGG3q1ttt6AyLj/T7WItUh
9sZ8QcotFsmO00/YRus5LaC5pRw5rVJpi0QZTpQYmWVh2ui4j3I17JdUMHdbTZSh7kc6ir8C2U7T
XIGtztR8j1xxRWXEQPkJA10eXyT1Sz69JfBjmvV7AL3BembbcoN7eDgxYMTmIDskCqAcu78h5C4s
fD9GlMRv19cKqc1MNY7B9iifvUY1XWR0DkvXKNfcEVULCF+CMliND8NltZD7AbM3C+ScgIxgTm4+
abT6mePJeenjk7oDDx0wdQtXTpZSD/yobXyRHVJ0JxVvgZmpmFz2G7OjZUdrYJRFHJYC9FSaqKby
W+Slqp2ZkHJ7fnj/UFTPJn206glk+8Jawb0hkO5QQ9YFZRIE/6z6GaMLFEuP/5j1OccuWOJU73as
huIvtHNQJ2KN/HVz4QDjpUEWVJOfvCRHdnmpjDd/J6x0kARpB7QJsFtqI3ZzkzTM/bMvH914bOiy
Lc9HDYRj2V0V0BbFcHP1+ek3GbbiAGiHCs24IpLZceYp8hA2ISMlDRELslE2Tr+k9zsg0tDVoaOH
ZRGjeLZ2PhfZbPvY416AkB+tiBIEBNFnNa4v9Rlb1BB1RKmEDjW/LJeVTeUqbUc7aDCRmJZC7fmW
YIb4+H5i7yyOC01ZXDON78adpVEsCX58X/WhYX6gNGzGGVOP3vXe1ChU78BTFUAQtEOoTpvCfr2W
1fUWXFiIWVwtmzlVw1Z+GBfqsvAwQ/5rjLBj6qTM6xbjAv24lxH0u2ozp2kCPYnxwHkNMFEFNIaj
nLdXoNuv61GIBb3G0HT//u4sQEvQk0u3lyuyUw/9nBrUhI8Ccn7QagO3K2R2x/UnBTW71i+dHnNY
6Q0AY5/7Y78QtcIAzjdZEtXy9Yb8+upcvDdxCwNNz6MxAjRBaFsY9zHbAV4UVCV0ll+tukZPJRHU
RLuiBKQLvK9S+QXCBhKnc0nFx3vi3uwozKxZ1mW9DGaROdXx2ykEmRsf6kPL57vzkUtBuDc0Ch39
LJdqF93q1iuSbLG2Rz4kWJ/Bk4eeP2VdqJ+Fuff0QmWQbQzBK71fbnR2vfI0C3TDppUY4qI2V6va
3GXGqVTx7yoxTjShSYfe2zkgy9T2BsUR0mVDlzHIR+6vT7GE/lAquD3Ui0/xOsssxTOCxp3Z4hMP
DUzKjZnBLd9ElwxfZEreYLuxq+qQQeTI/AqJqeu7oVD1ewp1dVEai9PiI9BC8/mCTLlC5APhinlI
gWG/35tmszRKIy7uLcd21FLZ2xzwaP6a4iK0Q8ozxiYeDlBtYKEGDhEwkCQKo9e7YvuoQiaoC8Qb
ap2CJA9bgMLj4Sipn6jRXWSsok2oLbInuTmHhRq21thX3RofLSZrF3lehUjwOuFCfE1FBDsSsrzs
bwG3lWcIQMpZ4okpv39rc7SyEGdWaifCgJlNixbedCFJqkeB/zjnSIdq6CWTDs8XdMqDoAEJWjQD
qRmeIqNAh2nisOZCprakC1w+KI0TI+M1XtnWlh0tcac/tzcxq3fmRsFOlUdU5rR0bfErX0NPHDg3
mUilihfHNe1yhlVjYrfeGRv+/uag8GEvlGGBsfGqRBldrGX5NduXzkydbnIOERkMSF6UbNGYfG9H
qUvRl5OysVoaKp2iEGzlBtIMrt0JepXl1LLxI4bwYLCOKlcxBb6j5q7xYWeMdisOChQTwK82IGpH
1zgQqiKUmJTa8lqI2ZlCOjBZUqvowh6Tz+yTa0j0+XwlxYnI4c7kaNSRJzJpbcMkT5tp/lZ9Uswn
76mpt6ZjwmSaFxCPWbrtG41lbjUh3WbxIQWPbWy2yja0X6NuXwJOKYDz9idQSvC9ruRWbbttYh95
/N/QboS+GY3FEw7dO6gLxNZwey2CUFGmerIZxmaVkubUrzhUJctvH6y5q5hWs/Lihl+i8BU3R7FS
uWYpFFCrtyFto7fS0ltlfg2Ok1IFsavYbZ5PyyMroQCqARbOCk1N6O0TRn6jbivUSHKUTPh03Z8K
RqWMit8H3dBSlbirqgWRs87J4GZ/idGCfYEQ5/MvmLic7z5g5ESQeOhCLvaQ9mg0viPRb+f+okQd
1WYlzuz8if4CDJZHJz6aQxB0/e2RmxPG0WnJlriMLDYzBJJuai3dcJrh72sjN2IzXK5lV3WNfh1Z
ttFDxnbLqbYR4Ql7kt5bNYegs7mjZu6NqRjw7qtGTiZMW6pmOnwV6C2vgk22gM0O8FlKv1Ig6iu8
deWaamrN+NIJdwNOHej5ga4cOs5/WZqbyYjEVASdcNhacS9ii9JqXCE4Qko5Q9uef32+yhMHnoO4
PCCzMnrfIWNw73NQgJXDpMlaSyop77XG65TwYmvP7OaJ8oHMMVCkBmctwN8Ad9ybEZTEZW0ZMH0p
TAatTCO0NaV1NVA1pTXJJatHeRVVeqiINZHmQQ28a9SwkVS+O4n5qijAXZdTi9TVGc54PgNTJw19
dQrASDhr6HAZOSBfdpgu6KXW8tEF1Rp5tOGFlBwy94cFFwaKlWAUxlu60GxKzTLToWcO2sTTFHKI
Nx8wPuqR78EhAzoevYLhy3hv9KvmfAbk8LtAZWUBXlcoybFvNU2ibo0/mcvBTZx0sAAMgGlgscDk
NLrf2KyGPnuO51QO7DqyRXajbYOFse8JvRf3zcZ7KZb+avF82idAaBj1jdXRliibHnxOLIBL69II
gZggwS4jnLE3zsfI/CnJpjE2X5IKWGuzXLVbS535gKnX8d0HjB4FmAuEp/zwOsY9wBig9Km19oN1
ANE6zdyrUzOMwje00gF7g1jf6FrtEpoSnY5GBIr+MwGFivY17s99tOiUpSTPHbaJGxWS7FBswesB
/VHj57GIUCEuWqa33EjlrtVHABgFkm8vRNS+LpddraM9FtSJP6c8wEjnpnXO+vD3N+5LcqlMbiRY
L7MtODjhNzk0/hAFElYdB7J5vQKxS7CQXJU9u9nO1Z/vq4kSLZiZANuGZI00CDSO7q0wCMQgLTtA
qyQj27oMkZ1fAAHWLl6yob1xhH1fL5ySdPSM5YlFvjM8HnjeSOBravGe8hcss3JEwsobia9Jwqpu
MvN6m3gjopMGWiMApQrQgRzdTUqWVpSc41lRcpv6k1d+8/aszEmNT8DR8TIa0gKyBEVciN/dr2WG
FyJTKrgdOPLaqY0uXP1v8bfdMAbY7lXByMh7b9QarfYb2Ww+GGN7NgFt6NX0A7d0tqn1zRvaHFa6
udnoH92S0XnINi0vvbp5W61+DzOebGoFeAlk/JB7BnPQWNNMimu68RO2s8L0ALpKJdOUAJ02JQRn
EDQ/32cTZSFIidwYG+2zHE2ttOTB2Hq7Fz9CDXTrFpGO5eLLNHV0RYNAkgLnOntpZh32xOvnzvRo
p9UKVwGCyXQWa2YIizzyaay/X7eDCmD4qpirD2opzHiwKW95Z3O04Zoije1SgM2IZK8SufrLLbNL
X/0Z9zH1WOeBwIbsOyiTAFQa2Qn5sqD6GtOaIAEWa4kq4s0BSml6iQdsgfjLNkpdvkZatqeW0su3
cAbtxXlOzmeiFIbVvfmM0Z1Y277duQ0+A4TxDHh8dyUml131V53fU1b9iV7LFs174Hxdnhj0Ewoz
22vYPf9F2nftRo5ES34RAXrzmnRlJZVKlHshJHWL3rtkfv0GtdjbVRS3iJ0dAYNGN6DD9MfEiZgF
YoCg40dFiwXoBmZLLPtNgVnAyRuLv0181+iPt7fvD5j2twEEFyK6s38jUFnMUEylDfUA53jvt5LF
DvKzvgN2XwWcILVQLnBrO9lWtaW53hmlEcP6nkQCQK7GPfRoYGyhHjQidbJ2ipeH/u/LZu8yQuCK
z2hLvUjjm30SKPqdoqfn2+Of5u/G8H+w3RevVDsYrSSUNYz44psoBt1zlcO7RNdSfrxtaXE4aHcD
1H2ShJ7nVoMRjQtdhYkO4/Bc6ei1l9Ye/DUT0714MRhJaZQ+9jvqPXejmUEAAkt6Xzo/mKBDtkX7
oSqZb7szatS3x7Z4WpWLwc3XSqQcE34sv4q7oyOhz6xwHyMXjrtVWfabiP2x+Ta2Kaoqa5m1xSX8
Z3ueLldzSe+rrqderyqbAdqVxievMvv2CJfe2YsBajPPjW85Cn4ibMag+Nv6lkZfhMiJw8z6D2bQ
coIkPHbKLyU52oDAp5co9coyMPX2M5Ccvjw3CL1v21kKduAv/DM02yoZS8CjIo7U04XGznJ0ayt+
TbCDCpKjcTsEcDiJkEyLxW8p1swSzHt9j/KUr8hOpdFtIMrPBs1WdvBk9ddpvPiq2TaSFIDhDR5L
yVDEfBIbPXHCtAZQsgX+JAyr5DT28mfN6dIKlHAh1sZ0oOqBHkL0bSrTybo4ORmkQXyFQ1d0U7an
QYzsqjqN7FnJxT00vFd8tgVYPKo7aDUQEQGjPXSeiKY5h6i/Ql7WbwCWiSy1JrkBxDhpIKLH/sgt
Wvt26UsLJhfQddBvNTOZBObDlXzm4ls+EWNM9TO8sfOToyi9AeEaoICr7yx49QXZSiW76I+x9KHJ
TkwhogNVHWa8rmy+yV2cL/NEYjYV1XQZ9bvr2Q5Dsef9PuAB9uDNAmniI3dXkuzBfwlXcihLuVTQ
WCJvBhVbFAnnFBH5SPsgFzPmWcKLAFKTT7dDsTsnzUu3cgcuOGN4QSHEgyKhAj955rBIicpqP0ct
I962nUmtBgg4OpL0cS2yAXH07/kDehodrwpYGGQk2q/nr0sauU1KOP0GFEuOBmW+ajctksEO6I0F
naRVK4ZmxXyZOqmocZ8Vlf3XsaA95/J6TlUSTIEhSUIcCbOQQgU0sr3KFX+pFLbJU5dD2BA9Eroc
ED4A+N0sZGjMP2pq0AB0VFfIQ0RpUaYHvdUi1VZL2SjsIkP29k+SJj7vQE2O05Fg1YvI1GWFH61a
7vn8noaZMkmOoWPZnlpKcyfvgGQlotSCdMGAKIREgmQcI4sOQaxuBzYYJynrU+m+0Aqa7uWxEINj
HUY1Z6kh50skE8SSd1mBOsoexApifJ/lrVK/aoXWFw99HNXGlrZAS7p1k0olnnY1AkaUDansGDSV
BMiSj2O9EzPVn2oIoq8eRYGv0Jwy+JLg5GkTPOEODOk5G6O0OYaKEmpmPTFCk1qpQDhb1FGMKM+Q
QXpuqHLUPiTZUMYOA2Ksc7PC0GtLZuWI1owxg/pd5HMJmHjElO9sxRelcCPUOo1A61TxiVfIaZ9/
KUoGJDsJGbJkn5lYitAyS/yCC+9QH5DLk5oNhrzRKIj5T1rVhegpG2uJI2IrVoWdNlo6YuprGjFT
H7Iie8/BWKXaERIGzVeri0H9JTddFoC9ijVcvukK2Rh2Accp8TMYbcLYDtEFmz4VSSwmFakbdNJB
0SCL1bu+15TIg/xCgDY21IDQRG8ktES9p+4NJOWDoNMmWW41Fx6DYuiYleLPVUsqpcP/SyOHargB
DV97KIM+2Dc1EiPfaSBE6bBr+lQJ77iuU5U3/JoS8IhMG/r3VmrbFvJ1ufGUsnQcCYWYoWhXXZYW
ll+BkNkWMdP4IiPW6F1bc2Fod2Msqm5QpFF86EQjhE6YKPuJckCChov2fu3z+ZFLkRBzcYHo+KXo
MN9LTO44kvV9Qe0xKvLA5gu/qTKzqQslMfUK/cCgv2rysX4KoG4oxVBOMYb8XJalxg65VkFwJBVp
ypkyh/aojZQnomSrGiZJICWSFYOFb2mDbQt91Rxs3Xku2B1XS9m+KvgckxcOrQK1VHg1Alrf2kSn
BM2SBkf6ZsiqbZYNQvUABoJUA7x3rMZx40dcw58VnQIywwy11t+DQdPiT1bUpeIGI6c2KHyoUW/3
fmqMpihGfegIapBIWCqJyndMBUsSzkZX7YRwVEFaUYod76ZNneZgbKkE44vLMwgi8EEXKBaD3ttf
Ayme0IGKZRDeh3UZcndCnQuJnWZB1dqcHtHCESKRL2vS81zKrADNKPr3kOecDboW9kJB7RNA9Wig
f28/MgtdmVDjnWhG0MYr4j6ZZVPTKsoK2qJTCYmejvi+re+A9EvP6aHfsFeucptnfatawj7TTfXY
QEPDpdTSUFwKXL3ZtegwL+3n0EFIF5/WHosFRweAFZD1QDRO0wVl+vcLfyMoKGA+Uc97fqXW5tBX
yC4LCfgpMIVEpD50MBmo/yLKVSuO7FI1AwKR4HtVwBUJWnHx2rTBqiQfhIFHHELEE9MfaYP+4vFT
29WJawhOJJv0m7pDaSIV395FT2G04ncsPV+TUB6SVmCY/sUhJItVnSQI6rxUSQeL9dlIxAptuaXf
r3WLCwshESRiUNGAB6CIaAm6Hi2v4GoE5JL/CW+RpgIM8b15LcmudG/vtwW05STk+s/SNOqLJW06
sIBKfMYjMdKDxgZUF2T6U2dTK9ioLgQYTdQSCcpZUU92AJopLrgwuqfR+r79JYsrfPklM08kSrVc
bRV8CXL400cc0eTlPqDrqbEOuxjdayvptqUkydXQZ0mSssVhz6X/bXBiS7b6niAPNo2vtwPTNKF/
uJIX+S2DgBW9HOTsBMVNIEpBh4UFvOzz07hzd4FlgixzNck23RMzZ/XK0CwmiQat6yiuZXS8OBbb
l468NTOrP1prrurSVkWdzxBxLsFzMe94VOKs1HtgV72CBJH5HtZ2/cIeE9SpfTJ1aHXWn3jlkly6
hlQBQA0ZJRaUOWYLl8Z+IdYN5T1H4UzhkWPm7iSuqZqtGZmtlApnX6lSGEm3EEA8GDgVJkr6hrWy
7RdiOBDu/BvMbKFSjWuoKOBOhRBJ8ZK+QeL4OTZO4T2QgaCj2EOQAy9rGtutbocakddOwdJGUTW8
NkjHG6jbzi6AoTDwgI+D4KEZpvVJAmlNUI6ljv5655nJWjvC0m7RkRwFGSgCAGVOUq5Wla4Pvjx6
XCFsi2YvZLxze0KXMttow/9nYjagSlMzhXHS6LGzn4Al7OPdQf/gtt6D3vcRQi7EOELILSd3KE6e
4AT+WbE/vUTzk3dpf3aPFQmnQ9QNQ9Q9pUbfjfX+FNmFq1uRmwy7qeELl8uGw93i28qftVa3tQme
nQ1eoEOW6sAKlim909Vi03GI1m8PcRrBrRHOjkZT4lgOtYYEfuCATxZyUlu9rJzGr57+gyGUiFRQ
FKKJeS5Qq9ShIjMpBhIsnMrbRvtdMEeWt7etSEsrhsAemWogOKZ2+Os3MEojmhW6D3ylRPAOCK+j
+Vq/Wq/AWYKxKDMFdC4Nb5Fp2yWBwOy4P3vNg7l2ZU/7cj6rl18xW7kq0bK4jjmQ3pSnUDly6n5Y
o+5ZWrhLE7OFSyMBeH5wiAOsVJBEG4EKGkndgVtQWksWTZnFX6NB1Q0oZBBeAwxyPadtJIkF9H2n
vILymm2EPTD58We2BZVoCrDm58oSLuRmoDLyP+Z+5YSqQQ+h5QqSD4RSwG4DnEEt9HluCxPZ3AM4
TGzvzb9/+YLDBsWb86kjq3JOa98wS7YOWRRkMgtRQR2PlQbiovLE61aAmsSA3k6l+Yg6m0tW1cqX
HhCEvzyyRBBEADzleqZl1ifI2xXMi1rcM7Gx72MPJ1KLPKAaiaEcaf7e609V8gkEP6nC6JvS0jL8
v1EGZQjj+/ZKLKaufrhyJXA+AyI7O0x1xnJA0ydwbOBwLYHMteACgKITQbH0yr1tbWFDA4eLdwso
M4x+TquUG4LPQamB93JVzxyJ058VPXJyvoutmB8z57a1hbsVSTII38Jfhlc8l2iT6ill34P2ZIyV
ysrbKLCBtH+7bWTJ90dSE4AjQOhB7vjTnnThkUttp8d8CMKTlAMlFQp4XXkndJi+FnAe5UlhaN1u
CUo1rZ0GIOEzaqvQdUtdZbRZyrajhAnHDg81xHfnXQQAygZJIiDhm92pz8GEMul2Wr0vnJhtwUCA
PmFuMI1DUpNxDQS8VJqZqHRwe6CCr6LEd72rtTRN1bjqeK8PPqh4LtKXqJXxAhCZfWQR9NKGh7BJ
dmEin9uo38ac71YTM/NrB2hb1pp6tKnQH9N+VGFhKcG3woAHWuuvXXg44IACEyYJSJ2ioeP6IxlT
UzGRgZmQj8dXQDPf9/A46Bd1EAmn8IIL8IPeAfwE9XL0dj6vbJSF++bS+jyfOgaQ70M2h3m02XWP
g0Yy7YXnHCqdogYttvWa6uQC0RCkXbAkCnLTyE/8ykoXet/3gooCACWjFps0MGw/8u0xueOR45HD
I1CBO/4pE20RWPiV4S68j2DgAFYEscZE5jS7WGKVj7qw5SZ+pcZ+pY5VjG7K2aBtBk6hRyOgfdvg
UkPLlcHZg8zGnFFdCXiPVkB1Al3bDmbR4ypLLPrZJYzoqVkD2Vj2X0HgluUdJ9xzkqUiclbdQXbr
yEZiT6aGGazVYhbufBWdPUhBg6l7Uv2+3niQNuFaLgP1HtLh7zpoBD6aZKWotWgCGAL40kAiQTbs
2kTd+rFR9ziAGeEMwjaGR59Tb2WKF4Is5A3/GZmtKRRTu1ZFug5df7UlguE02mUunmzVtBzmlId8
qxycQTWhkYEN1bq4AqpzuOP3+TFy1rJby/sbWuDosINWAdjCroeMinovBlrJe4Emf8VdZIvNth4S
m0u/IYyrDk7M/e0iB/pDJF9FqCzEYSruOxEs0Cit/YJMaEVOY4lVvDdQjtDuNSJ8x5u8SpIUcGlG
kHQiYS44RcgIVz6n8cPttVgq76ky6EjRvYUiKp6569F3Kcv0PMRa+PG5U19LJOvd7lkPzDCESIN8
llAWkhsespxuE0LIwWq7ewlcSrc/Y7oyZ34jkJwIRqGTwqODaLpyL14/ODqlGqUq74kqkfiH6rk2
rGjbhJYM2dNxBbk97eHfxpDJlOSJzG/OY6bpDZMHZPA9QQdMH+dIkpEgX4mwpz18y8jskRirSqRx
DyNG41L1GYzzAt71/vX2vC35XZi4/xnL/MFM+qoRZY7D/hk1UzPe2v45i/dheNKVY0rtHj6YsL1t
c3H6Jh9PgnooSv+zkRVUE5AcDwUPYnvGXR+s/PofMZJfM/fv98+H1CYV+gj4QvSkIFBH0vBydOJ5
rRSdgFfTnEQBy0eSxzn7EIY6O3OQUpAJajN5ZcXIEKD6YCB/T+QA0t7OMJapHSs+iD4HA5kdO+8S
40DBY4cXLBbgG/tth1iZQalVIbxeQSu79ME2aWcDl/yhWdq9h6jFD4TWDC8CkpUsIDrN9I92HBng
XsGYxCRqBiF3BaUfWrNE+AoufQ4pFjMvM+We7+Gb2JmUys+FkOuyNYI0FqTaStQWbjmy0IlVBqpe
X6m413qoKXVuL9nyNrmY09kd1/RFZqDkinRP2yCxpW3A6YR8JzPHEOIHt40tpWKQvv6fDfITeF8c
Zn6QxorrY8GrD4LlNBCTSLfMiTb6X0c023v2COHlu/GggxYt3HdPMTojVr5gyUe6/ILp1r34go6X
0dtbTVuUf9A5KOyiFHWvSIcqtUv2gOobLTd6rltp7fDVq6waVq/mluyfxtBJWnAq6A9GutbNvfTq
XX7UFGdcfFRYKCh2qrgR0sbGxcMzM/VfxFWE0dILfmlm9oKPTYvibQkz4CqPpYMW2r3hSshhZs3K
SV301gFblaeWG9DBzeMwg01KwgIWWiEKxLRQL9ijHQPaBBku1BhQWv4gb0IibtJdfBo+IfhaTbWM
1fT6QtYBG+7fd8xmNinDvEBLuuBlvdU+tFCs3OuHnBEbNeWX21trKZU/oRtROpmIKX/pLfJhSrux
yAWPh4yri/5IoUc1zDJOwevO/2ruS0hZnDcrRpcijkujszX1WZWNo1oIXriFV9aQXJ2muAYYxdLv
e68unXRNPGPx/ZKgzqFNQOpfWG0xCH0oB5cC8qnirsitrrHFcOXVXzwRFzZmvkcQlE1WCrABKVP+
pOY2n3sFwloyrnWmLb5ZkPPBa4V4DY1K12cPa5YrDbpAPT11/fRTUfd8seJVTM/er2dLlyYBWDjP
vzDAbcEGiSJc9IrCriBbgN6n4FCqhH9Q6DZaY/BcszabujEMulQqYK32XQpc+70/JdgStHmXKzm9
xfvkYlzTIl5cWzxrk0DsYUlPrRYucPhQxXbff6Lj8PYuX9oNgPFpcIcnoNAccyrWYxC2cJu86DsJ
wIXYRkD0vRU8SMDV//IeXtqaDapAznXIu1r02D0PZ8KICCd8SWjdMgqzuK935Vq+bmkDXhqc1vNi
FtUuUrTRgMEEvRVxvpGU1/Tv7flb2hIXJubJUJ2BYkLyYaIDc6vNDu/9Pn/WBStcyX8sBkyXhmbO
RDmATE0JYEipQAUU6GbInn2QztcfDGsG/nEqn7tzFXaERur29iAXPZlL47NIQadF0KdFLnqhATUu
C4sHKXEB9ZUTsClriqKrQ505Ej4YkJpexFCb2klbs0i3QfnANbvyEBWPjKdm2jpRt2lWJWKX98vE
bAFSDehETP9+sV/kRq4yMW1EL4N245TdsXRwfsqburynT6mj5ICJBbZeWkAhqQ5bhdwuJT01CXQi
0E7/EQC6ti82BefjjCIR15p1e85BGGFRU7GlYifELq8eGnlLZct4MKKVwGmpLgO6mX+mZ0eFE8e6
bRGwesqXk2wUh21xPOsDdJHA3+hAvj43KzMBIdFWO8kbcAGlO3Ev8kTED+dyrnxgJnCTrXt75y09
iP8+CzjU6xmJFQhqoOwB3QOI7yGxj+aC2waWzi86SICjBtZ0ApxcGwi4qqT+UAvegMyqW4bWUBI0
sgdPSLquOMhL/WZoNUOz4JSFQZvU7P4bC5ADBDKFL2oJn74FVtUdapOnSczo/31QeDxQ9wVrhqrN
iR/pWKdJMAiCB0zTkPQb3ygsKjb20CdWXVcE8EPQhqwYXUymoxVGkVBz5YVfOh+lr/H9WOoIvsFx
z4BCHO3mQXn2Adu1k/O+2K/59kvoZBXlAcjeo56OWuK0ey7Oay9JPRuBE5zIw+vDcXBTjVSOGVjy
4+0JXXRAUWgGWTBiWR65/2tLFa0TgMt9ASrH7wP3l9O2Q/BHbba5Xbp1bIqhxfN2XZvRWzzsK2Hl
kV7apJfWZ+Pk5GY0/GKyru67wpU/quAl0bd1cK8gK7zaZbxwDaEzDmkhdHkj+zsnuadRg38aIxGs
cAkzRWiiGaRir1Juo4EDCHTkiez6mCeb7Kup7LOc2uC5BRB8o2whH0mD7zyYCLDfbq/BwldNosVo
jEExBMjf2QPYMNA8FVMrm4EonlURiNvXCvpLJ/TKxuyd68asV8UcNrhGdgYuc2ROPqiNN3QbWh/j
4Eg5K6x1sywGp6juhfr/+wtmbx/UPsSOJUBUFCMKXr1bM0TqjWxTeGcCt2/9YN9XQN37LWkG6shG
tq2aFfTd4kyDYgGsApqMWGS23cDD09CO8qM3Sv079TWTi+OVxVwgZoYE9YWNmSuta0WpVQwzPbqj
Gx/Cbbht7HcI3OHHbQl9RHJp+8M+vTt3ZC0DvFRvgHmUMQGL+TlZ1+cZwGBIlVNAN6CX9BmgYY8z
wba4SUwXkBFvImoCjcAmdE9ryl8LD9ql4Xmdb2yBAFINIFY6CM6rd1r3MeSvqbpSUFizMjsresGK
oa+xi9osykyj6h6aTN+wGCk3vuOc2wfz/zKZgK0LBrBGEGy7nswy/D+T2ZmtdTze507jRjYjjwSz
CfbybgsurNOfNfbKpW2KwA94N3TfT4rO12ZjyisjmLqAWFF3SfAoQlf59sB+LrpZdImY6H8szJ17
QaJxjawWirJkGE39CDle9EDeP2FzQk752TgaR2q25CszKfYt+OMt0aZb0LejrPL3hXC71lVMwUR2
3eQkMqzl75eIEa6+b7bMXNoqQR7h+wDjRH4RWb/UiZ3CLY7+gz9Jfdl3IIJLnNrNnNRG+ha9dZyT
m3A6bs/U0kt89SWzLZDpgwFADUMTTbCRTZByvKMh98juxvi/bLbLNZldkKpWC+g1Rx04w5CbadIx
ZH0bWj0B3Avs3uDThpc47EEGs+Lh/DiDt/bDtCMv/I0Et0lmqD+2358YbINfiYTbjMDtIFh0Sh6+
Oqe0e9Ju/h5ewNpF0EmZm+kxsJr9Kv5s8blCAUcQpsI9yAdn3yPLjST5IZs6rWu0YWyKk24N9Z0s
nTNBsADO6HSSgMNyu7LaC5leaKz9szvzhiCB0+ltCruiCwHF1+avbxC0+G6s/0870zV3Md99NEhD
kMBOQlqH31kKA7PhQP6smFm6LTVwFoDQUEMdf85I1kO/Q6zUgYcZ5ese4nkuxPL42GLPaAOD6LN/
txJtLR6XS4uzgTF0TEnCAItV+ZAraHuRzSFFOhHN+P0hPBrKnb+GR1uK4XV4dGh0ENGvjrLj9WRy
vKxWMgXI9thbSP29R5An3Boq6dCvYq/M6NIGubQ1i3Qi5IV1MRkRtnXk+DroaM7X2NGyVxXDF4j/
EW1gRKKOUyDAW7kelR6OvlENAtD7vG52bqUdDJxCYZdtXfI4yeU6jWN+50cdlB7uaS89Pct3z4ZV
NLgK11Z1Om7z6wFCNKBRAScbQEHzYLVhLBdkjPoYvwYnzRR2ZutO8r3fOPwrm1ZayBBi4P+Mze7+
QUv9Iain5dwz5/Pdee/cwdV3Drbu46Nh9iTdPzz9tV/sj8p8qV3qpeYmtQ0rOK/Hm0vwfh3fwk/q
1rqizDESA9WT1OBQC2h7Od+PSWbVRqpjzRnaDtGzsVPELrQMRot7ngsmipdR2ye5WjxHas5vFZTm
3Jhn2l1fRFO7WTm4aLHS7hv8R6IuMFZusEWXRddB3IMeWwV+y+wG41gUlozzp7yC5bsaT2SICvNW
vLHwNhrbU/H5zVnQqdh2RDfX0C5LS6cbgD2gggO0xxzGD/oAPRwKZOAbZjPhUxKeRs4JSamMKw/W
mqFpw17cn3qcSaGPZL/Xa9673JVm1J9KTGi5Rim96M5fDmk2n7EqFRgS0ihaTqAUCH+kQ+nXrt9C
nSho4oNIJkke9H1pchz5s3leuW+WTt7EvTvVTMCDOl/ODF2FQZrBfFkHZqodFemvHIO8O4rQX/f9
Q56MTru+QsWRNOVOCOxEZk+3P2JxTyE/MLXdAnOPNvHr2W7z0k/1pBW8PHAn6QPj46Vx3BZKM6BK
Dd7udruT9oZbR1jTahIWHjDwp4M2CphUXIdzT1jPOEljNcCD3S4hEOxuBpuNmG/w6WxO0kNHVty9
peWGLpSGtMs06WjPvR4qTfRUjqb53kvolabkpf6eNJOg6EBQCslNw6r2uSltnzeb25M8+fSzK9ZA
kg6BxkR6h3ata8MVxf0j1SJAqINj5O9V8NUOhxTiOujckGILPCgrMcA0klsGZ0dIEXM0TCLR5sVf
QnHUhNpS9TWw38IxRaAt8CDMREMzLqTrQWUiOL+KCjay/jj2NjMjBsTrCn/BEuboyspse8pq0ZRh
BCusMYPdfXRKNrwNHrsv0QggCaRu8CZusuGZL+2V7bKUGZwyCUjRATct4pm4HmCkhnJk9Lht9RxC
HPrZEA5FZmdoAs1JRTur5ipC/4JKeuTMtPHWJBQXho7LAVxPU+cUvNY5d0NUykLWs1YEdlQ8aV8T
FCOxXUG741/9iGyAQmhs32YPt/fqgiTMtdnZujI55HKwtIpeXp/UMbDEHKC6o+How6buiQ6W/FJz
DAufkIUfyiOPPIdiyYf+2UhAHLvinfy+I/AxItrSMX4U0ufCan0wNAliWRHu3zYi4X6lELsQi1z/
/tlBQQpdGtIOom2ASxJV28pRaCK1aCpsn9dnWYVUXHM0YqsatwU7tv3aHvt9UK/tzyYbSQjaZ9P4
xJEUL/ShUZ78xPKzx8T/YB+Jeq8NpvanAMsM8Ku3F3rBtb62PTtapTb2UqVg7GmKDnCnb0rCFQ/0
pWo2NXDSttyslRImB/r6WoJFGQg9VC6AYZy35XViOyYKiL08KWlToDX5PtOI1qVozdUGVT4nvsif
uybqrapnTDGHPFSgZl+D04XIFQ9oYZ8p0ujQSo/2LEvKEnTPA/1M2DB+FHzG/hRaUGX27Yn6fdFd
f/UsLGAgRxANFQihWg5Bk6luJOC2k3Cv0MaM9XTF2sKOQDvMhNudsJ6/OEQEoS31Am14XqS8yNVW
j5+yzrk9oN/PEYQEoY4IrPTEHDJvsetSfZDysZ8wMJC3alJzrJotFyaWVj5LqTWkmVkUaymQ384O
0l0Ar04k5Wj4mau0akZndJ0sAySS1DF4eNIP2ofciuu44FPAioiaCphRQOf3E39c+I75IGeBH4Wi
pzaA96e7piaRfOxCyEOkvtP3VUyamll650TZa526XXbKQJ2nxF9r7E0LxRd8iiQpoGhERhrtINfP
R9AknZr0mej5x/IJ5HmWYoNTudw3lq0TZucykVZ8uYUSNExOiG/0w+HRmKcEuFAfO15BqW48FQRU
zhBjlC3hjpp3iaX8B/8NWWi0+k8c+wJ4f2bnAkGTpkVDChABJAVswBjLP/yHaGYm+DkEKAuT7lXF
Xz4OL7F7ewMvRG6oRmJmgTgCvRsa0K/nNhpVzufgfHhhQVDHAhXhxt+2ew0sdpCpa+3d32oL2L2H
0HF72/TCFXZpeS6WhYbfLA3EUvKEPjG50uXB3jcAumkzUMqtMeKsjVOcuSCcyIaC4zBO/ru0qjvJ
2ga7zESfsX9f2zIaD30kEFs3CUm1Vk9bPEoXc/wTOFwcpVZncuYnsF0+0JZ0bm4FewndnCYf2iYH
WpY95tfMXv5DyudqcefecgsPvks0GNZKK/mQzfReoQfF5J/gYKRrcvVLryDySpDNQWoQbYjabCvl
LZJrukGBUKF72pu9Qf4EilMaFrDRQ/jBmjVIzNIFf2FwzjkqMsGAPn2PZxcAfjCziKBusdQDyBOU
3XD48F92KWKQteh9zepsJyHRTduKwiq4zfjcbDqwnP+nkYGQREU4B4Hz+RXPDWLXJrEEvI343HLy
VhKY1YI8UhG9SiI6t814/V3Ivxsf7E2OGG84fzM0K0/AtF4zH0NBiyMgnnhFBTByX18NaZgUJR/l
kjeYdJt+dtvAwXyu+U5TZeCGlfkilqBsQqsprEyKefI7tTpXeK9eiy3K+GsJ/IW4Fe89AteJQAH8
yvMQfWzxzKSgA8SQrGwDFjUxNynExr6GL/3LE4khEHUvHtk9WslDRwLD+WO+Fu0t3HtX3zA5SRe3
AW2YkhQKviFB+41hRtGDtPMhFPq5yvy7EHddD3f2rkQpH2vdNFwQdKt/3MAlL0TafRdQu23WilEL
x2JiBZd/pnZKx14Pi6tHP6aTraNi/1ndJcu/HTGcqk5AxR9Q9MWkdaIaFIZUSCAez59E08k2oI5s
LN6xizdsE+v207QUzGAw/8xNn3Nhrk40HUDcaY1I7TTfgwtgNZ5D/r47nLtNH/+nQyBPeG7gZ3gA
Zq/tKbpQlUneSVBAicmw6yVb1I/xZ3QCORCRH/r6kWeHJl/V4lrci1CRQlslmppBO3ptt4PcjTAk
g+hZIOVkCFVi8y4k1BvOSByd1vA6CyCzKUeFVwBS6aA2l2cxYqsn3Ri2JYAlmV3yVmKYfhdZKZ+i
hzGxg1S30GCMOTiUZUSGsiChdBI0OGDhYPejJ6T7kO1SkGQ3xaYFCKQ8JCJ0Nc6DYMq1qb5LEBAb
Lb7/k6KOsqZEtECag69HlcGYytzIcs8mKyyBmh6UTvSeQcxG+s02MfsNj8sRER64b/NHcW81GvLF
oGq6vR8XmIOuTc8OcjxUSpIFeHPGkwgx+9pqLf/UWwZRIiK98LVtvyH3ZsoReXtz7/ojtOnWKBOW
XOIpEBBRIUPfHEKD671CAzR1GSKed4lAKjIoTF8AsS/6QU/Df4jlr0zNZlr1I+CEGUw9W9arvKsC
knBEOPJw0DYbeQXtsqBBiclFVtGYlNQQT82sIfumBXWCp1V5bT74Z21Prf5JukvsJ810DwLIiUCy
d6q981nyvBo6lC/55gBV9N35BJnT2yu9kKW5+pbZQmt0lHK01gOOjUZTkH05iozlltcyFkvnHjSm
IHEAdg7qYbNKVa9UWjLqTPJa5TE2SJa7gU3hGuZ2lHi3R7TkeYPw8p+t2cMwclT0wd6Hq9tCc4xx
hgL7Z+Rx9ugc8g9I2+82pfltrlhdyr1dWZ3dqD2qHU08iJI3lQDAUnvwd+quf4KwwYN9ONTQsfxg
zAw3itn8uT3gpacKTEnICqggSwCk9vqcRH6bsy5REWnoZt8HZDjHw9ttE0u7BIQPSGiKgL4oPwHz
5fPEIjDmNRhcOgKUa4CVtzvE2S5cSRku9JRNYQtoWpCXnrJMs90otoGuZRyGMqCdbHwOXtA6/NCA
6qPfECiYf2GDIiT+ggooZ39KDQlHV1iZTXVpOi+/YeaFNoocgvZRl7xCAbUlEZMmVdxcYsaLUYWV
1ybFCIpFRfur+obaWUXno1tc5kLtSAOGXkCj6tvMbocRBIpVWo0SURK4GEQtE/5TzGQAc4oeRSVS
VVyjmFIAVkj0kfg5+m6FOEWeKlDyr1SVs9RR/Uyza677ZGg5uRvDroTads26N+Dxu//F3Jc1141j
Sf+Vin5nDfdlYrojPi53ke7VLln2C0KWJYIkCIIAuP76L+mqnpJohe7UPE30SztcviBBLOfkyZO5
n62xa9M6Mrz7wFb+HZRx2ZXdyB6QhbZFm0Bqtm0Sh/tOnikwmnL8fzp9LZtAAiu1hNgZbo3ATAcR
COe0DI+V57CdYMG8o8LPf9gear5J53pQ7+eaW/Fc9/os5LaxZwKikDGzRNAnwmYdR7s8M4eMS7Rh
xpASAHWaU/lkskGasT8MHUnQqFt9rzFVKl682vr/TVTz16eDmcn7nTAUPRo74bxxX961IUjO3m0E
VU67iY09PSdZlG9yegKQ+zDkfTvm+rQJfTVxlFzv6cFP6O1lmebX1taCLgTL2NY7sRE/qPlhh6CC
jAZq7PZfOgbCgfGo5ASrM6OHtN8cYYfTgpjUxI/eJbT1nhoBRdLUZ0liNNv0xG3x8dv6wDZRU1nk
O1abw3MLMvlj7d67fdob13NzXT24aBSSsbnHmgocSGGpYzdeTKe4ccsvr9M256+R1zdI3ti1mL3C
vY8ebZFUsSO3dnNo+q3qr06EAx+eAIgtoASNM9VbUzzQEwqd25G7SLgfo+nY9SANnKhefHzSvRnD
fb9UazHZhWdiDLk5nkNcBGpUNL15IZv80MNY6Gx3+7oL9g/hyfz3w5cDZdK1wKlG7rT8/Zuj3HBm
Y7Ly2b0/LzDM59fEErj88o3e/PYqYusAHQfO8tvTfXZ2T0EA/Pz3PwwJF77nvx9+FTkF3lhCCgcD
hOWObCmIhY9Nj5Kei3JeIOLZuW46P46aw6BPBG0/o83P3m11NbWQhq1Fi6Gb7Hj8drkBWyseWvB9
oGN5OLT7i4szO05vgzKGRfvnr/1hNP72tVe7bsxLUebUdJe2g+P0+g35SOxmaBDa37DzrXj98rW+
uzi7B4PkegcM4X+16f+a9TUr1bCE6QwlXr1/tA6XSwJAUhiUTpe3GuzHbXliFX14yCBhQ9yP9BQk
+9VUjxDOtqwCR2oFtuMRthFeqrPp7gw6Oz/IKaXQjyLTt4Ot5jYahzKfJw8wgptVZ0HCbnbW18+/
3wfsO0Sj4GhAVgp6q9DRfL/neF/lmnTMBVSxEefmJtld/9idckr+EGtCSg+8AnZenm2uI1Dsi9AL
cEIWMiGvm+9tzAnuhe/R+eX+a5/RG0h+XyTQYr7v76v09vN3/ChCBNFvEdCCky2e4P0rsqCrHZi1
ufel/72dnqbmrjaeJjv7fJQPCLGYyTfDrN7RcBzOfOXg9HpcTk2a9FclGFNt/P0Obt7YD24cH4zr
MB4OiU78CrKoBZxgDDjEQBWuQ8Xh8wf6cPWAGwJ2qgVGxfo+FNRuTXsK3Hvzm3HJhq3f7Rs7RQeF
f6K2//FAPozTIqSN+Lzv5zewoXXdhNS712nob5zvJtlxnvXVTpwSeXOcD05xyDpAeXvx3YMn3Puh
jDw3RF1jqCZTMDoybufN7CRs/+0IOydxi6bdl3wBp1hsXbPXDK4cdxBpra/QlVykEI28/3yKP6pm
oN4MHaTAATQMbbb3z0NqI7JyiqWVHofkKA9NjLJ+Ir+w8/rgnVEfnuOnduwHBtRYxW/GXF3PoUeo
oRnGRKAB9APyW/E33DG3GyyzePscHzLdJtluEfe9Th9OvPBHHwBNR6CvgO0E+uzquFDaXZQOcN4a
t4JFG4c9hvTGgUzQyDPonpWjgOD7FuGXgdV9CoT/8I59O/rqjnWLfm7ccFpe/ZjKq+hLYKL1Nw7L
5BW6irsT77ospvW1iqjAX3jCwMfXCN0cktEyCt+9r9EOo/fwsJQJp0FalT36wsN0LFNNnz8f9MO7
/O2gqxioKyauBMJbxOwPj+QIKld8vFTx/mW4urr60hwOTnKR7HbJw6nj4oMACZoB4AcgfofOmr/a
xVVbktJXtXdvv0KkZADMm0KrZjxlD7s8/2pS3w2z2jGNm7NKw/0AaMsstnMZYk6NokwmggrE53P5
EdoCajciWcgIQul4nbLncDT05r717oFFxosW7832apvImC7+jecntsay7d69GC43jIZ9AQMVXDKr
W6aazXZgXj7c85DlKe3wYt1AuxO3zK/A6zIMLPJgKrFcp+t+tAFIvCfzsL8fL6sLK3V29RGw+Avk
urZF4h2/6MxNVRr11ydeL/plN6wGXu09r/BKDkWb4T73L4g8N2713qn3Bd2A1drrp8D+UU8JTfwD
mm6aTUU336Mn5mbwi2bRV1tBPDKtb+BLfWzvp25fFV+gT8HshB3oVpJY9ejOUKlC2Jzld81lw5L+
EN1b5ZewTmgKE0rJLkex9dpEFZAD24lbv72Slo4lGtSMuNzxJ/gWXqtok9vIc92dQJvvWQESaHmo
rXSw0zqpUKOEdVAee2E2OKCj2Br2qePSvX9svTpGYxCK7dr4AjUT4AJuRo/u91KdbG1fttIvS+XN
N1wu1Dd5TkQKFKPDoL/30ND/ABtVR0No+2BBzA8PE1x7RqZodsq77pdr+ucHRE3KQiEc8p7re6Oi
Ux8sH9Da0MsAWBWBZ+uJM/PUGKvTq29Q3IevxXB/7m7R/SbO7VN7+uNl+NdbrC4gSMhOYZtjm8EG
IeWXMBfrHyoskbg9J08nzo9fzqrVjK2W/DC13OutZawYzYJes3NY5l1fkFjEVtJuhnMruY3+tqnX
MigoMMiBEbxBS//94qgnv1XarDCoVt2mI4zFk1WNWTPsZQ3G0ajhgkvNU4pVv/JCf46L+BU9rqCm
uquJrZuyhhMoPl1ZfjNn9KvZ6Ia54IW18ImVGTtQnBy3/o/CPogX81KGKQwrYre7+nzSf8FSVo+x
mnPwJidu8nJYqv18Y6AMLvHKJCtQz2kv6+CUj/XPaukvmxFFnH+/92ozll4zu6PGfLvtRtPYi+BF
UZR76ab6ufHiYIY1RQPJt8S/gnV8va+CXfNsvfRwWEOKnZk/LLAImy+fz8LJr7FK/RQtuiaAwQ+W
XsN2VXfjWQn9nou7KKnhK7TvHofiUGFK4M3lp5VxXkw3nz/Cr5k9vkQAdQaEerCEQXH1/UKEDRgM
j4Q33Cv/vPCBEV/xq8hJNJzIxVeP8HjceTxm+9aDawdaRso4urGKL6OzmeCpheZPNL94wHKH2Cm3
znD03b13kmfz0VG63IOLgCWC8DX6P6E65trcx0PK2D8rR3xA/5q7e19v83HLirPK+6aiK8+5/Xx2
fgUCMCgkEBalDCeAJdzqAznIKpXhw+GQ4uAubtQ8JvMIYfO2uCqdb6NvQtLnTNobC97sBhy0/Oib
7E4wX9epAJoc4XwRolcPXqcm0tvV2q0MEiivQ5PVo7t9xAoJyzj8isRy22zrbdElYKpNu2qDNpAj
uQGzKvWPHFQS7+f/Pp+Q5Xh4s41+eZTVfBiglIHNP5v3JmjtTjXElXkBMjepT7zzOgdYD2StzkcH
Egx9ZWAgCYXDwvoxkquwFTG07TJPehtdJ/W508EcXX+bOr75/C1Xp9Mvg6+CvLyYe7dRpnmvm7vm
idS3s3lW9LvCSi298Y0T4NrqNv1ltFVIbplGqI0Jn7dCMce/K4YBhkxdWsvLGh5jn7/ZyXldbXe4
XJlj46ENk+/NLFeb1txxGPNBcKdMNE7/nZeNJ+U1fn6t9bIB3wLCCpYPrZSfCf+bUMgq5BTMNr4m
yqF9uIXxz6aEnDZ8SMC+tL6fUrj58C0XSSMcFbB0As3z/aHWlSZEUUHFvy/dzGOJp3flPnJ27XSF
IJKyVxVtJW5cizyfmN6PviUwZhOwIdRowN99P/BctQG8kdF+5nSUPPjdNGxHGxU1+KXZsVPT6dtU
9PUDvDrLvWUG0642JrThseZrPcvXyqqHrQrc5pqBC3c5NzZ4S6b3JKay2X3+pB9tZBTC0cnk2L4b
rbnOY23ShhE8aKE2HW5Dam2b1Al58vkwa7js5+JeIg0wSPyFK7UKR/ueqAHlDAiCyhR1oqS8gkrn
VX3tZ+WPYathoGBkXnYINsXe2w5pvTc3LUplEDe9rtJoDzsMxOvFxjgVYC5beL0i3z7XeoU0lk0c
B88V2C9+zXb9RqsiGwHr5Pm3YEAa4/DE+2PU/3ge/zN/aa7++H31r//Cn5/hjygLCMmt/viv/9cp
LZ9Y8cR/izv58tT91rz+dqufdKF08az+a/mx//7H/3r/R/zWn2OlT/rp3R8y+AHo6bp7kdPNi+qY
/vkUeKrlv/yf/uVvLz9/5W4SL//8x3PTcb38Wg43v3/8+Vf7H//8xyJD8x9vf/7Pv7t4qvHPEvr0
Y/1fvzwp/c9/2M7v0PmPgFTCVNZEJyo2x/Cy/I3l/O4ubVLmogC29Cv94zfeSE1//pulmwH/bMkF
wITD4aiabvmr4HcQ/k0ghCYaKMDnAEj174d69yX++jK/8a6+agqu1fIS71OOYKE3wWYP/iUW1io6
41c3TjP7ndtCV6MzqtYQcWiRGrG4QSOxDwnFrVvZNQReWajr6s6JGnpdkLmI5zBC9RyW81VCx2qO
7gAVeu7O95Xw0SfgTOiL7Phonje8bG9s9AcPCVwjI5yAbos6NZtnQ8M+sKoLsVGS2/KeWl2kk9wo
LBsiGzDrdNJc5F4vYs38CeoGUPlrzj1ICyq194bKrBNoe8P7E/FIv3OLnLjIuNtK17FwB3Q+hQ2/
ooWQW16bCPNH19yqwnHodjBsHtu5g5Z4l0+pX7UQN6gbE9J60uDmBdj7FoHgHrfNA/eN6nHum6je
VQy6aY8hZ/Qp12JOjVH38D9ouX3l267KoklGjbwQgTenkpH7DjV/EcY1CaTyYmP2LOMLvE0R0QbG
5NwMHQ6/i7aqG6gSS5/AjzuP8puy5grwCh5UjFXCddeyg9kENaJNktfOJZcUqKRpTB0EQ0ticfFj
BHzxAlaDWXpJ2MM7IYW/qpvf5jQC7cczpMu/ilw20wZiyE4inHH4YaFFwJnTSjbfaRtMr5pNbjvH
rMPNkknB/Et3YuZOEVHS2HdIXWwUwrFjCIPo8hLtKqOKDWXbl62CheluhgErTct8kVQKG3N4KW2Y
el4z4lNZxbkegjCzoUh61xYROZPGFKTmFPo70+2Laz4P1W6YLNC5Ifo8xqpUYwYTdurcTkOtTBFD
2LweN0URQAUlZiJCjplYtawhzNLSiJQxH+oIedzIbRgm4a4ba83inMIM5LxxoqHrEx/nVpNM2m4n
Kw6dUILSEc0iomNsGo6eYVbHicD85jW0ojvPZUE2uo0dnsNwmgKMcqHVvs9x86oMqlCIh7oCR+h2
JH54ZRPtd2fzWJb0zCeiJXEL3es+VZDilxsSomFrF8iq5XvVDN6DPyyuufCYTptmVNteo9s4rltQ
OjJT+OIwoQxwYdS12mgUytFiHcn6onNyFPdHMhtHgOQBus+YM91Ocipl1niT3I1W01/nVEyXJaTo
U8gyjMZFqNrueoCibpDA3JFXQJtY/mAZsHm1oZmMueLYEpmaakj79Z1wY5dIdmvDPhVbSNN2L1rb
vR7tQDzlPPe/wiYVFMwwMOYyUWzhbk7m0njGeG5M8cwaR+w9h9dVGhYVHCwhZ8IhmaNgJHQou0p/
8YlH78apdS/CCjMte7slSu8nm6oaNJ9uKIvxB0UkQ5CdEmDyYCbFrTawm4YE+7LV/TNOBdfpMgId
+ABGcqVDHZWnoh47rM94MKuI2dtI8jG0IM7c6jHIqDXk8zfoQarBPqfKNfVtpMreSjSLqG8mIjdK
e84IdMgbJMKR4l3zKuTg9CWa/CoS0DJVdVcMB3PkpSBwr4B1h+QZj/QA2G5kphPV5yTsWgB3od+O
cAIarFG7G8mlCWrj6AwuuiQGHrFkDDD58Qws5I7kJh7z6AzKG4aHmqAjyUncUKKPJ/YEZea24Mqw
6zgXLvxi/B5XeKwWOOO+yZluRMxtH20XbpQr/hBpODZ/nZnbVHehzaAc1lldI49RpQt59ImaYaBR
UQm5fNjx8u5K0rEbYmj6NDIGUlCnXFqwPSHS8586AIcQSEF4t6ujwt1qB/Fcg67BbxQfF3ACXBUG
zH5KPSbOnJ4Zt+HERxQSGPTP/bqsNv6Ic2GyPQ67XfzQcfZaeRZWfnhDeZunUw/hCFk4ksVjGHbG
NupMvgvGQX11nAGdUdIG6w3kiQ5uJAwxUQcKFzoKubUd64g90MkLLnM98SE2GzPKbCQwqaNzFI5o
4O65ZsZl54shGaRd7YgPaWeod4d7UwxFHrfT6H3rpy5I9FADiO2GOTUjVe8k7ZtDhOMcrhHtPN1V
0qNjEjHYBdWl56SkryGEZ4Mku7W5CmSMftRo4zpo0ytsCsXuqoZ+qZ7jJq+7M9GZr75rWHeBgF9g
DC42tIKkdPYRFfyBTaVfn0+Y6y1xgu/aqlr5jeY4ic+6Eu13PwhzVHMURTNaWVVCTw1dt4F6GO2e
lknV4LL9WtQ+7LVTzhFxAyWoXXIcJXPzH1Whyidw7W3j0R+7Kj9IXvFwQ0p4+6TYILAAGbBkYpXb
4JNFeTGEIBcrfj0Gk9gW0mRoskVnwYVfzaOZuty12tgOAz7BHJagAccy8/DIilnx1KpwlkJKW29L
W01JK7UVw82mNGCnVE9XqIm4c+bwzozSUVVltPdb+BFVUDAIHYBhDTxRLOolc9S3W7hzh9+8bjbT
FhhICW6eUV7XCqovpKz8Gy3nAITOKspBiXT5+J0ZznAonEo8weljNpOu0NWGGLAnyGZvqm5H0DdR
sCRUP/W+iW+/4xTXTFzORTU/K7ie0wsCKc1gM9W6DbekKKZzdJDYB6BEXgCx6QJBeWDQ12l282mr
Zi6x6anuEHz9DBz/Vrh8LJ5lo5pX/T4Sfh9j/+tSvPBbLV9e9PFJrP/LdxH1/40Q2v80hE5feP0k
q7dR9PIP/oiiLe93C/Ez4l4QuFEcX4xU/oiiw9/hzwExOteF8ngQIbX77zDaC34PQJ11wOIHBwTu
Rn+F0Z77O35uIdVCEjaCnpD1d8Lo91g61BNDSLwgkgdBCuAyEsz3+W/DK2MsC4S4UEaBfm0bFSnR
ooVjeHsqg30P0vwcKoSuAUZZeDpOuIJN4JVMYEmuxsR2QJLFcPammOBTNAY9P1Azh/6/rNl9KWS4
FbD13r/Jav5MIN4mDKvM9o/xQQlA+rwIdGLW378qqn4TqfNZJ4Vb5fTKsikCuzEswk3p9GgLNoq6
h6VYO+Fsyi2/DeB0k1u3gdMHz3kZkCuUo2WA+Hgy67hEaztskCwZtBtSQVZoY8+If7eBVQ6v7QBU
IeU+bWnShphSaTDINZd9Y8O0R7b8dSTNDNcXuwysOB9aeof1A66tdFvyPUer/pe+B9nfhKX9Meon
Q2fw7jvJklih2X/OiAumKfjT+CJrYt8kTCL9qdTJUEQmciJ0Tj3xHoSgeBJejUOt9N0vJrOtJ6bA
s0zhNlMMCB4EbFL92Wl/zFA+tuMSjgAbg7LcT1WRi2dljSKIo17U4NPyMgxiludeuWV15zxbI+wT
trlX6Tui7YGmtGTQ3e9oyzZGH8pxB3OB5hHhkAP7J59MN15bIxCXIW77ePSNkqVRKDUMmabxTlWB
qjMDbzFcWFNHL/pRtfaZcqG1cElJh2vcrAMYXJitx3u80FjPcR0JAHejb2uZVUMEKxmJZn+Z0roY
IfRecQ0KsllXcFOYrGavOjCojnPYBEaqlBN+I1YbQsguoIPIaC8tWJjIMQhSi0RFkIJZr2/RrZjn
V6jNjHZC2pA+BRLdKju7sT2YkgdjvUT1gbJjpfjcZpUmIOEJ5SmdmnPhtgmVhVmlpVeA9Y3Lx/Oh
bouGgQ6IX9S5ydSPZptqZB/OoTdIFJwrQlCxJK7Pbgo/KswsGA1upXaXD13qhkwGgEPHyH7GC/ve
OSTJEDlCECWHyAqi/OFIciMim7kIRbEpEF1C6w2rAtVZk9tsD+yFoee5r5SdoTsq4pelVS41mLq0
derRgTlo17XkJSQuZwBTLBiiZPAU92OP9Ip87yA1Umxc7QR5go80zXFptH6bzkPk0jSoIgc5NYdI
YxpVpRSZ27Fhg+B1LDZIt8z+BJ700WEU4sgF4riUKdbkM1Xiau3NDll7E0Rb6D2gPO+r9rKybGTG
3aDHbO6NZtObiKFD1pHXz0+j93Dez62H7v1FKB2apAh6VvU0bRl5wUIGIjwyz0zLxj23VVec2W4N
YM+KyhNqqz8rLn/hZ38MiIYlwCbI6KEHsQI6fZjeQM7L7SCzAesn7fqQbx+5PC9kEyJaHuWO2DOK
a+DLplPbm3vWCud7M6B3YTNOKKbVJWGb2TOcc8coEaV+Ph8rBHh5PtcEVwvNoMEiwLGur9q1GY1t
Cyn91iBA7qIJxvIO0GBkRD3y4bGwkjIf6Y5DRQTcdXhkozzvzpumNvRWdYZ5Am9dboP384W7Gira
aClZGq/WNRxuKA70C5ZrqnZbO+nLIYcmz1TWJwDXDw5hNMcsEtao6YFtuVZWskQFdD+cwJiCHu4V
ZaUqMxxnThnXrgpejLGZkKKVHkpXpkT2E0OiBFe16wMPji3knBOgkGl4hLiLA0dOX7ZmGhgu29aG
InXaNbV3ivD16+L1UBaA5SP04QAAriVFQBn1gp4sj9zP4rsFy6wtGQlSHLRv3Baz4W5PLI4V1GfC
+BRa7eCngqOKaHctzmQEVdPlhg1FGANWWS1Bj39cSH/okjCfYbHYQjtmW1ssvyyjqnoYBgmEbGjV
KRnh94tiaTABXwlCKqjteUAy17uWzt7iSlO2SHKN4ZpBvS82+2q6O/G6Hw1jwTQXYheQi8PWeB+p
QHVTuGVftEmDgx80GMqjWzg1+zdFx6bnzhUE4LeEvKxg/YHk3LaTEcV5KASWflVtDCtsrF0ztk95
NwN1+vzp3p+cyxyguomw0UWDKfQU19xKESJFcgltEznUBFVm2GiNzKJbXvX3eVeVWej2Vgp4lZ6b
U69u//7o6CRBJzCwZbRCroLIQtoqd5EWQ4BRQyJPswaq7hUAKWgD5SqFeqNxrHobYAAo6F0mg3k4
IXywnMx/HQx/vL8N6BtLHwc3GK/vPw6k9ymCPKyBfnGaS7QgFqoPZTteNcKHVVvJip09qT77/MVX
B+QyrgfNCgT+6IFehF9WN4YDizBbigG9OqXTFBnEk8x7lrcIjXonr46I1YLMUI116dU+0FQ+UiAo
hVdULG08NouNbwIJSD9/Kvenysz76UDsCNB0URX0lzbt99PRNR0y5sgH/0sMV3nrhNeFMSogOyak
7xGRgQnLhI7tGe5pbnfhdTVAnDr1SmMLi27gxH5ZVueNDDwZ58gawGhxJE48ZyY+/KiZ9p9ru9FF
oqhrNKnISydIaWXRR596UZkxhYhKEMG2mIv5ys2jL2Vu5oeFnUCyygipg8C2CHCyegx2wbjLXz0a
0UfXGCXQV00LsEU8ofIEeK3kGw4q07NBSQvK2RDa+6Hz6jGda92PKalskkpoC2OVh5P46raDeWkI
KwRJjfp9G2uOwc+rPpwhxhNZPbBiTYpL2xiARYNAau/NRkRqjzAK8CN6lf0B/rHCux2aaCBgJral
hV5aYsOdYJp6IwbjsOeI5Wo0L4H0o9UZYGa9qYvGYikiqvB1zkMTPN9BR/c+6hBD3CKWh+esqoBz
e7qVLzYBEJk4Xg10XzCjOOMlfGnc3OAwTuk7fTd6TvPISKFewtxpZ1SXaxiaekqWL9RCVLjHmQxS
kaOgZR5Pchy+4yYHeWLGJXlnujkAbn+OmAQRyxnCuDSBR6BebBN0RDfWdMk7Zr104Th+D62faIXR
O3d4meihV7xCVFgoyDYZFkem1Ni0iIuiaQbEJzbYgLXRweaFoIhTJfZo6irzYY5qxSLHso6HpYUB
5BK/DS+YcIrHmvnRlNrWhA+qTVqhBkM62cJbhEbb2Q94kTQCgi+jBatk9Id7zp5LdC/GcupQYR4Q
2v+Y4Ob74BJsMQixeWQ/tgrCJoBktAV/mamHy7ZnRPh+TJUPYTN1TyWAcGiKl6b51Uao8gOR5dSm
nVXPr34V5I+0opqnlTla435i6B2Jobvn3EmUrr423WBeN7YVXRtsMBmqC055Bt5XLuKKY84TOxqi
EenkPF6gbAMJREM4U7DHewXPIMOwKI7qoMIea1znzKtCn2wRxiKhk43TycwWXt6f526PjMHwVWhv
1QjG/qZHcKzSmlY+yHq6qvp48ooGuUg1jvsypMKL2WQ4eI0uNIszx69klRZ91WFtktbVyUwoMhUL
upBPfl1plXgBAV6JJNHGghSNaSW9GNtXl430KQS6LhNvnLswmYoq7LOltCVQLgMqgZnsZJVVKu/C
s0n6LktaoO77HtC6kVQUQGOscfR/J4Y7Q8tgbn1xhjcX40UHxykLmkgT7uIOutlI0MVYmqkmFpr/
+9lBOhdbFcKqrStUDcKx5wkzqbTvqrQj5sS3hcI6Qfu+yh1I1TRAbWfd2I/I4YYSxuEEffZYrGMs
Te3XO9vvTZ1KXfoiI7NJbECLoXMXdTVkVOGQHl3A2UCFKVIrlH96bG6BL1joQ2s0oNLmPu+duC3d
ED9Y5/ZjXoQLYcyLRIvwuvQfBsXsPvVRPqMoTZDy0XVYM8WBAZB5X4H79E00GhhoGTXW8+hrcW3A
7LVJOpSm/K1RwF40syfCz+Wc0zpDRh7cNKghscQIObYS0w6Yv4YTvuooIo+1x+e7Bm6my7yOy7Zz
InUHB1P0TNqzCOGoMhoRjByL3IJ8fxAaXy0vxw2sHdQqoPzlOVfofp7rTVtSEDfQCWofde6KMPNn
TE3moTk4GUQPO5RC9O5N5MHVIg0k3HZTBCnt0jDdDbdiwvWCPmdLTZk7lR18m2xPYoHMfX0oCssT
WLGaihjvbZ6jNDJf9WPBbk1zgNeXYA5hsLmTHjJ7RvNmF5UowCcdjKzGLPSEsXM0Cg+JGn3rQjSl
M24ADOQ7a15WPldl/gM9UjnqG9UI8hBWBEShmLTcozW5iLQjXUddEpDeMDahhtsTU8xFYlKp+Rpa
SPzFnJ3yC37BfVUG6Qb0XLT8a1jLIULJuCqKtCAFeM65U8DBaQrdJjWpn/PYoaaDE09x72ZwPepA
l8q0086xHX4Z2kKTBNJnQI9MGfk3I2mnh5KPPTx97XD8AsezUZzB2rNrd67qpirzegnLzVAjF0yV
mBhDcW32kaK7btPFCC3nV5yc1kWEAixABRXC8qHraV6kc+loGXfC9PfdMAZokZEtAbRtNmzuNoNq
KgGKdi4q+7Ib3G44UOqrK0YJmI6z1fh9okqm6kTKEcJ7Aga33/g8B6hnMwaSYDKNswH5W0u607Zo
URA+Wi2HmpFVNqWX5oUbGJljz/0I71kI2qIeLAjZNGYHpzFXWBTnhkXVGXaO76CF3e+voVHUbayq
8B9aezJu5saa9X5mdXW0R4WbkNrUBOzmdF23NWZIuUJf7YCuclHsXIidoQoobwpUr9EO2ud1Mrfq
WEdcvdSMiS9WO1xJuL/GiGnORF43p5z/fg2kPWCRsIZC0mcHv2S8XWNEBSONTipLsSy3cCDocsat
JQLjHNAAz2zNoEBTluaFz7W9+Tx0e5/E/YwnoXULJZ/IBczs/kLxmmwGCXxDJZJG08VMidgaE+i1
fteZG98vyhMJ9a9x80LlDRZzMQdCl+uWUDHO4VApbEk+tvljKCY34VY3bkJs8vtIlgNOU8KuP3/J
j+Y4BLC5yD4tDZXLJLzhsQFdk33Z+ypRUSEODFW/L6Uy+7O5MGHgQ4wOSpgdua96YUOjcbL+/juD
MQ4ZdeAuKOybS6L3ZniDw0S8IFDRUw1qSfB69rNoGPpd70JHPaCWSMypMvefv7PzwUsDT4DoNRps
0K+wxrZgJBkwFFlV4jDV/+BYAqAc9DKK0qEQXG+0AbJaAvZrQ7bcH7UXk4hOT1SjPJu0ODZ5Ogsb
9eFRz/mmtdBjAsZb1x0jUHpZYgcSN7k7hIPeVMIy/j97Z5IcN7Kt6a2UvbmnoXdgGkBEsBOpjhKl
CUxUSugbB+DodlTrqI3VB+atMjHIx7Ccv9m9qUwhIuDNOX93vhl2z11iteXndWmLKElzJ2RA1LIv
yMNiUMTIGFyS9wYmDcuu8UKXqdMjQKY/k+haMZprra06iXyQ/zns1RJ7UQIA2x8D0fSgmYaYd5OR
zfG+GSQM8ts/18tme3MJGh4g7ja163TiXV6NqcEVPIW6q+OvS54VKAJKcjDOPGdr2k8aJfRrMD50
z3iRTgV8gicPkO86zAbkKztuAO5e0zP3umk+xA5h+yFXX5ftLJj7M89+Za+z9TaKiSVBBMOJVIpW
3qA0F5qSrRx30kmGS23M+otTOuv1yLSwr2//pq98V5T7W1zARrXYp1QLxkNrFQVgo1nbATJ44e4L
arCd6PzhU9WiqDGbdDnETeCdaZNfeZs8mRTWpyczK+X5jlvNsibg3tasY1rPxI2LfSzncyF9J2jq
0+FJ5KBD3xPwuxIY9vwxE6m3JXKAMSzbtLpI2OTv7M4uQqXN+rMuZbdBko+6p2IiLgUJK/qf+2BI
jHccMsFVXzXFZY646Yc7uv4ZiOTEX7d9OA8NlG2YAViVDRb2/MOVDWVf1pVT6FoFYokaoUUSTkvX
NqHrdsVPNFfaC608X+9yazYrghC2hrNNF4xXlbB0Hy5LjfBWp5POw1Wm+ju6qhavmBJOHSEWzAiV
NNgryLjKUp8BFV6BOsD6to8OoWSgTjp5iWo226qcPWQLyuh3pOnnx3apOL90aw5/G1J9cjIXXVxq
Ft0l+LXxs3Wd+XNmzxBTCMjs+RxIu0kdT3YvgCcHOGFJGOb5iZ//pkPKcq+LQodBQLV/NRrIkS/m
qbF/eL4HyRO0WcDMVUtkX/ADJFnYopnyQ3PK8i+VYessnHxz/BBsLl2mbBlQMxSInr8D/s38u942
01+ERaVVFJQD2ShB6ncLYJI1LtsjF2AUIdK/p8HLx32cTk4dWtqizkrstnxUXRCbhOMxZibMXCku
tMH72o2IpQaCdZb4k64YAgzJuzA1lDLqR2/EjI4dEm3/hhAyvpVrgpOnYAxbRdcZ101oTE4zR+nq
DGnoxH6AomlixV2skzSzay+pPDJNZ52GaWwzQwOi+pNtFpUbVvW4Rc2tGdOt/MQCNxgGqfYOPJ64
tpvcWSM30cxJ8jwGBpbzUvxG6qEIasroMXcTfSoR8zZhRrs+ZqAsLg/5Hb3S+mPMl7zcd02H10b2
gSEiyxkSGCYwA9L6bJkv1K8dsAA9dcMs3Iph6JXRxPsy0eorWjQzibSLliWsBuifsO6D8nsidALA
4DblXlgYy46+7AtUL3HsXJR6dA4DYAQl7mq3KRkyFQd1lhdtHKLtHO6CVWbIWjCZ3tAa+X2ojLbt
o7lIk3zHUdy+A/fAAxI3goC4KUib4F8f7kj0bWaoApP7KLdPdguDmizXm1MYRfQ7x8Cdp33i5AyA
DPzlSuTBOZ/ky8vE22K9yM9kKxjMEXq+FYyxw5rVVQOizmC9Zf2pDHp6ju8GyrkMH9SSncsjfXmq
byHiXJ829BCSn63i+aOOkrrhn7cDRLVnd2E6+ND1FCvynNviZeXEmU7aE9M7Ni3E08n6x3OQm/V9
51CSy6XP3lPQ5Qed0AEnZicedAXk49KZXHIpjHu7Evn7t6/N52KMp4MbRTPCaq4PaLrTc88wGJRm
MAQCgnTwD1rbwXtTt3NYGUbz8PajXnmJBG8g0+ZQ8bgwT+4Iw++TkpqbbyrX5VOqE4vgj0Q2ez+g
CXTTov/y7x9IJur28mByULA8f4XlIAzRNeaALNtlGB7kwQXK0+qzYozrDZPN8jPPs7YT+Xm9hRfb
24ZJQKFQXJ0A0029eL1nsGa6ii4zRMFqc7tVVR0pVGBHsyeZ+VhMevnceq7od6UKnC+iyBfUgVIZ
OVEgedoeYnfUt/0cQP7LPNn0o+6sP+aDcPPIaBeKmqUJCAqdkt48h/m/shyxyLP0KQNJ6ztd9pVO
e3OxQdoSIPGrTs/FXVVlACPKNbqddJPkap6Eve/r3L4srXl1zxwtL3s2KlasdEQtUM3BQDx/aQnY
oq6dmFXSx2nY+ZV9nI2l/T3EBYMRhmTeeQaShbdXyiubnTKZsaf2Nt4cX87zh7aBXHTfIaifLRbl
CrtzZaf5esaw9tpTUCNBZLLXt0Lu+VOg/QfTKnmK18j1Q0f7GyKjaM9Yxba/5WQReltwA0EvkMkU
38+f0tHVa4PpYuHc+c3BXKo2ipH8RuS/bRBJ5515Ya+cIJLez8VJhWaMVfP8eZXbGu7U+UAxDAW6
DgaRfW2moTqYTgPO8/Z7OkkgfjqucKEyE4BJLVxBp3n1nBkSBI1AfLCq7/AG3XWLzDEyKAAus5a0
E9sU8n0hmDuBMnHZ54xquB3rajkUhofLPRnL7myQ/Svb3ieJgTAaSmAHZOX5LzCuXaCyYmbMayLi
O9+p2wsfN9aXwWwXHSKg9PZ+G1fGrs2z/BsLvKZ80OeSlV4rYWkQoOtoKtHTyJNFXA+JnWIco17U
ypG7Fjr1vi8q65Nakp6EnK4X32SR+fHOaOb5l9+NwfK+zFJGHREigzyu8P3kTG/0ym4mdAjqGgKR
GNng5Kfpx97HqN0jARHxD1wWy6Xde/aVMc7rPsgo1yY0D2cq5+17nmwAtCabe4igJxDzra7+40b1
S+GXc5Lq0MF8cZnECXPlnYJQ4HlVoeSe26/5aNwQkd//fHt5vvJtt7RcLnMwJz7BydZLZu4bXDsj
RW9hvE9hV++EtaBFn7zkYnG74bGs8+bH2w89sf5ue+If0ySRU9sdfnqsNFmVbIAox4rXdH4oyGIe
bqnZsjbqqR1I1CgGTagr42H7XQyoofe5wdzwG2XVw1c5W/kIP0WaT7gYqdUdwJN9B/2WLmfsu/WU
g1235i2yM7xlhe/8SgeCh9hpMZ1S4s7uYVUOroMFqMY7plOGI6lJ+uVdtcb9mRri5WGDwIGChdw1
m61+2hOJsvQxEgAUCz26x84pyj1FY8/kxKy5fPt3ffGoJ5xUUncGEsXrppT9cxkVcV7laeOvYWUN
n1cl5mPcTS4tK6rrt5/0YsFSofAaN0gEjox5gc+flPnVUpkTvSf0TRZNpoovaxqw0CDTDvG3GUfK
bvuPNuL5w9tPPvGu81AWq880FwAF22Ue0HZl/bFXuBhsN46TNQy80vhUm2m5sxfIj873mot1Wb33
ZY0CUKzwtrBm9i0y8OaDmSpnp/ENXBY5Y9b7Zjs+3v5kL+5KRuyQK2WzhzfhsXdyVxpBZWP2MdeQ
9Pz4Xepr79pNCvtMiJ91Etv19AMQcQ1ggeoZsuc06t0ttFWpxprDuUHzd8jMQKThIFtSCyRc/MMg
y+bBmN1NleXiEohiEingxe0mmQDUvJmR6HDSZRik3Mk7DIvd94BBgI9NvjkQ0nqq/XcWMHO9x4Rn
fGLYynhX+f2gDm5m5ER454tao9jKm5he3nCa0FTCSy+dSVl6B7AydKFAxgy9SDuY7md8P93BHLVP
vpiKa7ASKA1sJyld/uJkBvaEqQNVLdaeDj4r9DdyCpF9WrhDjNCRle52EMjrL63wZIVNWqbGdZdq
p7lKFAYJont1P4LPGkZ/ORXeSOBDUObLZRsIfDwlZ72I2snW/YWGA5cfK3/p4mhNWBC/bTW594Ga
x79dpq3XF2lVEaTN+dWiM+y6hdzgbG7tA4gr7GiHJrmOqnEcHuMytr5DG/bBbhRJRdmsZ0gYd6zU
+6EaYlgiq4oRO0uR/HIl5i7QIIUrxfWU8zNTDvm5y6D0t6KJnd+oC6xrktJRi4quaIO91wR1HVZL
Wb+D7TPzqzUv6mrnob1CwWMnwydYXjelvGaALfN+yi7lc+Se3hneUtrIRHs6P5l5Hg7KyZY83Wm7
T7WbdMaxbRAeR+44IGOdiLn+Ure1cd8MDiEMwbwpS1YWg7+DwsOThsqUeDTdT+1d4sxM2LBwfuKL
6pbvwxpnFonLbXUvtPLcfVoMvghTr7DVrqBdrXARWUaMCG6qwXRQ+KYXcjWL4qitpL4wECB1F6De
fnkoVGtiQcnxc8Hj0kwQUpKiPlEY3Rrq6sH67WRD14cxGLSm/eOI282IVzquAbPb1bXL1J9gspp3
iPKqYOdR3Jh0MwVZy2lVbxgeZsz2Ug1tm+wRsDEL3sm1dhhTVBsOxvmEoN0UU9VjC7Vv36RWHBwM
7fXOXi+dym8a4Y2YRTKne+g45d43Hi7UsEyVfofgqP6ap8r6rJFiEPFXzrGOtNjgm8nqgo9BZaWf
82AOvHACGHk04I4f+3XEBZWiM36oqNUYnKjMFeE84lKA4Gxagp3yFdMEffhlBjr0sYg6EywGpakg
wd+FX++6Vf2kudGXVWHbxP1Uy1hEaaqDn5TSIiOfSg2H2llrZB7E0LNe+wGZeIdpUx1SqH9e8SJI
raqpztGk+8ihd3XBltyllQr+dhtPPZQkhDC9O7WdzZBmttfmMgS/lmlMOAu8lCFBzIFjYFqjfaV3
Y4b/5kjR34rIBmqvo8F3R+PQJ6i1r0uKz1tam5gELNEgzKMpSKwzd9RrNwVzODBsklxAjXvaVvSQ
IyO0tREOqSNrorVqeV97PohZDs57DaOZrzvpzfNHNln8UcGbX9aqyD5MdVLo603Q5YGRmd1XcDjS
MN++Ll65rGlWDQn7BAbNnfb8HqPeKmsMEFNoVbn9OKA5CBun7r81TXqm3Hp5MW0VF0PBiJ3EVxKc
QF84paoS39cYYi8co4JNfmxFu567mF/WBJLbD50rBd3mbD/pqoYYogKuHmmEnhALdOyb76W5mrs0
Fv4Vm6p/b5X+eN067XIs00Z9Q2HD5mlKPyyNjXZZLXUxL8jELERnR/QT31pGfd03rMfuzK//VHY9
K7lBAil40S0zFW9jAp7//EhmmlKQ4hCmcPuRFSPap+r0818gPt6dngN1bPTiY2qvkndpNjfX4+To
f9v48iGAy2EfKWVICTh5M27b2FyacBBVZYnjtMQWkavzN9sdnFu8uuaZ1uZFn709jr4XFp3RH7Qb
z7/zPEKf+RISb0xH+zYxqupxdtbiEjMC1qYgi88siRfIDM+jycaUQ7mG7+eEDii4ZYSRAc1ZDKZD
wVe1WD2renlXG2myj4NYXkzx6n/sgYf3nb/5gd/eYy+6m+0DgN2hRGXKIkjJ8y/c+MkyrTNmKgz2
TZTpSl7ZOAt/uHn+a8yr6WFOHffr2898ua95JmUZ2ALBUzRMz59piDKtrL4hoS4rcmDtrL2c0QAh
RU3kmRPuKd/4ZBGbZEf50Hg0cJbcPsuftXCwiNSBCcH96jMeI0OpNBPP4XjfpimQ+lqmIz5byy6T
o5O7INCekWU3axxztXPaOR/bNNFfM4zRnwaRIAHDcbLq4+iSoOIJE6c90QMEJnrxBwP6izgv/MJe
ZDcdgIBYW+NxrW0nCz0EpccSGPG+xnD/IzasBCkeffL1NNbBuzUb/fRgOaOLem7Iq/d+nC/jzpv7
Wkatqdbj7AZlFuWlnfh71eX1j0WaKYFlwm4f3Z4CFwZkcmjYHORQg8ixm2SiMqxwMkTqHglHH3+D
q08MJehXJocPU9Al70bkWurDWKXEMILAyQDFxphxo2ImPAcbvLK3TFaZRxaQxcs4bUvgzAfPtRUd
0Vx+qyqMpXPFtxPjhO4OOc+52P5XnseZAWhLo4d64kne8Mer9+0gWxGiUcAE5oAVzYkFKjzZVqHg
ZItY2MaZa+QlnUtAKLYYMCz+dhwyJ6cVvi1XmOwn6Nx1vZ05x7Gs280tsqj+RzOkxSElYDySnrkc
gMQ66GvE5rLwHtrAWIgjEP5+zA07ykVFpsG/3nY2EJK3JXTzu/gnQIZQkx/UDl2RMufsq53CxOXD
KEGwPG8902e/cqwgsWZvw70iCjp1Hgy6mlIGtfOsgDTdTCl102JlvkZSrPi/TXqMIe7PfMGTcN2t
75M2nTZBUxsjIU/H0egmTzPh8g3HNMASpRbPi6/rgpHch9axRo8CPU6yg2T86NdUCeyTQdwaO3NA
9RqlWTYuDB7DiLFbcgCtXZdUxc/Wj4mFnBHmf0WPN3xygeDWsOsdNR/WSvl3/J2O3IPL6f3o5oU6
tm1ObEKfIG7RYhz8M0faS0iQxt6yGCwmKQ5tXuXzI21k485MqyWYxtPdlwxE6gA4XY271qyDfRJ3
FX48W4TJiEwxLW0Q4kIMDtYar7/pVNBdvL2uXime+Dy+JB4bJss4NbN0ZhsHKOUR6dZtkVHFwj3t
oMWSM339lgb0HAOkl7cc6kEYLbzOpwRlh/80aPtpCo1kyS60aTRk86OK/rDIemKaYY1iF2YvZ/4m
CNAQmd48KbwDVfIjn0Gud2Vsp5dZFzPV1mm86qNBbSGvlEP5TVPemyrUcpk/gBzNX7NSGF24ZtPM
xPg+FaTvWmmchDEE6nWRFKsTitpr/qbzNX8V1ixpxg23/oiFN7+RS5C+JywH7bQnBiZX+oaBID+f
YvXVXFvEFIVEtBjC7Xu/y1iV62FJVcLWsHL3HOn5hJ8/uwORcEKzcscD6Ds4xZ8vmGSQfh5nrRsi
XTebyBP4YsUa2xM89ToiM5XmV8A566Mv3ACFZzF21RXi8epzHkvvYzE6dfKB0qN3DjEMor4R8Vz9
qBec0FFbSICKgE+v97JXQfNJylzJPTdq1v3jPfyfWID/2kSM/32y1r4fmjrjLvonpWuL4tr+g/+E
a/l/wU0iS2SeCpLIJ6rmn1gAy/yLUKDAC/jjjcnZCLD/pGu5wV9YNzHbsGsxxJnS+v/pWiQG0Aax
k0DacYxt4Nm/SNd60WFCwHER8HxqzO0uOKn1aOBxR2c5wj0U1Ndy7R/axOuPwlzdm2FdgqvMrOpr
Tpbg6JulPEJQYpiWEtfoLl1lELlNrK/qOsnv//gJ3/+z/P+08Z9WB3ww30E3QdNL+W2d3hUyzkU+
lQ7pGnOrrgmZIuaFYBw+KF196EI3nKm0T49JA4sjZxaU5ObT5AB6vgsdY+qyfi6tSG7iPaPzu6vO
FsOXt7/W1qD8ude5coGdSQ11kYpu9fXJUzTRBH5Lem9ma+OGqCTIarAEIyNBxrrH4ZdgrlPW+3aZ
0nMX03aOPH/2Jn4ERyAEYvumJ98w9hnD0cg52durV3xH6cwk9bplQpnjjnS7pV0fUa5Oh8DLyQTo
farpNdXWscLefFvK3rsbEHN+e/sHeVGT2Ugyt8FVT4OjmBt1cvpJIoMCO07iCKGSOACCyAtlNv2w
q8Wm92es8sd8nu4ypfvrdpEFk93M9IIy2Pha1Ij3mWH4QWhCiaLOltXZLnt7Iac/2oZtPLlgSa48
eWH+Kv01Aa2LyInxDwP+9cjIne7H3Oj5Qi6F+RUapiFKKGuMo2kSshCQxLNd5g00aTL8y36bXwtF
P2cGexWv7BNX+0fR7K2A32nfpXs399mIeVrpfUve2l62hnjAKbfcnXk/r6wawuQ4hCjaLEjuk1Vj
SVVC6NJ5BarBGD5rbtKi6YxPIMtgD3WWhkk9EYbBK2BYXT/cEipR7DE6tVeCGLB7Y2I+xdsf6rR8
5VdgKcO5ohugjD2NEZ3JeVNW6eGORA77oRvied8ZmGmcJJ4v6gxJtCR57cxPf3pAIGbf9N0YKBBF
bU35861r6dbWUF75vpFxcvTtfjyubtmc+b1feQojIOj1Xd9H8PZiIJAnuiArkLPOBVqMnYf/KCRo
qfr4L39Bslc5YSXJr5TiENfPv0ydcUzgOCDpD6j9HWY8kqg8xN+7Qg/xcYWkONLjnBtV82Safbab
eCz3HV8NsAj51Xbq/7F8B6cOXGVkTtRUK3PC6XzFb8ec0/rQLCo9VJOJnW+xSxehDWOcuz0KxQrr
wjpZGM58lEWR4G4k1Cnohk+FUGl6bOxJhv6CuQS2iKQRfJVL+7GT9UYeYCP7mOducrOpie/yKTc/
KNfu3X07AFYTrxX3N1jLzTnMtbuUu7YyNuYrbuajxuB07I3cam75GV0XgWU674fabg9KWCO2rtlq
EGYGPVpKkiWGL2k7e7eGqKb6MKZWc8U6gWyaZcA89MJJbQZkZgVGZkvL8lPvMxObNEuVWFE9Mb4R
ZQ82lA/zWCcXrQemeLRNnHpwSmP5fXDdlTGF9lJ+Idwji5FXCTFGZp6aJPkYAwZKW0zyUVh510UA
C/nO0+qyb4P405TF6kvp5DLMqq7uo3+/kjiO7C1AWDJ44wSSwxq5WjFKsAjCQkQNVpcj4gRv7yEx
jey1HG/TEmnd2w/dDp0X6wiV2RYgsclSTi6NCfqUsMHWjfDLevsVqmSv6raNLGr+f3vWcPaRVcGT
mDdm/0Nm/rFk+z4pKJ0CHsWugDLojEOcpkXY2q1zxTpfgGTEOeH5iwNuO3BNmwhVznqkJac/apKM
8bwWXmQ2wfAO9ugOby9GYDPuIkNSn3hDZ/z73xTsAfABEnibpXRy0GMqTUWyOHzRLHMOAS88bDO/
PtgqkRdvv77T4o6ds2VKbEQ4T6QQen4M9LlTNYgwXbJY5opovqC7JLc8QyIRrO/MqprPPO9JD3Wy
XnC5PmktUbmh7n7+wFK6qtEFw4Mqb6DAqfzgt79O5WOWrtlnjV7nwfFrPR2NhpgfEr7V+tHAT9Ae
DcaeyhB7ZHP04ASaiP1lvFeJibkPrmO57GtSws9sqVdWN5omQGcXixt373ZH/LHk4j5oJzE0ZAzB
Mt9onVWhamMj9Nr+nLH/tUdRj/oM6CGXzDjVh47ocQJVJ4QaQS/uJl9kl7kQ0BmcymdewitrGppg
27FIXzeR/fNvtaRW7+djLqN+deMbjU5ltwJREbvTZ6R4DGV+jUdgPPPUV74gWTNblAWpChuq/fyp
TRBkcypWGWlZ1PsiBevtrB79eEIy4r9d1XQQNhJU5ruYgFwnAF46r7IkEMKLaswFUY6ecq9W3QFc
Y+8zi+HczJDtoz9f1LAgoEy2h8ARbuBkUcepXWCPrLwIctM99GIZbgJu2DOL8eVe5W+2N/Xkdrp7
T3Mq/liMKhtEGzi9G2XeEoTCzPQRm6q+tb2gQTur/DPP4698+b04GTyOP94XQNpJkVAWQUAfViO+
8EYB1prNNW5C0xmDA/ZscPu6sdM46pe0veoJv8TYil9i3cWoaMed77f5R4mRodv38HwAyR7y4yYb
8zrC5h4XIXOiiFxB6zvuDORSF0WSj1+o2hnmQUR8+TOLm+WYZvb0uyd/4Q6NRWkdFOJ08v9trDIH
bAJa7XofYe5eFiq7ndeq+44bnbIF/xdZ120XJLva7ctvKp9nJpQYCYR3bnT6V9o0RCqMLWai3WRb
02PcUH6FQYxSlZY6V9c0acZPB7BsDnn11X2vtboveNu/i7SPb2Nrxt09jmtc7AhIMzbAVtQEeClZ
pWwm08l3LsMEHt3GGeKrQJbEgeZM533vCpJ7QqLDyvjQFxlk+FKl3a0juhlGWWgM+kOBr3Ynhkxe
27poCrQUyfzLGpSk30+86ofXDqraz7q1PtMsjF/LYlmSsCgnM7nRpQ0ax2Dl+TEeO0JS+hb/8055
a+GQsIDwLR1l3R6G1aaPm5nbi2QiU/0amumyMkFrli6l02wP5B4J9Nw7xD/Vz3Xpxce2CPI8alTM
B5ncgp9Qd4sH4lUm/BNKQvdn1cXpb88aJ75XkSX60GVT8rFciNMPLYX0owNa+0LpNgw7EWc4Uxho
V/uoDRRBBrhWmHc9FcImC7ix8jlMHBMJQ772g9iNw4x9GMLdkDfoCGJ9qT1/uC+bygPE1Zj9d7Za
6qvBqkl0Kggf/xjYtQqOavamawO7Gq5I00kX7BpBz8+a9YRzZsxrvuYNzmZI9Ule17JWRb1bEiHJ
C+kG/kXZ4rkP89jWt9pvBoSmopOfc6MWbZRt6tF3k181l8Kt07+txgqKY97Y8eU6TB7GzJw858yu
a1JsbCP5MHqr9ZkHGdjf+675Ms31+pF1nTX4+9vxl4IW08eimfm0VsUlx6iuWN0RKiDL/duH5XYY
nhxeW44MEj/QA985PSwzvDKlCTUYKQDyowKqjbiCrXfaE9OesqPa2cY0RTKeOqAJ5wz/8ULTvBVz
MBD4zjAM09qeMEHIP5SyKgZytrVIiV6qVkXio7VG/oJbtxpIISB/KaFAEXXUIlO/C5xG3lm88Mh3
McVjiD03w/jlVcV2hmbeHCEbC3RyVQ2CVDzgaS9SPt2F45jFe+GTPkl++Dm/9Avcj+9P2bV9eSJJ
4StOnhUURIY4crAj4Mfpcm7GJUI9Xd9I3JDXzPHuf6SurCNM1YiKukzsaUDIJvclueEeQlSpFw4q
ZNeHt5fFyyKBIDbUn7S/oPtA4s+v66z0JpRi0I5G1ww3hp62+UVIcA6NT7oQdoT6ixjG6cxifMHZ
UIZy3/BQziwLisp//tg1b42McEMvquIxuW0zDnxgwPay1jCTBN/rw4pEE7KgkO9lNshLohL6ahP2
9t8RolQPb/8K9pN3+9n2ADCGIJMu/kgw4NP+3OzmWdgEPlFBjPrKScvVPRQebSExBeQahMa8ZNax
k1rfJklOO2K1LJ8dkkX7KmEN/z0uYKZhsNbyci5MgzVdpgWbakWRCkFNfRnGbtGRhG5NnHU1vPtV
0vqBRpylypawcdv9UmjDIAilQOBVmwqBVNWb3YWVpwnsddyU5L7nJtcokYI9pq3F9b6mblJ7obEs
Zg9TYdkxm0lnt6VFePputCBUd5VfGH0IbOb9bGs8oLuhUtN8aXvoVnC7dNO97xNpAyNManbIpITk
0uQ9PNitTW6gPSVNH3UKBST/ctZXP1XSYC6vFm0g0lnmknstE76JaELOZtk4BzuT1p2LnPfeW6d1
OJhkmt5pzl07xJtkJgcnJyE+ymav+9xLoIS9tubKvCAWSkDWu8a7qum8+v3ImUKcwCxtEwmnUX5R
OrGZLoGe6DjMNYBX2hJFECnhO/auyQYy9OdlwStpazW8n5vB/Ttv/FocuRfL6lc1LsbwOVvR+dyv
QepaDMJpUqTrS5cb5FC3Ul9xcfeXK8TULWlb3niD4IoEosKG74mWcm6cS9xdqjsu6UDCkiQWxPxg
Fb4mqNXZMn0634jRQPgdBJluVRs2ZZ/eZaMKMGIO+fTZSGbXB7+AcOBtJkR1LrrDTtpk6BoihI+G
dehso/+ZxvGECnlJfkoWEfrKInMfKXphYjfnKrHrjmgZgyW5KJmQh2wjFfiPy7yLc0IPMxTW/jJl
w87rpxGsripACoIhy3dZ0QsSIFU6fO57bzv656U8Dkvj9zgOK/m5UZNEWN+V86ElMyoPG0nYB3K9
uCgYGDmTZLHWLNMtxL9F8kcywl2+ZL4VYkJjUmEXDyl6QGvov1A19AYBsUHik02cVUu0svvMQ1dm
1f1gN6Lax9PkUt6Jsf2FerFJL9AJaBROtWnh6vcK4qOIMSq7oypT9ybHiVKisE186yYgZmwiPVL0
F/XspJqhhYu1cJT3HtllAwHdRLmOOmIRzu0NUkiDmSI1CxCEXDxijpOSAZlVT7jR2rtkzzpF+oDa
f7oQFbnBTJwIiDiXZmk/rPjevulBY98edOw5oVVAJkRL31EWDnOWGVvXKhQWb2NRLKl6/j4JgMTI
nsv5YRVI1ZjmwUrD2+U0R9XNW2WT+A+iEXO200SX10TNO5sUsu2Ne90PSU+msq2u5tXJ0QP34kNC
yMYWypONjyZzNIxwkqXxrVCB+ExoDwHDVJXiQzXYRB1kwDSf2OrxEE3eWH4rct97GK1Af3bNvPg9
jd74rkva3IJ7aIllIBZzvcdYmzyWAwrknTa0ZqAK6r85dLvUIhyfqKRqT7I+lt5SmT71MzlUGKl9
F3MjOnFEt3G8SHc3oWkJdhvRtLecpCiQy5VmxrYszbuSopocKlQP1bGm7P+O3KZg2nuhlit/nFq2
hZvk1uWmIq/3eqiRw1p+5v/sZ+bNojAnSOuaJA5nPKx0lu/jWSHLqmrP2RGS698TpOVe9UqZdmSV
44waOF2Td+aID4DAKmmSQ19Ofom8u7cI8CgqqeBlFtu94GLpUnwtxA5dJuVsZJetlkrsi7HKbqu6
wwXeDXSAoe2XvrnvvGRlOIKJ1qltm+YLGWwM7cgCh+Q7yxr7v20hOM/8JBd3I6dkAqRfM3dk4Icl
SKHL8fmLuTC+TINghIHNruyOAb5jXrvlpF/IwLLR3K9dHYTEES3HJjMaFZHcCn2V+E1R3ElnqL0I
b+m8HNcgQJu+KCyEU6PFV950p+AF7KrlJ5gos92kJE0oHc2McENcug+aHmHXqiQv9rmfAw2UVe6l
BAlq736Ma+6sRDfl35m5GjV4pyy+DkaiPigDoiEydV3fqCVjInlLArm767Uzx+HgEJ8XGc4guv3E
1A+YLr+ZHxPPIpzEom5+IOd5fexSEY8XaUM08W4YseBEvEx9MzuqgWOSLljt0JC8hQpujCbZkeXk
D1t1RjKi+VB1Q9tdMKjESyLDqkZSu7bRiKFAoQkCXEEehE8lwv+Q7f/1lLLx37Ptn35k9fC/dj9w
dfyf/13+qpY/efen//Yf4l141l9wZEBbKKhxwQFv/b9A/u2PsD+A0ZDxQLynvckO/0O9m/IvHJUm
vDz0GsXXxi39Z7AVf8Rg4I2u9zaXOjjpv6HeT3LqMYHhuaXBQT3Nh4D3PMHD+k5nUmgmI+MAc6i0
F0oLjJz8r3tb1UcjsY5qkL8I8PrsZUi+q4EynNCtK6mHIBys7HN843c+Qz2W4GHK/y9757Eku5Vu
51dh3LHAgDcDDQSkd5XlzQRRdaoK3gMb2HgdjTS4T9Evdj+QlJo8itutnkkRCg4YjMNTJnPnxm/W
+pbOuNADcigXIcvQP/UqNBCim85kgmBGyCaANEoZEPw2rFJ4XT4ifLF1JrYk4MvbtTSm4qjO2SEL
lc9//az+wySIv0Sr3YivtieB7RciI7pfNkP5+d6TdPb/QHoEEQ7eb2O4//z0PiSUisrpq+u//nxu
/9ff/P3sMh7/lRm8tjDDXBfFEm3QH4lsuvkru7NFG8JEjtX530+u4v7KeoLAWKANCHhpH2hq/zi6
ivcrzRQCFIZqrN8M9Mz/ytnl6/2lfWfxSnuKlBLZyuK7RLT414YpHW1QLLNaH4FVlDKIdOltJL6c
1aTU9SatBy9IarvDfesuZB6z3c9VGz+r1CiOT+/kbUp4Li/TGMafo9l3Dx7I1W+hSCZFjh2na60u
89InXEjA3i3i+NpTRx4Se2waX231do+5aD6TgDTEPsFa8bWCcLAzS8f+YachWVTKQDaPaWZ4FZ18
ow9tMPZUZLlptreWkaOonog4GQd4iKQSKA98eKp3a+SnQPqINnDEelUFjVEVup/Yi1pQijBs6TOM
+WbEpfeZsJz++u1n6UInC/3WsFjEqyPdE/au+VYCrgymifiwiqf2Q9NN6l6QuchXdQfDXLPDIjMJ
OGRFp5TMZ6d3qtPsOBNzyVbEwEU1frlKVPwilRXR/9jZSrUrgH+Zola+0nTkoZErcGas3ikYgTK5
gTYTMO6mOirzRL+bs9Y+RV1fPPSFXr8myHVeNeikVQBlUhKaa8+lRThYPZ9dc2RamGp6QH4MM0SA
kcM6iiIVGC9voivRHdt1NdGSDOgsBFOlZ02vwoCQtfChn5yCwk5N1J1sIy4V3HIperQmu7OYyBnM
k4T5RCpRfB0znRnj3BoDsWnm1D3XhWu90YI7uw6n5zWeRPegaaHyLADM4rXqvH0mwOeHMKj2uBTD
g9PB4tEH+6Fm8Ptm2aP5mcjU0kGOGt3NZFsblIoexDJ1ukxjjHxvMMcbp3RhyA4zhqLGLa6mWsWf
biYtEj9H/RWnZnadpiF8HQfIUj7UFz2InLxj7abKYxQOW0vTKPKI4rlMSeqe51KQYBH16gt7aPmY
wMq5qoLUwdblfzEzM3sCnJ4SQqgqa9cZRTCobb+uRk1ZK2jsA3ZH7tbMZbtv0lkEEqvVGvOaeGQA
d5Ok8GWkoOYkV8l4jwXBrFAYCckWnTHvIJiEh9IDD4+9TO0DYhHrV9ujnldzRZ4RwEfXgtrzbYZh
vh1bKQId19hGNyAk9nObndmgZmcjb5NbTC7hQSb03JAVk60ZexFtr5GtGnuwjlHSl1uQqqQoecSl
qSmjeXLCRSBGp7y3w6reSH3Aez047TXWLWVdsNpeEcL24klMQcnsyTPBwcU3LvzpYvcyPocsiT5D
O5FbO5sWomSq7hK242fqUsLYoGGQOrU0ELNi55sx7yPCWvKWqMU4aodmVTAf2kECny6NxsdUC8UU
B1A+TD8X8F39is7Q70ETnzt8+JchM8F4aMRgJxi9DsqkuYfeHbJ74D/VEYyJrPwa7sYDZuzqJZJO
DCsl1m/7YuyO1NXZURpldKiKrH6s6GcZC4djfxjaedjXPMbPGR3y2UqS4UlEOS7vqW9GH8bMfK2E
3lyHOR9OtTOXdw1SenBDFMUR98y+CFVtM9UGBjK1sd+tcBgOdhyFj4astSCyzGwFYHP8J0uxn1LX
f7u+eVRRysCdX6SEPEX+vGEkG67TSrBaR1OL8qfKjFwr8KyZkT3hcM2210LITzTvwqYNgcIsXsgC
cbeO7IcXK03GbcIUbguNW3/OzOZSjwyYWsqu+yJ10he1A/VtZGq+SdGX7Sc2K0fm9mEReEXl/ZOt
G0acvzyLWJD/Jmrjswdd1GTX99Ms09TNoRBGXR9xr8pntzS5NRO7nL4nrCBv8fIath1hdwzylld3
eZ3l8oqXy2sfL+9C3Xb2LlF03plZKe9o04aTOcXtNWOpc514LJ2FkYD2xtuobr2IsZPfLG+7Lh3Q
krPVH0wci4t8hAMyL0elWw4NMvvumCwHKV6OlLYcrmY5ZshJOHHKcviG5RhGkgPJBTYcOq0fz3o2
pyvabYdRZKycJfk9y05mB1bTuUbk2TH753r59Bqdi1mvuRCrRUYy4T617IpmrpBne+7VdVhn8QrK
19iF+7QrN20V7QEV08VuozSBDujceMhkyiPDjcCTIfjp/Birb1lyTOd3BRxwxHOFhi29S42XFoVM
X38jSlGmN2gPyJOMgICyoDgX8V3ZvpfTY2MAlCz2enWTTh+eW/tGfjHYApHbWMoXDafm4GkrhHHJ
s4fssGcRxEOVVq8+lWmydpXpfbI3bZRJ32s3vfNgj+26T24slUFFwbNzEB9xxigkwIe5z4pNnK9K
pKtOdxd91KTf4MHKXoxx5RYbMb8q+bMc2L9ds5I8RGeVFJvQw/+7kx8OR2ZMbgZv48qz1HJwXwWT
HXYhIIwNXuPc8NatfnRj2syKujxa4iQDi/BDtyQw21LzfWLWJMqpSDdLcSkY26ejdRCNceTuWmeO
gzYO9D0Yc53nYBz6cTcdYhsvv9+iDt3bptLrvpnpyqofR3VXu3H/bJDPuSYyl5fO1U5gVZIgVaSy
pTjRKAdK9lsMbX2dmQhRb5einRdd4rBahq5+WE4voDjZxc2rjlqrjyLFB9G9cRPz7MXaJrUKXPAK
ffGrbcgWSbvxPY/jC/E/P4i8WlH1fOozYVaK8VBM9Rpc5mOT1Dvg6MexVWlDqsNYD8wM6/BFG3ZT
WV1ys+W2S9QbDGyRz3Vz35jDztHL3URGe8Rw7miaH/OgrWc5HhTYXrmdBto4BYO2WHRnWNzEWsqT
NY/lAZhFrPuOjvxrLhKLu9xNfKvBZO0uVCTmJmsyN7uL6obXdmAr4MoLdJVtGkVM47yPDLL0WDZ5
wHBsN2r5EDBX09dR6dznMDnc8CMtDpPzToiCz8RFuh+G86C2K72okfWdqnEj0h+VgY0dHoQDDE4C
rS3Ts677M/MJJ4zXwMhZG0Y3ZecXAG4zp10VxWostJVbb3PleUZWWzZyRdRlMKa3dbXhlKl1stfb
V884hvmbVZrPVm9tlHCZRl469TVS/aYhjJeITie8t5iiTgOrRH1VdIeEjW9P38cTWYibxUzamASC
KgTXGvs0OibGayyvrbfFOKO7WEvYUETtholRhBIMXjRDQj4lfFLSctf0z7O3nkjz1Znz9tqNO6Xr
obERTX460d7Mz8aj1K6ZG/nte5tkgZV+uuZ2/qrbBZQQMLsMSnHq9JWuX9mZnevmwifQ6vpd5b15
2VFPbkRZ+cZ43w7s1iaNlcEdctWTwToejxuo5gaUnu7HuiBe5JzFSwbiikLEZFpqqUNgJO3GGHcO
4xbJZqCvfOHIYNY30mNUS/U5N93aMZ7rnCjkYqsO3/1c8YfEsFZvkZFTXUarBYU0tmCLXIOft1u7
/S1N/UpwTFiwsnwd8Koe3OhCob7Wk/wjjh6s9upF8phqBB7HvsmQSim+6xySS07dm+71nBQnJrjz
nD1hxISVsMYeutLy+JaN2DppDs1nZPcE+x4ZLymdtiu9C8PyKn9Yci+LeteS8bsg62O3flabe68Y
/B5m+zKrVMRuRMdgOCdnetXYL2E22UvV3bEuW2vRbkxG3xy/zUzznX5Tq/u+bNZ6/N6kb2q/7itr
/Y/XUDSH//ujlT4PhRaWLShH7k8SE0uL2QNpVX6cqpCDRLI1IjRoMfkq8QAGsygv5WKm78sbVJcL
bclRxVuTtB71zETnYRTnniToQ90nFBdViBIrGGGxP4VLJaD8VhTIpT7IlkrBAYq0wYSfHtUCbIWc
FffGzrXqhhVSu+vLzjzEozqujMFJqa5SuQX7zPWGm+xYZy0JSVF6yx39VANGRV1EVRyj9wFgnDje
sRkcFMryINW7Oj8mXbIH+k8LAvjCyL6c6qOq15XBdLV5rDKY9ShIUQ3V9SHSplMZZyqfq3AXqkUH
xUDsDABXQo93oGHXTjf328IuI0aKwzxe1KwtNnP94HiSTKsbeLBKMZztisSnN9d4SVtY8u4e8YXP
ktlnM7nS3HNf3EWyONLcfumkpxhPuR7t1CyFRlgPQJYBsqY+BIah2tvNMRudi94i5kd6YHZiNTDy
tmdD2Sn5DLkwjDeifOx5d5w+mtc9s+zwdu67zznhcaxcpflexP2+ssJboAJ0PHEAo1ifSRwX9rYo
2h1JXSvWVsfZde61zoBub/iCJZ6dso9hYDuHb3FVH43pTmu+7fkJlmKQeXqgOouPl4CXf3IY/yoL
osxDwcdUg30oclNwAD/Ny2bVYudiNeKYOiOlAxGqJA6c2nZ4oxaaz4CHm+1cTkAq8fbxxHfMlY5O
fRPVFID/+kDroUI1VPw8lfrLJOv/LCN1+1Vd3ouv7ucv9X9hPKq+CG3/8+HW/d/+e/ULL8rf/scv
7+XnL9f2b/9e/kjqv0y6fvsSv0+5nGUmxbu50LLBPWkL1uH3KZfNn3AZoUxH1kajrnIW/ud89lcA
6+xZ8WSYaPBxVv19yKX+uiSOglLEGMV9hZQVt8K/4o76SaTCLI+4tmUQ7GLDQpT/05HLcePKkgVY
lZiBN/Y1KtWZtfJoGjsV/9w5CwEBM1dKZz5mhAfuHSYZJkv2GHRwrIh8VWRO8ahOUXO1QgcPZh/J
+Q00irLCTlI9mHZE/fen1/z6u0jgz86pn32Y1FiAX2jtdP4NIvpnC0FmVqB0nFc88Jnuh0LTrnES
yTTosy69jYws5dkjylvTCLWY+OowuskJA//GcGYwDjDMg9Hp05OitukNdGaHpUvjascpG+eEQbIY
X0VRlw+80apJuMss172a2CdM5ZriI2pXfuDgHL/URNR38GKnjTUY4iM1RXJWotBZg24wbb9ty/Qk
K31Dr0Uuijq3DKcdTIyzT9Zb922RVon+uLJORq5YwVB3tPn/+IX6qW/EYQaFClEjimC8NBju/toE
93S0ubO8Tk6/Iv7uEg8Navu2Mte600tf09o/3pr/v7T5N4REf3rxV+/9+x9uyOVq+6//dl8NffzL
f/tukx/vf557//bXfr8NDGKSEZoyTWYtwuW8SH/+mHn/dh1QfniIQf+0qlF0/ddFSA7BDVy36oK8
//tdYNq/4p5kIgCD38Hwxpf7V24CgiT+Ugr9ZsZc5GI0LyoWdiyTfz0tZFdh6hP0AAmaTJ3kgrGh
Dcu7RX3o9MOrPpkkzAoFaNUpNlikwMVsJiqOMLK6+mKQzmKe7GJoCpKLWqo9cPpSSQlviOeLCcTJ
vR0bwyN90pr7KLzLGFQLWmI1b9aopLGFzwS+bbMlcfagj7XWEwtZDrGHMNccxb09qzp8C1mSJRU4
OIcHmuxGdu/I7JxRZ5WqQyldEYYR3ZZDN0+UEygo31RIhbUXePzW0TZLJ1JMqK4pu28MzyDdiZ7H
DMV6bIl+ekSGYTtBw5UNvM2Vc35DKDpKiKxs3PReZZ2a3enJXBcfndI5t4sWSL21BmjMB+KjUK8b
E2XVStdIxt0UoiZ8OhetcB8G6VRWR+wUa+SVh1Y0/yiivk53veuN5JXqPRE1+9ROhHcWVd+SCi8Y
lTNX5MSkiHQgXqqWP+XzGF00+E1ughFPVvLV6j1lPowTyKwvw429hhGGqLrkHYBP1qy8uRibyjdn
DdaAb8my03dZ3GjZba3FKTH3xCR3l8RWXGURoo3KvqiN1P120UMMO0wMc/eFyX3RNQFJSUwVVtVo
KPoqh9CZR6vcxjG05PxOCWltTKureZdGvCXfk5rbqKrLWVNISNAq3raGhYVBPIxWe/SWPGbgomH0
hv+w6kWoTMh7+WETXghsNuD7SUzOuxvg5ZVxEV7pzS+EqPWJQTeRDFO4F7mtdW/mpHXhy6zHU/PU
9GNVXaHXrcccQNDcJQ94W0yqSSN7IvOn30eL5K7PnBdT2vWnVhHNS2MiXqDdA7WNTCCUHNzbOGOP
YdpTtCLPdCRsuYmU1i+iCAXwNE35NQW9azwbkRkOr4yp8vFo6W1Pd2cko0qAtKqkDBtrc3BXziBK
i0iQ3CsekDSVNBpmWm1SMc+3odLXG95UhW4qVieVJxAepJXhQU1EIsOPMyEfiAIvSe3XJjS0dO9Z
9B+A57wxUS9ED7bqdSTdLgqDyMVexwolQcXja7Uph1MikcowzoSq/IEIPuzDtTVlln7JyJ+ab3Kd
h+gzcnIgd7nU142pJENQ9RJE8tJ2bPiEha/8r/o2rQcDLZupN+RDRPzD5jVu7YOqJZUXqKx0+ju0
guAu/JicgZxBfZXxwe0zhFMvwC068bGkH4w0253n7lW7UKydUudjcm5kXenfrapm0IWVIQkPLMLS
dB2rEh3UPCFk6W/ajsCwHWDE4o6eLs0CsulCjaPXZEaAiDoNzKHDNqQKti6B6YgiW0Yk1asiwNSt
0sxgVxEPXB2XOuQzozl2Qiq1x4u6OEPcicjmzN055Ww5G+hZytqsCsYGntNXgC3cCoKBB2gPfJaS
njKp0rloWZcx75j7Yt71WmXGPmPvEiIhOyW0OGNVvEDPHTviBhkcMBkS10oWSr4yMCein6rNHGS3
gUqDXdn8FVamfdRsFNFiSMbPSidfLkKOfwch52UOLXkXdjS0+4RfWvMzuF2bUe+ybZEp9jpUZ0GC
asP9yQ+iuD7Cu2rvNIm2nSs0pYkN8o1gjK57nTx2SH5SKMmPKByV59IU0U3P18Qv2SXrXBrklUP8
29aqbWybcJAnpivFQwSS6ZasQ0M/hE73DTeWrixMShPL4Fy/1rNXPdK+uDJQwVJ/o4ckvqElud1X
0Nb67Zw447pwe+0hMuaZZVUpom+1N5wXJ9fJ5JkGKOGJnOx12xdpfiAG2AHT5FpPpo3NdjujZYF4
l6MyQgyenXpSlOOV0BFxx57irO0xZJWnqS0hamVnTF8Dy6a+tUXss54qX8xSbR64AfTW10xl2XYW
SrYfEHF/klTlXQhwJMDHIsXHKHV5ztsufBvjGK5tXvXjWgysaJj/jemN06TOLS8zFP3Cy966etBi
UiIRJrLHEmwnI9UkuIWOOQkmLL5B2Whavat1u30eedhHq3rS7WbrCNO8gy5scys68Qv6e3GOhKts
1VAzH2y80K+tiicDG4m9Ic4suatNo1s3yKV2wlEO0iVnMjbqBzWbmstoEr95g58g2zE9IFqa3crC
nrLksQfzy3/3u0Tvma4ycm92gyzVgzGq1mOrJR9mU5cHbYpOWexZmp+PVv+k1TXSO2xHZ8ccbjLp
5g+gheaVJIiJpKE5Xk0VOQMiCU99pZOJRJt+OzBkPnrzUgoYtV68IvF0DpCZlLuxk9mqL6vqhmzN
eKVnSvTqJQKpYeGIdaNil81nXV0SU9KBdYNSmbcTIqxsX8tqQjHLqxB0k4g2ipom6PmG7yhJbzwn
gQvYhK+hpl8d4rnuzQYdWZq05nOjJGipkvri5P0Z7e+wB4dPsoNSFep3iNSMUj0+mm2nMvtDBaYo
qs5UmeiLsjD3XiQoF7rugOSP2TCM6YC7R2VMP7XwaT2Uqw+TV1kbnnyfqIET4iscUg7rYtgSAI9H
HrNsWbZpsxJdbtX7Wm/ZozS1Kvwh6RmwmtORIsfdcaF6p2ImT7YoIuuJMkix3zAsiOhzsqUGvBEa
4V2Wq0aMIBG8q5co2BjCNOyfU1abxqHtq+kBRGpXrATRfdhFnQj+vO9aFGs77A5TcYeybHRecyJd
P2Bu2YhOZSx3jArLFR4j7D219l1HQyI3XHLFV8Yj/wIn9zmvlPQVtR7Xc0WyauKoRTCEXdQcjVok
RCCw8xDqspuYrJj7ZUDmWDpqc84nhQGrndQAp/ClTHLKTkUt3Rc+GQosdcWwcDgbA/LaOI82mISG
pykXibJn7sStPWiRYzNGT4Z+47RS/sDthh/ZE0nV35hm2Gyjtm5+WFOprzEeMUTVxvwN8WGRI/yz
BeRLAeK0VXRvk3ZOt06lSeBlXd8QHITk1ETyH5hxFa2UJpdIaTWzOCFl5eeJgB1U43yywrGJNvSE
5UmG1uQjBi63lS4IULFh12xAbpFlg19Zx2eh5w3jKu5T3x6jcUOC1LDuhDGejBAKag2uxwTslI2f
HrDYe1JjCVfMrOxFKsJ8mcK4v5s8i8F9RDjoRqjSfXZbBs9CZOVmGqrPGQjprkmBBkep6p5hLhXn
ClPBBo5D/lmMurFlGazu4mwkFhFJIhelUdy0Qo1ZnaXDin1xcidGgnegCmmbcCyKR91y54OlW9pz
7NTE4agMmBtX3VZs7b90C1X1lDtfFadhi8CjY5XKJLqOHVKKMnFHmdDxME1MbJyNZwV217hXvQzj
fTo70bkllp7Cbop41mI+z6ruK8nJTQ44/0gPTbO5a3k3jUPX2cUKM1jxbBJKsqqIXt6KKo8/8PPY
uyUZlexhXcseO6vMt2ZXlJeKjfjbWJX5Q5cWJkqXrsbqpUyKg2C9pjx1ShnfmNCHYQynGasvp7ey
oOwJR8to3kpqM6CLbAD075IsJnwP1Bc+ShZnPTqF3uJohyTlW1nPwz8b82Gt16O9rzM89X7ZltQM
im7uW6No0zXaSo3FadSGysF1MV0EYPyGbdeH+iPc78zjcNb9CujhgGY91M0XRW+tbwtEwYfeDCzv
vZ5qkVSaN7jnOmHNXQhWN1VtYmNBmbwbulsctBJnlT2HAwGTM2aHCMMEkvy2EbdF7sQx6uM5oqTr
2F2MUCqLqd1qKnzDIi/6O+y41qVXF5AHIlzLj3I2br6JmhMY8oDeJh/K5GDrs9r6OSIEjaigZVAM
gWzIzk2KRHyoQRZo0+hk7MTJdnbjIiPpSM8BWTvxfDJJbFHPFWebfYzUgcE4UtPhHTcGnSAndrx4
uFUfpnlUw5Uiyaw4Tlbq7OLGNe4aBRJdUyFoOAh8WSFCDbN7HGuV1gMnhxbIzpQMTMAP6n5Hgvb0
PMCFb/WyCn1NyXKyUXM13knUqmtKGOtqEHa6bSLT/sFaUWXQm1XD1eUa3psyS6EAztGH08HPZpkU
6Q6T6AoprWkxoc+kzaWV4Zdj5JtOmV+leTsfrcpKGt/oErHxnCF7VVJ3WXphr4hgd2ycirrRj5n2
fhOWV6ztMEz3CrfcczRYyYdItYQIwFS8tFVX3gwm95Nmt0QBGXbBVdXHys0wD9HN2Au4zLVe5U+h
kSJJ4gEjg7aRi/jGG9Zx6ljr1AIoT/FgqJfEyJyLV5njOwp6ay0b2/whsGNWQZla2CTyNGxvci7F
fUvw8QkmaPlQAuV7ddBM4/g3ewKpprqv72p4gJumzPMjDg71DUJyx4YwtPdq3yrssps5/DRxSq60
IhzvXaMdb+cSqLIvZTfCZY1Td6VaPWBFO/nhMR98wlueIgAy4nOPYKNCFhamK9kY3Z1GpMJOJC3L
QFk66alJXMQrXTVua0Wa/qiW1qGx3Vmu0EY8xwin9m0v5L0MlfQLfkgeSM8Yjk3FURyIKf9Bqi8R
b1YXX+xiyu40LkUePMkw+h7d0m2sezkHDAsYgTfebRKq4QbLabcGEbO3bHU45XYRIT2y2EO5/PpB
WebNvWsW4VuPOfSs1y0N9zgkJ/LpeI4rcSYvLL9rYrd2eVhi/O4SA9NRUljGGyj84mgj+T+lRqSt
EdzddzNFiz9pWgWGIE3sDfe3BNaBpWM7kl9+0KIhD7QhsVoq2jZ/MuduNIJo5gHtlHm1cgp6Qu7v
Qrv1Ir17BlPc2STASPhRSKIyZPbw9/kbo+3dRpHN4ielNXMIq4xprpmeUFRHuCInUj92REzrpd9D
hvFWTjuJ94YZ4cswdeNjDeraCsyJSfU6ajT3SStnU3CcJm/fD1btHeXcJOnHXIFh2aUNNf7owbje
I0wEUIjSuOi2lMqfJHg6cDy68SpK0xp90bjfKnb51w4pVXckVHVIbyrNYp7kUugjRsfXyj4u++gs
vGIPqUBil096UvpZM0bPXijtXTeZ3T2Dj3Db4G1SglGPVGtvWA32BrWN5G6cWsbVarHoAUiv84qV
HkmCU1LZlgfFMiuQAI03nsqhVNM1Rhnspe1sGBsvJPk6qRrr047UZhtmFSvyPKYaDxyqKWwgUL4z
JVe/7FkyBKlUfQ0OnQwZ0pOybEN7Oo9rzrhm7mt7FP1qcnV5YrDT174SNYthm2C4oLQA0/uw0fEP
q3XzOLVm4pJ0WDL18iLS4Yqk+DH0GgaLWPT+4Nj3STiIVTuMyg+1I055RrgVFLMx3cdAz08UqMaK
+ZQTIMpXLwo73Vstn8utPhoGltvSIaDenO7huWcXflMaMaXIXm2u+g4dpGxBS4Jj9/HjZxfpKvEa
+UW95rkK6QUkQMQiW8pz0zcVGHKNWyWo0iTZWFWb3tkVzkkSoHNvHUtTxy0jyvxqK/ifAqj8lnrW
nJDJYKYhMqUYmAznMMxkhd21uUcUdNP0ksVlFkXuKkMkkQbkiliDTwGhGPdt3VXRVQnrgb6NkzUW
ZIwCPLC/TNAl5ccQFSkmQqtt+nzVu22d+K3dzNVT4nJ97IYsi5eNeJhN4UtvDS5aD4HXU9mi3ITE
vqrp26NtnjqZde1oxs196ODGCVIx0sj0hNeHRxb6cl4TI893jXvLOVlT7X6PaZ96b5PbhUT2wdgV
cl11ht2eRFg4VzoHM33MvJG1OYHgSbc3Kzd1N/GA8OMc0teGt1ZohNUmp2sYMcNxVW7mPuO7Irm0
Pkt65QYbV5r6FbQBbN3YPFIRaA6d7YQEGcLYSlp6qKFEdvhzYTCFuo2LtM53qSaUYc337je2M3va
OhpEfzTHuCdXoOAxc4f3TMybJNOLcKvyabLOonP7+dhmmTR37CmMeMd8qHCOeA016AgT8e6zPw+z
Ft4prsU37whFc7HFKGa0ZVIoxR5TTdFfpdLjTjNcYu23qeuoyoZEibLY9Z2uKNc0qb1iO1O/GIhR
O52sc5NgjlOuTiVFMm2U+sgs3ebaLdPBoNxKzRFyJV3i1Zvhla3mfmZQ+186R7rNgj/2k17KkzLO
JdWx+Y4cCIKCGnpzIJF8Yg0Ku+rkaKBngiIWRHPYOr1VoIzsmUidQd7aTcV4CgeSlpcsUeIN+HjS
neS72QwhpCgtBVLPpp89TrGF1KSzdfKoO+AJfyQ4yNaiVcNHxhgg0tXW2Q9MD4H+69rRlnO7D4cw
I5eDLj4T6EhJxvlh43RArDy8RJUH8T/RmzPzV+fBKtwWGxPlhS9CR8BmoHW7mfryswmnx8kter6X
i2StQJQ1AzKsu4Pe96EvgFb4lieqNVVXzkobQGajsiqbMx2jYs9Ei3iO53am4hBpTVhCo3Qs+RTU
aOZcrJs4irfx1Ck7R7Ah6k1KsLL3/Cwbtyiu7DW2oCKokTJtyJ9ij+T1w5rBuHa1uiYMhI4oYs1y
LA73FrkG0AZ0NWOowgUuYZ+v3VJL3jsjdjfWxC2bZWAtPFKkcfCf53ZOd3HuHBVUrrsUcfraVEjY
hYZ2B4/iHZGFA2iAK/42ckNtK9QIOPpodvtYQmzosRB/E6ASXzqaMhQS5K9e89nl2dWgaCLmZzhr
0CYWLXQfqJ2e76nxEX7UfLu3EbrsLrZKUtn5TCELbqZvt/SqBXTBB9tOskUSqtkfcSpOYp7yp1z0
0bOoFXtFt+H8MMLU+VCLhJElL+yL01F3iC5O7kFIJItOSFw0LZfrlhURIva6XBeGYNQkhBe4yqJn
qlwTGVX8TLSITJGpwhLzscFROeledIfdtN51dvJlZqW9Txp5YzBQ9DPhPKJ2rWGwKFzV0BYZhCI9
9Kbw2xRjuod9Q3aM5abo7KsrXIBP9KFAwj2zRuhjPQ82TAfNMbVVPFKtK30THoXT1lenmN4p6ZWg
zEldXcYz8MWz6Jq40l3ZGuPYleMMt9RgHwUfWhRz4APnKb3mrG/gQSQjXuS4fCH8jhhumDv9uk7q
5j7rk7FEoDTlhN3L2/9g77yW40a2bfsv5x0dMAn3ciNuoVCOnhJF84IgKQreJkwCX38H1Nq7Re4+
0unXGyeiTbTUVFWhgMxca805pgEsh6Jt0MNFm5pjOcTaVhQViU+RbuACTo2gsvJPwAA1tIs+ALCI
R3YPLaR5HnP9dumt27mf7+Y8P6BFZNrRQ5glo/ssK9G9Gnp8aHPuq8yaHitDLRfpMJ8iNS4hQ/ho
I5IGOrFR9Wej6uqLkkDvk2HT7pk41x5bU6PuaRK1MVKbXNKlii9TFDfr0Pit9XuOc65nri1gD4EK
gvKja3Wvacf4qqXJdXJbtw08VR/qgjmJ2fsogAjJYgTg7ykbBWaHeN6OayyDKZ0H1tDxcWimkyjG
6JjmZDNbQ0ZO59AKWNluJg+9X59mInq3doIzlY3eqmjCGvaEaWq0roDi5WKbWL1dUkEJmB10d7AP
8rxM+wJN+pkVRQ58G27bZknVwUfpswXCdt/oGXtqFxl3ekEUC/2Zcst4qTq5CXTSuezsTWtXd13s
PMQdd2ae9goRacXy7Rr3pQmTmC9rrdgyJTcpAveR44C3cq+ce3AYr7WTtNt8RYpI4ZRAJHm+ySGx
z0U1aF+x6GsbHBeEDk9uHSxJfdfkfKVqYNwVGPTxNm0hzZMzZh49lja+X3JobK0aJPoni0kePJAg
TZzyEVsrflEMINt4LJmzZwzbKBwz+8aSctrjNGMhB7C2bgRz/JVClLOGWRiE1bA2sg423Md13Jzw
VqA59arzIY/aL0aHaN2NaVxnkeKh9Nrq4BppzB5BHE6ox7ZzGGLw/Cn550hde4HeWJ9RV07p+VA6
qLPdmjWcHDlVFfJmBt13xndYvYkli2gwwOjCap3ciWGQ51NW5J+TmsPGRisUjBP0u8wXaA5/Q53u
bms51HfmTLzXIHKPpgmjoy0YhClYdGvg8xraJC66hlv2iLD8SdFDPmp+U4uARqfsQwUrmYRmUn+8
bjA/4ZHHeGCol8TU/IVgHIwAYTROqbUdMOQ0G7MSTr2fQJ+dVNb19xGd1LOafNIg9ZLmhul2FeQw
eDii00oL9HTyN8QHas80MDhEazkA0dq4MK2+uFsIGNhZS8VN26ZfPQSnW5pSN0bl3/Ra7rEcgRgN
yL5YthkIpC2SKRrZufA3Ikt6TK4TIBlazOZWb7zXlCDTTck4IgqBbbUxpyUimhCRFhkq0Aa0Rgd0
JswcOwlsJmmcakvzamT2SgNIyN2YDnSFlIVeu3YcpsxdM+3mxWQNysAW7pp5nneJXuiHSnhM8nyj
eBuW6pThu6bzjn0mlYZ2xXrt7AEi9CGHVWKAvEj/7AgQuC4pPL8J/lzVG38RNGyiTF0BJ9lxhdCx
yrkfpIttGROZikkeBe14oELb5fNgMOCd3d/pbd69kGd4Fvw0E7OeLpAmQdh9LwyIJnvKSZbIgs6q
RHsqHbL4zmZ7QYv/k2Tib4Q9K4Tkr08EJ2cVRbmGsC1Dt5Fjrr//E4kLmfOUNWWVhhbTVDesR7fH
vF/60eNKjNK2Phd14ZjmJ5+N2LHH3xgtPjBzvr/+anAkH8611yCFDz6LqfWAVDl+GqaVJoo1SZuy
zE4RLogE6MPO01y/eUA/kY0XOs76a31ZLYCitQnTY+9NzmO/0f0Lox/kjzi/f6SsQXnGXx9ldP9/
K/K46/97Pd7/Xd66l+c0e65+1tzwI38qbmz9D5B/3FWAtsHO/6S4EeIPEH2gltdZzXcb9L/1d8L4
w/O50dGDOP9yVf8wmaLgQRJiEX/A3WH9U4/pejf9dbe7Fto+KEgYsDH+G6b+Pff5p7t9SfQkm4dE
D92lTg9aG2mPGmXD5U8X5G+eqY9kyPVlWBsIoEFMQSrIx2Wi8tHHLa5thHkEKmd2GX44pLpuHHOe
7rGhfZ3Q2hw46BM8T0P42slivBCITZ8dxcDMWcYYq06VOofRzrG2Fqy9Ee3D34QrvH/2v18NvO28
D8v2LPIZVy3bT1cDXYkt2f7MkEQPuVd1sjoPFj8+G3r1FidFdJF6QFV6NEq/Wd4+PPY/XhrWKosp
Ujlwl+9fusqMKZ293AyXJC9up0L299ji9DC1hm63AKQIlrqPnktgt/gT9f6emA95L4ZMXpROFxrF
OB9//aX9za2Bx1lwq/GmODp9kGLBvEWoNVRGOHfmgOhH0/Nd4Zbl6z9/GR9rMypURh1cgPcfvMWK
BYOkVyFMnu6Y9VMb2PbU/YZ49XcfhgYNujeeKdr8H1SItdNUrSAzK0yLxcc4DOsKZM/Lrz/Ke6nj
9+9wjR+g68Mt5LCPvP8oUZtPng/xL+T4aV0Izlw4S6v6lhM19dVC8nfhw1D69Yuu1+fdE8wKAsPa
MjlX2DzGH/YL05JRhWzJRGo0PTV5nV4v64gq86v4yayriF0f+5YsrSagGre//PrV/+O6rq/OCrKG
05GG9BE1zZyKGr0F+AJr5tr2a/faicbh9tcvYn0PuXv3IQGG4dQSq5J0DTP9cMyIG2PiaZRZ2EIH
2U5AxC4yJ85ODMAKskGBcz1G/ry60KvuooN6sgeDI1hjlmJbDPLNN1X/1OiUZtSPMecpwTD0KR6M
tVVuT2fMKZF5eGkGKTEf0fPyiUgmVWRTknd9UxkLHYRoGZzHqOUoutFga+29Uto99eOYhqPtIGrJ
ia5yNmOsD3cAkFLUI2R1ys4ubpQFRSZDp/SIoGvZZ5mPoIRj4TcXqdPnDIDRbhymcTvzNc9BzqIc
Zq0zUn65FfoP6OTWPFs7u8F4bLXFG7HXzdtgZyiJVXQaGPxgxtKjOmR6Gl2WqoZpaKnMPcMn75+s
FnvHyltZvi6iGE4lP31Koim7kzz/YIu0FFcBkRQAZrhSJS2KxngcnNWQ1Vf3nIC6ALIUI9dGCfec
8qwmubMf6ATHI96qmQNRE5vRLpay2XrYt3Y+zuV7sLvzlnLB32pLIS712CO3lR788hwbEJVQO5Cr
N5YC3k2z4nPgBNS3c2mOD9IqPGBDKad9pksrFVUdCPqBalYX+aaYm/Zoysw60EDOqCo403e1rbUn
i68wcFL1kCBZoK7uxN5uFKRvFnGmKLpxJEfSOaJ6MrYLUYfHQQzNnl3avW1m/Snhy7mGabIjj9YH
+Kr111k2+KRc9zSc9HpcWVH61pwmFN/Rp3nQbuOhn4+tru/yzp037VDvFnrP54NtPIsxSwKMLFgq
o0YcmFIy8CAx8rxX8HETTBZhXtiHfs5x+2daFGptLZ/wnx3wJhpBM3AHNdGmrAakrpYIhim9L4yO
Ul0/G1LzZShpb8TCvqazfZs52RIy0WmOfh37107nlcdaE+axwleEBvPSYPoWwmnhmK6bT152IMb3
tbeKc6kNXyqyeKFX9adIrx7sxhqPXswVQzqphUZpj0ws0CtOCYM/2zFNiu4V2hl39hCidljCUUkV
GiYdPzT6dY8wqhbmp5pZzkFjcnzwB7zuuViGnZPQPZn7G2oteh6VkFuYq1cMYS5T8PPbThdlmLmI
Eym6GRaaXSYvBaOhjTT8I1U8VWBlLrdSU+YxacfoOmI6ozzSVNJ5GC/MJBlD2FHqtIiBSZyGRGGs
3DAt8eqOzTrNiUn6tBusRbK2zuZ2OrRCPUoifQ5eWj1UNPM2tbKvsqW60WAM3/l1PZJIqfuPI5Pp
I1Lhq5ZO5HVV2nOQTm21NajjQ7MjGbjFLGrRATbt5tqJ1Z7p89do7SsBeeq2DOckohi7C/olvqtN
cV7bqjiLci6abzyNaTOuhsznIq/mrVZ5L4vXHAxmOWBPyanxNiaqqU+9mnSSm5YuHL2JR0uI8jW2
icq03LO4bXTsQfWDUS/NvZaqr7AP4rCmgbAtCu1A0tNySZzmq5bADCyqVd9pZdZ8Na+94mbCdMtd
xQiUzuSGNq62U458iWbEB/RL9pOfPDE8vWI0fe+lSXvhIGfaaSWSYmIiRhvIg0mWdcCEM9vPKe3K
1vX3uRFBwXMQMiq6bEtxhARl72rNLIJx/v44FdfIq7zAzCyb9aAJEBCzgEt3L7v+hATzJcvm0+AO
1smOh0XgBn0eW43KWxDr1fAV181w38EsoCM+Pw4+KIKhrMKWrMqt3tlRKCgaX5ySVPeG1I9jqid3
lcwe5kn7XcDNdxL/+62K6s0VDnHnWPTgfr4/BJiOr+CCxH0ohY1/g6lIuUntFKO1WzfFrm6F8bmx
S+M8I0AhQInRhZiQB5pyCPbYrXzpHVt/VMeu0RoN8XsFcc+TYBWYnirja5YiEf31/sr59uMhQmDm
MTmiU8pTYvsf9tcCrQKEZbcJfdhl864Ypqba6WoU0c4uXO3NW6CISXyeM51F30ESETZ5ifwLbEob
7VTfJ7dpWnL/ki9jMIqkxfsyycF/jgrO/TtD6mihx376PEy1/BbD+2I6DChNP8iipfHeymF+gn2S
vGjpomMBz+eeg2AVR+UOuUJDInhfPkPzYYykKsd+Rf00X6dNQUtwKjVDbYmQKb+5hZY/D6Jx4s1S
exh/DUxD7ZbcsRrxa+xKjSaLKl94TMyrHvPNtW7HDbvMmMQ26WNael3XqM2DMm4zJh46cgDUVLI8
pQjObaQusCeZQCrUbRpTlMtYKO9Wb/ol23vSHMnwnGL1nGgTbkd3cJbnaSjQag8wNJebRLeiIdTb
rtGR31ATbn0xte5mdqdu9f/kKHTRE7nubiIb45WxXdvs/FGjyTqBg8OWGvXllScyun4gcu07W2IL
2Ghmn197IkIX1dmj5GKiIvbQ1Jj+uUZ72qXMUqrbNMBuywAcoj1tUagj9kRSOd5aTu0y4ys60W4m
023gXRs+7stST6KSwUhXXhDINgJScDokVL1pqf5k6e7kh501OYqZdpplu6apMFNPVZbfK0b7CTGq
o5/Txq+9eeua2bJ6NEoz23lDVc5nvqv8ctfZfXRwndg2AsYza2d5YPgW0EH1Z/gdQwHo2sTNuiXB
qpkRNUbxV4i5Y7ItorjF5DrOKzhOs5lGyIItqRwLjA/IrwDeF0XFgSYphbs3WyYDpNdM5F42YhTz
ps/gyBz4e3zCuG06Z2mp2jYcTLa3S2dhHH3u2rTOFITEShonEomrKg0qXXXRkdsCA8Uo1TxutdhM
j9lojssX3xu1CSlWG91rssYgECVkgoVACsQpc1qUuKowLOz4GWlcAdmZAo99qYa7DkFwhRU2Up+m
sQWcmLCD0Ti0V80IXS/3pjXp+23jPC6ttTvc94y+8j8F50aIEsSMuYAxklXUOx2bUAvrgl45bgLu
rrz75MBJfUC1ot04xqIe+CPjIWAUnb8OFJjPLZDTZ3Nu7Wtu+Q6OtYYM7TCbrqq3OuD2qxlYGohG
bBwlkpAOmkXjCPcxbhHtMWbyO+aDk4vimMWeyU/WLwtso9EBQDFMiq8rl9OrTO2VeBANuPEYvU2M
9W2jM7hfR/s2jd3O2RSkPEG9HQHO7dh2XGdrN3F2T1hCQR4Z8pyUOngZz714yp41OUoioxyTbVcY
KoWQ1UrtixF5XAjILmoMC6MdQZBiwjVQPNTmCepXn1+5BtwqFWtmtFnLgfMqdyGa+saE0q2FYIXT
wvMlAHMrjpAO6rO9a6ZeoN+LpfcE4BCKPc+KbDe9m49XNVLKbuOmfm6js0OJHeDHSItNl1v+w6K7
WYGcHg3mKUsGwalkccAXoT9Cngr8Vx05THnPtujU3dyhX94xn4Pdy3TK6ncsE/aXcs70cTfWZZPv
sTMtLGBDz3AXva+DxHx2vxYzVCNFmk+LjKXWLidwJgAI0LOffO6ONDT4wsBZ2DoeeyUyn9m5igHs
56liIZq5D6dDZXREsNgLXu6wqcR8pdD1yyCZ8+imdXsAnr0+wvgZK56ZTTW6SxnM+IX1nZZrCzAG
vjyyIEthbtBuCQQQ9KJBv/up+GTZYwzSwbXk9YI3Pb0iN91ocVo50eVoQ/fFo5UDnpBmpusbnZwk
yBwIU/OwoRvzGbuJ+FxMFk7QsW69dJt4it667bbTldPO3Ys/xSnabNC6qB/mfrmhMsoeopjpFDgP
YomQ6ZrdlqDx+MXhFjmicqbgwVHVethOJ1o9wpcdgtR1sdrMEaFBgWF23Re3dtGYtrZQVaCoD7uz
VmdUgxQ6mV4wZ2vlJuk0Il3cxpRbH386DHtN+bdVjbYlaGAwsB35RP0CLWtvECgkr43Qmk/jTLFF
lmYlnyOh6UzoPZGznFbSYzJjj/2qsusecSQtZkAbukXpJovmbjbTPglHoyDcoEKWmhxnZlVMOUhX
svcGSs9Xs1XiTTcd0hQsSxuve6/W3sDfImfPTZv5qMriae/VyLFBH1n2kw4gjSQNa4jvS1Z+AuD0
luF913kQ2Csyt+vz0uicJxSBzS1JEDj/C7uOqW2YP4kNyc4VMb+uv6xkXoOtyUXJuuGb5rRbEFje
M8eUy7gXKs7vCgqdiaxZ1cRHl4beFYqJ7KYjFpd9wK6dDrEbjrmgyVc/wwhzVGxiji/LMRdj8WzF
Uu1iKGg8ARhiIIi4zrQpXUZWvd1ziKrBB/cha0hd8IxYRnlMAA0TwzU0XkPUk9cXwdLQ8kLO4C8h
Usbps5lqsbup5VLfTqxj3Fhr/QXE/LMJqvi2dwZLbTOvLK8nVDicN9hYXUyJJJtuJoaBbHhpAd1i
9EnYRtWPyLmTnfySS8e7wmcjrAAxCQNNr0pGQgn8KYmDZUyKG7T4rtzkSvVig+oaj1tBfi1LqUrm
l2YkJJzPtkBhHXvqL+X27OjEUsGAwTFWtPvKl23y2SkLQYWSJY8r3V5t4kwbz0p3KOyzSffay5wG
y22HQD0LTRMlDWUaCCdSzwQ5FeXowivqVVGvuOLI+8R2IZAde7G0As2lcbcDCtgrXneQG5dwJNQm
ZpM9KzVJTC5DIT3sOzKV28gDCHUnIwucLgSn+OROBrMTQrzywGJDUkHCBjmHdFj7T01mKxwcQ9Y7
9543CG/i2yFlHnEcxGOJ1oS2iXI7ucPIEz3YvWCnLq1iuikGOyePjwPEsInKviczqO1HbmkOcXtr
9DFepKSdPVouSd67OZtn/6KZ5IJQWGPwgwGJQFEKc9e8kIMNFyVeEoDM6G8Baln8wn5ZbYK7ylTt
py6LsfK06ZS8uSmaaI6cPjdPjSfHZtreNUMQad0A6leK4i3J4cwhCmtjZz29ZKckLvvmSuAMJ/mt
Inr3z/P7PxrL/M8oCL/kg66v91o3c5fGSS//z/cRT/xWrzbjd/9B04fn8WZ46+bbN4nn7V+W3/X/
/J/+5g/j8ue5wbj8Wg9Vv/5pqD3fTVHWPu1/P3nZcP4DjfPO67z+xJ+DF9P7w9HBzjIs4Qtl/kK3
/0cmrPmHZTPio+PMzNKGXvvX4EX8YaJeM1ymmTqmfpM/7sfghZkMfWOQoNiTPe97Q/xfH/zHCIRr
xiXkkv3NSITW7Puai8OdzfgG/74FeYGW8YdusSAwbhoYbAcT7csrYMjmepAlVhssv753WwCNLICR
621Lys23vPCgQIJMBH+Uwn67dxAUGuHIOfASvWYkg5lpQLVNl9KA2mX2ywPmMg6hNvpudD+0NWXg
8ctukCvbrJFpqM4/NgQv38JS832sPLHoeX4bE4Mi3f+bQbOhXxk4xGh+djWEL+x38czJNTa+tvhu
n7PSVl+yZMZ3FSHEC8ZYrYjOBkANC3tBRyyP3jBLQDrPYxgs5Pgku26ip1iWOwYxVyaukMTu1yTm
jZq8C81OzrFHbyhAttOY72gmB3RVQjNWMKHLEPT4IaryjQnzh/8v3eaZxSlP2fqxhWjAWmVb/bWi
g/xim186PFFgPhPzIvO6bQUlsUG1CdTiIPXmue3dSyQ828rLzprWv8O7doNsi/0k68PF4CcHAmK0
uAkRk3IZPGCm9H5l3bI01W1IYlvXQXnQJ/ozMz8ili1RnEHT+dQx1kPsAkuqymPXikrtypaSECJF
7y0HlVKBgLV/Ypv2Hwsy13dpn1F/kZek7G1dixZTjxffa+QwPBjIxFd3XaG9TeaMVMhIZ3ExdiU7
pFCQeZRuGh37fLf0G1A81JtNUyKp80c9v0u7rrvMvDU9NY0tcT4jbNv3pB6cFTkIJzPPhhOZayi4
TCdJ2ef65C5tEtRA+Tzh3mlkC5LPycZm16FmS4KqTOJ0m0orvWXSDPrGkkZ6VnAz7yPHkfDY+vJG
d4Z5p8+Wvpvg9ENa/V7ZFJgw9Gj6pnNSDmgjkAplVDGgfw1iBZyR6hs7cXnGna8OfazDibAjf3VC
jkeorfLQUuNhGJHJ69xXghO9XaMeNMv8Ks6mhdT35jUWwxRmRAd9qzrSEnz0SjsZlajhffS+3omK
ZsWyqnrO1+Ydah63n1C+RXVUf+2VQ5U09c292blDdZjAdiwbY7L8G6vIJnroNXYl3rnRfe18q/ui
OGHfU/5TbkajbQMxbAWBa9jlnxhnyXt0kfbLXPHSG9bdOYUMRnPYtjIy0du851xY6q19hTMDM8ma
XP9qldPMPYY94G72y9EIytJlxBHBz3+R8YIEiWyICTFT1Jl1mLSxn+7AvCVonBo05CInbSJUSs/f
pHBJxKQW7s7lJAi2K+TARx8B2AHga2h5nNeFKN/w4kyvqMX05NKgs9+95FlOOk8yyWrPQZe2cu5q
zbBPSNNod+jZItzJZPOhKppztEX8HXVnSs7WAzcPn5HVCZlnGxHvMDMvwOHr5FiUsL6W9XlRDhAR
c8738lhTPHkXeMdsJOhLbrCpdwMrUJ7KOsCo6QnsK3LiVN/nQOYsLY6N8yXziE2dVE+LgqBGsp6S
3tejS7JRapJlOp2QC0VYC1HHcUoKgpmZDdaiGGf+ZjBGw0dGODlcRmmhK8UuwkpTJkxANxW9m+Qy
xupHj31QNGYmKS30n9x21I2N/jiKWi9CnQa4HjbCB7tmOd7Q7dPc9bq9sDQ17YbJgU9FkWs5u1KS
7hQmQm+a1coTqfskkaQsrypH7M0lyjBWWIBVvuh06+At6VBvDc5ZFHFYYl7hxHYj76VBcSVmjlQB
ylsJABiULFmqa6REILi92vOWtmFPcEHUG4FfVFmyq3ECPPgk8y0HRMZWuu1oKsld2xajcTRB7Ogb
M0pATMHfs9cIKlsrT9bM4OOk6VE1nZfxUBVhZA9ALAfpDdeqkNblXJPsQXHdoTJmQBPXB2ea9Akf
iQthoWv7TIWeETXYzkfQN3uL59bY4P4v1tF2jDXEJpGOWI6+T9+W1ukkwzSSKK5ch5SvcxezdoIH
osmOmAgUbli81VRWceOJkGMdzGG7Ur5YTRlTf5yUXT37XTGeR+00cujyv4+3ijUtRbcyKNdxMxq7
Gdcr3WLVAzBDeJYFEVtnuZF6n6qg78rWRpGGmCbQ8sWlvUz8c7xBACae4OeIOFxnBgVdxLnztyhC
MRRnowMIFWfwZtJy53xCmgv6NkqiYcOmju9SM5D6o2dU+AFjs1vosw9a29PDaBKsi+w7/AqaSUxz
nOjVzvLoJwRT0nnNViwW7TbpW/JpHtamit9QguyMNAMT5GVRDoReZAZsazEjDBydFD6JspJ6ha8i
mKDT3LpdGBdL/bWU7fhC6QJNtB0GhzsWf8B56g/NG9pFOnYjKhTmGNVKrBdxu5WG+amFDcbcJ1lz
FrJE/0Q85zBvkqIoD0NBzPi2s4r5fImn6Z7pAxkvJhLMxZBZvZXZZL7YTa0TsBOB0iNww0hPI9at
MwyasmAmG+GbBGiSpntP2NrNjMsh3Y1xHT/a7pfYhpFGz274imNwLi69Uag7tieLXI+4wGXuObH/
KiJ6atgPeyYXq7yfcLjJ/MJUr1v9Za5NuF4xxMzOrMr55DbCerXqHkmniZscRCN9wFevYhoZRriM
rH2JZSLH4xVZ2oacKJ3JkiIvr1Rl/zDrWkOm74yJaeP3hsMJ2rO+4ca1vgo3Bmqktcp6MifLzsJe
uN6wRYs4CnCjycTSh6mmBE/iGd/iqZmgVlHQzTvamav/eqlX54Tfu6s9uiWSZ8lr97aWsEQwdefy
VclqIK1pwrAXIJnHfJPVZHFsgcazG+k0xUOQz4SDe+iNe7cobq2uRRffET7YberWp55L3CXibnJX
aHU7Z/kQmCVZLltZqVYCQzDEaWwsnF92VcdO0Ho5osPGBe3CBq2p7WTV7U0SwSLexJSXTzyz/tdF
Mj6lU4SpELWfB/8xi5ORQwg2I3rBUFBuC5j1N2BSjGcAQjUPJDLLNFyWjlYcLSdKwIXt8lQXHWcP
BSdZo2wmjnET1RiLMR2Nc0ebUC4iXDDfUxvLxXwhEiZ/6fknDfPI1UiQKTsSf/y1PxR8Lyb+t6z6
r3Uo9Yuy6jnpiP/4Wc22/sBfcjaSO1xS/chMJsWNsuXPqgqhG/Ia5lsQom3bAePy76rKdP5YpTcg
BVGqfJe6/buqMu0/bJeoBOQjlGIA54x/RJAy3xdVKMsYYiA3Q0LpGiiJP6hhKKCsjHzYduskQDBm
V2s5chUWUY6ee76035EnzNooHRDbJ/7yZCZdzEE14ghvTeJ3Eqr3ZE9i33k7Ju8CfR3/MsVaA/4k
KLObatLIeWq3+B5J/4Fw4J98zjgqLOphBFqZRs+aaAGDSCAi9KTw7beYE5gzRNlFRmTCEyBkce21
zYuT+vM2EpP1KZpBbgc5y8kXzrSYOGKhPVodrM1N1xENFnS5IElH+Y37xeRATEsT7/Hs9nTmZ0Tn
/gbYEWxWAFg4/FBsf5oXuw5llOEcdMArEe6OGAdPV31ha30i6Fy541vhNXSoDIgicE+caf5mWG5s
b6q8VDArfShXc4dDpwSK8Tss5cdi+fuFRBHrCIFAD77GB0YgTrAi05Km25IQy860Qm2IIVB+sZlg
XfdadDGWX40GL04xhuybmOD3bnLbjrSp9RXo8CnqdgzW0gbgdaaObYF6BVUb9eCOkNCAM+f2u21e
eAdRa79RSX9USa23AQ+ATwmDt8j8Lm/66TZYOOrDcUD8Apc+BRgmGX7S2t7/9JT+TUvhQ0Ph+zWC
8khLwUd/hm/6/c1muEuKhK7otu5ciVAjSjKsopuhPEe197S44KM4sP0O72eubYqf593ovxF16rrN
x9NtZ2VX/nyLx1Yns8bpO1g1RNY2otTPp3Je8xNSXT3bzPTfuDy4Bn0jrm9EyelvgySEFnhdlud2
OlMTWMK8HsSqlCGDRDvXMzO7zxAz3yVzYW1bVPZ7HHK2Sf8VfsOvr5r5UUC3fgBWM58sadNgXPXh
A7CQLPYc58gzyA3jZDNxSMtHPK0LLlkzc2ogJJZDqzZyd/iyi11KWRvgRHCD2vDUEYs36AYtKYA9
U472ZiMPEGLzbTnZ3h5I5Ml2JFCEfgzKts62pWm7F0atTVf07K290+i3/TJXV3kWV9vBTvrffMBV
cPDuC7LRNbFWu5YnXJ+F8f0XhLfX4m1P7TYbBbGSHTEYqFgJkxHfDEDNnsvg5teX9D9WPV6Rzhrq
B0Qp5Gt+WPWKXKuJIOEVm677PLcZTgaOZziViXaQ1m/0j8Z/3IC8GupANPse1Dx2kfefj0A0XMOi
azHmk4PIAGBHzKgbVCLVtllpebt2BihQX+sHx8OSlKpvv/603xfxDxeYrQv54yr58NFhvn8DA61f
5DOcymLHx7pbl+JUDGV0LDh4BZFEl5/MJqPlqnM35D4Q60ZFyTzJpePek+4JxkNimaYDVwOc9q3+
8zLmc4jDhCTwvEdvlpA3Tg2dUDFA5a68ZOJPc6wtjX9JYIdufy7VjaBnvuknQ7suK7yXiWPbSC4w
7MlM8z5jLq7wXTV56GYdB02fNdRmwFAi8/Ew8NiuHoCpCjpFXyUtrOxM8d6+IPIZTkaNsCN1+epU
vqiz75fvf09Z/7Uqpn9xyqp7OT1Xz++OWfzEj+a1z2GKFQkaJ1BULj6r0g9Op/8H5F3d5oGmM4NW
j9/5Qe3VyE7jYGYK3xW6w5K8hrr/6F5rnMF8HU7n2vRGMglF4B8dtCzxfl3Bm8JpjSa6Sb1u2LzN
D8/d5NGh63ryE+yOgzwLZyfzFygUhI6Lwpiwf67ADrKlwYpeabOOqYXx1tpImBrM+lvaurOxrY04
Q9jARdAvIMHhM/bjKY52awqsHRLfQ6QLqe65f9J7WXgQfEbZ3yEecfSjBX/+Ph0MJQ8AEProghlw
8axPCxUQGhEmNKU2es8WTw0dbX8gNNITz25mJfgQZP6QQsPcOROowDZP8kcBH7Ha2lH5Ah4QnYFK
cZO7RXap0WR7iBQ4edfgcbQL37rXKrt4SmkrhKIdimuCTQHrGlhLha5WcgFj8Y3VZcm1R6BVChzE
x6o4O5oW8K0xuNZdFLADFITPpmraq67UENswF41vBhV7Z6WfMoFyFnXpVjU9zyXDyZkN0g0NLMqX
9IjkGKBnd77qrXwEKoojUCc2gSBv41rGOBepGjHz12KpwjnKauyoQ6v2GPpLsighFp50KGkjMo7a
u5JulL4YlY7J0C0+c2pNjlWi4s8+2ihARnTWkaROXjiT9nqHOIOfo/ucheSWf6NhAZILYfU8MPvl
q13TVUhKnWbFmRqG21FzDAp+sJd3jjXttKkGZimQOllLbCADLLRt4lQIAqOhPeubFEe7BXhpwSN5
l/etcZVExgUh7HepZZOwQLHpb02Vxl+WuYvOsFSiNlj3m6/dSAQlgs/lYFglHXNNFsmFM2Hp5bhK
qIJLZbBJeG9lwIbZXEk5qpN0+bYAmqIqrBs/OYJ10DYY0LRP9KeTwJf0OQ0wj+ghcB36TPx2LQjj
YJh1+xQVzLUzb8RDiHMDXpjP68lLlJ/LZsBziFQn28eEyx+lNbtbb7Quqm7RWMv9+dxvnUuKfusM
ndWIwW/W6El25v9j70yW40aybfsvd44yR+8Y3Ek0ACPYkyIlagJTk0Lf9/j6u8Aqe8UIRjGMWdOX
M2WmyQNwwOF+zt5rey1A+msfP8yXPLazGx9GD7Lt2WpXU9Nlu7SNem/UkZf7Rlg9W3mK9TgHjlU5
MvzVNBklnFmPvTwvTCwzIr6h1sUDqGgw78foLtJBDDUZxaZQmas9NdzIrdmJzQmxCXkA2dCAgiLQ
PJPJEWtAP6tEK5kE1GhAB7GaxebUba16ynmnwuaLgUHgoVIG2JxxUHlaND1pYENWOOws+gZFOG1S
me87tD6X2AVKEjJUJDRGvGszPXjwY2cA32+k5rpYotfQSIy3Mh/DrR7q1NTQBmGbEN48iwzJnpm7
fRXr176qOLdNkM83uUIAdKCbzeUcCVRmZeYYv4uAfvskmmFHJlF0WUWh7ap28w25EXLYCmvnxC75
OlZx5GLCew44vo2XQeCkwXqgrCJdWDzqPhAKEaQOYNDdFBhfcspFLFBhbbt+F4zfiMPwVzOGj2yq
mPIwInJEjuhaSU8hSqTO0ZsYI/y2OeDdGlWoC8K8lSES+4jy0Cav0W35AXqPFfrgeOfXBENbfpB+
HZAb7KtBhRm7oOvUJtH3hepvBekhWp/8jNQSpgfOLTdD/LamgLpkpeRF8zxm8Txx9sH27QZsCBNB
VSm7UIY8QJfSJsrQ/WzUJOw9S+VBrTZ1QLDukPvEBTk5TKwBWluFIu+i7cfiR2JMAbsqA1VhbFjX
PooDsYlf+X9hVKkPduPAZi65h3WyTXqbAr1J4wuKVEMnJMiYyPuxCdAjkoGFQ3lQi03e02IHgjD2
ISJsUbIpLXdpmtwqM/oUtAnxBYQc1VMzHQLL9FwG/b4iOclijCuI51vHt38aRrmPjdAtbcONW6Hh
Jp4u0MLcBCBE0Ailj62OYGH0Z8K4kYAusqA09BpVuNng82egyFTfpD39MqJHQX8fishLNavowoSr
1r1X9Nq11Go3j+nJptlWx5ZexPKyjBFHGulln4HbGgsPNjPekNqbw2o3xaUXNvmNpLdg1/G67CGe
BcgI/BkN3YQFm7h4J2T5wAyw+DtVGFOrcixLQBANNCCaJqpeIrBX/AfoTSwOkJL5EHW5j3yoQO49
3QHJWI2tML6wwDl0wdTeR4ISUhQfNGqBdk6Dd436dLqnm6SvgDDqWy0L76shz7eAQW8rnQCeIH5M
soRI7tqrlZizaSa0C9KWjJs0NcPfAOXmeR8lg3qP7oeSKGV6WqW+9YScqXa2mPOebNsmmQO12Com
UYIKO2l+657FlB4vEVCmkyrbNikhtAUwwszW+aNxSPT6zCE3O1evciP4VdIzXKFTAhgT+gaKcMLe
nHH4ibW9vUZACbSnq/UdjWP/1gJbTAWAZKNcL/Yj0LD1GML90DAqu04MU59a6MoaCL0BRDKg/QZH
QbR4UDq3hQ2WsWu7kHOILDYVvvtt4dvVdkCT8g1czm80TtdqNO5smXQ/ZwAcdeHcZvqsXfgDIVmB
UTxCGnqkT9IsPekfLRakVVb3uB5Sa+ln6iTBliRlVe4QKzfqKOZr0PfTOkav0vNddKB6IOxiMUET
/DXuoW6MPfChqdkHfnMvAv2qGjQWyT69ILvSxxAvsq9DVlCbmPrhoq2S/LrKJ/vHYDjmHrR07oFS
bmrKnyNhWktRY2g79SUkWLK0WMRp0gbd1oZ3jBgTRlCjlhp49CzbAuhIvoWdUF6wBFzzJUFL1sEZ
ofrqGH/hB9pbudB2bdXlW9bAgQ4dJgAKNN/9XgNlIoiZMtGeAeyz09wbQkniZWDSgPcf8Rxpqzhm
9bN0YSQr4hXLTVE3SLWNIruzNNK/BCTNWOfDFJXzV9+BWUUb5zbhLFrCpPnezg1roF6vmPurfpjj
fdrUu35QXlQ4T1JU3TqUjQtsO13HjX5vzpl2k8X6VdZRvso0VfGQSbJSaMqfhkLZdTAPD7NIHjrT
Kdml4ERVy8s2tVyFltsYOsmfWPDJUGZ4FL5OXloQ4dPqneIi6aEchGxT6adjdNeXGldbiempIcx8
leBnWpeTAs1b1V+kmtEaiDW3ymJ5MZXlpWWDfR+y6qsVRybRNgUk4thGWuBntWuVCY253hBEocmw
Lq9Lf0z3czqqG3tGkqaxhbIy4wdaxHEVVQ36t17QSe1JH+3Vh7CRt7Ab9HXlV+p0VdMsvUOUVrtJ
Gy4hYBCoMPRaXiKT4negzTU4NxFOT6pAwba2aG7/MBuoHb1MdXhOAYfzVa4ACEOKdl9wx1YINytq
HaN41vwRZr4cdGKNtXkHKJQ/U1WYlQs1IXAQnYSRXHDaReHQFTgJIuZUUHHqJ7FPUWiCUUc4sJrC
CoVFnBf6PWjk9LuhBAyozfLWj5P6GswiumdgVDeBNc53LaFQ+kWWV/OwLlMrv244SX9HhoF+lj3v
Dsk4Ocvp2O+qUPCgab4Jg0SRVwpCkFWtzTzbpDLT4ZFl5bLxtvcj0Ylx1iLB09CCek1vqJeNGhjf
mqliw5OmhLm3ZuWOUdZswRrfzSG9FXMcf45D9yo6GfO7oG1FCfmklv0zwhAl9srWhzihKNawn+u6
GT3Rx8UNhYHpslNVxbQQkEyix9lQ5HbjxWMxq79Hc24uFAdmPXZ9VdC+LuSDb0REUTqAS7KN0Y31
EwoTXhizzdUf6NrC51T3557Q89Ek7BKrASpEnBUeku6g/k3hybJWQ6Iw+ZOqUZXKJyPW96LLIuu6
KIo8v2StrmFRogpWNvBMErgUcGzT1SSNRRjZt/RF0dAKv/Vqy4iFuyidSYiDaeF8pWskmweY60xJ
ONaj8jA2cV1eGKpjJGQ25VpEC6y2rIo2fKPY+7mLSu1bMpaqcVFaEggejhx6uh3u6u8j5DIEhRlJ
UpuE7L8QN988a3e9QTwD3uuJBhiHKc5ndMsAx25n+IglL2wQCoq2pvnTEH72BTxO3e8si5Xmseoz
X7vhoMln2q6sBLDe1GHfdDDCVj2f2br/QaJxrmBI6IwIQpmTlXs9REyyIy5X1mAgsUvOE06RfdIn
ZXc5+Gy39TrjunQVgCwq6wxwSxts6hx1ix4X0V8T9h0y1NTkZwrraoNkt1+w+uZOTrl1F2ZSrIuO
Rifzo6xjG4mv31shikpa9Bs5KuHdqPXplwjqHPzUNY/ljpb8jD1utlax0ogNMoynPFVudVIdtES1
dr7e2DCFbNrRTXHLZwMbWc5plsSrbzHV+q1FuWlbZDw9gDpdu1Grhy6KWkQDhXMDFT/7VhTyh980
FL2t/hn0SLXOQBaBcilU8oqr8NEX1mOa8TvrMnuaAYltM3zMYGj2ThY467gb7trI2Aw4Rl0USpdq
Qgs2JtUQRu46Nkqgok36PFhk4k7RmGxnB42vKIz7qdBf6szZc0rw15TVCOgrC09L2r/QcWzR5zwP
g4OMPf4K951mRNWNLfWD+Jmpfmmr8C4Ef7pRlOpHih6vTXZm3v6KcfFlFq1pgJEXxDW/WDETMDrr
rJ038DOIWqVvGmAfjStCN+JQedZy8VA1wg17lZDKGo1Plu99h2gdp0T9FDjFjaY0jwb4wlUqsrvA
GB6SubpWKw0ES6/UdG3669FvCF/V7toRVFsh2j+ORmGkWnLex+lK10N2oT2b+QIHuqKxMYaTOxfp
t8mR3zmdDxd64pM3pk9rGxx2zmtoiZLgiK9DHl1k1R/CtleW5d+lkk+Zrm/TtnNZfIHRCOt7Cicv
xGcEaRnS9NwYeHJjb+a4EaTy5wKjo8K9k5r+Mjkhsv0heplCEpboz++m2X9JZfwLCqV2qYocUmi2
m4CyAdlvN2CJcDYW2fMYaGLbGb3XCfuH4pMGqsxomGoLuFYv6GtPenFR8xUsg/aGhjuE8l6bf7QG
j2OUg+KStLeGvDN23YgQp6JUiztK3xQNP1njb9Ka/EUV4JOIVilwWKW/60hxizYUK50Ffa2pVCRT
cSVtqrolFkXIZUQ1ZyryCKE/DHb8lCfmfRP3XmWa9X2E4nhtS+4yuCHbIROS3a2kbTbz75PSsD1E
4I+lAsiKmNnSXpJatUfB1h1O7E2cjM9jNfhPFHIXNz8GpvlGd5InXfSbspX7sBc7lP9eNBOYOVsX
dV2l6L271Win22CRTgltuESwfVH7hMLBQQobdO/QKC2ZblUj2OVO/qhJ3GQ+1nO1jjZqb0RX9En3
LW0scEs7vVGefJSza5zAfwEZNbZJNeueMLDpTvk20JwHffIbmNS84Hznq5UdGlvaJmiSqVAQeH0n
Z7L9equ6pY6yo2TzLW4wpLIxnPlEb2Sb+OB6je4KCSOKg6x4QU+lXzolmaJCszd1yIoR97m6QeM5
bOJace5wSpQ4foiPLkVjbTlHPY+jqgOk14xVNIzJRseldp+GgUa5oLyMMMF4cMiQguKcTTPxCJkb
fbdCE7K5Jhvwi5mY7jw4zkMXhNQtlKRfTdhYR9who+54pA5Du2qN/Vwae9UOSIPE6J+0ZPBhWyTz
kWagYT62M8+tUa75tgWAqKvLuQJjl0zUkyh73Pt6R1jEwtaiQkl8B7UZH4l43F+YebYI3WxXGzIf
hZ/5czbCb43i7O2k3FJv4kWJbHUN7u4Gr+y6Fs6uwvjAeQhFhGXv0edtZUZTNS93sVwyOlJQSEK5
Vuqbuqiu6IQgLkHVl7QJZRFyVRIHFZrh/87hN4tSIgoZEVOE7Sb2p/65JgLGgSuGP5kntvEaPtkF
Z0bbNHAnAmatahAI8QadZbYlkYeAZAKBfN9x09zaTu1DWtqITuWT0DBoztmDxg03nHrXLTmKOXt0
RHCDloDi7DoywQi5twvdwe5oounrF6Ki5IkakuqHDFFVTsGXeuAoHqUx1qRAITBEScp1I6oL7J9/
5ZlyMavzH1lHuAmQ+sa1lfJO+8sABbmbY/8lWvIkVH56U7GDTq2HEDnkCv4o0lqTmqBoKxoM1e++
Ipg2Gb4ncXidDj6q/3FjpfPXukxfVDSjpr9AtEqLwgxxy50y3MkAvrbZXpIgdz2w57DB8iPxQpnp
g8xWo68x6tBerddG11zCALmJYsW+BmuZr8CdsoIlaKKwFW7pL75MtXELuvUGXjigPc2xWfFTXDit
umMj8VwWEjgiW/GueKGethsXetzi80p8AmJ9f7gSDuK4yqLUq5Eyz8lVeyKJZdNmAb6PRfhCDvt1
DM4FF0j0KEUGdh/eMRYst4G+jLKXRINEN/etmauuCsTSi6uMcClsrlg7V93YdRKSIp0eNiIvBhkU
66qE8I+QM17lEUfBqS/rfQlUYZuHebimvPcTvUG/wXBie4PVXLAffEkaBWldCNg5rfwNW9Jy3TfO
PWEnT7nfOcM3h2MUW1l0ys7cunOaDmnF3xoVvrUZm0X+KS9kFsAefswgQKfqVpHlCBBhbUdotdYd
wM/EnWWmlRvCfQhPHhRArU0owVhEEhr4JXDiJKQlFRtPcwaDhvmwTHtrDJb6JSvTMFtHRgr6N/JN
+8+s2j2fTlZYnDI8Gb8xSw69m0DE/xPlLaKpuR8eKiEJpA8dfNKrkd2TvWpkyRoRpISXX82lMsPX
DuryBUKIir2oJpeHk5TM+dJlQ0IAVUlvwem1J3bODpEjkWzCtUY4xbfRXqTOdCaU1LWzDtlpHLJO
8Btl9KSNPlFHjd/oRBPpA1ERwZjPqJuriml0xjjniSgNoMBeHs52syPKyKLNRiTLuO2whVDQz0lb
Gaci+67FRns/yHq+VcckQG9Nppm6/v9NNzgbv//3f5Ycxv/cdFt3Pw8absv//c+Gm2Ib/4CDBe/t
XwolFWnRPztu6Iz/4ZiqpuHhELaFkJU23b9abpr+D1QpGhpJVePf2xpdsn913FTnH5TDDQ3psA2a
x9A/0287VJCYJlY9Q+JzVFXi+ZB3LM24NwqSompxD1Gk8tirk4qyeOyjkOX9zc04oSDB3PJGKvDP
USAJLZ4ZuGDSXFrtb0ZBzmqXg5X2nlL2+IzJP2DfFcabSCGj/b8birv9digIOIOw1YwqtOH8MlvV
wXhC+S+oE3EG6rXoG/7dnn+9KBOeFyoBQcsSrtfhSFIOqZFqWucVhQLBEU7MVdYPWHepkpQkiTil
lzWiofGuNi8U+nSeoP/3hJ24qSemDpzXQtKiXapjPDocHwupTx0Ud4SFuXwlFOKFbV8vPj91piF4
gEG4LDyo5S68mboGVbHqJ1XnqaWiXM5xFe1x2yurup2sfy4e/9G6dOqCEFzwHCK3gHN9pHdQh0yy
+c+JFBl7VFY63g2kdPoZEcmJUSzURCDRdIJDkZMcXlCud4SX2ZQg2Ek4t6nR2o8a3trPX4sFSI+W
OZhsgYTjcBQMPrg2S6P1Stkal6Q7+feTw9Ho40fgUJn1+ggyL3TdWR+wosnlvXszOUWryaEYtNYL
4FPtKtVoVyXfKnp5qb0notYmSAQJNzkOwZmRT91FwjQXWRgiGRr1hyMLNjsZ3OzW67qpWxNkhREh
sqZPv8w2N4+lUwcjQrr70RNhs4WMKj71Hl2kYl2MlXKFHd9aA3qpbz++lcsPPnybUZGyGBrMGW/0
MbDQd0y6evRLvErNqC1pnb3LMAzfVLaZ7z4/FMILcGMS2SEP++G9a5EQGHMWlTziAsV9U2droDWx
q8ya8ulpIpv5zVB8lt4+IHo1TkabpQzV4jgBMmVejvTOzlzQ+4fhcJSjlaiHwV+WALDIUDeRU6vG
0lcPkou/cdtwXFoYijUNdd3htURZPBFTGXAtM+EXZkjMm0OPchOLLNp8PNTJC/r3UMcrUU9QFelf
XJA/2XKHGHX24ML+9fEgp544+80gRwsRjVhKRUQKevCbpYfDw16FbGY3yAfOSfWWaT5+uCEUmpzy
eV2dY7kwOj5/8oUsvLgxay9oKWJFos3YMGe/WA3TMzN18vY5ZH/T6YVBauqHMxUGCrISaRdealNr
Qei7gJPtf8W4f+JzgToUiSiibNNY1qDDUapesXNMbDmk9Pa5Gzm8g4YY3E9Okg4tgu+FjZOCSrN+
NAgaCQ2zl0i9FkDn2lLD9rcetpXrlzUg5Y/HenfbXsdyJDs+KcU75jFfK59ITMYqewsyfbBox7Ef
FGeGWTT2h08D42jCUG02nhYY/KPXtUDjm4WUAj1ONeGNAhOYSnYzbIfE5DBT592tSgH5Go8o/q80
0W4TR5pfuy6f4zUlMzwflB2v7Y5CN2SZ+JIvQPOY61P5TwXff5zgd0/t8ju56RYVRGlRpDucYF8j
Iihqo9QDOu58r1vfvFFRwnp0hGz8Q/2n9x9IvyxH8igRNqyaxwuMoUV93gR26tHle54ELalU2OeY
WCcmmU+ZDX8XpTuegqONARQC30wQDXiJn6Icz4D1+Wbfnbl1r5+rgzeea2EcJO1wZ3EtHC38adXp
QungFzZM0w9Ovfq0sSBq40w0JLoKtNW0F4ea+Kc5G79RSHaob1riCyu5tgq1pnyUagBZZKrsK8AI
wl5B0xkS2r3NvMXpXrhDSezxCphXef/Z90DTNGmiAcRoKHjBD+ddwyxY8BFJPDJ75Srr2qUCTJzJ
x6O82zuBttM5YBkWNKrFO3I4Cto70ZE0nXg+MMSXqYxV4hCnAE8fGQJ1X9dX/jD9Zc9h+/jxwK97
o8O5YWSTrTRzAwL3eG+oUxRWJNFeiGlCLOnjGOuP5jyZPwoKB9F66DBFYEfTcY3HRAZvqpI+1bok
SWG+KhfKy8pvG+d7MsrqexBa04iduRFBeGadeP/6cbZgf4exwOIAumAO3u4dOjNThzGIEuSCiOWH
NP5uEjpHfFM2wSvTuzPDnZoPk3WPzR4qOdtYXpw3e9mUQCinFvDOks7X1xm1N3KZOHqsrTYinIbS
+necj5ZXTlb+9PGMvH8nteVBYCvGXh3m7NFCE2p1PDVhF3uUW4ptG7bWGsNF4n08yuurfTTvHDsQ
0rJblxy5j9bdPCqsIarT2CPgsl6aPuq0sggwfGiI+tov9a39NKnh0xyG5E7NgbEbAFEaUJHacYc+
3fnsZ1rnBVjOdOayVsClP7zjEZ1iFNhW5DWZSHj4lWFdR925x+jEzQUnLgBAWSafa+1owavnaUR9
ZUZeFxIigYiq3Kox+LuPb+65UY6mUI38qSv5XHjDZGfbhO85eQ6JcmbNOPXq8ubSNcR45bCAHy1N
BFhXkq5h6E09wLxc6I9hFCB7N0MTHVgI2weWbTUZNPgUK/pCclpHT1QrQlfGaJ0ixyog7ceO9ps8
aP1PSeKx3Hz+TpgYXJe6EZsveXS/caMqauDL0KOFOl1ks5zvDGT3249HWS70+FmmI86jbHBW53Yc
Pjs0jBCuRHOERT0b9qZTVfi9uxBdjNafmdr32xWNNVKCjxTQoHmSDocKYZZriWxDGjbDH9jDt02E
DClt7aey9N1Yaj8/vjR1ee4Pr02nBI/2nPeD6pi9PGtvVqJQqv0M0Cj0FIRRHsIfTNuRH7QbgJIN
eLF58JQaAt1IV3iFKjF3y0IP75hK8+vHP+X9XebN4cUB44JO3lpk929/CWkxYgL8HbIjTOcvlozJ
MJK0q/XIys4sBu9X+8OhjhYniGIt1X+G0thWk2acJRem2k3eiOT2iraf8V+Ot3wO3txk1Wh6UfmM
JyYK+lZR6r+jJCF/WiCetLAFnHl1l9Ph0aSSH8vezsLMw908WiBi9jqtI4rQ05F9I24QaCQBKFIH
pzWmXit5veQelvnG91v5Qpao+ufjuTz1WHGLDdxgbDItmOqHVxzqiVIBpQ+9oNKq+4VJ/WxDRCJo
2tcvB2Z5W9lZ6qWTkeydoPK3HbjaZFX2Z07rpx4qXUgdF+tSnzoG44cjaZZBWofeiKdnVfPa0VVB
mxsQk3hmLTo5FJJBAvkolFJwO7xkQqiQRRcErmEfTQhzjBIyZye5TjXskh/f3lPP70JRYmvF+0IB
8XCotohH2aV2QMc1DFHdjAMpOBB6Y4ypiMPS+Mzz9P6DQ8mVQxS2ZJYmvgiH40EOUJwqAgifkOR0
mde9+kfYeX6mKvV+7WMU9gxUmZeEj1co8Ju3pBrjsm0gy3sCJ8LXMiWEuwt0FeEUHoKRcxlWOOAI
H9/Kk5fGE8rmwFy8sUdLQUCtka1mjuVMF+XjXHTDfajqw5kF4MR2SMcgKPgUk19i6a/vy5trA705
jqkSg9SnyXifzMn0K2BZ2E+x7t9o8Gv38CfDrZFrJfWxOF/D2x7vMDdltJVJdfr4oo9Qxcsjys9h
W4ejmioVlbnDCQ2RQOgaSVoexcjiFvCK/kxPTeEL2lRr4sz1ByFzs4ZKoFd/FTHYZJGRIJn4cXxd
Ambe6Tni9zO/6tRUWLrkqK5anFGWttLbVTIT6qBE+BC8unT0v4TI8XpaPYiPMxe/HHaOV0eWJAvr
FSdfPjeH40yDPjUAmgKv43n4WWilswWfUF462Wxelp1V7CanDncOwrstCKjyfibq/txOUT35K5Yc
F5jRNGmOS/M8C04He0Fx9Smev+VDbazjIu82bUhEQNW1khIw6F+gyPHNHNmodCKQ5B/fihN3nJKD
qi+FEcl54OhO9DZLVmlIxc2EndwrUphb6ST1mYd/+VuO7jcNPJZWzKVcrH309VteO7xJg+IGc/us
tGNzjcXazStzZP1yzhw4Tw3G62WxMi6fQOfofdajUp+TvoW5DqTD5Uhqb9lPmHdmmstLVv3k4fO3
kK4HghPbMIV97NwOnViaXdpxcTpBa4OaDGti05JPed9f31dId9QJjOUeUiY4fGS7fGDj1NWKa3dF
uqjS2Qv647lyzYkFmFE4/lr8gzfxqEpAkyMkSZRR+tqM74JJZrAYl3dfBM26K6rhsi6a6MylLT/9
+Ol4O+jRwSxAYdW1M6cXcMfGdVsO7WXVTo7XN4Xx09YH/6KRcknrxDn+6amDsaGx0zaharzzdCe5
Qj0nChTXCUIDqTGr/tyXs/fxKCe2BTyMSC+5tczgglZ8u6pFiaUOZj06rppZ6XqsZ7RXBdL+IlLj
9cdDnXid+Y5RwbU5dC9r++FQvV+rKfAjxyW/QT5JpI2XddkOZ7ZUS6P+eMbYVsIpoNjG0fC4paO1
haiRwTsuKPORbAMgbVsV/SXSmVH80lFhuHMsot9WLNN5PYIs/lUYnXqjYR0gJiQhoYVv7l3T6cg8
SbRCLlqyEK7JNCmvw9wEpNx1w9XH90Y9sTBIi4MiiIXXk9zRzREcanwcmo4LNKi8MdKh8VF36rWE
hpR1WXYRKwhSVlQzpwfyjaBPOSKMfiVKkTxoIPTuwskmswOF+Qy1lykvV5ZRkNg9DVhr7z7+tSce
mmXrvFSjKPfTyzicyQqlsQX8SroKusGtUzrYXolZ2No11rn/aqjjtqMYnMCq21G6sonGWz4TzQ7L
xHCNF88/Mwdnruq4iYH7xvftAltgmMjmS57U4sKmd3KFF3T4O1cFN25BaiydoKMTUFckQezQHXY7
UdfdRi+BhqMJq50HX2bW9uNbeOK9g5pAT5qGKh/T46oPPGizH6daunAToGeGct6iEzu3aTs9ClA7
a/lmExZ1+EykDD/FNc8ElXuC1PNGWZVhnp1ZQ07tS7iYfw9z9Ogl0pzFmFbS1fuqeq5IEfeAMxhX
oPv+xG2g/tCh2VETwIgjOivrUFQ3yedXZshIMNmXhROj/vIuv9ktD0hMfUM0PP5YulfC1CfibkiO
+BvThp0cwC3oCds8uqHz7CBtTEqefDVSPf4EASvPgou/Mwr1VjhP4GRe0S9vroXkK7hIWU5EtnD+
YLUKXDWv+jMtkJNv1pIMSJWdg5px9OXuKOJw3uRxj6rOuAH/kj4PODG9pvTPldzODXX0vS5qwswD
i5cYHk8Gkd90vNYY5nU8ltnm41t3aih0CsvHk6MT79bhY6DhHV9EPxJxPIjEqY2b/Tjl0cYZWvtv
vMJ0J9gHoIzgmHZ0AxuabtQ2eYULgapegeC5ZdehnVmVTmywlkRKwEKc3NCzHa1KPtjJJO9jpmno
zX01RdGeJG0V34iqk60u68ue8O+vH9/Fk4Oyw0fWJGzKIEcvU9+pSt4nlu3G/VBulw4Y1l9juCza
dr6lbNzSatCjM0v9qa/tQsvhWjnQMe7h1JW1Y/d4dqRbxol1kw2D7mpyiTRPO/vaBsP7+RXjlaDE
pxJ1Gty0w/H6hMws0fIut0UNAAh7zsYshurz80cdXKV7QMkUsc7RA2nAyMZ+xiiqSPrtEJD5kHOm
2KhllcMLa6unygG+8fH8naod0K+h8gzUggrM8bMZA/Sre+60y4YBDFCF9eUe21leuFaXy5cuZY00
Sh1DXVNabhktHTX0v8YlEV7aTmHfcuYXnXgvEZMJk6IxfXp5vHDqojOmSdNt1yn8CHtLV6+F8CuX
fKS/M6+mqRpU8CByUfE6nFcDkWadaNJ2kT9H96QHwXANenlmS3vi00rdjr057Q6VLfTyCr1Zoy2l
GETDAuS2QHq3HdnpBO8gWv54Ik+Ogn6N4yLjIA49HIXQrSZGqM212FR8Y7v7Mdf9OX7ZqUEsYcGL
oKgPV+boxUvsXpDnpAJpa4AO6xO0l9o0Pi21WiYDs8+ielnO0Ec3TJKGQk7DYLu6U9drR8NQMciw
OzMtp54z1Cj6EqoF2uUYgYVlKa0tEiLcppnkxaAE6t5XwuweEGK9+XhuTg3FGRBx0NK94xU/nJs5
yFN9mOBb1HZubSxSHLcKpxA3D4XhfX4oCXFI0B4yVB6Ew6GSUCXyZQxsF8VCuSGFN7soVcKjAoVY
oI+HOlWGp43Ebo6uJzqb40KxquJp7JB5uGpt7qJEgfleKFuK1N+I3CD6IrCfckd26yoXrBmN9n1o
q58f/4ZTd5ajDHwj9A1Lx/nwcrHH+UlCL5DVq8vdwoSaliVGvq0rZzgzicvW9KiUsOyBSBwAUA/+
+ehLZ454sTIxWW5TasplUMC6I1EzXBe+ql6bZE5Ax8+rbd2G/b2smuBvfIP4voJx4vjNFv34/Xbg
gvDqWW4qU6DJRg7GgbXyzOL7fk4deFWsvctnlSzlVxTfm8WqADU9RX2F6R7IwApro5+vCJiwfyu4
KS8Jczc2ZeNb25psyqduMMDi511zh1MEP87Hc/tuseGnsGgilUG9RPNu+e9vfsoMT2RMxs5yW1w4
l4YVpXurF18/HmRJizicVqprUD+pU3J852tzNK1DOSp6j67dNayiA3hbdfB1hjpDfin6bnRlrk6/
CW5jN1UJUuyoJgzhDZ4b6P22HhLuNhgRHqh2KLLRw5jt9F6PZ/9PMdjY/Iga5Kta+2V/CZjw1WVG
zsPjWGviyW5o2217dSiMFeyGPifWQCRnlrllsXz72BKGQUtg+cTTKwNTdvSGBJMzlLLqe8+WVXHd
cFoguUdCYBiHWVyUPdsKYI7KXx/f1uO7+joqRSJS0tC70Ko7nLuSiEkID5ghrLpqtnGSBhur7cUq
r5tm+/FQy191dIGsQnyMqOq/fjYOh8Jx4ZuSbx1akMxxe0ML70BF2TBiNOUuLA1yXwND/mhnmZyx
LRzfWqqi7JlstqAst3wVl//+5gF1QiUk+5HEpJgtyx/qsr9nMPIA7oPqIrEgco1zM/74+GqPb+zr
mFSe2SIuA9vLKvVmzBAkUq31TKeR1tpmDshxFSHBnMjrpjPr+/Lkv72xVOAMQaQzfhrErrZ+NJSJ
ATQAzl2RGcFuLFW5tK4QvP8oHkkazJ0zt/N4gV3Go5TPowqJVaegf3hpGmFAWd93WEpzvfGKEYYF
mfIVXr4oIbo2HOIVLXRrN/LdvqTFDvT243t7vOC8/gAOgvDy6BFSIjv8AZWDI9/HbudNbQMiz+QD
R/jDCFPo43HePzd8PWhMSHYfSwf76OWQHfGerLyl58gowDuca/2vESA5loMij3ZS7fRNho7U+3jY
948Ow1J3X9xQfLaPXTZkq3F6pCXjJX36PZUyXtdl9QXb3jmP0on7SLkIwxUlMqpjxxOpl3JQoJ0U
3siWepctNJEpUKaLT1+OiSCasiuff44uRx9E0PbCKvu68Kj1DF8H3Vd27L3zjcCefO5M8v6KsJVB
7eV6sFGgbjt8MvDp144/xbkXQhZaGXajrijGpJuPr+j9C4dmT6O8zu6aCvtx004UE6kr0s68Cor7
xlFbY01zzRsMFSaJ4tefftwZbulmMVU888eP+xjXZZJz0vOUgnQVREOBmyZEe376oji4mqxU4F/R
lx9Pk5rEcxaahddZyVcrm/V1nBgXTYsZdlC0/swtPDFRTLIB83KRlmHoOpwoUrFsk51Z4dWgne71
ltT2wRGfldUuByxieJE2mTjG0DkfjmL4itmrlVp4VZkaML/U8VkvRHXmzr1/XxmFioBQ+cCYrMGH
o6TE59Zg3bAazIDicEBRpodA4I2Z3pxZkU7dNpqMCNA4Cem41A+HigUcjEQRhYczGb85+j/69N38
yS3sctt4uhGwaByIreOtiEIh20wJsPPKYSBFsJxbDAfKucbbibfoFaNMdxYxJiKlw2txxoJVoHQA
XiWV/BZOjbrtJsfaJk7/f5ydSXOdOte2/9BDFX0zhd24jx07yUkmVOIkIED0IODXfxcZfJW9vctU
3sE5g7gSWUJaWlrrblA585p4I8G6tHZ/eGncGtTnz7GoxWDIvDGX8jhkdK0Qv0gjmaI58v4xujAK
GwFsB3uaMuKfNPave38aamWWChmvCmzRvuwKcPu4Am+McmHL0RCCMAFRgMt4dQ74O7uwbD1pDWFV
xxTlmSseGRI1mDEHcNoHG0O9aQWwG3g4epRdQD9STTiLqTUqmVLLuCWo0GKugdCA01lf6NX+aNPi
tyxGBFPK52oObmvRbrSFL60mVweI3dVMm47m6TwxjcKnNODuCAbM0jIDWZ7UK7emeGk1qYTBRuZx
7HDrno5iEha72K4YpeoABPcE2KwrnoSPY9D7u+Nt6kTx31nZpST4wK7PRgpw6dEgQyDOg5rLIW6Q
zfc7C7evosseEHE1owp8xxWwz+RjU9jdxlV8aTnp6dPtgKQJRXv9+V+bE0qvV+PFWR29CqOaVjOd
A83QfmPHXDjYdCC4gsHiolR1fl+RaEjdGWEppb3TPWaLBshbLHbDSya3JCYH+rgx4ttEzaclCYvI
JWni8W+dzis3ZInQ34wqN8pjt7wPef0llX3f4lmeIqU4mCEAg6bdiMYXjwYeHeTcbBseT2fb00GV
q0TBhxA2LTSnBqF9Stoyv0Gy0n6dKhsdwCG1UHUq2xuTTPHzAMpn45e4MHcHlBzXAcki/cf1a/z1
TYUtlTHogTwafaDd4Gde3Ns6Ne/OQZwKW+TxHkTAv2IMiAlg9NbbQafsB3v5dFAI732rajKgFuTY
1Zyn2PRpSf/v29Uhx1/JSRwV7qPTUQTR2nekKY96MydP+MXjEERlYf/+mVzvmdPnEwLeNFLXvbp+
x7PnU+p5Je5cCv2RphcfqqXGzr4cS7Q5+nSH+5YKsybVcAAako1ocCHuODzbVug1tgzOOVa0lwOW
Di0qnrI2mxB7KDvMrbk6LKauNt5sb7B+6xej4Oxx+uGbkAydriV/CngIz/aj5rqvRo1zntbf9yJA
8q99NPsR7zF0d+AHXTdYvuRahoFxctXW1Zf3V/tCCKIsTc5MIZKC4Hn5G9HSpOy5tGBRt0RAiVNT
n+fLxs65sLJwgHntry8p4M9ncTZ3/LI2kqU4aspt0RwlkpZq/KJpct74hheCHQvKq2PFOVMEP1vX
fi60Mi8BMU+lgdmgN+DLqAG/FdhUlv/cEucrrkQ6NisJBnnMWZJuxZMx9LWXH0Vb67uiKVuk1tXy
8P43uhBS1kcUxBUu3YBC+OleQf1QCcvI86MT5NO3dDK7/byMmGBNWXCDDKVxk40Jpm/vj/rn9jk7
iGuOjrkPegjU+s8iWboEWZnC2zgCScVsGwH71dxsMa68wu1XRWy1j+VsPi0Gvq1wEmg5I1F+UJ1N
r9bxiyip0fRy4sbbyELe9N5Ydm4zer7ry3ttdZwuyKwVXNop+VVlVeiLY7EZ5imyXUB37nw7e4hj
lFRNPfngpfIuK9WDbHxkW53p5/tLdOHwgPmgTkiCScHnHHOVtaU9rmqzHOLeuBm6oDnM8zBuBMSL
owC8pbXHHuA6PZ0tpcZpcEqEOO1GdSCi3fYm7p3X96dy4YRCaFw/NWjoVSzmdBBsYP3ant3siADn
KkKJql/QwZEagmFjpAsnlJYOG5kuJYfnHHRtTcBvl2zOjqig5lEiCHGdl/D1SP6XL0uSb70H39Tm
2S7QpQwgGCuikFmez03lCNjDesOFMkGVcUKGD4En8az6xDnWwYTk34RKJyYMQTjNc3rbzlUWLa6Q
Gzv30qdENWflEztrT2v9+V/JwZosTUYss6Ohj+1+qaQWaYArNyD7l74llXkf9CuNd7A6p6P4Xoqd
YKVnMG+r5DDIsdkFIGp2s13qG6Hp7YT+FHCpHGAcQAnyLADqc2orL5byCAdLu7bj6UenbP16Y2+u
z6fTSMQo3mp9BpQX5s3ZhMomtnAkTeWxLlH4wH+hFs2TTS43Y4yL9WdUqqqP93k6+Qgxj/j6hlyp
5ocVUQ9GNlYLTrVYaUYdyHGTmhANsV1qT+2T3uXdRPCo6h9O5SU/8xRKMVh/lEBvF7cb5l1AuupG
Erj9z6m3xIuS7XSNmNW8H3WzxdpItRY65WjCI4/dlvKovHlBDV4UY3WFN5r1We87VR07Z24jBg52
c2xY3xoLwAmKBBbGUm6jf8cxu/ilzbY+I36nJgur7ED/ka5GIvu+GOIrW3OWZm9iLYWceO6B3jTt
BOsLrHfERsC5kEez3jy9CAUrFPe80DrrTZb1pgVDPKuXL2MbuF+bzNGwYtTaJxxbjXtD2v4BiKJ5
4+HntjPQejtufPRL35wwD1oFdjT1utNNzBO0MOfM4cpxl+QwmVigTrXThb3tbT1XLm3idWOtXnZE
Cu9sqEHlg94FqB6YjZvuqznOd7zB//2xh0kN2SXaUysJbDW3+fvsB7XllA1K4Mc0j60rR6rxoYBa
t3H2L82FfBJa7arIRJP+dBQ7yVnSRUHiqqsXfYRPEcdS28he3wYYhGP+GuRsKqmJFj0W2uwPkdHm
zPz8WAsX6X8t3yI5XRyKhyQdI6q7b/iHZbIMyNuPxXFMdLRl3SY+xABWkQuc+41Zvb2YmBVonT81
XZoUZ1FmAa0z627BB2rr8qarexM+bSVxlx5aDENwx90ivbxN7BiRO52CzvqkOk8fMboWWJcyotN0
1r1H1T9yZoU4qV+Z0SrOchgz699rVQxK/XXlPQF3OU/r8jyjlhmkxdEdhboZK+w8PAgaXMLoeL5/
hi9sRggmbHjec3SIzwvz/oRxcVkG+RGpUnVfSNP9njcestL/Pgw6RXC4GAfS2Nkl5HUSfGBrMYxj
qgezq7qvfZnIjVvowsfiRJFF8LaAOnkOR+qkJP+HSnLMKpxU0hrZ2Uboxh+zauNejcLdja3nb0D2
Lo7qcJnzaALYf577w4oc3LmZ82MCO+3Q2MhYG/2UPbhxrh+wgsk+u0vgbMTeS9+NOdIAshE5gmJ4
GkRcF2Y3han8iF7veCWCPg4bDxeo/8NnY1es+ebK9DiLIiylbXTIWx9xtUrupjouZFg5Y7UREddj
e5Y8GHS7/v8w62T/yrnwa3TtCfG9o9P72bVLnuthMSJf0ZXJD4Ho3GORBRAdZpn6N1Yfb7kwXviC
FjcpOjkkfmB+1nrHX+N3pTljRr6qVpd2/zAi8hVNWOpF0ziYu7Gz22tNyuTz+2t74YlEF5HaKRUh
1MRI6E9HFd0ss7pp0LJwRtHsuWiCB1Hj7pMi5flb+X77Ora6d0taNYamnk1XqaaZRxeW470u83hj
R10I4zQBAce4vk02fo78xyunMCetzo5Q21UE53IV7zf0XZNa6cY5vbB50SRclU3YvEB0z6KBxH7Z
LCYeZWQVuLekTb4vs2ErR7o0IW+tT9kkpDxk1p//9VVtobfIAPNV4zyF0b0s9QFDKv/ectRWJ/Di
hNaGLfkvj5fzp5lX6bHRYL1xTJvgW+JiOKWLdIvwdWmXAoyAUMwdCFbr7DAOUwrpxTezo+Xj6ZZN
zYQt2Jzc2elq3pW47jWQz62X2aWZUSUm46IMTyf6LFlB+b0aApYNcYFYhbhuqo/TWDWf3j8LF+51
2oFcsn+KpMH5owtps9g2JQ9OzxHqQ46VxGOZxeibDGXQR31sORsR59K0ApismJLCmwZNeLo3srmp
+zFpKZwYlX90NLs7YBK4pUx4KUvnJYm4GUsHGve8+lBouhxtnCWOQTGqGz1V07WShriz6iF/TBIo
2yQyxTWIcvG96xbnkKRy2TLJvXAOWFo01lDIogxyLrTWZR1o5yUhzviL/TnQMhE2OsIVLXZaG3SK
C8vKYXNo2DDp1Qr7dFlx71KTL2dxLCu9/I5/C7uzC8rd+7vl0ihkYzTPLDjvvn9292WmAsONtPRx
0IxvjQSYaTUoFbw/yKVVA+qx0pK4GChVnk6FyjJ1jjIVR2SQsU0M8hEtZHfG3cfqN+ZzcSjyPRcT
Yzoj59ePXFTptpipHI1U+9okU7wTynzUtCzeuM4vDsS2ZwiE6qi0nM6J268eZw9hmspzk6iaO31v
TXhWGfE/80LockDd+VN6ox/+Ro/FRnEFYQUTDRy7of7XAmHFbMffv/+RLiQOiE9RbsV3NFjhq6cT
ylpnlCaQvyN9QGQjYE/E4uDVudvt+abTXs0uDlgxAJglVAUkDx7jmrOx6d8EL94+VD7Wzs7KiT1/
m64Q0j7pOF+IaFYfBMYfESYXcUim6KHsXcYblfo3238dD7D9WlpdOVhnITnojRbJqzI7jp4nD4Gu
htC3+2Rj/18YhX4AQ9Eno4QenO1/20VVlwe3OBqBem20YdzpBuYq73+/Pwy/k8yPNJWaH+8C6oyg
j84yL31qKSGLRhw1agk1PYAOTIiG3F2RdtZHXwT5g6uyeGfaeAZ5mTEIPM9MeY8jRhYlXZfLKDDG
4bB0SbcajLsRFtrTfgJMeCgcTdu1InUibIQXtOGtZn7UZuFuJHJvTtU6h2Atw5DFIYB8tlISZcnW
7FkpO+27bofquk2W7Lt4mk0ktLuNJVuX5HTJoCpzoGiJezSNz1kttrDx6tYUyiymicZDgsX13o8p
kd7o1E7im85bQbdFi+mhiqfmZ7vMyUNQqQrlmrnSQj82/BtI2+XP1LW0YzWbGEJ2iVPdi9IbH9Lc
TvbDEIv7asHcqeTkhiPigZjeLfZ132f+sRz19koq27rG4Os7qOotPv3bvccUkXaATgn1iih/eqwF
TjAGyAjEnKrCeZjzLgtzuxYb5+jMPB74tYHSGnkHiHAIGXAmT4dxM3T4i2xIjzGWoeGwmAe9Nj+m
DZaZcfC5G8xb24sfUeIrQlvaB17F14FdjGFctlFazo9TOb7EGLOHSld62Kr2gAeeFc7I9VTWtFH6
eLsma0Vq5aaQYAI8PDspsL8DzabZeLDLcR7DsrJlg7P5oG3sr7fRjHHWBwAAEtid5ylLkiOZgYCB
f5DxYj0LLyt/VJT9Jb36Qn5cqOJuDHhpYiutg+YmaDD+O/0KeedN7cDVcIiDUbsOcHGNrCkt/jXh
Aze3oh1Wbt3aPT7bUk6A6zwUdygxdauu7aEXu1Vp7/8yF7AiJOhrNeCcE+5aVb/Ukrlk/ZzeJ3qD
JZHMxcbz6W3AIckCT7w+G8m4z4mJqW9WY65ghvRNjWMrxnGjX/0qAahsTOfCXlizOQB6iJxRrjw7
ID0mYxU2f+4B99b5VjUFT3DL4+0xOupTM7tb5/7yeNw1K/4QBPjZzSZsp5d4VrgHCbvnmxoQ2nQl
IlA9wpt7VRnORuS+sPVWIh6AVO5tOOhnZ2rJy95A18s9+GZv3sapk+2pGU2H9yP2xc9FKgROFPIa
0uGnGxzyfoB82TorC/RQCiblCkPmCY0gd4tQf2kBuYsInCvSDbjS6VDW7CM9aC1QXKj+3ixLY30Y
J/ody53TZvXGNny7eqt8IDJAdNYJoufIrF44VWXFwjq0Js6UadvyoZRmbaR4b1dvbcPRUqUYymVn
nn2jKnOWiWHMg98EPxY3NyKHOu2hhXKyUce7NJ9Ve43smEchKPnTxeubsSAimOahDbQCoLwz7GRS
xP8ciJgP4Fd60nwmrrfTUWYr0VWSWCZt6CzDiHkwPmmdMbz8654DBgRzA9QaxVB4oKejBEhQplWs
zAO+MfEBLRpxyGpHf+5MJ94Y6sKycXeuJFvwB4Zxzu1dbMSQK38yybub6260ndtBeltCgBcH4eMA
8jfICc732tTEOhLFDOIW5Uy13/NvhNK2ukxvS3Jr1sGOJvVYYRXnVVWsodF4ldLAO6hsX9q0xzSa
YN+nT5pNYv9oxKrDAkivc3hqcVnrYW35enJdLR0GfchorjQr1xm3AuPb6ZMF/YEHAuhc+Qenn1NP
ZK8E3IqDnbj5rwLQJf1/vdnoFL+NHpTNdSrZK/2Vtv9ZUSSQs+wKp9RZZPprvj8jM58Ud2OKv7sj
i3bjZF8cDjonnelVy/xcSRtqFkwXid01B2a5LmvbPAgXbaZklGk46XJLl/XNIq4cHBIAchvuT/D6
p4s4xsJu7dJ2DvaI3xOQ/nKvL/aWmuGbWTEKMFFuZZ5msA3PokitLwjQDb5z6GbxE2tUL2q72UY+
oH/VNEduvD0vzYkiBU8B11rLLmcBf6pF1jWt7hym2i5wjIrrfRJYxUakvzQncGcknUCnKVCsv8Vf
ldQGpqKoNds+BKmbHKeALoA9Lrjb1x6wUTvdkuF8Iz7/h3jrE71AofCmOu+6iYG2zYBe6iFrYjqJ
9YKXIf4hXYHfZWMDB7Dtuk4pTZvou3dLYTph0ybqM2YcWNMhPVdhxTea5hD5qeqNfVEZmsXF0VQ9
tsE9oOxC1fNWk2sN3ScvM1oHPFzAskMIoTl/dkqHjEwqMxr70CbF9KUEdLGfSxydrRoqG7pJ/t0E
bGDjCf02Zv0ZFZVhKiArmfTsQhkmf9G9hPdJsqTFQzWPwW2A2Metj+vlVdqsTqM5Duc7J6m1kjVw
/QOFwOrBrrL4x2i5w9X7V8+FLUlhAzwaxOlVzPnsmCXoPIx2BlE/KFP7YUZFKNSLufvXa5RZo8aI
yAnPuNW75HRLUi7rsZfpUcfo7fnOVrilGlig/vvxAmLBfWCsStxUcc9GsUw8GlVuH2ZMOCJnRAF7
sNlh76/YpX2DigIgxfVBilby6Sh4wOaepXzrgLFDFUfSL6adEUCUClt3bq94EtnXVPT+ufW7lr4h
mEGK8aBJnRPMp9ybjcIif9NoJIaAESDs9kG7sYQXJueb9LCJ8ERDAu/p5FRpD3oz6ObBXpW9A4Nx
9oitGbtYcZ+HgqAYgkzoP7+/pmuYPTuLqB+wQ0AlkVGfC/+5c2GjtzmTMGAMHw7zVLxkavL2Rj37
lLTiYV/5sf4U+/Pv9wdeP9bbgddmCeyPVZXzdL6N4aFbTuwhKx66fT/K4SFHm/56Hlxj46T9KVCc
j4U2wPqCIeagXnE6Vt5ibj0Ms3EohQ7Puk3rIkKBrWPWU63lu5iS22tqZ84OxLa/p0k97N3My+zI
Xqp+j6Rce8OV4UVZT9GnyzAjb62mvSmSFO8Xr0fuF6PbQzBU4rbhlITpbMpoEEbdbVSmLwQNGq+g
dAkcdPDPaWcBCl063we7Qqd1r7Qpz6KYxsnGQbs4CjIiJiOsZJKz9eqkrVNF6Y2D5rYf2i72Hvs4
MzZ23vqPnH0Ursg1/DMCd8FZAlB1FDQnfTAOQluIumL8EdTSRHJsvJ473urvb7eLUyIn9OgKUg04
B4eXwkqHuMP+uscIJdR7y7vOFwyq3h/lj03c+aQosXMjEwup559NqsQbqC2mWj/opYOHKwzp9ivG
YpQFqYb4P7Rcpp+r1MxENFlouVFPnFR3KEYKlXg5DzrUSN/ofjfWFNdhi+znL8vrlu8qbsc8nPxc
2HsoEXi4aq3tFFELzlocEfPj8sI9c6kR3A7c746ssSu3rRldM/4H+bayjBFzSyu2ylBkdvlNqtj/
GdDZ+2XwBn4ZbV99mnpN2MB2LPsr1g35FMLydr7YSQeFABoMxqg6rD3QraYPhK2wE32KJFK3H/18
1P0ISxPaI/A7q+dCqPxr0jZTElm2NMdo1KuljYzan8qVNFP0Ib/47Oz/51eel/odBpxjjHNt6CaA
hEO98ssfG5/mzXYDO0uApejEZQu7+jQGBH5RL4Cf9ANPM29vTkUdTpqoMYiatlSc3jIieElSKwW1
v6oNY79xOpbuDG3eLc1ySHkMNRHvvuWaZ3vJ3SulaK+nNhs11ALTbNgVQ+J+xnyk/mFWSt4OAmvX
aC4UVVK8jKvXf16FVeSJBgxSR2zUs/05TU2dVVCXwGs2ZhRAitzRQDRCs262CvBvAzx39WoEAsaG
IH+umEXsS4LWSZdDGxtqj1ouhue6r8AMjlsL/vbuZKj1Ac9NtgKSzx5kg95rvV85M9KbMe9Oo4nr
J2OxZzCldqI9It6FDU8yW+hYvb+cb6MKlQmU4+C/oDsBYOv0Qzu9U6SxPc2HWQXLTV7FvwNH6RuZ
Abvm7d7l0lpz1pWaAeP4dJh6Kft2MoLuEFcqD66aoJ+1vbSNJd9b8Tx9s50G/LBeJTizu33gfh6F
j3240SgX9G3TxfEurabC2I2OzMwQ4VsNF/DeakRoGMpI91NQO+aey3+y96kzNS9TsFRppGIxZWCU
0WW4wjqQmlUjg6k5JEUHH91Bh3hfFvFsXS0qrTFS7ii3hgR8FFHwDMiSSMQUvh5qiRVvOC+Fl0XS
MZP/mnn0taj2x9TfBWXt3wFDS+wrN2lAk3ptFYR1rswXfRiaJByV1MhC4iwZ96PbynwfJ1I8uaCI
JR2XxO+jP8Luu3jQk3XSrcqjVX517XMacbGzjNmtQzM25X9i7uNnsPrF0+gn7s8mHrRnUGl6juhZ
bTx7jWF8GazB18Kp9YsBO6eKN3bTVY4LMNhU93ZhmCCGnSn4UA5tFYdB7mVONM+VNx26tCkQM/a0
pbqTKAXRV10qyCyj0IaErpvPg6yp/UA88P6S+mEZjf6R2nUH52NJ9U/N6BcC23trzJG9WKQMF+Hg
di4spDaOjVunEhaXGWc7+oHGR1u1wtqrwuzqK5m2w2fLSa3vNEN7BDpW1Ldo3fHB1bS0CP2EU/Mp
FnV3K9LFXPaNHah0JYZV1rGv6rKMfD13d5k/ST+0ncT+HbQ4PSOA48xgy+w0sXAJm40PoyLEhrlQ
+me8WOz2QA6SBHu2SvtUVNpYoalvYJ9kLGZPXcRNgz705ky76ho6kCGijlpMlF9m7K3zhkXzNc5p
Omgzblp1x3tsDGrOsBC0kwIM4V99HM9/aIPbI44hPXGz8Ld/jEkz82Van6RNLXl3R4VksQ51N1ov
4xgUAzmYnmL9PicqiFxzMl2Mtob0d2lV9p3pKPFI7xAlB63wxWNBOvrRT5qCvDDwynHXNz5Vez0z
6td2UfgYDV6hmJrWxVVEsFNIiw/WeFOlufMjBxZAc4viHzOTwWLvkyyZf9dt7jybanQ9pNVNgy5U
785qpzwy/QjTVKqOWOCkBKnKH5YrcDadjOI+0R9HV4On7tKy5+5QidhXUNqvpe9PIF8yUf82Kyf+
htpP87X0YRiGHa+ip46CtxWZAU9JAP1Ge9+5H7wxuWtEHb+outF+82Dq8qgZh66MEF71fimIA1+z
bDCNYxsU9nwwR0vK28K1WWwlsvYVdpJTYlSX+unBHFKM41t/zB5KELZZ5Nmz/71umvGXoMLyxOLE
0AXYQ1Oko336qwrSwYsgmWtlqHDP/I72/PAyz0qvjxWCyfwpPt79zpKGhVE8Ss5xuNR59kL5UBQR
vtupEZYQ6390AbWO/YxPpbMb5pgNkhdO/B9/TYDrGpQb5onKMPp2Gm8P8M8lJcdZ/GOvzajGOVnu
h5bR9Y+FVSPQhbOmx67s0lW8XQR8gq700jq0gKPeBsqMm+sYOfLxwIkKPriJ7eMSNs30xm2japOw
c02aigLxOy+kNKZeSIWWNuQLqoz8ybBu/cqdP1oy0yOVWRBzlT7bN80SGOxZI/XVTWeqGmYrT6A+
QlgV53kmqDCL89zuVnNc8RS7/VTu8rJwMFQZdfs5TmP55KZN5/IJK5zRXbc3rhyK/o9V4ML88WiU
kF4hXdPsOxuvAS3oSwBwg7hbEEF9aWzTWA6uVzvNTYndXANSR4MX0ipCaSTGPL1b7VvYG7Zyp0PF
aRsPy9RX5XEcsrqkmFX65VVetyOwESHBfE5V919BFb+LUrqKRz9ObAJuXaLnLjvl3PlDCyW7MBvj
QQfl5EZKZsO90XRoekmMD49YWRJFSxz1xA2eyEmP0UiqjKPjjsTMBqbIS5tnxWtqaio5OsKfkkM/
ZqU4FohX8Q4ir7WOwlEBOWqdEpqyRNTfGGCibJmSnkA/DYxnHDByOtKtRibQkomVIFe1OY/QYze/
LBK/0GM7jJ5+hcGrmYYOXzHnwwg4NlMgJye0htivQriN/X/SFzpSBZkOOab07OU/LKpxOVtkbz75
Zl5cWwMN/1CopppCy4KBv8+8RHRXMcFY35nJ4GkoqlXec4ICuBsG3Fn3LYfOu/G8WtPRCLeLIjSz
svhViKFFqAuVoK90vNvbCv3WGKyV0VLGrD3y8Hmp58c4WLQRO5hSEsPb2JlCL8ugTmeaXTZRhyb1
dTHFTljxGjgOjadHS9LfQTvqHke+PncRuVwWmhh+dQenrkeWAMUHfL+S1aOSpvDwaIspyULQXsnX
ztHkEDntCACellR2ow9O/bOixMYDzhmcLMxsnQybPFird0VWkgXH89wYYVK7ldjNs6fdDRJ5T4oq
TvrVsnv3fpkbJY4ESmva1ZrJfZYamRZ6QYZJ4iDthnjZZNOjM2TdV1nFRRVZlSdmYqmTQ5ZSRh3v
FnAaeVgp5Yw7DkwR7BM59t8X2g9HJKVn/0alIr9qWq6OXeaRpH7Pndxd9iJXiXGdllr6zdNHu97V
ajSGiMaUuKrcbNj3k6gOnajhXtlW3hhROdfyjrXMeIeJqqsisWhJHZlo1T0sBXTTH/Y8UWAd8t59
qVvH+pUGLgxXtyuUvi96H034kskOYWZwXYe63xIe+srtPuRt2/zqGy66I2KCILasLp553BF2u1+J
GnxuJZ26bBnr8xfDmuSvcTFMsoOmne2XfNTUa9/+TIuDkcnlJ0bM/tepWEoyuprq7xT3oDNMYAR+
qI2e2+z4bg7tT4whn5rB71/7oRi/VGhaF2EDZ/ezmLzxJ+8T0rvaNWoVzmZHemejElg8r+nJUzrM
WnocixQJyAD3qzEE0Q8fo3X6QUWIYExptEwLHBs9EONL25rel9p3+v9yX3TDAxT/8hXmb+5Gfmd4
bShjrX3wpk78dvrS/M+07LqNEjuOfxPYuJo706bsgouqTEL+nfLjYJfGp1yX3vPYzDpAGKmhyE7n
v2h2kyAF23Eai+CaLMqd9nllTNfuwnYCRbvunhyaAGojKYxRP+m9J9yz8iKc0jqFPYlI1pNeFVay
U1pffq3j3PmVw8cjic7G4JPmmKkFi9+Rv7o40D6U7VzeZ8qY9mI08nlfGq1czQvE8F3Kqnmdmx5K
lozjenlRMNLYEmJKnysVkLR7SW54GBZCFAzHGEFB5pDPEILLKv/EguXjzYgyyue00kQBoaHS6oel
aQ1tN+oUKHce8b4OqVtxIWW5cLxjbRjULdFVSJxdkfSm4KHSyeyDrty5+tQJgkbUtZa97PJJB+pI
JOifEBJv66gMvLkPJVv1oWxb/QlKuouzhK4Ib2Re5RzWVEJlaKR4pIb+kAVzmAcI/4U04Zzkygyw
dcPubWpFSEO3HvZ57yefMYwNflb0mEDNeVO6hD3Yt+e8cXHB6V1d+yZxIFnIpIv0ozK5RUMhqERN
rR0voZmCkgmnKqmqUIv5nBzHMilvnN6YUnwiRutBIpBrHjt3EL+nvhx4WZt5vAuySXpQvKb17ZFZ
Rh/hElEPUYumpnaj8J8SiDL46UvmFaNN/Ju16TMOvvN4FfhLP+8lr0DsEHW3oSGNxyjXTGBqDhVM
d6gPbryI8qoBz39ntn0/73Iro1y8FEF+iIVZdQjJWc7v1WWZVFSVvnNdDdX0E6ClV99I20rasNO8
mNKMmcgoh2bwn2VVnKS897hIqnaYug8mnr3yKmmHIoha5Yh8Z0zL9Lm0+uF7DAQxifJhTLvIVH39
XQSiTSIQit5rmS3Yng5lubihX/D9IoGNtRPaWt9+6XWaY0ClpP+9qAbk9uCSUm+S0knukF1vtL3e
u0a2t7o6xdiNm9kKJ2Dhya5wMz3ZaUsysjyLWPX5knyRx9GUMBZMb8wEviRIeRxdr0COQrkDVdck
qyz1gG5EqR7HznM/aR7SMZGheqK2rgvvauytoQv12KdqhXYsgnXwQ2bwotTBIicZG/2q6QrL/Fpg
FjI8aF1X+xEyReV9OidNdR3kc/ogyRPccMhLuwx5h/Zfkd3pH1sDC/JwWioniwKNZDTiZENXWxxz
iKOSZ0ZFwkIjOfSbOSNrz4r8GcWlwgqHsQwwxeyGToUuQsslPYigU8eez+0fRYDTReQn6ZjemqUV
zLdkRjgpeLXhXxdNrYNGK9FUjYrMa58LIx9+lzkRcafyufmo6BA9ySEn588Snoe3WdwVxA5YBVh0
1VWf3mm11k6hP7f1iD+kzFHFFhMnbkpV1Yao79jfoYJ36S53nfpxmvAYudJIA455TgdxX416/G3O
WeldS2qXR37f6E/10JA0Wkqvsv04jFq7Lo03PFF/roJdnw99F/pL0FhhVlosXG+ZSU0+qVcDOczE
RqLGQxsc8Jtj3OaCwHOTjm1fkYEk9RdP03txnUPc+errqAzsliVpl50MSgy5CzWjc0gG1R/7geon
wsEx5pr97E2/JFoFN93o8HgdFzyzQrhhiO/odSNjwpUvxxBqe3Lfwdl89NPafTI1n5BtNInU97Pf
xGY4umTPlFGz3KNQItKAsYa8joLUD6gILEp/9ccWeTWznvqfTUbf6QqGWHyopiWId27Zla9DZ7X6
7n9WOlY19mHqkK8P4io3SR4bbdKd6H+1y5O9kTTiKc97pOy9sl68mspT4iCqFqEki70WcgpBGlKE
Tmy+m1U88zsHW/qVa/3utP4MOB7cA6JWlIvgO59Wiqhz2bIzM4XQS0GJduQecrPXKR4pBmhfIY8A
1dzCh74t9HlgO1biCwQAqjtnRbBiwLqt150exGWWR4bMtJ0HtCX6f9Sd13LdSIKmX6Wj7qGBNxvT
cwFzDD0piqR0gyAlCt5kwuPp94O6q0c80kpdOze7FVUVoaB4cGAykflbIrf/sssG2TABJcyTMAfM
tidAn7521hpb/bIzKZ7wM9ZR+5W03b+M6m1HQbWN1hpu6rRupcyrehpMAZzYKmvEy331V635yxE9
27nw39aTTBrGqSQhqZzJ0fp6ARWdbd9ii73Leura1k75XYzrT+4Qkc6owkgB3io8TvBDm5bx0dVL
YMoEap/3CSsEu3E7pIPW7xLPfoREYZxxoAP4Ylz7gQoe0B9NWt4uu6wZWbENpnedTmn55a8Cr6Cg
CCxcNPdA7KdsqZaNS2Ms9byTo3lJyqrNqrODR/jrT4LDeCIF2yarAeD87XDKl0EZW02ddipOY3Th
GOJqdfldAcOPTBg11tRt4qyERWdifXsU1hZdmlARQE/YkF9WeVrdyMorz7TYMnaicY3fRHf8RAqx
+UCQSW+xGkTvnQyjNRPGalnJtJtM+h8t3leVHFnFGfODQiyO79bCDATx3r61skmt8tvcZrco/2o3
poWlzNhcncbGaSL8fHvish9ZuSZ6z2yVT4eppc2rJv/iL99EjkKOEgp2zlg7jdwodOxWiTExPzk2
bnvpdCyD6RX69RP5wxgjRxUqE4eGumlbTiXN4L9l1iQjCfTxNF7mJeVCzMbWnm1jGfz6UD8MMfrO
0RnDGG6hrbA5by9bP/dtso5ltRO90wUyrbObbs6mfwyx//g8/6/ktbn5x1uj+6//5M+fm3aRtPP2
J3/8r8vsM417zdf+P7df+9dfe/tL/3U9vsp+kK9/u3xuu7/thvrLc5819envvPkIjvTPbxI+989v
/hDR09svt8OrXO5ecQX13w7Hd97+5r/7w7+9fvuU+6V9/fsfn/E/9tunJXytP/75o+OXv/8BZv/d
pd8+/58/vHqu+L2r7POzfE6G5x9+5/W56//+h+Lq75DJowvZIg9MCCDkNdPrP37kvCPmAfQegogK
E2+jguuG3TpHtd5tOn6UP2xbv5mG/vhb1wzffqS+I3WfSAMILZOnCI3Ln2f/5o799x38Wz1UN01W
993f//jhmYReJ/7EQPlA/TaSyLcPilOqsAGl6HayXontE5b1flts7Yy4Ln4jCv6BguN9TD4/vLe5
JQKdJtU2ttFaOREQu8lpjqLqb/O2wCGt35syPqf15PDdffjnmX5/Zj8ejktOEOpmwdgyy7Yz/05p
V7Squ0yZJXf2YNybsRsZ2koFtZaXfr2Ul2te/q584cdryRG5wyR1OSgW3JMjjrKz5DJwxHQj3icg
1nkUUVzW3m8mkm9s5Zs1HI8T+c/QpjwJ/P/kdWC1jcxrVvk7kcTdwZBFEWUaHgN/bJPlrNHS4txy
uv7eWnKc2vV4TJfpPZ/0CdTqqVpsTKV2p/sOlKS/sG1WTdSOth4fa1ajd9ZQid8QlN8Er2++MW/7
TbrE7XBQHZ+KzHIcGFpJDfYOpdklG9QLBLI3TuItFxXCxzFVR5hHw/QrwOVonbop+vXT8EP3IpcJ
+hV231a3Du5T9/WcpIPelG6xyzXJGrSem+K8Ie185819mDnQD6mXHD2N3J9BAah1LvTYO5sT65kc
jPMmmZWgV9fPeqP9ridw09edXBrsDBjfyLnd1nonQzBzCam3nKraxXQ8DtGKsCLxE4MSxH6o1cBu
2jWqjBbH4AQpZaLJNI2bX1+dfyTLfP8lmIhI3GNOoYJoU84x6X0/WvLVITAUMGBX8Sb8SuKu9Wld
IFMCr3LUo6KvJQycXIubOiurj8SMQ8Csaxgr4CrwLxPEawv5sVKeccevtWcqHX47tOHmznDG+yFm
4zyMSRa4jJDQI66nWSk5pgHiaY43Tsm9N7s4VaLEpikjmlGETHuSExydRnH4LPgtZR0u9EZoZhSb
o/pit70z3iVGqb24dQnfFDeCvd2ieB+lyPrHjn8elSZWX5a1mdqrbpWrE9aGszbEnon5BoZgExMR
2b7r2py210GSc5XYGA81PNfnFobTK2daKkkwTgeBtRpw1MATMXqNThbPndLHD7KolyPTUAHzzX56
X/csootaKHtAimZ+JFVLy/cLKKx9BmPh7WczL46OLY2JPbtdX7kEukQjIPgry/3l3rBK2/Zr1y0v
UqF10Nxq/1VfZmCGQnPjq7Lrm8cl6eRFW1D4SuvWIiwCZgXjORvXsdmX9PNeGNLpv6aA9QeapbzH
2iMl0HdmpXqqWeJc1as3XWpObwWjVupHUpYL4SutOYZ1a8BW9wU9NoFE1HCWsiaAoDab5QCTr+kA
3OOo+FY1WDNUKHYCX9geog19Hod9NxEHFblIdAJ2G/aFt3bsuHMY6Jc2S5XrBBZgOaZt3S5RnmAh
iNyOLVYkZ3tdA7b2KYuwwpiaEIVZ3p9VQpVHD76Gk7QQEdkhomOxHIW0tOIIMydDYBuMqU2aEfdh
UXs/ihZtWCeKyr3Ws2wBY1x0YrtGozDON5yAJaS0NembRv/BTCBpwtiggkM3BWgcG5NRnBWS7J1o
BNJLLjHEKvDpeQ7JQp7QbYyB0guGpVLuE9wahS9FP4c1bisjGgDWsxdrdTEuznZpr7vKafVmF0vH
up0VslGObjJMV3QYl1+ls5ivbh9P0IUCTq2I2XhTUFtfCsvtL7lw+Vc5jjTWLe4N5ZNzYJTJB/pb
Lou0cr6sXv2+xXT2wamr4lwpveGQGW7hxypBCMBO0ryOWwypNT4PP1sFYZWjkYbNENu3izemR21d
9MgCjA1NhOeHtUWshdgzP08dHeRlMK29a4yS7Lih8XOdFBNSMoGDRdI8x3n9qMxJEuhQnIeytTN0
XrETQpC9qImb7PQ5m8H+ljhgY+z6neyVW+Lr0Dfk7oSwKs241ot524zzmWu0zvlkCu2gpCl6p0zK
Y97YZtBYEizZ0K4aSkYiCJ/rRRsuNL0BDfU8QMJqPuaq1KI17dfDqrnvFQceV++6xh+VatfUpXKt
NuCMFoKDiFBd7TgNTnXsG7e9JDel3hlTV1NJ5Q1POsyLXwv9Rp/yr7mm6kctS8rQIsf/XlG19piv
XnaOSulFJOt0qeLi/TrnWvaBVvTsSTpVepRZV4VjX98maWnji6iYySvpVYGWuXXQcU1C1NbyDNrX
3k/5IPddMioMXJMhVo/DejvHYHdha9paFk5V+bjpcnd2kl3rEA1h1zae51t2ioJZLSpWbTQhA9Vp
d1OWWYXvupN3rzvCDOupPqsLrYekS5KSp6qSV6VU0rui2kj57KNZ6CZLo6Y+t60CmFLNV+tRFFpx
FedDcZ7Z1RhpliPOxrQfwiaDOlKmxjkay3TRTsm8q5syu6qR2UyZhijfBgZfo9ZEWeB27XRFIvbw
NVVc42zus26v6pPr9yDFjwNQbwxpuJKJ2WpliML/CJSKWMjrnV3Sdl9yEx0toQfimkaNtg7NRlX2
okmHrz2yHs8vvRwKaaX34OBMLCv8FvIgaMyHuU6TSHXn9cKcbe+2rrzlTLN7EdaemZ85uWM8pEwW
+yRpdOpjW/1C62dQKFF/LsiUuJ40t9o3zbpemd165ylJcnCVwZdDYw++bszUUqyemV2ImpVKgn39
UwWzCrvd12cEpnkvtuznT2W5le86Fo1OmdIYF31fw+2kGe8Vty2XfVsZ1o1oWBXmedbfE7+x7jRi
G6/dsuwD4QBvjkJoUWImy3FKPSvIgFLnQI+b8ZAQfLGjv76JkOgZfmykHyXCm33RDavnm3Lprngl
k/8N7eNbhRQXagW57Gb0RtuweoEg7HSfZRUCKEO8jPVKKNr6XLSOBVUIT9lyCg3O9peO6Slyq/rO
64x1D7Z9Ywx6UKapfK6GKd8nQleDvG26YyuTCI5d3qypfd2m0/u6m/Vz0eqfE8OV4agT5ZjWqHDI
EJp3iaaRSUnOjhjJprKAzoNKES/oGRESx7N3jNUypE/gzMycz5m2xPu6GKbIBjam83qqAy7np2pJ
KXBa6ilo21551Z38LqktP/HWHtFYWkatxrtNQSPyaotWO/aEF+yQcXi3A+Jb30QkMOB989wwaXrT
8L2mkADHTFSlaQ87UB3fjj3tZdHF8JzqaVcGi9XNV2vRUm0+86z7iS7NJ1Yb9tXK6EqDUWfIHGb6
HT5kSi/K0HPH+3YqkkC6nXE/lu4gAtcbbuIeLigiHECGuCS9a5lkqz/wpd+XTTZ+8qSSXcMHFkMw
Nk2Wna+Nrl1QDOh9XIvVNjFnmKXq94quPjASsmOZGpI6cKUWr0RP8wh5KaTpumjpraagQkLbkzhh
QyB04xOWo8FgGGZco+YwLAURVt8Tloq8lLVERrRTmLVqBvSdovsO2aHCIehFIqoAgEC/tihpuVHW
eaClq5LNA3qFWQ1ba9bFYZ29GjJEZNl9k+Xr6GvdlDdBB1P3YFS12fmpK7uv3TDMLbUuc4NkAm63
gQHu2vtSrKz1Ull+akQ9hNZaMgu1inZRGcK8ysTamGeFkTjxWVPlc7e3K2ldYuXIv5ByViaYtVLj
2Nm9cYE8xD20idnfeUsFepXxfn7MmQOCzuzr9/PQREZlzudtaprSt9W+ZspS449LMZv7qoqn8y4v
N7ApaS+RA5ovRbqtMH362rxPSzu5X8tKzHue8vV2cpL4UCdGrtF4J4y9PqPt7xj3m1p5XDxfFqUD
x1ej0wuGck0idymWm1xP7PGOHp8lpSlWrXgF2laYOL3Bx3b5GMyD47WB7VVJtLLKQSKgM8k0fV5c
FI6bz3u1recnjdj0SzwhaJDCuO9Vw5dAg0iEDPJjP5ROOX922Fq9toO7vKdRroOuKVtJeZTwrJAG
AdofdamqL1k3M4ezTGreE5Fepjej3CaDxhsWJOozREmzNB73Ml4auiF4IPaLaJSrHskWYqBqLiOy
hOpI19LuSUl176njs+FaVbui060cbzX2CGdZk/Z3NSKIfbmU/YUzie6xg3HLWFDDtPuqOs4P7bK4
K4uqAfpHSdbZCoTqNc3RNNALsO5cjTWo4nm0H8oMbHqQq3Wp414pg6zP7Qi6DfiVW5vviMHS4qux
SZfYd1JLtq/M8BJNPQHjlbs3Wuq97tUOIcZDbyn5cRlTVgTejGnZL2erfyiQDN5UjksNkWPPxZ3Q
5aT6UDj9YRIGLZIqwqcFRQVfdBzDNe9jNPgZWT0jYqSrUWIq9I3Ss84TepczoMtRvF+1qfuY932F
NWnKnK+6V0yHYhkOQl3YhUCwf5grXjioWtbHPiOsg3AStDR22a973a3TcEy85mhPXRy186yTZQeR
z+IhvSwkeRbEBzt+UkuBdjAm2Dp2xBc9rvrBj8ekZsgM6v2awt9920P+JTDwvqn49xTVe4ML/nt4
4f612fC17vSj/h8ECLe84P/4E4H7AR/kRJi/36CD2y/8Axw07Xdw/RhcAQgBxXBJ/4kNmuq7za5J
ECaSLtNGlvkvaNA03gEWQmxhvIXdIB7jX9Cgqb0j+IcMY6w/39L6nL8CDfJV3iAT1AeBuusgAhgZ
YQIACt+CAhV0pzMaA9nd8MAFYzZXR9C71n7ILKbSHX4ZtQtEgvVxZ5ty/qDzlnvmG89HlHDIyMfV
TlMCpwdT8XV71YczVUUMdd4VhvdkUVlS+owDD56ZeCJrXyfFJCEUxvF61p1O+Emioymsks791Je2
AZ1M/oO1g2uOL2sGeu/LqYd7S51Gaeh0dVoDS/k0s+bSjNh3NVYsbDLH4noa4/yQjap30dvlcpXo
onnGfii+ImyewlxJ1ed1JVHAl5lbfGw8unjRJJdT7aMwUa+yrJg/9mJ0PsC1I0FL4xTqY0Q/V/n2
kmSZT82D0/kM1JVtYlJ1zzYCsC9pXWmmr6xZ9aj33GpfXeAZ/LhfK5pgtVHEoZt2CMi1XhZPVmqv
53VWkD+oIHLbZ1p5jX7aFcEweZS4pGZV7CtaX65kaUGCeE2ef0nzQll82zSXM2m3nuqreGzsKJ0W
Fi1cVZZblt5PZUDuE3MUwHKX+X1co7wyQa+9KEeDEEdxPbT1zq6N9rJps2T0W2XQP5nYbnKfNil5
CyidEA/Xqc1T3rMnDtXChDoXiNmuZWHYSlAmLkH6oupmFAJmpeqRopjy0Wgs76WcxwKgwCjQ33eU
xjyPiqZB/qXkFYYFzmL2GdK1D+AkzLBGm7Oi0vSaSasUBHH4TjWsN2CWGsvUaZnag5ubORHJDtKN
nTLV+gGh6aSHtjqVbtBoq/sBijarAiVGWBl4JD2xPSKjJAtrp86U/TB7jsLGF5fLmehaFnylpaJd
FjXqmYB9Vsf6Kx5a/cBaTuxm00Ngg9HDHaPUS3t2/Zkkf93Lpf7enXrnrp779Fhz4LsZJZvr0/Vr
LIFt8IwlSbZ0vOK68cNcyHUMHCdHmq55Q2WfrSyNhyDH2/9cJnT7BTF2oXPhDrGMFtttqkAn9L1k
1wdIGOHbMrIgXRX3EiDLZhU/Oe7i6y39wn6M9sr1C96l6yEXC0prM5OWdWhcSUjdUhu166eEbGXR
Ymrzp7qfvY/IKBURmL1bcn06s7P92FtQ9qAAWnbqIr0XufZ8khgGD8F8Ky9Xo9bYk2j5poQdyyJi
kcewNewZcbJnp04aecq8fC1mLfvoDCsWEmfse9QhubTAfmyPpZCHcAfBhirkVy1xS0xtjWKiVLIK
LQlHVryaXxpKU2KRjK1HNtJ1gU9sJuej90zBxWTp9tABRn4lDhI1WNcjP5lkG7/2LfpRnxE4XVls
PfIQcMIygqFrKi0oZC7QQBJMztsw09JHt/D0KZgMYWsBOjM1Cfo+HYagyGhw8b0SliDsVnyfQanh
Dg8WrYb9LLaHJ6itvHPOarMXum/2qZkGRjESm92aE+PUArC8cWc4iEBYaVWFhF9UZFvZ7SB9x1Xq
OKxTsK+j3blsp/pMElLYlkgodkCj+rRbEDxOISo32ziQaJslrMF6pkMjMWUZSfYgZpCZZPwHK7IT
WIc1R4wdCySMO3UszCfQE0haLAHZg9s3yOlI/niCEzOVcFKzjtpdBHj6Dtqpv/fmBQgnL8fCPgxt
r9f0tg+dtouBYKcd6bVJy8yjGvlnvs48HMEHKJlR7c78NHvmMPmc+HCXOgUwS9Uq43SQzUAhSlKu
Wn9nItiWvqIsln0zIDYfjlxG5RkvpFnsJtD+ls6GUnxRs6kPOHy8yysWjgLHgClKDIGOGHItSBun
4sms+gN+ZHCQGGmNXDNuK0IXbp+FegY8D4sFUtVsxsWxNpvMUjfRqMZHi1vvZjXK++UG3i3yksUX
GXi+tjmLca/YDOOqHa9NoX7uOLZqIQhnaQ8cOOwBfxH/kdya2nwBbEyh4QKetBlzAOtDw1uvu1a4
UZa05520nkzV/LJ0bDcKg0FKuLmmP2vJzdiLy6pYYKKWg9Glx67Pjy3umAV2fVXxUSTl9ZwhlRPp
k8QDFfaWEAdHTvdDHVPyk2fzwbA341F9N1YKU9sG/8buJQJ5tufCilTBBIMnpiLDehybcPI4WklA
ai4nfzN1nnlG/oiHM931JYqzPC9D1oc7Bd0fHWlmiPkpJFbpLMNocWZ2hnLmVsN9UpDFZ5ld2BKA
d5iKg96AdTWLPBYJ4tO0dg8yqXZEJdwRwnMcbe/M01rmnk0FPL+so9rTXOEsR37/MZbJIybpjgA4
831ZZGejk567hXFRbIlsKmoy5tplP4pZ9RWsDzu2c7cp2xmW6XVUIV9Ea2FpIwCC7B5qFZV9xUCV
faSQfZKizSzm9TxvVXAZ7XzSFC2oag3huXk9pCj5JDMOQOsR+gzjl+uKJ6kAOefFKzvySKjlYcj1
g7q4Dy2haoBbqSQy2y0eVhVplt1ed3oW0YFo+KtbXTIXGaArVRalc96AkmIvS2vtwWn62u+1bSFT
9p+zRr+jb8sNBgZjMKxq6Cgl4g1xP+r5E9NpAIGaHpVav8VBhVekb5gDMov3tEBXRTzl8l44zbkQ
5bNepo+gOYi8G027d3SFra0OZmHQ6UJjxeAr7nzZTeoQ5h5NBVYz38KxSZ/WtCJCvzlljEbdPK8G
+dk1lTxonJFYd00jeGp+Mtuy5qm2Xzkcfq/iKs1k7YT9aHlhZcUs0SrtMge7N9JY7F2WG6HeKl9W
xYI+mKK1XOMzvZXt+850WJroazDOyplSUACPo6w27nK19TsA68xvdBTGLFnMj4Mc14u1SMJCTIG7
iYVhVm51c9ohdwm1Wkd+6nIP89q8qep2L+WVTMbkSKYWdEYRtEp/lHCtXPnsZc3SS8wWPrJDIvCS
K8W2jv1i3zh9HrDAAJynwaqujPc6CuUgnaZQt5MoNZ0hStu1zVn9JP5SYOpRRa+DQLIDxq536ME9
dKW4XGRyXhT2ja5Vd6STUL1VUEw57hPVu9F5z1iehK7RtjqW4oAyErOT2CdLmILPG+WntNB3iuw+
sMh4yigD8tLPm8fRpPZxuVIG/EN1835YjDM75vZb4zOLQOS4XscvZwcD+PlmSB5KrICOJiEX+t3g
fVGa/oJOo2hAnnhZSutc7fOdUlYVnBuiFp3NrxGUtalFIoXt6VJQGN4x7b7D7belUx60BBsKkZTh
uB2qy+pPsdfcmG2iavuYgkifiIgwKWwK1Kfi2gIuL4nOK7uYmVlfPxdiyYK2sNYQPmzwF8liRF37
L3WX7mDgxjBfUewSY3Hw7OpqsrrzekbuWZRMJ132VE2pDDk1rOhYWP3CEs8srVFWN8+zjm4do8Xi
gWL2Ff6Lnht0TIhr+WKU/bU2xSJlWwCUFaWKqnf+3LkqQptikMtB2lXxyVMLzw1ysKJ8h30U4X3X
qymmV3uaiMUelF1V5LwLunbIrsxxwmg3ZhmyYGFX5mcJmvusmdUyRggANrLciTGQxfhW5yC2LMKt
zLqmVWkcSgxX9qjagTfbvBF7R3cg6eLuvHUrDT363BlnbGCGV65tMR51G9YntGnEyXkoXfs2T6rq
K44uqPmNybmTFEWx8nQFNNE8J/WDWjrpeKHMLK+ubcivGwxyaRp1KNLfE9ShuX7ToukI07ky6QFb
5vYLQ0ulUUaWUt1Vo7OSPFEPoCSzy4ltlERcosqc4ttpgjuhc6FfrkulHbFaaRKkaAasmA68etQN
KkwG4U9mzhesgMXKM7W1TV6Lrr4tLL1St8+aIlMecbYqVyxMKMUsFruIqm5xvmi9zWumbYe+wlyf
ry9/HYT49xCG6/a1ft/L19ceSdL/BzDDFuT+f4YZfFxe6+v3GqTt7/8pQXLekV1HpD4G9E3soyNM
+VOC5L0jvYvMmm/SJKR+/4IZNJdfItUG/ZhhIT21kCT+qUCy3rnIBbaOB40uRxIC/oQ//i8ESKj6
yEfdCjZdPks9DY4c9Cyhb07tqNODG8XtvdWVJgQjfHc5/g010LfDEPFMMwtpRz/oW5dVILVal24/
KMp506u7cnmJjS/YR29Ks/id2uUtcGIh1+WkLOT4m5yCQMcTfU7BKWkxUuS9K50rRqQdZGJ6yhRH
Bgg9sGWYbTQXqgBK1ELppjf5qHyiKu197WSX7ZoS/3BHRy+ukKR7Qd1033fKw68viAZM9EZ28u07
ksxH0BUXnyr5t+CONpEEOXsA6bE3b53hVmC0huu3qoY/sFTep5q4F5p+sBLlDqmB8FfmYF/BXcfQ
v1D1+VgoKfoEq9TDVCD1V+bqNzftB53T9h15xjQiWWxAqFNpDDqqZi1s0e1Rh7JhE4uvDZKaoJSq
vlw/U8zmyZyphW5FEqz5fJmkZu8bwtnPRnWQ6WAFqjJ8TKX4NNX1+zWpD7B7GB/VWP+Nvuhnd3xr
PKFMaEtZs0+yijDoGE6JGW2fIK+H4lu6KMvYNhtYVIvGcw4wujiSZT36eArCX9/L7VZ9L975dpnQ
NRHQZJLRdCquUge3tQscz/tS0hdgx4wj5eOvD8FE8OYQZOJoKlggzi6aD4zThEEbogWNQN7tK9U9
H5buAN281xr7NxrBH3Vi23EQIBkoIjFcnqYXYVcGtGdfjNlcviY1LH1XZLjbjbIOrcqhhIv9RJgt
bMupNySUIZd3vz5Tm4nth1NF9YxMjAu6iRXfDgyrqp2yLBS5L0wPtiXLp0iyK3xxp2XZkUsvlbOk
n5ZHkHkFlUGsfUwKy2Q9O7gX7Bhxm9lVmb2ObVm08MCNS+KjMR/XxZ4OmsVH7WxL6T7NMr6MhXfV
Cqe6tGrH20PQHNechJ7U1HwVPMAvkJbvtcG+HkDj9gY1F+GUONdj0ezmfI0/NA2JO32eXKB3Mw58
jQtFxXm9FFjOYtK67k1sc8HsYnufzIHs7bi5dlvCbcwMx5xV5ER3SKfwOzW9mAqljDZpZr+oGlIz
1SdBlOqnvlAelUkpdqqX1JDS84tZtWR52llI7JcS2ePB0Cc9Mkg8u2AH/puBZWwj5/uHe3vyCGjH
A+FQws7U+vZ2NNXglmPVyX0p4jTSc+xlA9uIgKnhjoxv9pTZXZ9iuhIz0UEhYYbD3qmleUyFob4O
mfUwDMZ0PQ2G5zc82QR2Vc4e0dXiI1QhhnnEITTCHUucDz6nrDzOkh/CagtfCi35lOSbgCYfDrxE
IOkMsfqJ6n799WP3swGGZcVAHs4Zk+X59jSxXczWSiojE0infCiTrL9M1u5eDOXrrw90Ou9/u56b
2hdlLxG9p4nwMGBU2g+93LdqWeAuXhWiHecSDHnALxyV6KuisSthqBb1N7rVn50jVYAmdgIXJ8Op
qUA1Gqm1fYvqJWuKV9G5lxhttY/xWv8ukO8H8S8RXjpoLLpfZqsfjhTjAgLbiFtqqJwba0AP1pYm
Xvpub67mDUFtX/7yRUXeiueI2DA48W2F9b18UlPGuJ4KVe6xsplRZzhneC5xgNo9flHt0iRruSfq
89cH/cnl5KAOlAki9e1uvj0oIZ45EqZJ7qvEKELPzglvTMGCTQCzXx/pZ9MyJidu3KZSxX5ysliw
JsX1BNbxve60r8lSPBvOtO6x2wWjh8fT2tp4hv6rUIkN6ari868P/9MTpQWHlRS7Jf30kbWFOzrS
47mRBhZZy7q0UQl2mFB/fZifPDS2vrkzWCWbPKYnJ+kNND3HNBLsm1Ufd2SKPGSyDJulLX271O5b
DXDh10f8Fh59MrkhFrd4Z1OghD/19Lkh1mGdpSL2eu9Zj3ayJTZ0xzSDxiF38W5Z5jRUDLuF7U2Q
Veoy/4i6Kpp6u9lZ9rQi7G7t32QX//xme0TUUfyHten0ubIHpXXrJOVmx+qud8D9hbs8t95nORMk
46yzEpnqcGN57LOn3u1+s+r76W3Yqp42jwCxmvrbx9pBBGpJwjr21pTf9ShL6d2+0FHKLnrykpfL
71x2p6snJkR8Vbh/uAPbJulkGC22Ar5hWWJfrt4ZvOCjQH/x6/v8s1OiY4mXF1stnYDJt6eUEA5R
xusEBCRTc2f2Yx3obIx3k7Y8UV11juL81wf8Vt95+mB9d8TTahPEMBu2snDEpo2jPFbGawA5An3r
8bmzWn2OpEPvjdm4JFpOHRkx9sVgFx/HTr8q7ZakVGvex073TCvQZSKUir9vzIfcyV5//U1/Nrap
huLNbmvbJvBk4bx0Wq2ifBTEvOQPCFYu4WKurDy9/Z8d5uShKsgxse1hFHu7E2qoIG5OynmL9QSQ
/PWRfrJ8pPvzv0/o5HFqSull6KNgb9f1c2aMoNXKdTnYD2Aov7vL26Lg9C5/e885CALILD5ZNEyO
CidcdmKfGw22FvOiGDwbyZF21bnWpeqWR6UoD8TqNNTBJXe/PtGfjRsKDok3sUysGaeRc9OcZZOK
+nxPCJUa1bY7vnTV3D79z45yMik3fTbrKSuz/eKOAVhBtJCj/utD/HTCw827xZm6HhnIJ8Oztgd9
XlunpQ5+1vZKPSO6Wu5qVpjH2WEeigmygurSDsTtGMdYM+9/8wV+ssbFgMEso2qGzhrwZMuRz0s8
0x3EpWw15G/lo5KiG7SLCTqo+jCL4iOdPV+p6K2jviAuroJ6+fVX8H4yDtm2Ev+FnYjd9qljsMm4
0wWy/D2sYbxfZYnfQbsb69lBnqc4WHSWJSDt5VZM0jirqoJMg1GP0sx0opktI/VcXnHboXDfa6I+
SzobUqEby92MyNJoyWMRqOePJIgFkoCiQDbrlWeNW1ST8r6TaXeuJdPDokgiEGbrfJ49Cln7rgmF
9r/ZO6/durFt234RN5jDK8mVlWXLll8IOTHnzK8/jfK+e2tR64pwnbeLCxSqClWwpiZnHqOP1qN4
Z1Cb70gKoekG5/WkzKavbUhVCJUByBmFenYMGB90YRpdXZAAmMpzuUMBoHRU4keKixNXz9W7ojIO
8OyCI6pagLKGSk6xT68zv2iuVJFCBXkKiZ/7n4YOhk8RK8ehGq58E35UHJS46fgmfMJJ7+xUiEWX
eHANLHgiah6EybYTykeQpfhRCL5+wPPnNhgUDZZimCH37LNnabJkW8y9U5lWPWF3Abco07zqci3Z
jqKgO+SGkUZLAFRVpOqkHcEMEjP4DR0AiV58o1BrEmIn6vq1RdoyJ8jfSpJwQBi3cghfeCVQpcpM
oKYZBPu7cinLKz30jKRZ2uG6y/tna5gepDq6MwLvUSxTdPF8+5Wt88IxOVslUa1NeSwH8mKtU1Og
WKk4Frumz2Dq9GQcAj+4F+vwzreiB/7UP2iQB5dJybuMv8DyqW+YVMTgmVrsYGiMc/Ldd9pA3HhS
fDSnLnT6Jlv5ru9CWtw2EEBRm0tx+iv59PwqQCY8wYVLz7lklrJbQorYEPiKHvMM3lyXhS/ANvKd
3sXWprDAfaTpL8geV/xq2TVqKJWcQ5AcJCuSASIP4y3so+y7KgCJbyW9prgCsO7KV3r1jVocMybm
2RxqInWNnNPnvzMeVvEIuYRMETgrExRNOwjNcUqDWyo3KC82gZV5EVILq5R/g4x6VKu+XdmgLuxP
RFS5IUBcYJuU5rnzppxTRW9pNK2Rc9qkjpY0pCBQeAeTYa70dp5ky84ifGATtmYU8HIjVGqSE30+
QPyI0296pG15cKzcsOfz5F0TRNTB/0IbR1p33heiFcgZKkq1QJg+1X0FGi/LnpI82BOXId/H7Uf3
lXuj1tZoBZeWNWoX7gyappjKu5MOTh5mjiLOgDWMJ1P7lQB+1Or0bgyyOw0+rpNF3QpL4MKFCPcC
JvH8nCBmtBi52KwQzjQSvY01suje9AgGa2OEsbVVvX6lsUuflkQC8eA52/EuutGOiZcPoFt2CVIT
gUoWR20hJSn6qSB1LqjGI1KfxygQv318fl76sGQvZqEkVZzEq86HVOt1aFuqVOxIihLp3RQwWG30
/K1bUMqhYdLMtSz+8nGjry/SxUQiSAnYGBkoITJxXjRvFgWC7rTWOE133WTFB1WorySJ55paa9+V
GFh/6I+wnIb0O64Ae8JLbhbHJ1i3nSPUJAFjw4J0aYAJ8PtxcvxK0SjSAUGxQXnlQv7+oaoFsUCh
3kAfryEfKZoj1dWjAdLUiptno5gUt5ikz0rcanYrWTeTEQu7WkCIY+bBS6FQNkTU2CfWaJ6I03R2
q8YBooQ42FT1rOszKpnMqwWbLCwfP/488ryO3n0eQmk8Iilup/b4/PNo1HJg5ujluwGYmSMaII3l
+QFW1OiwoDsd1bE1toUnHsf5ShIIcvktGbNtXCfToxiobgP9cGPk6UGbYB9J1MjyMdBURaH6rJtR
6kKStLa5HqxFyi6chEARcb5TCENAmlkMLBw2XMeqglNCB5A+8PvMIDvJ7evBvzILRrUtTXNl7Vx4
NKLHJ+bOeQjMhPvo+fdK0LzLqOnzXdWj7m0HaqPkhAhEwblMCAQyejghJ7A0wdsWCboriv3ZSqJM
nDG8n5Etfx/65qmd/a17caLAX1ePA/JJwNPWmgfRhVNpviTAkSF+ggnYcskVdeOXBky/HdoKu2qi
T0oGIjHM88opRZ8KCVTC24IKOCkpkHG1QNF6uZdWzqX3G46ExRUZTD4aqarljkpdbiF5Zp/tQIWe
klG8EcXAietx02DMkY3WVQ9+UjPrtWfm+0eLwk0CVegMLZlBLfOO9Gbta9UQal4XzvW+aNAEydoV
wRRDEDYd0f9eecEjsxTb1PY6WfOZfHcWL5pevJfKGuVkKiYckc24j73hMObkD4pu5a600swyJI7L
ZBIYZcwisLrrLGkJrtY7KHkrzbw78OfeQDfDdo0hVPT5/7/5kL5IsYUS8SH7Qa0Onl7mpwSpx+bj
zejyeOGfMqfMZW6A8zH5phkZRzPdlKKcPEW8xWrnMdDVGz0MvneWhZoHDThJrRPU0b3crpk7X26c
A182sDI0rKWbOETShheIT+OFcMxa5b71op8jlCd7LF7Kpjz4UZA4ZvUpG/PDSsffPW7n7/um7UXH
IwH3iICSy50ftlvI75tKnzO1vDRH3c26Duhw9BXi4qehLq6wpl65z73bSufmsRwib0mElazH+Xf3
M2NAj2cBKDa/Y7piV6mP/+atnER7kEMrjc19OTtxFo0tgj/QXQVe7Ua2SzG27UzZ1rvWBftN1Dr5
Xza1mLaeSPKQ92i2q8UMxVTq+Ox+UvcgE5T/eAQvdwrFEccC9JalDYuitgXyaBZI2xjqptCBAZIq
Gng/T+ONrGtrcLWL7ZFqJrBE/QE+tucjlpKR1MhpU1llVe02pNjMrrqkQOcGT7od/t6TbR60N+0t
ZojRx10rpwwa0t07Q+qv66o8lJgGiHKz/wefkn1mrs5htS/zKNFIdDiJvGwnhSgBClO9saACgxft
uR6uJdPf3UnnfpFXIHgt8shdjlstyJmHtRj9GlHa6nq6Afd/01rNpi6nA/wpOxaUzx93EIXQ+yVA
KI2aIUwv1Nnh5nz06mZin4m5dOmy8C0MRe9BRcy95QhzkjrbIEoN7sdi6DejMv7AjZZsI4ExN5ZD
hRCR+BgL5W8zR2oSmnK3o9axgoNCFAo85mMsyvrWmKr9KNenMleuo0G+HzOsbSL8Dg+dFFCfFFLV
GnRlD4tzEB0upYLjycVnojj1FThIC6n9RBky8vmTl2bNrNFoydk3cZ4h12RgyO4i3yyUONzVXWr+
horp76sk0K7yLtx3GXYhrZKeYlpyc32yHKsXj1KrmO7UKSevj5stlZbt3ZQJm76z4n1XAT7PDHof
z6zlJlZvSk/96hMFcnHx2ZUaik8jbbodWtzPSpQkV7UkfYMEMjw2c/FCblGMICvFtB/8SqP03TP2
epFntqwl5aHvhNYVBKCkchmd2mnY5wVwcCsF3mwkbXkfRKq5a9Gp3qpqKlGZQM18rCMKgFPk+rrU
uLhUhUB4xeeibj/1AuxeJZNvDU86xNh8gQIc8dutqOQlQS4bzzD2qbbU5Bp6D3R6xRfG65HCKzeI
J+8+8LTOybAGOJLdxfSnEoVjUIkQDOcQWx/E8S9hUsqjLo/FjYin4yxZxYDbrzZW1Ggb3ZejK1Pz
c0dM1UMlBtpG1Rvx0Gf+FeaDJCvSpD+EqtRtMkV6VEb/xUvhykb9Yygp/TGUDIAlRZU7jRn/yNSk
uOmm6jvvQio3dMuFP1Da1owUVZQEN2QR/SnJ8I2KgolNO8YRiQT2HtQnYIhI2nczOFZW8IiwRgXj
hrmSvc6UPZYbt4TFGLve6wIKDhrDntpc+zoWIIioAotaIDLkYWxT8bYJVVOAW0Fkz/z6I84c9WcJ
VQZ09rKzLSOVd1Lq664xqflRbesBxw4/8J2orCCl5F9zs062FBpD1zX7/t5sOo/njNIe8FS4LvRR
/NILvnb0ZT++q7xCEdB5R8CMrcEWRtW70k1BdT1V7b9pWRXtMj58vRFJWyvbLtPFkgIqSbjW1TKu
CLJWWkah+WhbkO5lww+2nTLV96hG5Z0xUR7EAyJ2kg4EDFHPjJq9ojilxBEPoCpRQtfRLspzuPVy
/mSIzR5xaf6iwV45eJH2wMMvfiIZJ878VdE6lJ3evARKkVJETKQXPlfd/9KCgLqNRO3BsVhy2Zsu
0IDIiaP2UzhKe4MXti1TJdZ4w6YQeidVrGabAKQ/DrL2bASDhNEaxWttgQVDbxjTLSq2yul9YdtW
jAk0H550uABUrtTyxKC6BhUsYJxul0ilwJYi9P2V7PsvjdjrG8T2DW1okULFtD/dNgV6qJ1vjujh
uKffGGmNu6ZStXjKSGONq1U6yVuRSh5XM+HZOoVco6nxwSbsYBmj9i2qwRA3RpQXt4KQdddGCvSg
llgzMNlbqhx0oX4MR0E6qEmuxnafquGPIfduDSiWztTV+ibv1BDjLNz3sH/QKYDK2cnGVM+uvKg/
dH19owR+73hl9lNrBSqpiyD0N0Vp4bRFZQFBNC/x9INUa369A4FAyVSmPcQKtO+GJ59F2ACZe0DZ
SOGpLixbiibU27iN7tDW3feSug284ktRRT+rsZg5/MJJS5Ib0xf3Rtgf1QnHcSPUcxcHL8oQKumL
ME3EEUQ0A60ZEfpMkuOILmQ31fnJ1JN7mPWEDig32AA5TVwuzF9JoNeAdvVmG4vSF7gazabkpHao
pLwDnoTBbddKuyFo7ggy/UxN5sVQ46LS9f5BCtTe4ch5khP+M4CR3zQE+QHtFdWcJ68IP2et6vbK
l66ZkA5W7ZdaT78EIo9Iim941YnFQ281jzGITSGFFBM3+ZWJq1EvqKh0yocOPgCY5xAwVL/xppEs
arj3+TLSaN0DiGKJPVlthYuMDtE/z7bUX19nun80TIAV4LglG8yz5o4lkT+9wl8DUzivSX9FHR/Q
AuJuOWVhfUZdjpOFfsAO5jdGR7sora/9JDgFIMMGs/0lJtnnDjoYzhj9cYrlObrHtVNH5RQpj4Yk
nCDIOxKvqDHUdkR7bxT/WRoakFle8KUr9GslNmQKTfFh6OPsTlamvYWroTv4SfYgSKx0qN1PSjfa
PSRrSctvSW46etdQkTkIPwJwB+yu/o0qpa4aSs+CWt+rMaY07DN2a5rfWFPf4m6k+DHGKUHKvltE
qCgAPYlVZe5860H3cFuXBvMlzePrJtWvq0ZKnKhjOuI7sAdNdGw8Tdor/IdB8fK7CMyOW6ra4Bpi
5cRaBwWPq0RmNZGrjnrjqOa0U8v6Ic6GX9TDdseSZHNzTOre14ddoHdh/XUMhi6811I1q/J7D0hn
sEHUp2/9MJ6OhNx+f3xBuvCoRQaAy7DMm52w6Pz/3zwDVTEoETnyDOw1HQ5D5/hxez1XznzczIU7
NLc+6sYxbBEVZRnKCaJQhPfBnb2r26NvabsUtlpXV1uRYsWPm7r0uJxvmByKuE1K0KUXXaKEImoM
2qJMk4PB2+rji5w9qXUxOQo4CyegqGwkRlaYawmcd9EXdKJvml4qyvK08jKoD/luTMYTlLAdvk7z
kVAceiptpomNsg2MY6eaK6/ay9/3P31evlFqYRAqClbyneJZn6QKR5Ss2LZldiMPzfHj73tpxvAW
MtGMc61GXXz+eYdJiwfscnIS08DeFemeq6uDH9SKDfCFdzL+vxIG9OR5TKLK5834kA31ieToDhau
rVtf5KQndq7sgzreYMGzlnO/EBVAJ4/oY9aUQYZcvJRVLoVi482PvBZ20ygLLvi/702Zbig1PQhq
elUGVA77M+C+MR6TrlpJwlz8rG9+gcX7uVUp0xUh1uzKEHl+ou9VlEyJ2T98PHrzj1lEBHhakulB
2oLI6DUf+Ga9JyX1Lnij8EyXpOBIDJ9iwLhdsxW/tAbn+g44rqbBW1ZdvJm9wTPwRyNgHMnVldEF
yGKRu5rPcn8L1QWKQPrkq/2+NcPNx/272DLK/LmwhDgo3TyfN6LeGnKBx8KODfaoi90xzTthX5nx
96kqCGqxTmwMAD/7ZXDUgdx/3PyFUaRRcqkAnEFnzrDet9tpHCRxl6c563BKiVE3gPcjg0rmqpXU
lS31wsOWapg5ggRXkUzoYpsbMY4Lh6rMd0GHcVYBiGabzsalSAnCPdVqojvV07CB1a2vJDIuzKE3
LUviIrmE2TibvEEnjdo8zPksz1R3H3/HC/vZHJVgGC1r5lMvRtGf9DKZQjZSbWxOmb43lRuF94Km
KysNXdhm0NggMJHQWKrGsuwk1a0q8HoOCzOuvsrlQzXGP3PB3JS1fzJqfWWbvjQ9APIS16VugSzZ
YlmASRgqMBV8OTgKVaNT+ofN57D29S4M0PwAhCIPd4Ak4PxrvFnkVZiAUgzYO0mSf6tmsZym3n88
QBebIEhN+Jh6IU698yYGCFJiIdIExeHXeoq5HOCNT/+7NuZJ8qYbvjxkmDFy0kQpvIOR2uV4LQx+
YUAsGU024S/++Y4ziw6jL4hXZLvGEp/MPPzZFeo+EMe1BNrlduYKNV6iqFgXn6sbzHQQddrJjOmp
S6PvHUgsGx3z5uNPttbO4pMZqt+VWsEpgnhEsCd8tnuYUiUx5o/buTz8/+3PvKzeDI3QjwpSNPoz
e8CIhnIvpHi3/YM2NApe5gofMEKLb9ZCgtYtb75oGN6m9WQs0Nbuihe7gdIG3DjGFiiLzrtRmKM5
kCgnJNkIx6jJrrpO3X/ciws7GbFEZAYUtmn0ZbFZit3M7rG4WORT8lv12usxDb6XdXpF0e3f78sW
AQkqzDnepXeZI6nyEp3hz3YDF007mOhS99fqCUQa6DUUHTjz7Ok+f9E3Ay9RJIxpEeauKGNuLCEv
7c7stmoZQuw0V65El0ZnvsVT5GVQWGAsDlO9bxLNAn1MXk+8n+oHeK2fPh6cS8sFnj3bPhWl5EwX
g5NLVa77WsfgjOnV/GzMvZgYYriixrjUDKKI2Z9lJmEtU8OA71LT9zhkFCPCO3UgBomcUqmcj3vz
KjpaXO6Q3aL4ALtFzd/yeCmzga0so526rmbLoH3SYNotPOZJf2N5+p1SCOAsaRoaMY/jX1KoHcfK
uG8k4zTVL2IC3mNNFLygdnHZZMZQucvbjySDhOT8fMZMROBNL2FWEvq+hS4KynELi5mia6zfCm2L
35NLWsBtKu2gEUSSfHkHkS7WQzvTJWiJkIh/pFCKLG0CPQGWRLZ2cV6AkKyOWa8+QsDZwNndVwoI
X+Wm07SVU/vCHeGsB4vLSB3UJMwtJdslDW615fdGlXeRmF/LarVR5Wr38ShebE1D8UXdIZNm+SL3
rRZSd8EKC6vQFadbDL9sISjxj/sdWmu5tEszk+vPfxpbnBfpQJWbGdKYGBAhBk4ZtAZswS//pEs4
+cy3VcSGi2tPFsRNbQ58wEEbbVaxM4hQb5GHF7wcdWPl3Ljcp/+2ttg2uo5Id5HTGq5gW0MZd5rw
FMgre+3lRpA7yLOIjGrg81ntdUaZQL7PdphBb4TsHiSkC952pSuXDg+eEf9pZZ4rb3bbBE4CZnMy
r1IoQqJ1mhrc1AgwS+r/sjuLKV4gnu1GhYY6JXfN9EciP2ulvLI/XZzZCHoUk1Ka2fXgvDccwGaX
ttJ8Oal3Qv9b0ctdLhguQTZHKK2VJ/3Fb/ff1pYlJ6T4w7buac1X683gW+5E2eRoQiNt/1qjOW9x
8xGPmoJn9XIy6KVYgCIZmQxwn1Anb1PTWPl2F+fbmyYWM6FufVPshIGZYMgusWwzb91A+UfzjbpW
bsScuO9sMcgiYXHdMg368VoLRAoc8k0hEnNZqxW8ODicuibnIQiEZRDJV0cj0w2O9oZE3wAfcMTc
EsyXraYrR/z7ligUl3iSz/I1+V2AM5NhEEbgzneZpm8VpTzUNXmZsr2NiAZ8vM3N8/f8+KUpqqpQ
VCuvBa3n87uTcXNuqQzbeYKxxYrxCZXALpCCGyEOdqlyRZI4i5qVRt9PDBolgjub9sgoxOf+v9ki
4slK9DSbuMLEs//oFytPboDNrUy/90uXVjTOI52U9lyVeN6KJbVIm1PGq8fllHIP0o6zr+iXsJMJ
degrY3axT7zlCftTOPtO4F1Se6X5JeupEWDwUQSSCGQp+2Hz8XhdbEanESRrs/hhsen1Khh/32zZ
IbzO6eFVQcF0BGrVP25m/jHLaYHHIIWLhGkocV58uzjGucXrkowsR+PgqwrqipTQ9ND1CaQpHBDK
v39tUnulAtHg81mIEhctktRN4iAagcePMiwk4Yohtcs2W9lh5x+z6BjIfY4nIK+ouJYPNHzkhTqM
YdT7tRjr0OTF5pOJe+OaSvzCOGFUhk7NQGyvo7Y/n3x+1iVhY8GxSHP1UdUKV+q1Oypq/vq5Mcvr
FWohiJqgT1kcTxKcOSUxlBQFKZBxU0MjGQraykF7YSFpkgnABlkrevClTLIxow7nTvxmZWvEqDG/
SmHAdmO5kWGwYPv6/eO5t9bcok8EMnqPNHi6K8FnEou9NWUZjtOM6QtdjNSe/0FzEEfg95DjQXNz
PlJZkItyp3c0h/c1hJ2dp027IFPsJDTtiFTrx81d2HAJZbO161RGoPJZTIwRA8W+ElNMeifwTZL/
ooH2R97nGNpNOI77djT2gr/2zLpwopy1Kp93stWLeBrzLN0h7nAKYPlSN2zGOtzFqf5nh/r/EOs1
l7t55vzf8VLXL20VNlzf3hKmXktj/iCmdJjUaM2MmemgcCubcdV/CFOaPtOqiZij05412nOty789
7gRJ/BdL34AgRWCD7Wx+qf4bMYV5wb8IQGky7zEuLFzz/srlbqEVZ43Nby5SaDIRVCR22mJZTlGZ
UPpgDE4WG9JRKI3hMxbdVeBmLZqfqenbbV2XgI9KeNR2k0/RSy/2xu+yDMbDmy9392e7futLd346
vf4qkkbMgAgIESPqzs5nc2aNtWAaiMLl3EfKBBYbDmTYImhJwK2katDcxwQvfpSDOq1cXc4X0rz9
zYXucL4ZCEMibHXetF7OVRzKlLuWEICElSDMkRjH7XwL60RZaez8sHptjGOKgUOdTgjmXagP/J8m
xGbhJoI6kv5tX4iGxLuPP+blRrhnou1ljpmLHgVdhn2MJuBikIbSQcgjIPyGojx+3Mr5tkdX4DNg
W6XNQnssa5ccdBI/TZ5JbeOSa7rXoHmj7So/Wcb0y5em53gqDryz7ij8/rMbwcO/bM74WqDy3wP/
tWEqC+awhAp2C9n4+YDBIq0Ev9GxRNJyAWZoGWIGHPdm+cUzY0o0YIwhcQxz8UXxpul6wOrrU6B6
sWKXXe6lbguZ1vW0Es66goLq84hfieIUqTV8QbxREN6RBTGwBdztgfmVcqeCEcFCBZsmBeaYyU+r
AqQtbTehUo2BTB3KbJxuxgGkxUFup0S2ZXRNIBsrQaZImFeTdbCwjpnQ0qjwt6w0FJ6ySHmq+GT+
HoENPrwShXwURUXajJQscNXAhFDjpf3xqL2bGwy0JOsE6IgCktleHFY5LolC3Pmti/NJfC2IXrup
QqwRPm7l3ZqiHIpg9lzQSdCcmNv5EFGeXqdSg4SyFzEashpC5pPoDSBvO3HbTXi1f9ze+QVjnhJE
57n+cRFkw9WW1XS6kBZaG1SNS7aZkWs563sdwye/gOhEsYTmSiN1VR83eqGT8Dh4UstQubh3Lq4Z
lhUYpL28xjXi9q6uinjfBMD3e8W6y8a/NK997SIwDkpbCETDhFi+7icmB4pZs3WNADI6IlnJbS0U
ex/36dUk82xxzYlBxo49mPcwid3FyEmFHPZsXOjz4+wbTgwy0iGzAD1aUg3/yeyKK1CsOqAxn1JQ
Z4TTtc1CtcIKCg3sJ33stNuwVkzzzwj/1R3k/02GJZCPN2P0zivj+iX5GXa/6vNLBn/kzyXDUP4F
4p45T6Rd/DeR8s8lw5D/xTLnQS6THZ1FVfJ/LhnGv9g/GUT+xita1ufn+v+5Y8xGuswz/iR6iVcy
i/U3JMvzg50FQD33fMthxyawRm33+XwKx2EM9boR3bB7sPSHPPZxVcM8gPozaNNGVYUnaS3mdr7H
0SbPaIm0MwEXKpeoAT1vE3RjkCEOB4tQZrzcQSqD+ZeblXPoNSn/36Xy72agWcLj0cHXvC6lNzEP
Cc6tgtpJRMqqM/uVjeLta0we6k074jHwnMdf4IwUGCwlx3LalJYTFkhFXUG0R/9Qfga/LRhHPbkp
BNdDlk3oCW6dBIDNMQEoyBDs0f47NbUy2HjksPb5a5MKtnkl3cwObTlC+hNi0g6/JslWAsdPnegl
/qm8WEgWJoIIG1EG1A833qWq4Afq/wZbD3+rBp2tE8CbToZ1lfmPVOjY1B6oeOzFG6Pbx3iYruzQ
7+YBY0KMGl4lRg0qF7jzMUHYje64Yx6U8tRj0zfhxWH5pyjqHmItiRxOPXwWJ/3+zVq5cK+8NBVI
HlCDOAfIueqdN5tkhTbmPs0iEoDMP7WYGVp1sfJmV87vQn+mAtpFOjaTQkgunDcDH2gcStWb3MA4
4A1ZGi4x+aC+7vGby7sfKnBfGTdATOKypzq5kbRbold2EW1Npv8IpdMZbOB80qcyBzt3V1lfYqNH
EXxryEeyYmF1G3aD3U/eYeifkQ3pKB2M7tlvb4b4e7cWUbnYHcT8XMRBt82r6Lw71RgYQ2pgAeqb
jqTf5oD1jSTaBj6Oa6KDgBLBebPT9MQxusEdclwH+ruI6gfMQzwRuv2uLW5TcRuUp2R60cLfUGw7
jmNYoA6Ab92/SiqqwftDjAceJ1p0Y6GqgQoSV4Pbx/eYzYUWyul25ZVxfk34M0xkcUX2QiYhwL3z
fvn15A19zNsCjX7O5W/ahuAR3dikLN1rO1YLZcwfT8DFI+tPmxaR3zm3z4N9Gc9RNIgQmQz+21fl
ayt8ScLYuwk09arXCtwjS91zwrjd5xbbYVsowc7EkPfj3+H8ovL6K8x+SdDU0JfQb+W827niFUaV
AZtpDdwxJvlKqatNOmQ/+rERV94el9pCu6iw0uflvtSDqaj40diygZihN7pDC6PbIAzt5QHjjVHS
xz27sO44xTj60P/ApViyUcZCgUqn0ZCMw11OUYidR+pop7KG5V5SPcWG4UQxTo9/qQr4800JBqok
uomqvlceDfCHykaji1GQAf5usDPuoOV/3L8L2xcHO1FbsiGzAmExYdVWlDMc3thXGr+i2L30sXlW
xpX5sVArvnaGmyXyEw26jcEd83yCxKGSZ0orTq7VJbMVX43PbbBRSJXPJjXYP0a3mRBjHTlQ1iM0
/comfeFsgC9FuJONkyTjK5T5zUGK63LSqHqHyWI6MVQitbfW4IojAS2zHscjdf/g2KuVVi9sBkQc
ZnwjpiMkLxY3EyvBhwFE/eTm2RBj1CxNTm1FGzF80b1OcvTIK1Yu1xdbZFdF2gsQE4Lr4jNLZez3
QzG5Ud7iKyn1bOKBZ9jehDkCYYDQniJ8hz+eQhcWpEZAiYK4eSKRHzxvtPDSvG66YXRT6VaD72D7
+qi5nZX/Hk1lZbpebEs15icE70t2nPO2PEibQhzTllcU234MqbYaGtTv0TSbKkgrp+6l1miJ5wp3
XHabxef0mjDxEyaIG7efu1HubXXKQ0cGXWtPqzrXSyuRb8hNjyzFvJGed02BnSCPhsROE2KNIA/U
VmlJoK7MkPddIl5DMTpYXxAG7+ClrU+ZKLQhPmDcqRst+dZ18fdRw4pKxuDq44nxbu9EGM0zj6QT
gjDSn4uJEVIo3fa1IbqWyvHXY0C9b1sfJnIsPo01VjOVNB1qiGu1HqyI91/ZSGdXZ9pGGC3KhsF1
iZ3t/GtCTSvAD8vzBSP8gWfT5zpKE2dQezx28t4BAu+m2HDjSpNuO2zd3WqqP5ehurY43q3IWRxO
DBTaPxEsbojnv4c3+HoGagiANI4cUD7mPLOKL328g+0ek3iZ1qQuF7vOdXQm8fAawkzwvMmoNKeU
2izRhQ6DGV/ruX1p3etl09ulpQZUhsn3YZv3tqURsWgt9XfWWZumHOOV8V889dn1OVf49Lz+LJ24
p7U4XETBBChlhDzN4qndhGnTYN8rHMWoFJ5KU7sdfWy7EnQUmOwkn4YBmWgnmkdo1jeC2gUrabx3
hwAPTh6JhLfn5CQCnfPvIuIuDFsvmtzRKnwnpjKO3dghsObC1tNtlMTHtAh+f7wGFqyg+RsYaEAo
RMBqElD9UuaE4ewgkxUaXREXkjb9TdEc1Yhf8+IXa8a2esx4va2XbQSsRCjXnp5S/UaNb8T6W9KB
0D5QzR1Y+PAWtlrY9+GtdsQj1+9xBIodyhtaqr+0X7LqDixh82Akj17gjhIgpEPuP0Xjcxf8Ts37
Pr4e6pXKFel1/ztfZNx054sfVgZcnpcoyknQJazF+aJRtVfFo8Dr09B+juZd2vuULT+XmeF0+q03
fsqTk2fyav1kxidMuVIsZ0rtpuqfoA/afnmv4m0SNl/1dtcYX81in/GshTmW2aO1LUFBHlITGIFb
JI6AS6Dg+JtSv/MhxDcHwCRav/WiQ6JcMbOz9l7wf8rJdSeflOIFIzKsjJ6HeK9Q9Km7rX6vSC5w
HeXr8JzI27b50gWPFE/CHNDaK4s3lGbn37Xg6xB+7SZHF377weOkHpRoS9Gn1YKUoO54Mz6MkkN1
uNjvM7GxR+2uqU4y3svl59wC68q8+tT/APSehg+ZhzvZLk4cL3LlzwZ6P/EumG64jicB/djW+JYX
roG9DxZPyqnw703NqbNthkWR1H82vMcSVrhBfcmO64tgHuaraBXapXEyKXIW991zXW4GHcdPai2x
1na7H9KV5jl6eyvOmKfDqGIYATzxGFk30fhDl+4CL96GzWHqviPTHbLNaNhZcS1Oe7XaGmkB2SKy
CY1TQv0i6tflITZt2eQxtvGGU0lhsUZN82HAWneNmfJ+w2ROGax5QksoVpexd2pYLZwAuDQFObYY
khSduBJGgLDSL12UyI7Jvr5yJr47eVmiOvdfwskm6ohXPtOb22HsQXSshvmOz784KdpobBjFdG03
fI0KLZfLXHRFNRInk7Qs9SrDQStHwRjdvrtNCt4tji7fz3XXqj39wAHSFL8V1aexfRjUn4r6q8aZ
uav3JrZYsngIahQiNmJ6jNOmjjLejVDsm3CjWbte2hkyvp2U65pfo1beZu2m674G9xTSew/CKcUu
xLMxSLvn0aLKdss18NRcUQt7PZtW69vg1Fw3mou7Zs4PLx1rp11XN+UjqYUqcXTodKGb6nZ+T0hh
rouVdv5Nl1wV7T7FHy21D0pqZ5md/OgQRoSPmaXY4+9p64OnLV0ZSAJueMUWc097RNfaE7kWtS/F
9KPJ95p3qoGbda453oQ1RfVby/+Kx1gR7GVpYynu0D0SETANiiIoX921EwXG10qEyo0lYgflVjWP
df2sOWNz701f8uQzHuO2yirrpG9mqtpN2h/nnFtHWZsuvKjmXi1uFfAfjZ65VXnXpcecNKByH48/
P9773921eDOi6yHGwRY5//P8wGnyJjHKkixcr0cl2Mjuh1ZpPG809TR5o+f+fWuoA9DYI4XhzbG4
8aDHUrta7UcXtIATqUTx+hL8nVF7ALHMaKW19y86Qr7EokxojTMa0lrcjau4FhTFH0d3MsF3jmmX
YdFgVNt4iq+pXwRVQN4XdVjseLX0aFWqtnL8zF9vsZq4JnOXRWPC913mmSKjyIM2pr/DZHGcJ2Hk
ZrK1Jr241AqCduLLXJa5Mi+7KdaTGZsl1J3c/Bn242CDC1h7hF+YKPxwRX5lOjNyixubnFidotb4
1KWGtk2mynDaLiuJ1OJkY5iTvDJ27y9Cc1sEi8jwkyleKkajMrfStitHhDF6uY8Eyq0Jo/HasRst
cymE5xg3g+Ivn26zCoCIOWF/ov5IgxYRTLPwplIbsEJWsv4ZM8rKEc1reaJGJBRWOrh8eNAUzUDS
51ICdWtZhRR1Q+brQBncHq/fa47XAo6Arf8Pe+e1HDeWpetXmZh7VMCbiHPmAkBaelGURN4gJBUF
7zc2zNOfD6yeLjEpMU/N9UR3KEqGCSSwzdr/+k3rPRjQv/XoKImMc4x03r4/BU/3rrUr4PLV6A2s
BPBTw1a6uYY+kTkXZjR/yT4dMr/Uctt3KmsMnBGWO4TJ9y/5Zh5iM4SgBxIh2hubo//JADUSVRvI
aQBYtxr7OCjdlSrT0BnnYB6UfLNU2A1lur4bhvYwqYt2Zlc7HbpcHroa0juYJvRfrHX+/LR3poUS
0+6FFO4VyByyGTvKmrIJeSGjafE+vP9tT0fuejUPugEGR3R7iMZ4fTXgJZuw5awJ1emmH+soVEkK
dFuNnBHhJNvV7kBUP96/5puXCsmViQLHBqSattXJN2ywWlgoZKtQRdQYtHrLnIwsDLIVkQRdM/zI
yzo9M4BfoKGfFzca25Q+gA4cAuiRWidflJx3RasHqAS1e7vgQIEtsRpdut2D0xo3Q6f4akPFSDRh
h7PF6qHcHNTykt9I5XYZn/J8uyj7BLcV9SmRD5nWbJV6m5LXajWXQ33FrzPOmqPHkVf6Dr1V/q3X
3A7aA5+BWpgPsLDJprYu8vVHlbLEsIJc34f3H+6b4cP3dCAvUXiBzEG1eP1CXVmb1uzmVTg33X2E
3QSmG+YQNFMtfctujDOj9c3CAIbDyFnbKHAG3mh0phELzykp05CCIJyHEqPr1oOH0eiboih+LEZS
B72a3krCTt//or+8ssblKW7xoD4lgi9ait9TDRlxJuwWk5xx44yWFbQyUXYQDbdevwSuutEX78yF
3z5hvjKAIIj5KsnST9YHgv7y3sDkhC6luptVeBnYqHDYmoUHI+XcTvamGeHybHmuq7s3ROo3eHlh
jUVjiWUK66KnUdWHXWfbe7LpD3j1ztd1P20rT1bXNMri0C4wmnfjc5jLiyj39ezh3E0/dPWoYHt7
A6U1jjWV3TSFBpbuZXFoVcWP5YMmqUZ1BS/cdKOOD+Ve1eKPkgzfgg5rejCJP6uKAwN+qYdtpOYX
QiHTC1uUSwUDeSuW6JNibPS3FSaS2DaKrWrfeu2Bgz3n0DLfDhpR4nUbEgAbtV9pvpDUwmTiVyah
JuHyAHA08WEpPo3pVniSmhiKEBZ76mXERyeCWvQf94d4JZBWgN3pIIN+eOsI+WmJlpnmxiXeYMDQ
1ynpZL5rleKi4CDii0YLRmxka+yzwi627mrRo3DGA+rMgvZm4V6b5dAIAFINajX3FHshT1e0C0cB
TRbodVN1g/Ok38hPzgT7Lu3mzYJB1PtT7u3IZydeWZAvfWHW0dffuyDMOBNdO4SLWMJhGMi9z9I4
iE1gEfMcFZ0mBh/3atDBBGZ7WCkSXJZd6vXlxmrollEZRajeGd/rD6wt6ic85Ox5k8d3kRNG8KCN
QPlelQFdD6sL6+FSAvoQmpsHOmFwpq8+LBfxgTQ1vHzK6Ka1/uTXYfo8eDfFjCPZztW2ii5YsCdf
GF+n4ZrkedAQGDSeeUDnkZJJ3m0q/UM9P07mPieWioxzhJgsrKUKOcrnV6ylbTIPWj8bfLMlNyok
6NlrAWRAH+BqB04bulXoDPtJhL0X5liuYckHlJFsC2XfWrsoCwys3Ki6owCXyOrWuFluxUiX2S8+
Op81QXi4T2DcrOy1am9mO8/cmfGflbudmh3YMxEUHOlkQP8DUEu/h+xT2/uuCQpy+TC867ZdFojO
z9RD02+FhmvaHvobvjZiBsPc9fGOPzTnrYf4Td/N4pBXWwu957jNnvrsxoiP2iPuvFgCJ5f69fRl
/FFe2E84gF1Wzy04S25tYusmdvFUuqwNgWXhNjceovl71z40+fe0vCuVABhAu23iTazhHxIqpAWr
gfcnAddnVug3W8M6cFYnCdIC167GyQqtFNpsltHCwOlRjfYetndQ2ffS6OGwTEaC439hBqmjx6FK
N/fw/ix5W0C+XB5+ydrkgEyzjuufloeUkHJXH2DSWWq1qUk/nAErx1nulD7DcGq26OXIXPXzaIQg
IMtz1gRvpinXR75mg/k4qBHeFM184czuYoaa0h/LJBGh3Q73xdKCilTnpDBv1iHqcoAei70JhQXr
4usv66aJI5zeEGFmdvGe2JQrEPptM1uwW+biaywYDNmMMeD7D1lfT3AniwPXhSyEHIJ+NNm9rx5y
madt143E0pWZFe00qa/8DSQKBDmbO1bt8iK1jJUDoQXwB6YbUdi4wUu8vumRLmFJmbapsR1bRnAg
lGvP5VK5x5UTB43akslWpAr4YioiXJiq8Z+u3gYlxJp0R4WP6uuUrbHQbZSKN7YhpoMXnTXsacEF
6UjNOBCdCLGn/jxmZ473b8ru9ZpIsSjp2Tjgo79+YnbZoEXu4XbOQ7vsFmKxCJI6yla/oJGjsKyW
5+hWbwciHAqwbIjqcLVpV7y+ooyEB4QCJQrgA7My5RtR3L47DqRpz+3H9wfE23G49oKgka3DEPvy
k3GIW7rsnbSrQ4W9aNeqoHFkorDOKJvMGcIq9rwjZfG5GJS3D5Wxp66yRx1jFvpyr7+ih7zIHqu6
ogySRNETmADdRt0VkT5vCk39gsvjOQXk24oQKiaIFD24NaqRWf76mpXVaxbJ93WoTdLw6QFhqSjB
NO1liA6VrqQAccV4zJtS+mLQ223lEjMqtfwfL7P4b68sLc6qeOCcnuMGYoXsvDXKUM11fxKrS5+H
v7+Z4uvTjo7fMoQnOwnJA717/2W/HVivr3zy1LMRaq1w1ys7oTO50UZ6Ka6mveUgLzyz0rzdTF5f
62TaNODPDstZGfat8jS7nPeTwYAGCeNbXC/ELelZuyX49Zwm1OQtvl7guC7L6qoTh+1wyr4r08ry
miEBBIy1JiCpeAgypYrPnN9+9SQp6zlisFHAijyZovFiZbGS6GsmsVYFqWqHszH6fRen6NiSc2SD
XwxdBAAr85JTKora060pm3vLW2oikLOp+J7a+Y9a6Qmu1aKrkZ2jjtpNTU2dFI5zoPMY72mFntmd
T3KL2BDRbLJEsAAaCL9gNr6ePXFHs5LNsQpr+dQkK5xeOQl9+wyv0Sar6aHL9KJWkFgKU/tqzgqR
QDQCimSJ8MzUxssOYCPgEt1mGKzB7zJqTjcp19iNKvP7pDoD871d2bhh/FIYaBy9eGyvb3hYrVo1
aLFhkik3jWyJUjOJXu7ysLDnLXDV6Ftpdy4O4s3AwACRJBZI+hRSHPhOaihXiUpYKFkeCjuV27rJ
npRxCrDr+GyUuXtmO/zlxbCtsIjzQbt7mlxQYwMmZJ+Q/Zp2Mbt3Tk8j1x6HhqQm+rb/cPHArAnh
wWp3wgB8QzWGt6SOHRHgGIJ237q2r/YNesOhdMJKa/+lw/ut8uXtN1un76rcoFIB2V9n+U+1YNQP
iVAKN1nFK3vXtsngM6WvU5/6U2r/eP+bvdmM+GZ0x9d6jP3WPJ1dszJBatNoLbU0D7ZOZpfU9u7X
ShIdUjryUCajfWZ11M5d82QzUkqaNZKwJzK04T5IO9/VjS38vBrUL0OvbUAuaGO32jbHEDjQkm4f
J7p3zCndg6r4vCwczuxJMS+cyCX5kcDh95/Jm9nDM4EsAE5Dwwi150mdOM1DxPpnpiGnACUcEOre
6OJbW0c7ux7mkPyeW7cYmzOrzJvFG3IPPhUmBRejDH+g16+9nOzOiElmAG1UokOhLN807yz+fxJz
gyeBRmYMTP0XQSALxOkchXsU68iZw7xImq2a1hB7E+BptRzvev7oWyXsOy+Ptf2szFk4eNqffT58
mc3lIknISVJGFF/YvX1l4cVoVJ1qLJ+N+74zsjNr2OtN9K87RdtGkQBcxzA/udOhJkgtUpIMVBJ/
Xq+8Fm1E+EIfZ4eGM65nPOLnfJnas3nm9Z8EE3NlHQgdRJ0ekLE6Sp5MwKSKzYF2EHMiFftssmMf
ecO+awuSCutO36mwonHpmcJIi9MNMcWbdL4o60Nldd1TPC6f3h+OJ4fDl/tBP4p1AFMV7uSpgHPC
jNtRuzwLUyw9Q6M1IJmESuxgGd+XGxIHsJAW3heYN6pf5uDL71//9XT91+UBjVD/oUXFY+31wEyj
QZUy4/Kyh9VALPNHZeoRE6i3bU/WVY9TyJkrvp6A/31FTmlIvJAnnU6FZhqwdDcrpkKVwVCzFuc2
NYKldsvQSmZj30rnYESO9deI+1/x0X+uNKvfK5z95yqtfhYerf/8L92R8Qf5W6jd14YPa5O7ts//
0h0hIOLwBD+Esww6sjWH7d/CI03/A0ckfgLG2YnwyP6DTg5iQde0GU2c/d1/Ijuis8fg+6nkXdvB
a5Wz1maIsKnTXg9Ofc4jvMohNjaJNaU7aXUu3SjNaLVqiy8lvJ5pGNtAJku7ii9HbFw3RHTVz6Oy
FJqfEyr23Sy1cfaTsZ8d0lo7PNKtKcp78kkLElZpdVVFOFatlwTt0urWpnPdHIFJqU0KlaCrfRST
ZV8nRgd9jKChpVjTNDkj47RvJwhIh7y6ykdzIb9yrBsnUEc+cr8k0VwHQPUwTGAoj/VFbdUprImh
i4eD06d6cgtHjxZeIzI0eNDOcxXpReI2AXzO5DPRwPkAfa60IV+M4+T5TdcDsI6Ym0FwIJJq0hpC
3Olz0MeOJnO+mGJCPfxat0lS0LI0/dE6afZhyKzZJpxkNHGMbnWUq7EG333bGmb70aw0r/Fbs4se
oqRPG7+zJk/z28IyO0D1rr+nrAD+nGMxFyCJPX4jqE/HryvYghFIpHXGZlJVqCntshQGi1iv/TCw
M4Mf4w6xEVpLVrS7hLKg3rDWxQmPYJjcG+K6MzPQrMhtIHtZGTL1xmnJ3tOdya9yxDjkxswZbLRm
aD4JTpUYhA6aCoJpyhhe7SLr64qzlhtgAp5YIXRGhaS/0UV05RQzWLCOP7u+0+HCp1ssXzVnS2Se
85S1w3iVZvrwLNVKLy6sDm38TdrWWR9MerfqZBSrmA8eC5HYD/hMia2xIH4Kq0hVMx8TolkH2U2g
GdEYNuxdBQP0xxwpk76beKJfZj0S1l0qk/KptvDQBciVWeX6jbrK88epJyykz+iO74QusjhYUkfk
2zztQX1LGuc9Jw1k19bkwFrEJj97ZLD3dBFzPC79IZFQGh1yDJ7quXG+ZpQFFkaNRntLU1eq2Kfa
VuJnnotIKxqamKLPzclVLlNpX7rSagpwUBkLv9BzsCVq7YXWJApbJ+iVuFhjY8iquLEGS3zv+7i4
V+NIva94QA6fLZMHKxuH+wF/L29LZzEmYKLMQTWKaXL/zGDIfM7GelwCvXPIKo6aOflGB125bmMZ
ge8O8ZT7hpSTHnhSq6AA6saXvM2ShCQcxVWvlGYy9kJLox/jmgNgygJgu531DwJ62VchjQh8o6qi
b0KpjB9p0XSPOmSLY5925kMU2dWjasx9uzcyGWtMmySetzUeZNmm86rpqNq9MscBp1EEWKYaz24o
pFMwMJmQYzDFdfro1PasbPVoovGUdnrS0ENT8YCvpRxIHRlJhPYdNbMbqDcZP+oq7kIjAFhVBpqW
oudrvazZOXHRBjAoDCfMLK24Jf3BwEcVm3+iBzU7+VYnrvxiuKl4GFlb7pPBS8uwTTqdKe3Ow7P9
8q4FYR7XcTnqt7zeirGj0QtLGg4rmSXKUJ/M7puStXypLs1GjbFhSM/vRgVlvds71nM8G5xvk65m
hifN5EFYAPh8EkYtLoSOhSPxNmavBgn2DA43HMOUzDUrJyfYGUglUUUJ1VHpjQhryy5xfWKWpBdq
GbBywJo18fAUIeYbV0ykg2wn1oViM2hmRsttheHS2woW9U7J6vymV+10IL6nn9stWGv3DSqfY8PZ
anoTHhuOOdsljssrb1BM+7KP+fDObDozGO1Kyz7Aea+1rTVrsqFiT5ThgAaM5bGsKVU3IMtEBQVD
UefTxuwr+pHCMrGBkDqhHFGs2Q+lBk2O28o0u31wl7ZUQ2DE5KCkaTJdtb30kl2Tui5GW9HcaZ8b
RddQXnqu/mi0ndps9ILlbU/zu7716qbqfIyLeieohRItkJ6L4SZp7CXxc4qnhl1BIaqiIoHT8C1P
iq9xjCBos1itUfGXkU53J63IZo7HvHlIob08xVEWkethR7cMdSZLpGvlj9GZk2v2XKh9yyQd7VJP
5L/ie/+3RvrPl37o74uk26/d1+/PxX8c+uJr9Wf/c7n08pN/1UsapQ9CNfxcQFo1anbqlb/qJTwY
/kAPgABjBWRWF4O/yyXnD9QRQEDgS6B+1DT/1mlrFupuaD0vErRVhPyPyqWTkzejEJ44/zul6SlR
nBJLJvsjO9n1WkzoUXnMhXqd12a4TKhZDeVL7lTXE+iU3hlQmGl0pQZoWmQP/mg036spYqM19j8V
mrd/FWo/G8JYr+u3v+/opOE1WYIwKAfX/KxRj67SxlCNm9gX8I4v3GTYDnXn+oTebRRjFgRiZS41
CNG15TL82WY6ygWhoyRZjpoEcXPgA2k4y4ROr1tBWuJWoFV0QQm92RaCMmtaqHjsOvtAnlP9QTOB
vqNSPRZD+mgay3FZ6o9LmV3zhT7NC5G9+tTBKS/6eF92irVZ3FpsSDuNoS0sz5YbHeKyDrMlvlXr
+mOCbgKeGTFIueMnfUKHzsq+GGOaBq2ifUd48kkbJoqAQr2frTpmj+CXQdg3BAKF7z/QF6nz3wXx
vx/oaRarJhpbEe0kj15Gc1+2bjBofOc4IfXAY8VvoPHaRRIOKTa3EdSjJnskdx2BQo5IbYo53RGD
ZI06jYh6TxjXc4dbYimfcKRgbZpuRWYpoZsX8datxvIwxg1Anz5nAXHsctPN9NrHhcTH3JxYf1qK
QSKIPzpapfnSkXdt65wBTF7cgn71Vdcx9RNAZk9ClblCYNQcjbcF+39XZXegJ1c85L2QUCkkFUGQ
WJHzOTIYv7MzPpopcWdyoaaxRLuHDLxNm/g+G4ud5enfB1dE5DCx0rIhfzFqRAQM9uoumWPySdtz
ZkQnrci/39J61v7p1nPSXOdMUdtjF8V008ddaR1T1PseaAJ8URzOow8u/F0iSUmUKh6JCPtk5wIr
mQTH1xF9ZF8ERc7w1dqWUwmDlg6KdukZfeA59Yd4Gu/fH1Daazjy71td//ynW00qTlS5k3RHWBsB
yYBrP2yTyyic5WBj3Rx/7yyGj1t/LIzsful6qAQJ4VemtIOubi5Lpoo/defAuRVt+NVLP0Eh7IyJ
blm4MLs4Lw9p7lsDM+sc8vBCXvzVx5+cI6vEs7NY7TpisZtLUpsvezEj1cIQKLSk7gXSqUSQqJwh
OxMqxAtrLUkjCuTyPi6xLM3U5CaKxcXQ9x3JLfnOsBIOdkX6qBb5vab3e4rj5/ffzWtk5u9XcwKg
OjkC+pms5+PEydSMn72SCiMjiQ76BX2QM0vKCf7092X01yPAYv1Ly3Roj1o9HnQbhWdb8nzindRd
39RINuua68EUaNjm4P1v9sKI+9V7OEH9oiruK/Ie2uPoLffm7F5kOcHpKOaoaUf7R55WUdjNk/KQ
x0OQztk+s63tpCtLqHQCDgmBSGSiWZxcYvUL5zi6K5385tUja5k7dwGAxDlNif6713Cyh9nWrNjR
7DZHMUqYLhz59PTlrDwsPicmHTvxYmfH3oOu99vEWiYMP8rPnBU0343hd7O9bGZVfCkH/BTi+JpO
UVh6KAVNiyLRvhin9Hub6h/GGbcqag6VE4Gy6Uv1TPb5b1YjsJzXLxjj/nZMTNIol7TP/Nyswr6C
mm3YH9VF/2xBowIN2JVmHsi4W3HYLdYC/mDRU/L6q7lIA5DmO9BAbNKHD2OtonJxvrPQ7qMy5ZAY
t+cYXsY6tN+OC4xmXt9qVSnFXEZee8x6xQyUQXcvF9GMpE6k8tobF3sTz1QoyYQpi0R97cda/qG2
G/XG0mIb/iH5l45UU6hSCP5KvfGtiHj0KiqNjcj7fk9G3oMyZp+MSHuYa+PJ01YoJS92Q59+VXst
oRIBhEwnlSa6M1+4JRQBzHVIXh/OwJ8nks3/nnCYOLz+klGbC7c2teaok09qV+kFgWJHUmOeJclv
dTVcExvD67qwFmNrduJCrextVVTnmPsv0PqvHvLJkl+5oht0RuYxrws1INcF1Kmk6LG1PrltKCk8
Mx9RQKFjV9TxW26Y3xulFUE6ODXbldHtUCAjqZrjsJgtpu3w51ROuMlb2uCLHhwDqG2Ig6YD80qm
tgybRdw1TW6S7Ro4JeB2012UhbwwaVv7ZpWMYZW41sZzIYzBuLl0mzHfeUq8hy3xddHJzlmgLwdt
mUcUgFRTqro8LG5xMHpj8tmUCj9q1Q+g9uNWJt2TFWX4w1nRrTWj6jZq5VpW4iEvnM+JkT9KFnGf
xJzLMjb2TRJvptHutm1iPp5Z3daV4VcP+GQTc9R+dG2pD0d1oqDtMdLrpdmGjYSBNxhq40+JDpTU
GTXuZgIn07HSNzaLYshOnG+By9qABN2vNIYozxuzJIMyTsjnFMdunITfTRTC79/rizHxr+71ZEeU
tYhbaQzyGJnJdUdEp7w2murWNIqLtdcPSGcdrRGD8Ak/u466wNWwyPA6shMoGACFdlNp+HWy/Miq
7iafHpe4uHIUd9c2Mmjcdt9gbjSmtt875r5bjF1hxnzX6Bh5HSWOHcIa3eT1U+R6KNx0LZid7kNu
Oxe1IXfYvgZzpG0U/a6wL1l78Tm+LOWfk+5sY1sP0qTYvP8cTkgAf0/Kk82WWMsiTUbZHS0FBqUY
0uJjjpMm7PUuPWguOqHIxXC2VqeFfAE3YGSqobLQHtas5WuqQHEzswWyd1kVmx58jw6OS9KbDhJr
mIkJAW5azt3sujX/6qWdbNnK7GoqyIg4ZmUOibT2sKBK7Wy+iqokolZ2b8CbxrBeJ6AKiBeYdSaA
R+tL6Erxh75K0SkmVpLeumk23I+lqwTLYnZX0MWRfVa1ICVWVZA65NnG7s/UM/bvVveTXX9eETWF
+JVjb6kiXEzEkbnI7X3ep9pWes2yMZJGbGgyjuFs1uSbloCl9mDlfhm3l9mSfnDa6KYZ5r2lNUnQ
WNTMTZElG1pJZkBKrOWnUOYDoyRBtSAjZbumwODfmOHZhNc47oGYFvVa+jh48a2oyzjQY93c44eC
aFlvAbIVqSMV5i9aDcFmqpKU0ayGqd2cfbAiir61aoz6ogYp6/dyLh7dLrlN0YU2ZlFeMYsObRRf
E6y6ySIHH01noL0bG2oVYKLQH6I5z5lHa1WvVhPp2/ZnkQuKaqeOQcp5TXpRrIoF19ieGdq/Gy0n
BQxGJfbA4bU5RkBzvFMOE30/kig+lrg4SoErBJm9SNzr4Xky9c4XCvRfbeqbjVcN46Y2emvT1tpn
QnSP+WLcycy4NBbyQ7TWsG4mXV6aVYUrG2rv92/5N6cSlI+vt8h6bCrTyZrimOfu50SKJzHxDix1
hL1MwwQzhM90UT+XenIzFb3YFTVxuylhWPBYUSi1enqLZ+XXOUs//A/v6KQyMVhyEzIOQTJaLb3R
5gyWAk714j4yqn2i2OMnnH6hDEEI2ySaqYVpVo17cOxjZ9aJs2OBsRD8ghldxdGS7rohis/Mq9/g
PqgNXz8tXc6OwJWvOcbJasdmoLOxDIjbxguzddAnONuG7yj2jYg5Ni+eUKGlW4j0S9JZp2Iyb5Kh
VrfKOBCPq6k1C3d2LlTgN+cLdHOv705bqhQhuSaPlZkf9EXbjfXKrnavHLc+2Ex1d1i2luUGpZbc
/Q/flvX6mqVeqppezOMxSrWdyKOdWtIJSVP3Iolc5PTqrve8sLWcMJ+kD8r60PfRTk/nFgSFhPLF
WG7dRJxJODtpY/57c3FPNlleujW2mjYdHSkfjKywA0OQMgw0fRtlE6e6HhwFi87nUnEuKlYJxFH3
Jqd+xMWLtTGEkpFmEX+vU8LUlS77arvKGf8dfb2HX+wlp5xRxqXaEJw9HIeENiYYTvwUUTP/0GbN
O3ay7vd63NIJpBhNU3mRg4YVff+kWvUl+e4S9qgBgR4r0S2IQXqkuhzvRGynCIKKD5Y0NoudPToO
B7pKJeiUDtv77/h3O/apTR/iRASpwh2OWisfLOG5mz6bYJsq9Ne68lHLxdMYs0GYUEdMU3x1WJ/9
uInIyBuS69JWrnqySChwHGMbL4x3HgLRBm36HFdUte/f5Qkj5+9Xf7Ln2Y2yJMpoDUddG0uf3JAr
rUWEQnbxn0Y7cHqq4xu8ZWhtLO2la9aXWs12hzEud1Zye6ywHxeXDauNPjsdxdkwhkqji93L/f0j
wP9jXfL//7P+zPe6mbs0TsR//Z9Xv/utaeurH+r/6+VDcIBeDVBf/YYk21TMd8NzN3947ofirwv8
61/+//7lfzy/fMrHuXn+v//5vR4qsX4a4PZresN6AP490n8/pmJ57laY/2eUX19/6l8ov/oH/DyU
kqhgib5E+P7fKL/1x5qghK4R/ygiUlBT/hvlN50/cPYlvEdHKPwa5TetPyC9cKhFJ2XhVISH68vj
/dspmwf3W/7gX0mCf89Yh9YDxnzYAXBnyB3eJCMYKScLLUXZoJtL8iU3vTxQ9Yxj8Npug67aqqCF
+ULMuy5iXyZojbRRcW7LtogOMCXUTZN4KhBP3F9D/2/uE2N6auAWHEQ0aDclVpAXuVLEl95cyavY
FXUR6n1WX1Up7ax0sc0r6XUbazXKbmJctf1KEkA+pYt7oBvcb2yloU2uS228sAxl2A2RnR8zAJyt
1tfL4+Rk2MNIgtAOtVcTbi0N6wKXG0wt6vRq4qcJt+sMj48dDT/u4+4L4ejTJq1Ev9Wb5q6wLI4i
U4XAvJDSxa8miXfOPGabojcMIGqqeAo3eAxYfFu7VjeoOMu0mO5oR5g+xBdvLYp1uuytuTPMrDk6
Qoy7Iq6Mbak78vtYTMO2wyCkg6ixUesUw0wsctGQeRlmryVJ8UohwAw4OWl9LI9a0eaNX+HFdBhR
nsDborHbwFSJBRttn3xRq1n5BpCFu3VD71iW0AwsLZ2PmGyDsTmwTR6XTtO/oWh39kIYWepjHeA9
xprIj106N/f9YMTUx7LYSwgEP6ZYj/d5BQ8kMkTQJ1THsq6qQ1JHSOGqytiJTq32btk0D2OH9nWA
OHIVG4tz0ScWSjST/uS+Tvp+AdkqrIvaqTXcK7sFfaanXBupmpI7DO2C4ER4enWmDH5qlBzdF4WD
XVvUiQ8BoQ8Hy/pRx619IbsBzCaql7tFmtadXun4gTSle6gHw9u5rdLtPK/vL+SCig4DC/to57LY
FpgJ7B1OI+TXVt2DTkRPiKNFvtV0Td+1Vd/QlMdeg86MFbaGon1ESlPooYkDMe74IBgWVGwOnLu5
S7SAHIDqeixhCovc+TY6Dv+qRnw5m4hQEUN+RgtE51nYOKA6EeTIrHWOZjyaV1UfWQGWfxARHPrw
TlRg/VSCg5f4fR2SEleexrPQVYzeDg8b9RPRme5HE/vw7ehpmhJ4apRsCrtwN2KwJdSNzPyC8Wqy
74QSt+hb9eoi8iqgY7WfMQCvXdznzT7TviTQyYlmk/J7LM05iGKOJShjdKx/m0k7uD19DV+tUsLu
ii7iF0tsxspJkTMbCFxTBy8ib26Quuq5sRnqgf9E8L1IDOhxeRFgHYNvFdMTBmlq0Itk+lbpifVR
rlJ2ReNMrhXGtdbJiyLm9A1TX9sZiqXdeHCDNn0xK7vRLlFINYm6BSJKfCFt7aptJyuoqrLZ25MH
gYOBZk1+j7qVVMa5GD61IL1rA1t1N5E1fFFssTzosmvCSGIa1dflVp2mmpNYr4W60qmBreVfardX
N6PpRJ+ZqsNllrnFXZlMn5zIc/YAlMbG1tfRuJSdcTOZ2YciLXJ/FlO6VdI8v40GHNlM4LYWChgS
zhY+8LDxyFDI/apu80+2Pk17A+HRjTCk89xOiXYxu4NJLWr3WLvoAvCzjRDJaBPCodJUJwUqpqJf
6YNARFPGY9+Gk+0hTYC5Anm2tEjVy7tdbUYwaoblmzJ281XS1MufrVMXACqlPe+apk/oa9rTtneV
0deWwnvWqGhCj8/bKfksjlVRjhd6Lkwf0eK2KfKHXDEJKkrHrHN8Sxnw2nGHVHo3aT0bUHbbIf/c
MtWvazzBqRyVarkjh/bKjTszNNxYP7CVJRFNzzYqgrHHxLVwzOrjVNsmlgZqjMkxfLgmzHSsOj0w
shQXKzqpY4jtt8CwhOWuaMlUwP5bx1qU2IOC9ubFkpfZR32wt6U3upcxzgKoZmudtiFDN6+TbDfZ
EabYUdyjavPiA3jIcBlL1aYcM82d3ghCGXL53WgFOxaJDgdjwIyMLvzgT9gXAyJaOS2P3sOmEXvp
tMuWK/AOuZEpgVRlj2uDWX238+6x6MuD48kvDjZjpprc20rqpX4SQyuzK5v8TyjyAzj3hKFT3nyV
kTFfKXMdX+J8w80aRrdX0wLTb0MYTRBPMKSbhZWSoKHr2RuMLwps4E1cmOUxgWDmG1P0/6g7ryXJ
kStNv9CgDcohbgMhM0RqeQPLzKqCVg7l8KefL5ocG3bNDmm8Wdu9oRlbZSUi4H7OL9unIvOXj6yr
AlQnSNm7YiwjBED9cA2xfLfL7g0+8FLMIbIYDig5yR+D7OR2sK9Oaa8lbyLFTgs2cdGG60YJH+uh
FP1xuGZNLW5w75RWsrWN+auejfh16FtC1Qrk/EmtNdd2SEDTTChPFoQjh1k6uoc45240ECNQcWsn
tyT/uetxKoL78tqb1I/FaSz+FCVxATfIluZq72ah+dhOPjZ83eT4i4PEj1SWxYcJaeGuzzAGVtNY
vhKpqG5kYOld4C1dZPboJ+PAb97GtqnddW6NNnBL4x0su3W+Yov8UAucm/V3cPyjwOrzo0lL+zYs
K/Netqmfg+s5wa2bFAsZWP2NHeTLzewn8UszKZEfs6Yr71Qcf1vzXEKqcol5jbpPfDTpBknlu1np
Zpv0gyCorfUPYZGxVg4ife+WTNB20DrGe2EkLeLtmAQ2sxYHqqZByHI01k0uxI4vpkmUq1BHYSvv
tljMZY6S0mrvE6X9T/SBdxPe2mnLWKWtVVr19ZmPOCY6yF/qu1kv44tDe13f8EapoMdpP5VNsNKE
AORjUm4bib/Zqkbn2Y6NZg/qKtKoZvT0oWSIyOwkQwTbp1GuRdl6b1flEe+HI4+x2cVnzy7bS4ql
6EEmJDxYfdGtU6PTxEEFSxs1Ts7tHVI3zJ+xxE1tqoB7ZQr8S4I484hAwCDuaxnwvgMxCWlvHJIK
Tjr1nF1aGo61mu2yUKsCDhp5aKy34ZjiS27rfTNV5znIkdH6ZZjcTK7fRMZEGA72XU0S3uiSMz+k
JJpNsog3czy6H0MgAmp5A0TjdW4VUWB5/o/almofUA90aeI23ekk0DdKWvIpRyLKFWLBrU1WoKLZ
MgkL64x22JfEPK4xxORin+ae00VZGRM2ZgcFAZeBRXqrUQW7JkuSLT4R47FIkYllTewZq2H22heN
qPNdEq5lnspgjn+WbF3WY0orkEAB5+ttUyZOfFVefshs0lcbeOYS65ZkhFX4XU0weh48u03/SzrG
r2bwnMc5BEMIKg8IlWsfWGpoq8/Qaa/B9CXJAQXL6EW6PvC4UwUv2tNGvubvGjcYdHZWkJZMJNcF
3+3lzmdl2HZToR9EzlelCyj/gmiM8nGQW3OREAgIdAaUlXa1doUatgMf+K0wvFeXWXKrhBlvqwSj
mlYq/xlUBI5TJuQc8AVaa98D2DSvCCSfRLdXk9bPtdLDZqo+OizBxOvUAH8mn42fFac6ZBKrrgH2
pdhZ1btfo0tGtHdyhX5MJO6ddjCmz3wQyIsGedeXRXJgTrmXbrctvfYiZfrTbkJip+uHzgx/1qV+
yJT77RQEAjSmv5+J+D4JhqU5mA8gtHdx2VobtVgHpcGk/brFlk/cz8pNvYNMPO4elagNB2ERScFM
P5vr0k139lLqL5XHKcfmvDCihUNOEkjq9Q+E91vhnmpsvDv52FTGfeMPwr9HY/3tM8He24YzoFhx
URikg5dTzrAkBFn2HQ+inKPGt0vUUk71CGuYg5YpIi26Ibgp+jLZzHrWtzDhCxAaLAhjbhZ7x0B7
BtlTknwVQQPV/WyOaE3D0jTWqSfzh2TkH4mJgZXWcjbn1tj3YZ6RN6jZFlKqCAmLADlGdGvc+frK
LzTjoC9uOWU/TezzrFxNE2VCNheooInQgkzcAdXKjd9mBAIqS5scxkiQR6YclaldWfY+z7M0ekL5
uwpkZ5SkgLuEIWqiV/fFjKS4jPOJiEw+YIGO2+HuhXbMB3uOyDFR52pwo2XO3rzG5UHA2BuHeimZ
ICpvJ+NRYZivfKQSS054w8LlmtvBQ6lRmNbjWw2GzmUyPlaZBmkcdbX3nFhuA5CNJBH+TV0N803q
OMNuluV0n3b2qXS7O6SzmnjWpHs1Dek8dAWY3GjnWPEXOz17nU437kyBt5+X1U7mfnIQthHvGjPU
m4UR/NbPAvucWsredpXn7kQ5Eh+f+919XvH11vY8H8a+mpks1HkS2b0vJuvkDrNxmFtdnuNrbiJC
dtLDvXQhaWbIpuqBluQfY95Y+3k0IScsg0KoxUnQK2SjUZ8Erx0a6558RbSj2bNvz7yySRI+WMtc
vI6qLOzNEF/16vNs9k8yCDPWhyp0r/+Byj8lmcv/FFlyn8V2rSLl1e1mkSHZnBYngqEtD5FXJaPU
rd8SHGYXy3D5tk2JMZ0ECGtPPZLxJpsg31RVyacVlyjurAbV26RZWEtnT1NZfddNaHVQBydkV8Xh
hhOuehBCD9tUmjrqPIwLFe0CX3IiCyEfDL52AITdD2iD5lUMOBhWg+IcWiVADC7tEWRMi9h5UV1g
7ZrcKx5JuyOC2RdiO2hZHpRPSmGWu098GRh+xmExb7TRd9VGwmxGjTK6wzDG2cY3l6u5CjbHTbt+
RNpBaja/CxVQsVK31TIEjzJpmQntrA/eKr4YR4jWAbyjbc+j45uRIxdib/U1VG9UxhfY5kJyZZ/9
sgbiOj2sbofC7NXTfzRIvjFT0dycCSu9vl19lLaxsxeI6Mj/MD+tIJ+P/zH6uc4BOqC7nXDam11I
TG4Sqgs5Gpc8G+OIPOaEaSG7Z+3ML5aylrv/u8jcX/C73c/m8ln97H8H+f4fhO9wgv8z+O5vfY2f
dfb5j+jdn//S39A7w/2DTCJCEGm4pmSLViWg17+JdA2LziRufML8sCVjwrxWjP29stH2/3BwQmEx
uoZ7Xm2U/63Sdf+ALeQvXw1616K8fwu/+yveTjIZuuEQHxIhUY6H2/g3WsT2hrABMP/IgrkDZlC8
Goqmu394Jnd/AwP/Irz9C6j/9x+C8Zfp3sTa/nsdsVtVfmKq5GMOinRfL0O4IgGS7It2/ld23//j
r3OtJMCkjcA5+A3nTgSl0eESvlsLukUcWOH0MCx1U6z/+S/0P38M6maSpqgjsGGowt9+jMa3kXud
eHO6iXWrNqvxqVnS6d8rOLo+N37MtS+Lgjbwyz95yX9QRdoZXH/QOW86hSwlRsZ5BXeK2edtax2m
BrWEvt8Cui3VvxBp/VUo/bcfLJyr2R28F3f/b8RVwRdwlK75BoMdw6BUBIWyXjWRLpBJeEVlr7lo
88uCcfpf8ChXSvW/0eT/+sl8Rch/8QkK/I1E5CQ3bEoC3jo7GfJnVblzjNGi12LbjFQo7gcHkxWG
7BhWvRH24G8aZDr/qlXj+vv9/qcggpHnz5f2WpvM3/+HB+8tWVvq1n4b89TdeF3y1LUG2VdFZf0L
QuZ//iCMsnQMmhRJeeSz/Pb6YYlJFz9lnx+KbhuPottMBb6ZUCXJ4Z9/Zcld+f2X8jh++MtXV4AH
PfsbAV97hjGbXXrRTAwl+3xG8FIcK96ToGmrx0wSaQBEXYTutfAivvH/XNRMrwqyVb942lnlyInS
VT/MqVrXTZx/xX5M6Bbdfc5nNQ+IQoGHZR3puoNo87Qqms3EO0IU86KRcdoyI+fcMJPSOzpdbfqr
IEZwAelUpZQcArJ+s1K5apNPOg1XdEg4YBtWweLBmIGEpe4c39gZ9Kv3x9ix9DkQejxlWi9qW4ki
yLZzN7afhEA77rk3wri+D6hgfXW8QvtR6aCn28NNhBitaAkLV4XlTLdt542ESss5QMTlsbSvaDFw
H72prlQE6zK0m3aBjIyqWRdhZJZV88MSfi42pZmX0yFmAn5aptkEnm6lgRS9gEDdt1nSH1o2TDMi
Np9Etk6S17oSFIrskyRxfcya8aI2k1DL9ORTX+Ycde0taKyRGX4Q1pH+ADEXV2dCZhfmSlg0Q35a
ktyRrxGx3oOehDFcEEjHY6SUDDzwQaIKeLA708jT7qYbbOI3Ht0gTx1cRdwzbCGj17NtWAAQfUgv
rS87DUQpMhTf2P2MsgxLn4aCYUD+ubSthDdw27nujYuhhSHle9s2We7c29ptAxIVZ1H1D7kprZGK
H+wAsfc4Q6SQ3B2CLi3R4IzFkB0rSxaduYUUmmzaSAuRtgKxrUOaLIET1eLrIXiqSrpL0yEyaPa0
zG3iZ3z4kWGJVMm1YaEUBD/y7MSnl3VCL+YitPGxFAIINokLQtQi4kgZ1IUYnkq1aKAEx6zkLy0d
5u/cNuEwokkNso1Pk5PU43In7Cwn561wADnyHfIlAUMqKtOoqRAB6iDdUcQ45ikJAMBp13QnJe6V
wEnaDlNmD406Dp1ZXWCxCvM4TbEHr+9k8te8YDtEAyGDc5h6wD6NVQWv4CtJG1FOVP7My8ZOfrVK
ju4F7h2Pluzo1bq1k8m4Ha6GYDymNhXCS5Da5KoEtWnvfKkqfRc3gmWFbLHkVrUJpbJWV+fvqhly
fzdJMxAMyK4m1GFlz6p5pYqoHXep9gLnNHgsqPtsZm/EO4KtZZXXCan7Vp12b15hmx3GF8RZG0t7
kAiDFdaszbPy268kLVj9vcRhGVXXwB5eJAVijqE0GZO3mUUOPDGsY+N5mXFGPll6iuPbbBitchss
jine8qUQztPiVWb6I6yGzvvus86ZKISqFsvqYcUru3lF5xNitFa87uE5N7FTe6t4yMMBrm+o6FGY
zGGOsen0csqfC51dfbKZTP35aaF4Cu66aRI9ctZYtjgZfaL5LNPEjbDseXfIqMt6E3jGGKzqeSrv
e+EV4N+ZyakzCbtb0HdOrrnJ8t6jZmhs7dNcthqtF0bCe5yS6m6UOWS9kn0SroeyzRSwSHz1uYrM
+jV2PNBtn+VpENWoLsvIaX3v2ghigddU85SSw2/jgF6ssciw9/XcsFmlqmIH7BffJ06pXnrFChOp
+lremxlNbPKIPK6hPskCuhvcaXqKE188NwZpxSjzK6pswkZLxKe5l3kAtbFAYF2PWR3FQqbnpPGz
936ZHYNjPld3lpuSTxmS5oxSuY8xm2Y1ePgqqEV1OzsuR7sFcPlSz3byEQyjRMdcGPE79G7zPZbm
9KTE3OA7SO38Z+pqdhZM2/2HZ5jmue1ESVHmkBEXOY6DmW5mM1jeGz6+axMIYe5R6vQG2I/VhB8i
rLNiXbuyPmrM3WyZ9dy/9nOfvi+El36l9oz+2pZ19zVUjaEiL5ubQ6vqJtulnj1frthDdYCbMMdt
oKpgWueOzr6EX4l7VsHy2TJG5zOvDOVFE7gQKvOhyx6touw/UmW5z6NpzN+cUHm+acYsDNZcc1YW
5b4E82mnwNsSnKbRvejUh+xUSLw1PwZqoJudeN2acuYbWIa1AfMzmg/adlmgp4E20lXLrEh7tNDQ
QqB/lrHll0YBUumwQDXGy0Fxo3/1gOR1hXqzGgngWVPmjOLFSYqZ7Nx+Pmpm0eVuge3/hSVlOPXG
ND+WfALz2uNipSqiIEnkzKsTX5pc292ajAUsoHWoVc5BS60umJxMIaq4JUNq7QL17dStX0TuBMC+
UrpIvsEoIBSGMCVmy18A5Fe2RxNdJDGTXco+9qeVqef2S86iN4AeJz4XhBEVYiDZWaR6MmZsneWq
XbE7lGobbSZFu050O19jEMkIwNbbT8WGEO3xlBYCB0+V9XW+7Yy4eOOVqdFmxbCB+AZ7qldkOcyA
g3YrHpw+U3r751z0b0lO/lc9yV+21tv2Z/04yJ8/h/Nn+//B6uozbP7vwpNI//xO/7q2Xv+Fv2tO
gj/YCKlgJ5GRUhaygv5racVySuItUYme6bLROVdV7d93VmH9YbKmXKfLgBIq7xr5+/cGYDf4Q0Bd
mQTFOYIKUPyov2lM/pnmhD33r3MzGRzX+l+XJBBGZoJb/ixe+YcBfUmKwICMJREOrOmR5JbbnlKI
PSKa5xzy9tAtzHioI/OVzOjBlaP/6ZAveZdVpr8pjTBfywCjd3GfddkmUVVUtG5/mtrGoYvQPetG
1Bfhhke/yuuoUDMoWe1fENEyhvXNQff0jk8Oxo9eHekdRb9vCTDaTS7ychU2Z5k052vaGgqYcyiq
D66772aO9+4gfzGXnrHEs/76D6k9bUd3k5YvafizUccpfBm0SUfKTTLf1Hl2soLnonMufW7i4ece
AWxfxcsubEm4cMR32H7xp4NJPOMWw79t6U2VVXd/dh3aBcWHXCvdSznVhwUDejBunTg59qKPfFj9
XD+CNNoZUluiXiFzv/OCQGJPH2DJLwGDOa6JvRE+zQC3lHbf5vJd1wKtswmb3nH+TeBvN4lqzosb
SS/b+d6XSxnV+JKgd+BZziPmXkQ0DmVLNzBW0YCqGz7+p5EYT3WP0K2if6l07xYjXlsGiGTySUQS
0ymk1yMFn1Fp53ukatvFstc1DvQ51RuR2utAmufUbfecLi6mRFecAfh2hpDfxLveEDgA1KwQWaj5
5JvzbboQWrqk+ynLvjD0q+KzIR1yVdD5s5TEepH1a9s7Rrr7pbb2IRHhjnHLsQf5OlfDwXYB7MkF
W6eJw6R440x30n7J4XRH3GjtfFcigs9R3EzTdqGsdFWmYXpAzXqaCsuO4PwiEcuHBBOTb93Rt7FJ
fWddSnmXeNOjDIoRn8jC1FgLGnz5f8ZSMcwhvGNquE+a4OhMJs0ucKZ1oLfmoMNIme62nc2HHh0h
zqTizVHLlVNDwaGtX5b507UGf20303nJX8y+2iXYVHu/iuT02oIFHYa2iHJRrE24ixV5Fs99rFZM
r6sZ3p6BfLXoQziQyj/Ux8wlxWDqm1tvOWNy/ZVDEvdhua6lgOFsdjGSJlG8V61cT0gD+4B4W/YB
tz4u6aPEBNDZA8Kcz2Usn2US7hNgjHIkYcmc7vq8pX0qwARJ55VjofSnZCr9kVp661rlK/T0Y5zV
Bxv1y6QDMqGGS0i/GAEXbibuewYJqyXE3TX2szOfl8b8Dkvxni7Wdy7fQr3vDeQdg8aIJQ9u8+KD
PFNdE1T1LZ7Sx9Hh8kUscqU+7hZv2gdFfB9P1a80wZ7eDUsWubNl8S0nVtwWl1GTmeDb8juUDeT7
9cMYtuQlyFU2NSuC4qqVx+oVLPl7CkkeBrwkhnB+9aH5E2P+tMoCuveQt6xC0OZU50fbIJsC4Xie
VHchvAKc6b0ajY6NVrdALma9tWb16OfJeyhowUUk798aC6uxgcQtbVzY12stzxIYyVal5a3yaeew
Jvm88B5JxdlgluxpDY1N77rdZEK8FXG972LURp3zmA3fVrzA91V67dXYaNv0CxnChUAZlodpjNIR
AwG2Jagfg8xhM3b1bTkK9cA5ikPLX05WzWttW94PZrxN0BCy6ttHmy6kRxIxThnxoQcOdGJvl+eR
0Uu79nTXJf5bbJF5QiPEI4jTCptCtnEHgmWCUnYrM+4fF5gNhCr2PTz3bdcWO22OEbxAcEMmHlqK
pNX7WKJvayzD2+qUV9MfEd7NRfZR2P2xCULER/Etti1jZRQnDG/LE7vdqyyXuyLPj7kvLlbdR7F7
HA0qyFqYriE1HmAl2C1DfOmxDQ9Z5MyDS57uw8WGOymDHD19pdaVUHcTCqB3h2j/kg8+IAJdwA0g
pxpWE6Tv1uu8tb/wNrlGfIpnLWn260hlp4JyhVfjhFKq28fMfuiFl3ogeM7NzlkV23DgI+oWxwP0
N6aDHTSIKVvn2SdB55DHpncIyPZ9NKSg7VpCNwvDhDaK47dhrPut56nsReJaJJskRT6wLPmmH5Ls
5FeZOiZEj66T3m3210YGOt3ablMmBqMnB+y6W7yYWxFHfwfG4ksa+bTkwzNIgoOOTxwj4lj7FuY8
rqxcLjhhzeIxIWFxI0cZbBKERgdLo/mymx/tkDxahrF3OlpFFvsBHNE5xe6QrG3ZjhvJiXUn0bet
vCn06gsyR0xp6TB9pUY4rHTpwsouvoNDzw+R6Qm7vmBL0djRp+4Wcd24WbwnQ6j2oHKf83EZJfo8
Qp+4/hL7w61Nc50GuN5nhxiKFlyiDNY85HZVuV1M2l5RHAZKrDce5OA6XYr3QSEqE3OLDjJMXymE
XS2mc0KsMx7cxX/MioWKQT8vvgeTab/FyHkTFxpXVoV9oMtVCzOHSMkl25InUzLOdo1Hx17GWOAh
qcxz1maiX7ba60q6Vvo74RrTBgt0HJFuNWxEWw3bqrv+15zRXMWTrG7r2v5Ey652oiU4gGV2X3Xw
1459K8xgjhwShU6jyaDgv9jUMiNrWJxI5vjEjGb5svN25JRQ2RFkIEYrEyx7pKX2DmCPqI3uvKid
qRmW9K9kyECXr9q30pOvuq5/TF5yXwiEumlQcRqwY2A8eUb4e6DB6pxW1v215cjBgTKI8cmW1dpy
uVFi/a384qOBJUWpu5M89iwjAcEJdl6AdlNtY/eklLe2UAyGDdkEvdiFBeQihvsce3JDyg8bIGn4
IJCNHAmLYONfujPa9JtQVbdJOEblfNv1Yo9n99IQx0oEw8aYwPBiBrfexbRX8Gpgc73w7JkgHg03
D29Y//33Ju6nI7RkAt6a8v1Pzcm6LQ0DwUQ1o2OpcFBGRSVpLtBEJRyQQge7IrHVVtZU1KOdMBxE
Ei5ICU0XZrXWc1huXN233crpJ7FP8BtERgZaFgmJjQH4iP5GkyGpMBggUzNu0Kh6RZQmg7lrwBfu
gXC5GVO7KbeEpxlY+2ITV3cZbu2KLodpGvBh9PgTe83FVIedPk6pazxYaZjvxlmL/ZgW1mmSTf6x
ZLp7aJqeGkBDMyX1maZXMm7qeeUg16F8MHcARIjxuBW2Xxy6Vpj7vFTdq3QVMdkzqOmKaqmJVoea
EFqzXZ5yvVhnGWIkQMAjfiG8bAgamof70DQ+BUHjTHNdPlyCwceJm4DErCq6WC55haN0DOrsyRxn
8+DwqyMFN33gSIaUfErEobTgMlTYEbFsTDLSMbUXppMSJDIj6pzxLUAY21edSOcsW84Px9mD2e1V
6aEGCrM3u++Vu7UGU7xapZ1FerLSde+P+V3oKVCIsOrRWnipD0jTBvGzN43hAe+v5kNFAJfImDFl
qVEdVL1xrBF0XLuznVcnr+K3im6GG8eZ5zqqKhooyNTyP/XEYGx0VnI9nPpxN/vVeFa1kb/JsAwO
yhJoaWzSuZgwy3b6ocsW8/F09ZSnw4fwBpMD0THWvjG6Z7sJHrJQ7AQgHtKEbC29YNtJew0ycUNW
WR2JTFU7nqQBKGBgsmwugVQvbqEob5gvtmrwzqeTUkfG937dTbWO8gVocCziDwd5a4lybIVg75SZ
hHik3IAL5mVzbJ6CuXp2Sr3Nh5ZLSXE8NU/cqzdOH6BSm4a1kqrciCR/N0aLMhHD2qrMbzed2ejN
nPd39ljiVRzRQwiCXELOy1Wex+fSbs6tlR7C/pPvYIPTdsbN5yUveI5WLVUniGxsBkAT7X2Tpjd5
UADK2yD9eI2SqErcVz2blDZPNg/fl1FhB1+h8ibuAfy/8DTZDXH67RMaTxPNlHafdJkhZfd8wPiZ
zc/NLXvb5JZct7l81iUFZUWBaKtOdBDRuXBT+eF6zPxkG8dlc9tJLP1twRc/SHB5m/AbG9UaN4nv
ovUPqYD9aDIBmjdEYpK7GD8lN8rGr/oI8yFPJlcmcUYYrA21U/QrzwVPDxP2VjTAeB1izKQ2dm7V
J5fQmn6MPfrtgAl7nZam3JYUhkaWAIrirSKdjUpFaBPfm4sj2NOETeFqWvOLkXYbzY3RGtWxHhIU
FvYlMfrxpjbHuzYlgQcFdrArQ2dYZX26aw25Fr0br/vcSwH9615tSoo9WFSkX2+5HfxzMQnmKzvJ
9iJznFdTciT0qeehRSvoKXYrU1zKofY2VV92t6lDP4VlldSExklwZJXjJbBiu9raSZlvG7N090Te
pjdGVtbPiui3DT2s6V1po5wdUoeY7nJcdh4pKLsBEskAfVLhaxck+s6bPBrMvKV89MVo700xDdtR
0lYYBWUoXm0xlOd06vIzaQThY10aadQ1JTWnPfo+1pmZgiYzq17ndpFPSVlXn8ovh6+J+eJm0CPE
s5da/XbsrOE5RBt0S2ZmfkNuXPlB7CWBQlMxTTu3lpjjRFiFRD54wxv9AfFjIfPkwRozLiJUl8y5
pBtXT6OzOB/oMwgIh9WktFXZHbxp2Kr9mNOYYxPh/iRkZ5NmVKhLIVrzSD8YK5jPF9PD//gY252x
bjJpnGs3WQ6V9LtLXGTCjlyv5ajPSwdhH7103olDXx+1SzoC3xxZY9zlnrTQggGKS/cxJH7yTYW+
lGsnXXqqhIi/2rpakWPllgo5W+5uggpqzhD5QQ9GdlBJJglWGaT9oAg2QJXOUEva6FLwaCYuZoo5
IpsqlRfKS9xN59XJXWjTMz26E7aWPnELRPWNJook9lOyjUQ3gd7Z1laPPpuhb7TLsQihbVZhQX6o
muKVampseD0ReXN9SvnWZiF6UkXPEAYQCmR6PJGAEu7gPVWGvOOe7VfzxHQQI23PR/fRrFJWmCJe
l/Gc7TGsVGjkjXTl1NqCWZi8lSPjdVdQcj+pvPpJFzhkWZkfshjjABk86WYUNHPH5DoUISr/2C53
Np2Cc+hucocz2y+y+1xQW58GM2NX8V43yDWNxX6TVUVtUUc8CWTmU+DKkuBgAN2pltRFI7uK2lrj
XZhZK9NfGqwEAQjaN/N1TONDOJab2SWlwu6naSVtfROYcQyL4JCxc62In2GCqnI+NXZJc5FPGiYL
mNNWa7bR6/54H/jwIaGepz3cX0hI0r2nn3OhVwt9yQV4UuAWtE2lT2ZG7giWjGbNhHowfep3pbRW
42zRZD1Y7dlufw72rW6YtISaIfCIvuY0iKzCEwScYMI1ZpAMnzZyL1iH4THrtnhBSt4h5IK9mfzM
Cb/NK/9nq7Lyua7wM6oZQWCH9jisYndv2T1Tts0+VeTtLZvUgUf5A6E11O4YGxv00kRQqU/Q7TsO
Oc74QRNW0P5YJiTS7Vts6CXygEvyeJqjumETGAjPjBRyXQ6EQuw82EIGhJHj0jBeBixffdWxk4bt
kYau8WgWnkWwRrrrYy/cSDSFa8wC07qoAAlFzGcnk60bnJxym+T5e+dZt0DW30Yazuts5M5MsEIQ
zYvetqobd8etQzd5WeOgb6pxmxJdxeDQOpuqqbp9xysUwWH19wnd8xz5AUcL+L7VPxWNOsVjwFRZ
NC8y6a6Z758kBUzRUNfZzjKL81TswxFUYkCybBf6bEl6taoqSvMQx7bpRGM1FPsu75A1xhjie6cF
bgmXL4R2pzGMvQtn9rxJ6v7oIiReWRIdbB3aML4kEpQiPZngQBsvcfNP7KZ8Cb2uedWN+mXNg9jq
6+JpStLLksC+YPu4CeG3ADM+yywzT27incYef3sBk3U71l54VrOjboteon5v2rWdLsemjTdjNtrc
SuKX6V1rov3wjPgIIahPL3DbvDiz9jcuZEk0G8PMY0DPp6Zc0t/VBquhVHB2IE6PNJBOUUJuUDT0
w0UWeuehTaxqRnpnsl8Wdu1Np8OLYyc8L7gTE0imLxj86201FXxbkueiccodCQLe0bNjBvY6PfTI
9AO6JzcSIg/yRTxVwItZ4BjbpNI6ckus8k3T+Vu7WfJdXuPZYo4P7o20+O7m5A7u+4Y/yQt34hly
kVc++AzLGlxrsTkKc+5GUhAPIkNKYVEir9ra3AijuetgkvehCKnkg/ezY1hLrx46JKPBMWTi6Wq1
fHBZWcz22WYCCsIggbuJPKacqIZF3hGU2t4yGpytoSeyh/diml1nHcz5PTY5/6bH0G9NabGZPP39
n+ydx5LkSLJlf2Xk7VECYmCL2Ticu0d4cLaBRGRkwAycs69/B1kl05k5r6ukd7OYTUuXFEE6iJmp
6r3nOrYyV7A2vPsxxS7QJcUtJkEWyRpDIc6t4paAHGiradGlq8LovW2TzOaxtEv7PKGyv6DGUfvG
8NVWDQzQdbRUQYXzkI3rBiBoGajSeWLAvxsmr12bblnesPHsclTXe2P27EtrK0lqAn1PO74YTnbv
2QQ89dYnBp4fuxJPBK3rmlcUbw1HG8Ze1aPtjsmegb5klrbV0T1mMUaernqynDd08QS5jboFLeAQ
hYDBzNseAkuqvyOZ0O89uIIrw/EgidVzvaLyEvcT6O4drpf+IQ8bUgG9sbvEuaVtjCI51OGsX9kY
Fhn3eq+dB3qIs9dTRUuMNjsLb5cvJdMAiTj1y6CsJskvHctzrI8kghC+heBAJieUm5jLL71pj8dY
KyqA0Qhc3H5j9hqN0mqjo2DeJJIPAguBzxF3Sjmo0JQlqDfxw4NuaFcDsBtIxqsS/4GpHjn0mkFf
m/uqxnyPqmETzxTEtF2fdc9prgBA4pwkRDpoMBTg4O+RRBMDSP7rKhReFZhU+1aG4Y+mCOqTqAFt
3AJvqwr7lBdNtw5VB3lEAJmd6UU/EgfZXLFd2iuvn9gH4/ILf8d6LJJqozzi9RLyELaO2cHwSqVm
H9E8MJGwXX3btNk3pBmnpMrPIxqBQ9IlL/UUoYnonBqGxnDIsqjcx3rmrrpwxv2WwX5mZjGvBqI4
vnt6igrb7M7pctu1jK/Eaiqim/G2GtO06U2Le1l/+EZIDg5y3DAgZvk8eLzkKnSPjGnqbeaJfm3V
ZnTMjIYptds8xKHzXeaE2kXi2NFBHmSubftOsiNF/hB0mBx4R1sdG3CSNR+VZ78nJTqRhJDuh9Ib
HngNbroMmEBpRd85/Zjn0m+P1uDYp9HWcAzHWaBHtIB9dOqb3CrB+Y7hBhafDpRYrGSnDQdMNHlg
zhSQRWZdJczfTde4OFH0rHXogzOR7Zj0xzuAo8csUjlaEM4CaUaeYTwc8esNgWYi/PU42hK1SCk7
xoQzpDbq5BhXwOCvrPhKdkc327vJQ55ctWV9oUxde3CKwsl12PuddOvC0MqLLMhdzV1Vi0Muo/ql
Z7j1yvoKt9qlF8Ztp9HPlHWyaeuZ7GHbv1iugz5qGEcMBd81D4kML36hFxri6SwJCtXsLb29Gdv4
Hgo0evhuuBg18MmhmAJhTtcdGqay0j9DR7HSq8UKrdooiPkHLm4XDavEaZdsO8F3Zk3r1H3Ta/2L
o/YekBN5wVq3BTl071fxOZ/UBXf4Zy6UdfYa4eO1ySAhR/ZwmbToVE9UcNhqntvIRs9QFmzc12ib
bn2kZLQKAzX7R2Cv+7wV8Xr2mx1+USiAZF9y+1UAxB7/x3Tbe/qlZM8b9MfK5cPMZRBncDSTxsMe
FW0yiPQ8VpyBDJLCnkNSE/o3U7J8wCBQsWqtoqxOLqKYT91krl2eJpCbHK4Ru4Ybyk+4+ldGTtVr
6rjVprQ4RLb/7LJt4nSk01nroL5vIP+xlWvPna2cjT7Fl54B/9qz+PixA8wXRXwO4FzisZPOtQ/0
VF78qrgten7LOPqHvGMYFe2qGce8HDVAoP6rxX+y450erISZZ/fZS/bnSl/XBNI7176fwbaSW9J8
rqqwIjyUKFCqxhLIYWq8pqYxBpnzMcjwDZjLxikHgsc3pmk8TPWVk2tXYgQ85goijjWg9e4FA9+J
HKWKrTiOOQIq4kl1WF702u6dgg9fFKa3llVF+82hVE71+d5nsPuAwsq+L13Yr5oVGQ9WMYArbewo
xKZm68WJYvkocmxeth9mmBap7yZhD2uLtzim/qBDLZq1WbUaBlftQHh5tK8M77ufszQaDG9x3szp
Gvs4G3e/aDCqOkDjagSmAO9XQvTPlyKo7IgKrrJ47ffdJcH8ibttAmuOxYXaR7tNuvoIpuC2BqeX
e7BstBSnvMzw0eoYifz2ZJqePPpCG7ajFz0npbxMdXIwImITynR0MfXY7iqikRTETdpzf8YTlir3
EQnal67TUp3wlq2wAkgO5f69ywq4VkVLkytPxU5DsHMiK3Yfi5TssPkOhdHKo1K57RsR38pWMkDz
NX7TIje6Nn3tXMpmmyXthaCJlUR4qKl5107f2rC66PYdCs99l/WBnaXUcTUT4bTYmkQYCGxVHmIg
EyG3n3ziIttyrN+3mOEC/DbqoDBB5V2/Q8W+VbTbqqhiyu1sfXh4hVGv8hJrhn2Gsgrt6dTm5VqK
BydpLhbLeSSra2Vq67GlArOQ9vLUxKtvISXpmkQEbZeYT1rrRJCsImqZYQAwEMwdvw4cxlY5DwD2
g6R+Eum0De3kWopoG9WHuF+n49l2JcG033zK8G4ijZvTgDY1jGqIe06/zHLZbZGzkb4Obv7Facet
1X6TYqtb5Usa1+/hpN3ow6ItsNZRL4NZ0gFKcJG0Z8w1ga7ec0kkB+VmzDJctdvYaTZEajBYMVap
84qThOWiV4SlAcNP1JE0DkC7eoomSoUPZVV0TPHp3CUERAQOKqvD7FFqk1vg6Hdx6ka4T5rqJidB
Kyjnqj80tebvkHKYgWnV6kP3QwEyljda61iHgroZjA2T+iJZVbQWmD8q3TslXigWLQE/dZLTVVl2
zRGE1LBre7vcFFkunnIFkgz8Fkt9bNJP9GsMlqMsLyLOjVcbx1dgl1NL4zaNvhqBA0pPWKJjoRfP
nQFYiPOqHDd17JV3Yxo6wZzGlzQyvFWiAMat8LyCm3BjaLZmc5NwHHgYOdSj/EqRnDcM8uyXyg/3
blbcx7X26LYhB20wxeGEILfQmXrBNF0VZnfbgOxns3piYF7sCphtgOzzcJVRJgAJCYBBgYvmdT6a
sB3XSZh+M1EBMqx7MntxIGDqa8DZ3eJnXrXok1rMPhxZ7lrPO/okpO3K0b74Lr1cPbQuuuJrgdsU
bUomX2X4wipPwlXR0RO21ohMUBAyBnSX8NxK52sZ5B6f/VGYxYAVur2dhtFBcp3d1EO7n33rGh/3
BQjUm2YicRq0Y2y15zmtd7E91PQIhoRHOWv7KIlv0sJxORdG96MeHzOrfRHsrqupntnBUfPtyxR/
7ehg8RPyvhqtG2SWa0+jK12QCTmMzBs7xjRGchWGhU6XsPuwky+0uxqgiYk3ymhQktDitZKxAanp
frWSflY4sLUhSkS9QPSEz/+ZsJdZaY97VZPXwupuvRYJYziHO2tM3jo/iVdlVH7vQvlh6QXHa0cd
69HMd1au7cPIRu4tRzgLYB0wbbpzdPQdxj6hXTDRjk5x6D9xMLy2DA2GQK1uRtTVqZxw03urCfwK
asnsHFtsp4Xl8fXVZEG7y5pMkDb61nU4gMzLGzokRcUPTZCWlbO78yRwFDEuA0UQHbm/1osy3ZU2
JUvYvk1ldonDhr3fk/e6dLSgIjPO6cO7DrQBjI+3XEwH0cJpQK8W0asIZfllCg2psuk/qALtRFNt
W83d1ARnrkVHgHfuWXu82ROO2REMVQzfWRIztBpScY10N2gz66bPGhhk+OooJt8NyXBGd7Q3o5sE
bUbjKzYmP8jjH1Nvmshed4Nk8RJiADP16KINaO2b9sXUmkuO/lZzpzvX//C7rUr1a8aF+NDaZGM7
lqKA8dfpYCPK1jaJ3u/TWH23GYeSK1IZfJN6D4uw56hhXKUMqEVDiyUzDzHNtRGQ1tTde+5hUib+
6ex2zO7NRFu3rbNIAcBBz7pdBxSplG1hcsCgdqomN9nIAYvvCOgReaM6uXOTbiojvMSQlJjz0bWC
iM8YicqWjjKHW71txm1ZubvYhc4JN/Dk+KkMENsjx8mcT23Ozkg/7u1ObbAkkjFE+Au4C3XbNqQJ
ELC7lSN98549jTDK9iUtpyOQic+obo+Ob9wxWlu7sQdMyDxSrk7Mw5hrUl/CuKmLAKeBu7Oqae3m
xW4q7V3nNx6zIDIs47Yzdzm2HRS5fckrxwSSY1i6qor+3Hn6p4g7cMzWY1VmuCOy0+T337u0+tQw
h+rA9tYI/FE2dvW31otvNVvQi+rqO8/mtN07B4WaEn372Sf8x8jSYOxiJnpfutb2G+F+bxLvsR6T
68aYlo5XZl7XcCDbtr3IAY5KVvcoGPwMTS/raDeT8iRpQRbjoi+N0xcOuQe9qt9BwLwMTWgxh3BP
42A8TX31lTPIRS28xKAn2oPOp23QgNrN0/fZbrqFoEH+jQnp33MwWCQVaiQoJkpWN+zFR2KNbsgo
CThg7BZVhpsaW4b6w1pkkvj3LoFSzRO1J/OMxvVCy84NZIJ50x/Ks4arkr/SikAa05fqmFvVnFTb
wevWqc5kNoUHEmnRuSaUCZUw5/3GbCdGG0T5uh0dvGLSDl7V44ZGIcOrPB4VoQlBL+jcok0xtqXj
Xwzb189hIska9rPssXHSoDC1j7ltEUTJh05zdwYu28DtcX9aiSdPSk7cvpKpWGRaBe+jcSLCBTFs
FRVBW0PKDvlW2R60XYm2Z1c7vQhCU33ZsX8/CbAvaWzSt8t2ftS/tU639sQZ1j2N2pobLYmldPv6
La/Hs6BOkNtSTCF2CyQZjv3kt2rNkNSmy9H0m6nX1GrK5TvkvUdk+/KUj765TszU/rA0/csh+WWQ
xvswUGdlZfmKr+GspjFlGhEtA6mPtjFfC31JALL2mOcDjW8BNVHFCvcy+8gkhpRDlGVm53CsEDKo
g/DMGx7XCVwKwUOufROnYl3qvE0mM4kUzUMaoo+Xl67B4nA9tk/KjcW6dZxDbAKCnOt9VfV3XpqC
din5tGwjfLBbB3FEhwhmMpZgouHoWOOLHVfOtT4Sk84E934uiS/ysxMJ0tetch8qk1tomVsiAraC
jthqQAq/I7mUaELrNSxuaw2tW+nPW80i1KnqmGdl8m4JZqMlh43fR7U/H9pofI6c9A37NjyqIb5v
tORbj+AwdL9bHBsahryDbTH/sI/A7bRhVyaHyS5RKzB1TdKr5bOIiy10pCCKHzvmen53p+gHDJtE
rKeaulZnyEFkwkxHxJqQGhLnyxqvzGNud3ihh+Qs0VATLLV5lH5gXOxlwo4YLUpuK9iHD6qS4V2t
80ORpOpHc2rVdzfJ5z3QDu078Itkk8o+v5+RP35Z0mOHAeNsJOxE2aDktcrsYVqbtiEYtU7tM4yw
4RoVbUYumD6hKOji06S13mGaK2vrkcd5xtIuz/in5Afk3potnboVkzyWZsaZ2yzU672Gr2wFyDB8
GZzoPfTRstjxu1sxSzLbomHW0jLo0VxzgxywPBOBV1+BxE2uXSvT4YT0T03ObYSNqxUbS8uf3DIh
OM40OwtamRcx0Ew+66gOWHM3MtK2syHW8HTXyMEvRSOfJw/SmO48NQqFKQkR1VJE3aBVN9cakKKV
xXD9oYod7bbzaXxa7wUHi6BUcE06/Souk5sqsVdRF+5xKKk9fSRt4bplm0rM1l717U2l3DvCpNTd
4JRr7ILopfDAH2uE0usFmgbGoLsuHONFqfZUmN/iDk1/TwXCZKZl2twyj4+THf49GOS4NHX1QnoY
9vZVP5wNBzIIM5fIuSncfs9QnPjxZO0a37WB2aLU9jFg/smq3qz4Y/Z9eshPfLcB/WCMcNH8pql+
2nb4JUS06O7NBgmNN83vlhueWkABK9spnCBkwM5p0T0mbrShU3IdxeXBNhniThGCQVM9137YLtVL
xaoSree42QjcAUZMQnyt3ZCwEdQsfKZaC/NQZNlN5Yp+66luY6V6+ILBIttaBQdrDbHjQMQLyJtn
me/6klBqNUE3oJk0xjkAFg2i3tT4VLgjFKe6v087/xz2nr+KsAitwUmOgFhjOEbxgB5bkhSUo5u9
CaGyPtEZlMTc+Zz7S5kE/qBv+3yZA6BbS8oEKaiw3DXuzY2RLGeWWjlBhc8tSEfHXcEuhtOB4yWZ
t/1oPM9tfWpatLm5vVMTNqA69j99kyWS9or2Cu4O4reER4erl9a8Np+0Ytj16bRLNICCULzgn8Rj
zznLHFb5jE3a9cNPcskhCaBzJR/mqurk2W2/qwbuP30pcy9sImxhLryz5fLpDKjfivEln4tNAQwg
8NjSGZWTHUdq16qvOJhlxjc3/laXDSp0078aXM7/HX+BUW5h6Xa3ZMuBTtYbOq4QqFhIBm+jrBJk
Ot8Wa7PPJMKlM9oVm8iPHqY2KjYentDvWV3ma51+2zqC+M/4/6pW+hMTbig7Ih1QXIPV2mCGyfhT
MKb9zz0Wf+ue+MVn8W/dGP8P4gEE/uW/8VgAOagJhP+ZDbD8G3+ZLJw/CPNyDQ/dIp4Ja/H4/0kG
8CB+etgXHHKhTWx01r9MFob1B8mj8ARMne6ZcEz+c3+ZLIw/HBvbNF0zor90XTfFf2Ky+M1hYemW
CR7UcpdDETm8xvL3f3JYFEljhBbt+V6nYHRgXZ0qa+g3MdPYPx04/xYhunic/2W2dv+6EhfibpC/
LH4zW7fGEHshRX+ae5h+JN6wbCV0lWwR4H04uFOSfzBd/2qE/vOCjrAYjumuyWRi+fs//bS5g6Qn
sIBIyQyubkejDeJ2nL4mj+AWYmiY5ju9yTYz1r729NMLcPNPKIS/rm3/iFjz4UIslpufrx3iKSuo
hRkUKXo+TSnqaSeMBgGQXkBC+4db+z89RG/x9VrCtMiBg2Xx89VGGba5oPtdYh01n7WwXmBtg0eP
Yii7qv+TEfJvH+T/dF89j9dyAdLaWH1+vZoyJjkUIOlrmjo7Yc6Uhon7IpLYPoQFxgOvjK2bxOR/
/v6eLi/Iby8Q5nlIuDbB3Uw8fzO295z5y8Qr1hAgqUErDrgJDkJmbN/COsVjifrxP3+DhOvopkle
Hrun/dt9JYe3qWmtrg0LO8ZKGa6/T3DuXiUUt+vURoFp6PO8NqOh+wcyg/PD2vTLrxWW0A3XMhHB
4Of/YY366e11LbsQY2Ju+1ajUzGNNfnkPP4hZQoprE9CMsIrpKmhv3dD064QRMKwkuRqk6StRwMR
mg37UWU7092kmTBIc8OzvhsMRwlSRWTEmanucepMCROJNMfDYjVNlKD47vKPoYZWgVjXFDea79Ro
3MzGyB5Fuow8iGrjlIQKk13H9io7D+A09C5+oHy6iAFonGzxha89L85vO14LfdXVqR2iPC/LIywj
BVkrBqy20hWdX3xBsz1tsNiGJoINF7cQQ/iyCXraFcXJi1TCKHKspxbRWWuTI8F8xU8mI2BoH/dU
7sJBV8f5E7o8ahHaGygWiK3th+yzTevxhSpTOTtlqOTOnkXj3AIjsLeDqPHTltLhRE9ZTRBDhdB2
bUEsUJsudNExyImD3740Uyq03MvTJ0+rknirpe781heMvPFXsayvhri0XoseWjHZKVrKULUukrfI
cVhoasELtvar3HgcSkPkO1C0Ds1RzcnTLYjRyuL82f/oqkTttT2NpiDEyRMHfXba77Lp22nTen78
aRUGAqOK5Nd5YwoDdpod9+E+xlcvniwZYUPrxijJD5m/dDhnbWim15jDGtELU28bL74lkRSvOMa7
2bUNMnlaEdZqTMUmHptcPjEULfTlrG6jUhpb+nq3M9Hv2mmq4tRGyMwwOAvJcBVJ9aIl0eBuW7o9
8rqnvKY+1PKuwsSaj62oLqg7KTGIXxbxVlIX2WtIkPQujIK2JWth3ukImnSGCXe6rZQ8ZvowiSsp
+2JeNfBKigxaUqK5gu5qnEVnIytt7UVm3I98pY/kEtJgzxyvUOhWkMW9ImlMp7OHkTc9D5XV0OSO
+776rApVDQqREyn2SN8d/OpMV2uey7UhQhV90zutMKAnQDTeYsZXy+ik0lx7bUN/HV5m3aThV/p6
TeCCXYvwle+LCpB6gzzLyW1ruv5t4X51aBOBD7QJ9IjJmAc+R590nUBv3QR5izP0D5y5cCjpEfPu
laUi5tGJI6YX2fvDwzQCnwwa5LJD4CIS5yga5hp2i2F4KS1V3XWCnTow5kbC7/D7ssFAkyC+dWvn
1YpIFMhmwnMDhL4TxboWM2Adscxd62XTYSrnNB+DCK3B3WXUELRUvZFWdRpPxr10jPkxs9Lpm8YZ
+d2vk/TVYhX5VkF5xB7Fn6ndFLGe3kRoLz7qxvM/kyks3wcztHtapjVp1SOdGc7k3RTqaHSo0Bgm
osQpXNv6xnzLpi4Jc3GfAwisUAD53M85joencFzWHc9kvAXULEnwdMglyUwwoHfbdCYwhGoS5W2v
T4AElWVjecBP4+j5oRfgEAwU8fwXXVp/02jRBKkc5BObpAgV/BwBWiLJM/t1ZlaKhLRLcP9ndhyS
QjPq5VOp2wbKM/TkgDYbWI3rQZXZU0J8DFJEI0UW0Vcm8AmZOwTERBFVBpwS1CS0+UuqLM9MeHDk
fxnNZgqtggEzzPCVR5MTw0qOEoGcFiAFtertl5KYd6TD0sWmUIdE966aynfvWgWEGsd0hX6uEiJ7
a/q48Td6QqN0K+IiQsDlysUzgt09W+GTyopTGEOPu/L8Ocwgg8sO2KuBUwM7NZ0XHZbuXYM2A4cD
P+vgIdqRF+XhqEfa60tgSfx7KSN1BKDTTVl3RA9ZRlfWxxFjOt1aMbqMXAvgxDvKId/ZjnxtITPH
BSVea7iJsX6n6srCVho++IOv4eTTyT1gdSdwGhSfgECcVw7athoRDO/d0AATF/EAL0SrHLTmStoC
pHRKEbnIDIUkeLDsI/8xKt0oOkt9SgYMX+Cedq5b2N2pjSH2rMxyTOWnIZq+PteVN2WLZ5KePQGW
pb8erWmobvAAleLEmusqPsSi9NinOz/bJ7gyym9Qq5OzxrqmbULOg1RgvkZ5fUJlniHSr9J5fmk6
D5l3SwE9sZ0IW7V3SQyV6dK7NupDTzVGveOkUvcnCkZ9Okqd2HkM7j6mSBylVhV9oCLpjQ0LgWhQ
DTCLHODbovwBj9tkKE3UoO4LT6c3UbL0Md3uzceoU82XLKW8G8h7hctbK7RHhaZ9ov5p9oaXESMy
GQvrOB6lQMWJoZEvTyiiyfo6cqfAdLjUNrFteM8+TGYscvjhlrFJgUNkTmzMxGE1NoiyyXyk0SLc
b71XlRWeKmQShmpJqB0zu31tGGA8KScPl2l07X1r0Iax/qimQhXAVo6otqmsxegUZftI91qxHcY8
fHLSKewbsIQhduQhDscXTObEiRmOlpysmHBUnvcwp4cSMWBzmdDsH9n9FY7n0Am9ce3EdXeGMNzM
VwOjSOPeGqX3RDA3Jk6vdD24jdJFZJmjjzXx48ROy7QZXsR9bzMoPOA+9N11pEa6CFViuNmxp8eR
XRW50aCnqFCvPKs6mp0XFu8uYUcGCLEyytCrmaD57iczTEaTgPveaWVq19Fg5DzJ1jGugVOlLyTr
OdPe1lUJMKu2UMxLejPWlmJ8gBhCoizW6STz6jWcFKUC8uLSObC0FpUoukq73AtW+ZQuyeLKntNp
ua2aN/YIIxbha1QQjiJsd4JnqIGKXUxB9ooEUO3NLB3zqkkNyCSVLTEMtUXCkMUKnflTQDY9F4nM
EHTABBmYMEtX2zp2i/1dyyKvfh7IgdO2IDws52P0Jj/fudoUpvuw4uGQRjbP/kpzmqo9Nh5B4MdR
81g4OWBU4VYmUxNtMc9LaFEo+uxTVTdO8aBs6XXnOhl7edIV0Bi1EggHEct2Uc6RTHKUCCIR8WG0
hUZphGGGzPW1USnxIlirljku5JfASkSTcjJYmBJDk8JcRRIeHXEFuugRcXB9uMY8uUHkmhMHUn+6
mqfeQ+MZshVx0skSWN5MBeUaBS3LcAzyAi3CiHhfW5eoiXCvOsqoCkYdojYDF89h+BVb4IR3pjPy
TepKqvg5860yQZHJ7fO++SCBkR7yij05tlt8MAZbcpDhZ9UoetwiCSwq+fci0qeZtkvrqnUspfnV
j6m6bgdjfG0W9OUsbd8a7ghArQu483gOAEaqZbS2iHLHXE672YVXs3fjRl6DSonfHMfKn0FCEQmn
mL86mFh6dm2vj9Tb1C+twxAZq1hFKBeuR8/zvpy5QAClGWWy9Qs4TpU5xSIokkHXVo5oRXaezXi6
yLrnAMj6G0EymZIood828rk3AmirafQVOslugluCySxHPONXQuMQ0RCRqOL5OXU8E9fb5KpPr4ph
Zxp5ZfIMdXu4Qt2zBNMnlffeSb+690VFQ5NHrzOSLuJi06bhDKMh16H9NLW+n/WCZoDyo4FICbgp
H3KwKyhPuQ+bdNAdKyB9R48C/pzpe9d0/o1g1oi/ysoYaWk79nJ5sJiaIQAyFjWE3lZoUAxVZ48E
Qg3VxufE6G4cigs8R84P0bowM3qQI1I7ZsHWS9FmwzO4g/xZpGFyzYmMoQIH0egqrAEiTG7nx1sL
UBVA4TZ9cLBnZIitB8AA8YiSmj2JlBZE/Vr0xnJl0ZWHTgArCazeyvRxWSlNLVg1M3Sejbhrbpth
nh/aKGGTdF0d24sfjSB+JxRkJ1R3NmOimhiOlQTr9VCGPsKlUlBunWI5Cnft4Irwgkb5MF4qcGpi
F7KR0zsERhwIwc6YmUIQsWUtAp4cGTAWd45OD+0AWHDlc6C+1v0pw3ZeOBRxuZW2Z9P5QW4gJ2r6
k6X4/wEs/0Xd/FMjYwkh+isyaIGf/u//uv4+/K+37++/R//8+Lf+godCdPvDAKWykDOFS6OB3tmf
LULDIcbHxTIF0AwKChSr/8NhoTX8h2n5OhMZ03BNzzb4t/7qEWq2+QdZQTrRdNiCIY/qzn/SJDSW
Rse/mhG2Jww6lETN8N+y6UU4dCN/bjCZ+lhg04jbV9Ch3taOoul5MCh8y7zUmC+25gvKhNwgDD7t
kZwwYWELlu+salh6bT/pXn+6g//YXlv+PA72OE/ojr5kKv6IPvupOaJmGRoDI6JXA+j8iUMSccN8
lTj4TfsfGKDLT/vlp9NRczkvmPA/uY36bwxQ5ecTQuYxfivDnZcdMCmvPIcKHxUBVL+RYScxIMHf
/7wFFvvLRZHe0Bd2AWOaXBMG7K/3O4WLw6oTmx/gx3Anx7RMD1FcixJyAwaanavD96cN0tsbAg+0
MqgcQGgIUV0dB1dEyBE9GUAHQWkVHXGSZl6GQY8uGKWUW1ooBxo9sdjAhszchhzxqiCWLrlNkmxK
JMA5cSLzUHgf5KtF6GRKalPUE0bGPEct/IC6tJ1XDFbOngFoj4h1JFBzhXqHWkHNPf4VHj2k2XDR
FqC868wN0kfjW1k0CONiq2k/m0IRoxmls1VvRnin2NEAyz2UmJHCoBtSRGsNX8bDODmo3LshnxCw
z8uIJjWdrFxZHPb8nQqZHgUZAEYOGWXHjhoVHTpbjzbLwiXL4+ZkVQYmfysz4nOD+w0tjiY6j7xP
vRqBWEYlxgNHoa2am8nksOnzkxXi+OK0+GQICRE4v9ZR12Z3kyOM+B+e9m+UWRr/NPJtene+xccM
OenXh+1L31eE0M8foFDaXY0q8Nx3JN/8/Tv1a4/Y5ipYUGi9s1sKU9jit67tZCEOKvVQ/yjdkghm
qSsm/UkRUIY3/9A2Nf7v15dr8XUypuCH0Qb/9RdlrkTLxfn0Q6dNqXOxEhl73xvEQVaNnqYbtmBI
pKNUD07rE5OAaddcdb6HpMwNDbH5j3+6wy32+IBdm2Xxtz9OU9cRi8nET88jZ2sbKHNDoy33NTTK
499f6tfVgg+V5cjhMYLydcG8/N4bl14YR2aXZ68s9uk2UY2G72ChhUyKoOowjEF4j8tprfDPTahn
j39/+V8f8nL55cKAihnkCJNRy683fp5qDBZGZr0yD86ZOHo1qqC+Q+TKaeLvL/XrW/vjUo5lsotZ
tG58gJK/XsrDCSQxXYvXSnXWzZDMYuv1qLr//ipsYT8thH9eZXllWXg90uh/R0o3TLPpsJXOa1FJ
onhcp74yw5YAmFlNJ78U2vPfX4/B3O9X5LlZBnp39k4o1ssc7+etri29FBWtbb33Kk4+MtxNEbwp
CShCtXWfn0lCI+ct1JwFKpl3UbKZ6XOjw/JUyTELxUm1ywB+gLKg5qy3/UC9gOsXiETvtSiOCtuQ
yaEzWzD4ZErkH6PrG8l6KOMKQGo8WZ92irFhBUOLKAaxHG2HRrDtRAYr5o4TQPw5E7OCfFxElTpg
8LDqnZzoYiEeatu3EGxrhCubnWFjuALH3GwN41MZLnEhitYT2rNaC69rpwiTXVzJxNvOwk39h4wK
eel9IJFZ+sM0kXOHKg0+p4ahX/id8QluMS/ZCDO3P9DkgWHAtLu9wIcEM9VACyx3+NdsHcEMkZ4I
H4T1NEKQfSxkxD8cgy4kMyjDnUhHtCRUzp81iyQTyxj3thvB0Ji80BdXUDtGTtNR5Bh7WZjufNUB
OYz3TGIs80aWc5TsUyPTnW2o7P7Cqwj2KnSMFNekqCU9LGXW7BGo6HcUupnNN9AgLMScTgy9BceR
HjdkcntX0jpl1mFGGY/MTHPjBkhlB52IcpfElOa/OTuzHTmRsNu+0EFihrjNsUbX4HLZlTcoq2wD
wQzB+PRn4T7S78yskyn/Uqsvut0dCQRBxPftvXbZD1gS5u4hdA1qiRnPZVxldt+H4L18RNGc/3B5
CJ2vrl0Z9VpEeih40V2Dz6qeVf0yQzMI1xLZvlpR1UashU5A3CWBHZLYEvrACsBNbKLc9EPQqCEB
GCHv+svkhP1rVugEFeVe7TzloUDKIguRoYXrCVbDVefZ37upIWnOIuVjNcqpRlqZtrJaeYNhhODH
wB5bVVdDNC1nWgx8Na+5RoKBVH7yUuw9viWydivdLHptKwEYZJrCj2QUoXVTWbK67QebqB1kA4W/
hvul/YQ+AYausqYE725ciG9TbUa/h0xGch1UFndJDMDZFplWov2bEPC+liqyDUw5begtvMxMHint
QwJr6XNvWmAXCjNp5QIdaqZXjqmqWBiqLVg0wT0gWNbNeNMqi+yn0fZICKS76jabpMNkTnDgKJ7A
Sps3g6+bBMF7BQV/DUFPuYSDajxiy6yJ+3bYBDVu7dpIW6ZKvqQRyjjcR6Uf/0zY+fhfVBpGD2Gb
a9+cpsE0S8U56e8QH0l5p4tmULex0yP49qFEAfsYhX4banVO+XEwBzrZwqN3PgE6kPBgZf+CCE2X
a0GGxX3W6/43ZObirdQk2xcwWpjRa8EsTRChwtWaAu25kn7B5kXp6UM8c3Jnx7D/BCXH+TVnh/62
pDK+Nxnns4Xj1KSs1fA2EI1g+pNXtHxR6iTgup6nJEVqWiMteDL4X5J8EebDusXZDkMorRo2W6MY
qjVEGCR/orfLByesG+w8VGu4gVXL7jBF0ArOqHfWEuHqi6a3Ag0tIeJrVrPuySJV+q3yg4wQj6A2
nxx/jF+7Ckj+iBUdVbwXds9a48tdpKCIgoMAhQblooi+djysaBGnvs4bqQfuyqGZilqy9bp7Xyso
JAAxn3WQXcKtapE71wsCOpqPDsoxwbZ+R+lATxzvvUzGHKwc0KpZQz0B+RsJRvnt0f1bVYoexSqb
NGiprqa+xnZnw/YlqfkR7wWgAdaMaVgmTp4/Ri00HqzrHk8iT43myYL0T3/PSuJhwb2sbOiBXfhz
dFJMiYOVe+i7ayS/y1CFesU8Tq3HymFdW/WAcX+EOphy2F4Djp0scSF3J5TGCXsfsvGLF1ZGe2Wg
Mw0WRiYEHL4gNK+cnn3fncjohyyVaQBdSxIP3SRLlmmtcs8q6rVv8dYvg0qW5bojL9RZ5ETqfXcH
R83CvUB7qNgExOvMytpyqSVztbyP8/QtSUwbw62DpLHR6jTZVCT9wQCLc/GmgjmFTjSUEpeNFN2I
JtfFZ2+HvqiW9qDBJSgQ2j4gqJy5SbR+iSuTARXluAox8AxpHnXE7UnaviGUOVa5rKFt7U2lZyzt
VgocpeC2+hWR3D3Oh7HM131pym8jOLwCL6Wn/UyNgi97A4tW4YghgWox0VhnHpFXqdCpqTkvksph
vuwKlzoiXYEMVlpGb2fZuW1rrWOQlXdAW6q3IUfAsvCdMbvu2xHpd2DVtYmg0yv9a6vIOhZNIaHR
64PBpM45vGLeKr2IMpzpIQyEdpK5VA1rwJUSBW2wdLvRfbbpe35gTOfIE5REdoNUiZ+BfcQviUMd
exnGQX3Hcbx0lmPbznsw0iJD+rwdOli7bgBmgK/Dz2JqMnhqOwczVJIWMa+V4f3mmE2LlN6St0Nx
D9Gpw5a5x8+qpk2fjcNX6YTdN0rEpYZ6rR7bVWlWIRlEtvszZxuBPjM0LH9VV8C6kqgBuj0F0+/M
Ih7KRxYykRJKh2RlK9/NaIcoTnJktQ0vetaHxrYNKw5dkDA6yGM9GasY/eoUS2uljVeT2fk74lg5
i9l60r+kIFX1NVcB8phVhFNqDSiFwlxpf4QoOAJa1TlnvTHtm3fZjg1misLNFho+XyDRRRe8D9VA
mFzoDJW+tL28W+X5iGs1burwp4Y7/id9Yzw6nJ+S3+xgyeyFS7JWxRPld/zURRX4lOg4gkCQ1mq+
rxO0/q3CtJ1ChdKQD0t8NPdOFkcRSgUcZ7jqrAIBv0/zFIVsqLFG+FyzlTjue5EXI4J/v/WuIOGQ
tUf4LiXSPCbSJAH/9a2P+ixZZd7YPDeuboM0DPRCrfhiRjsV5cmbrCiFsy652Z7NkvzIOtNj4Sra
wVzmCkKVM4YVOCW0SsmmwN5tcvs7QTkQR62VDUO05qtItTYerOGatl1PrTZ+Fdi4HwpC4hDXElmw
6AuyjjZeUXu4RQPL3lVAKrolYnURbXJofc9j7nvomth1zmV1rc/5cz4rQch7EtEFwiy6GapaqaUl
ZXxvtvBvaNYD31qTFw50IlQsUygmwIT6hpV+cTtClG7shmLyOpvCgd7nUEq1ZtYO6irSdPMqGyVk
bIr+9/DkUYLyaqivZpWzjXQGh1UwxtoYBvCcaFNL9BPk0cD8zwak5hk+6gWYpuG7zXtKNd2sCrBM
AyswtWoJskPoX5NJGf4qdGVvLktnjjGrhpD0JzotYUXSM7KqgMRhY1mpFOaUWSTZvtQLwB68MRbO
MWBdUC+mgFsQ9XS/3tMkD6k7ZD1QLbKdIai328Cw4MaYZDFZ7Bi0ktUfgBja16p49LF33tOSJV7Z
9juabSLROnMXhviE6Ra77l1u594SNx822mAw+/4lqQkYgc1XgLk3/Dp9IOGClZUKhLya15WULXGJ
09VRRZ9vA5kmL7KD6QWrV9XFtjUrlg/6ZG6zRBVK2y6IjB4aKZX3d8q96aNqrZglik/7tRb7BKyh
J9LhxAzNcKPXnf8tCBwVXtMpxlzRUg23b01I5shAw1KWgcSV2FbNE4zDpPmTkEp3Ryuo4wDuZp0y
+jL4iJNWi5cczK2HbLKxf5p1K5srYlmah7ROTHVtmyybi9Am15WOL4X7pWGPJhlpWh1Fq2hyhxwf
6dg8UprqdMIT9eS2bkbjBywV8aGXLAdYeAodhyVBIMhhdfYgy7DxxLTs08zCZYJkhA5qnBAOHjl8
FoImBrFgulP8QAcdc3Mw5Vhuc7h09OPqcly5PsdhDOwFKQtKn4ZNJUCj8SXxu58EbtF7MzoOYFSM
lNZeuUoSqiZSl4NNSeDlAjknz6Ec7Xxn1G20D0IdkTVnOHdT4Q559rHepAtCCVguFeeXx6oDXLtA
wD1zMMTo/RIqsEvEVbn8zskveGAbQ0tpNMv6CnelvTLhwZK4y4rFOhxa+rsowvGKAOXkueJVWzsD
iTKQAHz3mUnhv7uJdzfF0UrPn/Fdg2eWvut/4xSbkt3c111/y8e43Zs5nLaFQ//1wa/BhS1wykE+
Tsu0eDVZ0oL7UQGdoh3QaRmmiKgn283UVfgaNvRM4GOTerG2MCygIAEcijinpevtBxE23tHByYB4
THZA4ti7YAb0Q5x3kwMimq5huWIBKn629eyALcvYqVjy+xinPAVkbKn0l9EpRE73PaKOAbFyAKXr
cYZF8t62QKgw43xnIoCygelk2dvOJOQ0N6geoeSUZLVE8AxZyogyeILsU7y4ZQWSw/YFEeMiBN8R
qDp7mhBefuVUmu10uyeCJnBT7XsOyVPS0cc2zOE8etWKMt85ld2+94QxvnaBsupFyen4jgjksnjs
/LaDC+q4GmKVjoTgBwt/yYvdddn7yIvTL9gUOG8d3SG1EQHpizx+NcSLwBdh8x6iq/oYA08EN8hw
A/1WRzXRLxXodMhvQiY/+BH190zr3K/wRIdnJxxZiMjR7O4SS0MOkHsjdFREapSbvWAsnoAbYlAd
soi+slkbMSIjj3jurAhJEHVR82E57S38vvY0fuC1e9cxYYarILXkbUutmb0BWsZVi8kOg7Yfc5gZ
ldXYi7GZnG/oy6mmxkUoNsrQQSHQEMC9EiAmmaVyGcKdsBghiIJNDDnjE+3wo6FEg5OrJ+Dl3o1R
Em1VYkbqzibQt1wnkpjBuZ8+fJee1WrfcDRk+f3I3UMXO05NdhuZbunCGAwdb+23dffsDTWoaEgc
fXPdZZiFv4dTBGMJ33NI7qXf02s3yKD/HeedZW+kXuTxJtI8vAFj1BAoWvq22187gQ1oFQ8L4QL8
mW8Ykbv8ES95fOWEeVlfi/n1Wo6lL94B9rberQb9hhZ/Xec3TlG2xpWeFz0PIYy7ZBNBBCFToSCD
mZ0SCgQkPy0fPwtuB7FVJokgGwPRjIIhbU3AiStQqWxpBj2/CStbJLtJy2EOyMwenZWGqR0HvV8N
0G0y+MhwgYIg+UoBAlN2PBIns+aGeHCtwQUAdYRbV6+CSc3fN2lGj0pZSbMcRKUZMMKz7qU0DesH
56NhVn1OkOYt02aTpyv2+kHJEUcguvCXeFANY5XYtn2fwhYnKntqqmzrRUMKDzYcaRqk7PrmnUVR
EHCr5PeOaSWXrUtXGlKhQxYwNpCiuYph0/FZqHs2VkbV2oTRGvH4LXcMCvADZZknScsLtZ5WVrA6
bbRwQcqkuAVcO58vLVLuwUejElg0Se78ALAGlrPvnIKEoFF31tTz8QX/H2ruJqzc1nprXbf4VYp4
JMhSj62f54t/JyVNz0CHS+fFpmXG3ZpLg391lQJgebIiO+eNBr1xV8jB+G6xHfrXwuk8iotM27T1
uVg8lzz/GmWayHtRE+F1cQrBKx1Df12kxoVLOamb/hmEavAcjsc6elSdTVKXMhB127eh9chB963g
qnAgHngmKhPZyuFCif1QE06dlvHYh5vUVHzk0sd12sGLlUJGFSCyg+tXcArgCBnr9xRa803Qma8Y
rsaNNiBiPv/MTi/UdGiS0SvjK2i59lwR/+tu4q23Y1cl+U54Ksf0E9S3GjuZZZ1NwcpJWvV0fryT
OcIXFUk2snCacx4DH47nVIbRYoiUOwFBezskvrfUk6a6cDtP6vgHo1j6kdQdpVuPkcuicpJpxS2Q
ORp/EWwnO9LK23+9IM9mhrDpwT/AdDma9Fqn2Np7Yb5TBe6jjFbgw+jk7cv5UU4vyLM94CUEHDIK
wqnD20aVSQXDlOY7TF/odjmKcgiN3luKvRc6BqcP6HCko9drGCq4a3qe7zQ/VNcWpcGZ0Pn7/OWc
zLq5J68TM6J7ZJRY3tHzqXodPFPX57sUr+SmLnx8naFZvY1VY32BWq5dnx/P+OSq6Adj0qGrQxva
OXpKTVKnNVTQZjf2hfYWamVOwEOiOV+zOk4x4sryKh/ClyBVw6OORm5DmnFFhbKo3afJVeTRwXb4
MdhKv9Dw+uTBAsQW/Dgwr8jOjzpOxhiSHMcLt3NYm7eNQXML2K12PZXtx/l78Mkt8CyfN8/hq8xf
R1OopjXCR3modqqvMW8XJgJWXMAX1pPPrsdzHd5wY5Y6iPlX/LWegOQry97O1E6moFZQrUFzhooQ
0X++MNKRqII1kwgdDhx8bPBwubyAh0MNHAy9PmyaXap1ATq5wryigp8/cKQxrrQq6K9QoUb3eJe7
VzJEUFeovryfjMb85XRheGEdmB1lh602PnrUkHmSLOasbObRzyntCXL32O8IfZbGkgQojkYiku42
ZQuC1pdDlrkGYOtdxRW9DkySTSk2kvfssSfc4YcbqMpcFsQ5ikXfoRtfCwoLs4VSjNe5KW2Yn26O
53hM2/CqrKzsXvPy8GdqZdoDvPpyWk1Wnn7TrLzwF6KmILscrcnGriFIwkgAhVxYK06+WvMl831E
4GHwHptHlwzdDZRm79EyK6N46VKbxCbp9hvFNoAwAQC7fP/VnkbZ/4uj+v96qD6ZZjx9U7dtZjPh
dEcLiFdUvgOduN1ZFBZ27G6r+841kHpXTrM6/958MhSWeQPDIF4iQdTp4XMlfTbzkwnsSepkGE51
dsmZl3+XVZ1vzo900jqdXWFMHsNyuZnGseGu1JzQMRC87/raW0+aS0JERcpnYvS/XBnLqwR97fkR
T65NoH0SzhwqggCKDcDhtcVtb0+Fb6ldqDg0OqnxlV01avM0ar7++0i8HP58cX/snIcjdb6J/Rw8
+86fSbFBjCwdbIuBbcELLjyw04WBq5o3iB4bRFZW/2gNgiJDRHnptzvImNODporgEcnysEwzc1oW
Uxet8afMZw31NnCs/aGlbXulIeVEujq4r+cv/M9W8X8EUCxT/Bpw7rbF0dYij3r+Fv61Io5pVupa
XHY7ycFy0QkAg0Mnug0dU9rEg+E/40MI0BPW7rPXlfqaY77zCpBMp94ittJs9LfzP+mzpz7rZLDS
zvs+/ej+aF7T0yWwul3b6jFEjYTIitapbihoX5pgf5aAo6t3TJP12SRSl3tx9H3L3bLvYFUOO42I
phCKLtVAZG8Cmt7UeOODED4HLr81h1dftNQKrNQR29opEACkSEq/aF5NykJjjjQSvC5FgaV7Tf7b
jv4UMKkh3FDL43Bbc6PeXYokrwZxwRC4I/3l/G2bb8vJpbiewXbSQkzxR3T214M0wXFDzbeGXU/a
x3aUXbqqceRe+I78cQwfD8Oz0ZEzccw+WQUA7LkGqtJxlxtRvSaO0P0ylVO5qeAnPEeWS9pJpjy8
W5XxxZNx/Ti1NndsHNR6bHzwCSprYfi69hVnvuHq/D042bhh5LS8+Zxg0sZBFXs4mQ2zJqR2kuOO
0IaWLIguW0dV+EZcRvAYdX1x4QPz2S238XD63Al/PiUdDidoZcwygnFHv4J+ZzDIdUnAzIV195OL
Qh5DgYtvmTHLrg5HqS0FhMIsgUe4+lxyjZttMcY4r/RJu8e4+b+4KvYtloPPlGnEsnA4ntlqCExE
Me56V9dmQye9ekxQ6/OP6pN7J/C/+nyWBauudfRxzsowzrSwHncQenk4aae9ZwXAo/OjGCfbHiSy
psBOjB6DseY0w7+Xt8Exe78S0tgF0qtvsIUML76bwKBTNm2kjKrdVtVthrUIR2xBuMKuoGq6cBsr
vYudvKLaxY4BvwJGKGKclpofsw0Xxi0c1H6VY125MIVP7wvbUw87gaHjpkIxePiD3cwpMZQYxq5M
wnhTVpm5yFswQefvy+kayyisd0CW0L9aztEGBSMKZoMgMNCyi2ArO3JvxjoAZa5668IFnU5fRHMO
s2n+zPBKzj/lr3VJ6pYS0iydne9Q4R89NOsdnsZ7bAPDDf14a3X+0k62KcxZhtJdXhiWgj9nrb/G
G42Z01vqpNEyt7ce0aQEWEkXeGA9EW1qtvG4LalK/Tg/7CcfUo8Xhqs054+JdayKNJ2UUnattB1y
LEjPdMm1LyUuOICpzO4vxBmF98WYlO0TJNsGA6ETOT+I2gBENbma2DU23fClEQjqr+d/2umUmn/Z
XEJxOMehKT98AlHvikJg+90pBCtfebWjb5kHpu/8KJ/cd2AtlBlcEBB8fo5e6ADqZqApqe2S3kig
Jpsk14ZGRVMwqmGBunG8tfo8vPCCfzIqU4snyecbmeKx7tWoiMLMgbbsOVuAhSUJ9VeSSPNNpira
4nV3MLClyd35Sz2d0ogiXRcBIVturvbohjYjtPpUTNm+ZvN7LSTR2U1aU6FvimgrdZIzz4/3yQMU
ui5Qfs4ydR7k4QOsTE3vZDXke+YYW0S+a/cxkr4La8LpKIIPzFyF8Mhixdh+OArtxsqslVvuXWf6
KSS4Xb3JLn3MjhceTt4ux09eTkqXEEmOBqFrZZboqJx9GXj3LEzurRdN1iJyCmf7bzfNgkFicn5g
U88mW8zht3+vO7lFgbdkn7rPlF/dOmh6MT+GwcP5Ucz5B/+9H5qHYfZx0GOZo3Z4tLx5Bgwwk8w5
fFM98GqjF2Z/XZodqa+VpwHgd0N5T29CENOeWiUNWR/pzEo4nYPPmA4ASnySXSY8RRrwWiO3kNtE
YjsIQ5bbPNZxzsbQceUKG3v3JCZfvNa6BnlKz+rU5CCt5+WFl+p4fv+5JuY1b4thGKcC7w4OKmdr
bh3UWa1Pi/WY9RWpO/YD2oRLGI7jeXc02nEKMJJM6PskbO5bZQCNVcpZFV6QXLimk4k3P6f5M8Se
gzTk47Mkew1lZLaX7SuZaMs0tdplICrCmvru1/kpcToSO89ZHz67c6iYHy2EUdOG0zRW0T5MeXa9
5nKgKzmWk4X2r4d/Nme2zgEZiwFbMB7X4RzP8gpFbDqAK4a5d5sWPR2sSjk3rO7uheX95Ng6jzVv
1cAZAYahmnw4Vi85dXe5nexzBTWsLm1FNo3wERcrQNCOTfgTu5lSXwCWDn5BYRhWVm31d8AXiw4Q
mp1c2FiczpvDH3R08VrYAJv2dEKAaeNdO0YGXDc12dqdf5yfDWPPaxXlYIPIsfkL9Nd+osaP3dWl
lexxE8NVF5n+6Ft98X5+lON9KncX2M78gZ43D5x9j0YpYkRqwOf2eqcPSyfV2zuqIsMtknjxHbjs
TM0g62gaywl6SSQv9D1O33i2xxQBWCh138cucTi8Z6PRRRhY7Om9eSQWFd61zMgOamNJrGMSsXs6
f72f3NWDAY/KVoEZVcj+/GKvkjYjG7Gvtq3fdRemyMmmjNtKtROrHNfEeuYe3VbHHVDVB0W5jwC1
/4CnE6CLqyTqCaNdlykyrMiwaegzR9tt6GozcMgRYHQF1ciJNZ+KmiPW56/9k5sNFIOv03++vmPu
kGwQe7VmUO9tRN93KSwSyDPkkVs0Cu9bwg4uLH2fjOfDU7Lx0zG5DHH05iZp6+Exj5s9KsjpYcAh
8FhV3rAI/Vy/L+1YbM5fnzlXTQ6/iS4dFPpAfBURHXhHA1rwzz0LGeo+8GrD2cgsc8j2aBRyKNX5
0YeW9P6rmHTtp8JRjiBhqq4iqJ1A7/og+1IPzNQV3Adx7bA9dhex2wt9BTgD1ERbJA5mYv7wpi5z
4pDtwfd+uwpByIXb9skU9T22QUDGQJpxdDl8J2x4sCnxPA2ZQC2hLJNPErERBBdu1ukonE0R2RGq
4NLMdY4qUFj4aT5Ek9o7GcEMoRbrsK7Jljj/SD4dRfASmLpFgcg/et3itHeVjZZv78JtXhp+kqzQ
OFv/+lLPEC08mz49OBtHxNFzb1ju49hKpn3GUW+jk1S6RjAbX3h9TpZKizeZ7x0L5nzKm920fy/I
s5MDsKpo9zRWtGYdRTYeFiuVBmlNqr6X1qBfI9Hr0zU+AR2XoUgv7JRPXih+AQpQ3FHz/ogJfvgL
smnknGPp3R7ip307dj1JBUOHyCobEHTMyvbzT+/wkMM3l84NSWquyeGYKXk8E428JTPBrSbag+V3
RJ6QJok5HmBFOtaV46BGieBAXTJnGfOx4n9e4/+GZc2gDIuj8LSahhRGtaVjTDs1WsVz5hXKwtjS
ocpNgPEby8nzSD7wQg19rxV1+rWLfZgdnMwJIT1/Bw73VH9+iuOxnMz9QRsC3tFbYsYIy2Dg8VMm
P0OrTbSCEVMIKwfR/lPL889QXCvHeNysQIGOX0iFUDfNaxfnCA6abYHTBSVQFFwhL710MD9aKP+M
xemA2cxpEk6kM7+2f+0trEDLIJil+k6UcegtnWlMHgsZoKRlW97F694M65dOonMj+obONzLjLrSW
cBKqO92aAntVoG67Qj2IXwU0km7daiqvHnJSVLRHESbhDbol7UUzaMcvcmbXi29XzbfzD+fwhfzv
KlhX8I9bVA3FnxrcX1cxxiDkaJswPV2j8bBvKOPBNhq1rIZ+fJ5APNzhmaneMyvv7kfp5RfOYJ9M
jlm0MddHWX3otx3exXhstNS1JqBthtusGg15W8xmCedHXfz7POQ9BPdJ4ZLHdry374ZcKdhk+s6O
cWu3MGavRZCiNWtwhpy/q/Pn5ejt4yPK+47iZjaTHS3ZVmqOVq57xi5DVrqKUVn9agLCSRrdJ1I2
oaihQBEBJYrkP5U3/nuekExt+KNEFHG9h/ezKKUHqygxd0Na1R9QUUhVh2wwV0Gj6ylt5KVe+WcP
kKoGLE82aQx69ABRgEZOOmm8cvgrV1iUSBftI3KEHKO+8HYfLt3ztc22XT7qPpAB2j5HQ8WdYfNi
VdbOzlhSoefEYD+Iq/6B6RzbVBzl0ffzz/HILv3fkDAfKKyww+e+Hg2Jx1QFXTzpO1/WnbfpfJuY
crxW8J9E0+9y4iMwpCdx8tTZVnnHmpvfQaCSy4r/44UvyemkMvlckbVHo4Qj3PEXGi1nx35vrvsi
roBP5Us2ZhB20qVJjA0mTJm+xPWAsDMvzY/zN+JwD/LnPszlMr6dM9/hRIo0aWQnu8qydqEfdjfp
FKQrXaBHPj/K6VxCQ0NDj0Ikr6l+jBEFGzFFWBvFztSIAAQAY65g4ezDUSUXptLpSEhimLOs3mzn
6SIevibm0PSKtQ5+unCNlSFhaju1RjiAFqtL55jTe8eWVzc8DLWuPbtqD8eK6MpXrVDJvgxF/pYM
tNSQaprrMERqXHdhcW/geVtj4bVftd61WfZhgAZZjqgUWwvxCgiPY626tBP65B7YaKXsWS5FdeW4
+jVpVUkujZfue1+SqdWQ2l1AkNqaMV3R8w/2s1tAB8Hi/UWJyHpzeAsQNhM+4oTZHu51ttUnCPNF
ZBvX50c53Wo5sE+FsIVDzRAx0uEoKmiAG+RNuYftZN3V1Hjo6+o9fhz4cBAFvTdkDmp1ftBPLg0O
FWJrvp82+JOjk0apzHTA9VOyb+7MpbLt/HrM5b/voShy6jPCgPefvx9dmhfp2jCMsuIMkAZLIj8Q
FGiaucmTQF7YIP9ptB5+vBxO2zrSOZ1NMmvf4W10kVjNob1UrHUvxGQllPvhh1p0awXJ8MBMB9DO
/h6GmjTmnKUUJU4MCR/C9rL3I/eKY7CbYPQAHbigRDeH3pQTflN2v7hziHIlPMKamhdzIN5wo0vX
uHFi3ZJLV4PviLnYg7jeEkwl2Y8O+m8CP3x/MQyp822g5ABEkrUHl9h8Hlooz8LCgfCY+OisfQNF
ym9EDgHUESjwC+JXMt5bsMA4ySQ5Z8Kk7XCNbJPYET0r7QVBHYSLEbtTLSkndHiUge191MR0hIsY
DVC2QGPeT6RbKfO2IUzBoWsQyJ9eV5kYcnJreOx78tQWRVAXoHUbA0umyseJEHJZE06pcCWRDFMk
ZHempR4GK4mXWVuaiTI/QmpzzyqMht8FuEVF7yXAXE9aerV3JpDRy1rp/ntutSk+8zAuSPbzBwOq
aZJRE/cUqQEkauN4zSeLMPlxmByXcJsuxHOHKkStM38mfGD481+7oc4uVTE/2QYz6T0WNhq11PSO
N3DpYHZMi7zeuzjuImCsbXibWOOvmKDRx1LMpuZYG65io0WLYRKcAEezfKlth+AOv45WFRytzdiS
OmWz/l+DUPXXTU7NIdTVcMMBEHNmmZrXkBfsCx+BT15dysm6OWOE4Dz94U38tfeNcB0OZjzW+7yv
Sw5kNXJstzDW5xeIT5ZZwXcTzQWlV+guR3vBLq16dxyadF+12FxH0QPXnTqcAeHo/C+G4gtKIi1Y
KjrRR5u/0LZ6/OkWK7qYvKvMBWRqpEpcQyAaLxQlPllrgU75FOVpQM/r3+EiEUDmizonzfZaBI3Z
orXB1yOs89tOmyqyJlQgnlU5jM//fjP/nLbQyVAROV5t4WSAI/KCfN86tbkC717Q4wis5RT70YXN
yOluk4Iu202mB51oVByHVwhYXJLjJnJiTCxyECesVRG8+qvebrWF1ddyc/7SPjmyg5s2KHci3kCy
ax+tu1rZEgORppSR6fCtq4pqeCL7eAWDmqKZ7gXfybOMoClGsF9tK17bdKEvfKhPjoOUC0DPMU19
ajT0LA8v2mrHIaCOxWOVuJYUHa17y1EBya1G/KB7brDJ+IkLbB7Juhqt4cLH9GRWcWznDnA8YwLT
jJ7fpb/eSNuTIfyQzKCSbjQ/mMS/DNsuNvh45HWJnOtK9E1x4TmfXjLfOlhetBvZX1PNOxwzn3Ih
+Q6a+5BQ8psKY3G1KPUMqhTpzI9J2uOkb9rs3oOmufan5t9MJ2ytuWb2Dtx4Rp/VWYfj9y5ZQoCv
zb0d1Go1kkd2Jyfn0i70jwb77686e1xkgjS1mMwo/Y/fHICwLcKwzNlTiW2MRQjcciYmN4K0+DAl
yaYZyXIizFj8sBsMbgBCQjAqOsdzQsGKRH2JNN99U0IDXlBkNU6lzBoLEzdR53Tgynv9GeqIf9sW
Vnvf5UGwVhhAmqWZYj8t6JbOTqLgtzcmxUeQE/hdug1ZrgazzVoS9SujFaAe4wpLdukuEPNhVAmt
bnrTzN6M8JYH+L6HKpo+IKoXyGVTcyIVFxjYN59YhZ0emCK9glzlXxtj1+hbw+1A2RAUYBAb2QhA
wXpQGM7Cwf5UoRfCdb6eIxvvwH0Dd0QlWT4UBWTGRZ3n+heNqF9cXHKwbkLHzj6GJLYhkDFxyYqK
cLlORVaRZeyb3a7Bf7YVng2ILhgy7VI+xx9o3uHDw8HDMks65nyG8I5eyyHEXlwNg72f6iAYARqR
kZYASXXZiBnuNTsRxItGX8SPULpFd41tFJtppbHJIyQtgpw6hmb8ZGma91qa1GAX/eDZz2Rld18M
7kl7k6ek0Z5f0FAYM3UPfraNs4TC35xEodNrmf/9X68zyACjT0psrxaeauy+Lc7UOk9qsfASX67I
NQMegp0fm79pVSQNtoGhv0STLPa2HFIyGDuIcysXBK29TVXZ3KmwUe9pJLWvgiSm+mbITRgRhtXW
DpDSerhV2qAm0rXJL9h2bQfEJA18SdrsnCLUgnivyL7FVdip3nx3U+y0ixrYRrCYAm8INkPaJwhg
evLnoMAH4NgKM8emJQAROZtpmiTR1GThfUD10WoyR7Xsxe27YdwigbaNdS8Cd1x6WunIOas0EV+h
dOUjJR8fAFcQqfQrbLHBWcZz5jZHLgKPEIG3C6MppjcRDOOt6cdZsAS8HN63iYJUIkYN64ZeJ9OT
F7fEPYZJSaJz7xbDGgiLvA/1dghWkXByIuJ8wCIrI2nFD7doja+xaogri9Xov6dhMd1nGBLNDbgs
jchdauz7vLb1h8FR4xv1SfACHZhYPMNj5/2ykxZLGgtw8JRDS+7QfhWJuFVpEe6KBlATubETBCAQ
HOyxk6gHcGKRAOraqn52iAMXS72pC/R6aet8JJDgA25+Qbwt5lINSFEcy5cqrQr9PlPwE1ZSmIPc
lsB3p1VfAbNepUHWa6+jhqx4FelGWK1kRVDMfVpNeN0nlBj7oSzK8YsgkEA+YU4O5M4tA+IAvaRq
exyzRqw1z5YepD5MAxkWxDlOHSxkwjJGN73vIYOHMPljzb3yaBMTpl6HxTeJHa9ZlIlGBIUME72h
a05VYlFkabulYQ9rg/NAAIdodMtfnqvUd7+b+E8MJyLBuk/N5iWw4CC5ZVJbmykImrtM0yL4+0ic
OBrQRL3hMEfkZ0MkGpjDsWOHkUH1l1/GYLBTSNqN0W8LlVQQq1rZXvVWU6pln9Rltw40PyLyvtXG
5Dbz9fQXZQb3brSlI/FwmQ6Am95w76mi1R+21RDERkPAvQWvJvH/DQF0waGENwIUCMQW6pR4AOyj
Z+GyHVt/2M6qT/4Jgg6CGCkfT9d07f4ve2fSVDeWduu/cqPmqlC/pcE3kXR06MEGN3iiwGDU9+3W
r7+PnFlfwYHihOtOb0ROMp1mo24377vWsyr1bDQzqewo0+gXoodwHpRKC3fUHNF/nkJFaj9DylWq
02ooobhPduKm191sCNT/FDROtbGvz3CuVm3qb+jsxySJxJUTOTY325gV0Ly6EXee1pTikus0iBOU
FfNVNNntFcRM5XkcGjTZMoXw7+nLFsnArjC6nE0wJGdLrcXxCTJi90RL2CP5vPQE0KiDURPUaMyj
Hi7zklZXZmMXqU/CUl8C2Z2gItCFhDKQ1U4pTtskGY0TZGmgyCKVXAF/nfmGUPj3IBfqjfldO0vz
KCA4oE3U6fyFOg/6u4ulePCduJjAvpES/HlSh5JoEAqk97SVI2unKUtOzlcSRacDcBHhgZQpHiet
RZ5PCOCqBqXsmLbmXCfN3eX3CBo3Ts+tlN8P2pmWp14i2uTR6FPL2G/nxxbFdmN/inN4ZmfQMetz
mglwAzonxycEoGO2WC0VIkrIcxHbRKkXX0TEmZsUd6u7W1lmnwlf6MjQMyDx01yeWhd+mUx/RL0D
4QwHsdvgdV+XdO+MWvxtWTtkBfrk9Dbz06DpvhEVnP+rYjAvRxV6pdd1a2oGLaWKZgODJRYHcsNW
Q3uU9MAGIKipB+2K00MEhSvmoKqvxAfmLir0qB2+EiLdPDt9ZfxgLodZVRux+S3PZPuzaQe2Z7aS
ZtxZQyRExHaNeODhro3fDGJh0SNL/k5pUrKI2V+QW1M66fRESI7QgoSLZBc/aNrOSDtQqGaaLI1H
eg1B6RQKSOBkadHIlZlmSqwamAWf8IBa3Q04/KQHbrqAi1rSYQ7W2TH2dcyZzG87NfpCHklf0TtR
si+4v60v0h7AmVPQSPXdALLonqpbTNzB4ubX81JyIyy31S462PMXkNv026yq7AcRpfwtACPjhWNX
Q0w0i5L+ZOIwS793YQ14hkEFYS+i1bxSyhkCQiQlsCd2khRXBqcBaYjG2aWCAVWIwgbpTye2pC0R
mJGaseYZKnGaVWEPBFGNqRnmRcMpvaqZZD1CmNV7My3cr7SEywT3VTtabMAycTIYicXq0Gj6c5Jt
8a0dob+PdboMJZyBrDg3SQUZ4STVKuQTQkz0AIDVct/1UzKzj67bLKwrmcPZzOFPAbgYYXtVeWp8
YmsHUKxx7fj7qqTFeJbTDYc8UbexTlirW5hesxL5u2OmkaSUzTEfVl+tEMlUIxl/tJVSPrYpUVMn
oMHUfSZTkI6Y1eWZMZWpDesOoI+nl8Xw1TLj4UcDveQGlnjSnozmaMYsP0K/Myun+Yw0qiHgPUFo
y+vLjpD8GC2sIr0mIKRV8mvbUR7t1hgquhAlM+q8KGOG9AcCvDdki6PtFs1VIG7VmkvGooHnG0iZ
7M/ZmRDkY6dT+gSur4TARdk03kejTkiQkzUEFzN7mxn0rlWHREEbgcPnYFQ3gpq1AWxArua+lzkN
j7kYZ6YLOzV+VflQ6GS7G9FlOqgzjQFzAZJHEqL9hVmdVWbpMxOo4JBrn6VTultSaGZ9ofKhivPU
cap8r8EtKTy6WpFzWzHVzj5oklneEyNpj56xQNLYjyRjmCHF3H4LZKUnuF9WkyV/llA2ZtCVw54N
B18Tod61PHOzVY1+mFSg1tM80Zr6J2B5CHzq2q5jODqx/dA5pEV79rImnw2z1aEXzb1VnIycAL/R
eQU4vKBwV85sMKNfk8IVVNtc4ZJSIyc7IBqo/uGmWgHiDFzZvANwQcS5rB3+RsJByKdflBGUrZGM
dlVEXWM98/xG9T6PUDGB2ExV9axlmol3g7vlEyVMGkCbB934XLbdXJ4opOF1Z0axJHE4N/lgf23g
tl6A3bbvUs0cjZDmv/YMEEJ2gV3GQx4MvIp9UM74i8J+NMac9NLabGgijS2BxakxniNScvVdRiLF
l4lZ+QcglmYMVCpSaYCDbyCEYKxNimqu0t5P2qovqB3VabnUtWIVN9Kc8mVfr3q3BOSrzLHv8AGr
Ad2qJWPi0onTJvxl/jVmUihEIDj1j1KLlOZUlh2biM5GuunR6zGwKJhl+WgQCcxaIds8D01Z5PEF
RI70MquoZgZaxEkO3z40plBM1FV98i3xDVHMVG8Q6s7s1B3Rf52GZG5POcaA8uGKy6emUcVVQ26y
EpISbEiv7wZBvkmlpbpvMRHdWBYYyj0Yu0ns+niwDU/mXf+Lk7J6B7lneGCKVuqQ9Ks0dM25jNEW
2fpprimm9KdiMsjUU4h8A8YI0bVLR/Ui47DKjCGTPAqcqRO9x0/sPy1q1nLmKFul2QO66a7srlWX
cNE4sQVGqcveW6Jcjc6bXGsuSvQZ8APm+Hc2zqrrOy0rysuiRIHvqa2t/1ySltV7EgCK/GhqtR2p
sKjYaxDdIXGxqukN45RW9+zAsp2zECiNjQzocGNh4ICWBPSLWIGWNU2XkjU364hT6ieUe16i5z2x
0GXdoZRwjdafoKpxrLDJgiD5rFzJLlXBNuwxuM3dXu11dS+I8FUvmppJJ087Tb3IV02/Kd2xtXyz
iwlxGLcOJ6cdVbGDoh+zH4ulLt9VTeYVTFfC5YO6690uqHtFLEDZFCvyrYkER5hS63gx2vyLV6d0
lPiozPkx73Xz2XVW97O0Zi07LRQbOJ6SZAQuGGX0XW3H9brMFDP15kG1HiaglCasVyJLQqbbBUFm
VmrDVdNFVndFbtD6aEVt3Z11cob1HU0boRlgLudxFpzn2ejsaTcR5qz6Q7kR/Ug8N2+LaiFPouM1
nXdzLyWoc0uutqfDAnYvHAhbazCN7TwH8zyXV8WIOxZ3+szCpyE/Wvy0IontxBZV8l1hw/5TRPE6
+GA+VbzlgK346g2FJmGml8kv6LilcTcstA/wGfXzJapZOZ1ELl2NPaXQ5bmF9cbGtFqsn9DQ3Cao
wU5bQWPHLhj0jbGVEY6rR3cFELTErxuaU8xaW+53nXLi5GLT7qHOCD/nuKKnFe2HfHlyIZDD78pc
We1GZTSvOTAKoqQmahOsO6a4w5vu4GXQ9RjEENXRwafxCP6nxmcBMleJsiuIoEI5BURQQl0ETqmd
dVop4dAaEwV3g5yqL+m8MRtNuxTYkKOcqOGMnvPWk6HLgv8P31VspZ1vmQBzThRtqoydPtOqxblc
Am2EqJfe9ASNcw86S/u6LCm9ExbE8WFJZnlF/3i+TrNSRqcmxICWDVejXMEiiaVvkvRyj/Nnotmy
LPWlmssS/Bp6bIQpi2E8TknaR2fuuqK8lKK3T1pS236tEWzVHWmhheKNq5mUgTuX9R3oxe48MShM
eURGd6NXtEV3C7CXMC53GCSlTMVV+5PCynrrGgyHgPU51yVncfQEJ5O+sPGlm2ueYzyDg0rC27L4
ZSehOJqjml3KVTMflk6QJa7nGksnYKrE9PWEU6QnFqsnGcqehvt1rSEE1EKUHCWT1DlfwHlE57ph
UvcY2VGp3pLY/d0WcvBlhdB+Qb7NnOz6mliBwMqEuI4SIvGytFmfyp6AH5JxyvY5KXICc1q2zYSW
LcsPUIY9/NtU6A/YSHOdIROCpaO6ML5Txotv8wnuE6fzVCe8mY0/4dCt29xgBI9xc9UKk0uDIp1k
phak925QzUW9K/mcTLjGECgpaIzkmY0NCzL7gb66sJE0gzEkEqDfG3Y3fO+WLH3+uIz0poiE7EKn
NIn0H1nLG/hBmZVDqhlT9VQ6GTf3xxpdS+eZrh3Vy2OJEoe9GsQ6r8baOkYvClaRNvUWJebqaZG3
q/utaXxQCR9fzmG5+XCIgxK3rPuspA5VPdl05jxF+6TQFlSGm7yb7k1OGtX44CZH1BsH+n/IAgfX
ddAYIi3JSauYQZnUvTF+LksnBJu7OndVTSWgYkmrTuvsZ55+1sD9/ckV0x383V/DyEMtED2xeVC8
HCzmrMUhpqP3CB3bpz5Isl0cKMf6J1t/5N/VxrfjHBTyQQJO8xjL7Afw9qAK47N4154+sKEMjnls
tO1+fTTUwXvSIl4pjJShUD1zUbbPjshTg9R/bIOT2TM8e3fs1TyQw//9DLde1IYl2USdr99N0VL/
LiXvppOdwH+1as9+6O/jL+4njpKnSX0Fv/6YuOu3CeXfF/r2xTm4p6jJQB6UIx/fQ3qVnuWfnFP7
hg68YG90QXxJDPvyV3lEgXB01IO6sVYR6SkEo1K4uOSs1zzWt+bl8N3+xJak0fx03DciGPZ/8p6+
vdaDhl9lOE1sKoxaGDjbVusR/uyZohBQ1kG0tna2NP2xn04/HnX7qR/d4W2+eDHl5DZ0umiYuVYo
ikLwQX4FKVXwnQ5wmMmc/Hi412/u4UVSlX89XL2iwcwjLtJe9KAoSl+qz4rIAZ4mRya6jy8MWcjr
kWZlnCN9Yt5elOmath0jGb7tTBQS4NgNoe7efXxp20f3n+8kK8brAZuKsIWerKOnJkd3wt2s0puP
R/h4eXijwLOqJlZADFdP1LIJBPR75XFejozx7nKHAg55OmIxFLmvrwIBjEVjXaueqtN+bwZir5z+
WarN3+/AiyEObtSy9tbgLHr1hHdj15VPiXZ03tjmhTfP4sUQB/MGtl0NqhhXQa2JnW2lM0sWX9ug
261n7qf4ZvWT/+brfTHiwZRs4VDvydWongg73Jvpvh2p8+/NutoX8UmlfMMpeeRTevd9ezHiwUqu
d7LvRM6INta9qAvj/pjI4t2P9cUIB1M+/Rr24HQLnlRFDU3FPLUhr0fRWd4fm3G3z/6j53Uw40Y4
7VMxyuoJB9MpKmxfCmJXrSIYu0sg+b6q9WFW/eq0o/i0d6cJVJFwnjbVvnXwvtMcWxsWvepJ3CKe
Oiu/pmc1SSpevjdvtyTIILskcOJWXkjv2I7h3a3Yi6EPvgMaodJOdad6mtyHcflCzSWeu8AxntT4
SimSvWn8+C/mjxcDHnwVmAkqQ3aC1ZQvzh2+AtLwVZD+H4/yRkjye7f3YpiDT2FFQCFKYH5MIVr4
+eYG1H0A4OvIMO++/i9GOXj98UUlxkh5+qkUpLZwikzT8OMLOfZqHLz+ujQVbCvcrgZO9bCjGKtt
TBh/YSN5zNP47rT74moOPgDFzIky0xirdnwRWj/EDzDl5ZFbpr0ZxbGRG6OrQXhMFJ198GTatY5N
fV20J91e5huElsChJzsGIpGtgSTbNDTaIb5EAGAQbVYVPmfh/GdGGkcwLiY+kawvF690bTPoamXy
NTSpqLEb58gvqr+Zv13Qa5a5qYCQpIAueL0KGfrYbOzM6CcqbZRGlHOW3BcEyiU+LaQ0DYbW4BC2
lem8ZszAzOD7IZtoMnrxSVtcA3C0tVbnrozWnzluHLRMs0H4LvudoTlDWSWIRCJK/rwZlSQmBxvZ
jzfpq4Pf3oDEHelYS3+/Tv8/5vIfSKVefFlvYi5PUTD+4+/gy9On//nrf/8r39I2/kkjF8oeJDEQ
cXiY/xVvaZr/RB2CBhjYDMIu7K7/G29puP/E2IIPAaYsjx/70P+mW+rWP9F52BucBsnH9tf+JNzy
9eeClRpSx2axAlsLyNI45JtVK5kvWUvttUT1G51NvZ6e03bSopPFmQwoMTXlsxOdk62qHPkCXm/1
/hoaHTlUVDgXsCAP9slVu6ZpTq9sZ1KCDJQqk3ezOfU+khJiEl48jZu/ltn/U43lzWYE7//nH4eX
iaARzitNAgv1+mbDfP2xbdhnC5u2DFD7z2HfG0+Eni/hWsT2N60dmqskzuYj4px3x0RhR+sJYRgH
89djWkpOhY28jMAxpeEJY2l/EX8df1OQPFzlbfPZ7hzzyJjbz/z3JgOeD9e5MQg3hSE820NXlDUO
Qu1Nlx5kE5OYGw2ZcZ1L3BmeUi0FvNS4/vTxnX1vxA18QOPur9S/11c5Q04HOFjLAPkU0eZqm53b
YtVDtTXmr6rSj39NMf+RHfnOeJsqFkE0xAEXeujr8foi651Va2XQGfF5MuW+MyUJaW5xesp5ZfY/
vrp3niEEGyCVNARpEx4qVCnW93gr6emqWy5IvchrTSkuaXdTm66sE8NJbj8e8PWS//sB4nYkxxBw
BUq0Q2eAlEvsFDKXQarbXyhku2cUZ/+epv/jPXxvEBtYpboRbXBzHNxDXVlc0+7JcVvZzcdBP9d0
R0BJOkcO3m/vHnRlJrjNTLXZ5Q42nm3etPhiNLlt+gj3tLtySq8Nu0bUPyp0GHdNBvzpfN2W3GPF
nMOxNzIiWwEYV4aOTvuQb6NT1KzaBNLyNEnFn+Jm+KJhwiXvVQPjn1br2Vpxo4/MM4d3dhsVdzdz
MxYuHt+233pRalhBjQpE72uQLlVUBuTB2J2fOFp8zK3yZqDNLgeISIfghdLUPri1g2J3dcL6H9A1
iL05SapPeqm2R6yj742CJW1Dw7FJgTH++nKEA92G+Ec64I4mf+SZS9SLFSea/YefGea/DUZkcxjH
5fPmM5tau4mzOloDa7TzJ5M5dYf3uLxWbWiIFYuYn8GzPrYhPdjFAxbA6WjpuDgR1+OVP4QqOyNA
/j7Lp8DW941NeES+Q3G1BxNx0ivWCVm4u6hBiwbu8uOv/M3LiQGP57cJFvF08I28vq8mgVCKkvcy
aIURX8y5EQfAPqTXOBVh8rFZp1MwSG24+XjYwxVXUNwHDUB92GJvDLn79bCicqF5MtsFkdNJe2d2
eKRHAuAlScBFhQDm8uPx3rw+jIdjC6gQKCtsaQeFN5qrs9pG9MzjDrQcKueaNl5+TNV/uCJgeQct
JbBMYo1loMOrmlCYaQ7794bgiPMlFfKmkxXByxi6dsmSrkdWvDd3kfFQk+vMLiqbpkNmotKZ9YyW
wgmMxO13a+cSSSKSGQVdOrBcHHlV3tzDrWUMo8XgLKMCwTiYq0dzoTljuCLYWD6n3eCgo02W7kh1
4r1rsjG+8RUaxlv8E4E2iaWsjghE1IjHSq3rR+TEFRUlXVGCj9+K98eCs8c3h6/vEAs6LGIhwMoW
wYRidNdiSboEr5CeIRmVR174d2+ezuTPMQtw2+8z2IvpOBb5mtkrN08nEvjcyU1kZqLs/3SW3B4R
H9VvApSJueT1Z6VvDa2RbnJALGx9N1VNdlbG2TG07Huv+ctROBG8XFrs0gCvb/HalbaunMcZN0sa
YxKsSWwQe5kUXz5+TAfdEGbH35clmGy3g4Z16N3qSOKbmL9E0NnD/KVpsvSWmBvjPMeZEmqZbdLn
dPXQyXv1DHXdGOQTSspVH+cgy62QMMhjluI30+b2G7EPw72zvTqHuH0gRfRKSt4cgYgjhALaXZTk
DIf9XCXI5MYnnKj6149vw+sKyd93gdiG7cSF+f7wmD6WFaE3VHuChbamp87Wundh4u8LMSpfY8Af
cTTOlwM93ZOPB373M8EkxOZcbAjmg61E0kXIikpLBEY7GSdaU6y7dIRvWOBTOnJqeF2l+9c1/nuo
g3naqSAjzyvXOCbzcpEk2mcwoMhgKgurqFGeOL263qL708PaqOs/sgj+a/ANG8FFomE6GLx2e2OB
AsdrhhNrj63O2Mverf6bSQejyN+jHDIp21jayTwJEazGtJybY5LhunUa32oA83/84N6ddLYpmxkB
YNgh6bRYZ7DPjsKD091pXwlR/xD1eOyg8O57SS2XdRUjNtyq19OBMqYxEARu22LZ1ZlrrOJsimZk
w3hkHtA0Vmec562905r6kVv5/sgORnDoYdsL+nrkBCzWXOKjDjByaNJL2lo7sdVUCa2xJnq6NdHo
2SmZnd2UP/75rWXLyyaRTwIL+sFiCMSqUWZlYmgjFbdrZdZnqb7ER2a+9768l6Mc3FpkL7NKELMI
FGTwYaTUJqyJvgtTaDpX/28XdLB0DKVbCifhy6vE1J+inovCfhj/rCP51ye2Ec6oRLiA7A4xb5gK
+rohHzSQbeUG4CEmNM7syDRBzDsShfqYZfndO/hiwIMtmWp0qjWkughauygesRoXQR4VJHjOJF/9
+R2kfEWUPd4+dhMHD6t1YnNcXJZF4gWNR9FN8rSbyWT/eJT3LohqiqAaxyoPZen1O9/2JqB0i286
N134g6qGuAgTTVjz9Hb/xVA6LhEwnGz4DsnfHfHpSVNnTkBUXeNBAa+fxGiVJ2ANhyM72fdmKjDQ
Lg5P9rJv3ovCJC6dQwF9flqlvtqQzloqVn5kvnh/FOAXIPY2+8HBO+64OYqgDkm+HTVWqKEBuJCg
OE8/vm3HRjmYlVBrc47BfAeoO2OWjydllxp1+V+NAnSIcuIWY3b4HkQkHy0Tc1/drrgt5YJ5Ic+O
IdzeuxbcsjYRPJw1ORS/fttyogrMteRaOCmblP3jkrndOFadeeedpujKqgtNHZm3fTBKr1vjmM0N
uXdZhvWkQ82+7CJpdaEVRbF75Dt9O9pWBMJXzZGbo+ehUZEMnXzMI0ujJqKraWgjBG3ZRc6qcqrW
FkK3P30dwABQtFf5YOmyHPJsNT11pKomeqB0pRaylSJVNUYU/PEo71wUkMttO0ovZyugv35QPckX
LhYKdIBDW0ivFQ0JmiTTI0BtgQj+WSjANo+D1UOdxKWZgIIOi/VT2bKlyHWUjqlqPVHgQi6D8Gs+
Vo75/Xu/LCMzkMGuAh0DRHrqWAd7z0bTNdnQ7w/WSebzz6hq7VbsNKGo8jTHjITPyelNI/9mAqwX
e3XCrO9Ppd6V+BUjzhKcBfiTzxS99TSsOZy3oavRpILg4RD4zp9pVRlGELMIVeqntfCnSeuM/Z8+
HsRweGbZKLDwvTk7x12W10NncF4Y+WZDqOUT5js8EGm45FX9+ePRDg9oOOoF3BiKEBw3+XwPFj2e
2Mq5x4qCCnN46c2lkt+PbVJjc+fvuQF2tuiYzuTwBWRMkrRoQW6MbWpJ25+/OOCOPbySojJd3LOr
65w3MwZ1SkmGkgX5WEEr+fgSDycmuM3galzDRmvEefrwpGu5KQFz+RxR0EkEhQjVNu+RjOtHZtm3
dxI8FdsVXj74qFQFX18VffUuq4ckCpRCYCjAQyx+yRKjWGxFzQ9yDbU5+NMLg7i+/cMaT03iMNiQ
SvBMrViP+JDnDu1fBQxh7o/1fLfPh1/95ZfFcY4fbwJaox3IPLhd+osH1ndIX+kC1buZrNP8oVBt
pT0ReCi6z6m+9nMY45iIak9G4/ckK+YA91ZOzHTpXMeTsYyekqzQfgjGrXAp18lwi58veljLkozq
ThlKj9mw/r7m8bkba3cVubQnaFcjxzOzyDB4K93oSivZmdt2Od+w0QUrO1B5+Zqs7bBr8HXeEpbY
f1Z0t93CypMuPs/UtWnOZyvvAqydQ3Iix4VGXY74/aoC0lt6g52Wd9YwznsjSs1TtWD626XYn75N
sdvtCwzoV4re/sLgmzYEBq3EVJHl/VRmrfRmrc9+aNLtz5teFDezorGsKnWX3BljWobCqEZyWkG6
E9jTBKYlf0LDiVNvNOVwu7hk7njAmSs9WPDSRN7UYq7w6tnMNk++E+NFyWcbzsJaOlhg18lSvMJp
8MoN5npiz6Vz3g5KWXqFIQoMWaaOI21Yr0rU4TthjZ2vTH2zGeRa1cDSrMpLYxrrUJpmjhMwj0rA
R2apZjuzx1CfKlF/KfEwZL6bV+q9wC/0NcM6G+KbsqAu9qo3N5k7hkqSGL9MfdInf8G3XHoJuFsP
XX8dTLE+nGQJ+92vQyMQC+F03O5UFcfiKsnmOfGtWVlLrAJUIsPILrGEOIRgiW+gVNB01m6rfp1r
U3yfk9mqoENobgnQTqsfiqxqeXj4sZ4J/KvOex7xCAOzqAfX6yzHqel01bQYMdFhPtW8KRmb+Ve5
ikS76UmergKj0+1rISHTn/Fje4qTa25SMFhsvQnpX9Eey2Z8kpetMerTThZdcxLFhdntWhgD+P5J
+sYmGGn2eayW2XSm1cnUXLdMOtZelNhmse6VaRNWbiu+5UainOG2WNMdfrbyGw72z1oi6wCoa/9d
l7ooPSKxxOiVoECNXQyJv8DTVruPK+ijG0mucziNRaL5uhbnl7OiR4TBIv33TbUY5KeuhwrIbNbY
c0DREypVW6VxvPgVLofFH1Ip4xNCUmYLUUxmt1Y9hanQEkDYuSkbbBZrUoZV6hZXCMpy3Js1TkJ/
bvvmaugZzIckQBBzWzvkVWboM3KSAh1HXmZNmhvlZwLxYmotSwzn6YsxLpjSjZkYFD8rkI/4ZdmC
Q2SBHLNQ1+fV2gk85tlnkihKvuyZcLg4DWKzmOprt82U8ioeemWDzWUNJpXFivsRX6LTWJ6bC5yh
Y9X1X1uif1Di9K4S/6jUvDJOCELNRWjDpVHOamforxVbukqgMS/1rmfGUk1oeTawE8gfpmcyiX6d
ArcWJBYqYpj4wXqE60M4fSZ2thNLJdjiBvjU8paEhxTaa2jyrY7BrOIJCiuJCdSZ+JJCEpjXmxjI
URVEAGzpMy2So5bRxvZTGXU92UKQ6ZKgYhrTQnwwqGWcFguT18QyrXaGOs5N4JAx7uySPl+/KrGC
gFsxXGnsAHzHENEwGF6nTVatHozQ5sHMVf0a4wkAoFFtFRnUWg/vo4O0e4EXKDUCZ57zU6HHQjmD
mxI/xR2rX9D1iGiCVWYw2Wpea9fLqgzmlOhQ4sxZjgi3qZzpflr1XOzNTKPJotR9/GD3yYydv4Ym
QREfnYPXkgzI76vlyTdy11vVM7BRKTta/EoaSsNc9rMllMRXU9SsQAVquySnRwWKEhutPCdKear8
LqZL5ZH7k0+7Ru0N229i3HbLrkKDmgUpABdxKmZtti9Z26nR8g6U2plaA7oO1TIVF7lMpeu7+Ozm
3eiKZQ5Mc9G/JXHrpvvBgFa4W+wI1PhaTfJZRSyRnE5Oky/hlMT2hZsDkcfv0qj6zoCddqO3jYTi
0YEaY5ZNxPNIKPYVWyfDPEnS0bq3IZKrZ8bQrTS9lszNTsymn2ofDiPzSJ2Z2q8Gcsq6Mwl8ui/K
yuaiZokIypSxEOEitOHb6m7sDidd8+ZkYOn4lDepzgJRr6Prd2thzAS/Ej/vD23kXET0bZ6UvMag
V2rzbHpgLoDgxW2UNnutlgY6+1HYj7xkRMY7rMPaTiNvFOCaIafOX1EemF49mEW2T6bO+JTUWWYR
jK6Uqt/O9fJUY9+G8mPLPgnGQnRDCKowwSsaL7PwwS1AnKBB5Epf1XuS1R0zYz/a8zYQhDl1pIcu
UQHMTSzGQA57r9yrHQLJuUipAk9laXzHnZ4DFxj6HC8xDeaT3hKd4Wntsr1R5byZdhvdvdBgoxRB
iu3vV6uYS45SbK5xeMGEa/2WMOU+zCl06B7O5vHa0Qq79XAnUcugctfXO1OaheNHVGYdv0rixQAb
LPMvhMcVWApLAwerMOZ2DC1zXn6uEZP1la3jbYvWPIU6B6jkhynW/ALPtKrj/m94P4YqLn8pI3Mj
BIEhcT/V9kxcvZMqVexpsi8Lbyzx//sG1AvHq1XyZ/1JaXmA4EpmI5BTLpR9LaNy2oEOazcT8pri
dORmW36TSy5x1sA8Y4sviIkCrm8/Wg62tvNW1CIjubCCRogLYd3AwBInWT4XTu3ziaVwLDCYO96a
M8/6uF4TeCQiNrIA5xnODxB8OswWRXHZQqQwlIm3teRJJ2s1rLsam7lw5278rkfM9KcTDtcskP1s
6Q/RKIGvr6be51d1tdKw9+okaeQuhX5QBUkM3fHTSmp9Pu4MIpKynwKgd/00LAowsEiBSFPszdme
1v4LZ8pira9mMYxKHlYjYJXVQ5piZtWnfl5nPQona+giYO/4VjFwdYrWUXnJ9cLqPJP7V487tVlb
W/Vr8hx64pPXBad8WuCI/S60Si9Ub+gtADUGGzaM6KKrq7ApbSnDAkwIueJDvlnT43JoriO9yM4M
fgFSCPI2w3ndm7hVwGzFO2hezeg3ADcsbykpQxGf2UKz6mD6/+qzOILwoS/trVqiZQpNa7X2kKTU
IkxocMJ3HPkvAR+wfgl+QWdRxRZteQYTX+xjE4ihl5h65oayjLt7k5+t7JykUfboO6d5r5QDamOn
Y1OKe87KnV1ULvOnIhtM+3yZc+X7pLFK4iMWWh0Ua7Vibi3zTnPDNrOWjn5SPNzWRpmNO0RjmfTR
+45TWKxZfKbGrVadjgQyr1+6bkr6gDWjcb4VtdJhUqxF+jChBYTCng+sfqs7rW6Yj2Vn+PNIddSf
V+ncLgWQFuBdGfgOaFd5FMZLMia+oUfgioy00nA165P7OW5li3vXzqxzIDrTOaoZe/HoOSb3EoTD
fZZBlbjLSKJu9yZsp+tk6ZmxujYdNqcv2nlB3pS5U9wiY8tIs+teQJUsfZ16RRx2mlZn3G/HrELV
7JybSvbFs5aXUvhl348qFuzV2ugxYMICMxPL50I01U9mRP2urDQ5+BZ5HfF+NbJMeKgubBquqz37
VTUkz5vKwtyXuT4+QRkC76AkDuXNqJHNicyGJtqhgyue3Zp1nwC8DqwFOZXTzWLmTuFZhEr8ynQb
uP7c2GzdCUTMfy0OyxmA27a7UKcVW/2o6KzM9VD0nOEiuNhVlbAtnHpDNGHBihAqOfWiwNAyI/Ny
7J8mhJiV/LU+zafv9Wp9i0iP8dUifrDwQe/6crtw0x56NzDl+Dy0DTiIaOYnR8V0rYkF6o4zPjWD
mwYUm7JLEPxcwBZ6icvTiiDbJXzrdw0wnOcotfTxNLHHKnDE2IZ2mXQd8xFydZ+lsN9L6v9QDoQS
Znmss0Nu1/LnWEztN9zdtwsHoQSLN7sjr0HKKTxZ5eZ+mtoqyNR+DdQubR0vsXX5f9k7k+W4kS3b
/krZnSMfOkdjVvUGQHRkkBTFRqQ0cZMoCX0POJqvfwu6WfbEoIxhWeOa3byZEgKd4/g5e6+99rlg
A1CPs5dRCXjKOJV3xejpM99VQCieJJ889eLNOE/Gg61H09WStTUU1Nm79uDe7Ehr9T/5DCCPPjVC
2LnlNAeDPmoPdVJqnws7K+9BKWi7xGzth9Yc1UflFSY+WD/5UsYFXSCB/RuUXMrudb1t7aZevOUy
pr7fJxLHMQuW+xR53Xhf+GIJpbmoG1tgfcbyTFFFTnPgiOJhmcqDMdQFgpV+uTKVo0IIGEUfxAu2
a8hlcAHqYQiVl9pPSZMnB6Mq0ueFL8hW6zM/tGFchUJO3rWj0Srh2TQBQWlA6sIqm+87l+9hDHrn
cpyT/iKmgx1MPTz+JT+6pb3v3RmwmC37oJR2xaeQVp/vgPKD/JQHKBfMJ50t9gF4Travqsn8vBCj
TAcwTz+VJaEXgRPp7oclXtSunbAlz7J8nDWn5LdnySabnfYobf9SYxrzE6JeczGq5Nkv7PjG0gle
r229C2viSQg9E9pTrFvN1dyK8gG2ZX83a/3s7JQtyTlrRlM/2PkM3pZH0VqUtbMy97Niuxkss37B
mKl6agfauktepluzB004q6Y7sgkl8ZEAGf9z0qRuvLMnCYaz853ALlrvsERptJnh3l0g2HOOeVcs
Pz1Psw5Zs0KGMzPZ+Gyjl1H/4tSOdpf7mTyQRawd0yRODnit0KxDOUlDY4puq150t3ZuJA9J4nRQ
F4bsGmO1dkFfYjrMbs1apuYfA0qNHYJ4IxCpMzzTjyq2Nai2QHpd9iKzaLmsGDte5aL6WlJ7sbOw
3AC0i73p1Jwcx6JMvmoRFnVkv+ZlqcGVbCQdh2B2HK4xNC8Uso3apZSUeShtLbcCQddpl7KpD4Bc
ywukWB8Xv/WPtsJEhl+/bANQbDzAZTaa29iBjVLTs73Uy1K7rCEsq3zEcu9UGemn4pMtLe128Ywp
KDu7Pgo91nkel6l6cuLavXEd844Fw/1RpDbfBieybt1M/uzt7gkH5PyV7QdsikLkFTkDfgw1xkux
vGZpd28uRY8lIWkPlj7e5uVg8d6wqAYzVibUxo51ixyDssvux89gcJJgWtgBT4NM5hCeawftKLOM
OCxqlNDgaKJK8pTDkzCsOYvZRNEnC+ehq1Vomj3Jr6VtLIe8bvhkJ1PWU6FDwW/3rd4p6A5aOdzF
ZeVs2Iwad9DW9WnLzxcttme6CptBDtkc2E2uaaxbTXc3jYKq1SOf7+hUNG6DerSt51oU1RJoEeAP
FNnFLrZBAu4yu4KusgxOejMBdx8C2kO5DLwGdOaaeZSl2FXJBADCBbOKF772XgyW2IxXzxH72R/M
fJ8rmKsQETPqLfCNOgvIUAJCSeySluwY0+2Jfa3wg4RnCGCCNur2zi5iGsWiTUH7kEOS1mECZce4
yEpvHEi/4uIF2jxpfIljbP/QoGJVbZw6d281maxJzwvZVUHmWfNnMBOYbNPUkWaQw2l5AgVgAPAq
DAdEV2r2feDpYryu7MadQ3iF/ve20ojE7vv+NlfFCMJLswGOKVbtl1JLvGzDt62wdn1LTB+1P0i9
0AOp120Tp7IfS/LomxBNZZJtoAu1fJioLevrgTYKcTw90MidYkvkb7o5b9ItpKnuvlQVECcfPYYb
8PXteRSY232FaZXaTCJb1wr6EbId+tle0BAby4w+lBF54mM/2/K67wygjiVDJwmzNB1BBtaGxpoe
DTScnKZ+dPuZvnEJ4+3JFtnE97adk2hjU4r9HNpMpHBPVf21yoDmXUygsNF543F1rzVr3TTPbu+t
6ElZoSa2Mz40ZrkCUuGducNmlk3zuVYe51DMdE19RecoYKXl6plRbcMjrDCkheZU1w1U7MwDopp7
d0uj/HZXpJJUwNQhi3vjTuzFNy6hffpFo6ixERy04y6dMiYVc9un6c4YFEtkApu8IdIAINreLz2n
vTTzVi/2ld5ph1mKz5YoIKuKPEqz7UgbtkePnM9NOM+tWg4DLKN+m7Nuf3Jgpv+IUr484ew05Z2X
JF18ZVLUpRs2sYZJzyf3vteMJtU2cnudRzCK5V0lleeGmgkmkqYfap2tllhyCW22W4+5knSyeQBT
tn2goOItSi+4IRqN4iYYo0yB/u7tlreTOJVs50lfXcPSYEPmqzWtoAbV10BGLpFSmjSQvLCrdY/d
Y+EO5gMIKEgHaZpl/XbIC7O7MGi6XZdzVA/3+gKPaa9VvFJsQxrUsFswSGa88xJ9BCJXVgqMCJFc
yUYHjiI2yVLDwZ1KP/FA3Y3a0WW38j1lgDPii5ohOhptWuqbGXnITZOV6VdcUCkouCSeP4ASYQEc
HH3A2ETCe7OVtuhvhtgtk01s5RpPZFwYD2pwI3ffDwR9bJD0QQHLaxS6oQ1sew5Uy5bssoGdhGi1
ice6dwJDkv63rSFt2489E6DsY9t0ZXONb79y7DA283yhfMuZAnvWKH82c87mZ/GLKglkUetOEBVw
p9eG9jA/en2u5duStY5+reNCGmQ3ld5WQ65TGDf5ZAWNb47Npo8Ge9z6zpjL62YWgNxoiwrkNtLx
u31ZZwDKAqT0JsqsuhsHOH3j0hPVlw5+dQsyiS2ZrQDch8VSZPXtnBmtca2DGoCvpvqKXUnRDjq9
cSsb9kDAFraiY8N1AjwOn3FSPih/uhK99jTTHlSbgeQBfHsVKrQykJiG9E8TnnYhduQmDBNGNDed
Lmlkqv626xDjblnyTXUvOo991XYwLY07WRRJ6uxJHWybBwBQdsGTo43jRzlbevSTTABAZDGisPrS
mwTaPhaWpr0ffWAxgMPS2P9WxVbtxGQ9pdZQQG+yNbEXTIZwc1PlEqJXGk5dBrx5CcHK9PyqIvDr
WJEErxdMkYxgqoexAnG0VPUMapiB9c++s6dvmWCnFrIdm2jT6TPwPftS1fmUX9Ce6f3H3GLgxUpW
aItWh0SDOw3E46jRaJXnndE5j/6UWdMH0Kuuf5fkJs0fcrgUFREZ5XPEbNjG93cxg1IVW4iwWfFM
/zwft1psd+SqN0bqUWuD7RTZjVOgqqr3jCutZU8QV5sdKpNuURhpjcYWUowKxtziz5NDnVcybYLV
13VYN91SpM0e6hcOQN1tNfdylFLT6sCarVr6G0rAqPhUkD817N0G+BuoOj7l2t1oJrGWBfh5tOkR
4XEaNxsdOkyhhe3sV+O+k6Lyb4u0n+ejrPwkOjps8pMgGpRNZh6TgmTT1KrFR9nSs8kOWt729R3T
KWnuRJkJdZM7ZsUgHmpW7V1mEtsI1GDQtOWHuq/chhRGhl33MxF1heBzN2l1/e+x8P+6FP+1qlP/
z//9z38bgd6YFAFuU/b+x9fy+38cfrTLj6gCjvb1d9vi+uf/7Vo0/L8w0CLGwUGDypB89P92LRri
r1Vuj4KD1r2D9IE/U5LcHv/Xv2zxl7mm2OsWkv/VVoEYq6uGX//K/Es4zD49JJEmwkhU8//9O/+2
73Un//y7ne/fRJvf5qgmg2jcE8gdGLQTuCtOFArTsC6hyk5DW7XdQlVqS43lNveuDX2BY8ni1X0G
B8pWfBERZZjXUkMC/40mOpFTP1LqA6RaNnY3jF+jfjQeu9hVfGtJFRFUIS1IuWkZXaCFihJnO3n9
VAYo2RrvArDtOGxMNfnTZuoKYFp0x7v2BthbKRnFA/zQjZyExV45ctoOKs/jwMm0/JOG0kUGyN3h
3fKSunbA9s+6dE3obVugsey7gbk9tZj3rlp/8I3AyD1xz7zP4fQYwMZBtUzFhcxZwrZSuCP/B2zU
g5EoM0Uy5uuX3uyN7XXvF96y55vcHj0FXi1QXu5QOAztMbFzn66bb1wnMylTDOD5ay0mFjfjAMIs
mSmlQ0DidRGglmUwSppis++Zlmz59dmzjKL2mBcV5XxDszsLk2wUwHmWmR12RWeMAsNKm7sWBNzP
jngXecyB0VWbJgMHtvGLhJaJNeatt21U50MBtjtdXmVg2VQ4C11ujUbP/RDvFL5ll+CZLyPKIhLC
e9f/YMWZiKFHjsIHxppH1xq16xdkPh4wMLdUL6TAuC8aMznohXTEjr3wp3xD0KZ7iGTq+YHlUdlD
NpTxo6uxTQlGOhyrHSHLbgqv6G86s8PtanqEHIVuLHnKYq8fSWkmeenKyWr5xQS0N1P9JeYns6VI
zChyBE3svCUTxGXnw8UfoGdn5UAFUdgJCMqVIsx7UT+mbhF9K2M+7cEANdYLmqJYngqvhaJPpEuh
bd3Z/nVoXQconJWZCrAoilsCMgrEPzV7x03p5O60i+zWlEfHYZODga9q3a0nHeOYzkwsg7pNGDrW
aRobQGqRCqjF5qc1lG58CXxwgnSvETrMzfCNxuDInhQrfDLp/c0EFjQPChUZVwugbSps4ch78J1U
FYqPjBHkMi0VLcacMRnfuOJ5VAJwngaan8GcU+4jWS23VPs0f6xsdL90EfLUcJm6luK0LPjwLl4X
32u4NvgAJLP3kqRKe/JYBSBUakr7yk+aP5auKdVBzC29QM1hdg+wcMyOtQRYeG2xlWdGqAHc3VR5
G/mbKXKMT6JxHXzwqusfzDEuFEznpfVCoamqY5DsDAxsENQUG2DFaXPjj9NEaiSKzO96Dtoy9H1t
uc0yv3xKptx88WXR/ihHCwBlWhdctjn72JXj+FwIY3xmwJHdWWNszXsiEcopZHpRAxVXmacHpiG9
O6nouAbSZboIu3yKigBWqgP3L/daP6Sk7cHbefn40U+ICwlm8qxDl8qztYb6Sev65SXu3MylBZe0
Gb9Tr92AmiB68CfRUEDStbrsOxJ8Nl5T2t8hqNqfjV4tTG2SNl/4u0fmI61qoy3Q44oeNBZF4l+j
zP9IAwB3q6xHiw6gBIQcqMm1mr1vDGWQJ7a801nCuCuSGmdSkm641mTSDXJoyN22nfpmvuJtFbzX
bj39oO+Xf1xGOdO51bXe2Whx6Vyhf594zcwGvHu6ZOMLXwmt3IiKOSFqWrM+aj7bjpBXwE1C0yFM
favROnnqyAYgNwJBAA3qGSIqrYIpqQCQxrOAr27B+deoQjEILmDAbxgFlC/ofNAKrX3vj9KPS3Qx
ohJ3ptvoPzrqM+JYl4XpDK5HvgVLv5hNMKzEw00CmzO7dL0snkK3lqkWxgnVZlDqgD6Bxadk/Pi1
L1jRCcM+dC4zljARuM2COIrMT3htc3cfoy23D6UVefekyZDEUNATEDvN0/UbHqzCD8H4pfXHJpFO
ipWFmxSCVKcBCFQWEHhUiPR+qZc8p3m/aNqj42v857SPbCj1WtMbW9dkI3yMfBHVGxScvkZ17blf
/JFcaUIq4MwAfXR7d6fRF7/RnWy5q2COIvUEQAls1HWmb0NZ5k/OYFfDoaqkSx+SIKOgJIjlpY+T
8YPi7jVHUSIKYHDzIdaHUm1bZCprjxtK6kYOcXyG3nKijuKrDtrUW+VlvqB1dip8tUsaQ2DE4eX1
aXdLPAqBmgNqW8QF0dZMS7HJ2ZYc5xRM6q9K6H9rwn9h0nivKLz+mn+du+RVGfjrj/xdB1IIYprx
XIGY7e+SbvzR9f/1L58K0V7dzhDOQEb6q3747zrQ/QvdMg+7S/KGKQiARIz9dx2o/4VxBB8q5naB
zZ2EKeufFIKrvvG3MpC05/VZwcpOU1Mn0elETpfZi3JKVYPxGpb64IkE0EvkMMuVMj38dln+rkF/
rzn/dCiugCAbxiZg8dQLXTZ26XSATNFDDPaBtsKzMen6dqbzcEYqvaqGT09qzfyitEbki374tUYw
zvIKeH3U7XV7oT9Hl3/vqaTeuprb7ciRMO+0ZWiuctXWz/lgZ4/vn+hJIqv766LiOfNQnqPYF/qJ
qnkpOmHWo96xN9QmIJ1Dt1MzThg3s+SjAOa7X2STvqjMTC9dorePjc4nm05EdUaVeRLK89+/5FdG
2BpffCp4btTAmMnk9hK4BI29X+r+o+fEM1Nlp7jQmEWglHTq+Bgz8uM7XhbXpYzjOznq61RojtWm
7mX/kDkl3Q1mjRsdgcGnWWTuQY20qt6/cie61fXCreJRUnhW/wa/9/WNE1OSZ+kE6cCfW8kYV1VD
0Ht9Hzrp5F5WbjY/vH/APzyTiJYt3BloODEKnjz+SWb6Ux9xwGHx5a40vWhLjo9zlFpvnLkXpv32
qeQFW02QFhaiNywABKckfA0tT4Uu6TEUPZ1FSPuqxz1SFc+u65ZbJ0XTEli+gSRyahfvPrd6YiQL
Yj4+ZNTTC2ClogeUFTnR08KsDzqrNPwtPD72bIbV25dOmvU7kDiLxSSLbd4WlZUkiyDNFhP2kdsW
Z07s7TV0MamvLtfV4Qk/5fVNKwkUQEAmu33WJTKgR6VCO0VMK2lSn5FPrwrw1y82h3Isl4IMqbEt
2B6/Ev9qirARJOl7P1HazWBDBw+MMlGoJjz3Q+yIGGWeEmeWkz+cILknJDqzkuAdOFVTx3OfYBtO
+z0t4gxFoTMAwey60DaGczixN8+IT7OAFjLbfPAsZDK+PsGyTRYed9Xu50kfL7tJ4DazK+vMHfvT
UWhO4OwwQdoBwXh9lJp52jCVXrMvk9p88KXwDnLkNM/crRNGKqsPWnBeYpwdxmqKPzWqtwayj7TR
m73XeTK9sFot+45KeR6D2GrVFzGr+rvM5t7ejFz5NiT9FAEAHBWN8BzT9rLrdIiYOpD4NgDK7aam
PvcT39zb9TOKE9r0eHaJijx5eElca1gDjXI/EDUMUN4tV926/Y0QJnFYFsoktDTOxmL6vSkUNHOu
qnvIPHPcOMNgXBbGZANCqdglV5F3BipwuhxS0OJrYG4F2NsCVrL++N+07gaynUqLx3Kv2Ysepm13
V6n6yht51Sm6tTOP+ZvP1no4j4LEQpqMkvrUl+oPvVHgOyz3DKu3rlGLUFnDo62KT2027zxSUxly
oiLHprJrF+M4teLjP1uOf/0CGD7YstDTYNp+fcKOSBK9adj70l8vtuThFXs0Js6GNdDYv3+oP1xb
PjK8Y9TMayDzSY3Q5Q2TddMr9okjQsdGF8Mgggmlao9m07hnru1JXY5UyXA8SjYuKywdcVpmVa0q
XSaY+d5w06ILbG1C8j8YJrBpr2hue1pOB73D7rBNTYbG75/qnw4OBI07KuguYgh5fVU9jywQRk85
nXCS2Tjv2dykrjIvzcJytqRNdmFlDsbX0VnoLr1/7NMVmxPHaYzDa322INScLDXRLG2lG02+XxpP
XBtOnO2UB2yXnHGaY1Uyf0pSsz3zGL05KKYxgR6Ofgh7IYS9r0+4NJgms7839+loqIPiod4tPFa8
OeUPmXVM7qJJzNv3z/TNVeageEDJPXVpufMMvz6oJMQWFbJu7qc+9a7a1ksOrRjMA6On9DDD/9mn
GFZeRnJX/plVz2PpAn8IJ4pWMy1n9+RRHpvUX+rOM/cZ+S9BwRt8JfrWPOPgXS/a799ejkJEPF0d
HXmUR0f79fmZhYKt5cXW3os6/BYor7Yas9szV/EUmrGeDDSm1U3Jx0OnFnx9GNhk6eSgMdtrnWx2
xL6jaCiNeuMSktaSRAQrY8hnpC5zWV+AkDCOnZkPpPX0+r7Q+/zGdSXDwvfv7XrQV+cufpmN+Dw4
usNu7OQp1mbNKEgFMvdt0XQsj1W0qSe8PJneXLx/pDdXea19Wez59uO7pN3/+vShCg3I2WJzH5tu
dcxNPb6w0lnt3j/Km8XPIWPVsrEo+ryciMZeHyUp2PUx9TWRepId3vkEUepJEu3bwbQPvXLbM8d7
c1bQHAA12qx/bIIhGr0+HvVOkyx4SkCiG9nBMRpcxjWpjO+f1Zs3kKNAc6BWgwoJfP5k95CqMhoA
P+Z75pKIyRfCBpuuQC+Zek5y6XRRe2lHeGc3ElHT5v1jr3/3qyeEY7PYsOfzcANTT5ycIb75cXSm
fC86RQYsGEGmCakRUZpW1niRkUiCvQcFSZiYedQHYIKK2/d/wtubun7J1oWPJRuX0cmj09uABDFZ
5PuMSuSjx9g/rCWKntYjP24cRvMMd+TNKsspY9XkbCEr8UCtN/236iSpHU8r6DbvC7Lnd9JEjtMY
sXPvETSyywnJO0xtfC4j+M2b+OugQGzWHheOzZO1znYxPBBEl+9nrxPoHmol+KINuQitSmvOXNFT
vhnWoPUU///RTspxsLP8jKrL9430K6C+S2d8H5gjh71W158qx8UF0sXT/JkCuJ3D0Rnq9ALNTHb4
p7fWXJNFoAyAGqX3s9763y61igtTo2QY97U9B0Xm+aGYmVYrzBVbHBnb94/29m1dXyPG3R5rkeCD
dnI0S5/nsacFL5PB3ZV0zvdDYXhn3pg3uwPUGTYvLO58F/eteYo1KM2UOFRbU/segJ4K0bb6O7ue
1bfJoxhHjOhmtCBEWh/yofSSzeiN8ddsKeXR7mzt0TSwR5K4uOBVLPSM7cM/vQpsZvmsAsXALI5l
/PVVaIe8JUu9K/ZmzqX2usXbqXQ8x3B98xKxl2XYS+GLu5oC6eSrajcewpWao/QeYZUI4mP6+2sE
4uw2Yd86nwxtMM58zd7cX5cVn2Y3tGOgEu4K5v39aZpIdhnLmoAKNMftcyJFedO5SPr+4fVbjwIP
jZoE0CKv6uujALVi80LG2x6BsX8hiCHdOaXtnKl93l4/Yy16WPV/8XROjfasBLE+NToCHA3nj8bg
lZ3cbN60giWf6qL/sDRZ8U8fDdZ3MihY9/gfQGFOygG56l60iq5Rb9C9KfJyxsNnLGdekD/cJnbN
pKnAT2X9cE8+mrmTaJgVtH6PBGppmAYhxJdG6t69f5/erKgscPBnVzAC76Fnnqyoo4r6uCVdllrA
0zYIFYew8cWwuuya3fuHentGEPJA+XIuBOCx4X79SHjTwDRQug18KtHt8lg4W6fSXv4HB0FKTTPN
QE102vxV+NY8dMHNflSWt/XmWF75kVRntuZ/OhWWh5XxsPJKT4lAOIKx5SDR3xc+Ob4xhu/9xH7z
zEbm7b1BPyLWnRvTacFb9PqCxalQ4P1oAORy8I401TNkBa66GVTbnHkM3p4QTGD2howhBB2A09aa
oVlzHHkl2UdGOx/zNpseZm3Rz5S369LyqkxaJxdsy9jf21y+009LLEVDI81VBF5MBb56Ikpx9chL
aUTjXULa9Znl4U1J6PJasLYCS7TgV5yWhISyM6sfYj6cuir2rWxdQr+lTaI7VtVLbfL8y8J1VgVz
MZwpj97eu1eHfrMrM2dRzgAI9nFXxzi4ZbtBimfgrUVM8f4j//aqgk+Bzwi8ibb5m4fREVkpimhd
KVynujK7wvgS5cP0wygX+0DCLj7Z9w/4dtWFmwYp1GCTwrp7usHWRuJtMaL3NE8W59JpUd3hkPLd
rYWwGd+CXuAsKM5RfSzvD9fUAcHFG8cWcaV2vH4fEmmXulkSngqE1UGjlLVesbXNrP/ewPboA62u
atQ0srLFNtUm87lJoukH2a7Jt6LsiRh0+5akOPhrNgrMEh8/EssURWDKo5qGHebcG/bPKkH/3LlY
QTD1IYd1bM0Po1HkWSicgfRNi9qFwG47McK2NBpst15WXWSTyLawNWyUI8CHPqX4ywIzEk+67BCl
+12udkXnYftpIzQMeLbY14pk1JGBZKTfbX1lWw+Zx+Qa19aSFGEkTUSHZOpVJB5je8eQjkJHYu1Z
RvsKpY8wDg0edTecazO5tTt9uBtsa+xCTV/KF1S244WvaECEGDG69DgpMRQfm6jEYFA644i1gvrn
tmLzNmyqSkS3tlEkKKAHfbCO/dwu+wTHZLQ10DI9gypHlw4gDFXVohT49woZwU1u+JkfcNoWQJo8
kag4MgtZRWxMyB7LMcm1TamTG7dZuebp1doLazepRdztIe/muL5useAI7J/YoPkANd7XoUYDHhRu
3udtAHqagHe7azBIRW1PtOdoR/nnwS77Y+ONdFxszFvLIVrc9sOCQKjbDSOBxTvfXOwHADkdpkdv
yj5Z6aB9RSJs/bDoZBR7g+3ZxSz7HuNdDhpk2zIUGwPm9TXC7wK3tt2IMt+aSe+tGnI3z3eWEzvP
mpzm4qdLrqQtQzNZUAG70ARDgSq4+arXPgbzwBo078VJDUaMU21Yu8HNC0Rgk5frZBKiOb/gnfX7
cGaz2odFq3zGCqnKjEs4Db632ryr9jtqumZGbNNr9j6aSrsP2tHJrU009f2HFiq/QkqemddLZs12
kKWWGwUAutvooINUkFeqH8kdrhKiMjZGP6RTkDAA9YLeAKEcoJlG4DQ5s3WvpyLBH1BZxkcdCVAf
mGmRTIFqkvnZnDO9CiISHG/sQer3s5HHwDTNLkHWWhbqPmKhQKBXZFgb5ND3487JclQZZp2sFzfh
a4nFzC9tlLVR+z0iMfhLrVfa9zhHnkRc0CObBEwyE/GJJHJaW4fsYBV0Y7x8HMh99oNGpB7edb1y
rsp2KXeO7WJXNItqsA4yF82j0RIoyUUXXREkc+LcDfB3HHobhtzbwp2WnUbYOKSBmDSBgI/O7AYW
s7L7Fl23xzWb6yvslz4uAxzE85aaQZYBckQv34zJ0GFF1fPpIqOAcVAMRVgd52GOULmZFc6BqIHD
3mGNfOBJS2+zCF5BCMJmGIJaVfQcKnYRX7M2lcA/Op6qcAIt/4X0cSznbWXMtxhCBKahTk+d0HDH
hKUpEvER3pOadxH2YlweWavnaJ+8uMIgGJl4L70mrXc+ir7HGKeRtdHxizx30qxfusXE3efigL+w
I+Ic0TtXNkbAqhCsV1FGEKrb2nLvErga8yTMKkaNaM4f+slMkz26PnfaGDq5a01TYljMnYXkocZM
bB4T1Uf+1vQT39krp3XarVEQVEQEJ/ES9xBhCg/9jIXtwy2HRgvGpTUeMfU2cBwQSgENsAt/m8M1
VDtMJiiUFpQQHYhmGkVc3Qm8jdcNCy22aFLXPL6gEBEejXVAt0+KS97XeTxOzEKfzErrXwB82uDk
wLd8c5MMx7A/Ocs98bgN0vVUtU82yr0xyJsuIzt1wjAXKDxxP3TJb+CViNJ253M3tTAXS7/Jaist
GKqK9iXhLFykmSQro7IuaOgM8yzybYZdOsM6kXbYNInAeZiTpM4Dk0ev3KhYb5YN9qKWyPl40OtN
y3syBOgR9Occd7V1kxhTRsDkPEb2JnaV425TRQ9lMw14xwNpxHXHLNPKbxHeF2aopiq56VHNO5sJ
HVUfJm1TgeWnQXEc4c86uGo1PmGmlzbO9ZQYgCDIa+7N1QyO3VX3CBk/IIuV8gNey6LcmiNk1aCX
LMShVY/0WQE7Qyyyesu8JMDYuHOM2X1Zct8iahiHVRboeSay3djF/UrSMdzusYCqPD9YhaNmzBsR
z9RgdITuWH70iZUdqZjeygFNCdC/u46tdhumfSdjhnnSUuQVU2GHdDGMK7vDYxWORRxlYTuxtIQR
QQ4Zk+6JNa5IevOnHWEl2liEFF90GR+1ba3XuQEXbelAh/sK/X8UdQW+5ImxZOg7cfW9y+kibIlC
No2j3cPmDqdJajzpS2x/qwUSzJU/WCS3eq/rT/S+S3fn57lmhFNWFdaxQhORHsDvl8Ou5iuPiwPb
mH5twb4nsTgi5vgqLq1iOYCM189xvP5QZ60zG6Rn9LuQ8Zmv6x3Dakz0jqph8oyzB0iNcd90Pc8x
jb29bS85ztB8HP8ZU3XFeJFHgnhmBdfRRj3ZEU5FxQKlrUgRGHQI43Q3FP7ZlMc3Gw7mrasoCo0T
bSbvTWkusK1mptsd9HI0kHmwuhz4j3EpvV+r/trAvtpzMNyzBWstyhLb4JReX8TVtjrPeYHZM2kw
3nRjkT+jCVbHNsO2FqYshc9Lgikx0B12w4ept+CyoN+ZHgaLCIxw8qPlTmAHHDDe6aWzlQmIp4NV
wLy6neHeeDs7J5cct6ASX8t4XUnfP4e3vbJ1rKyvejD0fYzTTlrblaU0mAppc+g10d6DTIrircXb
qNimF+Yl3OZoNeXHyEYgM3TpLgZJ9kmwpGgbRyEjp3Dk76W0SDGbNFDDhjN7kF9do98us2/oDPl+
pVCsG4I3wSuThk3dlr514agakZeZ5vMDTIPqhzNY0XcrSlfTaLm6hzAl1NlmGVb4cTPVcxr2cCyb
gGayZmx5C+RHO47w60sK2iLkXZ/NMxf015tz+mtp7kJSILqCd+xkJzFghCx1KKEXa3TsNWVD4TIO
beMxqBvbkGHW0NUOGBWC9Op1VNqU9NVwgZh2fOh6WkIbe6op4ksmGujYUTYhKu0973quYZts8B4D
hM2s3P3Waoi5MUf604dyrmuYEalPefj+A3LyMv26+L8mZj4TfB8i6etn3CfSuiqbyr7ohRz2wmmn
S60frTP9m5Pt16+jMMTmQUS3iAj3pFkpSl/EdlM74Omove0R1IyrsvjC88dzYoQ/HIo9rUACQDdi
VYW9PiGlYaGdksi5kCOjI2T/Fs3ejunhpbB5vN+/en88GC098I9sad8oE1WjDOAUhXNBB8IM02E0
9trc8hUW6bk50R8PxVmhYHJMpqjrv/+tkz/rzMPnqncuPBNEymhP+oZw9wqJeRqf6VKedAXWuyXw
CTHecyGo8li8PlTdAJlbGte+GKSbPS5kfGByMbU5iJAFw86DzPP+ZTxptvz7gED8kTeg0uKj9fqA
1JfgcehZXUz5/MyuZIsz81FjGN716c9xYoXyZ3DZ/5ODCgy8a2oQ6qyTg7a+lyNtFBdS9+L/x96Z
LNmJdFn3XWrOZ4DTTi/cLvpWodAEC0VIOD1OD09fC1X9ZoqrMIXpH9cg09IsU8kFHG/O3mftc7W0
w1Z2wt+mcnS2faxxaEx0fYT+bH3mC/vgowNEiiWMJltwxr/Ml7+9Sx+21Qzh3z6OGePE6Vo4jba7
fHKDf46YtQLsrE5fesLQCN7f4DBorotFdzmW0XqMwIT/vFa0AsnG7JPv4M8bEsyEhC6t3wBy9sng
jC0AOGOiTRhDqUZYqdXsvG54+vsL++B+6Dajng3pdbUyn9zPvCR5bbZWd+yyurySNQkYOX+/bjuh
PrGTnpoJGJHCXQMEsIIgVHLJ988u0q0MSI7XH4e0k2dRXBlnZa6sb03VaWdTq003LjQ07PxDtfX8
2D/klt8/+ET5HbvJ6Q7Ip/Y/fyQ82xWpiy2GXc9puT3GQzgYc9QcC/rZaJ3VjK+lo/WXJLpANljc
5QwDQH6eZ579zwMJVQ+tBPo/P0CcivAxSWWim+vhyIltgmmi+jNOHyCe4Dbu//6O/xxI+J65yC+F
FivvOjX99mXQmm5nhtfDMZ1MDtTYPELOr5/Npb/SZ94v4oCtEJ7xrq/em9OdXet3NDEpvn0a++3L
OK6TwHE0SBBpN4Gsns0jogcYtto1X51miLZ+1AHxWvrqTPf7LBgNmEtUxAx4Z1ILpT0mj9MolgBW
l9zZoo32S23Um9JJVKDBTtoa+spa+/vD+vODWHn4Ju0BlMbxvpzsTynoJ1IXQF/bxtEfYXFQ4+lS
Hw6ET+/R3691upHki8A6S5wUFhOdGcs6WcJHlbegL21xlBj1k72tIgA5SyPM7iwyB/kyJL32bfZc
QCWRqPJrkMy5Qb/PzFGDiIUe9DTbTLbKLC0/UYjgpfz9F34wdCjUr3ohxWwqHifTA+l9abpQTzpa
farCWuQigNJdHv79Kh7aJNVAnMQ4mk4GaMF+01un7ky20HnySIR20X/mMfzzXmxL51tn/sHCiUb5
/irpVHsNJmFxbAbvGw4CFN6SMLbPwtD+HEBsW36x4bkT1OSTAbQ0vjE4SyyOVdrqDxxqaf+r7eSg
+src/utz41KIQyxI2LMQi97fEZifiYo451z8AcPRTo15h1nps4CUj26IsCk+Ct1B2Pj13f82fTQr
gmQooGIXRmFfgf+cbmyIapRsVP+JxePPPQueLvZ8mPaQM7jc+xsiY4MeST8CSlOMZGA0XuUCcBLT
wbJkd0Wn6kzTf18rBdOv7D4Z6x/cJw0qjHX88+wgTjti8Ol0pqzYtSedry7KIYeEYuvzmdPbn+1V
PrrUasbmuEMl7I/NIEHJFo0uFve5UGMVRgPmWVrUwLPK+PcxwnbM42rrXwiX7x+pq0zCKuvYPGJB
Tw8GXZNBrcX/H2OEcEoTOj5+J5wqJ0UKgNiWiCZLHOOyz3fcXASwWB9CM4HM8c+DnkuBUWLhJC3y
VOs1oVq6PVuNIwgVatouzFRwH9Mnm68P3hClFtyylK6pU4iTx2bRuNz4Zc6gp8fhihLlAiuo7u+Y
yz/TC9dtz/t1c63q/ApeWMXl05NBKf2JDsTOPPbOmN4mqAjZZoaeJI6TU8QH32qmx6QaNP2TE8mH
111NIas/jx7rdb787bvW8yXjjN+Yx7KWzw2SyUYb0r0/+d8tC+6ePngPf39zHz5TojcpnWF2BLbw
/oKTbfW+G6UmiwnMF+rVFBzwsm/rMfv3KzEa13PAOu5pwXx/pWHs8zallfsIxNW4VbavNi1IpWtK
xf9oz4JUhEoPZn/1lINIPc2+dEcgYUQJc6kxnjAVL+1l6y/aJxPjH+9qvQpGX74troMD6/0NeQ19
sjBE2CiUMEbh5av6pnM1bWtbpXA2OQqYzUlS5s9/f2WnXQgUHvkIUGTWgyvHuTW4+/dBYpi5W5SD
rI7dMLjDJsMzDq2vHB4hEjT9NoOGQw1+MNIDyIcYZppeie7ck0NMNbsEJLv9+w9ax8i7j4XDM31p
dMqwZabqcfJdVkxyur/05XFQ+RJUgM0fxknon7gF1sd5ehVMK7SC4hJB2F5fx2+fhjZFthNDCTzm
wo+AACTdYZ6qaGfE6WOeTvonk80HN8UyQPnV+dV4euq98+ZpIFBmKY4rRzhsa9HvchUZn3zvxGb/
sb5SXmP3Y9BjqlMDOz2BeU5hpBHJSweFy+9LGxXIXVLX+x/9kKkfqCJLhd3IoQ0RyavtNoUFNyso
UHYg5Y/a15HdyONIB+dPe3KMItBBiDVBmYwTkAs/ddu9FJodAia2wP+D2ctC3x4Q9Gpp9PBGF11c
tnM1l2GWlO2dP6A4BmrMZRkskQ4BSldlfSYqwA1BXVtoNJmcVxpRIhv++GRK+CC0nJUbP5YFtCcy
WOGtLsqMYCxM88vktugjSaul+rYq+0gFDWAOFGdk5BegV3N07kZLJLaESA09SEhJzdnXIuPNBnad
bdte1l/inHYU6HYUWDdDlIuvpGjs4Q7O+qZsROftktybynAcZ/uuxjRJk3s7EVWBAd2mGkykdggC
o9iOqVjmO7C4Hf5Jz5Pw5OccgovZxyhRg2sN9zTCenKnJ64Ct2HrkBJmbILHxeKEvJ9lI+/KnoJx
yOZMQrEgHWWbjy37HxM16hV6dg4XwuNf97SwkGUgcTjnEc2IHYVQeB2zuiczQPQbmdRZGeK/cPEa
9EpcKlfLiUPEj6c2etrU921b0najGen0tMiqu7WJjnC3WpoC1m3iGTxJbTn1WxVby62MqglGfpH0
xrZwJwQwKJ4V5DMro7iNikwtFqQpYMNuyOaDJo1x2MiOhv/OjvMAKtN0KVK402Ha86NDj215wxHH
dp/92B1wGdCZM51lfgH3t2gwhYRsB/ILLZsLuavryL2fXM18FADd7DBru/7JH+0ZvnA3ms+ZleY/
og7LCsQIO/4WQx9xcGmkgPPiLHIYoIOrrV0KFb92oEGYazPLpRs5du6R1jND47HK7Es8LMabmY+c
yjCWedaWQvtwzekCsETuMKRBf6fsGGnkreClA4iFXwv3AzeLOxy0OfVeidHpz6VJGT4Ee7s4G8rF
OIZN6cNDG/QxiwD5G32xd0CCTJusniCxxIQYcAz2yfiAXAiCDRZiY35HB5qSbYN9oOUPkdEUJLMx
GGixtTrrosVZNrNdF+eTaCrw6+CQXrylVbfAc5KbaiAVk8PzBHI9negt3rYzlvGwFKV80okquDBM
8kZIDIm729mR6gljCM5DeO24buK+B1+alpNVb+LFmH+46eLL87muoIA0oPeOqJsDhHoqEeijZLv4
4MnG+Fkmuv1a+bGHemzq40+iMYoibKHoU9D3pRJB4WhAd+gUlV8131++m2mk3kowEreJmQ6PBWsv
rEItLZ+zKusuiezxjI2fqEkFcTK5Tz593E4IrJJW0xxwDtyNTqY/3CyG01xZemGCV1mWpziH24pI
aOEWqqYSS0vc+d5rQcBlsXWW2js6FXr/YZn05TXJG1wBupqqbCMoB9zMizO9jaXAs4Gmo17Bt1I1
IgAh21gGZLaqhHi+tUSjX8+mo8st6vZybycK9I5uIl9sjbGBsqvipXxr6UeQgWtrWb23xxgDQdkh
0QQ1QQIHzFyQIPVmlKB9W9Sho5t79BdWsdOI0OoKl18ezVBWnMGvAYlYbY0m3CcllJCsddFtadGc
+OfZuzYZ0Q3zp902AQX7bsFjZM3Xc2lUB0HiAElVs8ztcKKv9RaVHoxqgsvE3i0a93Meu4n3aoJ/
7DborJQAZssrxMbRc0aKaSu32A5xr4rtMizV0SfSYCG8N1PGAZggd7EsSr7FgqboDdhhPmbDZp8Q
UB1WdQC3iCZoU5RQh2rF/zzqbO/W9iuLKbxv4gaIaMT3TRr8ssPExFRtq0m+qDbRX0cvI8Rmgdl2
6ce6ne5nTVvfjTbOq4potSJUS0zkRtW2KkJNT8toW+O6NL/E0AaZvazFeVIjTpMDMgBZFb4+OE+a
x6cBbms0MBLAp/7ZtDnMK5slTaLaNTY5FouBxQRLQvns0XJ1rgpjyMO+Ir3kaEHzbkPQCksfaoTc
locGmv5rbrpgaznPiOdqLPM4cPoWG2Bq+N0aEJMb9gabznKVOrP7Mg9NleyHybC2ee5DoAN7iBIm
8S84mzLV2pcG7xBoqta2H+vM1r6ltPtBxY1t5+DESHXBPKbpj47AcCaaXsZlaOmZcg9YrOIfU5+o
r1MLFgzelJYiGgE+EMC0K6Q3ePyNFsx6OTxjDeEmOuTCOKRQZhhBokxo7YM7rTm6khChh1zB6D5Q
3xMaAGKtGMJ25gcGJticHCxS07h7bRpoz8XcsyB7epa6ptYFarnwHUJY4nEe9GPTkBSRBBXQPfPI
iaWDKeMqTwTVbPT6gzOCAzsQgpJlBFbG3tsEMhdkfyl5sXosBk7PnaY9pUXair2eDyAK0pmFLdA8
KDGMpSq6S0i13sxT5/6whnL6EdlxjDdL2ROAxdxtzcBDhCQDDPeVCqiGJOA30XWfKESYt2btTl/5
EfNXmh3mu8xS2U+cIf6PYcwZaB2Oi3OiHfghWuVV296ZRmbMXD5rOF9+GqO3jFQsVg1zTBKCEGH8
RD9G0L2PWSXsW7Rj73bpp5jdTVrp0JBrazzANsMvQ+mQ6oDfwKMIK6DvCChS2ADHCg3XZKc1OllY
dDJ8U2U/J5dJ1jb3zFK6u60Gp8dgViMMblUydRkw6X5566iBtXs8zkNFt35TAvQBVwhRzMpUtAdM
bOGSGWXd7wzll87emjPzik84GkPq2SkZUizpb/5QOnI/GrSMAMEqxke9gwkLHmIZjCC13PpG2Xny
LY1ifmVuiAjHpakyIPEU+ntafMfE2cws/l80Hz9n6E0Uy5weSFUwxaIY6bbAi7Vjcsnv0rYYL0pL
9K9Nh6tzZWJDihyLhufZJG0BMsufJqJZCi/SWefBuo6juYggGss2ZR+4fi0IR2wVS3wO9WZOIEtu
vLyNb5WyB3xCXe7ceIx9uckA5uoB5lK2mvqAWTBkS5gMO7MX/hDObp8yjNrVVLDaqO47InVo/XFs
MoOwgyU/e7b5+pGt63juKammgze0r/oUgwOzCPlik8J5rdfTed+y4XxoC0hmYWTjvtpMnl1dZSLB
ZMowcy+VbcEnm1MzcUPqZXofWh4Qo4DmTxEFizElV/AdBEW/vl9ifo9LQIVlqmj8Qr+i/KY3uX65
6Gn1fdC04Upj2/pm+LkwDvCjlzbMK7xeQZUbwKz8eYmqAIZbnsJr1nirSQElOhSpppxDm5v8dtev
rTcnWsyHGH93s1NWPZyl6excDaxz89ZdlHc1Rb2BITVLIbbhNejY32O5inYQ//sCM0/qf12MvEjO
mqzibQmPFTQcem1QIbUjYzwHXQWWvjFbJtlRk9rbDBo78F0KtXZV5OJMrczgUKVlPT5qTrzciz7u
cASAv4X0biyWtxl5IYDzOpcex7itDRYvk3c4OXF7nehieI10CTfYqwGz4iLp6kur0/E+WYNyHfJ1
bFy3/YjHMZgU2R8bCMk1ptrUStW2zlPikhLhy8NkROkFHlQTB2eCZyQoXD19zWxTe7ZwxrHlZV/H
qHypSuO+J5k2yGfzXMu7ZyXGg0pnYAoNf4vrKSRciuEuo3Zju81NbS872/K2Dhb5udN2M11Jj5ES
9Iov/Uzat1ANa7LKxxcaSS4bf+yfs75pthKTNJtA/ilv/XubncB1qqfmM15j4hOXGJ1x16eVd6vh
NINuGHtXdPfb22Zot5lbEbTQ3YqRJRBHMaz9fiDrhQoD1sNUndWjew9t0QntqdiNvqWCIuKbC/Dh
cIjS7AscXGdTk2z1ssPRHRVXwqU7uYmyHK42UUYYcwJ4Xis9zro2W4WbN3OGbwaBCVuXELyHQpMu
RzZ3PCObRb9JY9+/MXq3MzaemZzBbD1LXThtWmK5N73W97D4BLh84KxPnoWxrY4eBIf3MFHRcuH7
UXY3g3IPdfWiEWvRkZgyms5VWrdYzpLDwPy49oijuUEu0V9GpkQ77q/HJXuJTNy9NK1ssSmTMaQF
rmq2a9iGJ52jJk1g1+O16y6hU/V3enyJGThM0/g7qWKbLDvqRq/owBwfch0U45LXONsGM1jch4Zt
omYuAXu/oAdtMFLTjon8kEKAdH+kDEykWvJ1Wc7dAd7P4IKn1/J4p6Gjbzh+hJL4qlxeEJbjw6pZ
s8KISw8jn77SmldAPXNgLzB1N55LVNJsxO5uLkAkLmV2romi3XZG/ebOHC00BJ8LF2bNEys+XwLO
enNNsa05NztE0u3tfAoXxwHYFHWHUoIXZU0b/DVIUOU3aVZ/b0QGo7FPAiDM1k2i7ItCzsTvFEs4
a+6wdWjH2vuduivIdHvQSbQ6H/pW/96ruTvidiTMZ5EdwUV+WE5GRciiR/zKaN86tCeFhUZHSJrf
SUdo5w3w8EAU4tlgwxpILPZE01QN9Pbpkobw9lpXjf8KxvpFUIALDSe3twtn8oD8iktVDHuPdTbI
DTK6+ib5hgbQnMdqIkHGaw6OXt2bIr2bmRlwnZJQoZwj+J/vs5k8CPWlMNQbOY+7ThhnNSRE5XSh
Pxt7K/Hu8Onucz1+1L0lwo+JC21wOMUwK/hAOcJa8w9Fy7+q0aHrDbkk3zIpnn3L+iZz8SSoVJJc
BZJl48iYXn5QpRvctY/zRAsdQqRd1I+mFb+6bR2DVN/lTL2mQ95WnkWE1s/PEwDkW8RAehiqr7FW
z1f47qd7wrrccyMjLdFpicMGoZw5LuXkjM263R4bA5C5UbTzJhpqdScq/OWmSxRD7ZYHJmgU7zwj
88eOLeIPJ+8HRzrmFxssoyjisEq7nc3GZ2PVctd19Y7wzm9p4tewTH0iQ+w+umCnXL1ZieO/DZGX
3vPlg/XWMe7Rqfc14gi+m3xxmYv4ntwN9k6Et1xFTgXp3yJ2MIcMLbcJpPmMbf75pLlXk2kFAk/o
5FbfSqtNdp0sVBoob7lhWduJwruykvFAPKPeYxJL2nja2GVpHl0J1973JuPn5C/Jxh99/IZqJ8fx
mrHyfa4em5I6iCITJoZrOjXWY+eJ61iLXLw69QTMXK/Prek4pVbEaqkjCvRG75wZohJnvvWNcb6E
9D+IMqBBcGClpoxDG8ytAkWakd21qND2O+PMVK3jh3WSAoT1BGYcBb4gKuKZ5MFC9HvyP2OBbpKq
aWe25SEtmtJlpTF8dsA6sMRCp+YQWHlPdSwmezAj9SPOjy4wOydQStP1owcddgueSqZ3vj7lxaXe
pqZ2b+UkaYG97FtHf2Zaa93AaFyhHZu8yttrSeLEU4Wnmgc61a1zRbkw1XaEj5jtw1ySD0dOTa2O
PRWMfItdky7gKqKNY4+kBrkRWTWp6Px05fjaIHjQHwJA9HbI4TpyJKprwG91lHvl48ibaL4TvTgL
Ftg8Da1+TL5bZj1rO/44EznlsmjH+Qt4LCHEY7KVaUsDACEmI57AfhrlvoWbXu6yrKl+0NJKbAW+
HPOAd4SIkoxmCRCnDkte14Fe2A9l3X0xC5V890uRPBG31hOwooaR6gsV5a9LPLp3LAM0voyDVb1Q
VzFFQEllcki80I2HTqcDIxjJfhgueFCEshm5yAHtW3Z5Ay2Vd4aNx5qPuYm5NdT7Ko2vKYZGOXNb
1txLkLuwSKSE+yjH/Gi2fs/5VlVAwybKpZCCnTobdwSbja+R2yr+18uk0aVjTLbBR9bW9+ZYJFe9
49jbWK+ZxIp0ulqz0na+XqtnExtpfbBGulZ2soWpvqE9g1q81rHP3AwLX2Ag7Hk5byT+G0q7yzAC
6pfJK5Z6WoPmhGSJjfQM2bLiJy2b3b4vnzUiUgnksNZvYF68+ivv0cnCrut9+kdEMuDIXIT6Tlok
QZFt5rkZr6ZgD+urXKec3Gr4MBEIKDsx/lklM6Ovv7Ak5D/cOcH83ZiK9gUjN7PLxQXMF8ouF+0P
a2ocCme2AFtq0otEd1s/veZdJg2C63JKKbFT1DdyiWQFjamse9av0mcF95voIW/y8dmYyygKzcEx
3wqLMkVA2OYaVlHlI7DckgT0Q6J3HkFbVZ7dtYt7GVNyfUn7cuyvRb6oMx9O8MQ66RERrqDWUqcm
Bqhm9kuSNT9LaD9IRMufRTaLC0OKSdvqk87+zGuy2tg2deS0NLY4y11SzNr90CR+EfSjVVNhNwB9
bGo3MZ4AUrv3PrHk5c408uEWlHMpNkVqtM+mdOrHulmKeztykm5DnZ7NmehiIgHYIq8uPuDZFxih
2cdUKhnzf5ZCiLLA+4nhjS5e71SdnGRuZBlQN7jKHXAAThqPI7PcdnZsBmdtO59Id6eUhxXSThWV
zbojVl7kqYXQ6HkEnLj6o5f5UftqtJbzAocNR1BZ5x2Vst7wq7BIrJna5ZDa456AqXgTV1D49v8q
NvFTVv4W7dHoQKdSM/wlu4UO3B2tSYtCGDf9NYFY7SdP+E+NjeeLJw62w4o4ALn4Xm3KyeMdYr3R
j7NWG8OeY4tz66fV1warxRZztrElE4EUqtoX9/jq8rORKuROlHb0iQ71h0BLbzvWf4Hmh0sM3e/9
D0lLr+JUkGOHbWQGGTudKJiWWj1eLLZ0P7ntP0QvOsfg6q0NFRAxEUnfX6xX40AaemQfzYFgFb+Y
2j10ZOdf3QK4Y3SdirCO+Raz1YlwajSJXc22sTB824FMmyy/IMXpM+/bH/LsehUTyzeOUNcBn/H+
XkYvVyJNouUYKce4cjn2HZQjhkcHCxDHrbjfichOPtHzPnhbtJTiVgPtB+vmFFaBGcumA9ddjmSw
IpSxoiEeAenA7rF8MjA+eFerd0rAUPWwv55+k1miNY3ovYUMo2L5YXS1uIo9q/3kc/voKQJoBcrG
8Fu9YO+fImk9k0Ma8HIkC0lc0xzr1Jt8GOSu75pqVwiOknpMm9XfP/Jf9sd3Yi83tFI/8ODpWCFO
/U22VHOjNc5yRLGSwA+jmR2m02XmG9XYkRMU4AriaOdlerTFOD/NVE2d9VjkE6TVEiqLJDGu22g9
sy7MhpzmTad0NMrWWPvn/v5rP3hGmF4wUEBx5Lhw6myYPLfR/WnEfzxS8bIITESry8Nm0bpQTyY6
kGosl3+/5vqNnDwg3DbGikvl9eunjQZJTksnuWbLUaKwtSYRXKTBo8vJ9GuJ/Pv3i310g6wAK26Z
6d/xTixgylNjwo5LP5ZiBkpXxUQyb5SWdNvRlfpdSQvlA8kMxsvfL/vBx4RpHOQk7ey07p86MQln
m2gLd6ncdXl2Htk4HsqC00Flf9o+9MGlMKdAiQO2s9oR1yfwm7nAmXOMlsqcjpZfkiDvDzS4C5Is
jgUZi5/4N/54mmCZMG9CIWB4G0K8X1r++RGxGDLXsDJjRTl1knlyFh7d38vR76z62bRnRFlBYWqT
57P/SdPbB0MOADCcH8zpgJb8kwmV84C0WrtnQq0cJ+bQnsPPJXfpLGZoeGwIKQn+/e4+mOLoq4fL
yM5jRcueXLFl2Zv0dTbNokrtSotkaJRhcff3q3w02QCwwkppMoviLzlxhw5ahUXa4MYyQIuvC1/C
NR0+yPadrMwnzRn0yyKhdxxHbHnrs+s5Ryh2XqYCF+LGJLr8IooSMliSCGMG5cd4j4Y9fzJqPnoW
cO84Sdi/7C8nP7JNyqpuLG05WhjTwnZpq7Dru/6TaeWjq6xgXR7CapM9RcOM8exPQ+PPx2jxzH2R
oLgoI/7MW/zR1+YDPcIx6NhA4U76bghJ6yKSAZfj7C7awSyscTej7lBCwKjy6+X+H3T/v1am0l+C
mJq+/JH8Hry0/vf/D7hv/wcIHg2z+rpx+NXF8j/AfexJ/1lXMNpNV+ecsxLy/he4b/+HFlGLBrDV
eglibe3l+V/gPn8GIDOoH1Yi+sNYk/6Ft2+s89+7pQ0D7rq1F0wxbG9OsVhLrenSAox8pCXaYRZ+
1FZDYhyV08bx5y8jajcd6xcZxx+9yCBcDgkc4vqKuJlvvz2ym/+55u88/j9mvPWX4Pygj48tMff9
flXoW5kVfNrFkSrAEbUMyz96xrPto178/Uof3jTP0BQWhl3Bo35/KQUYQYewg91Mj56kRfP5ZF5M
kSMOopHGro448mbxmF9pRtxw4K1mdIg83S2mSSJx3/rbv/8g65dr7+Q1rCQqaio0ybG1OZl8E6O1
oXr72qFTGnyHWd2l0cHzjfJ+KLJhTbY+z/ouDRvOUVlg4lW3woqV4Nx3gD4ZVlKcz2zCoOe38Z0v
7Ze4JeBcHYe83Rltu2uxX0R++jJ3HC43lSPbt2hRlhN6BRz+er6wwIl7ZnfofznJnCJUmvPUL4Wz
JZw2pCnlbJVtZf/Ytw1pNfhwriLqPDgQzUsrPfqzlvw0zNG9sSyv/27SNt3p6VUfac3OajUz7OPl
gsLAs1LRM5HOD+QLSv8KGa3YIi0dNaqjlOdXPg2zYJQvV9XQHx0E6e8V+Jl5yId7w5jo8lyxil7h
8/+fDeeGwPD0Eq8O+Bsgu7/Kc6Eum/m7XJb8qUrcrY3LzbPRmBarmi80VVwqZ7ks8XUgZFDimQHJ
2JEZDrBdN7qAYeE6l47099UCEgLS4RVtU1sjzfubyK0fRyGtLelFOJJSVx+R2RMyU4nBxGHRskyU
QAvQb2QDrmHygrL3MdytpVXmAc6StZ8tQVEpJ/CGXN8N+bIqxOhMg4rKwzhqxN8g3W58sz0re32+
rTrjqTIrO+gb/azBYnCpNctbxc1eweystrH031zcaZRoSKAsVZ0Gk8mXnM7GtCc1udrjSfHOnJyN
vYqqkkieFR0eZ+whksIJal+Zx6oaDkUlmmuQQDWhY9V+KrvX1K+vRMGHsdiPFLLPgOYcURGz7VwU
39hJfAGnuVbbraBd5nnjzU57pGU9ObBvFEFMmRu9vjfOCb4Zgqzmvcq21A+zXswb9LNlk1WJHmSN
py6JIC6DqG8fYqncDdHY8gJFLL2rRGw+dhB9vhNxpN34xRqc63YIGK02emeu1chX6CLtdTr17qVe
21hmYIOKb22c+mgbaX7GPzjQO4CKHKXGsE8XLX4yFEFIooT8EIyVPX8v59a8wjMgr30dwSKilZW4
R/LDyPrReGg4RPx7zJoTkgDUGsIODeOyrIX93S/Q17b1ZJbHvKyHG7HQr+g7UwlGMq/POvATR3zK
2NVibbzDqbQUIXt/dVjIqX8p03n5qbI4Oox1GVazKF/N3nCedN1qXuw+L28GPx6PPcyMOzpWx8ui
tZbLBF37psi04ZK82VX3hjN1Dq/Nv2hrt9rPC5X7oG7o973yCLc91LM+P9YqETddL4dLO531e6a3
16x18FcgeYw/clNcEmYvySkyNLJl3VKEi0G3RLuV06riIIEIu+5ela2/sROqX0i5erGn+loD5XHu
1VusNNE+VZy9UJqSLqAF4mi338qRuStoxbamjYCI0ulLVljRoTH66cmdgAsNpnuzlE/O+t/Xy0Bx
ED6Hlp+jMiMbIPoKY6QJESD5lE9bPB+XhmZ/tWKNqNU5saGsgN7Z4LyjWcX6Nruzvu8s9cYjEWHe
z1stinsSebtAq73DPJrYZsYsLDGv7Uwso3l3NiA0QOlZyu46IsNXUIAdfODOOmMSquKm1x4itA+z
2Nur+aQ4hyw7WN/zqOshBfj4q5LQmHYEf5KklJpnnlucLZnxVAtE8nJTJPETfch4MYZjPwI/isV5
Av+ntq3zUbrhUu3G+kkN53T5EaE2B44Jmtc1OzQQ98buX3vIKJQ9u/2COqOYSgxjN5qHjNZeQcJT
P/SXpqtdp+kZQL4wTt2wkaTC2S9gALfUtw+xXsqD6dTYGJSxUVIEKW5d3EnoQvSb0Xy5akXUzmPR
HxaBUI+dtdQ27fBTy1CgKMwHsQJnxgw76P157PWrwy6Ikuimt5q93VT+XspmJ13JmWFVi5nJu4Jf
UiZOAL8KS53cplR+cxfPjag5z5Jx3BBCrd/GWLt8Qa3YWVeaZdkDanCZ0Pr0mvDu8xwPcj485DJB
L/kBnxGzv7KwNZCgE0YyvWqmSy2a77VJuVuStUj4M7QbabYhVSDvErMNWjBd11VU/Ggx+qwWQ+Q5
kDdNCYOl+azNfT0anKzkdBv57NFIU6IkdnJ0cH2tmqmS5RzcRn8b2/7X0QM919TWUTqjCyCDRPZO
dx7/voX4Y5fPOff3y57s8jWHAPgZn+xxVOSulTYpiEbWArPxvNu/X+mDfdrvVzoFCfZw0khBM8jQ
leN3LU72UTrQAbG4b3ny6V3pf5yRMOxzUiQQilYzolZO7gvDlSRLusqOydRviDNnHxpfjRYxl4p5
uG7sL2UZYYustG2cndXSMred5X0151bui2nP9nvXDo6P3b2Kj7jY844c46IosytZ0dJklWZYxyo0
orkKR12r7ijPGTc9qfYsMdZ3O5XXaqECUqXG14i3zqurYmIAD1IOj9liqV3rtI+p5iV4fnsmKNkM
IXRYxnQSPeuWNdziKUKScT1sRWigk+ldRelsbkcRVV8aKgkJn3D5bLba1Ywx5WwW8kGf+2YHLuVJ
G6wAP/VZRvJj0JjmvbGYhH54sbwkU+rSn6x9W6CDrmHXML3HDRinM6PXdh6euwP5lpjWOTrjX2dH
3bJ9YyOAJ70qxm1VRMY9H965FZfZ9UiAcbNa++f11jEyYcyZBpbicjcO/83eeexKjp3Z+lUaGl8W
6A3Q6kGQ4SOO9xPiZOZJem6Se9M+/f2YJd1WVQPq1rCBC2lSSBcZSbP/9a/1reBhbHscIwZdxi34
aWUPG07KS9hr6TsF2JfMNjYECaLK4eA3IYZ01rT1s+ZZH6u3tB8xfVu0HOh7Ib+7JtTiRcviQ44D
6ghjuIkSXTaHSbLhFeaBU//bMKtb2pC+cFGNWOtdsScjkgAvh2rd2pCrSHNt7L4/NDXniny0nhPO
O50uv2lxypOrFXy48sMXuNKSFj+UaveLxC9S9Xi5q4ThonOT6kKRy5uuYh1IIHcM7rp8g98137C9
fuw6XDc1zmYJ+WmDHKRveQonW13Gd6azdJvZ5icI9wVPSop/jFZxHa/Ti+pduTXn/APbML6GGBG3
wAOCeYwJYrFUxDePqDp45Sag7/uE64299Vi/Oc3w2UjPfhZd9W3SjRbbilOCJpRhPfQQAcAF4cPk
EW1tQZBdZjZeo1bz6F75ie0x99rvNubTvpjvS0OnhJoTsccujq2rRXGjOmkVrnpOAueU9D3Qdz1a
/PEh1sx7qZPzzoV2Kipxo8dqYwtCGzasRH1QZkQD1JY28oclhwk3ZWPEVv0QlPiWl+xhstwrs1ao
UTG4mfJXv+7O0ng0g/qYTD+S1LyU5hQ20OjLYdv0lP6x9FT1N/BjkTN067b+yiN228DaykyFCyQ9
euIR4+RWjOAxcfWDOyJGr28m783qSZ7IaovN71TR/Cl7GbrVRaitP+GHNo6Egu+LNnjx9bBvuA8T
cZfVbIvwqjhfOPp31hSZ2tVnP+/2awnJDQetS1NgNktvAsoaevqOhpFZcNnqS6TTb6VPH9S39YoX
V9Ff+va2aIadWLEF7Qer0U87/Wz6H9rMdz9ibMo3Xv5Dafq2NO4S47lTbaThDdXNu1qX0dRMmMWa
g5tGY/IjJ8PZpT+nxcPHs2vUD7JEzFnRUmlnBY/Ob05T9VBDo4sDY0uKZGi4eDKQ3K66qSqeP4aK
pi7faIUZri9hkxIVLeCu+8C75GEOm82ObISM+HYDOT1M+FEnzn3ZeNPg7Y9LvmGFd1PgawnSG62N
hKmfoZhuYqIZQWufaDGNyMqccqajIuGqHaqdWqsDOPVX7r3VfneqZTtbNJrKvbbw+yT2Dm/7rTnQ
vl7729lmTMRWSF7OUatlB71eTaGpuBWpryc6yyr3YJt1GEB8K3J8LOaD0zqbLnnkRLsdfFxS1IaP
+CInK9217bBr5iGUJQn2+K0ylm2/bJcg3xLN2pRjHGGQOFDttIEwExXYQhpzPrvm55B0uzzTqAfV
L8PinxLcU92+1bsXF5+CX9tXSKq3ujFsJ8fZOPplrrqVvXPG1c5tJSLZaYdlsLdLTvDQfbAFtn6n
u4jMPQ3+TPXy2SW0wNPjWjvEcu3b3PwwjCys6Pl15/re6nlod59jfZuslMHkO7bZXTFes0li/woi
B6YKnozQi29U2e9N6K8behT6kJY1Fls9UTBsxcEeQQpPjWWs5/zmpuiabYFjal8V2X3d+fepKp6y
OMfo61hyl2AuOehJQl22gg5lpfOuGIbrWC1d2PNkWGZOlGDWXqou+dlW6kogYzll5fg42UlwjslP
bfAHVCe8eDtveJpj/6dlDnedEbFvpA0qwQ6qdWdB0mNS/l7HCTQmHLwGjRjSwpMm50OSbcdUh6Ps
xVh9j7FT7f+PpGJpAehfHMGidTdEUMS1NNvgrW0XY59gJ2SwhWt2xHRZ8ke3ya7CaHqUZWHdAVHN
PgoKec8FOM49+rX6b6jaf8JToIehpPg67BmOcghFf979/+fHS9u8P5frH0Puwz/b6x/NnsS6q9eP
M7hjsiMGV+6W3KLHMFs/95xQElWsfxl9NOv/lpzxJ2TY+tnwXtCO5dJZwHLqz8C6pp20aq7N5Ngo
pLlo9NrpAQ1AURBtUGnOjHaK1zmUDMd8BGA73PHR6yNfOI5Jsc6uq1H5Wq3zbPxrtPXXKRf6CwNv
/mv41dY5OF4nYnudjcU6JU/rvGz/Gp0R8rUHOizTVwNT+w9fy7Mjr2FP3xB2Kk+yk8E5q3L7Q3pM
JBt8Bt4Vd426hbuffoco458skPwbJ3MY60XXaXcQruJvFCCaz73S8oemarKLlqAJ4DV7gvpaIyRU
3RVjlh66q4awrGoCW0tJ4we17oyqBlrO1Oh4linbvS8xBn9XhRjIBASvNsUVG2jMnBztt4QsKrWH
yV2hjMvklPQCl8PnAiMX93kDnViAxPKG+HZJGGerfDsvFgJV4ez1XjZR2iFrZARiN1ATeMCrOlLS
e53wjOuDNbyB9Bu4b5KaYu4EG/9bygJeAJMsPVyZGI+BOhfBSSKtePiIzAEfqQZPdbBN2W/x/UC4
nIM2kPcVV/ojwUzIo+sQL9Zx3lsHe7LrzPjTr3m/W0d/exUBoNSKs/qlDJSrSJCuckG5CgfDKiFQ
5wONdpUV7FVgWFapwVhFh3qVHwZ0iGYVJKpVmqBotvjEo9Iefs0Q/9Ki4ElU/P/f11/zXTRzl4Hj
/I9//8N/XbPvnZDip/qnP2v/JW4+Gd7+/JP+8DvL//j1w8mXiD7V5x/+g9dbpub7/qubH75kX/7+
Kf72M/+nP/hvX79+l6e5+frrX76Lvobc/fCVgLn7x7UAJox/GLbWT/K3X7f+Bf76l/3n8vlvj4r8
4n/5Rb8vEyz7N4cuKkxITEU6cjFj4O/LBH6E3fS6owYI8cdlgmX8ti512TOw0DKg2PznMoEfMk26
VQL8LsBGWHb9K8sEa1Wp/2H2xf9Bopqsv2vwCS37z4+kWioXUTLpQ+mUajf0mlffDBY3pYBXbXlA
AGOLUGHS8ARnUMByOJ1otejIiPUDdF/CkAkOOrQoOZjF2WkDbd6xnCDoR4oUM/405bfSmsWuSwE3
b0lda4LLFU2NQnJNu5W6LI5xqU3UqtcZT2viL3AbG9dIDorUMYzhGnZ5ObPR2/3rl/T/7Hq9bb5q
/pG/vtT1s/lfcNFaXC//ZPfVc9b48cflF7/gb9cr9dBceTb+JtYt3i8y/+/Xqxmwx6J0FpMDHFH3
18bjb8svzfyN5cy6FjW4ONlIr26iv22/NPs3LiueOFz+Nv9jU/SvXLHgI/5wyTogfvlgGNzYO/Gn
sZL74yoo7/pM062GCmFbv5ets60CjVOulukA2aCez6V9Sl2Vb8a1T2p8t/x9JVRomROmnGLrOo+D
9ThZM/l2PKFzSd4wQ8ZDKBxJO/jag1oem3na6V11EtW5VfGFax2n5pQYr1ZysswHQ/sslXswVby1
Olz1PYH3F2H8aAg2q+Xcmofas0KH0bbtzqxkimPd2WXkGV0bCjCmu66ANWCorYfBNXZjoob+V9zV
BF3Hjd+DLi58izuwj3P46IC82uQ2h+sAw74/lvT7BhWVk/nN5HcPDj5N8lebxk0eiU3irx5P7aCd
bD/daBo9T0NrIiwJjRenQoKR1kYncLTpmM3SbNjHXXvQVL/vzCryUApSRz8DueaA8TEQa4+SEXK5
FgA3c5MfovKjWuXX0b4yKYd1d7Ri3LAJU3MZkBFdrP4kBz4/78M8dUJm1gjDOgccj5A2xuzMj3pJ
SNmct6P6qQly9NVPTrRbexF70T37wY+UsNnitit6IXgYbONGGa2+kT10ARmTkiyIfDruMzZnF+WX
Fcqk+6D6OSEEBNJgkm2sPv1K5UjIGbiHM3aQxPMX3Am7NpPws/IDZZnkCGbGMs302ivNdXQk5AnD
9sW0P8nrvbluIVnpaO9L9S0PpkjzrmMgjgPJua3VrKUChslpbKFYRc/6s2vZ8qaHQYHD8aU3CNPT
CRq4/COjUbROFaaJoz+1o0sLYfxi1GVkZI5JMuHVzRYklvGm6gfgXrYnT7Oz3AW88veZf+bRl/Hl
H8tEi5wycc6TPRngd0vrajHTMPPu7NGOJmPapkt7FmCQk7z/auOSK1p0p8mtt7pojhYXaZt2P7E0
I0VVexthlwQMcUnBhss2ulBzpomUfL+xYv/qlvlpLFCOmjjy4gLhuOi0veYx1NhUQQR6sjeGOdTm
NlK1T+pT3/KvHOZagyd6ZLYlo9SzFaX0YCnu+4DIRRrMhJOr0PfnPbr+FsnoNobA7RWwuQfjHq9b
qPuPRCE2xMjNMOmYYOUVG8ZRH+uw852DmbRgZLRThsKWsyrQsl0tv0vxJD0yZC8xaw+TuMMcl1sB
R/jOCCSHZwauAiDfPGvnhhB+T4ih7j8mNDy3vu+dBt6O4jqlRn50m1sCyyB50/kw6eNDPzl7YxG3
dmOEjs5x2M6oywbRgbT0MIrXONNOhhSbnDC6zWYyAIS006ebHEagr/cbh1tJ5tPWG39qy2umv5kj
bzKSSvdjVUQN6ZON3uOf1y71BHf3oZAJi8nK7neqvzdyNDO92pnqNNnjY9/mx0XeC27+bOhU5Ob1
JacBJ0NGjD3m9mSbuXHIuBkyiNF+XHxTXgwdgmK0GB3OpL0eFz3Sr3u0GjKthXYnineCgD/jJAtL
SpL74WmKszdcn8QMl5qr6lvtjSFYlU1jiXX+J4z8TQEgruMC2ZQ7zTF8spJyE5vP1cgeidsc7vtm
bkeq7r5i7WddsHkh+tQ4D1ja9yq/z/OYR8QavwzOi2W8OVnJpV2Hg5F8M2bg+qV8FmRTo9bTt9AG
LpWjNkt+Yq9L8CKtNqQPT7493nW06MVcLhV98hstZeOCcHYYbHtXzixtMO9MuzTmAbjEHEPI+Q58
NcW9Wl4D/zPQ+s048g2n9U4gvHHdIf3rw75tRcyHtw3EMXzUoVcNP6kMPC2+dlmmR9o0U8U0Yfv3
ttU8SZVFadK9N7a3Z915YLYdNqKq3WMpaA2DJg+jwjc6OzLtlEqxTN0oB6U2bbPym3TSO80k6+QF
7Z1XBR8Dd21Wq3tIfQkOfP2dCOhDVxfTRzdmeajVgXEBmLJth2QfWIjaLslZpOH0tqqce3ON2jsO
3RTjmJE8K266uJo/ghyEfmsc40pex8WNGqdzEa2y4UaINeEnRrRqs9+19J8eIFf3WxoYCoQO+dBW
KdohEivOAK88tiMYzjCXg3OxmnR6dQky7xP2bs8odaGV8ZLV4WIQMA/MV4Nz3aGbiBIMrrRR+83i
ravnGn4NU66jkx6t40itWtYgwWQCVQeOHhg7m8223cK4aIzkrMkuOXK4boh3o85v8r4/lYPXP9M4
riK/g7q+od0iFBkg80wRhk8H/zVlh5elI/JckL1IumzIDE67wBvvEWK4I9NrOxnPsQbO09GZBkXi
kdMxXgLUsbGzH2TmJvuiW+4QnMZjiTyW6/ZrndL1sMEE2exwNcAK/WnrEGU8odffjLbxTomM9QVi
Qm+EEucGRguD/y6EnnA/pcaz6cSnYujPs00MN1heVddFpHW+Z6rwKVhx7J2ZTeHsuMfAa46GIqsk
a/6BvR5vR51tGSMK4jCaCuG7ZrsEyVG1cFDq8U045mtjNixUumwj6uFIxuyuarodJSKvnUeFVNel
kWtOXWQaur9L6vYgklt2ihHbcWLdyLooc43Obtp12jENbU07VFm5SXNisQAA1GFhQB8Aw8C1pZ/B
D7pz2dQy0oWqX5pYYw8xx1PUOmyODYJafRiUATnRTGUWVQOuVPdKs5qoIid+W9KxCx8jS6ECIOb3
T7UtaOjJs+TDtVv0OA0OgxGyHJrFBk0HXB6nhsZMLELTMw/tJvPGyGlmDyxFg0i7spldqjSubK+9
fWfP9j1xlqxil5L2L4wTdnp02dzcx44l8CJY+arJDlZ2KCSr74KGtAKuULehW9UDjkR4A8gCghyZ
YE0EJ08jwca/xBggNkuENQQs7rcq1bwzd7W8LeAZvtsztZOBrNTFpta95xEmnY+a3LYXlf5CkCvw
u53bav2b4GLYUqqt9AgihJHs+qCBrtHxfj35gyovLNc9zoqFOvJMdLb2kCABLqlF67fp8RYt5n2l
FctZwbq4x1qastie66tG9Q8d64TZngpvPNNhuLwgPM5HZY/Nbi7QWwTJ1AuJ4/FRo3n03ebT37gp
L6SRqFEU5JRw+VK692KZ/Svys7jno8THLJ8evDKmLyB3eErl3UsxG8ExD0p/41S9LUlIzgurbzND
cfOODYAA4oF+fMfLWN8RfZNRPlkx50H9XDSWRhhR1N/qTK9fUk+IizMql1svN0FO+fx59YJbV8im
r0KLrgI7T5+ll42XrGn3Acls6NXbQiurXW55q9XBb096XXeR5hTPSdm9ArWK90EMjsB3NeJ53VaC
G/3w6MI6JaXJgrd25idtKcRnhXD3ktky3gpRjAepc1IuCZVFcT/HO3P23WevDkCejyy7AhfMWduO
GnJuxdkKIlG6C4qE/AtMlIVaj6vdtf2ZyoX8geT590zEp65Wr+OQ7TKgGa18T5Mn9l3jVo+H4lqk
zXEEv88RzvAOsYOXLonTWxVTJWSPw1Pmx2jIney5R4P0Yk/2kwZ6JaQjij36yAAUs8s0nHhTQ/z6
akeGhnolf1mFdzHb6bETU0iB6K+z4cEr+HIbo5OXLOHAXpKly4aGE7r7Rmr9JR9g3XQTWkDu3MX2
KE/uYF/y4mfJv2U0l9lDnEt1p+e8ieM8q6Mu04ptniyvjma+1rBJIiNP8rNKQR2ZKmMeCR5KPwl5
DJ7ngIal0hrv4S2+1oO6U5aUJyWJgaT4GQBMm/uglc/zYL+LdW4xGVISj/2oSeYwm7XQdcfiOrgT
YwhOdKg39sTuxeNCcYOTL73ykYcph2LCqzuB2rqppt7ZdRoEnWzq8Cnb5i9iXX7nwVEATGDLr5w4
RWTRa3PsNM3bjoaGCYFERbbTHNGS7DBZDHRxMO646eW1KPv+hu1uvu+HCvB+1YqCO6Ois2Ei25B0
Xi8pa6pwRbVJxfM0ZaeCZZ4YrMoIeac+Di0cPyvuSpfdj2Gk+SIsG6FHFdd3NHYi/SZVy7dtpSfy
pVJeFCAs7C4EAjeClpNGoxNn18Buy86unABSHxyrWd7obCu2LYW47mx85UC5O9L6UUHcYtMY7jtD
MUunZfqkCR3ikpYEx/+vqKj5+OOvfyFu888klauo+c4yAhy/i4r/75f83VEc/BZg2kX8QCKh/h2n
7O+iiu/9hp/VgNuImLG2ZyKc/N1RbP5mrM2gGMFXdXBtb/27oRh5EKcoSrEFJ4Ej3b+kqCCZ/MmK
slIjkWjoPgCXiWdU/1O8I1aa4FjgVdfUThm9PFuxiZ1QBHgTAv4dr7zx8sxio9dWY/8ymYEJZAEb
pZg2Es5X85xTc6R/uSnmlVtsSxzJencev5mtUXmfhCKFfqAkiVRA0UiGINFSeLXLE4ApJ0mpSX9X
5nRQ7grIsZE0O16+FPPGe73N9RE4SIo4vmmazjDuZshxvLCtxZXwerXsqZQO9igOLdWTlKoZ71xl
1tUFRk/5MKjB1UnS85jb4pmQ96oq7ZeiLnMNMge1GdR6sf9JYPn08qBpsWPnvFRWz2IPxA3cSM3i
OrtiKnYOHL9stYsnfANM4BPZi00H+SB5XDC0wUHCseD/cBvNv5i5MUzhWFq9hY7SD2fSsWO1jQej
7DddDWnkKsuqF2udIiZOML2AJA/LaHnumTO3vmy7XFTqrRoL07vBMJqlR7NzhDwkRmPKHwUmkARz
JDyvjdaP5UeyNLDVyLyNt4aw8Gj6IvWy58VriZ1SDNuEJsn17yCM2Ik7ctobTE0Eg3PTfhp15bUs
f5EY6FjkmI9W4Yd+4tBDs0mnYi00iUctjQonTrQvtJJh3pS1XU+rJ4/hLIEUwRlxGU0Cvi4QBsrw
/K4NdovMl5tE9fGyqdAPrYs7jPmQhVNqZPq2kQ6+BHLRFGLGbKbdHJzC0g3dTsD0jKNJ8knZpLhN
fLJ5AA5RAczrALrR31qj8B64kjUOkSVGtycTbojdbmHEaf0j5XEcj2AuZ8TdXABv3Z3jN4lg9qrs
9WJRA77TiMNUjwsmSKol4ZTpy1HdlH5lFK+tZddO6NPZzpCx1rAcIKikgX6I7d73fwwJmshxDPJp
dnb+UBBsH8bZKsGQGDyXXa1yAKgEsxofKuWry2IMo/3OaNhbryM9iul2qDtsLbth6qsWDz9iUL2t
B2T0Z3vs9eIkJJiKKIg9WhOdoY4rbBnamN55RmXBJIMgoGEHGiqnhQXEAu/DtlL0vqWZxv5R9RBt
D3PtYwUN3CSG1TDYWhaO+jIB04gzLDNAEeeSlbmJIqb0OssOeHmbMRymfAD3aS0dtRKd38OcintQ
iG1o8Defo6mUTcA/uYkKedUZjCe6PkHuE2w2XaNJT66ejxj+VMNyNY2ITEydx6jX5GBay6KXNjhA
d+JRsEmBwQWvwaAHtIhOY5HNXyAvhINuYYMd3NAmWqAlYDnKE2ejt4OjIGuIxnlp/MUKfOSnwC8w
hBVu7F2BAHiaH5ZBbIpdU9kQTE9ZbxZCnFhquBWWrXKqnEd3yfxpP81jZ300tHh2ByuQyg89XVru
UwwzRQ9bQ7lLqKpgKJ8H0CJQAHBzZFukG7Qif1ExK1Yn8Te2GdtIML6OtSi27EqcA5aNcHFmJytO
raV5wV3CDpbvPvebHwn69FanwxehQKYaxtkm1/Bi10uBhSO27adKq33unjrL610GhRLFxZOZ9eb6
YubB6GQd7eQzCb23MWDrGxWDbrdk+pv5jbLvPtu3U6a3nC3nmfd+YWHUbHthv1WQNCOGXgJ8Ba6v
c1xU/UVOEie+BaTuMsL5QBEGa8vlRBHp3hWDwdxvU1fBRANG7mHJBvHWJslyA3al3rBhDM5OaQ+3
MgAXyO1f6Ld2lS1JSD8xTpOadErY0+JCvLMRu0Vk2ntC5PO9kK11zDIal7EodJ51GEfX/0FUBYC3
4Ndu9Bnd0Ea8O0HRG45+Q8WebzQxtr7Ax1xRDckL5LsEiGppuId4lu0We25xPxpj9cXxdnmLjczq
NxViSLPrNTE5GLK7KdlSgg0ihSLYpgntdErszTyPhPOqvnMIRaTiGyRI/a2YYDiGvWyTKyN5MT9C
cK+urKTkRlftzJm/ztuAWdHW52ss+2JFZmSDr47+KNP6BPVfc6+xBlLj1lVZ/yjI0pdHMUqd38qx
HgD2pay/x3nbp0WH8a5uqno/08SWb+nxde/0pXwqip6vBCTRk54ow98UcaVz+SHyT5ucSDINPp0m
nxNT68yNS5GkekV4K14SHFpgrqdYD+OgzDx6EO3mCiF2fq/quT2OXtHeJojmUUwlMdY6I32Y8ASe
yqxPLi1KzUnYgzi3wBDjR9setPOcAI7buBpfSOJ02RjiGMe4Ghum3AMuhsdLgfRy1mdLe8eE3V36
3g7u4pU2I0vlX8cxnaGnlTWBgjK/rQyuSR99kopeyKFnXyKUuK2Uz8BhiDF1M2avBQe2OTrm2bXV
o7Q7k4vMpD6xmn2DQUTS5tryEtuC3dS5lskRjDBLf7j4tDKU6M0CBeS+82T+WIy5fhBNDhTB0sDw
9V2OeUGP/bekn8p34KUuSU2ba0eK7ERhQ/KuLywtsciONyZdVGec4E1YQYg8gim1wtFLMkzj1EVm
WCQg2Jp6GSGR9SKaM2q//GzwHtyF6QJjdTvg9ACiK7te39EmznOjsKf80859G2qeaAmxVJ0WgD3s
uUJLPXjUxZLf6hOg1Hay/DPVmu2hpwt8X6mleM40TAkxLsUde43gBrMqlyUIik/mMR4Ggdk+xiQo
2IkNRfBGrx/pnzQh449T6tgWnJ5s8CdRIKzgJm5T/zNx56+iLNMtpZDevUpse98bbDWaanXNso67
J8BdPMSZk4a0oK6OB1Mj7W6J6qbM2hR4dnnXQrfYcJK1otmIsyjmMMXQMdSnvvaCAyVv9ZmHsUb7
5pzuBxi36EUIYwQ65jODM5JdXrX+ORBpdpi8wXuSRlKFhS7dy2RXHvC3uHo1i7g+MfjFPC7x+Iml
uLNro9k2FfA5V9j2K06Uev1CmW1l37ZsmownIZabebJBFeeLVUai9uurG3AkVf2yz0GeRlZrvztq
+J7GhBES14p3XpnnB3qQbSbvHnqLnnxXg6Kct6NMlNbaBMpRXvK8xRcM/ZybLG1PWJX1S0NOoQ8s
kFrLmB0lZpsN6KQbz6rUodXo/Vv8uEFyGwUiDy4jvkBiRkbbJvRv5+z9dg6kvnLvxXRx3CEBdWtn
cvIFJC3/sEQvHrzKa7dSKHEY3HS+5PHUaFjf2ODwsPNZ0FQAi3/Ui9G94Ltv97pjB3z5+h24zYS/
8SQfQdMhEvCkYYFj71x/SSHKovsXVVlH4IW9sKoDMkOLxc5KaHE/hpmy87vEj1MTy5it7hvOhBcw
xs5ZwPfb8bLGUdUtxKha8OWhht3aR8HrgrNF2fOxDpDpx9p95tyb3yl4uLy9+jI9IEVxDJStPZ+r
pje3phrEFSgtQlbOFRtaGvSKTdwO1o1S1EMPE0JwIryaQvX0p6a5xCwsg/dOAtz8UeUybVh6atpn
T6HOOS5lj7dZeGB9FgChvF+X0HML8T2FQ7XKIkQc2q595rL2ET584Ekz0JoacSuqVBozDkmojpNn
3kjYGBiB8CeoKRFXoF/uxuE4tBdwMr/MlBkgg3aagAdiFWMxtezThmMZ8xCnQqdiwZaisnZpn+7G
lPWebIrsdZDr6iwO4h3so/o6cc91k2lTfGxLqH1avAuSWYJVBt9LjbAzRVLBgGpLBgv2l67zkRBF
I19SrNIyz5hpGMx3vzSHoy5r3h1uXUWJ6dU/U6XfFLk971xeLNeqLhXSSTefTRvMpd/K6Yzd/RbY
qvHQOD3trWXhUSay+G+kD59B1/o7uHnBQmUsu7bF12Myh/VFcPQ6JthEdlgK6r0Iujp0tdh+TFFR
94Erh0fDbt/6okIeMznZE0jMd1rV88CZ6pz7sasjpEhrw6zVPSRJXh4ctpVhLQuGhTKXN21b+XxJ
cC6iLqB9epxwKpPF17dmEgwn2VQaRcTV9NaP6qMNaNJ2CgyeaVK53OT1u5oyGOzVoq+sMhdruDUu
AH4xvkXKWppd7g7+RU2VcU6z7EENhoFvW8Tu0Si4iOHiPaLvNk91hhM3aezijcfvR+057T7JYLna
LmcbzfCjtu1G1HmfsnZXfnKBzQed0+HWnW3xMIvGQxjiu+6suIbsGRfsKKs0JExQXe2evB+HAVax
U/NI35cfJZY9nxxVwRDp1vm3su2fkOd0LNNTCtPZk6E+U4leDZLFpsZr3Ju0t4Hz8MbyeYDho3fy
c00Z8UHB9T+AA5khqANA2li0Fq3GvPgGcOZQhuzR452/OP0JmNOCpX5hN1SS18TH53WgMFXyqXtT
c/VpPjnW0h1pjw3aR6Z8I6SN/ddlPVaMRtiXp3S+R2BP7hPha49KADNbwKSflY6In2AoosSbZ2lY
xt2z1NLgM+jH5h6ZlEOAPTIiB0slQn92tHelVcDiyrWTXlcp1uK4CKeq7B9tOX+XNp64jdmwQs6T
VqCNZcRgnWTEv4p9srgtO1Hc85Omh3JpvAMPV5aoaVU/M+wO77M/63dx3Drnwm6sba0l1a1M3fw0
Y03alFCkI54O1V7WU3/jjbU4WxQNADNnahFZ+uGbZUF6w/C23JpeOPCK2SauLE+Ltdj3QvRPwlD3
RlfYOEvy6QzXrv2EHbqceM30B0Nv7Pesr+ttCYLwNhnE9NJws7w2A/QW8Mmc6tK0788cDl5aYRhb
iOjlFb5deumYoz/dlAOBP+dRUmrtdfDsYS9mNzm7eBUPtc6gXftpcbI8byYA6txXgAChF6oC57BJ
IzyIlJ2kuOKNCQUgzGC4+Bek1e0Vz+FTo/vzVaWQSwKFTuywIqyB44XZBH87UOl5cjX7oijoPfYF
/vhR9H5EkUNPOgeVH2LRzWCgqKfe8tzQgrxVdWLylEJOyDp1ywN7/FowzzBKAAbbZ4nls5jO+rAB
1bexbcc4egBB7ZJSNRxswwsQs2prNOtLxcWRkcdAVTO/b/f0IIgnYC/3uaWMkLaZ5GjOnJHTTvoh
fKBqR/Qi2DZFbFwDLDhIqMz1QAf7u87zMJrkuZMxosFugcXbuaxUk5aMQ1+W+zmwbjzhrLdsw20M
cLXV4+T/cnceO7Yj0XL9lQfNCdBlkhzqeG/K3roToswteiY9k/x6rfMkAQIEDd5Uo0Y3uqqOIZmZ
sSNW7CI/YezON4FCPUhiMUmzwxWNKaF2/V0f63LPes4MQLfTfQ685B76WXOsEV+32nIaNhqxOPDm
y0PRVgxQHm0I4WS/iIrxWWD2h8TKCEoqkzLJDgOeT6vmy9y2xZNpMljyMzJBIqKIEpvGvIQyVq8S
+tuPBlZUD/OBpLzNjyLiweGwbbzqpwGTfwyNclpbovIWNsfdf5nnOKvQUoQGMFQHB9LhDPETNm20
hMbRGtEygGjIsdadW9Rvr3f/2P5cfYKZA3RNCsxaodu02ymVNfP4Kr3w2CVaVnoZiQqeltHOi7J8
HSF8fpneTNmBNgREaxjdHmz9lUwodVgAMxoOJpvoJUSRdGVOMmDkM5aH3Gz79wIr+tJhH3Jr49pi
tlQ2WyAN4RtLMkU3jsw+Uyds1+E8wt6Bh8NeXqVHE3LmbqCheWUkPtYE3ykhavdxvGAHzIFRlPmJ
oofh6I7S3KJmWcu5n40DfPBzNbnDuuxkeA0aMOilnZQV1PZ8/idkZibLBK7drp01Ae0++kBLiTbt
nA6ER1DsFlVH90yiE1wYfczsLm0bcgaO+Gziyjr5DLI3wCo5QytYKmsr4L4FnVn+mVJrIhHdZzu7
MY3lkNbdTegyOUNx407VgK9nJugb6KUu+2Yx/GWSPAWM8D0fHLg/XbU32++dk4ybklq4FzfhmPhA
fDfn3At6+AyJuNaTM21ZQDCFMb/4kblDEU1XFHQPtHP2UfqGfmpT/yf07PlU6HnEIIMss6h8G2pm
ET2qZKZqbfuJwOLteGfZPEYVQTBsDGLkaxkZPnzIERgM/QlESVLHMO5opuhgtmQET/7+OWboAQhe
Yczu3PnSxRRkLtOC7E4lnXmh28i8j80MCZIK2Ke4n/UpyMi05p6jFyNZ50UVDETajCjzNl3Jahik
Y7WUnNs3uhoCCjoUSZg0lX+xrXSrNvWI2UDjX9Kv47Dy2U7DZAaqGufTAf+dbfXbjCaWV4sed8h8
Djb3Rcgsb9X0cXiXVDSsjS6eARsHD5kzEwGj1NYx/B9l8Px7aLtoEwg6dFuHvUtQKER1nXr6F5Zg
NCDzgBpZS83ShQyv611LIEGvuH3zNTGpfGtHHGtnu+j2URpHHI4AEthFn8ybyRvaL1nIx/5Z99an
QRPJi5yojFmw0oyvcctx1rWVz9hH58faMtn5iQr2KYFAdtG1RPwJtTDZKRTQBqJ6+hyZgF56oIhn
e3LZUdIh8ez3Zr6GsZn/U0Y3/JiJ5fIyPOtvlHSUy6Aw311ZBScI8wZlCFNjbX2yM2/wzeJlGrsO
NGNvOOtU49mQBvJ4T+j7H04QY5mFs7NNe8JOUSubRanau58/mhK5OjmnCo3fRcULGdp/Cxkmyyph
0wFhsHxvB4xpSdsr4BjgGbp6PmWuyfnEwZ3QVc5Plqbjjq3tPz/pT0baVktUo2+/6S8JX3i+mL3G
us1OBaBIWrQQZeO8idMM9yO6Gz6q0D5kcmYuz/VIHxlOz3TqJX0fOdKC/+ZqHuiaxZU9S3V3E3Wo
HkDMODceFQvoZU35MshyVeKNiiLjo2XuSw3vLD6AmxKlowBiyn2LHUhabWzXLq6TRcYNTIt+ZhtB
Yg8xk2C80zGPD3BTBsrPl2OY2efRSGFo4684BDLjXAU79Be0Qv4+p8nOFjw0pYMsHveIOkMR4xRU
CYaorHQAfkAQ/CReXGJ6dAWkkJloEHqEI5t0hZh2nruafaDZmsZet9k9GcAzZ1PncyWbOHUi/Ubs
vANfIuVDMI+XskHpaIw5uQHLqE6REOFZ+kTXast9QkN/rSNCSZVhvIpJiEsIJEKMFd0qKIpY47R/
o8n7qCQGOWQbnyuNs6juh3OG7fS7c3kg9l6FWy5FURBRyTEIiyLhYU6k9mSYC1ePw7qDDfzkp5lP
SEuzsYJZti6Vavc60+1fZ7BpiAptm6O2iLy905bPDmmy4zxl7d5sakbDHPZ24QyTD3eUvWFkEtxk
ZOVH6RUhHSGZdy3p3cANMbRPpugNzOjp+KRcbspxxkEYu1H3FqaQJjgK5e9Ud/OQpUQqWxbWiLom
CiyHYRJBOwAVCy3NJilnTg+jahWOW0Du07zoyZfgUXL/+sAbFuAe+YNdjthglcZXiyRwl57RrPAJ
4jcJkNGUWbW3yC3mbRtN6dnHJvASWYGx7U1HXtrQAenQTtLZGDMNIzzPgQjUQXob/bhn8Fw1u5Tj
8QuDKLWtEOwOneMluw4YDYY7IShKRQwOVXYaZRtttY8i7Sr8mpZZhKcmfwAdaJc6lLytf7Pv/TK8
iTE+gv0lsJrECLQAcTV9Nk9axTzX0l5ujGQMX0k8odSmdct3EOdYLedmfPHsyYOYbQjsWLnTcZYY
uBMGCCjLtrJ4HuPnOeMbxMTQhmNfL4o5nVaZtsgQEQ53Fm5aSfZ2BoYdhjVnhmCILkXpX/JM2NG6
SlooBqr98DpH3VlIIqjNPo1aPqvK2tWoSOaAu1NiPbiZUJ3dhfQ524VRkK7KsjqXTYsWZ/YXUpXP
oVDhTbShdUSQCCm2UF2xy2ChXNB16USq++SFnjZs3bk38xAzIK44fj2svR51HU9w8pIM3XMPfueq
koBWWG2xP2qtkL12rkGtRAJ1s6AimVV/Utsh6V3Iw7k6D1UldplN/VTEnOrsD0WJOdh3P206r+DI
j5N+St1kXgwdLH2vHKnw6kPvxNQFnqffk+GmbfnLmPrPMquzbmE7cfOGMJXST0ENxLWTybASdjsc
qoqlcBFUmB0yNZU7Mhq0MM1VsKLcwlk1NsybHPF3kVt0fjbhQBQ1Yie082v7ripr/K6LcrxMQ2Cg
njV/ApvDyMIUdY3s3n7NsTfipRhxFcdskrwgv9eSuW8l1NkGr7mfM2+4cannPe7eedJrmwqh8T7w
hxBvGkqyEkKcmMJXCBo27pvZCavqzlC5eErriP1/kLnOCwd76Z7KQsn3KfWgii/hX5dq2bJs4ttJ
NFBTimm67rsgR0ehAOF2d0m02Bs2s0e50Z+y7ktmslPj1ruUrnkOWPhJ2rXoE/vbKrKAIW1nh8PN
HSz2hXGISdP17WbVFx6pQq0srFZaDGD6g0R0tDS15ZiCye4Rk0bbecLckatNa3SK3DgrPEqlAjOg
p/LGJA5DKqUfBxjYbrRPMP51y1i3clpNALn/9q5RBAtm6/x72Y9cMJLN9OOLfu+7SJyb2fAJyXr9
nUcm+oLl25JApl1rXKD5M4Hn+NsTwX2oZu+LBne1tuPRAh7i3xouJOp1Eop1WmYd4J+lM3IThNPJ
UnPFLNxqnRcDUlS7Ac3d7au8cfuTyEP1T5XueDcf/FMISb017qHQi3uTRe4fnJiOue/TCu8vB9gM
0WdU+ULmfuyTAFbDBZMT6VWQJzWuNddvUHVing2fjmtk3XLsw7Zdu0E508GTMlbg+cvxNdcOH2KP
ghazdLtZdWnjDuRxnRb9s1fPQm5SzzWH1zhoG2Ofd24Uf3eG2z+c41w9FLNMHFHIsuGddtOddPlc
Z0J912ECkZGFbM121tCWHzT36I3MMuKERSfyrVBlCmN47BPFyJ2aJzM0cGlJQ2z4wOwjMfIG082I
5pfbP+7IA/3xSBQ0nmBIjuudb9TiIjgq7HU39l9seTOSE81jytzmK3fMHiCZ2OXQnTWblukeZKvR
3JU1gUBFJ8+ysSk8IrI4/QYsBM/Y1xrCGBxYXiFiu/eMTfW3KWf3ZR5H/92EIrUGZeVJauCY5Ial
SxWHLUkHM6/+VqLqNlNKlx3hemfcTjWjWkbvolgwYKtPElQxqleN8guUCQnIG0bnZ2jrYjcAhXnJ
xvbdHXoepk59wDBVxIzo2vql05Q16LzSv6ie5qptH9ur0bY/KB38jKpWHROyb79GKrp9nPnDbQox
ci2SiN0uT2g4UzGbTTvtkISbUR7wyvnbuuSWHQd2vQVX0dJvBnWfJm3vYkOqcx1pLmFKNa1VgckC
ED22BZudAWltZe0Lz3p/1I//raVtfaWS6ycjgvKiB/qAgsYNdlXALKUu6eYb3CnceXOavZBQmPfM
Zp7ZdhPmnnLstHgS+IpBfJ8pgmKK1Q+Tf3QSx99x9XsPHI/5Ss1PdvdVL99VObHMJiUm+t6oKLuh
r8BfJ7XylzyizAuuGefhJRze/arNXqIm1mfT1jQyPKRwRzqvPJHsl64u4wP8qCRaTh1nVjurPWaG
Dm5tXJs2Q5luxLCBPD3jn3/Ngv5g0hTwbOS9WE7D/BTW5o+eqCai+gfRwUJtBRE2E9UBh8h4MbHW
kKfD1YxEseTeLXGFIMTVTN3IDJFlQBZdQcv3cUjKeJ/ltH8ulFPLzczDa6l56L5lI8bezlPfc2Tz
yODhGOHQlvZT0lmUNblINZPneJuI/tj+sbV53HRZfqkVZgApsULSjsbtFTls9qORLFDdxPG5sWob
2oTz1TgRcAnsMdYy9xu9jLqB4e5EukoVot1xe9k7RtViWTw28TkX4rW3Z/9pAtW8jqv2HrnSuWdO
37/FOd1XndKPDIMzNPSDafvcVbX60jVMJWoux4XhBNbLUHbDLz4F/VsHytsVBh5VRnxPrtPXx8oM
9cmwuc2CyH6KbOuWer14TSjhZVUw2f45OYDW4CtScbT07bo6JryGZFsaTXVlFEUQWeA/cQyH0NU4
20/UUzU30FnfUxZ/Dp6D6JbbQbmb8+xFulJtBqetb+iWpH+qhs1F2JIL8GEOrN1KhsdA6x7sBe2I
m4cKuzCoATomrJ+7xi6ByA1eyzRYMwvQmngHMXp2II6Kj1mU/vHjGNM/FpHuLXu4BE03Ey9cGljj
azcL8NLKXRbxxKiHmpc0zN6pxz+G6CfsjV/OLtXDIlibFJVSiVo4FvcT5ti1zan8TObVudVFuvW7
tsHeaI6fXPXGamaH9pwq8tRdgOMkHvlZPw7HnVBsP6y+cz81M4OddFr2V9QM2guPkfkzSLH4mVHR
+CLQ6PdJG05PTTewQ6gznJnCVTSfDUlpvytGCbs0J9nfhvLghYF7bNTgguCI4n/sltFjKYDIrCWL
UMlwRY0i/lFukasFgMu5PPmDG267rNkri3v2BIkxu2ojmtsTLhy5IVY8ZRuYjdmizB5ZDeasdJwS
FRrauX7magk/uk5BlYu72Lk2veyQ8wBMslt0YtrVGB7vgtn29hZtm6QZXbkz5JwuKyftTlImffJW
dCRfcOgTJPQbsc2oCVu3MPrPTtc159IaRLhtGLdMVEmZpXUA0kBGhw31GFHmm7lU/TEwTd3VYFOz
eMCHHKgNE5JyJ6U3Q3xJcfhbhm6GTTdLJ/lITdTsmGcW+JhtVyZWh++/l3IRWribFuOU1+ldDth8
z7KtxYuncOWRhJp7i2+JQ4355o5+6N8tb4qcE8SrmJM6w90hWQeFmfFG7S6Y9EFFWhgvo5MI/9xn
uI6ObuFgNXeM3PbXTRYX3Vc32a5xxUuWR3dGueO47mrX7b4n+p6zR5bAMIo/s1GHKdk8PygxPKFx
pia1YPiEvfgzqEwr+42NkdwHQ1/msHmGb5Yd7KEX9VwspgpZwx3qYkWKZb7QWj4TSUv1MkFcfkaP
mYclfbPFkZ7V6WJyz+9iv21iEmdFQBLOwj2jgypaW3XhbcJeUBKXAGLpTTd87mxCoRKLOzsULazs
lDIq/0VLav569Dd+gsuBMiAjWpJWMAb1PxSK6WeuRuvQQZ39HCyn8w4jhvMcnACHrU1pDKl7AEvA
NTe1wv6p6CheViow1x7OKEY2YYeZM8wMKCNinH5lzHFJu27I4xpKChWA4RCItWZ89J9Fftam8zkT
FVFf7QRrCWgsBchpNfSMG546M7R/fS0HWpgyjj/UIFFHkzQY5DHYDCzus4vMdhfV/IjHSFjN/ZKh
hJiuIqkoDIIul9r2KdZjYv/pawvSwVJbmU5+MH3GqGm2JNs7vBiZVPmVTKAZYYpzJq+vb9VsTAYt
f7lLy9Mi9+veg06icYZTT5EFm6gaE7bYvt/1T3TymE6KvdAU5KnwiURI/nEf4opbezF4zSnS+bvX
2K2/6qoejAthlPGCpD0CQPHKopqeYqchZRNGfxkkDB+lmr0UPkqIs8AJUJGmleVhg4/XanKL6J2H
Y569ty2HL6AkLZglPTXFquPYqHbjEFjoCqXhddg0aEpizaQBMepg5KhmuKaUfWcveIgcAiZpFQ7G
7b89wt3/JXLD/58xd4GP+f8dc19ixW4+8//4779N8v1Z/sfTv6r/Is7wf3q0H7/hf1q0bY+YurRN
KMYWuz/++b8t2jCfSfuRiLf9R8eD6fAz/8uibVmPSPwDfcyY3XO9h3H6f3m0bTAN2KCDQLjC9n1y
8/+V1LvtWg8P9v9JauAFOLCPBZE0APNC/l+wZVhhXZNvE1XQd4VlmKAVc10iWGs8EO4OJfWvbJ1q
a1ZB/9edwVbVo+yulR+od8sb9LWJKjbPGYgHZn9W8Ja5ABphD7LhqwaKcYaEqYz02DuHY1IypTOB
bzkpI+iCIPV//kbN+Xll9PkXBauYsNgRQ2PyfPUea8IN+4nKrL3ZVxoPWtWdauFkT3g5xYlbBtOp
ryiNNKjFXs5AgK+qmuVrGMfTmx6Yn3Z9++NOFr+Rh1m8J6zj7dCcnfMo4V8mFj9rTrpcUx5UnnOS
Z22Yd1eGgtk1Ef1PmnbehRiGXj1GGvu0Ms2dk7c/kOOM96QsuiuqjQfRz1Pvhub5EaMxbvvYGPbF
lHgXUGHtb2IkXwOFjvvHTxojv9HMHPGCvPRTN+F0HDggsNXiJY8jf1wzzfql6MHbUa3k7fw5/fIi
PsDZc7Jr48/0uf7n2yCcKndVzOf0n6/Sn0aQVXbtXShS/EGL+fIyuk2jymGe1j7SI1pIJriBtYqM
TvyC8lHvAdzO+dEi0F17qzB3Avr2VSAY722L02Xn8Ru0J375VjXA0YY3YRpoHjhrLKZmk5u9OiYf
c1rEJgdm9o5JwduOHi+8s3m9U9iEazoOIQu6kl5uxdP8MoM2vTYYaHfCq8xj37cmoA6JyoaNJTd3
QwzitbT4ARxMRPLAAVBc1fM7ScqHtG4LzneMFPnyaE/EMK/o2np8uGnsS2rLC8Mh0BeK39TLv2pa
jS84jn6KJv1qWsNe2rVQ+8fHWrL60QPIWy6ZSKycuviiGJTUsMEf9apI/uJObn5pn032+FO9XT7F
DPyd9gd7kby4IpsuE/hSCH/0WMb+cMG6Pt7KCSA0Bpx8wf/6ZobmjZpmNSwHXJB7z0+MaNGPyCZN
3XkADUbvaiR1doTPn2w5BkNm8HvLfzMzi+NgSI+6oCqRpcfxT0VgmtgB0DdgpY5qY3nSWBnctpe6
MPu1WenwSAzKOWcYrVae3TcfScZ+XLo62QcOiGohHMR9ryO7TO9d9IMeJwBLlDpEsFOcTnvf+XFM
lGnEKkWzeNN3ijAY8CdHze2Zwi0Ky5Xf/UtHAWQVMDGWEJKnS7cxcnbQfnsdueB95ZEXB8NUIbM6
lHvjqL7X5ui8Vz2swdSF59ZEEJOIbk3xZzRwI8wzTZR+LixQtdP4NEVeeuGq79+b2LDWTERrzhQ9
1kdVmxHGKas6eGgYG6tgQCFbBYUismS9VvZoX+AIhE+crGCCT11w603qWmrK15bSrO1zRmrsElUa
f2eIDulmA6zbxDShGg400jdIAJwCg2EXm+ZYL8Iy8reJA+7NG1N56dA0rmZJ2tFUIRw6hlzoKl50
yKsChwxzL3keWXy/ABPSk65zTpOF+u492YL5QFAlJaoFo3Eh1kGJ2zKhN7yMkCesun2xSr7b9Yjj
de2YIWiIsEI35183DrrcgtCDQMqx3b0BbnzZMx89DIb7pjhH3mJYXrSnq+Q1M8PmYJfAS9u2Ivqd
2SboXmnGTNnqLsMiAAp4HUS+s7cq65XDd/Ie5J547yt5cGbhLuZujF88OjDW0oAMGDgwAWermHbJ
PE6ATUpIkg8C2Bs9vzGnu27ahZ3qbr2M+11TYDpc4HjG5uY8BDeyscfOSg1Gu174ZFJluTTDaoCS
TvB9IXBl14s2JXtR9TPGicpP8p+qCv81naLMx9A7J7a81YTV/hmWSbBD9JiIpHDvdyw/GI1MzV7I
jhv53qYQja2upKew0Y/AeIybpjebC58/8gCbqYBDfHqNJ3RRn6ad12issQlpSxxiIoW3iGDEMg47
f9WQNfjQTDWO9OsJ7uo+WLcZbimh4YfozM5BdNUj7l82zKaymZFFXvQ593BJRUOcEdodhUSz8Seb
mVYudKMMbhWtMsL/c3GeSUiv7Ma2932pJbnHDhZBiUdtwbwxWNeFDpCIGbu4Fbc37obvwe3PTerr
hep4v74hjrnGMxCgs4Ndn5Cbwlzj6FZCHXMm8Ovm4cvLasXXYSURA1SsQFjSNI79yY7hLlqo8CS4
Rf0Um1W8Y1MyLgsT7WUKwnEPMU6+N4NJJGP0x29jgvJXj1AKhjLZN6oqXglvzG+k+H26ByLzcUtg
b4kjm4ewO9mwz0sQjjLCs05uxhD3JGmnnZgNsQc7Up5A7kLbFnTk2jY8X+kz9+xRepHqrfwSlpjU
kDDrbcELgWjp82w1UbZdnwW5GbwDR2GHPGkYXG0CB2tdR3BrHisV612Kz8BN70YUPRGwnC6gcWHR
4Xf+6R8gHxUKUkeqJKKBKjFY9sjR2C7+RY/UsywCgmgTDYVh6oKagsRyK/L2mYpSipsV+ZBNgZrz
j6E/Iq+vp7RlxtC2hGEK++gD0LubxSN/xJXqHSR/kB7Qob5SZGf+pL70ji04nTdb6g8EdBef+0C1
N2GgEu5MUtzzVqoT9EDWO1XTuogVhcsxUU8OrVjRsrGAPNhVEl47Vd81ttStXcVnGIb1PfFo3apD
8vKLprN3gt+/EUZx49BdrpKhhIKHK5IBmjFuw7i4Vgzcs8nTNwM9FCYHTfAhA45lHHjYLRiMzU5x
5l6dGPNzEbe+exi9pl0WVVVcvaa+tTQNU5Ruv8QpAmkxf7GDnbAHIKOrQPwNQovLFAfjunqYUHzK
6BYWZUlLZt3PTuJZm6YJorUS2jxQDwlwJ/WMpRl07VsIG/3Ik6ZcWyPNtqpHiy0x533Ng1Z/s3SE
NUNSubnOgiCKUYTutS0NZ+m5OnhKqiDYtgokRxDE828TNIdmNHGOMne71riVL4JA09qt7WiDyXBa
FTXrnBx9bAW1r9a0uTc7WxnNGoSlA46Gjnlq3p1NNfbut5P42OxibyIi5uhHJUD7KlnccNNpIlQh
WfG9a/fgCkrFQIi7xib/Vch6hffGfPUBMn8znMw3JRvfpcDTjfIiq9XEZItATlcT7PboN1QEp/3B
95YkP4rVkOlDHAiK3ntu6YMjunNMyG+J7VmuW2kKmujLYqtUcc5domo1drhtwMjhYhg8J3yGmK9O
V7ynjT2uZzLQa2ZCxl4yzt0KgYMH+EuxZqwJDyd3aDdDAUJPGu+6VhBZg4TMMA/FJXXa2cp4sFMi
JeadKmG0zW5hYVnsGH2VWLSTeEiOQw0tsSaBtvMtoKDVlCZbw0U0nuJMbtMWzQdJZVrznsJVlPTz
Udj5fNNsChgu1t+RLBhLJM3fNnASLHxTep/Zr2wdoNcnjsrshgf/Uon4aszs3TCxjou0Lc3nybQY
RGLNwrsHIYuE05aFAYrO5NnDmoFi+x3o2f3IWd2+CQwEe4obuLqUCTy4LEff2jClYogrMsM5d1n4
MNQL4dsrZ+jHY8BBe++5uXPjjoWsQYYBH2vjEI6yuuSP6bXZSUBpuNC61IWggoR+GTqj/kzQHVaV
rWKkOR4pPQL40lJDei4YiB99vwAt01QJUJWkBf7UD1b9JNymvIMkMz4sRq2wV6hj3Y4OIEkcao6H
5dwup9sQ1cZTzy0KIko54Re89HDHnrB9E3TyYU1q5wkqaeu+wisUVwIHJE9T/MZCeim+lzSHxpNW
vn8b0bV2HhjKkdWoq+9DHIDCceiAZcIMhHo/F1715cjC+2GhmKGJYg9fdTKKb3Kw522nuPKYQPTb
vB69t1GnI0UoSLALc1DWOQryYl+CM7nRjFDRPTG0JooYTtpznAmaHR5cERzy8HnqOOa441EJn9rx
SnNUejIgHVsdGysJMYcgWPGZoUivqCAcjj7WNgQZWM1aBiMzEWz9UyT+6BYc22hYr4wfqWPxhp+G
/7SOCpM9I+OJRc86jeicufgNOJ0UcwUSx/M/yRzO67oZ+h0TlOHkRmZ+GqLuM+sLOhRgkuCMZzce
GWzWQy7an4Gx4TIqhidvrrY4HjjDdOYblqeG4BG9bT0u54EcMJmr2tgERY+1eRAYnNrk7Nrz+JXJ
Jrvk8eT+WkFl3ccoSk6BnSYrMi9syqYkWmvHLB51HnevnP5OFuKkkwzRWXO/rua0H8FOPQRpS0SH
su6Mdea49irp65MuUOVMDqWrJnLxbBjxfKkazIHYway3UKDlSW/Cm2OU5QK57jRk0w/PTubiZezv
Cs8Fdx1nazMoNrkRvIVN8ZLp6ZkRJixo2WbLNJleSlWuzKY1QUeMr7oAeQ+Bw/2oIJIeKf3xbs4U
lq80NYS0jjhvcz98hMjht154MedAK1za3ArnqkpZzfufhGn+OiusL9jEiKF9MKx6n/mU2SAGjgRm
gHXMzSvU/uKU8t72iv0u6KH0GYmBnDatzw8nzZ8cCR3L9HxFQXBWOmm+psT8Kh97qcRwXhrNKhmE
2QpuS3ygdaReapH9NbIyXXaWeCau/KtLrkHgXcrUH2pUw0bq8VYINeNObScq6aSBAZfKbqTuFU3s
wCDCmLdfhuS+LOOdzC4PGINsZE/NEFEqj8dNna6DFmcWc5VhXdNPdMgidpOdWYmDwWRsV7lVvvWj
9MK2lOyqiackTXW4NmMTWrqMqv1s58ky7vqTIwb1rZU34bvqzYFInzVjm/aHVccE58WIPP/oz0Pw
l2axdjX4IloPeXSomQzyfzjfuMmrwwh9xRbmBjMdVLxCXMFxD9uUvfASGeh36rx+TzQZS7OR4lhW
s70JQwqnNRp7KoO/BP2e58aF4B7Y5wQk15AMvyMVJozZNmWdHeitAhLFniLpANWqMjwminUTJecS
B+E2RwYynPSY1gA8Xdzya00wbwO99a3MsSMH6WubVOPZhWPxVIWpj4KufiXA8L6xfwR9fVHgEy23
OMl1Aq47/HcMbVWzxKiA28uy3mszQGENwmVn17uhFMeKIDrn7gCUjd8ecJwvcBU86OiGfB5YJAEN
sJZixct8XS0aXCHbSI9/RpNkEyENOoLlJZIjKLeUqLPRq23oelfFFG5h+7FYkLPpV3mXFyvfHvWy
9inyrNr5lwt85memijXAxHWOXT8Sxd0J3H5rBOXBh0qJAJC/mla0LXIjXYMbWbFsvxldcKrIHx9s
s/+HPocztpo+yNAjOMd4KmwjfC8cY75XqfmhWqKWtLP+wRl2V8L6V7jFex1QqDRFv6nrM3Di5EK8
FSDkb5RbBGTZd9s5s6So6HLYZfHT3HefsarH40iMahlXzsOL0O6jTjZ/cOgBVbWs7NqZjsNe0QxP
XqHAoz/CaTmORTaa+BCyXNoLo6mDHSse1ehtMW0fme7A8Ulj98OS0qftUBUH3TrbRrmHgnzAwjbk
jgkW6TOtl7ycdpHV8zEN6w8+zOeOWhtFXQHBBIiF+bDpnZxltd8nEch3aEooAlmT7/I5rjd5qeS1
7I0lSCaA5CPdFzaOIguUvJngwZ1Ns9rgpyKhVT1l7M0J7tHKQHdUlXu3Bz5CBQU0JblvcGpIThWL
YMSdEMjmoOPkDW/Twpig1xV99ClTh0WEOni/GLeITeGr1435EjzzJiRXuhgGr9qxj78bs3HmfiDX
1BDxTK920hAKm8XFDdN9p8n/TH7+DtriaSAVkYT0PJlspINHt1ZKFGJ+gMbjxADuj5rRuvEdTy4p
wGx6szXzvTy8EgVahpFjbvMsHpbMN/ZxBIoOfyuTuip6ccrggVrrP2TYHjkP45wrC3cplRXvKh5l
W21HhC9bj6uXHgnsIwypF9SreZ+ESjiDZ0AQO+Ly7ZIKguqprYbX/8HemSzHjXRZ+lXaat1Iczgc
06I2gZg5RJAUB2kDE0UR8zzj6euD/qpqKZQlWva6NrnIVAoBB+DDved8hyKhvmtSTcc0lSLEd4Ta
JfkP7HseN08zQC4DOXtBAYPeGocfJyaoxGZWDGFO3RSOdAgGAW2Kds2m4AB3RlJFRtdLaWhDl1I/
WknrElvVOwe0QWwCwgaaYJG7qBGy4ojhu79hp5q/oWxG4uoG9aHR5+jY2lSGqRGM+LbqMcsfbAQB
3/wm0z9TYlP7NO/kWVpO81g3MeJdFFC0FQEHDZTpjqmdTOih1Lpzmx8/qXhiZ2J7dsHx5we2rWGj
up6K9vusE2LFZ2tue5s8JTGB3PIdazw7HYJz5onmHrfSUjRanAEtVpEt3q5+o9v1fEpmNLW0KNVG
Amki5Y6TMtxI9yXp0CFEwurdVR9WT3Yf5p8a8ni+BlNSIbQs2m2YsioZQyuPoh60uz7S+PXhYudH
lg7u0yjj5nNch/7aalFmrmrpoGdD6roFfySO5ICQklPb/TWndQoOTU33nw8uB6W0csq+w5YICnsN
tN1/sCUddXeodM/OFhU6Zs1tH9rmHt0UzLRp/j4FsX/DLfmHuGj6rV8gA7REwIFXD0R0yKOhJfEG
PWdOH26H0ozcCbs29BcrHvobDh05AWQ5/rQl8mfQJGUSI0juAYBOD2FBpg+em/St61r7PjSbF/g2
JD/ZnYYhUTOIn2Ib77MxPpa5vLNq8t5wrRZIeZBw4qmhzsMP+upHzvRQmkSVl3TvV5S6xh3bmO7z
TN3gyiqcycsligfUvprXtc4SmqY3VyRdp48VRnO0uszYZW6F12GRiuuO9e+6wdEEeMA2jgHEtBi+
x6rozOaA1KA74Myjp+rSgw5F/GVQNbtVK3oAME8kRoltMhXBdSlKGhlO/ilSrbzv3ZiADydH2N4B
sAlXKQcGTJJmu8b7H6yAzZBBl7nRAsROrmsLRWWMDHhvZ5UOeMTU8ceH0Pz4axHUYJe98oti4sTQ
aRsUxDzYGhDbMaBtSl+FceDNJAnU0m+Gppw9F25okCGv7WJBPnCFeTbGCHbI7SxeR25MFmEzpQQ9
4oVwHR2JUkZSixr74BjFqf511DkjtrKON8Eyq8jWKm/QloT8cArVuhPYG6CI8dbPu3YXubI+OgbL
Dc1885RO/aeunKZ77ChkMQViPCAq7dktF7EHR+6unQh6IpYR2fSUzMeqaYt17BaES0YQfyBYsCVf
iqsx1TZsxNgk5ziM7nlz27c8RQFiWQD505ieCQ0bex3JWkd32j34XdljOrSSzUzzxksxEj3jyu02
ljXaR/KaQggTA+wMuy7XtR2m696Q1Y5aC20TRHy3OtZar/bj6o4sNTAOo+lv+T03aEgS6oiWcRPn
BqRgJ/mikMJvAXqkh87vq10pbAoonLkIAcIHRN/wyPcrz70+dKc+yW1P4j0CCjwk+1YP060ZdJ87
q2y8IbGca4R5+T5KumQXTeNrX+OvLSbEBlQm5wBZIZKdtk/6tyBu8H5kGQmPEIDzXahEjUC8BgcX
2fGWDeqWGtem76sWx0Gns98m30Omub6G++NstWAxYQ0leizfF7uRKsQVRUux0dGLbGMz+d5HmXHV
xuF4MMZyAIwa669iRLRfm0TxhAFEz9yEGlxb1GdLEWIMnqvxSBRB4lmo5NctcwNOHLhAtVYxr4ed
c0MNxn7sDZXeBH4p10OIrLOkF+QF1NrrMk28Kqsb9IRxu3HbCn+6VfEFxk59nAi0j/l8uvQQmynR
0i3W+1QMNz1/Gn9Nqm1izZb7BiTap2hG3Nam6WKoNq/DTLG1x9k6ewEK6BVizxE8c8aXTsgjN9lb
aK3rEWV50lp3RO7iT0nLJmAH3WJV6pO02aEtQydvu9EutFDKr+aizO/sRNGJMgzrERhyctIbd95r
uCW/CZI8bitzHr5rHZ1MXettFyUkTTGfjuHNVM7VrsHHsMWs7p4J96BaYdsald+Ib0DPjYNVzMaL
Pi/l1SbNnhyzz6i7qvTJ4uSzTgX1Z36me54iulyj0afHzKZbOLt9/9hX/VsUZcFt1rCXoa5vDU9l
T/orFAIELXPz5oY/urj8JZ2Va2vZ2WTYFFavXmY+8bOYwD0mtV6/KJypZ0MjgwM7jImYyWeWYWtu
JOK5GgKiffAWfc6GaagQngwmzBRFynkpwIGtZMdvC0LnfWRTRL014pc7GdSoRi+JcMzz8SmuW6CQ
bAi/jGGsYXxt233uBO2xs5z+sxjd7E5vbcjegVLWrVE670NuIkbU6MV/zhy9ubGxgZ3sUhdHPekC
QMXo4VaEJzC/2ZQ5arqQN3XQFs+ActInmnPvbk3Ht4ZVynGTBqcaGYEAZxctMI2uzjyM+hvYIovW
zCKlNIP4tXLc4a4y8uGQTxPlL02JXSXJOysM0axBbbjnpB78Q4BFld1kVHdIXtsmBlXSW8h9XLZX
tiT1K821fJ3OVDRCXh0JoGlt2l3qe6XOwbqe+BcINRkiHNT4ILOG/zvOg30SttU5NF156l3lH3Sb
emrHnHwwRK1eKlkjqs4TRhab08jRh/t1e/rcs97VL7BRGRhIC/y2Im209eiMdIgHCsI3+M04JkMc
z2B61Olr3w7xmp6Qv1J2mHll2r+ZBS+LCxZi8WmBu6TNXh6LQRNerDqcsHZmnJhU3XNu8lsETJfe
k3VdvIJpNdq3zsqqUrvjMu0VliXm8iASzpNu8PYVNK0Bjhuz3e6WUcm517OPMW5alxn/PeoNKrst
2Q9ndGT05IzXak4QCBSofrrdBBzExOwVqT21PgPGWFWG63l09E2x9MqFkb5iH9SNeV0Z4/DmU9r1
3DzNJ2o5BDV/ps1em/eRKIPxpk5zm9BLX71PWd+5Ht3qsLpO2hYio5+S0oXobRrqWxcqy3eCR7OR
tL+mTE9YIhbSeWHjDpki9I9Yi8zwXqa2PJW+MBpnpQmMsggVin7T5KnZsJrMKedl5gU1EzDXjU8+
VRT/AZ1V360J7byPI0farJuVsCC4DRorkpzqNxy3JR1ZviCQWR1pULddHCb6SjZN/SKygNMvle/0
aebUw2razNozqTKD/ZxbKs5w8BrJwF63T65SIorRjWUEbayl21rk6wCTIVg5kfUNbZpHBOJMKIjl
yq9ZAKLqFreD6ezGwumOTlQAhypJ4dOfUFZrUKKTXFQHiSlyWg9pTLwjj+VxLph2V3o3mxu77OIX
gar8a2/27a029JoBYBiRMO3YBMyK9IPUhm1ehNQhqvwO97KAdmzrqHCngIl0b/NGXREB5BA7Qo7Y
GpJHC2yemt7WTdt9U2lXs4B9MKTwuLZhx7mIFiTIyzAoot2UZs6Z4jZzhDkRHtuFQ0u/mX2Gc1SK
qLvnofHHZIf8HiSI24Qx2WS0P8j0ovSR0xAt2gqcalVTrIyttCKkYZQNFORMR30c9gsg0UG1MKyK
LESlVud42zDwE8NqBCr3EVjqTuuZoWV990n5pnw/FBzkUmq/gScwxLyS3aiAWUtZvYWmbRkn+GUB
MA0Zlu/mHOgnrUJLiJgRsqw7WZyRDXue6YSBo7oXbJTEVZwZU3JF97S0qPSU0alUKlCbbtDgZOT8
ao5bfpV4hAGzcY19/KEK5s6d6iVh4YrXfQUsJQCJFaC+3DSSiRkTVu0KxHyzvcizh3Q4ZJWbwVjK
kxmISl5Cd8CgTKvjfSzcmFwI+tW2OURrvj/P9cF2aL6eHYwZk5SrCetERYTgOayNWEu6eNsixvEo
DuzmsGw/sUs2GLQ2/s7xBD3w2PjdxoViwNaOCD6W9if2aDczdYPaSCgbR9Z0UDpwa810SPedYd4X
1ZjfMZooyZvphYRXZ237051d9CAMUkrobEFIGO6Mb/Qjl7yb9rliJb5WNMTDKVQgQbQvXTGDLGn1
u5YCxlvdMVmUTJ2tq7KdPjQIF2JOJlSvr0aKIOt+sPxr3BwPGW4lL1LOQQXklCcmJyQzz6lLFJIs
ismDR3nmLL0eF+c2W+N1WLXeRCmtTjhkBxCD2KpswdW4nyebLF6iIV3IS5yueX7Gp9lkkc0s59Mc
qAqtChX1InCojDKN0Z/a2GPfblBPOs+OYeS5V+mcCONR6F7cQcYoFmRRDTeAF5UZMY+oAtXFnN9G
UR09w4BiPCRmsOuS6OJPZm/CBZ2Cx6xic2hP5ZNLhZbAO9cciARWCeMLPXgys1siux3cDdIkPxPT
Cf53+tUwhRoXgERSmBtV6OOZokF/RB1endn+RLu2NTdh4I9kCaRXALbvTMxuJfBhNZdEWqUHQA3F
plLYXhqhnSmO1d5QsL/IsvrO9xdIR2KjqXTbhTrXET6a1u49hE+f5uewBe+C43+yr4XjYpAN9VOH
pnfl5la5TRTUoHyWlNtU8jrHjb3NxzF/ED1As7IcJTbcSe5o9wmPSvBVN4pkl8eI6Aifm4k4atk6
Vg0pfU44syPnCCTW4K0gWAOxOZOFdA//qN0FAu9TllrEm+shVOSJzLUUnXykDth5npUiC66tgj1l
QCpafpmmRxdWScfMWTzRKx2+yqigiIaLkwpl9KyVYXKVG8kXw5Hh/ZjKzyMMHa9tTG0DZYm22SCa
nVUHGwNXflnNEkg1Zl9ZsDoJ/77W0faKaiFdq37GDmp0313bf9MTogWbPJvWVUZjMCVkJ6GBfBga
07lFlUgRbg7T6zRHuUvDsVwbTXBINWPcEvwj19Kkw+jqcn5jZoooBKOusACXkOBQi21K+QWLTYOT
KLI2Vji++CxU3RiCwdKwv+vBV85RL34DGKbTkaGYanjEF1hRLIcuM089IbHCdk4qouHcqumrA/Pv
2sgtDgCx+m7IDKuJUeQnR59pXDthseWxWhu/QVjSj6MOsSj+amcCLEOB1yKUHQodc8ITyf7OI6br
gbbRW6oBrxrG0aHIGLdre5pvQmwTB1jzj5qyRxZ8ZIRocGhFCMP5XCTS3imDLsZk7ql+aF4xqi+Y
hwlwqTWOD+8QVK/r3P3mdEhVLDnPiGcytitBXn+KO5pKxE3uXV3b6DUceNFS9YZOm1ln6fLUG+mk
B1w+8nYCRJDJ/jWOHworPiUam6PKVWvKbFdCxLfKgKgxxdpZBiXw/hZMbWdkr+B71lMZ3DRN4b+U
ffGctNlmishoqQba7ZWw103t+9/6uNtGRFB8qk1JPxInBSzfBK/vUSfoMZRzscm71NPs5AsH4bVT
hu+ijeGn2pRtlOtuhprym5No28gfjlNqkIBDgt/OUCY7dKs4xaMZb1GnTEc9C/BuRYG/gTTxMqry
Ja711ouMRKmViBWcKzXiYRX8xt7dWgMqmcaWwQK/N29IDjlnxIWepBWdLDN9dALnEGJeXGtldpgp
SHEM6Tlr9a9uXFLvzUJ3U2jASUBJUQeqH4s2PLZ1svaT8qvB5i+pMGa0Tf6tMfVdHxDRnuJPot+T
h6dFRI814imwq50RlKgI2ztXFJih8hO47v3sAP6GWGVE7S10UutqSTSDKxlDDYOk0nGgSwGgRkeV
IdQrctr/iGXXQAkkYoPiMXTanZEr/w6TdbYpJg1srjq2XfI97uVtUlRXHHEA0DmQsmLNwomV89an
IfV/BzpsEY+vJEiza6CcvfGNwvxiJCiH+hAegI+mAa8UPIE4LmyO10S60q+T21obCZ4O7OHe7QLj
0A8EB7l6i9wR7wKiod4283Ul1bXVtfpto1i3JG8A/lXT74bJ01vTDKP1UE9ttgWGmMw0dCq9KK5k
xofmhgotjJhcRaR0ftBD/1QjsjkNacKJB4GIm/DD0oG+VskSM/fmfWomTw7bfS9Eq7sHvEEEBBm0
M8c5i9lTzdV1XSkPSRW/sZap5ulhjKgx96mhht2B/mV/UrUB4YCj9LkjFBjz/0BnLyk9DFkVlmDH
uU7jqvHCZLiLsPPgE+MhA+ZZi6SDeYjB8Ng1ebIbmvGqNerbSAc2G09XIjftlSRtZBWlguisAuxo
An/vqhlUdtcag3GusAF5DH/vOYl/HQf6Blf4nsMJrUkqQwkmzrACDTmWrxSn6TXEuJEFDkA1O9o6
MutDaw/XWltTBQpuxGwcijZ9YiVCrzaujax4LNMBhe9i+bWKBT4y+b7zppwK3ixuItkB9mnM74My
opvYzeNrupPuDeBQhHJRZcQrclhKSMCmerMM9nFRlb0nLsslypMMu2TEzt1u8OqwO4aFlPhrdLnu
mkXHuQVfZV1nTpF5/2tN+BcvfuG4/8/WhHUcvRZd+0sE3/J//MuKoAwMBzTghFL4DUxp/LcVQel/
2bZuCMchG1KatoMJ4L+sCPIvG28CZDB41CAfdGLz/tOKoIu/XJ2DEukipmsRPKv+iRVhidf7yYdg
GOTW6jZtX/4mhfFB/Bq/5xZa0FEDkCgqhmCPBLBdx3bm7n4aj/O//r7/k3fZGVZw2/z7v/3tVYho
shY7BjbJCyJ9FUezO6D+YT1R03XAlvgp5bNf/fkqury8juJ+8GkoxkcuaZwLGf/b1/uIVuW//5v+
f9M+jAw5WBMt+FZJYtdrvMNoWR2aPp0D2SqxgTwlZMngnCJ4BedjTNCXIruixGqnr9q+yz/l08Ce
BtC6DrHBR055rBIBMcYI6pE9JcfuYYM4F9ICEUXwEzkaYjuCvt0dFBbsaD/PY7fT7VlRjeaTnfBv
+hwO+Cl9Q7yr6HyOHujtK86/pQFbUouZjJaj3Z2PPijfi6632axEuaVvkP4Y35Q7E4aoxhZ6mm/U
y2qR10Qzd0l88imPkHPLsno12IZ5b9qRE51EMSJ+QdhJpJIVJ499j4R9E4x5AQSDrsQWKhqCRyqA
Y7MjFZFe/9At22CaAZQS4DI6sGeYYJx1PAuWG/6FIHQMbxeM6mgUWBpHP/Sf8qEF4mZKMpx2ZLgX
5SYC202cRmbVKfaOKO+vNADaP6Ju3Bxj+xQckMDN7fVgwkD8qvAKY9KjY5A/EaxYEnY1w2pAXzyd
/QiYLivEsFB4QLBHK1gjaBjrIK++Yq9yvzalOz7mTl2+Y08loo/yIAB9umlfItGZ3xBAGO+KYIb8
s0ZIEYVNCB36hoQ4/H4uFrpF8khvbq/P+mJCdIYy3pdSqzmSWy0tXzRx/YJedJrqSsRj7azIAiqT
tdKtTn5pa02BV5OjRLUvgRJslJ6OcifcikI7GC22p3PQuagMxRiPh9ryiY2hFQTyyAjiVqAWCfTh
xemcFns1oQnlvirZDlIf6K//d3r+z+mZ+eR/np43wVS2P9vELP74v+Zmw/qLmdfRBXA70jeYaf/L
JibVXxaTL8cEMjkMnVCF/56byezFNrXUIB2hS/7U/5ubpf6Xy+wDjhP/h6kTDf5P5mZSW3+em6Va
YlmxqikbYgDrw8Ws6WhTodfKCrzBUcicKbAV6bGsqPMgclUphcfo008D8/E8/a8ruixTXJXs+ktX
WpmFDr5YO/AS1Ep4UXYZ8K4/X0JfVpSfVpzlGg4FfcbNdBRzKKP38xw9pRCa69wPPB9uYnNKUTmH
VnlVUmUAuLVW4jaT0MGm9396XQchPA+SRci2bOW4v143QoUeYs2gRNAauHuKnVbrtxRarixjYxpI
++LyTqYmELQvf77y8ph+uWEyJVjAbRJZbIZUXly4dbQimCaZeIWCYjcu/mV2bJu07z8VgBDX1ETN
Dwb5tzeHS7qOIxlilkHshxf3yqyN75dLNuX02oxjf7RjqImkeJ57YT/WbAXum4z00D/f6d9cln2M
uexMTFZ6eXFZwdbYpgQSstEPOEoOhKomSKo3FGIPFJnWhntUg619+/NVLxZ9+cPMSauek+fi3bx8
sJUOgCVB5uClGucUqg1t+gyjjZL+n69j/f4ceYGkJS1DR5drXHyOVpBadQOxxPOblI62vh0pBHKo
vELJ9cFALvuUX18ZU+gGwGObQg7z0sUrYwW9YZuVpPSKxyaab0fqbuDa/nw/v4/bchFXKKCpgm3g
xf2Uc5oWOogvrKEkmaGR8pph7Dd/vsjf3olpSWlYLuFGl4OWjfA+u96IvTossJb3SPhGkKM4+cP1
P7+SAszk6NCUlfPDcfvT3i9A4CH5xnkNQtxJ2uS1RYp4Q/vghv5u1BSFKhPlLu/BMvn/PH0hNHKw
pKN6wEL3yTbrhyotP7jEj8zry8dPiYVvV/BojMtB0zi/l2LkyfQN5dHEN+Q59Sv48HXxMAvgYfng
wiGkywhTwcVn5U5onPNO3Mu61wlWbQlXIfOs+OCH/c3DlBbFP5zLlJotcfF9I7c0giYg5HqGKiZR
wDQYD1Vdf/Bi6svrfXH/rD4Oax8HI4tDzq9jjP5WhyhPP4c+32vtYsUIYPULl2BekVAVlaKgwllY
n80MFkZYWAT5SrKwj5EpkuuKkuReUZ46VKr0Orsz3tuOWCYCnOgnik68/fnF+31+Nw1JbdblJYfd
YFy8EZYdqNRdgpTn6SEd32z/NvXk3WQ8/vkyPxbGy1GRbA05RNmOxff066joLurhZAQuZfYwLkos
vwMutVunWGLFIdwtjr4G5QH5FeMAE5wwnI7CzKbGhLWbtKQgFiOtPpgUf5/y2TchRlh2RPQwL6f8
rGykmDrk5xwksRdNwZn++Nek3XfmoaXTCeZK1z5Y3f7mNeRk7PIOCjZguPJ/HQhLI/eE9QWBibI3
xeAQaxrlR79oj38e8b/51FlTmE3IuEJxeDmjjBEyYUFh3UvwvUBZwki/zQrHv/9nl8EZtGDb5LJy
0vm53BDFuiZ1WHPAYWiMntwQ3Daxm80HN3O5el1eZbnZn6ZHGja+QduemykquQ7RcXroFK0r2RvV
BlR098GLcfmQLq+3/PefrhcKF/RXz12Z9Y3Sr+bqSf9o4P72EgbfnG2y47bU5XtQiK5uXS6Bi98i
eiNzkPhTbf7z49GX2ebn7447UUpYfHbUR6A/XMxGkuCeJM4xypuw6K/BNFi71C/Hzz2N21uB3eJr
06BcjOZqNWbjudGZHOeim5sPfsjlPPPjd+hC2MvnZvx2uwTX6HnjTHhcaEagnAeq5MPSDIW5aaXo
N8jtPnhnfrzhv906GxEmY1dIcfkFOOZgmIIkM0/Z3bhTBAzcUaoHrAmpdkW9NX7wGzzRlBcpq2Bv
twxNbsckPJNMW3o0MWaSiQ37jqoQBLnKv/3zo/mbFwClkMMywRHJdMXFO2bievMjOvye8ofmm+YY
CabHhqXQ90frg9H/6FrL9/XT+wxwvIBKxew7IRWYhPGG43c7RsUHt3S59P14yD/d0sWmTFjZEEIN
S7wBJ8U1SWtHOuIeDMwT3MJ7bMNUtYruq10X6frPg3k52/248o/TK3s19u4XVyb/scUygIDTtEhT
H2sruaql89Gc+vvXxOqFYguGBOdAxWf76ziyBos2QN3pJRmpI1GW7SeOffAbhWcicqjj4LGgEunC
dEURu0N9/cHE9NsBlK27tIQlpGu7NliEi5kw0DI42o7CqBYEb3arblMjxTstUFVl4Umv20+ik2ty
2ugR+Ic/D/Jvb9HFtS/e2LboXRI4e6SWxrcBs6/E2jiSEffnq+jycsq6uMzFIKMqwi3CUR7/xLSx
7Q5HYfS1pcyxsmR5tLJgk/TToUq7g2FrCr8BsjG96Xd//hm/TVjLr6Cq7Zic0WAOXrxRiV01Imp4
1G1C+zzsj0C9NpoePxipv0GI/o8nSK63zAMOuzB8mOpicB0UIQl24NoLLRiKyt7R/UfPsa0tc/EK
/v8MMmVm7s6lfsRB6tc3GdRM3zQBz7Ia3H1YRsfQ7O8aNzrmGMH12L0pLYQaOkg9vOJyVU6OXE31
R3P05QZseZsBnwr+adsQ5i5Wp4TkdFJy6KvPYa66T20D/MWbIYycNHRY9VNukMbykCqjQMGb9qV5
/+eH/Nu0wUHYod5FAQ2mkbIvdr95M2rQd9l7JvNwzSiTKm+F/7CCshy2WYBM06agQUnu4h6LGLGd
HEXtoev6bJoddfvw7LTuvSWKl9afPthf/u0t/XS55ev6aaof0E3MYYDqLdaibkWa43Hsu4c/D9vy
Bf6ysl7c0sWwjY4KKTbM9bKywmgYgIPn9qb3+RqZEz64IZ2l+vJ6HIwNNi+UvgyqbpffBgZTJ0yz
UFvVFpGY5JggTzIxRtbv3WxNKVAAjcYllonER63tFw8FR09zBW/FhCYx+yX6orSJTcQxTlyenMDv
wucwcMz0NkLjbB/LqacrDbrGnB/kbI+3KcnbL9jt7StjJsj6S9NUPubiVhWnoeDQQkCej3h/imPk
W3rjdPukruqzY6Ni/J47kTz5oq+TR5dsGZ1po8O7CVnAjoGtNrZmP9rE+dwN8I6d60g2g7OfBheb
tgsEeNcMDaBwURierjeICC2gBU9ikD1bkploDYW38TCS4oFwRvrvEQvrS5AG5Y0sdPs2tk28ZElb
7lWSvJtmM6tDAyJvWJVkScFiCOcAwnNh4XKslUg2UxoE1m6SnEQ9MmvxH/g5PL0Jt+LXlHYTEXO6
PObURrEg402n+Ikf8gXvIP6txgfFgRWO3BinnOtj30bGOWnjbSrJ5RlM3z9WBFdt00Shd4Aq8Cy0
ZK735qSLa6Hn6s4dyfuY4vmBILT2tqJHdxjmsEGrVjvbhngyH90xQuMGpxSBquGGlKiw3WsA7YbX
Bq5eBq6rGLZ9p9o1SQz2qe5beW4RVECbNzNj2/FE1/qkzd0D3Dz5aLZjM1CSikoTATL9m0MPLfRK
T0qBQ1BmDFy2AZDZwe+tkf0bjQjPA1qRQcUtuScIVRwBWaRM7Bf4gM17LVpjM/X1jd4E0rMJGsBi
W52zEZM6bybu43R8d5bg1yJMMISKMCeRsMp2yD/xYQ7aak6V9VZmUxh7FpkfSTynZMUM1mbROTYe
5A4DVpNMziTLijueF8CvKBKECFXzqynQ8Qge2kIsThlnlROflLCjNtz83ehhsojYOROAhTRDaz1C
PQAXFwq9HRrO56SZX20jsj6jo0ID2QxoN/LlB0ZJeegLi/58Yc+6R5rKQZbyvTQUsqRkCEHhJxEk
3BFkqLvS0uSRuA1o2iWcrF7DG9Spez/87k4N0GYRTNrLaBanqeAZMzGhdJvQDxo1EWrzBJOpRK3N
H0IuZE/DEReXIIPZd/DY6ivTLzsJegB934ztyJuRLIJ2Evo21vuTxUrnNcR/7YeMEkI6ALepNnMq
PqVG1TfYnp3AQz1P2QuVBQLs6EvesHmBK915o199MwTGogq++o2r6/ORrROBXXxhb4SciNkDTq+O
fv1lTuMrCnP6QOhUHrgv9gh51M9OaTs/ZuZL6dOF1IfHgtcjx71BVM3GGehT5qSZ7kP4qFj3kjx5
GDSaJiuhV/KhE+8KG/ZaOB1id3eNaPHzLOXXQOM1G3VRr3CGiDWPvv2UcNa/ImAlfWx8FEZ6FYPu
KGkMHFumtqrH3NRpFbmLlvzWRJq1jarGPaBv0m16pwiZEv2mLgkGQ1Q0hYDGAheqHrCNJjWP+ZIp
QZjO3DZ8QAANgKIRqEzwQQs5X8IbNXREF05bPAV9Wq4tiWhIR7EGgb/eRFmDUDl1+P+HeafCcK+c
ZpPP2EWJV1bC/WJ2ErJ3um5ZINI52vYKYlrcPQPOXIs44nLxmjwRVPpIvAsOKSReWptWlRtr7PZl
B0BtBKRB7owYVg05OSwEgF2Lod336FzxgOiEgOfNC/MYPohULDFOoLX8suaUOb9b6J1VBAYcQ+4T
vdEeUwXTQmBh6UDJP5ZbnVreqy4GML2WPGm8F0dVgznHuWUBVYnhqa+cmYNTH3TNtyauvhFMfjeL
NN07sbUIwvysQuPc+nBfYr3eWLnzYAQ86cZU4Skm0akg9GGe8Zv71f2YtOQHOEaZkrkhxVnqKR5f
2Hiv84zppZ/8N6dBtwph0XoSeZDu8ffdLOLtNtSeclO9QCn2SgcvfQB7g7xG8koaYx9Mc3XGmVLd
Q0Q3QNiMTK+5NmCGq8aK94mOrn4wEeJmx5qcuLuMSO2VPvp1uArdCrmYzfowp/5zmxeYbZwuJoon
r4bxSDBkvnP7YOePfN7+rHXvKlvMWrgNpvATmPPpbIhk3Glapl0HVupbu7nJ7Ks2T0JtPTmz40VN
pkDMLP7SOLh2HGJY6xqfDnF8bYjLcVgMkrOuf2u68Vn0o1UeaSigGu8H/xvC6xGs2ijm3Wya59TI
SDdgRiW7qLyNjGLasa1dayNUArx4JK8fcS6u0rrcEG/myQhncj8Rclg24z6yJWgzt/ZNqowdai+L
vcdzjNNb4Xyml3/fEL30vdYXDFU5dBv2sBvgETeGCG8okewagr5moFdzAPboNupvo4bKIVIMBKlh
cUhTBetooO4i0ehX9/VUd8c0rIk5FkaET3RwQFwH4ZQemxBM/EqZmAjDDFZKDQEv5YPmEzV9LDWH
2jzEgVE/uWNiHk0b+kgnclnBy8lT92oMzNmrqFCAOIwF2AnAiKuc3G88hMoiuG/eh0Mwf3L6Dupj
Wlbt41wDrl9lNVfzGtBZGzew570fdLjuB/1bIAwEiMWMB6jQyxdmqq/UukuqiK3CZTS6010gNQSH
OGpuU+C/6DZ9MQJ49ifjVjPSDCVpAHmWKSYZ0vUiBV+NMfqKFYm8pNGMWnEz2pNYF6YRP2pJXQyr
DMrGPnU72ysoJCByESR87EFTdo1XEzlyG8+V86Wqy2GHvH92WVLMEQwa0uqGdl2udzCO3YpgNxPP
Ee4eIrdeGuSeayMFzQguZrxupXYwy+oBY07xJbJNzD7I+balpek2o7eIKKJhuM2sbDqHeFPR1brP
YK+rm9LW9uhPBkgeoZnt7BL4En8qOOljUUSgy2E4IIVBZwmUBHkzSZ4ih3L2H6SdV3PdyLqe/4rL
9ziF1Agu2xdYmZkURUq8QVEaCqmRM369H2jO3kcLXOYyx1VzsbVHwyaA7q+/8AYRM+0o+0Jdj3jg
XDcp/P84CIJvgZ6ToMzk4QZpPeRFszAGrz59N8fxJkO6Ao3xwEDWuVgpRoDBlEOBctf0TnPlJ0P8
Mx0N0DhY2WIK6g/3PiBCG6dsTTTlA/Lu0XqkWF83oZnssTcNrzKnPzShaiDk5wSoBKTfwcge+kxW
4aZM7lPfecxQcL11ffs5VSKMxzJjO4mipjM4gCesaE4qKB6m34KJt3Ip6y7ZFdwPK2KafwPQ1N6b
U3cLxPWLkwioQvisEamTDrJBhjGKoSG27WGdBiuFFFjxXGk+xKUu0RdU1AtzzJFx1MP6m8RIBjGJ
e8MfnpXR2PW2bIK9lIQc2WwE5nngjbLAesU+y+g2fmUYaMmqWnxnRFw2jX+oJrO7i5q8hmUsFB9D
ARBHP/owK58b36keChLf27KGWd/XU/HYTsXlqHRptc774gHpkW6tN0BhkwaT1LxIfk2hCiSzGr4V
hQ09bcYoYXprPoUixkxD1V/tNnqDBDtchfoQoI8Ivf2istvrKNb7nTbwEHmmq9swiZ4MI88hV7QA
7YdZvAAhFYQ95WUgcnEbyBiQv0haz+xIx+sxuglU9aqp9I07oXzr2nX/pUSRAljfMItxoh0e59Gr
VWGK1RX2r8q2aBY0RXCbts6FhftP4VhbitOVxSzbbHNlB1Da3sjSyK96zcj2XQ4w30Irb29pKJOF
jlOtXcXGOrgnDIBjnubzuMpD624cEA5I9PLalpZkYpTgFy4gwO7chPq2LyQXt87ot7s0EJQJV0Pl
76zBArSMXDtenTR81bFCCQB4V7pLjGYMkAIl1reBDVdK9PrKxJHnBaa9i0RA8MPCecLDcBp5lbB+
cN38JSvHcNOpwZRelRUYVmLI2HAAwuRQtVp7XRYkWWHTDNglYvbkiGLIt7ELQt5qQbCuI6yhmcPR
L/TQq+02hWYBzWfaZEbEU3uoKkCyk5/9wpxIOVToM2wwP4xNrk30oWZ3ishL3YrGFATZjZ4ghDhM
TbzRovoHPs20i/wIirePhk4/W+dFJUEc6YxiK6vW3Ot4UK4ZZESAfZPhKZul1sxcQaIn+ZXrbXUf
Y8Qpt0bvytso4prcN4RRZDLbnjxUgzSqIzRXImHOwclep951ywuqZj+47CbMAK+GTB/xTMmgiCKM
Djz9ARU9IBqUmMGwbjUHg93Ib9Jk7/ageUEoQ6yxPZc7s7lO0gb9sZWPMesavUF+N5ynE+sBa1Lb
2DJx6WaTTdU9DBje6BcFQo3qHViyzIfNktX9vjNTB3xbjAlDaAP/ayUOj89RZeomcO2eXyBWoF0w
v4H70zi2lzQoznqBpRr+s56nXbRTzbAvd1r4W56qtYvX0sLXFc+ABOtRE2fsr2Pd2XLTD+P4lf5+
YuzKYnTfAh0x1nVn2sVVFxvhHUZuzRe80SG168LPNgGWX8NVEXf9BX9TU176wAnSXRxWzlOYTh26
lTk+Pj8i1P/uKDtyojJsFOOWhMTun8JWzzZ+AK0GEwZldJ46Jcj82xBQJLSpYrCjq7itreAmN0ZV
ACXHTx7yXoHlg9tcFXmo7aEeP+DcOx0UlC15lgqR0gRVFAEq1SswiQJd0IjKuEiTrHRxaukw3KUd
LbOVUkBeSBLh7iLysWaPlSJQV4U6Si9EkGy4vH2L3ejejGbTXzODf8U79DKbNc/8rNRrvBRmDTsi
W/Kzr4Lqa6T14VVRjZggM5khDLYwAkTemMNXQIei73aF/6i4X6Kouojw+ajbmKgyrTD1wMq333Lx
FV14k8/EPfMtCsov+Ggb/oXloKtPaR5ccJt2uFVRxao7Tb0XCWUxQp9oNKP3jyNYOK0haQdRT8Gm
1NoatWbEPUSLPY8eIUAwTtD2s0bbdCg5ZDP69EZGPs42YlOo46VRPZv2yzhBRqu0aOsbY46AdGXI
+6rC8nwfI+PariaY9gJPT5HfF5lY29MdC+bfel0rtiDJZyVI5N4mjVLrevKfK2etYO1pDpdjjd9m
GAs6dHFVYtJo/qDhoaz6bpylJKvsqqijq7BUm2tsgxXL8QqFt2T1DVSp2elLGXDASSJ11w2T+lYz
NWi9SEw+0EnDqR4ltYBAscYdGUh11SWcS+MB68/yqdfLr8XlTP2/sttcclsW/PQKxwHqbaUxr3Sj
KZDFyZEdR4hug/r5jVXGQUY4t/A7w9gv1LZSTfzbyAJNrEdtuKZih2pEshcqP3QLd6VsQGergZhM
kMXNyouh9kGc9Rq8nfsus4juEg4yxs1qT3bIG7INqUHYM9ODcKcSQ8rKShXGahEWyUmA5CUaCeH9
qCIetTWrPGyuU6FchLr+4uKg9tMOZALWVClwausNJ1yxISlu7MxCsFGh6YIPJ7KB9OMxOEmiptoq
gww3UHGjdediSZercqxvICP6NHQMH8BPqPILk7jJTVva5mMzDpcQ70MH44Ti+5CoB7vye1I4E4LO
Jg/Y8bAkNcxj2vCxBGRWbHrbfKtNY5fa9XNTUoXt07QJbVpWobW2GVfeaFlmeBl38ybhnDySkwYP
jVtsBUqXuPKFvjjoGi0oBKWNW2eE+7yVCoBbD1nwbnjEIsf0aH2ViMY7fr+u7Ro2ZPM4WFlh/Wg1
9K7wj7TpgERiZXAzr/RpRuF7aU28y7YhpBLl0AoEGZIaHdOwukA/7qYDPk3nzb1AJLa4wdQD30kV
EXxg4gmklqmDhtkqQkNTLO8N+DmpIpIrG3p7s24CaMGoYYjroqxaxg1d8QqxGW8R7C3qC0wnEN8V
GNDOzYRZ0LiTw22XJURFJ5qow+z8l5RoD91nzqR+cRFvxouknuoISwnlOU/i8GpQbDW7hYc9kuU1
g39onbLC27fS2xJfCx9V3IsOxZwrA4gVNp9+XmdkCyG7TAbYdKJWGm8Tuhc5/utJ9hgmbo9buhU+
56ERZ1d1iLwq7BaJExP2HkmPYnwXxLtJH20oXehSkT6NMBAVkNqAwgfzl5qMOALXCfVhp+jxuqVh
enAzHRFP0+ofay79v6RaJeiIOUp6j0AVWqlK52vrpEiQatZr1EsJNSnAVTh9tEvkzhVj8DPpG/XS
1eIAJ0+A7ys/aXKsotBAMw6OgwDA6MCscLZQOocy29K7LlLxUDR26A8kTZPLfYe2T0E1+r2PDJPK
SzGHGgFhrbaJ8Z7aBoCNNPzaJn4Ec9tEUdrdZPlMtcMCT9K9yKLwjhzK/EpP/A5jIhwTU8O4HNVa
3A4phZHWIhXOHdrHF0DM5WOMzlJGX0LLkR9SO8ekPktjsdHLkS78fpBqge2rl1T6VCqvfQ9IR4Hu
LREfGxBwR9ixlOP+c1MFtt9v4BRK8ybwLHsxkoIwMYWIelWruqlwEG/prqcry330hzNTn+XUaV6I
oZ6lwU5xAF0uBoz6UDawJhhfMFVoViiEFkgwxc9JaD1TtPZrhlFQPjszPzPJWI5mfq8rwGwDslYN
Vcy/1x+jmRBQNppPoN26NJU7tQqSmxSx/DO4h+Xgcl5FAPixQEtBjFm+xqDBGzqUvMbQxJY001AV
1SFw2842S63u0HTYEH384ZZz4d8rzrNL22aIBnj2+LmasBuNvGeWmKW3ynjposhjheLMIsuZ07wI
g1EXbxOmaLq2eHlklhnAvRkqGB1oO1N1bdwOfVfutI+f5tRCLmNR5qKmMFBMPH6aQupozMxADJMe
cqD4uzhLqpukzcqHCFm9Ty8mACwwA9U0oJdLWFw8KCacWnRnzY7qkNSDPLvOkU82jDPv7x12gRco
mCtDyZrtYQCgHT+XasdosNNQXnXf3NvM31rVVz/dFFwOGcIRQ7R1xMHCF+/TD0iQ4xGBOoHMXz5g
hEB3oPrURbIOszWC7OrzgODYKktkvvbzWDnzQk+cMXCXEA4sQVEB9Of4KUOatJUc2SYYveHygvWM
15ra5uOHOr0IYgpIBfI61RkH88dBxmqQMjziiNkarYimTHC5CM3xzBc7sRFd1QbqAVbQmpFTx6u0
TFhrxMs5Vg4WVA9Z/xdqmpV8+vhZfh+cP4e57AuWIQrCCHHhayyAB6iUpEmB9DhsXEZlcfJUR/0r
tx+4HXlhxPEdoJ4tsla5h2msZ1fOPoGBqdvtitbTVz3jNSs1UiEuujs24kof/3onX4IDLpXxuQ3U
cBFbwgbXxJasgf6ThnhxRsu+G4vsgAiItjLAGe0/Xm/+dMdvw1R1AKFwHk0wzGJ5CUFCy/WCU+LU
8c4NMO1ynJu4cj2jHfc9kiFjWP1oEvnt42Xfo4ZnuoxrCaESuV2quuOPDRW/wYuAMVWxjg+4y0rq
/F/+RbSPvNvBe4NC47XWz8q7KFbumSPz/hWbILUdKjNTI9qIxdIRmUeZ2BVBp0h33FrrocHwpbYe
cLI4c3BOLmUKCBZEBBfaw/FTDqj46jhrsxQtaUh1KlgXraLEP3MHzqf8+CtyGYFK5ZJ1hcbOOV4n
Y9Tm1gUx3CjjNSPiNSpozLYndAGQmIKsRnZ+5rS+QzjbJC2G+RsvJIANuYvI4/SWUSk2WUWrmYY3
DtoOWc5kLr8Y06tfay35jtfMPmCmUiJUiFjMG3qIOGwyR/14M717enN2AJsJYZAvrHc3WKdo9Qjv
HuGjiKc17vNeRT0E6cuKElHus3OEnXdnZl4P5VgbCotNCrc4M5guc2BynYnFRt41l5NXrkEaPje7
jx/rXWLDMnNkn7H1ruHai1CQWTQvLGoW7B8UXBRFiXIqJpuFUB5JgCP8TLv1/9+K+vE2QjLCSXUG
iCtL/lVJGA1SYXbDAERptrNsxserLbF94PDNGY4EHJjklLtlsYOASZVNgD8A+nXthWb5NwZuGwX1
8SzWgCTLNJsLKtsQVdLfK3/Klu8xT/nnt5Xfz7wYqwhZuP/9P38O/+O//rR7y29e07d6+Zfmdf79
t+p/2wGuX5vXoz9sUHZtxvv2rRof3upW/v3zg7d8/pv/r//yv2Glx095HIu3//Xff+YtbSt+Gp6m
2Z8syXlzfECqxBCnentd/gf/przDkxI21EqobzYUjn/RKiFcwtE2rDlUUj0YOh/oX5R35z9U5sMO
DnyGBudyDqL/orzr/wHemex4Zgz+zo5/v1Ye++7vkMUb4wX+158/4qID4NZmAoWpk9rM4LnjHRkJ
ZcZBwaiEG6Rve3yrNsmgnDtpizA9R435n5moQWIAdvp4lbBOcjw3BZcOFfa3xpXD3s7yDl+FNuw8
xKjTMwdtUUH8Z5iCrQAamrRKLO+FycamdMLIbShr5L0Huzgwh2suEhR1ziw1/6g/roa/l+J+hQnH
C3wHoB1H/CoyJRdeWybZS50hoR4gYvT4x376z+/253dagljnZbhNIWvCnXR1GnfHr1CzxiDUBtBx
RuIWd5ntkyjqvVJ90RUFGSGZ52904fE5N1vd2A6a3W6lVmffami5W1Ob5BkU4ok3zN6l6jR4wWTG
i41TG7PAW8vvE0NE7FCe8REHqpv6FabluQrq5Fpc8UyViNdUbMfPHmRJmmb4vHk1mc5tUfbtI0Jb
AhlMNL3PBc0TexW2mQVfFJClgxLd8WJ9hH4mUzvG3HVsXGiV6z+iDoU6bM6IWXSMTJNJlBcAt4dV
X2kYx5fqrO/D+NwDpoHSu9oh25/rcYeqlRy3Jqpjlx/vhhN7DlA6m42EhLi+LEoQpukmjGrxD08V
pggGeAucXNrP72zL4i3YtE/obyyrEjVD7Tx0EsuzS2sIPBQcHhPbAp/48cMssot5Z7ODiGYWkhhc
UovgELlp1adJYIHGnpqtNbXBIYZ5+jMf4+pg4MOEuQq59YYaW//y8dKnThVi7w4lEQHagcF4/LF1
s0CQNwgRZoKRiY5cY9l7N6Ac23a2r90KtG4m3FswTEK1NQQY41b1PoP+RRVo9fkbPcf882+dXWdT
MvDubcL/8a8UYJqOVjYqS04q/Ht6hcO6QOz2TDw5scvhcVG3kztTn5jzDvuj4lSoa5kVMoZEjysF
5YYDk4e7kWl7qSWmLXIg/s+P3/X8Exdxkv0686DnWohr4HhFH0njMo8C4QUVswfeY4DgkRDrz6/i
QnzVuFLpi7mLMNnrEUojgYvqcWKpG1i9CMblirP9B6uQ8uucDLbvkmQ9pZ2uDSk4nqguujstl9HG
Kafy9uNVToQ9tF6B3VpUNzZNquM3pszGc4zxBBpupskEswc0MSo5uvOK/fkHgtJk65wEWNDvgp6d
aSBWmlQwPxn9tTOgkJT5uD59/ECLvH4+6e5c0gg2HPYFy7ClDhXTELVhlRrLnFTtbaYYCcaSyOVW
+hd8EIHyGc5dF7pnAuaJVzmzCSliBIhvfRnKHFHJUimQSjF7dI/R1k+Z+XQIhlXZOT7moqr4/ZCU
+WAb5gpGm3O6P0+WnSZ2M3CVY8WSb2VroahjZKtQDVpUv/SLsm7P9XVOnCx8SRyVGo0eFV2X4xWF
iw1qIxvTMxiOY5eeYh9sMPn5+OOdeoUw/hxhaIRrepnHq+ggsyad+RZqn52xz30z3CL8X930bWuc
OcSn9glsfJPeEVcwCKLjpQIz7TurB/w/qFZwwBtUP6Rq2++AjWtXsZEqK11J5GOFKsxWLUz1zPKn
nhRygDvzmNmo1uJJc4bWGaJjxJAUSxYoQfLacqvmWs40vo9f6qnNAtEVXQNamSTzi2QjA4RBW6Pj
01X97eBnD2Pk47ZbAS/14ysnQID24wXn3/04CtsqSRKUSUpCVV221tuMCOl0zBCp341tnPj6JYrE
YvP5VRz6JHN+4lDzGMcfcGBA2foo/nsRsymU1xp9m0vf/lvC5/9au7z/TjY/HQsNxi5wfpzFKphE
Z1MQULxWeWl9QUPB/Qluv/lL+tO0+/iBfgsZLN8bsYu8G7qpDsfo+Il0lLl5VCoYckNbBbLhFO3a
wIrXWEdaJ27dvmuBXjg9YKlUdEa9Aa0AK1Ere7VZK2YXvUw+P8Wz3Jwhc193poLjxtD8itROTtuh
L2105KE+64iGp+l34PAom6uWbDponFV0PTLQT4CRdb3hRbFSonSfSbzDQ7UrPJsjO8CF1MWjj+8h
g7asTXIvi8wUbasoEj8wzmh+GVyKt0Jk8TM+V+i7FgW/Nb+vbvWXAu7EY5gJUvpGulm9DfiFv4eQ
HNKNnkXiCi3MgEfEmeICLdwwWbOtbekhdKhMDOxNVI5bQwzRWpWp6ZxpwJ3YtzRQkWZjZOOQJc57
4Y98RQ6xHYXAx7yuFvp12hYvDsDPw5mv/P5wzIpsZB0uteq7NnxShHnNWMrw4i4ZL2NDz/ZO4YZo
S2KT8Pml6JNzHwp3PoqL/RSXER0uAboQm3C5S6zEAoY8zs5B3SjPjbpOpLk2PUImhVTgFAzLhlom
deagkgIKHXj7Z98KjHcSCS4JPBqABnIzgLm2m/orrVJdoGaOPv5lhCgYgyOL70sMbc+86t+Z9eJA
8SbR9BBckXCx5sj4xwdtC8NsclJcYFu6vGgKC98aHyzOXkHg0UYIVDrXJXriJTK2MdZ9fR0MN3Vn
uYi7FVODH1gkbITijYw6TDL7vi8HRz1Hfnsfn/ne5ty5QWGB4d0iPuP8BJAAEBWvKNV/1CWUgKRQ
BN5zsf7Wjxpma2Hcvn1+b5D8U42ga2PCpzx+Nbi2RBh2jrwawMxXadya61SNtP3UJMoZgvWp53No
KKj0pZhOLKcEWNPF1FcZsm8hhazqTBaSt8M9nmJvo4hv7D6fzlxAJ4K2xoycbpNJAYL01PHDGVhx
pzFWrV7b9lg0FUJ/kvyfEHCGITqTb55ai3aTy6bnHkdG7nitLGtxd8uxmuQaag8aHnorOPzFlVIC
UPr8N2MFnT4yzTnO2vFSDrfd1OWkLFOj9XgcqewOSeWGlvM/WYm9aNIiJ9k0F7deP6VjPHbUUWAl
jW3OvQplRnPibU5xek7D6lTYxYKR5jgkgDk0Hj9WaKPJmfkEpB58+jXkjmlLwWz9+PjlnVgFqi71
FAI35OfLQkcLUq2DJia8sNTS26RK8j1zVnht/2AZnsOdpaQYFi1Cjqv2MQ4GbIeBtsYhC3XjykK6
cf/5VchKSEqAL2jqEldAIKMDphocqabu7gdXH9dB6epnDu4ceBbhU6ecNpmvUYLSEzz+MKJXc9wY
FeFRyXMpmukvX2vvtMi+Qnrmk2oP7LJZpGAGmFDq6sYSARJP7YjsJotxwRjftBzoh6uG/a4K9c93
tliK4l2l0jAZe82lwR/XwmAq6HP2lvBsNXCu6gmpcpDk3Zly98TbM8BIUKCRy80n6XgVUWsBfoXU
Mo5U7b2jVO0BsRLzSwlXaBUw8j/TLH0/ieHF6HT/553H86mLe2TAn2/kbdFnKjJEBO0s0Z+FZjYX
Cg3p+6nQpr/Qmda+aCPCRNg4td2+5/fbfbw1Tz22MZ8v9iWgl2VpOhnW4PukeF6J+TOmeDpGFrGi
PzUQpVaj3/RnjsKp9Ygc6AFwHN7P8VDk1n058dRBpTJhR/Zn6/Zh+LWZ/AlnDqHcf/x8J+I9ExEE
gmc5C4buiyBcdQPN8N99Yiznt7io4gnWBQjy29a3f7AS3TOgLxaKSIZ+vIGwEVZ9Ww6kymqIkwIC
aSs37rJL2Xb9p1sXCBkAhELMDVmFd6PnAFFiLTA501Br72ojs5+Ag07XljOcm9LMnYlFTOHicmGk
IqWsIvNz/FAi1BGN81mp0rvkjlvhi2Mr4xraGUMa4PeYvkNX24PmtT8fmWlx0ePC54sNumzPVM3Q
A1olZiIf73zlHeDILMPpzPY4sR1R9+PKoltCTeosTj0tDddRDGKLYw+wn5Tpm12S/QZa+Fb7/ecD
NP0LgiUNBGyYlj2MEtEEtdOJmVaAwaxo8JgRIV44Y6z2m4JuypltcuIOpXBhBsW1QMtiOR+S06TM
JZ0AYlkOD7jKyl2PDdCZE31qFZvLC0MREF+AE463CMmWhA/DvsfE9mviW+2mj8/WBicX0VVGMOSI
BMtFhpPO6N3Spw7NsR+/topW3FRgwTafP8J0/emu8jTosixumiw30GIrHYHWvO3szMgyL4bSjNe5
Fiv/YHvTCwGYR+yd75zjtxaaONJD8cFuB5doSuXBhduhiDPt4vkXXh5fsnh6O0zj6LEusl0sPHEj
btkB6DBF2MTjqe3Udr7tjGk6QPGBraAUV5WKv86YW2c7JCdWJ3sjPeDeIn4snjGItDFo1Y4jnCbq
0+wx+Bqh9HybuUh6f/bLgWyc5e7mUA8Tf/HlVIx+8NsTpIsdVqjw7ju8V1u5wyswOHNjvg+JLMX4
XaMLN8ffxY3Sl3oIkH6iY610ZbhCAAxDgrIUr/gR2Y0HpxqnLnwgGRluP37IEytTt5AQE0DYpL/R
l38kQlU5TRYmxobnOMKH2ibiL7gMOV+pQR141bkRQRGzo/U06kxxPl77/T1KQUgCxpgGsA8zouP9
io0cVqpUF5gX69FqLsz2iBYFOLXYn5RdJbUEK0gyYlARooL8GwT1x2Ni81CJ3KSlZSutfZcgn37w
m+7z9wvFBSMnJqW/pagXYYsmK4BEyQOZY+CuxCjwqnG1c6CD93GLVZhizknBDMJdHAEnD0cCM+k4
Dh7N3iqh7RoNhJpPfxy2PlGEsSll+3KIIqw8NbTCMTC/nNQNtjgunB8I73VtToePl5ovxOOI4hoq
ID7GNfbckFhEFMye+rSnT+7paR09Bm3rPIxh074Gfa3eE6MhToa69umLjEUZSnKZMaghOB9vPj+w
XRlUA03OwA9ehhEvgAxu3I+PH+3Et5rlSekn/lY8txffCvEWrJb0iR1BGb2tp9FcMxQa1/9kFUIy
5RM133KVAqNeJW5YBStjf8NnA8KQyunMKieOKwFqLs3mySqzmeM3VvN6wqTRcV2Cgw+jVEdgxHVg
dzpGfyb0nmjbEQ0pBHHqoHmHivHxWj1Ts3GkUeahbV1i3ovi8wbXpLb2aCNoh4Eb4HvUm+iIwBxZ
97jL/0Wp6rpeOZjVTmIxvrEqMds8ZrjkitH8dJ94jtYIawAGIHIu4b3YTI/mQL6M5XiL7k5uq/wm
0bmo9T6TZBXOAw0fxqW8zOO3EGApFbkJZxDeqfWMKU92gegNwjNSDdMVF2R05hOf2K7YMtApnRfl
Wlh84hF5r6Ao+cQF1NZrtHunLVTx8cxA5dQqJENzQ4GqDSHs48fSlaZpp8gy8PFLja/8Gt9avz13
8k40o+dADFaX2TY9rKW04sCWGUUzTzHywryGrmUdrCkrvtQVqh5Q4YPsOU0wNqrSLL+GXS3/whe1
RZKji+trgXXrmSh34vjQaZiRYvSeaPEupo1j5QjMjm0+JsXlg5na0S63yuaL2Uz6mUv9xFJAzund
zeEAAfDFZzSlHaiVDrYjhhV4m6K8c4XcWL1F76A6cxBOLUUbCigKKEFKqsVS+Fxmf4/gytwpf6DI
gd8LRo/rrpNRfCZfOHEcxJyn0wwkKaPNcbxv2l4ZfYAwdDdgqu7LaYhvQsXGOqyzlC2SA+cGtCf2
KTNTGq3EvLksXHwx16QCcbTUpCvviw1yBdHeQgfgTKxbvkHemaDgVrnQZ8yzsXiqvhFlY1esMkLV
3pcNDE7VCaLHWCqfxRBCZVFndALtfj4V5rPHL9AaGfvViWTgzdRupSRqjMNgU5z5TNryvc3L0Aqe
VZXR7AeDc7wMtPAJ9QyWcZLAE6nYJZCwjUjiK4xTQGVvJqxZBsgbuMBoW9yYv04q7oRBhVzUOR7P
+7fL78IVT1decK6WHRRdjt2k2gxvRSZz3F9MHOO6xtnlrtGsP3cLzxg53i9dFFAZQL6XH9LKmiSN
QGTA0I0vXCusL2sdMvLnV2HWwKD194TdXGQUhpRlGnH0vbK2hhcNp7Hn0sy+fXoRtiQiOw4JGWYI
i0VGmMZFW6vQeV0b9lOi10gYRJ9NW2jVacRlF9IBXVIWO94nVtE32dDzwhLDKTcWee2lyFCdOfMs
5jJuzOsAQkAtHrQFJc68X/9I/vW6S3uG2oZnAXb+mYNofOlSW75MVo5SzqTbxa9mNjRKZmsjo0c0
yIjymLlYHyOlFwJf63CuTrMKAwrskQh4otyrvbQvZDeo9mOSjkWC/l1hV+gcpMohwNs+2NtR0dy1
WmcPiEcxDzqQA2dXWRanjOeHzvg5ykSZNpjGIdje5Qg/KdNotKuMo1LTHFP1ejOkqLGsMW4qr0LR
40BTWmHz3ah88rxUDpiHF30H0J87xNlLnJNf69aF5orxFGavA+6OYpupMsE2QDrjGOwdX1GtVU5S
GtwObpvcSJjHT52JhfCqmZVcoE2bNbKHWaxvUSifEFNVx6k64P2OUNOQp+lz3rRI5YxRAXkKd+jr
tCqNRxUvpdei15Hxs2WJNWIttTTdDaQu/sYRqHSQECQvyACVOAuEg6ltK3fQ3Osy9ol7YaTn8SFO
QqmvKjI7tLqc2Cy2hjO4Ckz02fJT0YosXTdw0J3Z3Tbsdjpwq+BrWM7mlpVVpDbIyU5epugWxmvw
+Mg5+WWbY8ytKFWxsqyyfy3UQnsyxr7sVknou6U3ZZn7aIrBqg8h2lE/Q2TTSKDdocVAytKqexHK
5M7sKhTPsLdOv5G2RImHfFzur8ZKIFXVJIVdQlupehVRM1le64phPulIHeTeIKzkSeV/s8+bztrX
CvbgYMWdst2iwNJV6871Cf8xqGZk5tIpITGYgGFjbdn3NUpOBdzzqNStH36c6U+dH1X5Pmgz/gac
dqT8SluUf2VBFfrXIKumBBamYjwGaqIOGz2N/We7HDt/b2tF+GB3rXNX+IlxiMfWPUShWaE3BwfW
ADbn4XxovIyKbz3Rwq8tDwgqbCfFaOAM+pMRMwJCGKbELLZDBwJYWjrsajobf6nI4UXrIsX0dRU5
TqQQBCvlB3db8g3/H7fANhnl45UD5GNYuXDHHyrRTcW6LMg4vdouy/SC7lkwepY2t8eofhMV0/LO
furqPMZ4lv/+Z9cNMt2hcjJcZS5G4R6M6HgP6Vsiw6ObSKGieqG5XuaUw1/NIO0ffQOyZ4Nxs19t
jSIOnweaDdna7638zgJo46ylmlfwnrTB8TNPZoWpQOAu2nDDuGK6qpwoHW7BUVivYRUJue7dTJTb
JrGaZpM3FggHs8wc6yrWnbi/FXVlGI9CahO6Rs4YcBhKRKBWGdbxxlpic43clpXY2T04ifp7OI+o
dlAnIh08juj87zGinel1NIV9t+qUKvlWmY6DSdNQopWWldH4LOuxzCW24ZiivJSTMiEAiIH8FVJV
uBEXIA8Rl2CW9b0KpzBnc4yS+NBknbZKRBHWXo0b0rcW36CHAF3CwXN5F4fMiNGGQgfCiS4KNA+n
dYO3qYWWjDR7TzVJn8HryIHkC35Jj0t7EDmenlUNIIqp87srEaqpto+jNrvKywoDua6J+XgohL6k
qaV+If7XL0WTMi1xjFJA/u+KGb5UFN+LbqzdLRr/pbsxQsjvlFVVUq0Ct29u4zFGb2VQa/RFgY7y
LwXEjqcwSoK7brQiNCEbfWq9gBG1pO8965IpfSV+STffBqYtX7XIDO4SvxTYxacqYnv+IHkngRpn
rjdSHshV4YfmsC4nJ8cV3B1Kf4NeunHbpKWuY5Y+4Rjqjnqmo78/uv26AewboPdZyxEPqwaNzwN9
UYlS5+Rm/eNY+d19oLUJpBN0esyn0uxGB0mvRnvxNVN7qVpCwUWricF4tayMUvjQ+QajzsJx/euR
89uv+qzSvytoj2XE/wjfRBCfidjUo0ju6KexN0ujqqMt3iwWL1tzUqRZXVnfR3YY14AsktbZ6TXV
DZJfrptsUNYZbyoMTRCw6UhHkchTy2GDybt5o0R+8RhNNgJ8AOFscWGFbfcGhAvzPjUy+i/JOIDW
eG4zWYaHEgHer7PFeFFhiqIa6a8xqApkzkIxXSRJ109e5vrQNeZBk77haNTtqqWez7xCwzEACSvV
iVadoSUXRgg8bVVmunMQjYIYSAbr8KWfiAIoBY3ODyUEuc/zDfKtMH298VDP04dtTbN7IsqYIHuj
vBtfFTcPvyKh16ARazgSuVAOFL1wKaNqNU1FzAZOJR6TQI/thyliam63eOusgeT7F4aiJnibqGjC
eWYQj+5GWFbxI+pbFBMdsDiImpsltceUttEhwrIQcnGZ1jRnzbCjNYvUTIg8oJsiBTn4ya7sk+i+
0aJ+2nCFYR7ZOJhbd27pfnHUBDH4erQGaHnMn8RaCwgZG5OQd18MEWT2MGkLNB9zQ+HsuzYqpjDx
lUvkPjsFEZSyRTwjDt37ye8Gc6UmZXnTyqG6aRvbDFdmOPkbFRy8uyrz2rpjo08DHpBc8D81Iwx9
RJycpLsZB1B+13h75/7t5Gv9MHlN69u/TCkUZdsOhaPeasBiYzymG87xIK1G7tjWdnOrtmZE7NDY
pdco88Q6KHgrtB4isyb2RZbVjtswQqPkW60nw4iEm9KWO0juYKqiehLxtSL1Ufs/1J1ZbxxJdrb/
SsP3Och9ubAvsjYWKVaRFEWpdZPQQuW+7/nrvyepmWlWFF1pzuADbMBwj9EenorIWE6c8y4PjtMb
6g4F7EDd8+TJ230wWQmqpkHYG1svqv1+JTlJ/60qmr49jlGrPSCN7Xkjxh+Bbl+hfoW3pPfiM8mL
GM/JFiWoX5eTyLNnBEAiKhYyBBJK9ACmTlNIyZQzz+o5/dQ6jzeRxQ3ezrrNRSMvsWDn19HraijZ
KpjA+c0JFIaKtfCinmQ7mZoJCCjS0zIlUQ2ApRGGo2sHpnZgM4TbaCqC2zayimuEqu0fl4d69nrD
nuylIUDbHFa1GL+MJCsjDQCWbHvlbhw95IYMWnGXo7wxoYwP8AWoCN6/Yh9RQxaI+3GEGDL2+SZQ
cX6OdT8+Wmbv310O9caEzt2q+RUIk4JWjvDtNAUgjjYhhQdsl4veNNdmpXF46I0z4FPgtdehX6t7
JImnTV232eZy/DeHCgpkNvECWSqCMvpYDuIgrXkXYsi7LRtD+1R62oBkclUu9JHe+nbAG6iRICNh
80I4HWoQo3w72uC8c4+OuqToIyJzzfDOmg8rFBAf7SIK2zMESXjfF2068ZLqdVTGMZ7VBwmBRovE
Yuy993sYU5ynmUEHAijV2ROxavQ2rjIbaEfoRJuJrsCtWRv28+UvdD5tcxR4DdxsVJcU4eWOkTQZ
DBUnSO/gqtXOHtC4jJqFJX9eF0GmQMb6D1QMJFyK6KdfJwxt0Ac+YaQ66Y+8v61NZMzi4Sj9oyZc
4xI+1AP6FGM3HMxUkbCyj2NsWgCb7O266yg0oypmSU620AwROzAav4wq+0zjBpVBIfn0l6VjiT89
CTTi8qb8ze8MaYt2rr5tPVJ0G44aomttsAQEeWvaFeBBM1SISq0uvP89Z2xzrtR5YyLlV6fYE/RD
oC1svzejwLmjJUevH7WQ07ENcds3bHTdbXGv39Zp/1mWh6WGxXmJAW7qLJBEtZWqtj2fAa9KDFxo
oe2bHGfg9x10PJX2C7pwsqvUsXWfY178e1DvYr7fhj+qvM5/NSKvHWbDP2nt/3XEt+EjrPHn5vZb
If5//i9kwOPI9mrzzgz7vzPnZwr/f/7HYxVm4c9vP//4lv384zH//s3PX9PhX/7bv/nw3Ml/m1k1
NGeAYc5VQD5a/1w3//kfkollsMZpDFydRimnGYvmH4x45W+ajvYnvR2TvhN40b8Y8fLfOCWAAyAV
MV8nmMoLFPj/OSX+BfsPFGn+Q3QoICDN6/bVkkE3h0edbziroO/bHfrfGtqgw1JR8qWZ8lc6ARCQ
PtUMxwcWMtOoxSuh6kNFMiHarSRqRo+h1gbDBglkAyMzREX+jANd4sEbSiVl5zEalM3UoTXrKs0w
HEf0Kcbt5BkhHkaF3NUbc8rNGnXYFnqbZjYo/Qayijypprdo/ZRjsplse/iORVhz3UuaFIPsT5un
qdYDa6tmdJ3WXanCXac6VP+JSnN1V42679/UJhKTrmcg+4HpABznNmmrZkVzCDFuA/JouqplPzL2
SCnb7T6yyu6Ot3KSuFVXDIfOLh1z45SxI+0Gc0Rso/QotqUZuotoRGYtYvWTFwA7hyITow3pTL96
qy/9lQpK/BhLQfgUko5FK7U22yfEnfV+VelZWLm6lI0f2sSKtP1YV/pejeLpGrN6a3LNVKUTWsDT
RgUccgOu7yHsnVWOcC4m5jFNwlXHaHi96NljOtmThHC4bh4CrfUoXvRGcE+9Ac3wGN36rZZlKKl7
g+7ZK71J7ImqT8z9oFMxOkgIGH+PfezWVqk52D9fbaK73+vhNe//9JBkldATUBGFmrERKvmYcH7F
6dCoQEellTbVzhWigqrroL+4vRxFwKf+PQyAK/pFUKsVkY0xZh4dxraWVmOd9XtslB7qTlHXMOFq
lEMxDAlJ7G8UFJdXbNvow+BF4cJvOD2pf/8EDTI7DTIw9Pzv020HSg6Z4LSQVpYR1Le8mbSrsA55
2OtBsWlDU11fHvM8cyf7b+62cFSgaTdrGIjxGl2DpiajQ1hgq7LSJ6NZJw1ixVlmKQvZn/rGV0SR
jTgQQ5ljMTEri8AL0V+nKtlkobQr1bD+Io24QmCbQdPV1bTMmNYSte2YWnh9l6PR/dznVDO3WhJp
HwY6oPYKtfjuWHb87p03OY3j6hpyqg2NKkQi0QCgzsf2sVejiQTm0E/5TUFX6T7IHOs2MvPqN8Lx
/8dV1z1XTVs9/8FNV/+xbbOf3xr0Vf4PXHo2j7z/XvZl+/zzufrWPP/842PDP+o/8l9/vFz+2XMd
fnt9/c1/5/ftB/PybwAowQxzB9IDnsFVvy8/AFB/Y0Hiim4AaqO7wyPhH3cfFxwvJJCrtK/4D3NP
/R9qMPwb+kCgK8hhuRm5R95x953mmzZ/wJnJvUi0gFafeXanmzDUojx1iiy+lesQ/Eiz8UlzZ4HH
BF6i7zy+mq3Fw+3v0eh6It2Fbxx392k0SnaKNMK1u82l7qpqtY0uvwvRQAQ8eIEjkrEDJHLIAk8j
YMFeFqSX+q3myeoqSHtMZcJkCZB4NmvgwDmyQHnTNOMJLhxdKTDpzkB18bYwElS6W0PfUGhtAeAW
WCHQc1rZpaIvAIwF/cWXsc2qpnD65shn0j0N+ViR2059W1ut9EFBYr6gpLyOc8feV1k/ritF9/dG
QNF+nBBocovAptjUmUvcpxfewF9H6d9/CcuPPAYXS1kEBYEJ7SWn0SqUq0N7m0+54npapXyRYgsR
277xNw4imFs9xMx3wgrA9VMr2PXwkNel3IEaGuLZNUyLbyyDZKMLVW2TjWVx5Q/dF/oz+ZoCQb3O
SgqnCuza0AWt293QAvIePCkg5dGDvCGzoNwve7l5f3mZvqyS8/Fx/8OaZmPowisswRIHcfapvi0D
h26F0UOfBSXDDsbOwW/8bTQU2n2bU0pOPSs4GKyIldyV3tFD33+tqCHy/ur46OEK86Uq9fEOicRm
bQ5YppV5t8StPL1J58+hc1IoqOWQNCALICx6/KBnPIFq3oLyMTG7aC30gBxtVWk91dNKWyqMnd5u
czwAboCuZl9oMmbxkWrQOoqnWA9vZfQbpiykKbKULZ8PyYIfxuHGq4H/EVmDhSyZ/oBc623YbK0p
+BBCQTDs8WbUl+zW58k5/dZEAqjNkTqDD0V9UVwiM5I7mqdafzNSwsZpZCNVzc7rp20UWvjp2Kso
uL28ws5mcNb/omxDUY9MG/Dj6TGlTxK+e2043DZl9kuPx50xmwFejnE2hS8xwIuivMH6EAkJSlsX
cqYlwy3a7q5iI+bXstX0uyF+vhzobAYJhG4NnqNcJWiKCCgyf0zlxPQIFOk0JHEJ78txpYzfuukz
tf0N+YxbWgvY9/mEPflqLzFnpi51BIQ+hHtLTxBw77JiuMXcwI1UXFAse2MFt7bzkQfNyigX7pWl
eOLNJTWa0ynECzyPVkF+203Z1ld+mXjF+A7GifFCwLdWCJkB71/u5vkfpytEVkEroAs03CI6P+x7
xcYWcH6IvPPTzeqOrA9Y6ahvoBNxGsVPgNH3Rl0erA4r7aBel6GNOCEdKQz+/BZP+zzYD3DFL4c9
m82XsKQeJB0gdUSY7JRkmj5EtEokJ7zHznGL58lqQtm+VPOvM2rCpzdxOeTZIqUAAYh6rjDMWrgi
XaG0qMGCWSsPZaZs8tTbg9zZ1oa1nZC59NT0vjWya8zuLkc924MO5VJuBVoI0O/OcKMp6sUN0mLj
IdS99aiPWA3tLJRaoiJbaBaIKQkl5hlZBVVqZj6DtTz9kgOuISiWGtrtNJgrk2QA2yiqCbqLW5pb
tfLCF3wzHDcAADNwquz603BOh9D84EvarW/Lq6i/gwyzS/rxJtSwkyhJlf+ZZP8P0saXsb0KJqRb
JjgGIDwvwW5s6aviPbz378PcwoGGT4VOD0ir08EAO2q0UDal27L32k2bQ4ofZxWyy1HmI+n1kUVh
GxjsXNhWobDQVTqNoiu4jKhp7h/wZum2WVl/zZM4ucL5TttejiSeHUQiClkYL4gZZijcLhRy5XSC
x3Jo6ii8DXRQOh36XwtLQFzbnLw8bOk/oZPLRS3Cen0FpL4hjdkxkDRzlwQ2XpxdoXwPg8HZlfKS
/qB4ZhCO3hGab+Q3OgWLedCvqnR61UXBlDjVMRqctRIExx79VHnEs6JWP/aF4rbdwpZ6Y4C8VV4+
1wy9M7XTiEUZTGWE++dR09Cuhua/N/xJxk7Ruik7a2ENnq2OWSlzpuhiPw9jWCzB13me+Tgo1seG
I1HX+hGdRes6dYyFBsPZ2uDAp22Evv9MHeT6PB0UnrZ4iWp1fWyT/CZsb1L5fZ0iiNxCBGE3jTCH
YjBL9bFExWOSj3a2pGn0xlyh1cR2YtXNMs3CTiryzlI7H5tRi6wG4ze13kthsb68id5YbzPzAZg4
73Sw4sKhUztSWdvzB8kHvEqH/E73sD0BF+eCB9lIjVK6fffzcsy3Pg7yhFT+IHbSZRNWnF6lfTVR
ET7KqbrSEJ60qn9hVJBu0YOHlY4IsjCqFMtjEIlE4BBaYxy1iVN9rfl4kkX6dPDG7GuehUtk+Pln
n5x8tCZZ1/R9gFXzcBbabZQCUFYGSXMcFGWdTN0dHJ0PtVKvlZyyrNpTdNC3Vfx1wEvazB23RxnC
yxau4vNFQzsNMToOq5mgK1b5pSrrRqsKp6NCiwtfH+CLe8NZ+IDnRwZBFMjoCPzoqPwIHxCJ7jLz
cMo8Kpm/qrJtmqZumnVAee7eu1Kgtqk8w3jS8RlFzX0PXqYfAwc9BqBV5eFz0bxPPGPexqcRhG1c
14WPKu0wHZ0gvFbR7zWLd6a4cwTqQDNBj+xTe0ELvzrRZ1tFJxy98TipJoAdjIuWDorz/XQaQVjt
Yx+kagr67phMCG8Xg7QFr2Ou3v8pZiGT+UAi2xO1JWz0/cHetNNRAnFb9/GqLj9fjvDW0n0dQRiG
RD9HwhpxOtbV0xTGNyCFr8p0Scdk/qDCLkWdB+0GigTgLTVh7WKWFuXR6E0H39cPo4+Twyds0u/H
6YMj6ZvLI5pPaCEWxwDcaMpnKOGJt5A9RaOC7JNxUCNnpXTBp8HZy+GNgykX/rUuxKD11C0lYILA
/rykaSXaVDlnLgnVHWEeyzFuqqhs20PZKlcFJOnRsbaeLf1qpf1oNZu0MTdJlm276nun2mtwHUdL
fp8UycuP4KoHq0Fdl0a/qEBrBlphVwCCDxjxjTfYTW0pEeDuVdaPtS0t8cgE8hXh4ANRYEaWhvYj
FSLh7C2CuJb6AYw5MnE44jb6BsDkvkmyvZ14u4DsffSir7Ia7G3/oavaDTDg9ya+FFhgFnAJyBR9
4cULKQeSTFPu684hLG12h15QYMGpeKtj+rZQIz3bKXMoGsr2PM8kB8IX1jLw7iG30MGDw71JkgjE
bO0B+Mzr+L1LmLyD/NoCzEC2Rj3sdFTJ0Mhh68vjET9u1ISb3RA8h8Mn8HQfZFqFlXIMmoWix9mu
mUPOWQ+fcy5YCUeyXmpqRW19PNYl3mpGdjUA4Q117Y58cjWqDW1RbK37JVnoedJONutch4C3o8x5
PnL2wvfLwwLlE/DSx04t1RU2t92Ng+TiZggCjKkj+RAOprLvzEVK/BuLl8ikeigczLZQYr+Awlg5
g/hrIsc7qBJAlRFAUsjBfCP4Tqlp40cybuprFt6u82zFNbslLaQ3Rs+czqgn1o2CAoHwnesK+1Sr
rI7xJMkdfRE9pm0Pjp4Sa/0TWRWf46pQ7jqlWrLFeMHeCTM/07BN+sEoMZE+ncY2ukBuY9rvx8qQ
wsB1TCnZ5VbsHA0rz26VVh1vLPDHN2OFgWDRVpHbN5OyZhxkqBZo3n4MPo9SpK2natQAHnT6CobO
tIVV4+NF1w77uMLZ1irS9wHg5nMHev98xCGDRIlH1JbxpmwKqsSrjmHvIBqSRuF6kExnYUcIfezf
YXjGkM+hXUAUYYb0spiGzOEpEEV4a6qNUmxwAP0Sx5Fy09l9uNan6d7HonrVR5q9ieyqfGcpdx4o
MFH4HLT3+IfwoJrCzAtST66P2CC2+6nCc3Ho7WT3zguTKIgNUEAgeefZJo7ToYpve1p9rGtT36Db
l37rvcxZmeMIJDyJ25UVtOEV5rz9IS/1ZOF1+tYmYB+iNDOzwCmRnC7ESu/Lpk3N+thHKFObmANj
Gt1pO2xp9wrsrK3Z4TMo6dL79Bhfvi/HOdqBszwvi2rO8F7liLbkDYEX9+YhbqhntY4GcrnGltVj
3a+kSNauqtj5cXmuzxIhFIiRWgOqyoWJIL4w1ymFNiWwfI1d912SbsMelUxZXivJU+/3770bhVjC
+IY+S6W28NSjE6ar2NZvnKm+ya2lXsDZvfgSZq59zqzdM+QtxjdNIyPyeezK4SrPkeHGi8OfFmoL
Z/cTb1dKT3Oxc9YQFGuQSow0bEOgY6A7cBDq+FPcwAygiTLpiH0quezWo7rPKn99+YudXxSnkcV+
StgFrTI5pUwO3mKGjhwON/5Kmn5UafiQy9aunuq1akqbZvrqYBA84vRw+Se8sWjInXHgmnVAwH0I
O4R7Co7tUCigSZMtwrmbwPk89tGmTe8bf9HoZ16CJxfDPN75vKEPTCYrvjkq0iwrCEvlmAzKurfM
XRElGzxN130TPenDFy9RvwT5Rzg9iMfjtdlWaLkk28tDPnvs8iNIRRBjppykAFU43ZtZqsxWrSqu
CaCp6vqrloauVf+UQRW9PxDQBPg4nLNIHQmBgIONdRwr2jHr7Adrkm/6Ib5tqvRLFVvvrRIwpteh
hM84ROEQOoOqUfVRH3xTRfJ8uBmw9Lw8ordWy5wRAwrhmmQWT6euTKtWj5SJbR/p8cqPnC9eB8MV
kPWTBnesNBcVLM562hzecwoBFRBEOueakBoXadaGsVLCFwlT+0syKhBmqnS61tRgxOEzxXrDsZ5x
fbY2Vqznmz5rUXuBTVYYkPlkzkEvTNdTHpa3I2Jgt0Vcw+BNwl1o1N3ny9MjqI5w7CMFhhPGbCf4
0moWvrgR46/tIXHPEdxpK93O/iydpoDm12H4XeF6i1YDF7wKIxVfFnmTWEW3GWeVV7/LghU6aIij
tKmEopizpOlw/u2QKSP1d2ZaPc8MobpeyVPcFwhEH+vOdjZqE32IqkBfd8YwbTRTurG9qFh4a7wA
Dk73O4USuhx093nekIOfrhcnUJs+nPEFvTdaX327DX72cZN8HPtW8l0l7PqvQ6o5OfQqpMTzNtTg
WEVo5lMVH62PQ2mHB1vSs9rN6d5jkRF40ac4iaSvRSkrEEsVCxyGNDrhVy1UoBr3LBLH9T1VvY+C
RsZoL1Cna6RgjXu9UKV6VfkJvvUOqn3RSnZi7xEHYIk/PKhTBlnXqA8ZTt38NiWM/9SGekQHzZas
r3qk9vcxspcxbvBt/32szRxftDRKH6EeILlVJmb3RJ8m/Q4at+rcrEwhSPeUuxau3nnOTuZ0dvuZ
MVkII8zaMcLLWLfxts+UqDsmaYSqc7rvYDa4TjU7+sQUIi4v6fkiP42m0KZmzdgW0hmUiU6/YJTR
fyySrjuGOOysRhmIZW2DFroc5ewGpgrFW5RUFJKG/QK0fp0udSZ0dkUKqe4H3aaqe4jJjfXQlP02
R+8EBYbEdexsNYbx7nLg+eefDm8OPAMewaDQaRVyJpQIhyaHhXeMIGHnFe56Zeh2S+6Pb0ahv8BL
cBatFGu4pL50P7WM96DUrdX2aEP6zWn9XB7L+adiLK+iiJ8q9Bq4STkZPUZfm9SBtm0a/fZyEIGD
wuk2f6o5mybS7OskzFhrYPge2BEpdeOtk8g6ljmkv+aZAvIqnopNZOpXhdOzE6eA83cEMwqlO55g
FmMJc/nHnC8bmuKUrdE15XdZopLgmCZtDtg5uBukZJU55nWcF+sppremgjQ1dLhS97XqvHtLcIDy
rpnxL3ONSphnPa1qRc2k8C5RGmguk0mt3FCXqhdnT0R0m+h3IZFIjvLSRD7deb6ZWGHiq5zXmjO4
+JQr6zzqxy1QcFfG22HF6ajzQq2/oVxjzSJFS51ScUHxCyDw0XKhQ88jXizWZ31YtlmmNMcOPMsq
x0Ye1fA0X0hdlqIId4SCioza5XJzHBz/aKRAmSxwdu/8ZvNQ8Od+mVPKXqp6OplDn0I9pwx11HyT
wzmWs+KTNCnywu4Qz+aXMFjPzDwJ0hYwrifPPour1c7Dl81hZdsSj7Y1roXVWh3scFvWZbm5vAHO
5o6LHF4GFysErLkwfRpPK/TIyDSlPPpmx5H5qzQ+XQ4wr+XX5yOdRAIAAWEhcE6KO4wM0MzlziiP
KEK5TshtSZU7ePr3ggg32lBlrACFIGHWr6Lycz99LK0llaS3p+qvkQifJouNypdDszwq+deevng4
vU/wnpeqMFfzL3j15s+9wU5oSZbHVHtU4sLN+xveku9dyEIQYbfYadc24AHL49h91yCXhEs529IX
n9PIV6PQQgDc0qCXR5vKnZTeWcajYv/69z64sGyTRErDKCGGP4KFsL9p6ZPRLtS3lsYx3x2vxhGi
HAvrXSuPUSq7rUJbM/mcKEtSVQurSuQ691Md1YXDSDrkCHTsaks9XPjiZ2fK6RcXu9BQrbQSSb3y
aCnRVWn1rgKGBEV0rfh++auID4SX9Qs0CnM1AGe0t05nTG68gB4+O6SRuo1NZdbov1qjtrGcB29J
A/jNr/Mq1vzvX30dNFE8jFWJ1VbOqrU+KN0nMw3Wlwe0FETYK5Ukh0mvzlu+K9xEu5JtaaW8Ox8X
p03YME0f4xH4EkUNVoVRIvSruoRetdn7lzQ4AIqZFGtojYlCb6akVngYyZyTJkSgonV5wLjZ8K9E
AYUFvJHH7JnjoldqHu2wnvVW/jnxuI+12AWZ/e5PQz5BL5Ech9KeiFSP0dCR1KBlKE6y9rz+2Wy7
tZ5kC9WtN1YAfxu6JRBDGFtiC8+yKbDRpOD6ir4NVeIm0iFuf14eyhv78ySGdrqUVfRDGhRUOGi8
ZCvr95XyqW7C3ZQu+Y8uBRL3Z+HXoPMIRBlt7Q+bUfVdLWhWSv/ORxEr+mREwubsJbmvtZJArS2v
OQwQXTo63uBenrf55wqpxUkUYXdC5YRSkBHFkMHJo9ELVXnhADjrnIsjEfamVkd919ScnT00IZVO
gDvZw23Vq1/yxF9ruU0DoN3Ry3owrGKVONF1Z2m7TvXff4afjFW48Kw8pmjWzzMaNevSVtdaAxdE
VhGGyRZCLUyrqMAaK1IS977FoRchBoasVTfeX/5wC+vQETIpX1Hy0aG1eNQGYx2PtypaZlGcbRtp
aYksbF9H2FqhEVORCIkUquVGD6/LuNsq8dPl4SwFEbZVmrY+Hq/zhGXDldHeYCe2l6Pt5SBv3K2v
F4CI+/ekWtVzZOFAyPU7pavcyfQ3atu7UnyolCU1ePFdLCx7seymFFUoGfO8dUq5grrt1vmumPK1
o3+yoFyrcAFaYynBXloWwl7rpn8EBdrFXjsG/Sd7+DzVS6i8ea+8PjdEFo+wl7QGlHhhaOFtvUkP
Exi1bb1K1v5GWsG8cpWVtlE/VNf5mqxv4cR6Ua0UQ3P3Uv34zbkRQqtNgOfTqIa32D/vwofo0Tlm
H8xreF7Kl+gDxcZd9mE4qjtrW2zrT/6zc+vcH4pDvlePzejq7cr41aMEeVxEy8wvpJMfJnBmhC0Z
RUHkmRVUFs2d1vm1cRWtfxiralUfl9RDX5oWr0P9BuzzIKRxPcP2hc9s50mlI4aj3eq30lG/7g/x
tWms1Ee075RgpeyKTYaYiwtyX1vCFZwd5y8Q3b8AtGK2nSr15DkxXXP9UwHEyZ0+zyq0SHrfhz+i
2E2ee48aycKBKm5dMajwOsWCZczTnKC8thqaxUhFaesATYGl4Ym7dg5kAdagXg7BhHb1aSIR+Eri
1c5UHTGLUEvXOmjRVT0rabttsMIn6PKJdN5YIRxdo3+CdoU1g1zCGKNUVTGZxlVxh5wRCno30018
6++mXbzXrp3r6av0s7fd4jn/vBB9PrpPlhEgyteIUyF6WdlDCHpmPOLn7VHdVVY68v0/7C/DoXfL
791T9Slbsjc5b7cK2FBhhssphBOLh9URPbimc83STe21+tP62iGHmK7rD9qnydpcHulL210c6WvI
63xuvnrqaHQ5gkSXp6PGQaXdlLeDK226FXSsG2kvrcP94Ia7saeA54b7apf+CnbOo52tF37G+TIG
FzuT9qxZMIec+PRnIFIbt/QzpuN4LSeuucufgp9dtUfg0Ua2c5d8tD8elI10L//wMIC+l+6jQ/UU
P5ZrZ2O63k270HM/YwW/4HQRvJkTc/yUxFYiEpy0TYxUPsZPUO44touNQtvnoya51p9LfKY3Tg5G
/yqa8BHiIlUbS56j/ep+GtreKHcOqNccqT5yFwSS3PEqD7fet8uzft4QnFfcq7jCaakFtt5qPXHT
X+GDsQ22+jrem3fWTfAx/BDcTKUrfx4WMNbiBfl7ZmeTBYCLxhmtVoazPPoSMeVfuvUh7q7SfaJ9
hASgLQR6ocqISxsME+hbVhWurUJ+1pZGDvLfHI/Dl2YbfrMepx/OTf5A+yy8kT+N1bpOKbug/LSy
v7RXC1N7flyegqSFqbX0pLDkiRNEvkYTZj1sx1/Fh+yDuquvs32013fxValvtEMW7cPCbRduBTHb
YZLh5Tkv9XEuX7ELF4bt1Izzrm6dgzNu2/5zlW0Wy0tnm1bAvwjLNp98GxFQXT3ilmQ++1wKo6vc
tp8vT+XZgiEKsta4NYB6m++g06MBQHvs0R1Wj321NaerUbumU602GyW/w7P2cqyzeePK4T3OrkBQ
DytxIZbUjImcWAOIni8pLqfJZnjytf3lGGcrgxhwT8Fg0rmYZexOxzPFjh1VVaUctY9Rt22rr2V4
k+O2/VDqR7jEl4OdfSKEFPCPNrFkgPlNdnQaTB8dfWQjhHcmx4izDYdrdHZ9fZ8ufCRxUC9lpleV
eGGvpWVgFmiblceclH6f1hjCuHLE3nK9ZtMvob3FUYnRhBKAUmhjFs11/+IHoaZ9ieS/BSZnYTW8
MSiQJBweVGiwrhAZf2VbR15R1TwlHbDIdNbdInVVBf1V8Lore+k9eXYNvDyMXtW2hGHZg5EkgDTK
Y5niSuXmh+Iuvo9G3C7dunPLH9NtcK8utdDPWqbCc0xkUCp2nCuw78pjHayMap15bvNYP1hX8Sf0
hjV850c3T1f51ksX1uZ5D/G0kuMIl/7QZrTc55IRUhuYpEyu8h05q7iB7Lp2/G26JMopniS/Rwqs
Cl79THAXzisHzmbWotl9bLIcXWFEv6zSNblmLafY0mk/tNPCtng7okXBei5acyCfbr8cKBeu5xPV
ysJZe1H0ochGpJGmNdKhD7GDfm2zhKw+S11+j/KvmMJWRNgZxeuArlumS6te+zJUForU3WrqQ3yO
0XxQ9wo61PW1tshfFo9PDaIvNAxkM0FC0YQWhhvklpnUuDUemuJPLSnXDY+s3MjXZHcLeevZxAqR
hEE6TmTrfeqbWBreeaW812oGiCy03oSfmsJCinzpzHlpwr5OJ8TBCem5Npq9qeDredB3a/W6fsIf
CgwXbtth7YKada0rf5OuQAg9Gdej+YDceHQTrpfwNWcPo5efQa0YJpyCUKloU1VK2ZR0Ez8jfKq/
9b+qdbWvH6qP/r31UGySb+2+/ZjfERxI13oRIfnmB34VXNixI3JYnqkS3MQ9yXWobiiuFq20etXd
1Ov0btgln/LMHZ6Xihvnq3r+4DPRCBQxBX6RgxJrqWbXTmAeBgwFOtcJ1mOzrqRN2GxQ7zTW6q25
sMTOLhkh4nw7vHoZyck4ok1MxHJ07tXsUZnCzeB368p7moKlzzof7WeL66/hifA32cmCMqjn9QyX
0642tlWuB0feXc4GlqIIny+RpsyrYoaU11s/QqqfXDhXflwO8ubWfDUU4RBA2R7FdHNeoEG6U5uc
TpNzpVXDpkoR6ykRZqSIcDnkm8sSeh0Lg+IXWL7TT2WXU0W53jMOie25+IagTbiWkutgiR/69vz9
FUc4AsIkQRBxso1D6PMs1g6FvFPLhabQ0ljm3/Bq2fV5Mil17nCG5o9J2q41C7MJHuCZsb08aecX
/8sC/2s08y95FWnyZC2vQbwd4sqV750fzcdMdsMP6j753v7ov6BdYqduu3TrL83hvO1eRUVre5Ar
cJmHrN4EVY80ZLdSpU+Xx7YUZF6jr4LgSYsQosFFpEvOxg6RFE+fazTcL0f5bw6lv2ZQOCLQ1Eek
XmXd1dmm049SsXK+2T/p1ZifJXndhluzWNjBl1eHKvqR5TV0NdomxqHMd5pzk1iPNezKeEnBZimM
cFBMY6EHic9HMvxipVo+lKcv2bBWnWphCs9S7JM1ePY+kSkERNrIhyrCdehj6otjvTvtkIyRpVWQ
ry5/sKVhCedEI0tyHtvMXqP/8HAqLsrvdHhXfaUt1LPOU3lQ9TiEoSJuQl8+q5amemZldT0Yh4EK
UtSt0gdMICih/XS6tel+THZLtZz56BEuENTmkW6A/ApUVaR96yOcuQp058HRNmOB8QJ79/LkvbGn
iDAjCmcBf0cTFrsDMU6TJCLIAU5JiYbh3pgjyodrx9LVuxBKzHGk1MR1Akb1ITUjXGFw2MDAJ/z1
b41HrJHYdiKHJZjqA+ZFblxXa7MuVqm1tMKXxiJch9gK25nWMRbL6lc6L1U5/JZ3S2zgtxccYALA
n3OpS4QsmM6UZk0pGwflY3rwnsoBkRDeU/ixjqCw3Kp0sRah8/GvzOFfUYVzNp9GOdcGouYzVP6x
Mb6YSzJ8b+XdrLu/YgjrbmZ7T1Y+GQeYEx/wuNE32UfrEKyrj8nWXtfr7lf0zdhpq3Srfpcb1/kz
/55f/VvDFIlQugdAWilH4zAqLc1DZ03fMMk/XQ7y9g7+5zgN4czNldKLM49x9tLTGHybmj/f9/cN
ti4ldsCYHBKzkufpnRiXsteEftne1dGUrKkePkuDvCR3cEaunQ+HmQeDPh60mDMwuQ2BRUlqpbuL
pUzGBGLwpK+2XXVf4nFq/9TVrIzWutlWnyPc16ioB3rIw8FLu3Xc+sNT2CvUEcdE7b8qZmEMK0DU
foK/med81oqwjDB9k6lIpOibZdiJ141Er6RsFnJYMfefRzGX6RBWJ6FEQuh0rpxWKxpfT5q7QE2m
xy4rOzeqyhTshRWsMiXdzzKeC3tp/puvT/CXmEjicF9gpgwL7TSmlrRpXjpac8dZ3j0rfYRH0hBj
24y538ootOnPWO4+DZqxv7wu3hirNaO2UHw35hqhkNRGjtKAC5b7O7Sg7vsgzLZBGsF/aylzoSAX
7NTUen5/SGaWVYhlAS86YamPCRyffjL6O0zwcGH3umeJTaVr8mOjTbdem3TvvPiZ2/lT/jOgcAhH
BkK8pWb1d5T0gk2fSI9OavauOsI9r2vvnc8RojEoNE4Rv0fryBDSDMUuzMjHhOHOwfVnFY9V9GB6
/VOeWN7PusIR7/JsilnNHA7yKcXkWbWf/+t04XDBqGbiZ/2dYSEKpY1ts/bR4Vuleeyhhl3aCzno
WdpLbwEyDMwpeCkUSEXCiG8YdRHgc3WXWL9CzX8wkA+NC/0qlsndPHWNrewNnue3UVl80KMlCNHZ
PoEHQy32t0U82s/COeZgNCxFyArcaWP0ddBrfz/KfoOfWPPkFBrK+kVguVGxJMB11p5l1Cdx58/w
6k3Re2afjIPGqCPl8zDqWEdrN72kIsBRuFPeuDX0sKr29hFOZG6MF2xsZwtnhHhHGLP8EbAGeA+z
fKuIqK8SW5awMTPvsNKy17lmZG5fj0sl4TejsGgoWeqkry8z8WqkCl+3mnsYd4mERVKWaglJHjTf
y8v2DKsxC+tS7Ub6At1tA0OI0wm17FzDfUwK74fh/1F3Jk1y48qW/kV4Bg7gsOUQc86DlNrQMpUS
QBAEQYIDyF/fJ+pee/2kulaybrNe9EaLssqMDBKD+3H370TTi98micyrpaJ36VZdXd1aHb1raTH/
qupOuEzBGsHLTazNMwek9IEOtdvLdTxymFbtNk770yaJ/NdV8P+Cz/7/mRVJivf+38DIvzmR7H8M
7bte/yd+/foD/8avM9DXsQfTBLysq9aLzfAv/Dr7LyB40RqBihO4Df+aJvs3fp3hhyIPJxWWFfo6
MLj33/j1MP4vhPOgeaL0dj3HUG//v8avo3kA8n6C1mA4HaHui6Pu14W1xVVrgnGr82qt4M+a2Ugv
MFcMKyoBdnFsuAEmzn33nLZ/uEt/PZv++mQ8FbSoX2OgK+b610+OF9tIwgV8Q2wLv8JYUPrRg2Yb
w63PrFMBZT4dj1MyNj8sJmm7PxwPv1VUrp8Pl+0rzgL1dRRMf29Bgs+Esbh84OYYx+ACbBhjCGAy
gga7zrr0BRN46kfor9ovSLN5eQ3ESrcfLQ3/cEX8eiX99XdgXBHOqCEK0RjR+u05mMUs20yszJu2
CufnpFqTgjWVJDdj4OM5zB37U1/B9dj/3+HTXx+JPBsYKnjYgJ/++y040071PagsuZQbO9OgEV/D
YFpOMIQBRON/7IT7f/3W/2kn8mvI9O/PQpJ9bZ1AvvU7P8M6GPJOVDbwJVZLnRkk+s1RjXPaogeL
uP3gampu483Sj3/+4P/0JSGD4z2DiQBqyG93n4Vh7eobr8kJhFyo8E5W8hRgvhBaLrd/EqX/w9fE
Psb+QQ/FFUn+W2BhpjFIVijveeMidp6la0o+e7SAEehnO3jpsbk+6n/+hr/ePX89WsTbYBOFKFsD
S/BbFOw2OkUKzpO5QXLxwbwOL0/ivPjDx/x9o6I/AhBStLNhn6BG/utGnde6nVwzqLxByfVsW/sp
w2mEY7HTWTB7zY6s25BJtej/M2Li9QuGFOOZ6EkBBAWlyN9iXx1YcBuNg+rEcDxAgoezXKWn7XPT
Ao1f//w0fwtarp+GF4ePYYheYM7y+4EAPnOj4fHa5bMM5Ws8Q5jPW49Oe0yQT/DfNlHYoA9boKAh
p4CsQB2NI7xPYkfKvtOokbZCL39C3f99GaMCi1MSXZpX2/LfewmbhPJurFaUBkQfrGdataiKjmmz
3NS1+FPg9p8+DHMcGBnBjYCB9N9vg5WGwoHJnadmYWdoJPWecbiEZjZczNs/P++/r97r5QaeFepz
WFW/ewZEOO0kFlKXL/WU7gO5YPW2xkBE/efP+fvyja+Mkuu8Nt4qZb99p7HyXFdr3uXDoucb+Coo
EMoWBgxoP3UZ3Av5d0ogyLQVmf/Ucfr3s/1KZ0PjCkR6NLH8PmA8astHZ/AdBTq8PvrpOqrob1HN
88gHM/5mMj6unn/+vv/hucaoeCIfh7PS3zdN78F9TldRm4OX4O4JTG9fcfImxT9/yt/OO/hEIU/E
rYWzwf8bj2mK5SY3fONMDx65T0JZ3VSYYj419VTlLkzMk4fN+4dk8TflDlsUB1AMCzMg4wGoRXz/
61HUDWQmwQxfRJiHi/QMCyJY3cNMCZqk2JIDUTBL389NopZSX8NlqCMR/6x1qw+Wzlt6lDRugkMz
AX3yh2X2W4kIfxteNPj1aJYAcOzv8UzQNem4zuBPwcqs2wNMJue9jBis2T3YSGaxjuV5dFrAiYOn
MKfe9NHKmWMbb82POk5hQs8c67syCab6DzHGX9fPLzd+fCUSIuK5+mUg7Pntwc2u3hIZtFs+ejL5
Moxz+21DP2BURquqHzbAIehNrQgW5hVEB2jGNji/XNFrinZaE3xh8aIP/hTPMbpNZv8Ux9WylOEw
xbywCoC6wmwGR3IDrDCql3JCRWyCL6jM8BojV6xw+PnsBiwm4HabedutLhnh06Bb3+SGwCQuCw0s
xzPKHb0ByyH5MbfXMQ5bRVLuXNerZWf8q7G1v0KFKn3aqBNfUxSO+HVvDVRyCb8Zhz8incZHB9b5
PQ0qvfPhaSUwZ+/U99hTa04XjJCjI6kVPA/xTKqsJrO770DXmzLhAuTjHD7u2WxmRF/j1ibNm4wk
cJk0cGP5z9vo98Pp2nuPow+iErAqHv79dUE71TjRzp3Oya2ad63OA1WGRYdesH/+nOtt8WvQBzId
fj/MMTBZBg4n3HZ//SjppmFMBwGn9rCOxDvxCTAsnluBqfLp1ex0GyxoHdqry41KMxZyDO6reoAN
Ha1mtNiOQ3CJHGe3keZGFzxKxf1mt51qxCVwPsmQBqN1bgGhLcedVj1uTbv1RYCNJ0rRbiOcWlq1
h9rhZ3FVbcNuGetvmz/DdbCF72luF1hyA36gytoZ+o5s/dC5Xn6lQ8NRCgeF7akOZ3i/I9RKsivA
x+bCwFvcrt4mUS/vH65HIubzuyo8VFVs7vvNT+ZLXTcyN0kXDXs5Usy/jYnA2c+nKjjhPIgLocPB
wcEj1luu6mahZbUk8cNiBnbTKJH7DaHRbhKEDkUFLreBS7WJ9kKsbgeA+9BlHvBfXwJeH00I+fEd
Lx198BZE0qIXTtk9AcYeVgi4eYYdUe38jPMkzaptAoXFNJiyGFf5gOnWQGQj/oq19PqIRAeYq5ET
WPpdIRn83EHhMOh9jJsn3xftj9BOtkV/R2/jzFPMejk30u2riaOZ1fTBHiLIYAAgtenPwXhDh61G
GEhP2q2wfN8StPcGLs7HwAZTNsRuuqd11T94bFZHTDbUF91X7ATrkV2EOvRuCFxwxsOnt3oNhxx+
hXJfJ5MF2NFj41By3YfjAciwH6JavxGJ7mW4iC/p1wEr6lEQhlH6aeqbrKuXLlOLF7zBNNs7LCl8
RbSqXple/PuBejabN//Tk1yXEt4LC/ogiLcAXDGvu3RQKc04TAFuVtS8zm3L2KNJvQWjWBOPAJWS
mHPFhw0/3Rp3Sd4RBMX7OZm85lZV5nssoieQHZJsGvxl3c+u3QK43YLQnCWB92qWRvN9xX1/Z6Sh
D6hKobOcMlcQbgK4D4PptsyIxxgIlnYGJ8s0wfQIo/IR1eW031dpuzUFcqluH3YyySMsxBEgE5hj
5M2EJygJiUpLyHiCS9nYlhpdu1Ve10P8jFr8s/CrkZ+QtCiwMWkgilbXdu+nhsH2GF23X6wbAUjq
GqZwYnCOa4SEKnewUrlvgQjdK7egou6F2w2fIndCmo1pyaF+mwOhs04OT1WgxmxUGM+Ygp2g2+sg
2StwLxRVL59lA9HH1VWuXHCPZwsOrswXALlFpG12CuhiBmfQlH0Cnbz1kE5HTxU20O7OdHausk1w
GLI3QZ1zBsv7Wrk+2xo3oOzPw4fZeeTOHwRSy9HA94QH+czEiwah+xin/Mn0Y/8wrX39KeaoPepO
XeRon9Oa8QImm1im7N247R1keiUzq5v5G6KdzzTE5ebI/DG4Pvwq1y3Geg7DI+wrmxzA+ccrk4Ss
nT7TPiRfZLXdMYcqIwjAb972Oej6JeHpp1g8VAOT9QSd9AaHFGrs01zGo933m4cJiqjXpbPhG+fp
nCvm33kE86gjMzupt5cgRpd1S92ZR+5Gc/SEguLzwokX7Nna/JxWVpjEf0uZ+aCifkkZMPNR1AH3
NPVJbrl7h5fGBEHUrN8R3z26YHtOaEN3BI7I6KYFSI8ZzJl2uoWVqeUXgzWmBCZDB++xr3iSC1y8
lw6+FINnRthXw4plAGm1EJF3p8IVb2iDHamQ/ILwU2Fep4PMY+B0uXQruW3HcEEXC9rVQOAM8AmU
neAYRgs/ueLM2g6mxprkPQ+6W+2BVRX31ZKNgYmRCwUHomHdpwP5zJdoj1BnQ4DA+tJhn0y1opky
/MkPsIcSDZ/VleawpkEXoF//SIQIj4jeWFIMvR/aTHrss0HgYTLZEvc5KjZ+ZaOnTxX22SXsNozN
62bnmRp/uiPpgZj5DuU0ks/Ed08h/LNyr9UvdJ3PWzwM5ZBekwxeoybJ+syZ7Yho4mazMGpNe8h1
m2cKtaRhqfz2PHv2q26qkwU/dl87rQEWncoxhFgEqS/NGXOY2x5qUZo5sbcqVi8xr9H5C79vvJg2
fu43EAm1nV7k6O0I4w8K8Rd8VANIswz4MZl8h0c0unnCml9Iz8bSEPHd+vD0nn2ciLAEXbN44G2u
iWVF6jf8Rhrz3RfDqRdNcoL5HRoqlf6ZkElg4qitfyI9FHmoKgrkQyc+RxBwz4Ni7Q4wOfUUslG9
bFWPl+KLFNEN2UpqtMEB7Ymi4VCFG0w9dtPeLP6aYU388Nt0w6pD5j8BTHRTtxo2f2Z9FF548Jb5
qdXmMk7mUVsnvzrXP9S8ZjkRMabeTPLdWxUvO6GC4zYPPsSlVZZRXTWZ1w8l3LqGTIz17YbT+XHo
50fKYECWLm4fRWsewncq6HuB9R6+oDZzUyUpz5Ke38P/4tQTdtnc/OCLHgfdNN/6YXPbxOa52mZE
nNBLDs0y/+y2sQOda71gIA/nhtaX2Z9YtnCMSoWE/owAUV7xUvwArkFQ0Zm/nJvOAh8GL7vcV8sl
sXzft+jSRJQRHyvrHgD45sHOw4PM1PWFt+NbzGdbxC7cExw4fUa0aG4pX9oM9pOZn2r9ko7td2Q2
GBQf7EKyxu+mYoAKh7W4hSAGxuttb9fTOKQA+E3pGw5wlpt6+1bNNTpmPY5LPIgk4hTCL/DwoTeh
g+2jr9AynGzTw9JiUUK6aLO1UWsm6qrL9FzN2bCNpBAdqh66krs5rcueNmCuizwIV/w/Y/3YoFEJ
sIuF5oMB0pekMRBf+pPWZMygBqS7ZBqzJNQia0PMSoJhcge7WkgyS/UMDO8lUmglrvyoy2Dj+c4X
QBF5ik6eqpkOjIdeAWvmviAr+TKbqL5R7Rrn4M3edrDAKj0IDKptjlQ9V38ZN67FOpsy7L1zTcVN
LCRIwwNuYzSj50tFaNY3fVeMVVDOqv/EPN73KK7hf4ZnK6LtmVGA39YtjI8LG0B6bwf8RAutavCV
VzTCJFm/gVUq6j1ZlNyxwb9PPKwy+tSzsNq53u6jgLxWyNoWOeWeH94j0tjRFOPJYWMKKBqfvppP
tu7OGyX7Adz6jExNmllGdrwB1CtO7qEqv9C2+pQ63LGRlVCOynCqS3BvnxbW3m2WqWxrm7d42Io+
WF46MGfEhBvWdl4ZzmG4G/0BTryJuod+qnZumrvSb+Gg1AcKQ3y6rhBx4nVgGKjoUPi5lXJBwB7Z
TAuc7wCTH1KHVVDrYC/YvGZ8GZ763pYDIWaXQE/L2JXFl5DulY5JlMWOXhShjz6Pb8MWclPkyNnr
RlkCyDmeojXAYCU6jcCz5GcS1nrfsQ0PaCQa8MYo/VZD7SkrFHCvVwFDQ+56v67yvCX60oAJeDvr
7nu8MpgtL+jt7xJE5IimvyRtfx8ni76btkgcmF9j1yS4utstG3xSH4K1Ii81spJnnqQf0WQgF8XH
mfaPSUSeWUXy0UIgdFH4swYkBGlogNQtjr/RFE27wKu02RL38GZCsbxOfJ37uAQQYs9v0LrfpzGB
0/gQg9mtk+do8fxMeP6u02rbu83JUwICFJy2n4QgMWSN/gH1mwe4tXfohMLc/dZt38KFnIbRwOs1
mkShgvjRKfQsxbaqypabe9LUKreVU9Bm4yOCtP0qmd2lbmAoejBVQDS/q6s5zi0wOjuUWx66Xn40
wwQTMCLuOqMQb41OuSyx/c/QUw+t9XD4Q0fKaGReLfXbvF/NZxcsDx4YRkeTrMEL4JKYwIFVc64q
vuaTZ91pXra7MYbvNPH5vGNctk3Wr22cJaJ/l+108ZW5qXGBnfqNVEWArKfAfVXTDFpgc4N1t51d
Pb+NGiYmul1xziEc2XCEXuK07qqi9SJ9qET3nYyNO41jOgILXt/1Y3WnbX1a5mnCYJBM96Ybceus
MSlJCMcSbzDAISVoAQBgQ2bU34ZSBlFVyKHxslS2r/1mD3HicJzhZMloH5drS/RFMQnzg8Avtkm/
dC35AQf25J5yK25o0q+nLu79XVvjNbvOI6WKFn4TzP2ONtVRLP4ehSHyBmKrn0eK7NM2xg5Klmqv
FbmXid4ldn3l8/japbVFZyc/xvGwx2lWUNhkZdYFFwyUP3STrzLf9Jdgq8qUrSM6GWAUwAyCnKYV
j1MaP3fShTnbhnt0nn1ddXqHzpnD1FLvOCR4TCRJXKGmpZTcvsCe88Wre3ruk+5hgS9G73WP7bSC
4bPVb3Tu9zCIb7ONhZdZdS7vrH8aGKa8N1cmvblB2zDSEmQwuKp3YnQ4o7p4F07DfnGuhI5xVNvo
4WKx+jZhne/lUQJrex+w27Kf0yOgTg/wqec5PCAbKCbVMTXtLmiX11Zh0Jorr3QeklrXJMiUvZ+j
AXDDr40HGG4clTFouGmmMCbWZUPlU+SsYLUnyFH9Bga8clmiHVmGYcobtqQvSBjHp5RWQuU9epXa
gjgD90ciMVKmMhCBtlumEEA/RvWAa3odU2UPrJnFTW9J8+B41/+03YzDjwwWIWMfoN/cV0MHNase
Q3KqHDSfnHfM/4SSw17J3LoDoWK5HYOIj3vPxe7VgJp7Z+qEVjn1aqJ2NZv8+wrtVLisvbmKjl2g
VDkyv0kKbKmkLyhA8KWZvOfuiv++TGyMnyMzinu0hPBi4ldjoeo5TdYHDwr/h3MuBDPmHeedyeX6
EQzb3RIPQVb3vjxFfFW464WUgA9ROr45PCCsMIADUjgMI+MV8wPz22kXQ88iFskCXGErwp9d6GWb
xt/tnHqskDyrbbr3efoAIRio1QG0eti43TmhIH2snbzxHWmqnFe2+mBCNncCvOBOxk0uO5pXm0yK
tQ8/MNkfl61fLUeFIjHO9m4J8UMbyynB2sUAHG6ZYeGnLZC81HAou+v0cJ6n+UtTY1LM9nR6HmL/
TSfmFfQXiHBKQwpHz8mHdIwg56i8DAWy7VyDrZzJWHwRDXxZMm+gmHXGWZIpy17Vmqin1vCvfosN
i7XRsazBdwpJFxSxGkHKmGW/ZVWnxwTCgYfEk/cCaId5WIqW6wNojkcS9I/1FNyNAEgXwvnVGeX1
DwyddXter+5JGLgcXSYM2r0jL+MfvR6Se2WafufqRD1y40PZrV1eryMBkGNZHiFQFitPTmKJtntY
lAJgMfB1300RzjPpIZMCzONCNWdP2ODvsPG4rxHN32kQfjGrn3ZNKbUjL0iEobhWKOw8reOwHXEt
DnD0IPrZtMjx1LbJ+zie1lO8pV82qskJg9z3PJBf0LE/nbtQd6WI0+2VRC0WAoI2W1qb0BfVIaOf
RIMuLjG2LymcYRCAt+zJ4xxfIfLElqHcd3QjrNgci5Z7s6Xi+5Vq8Z3NbH6dFAsyNYavvUeTs6hb
dSc5cM8Jc/IG8yMzQglU0bNa0kz2zmXp6p/RwDjlzjCWJYstqfBQxLfuu4ztDV4LKmjL8I4ysyoG
Zh6WvlvejYD6hB2za13aQ2sLxRnlEV0OvQETWY/TEayS9lDPlTl0hs0vgYNlUD6k0VffG334nQPI
glDK24Vp66GVwJ/KJm2BH03TsoY0lIX96h8CHSX57NAxmE+oscO77Cmaa5F3ftCcNmrnHTZgk9Us
nbOYIZAZEvt1WZefMtC7NQmqUiFWzNXk+2UtgqBQ3Wrlfp3hkvvEB9qSovUjWJKbDYpVEMz0JWQg
Yvi+QVcxT+UbRJIVgkpEXY5mAO/s147ur2i1nJB1ysU43a8BImnFInWcm0oXI7rLVdYPbt7NIDYf
wMuJC9cuHrzVfUWO3RqB7tBG5lTzEGCATsADp4sCnq8J508xbdiNltOFwIasiAKm3tRYizdtJXOZ
Zxd0h2L2/t0HDmd39az6ce1VRZEgcHM28Xp4x/SgCC/SVmGJOroS6O203ndzVZqRL6FBtasmBCrY
OzxEv6mQWJArcHHZilgQ4aJbTRTszDbNEJCSeOwUjrSQxA8drbWGoUaIBXlYhwFKBYFqjf29sCnn
MNt43+i8RkhONpEi4k64qU6eqIfuOFej0FCpoe2evNGrwx/jCFfBC6rSQ5VF7aaHbxK/c/kapAPu
AnDdAv6R+rp2F7qNUX1c2snykqKs8Grb8a+qRITTbrLYXnBzTgzNcUmgFrki6h8Ra1Nv3/cVGkpx
V0QdUqCI10+0DaMPjtHK+x4JPz/Ef5UThr6x8ojwdA0RUGh7mGhtkgc1I8g7hSm4ZLtqtIDsd2M7
fukihUWlmwj/wc0ukCMQ5ugvgBASE3kSvluHXKxTEAAd47vQnZZhVe1t0IfuXq2ThD38BBcSMc9R
mg9MVMivoDtCzx7alX60fUvztqVJ92P0iQ2BG43CtpSsDRlKZYzyoucLcbvBdVN/gCwP7ygnIkpK
FC/bNMPNRaD0zCZtTgHI1PCwgaqKeUK/QLq99zbysIYOimzSf7RxvA/8ZZ8u5tEtzfK1k5CfU+87
WSSEQns3NAbmZjaCLmxw3KRefwBUnj1skFuLxArvjLf9hgH5VzFPP5KRbmUTL9ubVTDSSaBGrjbB
BMIG7Q4ZF/SGEhYXC5wUlwiWGhBcrkk82BydiZFqfhvEMvAcxrooG3Hr7ZDFYzR7DuDzx4fPOk0O
M0H3NB8x5hfNNGtSt+MzB9wrIuETJPPmOUgn9ko9Iw8Tcx/JGOLqFhvs7xBtl0ihxJSp3o9PHf5W
AEjiBK8YMmVph0BDr2vmNFX7kI5d9LAolcSFTMGw5A6wjb0N50Rk2qBVcmeivg0uU0z1Bw8X3ueN
rOfw1Fu4zEJruJZbd97iy+UgLTwL85A1Q1LAHw95AdDqSE+QN04T1B2V7rsuWUOg+OTalb1JWJqL
wdS6BAwyis+6JlZlnfZ1u8OCSewumGdHz3FrCburpjmODn5Xk7gMCVoMKr2x5sabOY3Oi8Eg3BGv
t94O3uz7W1G5EX93HPdoG0O3Cqqw6ObgwL33o988IGJ2/HlUqwoujQO1YgefHvy74hRKMkq7dCwC
YylHAFNdhjCtxh3slKxAx2hoKE6XhCfAuTddcGm9bQ2emmAZvHM6MqsOoIKCRp60rDF99q9jYk7k
1H4Dhr6v70MbyPam6VHWKegyWSOzAOhF4JEi9MTfpJHx6wN+cwUBYxDq7I0Jg5o5gGYbDsiwMIq9
ngBGwZUYNvYOa3gbd8McjATIVsOX1ynVmA4fnKmzlAh7aAnSQKUgb9w31AwH9JEt15rPaz9aL8kq
Y9NiWFC95Ig7bzeu6yNqcT/TePuCKxVJFgLwcz8E6x0O7/Fch9EZhiPq0Io02qNd4dr5AS8gHbBx
3/rdVooNc1+WDGHu9SliIx0uR2GJyIZr8X11qGvBCmEKPqdEkh1q5tXXSvvWu8pq4mtra7Hs7ILO
HWT5wwBIFXeILedhXC96gDeAjmqsBQaGJMbnAghBQkXpbetWd/DrxCLpSiVDGqKrsuqaVRZYy4jc
W6vt87Wssptg2oKp+ibFMg8S/b0nzVpOA7vwqmk+HPfWB4JG+4fZ1ku9X5JmyGOy8eNG6dPkY8aS
MFrv0J4RQcgBRh2al63ytU/tjvDJP9U4IvqTQ0K29yf1Q3Eiiyat+id/8JHVQJAL8U3WbUH6N3xL
8dKeBMon3xoAqguqUluMOtS5ipnyMtoRPNO1NohmV8hbmJQND5sN6pP2KncfI1MFRNmqHO5YX0K9
+XWOSq3/gV7bGIWzePQLVDjWlwaF1lfRBB1sJuKvwQJhZ/HapGzdXD1U1WRc2STrfTtUFCdDh45h
X5ubZBhiiPVjctek01JBysN7oqtqUJ20zXyEkbvaJ1GTfiyTGvdmXrqLt2h7G1R0ymIolMi+MfMT
ietp14tXj1bBOTbTx9D4qkRb4TGuK3dZXR8VuDHG23SMgxPaiwwqTIN5j+umrgqv99eyGfRVI5XB
DJbFxINSsb6qC4YW94+JCD7lJNW9V9qmxQqDO9b63seNhDtxRXyk/bK+T1G4+yrCdfy6qATXREAf
CH7TTeBt0d0UoDKEAENvJ4rKcVqsKJndLghFdpbo+TNkvX2Af5u9J8N0kuDXgfcbLfEBggJUKzYE
EIo8yUKRN90WvIl+S7JxTfoy6FZ9a0NOD0OMPoAM5n39lnuTbPatpKqM0KjDcfBs4puoomRHREdB
8UBdGyVYY3CuJhMauYyDTiwwBkYa/wwn82iPOSEfMknrY9TEMAp1f+EetkqSFDAejp8CqpEOoHtz
j4JkiqKeqPy9UD5y9pgomvNFb7stpP0NJ/PwEcMA6lY284+J6rRHrrQdkdPwPO4weVQELaFH3Xbu
2EcIRBnwbmevhpZVbZTtQ+DoMcqzVeGD8+PlzVjjA5kx9yB4ppQ9ar4g8hiMKrdNJ7cQcJKs6arD
zLYD8rd6Z2HqlxnqHtETQp7XSI8PA6piCF/rbof1j/aIFODMHj7dX6zHrplbBdQWLA/h3+JcFz9W
NToAkk6qYzrM6cHIqTpMMoZCV6eFTGh3wpY9Nlpsb+img6rNoT1SGQ0PJKxsIRD2I6O1snkCVMv7
ujCf37KmBvoebkDQcSL/znfpaxNd9VWvbeUe9N+6oB16C9COJ/IUAT5yO+sfmnoL9pVopvvNTAph
hgIUEyWOH8FS2c+20T+UBI1+gO3q+yz9GOPAYW8zM6EDNbYTPgc1PRS7XU5REs+TxRcIbKQ6rbHd
JcqbAQpku7AnB1fp+cgi8PVix06+v/R5ENcYZO7WN+tLWaKR5KVtm+9sRJtJR9rMw3BwxjS9dCwF
wmre0C9Y+QQxUR81Eo1B7bgj7TW+IUQVetVXU0frLg2yccB6nHiEFK7PjqrHGZHznLR1VHQW6QSZ
UI6EMVd66hzFYmUYzznwlqzibIe+3qXzzM/o8xjxInAmphiMujQtNCwAMZ42unRFg0O0nLGIc7VY
tFLRtORT+BxT+dGiX2wHdxdeoCBYIvbyXkavOUBqlzCEX78ZWGeXGAr1fpAO91EdLHWYR8H6siVm
8TJTL2gZbO22tlntEnEiW5t+qTC5BsEyXmv8hCdxVs6tlUVSITGYFtxkWc80OYMoD0l7Xsizs2Y8
+dOynjmu52wQU3NIoaZBhHfw0ugTCEoxfBVRJhbnpIl1LtCoeZsoAw0dsvMaJnQPTRFJCNKuXCcB
Ov/SmcKYoDXPNSVoV8KhWmrVsl2HW3AXbr4sV9LGhYH2csNho7DrKLBJuvZs7tk4PY96wC34v9g7
k+W4kWzb/sq1nCMNjTsas1dvAETLYEjsJJGawESKRN85enz9XVCq6kpMmXhz+MxeZdZAKYmIABzu
p9lrHxnJGz105ssFx6gPkpnmXwoqlfeazRzfWbuo5l43N4ydrS6pYgd6pz4nvSyu+l56JzstmGdt
SOPQKK39ELrCOKlGdy+rqGm+UjzWT4nWRCfGhGMxaiWY+DFkFJdMZhFu2c/oOtAmo+kTMeeoS4tD
PSMi9Nw1ZqyWhBfUyrZzXno7E38ZSNZMdle9XWrvoPurU0Tif1drtXsVojjd5ga1MDNapiUY5ry6
0c36i2u15WWbcxzu2nmoDk5d2dtEzGnQTXP36HV0+ZmsSX26ttmeC/PE8J1enWfK3DfRGNMZXoqo
MQKmKnkX2kCpcQ0Z6QBVwzZsjGwT6s60p2ZiXDgQZmBtfINSIcBKRyqbuyxv2wt7mjxo3Hl2Lyps
xtcmd/V5ZqeZDrzV3q2qsjwK0rqYNrHTtjOdTK06zJPBHpDk3XZGrnYonLnbok3gbUukUp9CRYhJ
7cP18EbRhww/mt7QT5PSxEVETYWp933jfBCRqb/E7uwdOkVMNsyx0D/U0m6vRyG0D2XSm2dVOupi
6ZZPaeMW54kU69pKpbooQru60Yq5iHH8LKwjzkm9ooxuLkUw0hzbWOVAZq9P85nSfr6VJIa6P1DG
r465XbLL20NkUL+O1CA2WhepwLY7vcceqC6fZquM+61nLuGHuOmyFysLPXoqGmeB69Jp6DqdZdN6
Q8qSTyrd82vmmNyZ9Sxx/lIUIjdJ1UhiYKM9dW2b7dnQiNlyuaABI28ckfw6xq7tFiYU0Gi/RcPA
2J+5r660mGzhrhjZ/ewZZVwQapb7vqGglyKgMZTB5D8H6eWc2tGFWzJHiIzctg5mSaFBr4uk86eY
+V8bMQ34AcVDbcyBwcDEZ71LmeViOsi0GBh9YVql8Wi1Y3PReQv7g7QmuhjWcll79ACjfCjP1aiF
n8xleYyn0qUjT+87k+xjY5JcZpkzvYO1znZOrY01rcE1SxbVV+GOx06vQ7/x0nPl9A8Ji5xq4pSY
AdzUgDBJuttmEhmJTV0XTE7I2/K9RDEVbRGhsesRbR+MUGv8xEyoLPVW2gSRGVZ7IyqYOGXPRcV3
sjUHCZIr/MF2nijjJTvVlPtWynEb92V7ztNBYaiY6bSvQBRWHNPXDdQtqcJ6Lp5VcTRJGgJrcp88
J0LkgJhyXzRG9ynVjOjoVWHUbvKuUQfKUQ0vEEIIkl3cL5spuuJ+oyNCj3fKppTpuuVYDbsFEGeX
xTPF44WHpMUdI5boYmgnT1+Ku6Ei99zYxega/GZ5XmDJr1wwQaryuFAuF+yr9GgdusdEUBS96I8K
mkF+weJzt1PSpcc2KonR+T1927JJ00AuGp2KGRIVEpLoMNiWpTZSH4dthLBkR/lP64NyFDcjbcYd
nAH9IUcgwprk58GSuHkaREFBhvPogQyru1/KZDwYVp0TOLglVi+tVt9bvaShWlfCuWdOMVpBh3HE
5y6U6WnUJz4HQR94J0u/jHp92GhDex1blDTbfKYG2pfVckwowL4pukRS+YPqFsklKh2bAUIO1qGQ
0a8QlKrqOzGo6rucfnHVzEDkwrYx+2OToxhDiMCetWadnRMe59HtvtCsd2gEd60CkPHIgg9jGGL+
3kwlAld2w+nKoyNJNJZOJYM1O6s3N3Xexdpz0c00Z7IeK8+/9MP/COy7qwr+/T/r33lCNKGSKO6+
gWf/86tz8qTw9n/pfvun9s/Vuy94yLz+Qz/95Pb/fvvt6LlaabuffrFFltDN1/2zmm+eW3Kdf+Nv
65/83/7mfz1/+yl3c/38rz+eqr7s1p+GSKf8keJjqu4POtv153//e+sX+Ncf+z4pn7/87S/8xf1p
zp9owdchqYaQUH4gwP8G/wgY/6QPhlcnZokm9nPmH//1HfwzzD/BiCCzmHMO/SJNhPct6yT+1x/O
n4w45b/yPwB0fsf6J+DfK9wFYGj9STZzzww+m4XlCYv3B3I17aaot4r4rKm1IM+WGgVILYfnFHGh
vWFGp7iSaPgJFJUeUs8qnKE6JWWaPkq3L+Yj7t3jW97GP8uh//pMUI/g4A7/2vYrmXpRlI1uTvl5
mef6tsg1+VCPc+5tbBFmnz0vGj94Y+7dS9kbxhv6/Z9Rje+XXrl3wB9YzNfjERkvw3ByJz2XNZWS
yCvl5ViEmISbiX4FCxg//rBQ0C7OUVX+iMX96nKmDjMA8Aek8Rrrt4qJpDFPz65g8p4fx6p4Spuk
/By6VbMZnML5+vvr/Uz2/PX1frweK+7Hp22hAVVkR2fDRIztUp062k2r792UX/7+Sj/zJ9+vxH78
zRRC0p39+UoU6OtqXrKzlpfdmQmgxREd8PAGCfKrhYKanJYEfLd0Xl8EXNLr7TY5V25f0YFJjReS
HnU5p21+RD7bPPaNPW5Ubr/lYwV3+8OW/v3b0QDTsd9GRf/akbbNaMCVUXyOSPqtoC6FtWNebnTj
ol28KdHpnKYcaWiR2dpNmFbNWy4yv7y7HmAcdrhytU34+e56nGwZY1bOUVbpW6ZDjPtobP7ZAIhv
XxIkmC2GUaFCuq8n9WbS7dKuihHMJPKp1ymu0YNPr6csi89mrbqr36+YVyYJ368HBG2sg4FN11if
9g9bkTm5cCMSheOkqhPlVO2+Irq6quA3rl1Tmx68uWj3s22hDOkzvd05vDYOuoRy3v3+o/ziNeF1
XP/htcQr4tVrMpQDu2YYnbs+pw1W52IT9m0JylK9ZbPxiytZ+BNQSCGzxvriFY7RK0xZGJ2FJLGL
7q0pSSnwLTYRUZoefv+dXpEf324vwJQEIVx5O5Drn29v0bCT0Zq6TPTEuCNGaD87deY+1l629Bej
E9kfnRAJAIRhkX0JsReZwJPq8Y1xH794cwTnDd8U9oST79WtnWQiy9o2Ls26nynhtahE67gX53rJ
6m2hL8t5JoT+uNDcOha5aN+gWH+x4QKTAnZyrkiO1vV5/LDGiiVOncFCrhNl7sGcvY4kM6Ybg2Jt
Fxpl9Abd/qubDgu8YodwVISAHP4/Xq/3BEoyz7wUht24fqEyWTAezUNCTUOivx8Ha7qExuk/JZpr
HLSwtD6ptHuL+/nVTf/xU7xaZWz0oQNkeKmmrn5vznP0zktD2s2paV/rstWvy3Qe9nPl1fvO8uI3
Vt4vNiuxIpfwerj0gLz9fA/sMouTcTEuO3oBF1lnSnpGEZXb36/vX7xJWAgZ8DK4TzvsjD9fBT1B
qNe1camFOgancjD3XUzPszXK7g2/yVdDAL69ScKSJpQ+ERoOQOvt/mERORGkvhyMS69cGNI8xLND
rhHHFPGsAYlZGEcUQVAFHRMotU0p2uxSplpDbaOQzZ0zVtU7KRrr3ZSPmPmYUrlvja5c3+X/STn+
+oTMjwfidVzcjfVXy84t21gTcrpkctB8OapWbI3Sy6/MBEn+HMXTzYKq/DmsnPqtBb/+5J+vDEAt
LBsXH8In/HZ/vjdezHyxRrNPGrOd34d5km6iBNW8jS5rr8t8hIGd4QdSRwvSMpmv+QzgHbZZ7Rxb
4aRd6+74RpTwi5cQYYrBc8J6xyKkfLXzWVM/Vq5L/UZV+Y4pKdT0isS7TYra3NhOHN0ohDUHz5iH
zWKMxo4i3fDx96vzF4ebAUxuCod4Fik5UftPayalN+FVpXPSrKQ9U2F2Ls0oDN/JVmlIYJzyRhO1
2E9pal5MZItBUVrllV1RXH7jg/z9Pfl2Jzzb5WYggn/1NqagR4PRi1NI2fVraMsa66PpCPROO4jS
H1qHYur2UaeagwX5/VJboXUvACcCgzFBx1i37VUCrN654yzeerN+sXpMDqg1U2Jijnz9ZiFqRztg
WydUhJEWeH0sN/08i6NJSeDcFF8Ya5BvCbLKtXYUbmd23AB+rzqFCEkbv7KGmUTtPxYuv4jQf5Eg
GTiTGY7NoUnP+rW9QiQ6ZHKzfgLH7UPfcor6aknwPqw7Yo+orvOb2WtV0PftF1QaKLrcyjuGQzVf
xyqKrTcik1+tZT6OJDPkMRJ/rkT2D3tPPbZpEjvWKZqzaK+c0DZ8NTFBup9Ut8VTqb4TaPpvpoEp
xaIu32kWZ83vb8nfNxfuCMMXDbzm2QHFq9cJP3jhtKN50pnpvkuosfouyhgkXY2VPfRodY6j0T5k
dF0Pv7/wt83j1eZikiqhwSH2XfPVn798UoqeYRPGCYlHcxAaUxmHCEUrbVv9Olee8dmYXPXsFTEb
cgbDeJy8/OhgfO6b3J5NUXjdG3vL3+8Fhn2r575czQLF660lL7UpVAu25VW1fNGVwVIFPsdQIIsE
dbvOps7mEOId7FC9NVH87+eqNAiW2U24FQYn3893Q4tHkVleenKRpdx0YzwjVzazxzfu+S+vgv7P
YA/lvr+OmGSCqL1ZGG3jzNW72UZDqQoNmE4NCd/PEbuc5bBPcxrDYTYJRqfXDHtwYmvVMVvLQ9UJ
+O8SaGf7+0/2i1vPUYOjEoEzh/5rC2sYztxWfDDujnlA1l28K4THyJ+JaY9u6awa17AMeGnf2MrX
2/rzIrTp7OsEG/ZqFWK9uu2IyNy4LJBf2jgMbKbKBTKrx6EsqelWmPLmYxix4MYIcdLvv/G3tO71
pVF1ku0anOp/+8odBhOCduBJObK6tBqK4MWYdIFMjY8Yeg1BZxvNtlim64ji62kcldxJbUYkQTqB
I6TKrrBkTCAWw+7WYcixZ5TL9WJIdS6aYQiaIXpSqHX7MbUuZoxytmXdoCZTrba1+eUbscLfY3Gc
n/BLs9dogYDtVVTqqCRnT3UuzGZ9P3KFkGmJQ3Bl2XjV1jKX6Pr39+/vS3m9ICbDbJxkXfarJ8dy
KcxF2BcThCldTrfZZVnzltneL74Vb6VurpOa1gzn1UX0JK2B2eRFoRnh1eCsngYNNdtgNrAd8Mcl
1m5//63+fqAzBB0Hd5sXdN2P19//4UQos1ERdaiLDlp247XTsM1jA2W9LM03YgdClVdrnxoVIS/l
Qp4bX9B6tQE3Zd5PaW5vzSUT3a6JJD45baSXn/TSnsvATQbgbjsslk9mzc7lLyw6c+uM1lAebUwc
ziZOf4BWWsv05jFbzEM7myoOlqmhndXbc/reYLRrsUlL197nDvTSsWjn6mtfLcXqvto2t7MwsyUQ
yKvwCmhy6+NIB+USPZb31MLPxRvHiOsvxiQc6GbT7jCocGM6LmPo5k+q7p3Cr8OYUZ34+KXvgLsB
mPq4a2mU9maRBWoq5NYTixYBVOT5UxeZC6qzZmQcpYtYH8yyRSzST3gy+WOdZ1eMrXIz366t/omX
X700+TKBEDpMXUiqEa/4Pu/zl7Yup24TMxXjuXLS9IYMVX9py8m8tpIxj/y4VpDIEZ4Oj2VnMM4W
w7GlpomR21/SysbgYND08LMojBmtX5nn1iYc9fRUZiK77vMclN1xhHa3uqbE+zDPa8T0CVTmaUlF
hfRBmIzIQTxajH4Uer0/aWHKzatySCjcaY4pQrbATBvtWZH8fOgqQcMmnmyPFVzPBgB0mXfGnq5A
au/yWH0y+74cNrihjs0ujWlbbxsR0kkxLdSNABqpw2xSG0DWL/pQvlixri70IbfvVZl148bioESv
UyAP8at28USgJ/MsfaOLaty5XGs8VZpYEnQBSLSCTke0gHAhbDaOZtc9iVMZj6DIDK9dCXDL27SW
Ox7atrBomjTAWpvKSooqkI0MGREI+O7brp00m0xLzCsRFlq8V+kwXnSpGpilM8/NasmT2AhlasXn
afQWeDW0IwmwkGX1tJNhingzsew29fs2LvexlrlPMjWRPpRlx9pCKIZq2svL4SMvgwahpcsZ6Feq
lha0EvMRm4XigbDKxLAma8LHXqJY4BtENL6LZM6Ovemoj2yN0xREiELvitKI7+O2AZ7PYI2+2pgk
MK4kbsSNymk+bcKuSvpNscwTk4dafVnrVaVkzPc0y9tRF9oD3Tou32cxfsC1nY+n3G1ylL8JWTOU
wdBkh2hQXnKBm1SV+HGW0szV2n4BqOgc2pg45sxPoJttA0qZlybUUGXskzGjb1879Pn9XDFHZxPR
K9YDQ4sBn1qWUH8SaVIl+wiuo/E9s6IBOlYT2PKs5JgHoSoIl4oRuCuo8fzJg5wJvv2mmTsmkGZ1
hfC9jLLh0U4HR6eV6MSfnUVaqLGBEXV8IIboUoz6svcmW8dTQnbhA94LmetHZZS/rwkJY7q6K0YS
uYjYrdwbm81Yyqg5GpW0DpOaEduHKAzd7YLsg7GvEwBLVWfYGlQ85GG74kCPwmZCwtbCRjSD+m4r
uRmbQuvQyNbdQ4gVZ/fe6aLxRk6mSbM0TIaOcd5ZGlEWcMOPZZ0lgJtZhaF5N+o19BCi9wz/Tqww
kHlbBFDg4ZOL+birF5suGfqMWEuvLFQBtlNsOTC9J1gyAzydcYvO1qudwr3M5lqzaPhWdNfT3CDk
X1J2HhHW7mPU4OTlz5TGnxYnMy8KvXHvrFRAqhqsSB37iEwr9ka4mMDxjT20QZZFpoNUrm5vbXSf
SBYUZQK/M1CJUSxbZQeYPwACOzT8YSsTs/+Q9JmkfT3CoFLzTolLeqOc3y2FhhuC27L5RINZHKK0
WlyyulF7cRIh52AUdmJgvjUxnTKcSK/smUAbKIrtFx1AO5z7WTNLtp+quratVqGiQ0z7STeG8UEi
7jxzp+QqdnTTDzyA4SYKHf3WxMMIE8eiHOYAeYxebRn4KtKta6eI7EJa0p4/eUaMK1CUOLceOa2D
Hy29hACtsHkJIbE8eD0BGL3XnPGZ1uAZhZ9JY9GZrlkjlse6pLH9YXCXYjMLTpaVhLa+SndMzlZa
pjKY+Yb1QWpLfGsKq/7UJov5CO09PU1O0WO5FGvFB6cP2YhS5UHtiPFdZIUYLkRFiTNI2er4/+A6
gpYnKYYuDPK5wWGiS0b9Wo8lTFyXezwZDxka/g61wMgniVpj8QnLtavKNTsOQPw9DokHJWSKwXim
IBte5TTTZh/8xL5hAgwIDdSCQ3eNSPsyT3lyG6GWxNkT3ENKA4tyViKYDKMNetzmZdSJEQ/svQhF
RhNN5bZ2c7vfJNAMqOpZlNWm7tFqX6xCh3tvxP9mOySDkwN4J+l9k3rZsOG96rvjLA1bnWY3Rn+o
OXKrYUUS73NETR34mpfCHZRl/iEzBg+hSBPa73WtyXEiAAQr/HTSO5jFwnFB29wC7YjoZ+OS0IWy
fQoipmA1NfZuKWNFd11jlI8vprF6nmjcIJtC7gUiswgQRAfFxXCsp6zEEpdwwmDDe5+MtFaepT30
B7zVESWUul72FxOWnFkQJxaj+4RRue+VqJIc/jRiS7ey2vpMSz9rNoRESxU0pTVnmyy1h4dMrdCJ
2SLNaSwUTsE0GNoNyjNot9k0s68u3bIZ7mLyekSHuBn7Shhq1XoX/Q05N/5GXDzXghod2VNrDxNy
NUcN7Xmc5Wwdo9yzD2WDnTxOAUSnbGi5fIqXMHrXLXb9NCYqa3B36rNrUTjaY2Xh40VBpRRMy9WQ
u6Ge8qgBGSIXXTDHTcOG46W3lt1N7wp2eXpaRO0cCn23ivGQn2j+0uT6hU5OslzgtjRqn4pKTtke
ktPrj+j6ysYvS4W8fgTUFmeD/YfIEDCnvRLCQIlnaXnFHBMd8+9xM7GihqBNy9zaAt3opm9WLE1/
ytMKsLSner6NvaX/aFdYrftDk9SU0mhKQfVKdd82RhpuIseJ0p1y7PhToiv7K2biSRmUA8EPwrjE
/Cp6Z7yWNAtdH8N6I/KFVPb1wNgCdsAiylbFGVIu38KEiUPKJZr25TJynLuMekGn5UQgZo1ryftY
S+LLObLdW+Af4D0Kr3eWEQt51MoaDRzJl+dgvx/WydbtkDwFEZKnU6enKtk4FhV/MWfzs1QjSpwO
uQuSx3iCF40shO5YX5Y+/KgDjYZk6X1M92bceUXfMf5SqohxQFKuM+BtGTbBaC1tgqLWrYcApznP
2K3h9VkjVkBTmmLM5HeVGq6dcY4/F1rTbVBWiTOOxe22NpCP7Ino2VPGscWoRFi6+U7zRozawsZD
pZTxXz6bVaXQ2k26O21Ttt+z7IfhbpF60WCsJ9r60IxzcZ3LytmzyeARkKJ/XbYR82NSPCJiUfqi
EuFzGOvFTZ07+KeIsun9LnIz5PjjwjlpsX2OQZsw2AR7thmuM9Wc2tstRacB9mAaZWwxf8sWAt3e
ezFa+JZgCtsi2xTVwOObvaIzzh6zVqMdMHwEqA61g6KhX9DLzEsob8t8yD/gFRe2u4wjX2Aa03YP
Q5wiCRWt0xQnF2R+CVSXzEZAcVR+haRJv3TJVCQUjnkmG7wm20fCXQ8bm3aMyl03YykcDLXFMwFZ
xeLD6xAkYcpKUUCzUVjpTcGEkWogYkf0Rzl6q9th9Am5rHGmfbx8ntwp+yi60rpw0UxBvuFPdeMV
yh2Camj7vT0BQ/lGvTSEP3hh7W3KpuHBGlrUW0D1lqYKnIozgq29hfB0WxJ6WeeJm3ONY2OSHmr0
bZect7DEfqI7hNiIqnpioRQkGmGYHKqbelHDXYmE3kYkqC/txh2z7rEQ1fCAqnS+KVhUiJW9LsUX
Z+qrcuM1ZWcf2F5DQr/Z0DPmC+bNiTZMqPke5Wae/lwrg31bTF8VRGnqx6KdzkvEl9nWbTs8WHBX
oHdGZH6d5ihjRU9WvaubOeQGW114q80SVCJqZ9xVMPF8cZZUHzewM+K+MuUQb7VVVRxEBlasF0k6
TeNGg6wCUXYyvNAjs8HermoUdidu3WTIujGmopjoTZ0NgzQB0Wi9tAvEGPp8iWVpz4oaQpntQkaN
AChBQW9kk0bPlLQcGDlcrTskeNp0b2N4KPbOqIcv6MXNo8S1gsoX+9HD2pR4F3fznBx5CuOW/R0p
YWya00dP8Wq3eVtA+zC5I1CLiMdLy9Xy2zAiAz44jTvFG8sb7DPePJ4bEPu1YzA0syAp6aPHWEFO
BaKuTHvDvD9U7ZAPsg08I8cicwT89G2z0K56Uyyd30RkNRuSnPFlydDa7tRsaHmAIGScqFR4zgOk
jHGex6a9aYfcuAIX7yj5m1kh/MYOvfu2Z5PY1W3nQD5MVYHmzo4LLViiXrtHrzQjRGxoeO9GSy9e
UGRrd03qpty73gH4nYXn8ZNknqxBKMNUAw8LiimwLLzXAiclVtsW49gPaOJleYGDSx7vlOyJmIsq
mVtyJEetMR+MW9CWsRzOClO0cYtAdfGCro+9z8JUDEuj9lJnHCta9T5SkYf3a+Mm0Cm6qsGuMmY+
TX1CTllBDj3ga9hYQd5NbrUbMWy7U12s1M6IzejDt4LNP5LR/e80cu/r5/K2U8/P3flL/f+AUG6d
hPuf5srfdXLxl/Inmdz6x7+746+itrUKaJoIA1aRwn9EctafJgKbtX2OQZX9V2P33yo540/Dwf4V
BRsd/bUr8h+VnPiT9gKt5rUfTIWecdj/RCUnvhXRfqy82iiY+D+N5bXfi6rp5yIbaOGQx96XuK44
F+NaFwTQ1GSC1LAS7QNuZdpl0eJai7J5Ah8ieKegMHuNJLCbq/pYxLBOdEicdCZU160HvCSReKi4
EM0FNqsp7dDYxtYCz7uMUzlMKmw3i0aCPGuLB1pY0LkjquuStDy17GsZMQcVP79ssmw4hYMJG4sO
v9skcVV5Ac6P/DQLoZ6OnNwBnbbWPWHiv3R3Gi306zi2rW7TdvqzacMxXmpz1xtB2ExxSi7dNZ+y
FKTYZ2aA053MmHz4sKR1K7/k84L344KpZn1wPQ5N347qoiZyYzpFkJrG8OIq3Wm2wF+DfqzShGpf
H3JjNk6FcRotgtwmte1FvK+8OB82jqfEvqZe1hOLQocD+ZWqBXGN2SUZ8Vybfm30CRO5osG+nJLR
an2OTvlcGrAiUtI/Zh+nshbQD2lGIqVFfnDbQpj+0hr1BY46pBIERV6FY0gz6duhj5vPWOcU2GeY
A6ST29j7KMRJwZfRXNygN8fNPIGVREsdi+yDlRrps4DyrhgQUydn+tTFtePUPRTPooucc5Qk43Ja
Iq3ZReUcPvdN2GhB3traBw1SHZNNZpGwK5M/sW5MYMN9XDVYpRH3YiZjG5mxK0Ooxa3die5RpExf
CGoQoFvdSAHT9MQMtU0YTaUNa2QOxXZBIAjPNXuO6VuF222kaEvhQx+qR3BcuLWF59IFpqdlD/NS
FZ9rR+PIZyCirvlNMmO6qHFCktagXvCLSIH7geMPuxKfzWM4peMMpiAFyV1W4tco1aIFE47jDEpj
ZZ1GfBOxvMHFMD5mtUgsmIWej5pqLXfPiDXN9LHXHnIfJXPGCUEnDFsOt8cyluzu0VqNzY7YgznP
zDcSSzBLs3u0w7m8V5aN27oGUFtsRh23n+0UN+OpbpcKvrxKrW0H13BN0SZ1AoKC5Lm3a/udhU9Y
vs2gWZjCWIhpwUkMKwoy2qj4qnVOPMO3OCZmFXmBp41ljc4HJxTZOitlYJx3mLlddZKYWX7KpZO/
q4S1VBQ/xFQGKiJv8nE6yG5r1UpCp9iu6r3Vhyd7kISBY5XFQZSJ8B4bYlB0l/bf4k9pjaHyyPny
ouvkNb6rx04PvS4SUAxPmjg9oqKP96OerDT6SqMklLUmgijwmmDIkIUHQ9hGtW/YffSi9IwDm4pK
2vn9UnyL4drmMgzlou8jy1vi45jgvEZ1vAp5JJhUzhsPhze5J/ZXt8uqSAdiRIu/CwehJ37T2V22
BXcIZ+D35CuoHBGQEtlY7VRHeh9kCgRMNRUq+nEItQtDjOVLGOFlEKBgM7+GjgXFR2d6fMHjZXzB
kg832jiDDNtIT4QJM21d497NiIVlvxqn4ujkflSJGuR21J38s5BpheBBEX8uNAlekpii6o7ClPdl
tru13kShuKfaIbyzHYXRs9WKeroJa5P7YrMk80CzZHEBarAsWyajaT5W7rI9mtm3OhqWhR0ZqKd9
XjSpXePA6eHpVAj3HiMFaIBlUDhwliJOg5aRzYETOdHIPC/U97jTedNUHPDAttUNyb89P1CHzpoL
VMQYAmreWo6l3m9TUqhwOKqWyvnkhKabv7Mc6kh4/YbuS9auFkzrPHWMFbvFOhsZqODezRLv0TBH
bKYie+UyPKTY743aw6FMeWm5C+Oawgqfz/JZjjF7WsnF/GShQM/ponVXLgm+FZCAY1wSgR1iPEXp
F9xdZi7m2Wqox02LY8WdrLCDC4auid7jozK6kCWhuim1fKYAphq5bCn/Y2iIXby4rvGlwSIykdgg
xt2Cfg3HspLqt6s7dZDTbOZ9GU3wmBQc7o7CeOato1MygT+DEUGcknWvz7267G13hV+6Are+1gLE
TwyJq6WsEN6x4aoM92k2mmUnDTFjpmSzqdGUcCgDVbOKiWu1inaPaUHg4SjVps696ZK+Pgo6Hh0O
wNkYHyPW53hsMTfldauKlHFSDePVNy1p78cGJLne9uloZqdRzMMnx5wszFYGPXd3mWHEuZ/rdfpk
jwmFbdJUXrfLIZxa4+OUFWQUE8EnNaQcEcx1rcIUVwIOmGaTU+f9tKSkGPvCqxb8DxALaBO47xhS
DdKj4ZI8hm3ZsqL4c1rQJOYb1OZ11I3zC5rXQgUiLoisMS1qis9RmpsHw1AwjKXBMIr7iY9l3eWG
tmSsCkZ0bEo59fO2Av94bkBkfGeU9j5htMm1vZAI4bgje/K1TFwWn8rOEjSRSqO/Q2vJpmKxJBI8
Fgz4Ei9v8ALGzCP0mGq9TC9hbvHRRUqbkpu9utX1hFne0W3T1ca2DONPlR7lj22MBjePtc+OO5dX
qsM779CkOZ7CFBq0S6021i0vdMt7XEUmimDzENHO3hhh2+OkYy7zg2c18msRYau5HxthX0bSs+hn
l16C0Fao8Luy//9H3X+gA/pt2P0NT9H8pG2/9D9RKuvf+06pGBaYCv94BLirtmidEYffbfevPzTD
/hNBJbPNLBtNn+Os0rV/B+BgKox9XIWtnoHWb5W/fMdUDP1PD3iDyRC0QRGQ/5Pw+7XiguFEmPis
4jn0owhIXwkFpiacByNM30e6hims3XaW5itsIfZUy81tPWnqg54zgOINucXftFbrdd1VtUpXcJXa
vOqs0z+omqFO3sfRljLvmcPEj4uu9NV4SeT4LHJz24YUfj0ru//hCf1Kdbaq8H7MN7g06ADdfIek
yLNfjx6F/mLUQaPeD4mlTkVaN8M2RW66I6Q2Oobiolo8uwucPkk3sRyivHGEwFZUu974JGtL/9Un
AUBCNoES3qKZ+Krlj5QrssUcv2d4CkePCQzNjpoLrFZH6jY9bpQgnxuIVeNxrBSHfloQ+AaG99/s
ncdy3Eq2Rf/lzdEBm0AO3qSAKhZdkaKRmyBESoL3Cfv1b4HqiBaLDFbcHr8edNwI6V6YSqQ5Z++1
86z2I7Qyl2aq0YkQogPP8vHNvTMwaFrbjFdMgEhxOE++kj7ITBOc+Q/wpgCt2blXInob2uJxnrAo
bw0OddUl0vqyDj6+8PofPn4pSLYRXngGYs5jq4Ize3YRV9ENG3/zqXL66mmqpAhCc0ousFIbX4bC
cW812cBVJdnS//jq67h7c3WXFBSemIBF50jCWVBkFU4nDykb9s/M++oJiVi8i5QZnX18pWPFDMOQ
+X3VfTEUJYkar18wmT/TigA9hPgkHz2qrHuj6I0TF3nvcRwE8mtmMSmgztHnTbJZVEWhdYhCG/q2
HU2PU6TrW9Uo9fjPH4eIjdXSQm3AtakX/D1e8sGkVG5lNz376IemE82Ny3nx/OOLvPc4HFaYrgCS
IDI6emdrK9QElnADGp1KWOPExblu06pPKzWfcDO89/NwQCBGgmkCE9TRt1nRczRCdNb06/rtwBkT
3XDU99OJ8fbuZZC+rj4ghps4+syUHGdXZQkvK1seUlpvVx3UthPf8huFNGONbp+JsA2DCvPNqj36
S8c01lVU0wm8qRLd1ILGbYaS83AnaUa57Vc6YOqeBpijB8hoYO91qVd41FJMgzYD6U6nwoXfeWhn
lYu76J083T5+6CUXlVPk3qGD9XCeRYu+H7Rs2n48VtZnOvqSmVopbnkm9Sosza+fuS5yq4WEcDBN
aGAwDfoNhfQvcQ4USbYnxNXvPJCgW7SKmJENE7j1+lqucgrsQdNhDDP4tX04Q9CInFPLxfpfOXoi
DHkMExthH/SKo9GflrEu9dw80JhAbkCOJKaXOqZb4tEJtal/NKFpb81qZgdphqnz1RGLtm2BDF0t
vRae07sPH5pGpfdmGg20GPWW0jC1sjsHedKJmWe9meObdXF6rXBFtJwv0dx/DTm7N+vGNM2DMFvt
ZqmG+gmpz9r6sylSzdCD9BGQzsc/+TtLB+vGf655NAepWJ/6VNmH1OSe/GSk8h1zuLysPSqGsVVz
DkBmRWfBcPL5SlA++ocqSL4z4Vqm4+I7xfF77B1E2CETJpWDG6ppi0y8u57iODkx2N5ItdersHsi
bA04D0LCdTT+9WohmIOsUToFGb74bT9VZh+YcIjhqUFf+eoUXfxNo+Vz38uZHQ28bg9QPfzhrZ3q
WhQQoSs0bPFojU9NNO99CHx0HpPzqmQ8XrwXwyTruLEPq7E0CNsqvjNUkj9VFBy2tESSz42Fpdno
OkRKrOPT16l0jG2cDAn/JOUt+Czjd16o8cQ0+8ZXtL4z9C1SZyHkA3pjO1wcxBJSP/RJChElrszU
z7OBCvDQ2Xt66sl9j+7omygn/JHtmHxB0wUzNkH1CEGXPfxWRK15PpGydYFCuX74eOS++96wE62q
/9W8dzRyEUAAJxH6QWsdIBbwawEdev31xxd5Z0akGYaMy7Opt3vHq2eE+y/JouFQ1MaQBY2y48cC
YhTVjlDZuzKdihPL9XvrjksJgydiqHr4iF+P1HoZRsM2usOk9wr4X2b6RNLa31sxmrdju5ZAJiPO
oNzoNGjtxJj2tqMP9+GC++rE0HznDfNJmnw2Hg0N69hrAu+psmKvPQCwE9sl6X/r5pSf2DO8+7zo
d9nN4f/h7Hj0vKrkYE+E5qFoTccfvTT3aSC2Z30VW3fJDCuZw0VHoE8UIgTssUhSt50VFMC21U+8
+3cWC3fdtgicrzQEj5e/tW7QJlp7GGPOCoVpfEOL+2v09KeQDoZYlrMOSurH4+sooI+N0uoeQb/K
Aoj/EzXt6587q6lQOVV9sNZYOiQvCMJS20HHI6k12ca5XcKg72fzasqXL9o6T1r9J1juWwV3KFr3
HB/f0Hu/OQe89ZvHws4J9/X9LJYHal2VB7lE7TnDmz767LgnnvrtRSRWbtadlx0AWWSvL6KVETXF
qoHZaMaPGIC7ByMmcOifPgkOZsNkSHmcGcgUfn2RiqQXGlbjoaB882yNApwyfbMTT7Le6eslm4tg
XeOLpU3MBPH6IqUmQfWI8aD00byniqrOQ/B2AKAGB+Xmxw9kvJ2MOJTQkaK+gQGeptjri81CT0fi
Tg5unpTzBkdz9CnGwfzZ6qZp2Y4INXyT4twjcaz9+cTJ5cdsmPEFrufrqMux1mnuIBHuqQnZ7Khm
REqd1VGMPXGfx9UCXjfKfFKhqI/ginozbzhOOFuheSBcgIK/GkmhC3Q5JLTGBLonD0ZuQWtMkggl
xg61qECKsCcE3sn/4RhY74RzAl+YpGYDZvD1G8usKSdEYj6IzF18tqEZmkFyIz5+3uMxsJ5IsSNR
C2YOo2J1dB6ZPS+Ch9UfxpJ0lxby7zU6o409l+nh4wu9Nf+tV1rPvSuFhHPA0ZX6lrAVZAB8N6r9
tGikBviwXtyLZJTWLukSqqCzcM/aMf7UlkN8Wzqj9kvJRl7UbrM8nLib9QP6e+y/PPd/7kYenfsT
N4owyqpDYnfdNYtIeduYY3+r6+N1o9li20Rz/JgLhEf9vFzUEbSn2ZuMPSRepBKViY/xxM+9Pv9H
d3T0gUzzkqRt2B5Qxul0Zw3jZ5h3+adxFMB0MyTkdM6cLcCIVa/U/NNZbX0fpmNAVTJNDP3yaEPS
l6QOJk53cAtSAT1Iw37SEXT18Vs/PiO8XISpBu86HEWpr3PEXxvZcNAa/CUMgVqZd5USIXAGCJvt
dMbwboN5LKerj6/4ZoVeL2kZlA6on1JE8I5+51wr00Wq5rDi+2GljaaJuABOPWEBVcRbVj0+Db2K
2B54yR24jMQIODQTw2sZlSFPfG3vfgSO4fBJcxR22Za8fgPImZVj5IQLESZxuQwFxTyY1ILYvlT7
yvyGgpujxrksbd2fgCoHPR2iHQeD8rYq6ubHibdzPCmvb4d9C5KOFSrA/17fDqG1RHha6qCGWdMC
s4q7b0bSueii2FWm9JvkeF01c0fkHKWghDzPWvyqo1k1F1qdoAJabG9wNgR69GcpPfAJ6QCC8gu7
aLJfJ+51Hf/H3wcTM1MikyHbnKP5g1UDwXdVHAa3jMCfZraIfQ+3EL/XiM1vk2dKo4hBTk2DflAH
0Ah175e1jJx8+SULcWKlON4HrO9uPZZ5/JrwyI5Xzxb7ViSG+mBozZIgItbHM4FKbPhvhsyKOjNY
lth2vPjI/vpocg+ZiZmsz70mqsF6gcaYSStnU5XB6QuzojovYacvm0H02CyWmJZ9UBNrdUjCiCz7
sFwxuB//Gu8sG+RUc/Izke2tZ9LXA8dTLU4uT153AB2votLOPw1GHH9Plnq8//hK77xmaXN8dyia
clo6nqjdGEVBmGvX1exO53ZRiO2UNdqJaeKd74AqI5Hm8H/ovdjravHXO3bZlIc96YU1Qhpibqc+
KCkXf8KmhDJbDmW+//ih3rRDaPR5UtLoYQNmslk9umC5hEPRjsN1l5jdVzR0yibKdyQ7cPR6NL1k
b0+AmxdJcpNMkbcyG43zTxLokMJ+fCvMO8cfFnsy+k2SUga3RY/k9cNzeoqBBNbXVmzTqiTmD3sx
dCsFZXyBDGap8ZGj9osEgd3Xs20PRNtp1JW624nSFSYLgnSc67QI0aUX0kWjvrzo1QsZLdmZaVSL
9kXXOne5mFd5u9ZbKN1BSfNue8SIC/aEVQ2Pv3A6GEud3Tep0zzTD0A37+hGgTcR0h9ckBdtvT2h
u9k6q+S+X8X3+K7Q4cesic8K8eahGqf5Ga5oZG8Jo0C9Pya5u8e9tWr6i2zqrpVYtf7NKvufXxwA
6sUNUL0YA148AvLFL2D0ZtjvdDcCE7+slgK3NHEXjKvRoIHtWfrDi/9AZ/NyTuwN3OgXf0JiarRp
sQPl2Osg5Hw3XtwMgE5ocEXL4t0kL34HLo73ofrjgwC/hSKDPvpelXSrkOenMfquuRHohDk2M6Wd
yVoa9XYkjJLEHdUCk3pWmV5O+EZZRYK4tVlPUDjPJQgtj+D0SrZecUYcNiYljExkAW34t1wckiWn
ZpLjNKv39i34E4c8SIF5cJZTMkEo1yRURFD5Z7D8+evSblW/76zQ+F2mCSphZY2IkwZUSMtGhRCz
Nvo6PSMMw3CyCb12OZCykLG4KkE8sapWTGor8qkI7Cwnbyg0mP0fVTrmfZDadvZgDg62fgm3nrhI
kodyLJkcPNd4QSJPLRXh/ANv24bBIiOo14XFsmmK3Pwkxtw0DqifXebAEHixX5DcDKu763vQovy4
3zKyXT1fmTFeQ2RQcFRTLD2orVGFdxuS1oxfBF9FHIC06fuaPbZc4HUC0xXZYftciaxbDoi8ysIH
N6LQ8ESquld5VHVocL0UKwCiNvwzaDFuZ2Ia7qKlwXECbB4JcY+gHmmAxCvtV62syAcZEJP5kvgC
HBudR3Tz6FjptAO1jn+iaK2B2LyaUuqaroOntB+NGZi0DIuW3G/NtoiV69M+QNIW/bBVrPRdZJXu
fSXm6cGaTVHs7CSNB3AOOjoZiKXZgz51HuujnsH65tQ63CJaGT4ZFY25Tc/SX5ARLs2fIptqY9cO
0sT9ngyXrmOhy8orvtJx6PZVZMXWOQ6/LPEbGYrNONbpo3BnTF1h38YPSVMaV1DttctGRCgiXFxU
mFa9uifuSyvVA66Y5GZSIRCwJE4aIpMpFn1WuldavjnFMt/2y0jq5wLgPApqe5j+jXD6f/nC/0gq
Hh+IhlE/P7Pt+gPqPP/5vy9//49qwZT/EjZbQU4BL9QYj3X4j2jBkP8CsbP6U1AzuPwV9gL/1izY
BtJgtkG4oCk6UQVnGfu3ZsGy/7V2B/kj4dAfZKPwT1QLR+uli+yBjhbaZaoulJ2o+L9eo0aifjDy
OejQqrkifU4sN1Jv4r02gRsn2rA/2C6juY4s7Uz1fbJPaIWeWLRf73n+3INLH4bNMht3yl6v72ES
aGWLFlvz3NvGvlr05uAaWntZMwP8o73ln0vxXnlaznQclY+OCVNBRPGA2H4TgZ4NRFaOLeJkaqkn
NpcvhKL/bKq5EAVynWIt4HbaC5Z1VDHLVOhRI+SZELM5fHjVtKcg1aDSU4M4jG7B1IYZKrWwM5AM
4usExGvn4NZYYrFiX7fz6DyEpNQjbhVt3fjeIuRDNhscleF4OIbfjIqtKTow5lkV4r7dCHegeIP5
UFIIHq0EzWQm6m9YyZwtKUNlsp1yw+q2UaNGllzhbrsJOxAp9BmJcLHnUgQx58mZt4vXE8lrRKK+
bEtlL7tWK1IQ2WOMEarVl9q+cEnmiU9smV5vSV9eGi12xvtKf6IjczwQLDMPXQ2fSBxNzwI6NNJP
LTvV9TkebnyHfI0cz9AKccCw17v4a0/aNP1oJqxJqCc7cHZEGF3OIYGXMx/Loxysdmto1FLXwNl0
LyPDuBm9AuIsYI5NxrmWtg8rkvJqdkADg+nE0Hm9a6SvYCJVEtbaWnFp/x8fx1ozU4jJub0F7WtQ
dyLTwaLow65pWn0b56n28NdcdftnUP7Nd31h2/09VrkiGAnYUbwQiBnHUo2poFxohbOGiXFIHg1s
6akfw9neR1XePKMVrpdNSQTCF9fEW7CxvKF/om4tkq2RJs4A0t2JL0zFIrobskKQ4traWuqneT3/
8BDHxme1mc2YXLqOOG+9rlFpfvwI77wzUuh0ZF8WeCP3+PSPXS5VREEzcPTiccG1dZbY5JP3Cmaj
KX9+fLG348egd7wWP6i7rujY1+NHI9kzXyxXI63AIu3bXqCdl/l8U2qhdeL49NJcOPpp1rPZ6jYC
ocRy8PpacRmiHqLlDM0swSJe5DX0oIEPfOtkhjbvG0/Qjw8latMN1Pzo1+K08naKZs9FJ1wbDgrI
SCcYUmipd85JMnvs2C4R+0yer4/NwDI3uiJbLeBUYJFXIef8EGEq7X3lIPP2bbcgSXJMhuG2cuoW
SrxFOOd2ME1aLnPY6RjkC2B6myoqzVvMi6G84Q9JEFtm52lyvJxwHqVhbyAzoUG+3zFRKVEtqR+h
hz50DJJ4P8RN/G8QOExvSNvvDevXdY2XD4maKNWplfNnvfmdMk825iLgzNtxtYq9zLpoNx47oXjj
4XB9LKu8/RqRgEMSZadIrRoMcqQaang3rZxT4i06DLVJb7VPbSXDr11RiltMGuLWFQNnSexcmblr
YxKU2irJcK01XnaqkPS6svfnIRgB7roZYMV60wjL22wgeYF1pKzSYufM5XBpaWEVRLJLfL2MXQCl
NFTOlINRtrMNTAKOBidBNKG/DGVKJGM0iAuqcP0jG3srIIyALMRCZYSJf/xhrAP/eLBSUKG1Av6O
DfD64fw1sXI2YZ5ZJ9aU5LMAS2Huc7pNtx9fZV05X19ldUxRUsdWxboq1p/9r6vUyYSyvlkDc2vy
A0vSOa6MhpBLkpCqdutmI+gcK7L4I0+0tx9f+812idmZzRf7NeYZPsljsl3Xzhz28jryVRHPT42w
SJqK6/lgO3H0WEV9XmL7twyWXxybaP21KQng1PUn7uPtfMcdUOplxnaFLZ31z/96By45hFpvs43R
4qXfcfZqrpyqqdf2QlZuiHc61TZ774KCKdZ2hQeb6s0WbSmHwdK7yDfnWJH+U4k9x892g9fC2Ewg
ZU6sSW+HEuUUZj20H2LtbRzNe4phE/ezQp+dNySlG0Ppd2zn/vGA5SpsA+kwoV9lw/H6NeaTlC2J
QiwbrbT33ai3gaRKfGJ7++6zUJOGyMHGAD3n66vgmUCALnkWKZvZdzSgC5rOpT4emu9dBckOMPNV
DgyR/fVVAMAPw2CjaKeItwR2Q7q3o7AZ/RdX8RAlsoF2bGI+Xl8FPwSVgxVIgaksHzYOVZ79qPrp
7uPLvP3GEdhxHkESKlhjjzVPKAoS7M38MGM2ks9oraGT/NWzLM0EcaXt/FmmBOkCBLVOPOBRI2Gd
cJFErN1+j10YsvGjA1E9jVbToj4juY//uE4G84NqcCDn8Vxuq0VS+8nU4i/0N3a9/dzl8oFNUOiH
uCFPbIfX+fL1TIeOZS1Psz/zXOMYmgajh9RDu0/Wl13/iBr8NDNGib205+mE4OJlqL++1qosYfxQ
pmUDJY5qlSKJ2klfOXBVssjPfO2SKKmUfE2fk4NNZBZhJoA0R11fzc6JS1pdGl4V1mreMqI+/lyr
0V0BVpN+N9l9MW0oPDvariDUOQ/6tl+YFJdEFTjkV3+ZPcwD/Cwjo7TZ9VP3J0lb+eTB8h7zlBTJ
Tm+tPW0Q3Cofj66379VmUNlU2N31kOaun9Jfs+eE1m+cQ1NuooFtdRlZhq9FVOEWi77Qx5d6O2+y
fcCzYNKZpfd3zKLjtJATea7CjVbU+q+xmtUVXWEwpKb8DWVKnX18ubdPhk8NvQgSSpwqb1JcJPIC
+jJcbp5JGUy1eiqh66QGlCxYMSde41ELcP1UeCjO66zBJOvisHj9HgsSam3ygwnYMiHO1bpbXihC
ti+WOg8xxZX6bswt9zMCVfOu72R7rgOmCjLDyc4/fuy304UwIJRjxGdHYCIcfH0jAK2p0jYMXneY
6y9mNHZnydR6WHTbxkKuaoXLeZ7rztYgwfnEFv3tK1/ndZspg0Pr2zNrNttk/gE6wQmW2T7Zt/am
S9rGj7WTaM3jKd5Ga2Yba/KASV/gDdSzD4s46zSyjLBZPxslKYihe1JN/7KU/z0TcNAg2oDJnUMo
HdVjQ0maOZVZVHpNmHVBh09zZXg2EyetbYZ59eEKKwPCMeSznpxrgt6K3xMfPAckQhtOEKWeTHwq
p2L1cWdEgdVt2VwR/0VAGvSGwf3EZODQB3Jyh0ipUiNrLZcl4IV2GavbCNBYvcvpySYnhuvxD8Vz
ccR1bc6I9NdYIl8PEsMVtdH0Q+OnLgGeEfyxHamzGlBGpzrxGb79oVYnvoDhBAKY7+NoxafqDvlp
0WpfI7F7P2mkhlaDkZ94oJdV8PUvZdnoflAY0fTnjLA+8V/z2BxTw+lzyK5OOTTfpjxe4SXeqKUc
95zxZkgdhGBIbPp71ZUV8/mgMRXEedyRp6sAZlWWAhZmgmbB1DZUWutrcUIRvrHHwgm0siB5tu5D
PJ0jJCiFQy9Ssd8vKdbTj7/gNxtrPlwKDxQNkDHRuzsW/EoQsQsA2NZXefpAU7n90Y2Etdtz4l7Y
nc3SOznm3UQw20MYD82VMGvrBCb57a/GB8YyC7yW0wsHx9evsy9ydyC5rcYTOOQ7QrZq5oslOrEi
vHMVtoE8IT/beqGjfVo0qDSFQaeIQebMUpumQ0b8oG8/fp8vRazXYwMNvYPOSccSx2xxNNpjYItJ
j0bbL1zcs1AFxzV10M3ae7K3p2/u2A03rTd1d7WbTIcyzabHehLWeNbWEh4JGzMvoQLGRojOuA6w
cvDq+mzIa/13MyztdbiEuQC1t+jRDjxl8T1shxGVeG4mMwnTzora43D+SP16UMEMB/Wgw2DFqts2
4XUSG8TJ5yXu4TGc8w5WzgRiBwO35yfTLCK/G4f8G/Hhkzp3Jn1am+3N8FTU1vKcV1NSkXOPTmFD
O6V8zKMMKXSE4/7EF/ZmhbMh/65mbTYJ/L9hHg2JbBk4+BhT67MVG780biF/94mb75Mm9B56XDpB
a3bVtEWsHj+FBQWUkiUChGS/9PWpm1mX09c/KfUtytYOo5PD37GArp7doYi0nHqbxM11tdjOQv5i
6VAv7drYzfwxHsjZbF27nLe12Ys0EH3hmrd6H5kPH4+vP1uJo7thBLNT5P04uB6P9sk9FisVRUVO
AzeF2mmGi0OVSuaLsZvy0SHt3rJJmSzDFFAVs9K3VJWKkPnM1b4BENUfVV+ZRFOL9L4g2ATaEAy9
vDeXHB91P34x9G56oCASPoSODTHLWoE/Js5mMJimFGSH2gQCk9CrRbdVl835Ziw0sfo3rNS7cMbJ
ucb6aRGfbWi/C6vNG5rKTp9vpReGn9VcTYzyunTPOwMoL9s0r2YOtCdrG3uIbwAcVhZ8Rhm7JEGw
MFNel0X6xNrpXeDkMWZgeBV4NZdyy6/EbMb7BcdEuLX1aDE3Y4N8d2MxfL8ShxgtO/BW5ffGYVhT
ADWQmgGJp6wKedYddkYzO8+NK3O+FJIx6dtStxK70pkhy2XQRe1AVd5EUIiDov9qwg+enHvF7Hx3
4nFcC0Bx+dmmVM4HEQl9uJBRTut+MMcxoT2twvrMHMBP7lOQR+VmGrJWImXmYBqEjisfu7KkI5uk
aX3XW1X7SI42reWFRlC74dzDyrUCJQ5kT6rPFrNVHQxel/2qzVF99+I5varCLoafqfceLppiKZ/1
SZRbk2DR+dyO2oQ+d1+JLmjTpr2UVklsT1NV2q9Gac3kt0m5fNZSLYcQAlnLPO8gbPRBBvuMeOQu
95KdGtA6bFiXXJyMsMPJPJefHLcfx62HnHWgFElmskJYAKbXSDHXW6rNf8BmqgGOpiT2lBkpv2dD
ryPKEk35NR5F+gVmZ9bDr20NCGY9zaGdzfaag6XQqjUGnvrlZbXiaJVrhcV11RZyCqbJhCQJEGWA
m9MXxUEWTQeWtbRYpvS86ttDT1zdHOSEvrKkAtgqA8dVU7NJPdQdPphBHlUXqFAwGTUxLn1LMoUV
Xe/+qhZHo+xamWNBzS9rp00oeiH80KbKewO4yqUXZJWFezZ4JTEX06xlgB2aNoOFSBk6aLIU/oAa
nMTYuDpg+02WZ9awM3PDPC+wbK0vr1y24EOUHqSOvgDOnYHkBnbZdZdaJe0GqhW5pLupCNVDDf+B
1kCRxl8r9DSuPy7L8L0I89bzhQsTe9eDmbuGLGqZV6RRx4+YWeP2cz/APvNpco/pFsRdj6uqyKII
3KxXgmd16xSmi8NBD0AYLkQa8kK2lxRV68ckwX/igyez+CYh+HyCv8c5kc3A/GsiveYyqzszPyMr
dHgg1r3tfA3WZM/tFOU3hWAq2qjJ7a4iz6tZh4ZCOzcSx/2WR3H/dao95HTrYq9TMk/BhgkD2xki
GJk9kCAm7MsMmAc0H0Uy8zDWEthnxqbHT1KblvlsQ3/wUcSYXWBM/fStcuJ5hjQ7zLfJZOuwdlzU
Thekbpj6haljwrnUo8ihuZf21q6aPLLBsiEr7xLTC6vzsdYmEfAFS+tSgjarEN95Azu5lYUdNJ2S
Z0rL8F0VU16Pu05MENNg5Q1tQL26up7ziVL8NKZyXmHIRFInaYikxYgMd0dW1jgDDprjn1PULNG2
9CAJaqJxL0QptSvTojLlz1pYP7GJRwsbIiC/zaOhlgGtBfZjmVeYz1GMMdC3ak0jl7RlCdwYtAGu
x1x42zkbJphkTANya9VxOdFSK9Nw13tuXJ/rsUJ7qbyhqPe6XiSPSpl2HDhlQS/BDa3M8pnCx2xj
ISYlNlxOC81L+J0FSCNa54GtsrLZwY1d+cdmY9HExOMDgkaPKt80R6vddAWZw/upyXTg3pZT3rlL
M//KyXfNd65S1ldbQQn1+8hi8YDcLqGnTCbB9xnykyCv2mUgdmMm15njSQnjEXlGFvQwQpbb0mvj
p97NvfHKkSx6ewUfafAdNdJMSCRnJLzkmCKDtNfJn9QHj8ztPll+L5UY7ycS4UaAUE6EQUfQCjHm
JYg072xI+4Zs89TZxY1xTcnD2cwhmhCsU6CrdbTcyVZzoyetdp8KRzsrI1oT4IeDgs8dROMEjlLb
FFn/UCbu7aTKB29gzNAIA7xykzT1t9zOzjmebMcs+wXvf4ed6dyBY4rM8aZyxCEUOv0xmQceosaC
sew5FQy+SZ65sbhPm+JLx+Ju193lDNbgHkDWYZyHS0fkTylMPaetrhfjW9U/ZFGx9axnA4VUgcLW
5r/QzckOTuc2KawdKyvhJwk86sRuDd6qaDHSQbolhElM8K9D63sUs3KVNSXSOtRveqSuoA2NuL8L
S+ioYMnltKeofUnJjr9rNcxrDnKevNOLW2DKU6A3zVnidg/9UOzIog6MvqiuwzFn2o35lVz3kz3l
5wpQO09Y3Ku2/cJ+4wFlEoUsFY/fdQKy9/rsnpEH+V3EzrbpJMGJziW//51lFo8Oed1OMoAeQmHt
1dGnVLjnTvboRdeWU7QBbm3smKx0l4wyta3H31kTXbhsE8MCzjys4Eejjq7tGPpuOo3LmQUBqSNZ
kzbYeF90xtk4aOTR2+55q1uPYZf+MNrSb5TpBPlQn5WjuQvpJmzYNe/QP3+dNPPWiCnyxLQB9EoH
KK0CKUkTqT2HQqkWuDymIECZkLEqvrfgEsWpZ5EoTDhvES/bRssjbuNWFM7XwRi/aM1Xa4Q+qaXP
qcp/diGdlKkrr810uorSbCtHdMGyIDBr6v1cM87TyLC+ewk/PBwf/K/jdAGvOojC+XJcOAsAAh5N
/WfFANoSN/Azsb6PNINHZ74ZI+dLzve06UUSLELfR73T3I0Gqa5UTgQK8tAct7pX/bSNjKD04cDZ
88xpSAO3opRTqWq/mVpXwbjObvOkxXnIqEgj3deX/okP/6by5vwc2Ve17V2mOKhQd32Lmi601DOw
paHfJFpK085ALspm0kURVpXXo6r1K0Jk3R0Ls/clZujY5/roXNOv33tzt9fDydp7dXuVDXQzXe+q
cVARqorQd7A0B5FmCwu2Rb8umfYh+5izuMt+cr4iP6Jof6Vm8UBq9Te3jREXdj+GQWj1pqtrVz8n
jCULKanbOmy+qgqvMnydn0Vpad9NZAg/CzOPZh8r+dxvdPYg6NlgDGmYKiP5SXo1jC6HMwl7SDZY
MlDd3NxNEsrleadiMjB0fZ5dH6IW+GDRVjB4YxAAAIhMtXxNl8IIgSnPSRkMYU2UQRsP2cEFOWds
54YqTW6ta0tnRhW3h6D6lxxD4QUW8szBl22ln6k0Ao9GnIYR2J2R3ITSIXGg4KuISf0G0O/33qp1
kcwGTxPN0yekjSvt1+oWe+sVw0xFmFh3tpu1AehzLmND80fTagZOFkVzMeteOG/1pVXAj5D1Mkd6
WYXKLrGMHxAnyk+NSW6cLcYh3WUQjEFFl2k7+kaehSH6g2X0gqb1vJ9xn8bflY3sdwPmv/nkwgub
gibPvMRvIfwyfSkN52FtzdDFKUBcqHJCcUiwO/pJwiXYNmaxatNN4i4hYfQhzHyfJA7O2nbbIA6f
WFzuvLTaLKyDCAM12WHchZ+7IQVCqwNSX2Hve2PvJL5hr/RSZzLa57qzISiWhSfupEPmzIaWulCb
luVk2tRzleUUOcmi38VjPRJkJDzj9xzaFgA6s8UxEDX5YKMXkW4fWKPlpCwjI7tbkFLFzJxLmvtl
A48WGL8xWHdWjqzg0DDBZr7OHs3d0v+ILiXYZyOw9LEDlg5q9jdUZn6+qumjL/bgOdYG7lz8ZEgN
2azIVPtZU8ZwVc0dMCwENjN9rrBveOwFwwB5Hl167XoFS7tIFeTiLHJRRKOxRM47OmPU+FiRCsaO
rLvbhW5Zg2bSWB5z+AlRQIM//Ow2XfnkkIkBRdEpjR8mSmj+sdfrG5v663U2WwZpnMNSsC3Dl+34
SbN2kOKyl+mOzeYQXVRNIefA6yPZM0IbGuBUCvUrTA7KgxvJbtuPhEzustEoLmG4V19cmJoHDCc8
PAwz3vIqa17LluPobbpK93IUBdqqxlrogTiE57HPyELzO5O3Kf3QWFjZvX5g+2bDBpA+/BciI5qw
js7TArM2pESLlPc0wUzvFQLN1mRa/ZNuR9Wt3qYWH7adw44z0+IzORZVSnzC2kZE1OHQ6g/5Gjd5
VHpfU4kiZLPMJAqAPathjFlGvu6Q9OIyUSJBD0vFxAicNEw+aVHXy4DSCw3CRPTpTShGuWwghAlr
7wBVPrSwGlFkt+X4xDkjQThhLUrt6iGrrg23iRtgjlr8VPMvfBUZiXOswZ7ZBA09XWq+ReWxh+hA
kbu8bXVrhHn5Y5FEpGyGXjN/VCKsrtG79IYPnJPCjcbG+1lj4/wpMYqFkwF+Ke+s6Gysv23oUYJh
21n3QZiaMW8Uik+xU0tvuJvW1nNrpwH8VhuJhgNI+DI4zj6q0cnd0i9rQXqSD/AM2kVXgVdY8l5E
I0Sw0Bu+5ZiRWNTRvdzHkm0uVNMegKLXNeq30ZTwy6u0g7srjGg7d+vclFI04BBU27HYmBxDh+sU
+92+bcs430X6HNXbtrLZ0Yowo34uZULZY567uQ7G5P84O7PdtrUsTD8RAc7DrUhKlufYjn2cGyKJ
E87j5vz0/dHVaBxRgonTKFTqIoVQ5J7W/tc/6DiX4SzWkvPgKPGbEkbZW+DAs9zp1sjfTVXa0DAx
84dGyrKB1Z9RUEpViC1RAVRg7ap8bqad1ubDbdxIUer3E/oz7PK4srtaOLJeesqAox1yqeEqsTis
0g2WPwZLji2vN+Tmraz0sgVGyizZNc0uup7TAGvxURpa27MSJsAuxHNT8VI1Nw+5ZdwkIgc/afok
gguEnSnepZjBAkDeZTIhMCxcpftNpgyOKwX8CXzqCipHIUtGsss6qQuZ8gkLvNFKic28ScbfdjGx
99vFEFDZpmP3SkUrCV/RA6qscDZGTpXIiB4h3YcvOHyL76WoIg6wMB90H8SCOVEnLQe3M4J3eK2E
Acw+wuVBcwdldI7MOSwzTVw2IecPKabMJRkLysEobflaaaEgeqOwUOUlRHMIb4D9/kjwZ4nNX4Jq
a9e3KQZ/oje4iwin7O3djI/fDf11jXCTnMuIV0W9dSfriRT6ilJb73VhEg+6qJt+Tuxn6r6vGvm9
IwLujzrh3BFgHySOBElZd+1gRtZOG8Lg2xTFjnrIpqZ9lqgkavxYY6ZY0JhVBoXfCusDl+gF4dLk
5A9SKIXJEMGa9wYEvNIOjU/3K2PjSvCkLaeY3MnaiT0R4oVAPdG10Mz7RnYHMWNXaiNmmnyQwarB
fNIMEHEFRfINOECX0ZHUFLPwVmdxqK109lJsuh9awNXSJ1+G4iYKe03yS7Blg3nF+eWVXRg+Gthb
23emgDu8uHNqMQEpc6dijjHjTRo1SvZPjnv7hyJzyHA+dSo1s0bagCSBl47qHM8HfTbLH0mKAti3
xj53p0ya66sun9Lf4I/mnTam7X0pTOZUSk1sAjQ2w08s3+u7PnQAmeCtfTaeSbb4jxwOjhi4mJhp
4TBHB2lNw+KIw212onut45f1RxSZ8yuqsAT5GlU96w0sjWLC2OmF/M/L6rQDIWtNXmFEnGHoGcS3
oFStB7G333/9lPO+Ec0vsIOF7k3TCFX/6WOoopzSilHZ2Cm5DRUmo3tYeM2HkWOiCV3TuSvGwnLn
JmKGVKV5V48LkJjjVUs0iTJKe3PsQy8dFQLt5XZRNQbSfAOCEV1nmSUOYrSNZ92cBj/kJN5ooJz1
8ZZfb0BXp8ENZ/6TzfqvrldcqsIuZCLxyAlZEmLw2SMjvPaEQbjY119qZRDzSR3UcbpYDBmgRGDf
ffqlyLgIApx4EdsAmQ0uic0o1UMxOA6OtVhfCMsQ44HmaFYhbo2JG60jBbYluh+SHjQ5foV7j5Cr
ZcJv9J3PexMmXefFyIAe/OJhuOKALWFvSi2lpRuOwFJ7ZYoDf0zs7q9RpWV2jGsHkLFM5ZJAimnK
OTTBJjpMAgPpphoWBP3rj3Vh8tK+w/sc4tbCB1g1PdVkVsogiXHKF0VyQ4DbeAd+tMFTufQQ0pFt
hIuIqemEnw4IETt09AsAHNCZ2G8y9hJkmtEGn2BlcrOMO50fB/shHZIfDclV30eVNCRfhajcJgkr
wt5Ni2JJ6G/FCFirRplyUyWO9qAVDDMdlsKXsvxF7UagNC6Q1zWUPW8SAjRE597x9Xc+n//Lb0Ot
LDtgCljHn36CsSjtIufG6OInrRA91ER7owyeCjvZMv76NBk66fHwGbC5R7pio2FBWX36KNgqiUp8
DoKqcWgzDHMb6y+x8BT3eZlA5OlLz1juQGVitnvT0pZggzR8n9FEk++CVn3XW618K0Jtwl2J1CIb
T2/XSMDlykYNvn/9YT6pWeufC/IDqx97mqUhfvpzR3gJmZJh2yzhVXsVJzUda8sR+7ER6rGLo2Yf
ZVLsJZzJ1yY/3qfe7q5jOXhz8tDxUir8J1DckLu/Jt/ZIlSJAMr1CPGEbe+yUdnKuV6zg5Zpxk15
McOAiiSv1bHVkClDO6C9qPBi3pdxGLokQDCyqvm77OR4oyl8YcvQ9cW7EL0PHE5cnE4/ECacIB/K
WLrk8PT3CZWMX+p67dPtb44QZox93c3y02CplQuuWHqa1TcHOsf549dDdeHFIS2g88BZBwr9mq8v
K+R3WwD7rqF07R8pEQGSk6HYmwCS9CgKc4OQcWHNwPBkC1+cAQxSSE9ffAwW33vM5cl1a4oHEwf6
f3Kzt24JJ042dqhLj2LfWDaQZWjX3A9bigBhBlB8MH9SraFWYHQd0DTYFbHjbBzl59sht38+I64f
KNh5udP34ko5ahpbFOIUJEx2k6NVzdkQvh6tSwsLvRkzlM2ABIx1G7xMB6JRtBg+C/JCwy0cI3iz
IX8FvtoXM/KmVFM6l111FI/K3MXjTjGga+wyzqfMs9JRomCu+vpenWks7BpEIg/qZJsvvUhQLC9Z
rHi0onl5nXvZ3LIsuzAiiLEQuLPYULesucv4KcQgPRGBYWQyeuo4SvcxmQy3gdKZr19/qfN5zT9v
w0Lj7ICxvzYBrvugUSbi9txqSPurqEnno4TM+lhrNG9TrUq8//48SlN4Z9SnGDStzqkkwHC848Ls
4pRoHHAjIDCV1rEvOzla6Bkpz8bhsxwup1usARmbuoPjF7qOvtpB+lYZLEVQB2cwprkyqcFzotr1
ndXgcJmKFAyyC9vnSbFnQOYizbaqnnN6mgl9BradsZxMDrLB1ZQHrmihqOYufvv5R5Qozk1SFiQO
hbVk6B6R84MEOXVsVNJKU/mjcQg5v80rO8RWnGUYuUYY4ruL9Zz9RrhugQt60AgQ4tyif2TLJUFQ
Vb7IbqNEp58SNFn024ojKigcRfXKL22sbY/0htFQGyShvGscK9ZOj9NpvEvjAEwfagNCWyuu8IXE
wtDmGU4iW15Hnk8MQ3ts76LWqnW/TwfrWelmaFVw08gz0KZClW8Y8uU2D48IN3dVBlClIAhfu85R
/85Ed39LkkgnrbGOe8TBiSCidxZETjhJh/HbPI4egbs2/mhNbv5BT7m4HWj2WHs6iIHz1jeEni5C
bcNyHbk0VG8suqCGRzDE761a1O9ARe0j6XGZ7HGLaF/JQQTBJlisgsALPqruSwFl63bWJs5/dfEp
AGSl8+oFhdE6Ltb82T9NnEIOLRsDxxMZ1XF6hZ9IKyGiizrJjee+xQjfdj6wTi2fwglill8R9v0+
JrDwd1I7F8pengbQY9USdYBasY/pLnD13k24K6mks1b1G1Gjw3eVyC+JrnlCg7buTQV/AHgf/W6A
KRPumlFCJ55JImM4ihhJe1ZQLZN8OIYeRO4scclaKZ5TwENAUhDdW96OeIeqBzRtp7yXfNHp8V+p
Iz8OujueCW04Ri9JqM3KLh3s8CbuM7Ek8tJ7bgKd7hQOSzqpyoWV/VKwaHDj1uhf/vPypxRkJXKe
42K5vpVWQVHpTB5k+XFhYBaXhB5GCs11qMm0YTS+yNfPOz9uEEuAJqHMsJnd9uq4ocuUy01fkNIn
3sYlgdf5r9RsjjMIgLhlQC1Gpble3VztG1SoFQxSgKzdGPT20VHjat+0s71xUJ+/zP8egTcJZ9qZ
QrcKOjLoamw/ploN3wSsUeog578yspcX4r/Uuuaii1protQ6p8c3NTFHZ5y91GFhPE16Qj8sJczh
69E551DyLFuTGRyY5pTbq3v9bA6jPpEX6cKgIwAUtoXb9MDhNRSGjNaFHP7IcmnwEijr+6RQIyJz
1MrcMMc8P24ptRw4ypCz6I6dOZdWEpgzAwlgq7Q+zarhqCcFEXKRvFHVXRpB4GRmCTdO7ItWNyHU
LUlJ+i9KUykejvApZ7JRZ21j0n+6AZ+eeVz8cT5cXgst97r6gShiq70lUpftoe8O1hzqCznBaeGC
aFLnl5KjvJRtGioAKrn8Hley/ZznVfQchbp6S7+AyDi2WgHTJVuIDQZ9mZZ898HZh2Xd/ncUCXE7
QiPcb8hIcNb6ZpHQfoHHstyRBbjkIkSzyqre+PjLZWr9VYAxLAXeP6O95tx3siOUibYEbd4+vw3M
wvoWab3wkcMn3xvmp0arHE+Yr+f4hSFHR8VwUNBRzK21VKQZSk5GfpZrRJ1xdGryQSYryDfe7dJK
WvAxB8kbNHtiDk6LjFjJaPBoYUpojE6sCo1ZHJBDvU4oU3MTu+9JrSLVD7QwR/5ClgtYWpL1Nw7J
12JjWV9YTypqR7guWOkvYqDT3yLFqVA+6Z3cHxLPVkFYoDhOB5vQVO8/f10VV3NDWSxycZdYVXf1
qMZOHkfINo1R+PDqMOsdNHXjhT4XzGrqcI1gDFWLB+EnfPpGRD3lUCkhVOVT3RDpa6Y/J87bhtBE
Rz6Chcd+O2eVP0rB6Bbk33o98g549FXp0qOzbhKbQM4WaNCtYDHFO+If5FuEzvASG4d82rxpr0HJ
K4+coJpkTHoVX3+oC2Py6YCL3x7MTxbb6RvgCBPht6uQaCssa180UPugIN3QVps2PtalqQjKx1IG
f0YT92n/+S+4E9Flb1ArsqlrMxe9uYcBhfC1epDAC74lvR4eicVsvqXNbB4R69DQkwpnw2Py8+Ky
GrIFlOYCxaauA4WevnBl4t8X2tSuY5timzjBXb0zykmHehwILETt6C+hWJofhql8kNQh/sYepH9g
Poq5JlgWf9SOJ8ocMWeZ6cdmRs2nwPGoD0GvcdRDvhjJObXo4SZZFvu9vBDp8jp5HSdly8b/wt6l
EeCISNJYghmt1dsESo3KU5lYSKU2vdJQsJ+BaXuSCO3EV+TB+Y6kPdr4hhfmDDpTxYb2TCVwpmnM
SFaw7YHTGSsFCBKdktyKroaxZkfyxi2JCxnjsRovoFgATBs3CcqP1Uqmx5tGOSHBu7GGyLIzlF4a
SIulFu6TDF6X3Je0roUuwyKDXZ2+xOns+HKo1d+KSDh04jVvcjrptsHAkoUaEw3tFcqcvMzmQv8z
2gz6ZLfQZ/0aqylxQMip6K4clJpxHSqO9VNNS+VnZc7aLwLBlNyX2km976GTS9w2DBPxaEBrD3mQ
IKi4U0oZShge89+nOCd/j6RYzdyhEJUe20gZElch8/sehaL5D1lu1k2ZVgYU5UAe79N6BgXvbSIK
4GGHraf3qhS5VltXfzqzKzH5ytUSJvNkiQYerUQqfdUl5gshZ8pbH47VPxq87HpROlbTk2TZRbBX
2fc7z8pr6bodKnp/4I7JteNEEzc9OqtPmRyaxBg6khZAlRkaEgs7QtseyhRbCD/U8ara9aSG/a7Q
YlzTBoPviPdpfReBR9QelJcq8KbJFqwmexgcpNwyv3q5tNuIGzTJ2udBDonOyaEo4ehqwZEznQLg
11DDRN7J0KsDTB6smFBegwxPMQkp3zlimO47c0q1/ST1sMCz1CSB08nC5LUJ8nDy6P42P80yxweh
4YxLfCtD9rMzs4J/1SnGWfUQGje3MJNsycvmhhidPCjayu2klrg7KdO5FTG7qiXEt+pH1x7xOD7M
TQiDDxb5XHoKnazrwckJcKgqu/+OowasJgm0vfaGMamO5K5Z+W0+9pgO5TRgiRfUxQf3y3l2ayET
wZu2ZnTXd7FZ+tDmu7usdib1gGfawjUbZdjHcD/tPxG3dMaWV7u1Kpn4NJ2sbebqmAoDhmBPBCUX
XznDopTQuH2rV6PuT3Jqf4AyjOl1o05EXRL0CzWiqybJg7Q9Gr4tDfN7NYbd6LZyP8ReDLhMl76g
tt5FRQxXVR0hRtLNt7kBD4ZD0E47aUxiPdAKpG7NBKsFG7vEL2Uz+82OAjpTl2RU7mbyjuVdaSp9
eyBzu819JVXHar/EG9d+VwnCngNEQjaUZyESl3ZuPe9zcyAlrSvK3rya0dlw1RdKRTymHcESZyIS
cjxFpXYz95LeerWcTj+aRgn6a0Ot2s6VUjOz/O6zb1kEWVXtZs2JkKYS/AZA0WSO4dZRSFw5EWyN
icRPwYLc7grIiQ4E5uQqzQMcCqEBW6pHBoFVHOeqh0cbsnwnP2ns4Tm0ylC/4pTSCf9r4uG2hLz+
RmZ99TOiWdX4KYckjKfcqWUP5mWl+FJodtqD06W4I8WjGqJSiMOPuJWLF8Iqua9YQjHKW10MbJSN
3DFZEhOIwLd7nSxXuwmCX/o0ta/CSlUbbshg/akp0NAv9YIc6wIS6O2gxKX83pNSTSyoTIMA6n7g
vMMYDKDO9MmjAZPlu6SN6lOUD9k+lwc8/aBtFoUr2YQ+Y6vRKtdJh4ecn8pm+IGTc/cdAkL5+nVt
caHE5U5D0xEFJpirubrFGWgnjXzmCgwd3nYz6sz7XJLTj6+fcn4a8U+j3AFJ4tbIhez0QI+nELrY
yFMkC2fDGqvREDbF/uuHnL8KAmvwSXMxF2OHWp1CSksY+oRfnlvRsPUtzPn2TLmtTuiFV+GaQ4ls
0Q+mN7x6lUTAkIrwHXFJHG2ORmvg64tH/SMhi+VGgXwOf2JSJS/9f0x9HQ7y06+WGgWUajwj4EyW
sErCBpSu6s3y1xDM5nXej+gIEGCLl1pqwuHKSMLNvLel3D892en1oiXnZkKaGBEBpz8Bihmovxgy
t++bRH6i67zYeHaKUkI1MgLUHlIYPQ40UN+lSDOvpR6Z78HRw9qvkOlwKwzneKO0WeUVLP3Spddh
WRzxfB365ac/qozsrhmxrYJKI/TvE71TGDZ8wxuzLDD2JINS/z10WaVBBsIyi+a5kjk7NR7g8HSy
lv80Inn6RzdjbXKnKVoSuv+fG9/j/77OicPVeTmEv94CXHF5XACD1ZpCAzlZSg+fWkmNpLgFwYWW
J4SCcKiYoMhCnowNiLt2YDU7bJnbD2MM7MwvKslo4emK9Ged2/Fj34t5of2q5JaOnIhoURUSIDI1
1fCuV4l73ll1LdUHyYnSo2kHNgaq5OIREtLVldiYjReQCdxfDPoaGNlTmK/N+4p5CdYTpP6qaQr5
IW1T7Y40qv6jISLjkUKPlO8+V52OG+NU/S5EW8W4l1X6sxSNZgu5Rxt9bXBs6WgoafcUmQCJO5vQ
sdQt4Mbr/tfjcOEyg6Mxhzz4LQwBDPhP5wmgV92NDv2KbOkGYxk2P9uYw7q1VaTPou8m2JSy8ntO
5/hHxC13j7hE3TJLv/QrFnMPEg4w5mMPXN3eugqLjxCPCm73gyPdUE7Sxh/6OX7NNKoBTKCz6cfY
luSpxNU8Dn4OfPJTzEX6a+N7LPNutZjprSOf5ArEXryOdekzPMPwty1co2nx/KtafKjxYLwJVX28
TrTKOip2LftpEU+PbRKN+IGaiDKUVHqwiiDwBsALn2bUdEVtn+4dJTAPtOj0u5a+48ZsW7bR9W/F
8wzOARstOu3VGpcxHALuYg3R3wz3BIfjod5IJAx0HB3B1IiNj7NsZKvnOdg6gPE4tDkY9tO50ndD
YuWku+L96uT3cDVJb22n8WpjCM5UteTKWwtahtMBvLx1y26uw9xJwjhzY0K9RpcwXeTPSmhIUBZH
aQ4huS0BYZbZIiEig5mMDYOG4jtha+bGNnr+hfEGZjrAnUGGjqHF6RvPVjZOpIChNuyc7p9YKW1f
ZO30asyGdg0/L/7+9btfIIKxYUOW+EwnwPpvxe9wuoLGiAYQUzS2CPZctui1tKkk/01s0nX9vHHM
36ZWFSpXmbZ5NGCr/zUJA0bMY3b0vCyt1O8QlQ8NbS4Ni4EZkiA7a7nobqAh1D/DrAm/6fNk/WoG
Ux79DoHnJvB9XgHwHlgtLCZOeGOsF3RNPpbWFCC0Vu9IfzKBVptjWvlWJ9xa6yjT76iDagjueu+1
iZEcA9saPC1D2riTJil/nJVsusIIBrBiDqwNzPLCfsPRA4bDsDKRcfQ5HdcpaRw1jIDVRFrCTNSC
SOrvpjIcW04cS/sbT5J4Et0QvjYgiXCfG0m9c6amHDfApAvfSQU3XTiMuKRQxJz+EKES7T5OxGy0
RLpftQht0N+0+g2g+RZL6cLZBI8RNhheq1BNzrgmpGBP6A6wgBNzYu7l0W6vi9nMnolbiZ8VjCsw
5YZUjU4xJ2feVsRDphnhjVDM6soqmv4Iz6y4T53W2aVxXR4lKZmvFG4C6QaWd74HA8kAJ9M5kSkS
1mhkG9FrbbHYcydtkN+1UbRIyOT2pkww67GEFKGn7KsjTCx9y4n0HIfi0UsP26Y2oHGzKks6OdCa
WSPKvLKafmIjx31jn8JjQv40ZiX4pR2PD60cxjdBMrd0E63a+dUn/fDdkXsh+z28QhshUyFuizgq
Cm8WuWXusn6ilUzOmqJtHALnmzJkHQsgkB6OgQPQaouyRD/PETulq6U2QQm1HHqm0mwltlwaEtuE
4wleiZ5+3TQjkRbcpkeSYhMP85zmFrJLDqaPkarlsRX1yPUsEO2uoBzfMAG5QPkkRgnEDLbnEquz
ptSYcJ0zabBTN6DBc2VgNnIjzKR3WyQ4fyFKJf7olMG4R4k6PWQO1J5dEmj1d9jr5JvnIvhWp3Oz
hVhe+lkGvBKd6eKwgtc3j1B1GhprZeZWSpvoXo7y47mcufGTZ69BSVSTX3pjoPfIVTaxplBeulQm
ChQLGOsY1HmFECsUW7ToCxsKiDSWc3iHQbhb1/3SCFMsjZBozEk3P+cgAj7IlXFMbVpkXx9WFx7F
JRK8HTcODJzX/SZzUjQouIHAeh//gQa1vqfGcXpXDuYWuv8ZmXVaeiyEIRNDmmVDgJB9uk9GQSeC
OiIkYawyfXpAIZb7Dl3A5BgpYXWPEJjcjzSq0OxIZUvHoTEDtIPC0d7SpAExKPM5eqmhQym7WO6i
R80uQ8giFn/p6Za0CL+Sub62rGR6m1UNU12HWsdAkpHL1r3dt5q5b2mM/ICdp7xhsCHeMpR5r4qk
/FadSn5FbSX/aExxTXMu2899nfY+kZUxvhXFjE9EkNbDThpEEx7KxBLyPohb7Zsg68CAnCLDjGhr
Xn3XajGqE6QnOGxIGdx2V6p6mmq9lEf9bqyc4I8yoI07pJkzKvuIDlG3w8gbTnNZ5A6pCwNuCyA9
WUhTzEqNPw5kvtc4aNQaSUs4/hpMvt4uGcZ2hAHXz2/GNCKAV3LUObtSjiXKhdasIS4N2vg3U9lO
DjpMhglNoZm9aKFpbt3iz7fdJSdp2ccYZfaXFWCA0Blljg48x+cMjtyddU9vnGFfpYZ6hWVFiJpt
FBvHzGejZjWpuLjTclicoZau4umkSoexm0VDGeJMCKkMyCy3JJ5pj3MimyCFo2V6Ag0flCKpvxro
tni0IbtDpuXqt0Z25j0UGP0YIs/hOifXzm2BReNGBfpJvFz9yMUNnp7u0r6nNFz9yGqQ1ThamENG
Uioe6FNfeDZT/U83VAhG6lo3Wj8aZe1pguL9MtllrEI3cyRcKeTRaHYYrxCMwD0Br5/SqVGZ6s68
VINCHopdhxM6hViviDtN6RMLfUFDQJJi4GKAZ61NTYkoOx59ve5i5wpdUvhkJWnxgfxvil07drSP
mOQhtGppmjw0kxn8Jvy46/ahY04PmHfU15yEkc49SiPlrIWnvXVqn4MJ8EXY7ej7LWXDupzTjCCX
OsBv10Kp7pP8lhKukSR+ASfjRxxa/T3cRxuCGa0CjdL9oaTGvM16czzMuUoQjFIC6H+9O16Y0vR7
INMuWgB4jqsSE3pWaAdmLVx9ljqP0KL2AxhI8RoSMncJ7R/6LNEW+/D8UFoYtQ49Js5pbKbk1WyJ
QHFRTRpkH6tPSJfdlpiQ0MUddLMLuvxLp/OSyxn4HisIpz9OwtN5OYSlHAHawOH0pKf5yvgHhPYQ
XM1/s+uhxS9i47C5wHjleQtg9H+ZTqs3K5Oi79QOppP34/j05+l4POx892rYed+G3QYP6cLGcPqs
1btNIZxBeXnWzf5lz4MOh8Pf55tvG4+50HVfHkO7E7oGBCF9VbqVgxwKuG6VW/vi+3hbu9Njf2Xc
ZPvRxWnGFR5hcV55xAMk9OZHae+8fz1FP5HJ0zE8hZxXp6pph7hSgkC5WIb7s9d6lZvdaUfshD3N
K/b1nXOvHKSn9Gq8ivaYi++dQ7nPfMUv94aPd9CuuJuubB952saud0HucfrLViPQVFbXhAq/LN0R
d+b9IVbB/4NMcfec7mMPr6at6bUsx68+xVLs/KupX0KPHuLlgfnu19Pu+O763759/bXPyiULRhSc
JVYN/HB9XZkFIkb/gD2M22RSfgysRFwjn+SmUVlbt8rzqx7PslWkazJkIGDI1WKh+qUJZyhwYArs
vfxglOoP2lzKSxxEyQ9J77jrGSHG8HTkh2f4ueRM0Nww7iJ1Vj4aVflrNh0OhJM2vxi1Nf3BPLL9
ljT2/Pb1RznHqaErwS80yOXDu8z8fJN/fXcu6K0lqrpyNYkYgcMctvVAqgVZG3tdqaf4TkmQxnmV
UhUYTTRzMOBDMQ40xe0uoo2BlePslvSDpl2XxF35kPeVtgEXfFodnkwOfiRcD9gejsl2t5bnFRxa
jJ6GFn3S058jUPLfychhAju5GrxZxowprzWa0++wSpLXfpbxoUJhz0WkgKevu6GCmtLNrKyGfKuQ
GnWU+wqtxdBhnHjEh5JbtvMJ77ToTg68H5YyoV7BT8b4J+097KnsyleJCauwAIRQenC0cta9jcE4
WwQWqThLOCINA6TXayGTbrWFNaSw00Sf68c+UejSabW+tyOrBwvNbA9DwN7vAHHdqKOv4KBuRvMF
NeH/55fgQIksi41AWQuHWgpcLUOOzGPyd5vW+U41xCFSpeswDpWD2o97KGBHa8IPs55zmrDZVlXx
WVmtRh0pvwlpz9B1/neFzQSUNqWwlt+giuF+CNmtMUZWzXcz1O1gJ8JccSEbUeBbModfiHPPICsk
pMCReVzISJ6Iivk4FIF1JcJIvnN0utZBJ0e3zWB0+7gIaryOxvGQ1RphJ6QBu7RfZdwV0sw3S73Z
s7pDP68bvA5EW+/tApuKUm6xKy9t9cZumvb16w9/vkmpHEc4SgFIISZYZ+QmCQaVwjG4dAgneJnl
sffbsrP2eMvWT//9UXzYRcsG1xc+1emOi8FQ2rQxCq5OH6AnZOa4r1rk+ZDlyw1I+ZOEeDqUgCNU
DixhghAYzdNntZY0hXWdUOcWM7649TBxn0IsQ5ia7SlphBts6RT0wnDB2vVgEB66+pFwHiDXQVl8
3KRx2slWLScU1eYPucq641xmKPuHsn5TNVQFsc1w2qGiP+bklj3QmFIeQ8cieyWJqyu97sP9mOZd
hkNGIR81c6qPBWkit/VUVltsozMInaYozqkELtJ8XZqSp++rTNVEzCYdsNSazD9yVGSFhymW9JgG
sI/21NG9dMhG0SEEB+COrwCvKBJD2AQ4e41h+MGlodZdvqlyNbZdGO2UwiCZehx0+apSbPQM9WBF
Ob4wmfGqtpX2++vZcVY+8wbkAXGGsfxAK1flM9e1Zo6I3KMF3sf3SheMD1VnDUdnVlMozA4A5hxv
bTsXH0pfgwWwKFnWhsTkcLSxTrASdO2hfQRiKXB5xNsNS0bznzkd5xe9tauNMvDM317nVbmDwiRF
zUXRvsIc4xI7SjB45NNaWl4Rf6BcVcRThzv4Tc51kOpkz/IHl38Je8hJxWZokCN8RzqlQSaRSFvt
uGU1rFYL5wAXKvZdNHrrY0DT8QUlZ5C+Usyzaoghh4WLvbEoLxQpKobvy2tz0pz7dBthXBWOjjnK
iLH/M7LunFzsILFNL6EXfT1FAwSXfBRTv4/KOcKHto8GuF5dPX6noBCFjw1RF/lSV0GnmkN7CnZA
/diughTBv4miCjD062l5abAWcYfpQJM1+f2reQkOmKawCqjPp8a+FXEefp/UOnORjUbH1hGGR0qt
fl/id/c46XCRsfcZb82mF3scwKaNCv7Cdg0kS0uOBsJn/NHpOu/meBjw1yOqMe6Sd5Nc0sMUmsEP
OXQoqTZe/cKmwsMWjjC9bTp0q9vChMMDa4NNhXDG0Y9i8xoV355OErmGS8ShNMXvTEsct2yMPfLs
sPH8ZdNaTUvVRIGis60tOXyrT69lKaxrbrduPSX5M7mpka9jDoSiglOxmpPhbYJ48kACTOcrotIP
c1w0eJfl6osYjGmjKLywSLjXw7LgD5bJGv2Umr5WCi0qAA/gcIWmZFwZuKtvLZLlo65fesFWFSoQ
KMdrC2yLnFo16h14HMBRBB7Z4kmd1OYfxQkhBihSm1t7uZVw3QHWszCdlEW0E1qa8X/TOczSQg4T
mj15Vvtfj8eFD8C5TegO+b6wo9bd4KizZVjXDEdoAPy3eOLemGltHL9+yoUZzjP4vojeId2vdclI
piZLjwnxmWwMueY+JgovS9A4IMTfWNuXXgiKFzczndwA5Funi8kuHdgbDtseOQnODegYJGgbGd/z
12906TE2AieitJnKZ1108icw02uRiJUzrGpb6M4NhkFbWVsXvhuNCZpYTJqFWL0cdf+6V5VRqdpt
TPshUcICYz5Z+JpEVjmE7lnZWArnt3XYp6BvnBU8CBLWqlJuDHyYIrgtcOMGrgcSJrh5oxQPRY67
bFYqGDbO2uzZRWndqRpZimlZSG4Q6s4D3X7J6+Secrhx2m8jNMEtdPDCp0A4wg+EYQLJfH2cKRV8
IhCsAovWJuh29JPlP+ocmr8W9pR9NwXUjMcEkfR9lWh66bdZ0T/xL8E9sJhwAb5aci52tjViaKOp
nFi7Brr6Fo/swrxAEr3oF+BFLRDeasTCGDwfkqoLntgcOxXV/6xtHe3nACHNX/on7N867TT+qdOn
kOXiQCjuGmK6Gqz9+xG/4mruPJWEQDjYcexZOKzdJ6WI7kssjDMPRDEiVFh5mxVJ80z6S1t73LKw
Vnsc4ZLaYoFgUkisA36KvmzgPuvYWZXW8K3S28UZsE7/Yq097/Vh6q4g+PlSkv8hHKH39dGpDgOQ
7caGdg4xIunh9rvMEpjGZ9d8uQ0kGMQy0P+AhpRG719nqMsDLmKZT+s5eWzo3DwV4dxiloxlbNJP
EwqK4SO11W/qgHWS3fT630au8bWAt+abdTkfxzbCnqOyrI3zcBmp06+GwBx2Hy04/sMSPx1JHIgd
oyoYREmCNN2K0r7D5ta5ybSRHCQkmwcpG+yNZuyFh2K8z0pHZEPGir6apHNV9MLoMMQSwcymjzvZ
HQ4w7aEey8mtA6nwSrr37tc75jkeSygvE4R4G5YvYqhVhdxHZqrqnajdscnFe8Qkei4hsP5DArd+
jwknbnUY8zk/TTPC9xe0RVXcwsCPDB10kL2aURv9EriK3INmqwsf1JreO7Uw3zZ+54WvszDHYMTB
paNIWv7+X5tuDUWpToyqdvUepjwbPbF+maLP/9hqE+acWWr+q9KT6VGRwvFtwh9wEbnrue0FVWv4
McIO9aos8zzxG6rX6yZI0j8YZeZ46iQjfttf/97ls61mELMdth2lI/jW+uda5VRXQ8HPjTOt8RIZ
6XWGSnJParj2fSiE9sNqY0y+I1iiXz/5fEumN2EqCiw7qgTZWn2oDGXmojVe+n3yQAkZRvdhC8rR
wcHeONX/D3tn1tw2ku35r3Kj3lEDZGKduN0PAEntli1Llu0XhGyrsO87Pv38Ul1z2yQV4qifp6Kj
qh20lMz95Dn/5bWmEKVSRWoewnBg9+cE0XXygpIszgihfou+pefXbjr6C7LDJ3r1yvRzySDmQpSq
UFwH9cQYo8NI06knOhWqrVAdKvfHKkV0qXn6gkAzAuUwB2Srn3LFeKWPbAtFLCVwIYd6MJworeXo
UOpIxBhts4260duUZpn5njlGJ+KxY7UHB4AmQDEgroCuCZX2x9MtU9B3pmorzEo3qMHvP5ct/Ffl
eYrwcDZLHtAC2q+3m53QmrYOZ9N6Xuc2Rgeahj6pT0SH7Sz8Mw3Z4QIEgV24cRQgVtiKi2heS1TQ
o6HZepFowo2GrO332k7L1h8hYniYVxB9nzhjXpk7YByqoqW81lgv+92qGw+EUxHWQTZb8Rci0uFK
8bqvLcwI70B+6ZtiTdNPb2+D4yufcAkcPo9+3jTg2PcbdSMye/i1IBbTVOG2Jhvpy3TS3x+e0QwV
AeD+UAYRN9pvZjaGCcaqh0hAsggIL4v9yZ5X6nZQm0AKAKC4QPMU8q5ZN5e1bjUs2BQrYZUERugT
MSRCK39JuvDMmAQp6LdHQW2L/WPIBO5IogpImmK6HuxQNzd5vtQ6RDBsJ77beQx9BRGkzWIjt+v3
uR2fvd3gK/Eq7HRdqZbxJmLGvf0B0TBGWTCfaAMRu/qIYLftbbDasDzEgYzVC9J4go4S4y6r+2Yk
nd1gDM2KxGGT5wi/hk7kl13ufI/1IrtNwm5AR3TIT6RiXwnVWGaKpAEBWFVYD8aFYz8aew1b1aJq
5BZlM3sndHBPKdom34mW4xTGeuti+Ww2l1Y+T7u2w4IR7f/oDhC6fQVs5BRA9ViAjFo2M8UsEenx
/D04agqtNJCFFkgEYe5Tw7Z1nZ9ZHaffYqten6sMsMbOI0UTbrN6bu3tWA3DZxJXRbULQxdji5xS
Crxi5EQftbaXv6CjdObG7VZDD+YVnL9BAeLniQk/jjCJK8kbsM7wawNGtD/hUwMAVW91DWmWEROY
scspMi3WfCGaJdsCxTchwcbzzmjt6UPjOb21GfVa/kKp2t69/V2Oz2p1boL1fIkQKNDtf5UapWRi
cDRCu6h+gjtvXHmD/DnNTX8ir3h8uNCQUiEheUptzVWf/xaMaLGTFNiG0lA7hYFhZCmIDOoWb3fn
tVZAH7JK0QBS+JT9VjoRpnHT8xjKuphFMZbudq6Q5X67leNBQ/CBYgEsVdYeN/l+K2KsqMfbRhYk
cdUGCsy8Q6A0uuyE9evtlo77Q33AlhwOyracqGi/pYZ3s3IEwBo2K8srz7TI6WNQsX27lVdOIMgO
pir+EwUR1h6c/D12VNJoQtjbU+bdJPU8PUeAuDZth0DUxNJ8jPI+9WFw45o8rGOQG8O4QRS3CaKy
peKJjs9VHiXI9WeDc+KOPx5tAJcGkSzoDrQADotA1BWMMMxzqMpm8yvMcoHoYifvUjfrv58Yh+ON
ibSM0tmj0Aev4HBjSnSGOEIyzUdktWf7rUbmp4boLgFmp9spnXGn17jTApDqYhPacXc/AKH7Qugs
3i1eQqUPTQcAYQaKfGA696c+LXkYThSKuO4SfO70db6wRZSdeu0ep1GJDj2e4dBulJ/ywVqOtGEB
C4ikbCna7MEjCPATl/oMitgAzEw9JUOBk0HWj8MvyetyAyBm/PH2uB/PMKwFiHFUwqhr24egYUjv
sGO5suAi2ckuXngsktwYsE5oTo3qK9cYfeRFxE0GJYpG94cVBz/O3AIPQzeucGmyqlxl65O8N67G
yirRUI4t66+8Wp3EV0HMzbJwPQehbgJsNHGmRTNVHymHrJ2bOifCvte+HcOgouYXFs3hpJeLDCej
KwqyLgPh14j245mAKX7fg7C6R22/vUz1UU+CSMIsdPMkOkM+/c4tXehdCw+Ji0iiBXLiax2fQuDz
4b9QYCAkYmfsjxl+IHms9VmBK86Qgzs1iwsblfT3XkXwH6AcwDLh32pB7LdizGmvU94qA+pS2o86
T6orSukr5X5LP5GEO+oQTSkGrTrESZkfdgilLbMuXQAp3oQl35jK6IxX+7szuBQnwKjbSp0FbclD
9a0y1LAqnNDYhz1Un4OGRFK9dZ3N25tHRYd78SrxuhJMYtGwg48S30nurHOI3mqQu+X80GSJfJCo
n31xZKdfwFGw/cjW2/MZ1XzUNNfq/bNmShuMLGfHy2tzf9aScPSq0uaNBVhFJVu98qx2B3x7Kvy1
3u7p0aMIMAgvWaZNWWMSOe03RcagiLUOeRshKiB9hV8KA+ewy5hIWfYntZ1t+3hkeXwBKuQfQqRD
MJA7cci7DVYtvM2x85gG5P0Csmk6EJRSTF5gZTPWHnMho1t7KPAWXGBePOUtGTLfraT5K4kA7J7F
VjQ9rb1crqghD2cNwqsiKAxbwGspSq6YqLYWpCKof69AdLy15zDOAVyvkTHcAX2we9hdjW59xulj
MH2IQQC1yItiihYbS3sfh6K3AjOakCgJ+wlNPaedluKSUi8Y6pIDL4C7j06PHmkYMffTaMB6780s
2cR2JT50mhemKMeM3dWADBnOBGXsPhfxMp7b9ZxreFClKx4FYL6h1o92+0HJpaXoJ06IXnvtIOOA
Sr72lDrJdOXFGBUhm5BI1kMUYZk9TI72vUKP8TFyQkERu12+Dk4nf0VppX2v9cQqUcqy4sofROZ4
nLuD9gGHXA1/dXOq0SYkImmuRyUitanHHi1R4hnE/zJ9RR0LrEuqXax6nJzNJrpWZ0Vkx6vfiBq1
SbeqkYbA2k/faJ3wvhfYQNBBiJxfa0xvTV8fdDzGtAWG5W0fmxwKBoqMAGWLGbeqIV9seztYDRZg
ebqiHYxGLtM045Se7qim1t/GoioEWvTdCkSyT+f7Pm+EuXGQoHjAHqMoN4PX4yMDMr51/AqeSLOB
kEbJwTIWNME6SP61Py318GXFdfIekXqqy2nd9OUuZ5VEgHTrudp6WFtWl2uNIhh6wGVBPWBAyRbr
CJLrmxG159FnldnWBoV4qlNta2M+Npc1Wn88HsW8sRWVdJM5a/4rXbuZTYTdgPCj2TW+SQPIiR95
FuZPQKiGL4NXrDoqhiNRHanfzMVfbqp+AY8Y5s+ePjRfMtMywfQBg2KF8Oq7JkGvG0FvdDAeEgKW
GESUHD/qPeKOQRk7rZJWcJFtKZa4VpbnGZIj7KfYj8LJeUAPJq0CGXvuh3ptx2vJaPLrnEh5/cnR
XLcr/GM8cZt1guaRK+8IFqKjsHYZPnNVheMJeVmOvLcPnmNYoJITU9RLsjGGel7snzwdCmZePZIu
K9AfgerplRv2TXHR2JMLDmK1NyJLxzNkfWUgXczUIPaTPHGBRhlARHzi6GTLETHevf3FXrnHSEFK
uMGQbCi6H1zMAIlWOFgmUtt67d5WZT5/7jrdO9V99WsOrhgeqqqYpkhXACP3u08iRBR6nBaBNlF6
mNZdaHqYEuv3VmTtnNL6ApbnOnVX9LoQvl9MYBFNpN+2xXgid3QUKMI7QFYBkDesDIOgdf+LGKJ2
+0nA8AvlEv7w8MrYlNXaXTU2tk/vHVqWIvl9lOQJkMnL7Dc1mc2UE/8ptfraOatlHv5Vd8675eop
r6niDjlMyFusrv1WTG+xnI6KDoaifbabzMi8T5IuOvH2fmXYgLYoaUKHFBPVvINW7Jk3Zk1+pA3H
DAuTdt3h+qb0TZ0TL6jjBQlISlXOQNK8gkdpJRVqB2PswHLZFFniLLuwBhL79twcw16YESmhuREm
8xQ/DBUHq4u7NME/3UMxBhOpkrxJsOrZ6m6HsAxrv2rmoUFGBy16X0uX6bGR9lQFszWlyrKiGS4G
OeTjiY3ySu/ZJeDxyKiQ4j+sYHRxk5vtiOE97BZ7C2HX3WYGOk0nen8cl3DqE5WQnSRJebRoBMW7
RFTKE2tKkLGf4+wzKkDIUPR1s6OQan0gWed9MmaJDXZpQR8VWh/jN1BbHx0jTx8YG0zlyJd79zL3
bJ9E9/T+obB5TxogY5CPIdzeX3LhOqdtmlHM8SIcYHS9Jwr2YJK9PRTHsS9DbRgqPaJqKofrwASd
tQ45WQijgUUcALCJd+xXbqIkMT+ts7U8THmN3hjuvH5ByvtEauKVCad3L6lb4lIeSfu9zETT4ZlK
5tbJDZz+vGH6oOe5cWK5v7J9gRhhdsU/Kvl6cEhYQ2aPU2rUyoeoRUsJrJ1VJM15HprlqbV1lAFR
+hlqcQGcAOh45DgQVhX3ecNrwhn1jzGGPl/S1VsehsSKzwWe7h+Hwcg+RWGUYJsg7EdzzKz7ZuS1
/PbUvjx19y8dvglZL3AByjHkcAXFNfriYQIez0aJLrlcwlX/GmdD/4O3SALqCz2Lzp+aqXSv0JCT
X4ypSePL0U6WPCjc3vwcUql5MLIKX8YyG3Q/F9VwsfTOHG9zRHB/QoYBUypI8l7l3lJ3u3Wd9F9Z
P+FWS9xKVj2ti+IvN5xasamiioRiYq72w9v9PJ5cCi2AG6k0GFisHqac+tSeawOwYQDNJ90QWpgo
WqbiqwGb60RTx+8nNCOQGObxBHoJdaD91WqRQoZu1tOUlIm4bHWxun6dVuYHV1I4O3f4D9jwyWpO
+Vi80jJMEwqrZHnIHxwCgO22WaD24Pk0i6n/UqbIbGMT1O2k08jvIs7mnRk22Ze3R/b4mCR9hncE
88h5qb+UDn/LOCO83bGC0Bl21w7gaDhZ1iP6b9ZNFyYroUx2SijgWFRRKTgjq0sCg6on07o/wBlv
Hj03YVJkmdF8LtwV72oDDrbcNZE7yIslklGLfZ7U7mLhQed1szr/7HjlgFNcn8cfkynktVPVGhpw
BjjSzxkC4huJx2sH2ACB5gsqP83Pqivbu5jbjTKgFSffMNLyUNPFJO1jhzQB9pslhSRcyrTBl4OW
5ts6qrLseg4zW/Nx6WzgVQ51C13T1QpjY5uAaTY8w8y/NGfpyvMUm27T51BFmrlp8Y9N1mz52mqt
EytoYziczxFhil/yWB/ee9qBqWDbq8SJMu06DDZbC69YfCWxjFu77ppE/wBdAV9rE6bC5u0VcoQ4
IGXhKrQqkwbrzVPH+28rJIIG6erJOJDTdvKbTEDaVIpu7TkuKM05L+4ICoUjPoRVhpbk220fXR20
zWlO9EK+j7r1wVqBi6lFsJ2RNoKteQkCAX6s8OS/Lqj/9XP+39Fz9fFf52X3z//mzz8rLLiSKO4P
/vjPm+QnZq3VX/1/qx/7n7+2/0P/vK2fy899+/zc3zzVh39z7wf5/X+3v3nqn/b+QNIg6ZdPw3O7
3D13Q96/NMI3VX/z//XD/3p++S33S/38jz+wsSl79dsi/Mb++Puji1//+INR+23A1e//+8MPTwU/
d/P06yl66n4+tUc/9PzU9f/4w9L/NB0KCg4zDyCDkuYf/zU9q09M+Sf4E+XOgsaOApxzZJdkBeJ/
/KEZxp/8XfLkXI8Kv6cUObpqePlMWH8iikxNjyopdQrlI/J/u783Uf+euN8lyfbXh3pxAL5TXwH8
jsIyqrX729p0kZ93jTjOgjHO54vVRaXURGzwxA7YP5hJphmUVcimSZeIUvX5oBWlOzWT1A5Gq7mK
9eZhHMbHwZq34GdrvzW7U8odh92iKTKFxBWMrcUpqQ7t37o1SzRJ0whOV49Uz2281OGZ52DI8dtc
/z2Ybw0e5nUCugmEY9D8vOMOos8Uy/FpSVHqavS42yC5Lc7MTpof325l//hg8CBKYP8qYcu+SFwc
bOFUQ+IEG9cuyIrZDFaO076IdpmZXCdudz+n6c8BA8ITXdu/1VSjHBuoqrM2kCYA87Y/gMsaRf3U
aeSn7CbaGAPGWojSaltLE8t1pSPN8HYn9+MT1Z6UhIKQ31QtCiL3fnvOsuiha5Ny0qTz1QkhP9Jc
RbIx60+0dLQ0YAeBd5Qkdrm0UbPebwmFsEqkKRZppRXPl8tqkuith/w/aAX0gmIiIY5IGnm/FfxU
Ujtxhx74bdxkl+kCTJDF2HTziYaOtpaQiilE2ojJsnir7jeUmt4YrZgAYHWCGAiYl+zMo8IUuGEi
d7VWib+6vn+f3srLbJGeopincKPYnB3Mlu6E9loNcIR6YZZbGzXaXWua2q5ssFV6e2EcTpdSWeFl
x/0JK40y+MHqh0RuD7A9ZJBOUXpWVa68CKfwfSA2xcXjhGKtcz1TmIVbsj+KrZXFlTuuaHcu4Z2F
9/lZGI3XPHy3M7Q1L/NOUWoO9pdqkAQXNzLMPLBJh7kSa9XLekbWJdCH5YpcJNKYo+dc5rWoLpQn
x/nbo/hacwjJKB8BJbx1uJ2JsLDhGYw8IByyMEdwyzLxRxIJV2NOGh02Yu6c0go6mDm6iEgKy0O9
AgguDvVQZWkjiZpRR3GQxrmoTe8zRInu3R0TDKADptIFC3g0cejgNBhuVjQyT91FpAPeIl5It3HY
GMpDvD2x3V7rlDqebHhyKpY7uMlMVx36hZYGbPpkNzh1vs29SPsPegVhHvYtEh8s/YMnVIkd+gLf
ENwkFpp+WGr5pmrFElR90QV6nxnbt5fHK73iHmMpMl+AAA575ZjasLKlSW4hgk1q2cy2uVHPJ0Lu
41aYIoIM/qeiAfdg7LylykfkjWGq1Ym96ceu3WRD975K4QutVqU5VfLWAHFwmFHtba9L3JXXuas8
kAT/d9tFuID1EoX0t4ft4NJihRO1UREH1EIyzjiUouyFgX/85ORAuHJMVQaTvLjhTT5CmOnT+5ti
5OBmsJvAYKqx/S2gAQyDbC3G5UFoR/c1xNCrMaGwVy/T8O61gCaQgdsod4rykDuYpVA3+gTqa8H9
GDloxyOwCISycv6DDnG2I9hApKu6td8hikzO1Hc5/mmp1t2smNMYHwQIuuiDXnr1uwrx/1oTL7aL
XPeU4q2DS3JKy8ZtHZAFeo4VNbtrvNFRwvrXK2jvEfRGOKiWA2kkJaqkGMJHCCLUsSHcsUWDqa3b
bdqt38wlP5WWfWUTkVyXFlE07YFY2h+3ZDTSODRoBEI1Hhtla94q9Yh3VUBeBmyvlYPZAQqWJSWu
bUESTvG5W+c4kPbNAHUcn7j3rmwFxVBoMJOkILHZfoesCZJ5M8ossCZB9ZerMMPv3Uofc3fQTszQ
8YaF/6NQTlQpXvJh+215WZaJydSBtFipeZU5TnndT1HyxFvCPHE2HM8T3pvqbhKEKLR1MIJTKLRq
qWiq4lzdWu0CWFAYp9S8ju91mO7gqCmHWLzkDn2IytSZwGNA/o2jOhpvBC4TX/Moc/ur0Y0kGSKh
5e7u7Qk7blPp7PFipPoAUEIeTBh5y0JMVaQkAKX0w0xvN1pmWZu8EwTssjVORIAHDCW1GIEtU8EC
I0E1DiPs/VmrmB0jrqAbRzgqIHclay86s72azFDvLe4XbbK97MzmPGz9Zey7Zbuktf5NdHX3tTfc
0Q7CdIgE6u8CNontxcOtSdmZ3JedzfmZWSedthvQTbxaTRmdKFUdLzngPwTL6ukLgUg/+PJgCKPI
kFxHEygjzP/WETvnuFnDH1oe5taJVfdaayCBEAFVbxuGbH+oujYHf1wT5yFa3C+7AiW5h9Zs+jZo
4UvGJ1p7ZSWgGgB0kLKIktE+uCpEmCA+U3D/mZIk+WzGNupjIzyXYJ7LZYS4ULWf3l586lf+O13/
shaozYLQ4bAgzXtYycTsZMW/AfHpztORfLafl1VH8IGcXdIgmGya04nj6bU+sntVfZucNm+5/REd
dLPrtIbrEJF4kpqRfPTm5KbJkzDIcutUOeKV+WMwyRRREAaPcaiqL/NROlprUnfgrZLgPdnV9xre
nhepmcgTrLbX2lLXIRQasiW88fd75tYW6J0JkrGFjdUWhI52VYDBu1Qolu27Zw1qp3oJk3ElWD+M
Z+MyQoS+g2Ts1ajJNpnzIFx0YyvK7wj84E2SL0t04g47njmlQwdcQW1Atff2+4dWDEoBZMqDye66
m24twq2lT8aFl6SGr1Ciu/d20vVUbEFPYXQi47vfnibgwcUuIdowzdOZO1YJYhVJO1zn8aRfpiFp
c0SMrM3brR7PIugB5MJRqAXLCS9yv9XOXMzKwZMoaKc1P1sbLrIma1C27/NTi1PlLPb3HucXmvlU
8T2KmIcDKlPPyXHdRK9eAPbyV5QePjZeC8FJlmv5JV+z/HNGpTL2k2XAEeXtjh7vfNINrFedzqos
0UFH84RoKKnRRnEQALqp8gKXGJPMpe+tU/pBs/L0HnyidSrGP7rHTeVKQp0AaANPzEPMejZSUyor
pGVrr/AuZjfKrz0Zn0IBvtYKZyiOBAAnKGAdnDLruAq0hhLe5wV6MyiZt1S03eHECj1aKyS+2Ahq
BKljc5fur5W+n9vRUJU5o13irQrIfGPpma4YsM3bs/VqU+RUeCsCGRWHFxHIrrYvLLwNRDHZ58Lu
5w2YuWKrp9p89nZTr4wdARYABc4ypZujPv/taVQYiQtQAXGSGUMgv9DRFwL4lkPN/Q/aESSJWP7k
vA7DkEl0Q1qUSBiU3VRHiLbE+XeUQodl83Y7RwtdzRKpEy47TmWirP3+RNrcdiCeMDhusJz1Ozcc
tcCtPQwhZkO7mCtNdLteLKekTl4dR849bOZgOR25eGQSRXq7pETcWl4DC1dLn6xMiuQ/GUbiIfXo
MylNqZXz23RF7Zq2jj0VAQ+QwSLNm4B21EiHnVgWLzm7veOKcQSzxmZylFDzoStJ5mRVNazMF75c
yORs7Ti6z+O28gsrv6h0eV4nJG/KCRBt4+Kn6pXixCZ4bUR/+waHWmoeWlMOBB4ehKhDjIE72OXj
YK7W3dsL5lQzBxed3YH/7thcwSjn+abw3AdZVOOJlNTrjajjw0H0guh/f9rEOK7aFKpYCwRBu3N1
TCC1Ao7viWl7bfWTfMBPBlC0gvbst1O2yZgNjSgCK21sfzJn464zBcZ7kogPULLThNdGXJ56ZLza
PZARHIpEe2Sc95tdBqvCgZxmTfRzUKRb0/UxjwZ5Inx97ViUoGV50lBcQQhlvxl7XDQylsR3IQBE
v64Wc7egBUngOkmEE9+7LtjMCGEqpyH1sD64VAACm+Nk0Setnnp/rXD8C2TSVu/f0bRDEMkjHiEQ
7sn9TlmyNgaMjHAeWt0MuDZeoGcWRp0n4rnjsePljk4GkD+WIRW3/WacajZrYUYjK2EZfJDFyNnF
wLhdRDFOnFFqMe8fHYRUgtVHBZEs4iE8KV/mUbN5SqJMWIQ70OPNWd0uxW1sG9V5VhbdifzUgTUH
Jz2EXKy0gCEo7gGCD/t9Qz7BWoSGyV+aAvG9rfPcqp5yXsYtbyuv7T9BNNUfS6f3KiimTi6+INkO
BY6YQas/v71sjsZZUbNJxwAZUN5vh6dWW4o0rivsFDOn0XaJoxdnOskMbJVPoq9YJgcjDZBFB3/B
GW1xr4Ix3u942JRl2IeJE+Qg1Tkpl1IbvVtnMc3uaylrPcWAEeIWyJXVRLtwAjXvruttO8Zuf2Zy
daQBcobRfYNdRfKULh3K9siTYQHTrZX1IeeldWdRWbQus1mfO7+tJ2PeLq0jv5pp1ttXM0pvld+0
0p4DgYFu9KBxP71UR5IJCP+4Eu7JrejNsceEZ66EBKJulzpT480CKF5Ske67C73Z7JVlzhyGXwo9
98471F1mWBcpuso/TC8f7GLLLeVOGMpC+3JjX1SLTFO46E4tf4RiKRxsx9AzKz8tcaY5OIFGmpF3
vuG2oHt8r3W6AsfRiEUw9Phbo3KeR1LedEkaapW/2l2MDapcNOe6GJEsz7ee1xZzgvK2VYKNR+x/
SH/NFn7Gl1jS5iHOU3KZf0o3UoD3NW4my08xwE0MP+qmOdmU+lqkj3KWsdn4EOlD+84ZK8+7aMO2
tD5Ww+Q5O5DwsruA7GSLoF8qz9jatYm1JWKuaIVtpspL0dJbBtv7kK354gVTh+XfNXzAZrmdVpSB
H7SoEN1VOPbteO8ueLdujMTQL8coRgBXm9e1fG5EuDyn1aCJazlAd4ARkNjOZePIfL2xTQwPLgQ8
iOEiiqqw3SYpieCvHngvKCvjZLuBA5rwl0lQ5SrdvMzU/bQxy+hKTqCMIhSAyjh5xJExhKrAoVz5
o2m2y0/IctT0fdihiAiz27JwEzZWGaLdl7s29nK16+w6fDPFN6gcSQpnHWWIpxmf+bwkBZLgUOov
PY6w+Gd1LuJk2GTqdyBshtA3tbazb0sQnrh7rY1Of6bS+6tFseW5rfJuQn7TLqJzCSopJyCsHaQ5
Myc0cWzXtduOB2nm15hWz/dyaEMjyDvTwpFiGa32uUHP+5uUcQf/3Oa7+auo0apYm6Rsdm1WTtc6
/iwZiNVJXx9bbWx6GD0ohxDbTk6POSbBi2+0WfJVtDCFfAMOsul3Vjg0m4Ek4xDMcVRF2xyfPdb2
mjlyE+uz/ImIAnpRlrei7+hRHov90ptTl3VYpbcddIufuuigBVUjcL2zKdPmey8sXVwT9WHqtjHS
aHMQm11lBlmHSS8+I3Vj7eCYiOcolT3+45FwxjOQbya+DQbmaLtwyvpvTlpI8yZaXBpeVpRx4AqE
tuuXkbZU2xbqx32NysG4qUwEKC+d2uLN1cZZnV264aIvCC+V0U8Qb6m2xcJEloiL2P13Z02t/iEh
GB6CNtIwEJCZTRREArj5DL1HX3CfigS6NlM8x+Re196zfMTynOxDXeERsyutzFr8HMUPHRFWNDfw
3w1dGURh73aXaTNECCYnqbxfM22NH9fELpmMNE1xuE1K6utpb5gPHPzxY+3N4R1nN5KgZWfjcq+V
SEqed26jr+cTZyZaTGb/zRqLdr4iaZB+80YkG68WfRoyP+wae94Qg4dA8YaseNZFaDzEI4VqnwpW
PyGRLdBJJYneRMEE88z+PlZjon+aq8LoHot60e/0VutvjRV7+mDSPHO94hwqb8fVGvILrai9CsOa
NoMI6ABQrPsxy7Ei0dy/xiX0KsCxIMPPvHQQyXUdGzoGkboVndULGg9nIIOiZzkZCKYMLvrQFwhx
WsOmL9Na82MiRndnJE2a4hQ6ecalOenWox0j/IDCrCm+QlttFsSJ3Rjxb9ObXSC9ke5eGctSrNf1
oMyJOgs71607RbIK7DCexsALl9ie/Knq5Mci1BAxhqtcjD5QfxMHBaxchx8h5fzmpisqpwftGI9y
y1niIMztFMscdNhCfcpXUmrfW73Tv7t2GGUPQJ4y4yrHQcU8X8yYI7+JLNkF3mD0IjCGTMvOOEtG
sUPisBaRD/zYNjaRlixW0Mm5iL7mxpz9qMdGPNp55Ybog6NGGaQyNzgbEu6AdjsP09iQj5FRcxdq
eVfc55lsvccoqyHuOjnb1Z8RdR78opLiTopVB5CchmZ6ZYSexJo5bnGC0PUpBBrcWG28ad0MTakS
6a/yNirHOn+0S7hsZ1gSuuu1EwEbe4h7jDz9qa65JbN4zAuIGJXjshDTtg+8uJ0wcUOoVT9rF1b5
Ny0fYjtI+3G4NFGCAvMJENraIsSLTB+wHJwbPK9asnM4Z3gctVT7F95MY/E0xQ5WuqBi259zhpsX
vxYoAQbzVWb49ao1BAl1YVtfODYQdfKHMNchJnRV151X0Cbny5o9KoMEOTOskoe515VIFmbNj6LB
lfqz5g4wyqbZtRcYZbPbnqk6/3iXGWYdf8a+sjcvjMqoWdKFO5hYOY9OWdy7+lp5CE9iO8oqWdOk
usGCe8ouu7r18vMoMj2AdatrotGa8J5pH0utT3vIPigheqOfIYcwfu89qvpPVh+huZNAGu9+Svzq
2ULI1lsfmiJyn80qHLnsda+3LtGDhUpepsayXiz2qCVbwPQWgBWoPRmIAdtlhIOympPmC5FRwzIG
6Ds657ONKte9mS26AWeKXOKjDbY9+jwz0gNeyzCRbltzbYwd5cV4PMP7BsKlC4HlcbKFudwtoyyR
LTSLtPlBtRWTbS9bzOHCSkSjX+iau05BBcZ1JqvkyEurS5buax2jOxMIIy2wlKEaf5Xq6+Seo6FJ
8nw2vLIJ0m40EKDOcDU8b5dRyI3h4kpw2+EeyhFUT8x50CGQxz0S41ChfS8K/JjPjLiJpp2m08K1
iYkrmqAufbzJjKScA4x+CttvRj0VO2AoaankV8T8McLYRXzBjVb70LRD5VyPlHP7n7WHvfYHM1oq
si1OZhrd51iAH/GLbhL9rtec2vjolGnqnum96T1pva53X5xwgodj2rUncPYetMHacj29SD4BeNeC
LLQXhK/6CcmdpzpaJu1rUykBCwPJmIeXuP3/g3D/8Hi5/o/P7hEG9ww0cZk/lb9+h+CqH/kXAleB
aYGDKH4dlVhqKv+G4OIP/qdSPwRYhksFOTeVa/sbg+vKP8lAODpxMKo/EEP46G8IruX9Se4KWyqV
5gfZZL0HgLv/ACJxScj/oj3PAx2wqq0SE7+lw6ArL2Qb0+lGUckGsRncOct9sx8SMJaii6TmXi9F
UpHaJBx0w4upkHbzBR/Soj7lP7KfBFHfRenhQdvg6Qee6tCDFNfIVEWUxk0jIltQlJF63F+iVz9p
D0ju1vYNWt1dhBVJnzpDfhZRuE8fk3x274lsk97nJMuwSHQ9bQHPlkj3U6eVyXrx2/S+Ars9GjJk
s3A9AqBKlUXZRO0P2TiDP5wtmd9oQs8j3/Bgk9/MKNlPj5WJRe2GlDBYwakVEeJpBmymTde1bvX4
/q+haBg8WtUaOpw51PWqZXbz/KZQYIkfrRzHeCdkkWZop9oV+llTP9vtpi2j2uPYG/P+Mupn5PHe
/h4HyQOYsiCqgPUBaVWqFiTP9scjTPuU4uXkXRaZixH0pV31We/D4S88/YoQYBX3fZJNlL6bRRO4
FRLvXqTCDoM5LPXlhHzCa19H6SoaQL1IUFAy3f86M9zucEphG9SFcMpPlEzjxa9GeP6xX81eV/J4
Wacsmn1PA5U2b6zR1LrRNwgfsk9Vl8rlRO5SDcC/0zmqMga5CyQGOEsQbkcQk1wuFG9DCc3e7qgL
wLJqMKRLe5LsWJZEqVPPPoS6pRNEZlaR/oXJrDaeomK8lIr3vgZcKkXrhr0DYAPro/2B6aW2tiBT
1osQbd4y/O60ElWwa0t/8Z6I0fGgrCD0BsGED86QrlXIG8irYxPZRqfuQz8DCZv+pZuzpeMXXvE4
IPzWqkoEIy5b0bIVs7YsVxGEbfspnme327auZfDwGHunyZ6KVI6qjx6B01M4mvy7H+qodzfvW5ES
cCS5I4pZyBOo2vlBT2HMe0ULy2gXkjZsGt8psAKtLqTVZXzLojNANAZr1Izqs3zMJY5sTd8AljKR
eEOyQFDjo8Nvf62DZQAEleIzBC0IPxxx3An7419bWGUOlRh3hQrCdprom/pSM1agLH0c2R/mmN0L
/SFG5ZaKQBmd2hn7mTVgbgpaidguxVMypbxV9r+ANfGsrrh/dobWGP3N7K65QKRgsX6R4dbzm/j/
UHdmy3Hjyrp+lfUC7MN5uGVNmm3JsjzcMOy2TILgTJAE+fT7g6SO3Vav3Vp9zs0+EY5QlKUqskAg
kcj8B68c1Xto8Px3JLV6KEjhbfQvqjI4V7UzLVc5FP+Oepxdrais2nr7so2Vfov5/Gv9k0BioMJg
8g0qHw7Fay2sKEbFEyMfdcw7K+TARXmDalVf0EdvEDX60ETd/A8dsM1FeThoT0O4Nm3Q130vhYSv
FS3FdESfxI5vZqwuwo9owVrBO78Y6VAyAG3+YSYB78+iocmq634I/DFVbm30Jf5+srxCHZnbIZzC
g6RTavrOr4H1mVuSd3oVfE2Qfu/idpqdw0R9pz7fqKWw+elivg1RkBjO6qJ3kAopp9u6pJ6zK+Jo
+7LUJH+PiVWG1+5oV9bBJzeFaxBKqknF0nl6NzsRAt1eLpT1z/Ymc/OmmQGJgxIu8lOmy/KnrMJZ
e3/Bx2c4Svg9861cdBllOyW0d8JpRrlIgISbfjd3m8BNdh5alfoyDh7fGEOzov4U8cxtsPqZ8TFP
lkjz6jZ85dsWzOX+KDDsvNDSc26nhdrzrsxnDM9ThGsi51BRzOiuKqHK/DLwh3zYU+HAIKjurcz/
WcE6wyrnjTt7vRS5MyTijYw0UCLC1atYUCT+VALj6I6FG3AgpYS2RLu86stp70RFV++tQK0eHkUF
3SCZFVS8VBBgOF+VQOXvfU5kGo3KfO0+VG0lg3carKt8x8x+sznwdC+vRpGABR6IdJPm2+sNdRrW
inokaACUIeqPKpooAq7VwImwwPFBXtSOM+0zslUHnXf4pzsvXJ38DFZL73xCGqVW+zrDwWIs6mU5
rmNQHKPFmfQhz6i4+36/NUWqgeGeq2yLvsk1FPpC1918t0R2nxx6iCwUc4MZ7wuBng+VURzIymuI
ZZDSkevL+w+Rt0wipe7LFaKm5V1O6W3q298/NjNfXo0EDX4w3cCu+ffaqDonfxm6OBiP2tlWcWuj
aFmmlRr64L3Hw+vPxRaIq8i26uez1f8I7f23FzZkUaMuSbbF6eLP60nhm1vPszcdVVPLZZ8EY38K
kjAvjnbd9BQ00NmuSNAdpd5Aab1Kds0SonnNVI2gNCOybCbyn1Zy1LgqczeiYs0xV3+oyyACgTbU
j1vdqORLtEY5Uke6k86+ZivecNQaKvnGcvk3X590xTFIU/o1HKR+vYnWq3Lfihd1rITdj8d+0mgj
WYHR0ekCJ0e+nuLMXnoyz3f/+IljGUEUM6kkY/9qy3R63S1x3KGS6DlTeOznrM5+4h7s78S4hDlH
65g6z6GLk+GNpPEVfuBpA+CAhygirE3swV4LW8Nknhq9JuMxAsdi7/Nw1Ob84yQXA67Pp8S2Sme/
Id/eHnO0nKrTSNMQWadRZuNla9sMzj8fC/BlmJ5ji0JK++oplGPb1U2xjMSBtgmuZJx0j1VcJ1do
Ylnd4zzo8GJDmXp64+m/zpugXUF1oSFK79Wog5ps4U9TEPl7uxsCdsLAR1t/v+omvh86d7xfuh6/
Xbn08JiG3EWvKp9Cqzz8/dd+JYtkHgSISLSSSSYhI7KT/Hp99JrF4G4oJ8hVVcmEtXQ/H2YZiWjv
Ixi2c2yJ+3RaQrpHjj8OrHetHuVlu6htufCIQ+9m1UHLoOE00Exbx/ktedu/rg8zPHAmETdFyef1
HU5DPHVWVnCHQqx6L2UYr583g9ZJkswZP6MC4Il9HM9v0ZH+3dhwVId6QgOZvPI1bsGvC8B/6zYc
O2/p76cc24V9yWLKduBOwsoooutPMlHeSDehCi+nJGyuQid3b+0aURMqzk4bFFdUxItv7jRn8T/r
bD89PJPScWfku5xPX220GDdvm79k/VFB7v999gq6lsHayOWwovYU7kTgll8ED/7OW53yvMrjhg4/
KoL9G7P4r4GUQIK0NAQNFCbBov46i1wl567r6sE4NBcWc7mOkWSuWtc6b9zWEXvcN23EyvoSeNdF
7mbFofTt3Lt7YzabreLXPcxoyBg1GcoXuLq/Wk1JV64BGvD9cQrbrd73cvK2QzlXFKaXpJ7jfTRm
8/e2X/A/sOw5+9JI8qDjWlXNtdR0ok7M+ebjUjvR9FbIM2Pw6t6AtwG2R54dm5TX91a09dTXwdYf
yUZC71DMcXVl2etw09t2fklqUX+cVNl8xIhx7faBpQZ6pWXQnJx2qR8HgXXpGzHvlfQ288dIJqBB
BDuY0hPdzl8fm7bntgONgQ3kMlKNRal0+Jglo1/t4cjnwAJ07J8wnRDf46XS1/RP6mqHSAjHd+S3
qdZWvWL4ZoIz/XQdUXsFb7welGyLYbfVtX2cJlQy3rpvg1P6ZSjZKKFrmycdAkB+XR1y120s2Q8q
Ooph59FXqZdafERSvS72xNI1ulPwP/UP5eWN/IbzXVy8B/Cghy+BdJSVurVn4TH2xuT7612Rh4My
gXHDokQX/NfRRI60szzU7Y6j3bYRWsdjNXHOBpcci3fuU0N7mkbLYndfyQsfjEDtfLctUxYGh6hu
t1Idte837Ye/v7En8OQvw0VBlZ3WMOmRukb14Ncba1BSnIG8A9G2mgHnDY8THZVPDyPYRaY6mgP/
rHVX1EjSOUIn81tjuwvVgzWvw/E4dQH/hRcEFY1S2vKG9+kAy0YVqKsOuzj/YoV8PgRpZulSn/nJ
WNo/MC3uuVQ/xtp6y1bnLzsCxBhqDGyYQNCBhL8a6HVLBMVbOzlsSObqYysmu720VAMyATzLgGJW
lnl4LU3R1jZv6LCB2fx18uFg6oDghAVJmCFheA2VygCyeAST8rR2vS6Td1qOG4OVwLXiR8kZq4XU
h3DRrL8Kj97vfC7ZDnqkGrGaexf2S6i+LE81o9IbqTkVQCiYJ85UmCLZJDBwjQFt6twuz+xO5Xo6
gdiarO7MlcTuB93otvzpRZ1V3ed2uwVfyp79OEupkoYfRhzsypgbsOnVGphB6WYf6m3OMrWzu7zZ
HiDMtLrdJxKbhPqA6FaSJYe6bAfg/KFUfOxO+kNpqZ2IEgRDD0vd2n13tKupr5KTjVIjb19pKlLc
Il6aS2fBJngVN/j2xfs6SsxkcjhXTclBJJWZOuhXUp/qitjUxHTp5xQLvSwfR3HKS6tjslDBb0J9
V89AWPW+G+15/TrV46o+OW2+Os2FH1JcIojPDa8P2g77zDuB4LVKvcvhXNKTIpL7/m4p3J6vUfeN
Zw6XsFpGBLdkxsjtpzkxv+tkOIY3QyAK838c75zgLK7rZNzOpa+2KD9GDLau3ll1GC7erZV4uWuf
yl6tVNu60M+yEu8zP+gC83wEJ7vLBZ5CM7y3nZns+eblbkXPRHJQptIRNbhST0FQpCHnbtfabVMo
tgf6s5yj0TgqHMtghIKR1Ym8qMNXZhpVS3sJvIoaYyBAG2BzFkC/ksd8woltunDayWPiFVRFGXrt
lTZjblt+ycAWrsaJiyON4hvPhSq3ByN2xgqXYVf+TPKy5Dl1L2u/XZCIBhRS1wxJ1vRmAb+8atcN
dPtZJGittYiY90n74OZuFdzFIxihhxnfKHWT0Jj/GdIaGD/Syl66b2JubH3VObqerJSj5JTZ+97Z
Cn9KxZIUPEva9OaiuoD46YEYaKJvPprh1q2zClPBxL7NPK1hkkRyMBF28DF0KbweO7HOy35qinV6
CN2q5Jbpzps7L3zqt9+iNmtWdFBLScpx27kYYCcnZdnOmKXltKHEs3d0FLMqVGubOO2rnMJRGiOf
Ht4kySZQ8nGX1VRMJXAGN7mw/SZR1bXbJhncPBEMIwCSGqOcyxXEWAvpP4uW8f0clHPYHKDHqNhG
jnXe9FU/W8o4PLfEinLf49Ywn/Ih8IgKBRDJBE2Jhp3lHsnfoX1wBmfWqVAtESgdhZJap5G7td7X
DWNybhkYW07Sqw3/cUNndl7q6YLDEt/xGPWiZWmhkB/Md3bV5cT4JuhRgUN5kx45ZDlUcB8QMjN/
5vdMHio1fkAL/n3siI0pWMHa4D8dX+SddxA0v0PrpoqSVtxtGIQwSqLBxxKNqVwx2aIA8JU4Bdls
fshZNwwngsSy/Pm8yjw1mzf5HJ5Zt+6W4MD7YQOIYiEUPDSd/DbVOKTIFCUsOuhHQox56MLPBhPW
wACWP9Ei9MrPjpUN/Vmy+f4McmYL0CAolhZAYOlrkd2B9qgpGUp2vAVfEIyiHzGcLgPmUZ6bdaGD
jtiJMUIMsEKAUZyhLtaz2e2WPLbi3VRSQ7xN+nIQD52LrvDJ6Skax2lSUGFcU99r1/IDEXBO7hzM
7PlNJD2MfNKCdLe9ynrOQP3u5TltQUc7Bgej2Sa013pmw3/+wqJAJXlOA+EsyfW0qp7+H17s0++R
0vn0aZC5iJx94C00BsdqbbQNkr5FM/jgLN3U4VPKHPrRDk5vXTvD0MjmSNswHm4x265Ko/kMcCct
rKkFPzNt1qXEc3ku9nFVevXZnNM2uxkou9LLyjKJqANIQQsRn6ATWf7g54PLDWc4PPNUnpeElwU8
qJeeBuPXYATiNG6uP4otasMaiOMwtBJ83GDW0aKmbb3sk17xIgNsSdI4QelnpOM5dtZLFYlBfoMO
YqahbiaMPnM5BnjzZplVJ3eq90feSutF80yp0pu+xrIgZ7jAMlBtAF8fe7N6IrBsKqSUHPUt8MVZ
iCsmbNOfD3pwwNjhprpRn1vaOL6IEgvL852/gCexsE+D2IgY8ahctjmPvciy9jgIjxVV1OeNjeQi
0PMJw7IxHylTDk7xvup1tnxH28zs1y+5ku9kJly/7OWyKjMSzAb2rFlc64qD1YG1bzpEL9tvWaBH
yJ08b2luFuQszcHxTbr0nHgFKjT71dx4PW+LVGiCeD0hc4WZ4eaYvbgEbsiKapbR7J8Nio48rkpl
pRkqPzJL/2XXA5wkMmPlgyCj+0evLrQKEzejEJiKla7QNaIdnMxu02nw3CSCwvH0yco1KypptZkP
ebCaxlMTgwS0MA+ySWJUveR8FO4LPKfdEJYs2SAsCnA3qA9t1fCxtLLeCneLLdv+WDitRCYPdaqF
VdnHVk609Z/zUvrjmi885EvS4IbIGow9KH68bi+V6gcChLaAGHrnES0D9hBbBTS9dkABTU7hPG99
MqrNvCGvMUtPNH5o6cPsyqdW3vMVImk3PiyZ1RDoD7WozAYa5LWU9inxdJdzMgzRjESevA/QT/oo
3cHqqodhmEywSjJh2eXXAqour/oNeCe8DfSistbgcXAxHpybqXbjgdg4KzPNPeSxCZFjgxZ6d2w9
ZACcm3WW4M4OtkzMtyCjrhjIjintn3X2jAbie+yg66H8tjW9NzhgxgLJULRiDmzLwWDC4tMbNARs
cj8B4nl+Gikj1s31iwo1XbC14dhXDy9pgSOkUN+7cY2nj6vloWqv/AxLQwrVFUdSdNOVCcOiiIS5
6c43OaFnEBJqFxYQksWNwJ51exATkgzDmUJ4hMfxknsId2j5+97xzZesi4SM+MMy9OF8N8SoKHoX
c1I3WcpcMR+YDfXE1wlgNbKIQBNYoLzRix9HN6SjTsDAumtNXS8xsyKwG9O8FD3CuKuZbuYjoppk
tz0fOtVya4E3Kv5yLcaaJQK/GFJXikWSH8X71iv7Yb5un+dzM7bm0SFOblbRCyCkK+qQz/RqjzzA
E/PT5UBD8JGS0gftkqBvm/LnMBZD7+7J8PMtMjPEfM2yGtS47Zdyku5lVeWjKAaghBIIr+VZUX5D
3t+Kh2hGXvhzUmRx/xglXG83OQ3A0lMSjV3z2e8qm75+jyQ6Uu62XQ/dfOagaMQ3rqtgrFk4ZJ44
jHGE+1Qi+oYwgK7FBsal6ClztqkYx2R638ptWz/1TesZCXu8roc5bQbpkobNPU/Guy6U5NiRyiRo
MQ3Y2tWapwMTOi6qjzpfXX7U21D34W4FOzNp+JOZhhjSgx3Uh17TZEIuHMDI2u9lxYR6z+cGlC4K
hd/7D6EKcOfYp6M726eMjYycKzXHbdndxYBy7OqY2CjXqHfA+TRMsQ5jJodgJ/Lg1nEoWKkzmYzm
+tDTY10eeqs1r3w0dPyzTOK6Zh2QBZ7qd90IkjY+w/cK76+LOFpV49GP3wrPOWwjSOsMUuvmg8Gj
N5it7JFN2ZZnegRETP7cNyATRJrgY0f3p8aI2xquB92YwIelksmx+Xs28Ow5a34J2Z1wE2Ax5DZW
RSQOQxPjaeck+DOouESsZhy7oAAhl4197hwUxyG8xuu1QzM/kFUepEUwBsknyCkxT3aZqihU6ZRs
Tr1eK6dawjSwIruCWWp1MFV2MDIXFX+KN4d5E4psGF0a644Irt1gMulqjTmD2c+eN7lSs89Afi3X
la/gPf8JHt5+LNOx3ixV7WnFmkMZB5CRkPF8Ng2GxnwWptWgHuAjsHphL3ibfp9l2h+PTNqELZ2J
QjK5PR1PyqR82hfQgVkvp84ze723Uhbx0ueTLgwjs3uHhLVJ7JPVzVp9pPCbleLmJVwAwmjYEaau
M1GfxC8bHL1r6WIWw9VYj64Sd5wTs9lJQ+nj4IhbujBZ/xDNJrSvIBD5Uca12YCjOGelEq8iInsB
XytTXzPcICqF+L98ykmz2gzLC17CDluOWV4em4AXL1PEnjGCctwekm6aGVO36QxYpKwtfGuPcvLL
QZ6FYVes8SkBVYbq4oSU+a2nvN7lWU8MG1GDWYOOLTyGNHA6Taf6ZRtHxksTI9cgfBqX52OMNY5I
iaZhGI7NfhjjudjRIVJENhuRIm4MSbqNd3ktIK4z9zksC/JWDkjPibPKE0o2g+UZQE6D6wzxrH4O
eaqoEvKZl80VYXfBA5GxZcFob/Kaikra4qrHHO6eMx+hMhPzvNU2qYILm4Wgqp7T9TyrzXEQtsTT
gWKFSUy/3jOlBkdrs9PFEyIWw1k8OibRsnt3G9pDJaykuFy6NVvdr6uV6GU7BQywXvbMkDj5YKOq
0eb7Jkrs/HHKR5V9SGaUGs42UVjZtgP4PHszUlDstJiuFL2/7nJKFM5wRolOxo+UCex7HDB7/bVY
PIODKnIe48mvZ9Gdu3OerQ9dJutlt4Wbt53yTnnbPanV1lunsU0CDbSd8mMv9vAaNvmge7DWX9ys
dpqDOxeusCguJ0s+prkzjUOX9ouc2jtR91sI6ajyRHxG3dtCpiDZVhwBFQy7b05WaffcalRffi9R
uKKbsLXRqfF00jcXCv2S8HxTUBg+1HTksncz3BnW5djg3pScdE+C9zPbcK5K9uGIIvbeB7IScmap
ZBecrbC8BrUfa9xCvD3bpJ+Ja3M0y062oxXmc5aBjJM8RujUHVFqsp3qKijQXf/+cuJ6ybJJA0zW
81wkeD6vWF5mNlx/KjhV5klHAo+sr8SeOWonAHS7omsiJuX4fFDP+b7t/nn+6+ccyn1eVXrdKDcu
VI+YHgLwpfz2fL6Q2WZSzZc892VJRMFs0urerk0Wbnmqt79QNui+9/MqkPdeffPcj5uHcTOe2NFU
d27qggWaCdpuzAzbF2p+SUdMai3K3kSLUW5DeaUokZXv8LUvJlSDLbutL6J5C2W4X3NtQgY1XXMO
sjggcHncTDWLX7Y1HgwA4W2Okl2PTjQp6OSA1wYKwBNu9yAXMtaMFJOT/yQuVYSurVud5CB7LbTY
cSpbqnuWVFgAo24xg12g/oAUOc/8tUaBnmr1cpPLFguGVNjehtGkCvvNPoC+1OMjQvPT+EguMZXf
i7jvywdRJjbTcByA4X9XpeUsVaoisD3oMUXhgIvntNnmPCXWxeCeNlQl1q/dUpvyl27aLnwsgZCI
8pRBzuDv/NU2QdDOcZ/x0LOebVgjz8WjiF5+OwCdAuFYptLqzHA0vbYJpAMZA7lRLwJezGM8hDfK
y8xOoB0XCcvjSwxjxcWUJ4px9shwhNM7cr/KIEvK1AkGq0L9glYkDyx83ocm26u5neo5nR9siAfU
qNbIhK/E2chFA8tlUew7loS/7f/YpE3RiWFvpZkD0gkog4SLO4XDaQ1soIsUTePOvcJiwUw+0dst
z7ueyKiz1B09U9Dow24cuRidvRbD8Mibp3IfBjpjYuoX8CBF4Cqh5lGvTJ4W8g4mKu6U4O+0X59r
AGgnUDFBVY9DtNVr1k/WYEgQ7vA4XtU5xILZ/rQh3jceAVp24U0kOpdhiytyrPvcd6b5/mVPhc//
VDyFDcFWl0VZt37P/Lx3pgOEtMUMWr5OjPVCX4SvTcpthikrtEVktmxWeZvyVsSS2ALNrjk47qrY
NT2fYvAustyawbDF4IwqHdFxmpqDTrwMyVra8822XL6UAWjGmkyDAoQkOAwvtTzqsGQOSkUmiLwc
FvM5GzlSwHqDy5FyrIw1Jkf9rJnAal7D9RT13hyTJq9rRjgZxgD2UwoIhorYmXC7hefiKOjLKqU0
CkUtlXNpfjTGHqqhmNdjZcQcKmoe3QCAg6+QW6FJ8GF58dxF65kXFrRHjgAiEnON7fz6XFETco68
K8a97W4qdMu8RwwFc5vcy9HbDQaeywxNHoKpdj89tWf+EbXgvq3591qy+xep7/9MAvz02Brx7PH1
R/0vVP826gN/Szxo0P/+hXbAG15oB6HzmxGeMEr96PSjUUqz9Vn52+JXAOJo/wKOi+iLRHSHXmgH
jvsbygBg24HMgfzxjXzlC+3AiIITBzEmMoLMhsnwT3gHrwBwRojTw9WGWwRQhn/BK1zRiqdK00UU
er0SNdPR78OD5czjWaDVW9aBT/CHPzX3nq7F7Rrsho+LyWsjW/j5haOrkaJykFjXOGNiSZxhJpaM
61eqHePOlVVxKLR7XJe8e4/UD8AFNqh9DBE/9fEK20nVn5ZpKy5d2fgHFuh4XDEVPdH3OdawwPed
HDjkuVa3b2LEyAAd+Duv6sjkQfPtqqTdrptKvaXnYNp4r74ZUBzEYJBcw8z8tbBVhK5VIjMuv0HU
PioqhWSV4JHcYOBcYfl+WoG4SLepDo5/mmrvn6/xP4tNoihHf48GJfQUphiF7FfAKKzMZwVnttyT
e+SHYObwDK3vLQmJV/YoT5cJOLjgEo/vNYhJ01D+E/anhWMppiSB8kHHAC5DYHcHOQExshMcmNJ6
oLrtlnGGtZSTZ79T1su/rN32qV/KNdo50go/4B52Ea3SPWFzoig6Va33s1hicauxIGxSSjDDtIfJ
nyc0PabyEpu48ms56GiPHCp7eN2G3iU+pOp8WgL9fxHZ/rOw9W5+HNQ0PP4L44LxX8ep+fFNYRbw
/0MUAzjKk/zT/PoLh2rfyh/tv/7Pv+6/ycexEPWvQe2P9z9HNpB2vxkGgxGsQKkC7c4/AtvTbwCO
05dB3wf/OiblS1zzot8Qg4owwg2Ib4DKWUkvcc38yjPYVhQnILHwgf8krj2h+P97SaJ7SHhkJRI/
AbAYjO+vMxYBGxobTLLbvP5Z+h+1DUJVjtD7o52umkM75DuUULBSAj6bQ0zP3pLOf+2u+5c7eLVm
ikxJNDu4gx73wYpCNYejfRuX++V6PQ8GuY/7WzF9rUP6ehDsE+vHP9+t/7M5/f+yp/8v3K5RNv+7
Sf7BOGj868P049svFh9P73qe2l7wG7rUkDQAW0MsY6v9Y2q73m9PcC2wuCByn1w3/pjabNkgpZi3
WKWh+gdZ8L+n9m8YaTGlAegB14RF6PyTqf0rpgSQOjHfIdJDTMBXAOuOX2d2Dn9cR0P1JSgd+z6Q
uXdodFVdtM2qKEogDJ3Sjn5Lx9akFX/e48xlWU9YDMQI4JHLvEYgB0nt0w+aH1rMRMsDug+5PrW4
VVMCFpwdILYtS7pSyL5N5gjz4bqYonu3K9V3L9zWE2m3F5zjSyWqM1Ld0jl1kwrcBx2WHI45D+kf
s1jFRRSSfR+90ucjqNGVwWGc6DMeu2lyu9MIkO46h4TxOVOgh4AnAUi4pqvphYcxluu7PGcYqCBS
NjhZ0YQ3ZFbJ+HfM5xJ5jZhbFO8E1Mp2Vw/cy7RrgXMEVhrOgVX9VFDQsy/RlHkSeIyAWYHMLKPt
dgea0pp6EHr5kTjfeMRjdR7rwQo/F4kE8u7kSWZzptTFEJCFxJyofk9aK1s4Yrldc+uK1v6+LE75
pS1E15x0AZb2LibRv/aXeMkf+JUOoULHqGUcOZTCC1kmRw+p75TBh9aZ9IMVo/uwW1YO6Agkz153
TAp/CEdT4QbsnuZ1PuWnGl2Ruw5Se3yknxQfgOfb474oJvusZ1IRApMty9N80YE4TdrqnJNAleFa
lFrCmXe113HoQf1hb49t+K5dhqU+OtvQOdgwWUWyi1tr8lJnxnjlUEfo9kQwuuVk78Zx8pfbTsSq
uC+i+rtLd5Uj7xLEy14kEA+Xegu/dpgo4nNf0malPTe1RQqwukBjKZlqWBcbJXEO6rrCdrPGoTbl
qN8DuOlq+bnww/mLilS9pdPqrNQykkw21I/g54MjoWtA6scBMlW67CiTiK2xL21V2UegTN1HMczh
l6yI0WCeQ8btBAlLeQhGQDmjlFhR4BhMAf9M8xnnSe7nl5u/cu0iKh+nBWhjPcktSpOqyPJdAYHi
kfLx7O9zu6DrmaMpAU9EU/VsO/esaxFioGOPRGWaUSycdsFQ58OOytxyNWipVkpCQUETNA4RZfFE
Jn7Ytdburvey4TNJbgD+DUTIDxQBhmEf2qK7aCgBf0T/qu+PM2asfgqBKphSG0ZHdI49cnOqEXoF
pIK1+ynCJbnYbXFpegYU8VFowarRpzKWB3dJ2Y0/alK6uyXP3DG1aUHeiDhoH3x7DvvDZo3LlTWU
rKZYyuGuDRxscCsgVBeRgLRzmhXAHho6I2z/TkcnZ1A5F0a04YqS7pbt3a3B87Ly2kVT2Bmjdpds
XI9mpLfQZ6cwhDWvi85bKjFj4egrF87w9TKPTVp4Wk7HzQ62HHm0abinM9ndIsbQzqnAVRqadD1/
0XQjvpIwbp+8JOvwxnXL6T2KlwLUw9TcbLW15Xt6/MnPGYUGFP80JZELJ6+8LY0BUnz2M/IH1JPC
6Map9Hq/rlSGCAYqufOrcH2Q01Z98+ekkAcqxU6GPJUlclABFbJGK+S7961fY8gA03lUh87S0mKn
d8owjfWIo8zoNrmzt+mQIePoUIw9ZGUgbarxICTEPqwCGe8qXONs/9DbyDz+JKFZPkgk94dH4a1b
n4JDUNcJTB618+LWVXsvqBv4FmXTzTR7che/34npjrVgPIC8cMcaqSSAReJINRf9hBSB32A6yoav
ep0PXRD8qDlJBBdj3vej2Acd8gb7atsyvR6ooWEdk7pD0jFVAfaBqzmitNUtaKXju6iPM7jQBx6y
oBMxzDHKPKFXhIdurCL0dehWzrQUA0dGZ1G7NqM6Wh2tCWiWyxiH38MJWZtTCPQ0kni1QkeWaHHF
DaHIzQMr2ONZvozlNeVtgULLAHZ/57azM54VjVv4iOp6dLTR3+pXZBotLAaVeyPpD2H2t87hmpjT
BU5WjIYVym7vuUV2DF1oGDskquR6lllQr5HsKtrQvzBbFJISkhNydAbnqw3BadYJMQ4L8tIermju
bWRrY+JVVWqX4xje5zWlMHyXqTjZJqo22PWGoYwQGqrcer6nwFi4Xwa7o+c4AASSewcgQPbJEcv4
E8h39rBAL3LSyZrtx9bVnXtOh2sxBFh0ePB0X4LTnBU+e11Q2J+JdtnPbVyKK1XaZLIyi89LoAUK
dRgL052xjPsmLVvqBKlGjuU6Xuk17YvB0+4hX5r2DuAIYkH4OF0gkaGAL4HOSK1I9t/9VSWo+NYg
2nbw8Nb8QF3bEUC5l7Kj68Q+nlp07pe0Hzr7I8ED99vVndsbIpZl8BoxjcHVKsbzIXLK5cAm5FJK
nfvMAYnjeZeNUzhFWmnOzKmIAMwBR0F1OYg6n7WvPWc7Bku7/Q7UXazp6E8Ty1vW9g8vLob7qbFD
KllsdLR7KxndUUitpkO44l64cz2UeBGSruzfB8+Hc5J0Vf4hAQD1XYNlIhUJF9OcXDttI8hkzQOb
bhg3xbGriiLYhQ00khRRLn0bQC162GSv1MEGvhDsO4FQyoFkYR1Omob0TI2PXjGW7DmyVFUzzl8W
LyJkteWKBjBiWw6Bru9ruJVOEX206kDORyiAYXdILHDc+0QoD8hyG1XVMael/MWDZgBDL8ndH5pl
DZZym4pvecj6SWvAe+5OQ/o1fHTOwvskKVs37cTG2/22jG5QlKOngqVmm+/cWGofX3BPzhioY5mX
9l5rXyaFpkA6DVg37AnI80R7TXThdT0PFbtQV6I75lqEL1KcjTNIbZlrD6HdheclVPxP0F6baAc4
xBX7bUDXPsXZ2ekPvq7b/izOi5bCMZ5I8P2gJqrdBju4w1Uj1Os+XtZ+PW2CwHRcW/IfeinRsPfH
UVbn8Dhn/8Cx0ejNbMG07UC/i2NUNxHUQhuvWSDi1ryf3SyxU7BAIXEpJuIOSziLXVFm2VXDHyep
VBawqWzNZgCZyEcxxEGUBWd5kCTjbsQW+NOyIL22S1yBAI5GuerHhIYLsBxnm5tULwCedjUVIQgf
2Kq9L505vp1nbZ05G/hLWuwB8SPvV3tnh1ZwM9Jr/5rUxXLtq5DYTTtru2Fq6q/w6wv36Ot50eAz
K+sinufona1DW0F0ycVjp2hILxtsiSM0PesT3zyM0hhcxL1l2XL6L/bOY0ly7MzS7zJ7lEGLLYRr
D603sMiMSMgLjQvx9P2hWezpJKebUzarNpsNSaNVZnl4AFec/5zv+IQBLKaRfZrgdFtc87MmJc4W
5RnfRGob3k4z1vIgnwfBapeK5HaucuXDzeEhLV2OOpYy36Jls+qSt5nTAuPvKb1O/VK88tsaj420
MsmgGfUdvoDW/ILJseahrmT6U9eumoFVYXbacC7nbtpDilr3cdsD5x0tJp+B5O76zsx/EKhZQpv3
cnKTmPdfkSsAs7qm9Ja8hQhq/AkiVJXBeWQIMiT7OsUtG3DET3hC0ehfXY4qeDcLlhhu38yD/e2o
zwqWIT5uU6QcRoQ+53GQLHIkBd8YmA8Mq6UYM6tn+zKNyfpglWmeBrFmSuEbqwcOGdtncUcdnvLL
0hPltEoOjGRFNOet4oG/60nt3nvD4B6lI6yeLx/AT5AS+ofaMzHMPrbUA1oUlyfQHZeOyHdgGnF6
YxWD912JxPiAK1dLLHqKreywZG0pDo7ghe8QlKh2XiFa7cidrbjk87xtPe7QVjtRY0T3vWx1ZWAW
LA7+gNs4i5h9iTbkj3IKZYwct5Er7O5By0qhUrmSVF40ETfmH29HoK0eB7phT3ZkvNvmTVnESYZn
MPPq7ra3i7wPGpu2t3ytWJqcyqpuyfd6bwLyGoWBGbXFEA0xG9bDlJu7POntetcKTflGwksAMWfJ
KC4A6vsUKxuLDcP2Mp9C3r/UfnTV2Kgil2Pi7Ke5WG9JeokUb3HGIW/t2gRAQS5765LZXVrhx2zd
49Tl7V2ZkNYNSiNh1tGDy7PxJhUbOm+1vC/GzNmb4CV4no3Wa3wuNzNAXGdx04AonfiRuM78nsme
r9vVauOHCyF99aWpD33I+61+VJi2bpg/oUKyApjPna7FcRArcX0nVz5QAP6Zz1PkWf4D2OM2K5Mx
hti6iBU+ceM+lS1AnHDqSofaRgl3vVwnutBSrB8cQbYK3LDX184+kNLv7AD+feUFZaNy7xlaZb0k
nJFF5G00ykhhWa0wU/Z08VJEYhx0BsHQB5VWZv5kMLzdqqSd53pq7T5o522Zyqqa3TA1FTU5sdjz
/Xr4TUTIZuzhtROJ8jYKd7nPY04hEW9UIaPBYaQXxBMgSJ8zlcU1y6aCcpeXfZkFlTBAiOQTEhSX
K73ewxdjR5wdbOQBbuzO9VdVrmQBlXR+67mK/Fn69pcmRf932tP/uCbYjV7wXw+Djn33+V3+51mQ
tv2B/9CViC6joaDd8B+4Mv6uKxnmH1hrTCLVGjc2Bj+IqX+XTI0/KDGj7mYbL3A03HTWPyVT3duE
JeKDNEtuR3YGSH+hA5Ye2t8lHiyB/H+0i/JX8VFoKv5dWTJT0WeOgwmuxhLDMMMq17cuFt29O+vr
W1wjjOyMWPbfi2M0L7iqF04zkz45906KwzAwaluDSUBBqRGuws52baow1bdjYd1oA9MDjKPiSeaZ
2gCWtdYmmsu8elGLbu+Q4q4og6N6gRU1VktfGlgjgdpRD78DGgkF3HSWcQoHo55VXjpjWsOkxdYU
gvxVsIC6bnk2tbo/lk6uX9eqG6uDJUB4hhOsujSQMe2bUafU7Tf1rFw1LTE3FX5SE6Cc0DsTB+Yw
1DqxD2HWj4Rn9eQ4IRKXWLW84aqOaVwf496rtIOmMyPYGcY4YOfJvJHIc6W5CLmVoyS+nah4V+rC
1saDodRjcZzH3CVsNOXtj9keSxITM72jvlXDdQwavIO4HK3SPhXcPbOjt/RFS6ZAjbnQUUtUI4W4
I8Nrtg40gaaU923Xxpit5mza5xAhl3CtYg8QK7G9DHo0xeC+OlUgvKhbecGo6QjAmt7yoVaVM21M
SQzW2aquvu4K62IM88TupU5GfY2NkQSUM0wHNaZjjEOTxXqhwKRIQzvPvCbo1crjHNIZUL4nuLvZ
PQ778guM0/ogiNjgKsIMB/ew3c61+IsuBDbKPCLFEUtcxwAjMdvF7ll2Q2VvNbZ67jdx5nXoJ/Sl
+UrGGd8HZxiP/lxIsYYg+PijOrInReFqx6Et7/hR/aYacaavXeZ9rzXT9WAhgA6dMU/qL0n/qRsN
S6F8wNVgxFlyI907VC8z1XfcAkS+gWHNqDTlpzfgJ4xSHNzdwUPpNPf9arlvjTSb05TLnGMKM0nM
gU5eVXdj0uQ3fa5OPJkjrrPAUKiWA5erKb8WilguKJbasjfbdJn9YYRmrPqL4cnugNG9lAeBzJLe
lnVrWFcNZWI6i4UKSFz4cbdUb4XajlgcpdHGp9YrWKdtC2vcvlkpXN2Tmcbbih0n4Z6urc0IfmSd
T5zt1PwhN2bOGr63VAovDSnwEx6/Mj0QuKFq3U8aQq8HTaHkgaIYFFzeHQLlARBG70G0mLwPU8UG
W2PBQbW8GKi8/VcPggeRLbMOWatXn9YEuzBUh8XVQ7shI8XmqrVPNQ/BTYVl6NJyBwHR6Ezdvhgb
b7e2BrQpnNT/gonxz8uVbpmQ4Fk3YebRQPX7ciXw1Wu46/Bc4sCOOMtnfk8I3ufl0/6Wpfz/+9n/
Ip783+1nh7r6GrvP/rcdbfsjf9vRFPiI2lZ7CduH/wKB9B+jEvB+fzB4o7dcU6Hns2/x+/u7vcGB
xcgIQ2UPNHW8EWyEf+5pjFFoBfF43FUQFzSFmn9pT+OT/TaZtzaaId0HWBvoYObj/P6MINWMZVrY
9m5epiXC4ouPoLLOg5rfG0rPXN6eQ1LNqm+BA6/a15iD2WkFQ37kEthFWpywsgoD6FT28J++x//D
5P6f7BAWIyGMHdT9MMGHCPQPcxyMvhBFTZns10mL37fsA/MMUSRVgKxV7LERJTOBtV4cHUhY5aWB
bViwFGTpUY2V5XGlHBbM+9g/KSkH7y2xh7arUE3QaNN6pw+DdpmaJM3u8nodNsNdbEq0aaH/ABis
DuFYx/G3zoCXlsq0E0Rji1i74Fbojv/9j7qdeH7/LYDxgg0LDRYXAXSMf3CZED8wRJrM8S5VFfuJ
BNUAqDueubxx9j7Y2Zg9ZpqyHl2lUPadMmbv9B8xH+iRV8AVV052RZ3Ib7PY0vZu7LlfQHqoK06a
6F980t/XFItCcIu0PiczfjH81z82KeJQ1KXqZek+n7iu5wLSEvPBqEt5LCzbmG5lt7jPczp3O+RP
85YmMwQ5UmVhwU13DGIGKPCT6uzM0Gva/YtPtz2t/3uozafjAzF+81TMM7RX/qODxubqW7pzTqSU
INhjPbRzyJTQDSatFAeBMexFXYpbs2Tj6Cl+ulj9pP0Leh2Yo3/+EBu1kAowPocDbfL3V4okCufb
LjF2Drey8lqRVzROiXAbQBnFW5KbTbgQsgi4bRN5tHozcNXtQpo80waVhUVXaeeiXfWodyb1omyZ
5Haa0PnW2u8TWT9MfdVYfq2Qe4CptbMrS78zMmvaIz9lKN8fC97/oIPO/lJbS+lzvCleoARngQAG
X066GXTK9JRi+bnCz6BVZdFX6XMay55Sg+QwBzRdVnvkuM/cSjSEvUIvd7GiW5DAJbc+Ox7TZ5I6
5V7t1EumF6vrT9Jcd15lalxdl0Qe685D7U+WQYVcbLmvIxkrf8njweBjWGbml5K9z5Nq5Gn5kwPI
L+wVYAEMt8yfE3iKD1crWrbUmG1LG+zQ4NjIBJHwNe9yW07RRH6m9hvKR74xvWvElCgxyIhehtPQ
xYgiuUKQ12uzFzVnmhQn9nRYZ9F+eLhobxRRwoBs3GU/6GMcEYbNjqkFUFox2/4zZrSZYza8uEDq
d+0ixYkcUL2lH3KfwGJ3FH19M1eFCHvsipcKP/a+tkv7QbNyETZSaaLFluk+Je1+4UKTfhM4LiLd
beWR9MejYZHWEJ1EeTHoCXLiiTj+sr45Zd1EeHm827LlwJdNMkv9tfe8j2GK3113ulsXVbaBHC3j
qWbAEcDLeQLc2ZQhozvvKZ8gyCdlk6dn0AXkngwxB16PDugwbYmkAhHLX7CzgjjL5ptET/syUDpd
PNpLI8MFkv8e/3K2n+fhcRFNvaPgBKYB4xAffkc5ELIan9I098Kk1JYxWFwSzqWolcjL+CXOep3u
Wm3WKKDvs2+th9FOKquM6sl95+jE4bKe3svUU75RxieitH16Zxn1x5xyZbdJ3vproU6Rndvx3jS9
n8g/URvPtMqVU3cLbvGH1urov15D1NoxlKAm+VujEwLFSK2otAemc3nVhxkPkuhn/Uwn0z0Ti3sm
Sf1dsZnBO3s8Ik1CiDcbYPFjPHxRU8lsLF73U5veCLLWu7TM3G9ldX4qXDoCOSW4sGLy6nkmimD0
uFowkkIqrocMR26Mko/D/DwznfhldEt/w1qjeoxPmXdMK60otVbYOy2mcwqhOhuCeu00Iu7Jcuym
zkIb8b7ZqqlksRgU8kxOt81SrDukmeEJkJ3nY1o27zgUR9WyapGXlzJkSi6IiJFfvlhtVwiieJka
sWvMH6KavR+GaE3k6tR+U2zD/GgqqIqLZ2aXWPSg3seS5AR8QS89WP36UOveejNrrtiXQM5uGZ38
XJrllTTt4rPeWZe+2Yh5DqKv0tTmS2es/WOaxqc1LtdTLUR8X8DeuRAhNTh12qjECNIEaBEQMSbn
BMDybTCSu9lW65SOvwre0Q8y6oqLEUEXt2UyJwecC85us+6SsM2PSz2VoUY3+X7omGMiSs3N61jl
xjEXE69baZ7Gchl/MQydbmoT0r+1dtUaMbGGGpAg/N1x/oVWbtN70CyXDrzoEbd6FboGk1/gh+0p
tYWMBGS285Y6unHXxH7NLJepVTvN1Zkcjblzzey952JXdEr6oDRuCwY9KQ+rBNjPWLY6aU5rhg6E
4aepWlEl+bIeSDnVzCH6fkfLBkcodYb16mvYG4inZreIXcaudjKIzDZsJY7rfRMKOa73uUmCbEgk
gUez0jpoRq29p1ShO6ngcEM1c6uAZ0IEeBLrxFeS0vbzobxvsx5akiPSo0AyfptyLXtWi0r9tcXX
YRGKHwXQlTMWtIaUrmI9kRDZbKSeftQmOBJ2+ziWHsQPbwTNtZ2o6EyudqkQLYUheXUs4AX4tdE4
19ZBKK86Gd/mtrgX6/CSm7VLBYz9yDaVngxj1iJci/MRD/1O1evmZHfTJbd7mossI5oW46bJPM1X
KEwJiqzrjk6Dx2Em2HcoiKKfyWOeYqneV2MJZsKlEqi2p2H2STQr95L5mo9rneslSYxQ7bJ0F+fx
j2qJnTDtY7a71qZeYIG2N8rmFQ22/iTVhtFBz+kEN8fa54bbhWS/rH3mMN1ZS8oeKtucA8NMjQNR
2IQX1NSxzMv0SDrJuTcHNw3TtS13oqzIsooRud+lXhzuAd3Lrcnzzc4nD5QJAFfjxPcMeOIRZorz
NevKFUz4M7SPOdCW+K6VsqFuhZgFJaHjlWSzuOaxkx2w1NPgOcRT4ss5s74JL5S/nIQaJWDASdg1
Qw63iduzJGx6B7um6aNCUQSxrlZNVoTLJneOvYxnRgfJwPK1+XJHnyutdC8Sh1C3oxm9d88dYA8l
qtzErvxWLgzai1gq2n6Qc60Kf+ypingkoNOl+KbisoopT21pK1KySvct7u6JX1qaV+5JNIifFZsT
vFmZT87ZJnaL0d+tVowUhsPIlCQJg2aVB6g+0F7fmftmFkPxuMkvF6TukfXJqxrcJ9YwkK9FLzsk
ba/A5uB+mxxVdW7t3VY3MN2P1dI2KCEzP1vj9MZ59TTtiks2+QUJ1GMakKbTo15zvrrhMR+5wHTM
jOe0ulheP9+QKef70HE04FRAuCNhmOTygq0NaRkRvX81tVJ7Hrum2JtSljdNRUwzWiwlBI7lfarF
YBw6p8ZdluPewG+0UiA0JA1eiMoaQcZJlUGVU9i0yY2pGY0rA3ByNBi2g85w5j1U0ZlyQFWiBnZQ
AeuI+C4odnJk1D4Ow5A/U7BQKnfCHE280XZyN6ZZsZMLQjqrjHpeidJc8dxpF8AyGLOAQnfRoDsM
9qUj6yVK04y1yaNd+5rMjVn68dDEJ0Wo8anQnVYN8WlVx6ayp0fCz+1JH0fgT7rKYDvNNP3QmePy
g2+Ac9pYxQ1n0Nx+qEnjnVI8dGxjYuL0NGu7eK0kKXTotQAqNGq0mXvc6XpsvNaNanxw1jYi/pH1
h2I4KzkXRjccYGvn26iG1AmcrDcfQX89djDLuHdVL6LtyOl42WvG9xbE7uxD2r8Bcvzar6kbrCah
QY6iaQBGeo70on+QrTQum8nvsk5QIsasnfyhUtHgdLutHmJW2fyQ4wJpuMRqdXUg6xQHWpuUIYwF
2QWVBQgGhIyVY3zAoR0xf5Xi0pQrUmhMqP6gFaOmXJka9Pp9tnroZCvgi6/JA4Kjcrz8ovSoPavu
NkvWdEGKXS/xv1VBbfdAxGgzg+NnN09KbSskC5P21EiP9d2BnKwg+x45tzpBvjTTyrx7GWkI6Qir
2UZr0cLVmCmtVOtSmb6OzDRNU//DJRuA7au0j6bT9pe+6JavMs/fUQX7U62t2A3SuqmhgHbph53V
XIBXgCShug76Zx6X4rjobXLFX6sfslg+J6Cin42+W3dMEK/ADZo3jGzpoZo5LaBmjTWNHkwruUeX
6nPlsqwFvZ3iRcwARaw+gLI59w3Sr1+iEXfwnBEClUVcG7xHOarZumBYQtcIGe0RF1sTi7ON7f4S
hUd9FeYp2cj9hm04qbOa5pEHoutacESOUqsdbpGeRcQ3YZUhbkuGOHFVUqQ8927zleFS8Rv8W9QT
4WUyakJHhVtNHx7jwlB1h3sYVfyRqnBlqOZV/FrAJ84DpaIjzzJ5aZyZ7Dnj+EOlrxxHHLbU1Gk7
bAxljKmJxhO0bHFx247Tp0tu1Ei0QNuAG2AVvks5zrfQqY7bqBaERTX8ymbSmozrpOsdRtskMkIj
lE0FbzXUh8GEqR+VJdmBAON/u0+0Ye2PIBr6K9/5LyagC71gi3Uw6h6SvaEgzkMVdgVEEAbtRwUn
272nivtpyKj2KdxXHEsrOW9KfxSj+8QXN/kKWnVgySZ+iufyvsgL7TrjSnx29bWF8WcVy1uS8Vb6
pWfG4OU9sbPLcv7BirLuZV+E4zKpPvdF/n0E9SEUMZmGjqmd+9FNjwkLcEjF7zKGZK0RjmiY4+E3
LA5edO15ODDxt2Akz5CGX8opzQOr5cjJ4VteahIvB450xRnUmsqId56ebMs8lvNwAYdTPi62xsNe
CqJxjc1lLsdb+9ysNSFgWHfSzzEZAgozFeNxYMrxCjtJF35lglnw507vzil9ehDZWc29RbNuYJXp
4KtnI+p1I3lnx0lDCEb6viMOCn1OqqFZ286nOnYvzeZ6s4s4/yEK0Z/F5E0R7KWUI2t/TMr8EdRv
gV1SttaeHF5y9Doj/0k9Uf+azu60y2xcqxxslXNNj9VlQxN9jsALbtel7UPVoLps+2RFemyGzDCj
vjI4Pqy1/lOdEpn62tK4O9EROA9UNoMjPG3tYhuqjkFVq89Zruff/y6f/CUR9//F6v5byO1/UHxN
28D9//XI8kCFwWe3/K7w8if+pvDq+h80y0OeBkqH/1vfbO1/y69p9h+b1d31oOPr/A8b1e9Pfdd0
/8A2j+aKvgpo0tmo+n/qu6ZF1w7zFk9HXtMZWf4lLzzzyd/lKAcPvIr9heYTb/s3kYL6XY6q67wf
K89rg95VPuJ5v71XabwOh74uWVp0yumYz6s7t+cMrcc3ElvdwdnAsrmTImLVGmfzqoYPWIhn2jdt
qOgrxxknF74ysTbEMEl2c75OERlp49oY+nBoLPvTcLP8zskdTv2gxnyoOS6pJvsdZ9eXdPZijD+7
XkcXaNzxTBklkqxrtPiCYiOgopIMW6YoEeO9zXLnzt6JeExyBwKD0znO+P2ax8ehmbl1a9zcFe8j
XwC0N816QQ25KBoHO7orlH1qo8XE7Nw7qSjGdbYVAzM0A0I/rVYOGW7MZbOMxR6vbvEwozLBm/Ry
9wkHVxupgE6iVqjuCyfn+GBYuamF3MAkeWPcJIx4YFY+NeRsoVfVylNDQpcFvmvpu9IT+Vr0M37x
LB64ZnuWcXChIPPjMOcCiDeq67EBZPU08k9sX2czTIDNKFId1cFSCS6sMbgRwMDnbKvba21UBkDO
CA5OYuPdJfYsQkbF5ryFYWs4NHJfOUgxab00H2tBMEDRlqT36flUmJNJp3ikG5iVXqnXsY9GV+gn
wuuJFyn8oGzIqHQXJhm9H1NVtwTOmtGcNvCrMzO7UGG8JYTYRmLamd+4cPGp19Vf5TKPxxwX77Et
2uWAFvXTWIzvmspRHKJ2VNbm8qssKXss4JgBmM3z9jqt61lr7hEUcm0QTNqsHGtUKYO0IO8WY/VI
fCcdl7dFS/vzzID1UxnVs2bBJ2O5Zi/uDS4jpo/5w3xckrriwmP95IK3VxTlHR3iiOvlB0Wwt0W3
7uGuHYQmHqhx4wcoB36ryWLfAbXVyHrZJnC6tTtBkRQBwHoznAd1JrKthTpGw8hu5ZkAH9ccTXh3
UJVIJyX+bHXREh+8zBkvCfefvaspbUgomUyHc1grQ/2cPcVEAkk7bmUefJkdm0yFBUr3buy1ggZY
jvrysugjf52hFsrO06vywtilAyPV3iN0NuBLsOGwawhsgqMdVNJyyRdMCkeIQt54nbNt5LoRJaaT
BhzBljPuRwdQHhCiTj/OE+WjuY4uVObl/Mw9mEuhNWSXsSmdqGvV+EjhT3LcwLZvUiFyMcFZSIkZ
Ntve0zzDZiH14Q04aHs7CSig4KQgbYfeW1sJiBwio+VvEAiYW3etRmelwTDf5LgrrPpZ4n4Cg5Ak
x1GPN7QQRTL4oNmhja2FoJU/F2hEA34yPleMYzQYF5WlAmioG9TQrGDTUZGYdSbJAjUNMliKoV7W
YPaGJHlY+2ZGyFfUQzla1aVIPfud4NujkoJA6+v8MUurE05o+I2a62EprVzWD5k+IB+roaM11dGy
yHFUHj48fuoteADfJWiG62qkWWjMjn12x6m9ipkrsPdY0wqIlI8/CR+cT6XuL2vNQVXQdxoWUld3
lpvUt3GrXkZ1stEIzflorI7zkBmIsNsyfWpY+3kGTRKphUBIGfrSz2zW2USh2rmIMGUGuXTR9/Ur
yVJqdqp9SQrFV2x5dCvjGg+8b/30c5spBXSzkAgGYSpw/cXBGkt4K8DKm/tU4WbiMblfARhESSYI
97mFDZHUAgOjfbcunEB+nJNcOkyg1ZSEIC6a565C7FV7+4FDfHbvoWbtQCaWJ7pY191sG/WXNScc
GZtiurME9yqsYM2TpdInXM1htt15GWkFyihesP2tVLwi61vWqZIl10DtfdFUlgrXOWMENQO1hjCu
mz0KL5kjbIw2cwgBfI0OLnU4tpY4zS49uVy0IwqAmgA9C/oBlWNLqEvnea7ouS/cjO4Y1+Z3UMCQ
rcc+5fuvKJWZsqAoyvhgWivutOWrx4qN1t6IPS/dfMiM9VViomR3sJIQX+74SpYrlEYtLYhsm0Jt
efIu78SnRX4Iu+7AJAdFOBpWrJD4WU8phFX86QJltUG0W/WbZdEOmHaVOxCSy13cZkXQaNWtWN1H
usfOhVZvbTcFEPPsTokb7NJzFjX4ESJbb7M3K6kpt8sEPySrD1A04gsOJVz6yMNj9IO8tQlU4Llo
uc9Rdc6XfWOTZN8vk7FeYTfNLzJph0NZMjOc8mJvpXnJ46GOYao348lIwY+UKk1Zl8WlExZ3Brz5
1CXrROkWxK92G6ywBSd5fUixyIFJat5kj+tEGZpHQU3cqVqcFeIp+2bSzfTtdRmBoRGLd912E1bw
6r7qK2Y7FnVuBrmbui8PsunV07Cs5tOg3Ugd8+QIKAfQ9zpEqZmrUa265qXP31fQjiG0QcfBuz88
GINiHWLQmSHC3yskFKw2Rq0dkDC8u7FYMpaHoTmyR5gHCPELjeA6imPVZHiA8tre29AmW6YcpFwt
JYH5gXzA0QylxxqvKiig27Fzno0821PYGbVmT3m5xv0IG4qXiK9Od8K2L9k30vhnyXfhj+7wXkI+
idp8ngKA+nhZ1yx+axU5PSQuG1+cq7joxaJRv5zOl0FtBn9LDn2kNZKpD4otjhwOYthcWW7C1c0O
Yk2MIP33UNiWioIeumNZf53aYbcM2n7JlPPa5JeZKaJgw8zfGCnd2FZ5ywUnMud6bwEB9rvUeLAZ
pfTG61wvj1Vu3SfFD0w7vuHhR2OSJDol1Ior1MPQMY5FPb7pI5ur7EPYhrcmtkzqUEEFuBNPwuxG
6oLfuDCGhyme1VNb2WGyJe8QBY92nrzSXiTpg7UfWrjEh5RGJd/tjLua5p9K1hEWFDUapOwjKrng
be8Yk9EE87ZQVT2qXrenpfwT1/Ot2uth2eiPALffQKqdLHO86QfztqvbO4b1N+sE5GXoPJg/zB0Y
j2ZdBJwHrVq1uAyn3JFBDYfIOh6sDy25KdPksDZ6w2CR35Erm6AU1YdbmIjamfuhFBND1p7HxR3Y
HvBvuz7KeTP7heoIQoYaFT5FH0cx7upj3tr6YSqqPWL6O9AuruYW3p54RsZ1lOxgcicOR5hWfjub
aOj8Kgt1GSPHyNqHpuPvAiCa/CSd9ZGmMo90vWTH7grrTMiv2nvjAH+2WqAydvEu69KrWJTv1HOu
HYVoOxs8k9F2X0vqXZFsMN5zcx3SXTFwBGu5PuJa7QNj+1goFm8c2Pg71CBp2pDQGhvHnC5vpYbv
qMileONBQ7ZWmlcCazeja/+sRvVRcI25gSnzzemsOdUk1N+MzrgXWJkCG+1ySjHTKo+m0O5d2fMo
4RS+1frpoU21hzGu9nghQW5BO3RwhIzWXBFfSIwDpQj15yKT/NFjvHPMCAvWNCsLd8cwr7oSXSHR
WQK/MgFdqLgsr64siG01jXcrSuJWYhXtA+/UHdLHF0HQCLykgn4o1KNcijmyLUfBEEkaOOwIwF6M
uJ/80TQtQmPJmXrjYkUkcB4HxYWki+SxPLtZ4/zAQuASCpgKWL95GibMnvx2cTCRtO4QprJiMa9b
QpfTbBDKMUqf81Tle9SXIOnZt+qyokwUCUeMJD3KWm+QNAr9hpvSCCaseB/j+IGYdPZOMujisNMP
CH5R2nAKt9OyPZO3aHbsyB22dz4jBu40qKfR/DS2hKSYkAmdmOaN2lVYeuEKsBwyEqKjZGrPCfcG
RTfZ91FJxFn3SnmGwZVHmlMLblDWeKqnpnuc07W/lXFm+6rpiCdlgc8EYFcwyBV8HZWTeEd2S4TL
zkt2GFwB7YJyiyAJZmNEgOUDj2WyG2iuCXrWdPw4Zh1IgZ+edZKQ6lTj7vBq6sHKrPRbU//Umsn7
Wng/KG9O8oeqbNUoJzIGcmkgT6im76lbGDvFTrSja7nViQTAqpHlG7tj1yXa86zZazhSoMBD6nU/
9Vi2u6JfzuCSuhIFT/Oeu5F9WHoKAEms5if4zSn0AKQiJvaL7wi5BCOf6gW6JraFqbWcW2wpxIEm
LDWF05sochN9yo0WKwcXV3wwDcvrtMwUi5O/KvlWy/GWycpySIr5PV2Z94D7dvMBH9TSXq3Fjm+7
otDhLTvLfmGljIZGWa/F2HvkdJt2TxLZ+AC5p1NiMkwnLecwELgmK3HZ6moATTXzFbLWurTx7aKP
g9Po2xPDfuXkUeB31vv12dEK9XWS2HmsfpxeVo7bL/OC8DhhF4FjaYk9MxZxQFMnrp1m5YM6W3Kl
8qFVz3E79qFWVWTtnLi/lktchHhttdvW04n5Onn3Cx/xFGCj1K+dMewzrXqYvdeyShk8DuLFcWqG
ZqmII1wACjt5rOPZL2HUVu1Pr+rN/bTAkNsyRpOPmarZO+psXChvAWjZa+Zdllnv9LhYz6QUkU3J
vDIkmZPXRW+42FjU7JCtYBhC3nuTDAmrp+1T3llErSbTOtLZJ3haxfsAFh2PxkxeNe9PdjmWTNs5
ygNcc6Hd8EbOhfdSUD5+PxrqvFOhuYWNmd3Bgv5VzQNHO8ipl9qxKMHt2vmulUDchrF6kxZYPdCv
6aWRxRBWOh2KXZlMZ0dl385pe99GwwwHfHo9nlX4+TcMltFEU876vdLgMF42kCMpXqmbN5PWxW/u
SARMgn2OMhlb5G7YctTJIfTJxTBwnFTzJ9vDrOYSO9T4WWJpo32bIAAISNr3RuIth9aRYl8vnHbD
ql2tN731lnuww/oDBzXrh+HC6Z9VsIwcAnFetazprESp+UVzQWAbQh4To2nxTsRMZ+2faXtICD21
/8bcmSxHjmRZ9ldKeo8UQKGYFrUxGGw2zqQPGwjpzsA8QzF9fR9EZXW7MyLdJWtV24hgwGAGqD59
795ze+MbPOZt0RxF8xBX+Jftg9mXbzN7+qnAZud7JGgdPKdrdp7TeJSdY6pdvMbS7nMGapsoQ0hl
SrZaDbLbN57IiUZCq6HbHaIL6jSmA+nykBIp/5kvHlSN6WTvIKEnH6uLtXczL3/KLVrG3AvGMn15
EivgVcvD6SUusOSUIMcxxovmyzQk5XEOzfQrsyiXUoqcKF8O8MB9zSmqw6wMlGUQEgYSLb5XXsqD
0BP2iJZ3NAi9atWs9ECLK6fdhK65xF8YOyCVt6P+3MfkQAS2S5LAvm9XP7KcpPaADmU91w24xKSM
NAifVq6+RFODbiYm+uihtMvqLuMe9zlzVLrr0ZxdZlOOTmCVjXFbU/odE5QX+WZ28UVyOI+Nq5hq
8xNgh+JmysVE9WBIBhR5LsnXKcEcPqqpRLJvcsk4qAAWg9LLX8APSCb5GsrxruNkajh5fQR0V3nb
KW7Cp5WJyYraVM6dXDLrHWHWtM0pidnE8FEyKMhQlJBj4JwJI072lcDx6TPBdbccRMWblTtiFSVo
uwyL0oF1qabLrZnb2ViYoovqT0MPgUJO1Z/0WjkgGEhlys424GrCURCovmEwvyvw0j8DAlcngv66
s2gJd5s4WsHSxzO2DemFrYGf5Dwnzcyp2siXbi9C99WKq+OgvMrX1WqQ00qiFmkEnGKlE3CFGOoa
1el0tNRwmlIOTKl2LmPzqUXhJhuBKZbYzJ7jCGzR8F6FTn2Q1F4+oOTOV13LyR2yzOQBCJjdZd/K
a13oGSoxdshQ3HMXR2H1nyWahmSWQcpMY6vs5ui2pZ+iq7CHz804+Klj7Atv9JHC4gNzNz1IR0rX
h5nR79YCkGGli7dJrMzP2NYRrjPmQIl2UCNj8q0el0XQQp3Tp5cst+/rGcV+wYhgdp+YVQRo3AZ/
nA5j/p51bGiDHDd2Yj9YS1c9cTIc9vrk/qE75P9K2K3+4Fq93CgTZZgxNMsZ/5l98hTWsSRNd64e
fRuj+N005vkik+xgzRbyQWItMCfP2Adl/kL3IltnZeMmDSUTYlRwgFLLveV651J3OSvG1tk1rW9u
t9Z0aNCISHMJgAFanK9HT8mecJ/Fq4Kq1N+BS+u+UyXFAztw4NQz8oaURqAz4oywavodgo5lLMWO
IuqWgNqcTnAKwcJL8cICT9xgEWeFtNxXzMxbZhs7untB4UGscBeCjVr85ZUA2ViH5Ixw0IbQYJUD
1NUoKEZ0skn3XUzO7eIaV4K1t8jqn8twYbiXyvih5Qi44wF9rVqJk5DnsTIwr+rWfLOmz/SDG/HF
zjwVZeon5nun7jUx7yTqYOoXPNzgqkl5rwJE2Y/EawSQktl9rPPkRV8d99Akyl8aLM6O97TgbFGD
ezbGcOMB8c4KKlmnPuNtTLdW7D6HtfXQaEaEiCWh5NBuTWHuoYi+6nF2jVLumIk6RwE7kPPEzLbY
UDfsptxhcy9u0vDSxjGspCQ8jXn7QKWKv58mcZXbaVCG7hd4neN2mdc1PXoYSgV3kvwT/CPiSNwN
vlE3RFWIk1bA1syB5KKkgijSGt6fY71N1aIYY9d/SRn446Bzt8PUXVK9fpgwFOXIhDj3c0bcVjrs
SQ54np8w4dhYE2DKRJo8jUUQDc6JVg1E3xZtBMG5d5VWZgfs1yfbq9jP9NCiWqpWZwjr9YCIsDqM
Dpl7enGYzTs6j5T947SrwUBIbLqbeSwxDvLV0APrT3nG+dbu6k3fObafj+V0aNGurxAPPq5j+TT/
7kY332He412zHL8f8NLSg9jQKDsOsEvotj8spr63G43QSsbpLge9NmQz9747Vb43U9Lh8+y9hhSz
ieSCwakU+n3bzcOW6FuW1mbI/Cl1oxevEEydpUjQFGBvtG2JmryaX3OBEEAyAbUr7WoXLHg503EG
ydt2ZQnQYlPkTOCfRJH3pW1fDDfywcbcEhbvN8ma/yJrhJ7Zbsm3zEM3pnwMk4uXAL8f4JuPMmQk
T66QsR2bT7Xx7ibGK8U5AFqjaQOtc++y0gyPkTWdq7zhhW/Ugj4RkVqo30HMvKLu5SgsqjeyfW45
gRyLcfzUTe1Fnz/hF34oGxgkK9g4GDtKgs4EUQ9XNuaYYtf8KHUM8iRsT4nq2XAn7VkT10SrmWlM
fqurM6xfxtXLdkkBEqCot4rLnJVHDaRy2S7RueW/G9XRRA6VsYdE864CDdxeJH0qiiB5cr1yH+bP
9B02WfjcjDeDzYriLI+GUHT6+13i7Qf6ojVmU1SGnBlpUuvO6ge7MlLZxOqcNp9YisDic0IcGGtA
8Xfah4SKdJLjdrZnWBjmHTItV3W+Ib5Y81vWPTNu4bDHcZD9AHYspd90buEoO3CR3c+dDhS1ZvZP
vwPhx8buy5teo+emgLUQm7flPPlp0joDGFB+XnSFMCHxpqcOXM5WRRU6YKY1fi7cp4GM5V05iQfp
qPnaYELwR2DY/tK/y8k5FVkVSKFuc454Ow+1yYlkmUtE/bLVYtdAmTg+IXa/AWp9hIq0PtVYxmTs
FRwa+86P8UZcCN/ZLmZkblPlHGKdY6gIWf5m9z5dpB3YJOjV3APnu9mOzsJQX0vLTCL6Zcq5kov8
pI8yOri9NV9oZ8n83sz7d7Yguh8OlYyM1QWGJhKVbF3JMT7dhmk/7ccOM9yS0fhg+WWi8TmMogHs
0NLdj/qzo5U3mQHeB4wChnHkpkhq7GM9t7Rw1aPM6A7bHGuahq1jWsiQDaPPkLDnCxb0HbU187rh
c13PG2aizq6rqosQd0vLTiv2GSFeh26cvB3e0DHA1/sUL2w1nnnWU/22rl/GdqDDXTxlmrPpBshg
fQ6fRTews8ndWDBhK5c/m6Zijk7JGI0Hi4CKHa3w9FB4NfgktdRXCcDgmPX1NdFJH0G7GevxQ00j
lzYLZn6c0Ogic9JRRmvibynF1mQe3awPDqbPY+qhca04Im10wrM3BD209JDT/BqF51RY6pAPc8Q5
JCQoCaT5veE5n9MkSo4daXNbA1vfLd708AQtxo/5FnzIIc7Va4ojNO7bGB32Kv42Dfet4s82lsj1
Pek9oQ9KwYTDQITDoaS3ujc8sgm0knTgyk4ogHgICQxBngMDxLS1Lxa1YeZp8YHioQ+01SvH/CBH
BjNMu8alOBqBg1BYuKq/iSiaEfWUDls1vn5Obw8oFF+LUe4NMVxG2032iyw/zbl2QyvhObOyg2ZN
B6N275c0ktteV3SsvIHuvnVC7nVvUtapFdycK2KEejMJCjJciqa4g/jt+CRoS5q/SKqLrBmvRteL
wJLjAN99+iOmhN4sQCAOS5W9xXNIhWixXw0ZdZXSk9fUfSXL6N4h+I2WA6+TPl+TSOJrma4a7fc9
oCG6HMQI7jjLH5uceCPEgx5SGBlDUW4ew1GrkhUTkp+6PiPzuIu/5S6jPARbZIGdRKQ/LohlyoUx
fFVQCeszT1talXCQeLpDJMJRdtEcE5oUMT0FBPMyPtlDeqLFFu7ggcx7qDGgYPGvEyFg7qtl8WO7
5b+Z8WTYajwmVYPTM1/0Z7wmZIiM9s2g61Q3du2BicguAxJ1GItktw7MWsG8rSO35p6dNtnEtUAx
qZAYN+X4XitaFMommTmELrZb0Cn5bQbaJJqt9ibLzdskHfsjHy0mCMQtjn1bF6eoMVlv6omQddWq
jdmZWJcMUhriBchJZAgYAmG81bqC0B/jkZfvrk1o1dDHiqmuhBE0C+yMhRy0Tahn02ebGGXenHnk
pNY25zHX0+84N6qj28TtCbQLhf2gJB28WewSEP1b2FFWQHZKsmsRpR2byeqOmu1i+CSP3CcmYi3v
AOygRSO6c/GgRU1T55cVagc9ofmqkrIJ0CJ9z6bkk1ZQ07VpujcGNAfCHAlVbLVkC7T+c8TI6E5w
3Ni6NKMIQIE1RNso9Qn4wVDtKu1qLpJ5RYWmqEgnWApe+jhD6podzGxK13ayXbwLpSFMmJ7Rd9Iu
Cp9GyeFEt4m1WQXPbXvWIq09GqadPlcL0l3AE9axVfSzDTxzfjbrd2KdJS91flvZotwnXl99Bxev
DpPAm4O6z3ubx077VGXl9DnRy2UvK0WeZBzR/ccMY2ilzVFnuant+HaOxYM2iLUpywdwEaU+Tg3a
WKgxmyJFVldOTbvFJv89q81t7A1l4Aic7bShKX6SzEOiQMlQUIsvyOZkfpQ5BDFHjPZDlEhBnmT9
bHvUMylIf9+R4RB0k7scEITOT/3UIn1GbfUstO5awEL8yhClPUxR2a5SyGth8x0S/LMnGaw+Otjd
/LRNr4qoqgOy6WFj1sWOJlTAHM4MClLoj3E/G9vWHJNjFae7KsTuRNfrijmgvR1H9YolJA+QPrCi
dYvoyJukbFB1120RKJ88/TJH+mtP9yDGQ6+B/ujNcu1N8fbEcpnERim4IYxgHzu9U/uKDMGDqBPz
f2Cw/SUK4ifx1b9ES/wvpJEaLoqlf62+ukv6b69JW/7Hsctfy+8/G23XP/2n0Rbb5D8cR2C681bs
Jwzd/9ZhaYap/4MoX+mYuhDyvzy4/xRiaQBLUVphkpaGhbxIrFjPbgWg/uf/wc72Dx0tncTMZ6Mh
csW/47T9WYZFCiEaLMtydBjDDtIu64MMy/b6ph4A7t9gMSPmSKEYbiPEqBO7Dqiy1P/hS/ob9+wH
vu96PddG+W1CVYWGqn/MWm9lMSWGF4sbraQpr6MRDmBsxn432AzSxFcCQypehz7da+FdUXzWWL43
LR2V/a8/iFhv7AdPJmZlE2cNdlPdoDxBPv9Bfwbooh+pzm7IJyB1YlXWlsDxEL/HZ4x2HflhezoZ
46aSsXNoW+uPqBsfSwjGW0nC6k3pdPeq4hxQmOOTU3U0oAppPEByPYB8q3YRIVLbpkUhPPRolLHM
ACD9IuwaNXJCGtmvb8c0PjhgV74rCBDHcg3MyRJk7c/3U1tNTIJJI64Fs2W0KjBB5435zVrDYrqd
FBAFDpIBZ3aM+l3LDL67p/Rq7/DbpGpDcISl+fZ7RWVPB2Df1a8wSDF7cu6fcJVZNw2NkO5aXefq
kia71eVDcIPGmIYSZGsF0dFutiaYGvlQeBvcF026scud+I7hiDmajVnwZgQXUR7iT8ZXbKazs0+6
kzFfkb6OwI1yf771yhdbAwpVfSuNk20flHN0JpqX2/BQKd+pffTVlF8wFYxiT9sVhyIkJ0WXw9k6
43ZCDmJvmLoXbL4c/5Nt/aDu2mjH4Sy/r5+dL+YXjyM7+q07rER6xxB+V3Sf8Ot46bYK6ftutMuw
s/dvUeBxZnE2xqfqXvvkuRvdgyS2mwrspmBFvk19MIhtFaPF8ftv6ESakPbYtjjX2/Brox8sNN60
WRGWFfuZ4T57+zW9Okeq8ccGoY/ahO+ds3OJvpw21Tl641djqeau0gPkdUb8zpO5sfdYDfeYmtEE
XpNPUDEJFVuaY4qC+XZ82YVX76LO4c0MyvWJ6MJdfpk+Y1yS17L0GS0M0TZ6o/3BOOLU7ujhP8Dh
4KifxXSsrh1CsWlv3jG4MwARbQnYzG69L/leuyxfirfy6lr7ot6uyce70Bf78Y8Ur/l9fhl97+Id
40DfdhSgfv11Prq76SXyW5/pSsA9HjPeqXiTB0j3YuQKhV//gYlr2qR/YE6iDY2EyjoxWdlVZ7xE
vHzLXXqVJOtely+0+/zkCCqRskXtDD/7nh2rz3O6p565LHvvOgTj0XsfbvIbjjGMqmY/v1leeW3b
ANYHxZGFCODOCJB63NM991brFnxC1GAbc/SBg+HQ/PP1+7ckyv9yc/tpC/zlZvm/cRtcF5J/vQ0e
v72v299PIuT1L/5794O7zThV13VBLSiQ/P6/3Y99ETKSDoOCjC2Gt/L/p2jYzj8M9kXTljp/5Rhr
/Po/Nz97pSrZwlk97IiaLZbtfwOd9GEPkIYNsUkI+lZ48wnm+LAHzO1MZpqqhsBBUNNWyBHntJmQ
tU2UWfNCGJBed5sfvp+/2QE/bLhc06ZBLaiCKUdd3fiw4Srbijmf4IujA5m8ItMqd8Zo3BN1OtwN
o2795nIftoU/LweuHxUAEnDBz/DzttBDTqsys+kCuIvQcSRlfSuoc/W0tre/vrO/vRRIF4OzrSnQ
nv98qVABV1NG1gWRQbb8xvFii4bsjOpFZ84Y/PpiKNF/3L7/676gs0PRknBIPn6NHSHWRgE1KqjM
NruJzVbtE06AX0m0LBBUjPa2zYn0wWSl2itsZfmb6//dz7jq1+GkAI/nfn++WY6woT3loEYi22XV
V+CP0Eu0l36B+zkyqfrN7/i310MwAlHMQzX/8X49Ot5CFFQTSxgiOsHseLUnczjrQFDPXq79jy5H
kYlEzLDMNe/hx+CQplDeaEWyDaAAO1tPy8m4ryvhdzxqh9Fz88Ovf86/uz3qUN30Vka+aa///oeg
km6G3ZqMM7Jld7LRdNjGnT7m3rUQUXM7Ctjmv77ex2cVpzYoDtvW1xXItKmhf7pebjF/kxli5pJW
I957zmBo/iFK1GXy5deXWqE4Pz2qH69FKf/jvXkcMlMSlttAlWV3zGxV4vXpwDRnSYlBOlJ0psTd
ZFTTvRtq6qYeJ3kJ6xDB468/yd/dNA+sDvtD0FzzPqwFZLqgnc/5IDPpuNvZ0UbqiDg5M6Me3359
qfX5+KG6ltyzkAbHFBZ9i2X2wz27llFH1hI3gRV78yaBEUZcsTE99jNR6n7Xj98i/rAI4qgJd7++
9MeVQbIAsedwCaAwvNiQjX78uiPZo3ZDURUAqXY3FY+334dOEyNvwGFReJFzdDOsDJgru891n6vf
nCz+cn3ds9jyVg8Npz7b+7AM1kbmocOJiqB4SQLthvJWfdb2CtTb469v9C/fMcc1yXJAMhPxVNaf
J5wf3pkhsc1EIxAlkPmQnM3Y1g/IRqeLC2LMbyLj+xjL/hgtpfObte8vd8iJSVo2e7Suc3Baj7Q/
fsMIxEuj6eI8GPKyPXARRhcIkE4zvF1kfV0Jc1Yb9s2AItOMaBL/+r7/enlBYeAZgi2NTdRZ//0P
940mCDJL2MUBrLdlJyKm+QATpG/W+EUDkduMN8yZIaDd92tGputWv3mR/vrNS4dDLHZBPLAmoSI/
f4IuB2YRc3AOpq5eDUzp90RWpt/Ycbk32qFCj1V6uxHi3W+e7b+/sKvrjlwTSbwP3zyBqRHz8hrf
R2owd/EqggdRPe0X3SxvolTJZ3DqD6gJk9/s7R8rJYBfDhck/YuKTGd///mO9Tk0DGQBVeCkbrfV
ppmYRbfofL0QOeGOvGg1xp1//2vmNMs7BNOJTQ/L2U8/NDLDtB/amfgOUqAvY4yfoLPFcKwLD8NA
J4yH0e3cx9Kzkt884X/9nqk/XapDzyHOlVXk5yubxDLgLMbPbhYWU7NMq75EevZSz3J1SknzuBio
1iLduvn1o/1xG4Rfheec39UydboTH19plEUaUQUR/otmdVyPrhHoi2We3dnEkORpx19fzvib60k6
2Py09KbIpvvwICeVJrwm7TRi5Izlle6lsXVEDHSMAGgd2kPYXkIyxfFUDWl8iSB0XB3Mam89uqqg
SfIMpO8sj/VYd0+abCHICOyov/mQYFP5un/aTYRYfYJ/lj8UfN6Hn8NxASgD9bG361yvwFs/tMtX
w6zM/A9Ji7e5cRjeTxdaS5p+jvokNRGvp4u9xzRo5gAYR5Hup3Ga8scuwU5lMUGSutzqKhTJVxUq
Xb8B2CqNxzBWhYfSp6uZTzWVZZ4y8rm7QyiBY38dBAm4B2YiC1GikKu0nmGJHunkqeQhgeCxWeQH
ZRr6iKQF1NdOA2JS3JCb4b52DR2nT3j04+hay6GlUVCZMx6QKBnyTQrC9I2h3SxOWhwNL8vcocSs
tRbmZslTl6Dlb5aHCAAoI7UJ7jrN7CyTwWTmUmzCrkLubcYojAp89WJXesasPyl3lO9ZXU0HqNIY
1qIJBZ7LJNOCPOJFz5xVdAZEBQnA1VCPLs4hTyvvyDNn+q3Fjadv67yw6YUvtXZpeB/x7fVF9+rJ
NcYmtuCNr7kL87GJcGUymhzoNS8Omm5GNYgSGocpabtY4dd5RJdwilptQts6tc7N5E4a4keOJchm
3NCq9xlhIC1rS+zU9LABsKKbzaF5QKJA5zKB89q3Yk5Mv0tE91q2RWvAQtB6hnsYNv02LWbEen2L
ljsFxvOKOWe4UZVjj7tR68PhFkB8wxhD1bHaJQnqNX82ajWi73S1Y94n1sVYGvrn/P8a8Pzw+pm1
Vn9AS+zLvWhdzzrOttaviTBjwgh5jJfoELqJODphu4DTMkgM2apYryH3wJINdPABgPEsq4+I4tHA
/pQioTll9bONJhw0w42T44BgftMTBF3bBiJyzx3agShxsVJ+4tgVu9GenOyUyBR1bazNdPNwsodB
Sn0V7c2iINXamGOm93rHUGoisyYOtAa+Cv65ogTdajQr14wKUx3xaAP4FcQHvyPnHW/sTidnIfWy
dgxcU4s8P3OW4cms2zmEB1tTExejiJuV2R8Ct7aHCnE+mpJAtr1RIsUzAahLJBhPZhkl/AxtT8rO
3IX9zlySvnoQCo4FaRoiSu8h1XaBsLKpOCNST4p9IdLeve0rZEjILaruBkOMGZ0bKp9HDF2aBifC
Q+ehY7pxH+u+bC/1wugn8FAQcAXGcO62TweF6KGYIWGVcWK2+3Y28FKVKq32CizxnczbroDiqtM5
A0EG/ElvOggKFknWw6ZkByp4q9KetZ5p3rPReeELWwtOzyXW3RCHSoihZwqZ99i9jUO+yHOT7IJa
KOQF0Vy92XSHIf26liY3zujNyY7k4ma4Q7SZ6vdEFhdNQL8hv18Vh9qepId6BykQAV6etFXP16Er
726u7ca74wzCQLbuErO+Is6dHlHdG9nJK3R1Ib8kbgOBXOUbZIFs9PtJDeHWcqvwCMUV58dE9ZT6
XmI4/ONMCDSouU5nM7MapflhCGqWSIlCzeDccgjkFP90AMvBjr6nvdCXIFpccdVyiZZzpYkchpnm
CfYxV7/tmVSGKeawlRttwrq34i2rCeeYGF9l7+skUHk+yCGj/RSBA0Y0Vnfox4ds1R64jdPHt4qs
Ehj4bVzHJyhfdX+sKui1/NCO5+xmlFv0ZUU+jjtrrrFU5oVn3RBiaczP2ZDJgWoA79Q+7QGIPkir
sYatzPU+9efZct8LfYA+nNicVoPEbkKaqO1EQkHaDcBrzHp57DMACfSmjWm3IGtc0yQcbHa4w3B3
ZkBPS6bRZG1tgLTX+pGZbHpbznWZb3EKR+at0qV6cfTW0Q+RrsZ7z4vip9Cd7c9FWXDYGcqu0zcc
EMJDZiC1QqsZotqJp6z2gIQpSRqnY8omsB1CezbzhP5iOxQYw33iVOqFfWcEtGPPSfmcRaE1BwlB
oXd2m65wGtjEDEALJn9B3bjF41S5MwsoRIpHpyyjb503IGCnVqOFZaM9e89mSrsjpJdqPma859EO
qNac7RfVD91RepnLHB/o79bu4Hn6+BWj9yLKYIlUrp5Ee3TZzrM3JTFalNHI8MC7cwjFkIRygM3W
wsSozuf91PXlycZtA8eX8c1jPSHt2BC4MJ6XTgo0cGBd0PyTCbfs5xB4BuNtR/vcdsvyB6TWCX9I
KmzjoJbQ9btOCZrAZYzSsZhbxtT0copktxKmww2o6PS6eO3YIQEPtXcjtvp7LKFzfZyHEKGw6eCT
SI0aUJRMUyxOsaaLE2p0iSEM51S+Nc3QbVYsFy/G2JnWxMzXZCdSZTWvmlcDarY7rnL/2DbLcCOL
QVObKKHo4P2YxdsY592FcHHvzYqtrNnFU8mUAHN6s5vrdoJuXhXI7YhZWd4iY9Bq0rYQDyDpGzH3
o+6xbxvRQD32KnuwAkfPUHRFoA6BkYcjdtki7k5xVX2PJGVFQGyNAzLR6RhGF9mrivL4RNAQ/PFl
rOSqK7bKN2vICcvV8Axc2QW7Advv7LxVsunExmuQsfiTEuinei+XGDGyAmTZtLgZqMy+sbogndvu
CqtzeYqcqfmSw8hUG1w6bvs4O2NISBMoh4bENCP6rqnItfeaIrTpuWiX7JaZfM5gQAq41wR4CkpD
Lc++zVjsj60dEQYT2qFJ/hjBX08zj7XEjKlbFlLJtQ+yEFa2be0h+xaSQYFyzlBxtOlclNCnapjW
ktOk9HGkjWBwpIQ7z45S+bGQE5avcfGyk94b05exnsWhdjOkJqlE6e3n/OCAL+cSnNiAkvE5AtGy
E5LFJSBpwXgPe33EmYmBdNzS5/LuJoRP8WFxhpUwmusMaDoyahwfHNicb6mYXEIbNfihS6tH91hy
+LU6Fx2A75C3Z1xtw4arlyvysUjYICsIT52LsEPmZP3uDeIuHAYSplmfNaMrExbZAQmwhUIb6OTE
6pWTSC8PjTAQb3i80DoDkmGOdwJw7nyCDOW9jFVNIJv7RjUpYW0Z1qqKiukYmT0ieQjxjJPAEQ7G
lLyUMiGOLWqrKKOJ5wAKHXo5PWso2wM5JO5TuaSreqIJ5/EUU39/HylE6c3YsXgqtSF6QuTaASCd
8uLTUldE2zHUxk4v+8XcAS2bimsZ2jh5B3RjCWIfMWVUt1HTX6BipWDVO6u+Hay2OaUhdsdd7ZQ1
qxju9/G4YAQmm6+Yi8OiFQAZK1ANDRRWc0IIZA12eWoXskB826k55Gtj00U+Mpi83UG80oqbdtCH
eOeigVj80e4GdajHBrgFxtgsPsykYpkgLaQsjnntLoUfFSNQVnph0D4jK4RHEJete6bk7ZND2nog
ZyH6uou/CLd/9eYCjQl6EEx3CXLvMxm4erfPoragsnHDiMlkbzpb7P4zHtkJPJ82mhXbOhYHtckM
owMupoxvNRNg6qIIpf6SWK25HZm6E+AVyyLyafAYTzomkXljL1AiGK6i4tgseC2Q3krQQFjUVLFz
LLSmGiYphFStywPreM2Iq1QCu0YwG3v8D/WFqG5i+GrS1PrMHYIJZr+is1mn92nTsyaKxigPomNj
PMApIY+OUyDXLGfhfu8T6cw8nvP0jVgWpKf8aqx8jhz7ZBvXczohuMHcujXipElQTkPXZOSmrZrq
3Bn77VgIPdy0Tmp+NcskfR0y+jL7DqgrsmXlldckD8HBTbWTmJtqMPNPKc0OMiQADGtB4iono2k0
CihlZk/ZSSoPukAsW5hLHRviXN8WDhpBt2k8hC9EEhEbmjFkLL2pKSmEyzY9gsRz9jrSJg9xcmb1
t5gs3NSXII2Q2clOowoZR6psK0GxyoShnoN51hBLkueTfSKRHHJj3OJrVHLCoKARhMC0FBsPeU8Z
deZpIjNJBoJSD38Z1Su5F1lzFxfKeYomvTs5iIYwr4whBz1bn8ZdJS1NDxSvNlCBFc5Ccab1covC
sAzWwOED8TOwHpWm1EtGe8LZOE6tBHI+6Ar7ysCt4wu+Vh5MZxXMIz6tCfDD7fo9HWkEnqRWdvo5
TZrO/O66/XwgAbFSQZon5ZuLPFDuVDgV31KeUt4UqRR7RemY9TYbmcJtJCRWnISVAVuzkw6TYqzV
y94heAk3Et8Tkvw4Aq0ylVO6K4VCUFaPfXXUwKguh8EptG98p1j8LKdMiW2uOftuyJL0TnM1zQ+c
YhUb+IJFzZA2b5mhiSm91RZvOIL59aDYNtFybiyXCb5qTG08aIMDvidPp+ohG2oCTtzRYoBvKX4P
YkK7sUUqJpdbkkklka+cu59BPDISVg1yVT7SoO4MCo8XjcjG1h+Y2ujgbgWOHEI6HL9s2DER5jXm
Amp0ofSNp7C4KJoH4CsYcz0TapfwmESS5Y9Wq9pwjkkE7K+c09nEa9sevJzEk80y9pR0MSDbglew
pGIxsN1NlOe2u+t6tpyWI53aOrkg6QecS/xoFdg2cUEk+nPuFkzrAYG6gZq7AS1c2MEymhutO3UJ
qWhHN2GBxMWiNz66+WTa9XXc7hT4RHS7Uy+swDAnFIVWYtL9ZSiG2MIxR6dBBp0th7SwO/QZEbI3
5HGl8WarKR4JehHOowtz9pLIfi7u9SJ2Q5K10okKr5oZ2AvD7QXCjoRdz6QtEt0yGrKfJPjDESE2
YCXZKUeysIne21AUFA7CbRoX5xVkXSH5VqShJLkWj0E196ib66GvbzCQq/lY12KMdsy8+OqSDmUu
TnPhIvVuYjLmWPSXwcckWsl9QXAGrrTIswO+0TB8dC0yFTmgVlbiE74ku51VL3V7q2wNunOepBHC
E0uxVm8Vd8XIRRCTESiCWHnQsi7zjk3qRDPaojSdD9bSY3vpU6k3QY7oatkDNXYLWmAgbuwWG/BT
M4RgzCtXzS+E2o1iB5V5PIZVif1cmyjo/GlMpq+LqLXDZMSsSHaUsieR6KbeZdYtl0gjlxRLj5WM
l2SxYzIsY4F9hEC1ztgmlB3TpRJGgZ6ldBTCZaNjBl25LMPbDhKVdqxdolIDMxua+1CfOoy17B7d
bamxg28sE+sVen8nRl7ORqZt6lQ40aHEg4b7P9O8Zgc/2RnWjEjn/7J3Jt15Gu3W/itnvXOy6CkG
Z/J0qO+s1hOWZMv0bdH/+u/Ceb9EIpa1wvhkkIETAw9QRdV9731twgGVmnw8XyYZSzMTMHzXEnS5
U4wh+wHf0zkvXX3SD0YwPxK1NsH2mF1l72y2WDi8AorFWyOgXojcx5BPDuUwsRdYXXEsyb4DR+U2
vX4y4ij5KiaHFdpghop9N0xZa7H11rWToZ0C0vhoF187oxGEmMLNetxaUKydHbT/BlO1ANhw5tqD
/q3IaghRcyZNjXi8gGw1aDPPgL9TQ7KwSKfeDgUfczyaiqsf+FoBJ+lgZrKjaMrgTmUFpmzNvKvx
jTWyZLgkoqEfNvUi9FTLDiFSZQLMU1Apfb2dMlXBojD6obNP8MhItha1HoBbIGBlr7H0PE4M/uou
jvv2nFoCgE9mkJ7YFdzdww6IT40nTeikNWKIxTFG0y16HnTZXoQsahmokHjxXFJOCzCL8L1kI12n
WO4hFNxrWcRe3deG4QzjLzY66BPO2WQqDVoWu/R/RMy8L1lji7takYMJWBjDGWanjubHJMr6C6e0
xhPk3cW9URAwjWg+9L+H5PZOR6U7KvpRyE6SL4q0wGflZeVcskKcIPh3UTZcAdxEzEybsEQGZMKz
2iaUQJh7JlE7zMuNvIhlEIKiwQXw4mjRjFZiZfZKwpTzojYV1I5JtlQtBoGXTeY2QK00pepyWlC4
CfdGaFlncUC796ix9Sk6hpKl3td8ch5IB5ztVU2f3EHUUL9DdR70i7LKKZF1IbmcOxXOtX08pT1J
hWUV2IDRqxgRfaDTQaZWhkVgMr/RJiTplSX2tgtA9ROyVJGfLQ32sEXNwp4ETm26srFXHJPElnw3
oEa4fBkU7YXpo61uWEOH9pH0R0fgGWABsaPOkPC+sx0L9xqc7mFDaWikskhPiNRnxR+27JqxglEh
U/cWTMx6TyojD9qcbOWrZGvIhtkV/NsZEY6fwl2v1A0BztjX3J5FFOL3Uu74kE8G21OpmEejChun
bElogtGYDpQTjXo8QAWj1kDtEYpJmekwGXsAluB5Iqd5zIxE6bYwNPP40Gmd+tISFR9vKGHSoSKR
qvoSQ4kSp7jXEbTrZoPVXYvTnjfWZSN5apM8fAiqFn6I0wQARNTAafCIGfOYxTHdnfBhypID7wJt
tqIkHsvPjeSSmOaBdUzR1OQSBFL3PV0ouXEAzd8q7MpsdlEd5eKvTHV4yHkfgosEpPUrGVwhnghV
xnP+ah7zyCqy4D0sXQSKZgHDYduaEyQupRqVglY6jCeqW53b7mluAxziMW6LFoH8EeHj7KfQXfvp
vuoaRHFJ3WopW+wKgViWOjV8kq54UqKYfAjb7/obaM/diE5msmvsuwJUjRMOw7HWZKQ2BJWdZUeJ
pI7HGSTzECyz8j4ADqMdux2TPjTqvHb32WQipMM5bZiHbmotcFxBE1KpdouEzAItHCOsY5KdOzOF
VrM+LQrwGfqcwk1+RcXGBZoEkVUKdGePl665VAs2xJqVumwNI212v08T4Du/hIwzTqGkcium2e+o
BNAzKPBmF2HZhpSiQmu6p5ZDH4ssj5S9vE9dQwXT8SjNikqDbocPrdt21taKSYXYNuxDyK6ec7E2
YzpbCmuqxjNkdiTboYQl9z1mwqKo5Jijh5EV6T2S1Mrrk7q64+5AYjWUNDwt6Rq5G6ebmlOH9BOx
IVLb8pgQ2Ml0RLS02zJLRbFDyg8ihR1fideixHGxUUq79um36MC4WVmoLC2mqp2TX0sq7znLZ3Y0
IhYDToGJ5ro2ZZqzpRnZtWdNEo2XSuT7hEikmiUPTPRdcQbIKxOemGzXPRo6NWNVEzQC4oQV1c1B
18rqiXpuwg5osi19F3R5hQiT12Xb06bqPKXS09sGAlx2ZBHxfRSixNEwD7TiKaGaaxJbqcpr26it
4jRO1eCce9+Q9YWa49K3CqMBi+P3/rZMQpX1SxDn1J+lb55Fox8Qz2sBlMT2Co1rT5UrnDYgxnkM
yMJhMVR65puHVJ0ZLFEQJDeAn0J2Ianon0PYa9Ymyn2H/PLe6O6HSCjYGif4HMNEN2hXNqJGQ12w
3R6pO/iw+DSHhAEyMeUuHuHebkpITe1Rw/vxtR5rje1QJ/P8vIlh5GwKd9K/6V0ZzibtXHyzk0q/
NTHE4Yqm1ouMVSfwgmGuJ4dgDI1XR9agEkf8vQ82PAAPIzClRNdXMKiUTjaSdsv6DdxgCCAASCGr
VkRF/SMyg+5l6HvqJH6E8YgYe2Jcsmoa6Y5ALjABUHB82GIp+//WTVN7X+QFVPNGocPlQd2JiOFz
cBC5wVSJo0yO1o3LzihmHm1teRWyU9YoB8ngmgL3dGO5Mg73eKXIFBnJyEKga6rsWCD4df6pCWfN
v4noT8gd1BG1/1EpeDVrHqUjnTvaLa61S0dakV4BP8k4VcYhDq91koeMi3YYuvFSxHHp3hR6nThn
Juy55quVuAZyaC2mukyXUl5pVpLh0jC10v5M4fSP1q7hqsgTbM0AOGfCQnvfwjazcrTZNA47w4/6
46HByKjiDtszyRkHrKXNJ836fygEkGKY+BQgWHFmlJ3vzwfsrCbhGY+3XYZM0LQTdia+tCOiWWJK
R2G3RTLSeD97w/+nu/2Pyf37WHa7fc5eiu/R81vd7fw3/pTdorv6A3mKrlOmstw3lhNN1f8wEPMh
zbJ+Sm7RRv3XcaKZfyBVMpHVuECDURP9Jbl1/3B5osQJGqpBD9xBlPAvJLc/fQh/9/IxWlACJvkP
xaaNaomLfP+euOBCp1YfWlrSFiyOKm13kE8hNA56dtANo76gTgZ7iObygQ88gfAiDe/f3KyrP8/2
P3mLzTJiGf+//1m4UH5eBMOCn2MRQ6KiQ35/ETnkqEaJB1wQcAx6g3AIItzi2twXIWXlbRml6k2P
MeZFz6d0hHKHGiLrRFawpMujO7A76SfDR5iziOHtjeFTplpoZ4WmI64yrYXaBTzEgGA46Y+K0oGB
qMQC72sJoJ4mWlhljwPo+yv6E6yxEYmk26TFaL2JJt/F+WDqNc0Pd+hJYNKoSh0ShX3wlsKtZT73
VhX8QDHnUEiOWRDBK8AT6Dm4BsOt2QzTIzv19oydTfuN2PV6BFVeNnCWDCMXlPhEdDPohZ4eaU0h
q3PDTwbWlY3hPpJKI85YS72iMiFdyBYhGDJeJOvazHo/2EcwzcPdpAb9gLJTKPZJnhQUuQCss1Rn
LSMuVLcDDuj2mgZZMBFDcKoFxGx5hTV0+UHJJ0gRkuVNRxFcobGesD3/jiJkDrJhp8tPItMo2usm
yUF7lmpGtXNbYpI2oa/MbOXBzastYJJUA7PAQmpLsmj/HaAM2sDOqZ4Co0ACoKf0nQ7AQ6D246Pp
+QbXSXuW+VnxyIqEDiuFeFLcLTlFXxsO6mySpMAv1Nc6RUYWrnO5IUBV4WkgPJnTM7UEZGRDeYFf
NyKHRlX+rFgZvUcMthJYR5/mBr9hMOlAR4qDlQK3JpE9jGm4WCB8XibZ0UOaNGoTRwmwj/IsNrSs
3MvSwbRUW7V5XFGJqa4kVTOMsuDc4MeQpHbp+O346kdGY3rDOKgPeR3RHBc4gs2dH/gq1lilyM6A
ZJlPfT119SbpOgAHZg3mRMDqJexE1+5zSb7EofaV+Bp8q/EN+5Z5MSrweneR0Wd31JbCZIs9XAUD
ZiOR2o2Do1xE0P9NGBS+TrffnKzqkNPP3ReRFnP/B90+ZbdBldjiGtLTzs8Gi9SptkKyZ5elSWAQ
ub5blp7TS0szVBDQMCjR1mw5KVUtHUMqHctb9H4MBpdURc+yQcV6egc5b0cTIOe9JmvrltlMmRsl
YQEzeXD0hBwNHeLfXsnNxrzFnRrorMJo1W/qlEI1XZI5uEd20mlPRZn38DPYWQSbRoG3scEckFy0
GcITNggTTU6bItrWTWmUbMNUjD9azLNnU2JXKVifhlKYmhdFcUxuTEeLAGmRcVCpI+LAx0LWbSpl
RDE+WoF1PehdMm7MIWNtSAVF1FxvYT2I0Kk27P3uWS4fWLe/Mok7ZKsN4b61yuY5VLov8VwkdtRj
S7gvJR0TqL6Teg7e7VtDpDpm7JbV9Hni1OynByXnL4u7YBx+OLaCzEWq4X6ws/pQz5YoGCgQ0yjA
WowpgLm7wM2+q+VAqBI5X9yg0YpOpkYe8pr6kDZuK+Y4nEPUb5ruLHaak8jXbotaYbmJi9BUt1zH
hrpaMteR2JuApKnVQxmWdBOiW9WVN5jxd4XV7Icwyc4oap8UZW8zJHybjei8jND6QvtBX2J4FGoF
BoJfIGjQWcUJGzEeXJeBUFb2lPNJskAoRMfJtfsTWhDmzsgNDWqQZd6KwGcdbhEjwSoQZtJMxHCo
k0BeexBq6+xzEyxEiG2d3vcp2+V0Z9XhddgpN2qBbxymGCw897oQPWaKCOt9l43uJh6Gr3WmvUax
KK+1An5OOFoPMkvOKzW9pEvebqq+SWYkF1QWWcKhzZPpNDfNy1x/tPr0ikQbEADjASe7+n0KftD3
o09k5iBMCnFSDQa9rBwVwmnotPK8TXn5Emrc95pbztCeC5f+pzIZ8Q61SwspoKyUjTs1yU5H/QMK
ZdhLcs+OibLztzU2fXzM8LtDoPlANC2ZnwRO/dwN4HDxhPzwfTjPmh9NT3OBcWubkb6HfWYAuiEt
W87Ziui2SdYMjJuMPFAqShS/u/GLxBC+S31xqwz6gXw+wwsiq/hiuMVGLxSqFv1+1OBAHiIdnYhR
/gBaDDfLHG/MEoIBvExQxD4vWF5Vm6o0kCoN46VUQFxCVNshALkuo+mBVGeQxvVeMK2cGYZ+r9nZ
F5gVXAgvshgomHRZYG01CDvP0xRd2GV8qZvkKofjN1F/1yiOQjM5d2Wz7fNy9KTvFmfCN4rmqI8b
tOmurB6VXjuN4WZy+8wjt/QvJSRaAmRo1b4AtyfdrKa1jHbqTslCj/o5ApVi/MoeFZg5yUJneTvh
LVC7+t7POlww5xqb14BdHO0Hi0qKao6keqU9yZSqslEU7aELqieXSqcjruGxE9lk2melEZzRaWAD
k+JoBMlbqDUJSRrSFPMJmiDBOuYEuZrcOsCHoG+n8BC7ObvoCB+hEip3VYJdzwkuxzaITybTfdQG
o/Iive5hdoE9OagJqE9ldKtrNWrq16Y09XxDsl9+FvvFXOKmLFgU3lA4hCwk4bml2me6UUCHUMu7
0IgnRDXAEWb6fhBNJGdFHVxw0tgFbZubyuzzgCtXauyI8jYvG2vu041sLIWf3ipGRy5o8Dgp7jFQ
5KdMB1faiRZTTYePsGATrNdQYi3finGn2q1+TW/tSnRZomyESv/4iIkVTBXKGKO+d+14i0yZrfmU
hPtaQ4Ku0xcFR4JaiP7oHNUV0z/q/fvRVsfjtpJHhu2Op50i71xyyGHAuDs50O/MkSuldJmu4FNa
4KamU4X/bEVUwWTJ2nRmqm1UeyAWjZDU0yzrcLzq1q3mxMCd7Ailo2liL3Wi76MTnLY1MCBjQpM2
tfmuN0Ww05noyNEiJSwk5F1HNJlsXFUqLbIX/VwfM75JFoSNbZ3RA6sC9symtLVv/MBLu86geRj6
xLfcussNgMxaKNihUnEbjRblKELRk6TwPXtKIi+x81MQVIA+pXY62MolyzHnQU/GV72vT+uq9b28
U879wBFXQ9EOR1U/nTH95leRVYLTpJmwAXt+KVKLELQ6pw3tbIWs76WiH6YQcyWsTfdMDZgbWIcS
fAnloZgbbmSU6wA+DxKc98bKf0iJWtx5VM3uDNMIi6IU1hYxHd0Q7IwEmEFb3kZ5f6zNLERqg3am
j8+xUiRXVpBdkbkR67u6BHhB4x5ilvodnd/eDL7ZDRxbdvME7ZzYRX2f8/naovY5Ihnw+2hRaG00
kKCuETDopxOZQUOs3fAxR1hbq6xmnDKXp2qpK9sMtIwk9fi5NQWKdsU6VhtrPK2ayTqRVEtHNdgr
Jl9zEmrvnFBYX0YpTZahhSzv06FqfPrrgwQSr1fxKxGCRkUtD/r3ARZFfN3XI6lDQ6b4IQHwccM3
OjEMjyYaS1mi5WltWJ3jjKBPlOrWLjLxFDtD9GSRFyG3oyrFZd30yg/YUXp3pKKvOJDe0DQbatU9
/TNdScxtLmNrOM5YMbLsIS0Uba0KlYJuB7BwsEdyehR5mT0Ke2AbQKf1iR5PfEAdmb7YDaRl0quG
u8qHEFSWbSo3vZ5OZ8iYs45IqNo8V0skVtukpLW1QexEr9Hoch3qjCrCBAC0Yz6jVp8Zb6lPHdye
bHjeAH2wAk3SZYmZuGPrjUZfHueFW6MdUGZ4F9maWIyVugn3sEhFeZ47OXTb3glRMfo1QoEZgVF9
Qblk1weHRk5wIIK1ejaHSf0Wq5yBz6sTPWiopnD6ChIP2WvAY87J97wcO7eGnFuDsaIUDOUnc0WZ
HhrBjnnWww1fylJ17zo0agSH+Uh+9MBI9NNRgBLd9EpGhbQzFH4Q1iZu50BP8ZgVLGXpJKDvRqpe
0IPbg83n7EUrqNoO5HtduclYskoG2oOBLlHEdUQjniWUX/RwlXyXmq+ijswZLJHyGdvIewcVhHe5
McLpwQSmVXqqr6F0y8t6jr0J22uUGACTEdbw7G2HztFu0jMqdlqJzH07xUizdlE4KF/q1HjxUaZT
BnXdXduDJBKZgnLAUdqrFGzAd0Y6HnpaeUC+aDAH9CxrEb+0aN7ktspswvTGIHudqDLP4tahbS/Y
k9jMVBnRqvTPUTJsXa0HF28mmhIfVU0OwhjBNuV4KNdELLaBOV4YrY9pvs9B5xyQe5naPmMx/FK5
FjqTpB5j5bKMjfQ+1ylZoQboCAnMs8ZHftBItLiGjahlIxrbzY58zfafMtp8m4kkBVIYJgG2IjFZ
Ym97UDs1FcYqeknCSI+oMoNX26Z5YgCb7ucAEJJTrce+tWns+bFbWPtEb7tzmXY5kuYAK9WmRymj
HKSviWhvxG07PVpqYn0hsw9yTpqjbt1WnQE22A2RYyJVqIaKcJFIv6XhG36p4rk1N/TWU1iidaUg
VvwE3/pqwJ6xrV6rSETqTB3yv9ZGNzK2taD+gYQGeANqru4r3B8suo5qpU/MUDHtYLY3yLNT1eRb
Fg6sTjpK79+6tPBfcUcw19ZGz7xHwiTstwoaRb6rldrNQRVUsE2zPgiw3KPbeYa7NN66Df1fEnjI
VmPrmlj5FQ1rNsHTAISTVnV0XYsOCDNbLei1jpSSwm5jV/f0Cur+IJw4eQ5qappwWzv31IJkNqAA
7nAVtpOtPnH+iXZT37CA/X39ZrbwvS2V4AqyTFyplDeFAQpl4UbSorZDjT7II5W8n5MYdeqseG23
K85CDPvs8jJNsTTHVNOA56KS8gi0s3ZA4PsUuORq/+uT2PyjmzanwPuz+CkB66k2jnJ5FA85S3xK
Lg9CxsnJ788y+8IWN4yNIcvhn54mzZ2LxW8scw1Z4KODfOOIRj+7o6yxLhFp98d2C4f196f6R21t
BpAYWMQc3JeWTf35/blgvpVqXuGZ0Vit9puKHsV3Ne5HMmbssvmimIpPeJ5T2HfhOLc5Bvas342Y
Xv2mYF0CtMlxB+2TN+a9ocuhqMYzpOQJhMBhSbe0T09xA53NieQRQ+NFEH+Q0s/Cqf9ttINXzWDN
mykV5da/SrJXv6gy/vKkgneHsipe8aVNUG8zrbRaJEIl+IGDGZTTOfib7oQA0hBqsNSvaylgLhYN
Nj4yUTcuoZ6nlM/1S8NInRNhzgGFDpK/1Cmo7OH/VuepGN2OMD4z1P/iFXFh2kMJoIxv2WLxihg6
ia9J00p4grqPXhxBgs/vmjvUwb9/57Fz2aqNHQJb4ZI51EeNaCE4887zv+wsDTkDzbT4k0f+z0nC
QkeGNd8Rjq4CXHj/Hsa9oukok8ujoDaUAwvTYecIvtq/f8jv2x7zi2VRrmVHNvOEwBnNt/XNyFKM
xCprlKyEgxNWKd22jahyWO3VZEbmXcSW/JZ2yXD5+7P+4rcZlHNmiQH+X0NfjLGUBXjWQDk7mmxK
JWo981Ij2oqfvMG/Og3Rja5t0TAwIFa8/3HFKNx2SNT8KAqzCKJaDtPMGpKz3/+YX9xCE2+pagsT
p6f9s2Pw9hYmeiicTpdHQK57nGvZeEueXIccw2X/5SMJUBX/38+IoCM0DK22weBjTnj/01xRFSxW
R0lqAP3Qmu3oJgSDiqnLbD4xMP5zGmAihFbi4p8FZ20vOmMk8/nUBOb6QqoUr+S+U9NFgwofR5ou
eeF2i1bMwGV4GAkfGT4ZbPMPeT/1MwvTl6Ptwnwm1MULOuBVHi3J2cGJofzyA+Ke+pr+rdH45bmL
0Tv8ZEj8cyaBqABWxTZdbNrwFd7fWouVjm5FQwfCM9e9vCrcA1byEgkLwpqfr87/9f/+Qxf1zSja
PTfP//OakxY1Xjxnr//7n+N80f37+f//2f5znT9gIMyfXzy9NggGHsCf0Z+2+GP+EoGdsVyafKpB
j+m//T/D+sPi/tuqY5m8K9b8n+SfwDn7DzAn/CHTKEpsRBL/irnzfk5R9J8fYlpAi1EgCSQqksi1
j8iLdK1L2X2yxPn1cfWlN9jVo46UwMHZN1aYQhmbxvEh1O3hE2f2R4efB/ebySl2lGSE0ePsMbzV
9U1v08xC4T0VP948vl8sFt4P0/9/WyjsvT++m02JaBPf3rs6vaXrkhhHdUNdzdI29AuBtJsGJYXD
70/20Y+ZL+LNj5HMwXEf5DbcAkMYVNAMNgQFOddff3/89zP63z9mMddgRlDL2B1tEldL81zTejP7
0gM2tolza/LBg5CNtgoJbnnz+xN+9IPmP3/zg0qhlp0zn7BLXWc4KRAb47OR5NF/Moe/b87+/YsW
H1oRTb2K88ja94l0+hN7JGgGHY/UyTFMwlg/19qEwn4lK3LnkMSYyLPUPOzqo9//wEXb/O8L0Be/
0MlkYsnR2rdUa2lk6oKCjfajRL5HC6Oi3oBpDVXpWdEHWrJnXVVgO1ICNKeffKY/usdMDG/vcRqM
WYdPlFuAbGBr1MUPx+qjT37fRwdfzAoFI7UXY2PhvpDUBQsU437Xxv9qufTXzROLL1Eq4siWyLL2
iRFFryr937NciZJ/t1H8+/CLuaFQesqjKFj3Kfr+e62vgOv5k7Nu5hGLmaFO+7gsdTLTie/FmqAO
SlcjrkEt+OdHFOxc8Fr8Yur54N4vV/z6EGhiTGNmg8Jssc/aNpVctvKpu/v9y/vRCRbTgR6PCnEn
Jb6RYnTsKxkhALrPmkb5ZO786Pjzn78Z/ZK2ndoPFvE7sMD2tLIV6tTY/epPbtD7Bc3fz3cx+BFs
mnMKro+4DOPYoa+1ssPXRRtrV0Wh+d/FzIfP4aPTLIY4AlCfJF3F8ZqmJaM6t4tcneNI04GU6Yb8
lXVPYzGOqwJSN9J+4ZV6Mt1SbguBtNvu7e+P/tGPWAzkPhmE1rPs8HSFyFDwVo5BHMBYVA8Jaunh
kyfywRNfon9CEZD+6JTCq1NspUo2qeRgakSv/f5HfHT45YD2o1Hl5the61QkepBpYz7ZU1Hu1x1+
MaLbDhMvGyGwJClPoElhRJmtAu1i3eEXX3fEEflIApigmQA7fZ+CUgPvTWF5WnmC+dm/GW+wLKzK
xRDjuVpW5celZuX9nqr81F+t+wWLAe3ooyE1ZbBnUn107wgpMeMGpGT8/vDzjfh7S/TXeF5CjDK3
6624Dch4T2Xl3zhZVrX3RjW56kmj4Ei6JqzbsI9/f7KP3iX9/c2ibMK+H3OAVxomxlKssoO7QeKA
kmzdCRbjeYjGyiau2vESGZTmscz0DnY/CpTPvs3zW/+r27UY0jhnAzXreZ8wBgNmiQPDca4yZers
k6ABWL6n/zHmj2kmjK9tHvT5J3fuozXPvH95+56lQ+ATD9Iz76YiLU9CRSJbxyEOq24vaBGZxBcg
T+4wXNiA1ZNhCpydbWK7/dKp9CXW3WB7MRuMvq04IlF8L6NTsjOi3vGEk34GdlzgAf96G5f1KYs2
UwQCwPUMdaqL/aT5XbO3/GlKseYYzngZyKz4USpmD7mE4GHrYqASRHI0Ran4USSoPz8ZFx+8qkv4
oiCsEVd3RPOeXi2yhsl9pYlEwXHVi2ovpo20NmwNcbTj1XMoYUAnNkVKJILv6w6/mDRarSZJgXgO
LygH8WTxKb0gBydbN2fbizVAZQS0DhXH9ayUnQx9Q3KDNi0aSfnJW/bBKANo++5ll1E1Wjpmbgq7
PVlYAi+b+jKUGiMOQzeCkRxgEZ7tySaltySkRl/5WBbzh9HnKS9RTQi18LHSlZWOXGhsTWXl52JZ
95oI/qvwOzv7trK0vU3S7m4icWq36rEvEW2276o5erzJk23QeBgm4Y3XZfzJHPTBkLAWY58iZYjy
qJq8GGATPnotBr1d6OteqmUBnF1PIdBCTZ7OvhEIvvaQw1pd91ytxTJAs8vcHFIoK4EzNuct4kbW
ApjaPkP5f3RrFsM5jNumxHs2AejP3GOd0JadbwjTW/dYF6PZKDs62glHp+1rbnuIJ6gx8N2uO/pi
NItcnwSiX669Qa2QGG23sRNUBeuOvhjKMWZRtffl5FVahArIRfrUgWY4/P7o8/39xed4qQ/PYS1N
k6b0Xq9Yr2w7k+5gNkmZe03v2Ct/weKTb+CYz/FV957BwL0hsgUqj1kk67bjy8Jwk7MU6ifkBLAQ
7GNwai0WJIBBv78/H7yXM0/87aoBmx7qwyluvQC13ClJmghUSW9fd/DF0p0PtZ8kGkHEVQEzCP8+
kSy4A5Nwt+74i0Fr+QHCkIkyD+wvlFuYAc8I6U7XDSpzMWSpjyqd1sYoudugl18MSFfppVULZN7r
Ln8xahMtAl4A7oAlYTuhC7KeRnfMP3nxP3qwi0GL9C8BSkMiT5XSCzJAQ20qFy/kukvX3782Rhmb
OgbxjjuvPNU66zsEiv7Kx7r4xiblVOPDAKD489JNvdI3Fv2elZe+HK2W8GmZad3e7WcfxHx0MrpX
Hn3Z/EvUrsSnytEJSSNPRECzQcfw77q0f61+l4Dx0IRYB5ybo5s6WhgzJVk1WFnZMhajFbxgCsaM
g7to7j3iT1EWJvawbm2wbB1ipXP8dEy6vQWpCwRBh6699Jt1nyhjMVYzIs/ywlDbfd5N+YbYp9c2
JoN+1ctuLMapnGq4eGHf7rMkJBLRtJ6UTn6GGf9gnBqLcUp0am2ModLsnUrNkdFGz7IFBrbuyhfD
tJLuQH+7BWdjo+C1Y8KD2lp3Vh59MU4dI1aCSHG5dLfVziXtkSvfCdJ1LSpjMU6HFk21yZG9SasL
1PI5pNud0ihCrntn9MWGGb0pPMcy6PCxZuCFFKOEedDrzbdV936Z2aRFvl4XQ8aX1ZfpiYuKeIeo
b9yvO/pisLa1j8x9tFqvcY2vMACvpWlcrzv04qs6SERFYJ0aLwqVC6bHp1F3VtYK9cU4dQHIgop0
Gi/uCS1vQwJ4EoSl6y58MU5zuJS1K9rWU6Im2qaxc+bolbruZV+KR2gLg2sehLLP0+F7NGoPupV9
Ekf1wRSgL0apIJBU4Xs9ehxWNhuC60ICmaQRrJt6l2kmXWC1YQJ41pvj1h7NhnmAyOlJW7fSWHqY
2yrV1dQvWi8r6mlXDM5LGJWfKYY+uDfaYpDCCa6cLiKnxIIDu82ykktPPuu8fnTwxeLXzTHqlErW
eEXduOdCBtp5qvjlw6rXcame0xu9qfEg8jqGkH+MrH9ESbXukf5ElL8pKk9gZmM/TFqvtjrUy2J4
Sitxte66F2PU7E2QTAbHVmIJsmo8t0x5vu7QixFa9L4fNEaAKhe0AXHuPkQndWV9YCmh1LQSCI+i
K3tbdS+z0XkSkIPXTS0/5Ztv7vdMF2c2556kYX5dBMXBz8J1M/nPSuebQ5tlPxoDBfw9kaBHda+f
mta6L+hSIoZCtCH2gL2dnQVnAKG8vPbXtVnVxbCM0mYI25aLLrO7qWtxUt6vekPUxZBM3bgup4SH
iEn2pR7cazHZ6+YpdfnJJOF9GHu78UYZa7fT2Ohe3Bpyt+7CF19NcLdIkclr9TB35xs9T46gXz+u
O/ZiRCbgNwg5Bo1uRaxuFdV+Jp5n5YdNXYxJXuyqSlU+yWFkDxtLmsrOdWEirbt04/1GEUqe05hW
p+wr+0sNuYYq9roDLz6a2A0qE6xz47UY26ARyBLvg3277uCLlS08lWAcc1/utbBEgEhvvzLiZuWb
sljY1m2rEj/CwXGGXRlt+S0yCTtcc+HaP3RdpjWqlXDJScuMK4tjwzlfe+zF0NT6CGXtoFE21g31
rBV4Iys4n6vuCjyN9y8KMtIuZT3Li2JNNjir+A6D+KoF1j+E/IPbmn3iMvIHMrnjrWr6drHTWQFF
q6YW1ILvLx7+kOnTq2m8wCyflb57oPlwt+6JLoZnB/Cntg3uS9sGgFZb8r0xXjmr1hGauxiegJ6I
rncHLnwYrtpCPRm6at0I1RBAvistxhnsDic0pCcS4zxFcLjH/qCvvOOLEdoGNZrLtms8tSQdQEmJ
jg5XLVLQ4r6/7tpS8jEwMumBiiFlNdPqrWbGP1Y9zqW4aqSjIHE+SdQMOGPkcBI51pd1h16Mz4EI
iUToSu2NWtrjinQASGRA4dYdfTE+C6vP3Q6tkEcLCe7rVFw4hvxMYzC/zP+s0v8MkX5bhW5LXSah
1tdegdYm3ci2Vk6VTh1v1l37Ynj2CqwakB880W78LlnBDVK8rDv0Yng2fHjCEm8oduHgZijLYzXL
1r2HYjE2O18k4MHN2pu6Ktx3faBDWs+/rbvuxeDEdO7Lekik5+KWSbAZAlD5ZNk539VfPczF0OwV
6sFd6dRemHWwzmrHjs8ru8QLGuvtuF13/YtBaiU5+Vm4pb00Mr6mofmglMntqkMv5VIDisfUJpuG
8d/Jo06CjtA6c12rjhCp97NLgA0+qvHVeKheH/CKQhRQyvt1V74Yo+FQlUlNvIJn6ZHZ7yejHU1Q
sCnu4nUnsN9fvBkGAQ7dlFdyUK7BvN1G1bq9uOYsxmgaWRUbZg7tj+51o0aXPuy1dVe9GKMgZvys
mkk3hp/pniL0hliwPlql9MVB8P6eQOADZweb3vPVadyMdeXhwFynTtOcxTDNBl9pBhnWoAZKdaN2
zqHqg3XVYULU3l95U5ttC7SU+zKqp92on6bWsHIMLYYniQZpG1dB7TlYZyBLjKduHa3rm/Gdf3/d
Lm8JUL6k9rSiu8IMeVarzbrrXqqX6ojuhN0rlSdt8RBp9XWaVKs2cdpSueQPZpYEZVx7WFeh8iNC
31RjJtbNh0s1UmPElRIXbkXfJqy2tZ5ct4p7t2r8LKVIqso+K7fUCjaNkZH8QqFi36qKvfLGLIZn
HLuo0uKRcUNsxFa0tv3/ODu3ZT1VrWtfkVWIinKqvruxTTKyP7GSzEQUUFQU5er/NtZ/suI3s1Ll
aWpOXwcCvdNpvT3vVEP8wS+6W55Lm7AKWrvhAvQNfE+n+AmR9NjtebiXIc0BfLaTtcd06XlMJPba
DVTcPOPL3zrvXgfhX4Ip261RaIEJB4AOYw/HaHjvo3h2qcDVO3aPEO7lRpucASXUlbkABSJhg+eM
/jXz1B08NO4FR6EGStjxwFxGsU2lrhmQWpNIjp0C9oIjUL7WjCzEXGbFYBbOIGJH4+LB/XEvOLJg
oqIK35kLwA41LII9ld8kyFN1fmhd7TVHazPCEWDF2MC2os8bqz+sKjwW85J9OKW900E6Y9xh23jd
JjKdnerF9dib75bsEi3RZhT8NeBd6j8BXVUDE5cZeXBgdms2wj6Z0A2flXfVMJ3TOYti2Bn1bDj4
A7uwiss42XdmwchHk7uNY/ZBDOpYbT7cS45SqeFgaEd4xMT2pamnt07al2PjvgurNVhDkVL1cEk7
/rXrXQjkY/w3be0ftpq90GhAyTwLZm0u0dhmX1NcKlxnqZdjU2YvNLIkWDcfJf0FK5XnDNKXPNiC
v0GW//Tuu8x3hLG6NQpPT5ZtzpPQ3Mnubyqm9HV0/2UPjndZ74Cu3AQMif6yMKDlYFL5arIOa6BV
AovEa3mFa7B7mfWkbtEUBexihRiS92hxS4c3MU+m8YWnml0l7iX7ayu7mMHDqUExvl6HjLjcx0BJ
fXADhY8VAWpDfuuFgM0gQ2JJyzBBrf0Eqs0KHlGIKlnBcEu9wogryNoLTUF/AFADXhFFSFBN+BxA
2budw6id0jJK4ctVONVYD1N6DlIDUdTPZ03p6stp0VH3dYUXQ/UGzmlB+30Kk2GA6Tfly2Vc8feW
BhZOp5bANKXo4EwrgdhL6/lahyCSPbCsQ18YGTx9oRmcEBfKxhsMp0Z/gW9Otp2dVktcLsBgJKcl
dTFK2Eos8PiCVX6PfJbzrcjgCpfmum/G8N51MJa5qSi08cVjtF2RgNtx84BcPY3wkInLmLzCctpq
rPyLCts+PZaF7NVeeo1nJueov7AEtt3YPGF3HvFj+82erh7F1YZEUpmLYPpnFcuXKm0Ovvdur1xw
E7MqeMtdEhiSTVzdVUl4rDgY73ZJ8IKjLUQF6YL+YVAKAthCcQUu4KG9LN5lNqDARUzi0u5Sw6YR
JrbDL9aO7489e7dPtmhvXbqUgGO6zeYJ3WDNFYby+thWttd4CdaQuYNP5KUGQekhRv4K5f9svxx6
973Ga9T1sixm6S+gpcwfx2zwKOZ32d+cx/+wU+5VXkPXWLSJ8B5OeOBKJLR9AI/3WKcZfGN+P5kR
LGEYSMBYfusNuLc9cSBID2D/FcfGZpfVhF0DIHCEGclqnawnOsExMk8DoCTLYz/wOmr/dRkLKjbQ
mML2F1xU/XImvkuC6VhHR7hXeoGZPC4wFOovgnDoyCxMjFUR8Zb+Ovbuu+W6JIOPlpmaC3CMIF2k
/RDhjj2Db86xFftqdvDfg+NAcw3JWiNBICE85VLXnoBfOpgg7PVeBqxMwBMQwnFHA/bBHILcEzhy
OTQ4e7GXI2iVBnG3R1etUncsWhIYwA0jvC+PPT/7fWymtqshZILnZ9LN6Z3oIvIVZ9rtWCl4T7hP
VyAd9IR8FaWs9VbF1XxJiU2PTXq6W7U0AmGweY1ObQOq4uSGOp8tAIXHRma/ZsdwnVecky/B1kU/
BdTmP72e9THlJ1zgfx/4BICyVrTSwMw6XYKbBKatIJVzyV/uDv/QVxfuhV/oba0qprLu4lUYje+N
bJa+qIBcM6Wb+uA9Gs6egoCrtkQWB1u3muMwehZBkvQHv/5uYaMpmJG5Rf7ptkFkr577NfwgRAcX
xmOfaLewGYk8ziyvO1Nlw+peN7BgvWwDSLYHV8cuHnsyj2ivpd0FVj+NBDu6dfArB5b6YIK1l4mx
yeuxo/iBbaaQLfv5E9T7Pw6NTrhb2srC3JTPvruYEfbSax398jY5+uK7g0s9+BBej/CyRW57Bv8X
NmfTsRLAXiOmgwAEATiIXGy8wCkyiHHV4Py7Y4OyW9VWqLEO3dJdqnkEfvHValQnzcFQGe4WtUub
vuvwRS8NKNbf4bkHE/0A4ebYu0e/bxlTG3d93IX6glzrCbSlezXUf/FyeX3Bfzkq7nVigJgOMcCH
3WUCgeIuVKDq1U3vjgWxvVTMAYeTgQyrL5HM+jpvs2y4g785fPuPDcxumcZ87cGpIvoC0FFbDDy7
yjjcjsWBvWRsNF1dV7zpwEMU7mEawTpIbbu8/d+v/jrv/mXg97oxONNviwsR35WPB6T8ZKr5SZGw
708Mp7ruWI6115DBzrLKYPLXX8gcWZOLxLavS4vw/lgsJrtYrINmgi1og7mZ0JfZknd1WB2b9ntP
MzhZ2IyMeHdU15KyGVHK93PYHfy8uyULN/UskFAFnkIY4r5btsC8dCI51s0Ukt2SBYw3nAmd1Ose
nL0FKgRYtCbJDg76LsAaVBdIpTuFy3BUJYAwfRvEdXNwYHbBdd5st81bo6AQgIVTgebD4YtXHGiW
/z3z/7Dl7C3CYEhTVaD8qosf0++oHT3qVHw68miyV5PFC8FtNToE0bTaV20OItjy00UwXj72+F1g
bXB860T1Ouwmq1BwnDK4byfzoelO9oKynrbz6ke8fFULlJ1COP/CUuVYhILZ4+8xhDPgpJMJ9bfQ
2XAruwZ6hKLtunY5VHwhe0lZtrjKILNVl1CwrcxqQt706Od7d2zod6t1Yw0qXG4Iyjqs1/6uJSF5
ohS+q395+/80Xv3f/ZjshWUMaKMV6AFMHTYn+nkIw26+NkDwjmccxGZwgHnMAOtM1No/BGCt+weT
toP+QkMgIGdgTW9pHGwJoBzVDHeFLZDyWXfJSsFrHbam8LWo/Pe+2pr53IF+CHfypF1/RDqO7xfT
2rutEcs5qoAp4h4eGCInuon9exGiv+WtfPWpeN/B5H0qcWADNZ7oEabNBMrPp9YI8ADxX0/NY0Sr
fjmUSJK9IA66RpAV0JB8qquwfVq45A/AYoOmfOyb7jaaPpBJj+qovNCV/GR0eMvD+s2xR+8SA5w1
N5ifO3mJPHS2isY3GPf/zUjjdcn8y1TZS+LmOdC1n1Z5GQy8Om4j8M2u5BtUD2A+LLy+Mc6UOFRd
I9luzwkHDorYksgLaNvsFEunzq88ow+HxmnvPia2asYZMZKXpY9FGVT+k23p38bp31McsnceC0nd
zMCxygtTc/MCVXX8nIl6/ba2YXD93+//p594/ff/Kn+Riqc1NYM8TcAssxJk3nFoAK9Asf3WOHS0
/eVQ/adPvtt+IE8A9Iup+lQ3Vsoz7HFDqMMCdWo0KJMFFN3HqkqwJf/9L6oFaicVKFUX1gFTIWP2
CRvRwQCW0d8fHsBwBIWATl5CXMfZyJ1tFP5lg/7Tl9gt5hS4uMyjB7eU9ZDaG1dTcu4zjnt/Vi+K
/EWq9++5A8l26zrBs1nTpAFsOmAkiF73+jMf0mOtrWQvpJvAx2ka2MBf0jSxZ2iusxy+xMcOK2Qv
pFsalCKjORSXJs7is1k2XWa8OXSOI3sTcsIMUBepqspwae5IBTJdz46NebrLHLaIKBgL49Hexydg
LM66oYfOhzCl/X0+bnBdawAKqUrZ0Ps0Ce6BXz4WXNLdioWsEIPEmqo0rRvu2mmylyCJXv73tvOH
abiX0FVJKpYtCjDZwxpIbgO0ycZVfD729N0qJVyOVUKC5gIne3MP1eunod6OmcOSvYauZmkdLHRu
Lmqj6jxz211B+zomRSX/uZH+r/0YdFzcp+ixuTQAsJdGZA9BOk6nQ+Oyl9GtLRnmKep5aQHgWM+U
ug9mlPJYURE+5b9PRqB+7aDijpfdMjxJ1V/asT8WxPdSug2A8Rq4MsCvLYzju7kjhVfJX3beP0zG
vZIOvFLr0eGHRTQtfQ7VWGEAVDq2jPZSOgDmtmmxpkHXkt6Krjb9AERPx48J0gjbLVO4wKPnQiYc
jVa9p68gofG+X2VzrA8S1uy/f9SZdVWXDhEHFsXjzhbsvr+Jof5T2/uXNHCvpYuZRytGV4tLuIFw
dk8anaDBqIZx6Hs4JfWXJuHA1KXDopMTQ3XNFYOVyQI7TsO28wAS1HDyJqzpN50mdLlUGdgVhyrw
4Cv8/mevwQAsB7Wvx6XR1rcGJI/5JCY5deWxtbgLxF3TWJaFIi3XUTBsUFs7d4WA7X907Oyx1+GN
Vs5+qcx8mnthTjqLXWl4fKjSTPYyPKRsSWQiPZ/CV98vgHPRqR2nh/TV8H78fexNusRTZfHwZYZ3
s5riIe8VPabxI3sNXixmdMPP3XyibWiKCJTxHBWJ74e+6l6E10uQBUhUWaCEACvIggANXGtMjsW1
ZLfWa2hNSRxE9gQir8t7OdYgnkT247F336302BkDLMNgTwHHrUcsPbjEW3JwYOjv37QZXQgMvbIn
eFTSN51e5XdGfHosDdoL8Hwi3GDnBcDRjqkCztVwhImrY64nJNktVcVt5KMsmU5Nuo7npLLwFw/k
sTt2shfhRY5GXkk7nSKnBRRX9j3aq9dj0WevwZvdAMusdJtOWxr6XBI5Fqk8mKvEu3WayJkF0YBR
9xp2Lc5uv8gojvUSkr0EL/BGA6wXgXGJ7pmSOyEK7MfHLu/JXvvl0QZRNQsSq9TQ75OOXrSgx9qr
yV76JTRKyr2J51NDRgJsE61OVQUZ3f9epX84Jsa7VapCOVDZR9mZVSpZ3ohZN/q8MarGczwaRMH/
/TN/yIn2SjBArEE1avFHJDQLyoUmddGt8zElGNkrwYyoUmsZnl7XHbBzkIEV4ML+c+zVd8tVttgO
oGccTwbILLD3hrYEPe5Y4NsrwbiJidVJMp4WOS9nLTKaw8DYH4t8eyXYpiPG/OjGkxVencHm/eDD
Njn2Sfc6MC907MHqHU4GtOxCq7UtIEk9JvsneyFYl26pBW7enAINim3rTZdHBri+Q9907/ZVxTF4
zi0zp8YOovCJVkUGm/xjudje7msON5Scxzo7t23n33twvD+2pPubb/0fltJeBVZFzoUzxMqnZAzR
j/KacBga/q1G+Ken7wIrCDcoV2+cn+MApfMl+NGr7v2xQd/lwDKkIaCrQ3qGz1el8sVDnWjFOn0+
9vjdOg1VH/WejPycGN1BgNuuTDywUHXZsbW6V4CZKZuRxRt+5lOYt5zeKXIwE9tbfcGIa7AbxaN1
jPD3qofojgkSyV75BRhEU4l04Gf/an0kXRgXscjcsYRgr/xqiRLWb31cwoXr2o3mDWHH3ATJ3ukL
eRPSJK3jkkH+0HbBQ9w1bw9Nlf8j+YKNkBijLi4pAyzwEhuFvmsBivGHY8/fBdXOhEOr5j49x324
wkI9nuK711a9v/kJvmZE/3LS3ft9NYE0AO1W7KxNMF1ttSz6aUpJXZ/Qp5pWtxrsavFoffX3w/X/
J0b924/ulm+60apb2kHh2Lq6bi1C1ShqTlJi1amzqFap8qHXwNXkXTQgtq/tNnbprVeGCX3GwbqV
OldeLttNVFtQfYsiB9ldRyBpBRet3bxzOZIcMzxIMAzN4zJVLmS3FdznQeajV6C/5kCuNYAkjjY1
SIR6hk+XJ3zo629mFHoOAbBOG32LwCKnfbnhQJ/W5TYsbizkFrXrCyzk3NIAygzED2y+t2adujzk
c8DinG+whpfX0EgG63uNmiUA5ugrUDNecEr77oOhGgeZNm2zX9po/DOgsq+AN8h9o3zGCMliWRxt
Ln6bV1CXJImm7luPom065+sYktDlScZq8aVrYsl/6HoG6AeNnL4fdQ63r3b7/CrSuxqvtxU0a1gX
Fs41E6jDKRonq5PHlQ09BRQg1qLKMNN4sTAH2nZJF5+Q+zBbGD83yew1+sKGfruCEtAVKTMLe2zJ
3GQlaQCVBmCWDcjCMp2VmYYBbr4ONTi70G+2vahLy3HeTwtUSNa6x5sN3ZjmAFmm6BsBbL6KU6SN
2EsYgMn4Wj1AmgDX4rKKh4HS5aw7+nWwmpVu82v6Y278Fp3N2CfyyY8gpn4UA03TJ/DwoujBVyKb
61J59KjEZ+7mEI4InqWzekSHRobvZZrG4OVq4jm46wSuxsjGNOm9vG4sWt33IdNNX4OCjmLwLUUH
En8frinMCEEgjkESqzNw2qdczapzAbpYPERbcNBJ52U+bfiWfX+jCQpp9MZkl4lcMsnPTIqu6Nnq
9IhqyhaAxYvMcgG0fJ7kyY3Yo55YX8/t+3WldZdhOvR0PrdRMq1FX4uYwiVWbKrEuUZkXzIbdf09
Xz0OfiIh8zrmzlgU83NAQlOKDMoCRRsVHBTe9m0os5GdYbAi1/uOuhBVbWLhreZxzWyXGr1bZJuY
hZKTwWSNqPk7VQF6ZsYljc1LmugwK0U1Je13nH0yhUWj434pQSnvpyc5k5q9hzxr0Od2S9EmxHvS
J3c+Cah8CIWT/p+mU/2Mjpkx6OOnAYtWnDojNnozOmyHTyLQGaHY3mTNkjzVMTdPxFoZfo/bqsq2
vKq5ri/OLUtyR8Ym7j+3jm1JAc97gm702kUgnQ59wtSPyrpagiQ9yOx7ErHBfEJ3uRcFbpcQu9Dn
0W+PUPVNGf7nPoh/9O24+JumZtveS0/CsDACK+kHKI8Lu9aS+ifLSX0GSzhrn7NxTtmJZEBEvxuk
WP0bhwYPGuAmGr4BWfnqRMxuk7Nd90vi5kbct2yItkvft6q6DJSH4/088JQWbRzF9EvGaMz/AXq7
ekILeXCHayT/A60tOm9dUpc1DIKCcm185u7AkFj8FeZB0WfFm5iXRqHT8W26CdU9hXXVhDfXN/N2
CgbRrle+jYRdUgb+5yfCKlm9EwOvTWE2G8ATsSUclGiuGUB+i5+S8XEi3pJbZJhRHwDuqPrnOeGp
OBMh+7S0a7tg73RJNooz9NPh+Djwhf1Q8AToigolQ/csVjJiKxH96k4s6S3AswS3Vcu9bGFwfK7q
2aC9JkiX+r3IJh7ftDGG5bYKRvZdCN6aou4mads868KKAHQUR+ttUnqypXWUBKWdOhrmoNs78yWy
HG9QJqQOYWe44i2aoJ7GvF2DqTt1r5Y8OQztvHwaHBrTTokZ3VdKNseAV6vBaiyAgmCPSJfqnxWW
cFq0SlBdMO2S/tM2gM8IgyMNPPyUR9L75uZArXfvN/DpRtBGB5uu2O+9cX2ftxZh2uWoeC/TDzcv
UfIRCI4RAUHCrYa/U3jK64c0dh5PCWe46Tx1juokR+9nl1wUD7k8LUsdqS2vQ5v5e7dONaoWKzBW
/EqqDTkiOtmEuE2grAW5H5smeGGJHGkpYjYH5USWkJfp5n37cSQ+aq+L9Y5fZt0HVTk4Wm0PEWA5
b0g4tc0LKkd0A3ZWKcvPcI2v7R2XOME8bSiJZedYNoh3tqqSATrvWKwPuiatLHo/hraIzZgG6FsY
p1fUO8EMCt9ZIjWaMbrY2jfNSlJ67XFl3D71cLprhnzZYgB04CueD27k4S2M+GSfk2kIum+0WTP1
wFQ0YY51QivxT6Qyj5mgYdk2nfo6a5Yz/rK1PSVaxtMHJhdR3U1100Y3NNEy9TiPFICvE7YjxUpw
maLqp4dVMjzNJ9Em16lv6hraZnRgYY6AN93eidZu5mpaHUEzTKEhJqfJgHqYL3br6At+M/u4hMKu
XxVM49GTzqno42KA/WJdBNifqmKtzPrSUmaja8YNel2SroNYVS9jFhSbmS2QciOw2GggWdKwwIVC
Jt7gdZPkeXVb3VyDjsa4OWoqGczvtfZ9dwfprvDIijq//kDUmDoJj1RCwrevNzURKSIxpP7REx7r
CTux36pb1uLTw2iWgW724LAhD8+gX0zjjVjB7XW1jCevkXsV8ASoMYzTlFuOVU7gV1f7uS6Gxm3b
24iviuegpmXsnMYa+1suI9eOz8SG2fDNj5OJ21zZZU1uWxyR9SnG7Bef22kFggZ/ZNRXzxLlMPcu
kxjEO09bcJu7aE7sFfE/MDUGl+rl5HyauhrJk+09PuZYL+fFyUB/SMPN6jcLxmy5G1rIQp/bpRFN
Ebeinz6vJqXJF03TLdM5HMJIZzBSkar/6eCZSt7AtT7m3/qYcfl1UIOkOF/BEDEqdEvb9KpTO23I
3wQ0LX0+BPOGUKhWhA9ke7CMZUGypOUEk4Z+g0YvDb7DVX6LC4Kg3t78PMj36Yz5fZLEKVY0q0fN
Vadd/Cmh0EUU0ZZVbYGzaJyCiNin84WC9cyWPFqJHp6MGARajkPYd54Nb1X/GGnjApUzdGB9a/vB
ruckbOLlOezICP9d3LPy93HWOXFeFEg5bwYqos/ZBMpLOcUVSgFZE1j2tHWmSs9kbB19xv1T1L1T
Mp38fdgC34sNM8bagCweQrXsImGiOj5WWnGzFlkc1282KF+CYmWNXt5N3g1oiEbfK3UFbAwrsL15
2JhnOaHGlAtdq+EUbeirVWe0qIWnrIo6AJhJRfElGqHCx3g2ryRXNr0mPxmklaIueLYktNTzQMI5
l37dPrWZgmtS7jW6Ft8bNLdFH+uJ9Q9jNyPjKkTdBkXYwhVuK7C7L3nqWGQ/0Rm2B9eaOYN4n64E
aXqEBl5j8y2KA3tr8Ark7dx3Ni1ASR9KuYm5u8gVS/1LAp79cqapVCHIJCMsz8K4ibIyUpAH51MU
+jNHMHI2H5OqnZ5mSKd4V2imU/Ugp2p7zrZXAKoffXQ/ZZkkpwwEmxVhFClHOfoY275TS1DfJOsS
+35WVbi868Y5LHBHMtCvm6rcUlROxFeka6BmSnTR9Ki05+PaiquwBsYaMfqqEWyjwnvLTd4DhsRK
OxJ6rZEPfHI6je5rWCnpnPF2mAoRUlbDs9XQvO/jlt1lrt7+idH90z5SLB198e3k+eMQ0PENcbB4
xREosg81y6hH7hTG45slMJDt2jUtGNrIH3Gfg2Ztk+oIbuRoQ37cxox+6F1QnyRtAZ/WerX3i1T8
uXZw0C8lpnGRrLMrqKiaaxzH/GFm9XZXh6v6utVL+8IjNRYNYW9VMuoPScs7ntfETJCdzErKIV9J
w92U18h2t/MGVN12ZQutP7JwNXe2Bcy8xHRmhfazX8/d2CZ3G+SL8QcXZOlLrVwEW3ZquzS4Vjpd
nMorzFyAweNNkH8aW232A1jbbMuXRq8ZpJzh4rayefUDuKlt9bBNycZwMyDrDsNEcY5por4ta7aE
wd0SxujGRlupI3ejCCv+NAXrZM8L+vzJR88UZQXf4sXez7FJ6q/IXPVwSiwN6NU0pokf2nVRgL3W
3aJyF4I6/zGaARZ/HqI5MifYNGwdLAkmJm59sHD1JRBgCbdFsjVJU5KpFTafkwapKLdz2hSjQo7i
8ioKokjlW7LNzY81S6LhYVn7xX8HlMohHRI2SzC7FdZWYvIWDUPtCS46Fb2MmWrat2uIs/+p7+JI
n22KfafEiaZOb8Or/O40pJpGz2iqaZN76GejsAz5mvBbiLap9VcDMbZ+niebGVJsvF7E3TRMEWE5
DEUyXI/6lqrtLY7GKcUpGJJNfz9NasK+ILrUhY9GY0m+SBxW3ReZSH6Le1yRRZN26ZdwimTwVeOC
FcfktU9AXEQRWhSYHUiW8mpesLtP47yWi67H7BNDT7/9mDns7Z+naeC0LZN0CBCvqi4JlhfmfLvW
eUBpGuXWVqMueBUp+jT5bN1+xWj3V/+MDbrZTlkLbOG7TYmVw3Ag6cc3YDwncj11C9xdL7wJaP+G
YZVhRyTROGTYnsSaolgoOrQ1X9uICHeNpJBEl7EfkQLkijFWwwa+x/kDGV87FNtiXnMRYFyse9va
cazdhctajh/VFPTLuW8Dy2/TxOcEX8xzN5YDVevyVfIEvUhMSD59tU4Oy9nURAcFl3N43wx1xYoB
F+H2YWvbuMYnSRs0A06oshejWQYkpQODnczH2cc8Q4P0UD30NR0urlqzd0NEN4vsIPHePG9KqXwE
GzRHU1g9R+CLZW1/3lyWbEUNnOp889GEA5rgc5pP1vWBye1s3fQ2DV0qfi1Am2QnLwkRJXOvcTWv
JzAmrp7p5PsGUF7T5lEf8OoOOOaYxcWkfBsgH91IcFk9ZvAFET9M7yw2+/Yb940oEePj6rmn03hq
gsHPuFMNquCG/DayBUEdccqDzA5VAXul6EO0WOjPFidqc+PiNWJgtGwId9e+bwpEJKM/Jijhk3Mr
RGdLEySNOy0rGhlw6AvQX+dTETZPWesIDszNJp+gA59vqmpYhxVZzXc9QaHjkdPa0ttcWfU1Q7Li
njrppjs7pJ0SZbZta5Ek2DhQiqmrr7C9aJuy1tg7m3aUj9YSJHAePiTuptJMFMZv4JKg+4Ncm3SM
1ONgo0k9jtU83c/G9O03Oq6ZPPWZHN/j0BmddBChZwTvw7Lb5lMAydQau48JzEh+jpQRcMlhv9Fg
EiPPyJVL9TkCdXouBqT3fZHhYnMBGi9bUd3FvjkVwzCuhZpxYkRiY/haoONlq/NQYPIOm6SqMBDK
QKILfxH62PPOorxiA8/1XeqWRHxe3TL4Bx+vW/sBNh89fdCsmZupsNFimvs+g4wGFmrrWgJs3s9A
R8fPFAjDcunTtUXfeAVUb4c4n74NRYTDazXhaJQzoO/ufFsFK+SFg/KlxJVjUueVRRPRj6oDmuNG
JVLnvEJvfvaztyhCIGYh5weabyW4cfYW29tjkPHevuBygo4PDm3f6nl0QEY+xTPceIosG4171rg7
+h77LoDNTZ1Y8Un0NXqLpDVGQTal4/eactvkoLWK3EkgJXBiBjoPe99iPokGZ0RU5KaznOYtzLFH
rFWTe1TuklKmTAh1v7kUx8wc7TjhVyTYXVT0OIguz5upvXtLzBCkn101dPPzvDS8ucsEr3Vz0nMl
m9tSizUU2G9p8ks6ZJNf5VY7JNieG5gKy37wH1Bn1dAKLTiQ6zVfEcvH69pODiubDh9pJKIzSuLh
PXrREUiyBI7QeefYnH7AenDqxIUVMErJwm59cNncyS9O4wCbjyNqbI9hQFn3E9x4LkvZVyN9H1Cv
l6eN4FTyVPUAYr3NUICi/zl2z09miqLuV9JNPL2uYa1IEcfwFX5AIKsRrOs1oa6sWLpmpgBSCCrJ
wofQCrwsMIEhdwyGNuQeEyuVdzOLYgPCGVm7R25QjsqZiRxsoY0Yf5IkasQT9VUH+UVFZHeFP3dA
36A9LGV9AdiNdyhzd5s5A1PnxjMEPUYXKB4n8/fO6SkAB87b7BYonBo/E6UHpO4M+V0Zjty06LlD
nqmfZpRJZAEZuZ3mHJYTIb0njCbIoRMbdNcG18nLd0c3PuGvYpW9uLrJXDkmxsiTiqJsKCnAGxY0
+FFv4oykV/H7KobLFDRm6pWCBChUX7ai4etdZaE/LiCHr3lSouGcTLCPrjSu7XDj09d3bFkjj63Z
mviKfbLHpeSAEJaj3BTKHH1xvi0H3c3qHK9zOPxMm//H3Hl1yW1c+/6rePm9dIACCuGuYz8AnXty
5PAFa0gOkXPGp7+/pnSOxabEudLTtb1sU8NpNFLV3v+0VZoJSiTd7AzGepLVwHD6PMO2kkIEdK0/
5GyHpi+yxt1aspLztE91x3CeiMbNu4vTMzdVnHhsJqaf6JNRXis7zqZnwdm4wov0zij7zSm0l7p7
cJbBvOpPjcIxEGU6sccgCyRHZw7C8HrO9ZaarOkNSxvoyWjNbR9IWVGUa23uFp/jmSUbCdNs59pb
0w2i3vRkeFIX8poDmzOUo2wOrVv2zrWKkiFkR3SS5UsaAbp+TJKxTDdmaBZi5OpWRsHIWauJb02q
GrYG6dqm2lQs7fVbVJlqdLxOdwmlHW2zdx50YIiYKRfAnN0nl9TK9KkSfSluyhBc+3Y41eMYs2cn
k7491MS34g6qmmwf5cD7PCRmZWwam/rOWjMurq+PGJ1CNfoLUHlJQR83dmyvEId1znGsAMwvKCIc
6yLtTbO9L7IkbQ52aIzlXvTMn/4I6xJovlVMFt6FMhe9l9lyFBelRgjPrejbPv4gFsav+S4FQLGe
+9xpruK2Q8+fK80eHpYM5ZbvaC1YdmxkBUkaTSi6z47VVsGDMbaRLwti3JNhOYiFKcUN/VIZZfux
Co3Zo8xIACvsqet3c1m4xq4BTBy3WWot2hPgiVKHOIXw8Csth+dcY5vUGue0hy+08CfgQGzqRsre
N6w8ER7v3KVVtbMJpaJIAdhoOgrSehMLHVjbKkCyZy9jkpTjzfVUqVUT2crcdVPvLrvKnIRWkFwl
x94FuggZCVX2rp5cKL1p2yfVEh79Zodmn19oQID2JlNR796PIwj0KgudJMSEhe7mJi6KzDoGYVak
96PDhTnO0knbg9YzOeRy4LtKBjfPi7pJejsPD1PSuOkj9WwcDL7WW3Ncr5LSyUHnTKKoYs3veZkr
4RNxYM3VCrrDdtxNiurplNRqvxDUprW677rk/OXrHMS77fd2PjZc2M5OquZmarhoUEM8CcxulrY7
3xtcdjwkrorS5RGQOJg2A2/yxl0W+4JewRJHKQIXZsvSCOmSJ7bCkVstsaxqmyZ2rS6WrMRgqsu5
7F7GuHfx5qc9CQmbjnm8c+Tpo6VsqByJtkSrW2fwLfq39mM+mI68KXGXt3JzSrTUad0mxQxrp1nc
IfHdfBzT1Zw3p8FZXWtdqSYwi72JYXHc1UXVG6twmKviQrbEcYAEadBK5dzY/SYGq9Q90eq62EDF
dPEqc0KX6rqq28r2LCOPjdfJZlj2MVjCZLrDeW52QIxR0CxfjEIZ4acqLbVsrxk4uvYa4FZ9iTm6
6R4yknejx7JQ5nShm6Kdv861SqqLeQ5FC44xScenggEcB0brgZDjtkXTVHfmZa/l7eh3M/MR9w1f
IVn1i5SpjwTYgho0zZOKcHA2LgLOq2xgAOqjNqZhe9l0i14cbKZ7URdwhgGSbrebGYDd2mbyCTRD
GKtEOaJqyaSkEPPbgqc9X4O9p4ADLKSnbmY81SOuaAbDn4XQG14Wp25QhVfqdAXdiq489LRGudet
PWQCV3Vsx1/60/74xe5xiWOZVeG+Ll1KEY31Lrs3mkZ2vHuhyuvOq5wW8yidNPNw7EiLtZUhlUBF
YIR1cCUjuxs3LKNEvg1ZEQ9vXTJV00W52Ll6phiwzMlL6qQ/zLO9TM+OnVfDNbt2aOxayhUvJ9Oj
9ph5Ep4wwWoa2HPhaW4ojl370EYIqq/Ag3N8vaS8L3TwdUpzrpjPZ6ruFX9e7Xj4J+S4nqwqBZxo
6ugONlgPV8PA7Nm7BAEX+yKjBIiocwcncJ/sSnMR1BYasP2wLYKmLjsvxtZkeqUDXWr4UHxN/0a/
HIJR0Zdq3StN2RILz+ogjBNPscp2QCVZiajdI4u7GsPNhAuOGSjFZFrRC0bSuW+8fmRWR73NaTni
xB9rYpLHA/3wpPRVY0Qw1n9PGXQ+6cqazSIvizZba+6HxHywhr+n5D1PL1GZMYAN87lGfOfQ+sTq
b+r1z7NLSqLh3CC27Q2blUbH6g7aZcua+d4c7j9Jx9HOh1zRd8sO+Qvlt+AtqKMy7o75KEoC19qm
oruVQ0IGue3W8mZqwYl8ZocKzS/FROvxc72G9cd6ivOgkxA8eIpFY29KRidmK+bbT5colWqfqgmu
A+DfecfW/CfKDf3MYNXU7dyahmFtcB/X9n03l0G/qkKqTayqNGS+htc8ozac5uIdS+afKLrOo1AS
xCis6VJtLIcBAB0ZF+saYOudE/qzTz+TulSMD2vtyFXQ1PmntNGfRqcK/p5K7zwLhWK5zqswUJuZ
GQNe1Mz7uM+Mv/nhZ3KWTte7ouwttQHwWsPaxF6gA3P8/IH6s6typkULpiHulBtbm1ATLTvrENB+
swf/rU8/D0KRaWUgReC60LARBNq5jLRbyvuff/ifPKHnOShWo+djNSU8LpHtyi9tEeejr1mzZIiJ
I/PKq3qknzscFar6W7PA8AF+L+aPnHC0CYhQG2YvqmezbtqrRAek+fkJfXu3/kC4dJ6IYiezYQ1z
aG5yx42Au9xiHkFy+ffbrHfWk0n9yz8pTL2wtnGVPCRL/KDzpKld0MZ9RMcQRmtGwX2ZBoM5sV5n
Uxj9+u3+6/P0f8K38ubX79H++7/58+eymps4jLqzP/77ocz5z3+ffud//873v/Hv7Vt59Zq/ted/
6bvf4XN/O+7qtXv97g9rquNuvu3fmvnure2z7tvn8w1Pf/P/9Yf/ePv2KQ9z9favf34G2u1On0YM
UfHP3360//Kvf+onLfl//f7zf/vh6QT+9c/7rBxe0/j1h195e227f/1Tyl8UFaquIRi0TVeTfNj4
dvqJbv3iGIbUNPzptq67pwWtYL5i9K9/mu4vGJoc/pmUhm6ail9qy/7bj+xfbENnWoZ0DIvf4Sn4
n6/23c35z836R9HnN2VcdC3H1L/5Vf/zNNl8Ict1+ArKMC20Oed+1rad0ybLKmihhsr0BfmE3XiF
S5j4mqnfS+pXsjnV1ogGAP0NlX1xkiA8Beas7KEvd2OcQmnObqC3NOnS2S6BkXych7jYB6OsX8qx
6704190PYR5MT3nSUvEQaq8qVZKUNfeM+q3yh0U0ajsOoHyzYadvWVclx8FMow8juVR3SZOsCmcI
L3JnEfhKwcLtZig+S3OOV4j4hqdqIIbBqZW4JQNGXFSJ7YaeY0PvKHvMdwgvIn+ureZgdsWnRnsa
OIc0ZGCKvYkT8/OYFDduehOZT1UQ5LcE+0OeGDmBu2HrW/1ofqHdzO8JwpiuR7Rn/aopZXdlV7r6
FM6DvOvJEr21k8j6UMyAPQjpZL6VISQSoV3WbZKF1h7BSkfCSJN5SjndoUJ2ZivCggtEKTRtibML
ShMcpiI2rwk1aw3uUu9I8As+IPIxr0i7B8GokO1P45b+R9vkc8IwDOksV8WSPPZ2hbBQ1GE2rC0N
yQQJNeMxl+OyKYe0W/VmGF30qg225Pj5Vqs+66nqT1vpdFPYaqKvzIuLIJW6HzBJyivN+MYxKn3V
QbVvtCpISPB2nwB8In9qNOdI0jOngBLNs8K2PYC+TatKbw8W40lXWmN+EQ6nHbO3eo5VPAgl1CVb
IIVq2U1ka1nFxSSrimjjJHwelwJiiu7Or2GhHpNYvdRaqG4EIhBf1LYBSxBV2yCOGaDjzFCTTtGa
27moPwcJsvoRm8AuVYs44DEL1qRPlK99/gSOMIe+SppbS/TycjS60R/c7mvlyhndVAXDn89Buiqs
sruc+F4ImPp2ZRWLdlxoKBcuQ5fdOWHR+xMC1Z2dhsV2WCi36dm4H93UPUE2jE/TwIUb0ll7Ntrl
UWkZ3k168+NQtPWhKvBF0MyMK8p4WiYmz+a11HxnrE2vUk03+3KS4yEYS7mxjMj8CJTIOAXYplXU
VNrlEtXT2ujihUiNWq5NAriu6fDry8p1ks7r6iQvViKZXgo5zTulZ/11WdhMGRzwTq+QlDxr/Iq/
QC2F+5wMYBhnzdzBStq7LNZDf6iVfd24E+Bkl7rlEwjJ7KfNOHsFwo+1XGS0QrFpH3pXWL6olmqN
Bih4pLThiU7a+SgHWW9S4TafO4LlvK7Sl1VNOt6jGRrNPghiDQRaOcWhySoEOFpjbNDSvox2p3lF
R9BantXaOguTu8lV+uBp1eh+4el5dROBCGWZ+kOE3mMF5TMA2OHG00az9NuKSMLInPh/WkljtFgf
FydK+rU2C3c9j4JmUybRJh/q+pjbobsf6fY92LkcjQPh2qvFtFmBUpwCY7S018VYNfc5ga4HzS5z
PyrTZC3jYTgq3cyP9NWMLRl198FKxvpohDTCmqHbXCYBZ2IFUuz7EU2eLCu5K8befI0KiMPSKBbP
nUJ4Eb2tNirK6qMDoHlPQynXYWZeyKW8BJmPX6Tl3LVl+kIGWr+uylReEQFUXUTMetyLNLxf5mVe
V5Z1HRU5OjK7gWDllfbkOBlkSg7Eo7dolFXtdKtmtgFeBWIXuD/uYDmmF4HUHCp00/5kpvP8ODFs
XQPAte8LIhgXj0TqY4Dyap30KJlrNqKLJncRsBddyITJmdW3rAZtP1vaTagnn2IJ4y5OZjq5Eb35
MRQ7y8ph3EppoV3DKFHVn0xTmiXOoPECSUS6i+qczrYQsbiTXbpcG84MPlAZ+1SMa2W71dodmh6d
aNjBsgzVOmr0YDNUY7NvTqZXtx2fyflJ1pqW+7FKaLADpZBlO34TJjcg8x60nQBASIdjqMtiT40c
EedayJ27tPcAxtezbsV+qQa5husFSU/FcDP2cfhMu12teyk+tvXSeVOonJs+T4BOrWIdD8GHQkFQ
y7HbNbN0D6Pp7izTOWhKdvf2kmz00zxiMdp7u6vBsYR2tIkA2AQzjO0atSrE21yXm3AUh8lwvxpJ
cqMgjNZNLQJvnsJXJp1gGKKyu0riujqYFmgeGAcjxBpn+dwNWLccCHUf2rDzZFR7IUK8C5Eit/Jk
gIY1N1ru/lx9JWDmJaqGcG0KhlSJokFJSutBPt34Fpsh2hFbj3aDGWS7BbLxJSZY8aKtInstLHv2
zPqUIRU66zI4jUPsWaumGBFsyVa+TxwG64VLWl84VX8JrzMf7NylRtBveck2ugXt5cs4jRh7dKU7
aXKN0MJzsdLq61IOBizhiLgsCPV24wxOtp0Gs9c2VhXpyALL6Ks7BMOj0o1ql5njuLUXQ0PNl30s
W2lsQw2VgNWOxt6Kmq9DlGUbmKmmOikWnfu0Cky/cJTmt3UcHoUDnQLq3EKY22G6Cug67upFmVeh
21c3jmnZXkg83XZ2ovxOdam2HXPXOvRLF1zmDnK0uu6r/QJZcIRDnfeCUeX+NLaIlptEPGpDJH1V
jsBTc8Ju1y0x2J1GzNaji0aw9Bzytd5M9DvxN23+qqmZUsDcwOVTSuiHh5jRPLhF6aLxRkWA7qy/
QXeGMK+bxy9FZWAsWCBjjxhVwss8SZ21JTo/HAco/Qz+jKEKqkeimWVajeoOUsmWPTm80T3COPNL
OmK2ttiy9xmQ5MVgdAwuas1pHWiF7jVcfNvLkAisNUME1xge1K6myFpFQjq7AfTzYysWSj1nz3SD
4yTnIwSZl5piY9XoQg0bMAOhZqrBo8f9vk6KXeMmx96R0q8XFm8mD0abKMkuVTVCq83GoRxQLwhr
asHzjVWc9tkFeLW5QR+wTfvpsLhBdTsPln3bB1a+mfKx3KDo+Sw0sUf16C3oCLRpRj12jDtY4TLe
Aqis7CR8YZqfsWYa0aUWF1cOqIjfivkIDZ/4JQ/ytlfNs54ul4NNEGyJCNZCOOzNOCuWpvODvHt1
01n6Ih3EVrY5n137tpbtcmEi1FmKlWNrq9p1P0dMb11FCQ8x78gmzqn7RNO7WzrBdZ8i5Rcfu6rA
UCAjfbp02MpWBkl8XuPOd/Os7pyg2Vho+z3GXhubLEGk06ePQ9gsvpWVD07kGByLqissj86cVdu4
uHbnqEEFq7ZtOCfeXCLoT1oI4G5G7FGEwxfcdOMKGrLyNVFU6NNqxGnOKrSpwT3A/T2Wi8/l4D4p
6zDL/jKn9MbpoidroeV3TWBxDsPRqBOkklznIIOY02wWGogOb8z00KuMSHqVGyz+bMZbM9QfUmHv
cGRWq4V+4jqIui/ROB2nqEOaNefWGi3GU2ca6Bb7jzgH7nEKfBma8GuQ1utRS3ZRgQCrGpot4no4
YAwuK0PFt0Ew9j6O5/yCUc/VxmAcwAqbA2B55650LT+YodxE4L7gbX28blH6HjJuvmelyrl3ud90
BAOxJUa6CYfnyKiEh8K2flrmcDNE8VWoQjZMGft26cDgGdljUda5N1f1U2jLQ4K4Z2JNxZTS3U5h
sgr0cN/1ZnnArjJdiyUcn+Vp6RTYKapPojMeBqj6HNIxvhC8zQ7FDsQwi3q/a5oaoWEs12gICi+P
lT8lWXJVqKI5CL1QuzkKzQRzj3Q/4BBpvDYX8ityFPUxmwJvKoUfzfmBip+bWnbrOmxLz2DaUzZV
VwwNdekvpmilMpMkmCi0InYAu3kbsOFuwr7O/LLmSZemuTEQ8K5nLRko4ApxNTZxteos/RNnd8iE
uAQ/tlY20vxrQvScx85BQUrPoV3ZCBMpjBZnXQsLHSsfu4LNV16a9+0zA11H1JrDda73+ganLnNi
upr5parRfBtSA8l+aD2iW8w9ihemaZR2ue6qO8a+87VBeztnBVHmt4n0YhlEyNpfBzwlmeusRm7h
Anxz4YyV1yIJsUx5VQbxoYpr4rTwSx9aJ97OQ/IyN115nXQKPWI6MP7mtDrNQ7pJx3Ddjc5VjGrk
yJTlehM1NXpRaVqeGhkhVBjThvfucrb7jyc6CI56uWxdkPpJM439kGTdDoFqgnHIuWEbQFKwBMdu
7Mp1VtbTsxno9Bb1+IaGdKLjCTXP7ILDMALK5cQ2e2M4DJT9zYShybiM4vaOZKBkQydp8TpXJu9J
/CEbbPaPvEUwazXB9aB11gfQ1pAG3WV9EzgrUTB9Qkpj+Y4Rcl6ZYW9cK9y0U/lgZvlToaUs5671
FVX2vSzTO3ZEgjlj0+M93UMtlN5JkPOY8Zx7PfZnf87mGV1ozsZruoG3jHzPym0M0guW2xORhnIk
e5VhWrGUzWKVJhZFhNPFay1e5GdF20+266qLk8wf8RNoRXBgKmm2EvqQ41iqCLhTVf7MCMO1bZj6
oSV4l6CEip3YYXFN7CephyjIXXVIS7wxmXsRyZF6zcWCUekVWoSFhXWJxN0wW9F6Ueoyc1A5yz5Y
tSKyvDlT8boL7JeAp4/9Bkl+U1rzmsFBnzvZP1EcXfek297Yy3IrVXxUhfkik9pcZQUVUA73Qqpo
QGWS6NtI157x3zkeuU3U5g5ZBXUzFrRD5VPpIvmaoki7NKw49Ch6M7KWnerNifP50Bo15j+zn2nq
spz+XvVf+kR3eIrhqkJQuwx5VCGSD4SYdpfKbplgUGchwvQl4YmvZvu1yBfkkaQzIv7N0uwAFRdA
ow/G8zK3s6esWBzJwRrRIqpxlYR4FEtk9NsZxSYzvJbqUcIVoj5qjZ7HcMKPpNkUmTNuArYrMkMn
F8YsF9lIwqgbf8CJADCwsEp7AEZEpdnaPF+dnEMbWEzrAYPg535q832YlPmhLqXy08qRq2GmPC7E
0PhA8iHaW5sI09g090XPTAa7K+1bqaEj0SBD96x68UOhrGRDlyeu3GVm58UcX6MZM9urzpAFzhtN
vI5B2t32HdLnzuzUVwGXdkiXWb90E3d6qNuQZLEwU3D/CgKMyeuLNyBofI6HSdt12pLueRmHa14o
acJ85Ci2KsBgrzXz4F5XgTC8qmyJw66K+m5syuRj31oa3Vejdgqmk6esFXeMkFyODu2AD8Oso1ws
1NrIYRitNHDAwzEIOQmmmq6Ms42t20ngVdUS3boyo3hsrNR3J708ZgIDXWu01qemMuyj3rfugasI
PRfZduEzDICDLi0vIgPOs3VfL2zjU2GisKqYcWEgJawm7rGcNqNrNJu6H51jiiRS8/NhbKls7Hjx
UH/2fqdSnSBMZLODTcSOVwTtcMQWZr1Yc65dNmHXIfpU2QpSsT6koStWDXqXvSwmpk7FaQCFIJNH
ywxfa/C728meX5UAASxNGzGSGzV7UlOMVeYaoT8iT1mnNYoAbiHuJlej+itXVtivaiO/zKlQkDYD
0xGYWSK/wAvky5wW31o2zFLjy0Y4C9wOm0O0YmiQ/kX1tnOg0HdXwlbLDmmls0OkxKiootf2LlbC
l6LuiRYOMl8r8J6I0KCyBE8TN0Ubda5vTnl0EFob7xphup+xAVY7F5nQp4rY6U2HoXFrNVEVrTvX
lI/O3Kn7wl7ekpP8s7AHXKpFaNyRc1B4AwiNP0LJ3ogAiIHdXqx0tCs71IDDzaSP9a0pK/uZ1SV7
dgcVP2BusK80bYq2KEONu6DHEOtlugC8lHjNlljPnpCPX0kzFHyDqRhJ1h0D5MeZSUWHI0i4lFcS
AhzyNr/Sp8p4NlBsXk5OnSOxC006MNKntb1Z1DoGG3O012Y4pxdp2TfYx0xxCpicy5tQm8o7E9QG
WEBl/ctYmiL141iFH0a2rdAzWRLuIytRqQ/rr+nATEYo14YVdsfMSKy/wQlcV2/Ffde8vXWXr9U5
6v8dUXAZf254/b5253/r/0Nu4ORY/3Nq4CF6+4f3Gr3mr+3v2YHTL/1KDghb/mJLR5pw2daJAThx
Or+yA8LRfjFcqUv0OLohHf2UG/AbPSDtX06oveW4rnn6ndOPfqMHpPYLH6PjjLRxX5KSYPwVeuB7
2k8pTeqOZpiOIU3J1nyeW4qQqp0NXSE5jwYki8aovKKhEP/dRfmNlPg9CfE9Q/c/R8Fx7RiuUkjc
vqfNQtX3GC0N5p8B9A5dgLhec/PTnI6RqncuVl1h/rWs1N+Oaeo2dZvlGqSPfX/MpYyWZTapQXNT
luu5YV6qwAyy+vmZnW5E9R9y5dfDGKZJXiX0j67Oox/7sESVGaDZL/W8DldmzMTDlRYxJIFptl1O
il5JNW92cXgxZ52YvSUU2QFHU6w2jV6rfa3Vk/T6LAdkG11gR7he4z7B8Ie3q7Ip9ZkmK4DUCqSl
va7oh/oYDOJokjxw2RMIe83el+2IKRXvRAB+o62/PzkMsI7tQjSYlrLOI5cw8bt97zKfrQWauMHY
EAIYFQAhuRPJx95CcTOP2PLazg02SaMNoIRVspnJHS5gKezxnat9Jr04XW26F5g018W37Krz1FfL
xbsPJlVuF+FYB1OX0wsTK5kqqZXzE1hwdiMWIqnJKbW8ySmMldAm850g5x9fGQnbZ0rDILbddc9J
WlWapFgUdsG872x8jq02B2aI30s2/+G5InHOYriYxv84ODdOP/99HGqsFYy0CTNo3mGGQyizA2I7
ylXUH+9c1R/eThYfC8qRxYYDmS6L1+8PhfAJaZ1WRFumfQKfT930TKnGtAyHFAltmsQXPWzQ2/38
zfnhMnJUpK4GxKRuQ4KevZ+YoOqZ5ybcEm6qUb4mU3bo0/a9wYU/XEebR0XXGbbEIorg8ew6hsys
r/VOr7exS/ERkcG9zhzeni6r/9qkPh7Ob4cybQtKz3Xc85ipoHJTc2qhdETXJg9RYB4p3Zp3In2+
F/78ehDuE9OrcdQq/uv7m5UU8iSeo2aKAxfnTDelO9lRC6OCbC6zXtl/dem2XZdFgEM5UMuK3ea7
hyNm83Kteaq3pTPeSCPGbJG0q14M63wSn9UE/vQXnwsOaCkOyXYEe36erRewCi6F5bBu01770J8B
Sr5I/dWn79tRXIOvbyKIPU8zQ84pc8uwK+LM8csusm/X5Enlf+coHAkBt+NCDpwpd9Bwc0Uzs6Jb
qIP1nIyfJt1+LxlMP33Kd6v06Vx4gykLDMvWzudPkMo41DyVnIuJMh+xSOFLfAV4MPWnXJ+tCyzD
6a6WMFSSOP0Nkxlwc46a9c468sMbzfdgLK6uTg8K7vvTz3+3ZElsh0oG3LmxaitsVq6xWQr1Xvr0
mTjm2xvg2gaPhq7BKKnz043r1HJandN10R2vnE52Hi7etczHe/JpHqKa8KjYMDyDmahhXAMl6x+n
ELdP2KA1LPVAeG7YvPOa/OG5s5Bx/XVH/yECylSMRFQ6Aylno38QEIQb5ta/V0b90UEcabNI89Sy
FZ7Wht9dYEO1MTg2B6kqRp0JAXpgY69+56H9gxUTuQh1g8UWJ3X3LMy6bZ20TBC+bwlr1nZ9WsUP
KavaYWrt5B2h3+mjzp9cNnIABy4ZapiznWfmZgx901cQ3p3ARenka0dTxaqSJHX0U8rQ1pwxAI02
V++c5I8vDXG0OuunabvUNrZxdujACgMCWErGq47t8JL0qjhg8Bfbqm8rbC+xOvaEGL21PMGXYw5E
k5lG4FuBit95ck437btr4Gi6YduS9cGitjnPmwT2BuotGVIrw/qrpolkXc1Dtg4IG0InP6Srny+v
P2z2p5ZB6Ranz7okzzf7NnDCNs9EsU1MSCYMd9hwAVfC9CoJunGX5oyZWSO9nx9/ftwfnl2O61LL
aNhyeXVPHdLvn91OWWOTjDjlR7qlS8vmrc3cUL2zO37Lzzy7mrQXuqLjAtRl5//+MJNFqPJEus42
60X3WDvOvHfnrN8hfRJHwNDBd+DbcMtE0bYTdnZlk8WwznOKAavPlxcu3Lw3nVxVfqZGCxsF6Xzr
cC7dUy7Dhxzr/G0q2AbpXQbcSjAROMtrEkLGjkDrsDoYAl6w0FCHC6H6W8M2h3XK9GRCZQbtyBDf
6BhgEyC1XMSoPYzIj4DNtl3HmgTcHmzJp0yvKpJjiARjXfvLtwE1OHp0ukf+dV68CrfNRrItUFPA
Tq1yjRK9ToZ3suq/qZDP7gJHsSm3rFODey7FRhohMjQExbYJss9hFV8zH4n0HPJkfJcpE6t0KG4i
Q9wX2rJGPwnpFFjbqA830khJvCmqi3Iin3OqkAD9/Px/WHHodvGvMSKLnptF9KwT7cm+RVGDmiSR
E9ZivWlWS8Xsc8yyKHv0kDdAsgqYMYFUPz/yD8vq2ZHPllXSBhKnH7Vim4/IVPtBoQpLZ5vZS335
d26yg8/FJTWdgeWnr/K7fSIcFomCbSy2TjOpdWERHFpb0V/L3TwVhFxKF28Uy6hDvXt2KVNi0INE
nN7otte3KOliqM/g6edX7Q+WDQx4bPcmc8coes+WDU2oGoxRMCOQeJjV0kvbg4PX37k3f/RUgEtI
tiJ0POgyv79gltGEdlAl3BuKi03gmOmHKBjVam7H8hIY3jqMYTd4KaDje1rfPzpBi3rJ5IJSiNpn
e/qQxijFiykHAzXjJzPTTgTzqHY/v4x/sMnQrdoGt8mlmNeM709wIVqEKHuCOmReW8eCXLkrVsVo
hTPLRE1jRohf/xcFu/n1Vf894PMHF5QbBvjCAdUJPfj+eHIap1paSb4VA7IMZRBA1BA9tUXO1nsd
GfQrSe7KGm/seym8p/7nbOkxKbdZenRdow87OzLcSzaM5UDWCMawlcIK7JPmgaUwbZJ7i5u6Du2i
WYUtgVFlVel/Kb/420vx3eHPXr2ehwi/JsMbBayFn5c15i0Lg/HPL+8f3E5TnpABThFU7TxsP53I
wiEtj6O4ptpNVJ67BKAJ5T6JfspouncWlB8vKoslCwo2Tuolwz3r1RcxUVVjydyW/GxVJOWHkVXh
xXESIknwSHtpGZnXAnLIz6fhPQfKjw+TTlIY1aiiLtVRRX//MJEfpQ2lpTGzu06vWaNdwrdsQQwR
zrSsKnKfhwzmOgvfWRW+JTd//yzpuOQplSSPseXYZ4uPDtEXxmFQbus67trLNG+C0i8TuJLjlNXG
m+T20oE0om5vpz5qL2kDFBmYc6CV6zyc3OfppFbr7Yllw5ob66VpdeKfwLjgwJLMTjD6ziQrdvjD
lKcR5hVBo8/dnQaNG/tV39O2EOaAdhPNX6dvJITUE8E//d5Iw/9L2nksuW1F6/qFDqqQNsKUBAGy
o7olWWGCkmULOWc8/fnQ9w5ENIoo+UxsDyRvYscV/lB87wIzGo6lRQ8FmZ3GeibPcVQ699Y3LbAQ
QZGKIfyeQBL99/YGfH9rKRYZLSI75Hu0c1dViKHNxtjv49IzbUn+1vBiH9qo3vO8eR+rKramkUxp
BHJA4VcvTN6jqitVLXbqFDj8ADolWh/o0eSfrAkYmNpY9k548L7AaC0Zj0FCQvYvuC+v91olo61t
gZnwZKF3F5T6/LtJLkaH8xHc2SrOoD56e6cxK9GFhtkYQ4Qc9oK099+9/Aieb4KUJUdZbfhsBBmq
Nj5G2fYSnad2X93RNrQuyhjM0wGAq3IvYyP5z+1F3fp4HkA2usmVTeiwCp7RDggDEHMZfrNm4sZl
IT/x9EuOjkapMw5t+xSFsfXdB2WHdEaTu1AxZ+/2j3h/1agqhTRZU21eYroc1wtgS2GdoU7HywF/
8xO4h+iCcV57MocqPnZBCKSUWn58j1jRgIRgsmeksT0Jv/2A1Q4oGiKZygfa32lj8VIhZ/Ay6iIB
FTpIUGhFeR8YsulKiZYeex2dxMgGA3t7Et4fr+tJWB0vH6SXidZM5lVR9wPUovUq9LnZeaO3BlEE
Wf5S3ePfq0u9RR/T6FUcsHtbCz80vS5D0gZg/+efQjq2xDasKBvrej3DIBm6sia+MX1ddlolUz/U
/mTtPFDvi0LgDFWdEptGAUZ/d1Vovd3UOl1UL4whfmX6EH5ET7d16CJIj3Bl82PV0dbF0kk8Qryf
Ce3G5N9FCvk0j5LxlJciOQdTlzg68qB/HBRc/7jVHHRGWMS20rCcVjEj2JdPL5Jvds7tmV5Ci+vX
ilGg98iaMKlr6Kv1DEO41whuZF6OSvhnTavyh7lKolOshztZ9vvwg5EMnfaLQIeDG/p6Tf2yDpCL
SDMPsKtytGqo4TDwwlMZ1d9bM9/LAfaGW11LErbPI48Lw8mpf9TwbXeMOvAvhmbFF9uXpJ2J3ByP
Do9u0vSitLocnN/Sp6YNhirqs8yToRB9zrRC8aQmxCK0Mluq0sUeaXR7PEsjbOUZoSdyPd7gZ/Bd
J8bz8056SIfAPCWTXiJp2Eyeuuj53d4oG+NpMkQGRSOqoom2ul3yvEE8bKK1FEY5MFSjC0+WKH7M
ytzcmzjauLeHe6tyrzamRoao4gKs2YpY+05JQaEmPpa9Hm9dfzDi5FdbWsegbd0iyJ8lGYhVD2BN
iZKHWKruIt8CCl84tZK4UhFA/pcsJ+liFzUsJy0AiQI7JBRzwhTNr9u/dePlpazMxrEV/FPpTV0v
Re/Te+hLOoh6asoHBFcPmvZMp748giVB0KRW9rwxlrO/nhwF7gDvrsHBXcc4ZhAgYWIb2A3LiJpo
JjhTQHfJETm+x8DIjbvAnGVKJ8afWSEumQrEQ4vmm0GEwQW92uV9UIBjRRjHm4ZOOFKJ6WJToAB4
e0KVJVZZfZ/Oh2nI2kCS5D+uZ1Qy5Xko/DDxWqTKjykNLdfMw+Z5bFFnGuo5ulN9c/6RtpHm2Bjf
P8n9aF9EWidOqfdAOdNa7DwWGxelbspcXktBkmrjcj5+P992nfvZHCeeWQj0qHO87nQ5UkCpW3tN
zs2huEnAfxgaba3VUFXaWxR3+fqkBUedY7ntoOGWXaBffbk90ctyref5rZ1K8LqUflZxU6ZWsm4t
Ju1V5WdOoWE+3iZWvDN1G1eHUAQdCJJ6iyx79T2NPOkI0BcxAhTsHGtBn3ZxLzud789eXvXhp9tf
tTF/NuRY0+A0soHW/HH66j35oBZ7dqDodzRARteMYKGgEVbsHP3Nofgy+h5IO9B7vN4VnVRkIwIP
sRdm/cwrEyLDOmlI7Hfxnnfg2w5bLRYq6grdR3YGJMj1YjVK0XW9HVGEV4ZPdoX4md0nhScAyDt1
kjXnWq7l85yj1mVUhv44S0Z+0Wgg3mtW6L+EIDBPExWxfzQzQAhMGgU06qB38rFGybPPkiMYRlpg
SLTcGwlCwqiG9M/JrPqO8Ef7iEZx+qewCIvCu2ZapMx02yEar+ZPNpIKEdjIG2l2OEaP7vokuj3z
r/cXNDVHiwtToVOCAtFq5pQMnnuKtJ+H7BwClqI0Tr2wOm/U48IzDMl3K64+9093IY8Cr/PyVTTG
zFUAok2wHFAMjzyqLYkbmTZymQV4HRN1q9sjbWQfZD2Ecf+vv2+tg/JRikM5NLXQ6+pC8oYOu2dF
a9U7aMLaaQjhMVSIOD+j1NM6w2CrRyOo852ToL+7SujPAAijCaPxtq2hJz2pXQUeKfJqIEeuWLwL
xSiKnSjkTc3j+hAwjE5xlxtFIzVYRZFo7YCXsO3Qg1IO5aQPJOVUx7LvALkfadb62jkFIfKA30WO
DUuNdpudfw/8EkmpoUcplE18r01z5e2swVLWWf8wlpnSg6DsTFx2vZMVei+QLtRlDSR/4YGNx2oM
mrMAtH2Y8nx8ytW+PWVxnzmpOpvnuVx0putoPvlQdnZe0Pf3EvoAIEt4PHlEyG2uf43A0UOvCiP0
AkTdv/nTJLs9yZATjonYUbV4H4uw6nwv9WjitXdHWDQ8zxoYY09me1MxbZDz7ehcTUFRHQwEfA9t
gNokBZC9UtvWvid3UXUb9DmFNnk152rXRthiV4mnxrZ0wqEkRoRL0am79MO5ncsHfZIefeEvzJ1J
9axQqz/eXvaNeSansWRKnIKreV1TNYeuQ4U4SIjCq+Kk0aM7a8XUHWtLETsHbOMSU3logCaqNDVo
blwvKYq0oTG9vWqq2txBbbDusj6HTYji96kRqKN3Lazk29+3capxvFFBk6pgFd8Bh0wjL6c44Smd
VE061qh7OTQpd+O9rWk0l/YydWLsDddW9VpeWflc6bHHw/eEm4KF4qIFuBvCHGKuiPFDgGgHR/YV
AnmUti5Go01OF+kogvoBCvaZJT3QOrhX4IT8dXsKNn8bADfqSrT+uNmu5x0EdGpY4wz8P52eEkuv
HmKrR67HLvQ/MrxfgmvQbeKtBW1pdBmXxfgtxNQT5DGNNIs9rTLi+WBkUBRMvcMb4fYXLb94dVVB
xxS0O8QbyHX54t/HmTJpVsqcUEybFkkHA+R31Pwbq/Iz99aeI+nWvl06fQqYPV6GdW+lrVU5RLc+
8cggfXdudGLmqMoPyM7BtDKD1Om7VN/Zt1uLBlCBFAUoqrDWCVKc2nY1jDYhZ15ELnYugWvYRLda
r+31Td/60uvpJCfA2II+A8OtniQEknETkn02iKR8DNtFZbx9IgB98IV66kPzHIvq0iTURlEP1Hrz
Va5QlceiCEtGmJlU3Yf6SffHz2bZn2+v9HssLlvK1ilu8fTYYF9Xl4ZpJtJEsBd7KaXPYxLpKOmP
JXILSjQ4RpYIFxuN8mkWanHhE6Gn+nPvmVJnAKcJ9moIG3nd8nPe0E4EyzQCrndeBR2jx9Ai9mIk
FjF8NZT7Mat/IOacfAia4XWIBdp+tqAxAGz1mBjteJf2SDxqVdu4Ie5JO/tkGfDd2olFaocyApDl
1eGGsD/K6sDFE5emjnoiXIu8lKujn8vqpcw0usehbXwp1LA/47X2H4ImFoXCgczOWVBF1/PRm2YR
ypCUPHsoSeaVSj8WALl2YpPNj0RqCNwxERP1lOtRFq1j3B8mRqFtcgypeP4lW5PiUI1GGYFjf5ys
Xj6gnY/NXqHvKZC9fcW7SSbNpLNqmHRIVptwjLNAsoueLDNVSF7Clw71lK4yLgM2v6UMa1SDRcAC
G539rOXcQHYVP1MT/FQPpTej71DKWD3hSpkpQC2i5E610rtWT+6R6PT0PP6JSPWDGfQPABePlZy8
oBDyS0zlA65i6BRFJ2S4PwXF+GGSgycFJWswMkdQM/bBSGNvRCd5tlHfG5MvWVX8XKJWs65ckuM7
ILsuqdyjZnE+phYVCt/Dq+dQAcgZ8iVDsi5JtUg1i3NsQCmO/PsxsO+Q+XlE4MjtMvWSScqH0sgu
8hT8lJLhPhz0k9SFzyqU3gODcQmmDm/3cTCKr62knXtLeP6ITpKC/x5CMBepqT7evhg270eTDb+U
D4Vir/a9qXVBNeA8AICAfmiED4ybtWHEz7DtT7eH2gohSL5Aq1HG02gZXO++MYIXiYPT2/VoeaE9
RYegS/dA/tuj6IxDiYFIYhUKVomN3iaC914e2NXdwE46GNgh/IcX2raAib0xCYDCXX9LNWLMkBpD
7OkYojmBL8cONMT0cnvGNhaHgwjT1qaoQPFrNWPliPZ1ThPXAyelgzQqF9Of3HeTcq8ju/yfVieT
kejQ09JBg2yNrxN9rWNvwM0wGdb80EsJnkLwbC/oSsROnJTFTq6wsUrEdxqpKjAyjQrf9fxhEUMX
WuXLUqrw993QxU+ID+1hm7dH4Z6kWr10Zlf3HUUECL1EkV7WIaqQZsI4BWj87ERRm6MYMu2jt8B/
vRdwArCGdJm73JiqeyPC9I18L9vpmmzuBeqOcL1A4EAGu54xXuwZJfwu9iALB67eZpMzBDnmyCbc
6dvb7q1Y9W43kFlbNGhUkH7reesRJJZaKB3xxPVwoJ+RVagIRc1wxsIsfO4k6JunCKci+KYGGtpH
mPdiuKt1tNgPdejP96Yk46/COSkih5c1+VKHaoWBof2P8Of5JI2t+GuMDFxWE1MCrJdPdvqoTAAc
DlVp9vpdJ0pVHPgT7cdAHrpFp33oB2+cjJhY31TQ7NLJ7H6aoFHdBGceEBCBbud3nPhKefHV2tZP
yHH1X1G3jrtjWmco71eixwgkgmw1HHOlN7y0AF8Mc75Qv2FJZ8Qoj+nZBdsLzC1YiJ8AUsS42OwV
KO8W2XNdTa6KyR+S0yNOn7gfaeLDYAHHAHiopt/L1kZ8CFfv8WwE+BodWltgldpYmfEVMx35tTVQ
TTtYbVt/CSul+Xue6dAewy4sbYc3O/nKkbnwN/PugDOGftLkVHRoJ4u4xd+tN75pSay91qRBmAlh
SZYcc1xRQ5SIzWSEbG4UL3iuGecuU1A7aeZOeWDOuvmuLuPgM2rG1WWi3PshQxXn1E0hxPliVh+x
ysJsVEzZ2UaTWT4GkTrah7pUqGZinzojWTai62n5uP44t7fbRl6wNK+oldDipaSz2tkSuk0VevCR
lwlKw6iV/dtpiBtYdfxBrkvcSxpL3wmEto4sgbfJ1QPCkTbd9WGqQy0nr6SmbrYZtodo15zCyAh3
appblyqnSLZMin48SKtLrgta5pPusTeQ6xHLqKL35lKMLv7g0+M8KJV7eya37ghKqDZIJ0huYt1Z
leVBHhrBZ2kt1TAElRrkayjIDJn1+fZIW2tmoY4EYGuhL9qrCcz7bKZYNUZeZMStC9HaepXyifJ6
Ng0ecvny36mBhe/tQbfmEzIMsBpqwISvy4/6LV1NO7X3I8wWvHwY1Tv2Z3/RsrHwinj8SX9N3tkk
G7NJkViAaeGNAoW8ilZxssFuymjIwssQL6ZEFE5ZRv/M0I92PmwrO2MomjxUpgE7rHvG+JzV2EKQ
8BtWnX3yUx4T2aoVpwJKc4z0yjwowABOGiZbzuAHxn2tls0Jo8TwPujlPTbKxuJe/ZplYn6bZyuL
KxOFMwLiEbmSomiPItMzpw8SkMCJlF1snevu9tpuTjZipxSNAQUTIF6P2bbckyZSCx5arvZJFyFC
PuUk3Bnz5Z37ZmMbYWlA4AbTRqdRq14PxbWPQzJqgl44J+kZGLqMymCMmESFcorcUKO//WkbZBEa
Nb8NuHpOByvuRhWAMAJl4PTwAwB6FOhUCWu/ckSO1TI9TulSxHnuqiWG1W1q2idocztB13IoV886
BXMAF5SUqK9Zq0M7oMFgJAqJzkLucPq6LSlK59/VdJRPsW1mp7bRK0+uE+mslt3ecXrTfF8PT6Ve
UHmlCAGL43regT2NeWziGA45FcXBsTgVtnXEH+yhNbp/Z3yLEWt18dr8y0dCBzzKAwHcke3gSG35
Da2Mr6bqX1Ijezbl/jim3Se1s6edQ7/xMujQB2muLVVI8EDXP7KHGhVUS4doMDBHqePcxrEV59zb
W2JjFAQqmQdKnPZCjbweJQHyLudSQI9ksoZD16mFl1iJsvMtGxtv4RlzPVsL05hzdT0MQn5w1iPS
5loCQj0gj34ykjY5Z/PoX8CvmA9IYJWvRZ76J7kOxUk1atnLmujX7c99f+KWRiVJn8ndSGdkdbgH
PMEm068o+mFV/5CIpjhXkqZ6pITFj6rSzPP/bbzl9/x2gcmdGtQyGA/XnOIJkTuQXOOcBLjU4cld
qnW1w3R/I45fb22dvoMMZpyCPKWN1ZWi2mwaGio6Ontx+Ir82SzQKMBs6+DjhG7i0BYN3VNT9uUn
cBoRtexGFJ8irMRapLqwa3MrxUTdBs+UGq++Itfu2xDfOge7+KBBN98YrFPYI+d4ROHHxH9DE5l8
6BNfefVLjsshRXgYT5O0iNUHq56qigJrFwd4QNVYMDXdqP3obIGzRJPldXiQwSL/Y2MA9wOCc/Y1
MouWgBc8BcpPelz3DiZ186UOdQRbMeek5J7Lg5UedVzVDGzfpNmdxlR+hdKJbxtw5ta6s3I/yc6+
KCr7GDFVD2jDpx32lFJGliKJ+aCkOhJwxmjP/VFUAfJP+EGWUNYy/IEQtYnSlzExEWqbpuhLIqQG
NUzfH9Oj6Uvy1wn7tZfRQvDyUObjmN7TMhvRrSqcwewbxU01A2kcw56xzkVVanzk18cPfZ3VOqJp
OW7IeC9re2jbDewgIeuCOTUoaYKKWd3uqpTG4PJMGwUD9ZJonSYdJB0lrkNbaPFRn6b6lBTT5NIx
QBy/QXmL31Vy6KPo2ar8/i6y0Ylz8gatNLxUdx67twL3amsCtqAvZkJ2Xaov12chHvFPwWHKdhsT
aagqwM5sIOjHhMYpQiyfiYNf4TfqNMywSLXo14my4wt08AuvBgqCvt/cl2b+kZ15+uNjCqmZbhLy
GrxIYrklfzumZllN2KjLQHpQlxpmDT3RWpJf8qjQvygSx/f2cO+eP2JVilyKTHysUhxaPX8BCshh
WM2LIGE+HNlRGOlgwPVo6RQCxzgAO+E3pyhRvo3l3O6swzLNV8uwDM4n0mehb/0ONTePmdb1YRN5
cPoXq9EAf878LyVBhbfsyl9C7z/c/trNARe9dtadLvna3iCSZqsayp6HrC997K7y9qMxQV2xJ+qs
eiWMQ2fhnnZ70HfvGqB+moO88kwyEfrqHsxxu8zDnq/EYYoIZkjtY+4jB3d7lHfPyTIKMQxvCVJw
MPCv942djPAGAj6twuLzEgiZsq2UhqewmboT4mDJzmu9PJOrtaO4Q5OCBijP9pr0mqNpraRhteRx
5lNVwPqlqGQ9+kY+HWj8msdeLcXSttjr2mxO528Dr66WCqHPsTNJeOIsQn95xoTc75s95O/GdPIy
E3aD3Qf8tcbYjYbe9Go0AVgocmSJZ/SYW1TAUYifcIcRu8y/92EJZGWd8TiMCy5hDQOTgkBSY78K
Pb9U1bOBAcVrGYzaXRmwUxFpLC/t1KVINQr/HmfFwvEjDeU7RL4/3d5IG/MraH8S98LYoK+9CsNw
/6ikMA9CAuLp5+LK9RQJRb7cHkTd2D5Xo6wOBaJFopYsGMN+WEcH2DDxUZWaf6nSwM7h+TjQh7nY
1ejGAQ0JSnzOVEzx0aSjebCxa8chuT7RS8M5B0dv31goVFN4mhDbTSJe9FGWX4Ym/tBmNE0APB4i
ZD0PwB/uKaoYp6Zt/7+Hx5WFx+/8vK0dA/Rg6SWC9OAMXh/Aqit731ST0GsaST8MpDCnBLlIYGm9
o+pij5T3Pj1mw6CvgmIn5FsYQ8s6/vZQjGYmYQxtBl7YV//g3ag68aRrHxIo506GULPQpuQEZix8
4AJGMQ7esDsZ8Kx69NGc28u5ca/yjgJdBwnBFSdWTd5cs9oCpn/g2aUWnyRtCFAJauajrw6UP1JD
d6103isQbGyhpQOA5sACXoNdcz0BZIxBprRsVJwRX/IgVj/ZQZd9VMAIfFJCvTrmHcVhzApMf2/3
bnwvQ1Ny4ZzSIRKr3UvxZ1amKAq9wSzQSZ/DQ+JjkpYMKX1skxJimyAnm45fR7PjnvJfUtO8aEb1
k3rGP5Ug6Bqqntp7/8sIE9q5KeGe1P+g63EObEt2mhppcInCq1RVP0xRNKcuy9tTgBXh7YXbOOwQ
gMl+F5zh0v+8nsOuKwyBB3jojbnaurbZoomqINTwH0YheWSdAFWY6zI9Rc4If0o/wEW16h12NDLR
/WTtvEibiwLmjZYQBAqOxepbkiShgYj6EWAYPJ+zUHbCJFUumcGntfOSSVBB29kKmxMIb2NRmQD/
su6sJXKU2b2pBV6DdmLVKspJBFG2ExO+rxIQSHPKwb9QFF56hdefVmDCGFtADlB6iMtnvTKUQ6PM
8inIw85FfjF1qKYkJ+B/0meprNpjVafyCexm9BFw2nAc+lGn4q2L535udYduoEIMW5vzPR4g6WFM
Ov4ppbsidZuzA74EwQKq2JRfr393HGN10UoyS9Lh2GKoSBwZffjrP+wu6q5LnXy5eVeHEc9Iv7Yw
PfFko2k9Lc7EyajzcueK2/oUomQYFwCRKMWtRtHMNhnoabHQMwIV+WTWx26JCm5/y/vEiZVeoDKL
2A+UyXWEmnWJrftmy00ayPFf1TAjni7TXcLZEAkeajQO+DCoEwOo5rkcX9BxMUEIAKVMQMKfh3Hq
EXBGkD3J82qngrAVo1C0lxlFNRcjpdUcqAGN+gD2uctb0v0ATYb5MMSvo5zNFUYOSHY3GW8LJAP9
MBkpVMPOcOO4bPZmaRloFXzSP4AEiEQTjcx1FXqecW7qklZyp6ywn4NofKgCyTqjAqu7Itay57wc
sCCx/V80pbJfvh4QAMz9+IJ9kvJye8k2NgZyfkT2dEwWwcklLvjtHcbydagbq5DcMp0qB4Et5RD6
UGv+dJQFP0m0DYRqEX1cPXZNocCwmFF+MhA7xeAjri9hmuwJary/QhmF+VxuUM7TmlmoY3aT5Mrs
uwD+VKcup+mMNW5/VLEkPKvgS9CQVcedk0WJ791yMiytC95U+gro2VxPYRNNWi3G1nfTDjGpSHko
taz8SS/Ikk+yngxeCS7ZRlu7qLUj9knpq/BRlD3UOMWjWi3PPMKlKb8CtJtewIlJPMLys4G7+ccA
O6zvYwES7mQDsqULNKvZpzDU1J+VZkzzsTS7yTjOfSR/71IlG50KwwmJKlKb6ZexHvGGsmnYpkcf
iycsYrQZizjs4HxYjZE9YdIVog1ramAGnUZBa9mJRBH4jt8LCSl7XOpjsC/4T/RTG+EI0/nfxkHC
5mW0yx9R0E3pIYkhMh5UsLIvfVfqn5VhzH7lrZr/HZdBhfF8IIuBtqTo2c52RF4gRX8nems/RQgc
GU6TywzlU+Ye2eXGSARmDiWQFQPC+9wn4c/YqjgBRdJEP6TBVjJsMcboS6AW3V8GjtYXDfLHX0ox
l9jYaOwBLw5V7JrUtgMhBK7156gr3bMR5TbAS2HU5wl89Uum0OcFdaRKD0qtR/5JA7xzDjvsZw+q
JKffQ8kavuSl3rykujIfKl9uXiy6R8dQZLhjZxKCalYnI0c9lxRc8sHHFLUS99wuJp6/lf9SxbF/
yigX4fKLT999QdvbPrdSHCHLjhwaYsxWU8p/l2bSWgdkkLFbIyfCDiuzElIF9Nqk5pBhpzxgujIF
35UckzKnU5TuKe7DZPJqUUr68X/SNkZcp1LBkURmCBe71O0XKTHyp17OxecUlZLsgPqm/2Gs7PY1
AH8V4F2UgJ5WMsmiQCQnwWcrNaSXIcqyv26f/uV0X9931Kggj9MOQxzmHX0gqG1z9JPYd4MGaVAf
A6NjVyiqZzbG5z8fCeTOwkBFA4PM/vooEllUao3nnFsjNnJfNuGvtkuqJ9luop3Qc+ubAIipsiCI
B52+ig2KOAhCrBcYidTArYKsvp9LXxybTvp6+5veI+GB16JMhuINdyfd2dVQiVValsQGdcsAn5RQ
m7NPkkmnn7tBO/OQTE6oN3T6ARg7YdDDk0xwFt/5EcsgqzXkR/ADZGJgWj2rS24oNaB0g2+7WYCa
dzoiGC9Ge3QLPf+sTt09ROkaHyxrOAq/+ZHHFsWNzi7ua6n9N7C/x9Jw37b+t8gy7o1QM3515Ryc
mxifn9s/dGNdKCTBLSSTlbmSV5M1YnOhywV7rZWa3qtD658UH+gT/Gj/cHukjddGp68LTAtmCK23
VcZsBT7ALS31XV8YhYOZAO2+zjQdCtkyShCpNh50kCB/vu9o/ixqVYueFni16x0e+NEQMwylaTOQ
v/atMh0CNR7O/FnjP0wlLCfqRxxcJJ9Xh8lUWt0OMS927SSUD91i6gRgqEJPEl3323O5uceJStnf
FhwbyKfXn2XjCzGg5WG7PZYLHZLnmXmyJdGcmlm1Tykwi8vA43uShNI7lVXml4pIYmeTL3O33uNI
6JDjoX2rUjq7/hFGgEkRlQrbnWMldSka0iAPR0x+ZhrWaOLWn6qR7CQV+d6qbo5MWwW5Jy4U9u71
yELOwlhKKZu3kLtPeV5XBz2srDupR1o1wXfq81TE9UlNhLqzyO/jP4B0JtQTQR+Pft5qZCtATqUO
4OB2oNxPU1kq9DfsPbWprVOpEHyzuCa7aY0SHiraNFE+2m4u+ZHTxIb/A7bXA+g6c6chvvk9ZCEg
ZiiqvBOo1gmCqjRRbVePjOqJrmHBzo32wEbLrLzbKWDvBY8MzjFrYVMBYsIm4GCUHCmnvtYaV1PG
9FEu4/oxp/K6c9ds3b7qolsOMofa3DsWeh2HIygj25XysMIOCtGboMSvrij6jFumx5aj1bKD1mjh
c14Pe33+rauO25Q8gb2iijXKIBJzGsoZw/uaOVzMcLQ/qLEpHTpMnD36XZDB5Gj8cvtO2DoTvw26
lpgaSsUH6cagDV3Jn43hx/eamUUuPLzsZbL1Gk5zrWMcYXy6PfDm11IJBZcJNYis/PowtsY41+CS
WFz6Z4iG1IVjaWl6ltsK09s2LD4iwfXz9pgbFWVKMCpQ3aWXRCaxOocYFcY+Uk6cECX8UaTkL6Tn
4T+9bkjHDisjF6GUuT70ua66+J3hp4lm7yGQmszFzZo7esIdA3GkieaJ+UVIdfWhES3WEzMCBdj9
YETKm3KudBv8D/1hl/a9ekkprgHLRFsVObicv6p1P+s8C15vf93m9l20BcBXAs9ZI9L1eCzCYmBG
RS4lzUEGb3WPKQqBPE4JP6MUHdVECUKsU7HmUmy/3pNb2bh/qO7yuOgUXClDrW72sJ5Nsi2elxYz
5kdZjtLHaLS6x9rUs+OMO9mjLPrswWpN+9AgXY+3WDV8kMjjnFxJZMdIzPSSdaN1HpAWO0xd75/S
DBZ1MlXi2MsgKtvZGu5VaZZxfBodH/HOMypb6EjOmfEYYaF2Qt9C/iwsPEeasjEdG5E/nCGb0JFV
0Cgjv+VozKpyj8QgqmmKRmt5jGY63KdOo4mio/BFA1UP28qzsjl/1FH9/6ooQXK5vVobVyjKh8j9
Anug8LUOouUurSS5Zk+JNusfS6u3cXwKtZ0rbeN4L1LvdKhQvKafudrwYSYiX7UqAkohmacgGxE7
LZXYCeqGUtGUpI6atRk+Wabl3v6+t9h8dXsvuBXEKrm9SUyWCfit5lFESj/0gtcWTG52KUOt6u8h
qqvdEeMk2UeFs5y+pyJWLhhAdz/VMEGXLR3NE0ywcTqC+9C/5VHdfWxLXBCOSD7JD5YcFjkq002D
BHOkRJdwNrHCvP3LN84RPxwmE/cSUfi6UZFMiSWl0jJnuaKdpSBtj6Y6lsCzq8KZVb1zDKEhN0dC
4Uq44OxM3NYp0kD08t4tVb41FjUA64HjZ0GQlgGxnVRM0tqySc9C8Xeu4K0tCGCLUhEXEGBe7XqF
osYykcHjQ5WoD9zIQkMP7095Zwu+p6xRCSV4XwIgAXR4rTY9RlmUNXNNhFcPQ+QqTWTVB/C2CPCN
hGrpMerj/mNT18FLY4v5bvDTKMWlKI1of4DtJAcqpjY5tKMdfby91G/I1/UmpWAGtoqKEoWl5ZX6
fZPaphT7Zmq7A8Z8lWR/H2OQhnKXnfJAnDEIvu+L9Mn2qZEE+ms2yH8n/fxY4hYY1OVLVw2noYyO
Qs4/9hTGyxbvNnM8S0pxUpEylmxo9QEbptN6Bw5PfVCRltmZ342HlKLfAhuArEk9bpVARKnRJVAc
LJcECaRrBz4lKzv92OjiQbHb1jEXYOjOvC1bYz1v9NfBK5ArE8iv7pUUJ/YOg2fLxdGv+eRHsXi2
gU3kFL3HhM+tWvtA9l7/DXFd/QriesB1sbN/SDUlqUPVR9PzBNn8pw+2sXb0cXyMqc5j74hD0zdV
UhC4nFBK/ZImApfIukBD9Tj5vvo18WNlj827deAFXF74nQQjFBevN8HYoWEf5pPltvaPNM3me6Rv
s0tegiizepSaazkxDmFVJyctgPlweyo3erSLNpMArgOiFkLx6tVMfcU3S/gkbkw/+GDG1b3iN54U
15/kwKL1reRYP6cfc1t5DQ3plw5VRo2aPSnezV1k0joiP3p7vq/nQEEOOUgAo7lzYD8pQ7jU72fe
yzwKTrZftQfT//f2h2/dPqDtSYeWKBA40/WIQ5ei9URe7JbKgAZRZpnHIuQKuj3KG3JmvVO54fBg
gF4Mk3l9wiMZJRcM0LCLnr5D2rXcPKshpgAQd9Qkiw5lQjO8pKFyGZO8PoM47o62EorPlj9CXo1M
3TOUoPLmeWncRvlwppUdPkwoNt4jRoi7bEn5djTC9AlV9z9vWC6i6gsmaAGZ4C10PUvNrEl5U2qW
W/Vqck+LT3VldWgOYaDWnj3H0mMgSePOlbK5NMTIMJ5hmIFwuR6UeviMMstsuVRmsBK3KszG8Tjd
eei2jh2FSthStCvJ8tTrUYy5LmvNHyw3VazChbVkUBYdbLeai/izEFHzEM2RfZ/lvfWxTqt0Z/it
aghFkEVgBmWChTx8Pb5f95WdSoyfTDFSK4RjxJJJdMGCWxxbP7Q/mmk0EAUM80E2E6rnRqfu/IjN
mV5gXyD5eB3XzU+pjIBe9VQ/rFBXDpNv6ucWyQ3n9iG4PYotr46aAK84Ujm3XEmrm4euyVEMsKX2
v3wLeDkFgBmwfWs1n1RtJgosDVtV6bAa6BTTCSxEXP7Dt4BlQe+IkBYo2/WqpSLBK7Lr2ZtRGHAh
Gx9z1BB3LuWtrQkID74gPKdFA/16ENXKWySDuQ3HMFefU2uOnnDNxlV7suKzlppohmAsfYR+pZ5s
0GY737iVp9Lr4hfgzwS3dM3y900tKXTUljkaoYnOVFxjFlkmHeYGlWV9bw07/qpryVgcMFWS50Mk
C3wIE8DU+h0ZZ4IddSjKAJed3P/V9dTcDrZU9JYD0Mik15ELlEeVie8IqkJBba+2YfoasZ72x6Qy
y+cZn7jgqHX88yAl1dJJMe3sleszeNXstPl+e1G30hRibfrGxGAg+1dvIKiM8H9JO6/muJE0Xf+V
ib5e7IE3ETNzgaoCi0aURLmWbhAaSQ0PJLz59fske3YPC1WnsOxzMzFqSkwgkeYzrxFDnRPDVNDD
gbhbRA/cClA0xyMuj86hM3psnVVn/nB95Ev3niQJ01HkDIJhcfqlM12vbRrq3EJLFL9rsIPY13b2
u9Y0H9zefYqdZQsUafMb1xfSyxFXC9jE872GJ0ro1Ig9bZQfuaMvR5hfu2VclI09eSn4xnsDDBiy
vvDa1oS9uumTPuu5ZfNRKX8vmmrCDhxd70PdolURE3k8LC3qs+WsfI7tzrsbUafcT4ab7Xq3/wm6
/tUGgZDLudYluw+kBHji0xlvPMXtFZogQYTq27EszeHuf5F1XPiuJ6OsdvAyxE0UyYN1RpTgBjVx
M0AV0Kar2LbvsmhO3irqX8in0GBzQTBR1CLtNk7fjLU7Kp48Zo1qGUkElnlny+LG9RV7LuDFBKKj
g82KvDiZxNNhbHwJtQqoIsUlfXhv9V5MvFLU+ynW4kMbae7nJu3mYG7DZt+as3FXGaX5nf7j8BaP
3vwuzhRlt/TALq4/2IVDk0RAokLJnlWKiqfPhVqs2Q0VCjXxYjc+h2QrPSfJlHrV2hUYmQeqoWjB
YBlfXLUZPl0f/VxExkPSSc4JEgkw8teWFQWJyEIzIwxIGfFN9tJofBOH1iB2CfwNJPrwN9xnbhs9
abXUTpGkfsxfFcW5X7rawukRzLDvliQoe4Wu8QEzpjwOcBTO5V5gd/mZm5sbj33h5INMS24sSaEA
I1fnjzPplpKOsuLk6eObue9xgVbq/rOXx8iLDOilOBS+ArUN7Q3uzYWggHYEvWKo6kBG1r3VTNUo
nPWIIlA76n9q6YQD8LC4G+z7C6M8QyDZ6Y5UvrVOF4WX5ulgL64TaDNerb7nCqP1LVMU/vXPf77f
oZsCtJQ8PU65dTlZzZ3GqNrBCUJ8wPeqksVPcdqkO8ucnJuJtMcvvDB7evWgstkCuggojATFnL4c
y1GITMO6xAz1tvYX15vfVZ72JbT15qESS/mjcSZ7Izi4cKRTNoSEKQsW6Iqt2zx4GiXUn2InQDw7
uqPg2j7NFrUFN9IMtFWpl9aaCB8bD8zJNNkehuC9CCqbJmbr0r02HfH6hIEyGVufWqaEuq4xQXHv
hpHbGnaQe2F+NLK6v8Hhtj5cn+7zm5NR4LmixweuC5rd6XQL7JwTvMvsAMe7/NgQT+xREtmjqIfB
tFttichuDbdauq3htR2ryg5gAdm7VhXNwRtA8KpOH+71ZHh9lM72J9mjo2YgRPn83V/UopJcaZRF
me1gMkRzM3X0YHOhjBvL5/zAYRQZoHNGY/a47jI1rW1g6dDagR3q2d4I2+n9YEQGEDyF8bBEfnBA
HOyWZNoiF8r5Og18KDSCxebWpyhMw/v08+WR8Ip8FnYAAlrZzXmLHJ6Z17dJ5gxbrYjzoXg94BxM
KMShdWVT5MjjEEBaQVKN+i2MvPBWnbI63Th0LryRFADCJoPuPTHdKpShZlBEkK6sII+V6D5LUv04
ACMKqtqpNk7rC0PBqqVRI5GMsLBWl6vZx4hNlDG87kSpkM5b6h3OI95eVMtWKejiUFLYTnqVAc9a
fae4jZO2GT0zKK2kCpQRCdxo1McbDR7hxmK8cGrjCWaruF5IQMAajk0jrenixTQDXLDh2WYh4o9x
ZD2qS5J90RpNvaFkt2x8tQudCaaRXWDCqIYEtabMqxpJE+7UBjq2JMH1iLTdJNx9mDvm3ZBnDTqY
g/k0RvqP1DOSD5kBjBAvmCSYFs+7iTNLu1vQEtnbudkFkZvlgWgb1e8QM3pwwvHz9VPvwhw9F8mI
l3GPQ+jsdNuQkYQkgQu9hsJ0Oew4G4KdCRLt2BRhfLw+2IUzj7yT9jNzI3HScm28OIPo0Xku8k9m
gCu6cU/oYd0oszKgc4gByqwU46tR/4RZwHvIdpHmBGF5Ot6Yi5EtDCI3XIBtNhos58Itko23urCi
n9lKGDpLWYr15nHSIa1FnjCKPZtPtpfPhyhfOuT+Oc6vT6B84NUhRyILQZ3mERDwNUwVR/K8NFKH
quDcaG9Dr40QJUi2Qu0LYH/85TjFEeGmmU1L+3Te6sKZLCRb9QCzYuVO8dzwqc0iQVcKHZPMT0yl
Ori1mG5xH5t+FVUzB+VkTrcN+hBvadFY955NO9RK6mpBdCfP0afQMrxXktjvnXhpd4Ai7XdWHs/B
ayeI5jDlTFnzZfM5q4OsM+qqs4WrB5lFkT0X4Q/XbaK/MoiUckEMFB+7dQ9Nq5eiR0RZD5QE64Oi
r9pvdlSXH6+/yvlmwSaZNA9tKYpE9N1PP4JZRFmKGAGlZRT2fPow8W7pOtIEYBSoRCdbzn8XUpzT
AfXTAZURknc62Q5iF0p3N+dNRe0yLn6NVZbcxQ8xXD+tH3akZw5SLz2ZWDLFAbJQ49cCpyvY4I73
1LZVfXASapzkkOVNKxDYuz4v59uNxwSHLsvHNFTWDT8jWWpAe44TzElW7+qeQFCMau+DBTA2PvQF
ugFjoR1AEZfziqvkdErwLfLAcGG/nURIIUI9a/ZaVWk7pU6nICwFlXLku29VUbV7lJrm/ZCZys4u
63LjjDnf+DwI5gaykktCt6b2mR4ZGowPJ8CRbDiOIdryxuxtFY8uFK0ZBiYB7QAIM2cYpahc8jak
fU3XIYLuD1npGIVx79duTXZlCdRfZiQbc1zI7gVoaBQiNW3j+156VWlCKfuN4OjWuKwqjUl76PkH
ceSYeK7G1c5Qe/PVJymBvgQZA18gtVi3GFXhapU0ZAqSbnT24TzOx7R0ysP1tSpDtNPzmlEg8SIh
JAU/1utH7ZsJFo0uKW0OIEBXm47a4vwaY4ekW9dgPI1ZcacTA2yEPpc2iZQ5lyVeqd0jH+zFTYuk
bBfmtckkLsK571orPLRhjlW4Vm4Ndemc4nQi9AZiijiJcToUngqGIma+19hP5X5I6WhpWpLiqtxx
qVvm6xOZ5xSNFhEIWknAOR1PQ+m6VabRCWx9rm71Psn9fIjdjdDh4ltxvstdLw/g1VsN2iyB+xOV
hdJxd3RNBGl4Uh6TYvxkTHX+7vpCeaaIna0U2YijVEP4uN7gCXW/GHwgOw9Q06Eq62kXer0OBnkO
Az0yotvFGGghUYkAvJpMdzrekJA+RH4sJvR4CRS7vaZ25q2aGqhGFEO+75TkJ0xE/Q2dPA3Ir1Ud
tU4Td102fF1y6BWeBjZhCIv+bVk6xgHSQ+SjBRLtNaTY950GDiVKwxKk/xLfXH/hS/NLFY3gTFJ9
1HVf2qh7Q8wLFRWlyfUgz7MwoOzAeHACaD8a2hamVH6w9QRzrElvTfoASP2fLpuMBqAaxq4dzF1V
orPfezuHedzHeGrsosgQfgs95ojmrn0cib8CmCcYA4xN/DYxR/dY94PhK9EyB9aCoU7em+NuVmGS
DG2h+WjpD296TH8eIu5H+iZue+eF7nR07WHc94sEe47RfOssXrMDAqZWvoea8FE0If7IOHsYLaq1
duX6jOLa1YTtVmrd6LOR3lcT2gL/IbSmi5KmcYKsgEAplKW9y1PuvYUm45frH+fSsfVyrlaLX2h1
zBqjQdR6eu03XWF8tjpLe1uHqbGrDd2+QV7O2nmApnbXR75w+IPnQkjOI+WliCCXzYtza4oqz2yd
hGN5sOqHfkJbXcvb9nh9lAunI+g4rnT0TOUZuQqtQMlOmQ27ORjyDtvH3BLHxKgeJmtqN46R8/QK
O64XI61WXVEYSJ3nEcdIFFk7Qy9HLDEAaSsLkCNHwTK3UZXmr0wi3AliYBmkrp1NFPgcXd2m3DpW
Od2UnlDoGaRbeOZLk0g1nvaYbABZ60JhXMeRMAWFwqzpUahRlRK9tFG/6xRrCzN3cShOCwmgAcu7
NjqOlSaJLC13CDazel97+gfYvumxrUApXF8ZF9ofpDwvhpIL9MUCrIq8B7Nr24FiW84bz4lF0IZV
9mDCwQomLxTflCr/I3WnzreHOr5LXGK9vmwcv87V5r4v7R85gP+NmOj/8Vj0P9CJu0Dd6YbSS7qi
YF8YpareOBqmmfvZrXT9kFSq7btwv5ClSMb5rSgWs/FDq27v3dEU7b7GAeNozxXQM3SO6t+zTp22
iqcXUkaq77LJCTwYL6m1aBACV3z8gU9kxjbSE3Egqul+8Zxvmre8jRVQVapGAmPCfIvTd0Y/HQc9
fjNKxHOfJe9modzaWvm5srrdbKiPraPsxgUB2uuf9zl4XN0CMoiGp829Tv4su0wvPi+lDmdpc4q8
rqKE9Lf7cb73rGg4dEmHfhWuSkGht+IY4d/hi6Uaj5i01Xuiu/wwT8Z4UBC+P2TFnB6VPDcfvT5d
HuzRBsHNJXFI7UX78h+QCjSw3Bam4wLrZrV0xgPoDNOH97OFz7sA8GLipRGZLKxA0FuFQ/NSz5GT
mXYgleJ+zKKtfFRihn2qmiiUh1O3U4xBv1H0YnkXeyXQQS8hhS8K60h7epM9fukAB28GDRlhEEk2
OJ1gXGSnOU09O4glQqNtCrR49Mi8sUKz8NN8QbbWVZJdIVX21Nz+1QzlAH06z3zi08EfG7UPGsiY
G0ei/K5n352SAIBosieO/dPH8hSwKTlXXtDG4QMXe/nBzqL6QzcgyStU9ZedOOJYQFwNjAWdxeur
7tKckGvQpEJtCr7J6rrRxyFL7TS0AxKeea8l04LlTrLlcnwhoqK8D6hXUsqI+FdXZ6+FY0sJl3ZR
hcesFfbjQznnn0zYBoe0816Px4HkhdcZqEKHLGPdaJeEgz5pHDvo49A5hJOR7GsdPejrU3ehHcUw
OC+YVFTJn9bSVUUbG5oy0iYps6z3EQPKdxSOvyx67e1n/v+3cUY4ommsOyOqUE9237iKtY/76fP1
BzmfXYzSEUtE0AeeFfKkpwuo0VvNjvJRD6Y5/0rKpe8sBRpvhDU9wKqy21iv5zcew8F84ntSvEYn
7HS42hrw97VLPTAXRel9yiC9P+RFfK/blfnqdsbpWOvlyc2AdmFGOStUpwfbHn46OqKQf2H+XHJh
YjtCorVERl6FmdXY4AvnGaal23vqwZhFdXCajszKmbfy+0sTaEEhlpMI/NyUgdmLgx5j2VnCXrVg
ckTnV6iuvSUYKg+tpU2H6692aSjKUCppPpVZauinQ5VqgS4CClU02Uv10CcAodTOxUDMCbONoS6t
Qlu+FocIhL91Ew91WmjQeBuQMJnmW6MS4g6xWnGIALPdh6KsN5ahXNWnxyZOCqT28CwkxXCNVOO4
nrM4qXi1RaWwNVKcOiQYmJK3dMUhVOtir8Ct20+5t7UDzg9NhtapdMMnpVu0dlMENp3obZRrAXbt
zU2FD4dfYtOyMaGXR2E/I9aDhty6eLF0ylxrbqLhSauZu66nTgKDf8ul69IKoZNHQoN4DhSt1QoR
fSMQ4eSzSW17uErzggGlwArFrJuNF7q0QoCWcPMS/oO7WG1mBKE1+FG1Fqhpm/tpNNn7Ju71fUT+
6ndQYTcSnAvxByBXDXMwxKgshJPku7/YaBJrtowKYs251iXvFBfZG1ONLD/DWeBQsIBi30AVe297
oX5Ua3W5NfW63jWl0+7CUZQbK/b8/XkcInjEUKQ02boBELYkW7Rm1YB6iH2YK7cHi5ZhTQb58QBp
6Ptr9/7pcKtroVQrDXqfiXtf60LkUeskGLkvA7iyH6+PdL5SwR2x8aXuCXHZ+kBr0QMoipKRpGrF
jVeH4yHXynrDQOV8pdIQ4+ahakgeBL/q9Gu6bYlQbOUtSKa15W1i5VFQAmK8pYC01Si98EI4ViEz
RFTG6fKMUn2xcFqggJ1eWUuwWOhHo7jc71Q0uTcSugvrgVHolrm0gFmhq63nhqrVIwy8BFYb11Tm
8zdhFj5qQ2vztZBdee1HojIEfARCABzzs26q6EOmzJj0oNeNOkDYI0dQplU+XR/lGSF/eiyDREN+
CP1YYEG0oE6/klfWRUS2qQZ934bGblSn8NtS6paxr0eUf/xBacNsP+bhQjyLq/p9CtBUBFFTxf0d
f2WMDlWrx8qNEmZiQJhQad7Pk2t8HczUqHdL5Sz7GM++xzoe+xIDlQUscGd3DSq1ZeK2T7rS/7DS
QXzCKyzV/FD0y5d0CZvR75oeSmQ8KDodinTM87exO5JBFVpaa+j/KiyorAH6OjnVJzUfNfhuxmh+
s9qe22uS/Zb99dk6X2c2+TxQFOoGkrm+WgG4OtEztQc1mNqiu2mmRCVHjeOv10e5IJvFbSXrmXQs
KIqs1Q9iwnqoaGjIh5NC3zcZ48eyXBoE9FBFSB8sMSspPIfSSvdYmdVQTN2he+elvUHNNTTmh0Sx
xvusD7u33ZKFMAPBWW1tBnn6ny4c1g0lL9lYwe5pDb5YID3ljdA6KsoT2vK2iHf0P1w0h0d3mfZT
ZSqLbym6q97UQ45dZxh6QHrb3LZG6iCj2e09cKH3lETC71bbJIU0x+ryW2GHRnF0vI7oKu1qA2xD
0h6s1kEm1KhF8p1G8eDdRInFADEisovfGjhHQslyIWZWYK9KnzSw1HwgCKLemW0VHo2OKiDMZ11/
hOazPCRO6zyp5oQDmVp3ZbsPHRzDfNTK4nKH2mR/0HTESnZaaHmTn1bqALtr0NuHORX5LoWvClO4
yMrvrVVi7tqqivY1IbR7k1Q4rhznYqZ6g8K8fnDRfq+AjIBU34UpesR+GzfmtM9dqx8eDK9oyVWN
GL2UmHYklWDK8tcX1HnoBRKH0BXUAogmcw1tHNUs0acymwNjsst7yWndG2NcPDadAqCl8GLI4G35
1s6mLeHZ8w3DyOAzqCCScp0xLXBLpQ3s0ZpvLHU46sBS94ZbDhtr8cIo5NsG7irEDA6qFadnGOG5
qYwpB3PXpyNSsgvWB+ZkvxogimmF3PuSfUnIvLrPNKt2EObrliCquuTeBiO2S+zC/Qvv8nKUVdCV
1VDFjaZZIBfV/b6o5yrwDPhc11fE+d3MuwD6IMpiwlCQOJ2x0c1GBeUrZiwra79qEsM3s3LZRZxw
G2n3s+Xg6qAASAdWkDPTIONd1a3rvDGGetbBdZg9ZZl4KvIvDfloc5cr+sKJoOT1QzupUXmvZA2s
6dgY8ZmJ1LlS/NRQXPvQLWb3XYh4ePBcMw5vzHCuP3nUveNdIxS4bwJSIFpetaf4XrP0mPZVpf7Y
hXBm90OtpVtV5As7itUmazDSeAG82+n8ZRkGUTPV0WB2M/duHruINk4ribWqXu5Kt1UOSjFTkY9j
Z3/9011a7ByaQHYQ/nYA15wOnZdjiiNOyqeLTHWfp9DjKSGrf2UUiRiUYDeXJPt0lAhcr5PM7hyQ
QlJntYpxrxjhVmJ2HlFJYgCZ7n8jU05HadSmgMRoQgGYjfjzYg3dDTjF/KZCAGhXeAjPXZ+7CxxL
aqM0amT9B7zgOqQfFztvenqxQQHy+T7v9KHaacnyJTJChLfZ3P4kyCO8WbM+w5by3uEiL24csJK+
4Q7lU1Mu7a1aRQNWYHg3KIOK/FtSgWka9fpoNjW5i0h/mp0af4I+VG4cQefzJU8fTlNiQmAL606y
3QqnV2tzChpTG4OxKbOHeE7sD6E16Rj79vZGSnIBtCI7W3AOEaZE+cGUi/FFYE1wM4Qou0xoPnkg
uNMkukviNrybdPWTPRlpgEgJBBI0D49ka8VOq8z+TSKMjSj10nPQsJHpiuzUUw8+fY56DlNbnboR
wGopfge2lUMOovv3rhJR84eiUM4CJDAW5cGox/l9qTmNgx+c8700x2JLquL88CQrllpvhIGSC7kK
mac8sVgaz2re9BSNxukfLITm9sWc66++DYALUQzi1paIcmt15zhpjGlUzlDDMEbfhlnp9y3wnY1M
7dL0UvenkkZsILnlq+nFB8uzBzsfA1oDHxHVCXf5QLd2XhCMmfKHpbPuJmc0d4o+3Fpd+i8KNVtA
uAvJP0k26SgJKbE1oOjTT6zPljPkc8yyztBQslhJeCzq0dvcNGqfqmhF+8Qzgqnsi103zu1dmOLl
UCVRtyuSwdw4KeTCPr20eBpqfWSUZHwUJE6fJhMUjQbFGoIisY0n0YplP/ZVtMEmvLCS0HhHTU32
POlzrK4RrXahR7SMotR6jRB/1H7oFrtPfVUx2o03OutXScqiLFNKSVKS/nUVbByhhBNP19DZihqv
Ua9IvuTCmP+w9SQmYo6apfJtJJR7QlbRo5aP/4xeFL15gPucksvVVWYC3IuWwu8jY/zclIOm3OEm
mDYoJeQlESxMlveVq1ZPDgo/P/Ohwt6pxBA3HVSWDM5f9laytL6K5WtRveR4ko0iwLmnX0oVpWKi
G4aJDWCzA1mn+3VCmvlHXxrY8HWx+z4Prfybq2TRrVmNzhtTKMJHxpm2W4LMtTCH5r4pHH3200z1
eCnNOQK/BSEdwym/fgGtl5V8WArI1LaAG0nAwOnDNkIodjj1dTCapbOLl8UhahmXjehufU0wCmsJ
ERPK/chHrZv2odNIgYC0DgCNwRLtyXHyWFR+mMzfSoAk19/pDOwph6MyDrEMDL5EwZ2+FMGY28US
1YR88Q8rsrtgqQlNNE0Rd0Yz5Ud3sVowlbXx3pxi86iqmJp6RaocW6v+V9qM3KZ61B68Cp5HOxXO
fTGpt16vzFvn3IXp1+kqS0wvOt70/0+fNAdgFw9Eo0EV2/GjM9fJg5HH3nu9s5tbTaloq3VG2GBE
0VRP0DHnp9SpZLtkBqKSmqnQd0tbGe8Xz9xSRb/0aBzAVBrJLijDrA6ccsYO3RJFHUy4tMPiM+Ig
q6ItW4cLm4Xwh1HgFVCZWxcwnFrFESYU+FDPTf6IOnv7BpupYdcnpfVGhKX9Bhna7BCjq7uRg57h
QVklOAngogTeHDD4mnkVFjrie1idBLlVfC7syvMjQ0WHpcnU/sOEQ9hj2MJ/Ndvwq8hsxJmzadz4
/uvjFh1Juh2qSwsCShEVltPPj4ezpY+OMQTDggt50tjtXd1QukJJY0td/OJQssUnFYsk8Pp0KCRQ
laRzkVlbMvdXm83G7VwlX+xCbPEgzuZVvpRNMkByRUaANOzpSEiFV4VwiiGoQ3xI1RhXHifLjA/2
3ESHOkOpZUI1bx+OefMxU8vlYBqv5hLwDCTFMjLzCOWN9dViR8y2Nnh9sLiALoyk6Lgsuq3D88Kc
ytTbNalbq/gkr+Y0tRYP3mTYw3QtM3CUbbgjQ+rvC5L//fUz7dJQcLIs5pVOBL3p00mNW9B4TmX3
QE9yTjIzyu+qaq7vpnFLC2+9I+XUAQllX9BmgCS9WpOLZUxjHIFUiB213EUKDaretbJjg2u2byxG
+4R5bxcAEtoyyTzzDZNDoydFjZ6rgobj6iXxazOaUTR9ECVzj2eYofmW6OHUe1Hja/FSUqiNy/pD
G8vkW11u7B7gWa814n6OPXEMdZJbtpsVGEaRYW9oLh/rsEw3kp5L34I0l8IrAvmU9+XPX+QgA82f
MAZPGqgjWA4bhfqbJhLDAaywtfHZ14cwWBOJsSaW4IgAALHKegnl5x5v+TrwOqHuZpOAqB/DrQvz
WfnjZXDJMBZ1MeqmEu4GL/f0jSh4giyJKllFn7L4UDWe+BYCLF/gbafaHciEutxlmeVFX8tZbzSf
WnaaoKlpjCEyuLaxj+tsLlDJM7KDmsf6zThGWudbdQ+TRAxQ2P2iygeIatTYJ+ChuK74SuGUCtzb
NvnSWSFZUYrQ/7sqpdBMeb2zwFqlTdLucrt0f/I71F+W2XefhGlE0T4d2qGkIQ0Hzmc1cdC0ivq5
t7qOsCK1YsCm5qSkB71orCLwQgvxDrfU+vfWoGGtq6vToPmKllT3tbI0QVsW1q7mKzwUfYthIL2C
KN0l0OqEX7Ad3nbmgKnH9U29DouYdgRT5d0vmZ3nx7+XmqOZWiLIq2Haq0YmbkbPx4dJaImzMZY8
i1afmPCL8j3JOs0be/WJ0QiZgWYXIgDi2uwLTw/3yPhmgJJo7gtHCfdofm7d7s/6X6ejQlGz8V7l
focKsM5aegHFE2h3whu2CvDQxMyzfWE30nh8WLy3Vp17Pe3UMQXrG/JjFA4b9YflxHhJLzO8lMSe
w2+I8CzjYbaT+bHus8q6MauujQNTR+E2bEI7o6WXL+IwoZk/39pekzzNEHUHX4lhcR+Sugt1v8Tb
4RB6MVppBvn5tFNSY8JHiORP39PghmPvFF0EK5qIsQ+cMUoyhCI0FfV51n/mYw42LYfRTYz5tsmm
+YdqFgO9Jbu6NaWt5axihcUwZv9RYVPjJL8MXsW9YMEyub5ynjvPJxPrEZixSxDg44olgjzdsWXd
qYUi2ox6B58zVVI6zkXfL++SRWQFpJIq83W1MUr2UBZ3x64TRkfFrFO+LTmyVLfqMlS/jH5JQAZS
KvX7okCnaY5Tx/HDeuifeqDDb1VtqA9eu7TdwdRCW7tB8Yp5KgYjG2FzS/uGsZyr4t311zvLvTmG
WCzSCsag6cgHOH29OO6NLuubJOjww4acNJj9sjcNpX4Xzp7i4BWZeGKXKTH3RA5rrtkPk/DynZgg
jx0q19SoVIfVnyHj/zkxIWv/+Xf+/KMSM8DbuFv98Z9vkh9N1VZ/dH+X/+x//trpP/rn2+FX0/XN
r7+9+S7avwV9+fN7l1Tl+t+c/ApG+veT7L9330/+cCiBaM7v+1/N/PSLnLR7Hi76Vcm/+b/94d9+
Pf+Wj7P49Y/fflQ9Qkz8tojH+u3fP7r9+Y/f4DS9+Fby9//7h4/fC/7dbfmzKn9hZHH2b359bzv+
uan9J7pgCKDRi6MhKXf8+Ev+xLP4ATE3PRfLAXIjl3SJmm38j9+s//QkqowblVCNwE3KE8CSlT9S
NH6fzD9AW8qQhDLXb//98u/+3BB/fiEm499/fukiJ5OW/7ttwGdhNQhsCiIrwT836qqZYTUYolq9
ZwVF0XXuHnW6PkYB1xvz+1FoAtVhJVanR6Tek+JYA6sA/N3l0Svl5P98DlNqvUjQJJ2b1XMQWqWT
CHszGJDE0iFGV2P5qNpDxt2Y1Oofc1kkNY4eXf5jMTweyJqTaq/mdfzhxde7MCGnV5AErKG+QZlN
0hGYmbUxOVVar62n1gz0uvqhIE3zA5mw8atSdtqh99ItPtXZ/DOczCfpjgG9Amx4uq8R1FW6Lpto
8nWO/pjBp7qPdfxR/VGNjUeFS9kjzlCWfzmlZh1tM3TfX3/f04Dqz/elBMGZaVJaPItuAQbkds2t
G5jklYFHy/jJjNri5i+MgmsZIFIU0M7MAx2j7N15RORWh2j6pbLxukYLN32VsMHzu0iNXap1BKKU
0lZ3QMXijaKxhow/tu3dqLbzrgd2vJumbuu+OZ82Kvw2bhXkIJIJtzqPWy+dF9grOmKveXZvNa19
n6Rq8vH6tMmvf7I7aduT3lDdBwJCdX0V/5ejJryhUQZgRsgK2pXqQLgwURDos/zr9aHOXghRL+AS
lLIp1HHHrIaqoyhTcguvLcJWZ8dtWexUGGob1/TZCyHySvxDZQ18LVXOVXXNWLzZsionJIxAe+KA
DDLGhQtRbrzDSlP7+dp3QpiBojm4wmcOsXznF3lJlCauN9hYr6d9aca7AbdrAumx6z69fhxkc2nD
gdlCvGm17oapIRHtEV4SHkr3rprrvmNm6pf/v1FWc9c4uHXD8AiDHlGn2yqz5mCoUTS+Psr6C3EP
gHiGYsBhJB1iV6PUcWroQ1aOgVOI+U00ZJSeFrP8HMWNuH31UNT4UIdwAepLm5rTz5OWUZGlDS2j
ltKTP0V0mX0YAerv1P2xFLk+2ApGRRKHDhyCQjTL+ETSx/R0NOg0XRyr3RSUi5EYUAPwnPFjB3vb
zBiwozKJs9O9/B/zLsVkS783W2ENj9RmG+JHGA7G3m2XUfWTUKV/jSO7+GKaAyT555L856StKlJx
N/NiH/c+p8eqKqtn37RGsRwQpxbvq0JJ3H1jeqK77Won+arpJcmy2UHu3fUNBOJgLBatvE+E8MLb
Qm3tmyW2vP4G3r1W3I620vWjnw1qUx9nPSs/6+rQPNiYtdHd7gxlC/C5vg2B+CIMBSwAJBE52ZpZ
rCk5L0WtEW3mPPGnZXpMZ/EzLJY/nFh9VatFfiAGIrfg3vUoAq4xj30fwnItVFRSIR769WQYe7NG
23BK825jMcgN+fJcfR4KnD05GKkwA56uhRkn4DLSzTHIag2D2o5pDod6CUgAlXewxat7Bb3qp+sr
8HxngbAhp+V2QirmOaZ7eRphI1HjqtDSsM8UFWB1Xw2+aoba0elFsaVDfWkw2ZCUNT9ZHdNP37DF
eCpmiiccCxFjm8IR+Q7mwTf6dMtp6sJQUoJRaozy4biwVkNB30cQIwIioHjxTSqK7KuNo9xxzFtj
Y4mcluKelwjNCwbhfqK7u76k1DCiNyCmKVAsYETenHt3YnSWY1IW+kOlKtMXD6XJytfnVHn1YfUs
FgZAi4RO6kGdviXwx9xxi5LGfpGqiF1VEmTmtjWWfoNX4AH02sXCVpCXP++LpcN6uNr1GtzywDGW
ndAxurPfNwssbeBsr2tryDmlMcRdTPT3bJe7OvBtvHIzOwQErPfWz5a6E0Zcc7YBHD9fIwzCi3Dc
k72eLUcCfvRA50oNqkTEft3Y3dHr4x6PgN55ZUD7/D4vhlrt7QqMD9XSQqXKppn0tGJxM6GC+erl
wAsRyQDIxYYT7MXpciAGKFx4H+CZ56L2Davrb2jgCT+M7Wpj7taRGS9EV4ZzmBxRdmVWQ7UC322t
BsiKg5JxKHt7pkBRbxVWz096lCMldpZbnwBgXWr2QFKqLedloKcpZeXBHg0qREJN/tVocwt9Z1GS
/avXOFUkBEgkKxum/upG5uay1aK2Qe+3+ic8Jrt7J4+/6U7bvP5jkeJKRpdc46Qhq49VzG2Ulb0a
2GUyfxzmqL/Dlzi+mZ14fv2+JZihgUXySD63VjowDapLywKUzkRLwTtGsSP0m8nqoAxXhrFZqL6w
NsgZkaRHeYxmwRp9UvQuvSUJq8eKedrVTf21G2noX/9OF5bGySDro4/bNDHchRNCi8fM96pa29cx
5cJ+Xj4aTVZurIsV//n5SGJAIDwkcUDA1pOISP1SNygZB43RNjnQknwcD8ivLqAGtdjudwaq0y6y
fz0QGEMAkNslZiwymk11/iGkQHlvJn01HrAWssNvs9mIr9en5HzeichoHKoym6U2J8+7F5nFbESJ
KwjsgjYdpSG8+N02JmNj3i8NAnGZeghoVpqUq5O5USJRpVY2BZQj629F6IQf+U9bvpjP4jenwRBn
C7EAKuhSRWstjoOYap2pcTQGTenCja4SiJ27rEir5VFC/xZ/iIsKT1zRFtWxQnQR7YRiqN80aqPo
76IqE/lj4TSe3e16iLfDfZRVdeMrJYplu6mP5sK3G4t2PNq9rE3cGcR0m/IF56NR/hdnZ7Ikt7Fs
2y+CGfpmmsgsVLGKjdhLExgPKaEL9D2+/q3gve+eAhKWsJQGnNBEz4jwcHi4b997maxzZ6uJHjSG
VX3KVLN7r1Ia0HJfqWLvc1ZnJAIQL6G99CbtkqU4L4Clh196Y1eKe8qzuvnJA6MyTgnRbTiRiKQf
LQQo9LtvNh1SJGf+lwrsqjUNuX4Jqx9pjmsKyOLDlJ686flQGByZuj54cjEe/YR7ar4w6K29q6od
hYBfjw9eCaXDPKMWV1vHFGDySb8+eCCWAAeJVOAt+LiszeilmUZVT7O9ddL/5OMy/UINIn+wI0/x
k3mpXqJ+Ll/arlyAlU36+0ItDn/EdWIA4RalR8h3mCujwL3+DfT6e7jm6gGBUloFUer132L07Zk/
CZMjUpjr5YJNJA2h6CqXu6lwZLZX53lbDA/0I/oTkqPuGYGS+SB47SyIb5kUM4SLGbzN5uxMo1GK
tGZBvGaKEx1x/eOy8J7R01q/CywhwyR1WwgOqBXz5Yadb713EBO3XVS1mEoH8TGSGkfyJfunem+3
/X9NQUVBhGA8m/NamwKAOqIvUQFhaJM2KO05/17plvUO9fH8iJfs+nHGsn7Pb9kkpqgQrW2pU+qG
HoMXD7VHp0pLHqDU/+R14Xsr1suTI8wjXdi9I5OBD3CjzIC28mkLCIXZs6XBUo3OvHjFpWDu5JFZ
+qMs69oU9TWqhRSYCesghNdrQ/ygngtNRxwwDtOTK6CRRcHeueTVdAQx8/in1reb9rgqR+EordAZ
k3//6hPlAXqNq5rpNLVdUH4craauLxOZao0mVV0rJ745JS1mfU7ezdri6j40u8t8Z0nWJbdDkIhL
DqybNH/zK5bONBkw4lcY9aIxvKMsy8mdu+4pdsbh4OpJx9iumHK67ANSqiDRW6/YnkTUjYVqPDgd
q8kNoYHSjI+msq+P0AWSIVtwCIoRmze3rmgFbMNJBV3m3Hz2mLB6jAtqI+QzUXBvkgGbOsOt7BuZ
JPduvZ4ZuaqqmTpYCDTRfxB2a/mRcJOHu6240C1wW2GLdq6UbDUUiBQraRSaxwbwFjDbgawU3/0q
gwCWLB+EOEhEHirrtSROaUBd1UYBjZ68JxrmhY4YZjmWB5t2fTx0SMmIcTkQBBS114asvPKy2Iri
oC3K5I3dmOml549newmP2FiuA5VsxvKoRUCBj9gWJGJmtRHOyhIFNMMZgKxmOSehtILaJd1L7Ws/
an0SzGZ+uMhrT5fNv99MldScr3BBypSFgCiSJEjJ2dITECAwJEXFJNKdvkHxj7IfDsiRUbna+HoW
84nLllx/AKwwXeZFBREQukfMzVer4YNMRZbxAZkrUZBbH9mgDyGzflQgismW7Hvo/Iy8uQ+e0Vfx
kEYuObvDNItstW2bQ6SUXpwW6vTQtlk3+ArkeO7JVjswXSMqD9kTBUdP+bvTzcL2K6H3gHosTw4D
3t7TK6/hd8hpa/C44OhpCm9WW3VNOGSC32HmL7R5rfNo2W+Fp30YC8F8rAenz22LO/sLgp0Oo8S6
yFxrY5EXfwdURH0wQPgGw+yOD91kRHcRi5AiIEkNfTmCCTDfAKvcWLFBmhe2WthBn9fquXBqbsQ4
FgceeXW9sSIh/wx2QVhKfFyvJSmHqsu9xQqqHq6BJkHpbdSbX4Uoj5gn9yxJLkhqPFR4yMfXlsa8
1nJIWPXAyfVfNjnJt9JpSz9dIvfAM+XOrL5brIn4DjaUP3hRyvf3qy91rcQN053CCOLSVE9iKpPz
ZDn03/J0/pQzBfhsqHP9MlXl3dWK35ZZGy1vgv82R6j6Nh2msjQCvbUFD5vIfRzmvDj3aXc02CUX
cbVINB3I5+QSt7Llk6svRq9iKh617O3sjapf0lP6Eiu1eGMvQ/bzTqfn0UdNE85+OZJkb2mYumUs
QJLVRuAaSne24W28GNCKHDzRNwjN315PAKbCQO+ULv4W8dpG0xDqBjUeJhmRCLGrzFEvs1v3Uvk5
nw04JYuY7EsAxnlQo9p6t1hz/W1JzDJ/cvJcd09E2CVhihlh5XJk1h9Uo8o48oR2fP/eEu1whDnY
8WyZwhAOee8T2zdPFItJOpM2LDRh+dQFFUyxlzhUo2erNY8kB69CD6dg8Ezhtsqm8vbRPHsprr+M
ehCiOwm6YO4ebSVTn26f9d6CKB9SwyYoAGHfJBeIlLVMTNUmhRitYPAl9+COonCUDEn6+C9MyfAm
gWagzDZRruVFnCdaZQbeoBdnAULxVCSGAkxxvPe5ytZxTWQdjASa+s86KsRD00yhnpuBKO3lTW0C
BcyElh/kZXtbJxUnaMCC/qDctrYClJaZfF0xAnNmyCMbHfdkqXF49mKhHIS5DbvX/9wVknNSczmH
gijA2tbc9u3otakZpCUTKOMIELED0ngxI6296Nokp4sh5rTbJf2cQjP/vorH8uwohD1U3OAQKMXR
ENlOVKJ4z4eYPZbTk5ur4CreHEFkbgZl0SbvTWuy/0SueXrkMxP5xaJ0Bx/JfXtwDMsBL8odmy0o
dKHVGbwIgZZ5qt8sxbveUc59opXnNEl+3fbVvcvnMHVAeg/8gVbFer+9ngEdKDisIKYnRpM9Nj52
qRceLGnPg6TYLU8VeCauvvtJNhZLRBExSKwmfzcwSHSuqNo+KkOkHZjaWRBE8GQZDE/Br7T9+Ede
MVTzgClYKOwgVwS+A9vHwQviKkGD0oVeH6UipjYg6ZO/4tXn2KxSYSkT0aTInOZcOuN0gbAi/7wY
eflUxmb1nNrlUb9vJweQfRC+WTBG4Yqbs7JSh5G8JrODKVvS6pz2ffWfnp/SntRxapqnVKC5dpqQ
8P6hOuny521P2TlDnmRMyZOWgjbcopJLa3LTKTfJ3fSOSnsVV59yWzGD2ImPuEOv0nB2F7ijHFkn
BIAGWu/uVDYL6AcWymm61qVFXsH2s452/DOyUqCSvSw0p1OT6v0H1xzbKairITuaZd3dbsZUECeh
QU6jYf0rUH4vu3LWoDaeqyyDqjLsxTkTS/xWhVmxPDVO3X8kSa/OzlQcCQ3s7TbHKSVx6WRT4Vob
B8RYp4pTOcHQ6W3QNtX4qCqShNZY0svtg927Ma9NbXy5HYaOWl3rBJDW2r66TPpJg1fufL8VJmQl
2aZNGrl9CCfjMhgFjZnACdP50YRn/ElHadP/F1bIIfgPkWveiuttS7yxaF3YXAMvN+en1ki/y7LV
weXf2zBS/v8zIs/u1eUfjcVp5mqyAys2zAfVmj6hXRwdnMpehJG0CrR06UvaW75HYwZjakpsTzZ2
L8Tv8DRn9QtVsRje8OSHicrmw/17x0gWIy20q0AUbG6dnrqQiRc8zsABJ9+o7WcvIx2s4uCluefZ
HlhnALQ08K5K7IUSJ0aKinygJs70xuYVfaqXUHmI1fJI7fjalJztJ6ekzCPVxzYHFRVGDh0QPlck
JBMS0XvOqVudliX/dXvvdi2Rr9CMIR2jqLR2iSnupinPFCtI9LG+2IWinGetds5dXRw1D67TAxbF
fBNYccIkD8K1KWFoSzrxJQ9meIm+TNw1JpC18Nz3mo7gUJfcnThjD0sEQhQrr9DfomzchU8pwThT
u4+yQ3imajG+G0AEX27v4vXF+t3JgtUOYkTqZZtMy+FZmYu8xDVSET+qdaX4nijvI0WRKSZWIEM0
eImxsu3NcpZKbdqFBaVRNj/2aj68rcdRHDRerr9h1DgYDrfls1nqlqyPKU1Vo5UV20BbDAj8Y0eF
7yAagiJF41uMAyRtU9v4bTPqj6NGsen2Vu55Ca2Y/0FOUIHbBEKnU6jUOiMxCkY1vwBOeFLbvn4b
JmEduHMWHiTu1x9LaD0oBEKtx7cEjc/1cssmL0seQ1ZguQ0QnqlUSwEqP8p+NQN1qzNwB/cPUHrh
u5auw1FMuQ6W0jogNmAGcgBzY11jYsL1upHrB5/y8JR5djM+TWNt5kEICTbCF71n/3LmlqfY7X3e
cVnZdpcTPCYVJ2Pznc6gCzJMXh6Brhe/1dIYCZuyo/77TnhhxpPaGa8PifPZ3HnU1xi8ELEVoMTb
4DjgOPTC1Hy9647oMvdMoZlIIJMfHdiR1gc5xGWjCktnQenoVCf0PYsnb/GWT/FcieD25u3akike
FUyJYNjYSrKch2CT20EcGosvlEy8JCOfvApC7IP7sGsKQKAka6YmuO0hF0olsdGVHdSNOp1LS+ch
W5NeOdQ3Dlxi7yowPE21RxKhQPyy3sHGSb1WNxoync6Z3+poGZ71MDL8YXTNL6ZZVI91zpBoUh3G
nD1npFpMNkA9kjfQZj9nNQz1YSZvXszEujRlnQcQ7twnOfc7flIfZl4d3AHPkG1eLBhTT5ja4306
MF9Yj62L+Fh21HDdWwu1aFyROhSgpc0XlVdFH9fCsgLRpMn7xjTzt4o2GJ9ue+CeFRQU+CDg6fjF
JnCMbmyahGoziJSIEQ11TM52hmrDbSs7zgcPv3QHPj2Sw2/tEUVfGV6pWmmgoyTh84JJfAfkLS6w
3L1tfNJIP1AEJP8FYLZxAdqoCd3lNg28UoQnb4zh+yymo0Lt1bZhhfl9SDRJdiSf03pBpPgMjatO
HBCU6sfRmZn/XNzsoLp1tW1YkYmobKWC8dqOWUWtriKjMccBidcgTpMIu59jHblnkajt3Y1haYxJ
OR6dkl16W3UZxqxlzAqgVh0m5U/ocqiyQ4581Nm5LnCBjGDX6Af+ZtP7Pfz76vFQhvbgZV2WBIh+
hvqX2k0drTrNST2nXxWDmf1zrnRp/U9VQeF90uZygsgMPpP6Upf2ND1aS6gqD+k02Mn72fKq+vtt
X92wSHG9qfKRXhI/+M7QC9o4qzrmnVBanLWeIOJCrmYs/jZgszTOnsP4d+PHtTWoXxauVPMAE86c
fpoLhto/dsU0jP6g2UUXH0Tva7QfSg1EAlxaKqiSR6wdrkZAIvfcNAmAziLR1Hc1HIRmGYbzRwqG
rv0RDtrhZxPmlvZNKOlQf68spzL9SE+c5AVIZxpdlJhh3DdLQl74rDlldQQ8v8r4+I38MkOCGCjT
bLFDSu0immupSRA1XVZekjDSBt9FEH7yC6AbxQeNcXnrRKEiGYD2s1tnJx5V73xwgDKzXHVReFxT
riXMAHMAF76JaTojH3WTD1lQZmXXnAv4XOOTa4Sh+DOM+sn5rE16OSJdpSdpLE46s9ziR1mq9X/q
AqTmEaH6VSbKz6GaSziAL4kgu0mEswQWrMwts0C35pw+tKcV/rKE2nstiea3XRceKXtcByeat/LL
S0bBBP22UAXoo3crl2+fp1jR+7zTxE88/e56hmwRM6EGuopbQnds7ZGgIek/xyKncKp3J93LC79K
1SNNjQ0rk7yNEFmQW8rBW4p+W65AGCJNpyvUNCAHpKookCWZT3U/5PNyMpNGjx6t2Rld3xKhZj1T
CqvEk8lFgTgLPfj3U64by2PpDgx+Rw4UgGB54j4/6x38SZdU0UyOfkzV3ERmrHOao1zh+k7Q7WWP
AHRQ/uWFvd6lGely26qaPEhshLx8T4vm5BTloaX6IdrwOOFUO8NF0UVUXxgk0m1fMyaEBW7fiesv
Ce9WkEV0fijl0eBf/wyP0rM5k9cGvTU3j2PT/qy9KH3DoNbRS2TH2wEz/e7VUuumb7C21KnD8luu
MhCDnX9h2jM+V2qefcn02T4viMQ+3F7ZjrOjt4K+jrxdZDDy7199ThZoTqpmibIgVeP4QzeH1nKx
oWYXl9t2dtZFbUh27Rn9ZC5psy76z2k0phYyMuBILjMswYi/ptn8MqXd8hcq1kdVyesj46gQT6Y3
C3iarsF6YUpnFHoIdUtQ95p4NxmzcrEELYPCa4/4S/dMgdoFHMk9htFt46Sj7uGkS1oGvZ3EF3t2
LeZNS2i57SEt7k0FpSAWqQzzs5I+azvcWkfNECE4XQaLW7Sn2e6TS2cx2djxkDzfPrLdZb0yJe/m
K9fIFWWZrSZjBxdY6godOUFn1CHNm1Tr4H5dewerYm6CG07CDi3L2tQ08Vwo7aYMMig9/d4SbzJt
aJhwVLRTljnzgblrp5fmoEpgBAVc+1YT0Gxzajh1VQZply7PaQvCnxdqe5B+bji5ZOxdm9lEjX4h
p5iggmA2qInP7ZiGP9xpHs6LGdUIhSFIZpCxjafITuc33lB0f425cA/WuneK9EF4HFNl4A2xuXhz
pvUKPUccZkn692IGBT8rsHDDHVtd7ncYAHySGYXUHuzR+hQhPAeoGWby0Zh+YOC1CbQGmPUwud7D
bUt7/gJoEZ4xtljy+awt1SqvYopmIlhqGwpYN8x8gXqlogLpV8Pq121re1sI2poXBO1rLG620Oto
ItlVngfKYOlnNZm1RxX+0ccOwbmDLdzzzNemNi6TdZET2mUsv3ewLJ1nYKj5GdIlYR/Ekb0dBMZq
gbflc4MM1noHHa3x9NyN8oBZ3+gzhYbmH9QAofFX2ulZS4cjBfirogYHBeke1Jy0pGQrfG1vUdKI
kQ/2sBJqeVaAyT85Rdh8aD01+psUb3lv9MPwpkogmb19ertbSkcC4AbuB8xqbRkZsXTqFbyy8Xrn
BfIhCEemEUP/4ugkywpjo5KVecujsBSKFVswiwRz3Bq+6YTgULv0SI5eOsA6OcfhkYOQrz8mK7bX
ualKCrC5gxWS5rPRWvbnmZv/UdMajdJDqz3nldsnp/v3EOgRWSo5EH3rzX0zrNliktgWgaYAoYQo
WFwantCfb1vZu2c0JGj082YnWd34iMjg/6LCIahxD+0PaxST+BFHAJU+UG1PsvNta3s3AOgulS5T
0uFudVy4AWjrxK4IRlsXX2ClEI+ZZzUPYVi23/Q8PSJx3rkBjGbT7pdFblr/mxun5ajsNFEqAvDc
av6pzuey+qakXsqbRjSQ6eaDsphP7bAU8Y+uSqujj+zORQB7Q2mdmWbe5tskloSIUtncw6vuzvYb
1Jyqd2ZRHi1zzwqoL96OPGzwlk3dDYaPzEzSJQ9AFvwwmVyFbUe5G08OhEAOSkl8PFDvLabQyGDW
sUqdiFxlRuUb8HG94ZkVlgd3escjsYMVqpUUNLZIrNKgxBIDrg4ytRX+pCNUgoiGd2qTOnu67Y67
+yYF5HlnAJLYJnY8chUnbsc8iByEJZEaKZmphzGljB7/hSFkiwjCTLUxhruJh3NRuWbKLWvLOrwo
URG9hX1h+ON+K4wuknmTDsC3tIm6JLBiBnBK1AVO43dxWj0UhnPUy9zbNDlXwCwGQZHMcb0WygZt
Yah8VZIhj99Z8PfPQPPG8YhSbydWyPIr8jaIMMFhtLm7NaMsWqqoRUDlvT3nqlkP58REq9iPpoqX
zGzSLztI3PbWBosD3Wcazyxus4NmiwpMBpVf0Cq6yoxjMl6yJDMf7j8n/nmZsNHqhgNovYOTlcBr
wzM2UAdqPWi66nDLaUf9p52iIIOGdE4RyWXeigHptZnFgGurj7oiYGLoZXby2VdMD0Dc+EmPus9K
1z73g/mmNKzHZZ4zvzHSIzHT3e3ku4nnU2/Wtw3NtJ1aI0+XIjCMvLsMC++MLlaqg8u1FzBIf6nR
MgZOG1r+/es30+L2qidEEQgW/FD1Vfuuqunol3Z6hBLdWxBXi+4DuT3P6s09tvQppYDQFEE6Vvap
b2wHgtDo7naelIUBRQixgqRF3RYlG72f03mo8fw2cy0/NsKke1dGcx8+K7NV/H2/N5oueTYhF3Nb
4cs5UzNqrQUPM/KzUzUkzUtVGHNw28ruIf3XyjZTA7lStZrJ8682S6iZNX26CGtKfLufjr65O+ma
Bk+xbHJA+WZu556ZIaf4Z4oy0AdHewe9XDedoKYKT20VuohUucYnrsVRs3LPKqh0GunwiKPkKl3n
lReK2ciWJFOKoDIYnbx0U5e2n8tBLF/tJff+mim2NaepV7X6X0R9XmVyyouKEknG2jBmMoVD4/xS
0UOt3S7Dqbec7mgqas/3wckYsnjK0N/2BL04W7rJYeSpqZP5LDJo4xmm6Q8i8G7UIlwYPFr4jtFo
Xi8HhHGmQBReBkqaax96tJEuMObWUNa29mclj2Z/Skb1SVTK+KeJJDmqsMMcdG7nHPyS3QN99UM2
4dOI0UWNLYpZ+Tx8h34uPyme8jFTmm9dNlanKTkSJ97bYApnngvbmBQY2qycYDCkOFAZmFUdn8eW
oXerRS7i9kXctUINnDyRdyi5z3p/wySu7UrDT6mvT8xDZX+qwkv+xW0Hq/N/RuSPeHUZbMCVNjRg
ZWDpCVqs5tz6cFeXj42jHWld7q6Hhr2s60uq6s0xgdtH210jsBi24n2h/JOdDD1MD4LkTgsQFpVX
ZqS3vFpRZNZhpcFxGAz9+ENbbJSm9E+emvzlqO2lVqKXru3fx1N3CvXunTDGc6H8U9pH7+q9KIo2
ofyYy87a9lNnK7NuK1pJfjKP4XPqDeWTNmTVmx446METXu7b5tELsz3ZHKgrj/HRzadO7UtLoUGU
B8Lo/lGNAUEwdXjSiulrCpfcwV3bNUZdhBY4MxEUx9e7q9mTW8RNXASLU7fpyZtKpX4aFWcp/CFN
9OExzcjL/kXeQH4p5dZ5jdpb6VKnGdyuqWZZ9/ktaD/pfpvP0SUa1fHgPuw5qfyaM6qHWh7sXev1
xZ3QpdhJHuRT1TI1tJR941tOMcYPt2/3noPQfpLZFs1E+uJrQ6hyl4aw0iKYyBn+aGGWv4iuLP3Z
mI+kDXfXBJwRpKbEW28DdVg7eszcQxF0nROdjCJSHqxFWAc1s70F8W3jg86cNJX+zSugib1umPS2
CODGK4JhmtC6HPrm0uZIUN6/d/QTqFHTEoY1a3NIaTl3olyqAvhdXZinqAav7kcDSqsnfTLphN02
t7N/bJosvUgOPjZyfVRqVsex4SLMamYhMX/WZ98dzeXgibuzf1JnXApEUMFi8mFtRRsXRn+A49Br
sr3kZPVjWT21fWnovgoF/tFFlj96EzVoJgD+oExMkWA7mjINsZVDBp4GSxYJ5S3FeDc6xVHWIB9Q
h4Z4V1aeLR7rzLGbRyOM3fbgpu2tV87hAokG7UK3Yb3eyGJ8NNWNNFARAfzQNfP0lCiO+6iTeX29
+wB5CPyuVEhW2i07aKFNiq4wVBLUlpbHT3Vhld+IHfERqnxnSWBcDB0ICu84RD7WSxqtNjecTBNB
NzMY41B5D9zGNvwUateDK7Djk5iSVCByupKW6NqU0GZbJMIUwaRbrGiA7a/0prux+KD58EcSPInz
vppTzHW7NKcGK6lAuG7IDMsHXtqd7z8eCJwYtKMCeE18ZvZTI3uvWAF2+ZOZr9y3stD557aVvcNh
ipgPCNyWvLU3/pb2dq92ClXaMPfST3TGXeMk9KZ/EsocHWT6cvc3l4ukjdwQOzSOt33qmXyuh/Vd
BIPVVi9x0fDGLTlJCFWG8NJpPA0ZdT9kWN1ZIpocwAapLMnprE1cHH/DfJKMxo9AcbBNq9QvjBHo
BPopB2e2176D4UGeGE1JGhebcFUbRdEOaSh4ZGho3SEIvFT2j6Fovrtj7pzQLEU7yTcPPjI7bi8h
0AzTMYLCjMjmEL2+TtJ+nijPFYPzsNiKfrGNxrk/o5LslpL5CY53HHN9uTyYZlU6rCJI0PE+qQt6
q6O3PCUjBTQjD//FXQZ4BQqT5gVesy0KO70zgOHVM4SJEBtxcttM/JxS23S5fQP2Ng+f/A2sgX5p
W3VEPGJw0XmmO6JE/QmQYfkEMKQ7iOtHVjZVRwXenshj8CRQq9J4dMMwezbsbLx3EJEmmayV/QYV
gk7fHFEet1WOqjShtuItnbVzdUqs/kgPcO9Cvbay+fIP9sRP1wQxow8hGU4gT0unMb/oERIv9x4O
oYIaCC1iuu5U7tc+N8xFojrCNhjNnajcR7XzFXE+9+f9VhDllXx2pDQwca2tVEMXR/PY6kGU4wIp
0kmXJE2OmJ53ggN9Pqm0JduKshSxNlM0/Yh4cqIFkWqeCmX+YIviYe6a7pSoVZDp6VvYuR9bOw+A
afq3lygDzzr2oqFN2fs3Ho5Hw9b/orgEOs08tVBcp3/IOiP7asD6bMLmYBZvwjyLjjilrl0eQnUk
BAAF0+CkvLNerm72PL8iTLq91z2iWjJd8iXuDhLE3wSg65VRs+KLDNAPyO6Vz7teGvWentSBV6eg
Qz2Zlfki6pGEQ0GmiM8AmUQTTEA60qBjgLU5GwjcNydrNER6GqtImU9qPInuTSk0Q3mMhzJTT2an
Z82jOc7kQwwItN4pcTL0HtNErX+g1F7+M2joOJ8jZeL/zxFdQbZoNJvZj5sijk85pQuUiENdtA9e
kTbZBfm/7GdlAfk9kLm6Jnug2ApiibMlHQG0t/nq9KRuPeU7Sj1061I/Lu0yelJqq2MgpevQYMoA
ho5+vYzJ+86oys4fx2X5HGYQeJ5JCyJQodoo0nNqFFl3buu+R9XbFJH2HA6lk/h6bnTmgUdeRxH5
o+kQkw0wc7pFkZlKaSRR6FFRnVXnuY1HFH6GIX5Qtf5Ic/vaEzGFe5AByBmCbenP6gAwF51RBo5R
V2fRL73fDHlz8H3ct0Kvgi403eFt40+UUNFNjVIGtuiqgN5G9y4OK/XuiMhaDOQkJLU1VfbNWXvD
wGMucctAQCfxMnuWDcdqFt5LjyY9Ci0zajVAxjij9d010kpFDZ21FBkVy7IsUClYigVSuOFIMO86
K8QU02IEeJ47tB/WpoRbF3W/lFWQdKJ5O0yq9qlt0v4SWeMcNFpo+EnSFgepqPxHN0FDwjtk94rv
CvDptVHUMmcdREQVDOOkf7L5OD+2bRnBFxqhLqkq7UOP7pDvoXT3eDsQ7xSIJdyPEAy3DuIM20J7
7TmtEjKwFuihENVj1pZZ5NP+ppYydnX73bRC68885sY8joPaJdDJImF9mRa1dvyWFoR9kABdfxr4
QcxCATEgsaM+vt6LznTiiUZcCfJqYjA290Jw7lrRfaFQJh7GSkx/3d6CI4ObdFXVEDFIC5xLdbI/
+qGw3kfhOHxUrWx+F4VHcyO71iT0EcYE/GzLi1fpodU0PcuLs6L7CIy+/8OEDurzoPaXUIz9wfnu
RQEoJ/Bn2cm+mi/TFjMuipiw5g5l+K0FKuWP8MIeZCx7wZOkSDJjc0vp/q/PTE1nw0V0vgo0uoSX
ZMqUT9mEJOs8KdH3+0+LGXqVtBIuTx6ka1NhUplgKl1MQQjwy2vc4hHpJQ9Ve88N3CnKDyCQe0uj
lyfl0gBNcz3X9jwIZuc6qsugym2Bsqyj+7BoGRdNTa2D3GHPNSS2huIpSRkTxGtTShIi1O1Se4/p
avRgLBdvgibM8aYT+jZO9EYtFe9IlHLPQahHk65IxDZ0C2ujcajoWZfT3suNoW1P6Eejijmq6lx8
vv/gSDIIqQZkrFfz4Uo+j3Of5VXgKmHuZ3YUfbZiVZwVOGAuiiaWgzRkbzdhxuZzzqA4TbbNwaXL
UoeDzkVrqKX6OV2i2i80uzznQBHfwBY8Hw02XVvka45fMj4Eg4C9xeTG8zLNsHXgmkXXIobnzSem
EH/CRP+lZz7oIGHZs4YIJIFb8uPBiLY+uGaq484YW5jqFr1IfaeBInrwZueXpWTulylV7A+3D/D6
JuAdsmEJSgXyk+3Nq8KyYifTJjBaxbyYrdp+bKuxOcfMdH+5bWpvbcyuSMkb2s7MC67XZhutSUi2
qgCF8+xTKKYuO4WhaiJZwRfxyUEP50jQ5/oeMGIJtg0wNd2ZK53LulkcNak5PIi3kos1mdl5mRbj
IF3a20PqWtTqwL1TFJR//6rvRSbPyCASbkHE1PwQKOM0/8hrxV3OoWGkBwe2tySpxAuQU9b6t1cb
2XsxDHQ/g7gIHT+My+ncwPp5d54J1OuVlc09c2wouFKlrAMDYo5zYSbGOZ0ycbBx12kZVhiq5Ih0
BG23d2syl6SppwlvN+r0KZt17VuvJeZltJryj1nRmhHQTzgdxJDdHWTiiF6oBgRiCzSLR+bDFVHU
QYRmUX3SBgtWfStizO182+H3/EKONv1/Q5vQXxqRkZldXgd5F6LQ3FoKErXl8NXrDrnmrnNNdpIX
ARkWgikQvq1d0Okz27IGuwqsGUHbC7z0mj9prXkuNIXejOn27kMvzCxwhnw5yEZ2T1HSzso+l8QA
r23bA2hi9HFr2Eisp9xQ/45Q7YCuqQvqJn1IovHH7W3dPb9X9jYft753vCWpsWeHVX823WQ+ZWgw
H0TiXSvUFRyGRV1qhJsEciigSSocDm8YmgKiiboHwWdoD7fXsucioBg4MLBSdHblr3gVOpxk0Q1R
mVVQFH30SLeQUMV45aeG6tun26b2FvTa1CZKIU9QzrmNi/R5lFq+AXKj9/PaDD//Cztoc/7m+uaY
NvVBzWoccEx9HQge5n8CsMxsXxnD+EgoYO9zQuoBuSJQMFqDm0+l0k9DmpuEKLWs55/ocQhqd8Kl
zmLXTqA0s3EUrvYOi4yCLhPjuhD9yF/06rAizR7FoOMSANlj9Bsa69Eso+lZb3Xr4+1N3Fmc5Kck
J0YSjAiyWZyThAbzIlMTlGbVMS6tDu1L1cOQc6bP3P2sy7C7v9cq5Z2gskPDRTLIbEJIryaCHhG4
vTyf7B/FjHrFyTWV4kida6dESToFYk/mjDyFto9xR+2JROZUBErWex+1yk4ujZvUz6Zahy9gDdyv
WVunD+ZkuwGwO++rNSuHCtg7Z0kpgLcxFQ7eUdvHTWQYM/hWYJe2ANIZ90r5MA9RnJyU0Jnufm2w
4P/a2hLzFKGdOmWisbOjofizl9nkkV3pLw1Djbf9ZndZvzsnEnUM2HztokYB31kWt2WAPFj32Fhd
+6RHSfgljKv0YFU78YRJD9nGJj6Skm8CpFEuvVjSmenChDk13QnLj6gux3d3GyS36X+tbD4uCYOt
TpL3clwytR8np5y+F8rgHly33bXgi7SCQO0zg7fetmlxMsPMWIvlDOOpdkPj0jvVePBJ2fN8CwIR
auTyOYHzr82YOUdT6TgdyomfZ0tp/tBp7tJ7iE+9Pb6pm/Fh1Jhl1mzFX4ymO/hQ76wS82CVSPNB
pm8/Nk2bN3MHS2ygiCFpJVGLdzZFX9UH69wJXmR0DFvIN4UGdGi9zLFDJ8dtQbaB/4oDz13qi2hV
9wRy3HgKG3H/hBO6JjxhoA5jT0n3N/YGiszwGBXgtrXsx5R66kd1Xpzz7au1t3uvrWwOTw0ZI2/s
sAjiIawu/VgNfpc3/9xvhAkqTTIHg4XaYkN6MSlWGTlFoNeh/lKog33BGY44vPaWIkfBGHmDKAxz
6w2rkexLRUGo10CiPA+ii1+sfrIPEg75wVjXP4Fz0eiSjy+KyVvG0nBZ7ISCIth6BiX+k6Xp8F3T
hffX0EV18xFRBKWBUTxzn8lsRy+4vZF7PghnPxAvOha8Ojc+EZqDY41pTgnbM56LJYz8qpje6Xr/
vWzJFG4b29tPZGiYf8YSY2ibIOVYRQo0D1RqkmfVcx7Z5pui1dIjLvud4E71mtSKvIBK6rbZxeTU
UMUD89xaEc9/jY1i+rUqsnOsJt79byTKRpIvhSoZRY9NMuB5Q5+1Ks5eLlH+F+M/2lPOrOnl9r7t
LUiSBwH3Y1W8XNZ+qOSWyFNh4IedrryEY4MeQD4Y75B2iw5i0t4RUTJiLhU4maQyWZuqK40yooEp
sy7zc47S7HnJDjNEWcLYujynw5QXqRTUPpsSRxyi3B6HXsGQmTueJy/xB8M5oVv83naav3lVI3kT
0fdCvfN+KAOFPlwAKjVN1o42e+kxoavFFSdWtdDvNdqg/6XABn5wp3e38ZWVzTZGixIvomGBYrJS
xCyT/8fZme3IbSxb9IsIcB5eWWOLrVZLsq3hhZA8cJ5nfv1d2T7AFVlEEWXAOC/t46hMRkZGRuzY
W488Pc6Cner95j6SHgLTFOFpre6UV1C0GyUj/mFeDsAL5KkWNPLBOQq78VWXwvAFBZDmXer05I26
2dk7nrkRu0Q5n+o6O6pRk166S2t2yhSGDHDBeee8LwIlPvWyJH+c6sF8n0ewxttWYV34PzuB+/Ch
AJNCYZtxVoPcdJX6hxFCkI0EPLV1rPpFZWjsa6aMxveC0evH4xbREQQzqHB6u2soWy0ZVdVKEZhR
x0SVt1OLFzlWzd/vL2jDZxZWVrEE+ckQJRVAsHNZJ14gV4FxNZ2y3uM13rRD8CVeCbK4NxHsX55n
Thf1TVKxmmwwWldj6KN2kymc9nj9N6IWTzMktWU+EWCv1UkrS7mwRxo9l64tTulU6id7iL+UVfE4
aog27xu5OBQJCCysNk5RZwVnwFAU5o4XNtUHX3GsnQR7azUotkLZwSSQgEMvPd0mDYi6mZFVTeYo
tWX3wZzN8Jh18fTXfT8QCdIqODLTzPy0KALz+FsFx6JHy69oFCxV/cHvmDY6aIWsnZKubbtDqtg5
irUwSj3dN7vlFtRmBY4RDW+AGMsFohDWEUsiwf4wmq6tlMlRh2Lg8fvFZGSKeCWG7GhlLa2ks5Nk
kgV63Yiz+FBp6nCOrN0MYGstlKPA06ow/lCKWFnpwKZoVZtdbPgYXKvqitdBC5KdAttG9KWcQm2U
uXpUntZrac20LMF0YMVJ+2dpamXjZDAc/DVIuuIQhJX9OwxUycEIAylz7SpWdjZzwycpbCMxAdAM
nO06+kr1rPAiB9A+z8waZB0zcNB2jN5UIQD/sHcsTK3yxMJwYi0OGQBl9s862rX1Q+MG/09GwCip
XGci3i4/W5fpZdrSLYJFOa3Asjc/ejkwr/9hJRZlKZBKSFqsE4BSadRsQH70ksshQKWB20Ihyz/d
t7L1aRAGEnS0Qsp93cTRMg12jpj9atIAqWQnaqVDb6TtMypqw+/3bW14u9A7oPMsBCNunimRVunN
oPBcbtuKvqIjxsvkoPz8H6zQRIeyGwAvaI3lx6mkqS4BY+BsA4ItrqJX6SWZ5PnnfTMbhwrgH69v
IIAM76zHYuVWH8s46sl143Z6nafQ7Cq3TgYGVnUohho3k8NuOjpdg1RhEoad13f+EI07R2trT4mE
dD0QPAdZvoogJfLCYTH42WUeg59THCkvthJlO92jrbXSMSUMMrEJWm61pVkjg2/UuLicTgtdCAFt
SNr6Pwyj/Riq2rMW9+/7Fna5RJl3UMpb7slNxkFjfaBuVlfmwBB1r2QZx7k0rCPPMfkUtAUY8CrZ
Yw7bXOQb4JueC7jo1SIZ8J9LxWQeyzfav6oU8t3Gqs+W43+drfksRSPMMdq3TE93ToVYwuoafetJ
0DDgfUspeumvbecHVZIwdObnTZUdKiOYv2mV2ny2a6m2PoetHJvniCGd+kQxYZp3LofNHeYaBQVN
veWGVAwyECkKEyeDTd82UTHUpP4gK2l/MkCgqO79Q7PxihcK30ws0tsiOVkFToSiksrSyIWVSDaO
KKxpNTNHveYGOk97KzGMver01vkQx0MUDoSm/OqrTr6uzumA646FoGuYJKM/Zr6stTsr27TDYw02
ZXGhr7nZGEHrpEmys0uvODmCI/18sMEqPl6jtcCA8QLilQ1j/mo1eldqLAewbxExvicZZfkcxOMe
E+bWWsSZIxnmvubpu/RIfW7CQm1xiUKSE0hsy+Bi64n16b4vbDner1bEr/glvU/MhjZ7r0F/2Tjx
X0UJ+YTjBMH31B/kx99FkK1TPmKMREFqcmXKyKSupI7Lx+ka5zhUZXCcAeye7y9oc9vI4vBrXrM3
U9yyb6dFbrBtdHSTvyDy8l2zsLW/71vZOkJ0Mpj05x+qcauPQ9UjROSXcAFw5jsDlp+UvnEOaS31
bjzuISE2Unz4GimFGSKpumHtYCJAtlP4LC5T37yEdum/lzJz+siFaH5mUgCQh7YnCLDlFtQ94D5B
dYAK/srFs6G0JEjL8wsdreoAjZDhlqEyHwTieOfMbq2OigRoOHSKyLBWZdNQSfoqkFQul6jrPkdK
naduqxrBqfFn/0uL4twJNpG907X8gOI80VQXBMGMxZD0r4fR4yRtZbuIMi/qxqI/lLICTEavrOjV
UmiyA2jW/HjnAGzZpOgHKRnDxqCfxE78ctagYm6MuQpyryT/+shIXR0dOr0tGrdKO+ODkkZ7YNnl
YXhbJY0JnblIYj1NuZWbWrGtJRDCRh70/90336zkp0TJofq+fxqW3iLMUBoTwz6QeUEjvm77OZGD
JEVk5l42D84J7R50LFIAeYVc7ikd3a6IQRlB5sgUOpD49cHL40QDvI+pyoG662lSIn+8DG2SHR9e
Ej1iIfrB7AoHaXVHxnmdRFmgSu/8YJJcjafuqUAz+Tip6h5/x+2SSHQAMQIqhHAIJYClW+SdLSlz
rdRePzb6z8manIutxP5enXuZWfGR4ONDpwFlGyCT4GnFR/zF+8qpQvw5nwZPkeasO1paa2vvq1Ad
EqQNg+LbnEdh/H5G0b6/dEPthx/qMq/3itM3i6X0wrA9cYx6J++Q1WJjo5uTmVEnLyVLVg6QEKKZ
S5VG3pPauPFJqKiECfHYxdi6G2P1klMGytR4clIOx25E+LTp5soLZ1X6ct9Xbs41wzkkUgL0Cg0Q
w6vLndWduVK7VOs9PTODLzXl0wAyUzWWj53RDV/ppNh7qhEb20i1DFEFJi/FE2t1sH3DKtq8Unuv
VuPyJUrm3E3k8jFMl3AZnomCfx6SVioWa7yEb89jZdZ67/WmUZRXOZ2zT5Ex6MXOI3tjAyF3YywC
v4Dqbb0a9AsBScza4Ola47yfpL5FKK5OgUrE0KtMhzS0diLWMt3/d2V8LFg7bHZfXssiDWVWSnUn
LFZO93cKsdi175XxkhqBf+w1JfyWN6Z1iNSpj073vWXDMcEZ8gBn7J07b122qKxCgbgsGjzDr6Sr
rtbRH3U5JRejrh6b3/7fKgVFJTGZOLYmTJNnuHimsB88eLWZg6fEqmWnOU3lZyWazT/vr2vDJcU4
F+MItGqosa9utyAKONpVM3hJYWo/1LzVvU5O9zjgtnYPiQ+F3BtTtBKWZ81G0DtwemnwELqNazcM
1Vw5+DriM8+FJPXp1/uL2jLH5SkAjVRleFYszaXqWIaj7g9eEEzZcbTa6lz6w9dhbvPjfUtbZ4BM
EroE+pB0DVZpUKAxFRTFyejJYGl/0o4qf/TBpAzXNizS6KyWcf5wDsTxZkwI+DUZLDnJ6ouhF9oP
uZGOXkDz65pqcm26uRMb31vwQqlbFQGwjfur3NxP0dClDUUTaD3mmvLijE0rHj3EvbOfpjJNiJbr
pTsMQbN3A9xeeCxPEGpQHWKuey3PjhWrIqUavVbt4kMsEaNdiQm/a9c6xccxt/qXtM3rgx0zX1aU
5R4b/1aMgQaAFzbzSoIHfek7ijFnfVsMbO9Q9ac5pzzUZkXyVE8/9U5VQ7exE/vEtL26xyeygsS8
HXyOhpAmEU9uYFJL0+WQFVY+4bZjVY3tO3uMw+pQaFaABG0f+P8EctBHrh7U+WvQNP1HRdLd0owZ
en/4c4Og5TeQ2QBdWfdapsof5qY3By5hKCGrfu6O0IP+2Rv+3vDOxmaL9JNHEtIfhIfVhRiFqj9n
VjR6dZhNT0zHat/CqinOWT0qL7nfd+8Cg+F6cr3H2En/3WuoEahAkwU4N3GvcNBuQxJh5CVR9qeR
Dtm5S/z6obG+/1kBXwT/2VurYrW+mqlHam/F6FVlW55ypcg/tFY3nMjpoh2Uwob3CE0gAe6n3Ej9
YWVLiqsAhCIQTMg+xvETc7CF5aLYEL8XqoUQMfjAMlyNIQ4FBfR8TA4SLIv5OQ1get7xoNvvSvQV
wzai+Hj7TiuBsih2GODJcv0zd7o/Ott8aobxS83gnVvJvuvr3e/3vfb2JlvaFH//JVOO8yZznEbq
PanngJaotl0rq4qu963chkKITAHqi1IuM0VrfBVQLuiEMnE5W5n1R1k12nc9iavI9W1//Ps/2KJB
KACFojK2igdKUJPXwCfkdYk+HGQdAWJJpccwhBDS/xdTQnEYnjdu6VXU0+itorzLstBfkq5TFKdX
U87yM6T/e76x8Z0EvwqFYhqt1G1XfkpeP41ZOPCioXZ6bto6e5emRbBT/BZ78/+VYXHy+E50VunN
EFhuiIXsaWq0VB4Hr7Xi6pyK9kz4oZTlxB2LsDjoubHHVb29Lu4uDiGt53W11JSqVpVbtrAduJki
zZaei77aQ5pu+p/oRfKtOF/r2IwjqPBVzoNXd8i/oeo9upR9bBhW8j2Zk60F4eeU/Mi3KfKsfCLw
ZZTTqA14bVd37mSM8qkK0semYf/9UJRjxVwI28ZLYnlsM55nZV4og1fp/TtfAq1gD1VyaEAgu1nH
C+m+o98mbBQ73qB4IGmof4i//xIllHzQOjPjbovocL3vWmV4bUbV+qeXFelKeWnasbe1iQDHuONI
Q/lfdWnPKswozhL6tX6VUNQsM2h23cjumtPD6+K/D3iQvh3Bf507QNfmaEKoy9NKxume7QZg9JFZ
b+r2kT3M0buwUZLi6b7RjcWRjNKTZPwWTOOagTLoMoorEK15TTKOp9mvvkbUd8/3jWx4vAEGlGYk
hRBulFWKXfnNpHZWLXt6qcRP4IPNjyrPryedWbY94Nht8gkSGSQLCQEfjQby8mvNjKAESVD3XpSY
6Xk0GdhwEzuaTwVQm2Na19HgtsbQHeJIir5NtbFXVt1a7K8/YHUa0rxT/Dzseq+pev1sxQwPQaU4
vkLi+BgW5O3gLdYqfsovJ6HowWZaSdt7ZJ3WcXBCzdXope34/0YmgBXeKoIFGRLK9Y5OtjUo9dR7
iW1DH4rHuEMQcLRBnh7yUPkRd8wcNO2elsWWa/5qd7WRht/Ofj0MvacYcf+EtF7yXoJZeicb2Lhl
eKSA4OENzblbE9loEAv4ekhBB3lYpIRUwEI+0o+vJZTwf6Pg4rtdXdnH+wdia0u5P988VAwMrrY0
nDVn6m0KVw4qfl+ntMuBHfbta+ybsHnoVnOIzCZ4RW+72Ollb3knvMEEEKrFIidZuowsRuzrlOVK
VIufgqD/avdlfY2gyjrcX+Mb2fjq/maIGt4c7lNI8Ne9+cHMYiYtqbfEejZe1KgdA1epU/mdBufK
MQtm5dDnWuMNqd5coiJ3zrodOsg9U17QxqY9KYFjn6R2kkm7W+vsz/We7tlbRn3zGw1xOVJF5/Za
RaZyilEq1MPBk8juQVNl2ftSp9RgJ9XRabXgyGyUcQQ1XJ7Tggf7MPnqO3vWVXeUWuk0m0n52/1t
2/xA1OQEfEOoOwrX+eVMKw3aiHUn915cGsFFsuPwd4Bz07u5drKdL7Tp+kKNmdBPFXwNS50y2c5K
hcVbMyXMczRmWeHGepDWro2U5XvZlPwBnqqweqiP+2/c4orj7eYwVnEzz19pZaxbU8LrFG306mTU
AUhiYzRmfcfbt0II5VohJSdGtNZFK1Nq5Fm1s8Gz7bo/xDTc3JpK2c4dupGQ8N6nXwdOjrt0XfFu
ez+IJkcfPDCtCag/fSaja9oicombYXUyEXHZI83echNOsPhs7CLA2qWbGLU2OLYo+k2D4vzey/3E
MYumZ4XEaOf23lweGB9epLTtYBZdmorzTMm71O+93MnlF4RGjcKF0DFz5T6U36tjuNcC2vxqkBMY
NA/IktegrLKH8DgtYlG8mCP/0k8z8HIQ/IW6E/u3VkZnl2EaGEw1BomWK8si1BjloeWNW8qd6hqJ
Qi7eadP4tYw1vTwXUlPulBM2TZKXkPiDHUWXcmkynaexlCKeTk6ohJd66PLfokq2vT50tE8N/aCd
E7BpT5CqK2R4Anu+tFf3KMuFIy+ArNaPcoVQUpnJMF2ZuXkA1P/5fvDatiZoiEFbCmDn0ppaGk5g
hvLgaVnofNRSdf69aqTmlGvmdJ2bWd6xt+UpNErEI4qWOeWupb1ghiwjsh0+YN9WilsOOTWKKdb/
kxmuTSp7Ynp19YzKuzyenYgOXt20yadEacYPDSndf/lUaFoRQlAKQ7touRggdP1cDrRGFKkNvksh
LDXQtUbf0mEovg7Jg9Ld/0ZhTNHOJUsWkwlLe4pf60NPHPGaYUris+S3zXhoBrn5475TbIUqETzE
Ox74zrrvkqgF+tZpCN7VV+2TmSfleXCgjptDdU8HYtP//t/U+r0bpqoxGznlV0vrIvSKIHMMlO5Z
9vWnqtX3mI+37k/2j1cTD3mcYxU+ZsdX67LC+5o8Ma9DXnYnwDzhU186+mlizjtwG0rkp/vbubVG
3lD0q7F5yw2sIomXJTFnzA6M9DQ0bXBshlp9nkNwFS5jAvn5vsGtFxUnDHIzLlIV5qSln5RG4Uv9
zPdLOkXNDlLO4XeLXkm/tH6Vfh6muTylySR9zIxMr91Syu2/7/+CzSVTqnvD6Aoy9eUvCG1DQjCX
5oWNnK/v9pkjSwdroAQwGC0g16L2A3lnm7e8FnQA0UVAnBHbWNqUckPq7BiVPoT74On2k8T8SIIU
vxQp1+Th/gK34hg0MjKtLkCe3EdLYwlMwqMv07GQ+1T5reaMSAdZsoa9jG/TDi1lqFu597gWlnZo
S1KQN2uK2aliuUz5FacOapSdQLb1ukEthP4uKTXYh9UtENehVpU9Vqxg6l/teSrOXTWNpENVPB8V
WAWfhjknv8xMf6eEvvHVBAk5un2M+DCmuVpgmcjWTBJPNwIgBIfDMQ6GngXuLDXZ6f432zRFN40E
lqqXvgaqIDKXahZdHo9tCL5YWjZlbipl1inO1T0q3C1bAMLEHB4CHkA5l9/NmFr0JZWIHM+fg8i1
giEpzlIqz+E7VenrvaLQRmCDvIOxanCxgkVBRIRf3iDBYE8Ao+rJ8/VasQ/Q/jg/SRYU1e1kvfvL
CB1zvph2aumPPww43swbch0xk7RugMhyX9oKkE5PGtXkWqFg9B5YfrqTr2+cAsApYAgVoaDKWMZy
eXBi1NLc4iRgK7KnpFWDA6S5807Y3PhmDC4IyA+zoAx/iL//somQrcw5/LWjV9SG+WVS8+Z9Awbh
C9h8DN73xY0AyZORWihNR0L1esgu0ZuglkwHt++s9pBErW4cHB8mdHeI4lo92vDVP37IsUf3jdqQ
Q79z5SO2M0azrvHsoE/f+G5Upeb8DPsLGO4O2Mi3nrcP9KRZGWYH6mHtHuJ4a3s5dBwuOKp4KKyy
JWjrpQpWlMmLYJT/NBSI8h7DqkMrzmzasdqJKxsngho6qijoWFKgXZN8UH6I7UnSuANrpy9PASON
3cEqprk4KWiGV09lEZcfrKhUHhsDfMvSxEuIiE0d37w5+hk1ORCVk+xR68yOrWzFH6zGNB4am/uf
FfpTDNCLQsD6ho2h0qQ5b8jgFaHWQ3mvPRvhFB8Subd3TL3VVFY1Fx5cjIOKL0d5aHXZ9XpTw7zb
Kl4Ex2ztziEVUnAkwaE2wSI9S+KuOGVMu+sHCkDytzL3c+mYzMz1u3GvNHs8OBvhgEo6MYz6NGjY
9XMzniYzpCIle7WBomuH5s1Jldr0eP+I3lqBExaYoYDUKWLkfRkO6toYszTuZG8Yh/ylk1r7qliS
tFOrvQ0EUGYJ7miKe2+s+ksrDkpPjkmF1psckAWjo2SQ60zj99KU2heZ1u1fD69KMGOLwV4qfHQD
l/aKKgSqqWW6N03F9E8/69OEmrIW7iX2tykF1x7VFcrP6DbfQDqiRp0yQmjuRUWkve/NLng2cyl8
SuOg+hinvnGKQ0O9aLVR7oTx2+8mZlaZ5mdMDCKLdQmp7ywFaZi89rLYj0+WMdOBh/TS+e3RjRT4
TEsoIDC/DNxguZEIYkyGnkcINJqQBQEZHd7PmrX3FLtN5eHPVSl0ixsWkM7qvayYde3IQ1d5hmS2
xyy1UreejM8AsXSqH/kJgaQRXpP8I5/hz/sL3AA3YJtHkkDb0hBfD6YZdcz8xsRUri0N4LzDwjBh
vLTq4xTCG58XbXfW0sI6Uod3jkaqFL9pUZo9/jXF1Q/ahANCPF2dQm2gEDSXUsOlPEejW0cyzNnm
jMLF9f5ybw+iyJ5Eysbbmur36mBEFugxBIta+mqq9SVNqnY6msFkO4ex1KfuiE53Nb/et3l7JfLC
Jn+i5k4NgbL70ofKRB8lvSo7D+Lu6hWsVWH9qKc4KY9jRut3J47fWmPEmnlGnkgka+iELK3RFcoz
osJb5wIptnZWXztCdelyWPbq9Bu2RF1EiM/itsz5LW0ZVeDoQZQUHqPp4dU04/SQ5Vl6lWZV2bnp
b887yDVmWyEe48XJ/OnSVEQ4G9jhwivkqjkaTA7/BjNU8+n+p7p1D6wgg8NsAO890pilFVmtcube
5MJLLKU+5oUpPQeG3Xv2HEmfshp98Yft8WwWmjWwMOAiK3tJOPtTp0alBw2T3rlSpKWTK/VBVh8A
CaAJFRhl3p//g1GGddAYAHSrrkcKwwhSPi0xSy4HS3Vp53XvWuAVJ3gOm+ekNP0d/7/9dIi0ighD
xd8QwwrLTU0TJk5nAQcPZPlrrLXSOZiqPRaD25uIVhioF8r9FGFuGuZmPqpDiwyOh7K3cgj92f4E
8fF0yYPpG5QlaeCWVm6f6Dj/cX83b88AmQMvWl561HEZel2uLg901R8hY/X8LO/nF4eHEXTjytR/
ACurPXwKCNDcejB+CAzn+sCN1hAVssyDAl5pZFemKDxUlMov95d0+8Ho/QheKHYTnOZauSutElBa
djh7+TAG45GRHDs+6KY/Og97IoyKIBxA1AO84WG53LvIHxIfAT7Vi8cxe87ssD80Vli9JkU7HHvu
yp332O23Au0Anp6mMqOeVAeX9qATiM0KBQgvQ1jIcVVEIsrD6NeVA8Wibn68v41b1iB6o66DJhkY
7dVTzKgBYceca8+qG/Uwl21xDowxfGlTWdrZyI1bXBAbMcFK206AmFe26qGF82oKWy/v/fRqx1Bg
uEnY/tnC8OUf0yHqj0VrSUcBRvuQdGWUM2qiTdrp/pI3PAeEMZIORGqh+bs6DFCMhxJ/6UA+JMWx
bdNEem8GpV3vhJTbrUWxG3QpCRn7ykNz+SEjZEXzykh6T2sRmnF7lTYiKHjpKWwHZedOuF0T+CmK
BdSSGJ+5oQ8GUqFknRqMnjYHzlGVS5TISU92Xgi3L1logsGdiV6GGExbfcA+CWK1l0AzVWMhfR9C
e5w+tJQDL0kzBL8DeYulIyK4k7TzxUx2avnqY0aNegjK4LwUmI1b7qRmVopVF+XozUOlXJqyGy5z
bwiJlyT5INXJnnrPxpcD4MlOQmlD20FerbO1EmSRo5EIFk7ZDzmN23PewCAcMUezk9refDhYMEDV
M0DAqeBhu8qq+3w0BqZ4NLZUV069Mljnpo+SnQ3ctML7gzky0i4u8eUGorJo1mCWNI930j+KXdmu
2pcP324shQKHgKSI0LUu3VJPqVobdV0vHYqw+r2EaT8LDrEVZtFFmQrzb7grnfElSNokvyallto7
icrGKgVTCspCArVOerRcZVUg+9Oniew59AzPrSzZB00NlZ06440zom5HzgoRpyDA5aZbWgk4GowZ
OrLX0x56H+kjs3CK1DTvdZSuT5M5IP1zP2DduCNLAc1K9krhnf6o+EW/VAORTShbNdIVr1WC8NsU
j/bHTE7sl6xQk+/3TW1sIW9k8QlxSzF9uDTVwjSmI3uueF3tT0d/akF+Mqizc3dvbCFMNuRbzMIx
r7ympoj0DDqPwjK8pDHH38JIhqG7KKRjKmTNLHSizvdXdbuBMGECieGxQVLOY3y5Kr8NJ2eYGsOz
9cB0TolWKlTd7BLUvzJbffx039ztJgpJUZ5vqCVww6zJCR25gio+VgzPIWMojmGtlrbLtFL17T/Y
EWIaZJXkJusLRo7GxuiYuPI6Je4/ZFFNFlkWzc41dvuxKLQBOaBRyVuD8LHavIpJ17JMTY+D91TL
WXuEPMGrFFs6xnH19f6SNr4UNwyKorgH6G1VbO0vrg4RQIXYUm94sp9FR82RUpdB0fwY+dXepNGG
KUiVKMsSf7la1mi2wG9tpzcny0slAEV/IpqaWy78N0F4jjrKUjuJ1sY20ggE6kPlhLbgGrbX9SEc
HbFveSb17Hc0v6zaVZw2heRcBp7e1tJeq2JjgWwiWR0Rg3/WT5rSIYOC5Nz2zKIbzq0Ud2c/TZrz
0NcPI4oEY5oYUWConBGxNaIImiyjlKcBU1E7FEfH6rT+ZJZBorhFkco7cX5rYcDuBCyF8jV2l06S
wQHXT53peCoE1ZdOqj5HVpReG1XdOcgbhlgYJG18OGqj64QVWoPAjPve9zJGFLwxsnvj1NZN/Yfe
wvZyfNj1qfkINnVIMwXqcbkqZsvSLESC0wtHs9TdyLe77xLUUt9BW0Y/H7cFAIAqBZcYj8JVgjOE
gRySjqMJrxrjcSzK4lpbQGSl2txZ1U3KyBOGkpkmRungeV4zBALmr0qrUnzPrIv4K2V941l1MuWU
V+N0bOJ2vpSBE17vL09s1SJfFEY1HRfhXJOViLP4SxSZ89SM5RGjmaSp58SifxvF9t7Ex+2JJn5A
cifLAhsFLnZpRY2ITn1vcIvN2fdimL8Ap7apTdaWO0XVTp5464qCAU7U56lkM0iw8vk4sCupi4jC
gVL5J6Uy8icKwuVVm+NwB2Z2u3vClECHgHykrrzaPaN32m4aJIMxa0iLTz7/cnzSRpFwP/qZGLvX
6L+B53yDLS03sAz0sPa71GKCXJ+uaWgYVwJMtpNs3HogfVQKZaIyJ5ikV5+ppjk1jnZmiUpE6vaF
9i53yp+jKj8ZrfPK0NiX+6tSRAK49D7mPBgGBhYITJVpquWyMqmCkLUaLC9S+pcuro9xOb2TQKlW
/bMjd+dIb05JRnm6mJ0XKx+CA8ROe4Muwh9ufgR5KhqkoqezFiBlRIyQxZiqZ1qVJLtjWqUHlerk
NavDuXELNRuPSVhOrm/13af7O7Dhq2DERb4glKJ4QS03IE4k3Wj9whK+WrtgYKQrY/X5wagT6fK4
KT6qYI0Q2J6bM1jUYSxZs+XFoOHf2Sp6AqVFCzAffGUnkm0cC07U21Sj4Ahdx8y4zC2VGolF+T+p
/0IaWf2ntqrHVFxJF0nniCbcOMCl2LzV3vE4alETjWwvgVf1tbCG8AV1RmknGbldCzY0WjkgBVFF
W19sqV/OKfJ/8XMeWMimNqxIPuiw4QUPbRoZAThOZokFJoPKz8380xz3YzhYEDVYdlN+0JLMOhSp
VT8USP61wtVBaQLGcXjBxXJ/ifdMKtTy1OnZtbO1MX1Ry6GdXy3TT4uHXmL/GiLLgQgLHg8Hv1sa
knpUW5soTa/I3teHqNdDt40cgO9Js8f3tvxEb6bEUBx0K6hXEiZXaXcTSeoQg5O5xn7nwLYCkeC5
HjX17/sHaHmJCTNvZW/6vfCu3M72M4HfamUVJldai+G7fDD8b2PcNtT0c6M+JIpZ7njEMji8GRTl
TUyRFQgc2XILw64ZjbGr4qsRhvUnR5KHP/1q6J7QK3Z2LrIVWuDNFt15ZMjwchpba/acHOxTH8Z1
fFVGfTxolFq8PlanD/0kd9/qQrNPstQ5ntMPjZeXbXItmjx6DRAW21n07ceE3AysrKhgiStvteg+
MxrfAAB4NQbClNyCwIrieC9Cidjw/zFfLBdlXyIp5/ot6xFb/8sx6MPR6NvSjq61rEpuZ4z2p4H2
wiGI5u5nPcrTK1kKI7D3PWhrbRxtGsOI5gGBWGUmdmdYsP1O0VXupvpzp8njpxqU3c4rdMsKq6OW
CvsK7DmrjFUaYjjiDD260lOQDrREO5eJSmnnO92eBgQwwcYSFjngjLYsd9A2mWkJBiO6JoOVvdZa
aPuQa4RgoeDqHv42dEQd7+/e24t2/dEoJsFCipfiGquAH2V9Rz+qjK+zmijRHw7lzN41lVrTPkhw
vc9Xey617KDFRjYfOqu3f4y6WftH0+pl/ySXSd16Kko9EgCGUdYPddZS9539fkxB3NG466DYj4vs
gwwkVa7cQZ1y6bOvO63/ogwO0wQpnFzmO6VNpOgU+1FfP/SKenNLni3kQ+wnYzvrSEaSXs+yFkoX
yQyH4kCVLPnhVHmASKYVN9/u7+cy7xHGYCrkgAn2WirF635GOGhlMDMpynumLM/W3JbenNv1B7to
+mc99eW/JmqXlx5Zh51U5NZDDZARjIFhnJRr3UE3B6WMG1OOroqUAlVvciSbYgAf99d3e8ZhmYGh
F8QewZP57KWHGoldmUpjcsYDZ249aF3V5IweeVO5NP4Un7e30wF/NFO07+6bvlkgYy5gVjmDnD9O
x+oIZlrAf9uXgqsjmb7sJr2k0rThsn30kgX2IGaZGRmiRQrwabnEaJQi0wBicdVgcngFJ1nm3LK2
em77FtWv+4u6OfEYAxMgxJhVWjVr56xE+loC+L9Ko/LnLLUIsU/Ky+BIH2ap3vHNm6sPW/gnBU8S
CCZiV7dA7cxdIRVmeC1Uvz61qW9eCc2V56NXeL6/rBs3gawc2gOAD4zUk3ut3MQvGGhjPJRANsVQ
gDRDZBifhkS1f8CgE4aHupOC2c1bK9tp/m6sEdIPuP5Ar1I0WRu25IiXhR5G177plYNZE6f71k4O
I3Q2O36y4Y9kyBwFbh0DNreVP9bjEIKf4SjYcTYdmqSsXV8Z/B2v31oQfg9VHFA11iP+/sulWnal
bs9BEl+7IQlPsKWwFk2OT3NS7Onr3i6ITTNJymGbBKmyzv0HaZ4LZ9KDa5mNcA9NtvIpdeo9UcLb
BZHyW8wrE6ZgEl9XZDKzCubaDtVL2ibJz9SGaRfugPj3oEaj5VEvxBTAEarhhAt6vsu9y8nzStnI
3rB1v2V18K7sok95rnyvpvylqcuHzxdwYqZfRUGBivi6cCFH8LGjQ6xcyhCEpN+NM2Obavku9Ytm
J2xsbCIOISCfwNIEhmm5shqpvhDBXuUi59Zvs53MT5T8E/pAbbhzrWxYEh1koObcZoTF1R7CvWEr
/awol3TKtMOkl93BLE35Qt1G2vlct7GQBwceCFMbn+yGjimvp3Qw7UK9wCHWHjpkq5U0+dOmqVvD
279jbMPZCbdCkJicmC6QttxBUwtUuUEC7tLIlvZBjvr4uZWL6XTfAzet8JKmlsXrk3bT0oqC8mWJ
CrdyaRtzeoli2TzJYbzHybb5jUCWkjqC3aAmvbRS2p3T01BWLk6O4rfrO4VWu3CdRn9Wldns9Vm3
rZFq0MilsLXuJIR2gFx7aSmXCuTzQQErf54NhyHzstJ33Hxr+8jZSGyoSkDZI/7+S/BrND2XIoSk
LnZYG15U5fE1n2p1x8U3rYiHERMVgDvX8OYmcuwEBju2j/73U5PrNCrmag+OIQ7KItEG/csQGp1b
cHPi9blcS+hXox2EiYqeuDUUFzmTs+Y8W0b2DDYqV5gMS9rM9QHJTzuufvvBDNqOVFKBOsvQYKzc
I7QbiUkKfbq0ceBQkw4qtx0d+104l49/MNHyQTKdN5Low4gj/ssHk8bRtzp9nC51jSKPYrfGQbGn
/uFTRR7IYxMMPlGWFtPSCiQsctVDQ3HJ/o+08+yV20ja9i8iwBy+ctKZOUGyJcv2fiHkxByazfzr
n6uPF3g1nMEQZ1/YBhZYSDXNrq54111xMYZeCv1BUcIK+NG36zBYCiKBIr4OFmMlheGPZXb6ZAEf
mow7Enxz33T+Vu3oJmFQvR0mxUGQqebVulegNZofyGKaWG5sW89+VLn/2L0BWxtE07+3y+LvZRJU
vxV1t7W191YtsBjAkODyIF4iP7r+iro+lonlQLss46l9Kod4ISzzxKFsMn/jwm4PiShVjoa8Q6ng
yokUUUshcQ6ck/S75gTYzfFDNtoU51lKsVvS3juqH1PuuikzfvvoNVKZJUonGOUf/r0+pm3WC9Mx
qYsDM6K/UhgOdrHZib8+LIXCHNETohS/08pSeXrmDVHVO6esSNw4TPxy+KXLGvtjo0Pkl7wqhiyZ
bWO0DV6IlUMpghJWxjK2TpVM9EOtBcMe4Eu5T6kYb1zayiziHWnCmMxIKeuhPMv1h9P6eo51OxHn
0QMqGs7WoJgg9XmLNv6uHJeWBVyzvIU1R1XeYnprR4izNfvazkgS+5Cw93jDCK7M77+ngTWGphIb
xAlxr0/T1MsyJRlS2irr/2QTu5efsige2r1emox/lH5undPZdz42t8o8sfqMPwhemcQY98IWL7c5
N5qpfSkohXyF4HOLTf3eR1SsrArQDgBvjT2qO0PPJqcS58ojmau6MnhKWm3+/iEtfz/Lj1JWZ9E8
Ab6jLMXZsfvlNan94HOWRM0WZF79NT+4yn/FMCdOvKQU8J2d5wcvYo5RvXRzLs5ZMry43fil4mQ7
p++XcGr8eKOkce/T4RnhUyfChYthdSg/LqIl68ruDPjQnvbA9JsiNOdFLzcE3VNBolssIbKoYqze
LnDTzvLqvDsblWT1WaUVbAsgI5/mn5JeDNWrHiVxc7Aqk3bk44u780XBEYDRpHyJLVxX+Wp7yG2q
cP1Zdk0z7QadZQJHbyr7ftd2keX8QUNwZCfbY6l3DowyskzApQBHYXiVIdeuIRYHl6JGnbIwd9zo
5BEhpCGRor6LDJExUGPLLWTNnQuFiBTaesD0DpHjSuwytXE+FgtiTW00w64O0ucSCvefH5/urhgA
Naq9xJWuUZpBXzV5kCbt2Ylk1IcLnGnWL0k6xx9byPBuQSgkgs8kSlDEkqvz5PRCbDYl8LYHLw2n
eKx2gGC3SLLvHIdW2Xu5VG1hX8OS27kxKcrk7dky65dJ8/onx1ii0+NvtgoEeNkgnpUF4RVQrl+/
7Lz3zEjMUpwnp8ufvUb+0QtBvTn2y2cfypXmcxRHTrIvKrPOPvwGFLEL+gCzPxMQaz9TB6bsqDo1
56wZ5c9AyioZasY4i7DwvJkderGstwj1bl8AGTMeVC1pIrpb5+mOW+rgCTkv0Hmz3gmK+T83Jcuq
D00xzmfbGzrmYs3uj8ef+fa5v9NZEiKDbADCvwrtWq1LIUw02zNgjaE96dPMrsfSJgzbVWwMYRa+
qu154z3cOSvhFWMlGBjy9/VZXQEMIhY4OhCi7Rvwr974qfLyrHjVgjyNwtyytfQJRxy0vz4+7q3q
qpIt2wmV+lK5Wj0QcHzuJIeyPsddVD5HWlnSwWg+uNtc6S61WnaVMEND9rHmqreqsnVn+GzOvZjy
k2YK8XnsxFar7s7VIYWgnMQDfrMbZhvyuCoDO3GGQKp+dssq+KdM62FPWlmVrPcqm43A6O7HA7IP
iohRFt7HdWDk2wWbdE2zPrcwM+wSiF1PSRq3+8dXtEo2/v14BCcYFqa+cbTXUlgl7dhdPtTn2p3r
XR27fWhGLNmzIGj5Xw70PiepEg4mfa5FtXpkWKyy5guOTn/0+7E6WwX8ff/DgWjVQGPDDtAbbceh
JsxAu/U5yoiH4rRd9oM9jD+PbSqPj0XdVQkF5oUZhFLculQl4H6TUFjUZzMZlzEso9Y8Ap93+50x
O96LETXmx6ro/94WVW1FjE7UoK9uy4xr4tTAqc8Tq4D+45hFFda6l/5cBt4Wiu2e+mEf0QvGTXFw
q6Aoj6U/u/qMYsAGcvAAH+4VmdT/cFtAh+EdIvoCnL86kGQEwprsuDmDMO5/yYrW/XmIA3mJhe5s
mMF7mg4ojwfFU2XponWtfoPWuaItEJWQcu9imfeHuauc/dyzReCxYtz7dj+KUv//D3EyudkiaPnV
58DKRL2n0u1m+4ZA8I+PywEBAo4SD0oxZHVHRmUsxmTE9dktremYJ457am17q1p/78OBloAwm56K
KmZen6YWQJOEyGrC46aJXiw7r+ydkffARMfKj7ei8bvi4Jaj0Y6SA626FgcLVedDZY3izX2ztxUK
NDNFGc5mvoX/v3dPxIggy0kFVW/xWhS7lkWbSWw6X23Zs09lCdumE/vHt3TnQKorihtUZR1gtddS
upqpadEKHm2njc5uSvvuG5A1c3ilomNsIavueHsgSATYbMoALrxmss4yJ65MWBXPVuTpT1kZhClc
U+Ec+2FeaHKX23G+oe43dpCGLMQ++He1LRXAwvUBUy3WSr1yQZ6Wmv7Zzd4atZ5m6fbjxJaGxx/z
rizaU/gRGlUUXa5lDbbJrh8flfeXhKhJg1IITsWq5dZknFmfWxiuNozujZaQRJAYEp7SLlB4hWuR
TeEkdkQD56zP6fxaUBneFZ3sf3p8sBstIVBQ7RzaiRRCkHMtRYsmu/C7Aim1E+9MRi/f6nqunrJA
zBtm454oA6wVdPTsbrmhs07HWq/8qkzO0xTXIcXv9tgo095l6Rbf/j1RChSgaOVw+Tett2owq2KR
8VmUhfMUaXrwZvZe8dJ2rv7RYFMV8PH6qqdD23f9Aa1GT2pvduJzzGjZftbEtyqft/aD3KifGtAm
lGV/BWOiN2N5Bev2vFQO3hOkgG+lYVwYA/ZDIbOvgxZ9sD+ATac5RIOKXBmOkhsa6Qi8R2UVXX3O
CO8PbhclRehHWbQX/LGtVQ83Wo4wSgIqhmaEkyb9tf7ZRhfLeYyqc+Zk5r5KliBcrGoLKPlenL8q
IZFhKuoTBQRQ5d+VM2EMZqwDVhOcfRPeuBBmc9nskj4t7afC8WV96ayFLT+s5Cz2bYN3C6sxTd5E
YnTOhwb2FJsoyS4GS5EGvw/QXZ/YWZh7Jm/h884Vq076KNCfwP05v/tZO71Ktphtsf7faA9BG1AZ
0MKMB6qc7Fpio3sRi9664px2bvub9IzopWjiMr/4fe6Ve+AzqRE+Niu316qeHk1f9EhX/+NaZNB1
vtM2dnFupWzDMi2NnT/Z/kZof/PM1Uwshp8UgtjqZh1hIlHiKXKG8zjTjSFSYTywk+2uXpx8Q9S7
N7nWIHJ2RcXHOCdp0fpEfsFriKXozkkfT6+2MZenVCQyRqKevQTFKA6s5OpDKzKTUwO/zwt5m/d9
jB2P4Rk7/eA6ZNSIWppDgKRAiCj3yiOxfhkAqSjbc1V17e/gCM2wDbp8Q1lv75EcGnDGexhhAoC6
vkddGtEyBbE894PdJ4fJtbRLP+RS3/i8d25SgUCIxYFsku2uQqIlSr1EJrI7M93XfSprpzjOlsx/
L9rF3H9UNWnhga+iGsjB6CZfH4lFvmMxakN1rrMqj0N30ZyfpalPXx+LuT2RWvVC0Rp0C8Mra2Dx
XAiLQG9BTOfaOyIYeWA37bxPl+xjS0uwKJQGOAmcyExucyh1iT/E/fPiCzuX9XIW8SjCpGFXSZ5Z
+Z5mZXsJhvr3D54MtJipqkgcDp75dSwkbQGIK7D6c75kWVg0nbFPRpdt8n61BSG++Yg8b6Xm71bb
JES5PpnoY92fnXk413087z1O+gYjmHium+jDRSOFhqZ/TCWeOWOS3WtRiazc3gsy89yXRXKo57Jh
b7pbbswKqh98ZUXUKA6mnwQX5OINNGNxm6ARRmGSDXbxEQZY72mZ8/T7YC8MpFSN+VJCe7b1upQt
uJFKIY6mskNLcp3bWBOTq3MwmWedjcSHNmnbw8Js/DEQxfhmLGzd8Cq7fGvdIvrLsqqtgsWNEaHA
AzKOqJk5Wh7E6hbtuskYughYqda67DPt2ynMTfnhBA4p5B9UxsFBoTOrnB5Epl/kBq9AVlO1nwf3
H0cKcz+6xlZNbn0ewiMSRVpDjCMo+rGVpKhr+iKfpH6ZB6l9Gnnnl8ayt1p4a1V5l0JlkYE+/qXK
eK2QE2FtGaT+cmHzUaPgrV8huf7JBN4QdonzH1DMx8fveh0mKIFE5xRrCZrxpyuBZgqlutc5y6Uo
3SmMvcTdz1PC1jar+Car5MtjaXc+ohq6gIQZw0Vlc5XetMJpWPgipkvvZfXebrVo16WdODyWoq7i
R80n3GFKkUY8BVqM8bo/rqmIGvjdeInzqv7LqQ17X0/LcJoElC+RkNZvRZZVx67eDNnvSVZjn5hk
Whxo//X1dVYkSsfLxottZGI/yUXuTSHlnp8zH5n/qz/LyfLCSLTBL4/PvDaa6szERWr8QpUX1qCb
tpga9uCOwyXvKuYlYWbcpTBjhVW0fNQ+mwQeaqAPc0aMCbfA9SGnFBiK2VfdpW8W92vRNNVpEUby
tfGmfEM73/+u66uk5EQBnFfHpPDN7gZm0/UkHYz+MlmM04ZwtpbJJdOkO/yCcyzSfWKPZfbVH9s4
fpoHK1lCOZWZ/2YMLCjYBToooQtBVawdZnaxxXvYlPHMH/32ig1UIdRwWrcjPqNtj6M5Tf2FOSpw
H2znaz4NmV8fg77Yggrd3jPaxZ4ftViZuGkdyDhDnWbS7PtLWrr1rqeU9jKWY8JbaqYNlbp9rIgC
kg77H74f7Oz1PedxYlSO06FSeSO/BH5n/jIXmX96/PHuSKErpoYVyIAIAtWBf4hj4FiopR+78jL0
QbRjurjYxa7dbVzRTS6I0pKRkEfj7UnY12LMyowAGCvWftuqv+tD3vwDZVd1giSjO8DlNj8nbtEd
6UezYq7zk7OTjP7T46PeuTu4K3gxincQuP/KhZSRs0yZr8sL9PfVmxM12WtrdhOlrHJrF8MdUQQ0
hGvMI2La14Y2ZXdR49dzcCmGJb+YGVAaASH8ye0+jG1hRgLVpwGiGG/4wCtzYC5lJ4eo9C960Rhh
3MrsGMdNtGEJ1tGMkoJ7x8KpBjVG7lpNUFKAQYTxl8Tr46MIpA8kKaufsimPjlIO+S82Ac8lKMv0
2MxuvqGlt4adkiqDbSoXJE9f9zUXKOs6w4m8iwAP+ArxwwsM8fGZ3GY5Ei2I4zIYxieLOYf9Y525
9c9cHtsnmKKmWkJEtTo3Sy0cZ8n8i+0VvyViak7GkuW7RfEfypgtpo/F3b5GHrui+4aPjfL72nW6
k9vmZJ/eRUtz69DH/XiROJzDYymmyuyuzTrVAbQGml/m7nFY16eiti8A8mjmhXHwYAFtmDjDhThV
7/ceKGYMdzAlf0vXqo2dNgq//lT5ndWey7KtU1CSeB5a5p1pfMrL1kvPINSjX8dUuGY4+1OvPcm2
jl6XonZjI2RKwonDAlxAHDLwIpMN23KrG6CG1dZbonuageu2JhXJmSwIgnI6PkyZzFGnWzv2+hbj
J4OKy3isNOkAMBAaJSffnRtjY8b0VkfI0WleoJ/kheS4119zjJaudZzYvLAlO3VDN0g7/5e48udf
/cnzlh2kyma/QZ9+oyjIwozyJIl3KOyuzLZGYMBUa5dd2qWYTnmQpEcJCOLpsaLck0J2qzCVpLg3
LEazHdXQ+tr5xW60JDrbEQTpu9rsWNz3YUFMBDNbg/JznDUClwGwzsiXMb8UfsP0nF51LBptk6//
gxToIinxUx9j7fP1RbVp22lTkhYXcBmMxDqzYIujP+4fS7mx/dT8GEaiZMxfA+5EfdQfPGrTpo49
jVF6qUe2KrpZY77W5rDsLLMYNzh079wPotQKHvBdDCatKjiyyAtrdLPsAppo2Wtiinaa33gfNUrq
QArXAd6CwuKacF1WbVLTpUkvCBOkJizXEju4Ceot66eSnSuzhCA8tELwUuXgnq6/XOUPRRWUVXoZ
xtb/qcsX+1BkwjlNth6/jp4mTrRGt6ht7wlV8QCFWsaTSFiuhVIBF1O2jKxH1TvtO2Mc8/fCH5KX
BFKwL8Jyx8+ZWy4bOnLn4t6rR1yagnysp9J1Z5htI7ezS2lq5TESqQ6qF+v5WBPvSWH8jwFAEIBg
kFZmPlh8irJ2ml+8LLUOdmynz5Fhb4Fr7+g7ek58B76bPu7aRSZJkvdz6eUXYY5jdpKytpejlcsk
3pVBuQlfuyeO6h61dYhF8F3q0D88Ly9OFt/SxuYi2ji6jBMu35dGcgRsVG0Y2RvPQplXLSQmoyR+
pZJ8Laqeh0Z2ohGXKLDGZh8AxCg+MRDhlizgpt8RLmnQmIRbSz+cYqvxtyZ9b8+qaMKArOHhiPLW
Dd6hMZ3eZw7mYg3OsudL/6XjunfJsGy98dtXoPYUQTZCSAA8Y22A47itDL/qxGWQQfTaaJp9ygfP
+4lY3NrnkxM8Od6SbpivO8dTpNyqhYcbu2n/JwNIZiftahK3ZTox8Ch3UEKJcBB5tfHg7olSNBBU
ax06ZuvNXlGuR4ERufVFGP1My3Ayl2w3mqOUB6PToy1Omjufk44roTKDUby7tZKCEIj8NiDecK1k
PBpRN78AsJk/e0w9fnaXwvhsuPXw5+PnfhOjk5Ey2sEsDtEd9aRVrBoH7pBXkcwuHinB28QOwoM3
TPWZETsjDqsm6bMvSymC+K0pNEeeurL0Nj7zrcUhiWSrtiJMpZG5/gkzI+/WOPjauZqGdJfFnh/i
PLY6i3ek4PIw1eyIoo25HuMSs0nTJW2j8yLi5DPTdd+YY82+PP6a94SozpOqheNk10v7cnPpHOEU
0blKy+JYzUW3s/K0Oj2WcquXltpKQV+Sz0Vis7qzHJOSmHYVX2YDTotlghewhvR5lziateENbkVh
NNUiU0X3o/gRrq1ZwFRM5VhjfSkZCZt27jQJKwwczUnh4xmLLVDZrTaq/VmUqhgeeCfsuBanFWKY
3dYvLk1emOyKsKxLkbPqzYqn6TUdvPhoeIm3b2Q8HuBLbQ4f/bBkq7gIpr8xyFRSrsWXhfK7Wr9c
lmkptH1tW8BGbKodQ8iuurnYEHerLYijWMN8JF8XSM+1uIL59rTz6uVSFrP9lDRsKLa1Kt2Qon70
dYCkdkG59NLVMAtB7LWUjphhLOZkucQsej7ULRs+wqAr6QPBjRlvVf/uSoO8TH1Bal43xf1uknWh
efPF0IU8Oe7QnCqBlkpnNr49vq3bz4ePYzEL66fAxdCpvz5YkFbjkvvTQBncEjF18CxjPsgGEf5Y
zu2RlC9lDQSUR6p1p+z2D8FDUIHRI1MbLlY06CydmuunAn6CY9fry4dzJxBtGGQKTaq+v14lF8Ae
LRbwIxdP68snPaj6Y6x5WyHzTe6pCllU7QiIyJxu/FozaZPF9Ipx8XTA9GGTWJXGTr40S0ORjtNw
JFjXt6aPr29LEZSxBYJaKmER8FQC2euvyD5fQYRuZy8sydN3RaIV+3GJt6LX67v6r5SA2WbVg4Sc
anVXKd0zw44dZsIn5qcZHIb7ZrCNEztK2g+Zxn9FgZoArEJb5HaruZXUs1nYdf6SFJ6RXybXi4Yd
a0IW66kSEVDBx1p4fWn/ivMUKkTNBWCkVnlOX3rRAs9m/lJJt3aZWrGandY61lssC3ZwltS3Do8l
3rsxhiJJEildA2tbJzmWm+S5GPMXPnN7lFUwQ/PTbWFh793Yj1JWHibKTRbeQyL0wk6zIBSmm+7r
QXSMGqVb9nZLlHmtgrUm6jZNFg7kNN2Lv7TmJ0v08vPszf2HMIH/vS1aSvRxqY8zo34tqvIaaJUt
RE1xT4GVtmoo2bC7f3xDd3UCzKiiz0Xh9VWupgF/yepOz1+GTNfCLA1OUweuPHVf+7bbmje4+/Ug
IsZDQs1BSn99JA30byYbK38ZYc3dBeUwH6KoTy9+Nm5d1N1zKSYmxg442zqnr6d6Kumq5i+ptbwV
Rba3purSJ4aza4dIbJj364Tt36vCKFCsVS0Glopdn6sfyEMrFgK8kPcmv3pSLlZoSnggw8yQoxUO
1VwWYTAN/bRf4CD8WIj1X/lsfOCsqku9di8QneSGVRb5Sys0C713O/jzGBvodpSv44+/adpyTPoY
CtlJ5eT6sF1bD0Wb8aY728rfoNCtT6zL2JoWu2M5SOpJmwih1Jrn1UNzE9+d+gLtx5sE+7SGfm3q
hi2PckchkaKGK6C8AROyUkhr1k3Y0g0McF30MH17y0UnhTqUi+dt6Mh71v7/gqj3SwIGrsplBADw
cK+UJKntsoiLuXgZxBzAb1I28R9eFEnGq4egnnZ9U8OEWXluFRxFEuX/VC2tuJ1RepTHM9dYXmvN
Wf7p2yp4qzM/0ELYOnV7o6h877uTEwAIBSCgyBKvb3fpdaNnODV/ySGt/86aYnEYR63/48NWh+q/
giBzx2wkUvfyQzyUTZqAEMXPX2bN/SW34FFiQ+t+yR169+bWJd87kupYo64KSbeG4IsENoe6rYqX
xKQ5K3paqaGYWd+24V7vylHKCvssobi3MqUuimrAkVa8CC0q9kk0D2HipVs0G/dU1lWZG9A5+vHr
iVCRjE3a9U3xkjbW22Rr2inW2iUc5vjjHMmkbLCn0n+i+Hozs1w7QauNg128aEs+7pn/mY9zmUzH
x6pw76uBxKKtAJZHNbivVaGgPtBRay5eqkCW+3IuhpdptOzv/4MU3AvGEUT6DTcfHtRKet8tXlh9
Wh9HP28Pds8mv/8vKevWOZVbvTFjrXixiUF24wB0sujmj8Go/zUkisdUtbbxoWuSOi/miEmDlE6k
0a4echNLIPoNbb6jZxBWMyyr5mXpXq8MwehUmt3X+XyZy7it90VLbPqq51b5dZ5iq9/QgrvSlNHB
W9NuXeORvCRNbTdN5oscGzUwUNkuQ+K5tZeprf/++JbuyaJeD5OhotpkiOpa4xKKKxl7TeaLKfwO
wq4pZ+af7/m7USRbzIzXBbn3u6JPQj5CYUxBZ1ZGv9HHuRoacFZ0zbRlZ7td3r0M/qg3hxwotn3I
KVjoO78I8q2g5PZhYVc9mk4O+32YzV2JXoqF0f/GNy92Pc6/OmMz7jOH0cjHH/NWCiVieMjQFdKz
m/ULeTu1fM8iupixuxzNiGk+3RiaD1Vs1WdEiiJqUOabgvhKGTWjapfY7qOLXy7W57pOmnOvNcax
BVa18YZvb4xKh6qLge1hye+6Yhv7yzhPXhpdRAFjtNW45R+mJuxPvR37e2PWjD/dwfrw2k3VSlaU
iUSR7434a5U0DVnOU8752EyULqHbB/3enLm+3ZCyE9sbhmELU373nKq2Tz2CEGt9Tr+J5tEAwXGx
0lEP48lLjk1Z1/vWb8SRLQ1zmLnu1w8rC7EFBCxM0TAXsV7TVPaRY7ajq13SyR1ftLHrP+GI0w3c
7R2VpAWKTwGKze7bdQLPncZAa3SkJBobmd3UfLIiXZwen+XdTFzHc6rdSlGfc7AgbA3KD/y00qFk
jJ8LacvxS55YFEJEWrfyaxk7fnpGrQ1GdsHNDWHUWmM/7pbMNpPQETqcGETmZbSTxqz+GC1V/S1I
2ab7rCfCG0MrqNriAByzawHQwp90bKK07Hes6s633NatQVTdXCJToDyAh9YuePFlXNseJ5HCyihA
dLENntYTEmbLpd5KVla0w++PWWVKNNfZoQg2blV7DqIeKgSnSp4XZ3L1AyTOtXgK9Fj4JzeShvEy
jDU/ZjDsPvgWj9D1nvmFJRUY+l7Jk29kVcWWYUcTO2uucrsMnWhe4iM2fPxq9l6v7fzZiqrXtAdn
9dbl0ZjtWqlP+n8ASJXR2bVFPbYhm5uNbyMUIcOGAt5+T1JAQnwyajwnQOzr1+xAnSwgTc+f86Yk
j+7Am1ZBXLxJkAiHx1qoDN+1EuI02UUJVpJW6w3G3K0qa9Cytnju4K8JC20pDm3r67BBoj1Q6bQb
1vHO0Rh+Y+ulQz0HFmBlVX4I3P0moKNlLsXzELVtuV+cqPD3nTcXP5tm5mxh2d/B6qvjYRHV2iLo
3vhvlQVGbuNDY4G40s7irgqXXlj9bz5rN70980xWBT1vBUvgPhG2wdiNzCSTjaMDivqzlZTsLcuM
Pv1utW7dPLF7S7rHPIsN6yWZRGmEThkH1bcgzcxp38Se+bdmuVH5SQ6g8491bGkJI3FsX/ilMEnG
jpq1sGl9Skjt35xqCP6m3iSy0OT3BM9LP+vyVAywUWzc8Y09UyMf1DwN6EWBgq3t2VBSPp7rKnse
ps4OZ0/L9nlQbO3+XEEleZZU99FXyjIKmgXa7fpqZdMt0HRk03MbNOVhbg35rMPEf8zaqAyHODFD
q3Cbk1k5w3POvqCTnJf0QyNI6jfQBGYgm9yQKiV94evfkMi6Irxl2TZAfPMMo678AimY/PL40dwo
MZA6OFDUzlHyGxgPrqX0gQv3ixG0z50ZNfvZn5tdVkbmydGTrU767d3hW7k0CETUnMnaSdS1Jctl
cdvnpjC/d04OJH2xtmb+VIp09Uo4D1knpWhIBAEkr6KjvExgxlqW9pmnkNuHZuGJ7hlDcyywOXJ0
mPdl6+hhpNTxF0t7ciCE0tK2vMhNEYxfASudYroJaMCt402Iz6Xw3Fk+l6Ku3xxYVU9TVo6nIREO
a3h7Lz5Vk1/8nY+uvrE68MYKkqUCpVH9PqYsb0aAZ2qodhst8jlK+l+hu+o/Rb385gjfuuhZsgUa
u4mcVPUSpku6ppCUMa1xrT7jIiPYbNLuWatb9ynSLbqLTVYXUZjWZSR381gN5Mutv2zZw9tzAgeF
TeidWwLEn1LsH6xv17eOro3R8Fy2mYhBwuYcV5igUAYxNMWljWrxsakK9SSRqdohCguOm1k/llI0
WZdF07NcBqKWoho1/bVqI+CGe6kLX74OwAzqT02T5N/qWi5bXJy3r5U4gYyduI35ZIpn14dmn+Zs
jJM7PGeN4fyaF4F+tvUlfnEtftRjw3D7WhnWwtQqdCN8cP7qrFhGs4mjnL0EZjp+tfts/jSzDHAj
mbl9KAoDSBsGaCMl9zVQjx6W1uoFVtSdc0fbRa6hd6HmsZf+UNXD3D47budFP7UkiTSNqbSWG1b2
Vo0IvIAxoMEexnY9aQc5kw0jxTw/e5mvqUJI7krFy1OmrwwF+GLXel2yRQt/e40qyaCNrCCQ3Oaq
zsN00zgKQy7PMVRAexDGQRjoLPqMnebb41u8JwlLiCFSJM+gHK4VJl6mfqLurWMOHfdpXhp5sIQR
n4xmsjey31tTAGKQ1h0K+j5rrr70Dw8SCLcNA4Awnr3CYf9B15vwig2z+TOhYfqzZQzV26gZyeHD
B+QdKrJnioCM0K7U1OkL4t2ONbDBKP2nICLrZkRGtD8l9bC18PBWWf/lqGWeSpm6tcnxYO9rC+GY
z0tJIT0E75yQ5iei6Y6CTkC3g9e47z8xeDf+Ho+1sdVBvHOZZCa0zUnK1bLR1Vm9yMxBvunxsz2J
4WzP7NaKymwCHWNFG++Sdb1c17Ujfa8zKD9GZnwz7GcM3Vwt8VQ+N9UwVJ9qbcj6MJZOshih2/l0
quJ2YA9EbBhSnjGXurczZWJrvxRVmsVfRa9Z5bPNPrCvA1N0RrMbXbgk63C0q0zuOzB16cGDODA/
pkE2FN9coGFhORShrEhQE7ToG2llC4Kpq0DlxLYX9rbGlo2kLi85zt0/5pOQX9hrxiYaV6T84fg/
vp0MYZ5a5cwQklfAZ0B4CGB2ED0QG6foQpm3Zb0rR9fbS3f+S+RO/Uor08s/G3ZqWM91NWRvrGSY
ngKnsGGKdKJsHzX60dOCRR6cOc/6nbd0MmCp5jzLkDUwVGv1xmLgjR/f+p/bohlakJfMJSehxU5d
fye1wLs41oz3N0CilZY5zjvmorV/2m4gTo+ZTPw+ijaKYKwxgjfA/sd0ZM/gGEsR+r1RfGk7i/zO
X4bF2nk41DBeRHKyytrrd+SzvhvKrv5eQfsVdib7hSJ3dA4+IeMULg2EtSyY9Cf2CFvLmfCl2ade
zDPxi3EMo8idduOUzf2uq92jNRdBKO1K3/u4UW3n+APLo6vMTKI/e/7Ad3sWjdpXNud22AdmXrEY
J0myQ972sgfgX7njbi76pgmHfAm8pwL2iTZ0Gf/pTmm8lO3eyi3RHKBniI0nqkzRb7Y+Je2ey+l5
wVXfT/zUZFnKMJFO3eykrWvduTfiaj7qc7nIDet187agBAUgQgkUYCuj/yvPurCmqZk1m13j0k9o
PYE7+GJmMrPD0dPl18dG68a34k8VMyeDwaAEsSXXpjJIGsMc7d5+1qhaHpys/7WoGNp5LOQmEmYi
mEFTNWdKBoPNuhYSu3Omcyc+9jiV3cGiNBPvFnuRHGkp/J/02a+jnW8PLXfdaHn1Wasgddk9/hXq
KFdmRP0KiMYUjS0B+bqrWPu1pdG89J9hwaDDHev0/IJWvjpN5l7mIOn3j+Xd3iMBLgPthm+qytp6
5noc+y7V0t6nZCKFv/fiKf0zqaKg2VNoFz89FnZ7jySKFGTJSWmYAge7/sS66ISeUMF5hnYn33mZ
y8BrVX+Mx5WoE847RJDM0BOgSqSO/INjpZbsxDEG41nWWYApE7FMDh7cMcHGXd18OwW+V2QArIcC
hLKearXqYohA5znPWmG07q6w8/jbMFjt350zpZ8ff7o7smDGx5Gp5YpQea8ONTv1kAypbz23phTL
jvkK6cKYWZjG3osqM9442vtVXOkhEClKHQHdpvc5pdVrgAmMulHZU1KMmwG2kmAIolDPy378FETJ
VO9nuLt+BmKSpk+mMKl5Owvk5RendOAmbUcxuK91TMx2WbSy3uJ8u4md+HX0+6CUU1krH+b6in2Y
elscP5vRKQYfmthIXttWn6BG0GoKPpPXvJat5X6MYPpds3wm0QOFR3rHk12Lneidxaa5uM9q3v1U
trC5/BZPovBOfRMN9YFcfvloT524RVUzQIEDobxRZgEDqsz6uMbODowt5ranXej7b04A3cRqCnlK
sYipGXr39Equj9bbVeIPUTY/l5URHdLOEmE2Dn8FcBV/9aw52Dt1ZP8UV+NWr/DGJrC7hYCUajg9
XMWqcS3YyvLcG9NGex46232W3ciAiSY+XHukUqNIzunJMGZ/Q+TYO6nfGlHG7m3Q2eix033zehG9
LUG3Bdu/1U0II8G7wvoNnS0m9fpAQdnLrvJEQCKYFz/3veefkqrzj8If5d4DuP+3mzt/PrYON16D
Sif1BEVJolYx/R9n59XjNrJt4V9EgDm8kgrdUjvNOL8Q9hmbmSzm8OvvVz334lqUIEIHGPjFGG9V
sWrXDmutba4ca991iZjpEDGSODbeki3lGhGb5uTwTGZlPsZKU3gbL8fViZE2wczLZ4podU2xKmlW
lKY1emdL08SXbpmcJyNpigD4DZNC7Ihxo3WWZz9F2WkbwceNM4Np2kCMZkBCdS3bVtQjhdjB9M5h
Fur7hIh172WT8d9YoaP2qnFLR2/lArUFKTW1tRh9QuHaH5XQ9FvPfvgBZhv5bggEO7IqvqZdT+rA
BMNO8c6THlbBMGrurhFj82JX1Mjvn5Jb24YB0hOqo8xJWp0SR0zesNgM6W2LVPtJbVG8KdHZ+33f
yq1zgewJrhlUqnkFynDgTnSLJ88/NfDlh5OH3TtjacvxBzBwtw3Q2sjKg9kWiuNXilb8uG/+1iLl
zA5qmkRSuJbL6zeLqldRAfJ4KMMkaItx2qtLPwX3rVwFi3w1XAroZWxAAJS/4o8YI5/Fgnqk6Z5z
lPvNnR07Ldi5bIl7v89VL0XV0tR+Gqh1LvQqYfiDEsjGLZTNjV8BKsUkdKPqDgdRfoo/fgUxeFUp
pFnnth9ca6/3U/kOVPis+rE5ei9G28eejyDZAhHLrmL9i1nEymPMFvkook0AewAyNCgFyhmXP0JT
KrxD3zKPdk7KvRmGYk9nZEuN4YaHw7URZVH0gtC/rlMzKXQUeuNyGd2h9NNQfKtCLfE1o/qmzc7j
Dz09OJRXcZmyzbgOVOck1NMZzsXZjgf1LbTZ6AmQbvfWaPLk4JhhuuFqrqM72ncAIYhmaD4jJny5
hwLhDMpuaXgeSto0WexaL+mYeL7T2MtGAe91py4jO0DBBMYQ9pFkAd56aSua1NSg8RW/tJOL2EzG
myl8s2Saqo/4jfFhcrIwP9hLrP8eIMOLd7YXu4mvtFr+JY/1YQhiw26j3aCNYvhSlVlbf1aXjEg7
HuO8gLTlzs5OjbzIeifY3umdVhVldFxMZ/pBWGchKT+UfboborJSX/qic6tdBgW+9Cc9i/pdb7f1
wGChOpp8Y2whJOsDd9kf6qZ7O6LFj7yvs6San3l9lL43+9IBF2M1dnIUtDOmQGO2eoesdkF/MS9C
w9yP7VT+J3dSszguUWMMXFJzqAJP0ayvQ53YpT96nVnvVGbLg7xTqrR+mg17qfzas6Pe59TjnKF7
T/NpLJ0+CRxBZLbhVK49J9mn1JzjUZUUhVXkMDRqDxQ9t89upL6MqBoEdosguV9obR+kAqi4BOa8
oYldbZSvbsQsoH8plDHpCB3gtXA3wS4gUcHtEiFZp2DQTElrUs3e9H3S7zPXWN5rYYYYwn0vesNX
g2OQsgCvglzrTC0ba4DGcaecVYY4Np9Va+w5hCP84o0o+npnpfYdpC5gfLIhvNrZuhZjrDVD9MJk
5Pqvoh7CZGeNaAI8dU3oZjFzWxqt863SrZ0Pg+uO9aPdARQL4YNQKwGULKU9Ly+dHXnO4NRReLb7
Pv1czaq5N6rB3viMN/YT2gkvk2zkga9eLXPKbLsxucrnkXGc+ySeksA024ebKlIJna/G62cTga2n
RHheTcKC4OO5HZpy9HUnX54qFaWkQKnLZIPJcH0yecJZD+KdUAHB3F1uXJ6U5lhXRfTCtLH+hXFL
9m5AonoP6Sp+pgBVfUWjqXp69FwyPlfOG0DaQZJSV+9qg5RlXg1u9KKRTwZe10QEZptTCq+dPkAW
9OGobIGVppt8ubSMDkMzMPXrJWki7dks3PaTR2/Dj/WRsuv9Fd3YRiIymskmK0P1Y7UiCs8RSCMj
ejGzJajs7j/WjNg28KJnmyrWzlU2LtzNtdG0kdJFpOnr6RCJm2sMGs3iF290VchxeZIHdAnNz15N
GH1/bdehAU8ZXWMoQhKGvz71UVYpCwLm0YvVwS1UlulrWmv/hLY6+LCwtkazvMJJL99PKl8w2IBR
k5fT2rj8bJMTpbZoQuU8urWWBr1Mm8+2NUQqj0WiqN/CbMBzotkYZ0EEXCnxR0Bl1XEIJ0/12zjX
zKOWIZO17+i5fAtpP2u7btSrcTdUHbPMbHOuxD/3N+nGB5GkUn4vXSfy31WEYRdZ6hhtbZ8dIxzP
dNj/SQFPnRI934i/r10tFSOcHV00g8j0qlDl8TwOXmafOyALNuy+aviLIGEag1hxjXdDk/XnCfHK
97UZt/95ZJFAfWAWglcF5klhmjbhyv85tE2m0BXaKUOOeZcqrhNETeIEPd2PjUN36Wr/NSUJLJJf
IsGlK7/UFMWiLkWinYwJsdZ5yIsDWPStAP/aiiQ9U/N7XRNPx+VZs3QxW3FkqKcBObQ9biL2OzFv
paA3rRDt4mJl72qt4BQnmkoE6qonIr/+MNfW4htdk23s2LWCk9wqMBYUYohAeT8uFzMvC4Peh0k9
LU4TTQdIrGbye8oLvTyXk94ZRwfZJfN9p8wDbeTGEuIwKMnQ7GkMx+O7XO3r+EmUonefosxi+EJs
hbGi+GpRtxbDGQn3PmuA+oq9Ong2/8NQLs4ubWPBELhWePnGgm5tG+mIhOvJytK6CJlOetOg/zCj
q5dOn3WG6Z7lEJ4tuuzlzZUnjaAB2Ibs+sO7XD+3kWVpEAH6+eSESnlQoTqgDZm5gRHVy0aUctOU
VCfAQYAXW6chfJYwKTtWpIH79gsxMmGuQKHNqJt2o559Y/PoN3DWpFYjQztWWYgp9MQp2nQ+qa3Q
gnmudd/hxd096hDQDiCDY1wpiBvIxpdHLsnnaGiHeTp1VUNE3zCVPCFHCKq5K/5+1BQ0Sz4VTwPy
CHynS1OWqXh9lYb1CdegwxpUte+pNxlnwGTKVgrHP/X/L5A8Ea6sP0Nk1lTu1JUqwpxQiZ6M5gTO
dn6yxrQK6In2gBTcD/cXdRk2/GsJ5wZ6RqbDoOsuF9Uh7qqnfVOfdB39dD+LCsX2lWZQap9RA1Vx
GCYtrg50CdPHmiuvpsFsUkSl0kIA4a6qb1VXuVbPlT/V1aw9g2Tt9q2iOYciQfPx/iovA4h/TQGo
eZUbAmq35jZHrqmYsbCbU1MqxVPr5N5Tp5VlUPTFEAy9am9o9FyffYqmEB4go8u+2/pUIucmEx2z
OMWjVzwDpzH3kTJ8vL+o67uMEb4ZkbMsU63hkCB/CrMul+JUzmr8zYtGZ0dGaz5zuMb946Zkww0i
ukOetb7LDDlJVARUihPKlH0QA/nw8yaMdmUVPwZfkZ+K+I4DyUcCzHZVx8+MZlLHcCxOvW39MqBQ
PzE6LtpFojOP9xd1fSho7THJRfLXZG195Tq8Wa/yxUzq00it8WcBWKc6pbrd007X2jRGhpB4e8Nd
3bLJgacFIWWVGeNxed1QtzdFalniFFFI/AgJqd2lhZEcolQk30tkDTbs3TgjUv6D2Fk286+02CKL
tG0h/j9NnpkrfqELZ6FfqtYZ2A9V/H54R0kW0YbiP4Rv1/jvQVLzDLhMJ6R8iiOAudyvXe1zOCnP
0zKJw31rN9Ymg128Fwu7Fru3k9EUYK6rU6uqdXkQfakBVxN5Ez0xa6HTNszduNMw6oByIYlD43ld
xnf7dvFEniAg7ebTRwgJhj+Kptx4ZG4cEMlIRwoE9DGlO/n3fxR8SeuZxd6FPZKmlXfQYL0RBAnr
2DGo5Dnri+jhVxocDKEA4SfekZD+0p5ZJrY699FwQkHY9SPDmk+WiNqN9+zG3jGXA2YP8aGs06yO
vTOWlaGDfT9N6YDYfeG1zykQ0Y2k/votA47Kv46DknHUWmg7RQ1QT5RsOCmMqqBiOQ87c8nsYxc6
1W5o2/aNMhvao65eEtHBNLONuBA6dJcbWKpJaicVSxsbzfg70Y34fVM73+4f9av9w4hFrUIOrGQf
19DTaHaTroyV4RTNCBDPaVoEJYXMDWdxywr1A+LdVwymLpsRf5y9QqcLrBCbn9ysynddYQ6+6S1b
3YSraysvEZomoEtBGNAXvrTSxaPTV642IMs7O++iGPWq0KnTd2NZRI9/G9oWxFK0FeTrvzKVxkpf
F1kznpRRafWTCvRu2sVz/CDplkeLZiXlfdAKkK6JRVct7s5URr58OZ4khe9vRxlq31D6h7W3mYxL
7ku8C26VmHd1ixhbVMddw1GzpmjuUKXr++eOcvtjVHVWg3fjXWTnXgtK3uph7Ptw6HhKplPC2d6R
PE4vVN2bDX96dQ6wgpd7HVUCNMBdrYaBpd7QGY16guOWBMvYxn41eLmsTaf+/etz0xSXlKCddiUX
6PLIpTCS51nL1ZM9N3rhF244EOTygQh4Y5SW9vfNXTbtXvePihjzyT1aMLQoV8duWuCpWAkrY5RB
elDbXvk+jL35sSuS+BATlHyAaTPtDCP81YSm91Cn6V/rBIWvjSYOyxq3h/hSOSE+rUJw1MyzXTne
OVLLJEiMpN54PK4cLm0mIERcLhd9RnPNX0ltgHoOI4BOKsDEYC77d6Nr7hU9G/eOU7wsRaU86qKA
bZPnybAX7hwR2OWXTIyqQJaDcknT9BMYBAi3zOLzHp0ggigRW0fuRaIMBmL9XqmzkaZcA/WkGIJx
AoPDza7UYa8Jp914tK7PJr1sDgv0XhwjWMvLFaWMQwYinWsntSzDX2M3jftSOBXc4n4LrX3DlMwq
SbrYPSkEfGnKKweQWuBXT+FUJbWfqJO1V5lK64eRNz+G0ZPHECUfCSyTUpoI2a7exbGMcf9eGpKY
K8lvuzSKk6HX/UYMf/Vk4drlnZYgDmjZ68Pe5EwtLMLMOWXJWO57oWf+EjbVhpXrcw5qSfYmaONz
ytetaZfREnGoZvYJYZLqkCVR1vn2mLl7xkYlz2E/TgEFg4e12iT9leYEsYwMp9e4qTKKuoxnxzkZ
whh9Tk+FypiYN9Z2FXDyjiAYIg1QU+WzXR4KtMsYihLqxsmoDX1vG3X8IQUCfYLf6Ly4kVE9+iYT
YdAQkUqZsrO0ViiJpdgoUUF7NuqkPjMgsWLyeJh/ue+Cr44676McR4KIE28MMlWXqwpDiEhWGmMl
i8Lv3WyWvlc048vUL+PGBl4eQe4Tro8mDzkWxBWYX6uDjqZoqI6a1h+EOxWYQS7f8CdtVLbgy5dr
+tcQIbSNsgvvAwJ0l2say5DsYBmHQ+Np5SGaBgR/aW2/JBVF0Ee27/9MkYUgtyFH8qzWZERpDL1k
Hg5jZ+wnw2jfVVo3/NUvW1NSbm0eLyRjXOSsFIgcl2uKWgY5Za3Lmjqq+KOXdgjNITx3fznrjoX8
RKQGUlSAEBpy06WVWBh65gErObSdGZ2jybQOSmK0cAQ0QL1oC3+wK2U6d2q/kc1dRgKv+0g+zEPF
8ZCcsdUxrCtmvOkTYruwipWj1cF2pPAu1KNqT80uTWv1icEA2iECa7izczPayLtuHBkZAHNmoMEw
UG8VydVen6TLgv2uVEpfHTMoCkk5n4pSbAFcVlN5/netr2pcr8q06wakUMzGSHIxHuaSMeRhqHtH
pWyGo2FG7Y72+OL32jKfp5QW2cSA5X2iFQr82s7xLY0Gb18wH71cMufj/Y9/44ghC0mBUYrZyrxw
9fGzhhlIQ8oedKW2XyK0DKHvhBs35vWa/3/J9t/l49B409AGweuszGhxZmdu2Y8Hs0Hyu0Tb+a3J
QNgghRC6y0Yjo0Xa2sfJartAaUUDhEpP96nTdH/dX++lQ//fH0KjFQ0gSkzANy/XO4E1RA+hHA9O
GNt+7rnKuWYcGmTfsDsMQnlsSOy/9uBY4QJpJ4BqWQXXUaPM2UjB+mAnKXLkkSTAaPBTeq/cmr18
fZx5q0h8ZAnehaK4usftsmjKpBkszRqXd0aeeZ+KKs/2qae3W6jl27ZoNDLQisr4WinV0qo5jSd3
PKRmTa7VMtbZR2pZvERON3y6/8lWI0XlHrIwWoyEZbISv66vjii9alHOODC7XUJxzocm6t/OzNwc
D3HsdMaXGZ7be3UJvcS30KdiQKBm1UEE/0oEBpB1UiadLnlrb2RO15dHqlRImScmMeFKVjtuIvss
jNkZD6GVZx/cPB/2sec9NuD63+UDskTlhsEDqBGtrORmoTSdh5WlLPqTYZe6L1Sv27iiN9dCEUC+
AmAq1xzTzIkGm6k502GZvd+l2eeBZ07pRjTwKoF36Qd4Mwl/oXLAu0eR6PL6NbwpQtHq+eCNaS/8
SYRxHZiiWjp/MlpPAVfWMlSvakdX7E01zIpjLoyoOYaKXrdnbZ71YtercWa+Jxat5yDrlKR5bm1K
8P6sDe1WbenGQUcQl2YTRxBm1DrMHJZFjxthTIdicr/Mi63vzXj8xmyGceMVvrH/BC0IQUmQFB97
5SgMGMu56YYToUul+KJos6AIQQ3cv0vX7o+6EseVmjCSFVyoy/0ftXqy4czNh1Hek2ZBx18tzkYU
Lr7VGRsgGBmerD42sQWSUwS0cp7FaklRMRGQC3s+FEpeBE7v6qXfgqXbW9acnjPdig5ZOyTf7i/x
Na++NEteRT6CRgWtC1jpl2scUi/rerr4h7qrwt9hbHXt0TTTIfUrr9Y88Cnq+DlRotw5V8nYR37q
DJl28Fot8faJHZn/KB4CUkGfz+WMjE9uhG/TxnHTvaqYMOMg9diRr2lxr/xye315ocGUf+6WOuvQ
C0uj5qmwyjHc12rhnvVCSdF4bhSjOoKqtT8vaai0/jSOsf6uEAKGqOsujAKSM7/Fk97Pdvl3EYrR
PvUwDCNtb0xZ8Us1hzE8hoUhBLfDSuZm42ZeHz8X2XdKFa8NVQKqy00DIz3YzD00GM21lE8xMwcC
kuHHZqhIV0YigNyOCfoeOOC6lx+bWTo5+uwctELN3kKB1k6VKrZGIF0HtATNErpM1w/d8DVmrqsb
LXc6xzlUiijem8WkHEYlmt/GGWMkGjBn30JGde3MYdiS4rthGdAcZUiybZlXrap2FZOsK3ew3YOp
DU/2ZCb+LIyfVsscpqx8O6HJA3X2wYqkyzbSBqchSI4PGp8m0uW300pXn0q7sQ5j3ug7gPnzIak1
deOxW3tCrIDCkLKjVO7Q/1s9QxGuK6LPaR20hnKIEiXuz64vPBrSVvxQFvy6IBMfZWJN/rGGq86i
qdKB+stBzQRc5Xwavs6pu3y/7yjWvpAFUeyhxE4IA8RyHS9FfWk0QIFR6Wkb5Cz7ZWk+htWYjX7d
Tt4P1xLqsOF+b+yhFFsBqUethKLW6kuNOdTG2c5tAoZl9PukSQ8jbmYPwGULOnXLFLhAyZbUCNDW
epqDXTYa2lL2YXCM3k8XfQhQjY38OF22xkbc2kh59BCWl1N41zG1FS2gd5bOPsTTlAcuMrTfIwEL
vbOn8P24VFsygzfsSRkZGT4gv0d36fK8L2VuCU1iITJzhAlfm9SbtGw+hkPT7gyyxY2vdssegRdN
acJqipAre/o4aXkIdOxQp4nzgpUSMddFHG2nn/eFppQf7x/MG5+OdByYtpweLidUXK4PLDohu7RH
3lp+qeq8f261cv6GvGD6dN/UVV7KJZCkQ3IGwjFALqsSgzY2ydDVeXhwpqH5KuBxVqWfO7ASvvau
yN2/OtNtLN+FHqE/xVo7ab5gSOb4bGnRfK54MoZAqHms7vQyNRtZN20ehSNTByNDlboyNOupAsu3
64/Om0nhSNSm4hwSa8l3Zj93u2Jsf93fifUDKI1ITWAuC+eYMsilEZR8aZFFLa479YYdYxAVf7Y3
Vdzlv/JnbCKtyFoLQ4dlwXRtZY5EnhaD4R3yeWyfx7xFiiLu1f1k9cP7uQqjZ3Nx1L3T69HfDpT0
/aOL5E2kNkU7gmf4St4lS4UY8j6NjulIDppFhnawRfbzvpEbZ4rTKV9emh/4n/X7K1ALqCpvio7M
g5CxDgrvDJOk25nsmn7xfmhho5rHYew87a/QRHELFLFndfOOSa9l60eVq1CPGFOve5lqvf/l9AYq
hPd/5PXnRtwVv0g6Arge9M7l51aSOEyRJUWJbRrto5EW1rFvCrGB3r9phZ2AHspdpSx5aQWsd2Uk
Sx4f4y6pA7XNY0rhcfXwV2UtMF+JOFDVojx8aYUG/uzMCLseDdQTfHtKy2Ckbvhf7BhFMkplnF16
JCtPUTDFBrF8NT4WFMT5o3aDCSLVBgTzasckJYAYEfUHvgshx+VahskLI7NqsKJ5yb4F/xukWbc1
/+6WFfCkNiUZhnmQJ1xacY0wFmmqxEcltxHG7T3le40Q14/7Z+xKrZMemZw7LUEdPPh0Ai/NLEgi
Tn0bpkd1KOzfizdZyycd/WnLJ+CI3tehlzcnZVAW9SUVpvtLnbMWJZQeBX2ccJeMya6bQFL+HKra
ZWgdGul/i9Rklt1QOMObKJqW7mTE5Zj6i8X4BPTiOiMJZgHbwVeNMtF8VY36D63bM+r0/uKuHinW
JmVC0BaDegAA+HJtsjIpFUcT1lajmmOa1TlDBeWkVGhqP26KljuSmUhNABpcnW81SzVhM/PqaOV2
QmrcCT+hjeKnXrI1bGidskrdfvQz5NML14Y64eWqytSxx7H1GJhbF08d5BTfGqyfuOO/5tJ+3xvW
hq+8sYuvtVeTKpIHRmK1NKWOAa2abXq0EAPxl7Fb3rR56PqybXu4v4s3zjwBpwT+EHtKRarLpaVe
FDdpVqdHken50VObcWdlRvnhv7AiWbCEEzIJWmUJjWmSETMY4qgwKzMwyqLcOVobbhy+m2sh36GM
YVFXWDd7jKmbkW6lPJWQ/TFkQRuD1Eb7/P5a1tkch0G2JojEyFgpi608njVZdZ0kWnocHNxQbZbm
uckhI/qeqUB31q12+DVrVv5slkXz7b7tWyuU9ChSZnnF1jXPqhijzGmwTfZT77xRn3dKVdsbHZCb
VmiAyAINvaw1gbqqx6pWFSc9Vlls7SoUVoJlaR9VU5f7SMORop9M/q9EWPPciJahUNNjViBz6ywO
nIVF9R59BYliaSNBBKFYTJC18ukIQXWDFufZUV+U+AkZCjLwNv90/7NcpQIo/9FM5z9w+zQQVkbG
xDTmYanzY1f34a5eqMZ0hoV4GKggmNGi0f65b/DaQVCVgSSKOrzUe1nn9k6BQiS4vOpoxd3wDqFc
YyeUtP7HzvINV3S1NIKgV5VICk0gfteU/jGyzVFt9OyoTUqrns2x11K/jOLJfjJ1+sUvUznAM7m/
vFtGaSAQH9GS8XDul04p6lXhuTFOyYXtvJvVcTy6XWt/qGFPsbV8hf/cN3i1n6wSNCLBEvhimbJe
GkSziLkxTNU85pMuvH0YOyCPqhiRks4sjS1o1a3lEf9yHnm7cCCr5RHIRomjzlgT8ezriOR9Em3o
/sRFG29Cxa63JC5uGpSdYpwvse26V9DZsFciE7dRNFP9Rgk17YMCDP2HaEjKEU0vNgLcW/ak6LBl
0jRAN3J1HzoqyNkCHuhYznNaM6BSGYxd10XpUzGiwznVY/786AekNERuQSQqNZfXTOIozHNFG8Li
GJYLXWFo86fMTZJ3yjxXh/umrheHKbi3MIpJ/K8a420EjSufjPLo8KGgYKjis+UktC2yIQrLJ20W
4tEyrBQAJkGj20XpC9aHfnk8IypPiVl0gD77OaJ24n0CLtdufLTrO0BZHjQQ6ge4ZeKOSyOZ2+hT
Qh/pOGkk1L6COv77gcfu42JGy+/7e3j1wrAgMDrwj3CasLLl3/+Ru0MKqvM5gf1JY8cMmgznvWtq
T9lSHdKvIjdpSMK0wWlzGtc7ZyrxoHP6xDHy8vTv0U7aNggXN5meCIedl3Eevcyv3KRuT6WbtNFb
XF30STiJOwN+qet3vZ0Z/c/BTqnPhnlkGb6pQmXyUYG0wnciLeFp5XEzfQaVY1UBs7Wi5QQlbzFO
M8huG8mTobH2fa1p3yu379HDpgAwecJ3zLF6tJIuDwpJH5IgxHR0clbf0CuXZc5btzgqE10zpLG0
NyJNlk/3v95VBLSyIm/IH18PqJOOUp1R8PW8dEcU5AZV0euHoSiyvZt2Ofsai49lLfLjfcvScVwU
SqRlviRPA0BYygiXlgVQihbWNBehVJInBsFO+1Dv60CbhP0Xw8PnJ2Rpk49upJMHDRrH+L+wD2GO
ABBhbhC4K/tmNCq1lpfHso2LQBmL9HusZFNQMOzmrWj1OECQfH7TKYP3OeHZfzQNpqgvNXwYbymp
ouvCQY9Skr2UGVcU2Yln2xiWd31GmHF/kStKKoV2zMASobgFyUFqMF2usvVyGnBIbBxRuxTds7rk
neUnydwazzRaxezbzIcc/hP3hhL5auUsxTNZaa2dhN7aql9powvDVLFjEURWpqRMztOnIhAlRFgf
5ZJJSDqUyjyn3GS8aeuVs/1sKT2C/L2RNfbGcZWH/vLQyFeWdx3vRl6/7qGyQy66mLmgEjxU/pzn
TpAr/Udmzy/7+zsnN2ZtiUatvIWQ4BHwuNy4JmOWqmsBpRzMxdJ8L5mVl6o0y2MtQuEbyK9uDSC9
tTYI11QRqLETTq8cKVOE3WVCbfE4V1G+X9LkIyPGvMDT4y28xbXLJsTlhaX2DB0abcfLtU1QpnqS
t+oYMXl3P4ymelDFsIVVvnYtFJGIjQCAweaks35pRV+Eu/SxIY6dF37jpR8Cc9D2+FE1QBNXD/RK
eT/XW6LTN76bPOrMe4ZERyV5ZTVrIyHGfBKo8czJ0Uz1OWhqlHDMpYj2COVu6Wnf2MsLeys3Vixz
DHh4FMfMadXnxRg0fyCv3Yiib5wN5pYRE1FsIohen8beJQBKx1nOekaCYdc2uTP7XaUaO4YyOxue
+cYW0sHFKSHYBBlrraRQxWXVISIsjgxoALU2jb8nI/qclOWvpQt/3r9mN7YP50/zClcI3W8dP09o
rIdZSZSF0mwTRJVS7QrT24odrq1AlKM2ImFwaLat8/wSIr6bgs8/5p7T+u1UdApiyIg/bbjbm3Ys
C8AosCmiFXkl/nhNh7TIXEdgZ9Bbza/tRXtCJtDY3d+z68NAReQV2Is8A3dY/v0fVto4tDu3XBBO
1md0UcOJZ3M/WHpqHu2lcLfIANfHgcavrF5x9mhXrRElXd+kfWtO/dGJ4Sj5buO25RMxQ568DUWd
Ve9FqzWPMW7luyWb+7TAWCdDuNYy9Yrq5HarqTNVYrtEdDpRgnwxEBpHjGLjo11vp8R2oVKDs5AF
yFWGQ/9MqLWmqMewG9DwCJNkJ5Cqee4gZD0oXwRaX1a86TPRnYGMs6o3ZRz2cqIqfoyaetp1UV0f
JGZyY0GvkKWLt4t/nnQGhAQCLqAw5Bf944CgA9pni1svR2Msmy+ajYM/amWUtEGcjZG570uz+TqH
pt4lQZg24/xSaVU7PxkZ+NVHJbA4n1KyBPQpdCdJbb78MSZalorRR+bR65cyCDtHPY6usdWhfiV/
Xa5Zci645QAKcPtr7Q1njitbBb51HAorW/Zth5b529RcknJHj0px/cSOER3qR8arnsGDeibhPOPC
XlqKbgsZ36T12ic1aUpbPS6zUw9wQ7pZ+dL1KnR5l6Kt+XdpA1LYM0F+9M6xqCDI5EhefRd1hfya
b1ZRt+wyR6/1716yOJ8b0KJ54jd9LpwAmfxiPlNAL99aRVl2nws3hSA82COi6KK0W2cvhKi1p1oF
yXju1VTL9sMg7P5twcwhxqBVQxoFtWVmww6dd138UxVt91nKeLeMILLi5linrTb4bq3AGBfMnFn0
wKMReJqTuWt3EeW7EmaSKdwn15nD/MMSxZ1NmB/O9j7UmrD71Cc12nZkUsn4pgV54B0g1OTxfrGc
rtmXZZ56u8kZlYVSzjSPT4Op98VTiGzeJ8NbFpVb08XW91pzlN+iAtL9tVBFVPwIjTBXX3K3SZnB
xYyz8J/7PvHK80q2MMUieoxykMYafT0JbWpT2oDH1mvFzu60KEC7eGsS4dqKRzqGDgojEMDsS93o
y7PsmkVmT6Nwz0jPJoe0I0IOS8/buL9rhyStmGCn5KQFRErW6ICli4ehJko8J4ljvylmlZkBnoIS
Mxlp+OWxfXu1ReZOoV0WVtc9g3rKdbUfbAfB57ncR2XZnoThbgmq3do3kwYp4a2slK1f+Tqdyrqc
YvcsekYlCGYAofZnPqZyQa2DfWPLUHeh2QJuZBXWtgaj19rOfQX9fVfq5QPgU4Qf1b71AZJuCY7d
WpNkydlSb49Dt/LlcYqQwRINAAARs39CGcXYC8XaGjB06yzYeLTXsTsEgCsrYtDBieo1mv2WM32a
GdLgojfrj8Pc/75/Eq5eDbl9xHvUomXS466DJI+GBDQQ3T2bYdeS4qhMhd55bt89l5bTRzuDnOhr
NSDz6vOaphUz4Lo2CVR7jN39/d9yc28pkRIPUuSE73h5z8bKLbu8X9wz6kcaTIFoDky7cp/uW7m1
t6/iIVJ8nKLc+rw0MUzsxGbBQzr4ij12xzwse99Zxi12yDqGknsLTBYJWdgo1yDjNDQmIQzmAjCS
sPlUuGp31gez/5Lx+3y30r0P95cmj8Wfr+G/9lAckC+hbHBdbmCvz6OV58I7ozoKDo0JyPVTtWgM
Moqr7m9moxRB3IvueN/qrQ3l3EgqnSTFrrPzpNUqbZpG92y7abF3wl55M1ZFtXftOvpy39StE4JG
ClUL5tOjsbRa4Bj2SRiH3L5lGEc/0jonaEk4d49boVeMABalb6k8frmNdRLFo9VwDnldYNGjObBv
4nQL/XTrcEC0wEECVwA8uEpZozyrIwH6/EwOru3HMhneJ3FVvpkctXyKolL8ur+qW5+JWIk0EtcF
bnsVkQm99oY64qKn4MefQCBbH2e1gysdm8bhvqnX77A6iATX6Da8juBgiZc7GLuKJUJagWfDIonc
8XPy973XEckvy2h2QeGARHvbNBXCby4Q6tbX63pRgAgp6XtdFcbnDqCjdpqzLP/oWWn+OTKt+atA
AuNrGVbze5OBrN9SVEPUoGqVLyiR64ciTJn503pk5WNYW9OT2Ym82IsSoHXQZ/ni7LkL2lczdzt1
11LmdPd2UiBtrWWFuQFCfQVWr7cAWsErBU5yW+Tn/yMad6LQWfoQNVE9j12v9vN8UsFrNgbzNpU4
tRB5ZmLIFP1w9dw2vsdOxCxlo0Jvy7cTZg2d1W7pQU0ZzEn6a8xHG5wRA+2fGIss0r3dlIs4hG2b
hs+l2rXxe4Ru8t/3P+P1iZFDrKnXgppDg0Ffdbka1cnqlhkNL8Kwk4/0SEPfzZblBUJdt+GUZQi1
3i3qwXSUCX5kOHe5W3rslAwhxSlPerFApdIjCioANJ+aaq4yXySj+9xPM1x0HTDdRuR17VWoxAJD
QYOJO4/Y5qVx0P/OAv7eO7swF30vhSuHvuXjcQrxCQB8WaIizVVXVrLMYi74ZPwPZ+e1I7fRtesr
IsAcTtlxpilpFCxLPiEU/DOHYiavfj81HzagZjeaGBuGYUCGV1exwqq13pAFUzYtSGBTJsYKSe+7
Yp+WSf0i4Oa8TWxM5kbkEOTFkCaosN14NiBH0CzlFOVB2aLtbLdlckorocDPKbesLm+PM7isHGN0
J+lb8NpdT2IZFeqoF0GKGBJeu3N7wCKxf3KrydhXWT5tbLDbjwbrmLe0hPmBwrohoURoSLSznE5g
5Id4Vr19k1VbKcmdUcGzl1AU+cwEq3Q9qkqb1Wyu4jywsmT2tcY8IduBNVcRHhV3cjYW4r1ouNjR
pqfscgtMGcmTKw99rmDQsn4vVGDkeqn1fqmJf+zC2tIiea2KXu865EEwXkSGU4r1rnnI2UQ5UCRj
ERhGpwOHwTG1PSg04tpzaLpFGuRtVaGiZWIb7CPwERn7cbY8cxerqfmjBd/iHka1avODvTQYeznN
3LwfsUHG/DNLx59UKqsG2fIicRAiL6bi50yi0OzdsW9/mDVi7T5exM4XS+Nm2hdT5SV/xaBMlxeS
mLnZY0mdqQc9iyP1UClR/6lvbE34Ypz1xi8mTqedIabld8RCH/xl6NwXG9PICcUvMXzpTbjcvsXT
LT3Z1VzEb04T5CuNVweZOgbha67kpMT6YvZ2EdD3jXeasQz7oiq2OhL3DmF0MiBnkGPBA11d2xrO
UnVviTKIFMv6oiuT+zUcw+obIqPT4fF5f2dLWTAm+Fs2QKxX/O8fV5buTRxKoi8DNdItvzKT9GB1
6lsbHpxJEmbKYYQ2NLO2ek0nTg86shrKYJ5d5wgFNTmUvakci37zQXFv7iC0sIHR/ZCviuvdqyh2
4gx9UwZxEi4g1xzlYjoiO9WokP2HuZNMYBhQ1EcgE1yHikuvUGLFKIMqbfpjY7vh0USDfWPJ3R3Q
H1FWiwG59yqtiqkMFD2cfvYjDlbtQGFx0ud043y9FwqwCdgxCKogd1cnH4T5Vh08h8XQdp/aOe0P
XhfFu2katjy57i27P9OMVVKfTRnN5oU0I4r07EJlM9nlnuK9EVoolx2pL0w4qW1MYfv6A0VGrAqw
i1VgKOni89ZUd7aSuBtvoXtjIQB6kbhQ0PBZ5TFiGFJ70I0qyAEgHxQ6cQeI8W+Tzn291nmrMwxy
lddu5fVY6JTGiSi1MihwevDxoxnPkPo+iVDJ39ivZtaIBI6QVgDd0HU3L9aoD3W9y2ZF8SPBn0SL
nqKsdzc+zp3FdhVmtQTC2O1cq1XLYLDz31rq6GceAaPvGJl1eHzG3Yskm+zSxId64RpmBMupauZe
KYO0T9wjDuF1t0uNyHqBhpe6G/f5nWCSoiUlWeDhwF29/k5oXiVp3th1oLv5cEqS0jtWtci/18LZ
wlLLN+nqKodebJN/cXLLFsB1KKeNvNQTsQjqpOt3UzVpH7puti9izrSdDpdPVmHN4+PJvLPaeUzK
05UECVD16qFcVcKJXGhGgTED0Tl2dhT2+7j1hs+P48hjbTU4OJdkRqzE15LY9eByXkV6A4GWl8f0
MrXiYjfqj6yuLqmWPqdQMfxonj8Xqvv1cdw745PVMRhC0POh16yWpdsq85SGbRVQPCv+FnOfvCD2
UW4syVes5/XwyCNovYJv5VkOhvF6eIm9jHnMjg6SOen0T3oJD3lXo0IwUVuUXVIXKk3/cayN2HzX
W1S4/c4coo4qf9NPQRVPafxeX1Afeu4KffLelUM0NB8jvU+qd0uoK6q/TEvc7ryhH77ixid+eV6a
Rs+VuUTFxaZI65yMPlwanzZKTRoT8ckPnsD/ELc8oCwXlQ6GtlNHVGN2Y6+G/8SjWdi+6s7Rv84w
Obmv1ZAZPo9OvXzUrSIfjktuKp9yUoFkZ7Rp8n+eqOMBYF+qf9PqboSx64x2v/GOvN1xTCUkZNnb
g5a8xtcoSTdizJJXwZynA9R0u9v1FtbCGbiHjc19uziuQ612XJwvqPeYSRXEhpMdOvC8B1GYb9Nf
lUc9UShqSzM1buF1JUVMU9fZnuANHkbKSUsNY1fXdvjmjQw3jkeAdNuCnLtmXvZmH9MoKwSHxLw4
58GIp3qPKIP9VuCsHA7HnrxUeJDe0NEnllpoNSz1MBParnGndi+msUp8U2n6J7SeFm1jd91bEZzA
oHlcYtMkuN5cLa24oePRG5hx5/62nFR8NRDhVn2LVsTGNL72m9Y7mdciVT2ZpN0oRjtenBlK14hg
GIXVQN7J2vrj5AISPvJ8ar719GjrL+6cULfqM1sr92gzzdPJCt3kb5EUteoDgVJpfZci9fDntZdp
Py1N/D3H/djbuYK7dwckXjfwNvGsAZ2MJR+/2OaQO343dJZ7jBdsff2+K2fvEwc3/FkzSYS+i/qo
01FjqvPZRzPWMk9dZDe9X3GI9vuxrBdlR2sUhInVJ3q1LwuX0913qVD0T6ozQS/WyzjN3nz1W9RC
WOMgRHnfrJVDmATeqNbC90mS+kCRUjlkXpr5XHTDRjJj31wjhJL8W2o9NPzXLw9Uu1uYn6YImnmY
Lnk7VOemNeC5zgvN3zx6u7ct6BP0Pi1pOCu59ddLz4n0mN7hJAIrLbOfy6zYvV9HdYNvjJIoW1ag
d84jhiZBf2ggyQ7idbREuJ1dJ0RD+7rdAUlPd04cbnGmb/MMxuTY1F0kcQFN1usoHoWWJiOVDhCz
6j6xSKuvWS/GPadU5o8QQt41sZf/+/gevrOH5TsbERv6e5KleB3UGJdMSxKCAtvW/UHNe/aA+9ss
xi347d1ILEPyGRYJhN7rSKUnprDqXRFE3YwbnpI2wvqQFOFSHUza/2+TUX493XUSDL4X9GRJR7oO
R70qTVVdEcGC+vvBCBvxQfOWLTLGvW9GAwrgJCe7yxK5juKlZhpaRd0E6KMu1i8LZ/jRz9ukzf20
disvgFJhuiiY4sC6cUneZm4wxsifWP1QsHmFX4fOtMVuu9FpgkEfyn8y7ucp8pV0QJVdiSot8+Oy
7cJnkaYZ5iyRozQ+Eh7xFkLr3mcFMkVGQHuKWt5qnhtdgwPV5k2AwJV5rBuz+hiOpvhgLYgMPV6r
97YhDRbpaSLvN0v+lD+KKF1S1ZIk3QQi84bwBEBDt48APIFcPg507zQDSSKRCZYUn1jtxKYHudFb
Fl81ibPnKFc6bJnEIJ49fV6+2njebMj+3AloIJmJ0RK7Xzb0r0dmK8uCN3UrAnR18Ngykp9eXGZQ
GjPIm9mW59udT8YhTSWZJjvjW9eTrTAagVxwL1SKIT7GmegPQP/djz2YtI2k8c4nk/cBzT4pWohB
4fXAarwIZn3keMlGga9opuY+nCjz7d8LHQKuH1AXJFnr/luRJ9pIX5Hbh1v8M7WOhQ5QUunvrXGy
/6pVJC4fLxBZclolI38GXEtcLWAivLKxRdBVWk4uEn+s8vzzgpcqhqbvsE77P+FZGx3oe1PJU4aX
DF0HkvBVgapPSqbQcRjkomgN/jeLV+y82NLeXgLhMHklUgKQJSda7WjNkI4+vH+CxkPxIKwltFNo
EORnsVXnvXN8EgraMIxvoPRrLpsCBrwJp6IJ+tqgl+6qIOe8MEueANJnz3Oqd4dCDbcgIPei8vKk
VgF8RgqrXS9KJ7ScMJ3iNihnJzr3WYtepjl2x143+8AcWnG2x2IrY7kflA4OfT+o+utyz1hkEY4Z
YROUdDieGrEMvt6H5lOv1M0+Kbl382qzc3QjIsmjgIoZPTGq6Ti6rK93DZ4ZxO2qDWBgiuYYKln9
hKpV+zEsMLoAxtCWF8vOy32jGhmWpq6dBfiBK3vKGmJLBv7OuQN4QkqpoTbmknxez3saYd3Mlc2P
KW2AGhKwaUKPiTrv7eak9DpBlklEPsj19d0YDkvejKPWBmM75j8SQ43+GbOwfsbtLX3xDKUhCami
0+ND4c4GpW9GhxU2vCT5r3IBUwxkGmbVBQomEe+XsnRwf4nLjSiv7+zrs4cyArBhWbGBWbsem+6N
BScos2gLRD8LhHYkx8r2S6tTjvBV0x1g9mWfZ0n3TINy3hddPu917D6OXdG7qp+X9RaiefVlHaQz
6XXRYJatbMm3uP6yqLuNdto5/UV1qawYYV0+pYsXX1DV3JLRXM2yDGVxLUNzkn2hm5dGUif4QzbJ
dKniWvFRW498/mt744C/FwUGMY0Nzlqe76sLOXdkS28S00U1cnUXW2pzJPXZUjpdIxkYjOTJmyjo
oPsCVHq1I3AIzromSZaL0VIFDnKvBnM6NrPDWUibAJNZrW2rcw3PtjjY5Tj9SJDkHL4Z7tD32N5m
6m87BwD7sTTiJS78Luns75k1ILJsmKUTINCuVYcM2l5zaCPVEb8eL/nb747fNQUUCBvY5tyAUein
ulo9W6BwJ5vKPw4iEb+hB5VVGFv0tlf+2B8LX04WexroHtcSK99ZTZZHJdRUu9S41LaGXTsVsiYf
gjkaEX/U6fPbl8Js8/ScUjTT/VyjPnwUiavCgNPTqt+jkGb9brmMur/GoraTD5GaDdkey6tYfzaV
aDl58zw4fqYp/ddOH0XGsyu3G91HPsM1Dm2Cw+FXiHOK2JtWjx+QEaOiSuw53RKIv5lYXtMk1Owm
6gjYH67OkhpCAgZ+vF6GwW32Rt93fudM39tF3/KWuBNJdlWoUVHBoeUh//yPpLroLNAxhd4GlI4E
N7D6jykaWkXRFntpdQHKz4d+jKw4UHNDvX71XrF7CznfPDMvhjcJaaeddvtFUaNdrofWx8FIil+V
1Sgbx+XN8IjKxpICBwyPl+D18MY+GRyl1jHVk+JOPsRz57Rkcq8gIbJ17dyeGvLIADIPLleC9OUU
/DGXltG2XpYu5iU0FYNTOV72WEs0b6u1MJGc/+hCcFywONgPqyiFpQsncczLnJblkznE0WcDHdR3
VqItZ6EX44bihUyHrvcdDV6qLRBnJePRWKVLSe7h9eVWFujp0PaBLVXP2EilT3AQwBuUTfv58aGy
Sq5fx+fScEEDlZoVopTX4ws7r60iLKou/KL4exMu47GmXfVUhYCPK1D/7+nPL0dcULYYrOt06X+h
IVW8un4DMF19wLbS3UJxBusikMj12ZYxXk/Tv21ZDU9jEhdBo1mQWXiSnbIQUlU4e4Y/zMz74ym4
XbXgwmS/G2qaCq9w9Ym7MsuzhhriJcyQI6TwMO3Q3o72Sl1ttYhXZYTXIXvwSTC5QisD9tP1bA+t
p1aLiKxLQ8bmF3ml7uGel8jFVepZb/pL3xMY88v2OMbVlqHSnW9N+xNZELAyMAC0VeJQqIabW51u
XfpqsXci0YcTW4iJtdLOd5c6PqCD4ez0DNnAx1O8RmfLgV+FXi2zvm5aGzEh+9IIMR46bY4PDvYY
H0y9do4LCPtdyGd/Hsay37Wij05m9Eag1etP4IzHBBRgF7KZq89stn2c1W5qX5K0sI+w4LFCbIWx
2xipvCyuNzDNL9hR3CagQ+j2XX/ikIS+sqADXoRmT85xaEKKDKix2N5hSGK18p0cOyZfbxPtg9mK
YdoPHZ2zXeM5Rbdb7MLbQlPffnZsLOmJINHCaxbdjetflOttBR7dUC847V4Wrtbp2Widd+TPWGg6
1vu0XdyNWbg9mylEsM7lPAO8WF8/YKznFvwjk1BY+UFRY81XkSbwH8/17W7iiJT0e+CW9CjWdekl
ywWtvdC4zL2FKlndD08tWN491qfRsQIQvQu1pf4xVWh1Q0Pe4ureGaS8XyWeySCtXL+nxbxQukoK
8wL9zPIxME4CB0DDxta5G4VGOOcOT2h3jQ9EKb5ocmU0L+TduG05bvYljTJnQ3LjFdezWrY06KQM
jEQ1IVNxvUhqsw61Aeuii1p5+XARSYZ8gV8IYG0HUom2fK8rdWu969O5i97N+P9NvhmX0b/u4qTh
S1vXvcrJlZoZNDWnrbol3pnqVP1bzuiXnxUEGVXLL5rQ+RKDAZ53g1Um3xLVjZejsCwBhlTJCtV5
QdSgHf1kpvCEVKtIf6kGyhlPptN3YbJTKhuq2uNldGeGOZFBV0nhZ54Hq7PJioHXTVFqXibhlu9F
Uaj+IJzs++MocgJXE0xPg1zMIpegbLY6fCmlmnVs8h3LKJw+F9nSfY7cDk2mQWDS4tBobpRi2D8O
emfrIyAp8aW8rDjeV0FNPXJaHTrgpdY6xLvtQjlWi2GcySvMnRmjYNh4brqLO4F0xOPQd2aVzigX
Kh0xapLr213Pq6TIo8W5tCV6pTFI8T0GmPl/isJ9Jk0wkQNYHepqxzoFi+5cpmHOD3SmzGe7srdK
1K+ctdXHo5hEbkvZXTLNVi+ERGuUWothgKUO2nuRooDHHLXqVE9NexR2mn1fMtV4mUY1+ezxaX9w
18X7oWmHHwkv2ZfHU3tnKcmnMrV5ivPUlY3rvZqLPM4yLC0uOFfmz3RF3rWZOIxukkOLCaf3nmKk
x8chb3Mk6lkQw7nZQJ+RDl+HjKKotpzBcS9DqYTvut4zDxi4tufSnLZ0vG8XDl+T5xFfk4qot4bQ
J70VCXJBaK4gHmx/7p1a3xeOneobqf3tmKS4CHgYqE3s+nVCoGFmQHOsVS5KM03fC976me+IRv8r
HL0tX+TbjSiXDheF7FxRSFptRHp0GMMvmLngKVg6OzUf8LSCbl+JPUCoGDVMEyu33WB6s7Fr2lQ3
N5oet7OKuwulD54W+EKBArr+gF6Fbl4EizrAsc71ayrq+2kS3966SgiCdAqPaLplFEKvg8RJ0WHR
NEaB09a2X5hO9wU66LIr+9jeGM+9jwf44hWcyOG9pqVoGt+sctsoqKpCPze4UGKnUFjPVRxpG9vt
biipYwSRH1nvtV+DAYGRJ1EXBVpffmwSsz5TSv5rcXLxNn49GSoWuyCjUdGDdn5zRdRel8ZR60VB
16rKuw5R1h9abG6pSdyeHtx1kmeMEg2CVOuSZh8mU1YPTRE4hWudi6YvvzVdK37WntW+n9qoexGL
FW18rtvlRyRk7AFeSz7aWu29mKumzOwEuKILlgnGEP8Ky875+XgB3gkD5ZLtRYbPINcdsAmeAzd3
Vwdx1dLXyM3kfc+VfHp7FNCC3AfsI/J8OcN/VB5iUpw0FKBjwrzvdjVQzB2ym1skiptlR/JMUgSO
XRoxAtu8jqKIShJ6lDbQsyHc5TZ3Z6Tl2d4a34pcBuctlfFtWfwCE8FL4ToUOLimzgDkXbqh6z4b
i1X/M9TGG4Edr1FI17Hbo2qDbN3q2uLtO8y8+L2LGSXj53Kp7OOS2N1GJnuzBBgLyCxp/CQZloac
1j8+TktCwznkMpZJwze6jqO9tzjCf7wEbj8OD2nqTvxFbwu86nWUUp8bbxZQraqYGv0hWezs5BWe
Me712tx659wLRueMXg6yURLCfB3MNhVtbI3QuyTjEttP0k6DSmpZzKGvw8zdOMTlx77KdZAUI0tl
CtlIoM1WQ6uVBQF9wAwXyxS2b+ctsnRWfFCm4ls8l+P+8UTei6ab8gXFnqXbutpL06D0vNaW8AKS
Rf9nqqfc97Jaeep42SFuHFlvbF+zCiW3nto29Q9aGuuHjtr3qqcA4QwMEE17kTfdobfKuT06SleX
J/JJ7enxEG9XJMhzSp1QRWRhYG3PkKDV141dWAXJOFj/hlmsvDTUgT+/NYrcU/CWOWchQ71W2/5Y
9zlsW41WlAiK0NC/eHUo/oZeJM7/JQqpGSeFpFOsTooSEpIdITgTeLDtD2XkUKBDpHf3OMrNFUV9
mI8j6ye8W8icrhe8yIu8HO2uD5ARdD5kaoJAEAItz0baj7vMHjEkqbU3AixZGLwCaY6TvaAoAfPh
OmhuNgi/9VMfxE5bHLUqS/dq0xc+i37Ly0xme9db7DrUany9RcuroScc6IW7fDbs1NzPsUR/a1gQ
JPmUvXhznD9lClbMj2f29iXDJpM9HZ6EvM2oQV6PcsE1u1RnvQ+moY2fshh0HQop1b53s2g3hk6/
G9oFf7PQOeGahxxYCR+ohe8LZtLP3bbY+EG3ZxsJI90s8hAMm2/8B5mEemmmfgw0d7SewG4qH5C8
LA9TXhYb+f6dVQXODwiy7OfKzvj10JNaEUZnxlMwtGl+giuJvyKaSb42NblvwcY+DCI2NjbM3aA2
aADeTjj0rqkF9BbGXFGWKViqqnyOgIkds9ocAgr94gW9wuZn6qZbfRg5ktX6IvumAcRnlkp5q13K
QyYqmiobAjtWi/RDKkoLubXx3zDx4vMS4RqWRzaa0ACGtNOANs5Wjnnnq5Jc8riimSEdVFc/wKqS
oa27aAwGK+yPkzMnezFEvHL6aNo4XW/bCOx8Ha4IcE5JSV7bOw8etYVpNsYgnqK2RBG6cSw/6pP8
o5ZJdRsjncIfJaOUFqZ6rOzzzkSpchkEFaawSSNr40pbfXKaUoj5wJRHRcLhh621nJpehDGCXPZp
HuP636SA75FCnjn0cZ0HS0y6kIGKfts++l9QyZwhNqXINWo2BdBKv8LEKqR3w/NoV9qpyKp8N8zl
G+tl/wsFN0tWPslI1jJCsWkOvPLQqoq0eAhKHOSejUFV/8OApPsF7lBkPOSm17t1rvOYImRon7wh
Ko7DZOeHAkPcY9nOw6fHh+Lqgn4dEJ1EyVyBIXOjizRlXavVpWufnLTN3wtjrJ9Dy6vf9rqTHTaa
ekj/8g8KN2sDS6E2ea9Uo3Ia8lzHwVgJ9zjqvfEWI4pkr/NMRRLaBoy0ulpid8EsedScU+dWzt84
h4T7RFjecTJFeHo8batN/hqKZUAFioSbFGe1ydWhpZrsVS5ycGP4Uw+LOd0tk5Y8g+UP3wpnAi6N
5jQAXuq+1L7cFUrUrZdimGbFO5VoG5wGW3F/FbpSUbqsjC2Azc16kLEA+/KQQFcbdOH10mtox9tt
YnsnVn+N8Sc4h8+V8LbMRu+HIRul8sxLcp2x1TSj8Hg0vFNRjIVf2Gnlt1G4xfy//UoMhvSTjIqH
HVft9WASxUP2TAu9E3olKrhCFAj36dD1+zoTzeA/XhJ3hoR8GXLkLG9EmNZHAwbgiYp+PEOKRe1r
Yup3lZ5tqeXdjUK9jp6xhNWuVb9igxxdraLwNFRmmO2jqox+ObZYuo009Hbq+DQeTDYElllxa2Ry
Ptmin4vUPoVpYvqpjhV0aXbdeVKzrfLcnVCIYtKWpaPFulujhFWUC80Q6dBT26TjAdbvvNMAAOw8
tW/e/I1oJAGApjIvoYrrUIMztuivtN6pbjvPVyk5UlfY9MBbpSAcDvTjWHI49VJvxJruetkJx+0b
4ZThyW3dKPyWthCVP9SmEaE5F2Ld4CfLUBd73HGz37EizSoWR1e2aFq304p+JFkQByJ7lZz3+ldY
M6BrLZ28kzpx3NYJXQ9IA96uT+tNEQr+V3/kXK8DpkhIfwByh80OuA5VWmWaKSTeJ61o1e4QAxcr
niajMrau3ztjQiOOQFQIQdSuBU1D3o6No1bhyeqLdpe7iDoXdYHthj1P+8fb+U4oznbkOOEXQyBd
13NbDnazN1XlpINaOM9C/z6qrfALrM/eHkkqfANLYF3ypVYfSiIwaJqL6Nz2eXfUvNo5iKx0jmOq
bD2B7gwKWhsCUmTGHCDrVsYQDqIkEYzOmdl+z1zsNKd2Vg4cZubGBSl/9GpJSOlo3jaEA+61urNi
pcRdNUHrKDKbdtdYS78zvTE6PP5I8ppdR3mFg4InQSJyfQ2nU4Lq6ahFZ/gaiLnoju/F9u+qG9AG
LeuN73RnSBIkJKcPmRwWxvUqt4yywzG5j89xSBsBe0vE7nvKYI+H9LqGr8dExZNHuFTXoFy8Jpwr
etxaSgU+DWgX7Ch/8KYk+zCrdjW8LLoZKrxdmsFG935JhV/Zqfopbby+9LPW7SzpU1Xmpyq263qn
dmFX/+jz0tFwqYzdcCN5vFlOXBBkJDLlp14BUvV6RrQxgtocRcXZcMe/6zJFqLQsvpcFKKLHk3Iz
9RLTR+pI3Uq2WNZlpLAasFnP6vI8eVm8d6rWRsnCqDY+8M1qklEo0oO4ZeXCV7keTgO8qqwsLJaN
UW+mnWLUVcdbKVY7XwmXIX9e+JFb7KrbOSQF4qYF8MjddMNM6O06p9iEiMU8pjb6Tt6INLgW2gDP
ErOLto7q9ZORLIgSiETH0zK2eZOvVrE3aTB+7MU5mWaxvEuKKXpuQq34PxVEqnvAzz7pfa8bvPKc
VmXsnD0vqcadoVAJORoCD+2NIsHNZcnlxJONk480EFToKuEswsTF5cBl/En4o5uXk14qz5QIv0dT
FiSN/bchnKAwtsxc1qgsmQ3ywkI2iWIoraB1XLdF07GKIo95oJ7ma1Fp+G4Suru+VbUzQjbeRfPa
5JJX+vRR6xX9W2gW1pfH6/rmuSx/BNxSuF+o21G0uF5xcTWY5hRxR7ttnahHXehuc/CKwqA5lYek
kS7NnJcsLrAcfxz5dkdRb6ZGYXCgSdbU6gGzKEA79Xn2TpkmQOlbNXUKP1ys4b/E4bDkwUz/y7VW
T1mknSs97TsP0nLj/Iyypf+oGm3xthbb68ckJ6A9T15HgUtusj8KwNiQJFrL2jpVteME+N1UT3DG
543z4d6cUWRg65ClcuqtopCo5q4e8TZayNkM5B4zbdyjmzluwUNvzwReelJz1JQlc3VdA56sCA3/
iSSfV3Oyo3hYXzynF/s0F/Xh7euAd55L95WCDVnV9cyZXqZQLsrCE452yTcbydqTlVX68T9EAbLB
7JlYiq2fe2XbhKVlxeHJGLL5kBipeu6V9K3ydXJLS9bm/4+y2k01tlotD6LwNDpJ+aFcrOoZ2JF+
7BJFfwfPY0sv6t7uBaXB+xKPAjyDV/Fg6XoT1SAybM3un+zF/ZGBadxhCrVXxIyoSV/7b57HV2kM
0p3XMsrqsMRqF51frYCSGs8tkiJNuo8nb/n4OMqd5QccjkCSJEodb7UmchECJU3r8KSEbXTi/PPO
YxGrB1aHtQH5vhsKVBjFGinqtAZpjd1I2oBsycnJrL9gpsDhd1IkTLwy37hn7mxe4Ox096RBII2O
VYvDVDI6ftoUnqZWbRCnVIyDavbW2xc66A+ZHlJk53xdZUQIBdlzlJbKyct7Ye9C1HQC05BG3G/+
RFQ2PJJEWfblQLretlzxY+mVcXTG6aj4oKTFeEmV2tvNfVv+8zjUbVaEQjYZA5k8FSiqhNehjLxe
mNAuPvelrl66cHafSkVpP7m53f1jOU2zVSuU2+YqAUalnfrx6/ikTv0qYMM9qS5KFp+1XJ9qfxSG
G+/1JjZrf7KV5hfZbOgeq9GKy7+MrAM9Oatt2/zuHWTiDhjIqCL167AtPmC5bIwvPTAG4UMAyCy/
bCoUzEvH6SJ/cevB/DnYffgjVKa4O3DZTtTXormr98CQotRXs8V2f9rCCeddm2lq/D4cdQ4YrW77
7hR1ufILzbjG5WJryuqotV3sHdKsVcXOjPCw/mm1g6n62Tgq2c7oJn7BaIxtvwMolH4rm2Yq97On
JvnJVXLcUh9/uTtLHogGGqSalCqlxHL95RocMM3JNjDcBFD/SRVleoTv9B9uRZmaSz11imwkcddR
+sGpMMSbY95gsXWgulLsxEKp4z+M5Y8oq7MWl3Lb4Okan0Mt/WHSq9zX1DH2j4PcOY3AwYJSY8VT
YVhjQYrZaWKK+yz1bBgPLrQAXEsK7RBXm+zCu6GIBCIfIthNm6optdks8jw5a3WWn1OLN8ZQp9pJ
qoJvTN1tKMgWZHryH1TP1g/KEupqnth6cgZhlUA9ULpDOHnT0ViwD33rBMLzx+BPti2YyDV1PE9z
WkO5l5yTtDV2k3Csgxc51sfOREHqcajbxS2FjemQkPehj7tGLqdh3hrCwswyxqQDpRlN+FrvbRnX
3ps7rnF6S6Sw+PDKP/8jsRRdOpRGUqfnsEww5ki9fqfPyd/qmPUbN8dtJKosNAxJLEG/QSG7joTy
b2bwBqjOwhm1dAc/ce52camNw14tPHXrRb0Ox/eR9ztwEBqIJICr/YSXTFbauReeCtSiYMDouZ6d
kyiPdE7TPl42ykHrVEmGg0LLExd8K1K/qzPdqnWhOg3VNKEWmIgVSX3RBiPft1XSnxoXlHSr5upG
HrO+uV6Dsplf5xVqnvzzPz6eQq2OprihnNpZiz9Dt2oPs9WYTzU+we/IcregDXIQf15cxJMtQaR7
qIMy1NVJGMbZvEQAXWkOJhXbuf231LWvedu8jG7+uQi1+lik4xNWJBuPrDsfk7ePLFJKf70blGYo
cASKqiU6A8jKPb/AtuXTjFNAe0B9Cj2qxzvvzrQSjccq2GGqlWsItujNsNE6AxnzCFXe0S3J6JO2
e66ibDqOgzdvYcDWW13OKwRp1g1QQJ5dqzek7cSx0pQEjIQ7+Z7b1LsqL9KNw/9+FLxbWKP0XNd5
juuKsoB/GJ3NOY52SLk1e1ONtnR87kwekyaBNhwm9L1WY9EM3nVWGSdnuwgt10/Nsrk00N2C2LYQ
44syy9r4XHfGBTKZfBTYF6WmdUqqzhYtd7MlYtcVHzpUqZ+zRHO+PF4Ud5agbHlQ/bdQOSYbuN5r
eeJN7pzWyVnJs+qgxpH1flZ0/aT32VbR985ZQoOSRx5nJd2NtRqc0mijmwGMOqeiFp/iGE+kmgPy
YMRNmPtza1mn3kLy6fEAbzc3egBSSJ++P4nwenNbqKDolbqk59lVK4RAO9SQQHPiAXAcW/56Rggx
/wVPZ6kPmdb0zn7q0I99460HjB2VG1mzQcNHatFfT/OYKLbWxUV27qyk+ox9y/wZynb96fFYbz/m
67zSdHal0MIaQyMUEcLxNZOzClnmUo7psgurUn+fhKWzkTHcrk5C0WOEYqJRl1nnqG3cq12lO8l5
KqffVaWKfUV56PR4PPeCSBVkCZShDLU2OlatLlWaiPG4SOm/KI6i+7VdLj8eR7nd2jQUOYblSUxR
fK2CR4FFmFRRsdeureRFzSPnKxYayEZEMbhKT4+WjSV5LyDFUxrcEJworq1SBrOxs8kY54yUwUoD
PY+0ZxGn5nOOHdixdGbx9HiAd6aR4xF8LK9btvi6ZhjN2P5FSpefrbpEpmLs4ycdQaSNabwbheaH
9Jyn8bZus6TqpBmFyahqd6h3EFbT2FfHJvu2MZibSjh7iY4lbADOeiCXaxmVXp8MUxgUU7KpLJv3
i5UP4dFTknr4Umtq+a9C2Uy5dKJKn6aw0b2zYNwLeiMQnHhtd5FxUDp8ndF+QZH8Y9HPet74pKyI
GSW23diHOIti7yTD1Ic5TcacxHvwfg2s82Gnl/UofDy4XXHS26Yx8QZZkhifhUiU39Sw0819ZIeL
/Tm0Ru69SB+Es0cq0pmfIkMfmkBb4kn4Yb/E8SfTTO3sZ1SGdQoAzNSUAh1YRW8vurE48VcQN0Bi
0mJw51Paukr3GeNszdhbQq1xNAlF9/84O4/luJWsWz8RIuDNFEA5quhEijIThCy8N5mJp78f1Hdw
WFSoQv9E0X1afbIApNm59jL6l8TEgXc3mILYhwy7/wonUawPo5J47cclMHIRFaY2W11EfBwX8yJp
bS+j4SRnMzSdLjVUmGGHkx+b1uv9n0XaWUssM2MwzoSkYImHMmZpYlFb2XirZlfph7Jqa/0x80tr
iElS0cW7rNGD6lCyx3rx0rTDGAeaU1vPpRu0Qegyv+2ITlCahWJalMQ8vZjr9A4s1dLPDinJeEHi
nlZGohTNt6DGiua+XDrfDIXUWyeamqH7KT0aPTcYbKj6cfB9NN80EbX6RsPCK4mDQjrkD+DNVMRb
0Ie3m/wiZ8+1k7G57bXam/f40mvmkXuUqJ9USt/olAyJW52GtXRELFS9dk8Skrl5Ju+vknuo5KXx
uV0nT+C0BrlL3THKoPY6ScHDd42eo/vVauuE0mMhzG2XlmbehE6B9clOYUGQkSQn2axTQmqNWdz5
CMSIaCACIHugkE97sA0OW2I7esctHoxJWbrAWWBqm3BUkNpJr1mtKRajgQC6UOTQ7mbSi8wYuKUU
D5XTpsFPc9XS4LHvO6N7DKxlqULdW6zSDVc0YvWxdJFlfB8zd+p30rem4cegOa2lwqTGwNiIOsvQ
2qfJmwI+gN9NQt6002yNN3hwKOOMDqZpD5UW5OkuISgjgYVL5Wq+IFMzzR9CWoV35+IfYx27xjDn
D9IEn0YcWlTJPqukIT4pcginU0XvGt8ER59lsYPr4XenIrVkFq1tXxVmiMs9iylcSHyimWYOrfwF
jCbMuKdOGp9aLfEtbLy9JnvUNmR8X4/kKe4y2AVFlAbC4ponlFHsWzktL0NnDO1uClByRcyZZQj1
JGBXSrANyMJlbEfMifvZar4Q6OpyttjS006mVk2Pq9vMXhna1eonIjT9cQnuV7yw/PfNbDrpg94L
0yjCoEE9uYbkVbmAn6S1UbTnS+Pc6Qvt32PrZsJ8QU4u8FdqF4id5Mxs/6YJx4PYyItsupGNnuf7
zp4cHQcXNfoHnE68YAdAmDRPHeWmGY6jlX/p2nmy+siZx8na45edfQM5aPItV6lMjquxzt1u6VIp
PmnOlBU7X69sB3bbMG+hT9ki6p0xm6N3CLgFd3tMpKcCL4NeIzKGdmPax0uGLDS0iGgS3wRUWXky
67KyIttrBnCAZjEHI87zvCUyK0mTZp87ZT28LHNgVF99pecyWtYsSNYQtoL300CnRTSIrH2RH5p8
MqLFGk+OKeAl+b3yd5Yz9g9WQZURNROBZXHruksQF2SOjJEqxdg/FnWTvwMHFOUWRTIvN3XlFvk5
UQMOfqvmQXgvlmCeHv1VaIB0OF+hQtOS9MsG5GZ56A5iWCMOxmT8VWhF8rzp3+XN2swIoaAq+QuR
ex5JVHYEuImXTpjSMZ+0qMRMqAFwXvKpLgmDdAr91sgrW50Mu0rHO1eZuf5hSDrJBEgw3V5jtyk1
reHvFv3ShIZd6u4Db9ZcTy0SyfbJT1tHfJM9arK4WXwSTEPSo/o59Anccg9DULsWusOJPLJwdFfL
q6Kht5BPWW0+FudiTSSOVjoWmmzfZuOSDQ89t3zIq4E0F69vqm+EtixpuRGKJ0zjvKkrTiij+G3j
UndLQRAzOtV3hBVk82m1K5e32I1DoxdM22TyQ09D2nWjr2Zr3ARl3T4HkLuWm8xQ0JTzYM1u6l7q
2rHgrTr7Ts7IbUTBMHHZWManMbBLHPC7aqAZbWdzHkPe793bkkNXu8theM8y7HUZaLc+2gXzpu+n
JT00XuF734oyKdY7Jc1l5MTqzWE8ykL5nRXKhWL3MXGDZLgn2tx8H7Ql4FGz2tNHf7GN70mTlGnY
cDIlkV9JcR7Tuf5EDZE9dMts1+HQ0YM7arnufkK6sbz0TSNlBEq/2uesxmX/hu4hIQs5GRu/CsSE
PxMhKQntYu7LY6MW3mHYZaMOQBA40pruSs+W6mUwFsLAIdel/t6v15RVhNGW6/Ga3GTGgl1Z+Tt/
MnJFdA7ncX2P2bN0b2EcLuWPahnpSaBcQFnxYhBTXJOZOyivDcu0cc2FGK5hrQ8d5M76faaT1BCW
U7Lah7nB3H196Lf/8lK1BfGCoVZ1WIkzbynW95hPzkuk+3P6vXETB9OMhbTasBiLSbvdNAUPxghK
f6N5eZ9u5ZBThgUJdTOVRdPosbXOzjdNTiSRhEVeON/tpK3LaAmqrHuvJU6H+sCFL3k7J1k+mjHW
Te4vQxTGM+tJS14axJr5ThlmXvwquYDJqIHu/a/9VipBwtHcjRAIlI0o4/WtigpC50BUDTY0lRd3
juZGdJIgzVWWG18pO99gRK+H2mr6/2BSiFwMBQDYHGte3q3MquaL7otryP/bK/Km4tl8CTd+Djjp
61G0VhYdSWv1MSfT+lQ7Mw0RY3XeKzzJX3KX6LxClvYVuO1t4U7vlYs5rUP6yXSnXg+KCcaweDhF
oUgmzCAecZ3cSj6c0P/+Cv90O4WpTqMf/z8uPhfj9Euum3VrZ0dZ29WXpUqHMex06esxHuDa/+Eq
bNCXpFJzNorexfcyram3VpVkR79eoF7lrpU+t9TUKuqgX11jX795tI2WCl0Z3Tug9hvmKHmAlL1G
1x6lx1aYan71jVVp4TFbr09/f4tvLo/MDrA7vHrwxtnY0a+/FkIc+jXkwCLo5pS0Nb2MMDx8Gax8
PNjWP2s0XHibiAwwkgA/2YKYXw+Hq/kgRWAynFb1USbX8WibAhWSAx/270/25iVu5kO0K+HPQZSm
xn49lK7GAjGZA8WgVN6O24n7HIgqv2lVNf3856EoD2HpbRJOxIcXU5FMh8WbV4aaAmZEOfvYAeOH
eWiLTlxBfv7wVBtmCMUcPRVt+Yun0mS7zFk/GUfDTvQQM84yzrds8cXJg/3fn8rnBb3CsTf3Q8RL
UJPw9Gew1y/QMKSXNjQEjrOyjeEEj9j82uijh3NTmhYvVmYmj1nKg+6qFaeT3d9Hf7ONbKPTJIAT
AB0F9+jXo9dGOuVWxugpt989V3CPI8m9Rjv70yjQlYEsN0k2ipHXo3AH6bADssyjXtEM0AdsG/XS
H65siZeLDDwUpATtK6xR8JJLEjFbYkdEveEfl8bwT63Vr6fKnn/OVUVq2txce3WXcwT9y9ZmYTIy
GAq0i4eanML1ZFMnR2gwhDyvvop1axgOGZkWV6bj5fvbpDY4fG2tZXTz+qUxRC5n+EIK6JXawIkq
GKmneRiyK6O8fX8wDvhE4LzsG/BEXn+lACfNQJOuf5SZ+3nKjPNYu23I1fFRuOs1g7o3j2QbQJ28
tU0JBdXUfD1Y3iy6TMzVOsIs6EhDUAM1aJtXxde/T/A3XwnbFVyhN0N9LvVvqo2MZwkS1yhOJC2i
CyxIg4s2zsNztmTO07+OBRTJ3sSSguZHosTrZ3L8uXbrzq5OKgusm5GD6y4XvfZOQJy+8q22dfnf
XQOoeKMCs99ufoLo/14PVRJcjeZQq054keTGbilz0/2W9wmIxmom3sPQIQu4N5ekLM5L1lbv9alb
luM/Py9j0x5A6QtGf+mzsG78stRY65M1YulHHs78YkywY8ICD/9/3Kh4YIhLcFV4ZIRzl9wlrmgQ
zbO0Qbm7pHs5uk7syfyaQfDvpOqL90oBBwcY79SNZHaxqPEQx1ykNutTK7ioxk3LzhyrWl+KCKDF
f56CxkhOQBZ5H7ZikOrsL6mz3icVjmQgD+mqH1flux+wrp9SvoulgBERd+VxYmJPfjMNo9+/JFoh
dKRYaRmUcZB5lXxuvM7rd04vFc7AUp/kM1mZvXg2Ot9ZzsFKkNTOHlrv89+/4f+Q19ePTEtg6+rT
itPpTV8cAeZUcREJ/PRUmQ2lz567n9CLk+7U+QZFqd5fPjp2N6/PY79K+5PsiFglf6ibc+sOtkPp
xK6TWMldXkGPuU3mJpORk0i+la1nq/FQZ0VVHmdgInCsAFugXVvYmh0KmJ/N96WC2BMhANDH+3zg
/3tqMxq3O4PgoTxazD5LYgCmTHuezM6vo6Yj33inEktbdi0XjcINg0oXv2Y6J3bcVmbNNbvscZxZ
xCJFRAarIQ68y7G4XRF752cS5azi0BILhjNuuVpZ1CkYcYhlyy6989LOt3fOnAiSNSrdUu+cCulP
Ffk5nfp7b/T8+j4ba8t9YKH19XlNh6SODKFS9AA+N/93Wd302nvlBLl9w57qte9swsPqcLUs9ZXb
e6fvssVr5J2huB6e4AFAviIrN6MWdbSkHH6VhA4MACOFHezyxkuGKCnLst5nc2MX8cq1zNiljbCI
A6l87xdrlKcWyaATPFTU/bxfa0U28tIkybesquqGCy7mrqEiZ7wKhXLVss9nU/iHMTGNrxwJTc1k
z5vhSODJ3MWsd43L71hN+nvRKvdZE/iePUxV4mi7PCnbr6gK9V+kr6XvVaEPaLwdPQOZ1ohMuXFK
KQjinqf8Qw6WGsSkfffvC2+VD0OrzQg5HamdJzU5Yt/02ZSFeU55F5qL6rvIq5sC/2An9bKoNpcq
OJeV53zXaxDuHQ2KyvgISmOrc9oFybfSrIokJqUkJ96tDDDMDt3Sw2iyXJzxuXG7WYRCZMMQ6UMd
9LFhCAGuiyQzXw6yS4Lu4OqZ3j1neqAaLJITkcZpqurlgFd0AEae2NYXMdhr9c1NM78+Ast12tGx
lVW9X/C78kmHJpMmHHsveBjcdbHWaDG0zPiAONp8rmtlF/vKIEI6DVvKhuSL3/V+8RM0tv5Q5Fkx
H/S2FM69Smmlxrrdwdpo1oJPota19d43QzGmUa05WRstuTRWbkbYu4aEDGi0X81q8m8bkkXmu7bQ
9C/1CrPqaGZk5SxRRUbM/EC8itd9F0FTvNglov37RTb9k/CVYTw1Amocjf5SAVMVcnVP/tB3DYiP
J6oXJyiVE6sxMJKbBAz3l6QlvYQYOwgZpdpi6WGgazqhevZIHFrpLfmzpa16DvGDmY8oXiXusxR1
MP3KzQRetVSVnoXDkjQvws676S6dFgM7XB0DpQNJHy7eWj187DPU28Z+LNpkuLXszikOljsU1W2b
ZGMeGyPqTMCkHuzOogOxPnTogstnmgOsxgpk2giZXplHpcSV7NZJ/e7eIb7SYW+aliHKrMQIQkMf
SbyvtLI3jolQLdbOy9qeRDr39c5MQHJ3no6qNcqxwbHCydKLPgZ/B+HPvNz/rmvOWr4D1MucvaL4
zKKpDsxH8lkrJ8aPesLGfzWnPgQ8ngCjRDoOkSU2HiWQjX8v7Yruh+spd4lgqXVoI2arXaLcHOkt
2bM2YgA41WBMXeoOZJhBitciD3PO4iTMvvY3CZJVhL3rTkfPT3DmyzPNbMK5zJ3uMJHRmUUDLZMf
phgINcEOXNEyB60rIqdI16ec2i7bWdag36cGjcCdZeT9HdJ+3u6Cjf1Jllr/3R3h2u5sK7cf9C4l
Xz7XV2yilNTX7/2a0ah31s4/mdaS1LtsCnygJwqDkDjITu28out2bbKuH4lUq8x3hMck1sED7/5Z
akM9ROnSLg57sZW4sZZJ76OE599HimOJtFbc9G+5BtWf5870xD4ziwUI1+wfDVppP4Z8Wb9NzZJ9
Mid6A9EQZHjtjt7k8uaMsqpjYXI8ANJ4gKu57nwvhzz9XJS+CKJpQqoflZOJO4e2olOOaV372TvB
ef6TzdPqQlhdwiDbWRp039B1znG+6N1HZ179YF+O64pepsk++p6W1HEuBfeMYvYL2K9LlYtwDMgc
0TO7f7T7OvgqrKE1I+l09buRbuOKCibrb/LAnI1YVlNfRVZlrmNoBInId8S1mN+MimMrAiTgfWaB
lhphWQQBoXMDoCmEXYgmB0F3AI+m1LPEzhxyP4goUVYYLqa7dDFmPfO7RBUo2cW6AFPlxRLyVlF3
qW5qf1S5XtsnguXmMprcFrYumczLvVMiMNhZFVLMKM89/4dnduYHz1a6RkjB5NGEM8G65rUeBzht
y8IG3OcafNsgcZw4T8QyhtNEhE+IRLX7kswQdYCc9fJnMAnzcyIcVeyqcZo/LstAA3bBLfBDlSrv
yWvmKttnBH6ck3WGDOj38zxE2A1QQmVjS1dIg8X0GW9Kk/8o2iGL19HCgqtPDXmLoHqq4pny9Ki1
AW8GhSfnr+8N/MbGHpo8nlOHAwMIa8RUK2mlHzJD9MfedrsfY8rZDTuoMGvcojl8dr2vqUe+nPg4
jY2jhViBdk/m2pd9OHhguOEwpNZtkUpPkgI6Fk2sQ9oiKhDuuNrXaDE/tpadLoSDokHetlZaujRd
ejaGpeiqHUzS7G4QUyrZNYbsvW4XU3bg3uCcTA53C5G21+P9KxI327v13DxV3eDVuG5UdA4WPHPs
EMSFjUYW4GXvh7qudxBmkiqu/MZ56vF3I0hiGK0qkkI57/NRE03sCTH6+1WzWy+kt2J90lZWCI8+
dzlZFXr7Uil3Kne+lhg/WtX6Q4Qof6H5kayIcoyZDu67YVT1V42bjsNiMQLWLeGM+k55o8Ub1qT6
atU6eUaZ27bJDo50qR9oY2IXIqVJT6/Ms6EMq0xxLPedXc+h3bprGRl9Q7aLV6gyHMh7baJkAcGN
KuDt95NqFc1t6Oq3fca8Bdh2ej/EUlUv43Ht/TzqZs8ZD+vMO9uVq10MUWDnRh1JbVK/bLt1Pgyp
0D7VtI8fGjvAPLthGk7hELhrG2ISrjhtl7L/Caw7/9TBzwL27NF66XrIBTeETurmIVuW7myNK/R1
9IOcmutg00ZyEzenB9w19ROFV/ehLpvxs5OYyN4so1oek6Tpmz1olvdU9cL4iJN67oWLACYMEdZQ
5ha10p486AbvF8JmxzAYSiw8DKlnRWhmltR24KfWec1tb4xrZxVF2C4rBlJQbXhJw9DTvEgcN8E9
mfV/U1Ifz/e50QRpyE2zfF/oky9iR9amcVzbStTxIjTZszw4+yJrcc0fpmILjLthFZ/dYEiesWwN
WvZ0aqpwWs28jWwbEVtojEZvHrihCC2LXOmo+lhYWA4fiI1mNcIBzOdjtzil+D7bna9uKcBtLS7w
WzaeEyU9/8DTDsmxJ61z3fOWqvog69Tlg3oOBwHa8CH5DL0jU/cUDkX70Xa0Qds1vrSHaA6GQp47
+HLjI9pnF6dTfeGW1pt2RYitnY5s3uHcFpO/a3Uzr6NsGLP0o+yKnmY658l3NwnW5AWtvaBl0yRa
s5t0XaD3WcphQiTJMXILrc/u49QcPP8lybiO7q3OnJpd7WNqfDOnLndega3GuneT0vTPNg2+6asz
EYq80/3SJMp6FKP7HUHdzCswNAVZqenmatcwyAm71qH97DSYxd4Faaqtp1UpYZ4Mz1EfB+bP8MH2
VoMolhKpU3dbI55172CF2M/AUKa24yUVbhamMsHaXhuWIjjNyRKM79yx56Yj+JrzaRBGU74TmlH5
4YisxT8PTtCYkbcUjrvPS1q8HNct5Sbqj7SI9GLu5JEiwhMAlF3XxAZXK/HNNR3NerHNSUGe4GLr
nz0K0A99i05l63Li4bW2BrePwm4bLm1a5vWfUmr39HnWkgWVusb1pY3qth3bFwcVtRHRYOk549J8
5XgiE2YWuw7bvvarqmckqUapOiwdua1ad1W1aNWhU2Ym6crZjXZXmFVHSWyMtsmUz3w9DXYyb2V1
atgulztD1pR+ltYL/12eliJYY7+GBP5BWLJUcW/kQRUSWUIgBnyafNgXNSGrR+RETnNowKiaH7WZ
99njXBnzGqbOQlIoUhe73jeQ1osYVzFff6rsblT40ijPvSvLzpvjVU6W2JgMq/rZ9RKmH1l52FNi
BtDY2Q4GpO/fNIss+l2b6sP7YdRa60A3suMm45djpd90GVTEO6Bngx+6NkOw1yxVZCLEuDXobtym
Da4Z472FzVCpElaBrcAWc3zZpMMgJ2/wwalP+dzM2O8lScTC/QAQOp7+DkD8aSQPYQGAGZIw0LPX
SJZFlM8MHlmfsLnObg1v/bx6OYDHoD7++0BYFSGcAe3eUnheD5QTdmLobNEn2qciShLd3zXgGcRA
edd035cdwc1OFcasA/uREUGTXg8lZUmV3FTtKWgC5xa5SRCV1fgSdJM8saNYO0gev/7+dG/xVPjo
vEb6CDb9ijesSwqqlotqfcL0xItnK53ZORbrnz8WdyX6jhS99Avo0b1+sFLXsAIpvOa09lWeR0pM
1U0GUqZiC2uCKxjn27e4Afmo+zbwB8uJbeb8p3ubOmhNUtxbTxuW6ceaS85sOBjzeEyxmObaNzhG
hQFQoOorI//hZdJMwJcAMQo44KVewx54sFLO7cljPytCLO7yKpx635RXUM03k3/rdLLG8LTaVtob
Sbphu6sOQ+akEkXIdAKNwyeBJtIAbq8M9QbdBzdFMcYZDVDLWrsA3B0FgZVoC3VSsjV/SVm7UT23
7qfZN3p2xG650o25eDTkEbjlsYP8XnCA4RewYjcjOXQ8/BZRhuih5yzctvAkC/T6X90Ffg9lETTJ
AqBp92buwxbSsQrJ5RkRv3SI7+kei+qzWfnOHDZdIT95uAGOUZBPfk8LLzBCJ+vtK+LaSyuR//8r
8HpB68+mfWkBpCdsMPWC6yOXawJeywCgs3Oz4NYxa+ecp8aXzjLlEnIo5Z+Ksj9luv/spnZWhqU/
7gOztqMutafukPf1cs1HeHvd/0F5f/86GMOQfPkTJ5GLzz+rIkX0BE5TJ3Dhbpxu5sbdE9bi0RVW
qxnmzvBs9omZxbZWQZskPCZVV6Qzf/oRGLr+bjXq8Bes1ys6d7w2WLRJnpk8g4xdf8Kb3u2Tk1GQ
E+QHtID6VP81eEP1RfgbJ/fvm+TFGvj9En4ryLEjpel5afXXTCBbOtfpcz53JxLg5R1k+ASQsbOP
yBuuPO3WK7h85RgxkEW6qXnRHb5+2rqjMPGKQp0H8KKT3icdxtrQ28grU+mdz5UYChohnpSAyTVP
79/SlovBAb89xNcolGjQX5x2CTTFZMgadSa0o97Dh3WI/PEV10Ote9AgwKGQdVo/6nube1NK7fkU
6KNW7lHdQQ1q7b49W6sYD2lFHWYO7temXdvIaq4aCV5stttH+V/QpEOMHEyW7aP9Z5v3NTHijTGq
LWy72s+DBWgA7/jw90//h6m3dXT4+qxP+sQXR7LVLTA9slydFUYrd4hlSBFsUkAX+Gi7WWCUMLVO
/36Zy+Fb5eXzx78Pb/xh6mEyQVlMSQX16dJUp/YsFVATMH46y8Mq/HRn0tQIPcN3dgOi3icrDcrn
lC018h1Yjn6qARFUub3PJZ0oDyJTSIvBiFA8y50/jNciXC6O29/fwcQjkPMdK1HkAK+/w0hVPCRq
VWejdFd0KGp9gnCdzGFGV5ucLDMZP1WVcUVWcRl8+r9ht4Y94TFUTZeNvaGfmmlZlDoLWAIQZYEC
lkzIe34nKIjhx1PXNjtkz0HMVVePqk5fnvvOkTcLF4Ywa7xrzhZ/WLebBxlHP/MS4s7FVjmKUlNJ
nq3w6EFhkEMs8CUDbTa49cLkOvSDhztPRXqP8LXyw98nyp++grXR5xGPoYO9dHkiv2MeTLpSZ4xx
lp/KmiX3Isyoxz7wwq4KstuqKoP/y0dAGRQwPbeIi0uHA61fK6tgEZx9b9bPyjdY6vPYA8iX+BDk
oeFweoA75Hq2Z9vMPmj0TptTKYzciZ22hBQGyOC/tJn4d5d4Viymd9uP4ypyWSLR4068DMbgOQW+
UTTw5UL3hpbpTq1DeistOY3h37/Bn3YkrD9hd1CdWSSsvV4JVtLoDXRsdV5H33qnycp9v4JyXrFe
uJTE/J75kLO2zRkSIi6Wr4eZcp6tQU56brlGJ3GCCe7OUOkGRYt2LE6B15uPDYjYL5dAu1+aN7fp
fsi1gXDC2TSu2Z38cSUieMenahPlv6EUSsdeSOoc1vNgFa7c0aZ07bATYyqjsZHlXqer+uLnQfk9
sOti2tezqX8Rnqxv3XlI56izy/SbyL1BXXtTf6gluUYh9aVPzZ+XIQgTGgEtyab1nAjLfmlnCHRk
fjrrbgHMlbFjqPoczAEKjTqbv5V2d1gXzTjlyOH7cA486+PquDqI+eqFIzy9ay5yb3cMj4qKcx6C
AqnCl79v0GUV0EHVzyY9rPkGL1ztaYEJhby1twkaIECuvGvYR3GjRI/x5KCB+tFWmnPbo6Z4GCYl
nqtpCOSOhknB3x+n6gdKHvudp0GeIb9xTuYr1cnbSf76N2//+3+OXRksqKbajN+sxmo3VoEVmXMV
nP6+lN5+OUbxKLfwT/1DOJca0y3kONHPFiGAxbnkeMTroems6l5fO6u4cnH7fYt5VfZwuPuQcNm+
EZvDuHz9VBnbSJF6zGFt9Qj6RTRDC0el+XLjrH65n6bhdplGgSwRABlinxi3kHRNPME/Jzi2tuRV
Q+E3lQc1NHcSAiBgBLGrXBS9dPjWIoELdCapUKBUxyV3J5AT9OGI4/07zYPWGA1WU+rguFU+Pxt2
1l1hQb29nGw/gmw0DhQ0hd4lIjGA5mGqNOqQH3JvY//jHBWmVr0vM0eSu2Fry1lzYDlMqN+i0vS2
xp/0d15GPgf0c8z7NVV9kCrvMEGy/1EzSvwW3EMujNvWw5b4++f/ZzJmhT7DrZ/0M7ieUYcWjBEn
9JbZumY0+malbgNBz4ewxPOiQ3w9P3xdK9e8XXgPoqooNOrvqZQfwZJ/9k4bk7pNH7rZ/30NXLrf
bU+3ObTDS3TQovPH60HdpJKpJ1bjrAwy1KNp1uYPTjskxBguSa9FiZyRSMCJoeFPEnaB/sty61AN
WaDHV37LVudeLBDQqS19EJ41Dopb/fGfN62srCFBSOnnwZ6C/h52BoH2qBjkHUqHNNjX3PuKeHZt
meywU+no6RD3kVMKzoTielZiX6mM3+xDvBzcjzEw0X+HEF2cgmk7m8g0etiGsL/fJYE+PxaOCq7d
zrdVdvncDpMarMVgqv0mfv3nuUGNZnAP2zwrIdwf7tSQ/Z41Gt3RpkydOtIy1ec3+iaIiXtu5Um0
WuP8hV62CkI5K8wewqIxacrnYzMF17jo1pvv4nKCIOff/twcoC6+CwENGlXAUt4WtVE5u04YSnsw
izpP7JhGDc0yw8SX/KHhn9laGBS5lu8Tj1L0XUvwdbnTPU31O3oO+RiTca4Pxx51Z/8R2SF2vRj3
VuIFLzhb7E1HaNpTlfhL/9OH8jDeBknuORPG03nffoccRY5RiJej4+AxOulJvYZVKawGw9FRFJGr
1lJ+cwn/S+/6gR3r3ExlrV0pwt5u5Zz4YLWUwhyrOB1cTIy8c6UJDyS/hZlikm9rZfoPyCvWZ7kW
gvBgqGEGcd8OSL5ua4X1SRUqBSC00qKOzcnI6qfEbnvr8PcVtH2IVxMJmAlk0CKQCW4A4N3rBWQ6
RlIMeZXdDl4m7kdnmr4QgcNaNlxNBPeZJ3Ur0rwg645/H/jN1sXAtLsoGzHnQENzMUMQu5M70ZjZ
7ZwVQ3/sRZf6h6qWdbtz7b4iZjeYbnOnR5yKDHi6hii8Waegkzr+woR7oksHVHj93JVo2VVdN7vt
q0DQWlzz5dn02mvB9W9fL7OfcphDfCOmX9r8eS3HjHT05rbBBtCPrDkQw6NeylF8V37W/Eq4qXzF
IQvt7d9f75tKhSOanBp0LuwOwBAX9RBmcp3ZIpO8RRvon9AJa4cWRvvBdlrtSlH09lVu1QBOkqgY
CC29jE4IUHX6JAC1t6p31RHK3HrIdJHFf3+gt6NAeyaHmmFcPPkvo1E0WP1tP48tfPvKocshPdwe
hu5K7fsG14BcvT2Dh88k3YdLnGla1iQoYd7cznbQHjRfzptJDT1JtLQ709Aou//+WG/KKQbk6AbM
QbLAjeBiWzADv50ra+5vqfVNeHLcUqvYtwj83Ssnd5N7CtG8fZ9qZSd3k8vB+2UMhmxQV0rNt/MF
MQpsWe5JDrZYlw++rIHVoxHvbkF2W7w7TJXsV8uHwTV7xtUM+z+85i3WB/Kxu/mi/D4+/nN8OWYj
gGmz/lZjSu2aoR6Oja+C44I5QUHXs52MK9PnD8+HZcPWA9wcQyirX6/3omxt1Y1Of5tKggm6uoDi
HRT/j7PzWI4b2bboFyEC3kyBcqA3EiX1BCGpJXhvMhNf/xb6TsQigxV6kzvoiCuwgETi5Dl7r+2N
Xx1Pk78/fqbvLFXqkS2bdHP3vPF9zb7Uc6XrPV5dq58i4P0M8XUTi/KFxfPebdycQzSfaUK/6a4U
OGIXrIn9rQP9K7K8rL2hNdXfmTPKmaUUUl244Lt3EUIlNKDtdT9Py9HHxfdzJfrbVnBgJ/haxxlV
r1euT6n58U1891IbfGjbGCmiz74PXkXptDp9fyuSwK2jVelWt2O6nwZxBgjh68dX+x/u/dWHELgY
ZSTa4i0hgFLy9QIxE0QjTZ+7t5mPeCUNot4y2nvASPWNPRftznKK6ovvajeaLr7jlTH29Ro0B+D+
hJBRZUb+Wi53ciaFL/SSZvlhr737S6gGWWHpRVlaGXE2V0XYWL0gf8DAEWyZeRmaXWsgLq6yY1/j
JwqnJsi/ZIa66SfLuwtm1+CQr2lh2xT+tVcG1S0tbXktR9u/x3M97Kl2obtXy83STUSOaUmlblU5
95CUXIRDlme1N6vKvuTKQJRsFeO8T9MsR4Yy7/inloM5a9+Yg965SSNPHUqFSOQJ3ua899Bhe2g8
b0k5N1IkLn791FjOcC3WsrwuZaIjJgBEsVp6Eirl3zeJX+35q+Stjzb00GGj60C9kKwl0y+YeLPn
RKvkD6OvCSDpVFDiyvG9NEITMLp3nkZt/uTBQXKvOnflZgVFtgSfnQEaw46wWh4PRxP7k2gWY0FK
WZndKcCr/AODINKrgTm1DFuCpMqDql1a1GFWmxVPBJlBlXO/7aa/Ndkh1uAqTzWveWkJPv3p26IA
8COXUmcwWi9iyG6xNVfqk6vjoTi12monX1K/zkeXDAwg6E6kz8YkTo5Xdr8X6ZAj7WPOwfS8UJgf
J/AqY6TnZZYfVtSt1G5T6nIi5tUa9olmuywoNYr8MImsX/eWJ+W1pqb6uzkPnRnqmAael5VEnUNm
CFNubo05j8SEM32nF7rfRs5AhjRYDyimqHvEiK+vW/CXT9WYNdcyGIzp5Ey5KZGVuXXzSYDRmI6E
my2dCJOKTvjjbLsUCEVn6zfEizrGsWoKHPohdEzTjBJfS8cvE/Ys7ZOVlOL3ZA+W87lhOwLTaTNx
Q9PW6mNwyAJ00kfy4KmsF7Oa01BZ/tjTbOMbe0DLtTR7Q5T4HCYx+99Mu/b6G2I00bkNndu1KNmw
kO4Xpw+euqbf3KSDSpDbjglWdztIBeIYeBHzZ3uq1Potz0aVP/XV3P6zLBk1R9/nqtg13Ti6odc6
Xf2YjF6tt2GOShY9cjbQTLNVwQHAKUocDmFRzoUZzUZqAp5oxqr6x+qypmcIPywIHRfBRAGmTjE/
+w7N3CtIZNWLkEAXoqXiRz90mCgt7P+1YU5cJpm7T9ZYq/w+9VWaXKWk+ahbZ+w8NEweMqrpanLq
ebxd7ZaO6Dh55YoK1RXiIMWgqrsEoMn8WfNb/TdlOvrPzOHUxguUls2embaCwDDoy/AoLTVMz2Mw
dRNiYguvyG0f5L0VZkliL2HNaWa98tpC7wCaODS+3R4wCJPjeQ7GJCx0cyljf0WruAOer7kdHcXV
ov081a52Xaq88B9baCqZ2mPlxNLOh2Bp/4WBLILPGZiFDNGO25EhMelKp5U+z8uulp64biRxDkdV
Or74l1SAtrrTCi76WTlm2h+EMKpnIih8PvB53xeMiIusKF5wYBf1wS7sZQl7YwJfmcA4+ZKptAfS
4uXZfG+aq2pCXZVivsbp1JRHjVpb23FCcFQITtP2Hl3gFlM0BovtgZ2Z7B5co29PYbAOQ3Fll149
7zDTIEjkq1VSeDtVm+4r117Wo+qnqr5J0skMwqSwzB6RvWOKW5WbPaZcp9Zp0Xe5dEKsHEMStnhA
9B2wNt18cFwWRZQndbperbbIjKOuq64Gc+zIPJpXWg+hW1TDy6YusEJXy6zqqFW6PT+YrcBuYPJ+
B1EwBmN90zSepT1tor7hkT9k1L6iOabkBVoss33DAndPHmCBdUcvZTJ3PGrfQqNZrl+ctHOTlseb
2Yj2PVrfkTfayok8YdaCdyBJTBAnYh6dXV0batix6MW890ShfKRnAOd2mt53+QP2QkwI7VzMKkRT
5otjb1fmGA4cQqewmZCjPigDwWkIETvVwqYf2etG/rH2pKbczuPGKJz6mmcnq9M61HSARdDVL6mk
lOWl6lmsZTcML3NRBPWu1RuktsS8j//0eVZ+TX0v0ffe5BjtoSzNMr3uGMgsYZaa7Pk53I5+52td
Vh8zhRw55Aw0eqgIm4qojWpxVZw7drbwcrcARFTb5kBtMJV/0/vBHqPeqZzppI9S2jvBNqk/tUnH
vKKUrcK4UzG4CZEYmy7QmLxa91K5g/NY+pMq4rGcJ4kZYdEsyWxVab0Z2RhekIlOS1CiDpzt8bYj
zmhEUk4IQ+h3ADMODnFGN+0An3INC0W6TejLZgYEKJNVO4xdba8/jMKHiOPKxPu2tE477tD80ew1
9X7DlYCPakKtQB9+FG6BM8nodXBInVpdOC2mtJ/WZm3qg8Nf+Ly6Rjt+61ZjQhOutSUneLaOqj3o
VZt/2bwOJKZNKzi7FJHv1qUr53rHlBJiO9GlJcINgT93X3AXtjeoTFWoyW4IogKHMA3oZZLfBpQy
8tB6zmZra411ATgrAvNZZ+ZWPy52kXQDAci47iKcWLOG1NTT/ZvWGayvq3Ds6sbpPXVXYyUjPbiy
rOWlz9G1XE3rUs5fJ1ehAV9TLCOxiewc8gtqYS8cYFeNe3znZXU0MfZBd8EmXYaMH+c1Buy75l9V
Ay/2MDJazaNkxtpwKxB5i4Puj4O/E1D31Z1jdQHif1Sqp6QzzPFZ0sF0I7NzkuE0ePlQR12LK29H
zrK/PKaZKKpDqfmrds3HBPGnWZrGDgZMXh0wTus/aSNt4ApuNuNsZzaSU5mufXtnoi/zvnH8o0Sw
Jg9Hg4vfar41BQbFY+rnbFvr2PbaXjoImdmSrDa9RcVQL5gGReGdZkfoVdTKlDiCotApBZl2LOt+
pVLZpsvMtCIfbmAGWcey16PdmWl1b1pTm9OeT5cxBqCjYOmsmZeEojGIRQfCFjBVUH05HjLdaVwU
/mW3HKtppXzpAZi/SJ9lccXq990QX59q94VnVeq6SMdlOEijXm1sOW1WPiWWld/i6jG6yE2Wgm0j
sVR17afG3HJzRJ8AR9nmbnz1LHDsdZvwa32veRD5Skhlbq9mfbRBt+SHdA7a+arrqW73FRZL7bkW
9H539jhmGkYdX18o9FpjQzwhAs4q9T0NxiLIQ3yXqUJqVrZ9tIVdwOKBENcftKFjpDr4K4wxb+pT
sZNGomkv9pqkP9JiMs1nLeuHL0ZiAH3a6Y6S48kNpiK4drK8VVe5yI2vg2aj+0pmunVhMKJDP1CE
d+o+qO2Wfx0I4NNktkEQp0EGe40Cb+z2PryO5tAlKdib3HKqgA9XN7849P2ucPu4RZzgd8r3A3ek
PMqKlR8uuhjErmqc+qch9MbZyWKS9qmdV+2zTgHmhSxdR+5m0AANsubCAqYj9To/WH0LSNfaeGeV
jqQ2knXmNLuu05oN4DawDVQrtp0odXSJr4ntOLgyjRGZPyazuYld1j2hRQY+YCrVsn7QTIVo3Q4o
f2+FZfTWruK0p3AkCtyhbtlKN1rGiRGLGrPAu0rp1NuhplXms6kBZDvZHVYVJPbsPtfdqrAc2N2A
T2csKYSPPCny62jrLMY19DpbXU/ruJIrBjOpRu3fS9aZt3ENzSbo2YkgR9VXEDS7NqbgmNqosJNE
hUYyiV/lipvqaKx2lh4gJaYr+PXJHYCr1Tl5K0uL2Jl3oViO/ZwxACrLnvYq07y1vWmMVCK9ZF7P
lyl3BJShGRvfI8CdsviR9Osy49DDFSejuuv7B2jF/T8KnKDBxpMnXc9GYE3+dYthPw1pompzseMs
WSQHYePIy6J2RBjJd1wt+V2pBzPjZ8Fs9EqZHLqO9EKC5D6goLIOgAyDFFtRtoLmQjqGXVDmVkvt
hY6k2OtK07PT1MJ2QsWBGxIOo5mv2e3Sjj0pL/XkrZFbEOkb8Z/r8U4fmgp32tJWyzU1o59fYf0r
XlrXnJjcYmK1n+2yF82tW4he7s2CEuVr64D9VcwGNDf4VTBJw7KWZ46e7sRcbawlvU4dDnpFqskh
REGBhYIdIRh9nKj5Uv5EGbj2jxfO6JzA/zihM05DgYwIBu4BkQQcHV6f0JeZ8HJ6AmW8Zr35yUTs
/MKf0v2g+Vg8a6rML3Qgzto42/UCog9QjvPxQK6xdSj+aFLRBh+sBGRpLEbNitzO85+7pmkuzDLP
+hz/uwpGImQAfLX4kr2+itsk7Sp10Ac52E7MPqqyfQa9XQZFMtCaS8mOb38UrQ/6RYDkEAVZ+tlN
lL0MIBhWeWzR8g72WTAP//i1X/9tNBlUIM9kA6Ee92kXnY+J7Q6jPUSxIqadoUVpNmIp4CS+r4fy
Es3/rAvGHYSJQQi9zTiYnu35MLhLkonKVBSxVrf9rrQDZs5GP+4WN7deksC/xFF++8S26AUiKQ3k
uejvz0YHVCb2RGFSsF+iJaxWIZowcRv9Zqob7dvHa/7N40LezLQVWDqBaxtd/PXqSNFYOGi11ni2
c7HXg0bbeTbK2r+/ikHkECXbfwnvZys9w4aXGzoenYVQ6p9dUqqvnNTmSzOXs2EImnADwQJKBg8B
VACZ/fWPQSaSm6J19DgR4MoLBrbxXEm6GHVTUhgzJU9Dkafrr7/9dUhGKfC3/h7qzPN5dVA6nIDz
cYjVFAwHBhle1HVVfmF3evukNqcCdxAwMASz80Eaz5AeXiEGdqeqO44S7zH600sd33eugoNlG4FQ
9GJbOXtSTY71r/SbMbZtbd6pefIimE7j7uM79vZBbep9LkOrHHLA+U5bV32Ju7pH5TtILyoGdnpR
Xqdpee2jXYqqwb5kjnjzDm/k941qY/A/2zJ5vTTc3AbAIHHj0DJQT/XQT8cg5fPfeokVT2Ur/m5m
xVL0gK4wi92WPYOybX79x95OzgAtOiSJcTEGaeRpFrjDuZr/+j6ySfCtghWFVQFB6OurcPMsYq+8
KWbmkv72cguYDOF5aR/Ni+nbJ2gVwaPRtLa40Kff/uFXn8rNYrJtF3hbGCo5Z7dzGZO5XWRFXsTa
qt+6tXT7KWvWa10Z9UnBpEmjviycFwMn1vHjtbP9028vTQw4Kx7S/LkygcqkKNYxF7Ee4NypmlnF
ZsFB9uOrvNmDtx/4n86aF4Epgfn6zmZlRjuCRm2cDwZUF7SgN1YPiCQYqc///lIOdTVxqj5Es/NJ
qsHRiomHJmKzs+xQl3LYKz9H45T4l3g9Z8PAzTSDC0lnQfKBYYFub8kfq5LsNA7rODxi06iKb8Q5
pB2EEFeT0UzHrTlSiSb3hjc73xmeL1Wkp1P7dwPQ//4EWHF8CFi6jFnPPjjToJeFULmKRQaW+UCz
UKTfKx1LtFejIb0XwDEuOQveWzL+/7YaZxO7nT1Miy71NJvWEvs21lO0UyRBzI331688LDDGjSS6
eLwY54WWwlXKUIOraAwJ9m07gIWppuePF8u5Mu2/+8e3BhIoXwJ0SWevPPMZXKgtV8m8bKVdpo3s
YomjxHqHEdiew9qajAcS8hTS90GvGJtwRgRq4KXaeDDo9w3HpBogRGdtJ6ZwkgNqGHC1RnFBhvre
XWfcSwnj8T1mo3i92FYt723IykvMQhZPmeGOv6p2yS/c9XeWtIEOwdct9iM+w2fPdh0hoGRtL8jU
pMtwz5JO3QjjTp3vrKRy81Nvr+qnMInmOvjOgCK+dfzkkivznd+KCJ3hL+HtDESds8rDKHrpTdAs
sBM2/qF09f6a5Phh//HDf/vZRIKG3Jz9iKhKlFmv72hKFwIHTC5j6o165MHquRHJoaKtzJCnk7cZ
fYfiFiBQeWl8/94P5LXdhts8TTaR15cu6e5CGi1l7AXDdE3j4zEo6uHvNLbb2qa6odC2N2crp6LX
F2ksMxX0aGRcjao/+JlR73uNnffju/h2a0ezz8eZLXA7eb1hlklARGmrCEuYKAZ3sM+9IvQGI3H2
ng++4ULt++Zy22nIhMRmQvClH3O2NOx6wTHNUTA2mqWhMVthVcyVaV8l5DNcipp9813mYpsiHUAm
sgDqgtd3sGyShTQ6y4uL3u9+58yOm+M8jb520hc2+x1UeM17mlqjfLHILbYirAJGFdVT2newQJzy
W0YsCIcclWb1PZ8Dr3tAZdd91kx7mKK+LrOnnEatDBWwoZ5x3MRQ+NqcyrKJcmy035ZV5P4Ou3v9
bz8x9oiroKq+WJkD9UOkHPh3gURNuHMsJdp48JFOAQ7Sy/wTjAI7v0vgbDSHwZVB+nWFvf7LXqfK
/Jlobl3Fc4Pe/9FsfL73vTYY805rtZzedO3wxs2cMhgFmJSv+3lNRpQRhrBkuEhvMS881TevIjfa
ph5HG0rijX8uMKnnWWQFLbeYKdVnotBtttPliIgG8n5Fg9vrhgsb3XvriJ3URpQMaY9y9vWjdXLH
X5epd2PgLco4jF6J9DoFXM4Efk2Xvy6zAP1SIqJDNzeNyX9ywz9KhdwWQ6VgZ8WV45Oh1UFKmurk
58ev4puqnItQRdq0XDjv8tV8/Zv4MEzZojo91trMi+bGGHOQJuZ0Y5dZ/6DXpXvh3X+zjXFBG6P5
psXgXTyP7yRCK+j8bOGEGKzNnZ3ANGKQal54VO9eBT0eDpytoXTuZBRZGZAHEOixv5TLgwS791mJ
9BIY/L2rEPeE74bBhoNp8vXNA6KStRbBHXHGRPFU6M0awki61Px4u+xIJeKDg114K7bPvRomw3HW
W+bExJ2Ye2wlEGWMBuaMbV36vL39QeDHg83DjpccUuzZp5yBusHLbzrxIDf2BB2+sOjav0Y1bMJM
CA0cBDl6vumucKZgKD+tfmwnMq8+6UFZ5KFjFF35L9mG9tPHK/ztb9rkkbyzTPFZcOdLYQGxKuTQ
+7Gizv4CLzJ/qUrG2v+Pq3CixsGBX5i0kNdLoZn7sesS4cez4c8v/ZIxx9Zy+fLxVc4lxlsXDH+f
y5aMND9AU/j6Mia1uU04TBBDm4B2TxTMlB/QTbl9BC3fsq5wbfq/JmmU/yRavxTHLNWnH01OxNUB
oNRqQL6sEuPw8Z/1doUC4+QMTKOKftkbrZ+oq9Tvk9qP3dLI3Acp1mU81U5drp8VcK5fH1/tnQeK
CNXGmsp5jci6s1tdjunS9UJyNTdn+E2NcXBT0DcfX+W937QZO2hZeBxyz3Vwcza3epmMQSxQbYQG
ipxYEroDS3GeLqydt18yE5c76nRsxRti4OyhbvUClhseqmMX9dGnAAvXLtCv8kFnIswo55eVX3wJ
37mLNk0m+kso/TZG8+uV1HZoXPwGJ/s2Bok6varRO4lL+fFvPy84FDBKgL0jku9N4msG5m4yrCSJ
MxI27lArlz8FzGbm60RS9/R/LnzO3rmVlJMmcm88E+zIZ2ezTsjEdkiziiemjKGmk46kp27xSafn
uAuMwbxuxTKsFx7ge/cSn5+FlHfDHJ/D13VnXLJEFEncVHypfV/ox8BcL3HX370KQS6YobACoZN+
/cRUYCrbVmMSW2v1c54nsc96/6+P0C6eDlYhswq6+5xvX1+k1gevpDbX4kX6qE9sUztUlVteqJLf
ebmooDyOjaTFIWA/W/FZT0ADHzUtlraZR4Pp1IcaMSBMxubHx6/xewvizyud3TQdd0GXJlwpwMG3
8whcuk51h1d4bv364M0IusIq0cb9x5d99wey4m0SDTaLzFmpaDa4YDOD21gtefKDZoExRmIeegZ3
oh++//XFoP6jLefshnXxvAyhCrblTDs+tilBHtC0QmNsVL2bR9250Dt6Zw2iY6eyoFfGbu+cPbg1
t1a3nr0kziXy9Qq+8m6Ubrf7+Ae9dxWaY9QIFimebzoKOaptY5S2FmtNB5ZRLzDMuLM8fXyVd55R
wC/BCkB5xRf7bAectLJ1U5WnV4k1VhFBWMG+bgdUPAwsHj6+1NttkMkfeyxHFqzqrPvXb9U85wuc
xlXFs8z+waj2Kyisp1VvgyityuPH13r7s7gWthebhQAM4PwIj8dI07Fkq3jjicDA8kjA0jSfVL5A
/PVz4lLEaPgcq0lkfNNvy93cLx2TTmLligjplY1kbvrbgPL/plZI7elJUGS/IXulXUtlpYQd15ox
7Vov+zmtgYu2WbZ/vY/T1aElujml6Ja9iY4VreyYGPClb/T1wV7z8qpEkXChx/L2AfGdR4XO0YQO
EoSb14uhRPycZaTfxsmEmrgbezsOVr8JK5QNf30MggfFDJhckM0D5m0v2h9HSMNbGq8epBVjZtiS
1Xz0vJtU/W9XHMiJLUxlM3ywHrY9+I+rVO6yuMSouPHELGS3zP73rHJvV/Se+48v9HZfoPblGASi
yTSo/LbX7I8LkTi4Wq1XePGYGb8nJ81PdintC8Xs2y8GF9l+hs8Ukyyas3uWpIKws270YsLfmiW0
0NagyXfXLxyTNTiiJHUhLgYj+LdJzEQW8zmkCKSnDD/OOqtdxKQZ5aZNjuUw9qfMm5/0uUsu/Lq3
txAzLRX6ZpThC39+EbT7hKd2E6VKx5lhkDIJtV6fL+xB71yFAyudIxqWzBbPi2d2pqymvZTEyFOb
3eK0TZSOUHo/Xg60KXjgryZRbN34w/khfIsYmJ69Sro5dn3W5UlcTdILdlqxeMZpXIzsBwFX00va
S/vfxm517WBl0xa/U4PS95FGog+EcOegjYy8EkH7LTaNLnsaqk5bPm3Deu2AXHu2biEMFM2+9OBe
PHJY9d290BNjOsAfAgjqg9ufb9EKdM4B1bOVHZFD0lQzzBaGb9qUo7gGiy7UcXTsGbx9UAflfu1S
z97p0+CAQM3bGUGkhXfkxlHO5FZh0XYj7thBzeo4k562ntzFqJJ9UmW2/RmfCLZYMdSIc10STh+7
jj3m1FhaJnZoiYCPojGqK+RjcnHXU7Xizo0tSdMlcsZ6YLSFK2t8UmudWoDB+/H3UEv8H21bMDM0
hyn9LLQJBP6iJ2t6P0GyyKOabINht7ITr1BxAVTuvH5wPvHed+nJtTSTtj9pmlFJTWnvGw/t8L30
zOZxNPnFt6kwrRKdYOr2p9mzV7EP8kqSeGcixo1RkqJp27UwPhUeGI3cQqNQ+AK8epo/L/mi/ikQ
+EmA1zPGwKUwnOpJWgx5wr61BKYQ6bopQBdQf3UsjbyVp8W2+BDx5UI04qGSCuawd5ce5jlRovWj
Q4p7cJuRqFAzjTA0eUfrMvP+Vb2mV9/HTsrs2pgIY0dq6Sr9q+mt4MUnDXXGJujy+lAn5Yz2n0ic
IkP5ngt5YuLbX/X0R784IziUK0TPZN7Cs8cmX9q29HfrJIz5UDQzt1eQsSqPho38P6x7RidXhWPX
PcJ+hcrUIb6vj9pZTtrJzmG+7DIURM2xgK9Enp5poMuzcVkUNxy91a9ZObN550kD7rqGquX7oDuD
T3/AcYfT2g3NtPeaMYWjYBbdEnGOXx/zJHH9yB0BfN3ZQObsG2cdjfmKmnwujm6BFG+XoYQhrlHo
UjnhAF6zCVUHJGy3KOTCxLOiLr2WtSzRm9b2RHRXa651NMyJlobzaBVyh37RAZDlaNMSrv1IamCH
KReoc1fN1dWYaIsM8660hpM1oJ7ala6aRhS0S6VYK53eRxTtE4hibSnS5ckLJI83BYGIJDH3fXkd
DDgDDrO+pjbBtbOY9iJb0uXYpg4I6xDVubk8BAyEmpMUia7t4aF03tdkzazxJlhK/2s2FfozSbhB
gMwfk8hNuhBxFeoVkfHhZJliiMp1YD1tsb515LuLliBchgWNLjozetzTPsR9amNZRDndEBW5FSRm
ihU7R+KX4uUAHW2U943SimdIONqzSepe8ZAaQWd8HsRayweD9dKe+tKDx+r2pfRQt/Zj/Y24k3He
LUjVtJ0tKsip2P39eca24FRqiACA8K7ktYmTNbOE/9XxEtGiPLdR4aM5N60fUzYA6KpbdyQ4wbaF
/VRNWfXP7HRGd1wGpLzAavXlBfJrUT4pDw3cvQeWWZxGmh7DJzIoef75GLQvvbYAIQPNHkDuNQSK
/L7J0vsCsbkOElDj7XFUldwaGEuyPTC5XP5Qi4EBu2543a8Xk0cXGmQvjDfzpGYUu1AS4bRlS7Uc
/a2i3U+jYwjsLMCMGS8EWfCNbRj5LND/eUAFbCTBSXmJPZ2SzAuwmVQ+bM/ec9PqN5ONzgcKMqcm
8dErmd2Y3A1SgmkErjfe1LrVY967UPZbJQbzEQ98uh7nFFHuwSrN8cuaeJO4T+GZ9/tc76put/Ao
x3DslTHs66Vb5V1epgnpDoNmIQwr02nUd1o/a/ZuFlpDcLIztPYNn1oU/bJmLHnIHFHKqw3h1V1X
cpxEXJOBqt0Hc1fa4ZAJz7wpZwFJfLQCOeLeSUx1Q9HtWD9xdciXSlqL9eT0feB9Ljtfa74k9DT1
Z6PK5jKuZj0fw2yVznqszWa8K1bScA5uQRbJZ61RuGKjqVeOtkO9rQTffJkQB8MyIXaZAG8fzjth
fx0W1iargUL7g/aEZHVOD01nj/mhxm8nIjlqk3mXKTIEDr7osHVNXapYWCsxEUe/m91yl1ZqdL+y
Y03tj1Xv4d1HrV41AN47LJMHpmLTJ8APtormzk+8K/SnNonMBF1kMS+48eiubqvvZzlM5gmLm6d9
B9dewb4o6EEemCpUhoUjSEuzhxz/dBvqS+dUDJpsbT1Ih5P2HokuuTh5mq7fModEmjHE66yVO2dg
3wTX3LT9PY7TcbzCTWzdg/bumh+6HNJkB/Cdg21OHfGL8RXHpqn01/aEIKyX+KFygK7gGBvnXztP
Gb6BZWuHXcXezMiU8CBn5D7jtfrF16dfbgPN1wKwKPUI4LoujDxqbW/SrseicPk/K+Yre6clfTgk
FX5KQuZ/Dk2R0d/8aw5EoCholfmpc+qB+N0RQw633vfuUn1EWa68tSj2awUKZzfWOmp0nW+nfnQD
RV1TtLqNR4WnJGKSIiz8jCMmXhTf6aoOvqSluQPTFdwrfQX9kGTSmI92IbSXIS9m+8FTpaGHKl+t
r1OaTvljofk9r+UK9Y7djHTX8XuvEb2agSy1m+V5XYBIPAfkawFsZ3po7f0KoGNkLBaRt6SOu+1x
LbruS8PAEII9fyRGqyYDE1iLVDMr7KUavHm/qeRnoogR4LD/wpXjr9Fj1QEQ2U2A+sd/keu3aRQM
S/PdYCCfIdnxrB8SxvwPASIc30SxiYSEN5vsxykAdgBl5lAecj11/l2gK6GCBmJZPDlZkDc3dVr3
JsXhAlAhrEQ5qd12+OtCt1Ft/lLIohxeGhLMSSYxF5KxpG2R4oBQTjwwaywAoiu5as/KxR/Qhhnf
sc8OHOD+SXLg73c1M9qCdIJB3ZXwiao9nlk8X2JZ0vkWYNYiTyRH6DdApduCyn/aiFqaNjyN+mwz
IS4grx/bcUw8XCBglyLiUeBxU13yF5HT0zymmNnaR93uE/fo29L5mTpEXkUzRtHsPslaqV05Gkmw
N7TClvWa6ngdTl1i5vKu8ouhifS1UN4xwfI6//AIEH6o1y0qvOwXVxzb1ciXB2uZ6t/+6I9GDIrH
eNGWwJ5/BknS4+8f+XHPPv+pDwWacfVFgYoyuZldfuwpTmODIC0nIhjOEdRuBXtlN3ezPEx4rJP9
aLY0ScJ+6gZ9CDu/s6crqwMoFkmsiF6EWjrhY2slbb4fcT58Sn26fgfZTBnSgbW3h+GGXGzfC2vN
JkRjtv2CLTvQsN5Yfjpl36xM+NaznzlT9zJOLIaYRF+p42mFibhLxy1WK0TjstQ37lDVHdnOsGyi
gcXqPKb27Bl3LQuu/+SnnTnv+6TR7GPDbo8Mw1XOgVOhRapTCXn8GgeVF0RUwflyXdpD6d9Aa1/a
kwHSvftVwY+FXzb5mst6rgirWDzwGtcVyebTEd8J0svGraCwjbNpNgf0w555b2q9luybPEsIbCbh
Wp9vOqAgehlKPa3JCwM8o/2u/KSEczfJleGQRkrFoYBBbUeizFfenlTfAqYZMRFC2rOltZEsZHI3
d739nPYjoQPOkMvxVsvLxo1TzSaZKNW1+guhxyy4agha/YAJNTfCBVxBexQdfpn7Kks9jMEJHT2i
9Bb8EI+OJy1BfgduN97rBmL0TVCXw/qoHFBGEfuluXyp8QWiEiZaIouStFiD0MzrUg/b1pvxdfMp
dE+MH9PvnQDGFlG3IR9O1iDbCYttKFTGRNnFx81Vu4+Pllt/9vXBMqChz/GVsyXn5fPZe4J/wqkT
vD5sSOkRgmB3wGpi3SqL9DPRDI94TcgL02o1hnCUhwuXf9siounp0VOhmbJB5s8aHen/cXZevXEb
ax//RATYyy23SKRk2bEtS8kN4cQJexl28tO/v9F74+UuROjgIMABDGh2hlOe8i99P9aN0UYBkJHS
r10lfULguw7cVFh7OlOy9riZKqIgNEzoMDsaHSj+/beiiuJmkyMULwpaBFAymDlz/3cMDeNbjSeK
4/d6k/+s82Sd/JI35quXx6p3WHMl3Wnd3FhyamIaNSQbvRDL3MwZW3G1BhioBBaG8P4Mme7MR+/P
2Au2ZxxrhsBLSvQJ0y45Yrrx9f0PLv/6ZhVAJ1OCsdD1oj29qSTAFxY8rEUccsJWce4RXsTsgpDm
ZcXaHS/FEmX8vfrFdkzSGTDREnQFQoGK4OXKI+I3m9y7UYB9DxmfE4nz6vbmk7ngp9Wr2rJTlbmC
JjEeGAJASTbdWrAXl+NppP+cdnZVldKZ0KzG/KeHLnrK5rk72nBGPhGgj39mdr/nhXm1n+XIrkZn
X7o8UwG/HBkOsNJRMKFOk9X5IU+U5TMSaxnV72X88/0PeVW+k0PRo6CNSiOQhtzlUB0946ma6ACC
yFxesUIqz2Nri3OJjPFd0pO+ARCD/fz+qLeWli9II5WyO82EzeZtCZXgyNFmirX8pfDoL8Eke9CG
4R+jJpnFn8TPbVzI3h/1xrJCu6Ei7mLhirLFZgN1g1ooZFZKIJxeO/VRQxxYOLMf6eZere3mUPSQ
qIsyPyrxl8s6ZWi9NciwBU4TuSeMAHs4whExlh7vGbhfFfVQ3+QQgpIGscH1u5mVrThmoSiDEuhi
bLDUGpaTsarVzmG4NQrFZCrjJqVkiqKXE1Jqtaw4JnwxSiLHChLYASzSXkfhxm5EPZGmBQV/BP/V
zbJhKpnNujvHYVop2XOPPdbXmZU0wtYUDUHpBPOW52TQ79/fGTf2o6Sp0DRBgxcjis242tqsgPji
LFRHh6pcIYowG2aM7CwTuYOqz07xrE1f86QXO+fveqNQW5a4HgTJKDFvO4TgFux2oQ4SGnjEHmCC
zs8DufeBgtEeyOsaDcMZpyMkBb3Y/lxtl98wknIq6ZxXIcJWXX7XYn02/4RgHksGZttTde17zQoT
cO7WPSxY8X0h4enOwo16jNJsA6MuNqLa/3h/9W+sge5wMNlVnEwAMZe/yzZkp2oes7BVMzOkq4UA
dEcrkjyXsPH8/mDXW4yLDrQDHSuJe7g6Lt1kqPTT83CdDLz3YG57/jDb/cMMIRHfO0NNyqcmK6Nl
Z49dnyCdSidCsXRoQe1t93ZCuty2k5KHVYMkKLZp5AVELR++4xgFXXM6TETfXD+Xa2nkWVvrblaE
uFMpz3mVRidjWYcTQIi9i+f60EgcH4feZDUluP9yqK4pXDxhKEpadaOGWZWZdw1mf9wQq8ByMcUR
ucAYhxLGh+8iBqZEaEvKq9zJm4HR3sDcpyxCPVOGk9ZhlNQUS/TRviMqoui+STgpYQfCZZejOKOF
WxoejyEuXfYvo8RX3DVW8Rq5Q/9RkOfbUJK1CfSBCFa/HEolb+HgMlTktTpBDZ0G181/vb/x5apc
hGwMwt9XXfjCiONuIXdusmYtnH8+V164X6Z50NcjwAXKwnkOJLdxa2uP8npry5MMAI4Bt8LFKv/9
t1i56zS7W9DhDct5Lf+EKL0+OBmuhB+fGDgO2YOkhY/66+UoNLRQ8arSImyQ5D435GIHb0FlzOuI
vE0UrD4+HnsCNCZVLMBF24O8tG6D7lVShmmqzod1LX509Dr9Ph8DT8v+e39yNw4ZgDOVvc6jCIdi
szWswR56fIvZGu6xdFCiqE1EgxLSnMbQo9PoNgtVtT0zmRsfDtA2wFbaT66NWcTlki5e3Fc5tpVh
rpTuazNyGbIrEXp5f3LXF7/M2eAGwYYB6bGNsIXWZbkUXwmNHA7sSC0fyV4jf+jg4B/eH+oNJrDZ
/sTIxBSuxLC4WxLFulLWUZeoCQU+hatfzglKLqqF3wMVfsfGjJs2w3ekNLsvYDDbn5NoxjlQoxil
KG7urDtCAVm+VTm+rX46xZ5xvwyeUTy0eWfo9661ognJZUKbs6LrgY5Q2ucTohS0FULe0YZmz8wR
O+ck0I7rq8Je1zteI0X/hERa3/+NzF6fBaLngxxysCLLiboCvuE5MhZxWFd9jChu6ZXZHfIbiFFF
pkGerdLsqn2q6VF+r4A80Q4WzF4XjOdKQIFbZ1s/QASud/LgGzsE4UgA8Jw6eETbOzhyO5M9klWh
RZ/mFfPl+Q9jTrzT+1/tLZvefDX6+/TdJeIIiWB5PH67QRBmWdxi6KsQI1CjecA2y/VeMiWjO5uv
lNp9RCRpHdIQpE3XJ2LqH/XUiMsjfPclPdb2aPyLLXg73blR2wjqswu6USsaP38rMGmtQGRA+v/s
RzXpDwMF2Dh4fwY3tjh0f9g78hUB4LY5vyU28BG1typUlFx5LdiDI5g2VTstCLZ/2G0MEh9pFegU
/sMYaPNkZbpiLxrZatgm9XDfz1l8Sh2jOdMR+6DELUACriPHkLkbaSMoussP43TYKRoU4rghVts4
1YjcobtVl1OyE69dP1tUlqjuMBgJ6hXMw8m8THNTrqKVuLg/NEWhHpfUQJYkahWL2icNjI9+Mq53
4nECm7enchOO1rg0t/liF2HNOTtgkllz7GikDZWu7dxK17e7hGYDP2M1we5tV1GfXGRtzaUMkX9s
j/ryqUI+3h1dioOynIzQLirx+hDt3Lu31tSTvDgVkBMxqdy0v52qogPfW6BAH8ZpnvnJ6B5TuzAP
mjBfRu75nffy+qoA6UtaJwleIHW2VpOVRBRXqVuGhArJseyM5MHE92hnKa8PGtc6MsWSj0dGvPU/
W/FDRVwpa0J0OxEk0qm2Am/BvJ7PuTPUjQlZbH0JQYeXR/Z9uXzDGCOzqQxNOJbz/CV1vPg+ypU9
l6IbHwn8I38dOJrUIZe/4rePhGiiBr2sbMKuOffayKJV2eSbM20dY0+L/caMeOXRr2XxJMxuE0LN
CaFajQ5mGFMNOiMHhITlUizf3j9Y8q9cXuaSOkXKxbIRQG3ZGJPBuxplNuu2kOES2ue0srQC7ptV
Jwc0X6bmkEeIhO18rxtbA+I/7yDwQRgtWxxc54ihsletCVskn84zsGDfQt7z2MX1h0HnPFXQjkCz
yOySfX/50YxMjQe3i+owyab12FiiP2Zi3AtmbkyIc0vASzJJEXZbfUW1DNvMVm/CtQeDVMbC/VYC
oL8zhsz+cBbEw4sWm0zM4QPpm6tidFJEywys8xSLD0VE4x1KkZmHRVuW0/vb48YmlOYgWKhQRKCk
tTlWEkM9ZKhShQau0iYId0/xToshhr0q062BeBylw6mmMrnN2zXP6ZgZFAJDLcXtwKHXeVIUZS8T
vzWKB4qZdwsRA6C4l1uhKBZz9Hrse9NsVD8nyqq76H4BadtZtut7An4gJEvwifJO2vJ7auSCBbWq
IfQinHHujXnRMHpW+3g6LWjYIiW4OGIvrLmeHEEfLwgK9EgZkXZdTg4PGbqrC7p0XecV4UisQKMH
Ycn8w+GTKbedB1Md+uoVhLV1+7YrZyyXLG8UZ4r0gw+nDM3KtdmrDt+aEvGxjYsR8feVknen2wOV
cHsA5JBk59HQpZajssd9uT66TMiW7z1kER6qzcLBRnOAP8ZjWGhT+UlxQBr43WQZ31dTgdv9/om6
vnDJ4SxYFbAdeH63DNwRhe6uBUwUjnZX5ccpnjznjIgqyYPlFEMaUn7XvbulKOMvHx+ZzADmPd1A
Hkm5aX97vFbTVotFrMp9LozKPlR5mlR3Zu2BY1kWsE6PbS9slO7sedxz47mOqWQZhQ1HcwGll62K
g2b2CZLseRsgPNH6TmWsz1piGSfUbeL7lQb9l9Y22gN4v2hnua93EC8nHjccDBMa3JbF0hqiE3OZ
d8GgCPMuQ3z5NOjpHu75+ryzptxc8kmTOfrmXplnrelBdnZBrqbfRuSpff57dZP6X9vqovv3v+P1
doVRIkGokJ0xstuKVWipCZxJtVEFatMStkK8nHPyClQ8tD2c/xvZ7DI8kGNJXDz1RBhbmz0Tp3oV
mWaCRI+IO+cokGpcjwItO/U4N6mZS6gnmAEJ6VmPq16rjzQgxuFbghanOFhACLXeNxFxjL4ApOx7
BGeB1p1TZaJBio8CAoDI1ozgsjIn/vn+Or1deNsfD36AgjIpCrXszbmeYj2bNNE0QVdkawLWtC2N
L6aBgMKpKCq3SX3K7UVymOa6cMII5md2KDpj7I6pmHNg1dlI4L02+BecpyGJ41PeUzUp/DkuNfeh
QejSbP4oZ8SYX8wEpMOd0rrZ3xZfZ/Vz1Jd1H4DynByzItE0H6RTZj0BhFjNx4lqdvGHLrpiPMZw
e5EUA++WIVIbF3tmjrf2C0E+Tq/kFmhIGJfnvsP/AHCJmcNUA+aiLsUL0QJOX03z8RjIkfU3C+MK
YjpitsuRsqFJjQmAczDK4k2Pnu1drqdIZSJ0ufPCXp9rB/UC5NLwQ2du25q66DyPty2qgpqH+BPo
oBLhbKf48O1BSCdb+gjbkS9tidckK2iju1UN6QnDkx4BmHu9KbW79zfqjQ8EhZWuPeVL0pdtE71U
AFdZySACYSXFa6vpa3Yc8yW/s/S6LnYC7xsLR0dSdllkQwJ1sctvNK5aZSxaInCTd18lhDIYeeV3
vs71fQjjSb4xpBT0drd1elDkaHMacRvgYjHdr6DXV78euz4N1Dg3f0W2MogdWt/1IiJMyeNCVExk
fEW4gyGJrDUa3EFSZMn3uTUnBCoVbzAPOZHltPPJbkxQvipodiAVSEa42enGJASxo1SCA1Uy+rll
ixbcoL3W53gxExPs+UIr+6P7BKYbLXJAHgRFVyRrXVnQl+2KPmiqpvkCcWP8WtSueMzwE9uJFa53
CUPxxsB7ocLNtXG5SwqzbBCSXfvA7GJV89syd6HIte2Sn9+f0/VAWLFCrAZYgRrVFUxI0dJ5KJW5
h/OAUwA+EaBPY+PDHG742wR3FI+IQqh7bF4Ct4wpMFtmH1RJ9TO2xJ1Wzk9T08O3GdSPF+plXEwQ
TsWD0HV7aQiVTpiVKD1csr54xZMB6wsrnr69v3DX+51RaFLTkEfGkRrj5RdC3wlIqiqGYKrm6gE9
NNzjYnuWkMS9XP3GN6JQypyIwznN2y6VoyZjQ51gCqYmV9DQd3S/k2D89yd0YxS64FzoACeoR2zB
U7NS0fswqe+jd9acarw2Pivauu4ET1ejyHaevJwQCJGfaLNsGVQmZ0wAr9epVj31KpZmGDm5O5fR
1fUAMZVDA0xIGmZdkRbNIvVSfZimAAVp6ieDpp6qAcRhrhTpHdLu+keLh3I8dBdIKeiAYbJ0uRlU
FVEvA7WYIJpj7ysV9umEO0bza9QTbCi0CNbM+x/rKqBnQAQzJGFNBojO5v5rlQLXPM+YAkss5imN
k/sZSft50u5IQT9rkf64luZeeHF7UE6WzlaUg1/OssKTSG1Wm2+nqq8eCtI0GFu/a7zFT6ScudN3
n6dy2gkjt5bR9AmkI7kmc1DQQ0QCl8NizZh1elvPQRsD3h819biOYDu7Us8fol5RvmZtM37HXTgF
2Vm25ldbmOavObKe31/zq8yR30HW+P8Vfin1fPk7imwRYLPtOYgr00ZgdxDlHwrt5fjQR1olKU6V
8ge0XLKP9we+tZsR93gj5lMkdDZnRpsHykO6NweYqCyHMbX/FoBvW1vL/L6O/3p/sKt7jVl6xI7U
nLg/SdwuZ0nN3Z6GFGnHhDL852GKI3D9iv0aRdavD48kza2JU5A34JDK7fZbPjxFPc5vK8qfc2XT
zKpbqGyDVgTzqNun94e6vnUYCYUU3h6Ekqk/XQ61IhdbNDnkeQ9g+4szOPnPvBXWzg16Y+noolKS
44qWCsKbpUs0PRNLlamB6g7Zl6opnIeyVKIv+tiVO/HB9VC4xzIUDxz4oCusKYlnYVSdOgdu5kyn
LMIMYNZhGGFF8GHGNMXbNwEb8gke8G0WR3lac2b4Q0E9ivGbU0TjC6FeuhPQXR8uHlO+EbUZdAkp
uF9+oWZS01RgIRJoq1gOunCz5ziVsm+joZy1IQXFDQRq5zG6tYpgPd+Uh9AG1zdhCXw+d5nNEi+Y
GPAjZknxj5FV95U6Xp8/ugPpCCK8KDv64J22xZ84X9pOgwMXpLTA7wtcN04IhO85Pd+ckEuwILXU
EXrarKI2vIn1aEuA/PP3Bfm/E6g2SK+VkR4/Ph/IHhKeRpzNzXz5vVK9cJxkMZYgn9v1EHte5Bs9
rLD3R7m++QgSQOeZDq0ytsdmPmuCkIbtVVi2LO63um+Cns6nXy3ivwYtw/9lMI6uRP0yrS2vvS20
2o0gpgXe4C6IXTir890EAgzfCa5o6BHs6TudhJvz4ymVsQq659sbQ7Ip7Wqc1mB2ofgdGrudD0KF
6iI8vQPKVX3QmpHLwtRoZgEZ56Mx3uazIYLvLgtoj8CNqjbQ0Ak/D57nIUHoLTsAruu9yFBgxABW
oWZJsf9yh0wdntruuliBpPHfkbn8Z7e43nBDtTsf7vp2lyPhBYI8FLHetnXb1UsUuQIZR93BHzqt
BhPtJiqs7+/FG/OR8AFZJ6BVh7bR5XzSBTfBwaxdElxdOY1lq/w0S3hHuGtYL+8Pdb0tWDSyP/BG
Ll2zrbZRXgydVVao2zWmBRZtwGYFDrgRn7Qo0f/Iak95fn/AGyuIaAQqNhQMUITbtuhaY8WAmdZa
sCqZ8ylewTD0+JTt7PZbo7hcGtzuztv3ulxBq4VamNeDE+CCIg1fvKr6S83zYudWvzEMxVK56eTa
0Ve9HCZtXQwVK9MNliKNTzgzlT4+kh9uD3NHcICk6BoVI9ARl6NkldfbWJBHgZYqGIuVwjsNhHA7
m+7GXLhfqZ7LAjrjbEK/utKSnKqeS+q3JL+scnU/q3mc7xzV26OwuXXuPZ6NzVEVWYIPpJW7QZ0s
/SenqD1cz/UPg0dZMUII8CMkzpTZNq8tlrq9AyfTDVQE1JDDE9onBEkNxKvzPWHXt4fuovQsFV15
Bik7qASXW1khu8oaJS4RhtDIhOLuEfFLvxcOEBLw2oOr/SgcSNElhnKxP+Lbyroc0HvAoiNDgHP5
ljjdUVl+LO53dekOJUafCvwPu/yeKC+RyO4dbyqPwpj/apVf7x/F67NP4CgvTSoIpK/bV2hw4mzA
WSHiW4CkNIomDSesug5GY6IFHo17ngrX357x2Ftv1TSO/+aJJU1VxiWDQVQb7hw0U1Uf6UztgXrk
Pr38HoDsKQxSV6CCRsn48rRg89JD31mRCuyaEas2g45DCq/dh+nsfQF7lodG34pHO/KqF7KsaUct
7saqMjKHldKrZGdtdjiwV2llVMYh3YUkQF8judc9Gg3EaylPUran8/smx7WZsGWx/2BsyMbNVjBa
7VLdQRMuDnM3Web/NHeJ7Me4AhV7sGbhDne5RCzcr7w0Cs7Ac/HLskoJbEnMwj19eEsBC5d1YLJH
3v7N5NMhg2NdF0molo16HM1Jx1dMgTWC0ux3lECP7w8nd8xm6lyJdBrpv9N43kIJWhTy6NwkbQDn
Pj31WmsG8zzpD57IxD3A0Ozetdfpx/uDXn9g9Myh3pGs0AChLHy5wfSlcrIeP7agLcuWY58iRgwR
0UmdwGwXlOzyGtewncCDm/hqruRgOHijIA1i7cooKUqkNjJd1CDuBlc5pIhlj4e27abu9EZGeBzH
en12NUM4h3JSRfa6ev1gn2x4gp/7kbo1alCqmh+rBKOFnPsoifKSGwiYC8WrBu5xnqJSfYBqV1rP
uIli3znEBDxPmj4arW8P8IYC0Q1m/gcOsbXyWim0Luhlz9bwxZvb2jkO0pD0OFnpUP9TzEPs0AxI
cNoL6mYo62MSwar9tuiKlZxmG3tP3ym6sTypk5sMJ0+gxH22YE89K1Pvtq8W9psYEDqx451sMaju
nT1LJQ/kBNpfLfTd9CxiCIsPeTSOGT/TgUmmjp4D3Sua9dcYnMkLdJAIzRYQ919TDFuHg7bW3XKP
Pkuh5QfwPWt9p6e9qv6pmNqk3GvNunZImirN+EM3yRRzP4ox/z41XZRrL9nkufNTIsgjftUSyxzT
+cNR+7/JiNrkUe9QinmI1wFZ1EIr2gnXMxuZjnQs4h9ZniXaXV6u0p27EMCTqOTYufqQqLVLx3TO
lmxm7BwFJ+c0u0VqnJ3ccZpgGJ05+ZarNUbZvkfYgWeB6XQtZHKCJx/snTZ99rxC5yh4cy4O85jC
IGyp5up3XtY4zj3TzoeD0atp8yVa+1yXMqNV9zKIQvGQotDX5h6/oOhfofRr+QJlP/7XRpMkOaUo
uMefmkZzo+ZgVBFc76krIPZjeIyWRUehCmmoAb83f0wHSz1FNIPL41T3hokiSqeqzx1Bbv8dOEms
fVuoLadfQQv3Y2BYS4ewEmLXEXLwNRIwSVY6wykFGyq+jEU+/rUaaEh/4g0bPRw9uxjXb7XAtxTx
KLSuEqSu2uNQIMZx6qwqS+/6qhjmhwVtAgvdB7xNz3xq9pihc/fdG2vd2sc2n+0kzJ0sx4STtXf8
FN648xetbC/+V8wadnnaZHkCekvRwgGt1LL+LLo0qY+rO4nyXjROlz+qiarj/pzZ+VOrG0kc1P2M
KaHbJQ4/KkEc+UkkAt4+cjFFf8BmUvs6movbPqYZyiOHYtJHC0dOXsXj2KPG8Ojgd/cJfagh83Ef
zbvHmN6ndkZCcHS+LtDwkucUc8Tic+oBcjmCDRL9q4iX8gkFdsRKShYKV21Hi5UwGTO43qiq2NqP
ym3dv3LkRtBULpE4e1JUYBLnhMbIcpe3Nj7vme5GuupXmVFOJ8Pk9dSCoRxG47kd2iT9PlnKon22
ogYR0hwWYDUcGoT6UgV7eWPRT7yy0h8Rv8DVpywlonB2EI06rCla2Z9qZRIvKTWqyPAjo8w+NbnW
Pc5TPSIQXs6lfue0vWEpONFq0yut/GjGh7srvLHwkSzjyjuir5TEX0nA4vRo4zzVeEcTz/TujMFh
1dV+bI0Ks1biPDoboMzUp6XgdvYjzCSjYKE2/gJa3k2RpfKsHwTaqPwDeJzQHUpG3T7AM1aocybC
9Y4z9UpxnBWktNBCKVvMp918mLFF8WoU2ZwFlzDN7YBAm65VpcdeTE7gei0mnZOaNP9iVz01Dznq
Y/VPQQnPDRQD8+JXa8mzX3piptkrvJ+ofei0efwHRpxr+AbCUZ4/qY3qHhQ3Hs3jasWYIY88+kqY
ztgYPaneHBtBIvi2X60Rv4M7JTOc0scxUiQvMcbvnV+tczsfWzQxBEI5Rm8Gao4DKlA7pyo/qTyY
i7/Yk7VCYulTNFGTup8OUxM369EZZtf8nKzp9A8YyvFlnPpOfRpLN3eRYkOi0a/Sahn/e/9JvRHD
oH4vS8tsWkBDW/ChyNjmSb0asOYz9QQfaz4qq1l9clUnCQzUVTGmpb+LVGj7aTQF0i8uEm3v/4g3
JPRlNAGdwgJTz+VCLWgbyYOia0WdmEaQ93FpH+Y1zssT8QzcqQkne5haiW0/iKGD/jOVZFDfDU04
zQ+tVJYvXEaVOFbpOiDxYaztZPkKBq5aeRC6U2XJyXD7wnB8DmY1hK7bDchIgITpfuEorYTTXLnD
Oeq6UTmBpJk9X0DeMs/sAO/HIoyWR93JAHP589BhNNoMSLedW1gNeoWyFX201sd1eVpK345H5x9M
aqP1s0lrfvpoiCf1GOE4SrVJ2OPbYouCaF66jlUaVkiOGweF57/1Ob+Je7f0Dcpngz0XavD+t7lK
HRhUEvSAZJMI0565jLli4HUrKkxp2MXaeFoVsWCYxM31P4wCag6OHnRuqsSXo4hmqdbVMdLQKZLp
0W0pZeZWZ+3M5SpoBY1Btih7A0CtSBUuR5lGzAZNpzYJ5HSLCAAOzEFBy+DRypQuJGj1Avb6nu/R
9QrKUSUgEAsBmq6blHj0qEug1WUGAiG4GvUgvFZ8iBbzThnh1uxgOCLZQIuSDoj8999aLTnOsAqe
LFYAEGQYT7ynQ/p1nLTaOOhNvYCvMYp+fBiFofQ72cBVYI6QAuqRTJG8i+O3maIlUCljNyIFs6b/
DOX02Lbj317u/Jck0Z7v4e2xZFkGhhcSIPLff5umqBarGWg+By28NUSUoqi7S1fVw4HCQAGASvXr
R/cmk0NATXIraP1uAVeIwi0WHsZ2MJV9c/AE9xHSg2LnDjRvbBPJqcA2irtQEswu5zW1qRPVle4F
tQ2z9wThy9T9SgdYdrAsxOowVo7t9sFCbbM4urgI86YXC5Q8TLWUB5GmenLfpVZsHpMisVLoc56h
iJO1ink8Rk5bLQ+mLVIkrjJndANLeqDhch6VCKopReemP3qOpn3Wkap8Rvxtgvarxt16IFoxumcN
Wa3+2UvnOLpraBEPQZSNcRdY+J73yBvaTn4swZYSMZP4oUODAw7SiG3sqgcgV2XP7ymUJWy0FdJt
MQulubeiNFtPaOdFL42tFKPvDd6c7uRv1+tK8kHxneY9ABiQS5frmiWJmSWFinwookfpwUYfDjY/
kps7cISb41B7kOVCwKlbNE88a/ogdNTVNbvLAq+3igcU1+q9bcKvvXgpQa8hOE0sCfwKnvtm9xuk
ABAQEBxConW+LxI3PZjGsHeeZbHgahQkhmUdlwLb1hpYtG1Czs9eBJFUvQhEek9mGvV/1IaX7NzJ
18sm4w7JTaWaK4Gkl59nZs161NuSsDGq4lnXRzGfnRQV3p3HU37myylBQdVRL0IHRQXdJX/Hb9fG
Yk6DXk9KFq50afBL1CBbHAkboRF3rYmTeQvXDZcsRxlsv8jLfoc3Kj/M5fhvlH0JQGRz0Ca8HN+w
6sKuWkp+uALOB5Rz0Tt20nvXGJ7dYtx7T68/IO7HVEhUoioqJdvyOKTQrhoqJHwiIX5qajGdK1hC
/mqBRv/o7UgkKL1saLtLMarNy23HWATTySXKxw38aJblv1Y1fRi2xF+GcUuxn/4EQLbN++LYdaq3
qaJQ1EtJa8aZAFqMH6a3McpbNRmXFZtC2uamGDLHFU6xxGFczcXfwAnqcLaKPY2j6w1PsZ9ikOOh
Q00JZDNKBs6ChN2JQzUvqFNXdeQFSWfvOWne2AFSn5zriBYGIfVmmHhphy5fyiRUqsT8w1oNI8Bs
aw7dMdWP72+BW0OhxEXllWqgBEZcbu2sL4a16twkRF50Oqi02M8I2WZPSM40O7vtbeNeHiNXMudN
eZAhRr3hiH47xq3RoeOowYqdstocj4NnNqPfVg1XbmENFLeBK7fFz7bSMs32NQ1FRn8ueoiDVrKg
5rtablI89qAOigexxql2ttcKrnmFB4weGFM+JjtV6Rvfm5/LaZReWeQ3m3cdoHHd942WhYNJDfFe
oy5t3A9rS9r5/me4HkhGKQAcdGA2wPg2X9w2y7Vt87gIW7eryRHK/IvlpXsGVtf3mFx+Om6kITRe
tvlAnpu4bqDFEA6FGj8hGCn9krsRYVsNZi0appHYublvzQs0IVIa4GRplmwOv4mJaoaFKqTdYUWW
Cwne9JRGmfnxS8YDeylxxmxi0O6b9WszvGeN1IHZT30+pPoXQCsQO8/A9VmhLwJ9RYaUOsJVm/e7
9YSj1eZQh/pMcn1o3TlD8mvQhz9U8LN7Pm3y5F2eFqmqwh1D6OrQ3tIvT2burMuQ9nCD3XoxnxrY
CCuV8kEpUQtpEVzUQFMXfydTWc2g+2ZKUdznaBt8eGPKhIscATtpCWm6/BWOEnXkDBTsnc6OfWst
lEc0NpXvHx6Flwh0AHgpGUXLlf/tZpjrVJSRbUWBiHPtE6ST3sdZoNz5fvK0/r6isteIJA3EdR4k
4AibFY3cRi2jCQY5whaDuPPgVS33camOuY/i7DrdJy6yqH5tRXj1vj9BuUyboeXOoVBDdgCVYbN1
VDt2sE1zoNg6mYtM7KxRc9f0qUeN30laP+Gx0vwpHVSCbPqtO8NvjyEztyBjQxGkFACBb3OPze40
LmVZ1mFf1sqh16f5oKtLvNOlvrG+3GCqvFjecHzyV/z2FUmOY6xU1josFq35E4XkqjpUfTeeZos0
Bn1n7bBkqf3nR5cW1LPEDhKbcdVsxSrmBaFpTavaEKr5v1m7NF+1spxPquwCR6uT3QEOmg59Z7vf
3h/4elHRkARFyJZC44Pe1uV0JxVDB9Qz2jA1PFx/IA4+ib7Wdzbt9s6W06JJh7mhLEOQM1+O0ijz
6lRm04U4ufVB4tKYG3ptOmd6MR0W08juPjorg3aZRzwPAgQBn82shgL5MpDhVdiplNetfgQxTzl2
Z1bX5wECLlwoGX4ysy04A41q101UV4Rx10e9r1sUcQ/Ctuf66BTaYVTv03Vp26Ad1D0nrbdX7vIs
Sv45zUBSSqBTW1GdprGyAQGQNoyGVY8f+X9/O3ERn00pKH/UwGUjAtYJWdxtK73z7dxbmvusj2c7
zNamzw8kxpruA8XAl4IZkgBlHgS/k7K4a3b27GUoPq2yCh378DfH5FwOqNw8aWmz/Lf2i/kP0f9Y
U8B3M3R+42jOgtYoLOegWgqFXARg2+7UYjtaQCXX0ugumsWAdUPcq889NXKK602JthJYzX72Ea2u
p4OiulHsz1gTO4cpKg37YYkKL/q0Tr1dnblRF+vQWdNS+FxSWXc/ZL2loQJf6Sg7w/tuv8+ocXtP
XoT5jp8OOp29vk3/M4zZSf6tjbVffxiKmWT34MYaQbMOL0oU05LxW1MabRXOCqLwxzJuPPNhqmc1
OhoinqNANUcMBFy8psdHWhHG8xx5rFtdUqE4Ir1g0MlQCpRglca2XkG6Vl04d9X4anZG80sXamod
W+Sry0PeLcvykBQuWO7MIs0NK6B0H5VV5AXCr4nwFIceIF7bt8iuOy/WIkG1ufCWMM+x5LW7XnsW
a68GeA3UX0QLhMKn5L1n3LMNMKjRSMtLxpQHA0zv5VnPnZrre1jakLA2c1mzdvmpN3YjeBq8ZVz3
iDjXdwuREiJxVG5pzBMXXo7Xu3R27Uh0oUCLzL5rJsVqH421tPNDKoT9Lanyod+pdN6YI8ICiAny
CEp7z80cY7BSONmtkOM1niJkG1tfMcjWcmP9qMYay8nsQBxqXGkQgTaPrh7VCw865PjC4n2Q/TBx
L5BSeqkbr8GFwcuH8/uX540FRWXZAq6DMKREzl8uaAm9dV2ptYeJChARpCiUu4OVtJVximKz83h6
a2tPA+DGir4p1bCeiONASLscdKGRqiedM4aZi427n2pqdFL7HgmlHJLdTkZ0PUP77TFiu0in4q3A
i1UlLmncPIXEvcUfpMEYksN8uIMLN30Z8mwvcrkxntRqgviJiCtru4k/o3xGBE3X13A0dRH7aYmR
jz+ocNb9NSlHmkZdGe3hVa9XFF9MeH38j5gUVtflitJFVHD+GdVwsuz6qZir4q6y4+Rnyy29k/jd
GoqkDO0mwDiwrjbPu97pvYk5gx6iJ5/+VSvdjKA6DfywtaphJ2C5HsuR7FmpUkK3EKz75bQSoY0D
NRojXI1pCAhrtIdkxMppcpAa++hBIFwh+KHgQ3SE4svlUKZYUBhJExtZlCIibRiWx6rV86+r3icn
ZOz6D48HkpSbTAoYSM3GTZ5ZLwk65qZih9iaZL6SILRR5vq50fWv4Fi6nTvsTdvyMoSQsQM5EUU6
SWLbZBKDNSWaAkQlzEa09w7oCozFoYiaQvkajUU0gwmKOpV6dU5hfNZidKJn06zjO0XFRe9HMqv1
/3F2XjtuI127viICzOGUoqRudnCOJ4THnmGOxWK6+v9hb2DDooQm+sMMxnPkUhUrrPCG6UTt1/nn
9WVfl3Xzu3SUdaAvUKymXbXZuJTgck1WqA5MPbYEJQ41J11x4p1qOe2a63Eoy9MUoz4JE2kr8IjC
guCt6hN2bQK6qV7FCO9sbBCMT7LNBK3Nrrdx7qhwAO/PcwToKhBQ7Wa6HHbb/Bodo1iOedNIJ0A8
wVA/9L2LUWJSuePneilc/Uvu5oURsLda3F9UbbJOo124tHnpUCgH+kd289DIKoLSMKVV+7Mfhdo8
FUYSxSfuqLwOYr133+MJnHnHaDVK+mLTiX6kK8zdoaNWruLbgDj5I/2VGqs2BPrGh9wz2+KBAKUO
a6Bc9JMJ/JUDflTul9IZp39IzsDSzA3t/CDX3dH0aYqm9gFsRmz4mJHg4tFNhvVHFFHr3oGcLcFO
VcuIM0TcQT/t3EJZggS7zuJPYWIw8SePh0XeD4mRRwGNccMMywgw4GmRCXe4KrNy+bdu8DN6B4MR
aHGCXGN5MsBStP+IIinTs1TLkncm4nJG2z7CnKunIJ/y5EHOGe4LuN4xLu96k42xjyBZ0d+R1JtN
kGml+c6pM9m/G1PP/mY4VTef8BqnkZ8jSqCcrMlDeCUBy+EiVdBE9CBtJ4qCziiTD9jgVd4D6B1c
edoODWycjeKJ/GtxvlKBKppDQagjjiSfTnnvRLkwcSIc6/YYyVFTH/tCjawj/GagZwkKFDA7nLbE
JtMRhoNWZJv00anyVPGMjR/yg0DXFO00wNb6jcapMh5aIlr1kY67FUMd9XDvqsSMU47qKstyVBL6
ZMHqDPKPNbZae1b1ov06Y7fjhSV1yO9ekpstuX+mJ2ej9ArtaGNB1X1ZJmhHO4fmJaXZnM2V3UE0
AukCgvr60v2VHcfaVOvaQsqTpQaKMqWe1r9SbXUft5A//jO5KCwfY5w/futJNjwYKZ+3xaXFDuaY
bs/BsPLaPQ1S9T6auRFnNIYJiw9mYWpfHalQjm4i9FDu3WrksCBV00dnT2jzWyUfqAGBJSBkRBWN
gtu2iOjM/RJbVl2HRlqWgJWq7p2NCdVOgnjjhqGZaq00AWoWYMUvV0sT0ZDbXdyEvQkK2F665Bg1
bXc2ql1a0a2hmNCaxK+1kW2GXZROAlV3bkJrHiusqZzp/ZJr2h9Psd2dCsmN+9l50bsiQFxLe5v7
uc064g3ba8POG80nNEm0kxhr5+6trwDtCUT40MWDjMtDe7l23GMDZoBFG5pOVD1Obl2eU2LVN0cu
6yh8HuLdtaa2Lutf+xkPHkvMRtaGzZTO7+K4U4BVFmAI0YoN3j4hg8rSWsPiXjI2y1bGvWLpSdKF
jdTKo1vaIiAk3AvFrj8OHUxSPgOCGbXOrWevp6AUlGtTGy5T7fBq02sZIjPZiR2uA1pGcV0iMQPR
c2Azl8umUIA0O5FSNaJx+Yhi8XyeNYiTc6cPDwk13fPb145zSs2frgJ/bsaLLFAVQOi6MLPx3Srq
2Dg26tDtzOrW2pkIFRuWupJQtxu7n4tKghpYv1CaHVtZgvJsnD0M0PVJXQ0H0Ihn26kkA+uv+GvL
8ZQAXS+zjrdZ2oHqSO+u8rThIJc62pnQdYGKoaiYci1QPOUOuhzK6A2in3TkM4HXOpRD8s0dsvMy
4kunLupESFIZ2K9pH1//WrdmiAQj9amVwo+G3OWwfWHnVWTrHXWxLDsgcqriUIk3K2Ht3ka8NRSN
LdJVhluJvZdDKXIZ8BHAzdRSLBzREHGmPRQ45TQGr8/p1o5f79U1o4IFb20uCttLFHMayy7E+/rJ
QcsKMF4qEdEsS26MaC8dvmozkizydKDxC299VRXeXH9lnympUBlvjPPsUUv74l3sOvJO8fAINufK
CwpJmKmQNX8bgeU/j0mN3yYOtd+juC9PElzDITYgwHltLn0ripWdC/rFs/gyFqBdhTjlGqeDGNqC
2SYx6YWS4U0YlX29nDwrJyb1ctVLD6SJFWB1tcuik9WCZvfdtkuUoOss70sixvmXu+T26CeK01l+
Npr1eKT8bU++E3tcjKluIZZVMRHbF9oyTv4EJb73bXwjP6Q9GWzgjJmVofrT18nOp173zHZe3lr+
BwZI8Xjr1Ux4GPUqYNqwRc/p4CajPPYlpoxv3lAr2AoVI+Q92VObmkCauIpTW7UI50jvA6NK0o8t
UjyYNnT1D2ROSaHfPiAXDtRcynNIVRuXRwUw72KJyRVhjIMD8GKMJ7NmMj/ouHn/q2VRtBMrXh1N
jX4NliLkNcyTWuDleC1ZJZCkeQgtF+K7b+gNV/fSYUd5sAfH+PT67F5EPS++GqOs9T+0+V4YWJsD
WtcislucclHg1jr1uaX9PMIlaEsPfJdZNZqfjLPuHlL45M6xt1ur/AfrxxqN9mi2tXse1cl5mHs3
045tkuX296FGxM2f67ZEy1jYHa5IreZES1D30eCFSxJhTEcqYKc6KAqQ/O3DIIoJrm6PbvaT1ikj
+Uw8apgmykR656YsNXlPXNwngZhjj8r6DExYfT9NTSR+Jwop458KU0nvS2XUJEOmig7xo57Yufww
dr3zx9Li6icl+bX/BUwetbm0yOWPjHcTP/vWyD2/wGo3OmZ24TxPIFSKT0ZqZv9AAXA/mysp6L03
L5b1KJe+mB6bibLjW29/uDZgV2i48vU5R+vx+ut9m+CvgPsZtLAFK3D0vH7wixQsH3r8exyw6y3G
UGj+IpjyorO52dKQplwMhm0tLLMi+9xWiggo4cEykEZW7ES9Vw/AWkonQkTtCf4i2c/ltOJpxpy6
6rVQmUzrP2/sEyievWt+QuMwOVdaY+7taP7Cyw3NYwMgHem7VZt3KzWsmL0Cum4xwpTroz1O8yLS
47KI7L1ISu2tAvbcdoQi0AhJ6ujUb2tPVcrWaGthhXkaqwFqoa7fqUPiG+r0z+snFWzd9cxYSPxr
XF44VIA3V5+bTJ6HIPQSEkEqyS+9n7zhg63O43KkKAYnI5oHIzkIrW/Fpw66zbcFgc8hLFP4QYeR
DQ7/gaoWRqUy9R5FZQ5UCypXNN2zDlLLc32hVMPyXoPPsvgxkiDVB8wt0/pQTa392FK/z0Hjoz0Y
LNqY2b7iaDOEzSWHKpGPPQZBcYpsgt+YcTNBSyni7ATwZc4DwaJUJ66YWf+4zHXiBK42u+4HabYN
6g15bxnwFUoXmP5QYAzbc8LEI/9XFadJsafpA3d+tBwGacENUttORD8Sw01+okxI+ypOFis7Rd4w
qmcdAXX7Z6mmngEYxKuVj/geutZRwew1PlnWAnQVK8rcO7R07PEOXvCTf6wL1/5VDrKMDuM4ebmf
LRO0BItE+z+1p63HPVH19hmXoGoMvNRKtXvNiIceKMGcEUOUUAC0IHPKIsM5rV/BqmmjK9G/kBw0
009ra7IDUaFxdSqNLE2xv56TzxijY6YMv837rx0XZXkq6qZ4blAV/UgUgx9wucxFciyk4vwcqP5B
/4uQK/FHayA7kf3aoUqT1P2dL+pM7URmS+ovs9roJ8HWx7o3UpLf6GJFpd+CPcLNuk5T7UesjEN9
1JNC2uesk4t78PpUTQ61WxSQsbEdgW092eo3wo/ee1foiH4+jbPM65NbZDK7d9EHKk5qgs47lvEk
iqOvD5qw31mJnvRHU6k8PJtTUiqYnnMGLeT147BFyKwHjwYf/wAoo1+2rRFAMG+gINokHY238JC4
PQbDRuKqYACKyqbRQ+4z41rR6+l5MnBhOAzt3O1hD1/yz819g7CFheniWhzh1b684GC+0VWCUhlq
ljTcD5iqJ95dvhBLHExpqM1ZAf+hPbjNkNYEnx0WnFRQrAGB7TjOjn1WTcM7nNfd8lxYVVSeW0XF
VHmVpOkCmnBW4g960yCp5VXKjzJqZoOi55B7pwbT1+FQuH35LZXD8I3HGdczR4rSDIbKy6eDOiiq
/qGtm1b/0Je58cuOUTc+KXNSWYe6aMb+jlNrpE9mw/ODkf0sZtXvq0qCuq61NtuJba4/Gk1VVacB
ASGFPzcPj1sOqBR1BV7Fde7k/mxVufPJo+kY3U+QKxZsdeh4B2mpKjmm6R2CMr6UpdV/f33zXIWq
PK+wvgE6gLeD2LGJsRp4enFq9l444Vhw6Klz0dE19+Rc1r/lcmcQ3b9wrdHTg4qzefomD1e6Wihe
OOSDPp+Aj+IUuahY3LrCyh8NszLKYzxEwtkJWa+XmRSSgJWwbuV5b6lhFc3/qavU/KFrh4GufHrq
NUdAru3vGXTBXF1UQa2mZ6vpv72+si8t3MtJr2NTMyNCd1fw2OVx8JLJlYAL8wdVRgMVX31ofyuu
mn+0sxiJhzhVxZesVtJv4Ama4W5yk6Q5KApaE1gX1dbjTNf0B/QCrwIuXI164ALnFUeENqfxKZFq
n55e/8XXe4EmxqqBs0KjAN1u9iTg5wKD4qR4QCVXYrDeTuec+vzOdXW9F8hXPFrtyMsCctvCX6lZ
mEustOXDIpRoCj14jF80ak7pyU5VzKbrozdN8/vXp3Yde1FzJsUH8AL1njbj5bewm15tRr3KH/AK
cI71ZOvfHaNSuAfb7KtpN/VbtTCx8qHvbkAIXGmJxhXSLbeMdISe/KAhVdP4Jjc0Dq3KHp/uxid7
0Q9ZRdNXWtgmVCYRTqrZHfOHxkJkbZbg+ep42gMrXH8yqtxUEKgjoM5A8Hq5el4xu/ECRmGtxs93
WhPP7wbhNO9nIcWHvEiHfyy1n7689ZOxgDSDqTsBFkSU/XJQGgGm1KO4fHCLvDunTax9c9G9+u0p
rRbUQ6PthOfXS4lIHYLU2ooJhm+wpgp/ZR090ZOQNNMfQHw1frpQ/CTMLA+vz2r9Wy4vhctR1o36
1yi5ZtIbAoT4oKZm8s4G4440Or7oAszXu9eHuqKkAj/E9JX/IBxHjXVbAUrGrM8Xey4exlJ0/9mZ
9HhSk76x6K8tMr/rsIuPTnZDh+q4ZGbSHm1bpMonCku5e4gqnY1Upd6EX1NRAkUvY2f4YtlN8zPt
veJfrnQD+YiZdqAhTNEdK1W2MyA2JAOeqZ+NQGkGTekOc9HK2O+FWRaHsopiB3AbvaWg1hRhHPHY
rn8pjVzEBzmMWfw7xkE98iOlkF8wQpuyZ4r2uy55V9+BwqK1SvhRR0d3+kprRBtNIGRJEnaEJIGV
oHshZKcfm8bO3vrJX4Z6cTiEzULP6/KT0/st8VuLk1DYqYPKqkn8GSW/SuLn8+tf/CotWkfiMQc1
RSuM6vDlSHlqZaZXQ5gQOBz5YHmTb7YTW3dmpmvB1M4SMsg4Priz1+3cr1eH52VkyvhUa4gi7M0c
SzTr3bFhOSerd+84Yeq5B+e785rfGoWGASJWOFOs7cPL+WGZB+V0KZV7N27758adhqeozpy3PoPM
heI6AsDra8i/l6Ms4B8V0MfKPXrT6XNbT81D0Vt7qKwbc7HoEHDPrK8ggLfLUaBQER7nEqUfbAOc
c1q3zXsdPI999/qeuLq7AebCiadFpdFSg+N0OQ7aGSOKHFkcKrY6/ER63/2Bs0GPp4GcZufTWJdi
OC9WHu298zdOGCgbxoRxyR9bfCkZ6UrqiRQIeN0KM0uTBpv5sqMk0HleunPZ3VpOnaIksSWHmWR1
M82cPHYCZRqK3vGGE60yvQ6s2ubKeX09bw1EcQO5NhSK1CsGexPlSVlEEQN5mGkjfCLuaDVnX94+
CsXjF47KWk7ZTAe6J4rB5RiH0lH+9Vo9O+Z6tMdEunFd0LP8/4O4m+PE/Q4DD3Qu14U9/yg9QaHN
iuRwB+05+dWmvXFoNTvnijTJ5N8+wRVkRUABefKq26zSmRikWwMZboR3cngR/RZ38J0s69bm58KA
ToGKEayYzYUYI+0xtEmXhJozi1M91DJom49W+4xuvXkqCIR3pnVj09soEK6UU4xeYKxcbkPaSxhe
Wmoa6pFp/vKMDt/VabIX/UiDY94zhLjxAYlnKVuvOHXq8ete/SuY6KYYYpbnpuGcUvkaF6Q/8MFs
gqHw6N+omXYXUbb9mmVJFu9M9MYx4NJCJxavF9D/V9y8SmmFlqPVBclhvEPFgdTFquOdU31jObFz
IuCk5w17YdvCb5Fh7LMU4hnESu2sWtNvA+DYselS9+3zAaqHRCyEGEopW6BFm2hylLOThZMn2+e8
qdSf4JGyncv45QdfhH/4OK+0v7X5DWhr+05OPXflXGcZbCZHwQ8CvtmYHIW1djYm10EpiTucxtcS
G4oVH4ZemSciJ2Dv9D4nZcLjvB1FIHWb0tuSjMhuGplLYUlHV0wNOrPxtIe6Sfo+iGRPB0gF9/O1
dr3qP1m2A5QbLzW/LICjzKesU1LTX7AhXrpDPGSW/QkuO1FgmQ+WfrI9q+vv7NIo2vdVvhjfklgF
1v/6NXCVl/HAwkEAAk2DAcuATTgMrJ+XOB6xWMWPFK0cMQcCn0F/VtTnVJZ7/MLr/UTogfkSwQP1
CLjhlwemSeiYZMiqhKKCK6Bm6NJgalj4cPb3cCHXB4ShUFujq4gDEznn5VAQGaO2a2BZDWi1njqr
iM9NXf15ffmu7zeaFx6KDuAc2btbAdbOrO2oUFBBnUs3PZreKH6Muls81mWtBejAjs95MuwpP76Y
OV1uYvYv5b0VGcBDuCUZ92Y+t9Q14DqIvLBtPx+VWDzrKzzlXkkrkSV+bo6e96xNelK+RyGrMYEa
WgIFhUpVo+QzTqWD+lXJ9Hz5UdWD8tTlS6X7E7s3PVDu7j6b5jA/1hPcQshSLopdsagq4Y9NpKNs
ZFaw/dRa5N/zGplbX6BIPJyTWCn3Ut/rKxZa/yojQHUMJNG2cNB0I0Gi3XWhNTiN5Sdu3T/MeqJ+
kHE/f1WHRp77PlvGhzKZhbFzXVwDbIlEORoYzlGz0Lg7LjeRpudzYWQDLV4TMbZgdExBu8hYFPtj
k3ky/yLTohGPbd669UeWfo7vNZlX/wLoToxvditm/aCmlGA/vr7vrjf36vQFxZz4h+rlNjzxiFi9
3hVlKA3qNfoslncaug7/vT7K9WmFVeaBnKbhTOdsa12SOkMKfgsupzMD4fcbIKPpYYpJau+gny57
XhXXd9GKzUBrGo7uytzbLDZ6L7qxRBwmrIOb6mi6Cu0eC/hsc1gSe/pm5Yb1+/UZ3hySz2qzubiV
tpg7tym6yUMDOuxw9Tr0o2ofW+EOp7pq3GOb5XvmRzfHWyWKwA7xqG5JgjZWCSVyYFxK0xg1p2xM
oq96XpUfaPzyxKQdbZSdh/XGkNRu8G6HWc8B2gaZdadq5DlpE4KQFndK0nUH3eiSO+zUuyBHdGcn
Pr+xaWCoo6lD3AD6dauVgpBZI1o3aUJzzruTphXz05h3zoNAyG7veK6Z4OVFuJJZudw5CgSXW99i
OnPmpNoShKEegzDJpDU7sApc+8uMeKoMM9G473tzrN8Dy6fnkZds24PV92Z5Sg0DjUXLEf2M8Z0Y
q+PrW+v6aWAN6AyBOKIcAM3v8uoohchzSq1V6LalRJbXOIoya/+lwFUepo5iTCBH0ezE27cW/+9B
13vjr4AUZVix9BEsOBVvq5MoSi/QqhjlTVWr/4fvTPDpviipUiJcf8pfQ80I6xtwZaC6m5V2qngv
Ql0tZYB9+p7uyUtJevudiekp5lJXge6wnRbNLtAtWhVGqKunvqMqyEbGRjQ+c35Z3A7LndrXpRf9
Nw+1Oz3qyxz/oH5pdn5UFNlbtZC9VRGDTh8BzNqy2QarSjJ6rRZB82/QivSVnira0qdv9UNmFFBC
q6AdTHGwmpsIpleMMUEuvAoXkWM0apkCsKbTnl/fpze2DCGEui4vAQy34OV3tEdzUUalBUcdC+UO
neuFi69aQhlx774+1I1Xa61IEFISs6iEnZdD0RVehsS0oX/T1gem0GDJ3RTWG6UC1mWDzUtdB527
FcF4OQrkKCFQsUCwYGwR4Vca41kuuQhenwssOv6ezaakOE5LC+QK7e5tfbz0BicCEjyGmFMVy48U
iPvy04DuIB6NMq6K+rAoPN/fC5ErJR3ftGnF0R0WfThUM5agn9RFw0ANU5tpONpp0il0WjGavO9G
Zdb/K/PG+AoIoM7OVNtwmNezXNUOhrTa+LBkifFZNQuyFgGSxH0imc9Qc7WnVnOPndUCJurxVLDv
kmrSuofOIrf3KZhUAkUuwpV3ttItdepbmZY6sS9a4J6ZL6pMSc6zo8daUMxoqwa1O5g1RJaqWHxn
sLoCHKDo++GnWg+zcyetvqzCVCnU9KCjmN2cTWscuGKjoZeQ8ZK2PMxDDAYiKoCsNoOuJR+HqnTq
Y08g6fmGJqz4WeNtkocqy+biYxwD0ar8YUr11M9UfRpOaMvaA94hkVndVW3h2L+rRp8lrDF3bu5R
0KzMjyViY6ClafQ6vzNLje3QyWq1PMLDSKM/zLazDoZwIxu8SGSoVOCrAaHtVHpIhi1I5Z4avtaT
Occi/u62dvMjGhdBUTpvESHtKJu3Z2xTx58zpd0msDxpm/40dviTO6mptHeJqcj0gzOj5IqkI36Q
nW9gyVeckYPUv8XDBMvat9Mmm2WAcG6v/4FGzK2FLhuSrGIonM9SLp6F5m4HhqXq0EfJ0wo/OreU
Dl4YiS1wYMf+rSiflp6c/RypUan7Wr1M7cmI1FYJchmlztdp5G33R9sQywewn63DSiHgdADNOWs/
WoMqrj+YVvpzMdJKhxw0mM0RCR7X+TbrlfxYqAX6Mn3eieXJUxNRnHu0P6Yj7qu8lL4jO7jT/tT2
WX+fxbXS301aMyDt7HjcVNA92XR+A5yg9A1iufGE1Z3+ZzTsJf76+im8caOsYgSUVdcW1VUX32Tb
llWuNDwMGQr9YhlQeo7r1tsJom5ckowDlnRFe1PX39wpHkq6FfaUbVhMOYxo5LuRSJ4lZCGfGkmz
hyy9MS26lmTIsPoAlWyTHggno44PYhtCVWsDNWmjLzqMnB0O7ZXvLjclVTnKOgSIOOxt0fJmE9lT
YiNbCVzDiz6Aj+l/AC/XPhYAa/tfMR255R2RbLnczU2F42OdeS1bdqika903RmblT/PsZu3Ba2go
hx2vYX9Qekf/hoyfLp77eZyzQ9zhlRvYqVm2JENR9G8aDwXq5K1iZJ+tflGTd+x4o3/KlsWW910K
YNOfrAEiqqr0aKIiFOCmQQ1Hobx/ff+sZdzNHb5aQa87CPmHK9FJrde8zjZnwOdmo69K4UhAZbFL
S9ACiK7kKmKwpQ3+SE0MaGyWYv95/Qe8fMrtL6B+ACuCrAfs62ZnWRAj5tV1IETWwbaCafGad5FQ
stIvugjXZZnknnqY9cZ6dG0lWx5ktTRdYAyzrvl1XtIcdFylM0i+4yo72EofyWNpZsI+oFLXJmcZ
delP2U7LuxK4+Z460I1H0DbQ3eVVRxgRQM3lY1uoOGONA9H+BObIb+shqJEUO8SieyTatXZilRsx
Nc0ati2EFY1xN7FKjjqvhtgyylTO0vkWuzpo0LBfaN2Yy/LAQdppq60p5/brEOGBfQbiRdFqnf5f
QS7ZQVKnMud+yWf1STdkBVdR9MjcF+0dbmNqOOeLCzKut3d25o0rAFsfJFcwSKB9vG0bKYMdI1ZX
NEyVemOBmmLQRv0eX+bmvQZZhlYbrdhrxFhlTCiJR01o1NVwUAQekUvVKYGrZtPOFXprQjg0U5jH
rIjC/GYphTRj6v8MFbvR2PpGFmnnKjeHnS92Y0OSCyJcgtKQQUFu07iZoOKi2GY1oUyiJwga1Xdp
uv8aaJrdm1MeB68f3+tJQY6heKDzjUixtyULN2syFPgcQT7fFfcFWNWnSRfzTtx8Pae1y0B5HBQT
DbYtc6WNTYB5qK6E1ZRH/6wy5UBo7KJ51iIzUg9G5Mmfr8/r+l5cTxfHDO4jpa9tXXPQUAkf80mG
6lC201GarRzvqm4ozeOQF3Hsgxdw2rvacbgiLeEa8pArMoo+v/4zrs87ZXrmTFoCLMraOvR2qj6r
sdr14VBluIkWqvkMulg/UIt7UadLfySRPe+cvFurvQqs8cxTOEbv4fLMx54+RLHUesgjYzaHbaZK
cGpepsQ+fq1jfAeCtNkzPn6JIC5vmpUtv1Lm8bwCMb4pF7TAmGQOiSbkJU2Uj14qO+ULghRSvodI
NMSfa29JZiBoFTUqGMm42y+aVNQeeguYzEOhmXKhylA2PwE+e9n3VO8ALHe4u8bvR9nb7pl00vyp
Rn2cwtqhKPwlNQfFC6yxKaZnJZrTbqc+c+N0gL5DDptzRjizlSGJWsVbBnwrQtfC2sIei+V9RfVi
5wxe39FrqQl0PeAodspLtfyvO7qHoo1jkJRhS+oVVEQM7SEi8Bl8VRjpN6ucilOM0NODTJz87W1U
BicJxO2N6hpSDJebZbDHXk6KkOECEP5cUfTxbQcNqdfPwY2FpHsKJAL4Cjnn9hlaUoVWUcIodqGY
oTFp5Te1keZOPHj9GKyl9FXZFpWvlV19ORd38uK6SiwWssrmr4Y9TE9kh/qdUeMP8T9MyOZ4vcBl
SNgvh0q4K0ZdmDIc4JsiawDhrDUK/fQ/jEIJci19wqPdliIFinZJaSRDSBg6BHFjjKjX1nuVgJsf
BywlOF6w39RrLueis/n0LGmGEPlt75RpszjjNbD8eH0utz7O2qRzedkAGG2F+5tO67Kkd4dwKTvx
oR/0lDfbqUGPWcpOAeV6KMpNMNroB4L/g5V5OaFI1o5YspHLX2rVfWm6+e9I6FAmaN/tvNY3hwId
jNfU2mncKv/CLo0HT4CLIi3449AC9hOrpTYwKHsOoddfCc4npbSXHQfEdvOVAE7NfW2mq2AQyhyz
Uhe+h0bJ8fWvdP12/D/kF4ByAuIrUYJYn6IMD5UxlFKXS1DSWDnDs6jVD2nMpyVPas0seH3M60eS
iBpG9drBXaHOm/cKvD2kg4IxXSHs97M9zL6s2tU4Rc9D27DTk+LWe0frxkRBTaEYhIo4Ed22j46L
B2oeMPxD1eiBMyaI9ha4enxIXLt9jGp9z9/wxkYhHUaXdhXNRIp4M0nbmSF0DO4YKhIGi7TxVvKi
Oj5l3eC9+dUi8yYzJuGnfM+NeLn9c1RHIFqVUyhcvb6DwzDdwyDdw/7cWkCoGjZdd7SC1G2V0jIH
+A95MoVt3ds1fiE57jm11NM5THVHfimXQn87xmLlvlHJhG5HMLntvlcD7V47axFwzkHYRrApEa3J
CzPfea5ufSzANxxrdJ6Y3OZjTWadoV/fT2Fk1F2Yx7Z+rgy07FEManc2/41lJGqiTGKuolU0nC4/
lj3T8IgaTw1Fo1l3yTzkQSLc5pByOZ4Go5I7492YGnUgrkbw5SC+tw08adWq3SH0Gar4LPw344KF
hGBkVQ8kANbOe3xrbkhkWebKK6I0v/6WvwIbUYu4ZVdo4dTWytGt8O4uzaJ8Vy8o6LfRrkjy9UVC
A4AKF4gwWH36FuxTJEXfKiVtMz13rWeVmmegEW98r/Kyvo8AnX4sZvSDXr+9ru/ltRmKuwK5rrnK
s19Osp7AvmEHNYYE3epRy1TFj/GwOL15FBL4FfZKHE2suAFhQn/JlrzEqNZsl26+ozuE9ASCIe3w
5iwXNAgKYIwBIIRi7OV0ehtnjbLjWHeGhAOm2dH7RVG6t6rSgJJi1Wj801hUabZejoIvl5mVGKWF
jUtMQwZvBhFCzX5dm28VZudNAcJOmRBcMQTGbQxFTUpL4BlPYQ983YcVWeE7oxUHx06a/2HtwHi4
XL+rUve2m1vUVKCnXp3CBXa5LyMlRwvC2Xsur0/wWsNlEAJ3AuotQrASqraIGRV7truCv+Wo+Uo6
TGcbB4nj67vu1lCw9aGzE3tQoN7sutG1CtNp2iVsHJeuL5FHIn3IG2N+HsA//nnzaCZQDbSAVzlL
qCKXm8LTsQ9juVRqVR5SY7NdBmIc3RN2jW+VU2dTAKtCIZ7rAnzIliAumrwVYz6qYdfFXqBjG3lA
3ap++/IBXOYM8U6SWW3BNz1i0VODLQ8Qx6o50GdHG7eMlrORK3vyjle3EL1c8oO1kkO2oG+Z2roB
KQTvMid0KVP/M01pHzRjmn98/QtdjwILhKsVVDEPPs/+5ReKRzNPmg6FzG4S3Zm6//Lk9g3sw9eH
udp2Bo50XKXQmVfw9zaoHmXhFqOSU0pY8Sxl6uENarSY5Fjz3ka4eqI4Sg6ZN41w/g+U1OWMpFFO
3WB5QygzEX22h1wGfbFo51kt+pMQ9R6Y/npqHF3kRWm+g3tCM+ZyPLj9yE8U2hjSYFbujFnP/FE2
yWnSxM5pujUz8hHSklVXm3N1OdLcQgPMLXUMM8yoj7S0aBOmU31qtLr5Zib1Xkb8Uim4KACttxLB
0io9Tzt+OzVHqkvsUOwNoz6JDwls8AenRKhO1lH96IL1+pHL2XpA086DVa17Zzqh43kBMhdmOh6C
s1GZj4Y6753Cq6iAVcYpA0VLjW9tOZvCVJI6spaGMoWFU8/+YhpLMNV9/Zw05XjoUFz75OT9Hjv3
mjpFJYwX1AA/hCsIvZnL5Z8aq20hg+mhpDbvfYwyOZefCwNq7qe6hgL1I3YXsziBrDb1J+oWMwov
feuKhzFB//koot6KsODpCKq9ztTeeYjRmQfwVuZCN7vEU3bUmzj63VNudX2qnIXyr63EVpFjKTqp
UOnLrOwOyShS765Pc7c9SjyCq0eJMYv3bY7qJguIgWvhk+4Vyj8N0tWJn7actgCFnyT2cZyYjSFo
qU5Fh5oiaffWkgCrA14DfN56Eq4oVNTYy4FwxghdJEBVwAM6+VCKdfBkVJnYuVSutwGDgQSHsEW2
Ttpy+UGiwhFGvjir1rVn/zJ6t40/tt1oVoEeW0Z17kwrKkK6lvMeUeeqvsc0yZNAchCBUP7ahPit
VXlxNmOnkXWu6RteLu5wygXKJmX3JCQamAerbcSxzu3o4+s36fWFzUTB2ZJaw+li6peTRgi4nFyz
McIayZADrNnhvrTreYf4eH3VMApqUbihgLNntMtR9GaZCj1KzTCJ9TnzvdrOu89UPBuP0eCpI11T
jtNOCHnje+KBBOgXcw+KFduSoqWgRzqPDEoqOMvDYqP5RbNRqcxDo09KfygQs4lB7XH/3L++qtfz
5fbG7JzS0ouXx+aDNoBZFms0zRC8lm0EXZ3VMx1OfAWOSZWUkW92cdsF/8fZmS3HbWzp+lV2+B67
MQ8dvfcFgKoiQVEUJVKidIPQiHkGEsPTnw+yu9sFVhCHLTtsyxSZlUDmypVr/cPLgz4/OYAErYxD
isSr+8/mVTr2ADADGji4Jse+7iKdYeD0X6eFvadM+XzBrl117jPctHVQ+ptDSjOmpG3oZqCwieux
poZ3TV4/jgsa/rqIHzsJJ+dK6Dur6Plapcy+qj+QAHKN27qprxIeY6qBe5lNoB4pHke+GJLutQBD
CiLgBVZNzFUkaMvnx9NMhrWGxMRo2Z031Vp06vXIcGukSnfe2HP+Prco0hhsoX4ntVuYe6eroN/q
1g4KOSqaX/3M/cDLgFwBWaHXbZ0AP4fhsYiKxPLDNtIUNM5pR6DJYhTGaUqjob41tVDFi3ygynJV
aiGZKlG8q3KkVWoswHqjLbM96sG6ls6P8rWyQ7ykggSMeds9m1InzoumdAJwXt0UZPJowK2AHZr5
+WgqyU1p10rr4ZiLl40tYTx16IYyenx5xT9fEERMhFFRIFr5mttXNSJwZEHpCoNUroaPUVaj4Qcj
5eHlUZ5D5FdkIiBIesgseQ7r8+il2GO4QrTDAFlZNhXQMSy3DSPHmagQlEOv8I9AEDczVvjHWOJb
+c4eNNR7ZhBe4loaWnGttpm0Vxm6MH2bci92TAbgPLgS55+rKvD9WJB3CIo5ApHAndmp3bEpxleD
dVYOxiptABJ5LZdvtns/V0lUY6t7gyRs5ilTN5ykBqGXl5/zs6DJHoC3tCItKM1QYTifTjTmFVYl
NYUFWsF3ThN3VzUE5reKVfQ3uN33e6YMz6IYA6JNArKKThD3ic20yHOlpZQoR+rj4NzGPZ4+J1Sr
6sqdkx6168oqs196u8zoALG4duLMs7dHSx3IOic+729l9J1PF0XhLJQq8BWYvZN+l3Rl0WhxsnIn
rbnwWDmJyGtXKRiEajdnb1UWGd3VnHpeHy/SMVf1sHPVVFS36M3F2tHQ4mnvfHgOZ0aiFKEuWuy/
u3nbOix6oVh2z+j6T2M6Ca8t0yY7lCJ27m1lshTXtofoV47nHjA9MHc+sMjadrGgTj/F9OND/+Wl
deFZr8wvHH9t+lfYzJ0/66yrY6sg0ww0s4ODYIj4OoyN+urlUdb1chYUmTSarCvSmBiMvdz5KJMk
4GF2pRJ0YZdd9TXiH20SOoHC8ttZPBeWLkX1lbUCKpczZLP1w3LpCjr1SjBOsvATM7UQUzGQpJam
wtNLS/NDRZ7vWjPaI8hfmiQoQdigsDsYepNlpOaoRU7bIjGHrNItsN/5bmWhfS/NUbz2vIcQxWWR
dAawy6oYc/48i37uQPgqStCCYb0CP2BdqXmZ7xBAL6wNOut0iSg/r0T2TVFJQjKl4RrD/kjr+pS0
6jejC7WdBXjhfbHqiDNr/YUG3eZ9JV1kVYnEZS8yhXqIOrW+AdkK9k3rzc6dM9X6kOMYdCijbtoJ
qxeHJgVeNQBWo4LN2sd2ppBCLVJXgFf+ri6QdDezQnlcBlN8knFHwtzICUEOm3vKhxciD/5Pq2YM
yCsq4Jv9ELZGn4zhogRlqIvbKOnio+j75DMC1Hi7Ls1rXQM5nbnGg7SgCg5VcesnBAhMUVbdepT5
LeW+kJrBl5cmxXlRgBV8ea9fWjVrFZwVQ0cSuYjztdn0kUzpFTeRCNMSPy2y+FjFZD8vj/JbEWYT
UqjXadRX4Qdyym+OqG4OTaDMuhqYYXUzIaKS19K1FktvZDl6LCTjIAvrZ6Pp74bY+aq0totBxmEw
NOitpWp5sbmHT7w0b3Bg1BHpVHKr2n4gZcIdrUxVOjZ96Zl9mN0UUHmvXp73hSDDsbgWRriJU+bb
pAJSncbDUjfISqZF8WHIoiyI0sQ4LO2yB2+5tEhXKh6oeR70Mxc2WW6GJrUYSobF/40KlQi0eDEf
wzhMr7PQ6V97NaSTB4yHZJL4ScjZbMc8lGR9sTM96IqhuKNAn/kOCoReJcnhUTYb6/VBdC1uUdZC
ZxT6+SZeK2mrRFjbqQHOzQvur5rqJ7L+agEaZgVABJQSDUPuvpsX1prDksB5oFBjSR3KpkrqLyq6
yGg67YlcX1iBiNODU5f5e93v5zuvVrUQmhneOnFXNu9HK4quanusdqKmsh4um51HUwNEFzGT+9mz
zoZoRj2PZC2Ilt450Y8IIU+W4d1czKJ0gQv2LfI3WuxKFfyNTAzhYVTx4Xh5I1xYnWwA8glOXKLX
VtVuaamZVhXamvnEVYhKaRcGEiwOYD6jgzOpnu7JsV96vCji6sQcNMufdcOmWWuVColRUIHh7Bup
rXpl3S/Hl+e1JrfbpwtWZS1yc3d7pr4urLZONTXSA8MYf5i19NDMxi09iXuO+w92Mt+/PNzv++hm
vN8oDi4ygJ25zJ0vGqsoVG2OagMsAnKVJwSnRHLN/WkZ/Z5iRuznS4rWvDVl9TU3t0g+jRG+fV62
tHX53YjTwryW7KG9ryNh6B8A3CW2H04ikTylljT7ZEmjddfDeVqz2GTCbaI0czXoJTlXv4g8RaiI
ZHlIbrs5yRw8FzXnwTCXufbqOCdz6nB+7a/DRZWz0xx3BvQASdjFFbx/0btQ1xPxpDWzjv9NJySJ
OB8ulR9Pnf5Uj3luHyZV7m1fayUd2CSMJtiwiI/bvtpyNXBTCZVYV7diFY2tyQo/8ub770qRT5Gf
NUUaH7QwRZ2RxBY1rbGmbnXMQdzk7hxmxQfbCtUfMzXo0ROqPhf+hEENVwc5lJ7MGnrqnSHXkXpb
xUUXqJFVl97Q6O3HeA7D2tNiebBdNHu1/KrhnvK5lmQqEmZf6LE7EyfhPylS9iOXhchOYzKp30UI
Z8yDMdQ6BK4R9dWicLIvUe7A8mzUopB9LNgGa2e7XVj8Jhh/khXAsSC2NqcbPVusbQrkjHsBsrSs
LYA/o7n4L6/GS6OsnBSeMTXRZ8lgVVLdd0YWfySphivP0KIlfd7Tibk0Cic1mRd3di4mm5AsgE9Y
C1CioO2G2NfEZB2mUOx5G1waBdwhlyqyy1VE5XxjjZwsji2FzMWQxcMiZ+NTIbLo8PIT+61Vut2/
K3sEm0Fey7N4MVFebPEYorZZ6sgrz2tz7LbilkLhGiET1cfzDGBMZ8akssuAiqWf4nX4AwPNTvOV
1Mq7R6tWhx8yNZp079NdOCvgRxI11z6uDEjn/CHEcwWkKgS3aqJN+6k0WuX9nEqWhdqIoeFnmnay
uwoVfZvbMTvSk5sDWg17F/1LrwIJOHD0q67YMwpxbxbkMojdBmpbKG8h38df0BowdsoJ6wvdvAl6
kyjaoRVB4WKL4l5sXaJkQgJI2Pk+p2F0Eux9Lx/EsPNYL8wHARUqTnBDVlTcJnOBdADApAnVIJ5G
CGlGaXuFZHU7J9GlUWx2IvsEcg+b5fzdCcPISgKuGiSDAo6wgPs2VoSrlxfwhfMOWOv/jPIc3Dei
/NuOalBUo7its8L8AMNMdYsxWW6UpqsfclHtXTovTk2HekW+5JBBbO4oQ5QtRdwVTK2yB1fqnOmq
KS1j5wFeWBAAQYGKrRkDRY9NnImkuNfVatKCNDRUf4ycJ1meNT+psnjnIa7baLP0UJukIGCZ3NRZ
feevCpe21GwBrsEWB4wpNbk5H/rZzrqj6MrszmykD2W8tDdpG+qfXn5/Fx4lQzM7VjxrZLtKNJvL
bE4XMGi5QB9yQvgBu4S9guRzqtxaHGByCHWQgVGTPJ9hI83pVDm5HuRR+y40lF+isCVocsPRloxv
TpL4qfTJaqS3BMMPC+1QlGzUexu0iEuS5dOArdxoGN8n3Xzft+biKcve/r/0JDggQUOgVLCy+s4/
okYrxFJnngTtLLyJ58U+Ril+ai8/70sFROr5/ChjFcxiFufDkDPSfnIGPQih0wMW0KsG/WKx6HfJ
iDH0EVnPaHhTmGOZ36pLRu1UURGyOer0GhWSoczau7hdmjjXJ4gQRHog6muq/jesIth6ZJJhcQbF
gPEzLh7FQU7tPTGgi6Os8pNUEfEH3MJNJipRPfPTg8aY+mOlCv2YiKb9PyxnCvmAIRG55N67hqu/
zSVZxjlGNUKnPJuLQyOb5cnE3H1nvz6PDJA5VoQ9UB3ms73qjqKhh1TVeqAPcnQUNrxaJ1H6Y131
r39s61BASyiF0qrYMppmZPJzras4geXIgFTfJuOTFe9yYS7NCHQOWC2q2ytJ8/y5CZEPiaQR6zRD
T1HpSKnIRJnhkL+G1c6d5dJYEAlpEYCZUaj9nI8FyRT8ucl6Q8k7ejM1Wufpoy0Fc1s5O7vt+elE
nkj+ZtOJ1CmTbzbbMKDaP0mGEVQj/utGpFd3pd6XJwBK9rcEFLXbiF7eWYO/Kw/n4ZxRoWGghkTN
gE7y+QSToi8Vq5MNUkduZncLJfqfaeKUtelXcY0LecPFIeZ+ptb3KiINyyHM2+5pBCYsvLlTRevK
OOfch6hDpKC8xxFFAMwdYCmKldHMJWqoj0ZdDe9CJ66+pi3SEd6g6/niZbCEFlcrnOi+rark3ogN
5ZEiatu6apeGD/WAt6erSiKVTjuRbX2Y22njo8B7hQ+ytrI300aaIjE6xwzgfYcufVztqiXue1lI
RNF7hQtZar7vRKpd5SF2PnhWYI0xJUnxBuO8yn/54zyPN3wKMoT1cAM2vE3nJLwvzaGcTNxp2sjH
n9SCWTbbO/eqSwuMnBHKAY1zxdmWMdUBx5CsVc1AT6Tp8zSqnYczRnEVdkkSLFCLXSFqZ4fheWFq
dNdoDEMJAP6x7VQIRR00Y0iQS+qizwo2IPetKM2nl5/fhSObYA2xGLzjmqRuoYhGJ3R76UQYlFFk
tJ9lS1Kh2TvIz6dubmELsEwCAbsoSmz1xJGtR0GbY3jrIoqbd53XFGqWuE5Ej/kBG/XqnV01anZt
pWE+Qso3jTRIkqWMgnQoc8tFfrHQdpbkhUjDEUBVBB4qR84WhTBNY8mvyEKycKx8pOfwJOnhKFXo
aLz+SOBxrVZbazvuWUtgWcolYxdaZNu5eWxCp/OlopJOWT30O0NdeP3g1JkUwHvi1Nb+ohG5wAph
ZlagvlCfaWnuVtZeynZpFCpKa32O+ZAWnO/mXhaOGk2lHUiLARJGw/NFqEu4E6AvjELlitOSCxG9
qt/Fyr+d12rR5XUfr/gpGlXH3kymE7itPVbcpVHomqgQ2OkU0cg8n8tcO3qSJqCWSnvA1xaZ0qu6
mvYsIJ5n8SvckpOa18IxuvV7nPWM4i4blzJ7QSFVzh71eL6ytAUyWZz4SWge6FP/enmbrkF1E3RB
RtGnAUeI0MEWEl9bJnLyTmYEFpGd7SnF9xl7+cluSwVdiZjX9vKAF54l+QHYHng70CS2lEkhCvBJ
qZAC1NITr9a11E86s9jZuc9HQbJ2RQ9AnQczsVW2glAContYrEBDouToREMBdZbC2WvnAj3CoLpB
FkLzYvvGWqOzepJrJ4gont6H1aQeE0gTrx8FOiaJ08q4g562ORdFKyZ1Dqn3WWt9cgD/+NXMaI6+
ei7wZHkzAC4A+25BgUmKplkHAiUADhDdT4M1HfMlyx7/D6NgC7+CKtcZbaLC2Bozek9pGPTdUF8t
NrZCMRfVV7d26LoQ2SgccyEjlT/fr2QEUY2MdhgsUKvdaQG3PEblns3I860DxgDaNCASWGjwVs5H
Mee+d5rBciBaJnoSyGOrvaujSLudQdcoR312nA+vfnqgGtYLPlUm7sGbWzCSGVipUYkNwK3Z16Gc
Cd9stL1V/fzUA6BCawwmAShReYuewiJqEElehEG8VBIp45wexVxnwaimey6TF7YpWRZXIBjUK2tw
231wtKay9SwMQuzdftBuTN7WVWPv4F0vjkKTGJoaK5vL3fmLckKnWkarCREpbHqcL+LmSkau6OHl
l3PxsVErW+vWtLi3nb7UjnEFrRkFJ7vwIKtRfDSSJb8d1/rr64cCQAD6bt1KhIXzCcWqU1Ra34e8
kqbzFFXYXhlaWCv3+R5U4dKzIyxwcfxdBNyWloy+G/taprlW4ln/1l7G5LioyZ6WyqVnR8+LUjk7
iX9u1kHWKH08SuSKcWjVV1HlcPbEJkZlYzlcv/zsLk2I2ABAgVQLXdvNYhCGKkGSncMgQ5wPAHti
HK1cDK+P2Zj1cFyvdHMcGDYRSI6wZLQTjZ5kvGQfs3J6BN2s7qTYlwIQ8lXr6cNj47ZyvgyEpBdJ
3iRh0NSadKJPl71VqjhxEyEXHyx5Ka9e/+govHCCsb7pF66P9m/JVozoYN0Bzgt6M60+CCvWbgkT
ey49l14Q/B6QpXDMV2Dp+SgmWF6R4oIaUM6YDguOPYGuL877l+dyacVZ9GZolqMWCWDrfBQ8vOlL
dmMYaEJJ/AiH69tIRwSzwXj2+PJQFyeEDMraNP7dsD4fSm8rlHAdhgIYrn6tqna+ScA17T23izP6
2zCboNBiU5UW/UJQqHr1Vk6MO6ly4lMtYSX98oQurTs20NoIJC9hjZ9PKFJCZI86NQyGrn8UmpWe
Imka3bYS/QEx1tx9ebhLE0MylE1EUxAVjM2CmGc8VIxC5zTPdOuhG7LmUwXHJ/dDHLF2prY+pPN0
eLVRReGV2wSqglsmVo/gGjQzEd0sltEeZiqa3ztjCL8V6VTq6wy5mE7CQobz5TleWCMIY0GoJKQD
R9ki+sS4QD8SAuVK1AYPJcHrXT9Z2vdXj0IVnTMDZC2U6y3i1ZD6IldARAdxvOCLRkHikPSV+vq5
rMUyqLarPjC1x/PlMTZtSGWGuSjoVK3BaLyNGjnZAXpeeGKATyxQg1j5UNrUzkexpqi2Oyx7gnBJ
Bbank3wwW6t//d7FPgeEIjEC/YSt+KMx101WURsIUEKcbuwYO4wQZdMd1ZVLc6FLBMwSagV/bZ5Y
sqRR0iuNFRSLLtxqtMNDb+yiup/vI8TeuEewYXlg8vZO5CD3aCpYY4PWX/BjLCvnlv6sfcjjXn71
IcvPh2MNOohMlfd0/nJweMlzSa6xRbUmzZc7JDs4/audx3ZpQjBliawoWnAKbtLhrlaN3NEYBZdd
241RQ/EcgXNohVn1zpp+HheYyprUsXF+Cx6eT0iapFFVY9b0PNifhkwKRNz8iKzhtpjZScXc7ZTo
Lk5tFT+jQ0mdZru6pR4jkmVianEpq95kj+KD3ajGm1zrLf/loLA31Lo4/3aq1wq6Ylm2biRJnh8m
dcR4vbDLU5fHyc6snh8cLG7sV6BMALh7huxXmmYpiswyUfk37g2r/YHu9FPU2Z0LmOjHy9N6vqfW
sUB4rCxoDvlNfCjM3HLatXaXSE7jgihqD0O37MXtCw+PPtGaRYDGIXndLMFhmBzJ0ScrqCDBLx56
wYYnxqlSfaqY9s6uujQYMZksgYwSv61NzoKgsJ12kWkFUTTlrgS4yc3z5TtO1dqrwx59ZBY874n1
Tm3jfE2gp+y0Y6zawUxJ2pNzSxxbetc7m+rCKwIlvD45ClDc0jdRom2wLmrixQ5A7TvejJabL7XV
z1evAxpSHEar4AOX2s064LAfk1ylFqC0veT2VV9c5ZW653zwmxN+njhw61sVwenaUMXdJvwjzuXS
iDlZgEv00gblKNL3LRD2hxGTPNNt1BklHMca0rdSxs7ysyWfYq9GQB+asNaYKpuu4I8oOcbeT/q4
1KrXWuHSuebYq1bACqzvFWdYlq8RcTf8niN2J/WunGhSFbp4N8bJU1y1SueBLEdu6uWnuC6tl6a3
ycGQRFqFvGyu0OTiRTCJrjok2iSux9lc7rMifIRgN1GWT7K7rkvyby8Pf2HlQ0mikLxWRsEkb2KU
XtrhoBsdjs0O9L22qdNjjCD3TZSb318/0tp4A+cGeY877/nKF3aozfF6cZN1XDJtIUsHqtYWlVFo
3S8PdWH5k4jRWERqABjKNk8K7bTX5aSUAikqokOIediJZ/BqmVfKESDk0TFYnx/YuvMJha26SHWZ
SIFWt/PRHmp4ak30We/lPTHGS/PhrKLaatLZJpM9H0loRZEXsykFVFttX6ChYYAYgny/89wuLQZe
zKqGCvGQAu/5OHRk4rqv4ujGsqrKX4qu/GjZUXW1LNZ4evkVXUBbsOToSXLZJWGm9H8+ltZICzXZ
FrEYFBGJve9brXqcaxUz1Ry+tmnFsmuW5Xup7E8oaj7G07xXG7n8GZgnjSg2ANfI889AxtG0CtiW
QMvN7pcR9s3nYZYX30YZ9piHpuMqYReesqK1/NFW23t76BUvJYLv3P9/9zw3UYBm5cpZodiwHqvn
n8TqjVRGyr65WRD+yD0dTQDnEfpmGh/nSU71r3I+hd9qfZaW676L0AapyXCwnlTSUgp9kkKEq7AU
VlHpnEUuPXTJLCErG8PA8ReoI0oAOFN6hBbj9Hc41zbJh9EcpME3ex2KeNbIVePlfWF1hmvNVjMA
AG7loAZuoL6FYk8slcOkPRhO4uRPo15Pj2mrtanX2xgpuEo/hY2vhQne0CbXWO0oTfLvxpRpLdfy
0E7SA2xX6gBuIzXt8gZD1bh4SIq6FO/qcYnuS9FHRqAUoRl7c1E6D3GaT4oXqlHm3Gj4btUf83mW
Sw8okzS6uRY7deF2XDqzRwM2U3kS5AyVz8Ulxi8lzOreC6vYAYeqTONwrOy+lG610crzk113ZhbM
ltFP7mQUiuIaksqtQLcHHHMRW9Bmd6R3Yl1Bpugj26UG2P5IZaVwjrQOe4e0SplCPt2kTGnpVXZB
tzSXy25+Z8151tyrbVWWH6WpnTQEHXpr/p7paZQfckVtlbsJ4pPlpiDpa8WfUyssD0A84sq1o8Sa
Tp1R4E3pm3Vk6DfobxX5rZ04Se1H6mJwkV3MXNnT4r8QYrBJp7BPYkJxf5sBRWWB6USohMFqa3yD
8UwEVCEadrKf3+t4s87BmkLPooKH4OZWMABiq5THXS2BD1SVGzXX+8c0VkYvCVeIN2gJcY1MpXKf
zItzt9Ty8IAZZPbu5dhzaa44fgMhXA89tFnPN1s9aQ2mgU4YWEiyeQpl8UOqNuNOML00Crd1sMiI
4a8q0+ej6EpjKovDyWqmsf0hKsKYNm1T7TRkLoTsFYJEPQB4ByVy9XwUTS0RUVaz6KYIQ4gFTqV+
WLvbt7ESyXu8pQszArVBj4SeswVcbBMuy74tliWUpCCUCdGeGooHfBraPTvD3znwZpEAuEa2g/s0
EJGtRFVq9dlsa4yTiOUWXRpPMqPUTcv4DdHxupucq1S2fW48b6YxeTtr0XVnYyjZDdFdbuZ+C4yl
V+YTgr7Hsii+9HlzxHTskBWQICKp8mZ58o1urtxE03eOtQu3WeCaK+sJUANPaHNSI1ObTQhqRzfA
NZ8GQr5LFVnyta69LTT+XZmvZwWyYddGPVU8asdb/GYBsws/8Ta60Yy4d/VCma/JtMROQeDSUckA
60FtrBfnbePPaRJzCqcyupFt3GrCIj3FeQ55DKygYb41QzFiK2N/a7sSZ0Pz3ThYO0fkpcXHM+WA
pCwBOnvzZPM60ooknqMbOCbKj0TJBsVtWqBcr44NYGDXJgblUDB3m11LfRyrtYUXGKNR46dZq+AH
Ee1peV6cDNuIiw26VM9aJbOQRmWpwugmH/WIulQF7cRV8bv1X57N8+VIBYdfiMqu1L8t1KpCUN4U
sp7cyI0w8wP1lxIj1CVDCTBSByt9l49O/F4rETfZeY7P4xJqJpD/0dinMkZ95zwuASjNIcZX2Y1q
aNekCNkJiU+L3PUv+bf/+D79Z/SzevdnXOj+/V/8/ntVz20Sxf3mt/++Tb63VVf96v9r/bb/+WPn
3/Tvu/pn+aFvf/7sb7/W2z959o38/L/G97/2X89+c8BEvJ/vh5/t/P5nN+T970H4pOuf/P/94j9+
/v4pD3P9819/fK8GIic/LUqq8o+/vnT9419/rFv5P/7+4//62tuvBd923f7Mv66lmz9/1n9/w8+v
Xf+vPyTjn6DPVtQwFxQgPHRO//jH+PP3lxT5n1Q4UDTm6GNNsKP++EdZtX38rz8M45/0cFefL9AX
fOsqT9FVw+8vKf/knkiRDqwWL3b90n9/tLN39L/v7B/lgAsqXpYdU+Ht/2+EJ9UmtV+XJMLKBEoO
lPPVoUR0OboZd+VGVT/TRlqOTo34W7oU0skorWJnG2xEb/4cj0/O+oangljg5pTMVHuZypjxAO2v
PgsgLb1ajdQjUKoScJNAmixUKhemS+vTHzWeUqPRXa6R1XXdlXPQj9P7yaBVn+SD4kuDmh3SHGOv
nZzhfNf8/pxUQ3lldLS4Gm3Bvg7t9KUk5UZOp/3SVGMcxFrjeMnc7BXGn7+BVXmLex4vGrrLFvqi
DJ0iL13dejhMNacRFYmTmtrWQaR29cWanL2r5XkkWmfGHZn7HqC41UVuW85L1DwpWrXCJjOj7jWn
1JHjrEwg6mXz7bD6qFFusXfe+4VJUs1jtDUQkVFs7rMAtEGx6UnrlRqOnFJe1G6NgaTfDnODAP8e
4mtjN/HnJFkitKbReEEWVz9f1n2HXFKeZA33t5JucZdk4jFWMq10K+4GTymFzthlAUkfNKtWHD9c
WvNDk9vGD0uucscdtToVbjS3Snkw69iwDmj61yki4Mky+WGqmw+5IrTv8YiRN5DecnRrdbE/pBgj
N1d/iyZ/bdmXtygd1fUqwHpc+zSbAN4mjZIbcd3QlJPtN2XbZqeim5Y3RZRVh3JQzcPL4/1ZxTgP
ClzECUisDxnrh23ax9Wm1yDdZV4H5SoAZ4YqLqX54V2SyDV1PaVLTtUgD8Cshym6NrVcexJm5dxU
TTTMLjQ7LX2rz7aAe7qkOFrqdlkLT5XMJJDSCOZOgr5u4mL+OP/UisZ4agZdKq4jPYpvIS1FHYhu
Ve9OddxmQdZFqXbA2q38OLRqv2ro2/F0ikFF5V4E8u+2zDiUDlbZQ0zT2ug+DTEvdDvLTEpPt2M7
d7njhGhRYY3+fkJc4K7uhPwVbyed96bkreTOTptMbjJ3zvt+MUr1oPXlvBxUpCBzT8gTYuWT3jcf
HcJse6jqLBpxpkvEsQFfHbtmWzu9u6RhY1zpQy19p29rfCSmoSfEYmue8nrp3mVDZ8BgRWjxympk
/R44w5gexBjJV91adX2TTEX+uar6WnXtRG6+gXm3H/XWsVZ4JFK0o6ZNkltYYa/702BMgz+Oofx9
1Br1s16MUv6uUWPN8vGKxpt9rLJZQpNq6uCawRiGHlQkCWg0k2zNExSfYm7PhjIC9k2V5qDUcVO5
ZT3Gtyh1qo9tUVvzqh48zi7EJKyzjVLL5sM8jx2+h7lh30pqOqGaKTJ8Qqs8spOrQdSS5aMFRomC
a3U6I+9nDY+jWhM+4wm/SnfoE/1zN2Id74panjvw/LUwDnMn2i+FrMSdl0QVZqBIWqWHWFhVeFwo
yiE/qSpdjFlyU7+tS5sKRqGWKQaFzTjKLuA3HU9YMEPjMe27AVy1bXHRV2vycV9SzARSAfv545iM
IvLtNE0LbvYOkNBirDT+W5fLT05dQwtvnVb6nJfOELsscAiIKK0vo+dYmfamL4ZhcFcHqU9tPeoO
NQcgcq42y+NnvCFZRa2TTl+t2rAQ5Cr75l3MFcesXaev7cUd7AXUlI5Q99s5hsp5QJmJcJsOU36K
B7PpvQaHCuGJvuqoCc1ReGXOy2weh3SkMY9wKB50etIp79TciZJDJvrUwQyBhPwwxMl4m4x59ksg
oIEpryLyT7lpjO/MRR7w5RWYB3vpnEVv0dIZMm9mXY9HBMmLwqUZm9/VUOUfZURGh8Nsq/U1/iJF
hje6PLhIDjni6JiIOvlIr5nfYtlYHrJaNwiU7dChZGOUyQ9LDApu6riIfc7sIez8OEdP9ai1WiI8
MzES05OlBspWZzfT9RAtmBlyZzTKQ5IiYORGaSz/4pEje9n3tbH4yzwqv3AcSWSv1YTUH/ohnx1/
sZa2OuCZbQ4ed2XpBvcQpfRHPYxgqJfysnggig3HVUXJLo+NRH9jGhl69mIoB7owujnlHmABvfGG
CCM+v5h7OfJKQxqjA6YWxuh2fT1/SzVj1NxWapJ3vWRTp+qHbuyRfygQYjDtynyCKZK1Lk5ZbemX
lToerLxpUJoSjfNjUAY+bBgn0kPJZfq+GGtLPonajGJvrIurGr/69+t+1k/mXDamR2QSnyW9dj51
0CYSVyFZVdxhLkec64lrpTvXhfMTBn+8cHzSIGjoW0Q4x8+q7tK3T1h1o0pa1UVR9SHpByFcHEYr
iSWqdm+yvDdm8iY5N93ZbM17cP9EA3NaDRBxOKwe1R4tee6QsvED98L+S0+2UJ1G0RloFLClfQoa
seH1mnBSl4LapHlpVg3vkblHxzrqy2k40hoqVRfHTRGhRDjJ4jrumvAu0xO9Y9OnDlqG1JUb1zTW
8KxwlTzFVqj1/pRH2id1bO2Heg4RqjVmdfjiLFaTX2v9iJCYMqLZP6NQbLpxhg/joVCVpXSjeGhu
+7m1Ehd9rOxnbMXOLTux/hKLufpupmo3UmuoVCTKFWvM/VwtxM0kMKO9IWeK72S7ybMDbLhWdQnJ
xo/FkKiqJlKtfhmydhUt7jAvTPtGG1xRRnPpKZIi3yqDnQsXRcQuOwrT6DTPmumr/OJ1juX7sc8M
xQ8hbPfYc+szVqh9pP6AOo3jbMu68Sl7WohmSvkXSFCUvGNUfDJvysdBDiruB0iV9rGTuX2Rjk/r
/S3kBFmgTJVtrBGtraK6CkViy24iU3D2+L8wzhunnd7UmT0WaFSExndhO2mOajqbwc0aM0QIpl4x
laM9kbsUooisa7uoWoNDTMoid5Jn6boRFdWcEXNFuntKpVVejC127IbpUr5BDKzD0SCykpwPFFOm
FNYSLy5eu5J0UvUqu2uyCRmRpk1yZIpRg3icyUwBF5VNlboAEfJPHFo9kXc06kNNkhh7aR0u38ys
7OIDK3T+UAzY+XoTxvKROyuijo6LWWkTVozUdvwBMGjLV82qd0WRNZqX9QUmHHNpofARdiauvjTj
vyFhkWmcAWOduSGCfzErrl0WbN5U9U1lxmrr0bBkCmSN7cdGb6rYT3Iry9wkDqfKc6SZTRmJ3nb7
rlqesHqt2U96Lhcu4g3/j73zWM4b6dL0vcy68QcSHlsAnyP5UbRyG4QoUfA2kXBX3w/UE9NFE2LU
fjZVESWWQCQyTx7zGvN3NW6CXkbaFric6CAAAqWV9Tf6ahrkLrQNfwo/SWmbTW77fRSqq6I1Waw7
a+UVgiEz8ytyq37eWnnip9u5+rOj1Wbk6iRQGH2N8e9k9Bo3GDxDqV1ZNfEX7OP4FigctnY0VUV8
lSE8+ctcp2FX1mvzvVKL/SlOZ6ABa2H2N2WhGWcEa/Keq6785jrafOOhS0YjP2PgEmToQu8IMMUe
OhgXi26m+8JNmlPW5Ebgu00+wcpjOhDgiaueG7Trv9l2aj1ojTVdGm6XJVSRsk93tavkt0kulR12
KZ7pVQxi52yh4C2POdq4X6ZV5C3TcFM/N7NrLKHIPfVlJEn6MStfilParQWMqNogrhq9l4UTjc5d
bGHhcdXZbv4VOeamDf2ulnujK0bWsC7KLEgQFMQfKMk4WNhWKyjbbpuEjSI7j5g7FGXIpbv8jhWi
MEElzJYp0thVKKXmo7hfmwX1tw7Ay5eucbQmkrO9XOcY7jrYQswyCRVbyKccnf3+bramGrfYuHEf
uqklMhuMEyCguqndpKEUicQvq46HOaJqiH8ow+x/yUkWD1BM9TYohTLaQM8b+Vilvp9DiOvtr2xa
9yFtp/aCey5xA79yZy2C5YhdCelg50cMVB036Mom6yJ38gYR6EY3pPsYCbt4lwuo6gEKrVl6oZde
c+qkPmcHLdfMLDBKw/iqLS4XIuDQ1gyZ/RUuN4qRXhmpbvaBaxfGE9C8VgVCx/Brl6EU/tR5s7Qj
r19McigmsJTFVZddWvRvyx2m2f6drjrHP1rSaJIA/0p5P8T8j6Hvp9MjPPT8qHRA9kyJ8urb0tjG
Hbqy/q8WBcEH4Q7LGo15hgZPzXCd9Kt114XiQ4+/xeU4WszcaR0HZqkZyTHzp/pWZo2eRaVb+ZuJ
dmp+6lJpMQXy4hwZ2CkhvntjMj1mtaOaAGI1eRoOHx2/HIlAh165r930eUKK5nRGfRqbhJBEp7v4
ZRU6Cd86LC16RLHh8p0Mhnx9C+rKVaNXBGQEmX+YMeAmTasm5n0FqBk/qv12vcm1uC/JDtz2F4id
lNJDIH4dMo9bF8wxRnHyEsc5Ok0pD3PhGTuLm6QIR7E4x2ZQgi+j1HgzLynZeTzKlpIVoZ8i0g25
fNKcaYT/aiS+drsBBtcgRmSr4iZZxbNFivgsU613gxbkMT3opKOvMINfroPMmjCJt6cmnY5NMc07
aQ3ZvHPKkmaMqzr1re9d4C/6qLOmMcH0ufMS+oSWEl2AD+haR55bZdoO6dnM2TsjfoNRUsd0cTYV
jT4cjKJmL/Vx82MkGYoDRn8xcDWTyIzft5j6sOxT95x3sjD3LnqZxAEywqB3EV0ONdHPBYV4aeah
tuj6rZXFCyPQrGvMcAXABaVyGRYrmrpuOLvmsqoQMUqu0UKOQWFy35OV89MBcg0IuMaaOT47CeQr
yh5b1GTDFZ9w7tf+ODdTX0Zpz5g0sEeGwMHojPND7lXTFTIKhRnM5PqnQmC/G4wUyqeuHtlwcdla
d2qcpws6veLLKNCNI6Ov8Kn3h27+HhsGxOHa07v92pEP0l5pjT1c5KGngOOq3rWaNd/GrubGweAU
7sPiONoYzI2HtJEHqC/eCZpNMrTRhmbcQl7QhHo+znfWUhPZ1swSN0mz2s+DGEjruzjNgx5Uwm/f
HOTPIk28+TqXa/vNrnNFPugCmjnwmljrNl3TVrdKVuZX1S+ZG3oWpu4BoCXE/LKe1nWQ6pKTkzS6
KnYpd24a1Waud1Es2/WLHHprvjT6mW6dzGfzWpS1XYa6mROJSxeP+LVfqOZmtr0TSMzU450k5xXc
b1W1n7zeKPBCXLHe1eal/6wthj9GfHzxqezFgqry2I9RqWS+Rq0u7Qsaoo4Volab8uK1n175MmlE
lDbORFbpEZCDSTT1Q2GnjhdVw1z87JjHnhkED1dDi9hK0HWbEEaTt+W3ye3n2ymJtefc6+DvL5od
F0Dji8kNp2o0mqAhcz2vyRZTpjifxI48aStUCg9ZLYpO72B0rvzmu3Upj/pSZ6fBlPMv31/M5eAt
vdpEODSII2sraCkALE+eLGXqfDBm0KFDdmSGc+eVA+JWYip2YJ9YUNhOLqVyp+ehVQx1F/I7Jeae
G9HXIzrBWr4fUHk5plYXIyRmW8WPlVNsR4umqqtSS1jtNB2za8Mard95v1jPMjP6Sy9z3fFI8kYF
N09+9tkA8P1o1AnxAl3QOEZ9rM4/LSQLINMWWcqw7ur01A9Z4wRO7li/u0LmKrLcYU6+LbVtzRHT
T8OKRgkigd4E3hJ9w8wrUKIidcQ8fjk13VxYlIyMyvZYyrdz2GQyLw/crGUZDVMxNgGAuMzbFW6v
Xc4W8OyAcign9mQjdbLmcV2SwrU/ByPNu8hukum6wJ3h+zwMw9WGp/jezZX2nfGe64XW3ABVSRe/
3tQSYC2HPjcnPu1T23fI/6sl2VMxtj/6egDkxPlHOQVwTVKGqq0S79oStX5fZ7m77HDga2kzVL3+
a2DqVAWDv5XJjZnGd/C1mwQf2tIFkdGL/NEeJusr8AV3PlVDZz0zNFrvOsszkhAVlzSnmkqcls0n
7CFo7Nij/9JRgeDbsWiXBUGY/wzy+hE0SuUfMiZ+DXNJRUhJOQU4rQoeFk4Wrm+nyRy9K78uAAH3
Y5qeTAj1IrSstCMlrZX55DoYegRGY8n6hB6kPUZu2+cXsqhVS/Rt0H2uEVum0R/PuhvVAzSEvYsQ
WRLIPB8OqvSdKlS5o5j+IyZ1Tf841Wh4Vot96IZVfo5d2X/qMhM6ll60aUwHyKmtfdXRoQnryuh/
gRUgdK4kezlCc7q6rfCUSCMnKYqvsMKpTLNp8M1Tz2Hmjmkg5u100FrdRZpLUkmcEagvA1sKuyM7
rJjC8afe8GnKG/spE/3ITQQkkMuwVvkXIx1qn1GFxTjLqTbKfJLgfMmW1JriIGj0/Z6W3LtaSe1l
wLGunrji5ispKicFWtTSDKj1yU7Z9+gXoRQW27sEKZM6soam8tHeEbEbZo4V33R9SWaT5Oje4Ime
5JcUFIsMNEVBGXbSctYrDWUVM1xGegqIzrZywA7Tz0jv59EXxf3Mu9X7CTOzUIwuuJXBdCiOTA8F
uMQc02nnLMb4xP2rhj3Q4vSMG3ZinyrAlfUpb0pkAU3XaRAfSrZNmTslU/Ymn7/+l13VQq8HjY9L
F/GmxTblbvKS4fq/alBH8IAmGuFlbZSRzqV97Et6JB/gSd6ZKhCoQRXSFrAh070igy1FTK2HukXY
6k6CqoNEoykp80v02+kirYO/U27/kWLfNpx63afejHQQlWAU9oZGZVZT2gqOAH09UlcYnc5+yjvn
0Nv1UxeLJZIuFxTWceUHLfJXQ/g/8wXIDExSNpUBAWDt5XxBR1SZZkq+xWpjEkFSTiVNYK+1L0Wr
m1cI49EYcPIW0HevLhta0TqqQV4brVrykUyoeG8ZmCgDBcc1Cq7uqxmeLSua1D3LoLtFe1dIFN2N
kU7CNK/PakRfstJMGeJ5WwSrNoyn0erLo2/hYFCkW9o6Zu2+TVojcpFIuGE2Y5ziRNDzZRz977cJ
ccNkBrUpDRiv183pehmvEwC3tNAsekqqvtI0U0Uyd4vrDq3q+xhvzQ9mee99LYik8EEYBwEycrfp
1D/g/6OTJTJRGbC6cTKbwF5EHk552ePqgx6grpXxSRhdti+ZGERZDcXdLPFXShrb+mAOtu2LVzsW
aBfcWdiMfK7XfGrN9mRjJnYbrrNCmq1TeIll3nzv6MP6rxjBf7boxgsHXMUwB1j4q5GboXrUPC2u
QwjV3iXWbLiwpqo9/X1YtA3S3rzQJjhoutv88jVKQ9qphNRDQWgmYt2VQ4MMW1P0H2AY3j5lY0oS
VSyUxOkRvTputJhp1vekwqpbmz0wbIMBMrOpf+cGua2ZZ/NdNjk73CBBFL/cKHVaxrjID00480Pw
JHmRJrHoJA9L9q93wsa/A9vCGJbv81rjzCZpdvXUp/lCzXIJvt09GWWu7/pOfsRlfGf1XKAfRCln
I3mZ25//Y/v7Av1gWZGkcxuaOEzRaqCPWId/3wlvTxlABiyMN3Yz6HXjNd0UtJJmlD2Pgec47/KW
7jA3qvc0j6bYofjTUyfGc4QF+7qzccM8qLah72LEzgc7/81d5NH5Aj/JiBtVKwQ/Xr5v4jq9puyq
DWFbm4E3brdSXduX5dy3kcxga5mJLz44CG+CMA9FEB7jUhMx8Td0MHciOcm2LVpvBaxJDhnEnWaE
1pAUgTQcpDJ1NHrLjMHGv1/4zcTPQeOEi1B/TR4VS2XaGgBehPJMN9BF7IcYxyFEpFXGVa8lIpyg
Sl6jn2hcqrEhic9dhqGxMX+wp99bePYYvAIWfVOFfbnwAk/ToaDYwsUokyF6VVdVvs0bJVO7hJbF
xap7/fHvb/923SGyYp1GWCCoguR6+UyHYtusOzpzXPXtYQHYGa7g/i/qPPHD2G0kZbW5humY1B98
8Xc2vG3heImwJ98ekt6rCDvEGpNHKPwhWrS0uqq+vaSBQ7ldJ9nneeiLaCnKOkDlPd1lTt/vEmVV
ETPs5PD3NXhzqxC1DJzcSP/g070Ru5pzD2A83rV85z4J+nqaqaVJ0/PJqz64S9/EEh6F/CEINlRg
XUQGXi53OXWjMdgk/EXtFccOtPvONvVl9/cXevsUdhHHCe46vjvcKy+fsog0tRTKVOSzen8wsiq7
m7XO+WC7vl029Ho3pg1eKgCwXmOfBjHNXrKCk2xb6sgxrYpDahXgF0bm/39/obcnwzG2Cx+i40Zs
ey0UFufdmCqTR2k9eti7qbW0/ZB52JfmDi2yVdEoKxNZfGCx/fZwcC+TAsAJQ0kAA9iX65h1vSZr
Y2xC6WrFfrE1Ex+JuL4axbRcycHQgwrQWeAMH0XDdz4gDyYdADRMLHiNhRXlpMfeoJrQNeb5ofTn
NFpMvfjg7L/3lI07SsxDhI2XfPl6djzL1mmrJrQqwzvXjft1Ruv89u+f7t2HQF/iLQBq4W/w8iGj
IhXQVUl7ziys4yS68mZcG++DDfLK7IPUA3Ed+MFg/RzETrg/Xz5GmTjNVnVc86mUdW1OI9NEcqIr
GkhaIJlzB8Lv9T0WRumt0o08XDeVANrZuRGleV4fKxuPLk/O2iPePN6Pvy/CK/vW//n1sMZElwfH
Ot14bedijLiZxXT6wrayf+tZAj+n7e6caW0uTZ8+QwmKO1xtRY/fnVx1hvZb74SrpmsnWfCQt2Zm
grhRf/n77/XeBt/EBNjmQK7R7Hi5ar2vFotBchNWLRjzpEEiUY6oKPoVtJK1G5+Tsq72YvF//f25
74QO8Ndb8Ud02zLFl8+lvYa8qmBTYMrJQDv26IzEDBQnvfooSr1iavxZep61QT03FQAgIS+fxehy
1NYuAzhUVKCF2lKPIGaZu6oEFjUshR6OSeZfN7J2r20f5crSx+rr7+/7h0L6Is9nW5Jk/JE1o6D4
47Hwjxyy9Bf6SAMz79Ey4hDUpQGDZqkCV5c9PdslP4ll9i8YWMw/Wm0wvpv+/BtyqCABYR7SGVr6
qfBkvUu7zr0Bc7rOAf6Hzn26MKBJ2l4ToBna2Qi7Jbdp0Ge6x2hG/wiA+s6GAaCPqgfIcq6w1x+O
SeGit0JxswhLPdsIM97FNIZ29mDXd6sba1+wTy/Os0nn7u9LuH2mVysInWyrYQBA2jA8X37G1NKH
VmdUEFY8+Qn9A/2AgJJxRxqh33WL/9HReCdubVp+XGubahup6cvn1UCJDD01qrAEQHhHlq0+LbX1
Eb/5nYMAOvGPkKvHdf06LnDDZDmU3Sqs+bD3em12RKwk++QVrfjAq+sPnf3VCnKfoN/GPYrCh/0q
vZwH2yLC9FXYDyINhVmVdNgWdSlGDXDGADNlmHTBuFrnrGRGe+in6rPI4iu6UfGlMXYfBJ+3K7wp
uZJviz+1ovXqZmjLLinUiPO9pYn8YEnSzBbw4gdH7+2+IWcAiknZSxggXXn5HVGYRNqaMxRiNpV9
QYTajsben441MN3rpmYk8Pd9+vaL8jwEgQk0ePq4xquQamkFskgGz7OMOttLiwk7M+YYMrLUPzgS
7z4KizDuO1RBSOJfvlrGsK/s5rZk/qj6k73lR2vhzSc78z7yKHrnW20pMnD6rUgjWX/5KL8Aq+GW
7BiUBJq9XWGjmo7iI4r8u98KMRW2KUkeoJ6XT/FEqhfzxAvFQGf4THaPF2rmhcNsATxxivGDBOjd
BfzH87Y//0dUdmc0Z7y+4616td53jjcGoMkhjs+Ykf77bWFy13HRIneCdvHLR/W+jCdN8GrEai9A
g06Ecij7S00l1geF1XtvxUW3kdM3W/bXEj6JMbWzGIFq5O1gncahiANzxtWi0Qct+vtb/RFufxlT
wMDTOfYQhUT+5rVgTGXXYKIQXwprFDCfOqehTrdy76aFEZfvEbLCNbqy1GNhrAC4JPTyra1746Rd
HOZ221VB3cVehIU6GJRsaLsINsVHhrtvN+/2S7KpBLBsH/H9l2uvD+SNrSLIOlgURbPAFThhePpB
oHm77ChFwnhAoomkGsj5y6cwjqZ1NLplaIAwPKRxVZ66Dv8bq7C7Dx71thyC7bJRCrmHt07bq83U
ZAp/pGIqQR6tdREBFnA/zx7AmgX6ch0gxiGScPSWj7LYt+cTF1sGOOjbbH41rzmasQ+S1iKZDsdl
cuIA1WbJ5FoMx1HElyx8c8fHl1h4Tuu1MVrj5VK4DTJ9Mtm1Li2rMHfH7HEWxY0ObOBBdNP6r6Mv
rRiHXEunpcos9dXKJP4wt/oApK43PHWv6UlzVjpdpTTRPmrYvV0Mn8KMPUUXko/wWmOgqwqdoU1W
hKXm+98No/CCEUjWHPV4/t50S7p8cNjebmOUsmh4bsxVGOavk/W8BX/QtbRKms6Sj95kLndevzof
qUFs+/TlkSaxMzcfAKj5kGNf7ePWju3GK2aacAwSL9a5ApytmOeBmvbmDYUNPmacvOmkMX8M/BLw
19+DyjvvSa2PeADmWqh3Gduf/yMqF3IVvlExYyCN9nd+o/Jdkc7J/d+f8va4bm4hNKy3GgTT91ex
nxjZg7Ybcga65ng3LOMtndnqq11y1fz9Se+9D9RmT8Db4ZJ2ttP8j/dZukTLUK4EyKjjDBa31fjk
6n778PenvFMB/yFp4+VAvuoar/Xh1qaFkFOqPJy1XsEDH8AFFIM3R+4SI6Bc+MnOkeUSWcYAjKJc
1G52pp+DLb1DC3Z3D/gLIHy+DKGgz/3B9ffepmJbbQUYQvkUDy/XAJgm6sSTBJqUpfKTBA8cIlCL
NIecAY5wminFnbjet04JnpxW7QfPf/MNfEy+Oa8QgdARehMXCI59rGwzDvJ8LB5TzS/OrvxQl/Jt
mU9qTX5EF2LrJJNwvnzNQptKyYWchjoYvYXGUJoe8ikGgY7+PDo9ReEdfYxPAPgDvt5V6frDEul4
KMCZ77RMDbteK93HFHRB9Gd7/H926f9BGeofJ2Vjr76gl55/lNk/uaV/fvx/yKXWf7gqOGoeIla4
d5Ch/C+31PgPVDFMaom2jFtpC/8/bqlh/4f5I/x0rplNMWer5f8vtxRG6sYEha3KGJl/wDX7F9xS
yPZsl/8NxbTlCBeQG8ka+TeNo+0K+kfk8IQ2JAqLJmbNun1s8lzWUTnr2fDVnPjNoBpqvQfzo/JX
L8z8WUwR4POuu/R9TfkH2+na8c6cW8M9V/ng5ic9iYfxd9oZjbx0p3jcAY9t1UmSTciTkSuz3ied
U84ny0tA8ohVT+N9a0N2+ewWGpO1GXw0kz24IwJQLca5X6FjNShCxAuiVAjQCbv45U2zA1TUnN3U
AWpSVfJXnhbZp8qUTJDSppyyX5CqiL09bX3/lC/WZH1KM1DTa1oANVQIxbi3GfJ2aTDXa5lHDEpF
jPAKHfqDatQcgWJ6GCb/Z+NP59GNq8jsi9vY0q4gypg4Mmsl6AGa8YN3qNQgDI4kfBh59hrf+0xX
/LvyW5GcZis29dBw8NtadffRytIvVjf49L58mi2tPcNm0vLVqw4qVt4Srq05CpymOcxaSkfys4Wr
KKMqU5utfdm2Q3I5+QByXI8499kCNrweHAkgEWLTOH1ei34tE6xIVV+fsK43PzVAGa8UJkBy3xTa
fCobDdvxWrTVSRoOmLK068WDlJY/h6DUgLrCCvLiE7rbfkOdZIk7s7IaPxQZKMgcEZB0fsq9OZv3
TQxU6TAvlpncrBrXHC1yXz4ZUsTXOFau7m0/rWlShQkQ5KAqFuOb0anlR4EV1u0EbCeAUXCeYhtc
XgGnNci8zrnztfFxhSp4WjJhPhPu0vWQpyuxPWhRrEn3zP9N66cFvy4JrVQW+cG2FpCBbT7nVYDm
zPg1Q7gA6PYiq0ORln35PcdKZTnEnYiHKB/61totw9TFdymWcp/mgZoMI8IxKdznTNmleC6QXJrv
i2XoptPS4/95Xc6VDmWG9h7WqKEuIDIMBxP1oc4MGikAVsERZLYGo8HIC/3Uguo2fjpuvAm1gpeF
SAhwqEq/tIO9ut9cfdGzG0B5sXrONC3HZcUz4TwEYCybejxIz48bYH5D51lNZJRmclargbjOHtS3
1u9wkIZ8VzSA3p78eFLJyR7nzr1vmWtlj2ga4sIWYBiBSEPgrY2cGOR2g7yRoIfL68Er4UBFqa6X
4hiL3hM7bjXbDGyM9vxRhAjqJp7GzMWsXOPkNFNzifGNdyjskXnPJOtrr/PBmkvznNoj9J5C5cv9
sCbud+BiyWWcC2OfgHL7XtSODCFWF0/VBFkl6wpohQOoMuzPoOzxm/n7tUjro1YU1QGtmRrIKiCD
zXhdNXXIwMAIY6AyNIi8EhdY0NgPtEXgWuSLYvsWSn1e6E9cEuPyozOsDrPFBqSyP/3Ocyu5ntv4
AaSYd9cUawLm3mXdm6ST/M6U7huXCEgaoiGfKvRuHrwSWeQgq3vroBMJLyYP9HSgwJvuF21c9omY
nUfd7tdbelvyAgm84apf/pge9U6U4Ld5QNAhnUNu8BH+jNWOu7EzfUhePsF0PyEWdeiMKYOpAu5D
9xRsl7Fb6kNeeONxbZfmm1HD7R2NzNrhrNTu3dRDktXKDC1oTYpZMWD1SrOyglggNWAJmXZWo7xB
wJz1UlLfJ3jFhGu3wiJFB9cBVOl4IYnw/ODarYr8fFCXcz/7u3IqcCsWlR4643JeZm1+spHcONp2
198Ncs6OGh0McIxCZ1pvzHsDpXwMUTVxSbY+XCzplH5NqMJCrZncCEucfu/OKj7BP7gHPxrvHQdY
04TyymG15x4kFvKDWWU3V7nW93ewt7ITuLDlG5jOmEkXEP8HdEWeaDL2+ww5qq+J56pbANoztJGG
KUu3lKzIdDAKK73UcTvfeZXOKFmrxpOTlz+SdcyaQPDD25YX52St+BHPWAPbkVk0A+zZV61cQkSx
i51GSXRMDWc6KYguZ/iv1lcjN5xLyxvb09hn8Dzi8nI0ehmtzjBsV5a9a3pVHy2JQU5nj9NZIRiO
HqEdn5MmjQ+mhuf63Db9jyUe+52QZndyWoh50qjU0V+HJ0raZWdnhnHXTeMezbr0CsxifRTOYl5a
a+x9K3W85QO98t29VQAeCK0Y2AuYUP2mrcv8YWKe+c3IMkQ4S69LDgMc91PjDuaNwPEUbF/s6TAZ
TLRflmSqP1ulfdtoOTeipht3GriMSJNpt3f0FrahUZW3o6vf0xFzjyYzz+89k9kQgKe5z3QJEbUw
vYvJqs0vPmJgEZyfJUjs+acGEJY4Y/YGf98QY3jt+GjbwwSwxrCNc/NeL7DGNjwA5fxTV3cDJ3eX
Tnh5Ebq8EIsXtevipGMDtdoZCTEVIFazmnBWm+E6FdstTi+qTkMN16V+X6+me9slTndlUEP+RhDN
lFdKT3GgL9gEpsrEGLiNgire75epFemgDhMSaWZrBY7HtZN8VV6C8fpN1k9qbINOytjRQG1qeYe4
jG9DTppyGpF9XK7gMFLXjRV+ZF6emvr2wRkR3wM4MKQ+nyblxCocCz1V156jyeqZJrwT/zAcxeQH
mTIbgqYU0HzWTmfz1v5+3hoVRTV8LyEyha4/5UfQtdkNhOk0JLcvAczXpXcAr2rqe4pop4D21Sf7
up5yIMDQAO8Gja9QF7E4575DUt/brRO01bzs7UGux2JVJWT0jdzptgtQ3aIMrBGr4XDwzP4kkCk+
adqSXa2pXX2u1QwEvWzd5udkxCRW0KPScM5QNozr2t2jNfCILbIPR0XDzSajVO/tIj9rbpL/oMVm
PqK9MGm7YbDVvgc2fVFOuD4ytl/xa/X85YuUfnOsmqLaz6iMP+fLgpu1kWmHZHV/YIZLFpe44tYb
8bHxKme4c1VD2OAvZNtge6ZOPkAVDZ0CtyY9g0grC+e+lZ6HCXo++kAGNe+nMWeS/sHkPmLc9jWO
l+G+Jq9JIAnm7q00RnPfbUFL14wOXQEVl/tymOzhsm1k70dz0hv38JNpzeaQA/PDatbmGURb+n2e
/XtRpbQdyX73yOahd7ik+U2XaxOw+lHGLSQ6Bg4bET2PoO1W3+fRqs5Z7hjHtbHbMw7nCgxMlx3K
1C2PTTpiReb2nnrwEIy6yhJo46m2GnYgNHs8eblqosruQMyu65Pmp3YwYJoW2LVVfx3cZSMbj34b
mEWDuOWKx+sU1Jmwl+MgMy+Ffuabt87q6V+V2Y2wPmGMjUTQ0fkyeZ31c610+cjNONY0v9eSBVTF
dVpDGYpnU5xyJxcPuOIY541u/Rk6Y/5U9EsyR4lq5scRF5OjO1fbVQ7Id1cvUBeXpJTn1Jn1c4U4
4UXBX+Ezemn1q7VanYdaDB2MNDMrA18WlhWJlTymxYznkSZzcrZAfq371dSGe+APxmGwe2jTxTrP
XkiuEcvviTNCqSvA0E/Pc1V7d/ymX3qNCUvexFNhhn2bCePJg39kn8Hp9csnKMpz8qUrNGF8ypUY
PWQiHCRuAqyBJvUgqiZrz3B4YgOipmfChk8UhGvSFJ4CwLwp8vHCrzru802Z0T4LgLtyl1SAJZDf
pA9+YSWTW0OX8rf+nOEVydGzx3LH3Bn+qijLcJZZfOxFdfLMjguZuiDMZfeF98KfchphdbecKGhh
ehyQr7Wnypy6K20jPk/KftqQ2+dltf1b2Vn5ZVXINMBvHdbONMGOU7aL4IQ1b8wHcgqhJZHd5pep
vUwQHcv2iDVZdXLcxDnZdvWNtv2tYtQWQRzQYUKP39CNROKHUx3NRakdLDvxT44y0l8cUPM+IXSD
kZuMbwj7pI+i84sLfxLxIXM750wwdUi5bbHuNVPPfkinKy8xMjd/6C2slOtJb+afkC7d9YiA6ZJS
Ks2TOI0L5WAkSqfPr8nine84DenrxTSKSgutHBLpJzGovPxSZcv8nAjQ/iHsV688VsIZu9MGA71P
oFYbx26c3O8MNKt6Z1ox7S/8SJR+0k2kjaOFIeVpAjqdXwJ2o4RdK9H2O31aaJaVRa7pJHZOgxWP
6bXmznNpfFN7pWxhtyIzOykEA60LY7Yn+Wnxlm7+YSVWbGAvrOKfQMbMIZg7fDkDicM4UEYYZN6V
qhc3/eEOlaWd4xRO3q3mjiydlyRQDgplEs5tJ50vVlSMtADkEyrMsHVjN7Lm1kQo3FSJe1vGsWDE
Msk2uRV26cZna+yhEsM1RuW7WrPJ3mm81DOk9rrBFqdgFoLb8Grv1bjK+FjkJcJsq6bxtTUI4Fcp
zEAnwHPJpViVRtcfO5EtQwARWR21XH22M1lexOCxduai4n2W+/qnNm2yfbfG1tGI8/6nvg7pdzWa
aeCupfNFG/J1h6lvfYi1uD3kOBUGJOdIBnSG69dBWs3l07JZoQW1aZZHSy+NSyjt/q7Tna9lb4/s
fN2tLtIe/cdkMmYkI2j4YprsRnnN/5ZARn8ajarqgpK04GcFB4leHuIau2qpSlqQYOuPmt0Pv5Zy
bbDAspF/pYNCDLRb048KfbX2i2jrNqCz0i1hPUD02iUWRWCum+1B09dl79AH0QLa+eLA0H+43RQ+
LxeRjAdX840b5FTX3dT8N3tnthu3km3bHzrcIBlsX5l9prq01Vh+ISQ3ZLAnI9h+/Rm0696z7cLx
Rr3dhwsUjIK2pFQyyYgVa8055mLt/UQ/+/U8k9jjWTs69N1lqBVP3lLZN8Gc27dJnvk4aRnDfUK5
oHaLbep3GEr9pTC7dD/ZPksHztKvRqO7S0qP5gPTIsshMBXYB7kmWRVZ7DZR7/YF3da0wnbuCM7v
PPDraJSLsqC+aO34KmbEG+Uk4gs2JGfL8Zp0ylQovYtzJ7zRes62MQ33j/Wc5E86SfJTpbggWxg1
/cmNW1wEvW2d5rnNkIlMMdDAetwi382P2srSyE001v9B6lvMykF8jOO2ec2kznNarUPVh/emKip9
1gYRtRSSbjKdDVc0/n3TpqF7yK3OCTkTFzU03f/fcdTziqezVgvJH4B2+q2Yf2k5rt//s+VoBX8h
TyO0iJ7eqrld58A/cXbeX+DhmCL5K0rRRYlKV/NfNDvH/4uxJWBv7jIsQog3/m/HUbh/cRZAAoA0
He00o9j/pOP461wRAxJkOZqaa5fedG3/9/Z1jWsWq1FgE5Shx0vmm28emwkADVscFzvjNO9a6T9o
LC3o7L+0OWFWM88CbUa2CeICevNcrb+3OW2nzDvH0mbUxFTHT80YZNWpNFiut2Gchf12GFTm3dTx
3DR3GVw3/34ZY8uNKFOq9gI42u3OmBo4foihC8QuVr41bSgF5HJy4pEyhmv71UqgWEHCpN21qbs0
rPdZ4c/ma1DUpjg2Icz4MzkkZb11RdZUO78dpm2e57G4NHnJGoIZuXlJQHR9ZZojEEorPM0JU502
wtw3fBryLB32I/ZLe2Pj3O8eMtRSH70sy2OAkQ2tD4vjAKwgxQ55KpbQ+eQa/ZIcjMBjXJghfugz
uEuOL3YKx9K0qTJKpqjNPXZEdAUGC3s45xx/pnyWMzVaJ/1LSioQfmztFx1Z9l3njCcdl1P5QYUS
UkmdDOGhtPr+CqHYureTJGCDwRf2WpbmvdFOqdoaSzLeNlJV+7TzBuyrYvQ/lVWpHE4byqkf4tGv
y31R1JPxUQmBfk6Poi9uzCU2oW15NPcOFoi419GqvJcJh9cO+gT+Y7cpm9egQeFnVsH43ivgS5Hr
5kFMOBP9uV09Skouy5/t8t2sVTnunJYR6ArGxpyNKcJCAIIU3zqaa50YdQCzt71RNi5loAl+YeEE
ncDXFh/ppvjuXmAhaDaxl+hd0jh6t/RjwbZt5HCmHuQ8D8NHVQa8ZuyV7au5wia8dkabJ5Rg+JdM
/nJmCa3vcqUM5xzUpXwkmcaS+yxRYwVoK86+mHhWKVZl64L6MArbO0yC0SgutcUBTgH4O+8Oy2AX
C8StYBHxfZcZw/iV891kCfzvbVYtEAYWsznPwKXqvXYUEgV45pl6KM26eTVx7QA9Mxw++8Fh5ovk
uSBYD1AMZ797XppdYd/FcUWfxA/j7iFXlsgfAOzo/BDP5dRUGxtcZHbQWnB/WS6niuuEqjlpIuKS
q37cjmSwjA9mCx/gCedaWty43PbchV6+fjc0FoUFO/rXF4PFksNxCmmh0p0M+c1YsH0fEGEeeKB7
gNsGyDgtmsbDsiWPPGEXy2Pf++wkRjJv56T01L6BXme8dC19ncOSDtzNQmK5HygdxM5oR7wfM0f/
DNqh4j8mTRNcKwIK2HIH1arX2Z0caB4eNTFPSg2+JcBivcOpjB+o4lzXYSzttHmofbQGT3QKeFTM
ZgL17PR1kT37GjDew+g5TfmIW5sioCsl64ZWATdkFoZSbjliqUdYF4Y8IanMsJrOCDK+MGLMsMtO
tPEOld9W37Qy5Hf6l4Dv7LpxX9MKShmnQ0vvKZvPOTvs3kiW4FlkTh7uR1c5j0kr/bu6t8xbumVH
WvARQiSYQba9tvsz7IczzXfLP8DBOGWDrT/3/twdLK/fL4n7JGaUUG7CR6WrIeL4n2z00PsPIRmz
D61rGmhuAknqAEOHi8it+HkAANHtctuQ/tWzq8dKlN9bDmU4qOXkHswCBXu/DFXIIbXn6ktxl7IY
QyYKnfFjZbEQFtKuv9rUXVE+md61qMsj6gfaiYn7AoMcbFSVOtt+sZ6boP5GUIm69VtNE9uxjkS/
qcPcNvHJr/r3Spf3eLaDna3HdGvGxkcjw+w0Kn/ehusHE84trg+cwh3sr9aYnkapD402070iQHMT
yNG/5UyvuR2GQ9/FEa0Sawf3RnLequ/8qmJhZeTfrD1JeRdm6XNQip10gJoVVI87vw7iKM9k88lK
LKBH+XPlzJcAHCaTg+TcL8HBM4nw0l637bzcOc1hu6ffdLPYnFAdjsJIIpYLlL1iX7oQhnpEsHsT
537UCn0RumAR67MP7GDQWGoe2cQpz8AMHxi7BHuWKvdl8edH0hqwn5eVeUzpPUaxvXQnxxSnRBcq
4kR0E8fD52ZBv9JVHLahomnG5B7t03wM6NrTpUt6ceilFy1hsJrfIeuLr1goThxtkTjaIkJSOb9S
But0A0YtqtLRBNdhMmq3jBs7Sx5FiFDLpajvQtTny4R8JYqDsnW2s2Rst2FG1O/NQQTX1gwNNxK6
vXUS75zkVXjXx+7VbIZxk0KiIgGlfxkG/2pmNIN6JW8ALxyHoKLtszLzZMzCPTGXSBzyAJs524nc
niluiwfXSMutpewdQ1eRnEMD0RTbJBuVAVz1ZDThe4Y2eoygrpBT4AyeucD+yRjDJct4DYPJAvUW
4Iwbi6vVLUa2TbTZ4hJXethMwVy9jXr5gazyS2PbTLQA5OLGRYS1pN0hOxgPg1W5x7HysqfZjEec
RlMCc8DqRgmBk7Yk6icgWhLjAI2DnhSD1O7zcxdPDWw633oL2zL5HBpN4208vwtBrc3NDSvHfN+B
odniQA8++UFFS2LJq7cUXJG1L1PYPX2Z5Xo3g8Tqpy7ZMpfJj4mXx3BpMtFku761g0fV9EYWpRme
baA1jrFjMlPvYvaL2zTJsU/DAky2Js2u1ynV1rEzU4Y9nt3u6rqQ15zqkW2CAMG9N83ePXOkN9Nt
i12QGD/g7nWB599Kau/dzUNt3YSYomUU9EmCy4ViAXoPLfdDA7gmGnXvbZIFTXprJdN3mOr2Nqxr
jIL1bMgXN2iWTc551MNZDnR821suTLU8bm25Y+DqDVvlkZEH6ahgVMLHGLyYtBXuSpmM/aayUzPY
V2ZuXhOoJAxgTeJcInuEP59kyrgrl5QzZowQ6dAPsGMULd/70rDUIbZH/z00h/y4mKN5DnImH6Gf
gD9VWm8LKBkFIkDauvaUTSCk6Oew9HotFUboXmFOKviA/SK2njLy9tayQ7kpQGi2kCYUh7subz+2
7bwcbb7KDAllx8mUk71tLJWz6yfJ8AUfwnwQKrM+tY0lCpZEErg2lTOlLSqQPiW7NgN80XsDIP9e
M4cbjBC+QivNZ+bbhzZ0MxgarT7GTleezNKcYNQYrDmMmt2Nm4zOrZWRBJjYZf0xmPwXWXTmVmHc
KCJzUMe8b6o7ietnoyvvwBTEOrgJjoNtJwzrEQe5vWOLRcIfwxtc2mk8AOMRVwmc9+iwgB51a2cn
KWo0QRTuLIdAhhq2w4vfGt0BWgb0JlEQcMGYJRIy964Dtfa173qanOgHLtp1v0+wrU4NxAxgc8EQ
9+CCAU5mpV+HUVgndMZzCH2e6pe71CZLemvQQzZ3SVyWX9pAqXKXqaE6BRDV7pYp3Pd1Fx/8vGMC
ni694tEWOvfptHdUWImXxQfLQGMa1JnxPhcq/WR2quPAEjbFCV9BGB/9AVIxcukgCg2UzEvn1RdF
I2kzgWz9xp6qrCjQejz449QxOuNQgQYk3IhxdMjvc8crSw9cVDYh95AymKHuTbv+uIAJPeAx6QP0
67LbaqazUU679BzDjNtnSF+ftBDGsKGlNTNMMLMLanu9L+1RvIYcdOpvTh2DOLC1F/aXwVv0fa7C
8bkxkentm9LzuqigVTtEM6zLj8HQBreiQ0Ls9MXwgRMlcNfF8MeDiYFkkwYTwzVV9CzWs7MAHy5M
NT2i7QdlGfRB+t0rTW7prJztz/T13Y3qYIxszDmEaOZ0zbiHvgeudhjN8NBU68zHm+jlA3rLN60Y
5vcGHm22D/N0SNFw2NO9NxqBOOcQbDtmvC4skSlLav8ChPNa0NBZ4TZhDTFg6PxzivfgEUEO5Gyw
j+c+F9O5wo4TMXHKdoWffWlabbXbRVvDjVuHhkFfLm2vYI/Gc4bkOAo7AZlWagbbZp4YUZGM1n5x
VJxvxMCiXhvwFiNbztm8wRuYECBEuZPcp3z8STQ2jFvnjGN65NppDoiwLeXB7n17G3NnHoXvvinY
jR+kp4t8P47Mf7aUYoBjdUNad1wZJ81KfdOnjGzgZjyT9SMvrOrWJSgX926QaJi7VSQfwn3e44Gj
O8gqfu+Olb+zA2lQAyTyyR3bauMzwdjVM8CSgSM2KAfUEwGQ5RcU/+pm6orhapDjfqhA3WSiaE+k
7OU3NIurp25q1X5pJrkDvaoOhlPBsrRtZlGsQc0Wdk1L+4lR5Qo0G29zbbNRz6FZ72opKfQX7ube
H1mc2unDMoBOdyuTQkPWbQo+vohVf3E5UO7SuR22Ajo5CBq2/MNkk29jVoPQNyiEDOIzBAelytPI
UyByHVuQwDBrqwnVBC/PixL7EzWw8QGl97X77KnA2cQV5+4s4antXW2zidO651RpofUveMO5ZggY
T563LxHd3RZt5T8n8bx8z0ID7ZM2zeW+NLt7DpAq3LT8tbuwGJyNCR0KollrAL7U6KBQO1ArGp6u
zUsQVBkbTuDwaeEk72S3fNBd5m51RWV/KEYjf/D8mpGV4dAoRDTUsIAlbpiIyBdWeu6LsZ42nT8B
t24zTZJeIb+29TLvyh4tAMFwTrcfSyPVe3C0YgCVZ683JMfMy+iPPhoBjpY3hq78E/qXOEJuxSi2
5pFfRc3v3ty7H+dxXrAEAkeKzF7F0SB7Z96Zc8ZMKuGAIaO0g8+3y2oz3yK3SV5EkrevbpHoCGWE
+GCJvt25wI9PduDLc9WYghtSFeVjPyrGPl41OYiZ8jr87rIUPaLo+FYmE7vuQPbvJrXVIDZ88qEL
+z22X+Yk6MAfZo340iGn3wrIXVTsuuD8OaVohXEZNJd0sfOT6qB6Y9NF2p8XQbJrW6jABlIX8EJK
Q5+YnHSTS6vc2hooqdP1jKbdXr2wuaF5Gjtx1y+TPkIMrvESc88QbjpWxccwS/LbAiz9Y+nNOXz0
qY2GRi9c/eDi87GcaYDn+1bMk7XDLNKjt2SNZ6Mw8+xrAZ9rPxS9FF9mWvxvRWmUfLCz/05KxnRu
3OZHe7w+mV0o3Z2PKdNiipnLmb04Ga+6i9GdMBssoS4PlvuRJDl7ODa2rl70wIe+qVnHbsbcNACz
95XkEEgxdcnn1iz2S6GBkfW5zA92C2N4M+tcXjObMxGdYNv7TOZy0W/o2ZTp1l4akO3RnOni6Ns5
Te1CK/99bALmTrk7LqDn5mUSp1Sl1VtRze2baZTL02T2C6gyhGEdjxF1KVePsdUtuoAZOwD6HeeS
5/MInzRIX1LvxzxU038/dlSc3ynOFDeqn4JyM6QhbxmgJ/1WuDxikyitV7pTJgNFdyRWD43dS1v6
j+zfTNrMUdVfxx4gB6SIkCnaks/qjQ63fR7TakU5/OhvucXA/y/NpvrCvjCkp9Ew/CsZTUMDM8vr
niQyJTpYqchSmLgOeX2ATCEjymY4G8HS7lLLHB8l03U0jy6KBTO00pe+CYpzVliltcHdlbyBrqOx
4BqxxUkpHgx6DZiKRHHqRVC9DJ5duvt0seiuGdqnM5DPqMsx2yqlGU8LkjcnGfBvy6JOmyLFpwTo
2pKfJ6dgg+n6eoUyhDheoqBMbbr/nWs151ihjd9AH+y+8NMU/YwZA05qRfMKojy+VKpBCBYZWd4w
YYKXn0YNnmPkHUlrktLX+A6VPRy5naNK5ymw1LJhZ+LbeCYZLwzhsPAMIf8o1x2LrzMGX9/o2jux
ZSlOUEnIfQWtHIXMtYuTjF1zhWmNHbv1yqzrzWaDY91ajoWyp1xuaA029X2ZZFwM7MWLOcOW85by
UoQM7uyomUfaTsJvjGUPKHml807EC8BDD2nPzOHUvFaOy7ViksOvwJXJv2TM2+WFnrVZPxHrpeyA
468onjoMrx0nsibQTD17diEjK5gRQddrRX6r8AS072WFg3pXxqte/mcrh/4VFwmdCa2gvuxkcZNm
hkRe0fpxjYBVINAwR8OcNp7bZ9MVjlbzyoyDX4C7m8v0s7cjGurli2GkrtqPyuQz8JqEN+eJie8J
65WNrdzE8g6zu7S0vEaQjssRdDVvCS0Yv1/zOdF5bZqqvgddzedPo80qL23XluoVIwxfSQAw10+m
3RfTleUyyQ5I+pz81nA6PivG17zTcp6czN3MiAjyO4ulp7wZ+rx/ofBX+rkin6p7shgDNfux9ut1
Q0O2e+iBeLSbLmj4bSUeCThdY+0Wd/hu+KvgWvTeiTag0QKT08in2gkZYNYpVpSBv4FocoL5Qvpa
grYdjtfY2YzEfvawNWre4lQACGBw149gIZsuOcjeRXinnPLG8JhCdt3kPMspQOXWBxl2eWsPr3Qp
Hx0is7zov0w7rWi3OW5U65ihd2XO8cJml6nmHtAvEpugVu7r3wYrDz+l0P97tgfmygD2RAATEC8S
EKXfQ1+zMbFD4m25a23R3leTkMzdy8FbBQR+J/fC6kv9D1YC+1fjDy/Kz64uIxf0EFOZ3+EMFNNA
HyieIs83mle6d4O5ibkbvnUc77Z2v7hnZ1ZtGwWDwby16AF672daLUgC8vZajCWIl3BAp5bZVR9V
k1nuZ7QHn1toxEDW0ewxHF0aNvuZkO+Kg4smxgLQ6Ue/tdJ9aLXWGVKU1W1DL+v+CVGyTlv+R3T+
4+2BgfHAXYBlQZS5Wim+vH2QVUL+kfVfi2E3FtsH7gU6m9zbdXdK0hxjnnCnh250xlvhgxbJ0Gj+
g4Xl3y+sJYRJ1hztBNhev4cGtTxqgyQ2JBpwr9zAn/ZOdI3Tb6lLhEwUMoH6J1vrb57o9c1StAYh
RiNKVAuV/a9vtqukwoJMG6kjmPlucYaKtpMRnic420jP4jC4AeXr36P5ac5V0IUR/XtoOWaPHGxv
6Bp6XZoKIIZ/vrF/dSetf1dg0U5m5se0MLB/R65VLbDXlg09KsAMPQRlOT1kaUe52JkZtcGfX+xX
c8zPF8PtRX9zpd/xPP16EUDLezUaabD8IQgN6JmNIBRi+g+NqUwvMSVhTLJokpqYiIPV7vC3O2se
lizjmap5OBXddhD5Evw1Uqt+QyuDveHPb+v3G5mXg+mD0ZQJKXOA8DffVTVbsmI9qqPmx8YjJ8ns
YZ5pAh2COGfRB7qxNqHYGOgsL9RY2z//ASBieEd/f5aYdWKX9G3HZaSKP/a3yaYcbTnlzIUi6vu2
f0lVsRi7zHG0xwTSSO6pOZxhZ6ikYVqAVv4VS3dt0ONp1+gUH6Hltkf0EEaaoeKdSlJyvOPKR5kE
LdrDYhFkMtvEWjhAXBD20GTTrB+bNhklZ4zFXo6TyEbCZYxVdhqzRBfRbGK4OiK7gS3q9pq1/+dY
xh00Gy2DhLUGdQQjJpvedMdIwCHIoTQm9TkAui8v4DOlfcckwmu2BikDM0hMbWoy+CY+xFBNVv3E
2YINlckN08E2m9h09WDyiwMQ5Wmk+hiuCPrtdesdY/6tB6CjCOZj99KCl7sm4cxXWxhKAK5HATTW
YcWzDqPprjtxRuLFxh5K/ngS4eRBC6xWTE5F8pY06OYQx1jBuUS1km0d7fc3MJ7C7yD52Sq5xpIa
ADdre+61F8cvVYh0NerSNH1eOr1cfWPWbKY2dpDIJT5Z7Gz678WN7Bo2dKLuKUJ0YEzLER3XDAej
cKii6zDtjY9TJmJ9mmvoMwcF/IbmRCMya4sUSJb7WgT8HiHpJBEa3lZz5ISUVJu5S6miUPFyoejT
yIOBWWJFoLn84lglhj5pAtZh7hMsyDzvRz3itnkoz1PtGNNeilV1rqppMlGGjGZ5mfyxxKAgW9rX
fTg37W748Rt66fAiPQOabIu8v4Xpm0gZHpnt/bgIPm/aZwzecdNA+b1ZqPHhPZZDqh7g9jevkDA1
w5tmiuk0Yw8gJcZ/sUXHXZOZzDlmY2zvYq2rchc3mM+b2AjeVpWcAizNtlJl853lORwgC5XNxvln
lTaNGaAlYgScyGiHcuvQ2fxu1bl9RRqD+gadueNuQbEvxZljU/VP295v2gcgFCwVlFDhaqsmbA1h
xt8XpxBvXiMsLCQS+vO0SZgpXnmPrFOBA2JkY7XpHUxpPoI/LxK/L74WoAO2WZ/XB+Jg/15N2CPn
wzgYmXcXqCijBAhguq053T78+XV+31wtOFYe9RL0D14y8H9bDRlFpdCZaIRUTpBdhEWZz8O7Tn2L
qnsFgTP8y3L4S57l34uzdTn/ZfELkbOwvQLXBgGPxuPXK0on1yFcqe4iRxj+cxpa5TcEXV17TLPQ
XTnvPkflYoEQcokXq/4EjTj+/uc3/fs2ahEeiZIBuNXKXsKC++ufMPIUoZ1mILukMryf5ngke3oS
38K546H+82v92w3Ea7lc45UXA77hd9BV2ieV0zn+Ek0EPb+7bizJ4U4LvhAONeK2Lpi+/lQ8/Oev
68HMYDC2+g5/lDh/21WXcLaNqiSqxSSM5qGeORzRwPOv2B2Rmgh3/lomM3fWn1+VB/K3j9c2V+yb
DwpAUBGDRvz12rIXYR2KrZGSRBf3pqnUeXbMDsUfSPRmR4KN91X6+fTdlbX11YWcCxohC9SbSoXU
OwO95le7zjp7h4TEveQM9uZtE4fF1S8H8dSQnnkTTjQd0bUP2XPIjPitlIj1tnUcBJx+abqxAw4z
/UUpG1RxyTBgBg1WJQ1myDMhmi7erDGc34Q7YF7EjddmNyyaTH5AVbyPsIPaw2LZ0wnJRBU8TJbP
LjLLLpGf8AmWGs230+IUijzDL8XB/3Hs7dmvDVI3Yw7i5oBS76RpVfXfQhufYaTiYGnOaBEdnylX
NRhHdDAspqmDqyfqepSuTJDX43vYNXy9+tHzMQTlPsJsxsMPzjDzG5KikdWdqev4AykyFtPVZdRm
ecbQkAU7FegGUQ8xLBxFbeikkVOltc1+Fi4PCSgd1B6Bg4ZkaXilgrHfbTvAONzLxWF9walg3CvG
9h+RL65/XIK1DRT+8jXT1dr4kkhLlVtq3gjqGVrBM3s3zuXp4OZr5JeokNtY1fC9KIRbIRYZEvbj
OTABJRO9at4oN6OR7ObkNpH90TvHuqlmGo+kBrzIdLUtzGUfHif8IZ9UI8dnN2DD3waG5zZnoxbu
peqAq2+Q8QdyV4WBOnTZemtrRHJHpsiBt8F4ys40Z452NsE0Dt1FYQzchs3oXn4u1S5Nu44HIzby
m5+9msyRlXpt0nH9qMKArbpJJGXSz+9nQBOQDC3hBtyQ+RA4Nz6dxE+TW5MlFHgTcm3y3D2IG8p4
NRibPDqoX2jqOGa8fEatkl8qy6hLGpNGSzOb6pMErtDdjwCq9B6QX1xuzAV58i0BXxgculKrdoc4
o8SMMKoZjOHkOdbWRXeD1lq43Mw/VSlLN/MnV5VOmoNXBjSSgZjhj/NFk5pRxzOCVPfHh0v60IpS
8rqaRMl5mg5/fvL//bmHvgVjYLW3r5mk60bzt/WmQiYHZSNroySk+UEaIqFNVzIXl+r9xwv9R5b1
x7rkf79nHP+Sjfy/Zib/P5iEbHvibxf737zqn9/Kd/n2d+nojx/4KR0V4i/fDOBVkIWDJ5xjzf+R
jtr26kgXbO6swz77Dx/Jv6SjRvAXOk7gBz++AfCQyxFk7U8QkmwgRsWpCcgFNxREfNSo/4l4FKTO
SnH4nx3f9aAFw38W64HHYqLwO4KCuD8DPn+fE/YU63CblmUlz7A80IbbSlZrUF3gIqKwmDd+R/4w
vbQIFRnDjdJKRmOLsGf8yoFl1ocsYJKMtcM0Jwt1kwy+uVXvIHTpyqRM7wpoo1geGdXUzzKMA1Vs
8yScTpwwPeuzHeKVeCjZc7q9lVlUb4GczetC6EByCo0qH0h8XNLqNpGG6LZOiyGL+c34yQF0PO8X
o5+DPYU6cliUfDl6gc7OrG6IKg3Zbps0odld7IIBH4P/UZEVyhZrtFdCzIhlxpVvGOXObL0k2JEc
2HtHP/Wr/ECKJPYh0Saf68VmnM/E6VbqIX1cDGvAEmIqUg4CpoyNnD61qkAZGFYBf5jqP3aE0uxl
XL+iWVstAdVXLML51p6t8TJycSOifZijGX77RgpeEtHxWE5kSBVH2Y7dwZ3q7NY0+3tDOsyDbWJm
/RLksRWmaqWrOMdqGPuLIu9iK03xOmviJuOG0gwNqP9glybRWI75Xnm0uGLkgsdq8skcTcUL6arD
hWbOcIbRV31PJ1efacGKQ97RGGvCkUQwRY4rhh2ExcRvfnJL5FeNnom3RYPWwpVnriqGiHQlR9/r
wstt+kvAoKhfjCAT+dPkNXh7c5/1nT20MevuaqhlCV/HNMjVJcwVP8LimCFwZ4/1wwmUCURhx2em
Lojy2ZBrO9xnoPppwCcXikZ7PHZ52RZ3LrSeqjXjZBd4PQlglZcTJs00h+lwSJwX4FDHXShXW9t7
shtYB2rSj9h24Qtk5hDBZDZgrjgzx6ZuQeEASyDuWvasodUMgRx+wqmcwdgFHTGCHyQR0uQ/GWHP
gcgYthOilevisCUSfhG04mOadrTMcRcMr0MXB85RNFrG5wV/Y3arkraWZz7w3L8h3uQ9NVPTORki
RorkNiY6mVF0nxl29R9rr3J9SFfTmBzIlrWbY1wuzbEIqitCM+ZiaaO/La52Tzmq8OfcWVSUNbP1
UK2glH6ujhD4G1qVFT3uMjCwKJudTwgWwQYYlEY57/vE8ElFEFOlvtDSQcQo8hTKSzEhxxj9bMGE
4C9tNBbzinOeci88Bci4bQhgjAEixM3D+hwsN86QfBB2c9cilzlQKn0TisHfQMoyoSyteCF80K8/
KYZA9aUBKuBv6cDnZ2Oe4+o9aWmORX3hUAX6s1N4eKUqt70QSABeU/oFwagxg6vsy1DkOB/N3r8z
6poBcTcOLvOunuDujVMNhEAQEPQZhGYqt/Xsf5G1fUIY0tywQFk4uRbFZ5rCQcA+iYpTnSzXdF+c
qTxT+bfkkyBqeR/miljViIJEGjyXYvrKWtD4Ubf4RUCMHkY90ApwufdJOcmS1D17LHfGIgZSe0OJ
1WPCnbZNR5Le34diIGUrFpXBAX6IwdWGhM65ET1Uqlt2jDg8cmBOM1ymxjoR7Tkrk5d+oyvLuvLw
YtmZy/rW9/z+QK2THSqyM19np5tpm6Db2PiMB7amSL5i7Qo3vej7jWod80SKbYnYeFzQwxX3Rt2h
SRSNwtmNn2zui284vOZLzaK/t2F5X4JMiwsIBedMeWugYZAuCydQ2UhBIjFPcDvndt9Zi0N8Wavc
vR/23/IkD7cWY9bPLZNUZQzuXpb+fC7aut63KvQvFi2oeal537mrkQS7X8eJ6eSgma4tY9XuuDWc
l9HsONqizjt7Mu0QOA242YG1JyiUnCG/8TC5baE5qGNRmd9CWacfWG/jG0QHPzJ9kIskMwk+HVCX
g++V2PHKWke68ZbPmU7qvWH6y2fgTrLYZnGc3WRFVZwc18uvQedUZ86Z95Zrf5/QyGikcnFw9pCH
3SATxzk3kUlDa8v+kCPE/cTZYzyw0gYnsHfJGVld/CQIbt25LIMI0lIE/NasxntkUR7mhdEiWK6y
3bd8cMNXMWPPCm05Pgxtll1npz04QVzufasVx6mQ1TE3W+OmAdgQkVBFx3r0uIgDnjL+Et+7mQZ9
kcRz3vmjeqzi0nC3AtyJswMP+j1Ipw8uLtZT1pgDJXd8k87DFg0N16KuqeLtt8bqN5anHoyy9zC8
zkQYkQBld9UurrJrObWXJCDF1VfTnsMp0ZaUo/usaaCwCX3Mur7du7NOEMNNekOtvUc4DROFj23f
OfMHm2Q64BLelnSRfnWfnRyYsjuuv/OMGplfNTJnZTAZHlLpJ7cTVvo9uz6rBYqVM/I+jcDUIDsM
ywNROotNCZ6jVydn6dYCqIGRwd2UIYiHwp2/JOQcXoNxOTGQfezU7ESVgVCnSY4zEWiPvUTDz47u
jfMmAXUSi/57PdTXvGFYq2jQa/FZdR3CxJTAtSbK036KsinYTkv6krQj/VTzHjnQGewIm7QX7Gn+
Jbf43S2M9NmH1G9vwmw8p8ECgaRLLJTF9bM9useVjP/f7J3JbuRYmqVfpdB7BsjLecvBJpkk0zxs
CLncxXkmL4en748R2dnuXpVRyEUD3UAvEohMTw/KZCTvP5zzHRMDAmCENjtZdn6Vte5yBGHIYgin
xrIX9fqEiBnVWr2UO9NWL9bk8FnmnVtjhTcXi5O3694svSeQeJZWYDIkJAxuMTeifpLzXjLU+ySP
3EfMEaztZbq8FkobPzttlSqsn/tl3WkMyBGGy8zoEc7anb5z0bAkxzWVCvqiItHB7fVW8SH09bap
yKK18BUGOv5LUiQR4Q1YXDidsy75FFMMFnHQYFFea7kOTGAcGyAfZJshIV7yXYoWkZd1rqImicoX
Z3IQhWMyIRhxhUS3tnaZWnueoAYs9bbzXgYGhtlY3vbrmOBXMJrxJNx6fesqoaLYXNwi6BBv7YDk
KHdKxdvF6zUSVJESZ6W1h8I0f8hlcUrFm4RCIbkCR8FjTpx0TPJrql/HupD2i4yt1g21gWjmMJV9
fFHFMNyuvbAOQ5zqt2NnYshrY1yJ3rRg2fGSRmbHyTX4n43Cro89U7eLC+3ohqT4OZCEsoXrjGoW
ss3ozSNfOtw7F08lyVZ9VBjIOFIsnvGgXosElW5BsmwwGXJ8rqmm76Ylv+saodzmsbr6i869u1Lt
76VolitTmt31Yo73qTK/tcBC7xxKcH/LFaYEnMEMt05B7Exukhk9VOgPyoe4z7ihB+JonKx7Vq25
C5g5nYW6JntkO2XY14bK8MCOb6laVPK0qht26dNtzAPt17V6YBnLbz9af8SW8sFGPDklNkKlxE4P
S6cceyubPkxnS6XrczecsKse57pdgkhwcHoTQp9Hvlb5ViZjf1Zi93M21nYn2yY/sD1+aei5b2iB
9CPWa2QqVvWgqdyo9mIvSZg3fRcydqoJz2oG1MurAZqapzY5OybniS+xXh+KWeoXoK/rw2SuJBgm
uh4s8O/hcZsgs+b4KHXOEhOn0GPJeORFi5poP1k2kI9MawLZpEAissWE+qBwuLoD0hfks/XcvJYs
LX0kpe/6gGvJYgx/F0VKE2rlHH+6mXDPtbOqr2YyIAWoqf2stn5N11X1kW049+tcPahpVb4O6fhd
mdVjAdTCR4q0vKm93GVySg9FXBrfUCPXJ1Np4HWMWhdCNY6/NYNtf2NwMt4iWTGe3LzrkZ9Edkal
gsO0mnjEYpKeH0Z1La6UeU4zoBPu+AWcAS4FfBbcoCoqwsHmTINcs0c8br8vIh1vi3YiItxSJ8r4
tFXwchePyCToqzCEPahyOhbpKPa4yrXPQnWkD/ldeTOKuXrv83aTN4IwyrEV3Uq8v36P5e+2cPDe
kWwpUA8WXSA2bY4+a0iLkamiid0jpYE0mcZLmGFFP46GO/qNTVgh4OPIr+0VjZwKX3TF+LFvJfs9
1HKCBReh1hE2d01iGhnLO3dEFgzJwccgyDTIImD6kluIyxZjTE9InXK2VYn009gy9zyo98RQM8tU
TRhHTXSXLKoe1Ejqgzmra28inpjcc8cNarmGMlUQZNp5mI1Z85qCZUEpVj/qatlezUCh8DtNXm6x
zXPoNQ/64OS3taKbIUMx9EcE6XyYfcLz5oxvDhLxS6nF1hWObfEAlyY5Gxwdfk5gXEAIVxdigXyK
avcE+3U6ZHWi32eUSLtYUQlV1gguI3698eaiq5JNtJgSAxktj1JmiRHmo9aDmKgWY6cZNHwLB833
jLQpQsi19FJDUbinTae7jGy3v7Hy9hNDoiDTUG9Gz3SS+KpFW3au2IYQvdVjvXDHkrU8sqVpURre
IMZ6SeUirxST9eOotfdSV4U/TBq9T4y51FNK8ybHr3TtML0lIGzMOR+BkUcGubOwJ9xDu/T8NiZs
EKkY+h1iKfO+2uqfdIIUaYjmU2XgKvVW25CWOit6YvW8iMfzOCEdZZvbqju9658ziGKelcT0ocPE
yGxt6sOCxJ2DKJ1dHwvZjzauXkk/Fk8rMm5AxAbJlGD4v/F9mSdl+LNRTl97mv5Xbucj2mCwHqQh
7rLSsPaKlE3Lx7fKo9EQDl8yKOiCzIXCQTsIcrPo0Kb4OnIRz0wIenajWT8ZeYZvUY8dT7Wycwzx
Yo8B/Brt571AIuJn6AdvxsR5qlMZaGrtHhsXsffCjnxuAdBNec5vqnLv3MgE+jbKKCTc4IM5Scmp
Xwx7tJEGSPfkgKMPDWK7Av0r3mVpTJkHYay/lar7rODm8lctsbf40uIKMAMYGm11yOH7TIg4Za85
EELR2xZOBzG+RzYsMGLogVCU615Z3Ktm7JoHxcrSb0j/CePV8d8pTf7Qx8u5sOzmHGlEpsSGXT62
dv7I4Kh/7kd3uh05B4JllPp3+oMPpwHCrlWfBNbj0Jn77lwsEAM8ltbqoY6x0pDMaHoES/eBLlbn
ZDdNqAAxekkAre3RNFgfmWaZr/NkqHvAMedCAgPhJUPmrFh1ItUjvTtMwFkONOHveo3MYTSGV8uY
v3OLRDwWen3b9ELZz9GkntOqPttYkMJar7OdORTGlxEZ06PFUAdZnXT80ZXs05e484id6T2y0ufD
oOifsgTGjiIQiJVoVfRpmiyfZpkPvLeT7oIOajjSslkBBy8OpDHrvKYRpm/gWzoVTFGAXbGjd81i
2FnIq2CIqkpgYoblHMOZ1aD7eWoloxEWz4ZXVNN6JwyjODW5oANWv3BibuIgNd7VKs9D0GRK/9As
zPQj0XnO4oDlqdTuulJKzkoHge5ciyrsFBNsGwrDfa22XeAsklDd1VX3cbuyp3XO02K/UB5RlBtl
f9NAIT5CLjfOhaOT3USsMiQTomHfq5QG2G2Sr3nhLC8cG82QtKrzgNWGrF7XPtd8ON9pkDIn5nOR
RK034t7wmhILnTu6NoeuDhKQLfYHjsT5pm/r4mDWaIWJmH8dIabtIF/Y53TNSK2phfEDkJbiq6Vi
3BVjO/P06FGgxUN5XSe9Fei0v6dqSMVDWqn1rmd5xEhh6+vAWIKMcegJ2wZPC9whg76ad7xNnxHC
MbprMYUEdYd8AV5GeUDM1h7bEuW/BpwV4bj4YgLl0EJkDz0iXa+YzA0RISKwLtV8JxEzBUw3vwRb
liuU8tahFPZwQGWpUvi3cVi63cUSmc2kRaj+ZCFpFOTMnSbqpxvXQavvLX3Gxt9i3AEmBbinwUQT
se0AIlfq2DbmarxTrLzeFSXOVwxRLuPRoocR6lAdRZMbBau+EELez9In4OuJAxr4mLKsYRUNtmdE
DfA/q1L9LlHeOfEU1voTKnk7ro8x7hSkwiaxF+WxSVga4/UiFKImTjqK4JzrvB/o7QcnCxYUfqGT
O+khA6vsAQHW9nrbY59HTBYOEbuQ0uyf6nh+Xtg0I39OsZ4U3beitm4xlRLvvZrT8zC4/XZvwSKF
gbVnCH47r3ibcsv4gUQ994c6ycMJS+auUWz8n8WCFt+a2pOIhvQc6RYHa5XZl7zANYe4dd/H83Rc
Y/LR5QAUBCbdxyyjSD/Rsw+EWixJPHuy7ZN6n1tlLs9YcOaHNqlMc5eP+bheIhyV2H+ySK0CWwp8
AL2A43TLji07p8hCpW/BEF0w97R9xNzMlckzEhYsQFGUYBh0SRd6nQFi0UGrsz5jpSqd12ntifHE
H1W8kGXdPKaS+81rq0ZBXw5Isg26uKlHL0OHRYOH8Hnuwdj0GG4iFnX0lc60SES5Da+8Xi3oUogn
fGjUPtZ+KAPjujvbmibllHU1++EN74LFk8sP4g4lDg13hk98DTQ3GqFfIREWpxZ8EG0j7r/kqlmQ
lYam1uVbqLKmrScFTbEMJuI0upMx8SyxVLfK+Vxa6khqsRKJ2yGzly9pWWrB8Ettq2DuB6afKaPl
C5N/94CuZDlYVfxYrmO2Y3VLmVZeR6P9VGjR6vcFA7h4Krr7KjZPsE2/RQKJTF5oA+KVvPfU2f4u
B2195kaYnpjfZhh1Z4xYFmuKF61fUDtnjDpKxZ13/bwKIxR5iXutcpprF+dVXBGnvVZbWe60AwII
NssIhrvhTvRjxf3QzfYBFVwmfLxU1X3KACkLY1kV5UPVTc2VykDIz3vGln0Xly85rLrJK6dmvIbv
wFoi0Q5C0Vq/T3J2eQK5F0dn/TxL+YJl+rFEtPzROblxP6aKeY8yDYt+spxnQYlotVb1NhgZtcVg
PsxxQ1vASzLhpSTKfYut71IOSXPM//S/jIzMnwEJ2Ue9ccwdmezdq1iT5UuPqnZvC9bpnt5YJGTW
0WuRQTSMhzlhYR7DkzETyEtalH25bKQXfFj4u9gZoAK8duaugdAACOr7LCzBK2RtzOUD00UpDuB9
ChFSirfmQR+NJN5z07vZc4oFByznUM/9MU1KrQMQ2LSdfjWLDEICWtqIDGXibjbaN4sfWmSLYOag
QhsTVQgPs9BNeSGwDpd9vctru8xA39Qj8fSG2c3M1PKUU3UJF0yTM0tRXJhre4iTsuopi2J7ms5O
O32wCsI3iwWq3A2rm/jpGq0QINYXxM8XRtOneEHkjsXABlVadwd0MCOWhMw5VqyUaNnhEK3Top7Y
UaQGIBQswIZZTXurskBLxIyxTd52uFHz1R9j5xohb3bDvsObaFfe4q67LYCd+EAUSkisRrxjV2wd
AG0pOAKAxjUMJX2ZOVj2eLtjvrM0kFkRSrnea/pSXFXs7N/XMrFfYxnZ51Yz0lBb9ek9aZ3kNDMi
3ZJomcoCg2HKW5LoGo+uc3DaGes6RNhxNzVD1/D9pDDORsFp32ARVgAINZjd8QeVoZ1sGWiiUjXP
jPJ723Hf1zjSHlgMnEtNO05L0ow7E33X14rye691lOUqfkafErwKEbdFftEjmQRCSR4852dzK7Gm
Ft7qKIbXMKnaIVvWmccbS8oMn5HPy9q7iGpjhTEuAVXyzWr7H33NjLnoBuvc6FBVuZuAPVfUMFkj
6mvYd8M32Ti3w0TDlY3psKNChxitzvMJxHJTeHEp7pJav7HcTtl3w7J3ZHrT5v2hayz3SgP/iABJ
zdpbF8fUNRSmwp/wVvpd7mLSK+JG82tgAiHStNRTOKIfITLfsO3gUKSZvmuhqiDzEMW9bmTXFjHH
EoF3yjqvw1VastKs3lqlxtu72B8m1pPAMNgyJdiV7oEQWgemAMkdpka8CtIQe2sWTG8TfmjwYuEi
3Pxbs2bH3pUfVRNv5wUTStTRcF9nDun4rmzU+ZP3bfmCd3LiaWyhtqrLraHgSoztwSlJRUQ60+k5
UyRd1abD2HTmg24hzvLUqMyOYtL0g55hpSZhXjwylf0xWfFTaaqsv3juziaWhIMdT2uwOCsumNK9
sSI7vsQN36GXbrVCYZIxRMijc2znzfYO9jooCLbHYVNCqRpIU8Lm3QV4BNEeKu0UEgbJQ1zNjvJQ
OHX7IGV+n5YUsVFtyJ3DbtMDGKMFSiPWY1zg59HwmByr0X6pMgwY6uKQQTtN5XWpCJrAqNsXwui/
xd1AzzrGN/b2S+20zgYbDjVDLfUlAL68b0rltUMXfMB2TPmW1c8J/B4/d7SMLnn6mDJt9R2Fyj3Y
5CUoEnv2nHpVXscDrEvgBp+VjXuOqlh9rBzOAj2X15aZ0Gtp5XrU42jHB2QcTZbNNiq7wazO7Lha
QmuelHfbqLD58dLaoLNgDca1rII2T5JHCeqov8onKbubpadMQiID3fSqZNofvXedjMxwKOZ5vGqj
YvGk1AzOXdLHo2mKZ0Sh+pUKMA+RbUO12xqTdcLWI9InFh8JAROgpq0DFq96COgIk/ZbZKvWVRdZ
kcWkVfTNX8HS/5ZE41/qL35Radw2P6qHofvxY7j+aH7Xc/xfqNTQNvjVv2Z8of5Jxo/qV7HGn3/n
L7GGsP5ADIGadHtUhaMJlIl/cb6E+odr4h9x0c5gHlFN/uQfYg3T+gN4HwBaTTOIP+Fv/VOrYep/
bLmnKNb+TBzgX/dvBAuI34FbSDINA3GQRinGj7DhyX6W8BiRWfDiM5sAdG7jBg0y+dpTOYs/kD8N
eVCXcnkpmkQ+dvP8juElQrSElm8HUKvQQvJlWQOzjSuvAHOVTbj2xAh4MPQcGggZD1VIWrx0LwAC
l/5qnjWF11Nvzc8//covfwlLfhaYkir+i+DExpzCRyCWzNLRsZj4Cn79IA47ZxtMqQwsKCXuYY2J
aN87a2KsJ1QPOk9wXqTfiZt0r5jKtj9ShimQK9oJCwdJ0nHhdVgZOa+wfGGTwgrwNGAxu1iRUer+
Wo/gMlFcZsEwx8O9GoNx9jRCSNPjbC7OZjYtSRZQHKeID4ptze2hFwP0GhgrChX2FMfICWliX6MR
HAVLSVy0DkwjyrAumwTEHiL2OCBnuMYU8fAKVnpDBmND8dk4SSnDKbYZ66G/iyIfXKeFnQ3JCOb9
WbAaXwEfmGFFTjE7qkXmCZWvrrEFxuxi+5CpEZShZmwubN6Ii3KbnGVqb0un2fUx0gsv50s+zxwi
d5ZTbJwaW59kmGkpJyTcRAyhQ2lp/cFyYwUsAIO5M6byxTmxIwQoCbFlpfi2i+a7A3H01K4u0ruO
Iymn6+mOhSm7N3CLnQHsPtb5JSltyywi0VA7uLq7HtpujN9MpI0XmQz6uCtmweCrdBwJMtMeOcDG
ikZcKKtihQgecKA2ZTTDbgXYG2Nq1LJbilIduKtbrd+joWN2XyaT/oWdyO35EMX0SCyOVHyAYuJH
jGs7gUpP1sSwKNkN/OlM3NYzdMh2sjbQA/jnPJj4iUuqPQQsdgbJ3VSn9RH1kD7d24DFVhZw5aLv
5tbsb9UydQGPT6uNjUGXoLb1NjXPTg//yU+i2qkDpicEG8JaNJ+rWjif6RQtUGKUJEmBzZKEwxyF
+9PXOjQIhFUBrUBTqc0t316yxKFbdfPtCruHlqWimGFHJREnKgqSsP1cZEgfWSauX1ODYNZDD6Xh
GgS4gM0BYRgTcTAbgIvklHxMDaVliGDMfVusweLPwCKROCHxXoSx1kxxMGWm8SAGuReWalWA0xYh
AnueJsqLqEBpTCzIUu8w+LUK0tulOHL/LT2OydwEQrA5gmHe18hA1mh6cQyjmwBsOePFbbWe+YMc
hhcSCJx7TSdf41EXffaaFbVteSRMTe9GKwkSSBQF531TdaPwzaqykuPCRgSSUN00X0o7ap8jJnsA
Jkm1HMqmZpAKZav4qlhFXZd2Xj/SrtKpsbrmcXAhIRU8xFdq1E3fyiS2TmZpZOsexA9BZo7zNtiO
02M4XqJHYiX4spE/aN5UN8Nn0aiNeyQrF3Q3g0JUGvhpLZArahN1oW1X2rdlzKS2JyEFqOg4yuGQ
JDPEA7dpyslzXamnPqMIOxz6HJNOFiW17WtmBLduVCIMr7nUdEhIHRYEr+3bmZeUpthf/Vho2VHy
+w4c9sHpDoHXoOFTHcFxqF3HEkPh3V2xJhdRAz+j7eHhuTH1bGcU/Tdh5v2LWcVAcvRCjU40sm2+
L1Ubpciow+0NZBET4rZZVx8HJedhXqxpHINqjcGq4EREOQNTZwFzLGoW/IyxMyyZ8V2tQ7wJNa6X
U6NVWuWlODjqUKKBX3Amc9MEq9MNLzmvVtfPRQq7KonGmfGlmdhWiMBsoppBhRaCSnFPjIUmvGdW
lL+ky8RGypoLqXvz3G79+1jE94mLO4SRNz25r/VOVeExXhjBM6uOWGW1LjqZOY1g5NS6TuHXWTMs
ZqweqXaht6EVS0pGlB7ofHB7Vt5ka1CN0rB3m4s33bmgEG4AQkDeUTpjG07Ca8D/5+YbE7srpg8h
uuTR0XuDvMMit76L0TXmEN6ElGdgyVP5HfHJ6ic84+SFrNEguJhubA2OcJmg4Hfbuj6rRDfIYOMq
nhgtBpOjzh+5k2vX6Tw0o8+L2fgkQ3STCDqIpBYabAjEuNfgIbuDeHDhklxNbbE8Jcu2OIdTWN3V
wFNu7QS/jCDX+6tzavFtktXc7fJcJzqEpzcf/KjvWZD1bs5GPyEJgPd7BOUshEVpMmyakvgWRA9H
RT0hAkH2jvMmh/+vnZ1m6D8oM3M7BCvLTsPRaez8rkHI56eDPTylhp253oy1n5tdUkAfIkVhRwif
A8kHc+XhvU1UNsxLl9UZPXiezmE0mflnYprmHFTSgTvYQjnKAgLJjMc0Wvh/F+UgndMwLgzzDZ6P
i6WXM0TCmMmn105wn31FDIygqGgkay9usYBpQD/40B5ogCWS1fwsUENfpm4YHudSTYagGqbosnQt
LUGuJ4XA31N1/0gl///l8f/QtlS+f10enz7Kj/TzFyXzn3/jr+KYSugP3AdYqF2st4bFMuZ/VceK
7fzxp34YS8mfENwt5/kf5TFyZVNAz/2z2sPV/lN5rEHI1cnzc2yLcGiHOvnfqY9xHf9SV3K34VDV
6BCRuJPch+Tk17pSDPmw5UNlu1VTW+lZ+Dg/nNTQOeMM2nuvqStOaIgF2n2NDHH0tL6CkLPmRNBA
W1paRLyqnHWf7CtOMZXHCBYhipbrCoTIeVBNvQxK2sc1nHUUv+R5KgekZfC0AF8uT5XrslSLGno2
f+ll/sJyP64YxwJPipLyfiG7HNnaYFvsOGMHDPVkFjMly8pCyC+ieak8lvdpHK5YweDWx6b+XLKP
1INKN/QzruL6tS0a1wNKgVsetXl0yy4fnCTiaINT3BrdbE91o116VAxksPDQPVuOQmY772EknW0O
tdQvaYMViqHFJgFHcW7AJ+UoW4S2ceHBQ4BoLecnjXHXARRnsZkftPzIf2VKxRtQe4FbI77ZccpO
hs4n/RiF1U1eK/JYwwYLHyMcRmBtTMBG9XkZFeMFslaZHrYEi2922pJZME0mPBC7UphQwTQxWEZm
RIZR8SiPnLEjNUqNicPFQTUdMR9qEZu7hC+nxz772ti9gso7YZiGekbtsasSEIs8molVTFyKpry7
M4e7F4HTMHbE1zhhp3f2R60gWfBKhTQ2UerJZxRxf3q11US3YoIWC8tDoIBKVnd4R5qnU61boJ+8
xjaM9SynPHsF+4sYwpKODFItR6Wc1AMvQnRV6XsH7yvfFua94eOw1H/IdpxTHyshe3AAU9muJ5Xk
VYoIFJaFbZDYHwwh3iYnrnbGkJecgArmWh8gPVzziJPuzupJAt4nQzKBKDAmRHiAY+b/Lqr9V9fd
9vSAKOY/Jk8qzmf3t64sq3tL5d+b7qBroZXiS/R4sMUOxt5/Z+D/1WPIpXg8VdsmFB5+If3xb7mS
vOGLuNPsbNeY7UWxV7buNpJWx+wAJCbuNidO5bnhHy8s3qa/2NX/J97v8kc3jN2P/2D60f/HDnn+
B2DZ6v+FQYhgCvF3b/rmo/rZsQK/+5+wc6YW3Am6/c/hB3/4xxaRqeIPwTm0TUX+8XI3TF7uDCep
smFAACPglfsPnwoTE84KDPwq4FJdhQD677zc9e0iP7lUEIfppCYzgMHFREQjFsZfX+4VL9SRXrm6
cG+JK4d0EQ9AN8VOqhKaNzMbtGfIcuMwPTnudINsM1r23ZsBbrgwrWM61QQafRBU6qn2+KNBt+e5
CaeBdcqpImE9rTezjvBp4C+md66IDmzQsSdu2rB1VsqAMT9BLarJCD2lZ4xKxFW2mX2w+VHIbVBS
un6wHiAFNJpdxKo9jnUCyxIAy34Up8XruiTUrpn4Hi9L6UdOR7kZ3/Yxwt6s/hzYme7KRWEYr9sx
EOwHoba9PyaEPg2dqwfuJF7QjH4aojQObm4nN0qRFKj7ZPGCSbu81qFBoNQd9vkluxB2ehjcmJiY
c2wgECA9z12vZB7fK8Xq7O2J5UfVaUVAeLsSrnH82qrainR6drzy063xRUwnvWAldVwMl7Z/l7Hm
W10kCcbnmFcNFNRtd95PM6chCzHaPTbMYRwfJ9ApgWIjmZmwTc6TFdS0nJb4zFyfXoBsDr1iTs6y
NZ3RxbR9rR0qrUBXStTWF5v97jZeRycg/cN4VTrloySFxKc7ROzcqyRoxWu2d/Xye0bIlMdIRIRD
pyOwMYCyi816BN2mA0TUQOxb6085ouxdATKEG6b71C9tsWn48FIY5hQ0UK4Yo6npdTn1E3kUUKpd
rSMfT/btI3vt7BZsiL1fZ4PNuCKTcyq7LS8uf91GUqz5CuT+TBuIBoEHznvbRz0A8zmSBYIVl+DJ
QStvWNKJq7Fp3wu50LsuVRZo7bCc9YkGs4zqb8wpNX9c7LeqiAnDocX1zdYVYaYTVWEPY7IThfnA
l5f6VR/Hp2EjjNutxQrAte8WIKh+0RRR2Bq1imZyqR/gqsd7CI5PJsE6O6Mk8AUngkaxXRmBQ7F9
Wqc0uqhD5MBoXoyrypjiN307mIdqnYMWL8JAKpW7MqUfOeWt2A4Xud3k+GzgilYWqeUI+nWmG+EY
L/WJsYh9BJCHaVj2lq+0jLt6CLv+OC3GGe+t40UzqXOJALeekhbl4b4EtKEwFVJiW4Zp1qIc6rpW
fkFnltclOxUU2KstwpxI3lDriWB07F2q7XZymiSorjUKhJiT2w3HHxIztvlRmePleIr9fK0Bc7N5
3fWKzfOqGb2Hv6Ty2TcmiIulfigiMmwGY8k91ubta5EwiYMhhadCHbBNsEi60vq5C63MMbd53QiS
laMY4SzcOn4PqldZaxEiYCIpfaNqOVSEx0SI3kcVNqMQxqSEF0E/zi78VkWyu1r0MoLfwdQnl1kc
2LF8qiBU+YzEni0FScGgucsJy3/qdbP1AgIShWXNcDC10y/biPtgYDtP+cjHwfZ2i34Q3ym7kdDt
SuMmsXmSjQq9QcxyD7o9i1oc/3iyyfDcL0x8A9nV7XVRF/qxQ9sMUQRcbarNJZPgSAsBOI30/QUQ
whq2DhssqMZxvIZLOeXe2PL8Vjkl9hKzb7HK9GNSTNeD21ufYj6ulyvdsnPUriLfBuRsOa5v1B7Y
wwgOC1S5JoEyd4BDNsUgE3n2QU1vH1jXWWzEReL9dLb9FxPnrXL53wbHv44Ol5GzsDi9APn+RrBR
CH5s8VdVFzASVyXJFCZPgto4aIfKpy1xwK+16Pj31/yTPPHLRalydK7pYvzVhf77RfOpydWWIfrF
oGte2433sskcvg8Tvxn892X/oG7pSHc6z5NO5O7fX/8/HZfsKJyts2KRoaJ8+q0XWmCKcVPYaKbz
7B2Q42urI5ScB/3f8xWDnMLAylLEgBTBP1u//W4jrYrq1m7diyRoa3E/1eSvQJp/yaP4Lz7Izxf4
3Z26lG4tWsEFev06628y4y4raWH/Wfv8F/fHVjr88lXRywo6x62lBTfxe5IJYQqWMoBevoyT7SeS
rEhAuMadanw1yeffX+o/f5qN6GEajgYgyvxP5KqM72slLy67c9xhJ1H6ueny1k3Ot7+/zObm/vUT
EUliYRPmzU6VbW6d8k9ubyxaaUp3k96J4V5fn8nI8rTxM2GM9vfX+f3jGIB8DNO1gTZRxltbEfnz
dRZT6bUFjfTFpkkUxYeSPsDd//traL/6k22wHPA5WLrZ2OL4frTth/jpwzCbjCF6GfGlyvBtjkyi
1EvmQr4+V6o8lfZI45D5WfTf7al+HSds1+V0xjDPxQmqFX8+4T9dN3WAwLOfzS4zbkxvkLK+Zluv
8Ua2G1+oEebjhWlbL2s1nHDX+9JS9Xcx8pwNSv0q1IkQY2nWPssL845YFnlcVOvHHBNLmdYA9W13
sPcVlJlQw+PAbpsXcQ/jksK2nYj8SikzVot0mCYHaIMMg25faoMnjX5FbBoRLi7M6ebvf92/3zpb
vhEpYrYgwpyaX//tgUYDUrqmxo+I9TjRv5Txa5jxuDIU/fvrcENud8fPd6lhY19XQbwAeQH3Zf32
joJpmKmx0tq3dg6KragqzSfGKz0MIpsPGDOQRHIsv4qsT/yBZ3dPXLVG7mniRlvCJ7RCDbgslXEs
WxnS7jMikEQ6AM/4NHvdurhEG5ySAuffjmHQm6pmqT/OGjGt4JWMY1fL6GxTbtIdTOJGTbPZ78fN
Nw6zNYh707nCo7opFsceRym6iyms0P3dyHooHxM3bfbLNJPjkejx19zSo69VgytsgzuEnSmp0mFv
7LpphFY+6XkQK90TUQ3MO/uyx1xFRi+LTWxP0ykHArHD8QWChZVaYDnNWzMT9SUbQZAgczd/FrN7
k6okLpCFBAR0tpB0Iv4kchkkyouesE1Ex97umY8l1/02UoFkXN86yDru7RxwZ4Vi4n1D7BKQiiP6
TGZj+wRxsr1OjNI6sSLrQoIaSXfDdrJLMS99S/lWTw4mfna1Mt+b6IO/k+Exkb9oq1jqJzUk4RMS
lqPFoW5t8bgONYXCym3XOctnmeYAwiv5Zie1ERj5OEB7FpZfLEm779LR8USc3KuieYWQDNO7ny00
RNCeSZOar2KQLcwCJG4noc9yV7cFv6nIaK7hbFThYEmy7TGr+ZRXQLPKxL2uWYzdMD2odsAeifgo
EaLG3dIe2hhW8JjaAyXm5n2IYcDX7F5DrdHha0PowNZG3jIwWdW+bo0cx1shaAWcwrnTbJa42/Y2
O5Ci/qwNKplBMGF3vQ4vSCgq29/WGY5aiWyYvaVx1jpk6YhcibsqzPXE6eLuTaI8dpYsWH/NqkN5
7SrZTukbx/iRjeY11SEuP1RtzCLz+h6rsMEtMxo/bGpOI0ycbvzRo6iunP9J2ZnuOG6sW/aJCJAR
HP+K1JxSjpWVVX+InIrzzOD09L3og0a78p6uwjVgwzBsK1OiIr5h77Xz8Di57XhC7WneLGFH3MHg
LQ+V9JqzKsrxV6TcNzBrLevE1t51HoeNjOtpxxut3fbQUO4zJvi+G9nxwSgJvXCrSd669mTwmTry
lg7JPqZOJ3dxRWh4Stw6E8uGOSQZUL5XRM8IXIfdzBTMr9Angux0il+A3IDPYtj2C5Yw2xgK+Coj
cI+L0eanTI9NPyrm+lhWqF7GdN1Bw1rZdak5rDq+/GEiMzcB3tPJ+3YYiHVR7uIbmlUg1h1Cnz6i
Zudh9TvGzZBUMtZmHWY5n4yw19Y0ym0p+4Ravu4OSp9b/rm2Gq/TYk+zHn06A6IwWZHGZbmon5xM
IZNMmlfciO62tPT7yl5KjPJRfwT5Wl21CY0f4uMBH8xsHTLm4kcKyfmmXQwKVXIijgayWP5l1opG
1S8B5OpkY88K14a5zDljW/xn3F3j2WscDNEG+lmD/fSmImGQLSUtSE1MKbslgxZvTk5NZ2I1COcT
qRkl5CT7G03PleqEqKwwqW5sbtubTNZ0m2DjdxGfIDyDzk/LJ3e0Aq+wt9EEjVk1Y7IdZPbB3fnY
S7vHbedV5k8R4Q50uuHbaM+sj8vQOJoxkRFx56a3SxKHh6TAVYMmtztZmaNtbWQPx5bRC0nDSAdy
huQXNZMUko+yCkbiC3X0dxFtSA/yHmbQ+wx0ORjD3r2jiaPPZLUY1BL8eNLZ8sI6OD1KoO7wxVR6
ULmGoTAn+UAPCdB0S1QhuW15MTtB/Aco3KyHaSUYF7MiC1e3j23PSWb0mv6q2VZ3Xtyp29Yr4qiN
UdhHMnT8NJ75ng5efKzsptjmeVHvRIEbHHNYSZ5oVt0ZI511kRCeWSIRvQyDtezipvlY0trD2atp
JDLrNAmJl20qA++WQo6rLO/nnOs/xnKpfDupMerlCfPSAe9oOZXvYtCVj3p58UccYytzKXub5qI7
TGVR3RvNOHyyE0bugQYXpbKthqehbtIzx2Jz7IlBuDq1Ud9GFXMVBs3JfvaSB0M5ZEUu+eSHs/Zo
jcZwKKPI2VXKSo60fDoDcaYvCjzbPl7UtNXKdeMs5/S6tJAMRlJKySfTvB/JXOJFS6OCYKS5JjRk
in4YU+9s7Yq8+lCo9G60NXeb1Kh+Vx77ZrEidZ1HGEVTbcJUb0SsEewFRYixvfM01nbk51XYsV9f
r8GQ8863XIbXuVb0L8acWXieXW3kuOd+gIs7vUubd4zITsS1QJUfvSol1tTK54SOPtRPBJvo1z6/
A55JFnYxOuN7Vzj6U7bQtrVpY+6Z2zw0eoWnRKCkNxANIeYcP8sK7eVIhtSpXV0mE0Omi6kGopWo
aIg3cBiipfFn7aU84kQ4I6AlwEmLSxHAlMdmb2nJ3eTItyrpog8xwLWRXdjduggR31K2o6T42FpC
GOdUX50Uax9zinxfQH84zrEwfHgG6Xlydd46eNY+UdvvakKPRIiNIa1g9YPcE0uKzAiMV7TPhjkR
G27yJtB7lewLbGR3M1pTdjlApHe41ftrRamwdUqc2vg1WN54rbPPOxxOMDnfacfhUE6NOKXsV8a2
Mi5VFb0htpcB8BkGUjMDqRLZQosLyCs7bshQVo8maBOkvzl3eFnjZrBCu78vHZTsbW/pVyPp87Or
R/FWd1FLbbql8Da6qWoD9kyPsDF2oqCbHO2O8BM024NOOB0pMZsIOfW1K7nXXeguJIghB+4UaDEp
Q6TL1ZC8jJS4x2KdxlRtzP/aEj91mAJn3Sa0vmFquIWVYwD/mVcVZTwGzUAAGmq1X6kZtq+xZXyO
658jilUenP4Udz320hZBzQUZ82tqM9VF5sb62RX5AVNL/sl8Gnc+oeYbQ+rvuLpfq1Fqr2y6xU6Z
riJdSRdPsx3iEQOLwNmnLe01JfI3KMNhDIj8jg4oQFOGky52Oi/G9pPgwEncWQO5Iapth5YAr2pJ
udEN853K9deoqtJxBbS9GXL5RIquHWtlIHIyiUPxyWVPzlNeIrFHXIaLaHiThFpuBn3k8IA7TzPV
K65Msgevdh4R3zVz+c5iYEuuoZrZe4N9i6njKhkF97qJbuS5jV7cyNsmhosRF7M3Zg5zugVwYweY
RX6x2vlsNa1nQNNFGwQOxDyJmLxQLNk7lppYGxVgsrkaVdBlOukWttMREdkOvun15FI4qXYh5YQH
f27KA3Vxdqk4ea5MxMvNNDNSQWKdr6EZIWqh2W5+MBbUKa0so92rNiKqC61HQEMQBRhzwNB4IjpK
iWfOyvSfJYvGA8qBzCcYrTlJMAN7rS68U9PbOjdnxNuGP5nkIihP+WQtexMyFK5ZwjuT3H6XgPqw
bZZI9VJln0EUWXvDauJvmsd+tJYrEqbP1BENGYM5ZtnkTOCSjzXn2npEPVXloj1H+WxuFZPY54SQ
cb6qrCSQ25mMv9ISVoRid8bEccbrUaNlj9BF++S7uQ+zyyROSG265DlCF4hI7yX69JtRLeaFjKZX
26D8Qke9eg0XigT0fdUhcXN8jc5YBUtt1kGvsCTjDrMOGJD7txkl+RXBYAPMox59UdTGA3SNdGNw
9nPpxsd0qu554sxA7zz3NnWH7C7vqGPtqfo2xS2PTdeKDdTA9li28jvsHnPLInratmH5Ae6m39oe
CR8x44K9C/sZmm4XK4Sk5ox53Ga8bKIl1Otk2MZo345GReoo0VqNeO5M8CCoYullGNO2fsdC5hwL
oFR8z1S3y+QA9AAS0p2dD+NliKzowkE3H4aGpXlope1uVYwxc2VobtSJ4vnFjc6pH/YXHCcwIrEC
HAniQPOCm7TE99Z7zUPXSeudmM50W9Qm7N2yVk/FrJvcms2wR9DqPlU8K1vXQCPlmxYm6NIV1rHq
dNPXaJlOZHpY+67ja9gYZn8ydPejFJG9bUp2NhVUaa6YmDSJQUY7qgSEmpOlbULTlT4iAg8xvjiE
C2m0SVKZwF8qPEoIA3xhq+0wd9dc9P4c4ky3GmwH+JnfMsYImxRIEyFi0SccreXidTz72KG8I7FU
8XWerAzDFXhcp6WWhH2jIXsianTKROSLuiPjaMHLvWF+vzxOSdLcEjLIoHqBUIgZ29QPqvGid0kG
y06Crt4TT8RKpg4hJ8zG8JaUcrnYGMhwVunq0JA/cufKeH5OiRtEADrMgamtfs5obi5aqFnHFkTN
uZ4H7yW3m/SbBuws4QjEjYDGj0AUmq89mzN2+J58AHhYRexUiPpbQit7kEZ9aCnRa8YlFjOADW1Y
hc9Dj+F7yuI51RtKvK4MXwam2TvOz3JvAWIMyi6UYCoTBiyoyfBpK0IlUfftan15pB2z2VnNFlAb
solY0HgxFk+WDUuCQaDsSnurZNShuVzNosZMHppBv0w65HvUeI8saLTNhNcXk2VmH3KZWpfBadIH
m2fpaIdNtDc77i8K1fTKiny6NgviAfSOP5KO2X9JdUlKvZj3nt2in16YBwxGjHx3ZFlDY11sCNGy
TyinuiBBxwYs3ZGXtjd+YTkosOfUOJK0xQ0g5xW7ljMzoFm/h1I1HmOXnMc8H9sz3rhsN3QGi8t4
EDfocEHjQBG/gm5t70uRy5NRlmDcbIUNrbKNgJicEucMnx/QbsgqcTIsbCUUmk/kJKC+Ku9HHSef
GnzKDXGn1oH4MrI0Ne9nXzQ43gzzu83mER9/aWyQoHZnIeF6Rsp7pt1iRTdQSQ197G1FB+rZWzDy
Y7Sr/CWUmPWWVcttDtYxFcg5TKE4JFw8kwY+LGKqEjja4JRZdhp6EMc228XlSUsEdZnFXQ3FdLyk
3sAEDG3OaSgs+5uZjAP5d9LaJyQIEItRjYdQwYxNsw7tLFG2xCmC6HCJS/s29YUIyO6J/BH7G1vD
DICdZ94Uaf42hxYGmAxFtVzC6bZvMGTo2fipHOVdCW9sgtSCcIcIcjpGBYrLuOWwj7W0PFfS8bD/
IoON+D77qGVqEPQp/VRsuqdBOebLOEuH3Blh/RCeco8z6Y8PvHERb/mUvTcTGaB2Vvw0QWRwXskr
3xMSsXOR7XRN77eitywSk2W9UZUtyRylP43ryvRVKUiyrLp+FW8n24a9Hn0p/F0Sm0I/GlTO2ocj
Row00RMx8T4gs86fkIts7KH/DKuWMVGtbNSuPA+mC9MQH786h6OKDp5RAh1EhH6qojHbuQm0dUbD
WmV0R/yfAtORBbnBPLLms24xKBVPmrvYft3Xz/ivwq2J5wlA+GKzQk/SXSOw3ykjZzprVePW0Trz
WKfGC0ZDJgaUcDtPh3221BmBOUVsE4ONqKM2TRKrJ/GStcg+9LTo2BjJcc8IWOwYnmpsoCsx7RmH
eWDkSyLfFrrl46ijiJxDrdyTOQYao2f9OyBZ8Q381BuGDNlaqDZbuQDOgKluXZOu5wAHn894sKTy
F5F2dCr1S3YrLKQFZ9HmTrftjAUSv1sAih3M7AGjI06Epiv3MWCgozbO3b6rxvJQ4FE+2M3g7gaT
0KbCG/oLv0K5bYgaupjxaNxM4dS/pqnxg2VfD+W2T7cWeU4BxgGoV0B8/CZ2zH3a5LTuYTQfmGLR
vSdEZ/MYQ1Du4vqpitLqFtnrL4y80DebTPk2sKxNP7KShk8EMowfwC8yQaHCCHU7jFV7FTVyNKws
3V3Sdtl5NNWbwx8cb0xQCKLObuljZpbjLrJZjGUURNpsHhsIFbtSG70DPJ7qHPWMncceMUQc8nbn
HTArRxTOixfp4rXHn77FZALZqcN/1zXSOdQwTfZpXDsc2CRO3oRRGPn1hD614WDemPXwDSeX8Msm
JUi07cUh6ubi6PAu3TIp53uAJWuPSt64r3uXZffS6RSYYQLEB4Uy3EDAe6HydsSqdBuSI/htGpP4
L7i8BzvKhx12xh+NKfp9yVzsrsGfgTu1Qe4veHYnFui3mFqHfRWCq4mM9aqit9s5SWts2Yh6dLs2
gIbGfhmQaB8EK3TMBLxMUc7xfWSShSNZMV9YkndBKMfmuOC0Zds75DsXkfoeeyCykDrJjjgumUIQ
XhCoWZgsYRP7EAGH31SFAiuEI8QnTtnYYddedpic248Rw/Aj+XhlYPOgbtiqcZEm6xCZdhEwEvgu
aE5tPO5jDRh6Q8Jp13F9qAKNcLeCmmUubrIhJ0fIMRgCQA+imouQW+MXJK1UGS+EMWJNTkMXcwtQ
62TEQMBoBfk2FHTS43D22axsAUeJ6eQgHdyHtELb2qnqG+H2iPhzs9xXXZNtLNOuLkuujwFiRvyf
uB7uYhQLhzHiXl+08nOJMlJQs1HtqpKBHRSw+USUNjPdHsG3Q1byng8yPADRole0OvxMi6W9EFDq
BoWjUZRKezqhUahOSaeJJ8z9q109QsfgxvpuLLo3huc6E5hFw/8y0iIUNQRV4masnctsDIl+ZuwV
5BZQNhAPWpHDqUwAZIHPD2b6qe08paRQ66ZzjAjCehhnXDYGLmGwOOB/qKBwDdWzX7je7NNG9sz4
aN/Bz7nfi0VMeF+1J9thPNg5IZaTaNS5H5AHROjjqTM6BlNL824Cm9iw6nMAZzUGQLWlvVtn/L7X
uVzTwsHWGfcF4yed/ZYEBe8nKosOOKbzoDEb7TsAUBspNLPJJMspGWjuN3LSzV3LrO4hze708pyl
pvbmFmRZa2bnbdsk4701avvKIBODi8GHa0ptvuDdzHba4JJw5SnnOBWOesIiiboo0dV5SnRz38mo
34UThvysbVp+83xdPpABIV3ikz0pQJ+RwLoPbZWcybrSggHTzSY17fYlyZCRtLnRPqqmdAsaYheu
S56pC4mKWiBQtUOyqMQza5hhk+DS4eyqmoj1Qgl8RRbJNiwQEXgA6fs8v5u07ns7rFuAcWn8LK4G
PmHsTCT9NUGJsekjq73hFj9RcyugC5ydQox4yZLnFCH/eRVRbqq8hPrKNBq7LyRNJ3AY4m5LQalj
qqj6ZpqlABejo+jtRy9Ci6khrXAZu/VWpV/LyXudMZzvm3Q0GEzllIV6C1B1mt0z/qGFlDOn2aci
HXb4vghglZm+6TSweCTXZTdTKt5jmwhE5h1kXs24cZG5LDkIC/xZ9S1xvNEPlVU4cS2qLMzTEs82
ZHe+OOEdEX4TnXJu3ONAqMltdZiXMUQgcDomecM1J+vcJ/Z4RfnQ7dqqW77D7lpuex3HEE2i66Iw
qr83Q4nSwmjrJ5OMKBiL72Ft2OwruGykleSvQHHF0Qjj8dam4MIxRFh9GC+gbLrE+OmCdP5Fm/jD
ysLxyv5NR167pM+pXSmExMxaTwiayZoUTvzQMIvba6P+ZBp40xpJj1A77s7wOnnlwXuWeB7GwBhV
8aSruiZuoc73WJ2Wgtp0KfZ5w4oSjmteu9ulrjHLKJ6VIq0Ya7eOdUuX+cGBqG5DmRh+OfUP7BDj
Q85NwHCXsgHajglFlPGYLTFCz1ZqB17fagRzmyk9cQHjZbEzCBziQx+T/Ex7yXanCYfbVsc1YjQE
78Xg+YneMWEeN+MbplF7G1tFvFfSGEhmzQ3tZmb5ABi2noKOJ+UuHRkjDJ010EuvZpeVWqWlrbwp
9Hl4RQpN7q0ZWW+OHQIzcGCdgpi0tW2Nw+1EwhIDjlxD3aYxs+4YjLZ+EXPu45yHElSMuNI8kT8I
KCmPCXGU32zT6i8yA+1EVQF2iiTDHz2LYuEk2/ynZhB0o6X9cIz1RhZQ+kCRJHiYuJ0S9dYbuXlk
xjzeQX7jsXRH6Z04kfClOG383Uuy+iQX1Z9H7ke/SZcqSGNXuxCZcDd1Bkgce0lwyKXelmYMxTS2
vHRjVeXsQxuV53qAOVsDl/VrqefU/5mzJ5aIMMBIzFPg5eP8TRm4tFmcMaBtHQgZqD8RILq9sQeU
iChbyT5Yqtb9xBAJXakK1zuankusfymTSttDhOX3lezN6qz+GUoS1A2RAiPPlhMbwpfJW56Bln3A
B2JUDaCLiKypySG0MB2pvrnKe6yqSe/3PKr5XtMQF45T302+zrjgucEA8JE2Yk6CPhLuTZjFkvKB
+RW2noJLP4tuuryS93O+FOy3Gofo6c08qksCt3mv14t24WdaNg3xQvleFA2uK8eN9zJD8dhhs6Mn
4nlh4Y/NkqiIbJr3PR/R3g6j4UecyvSG0JzmCjcw3+HWajZJYecAkoBXMOVY6m1mDzgMXLaQAcbB
gp0dkK2K3AufgbPpM49rfBFV7S5hhbwbjJI9Ykw+lRn28dbFyXgOEQqd9DiCHhYyQVHKbeho8IcR
ksbaZXU5FuxD7s0lHg51M9PIYId/oCFDt9aABJg8ezxYBlW0GQoP3jjWrIKQ2B1+5IXVPGeAypc6
wDfPbm6ulgNBISH6Q0HVH2F8GCI3850Mqb3KQjvAYLbs8Ffgb/sIi/tU+wFIcuYmj5m9ydUHCoPp
V6J5S71yuiGIp0JnZ7/WaxJK8oZP49VsWv2DITe5IwP3+uPQgmRXCsgbnLJ+F2f9SOdQ6JtJj9tL
H+YsoOZRBJqLDN/pHOvsTM7km3YvqP+Ykk9d8kGvLYJxSRGurUUa7BQw1RGjC8mOBkEZWye9n19d
I6bNRqFP1cEJn7h4lRD+9Wp+Gw1BaF2r45kcokfuPfM5XLXAzF+z77zrxrvXrKD4dqVFZDKhX0vh
J0GQ2nC0v4Noy+4kW6ZtMeU24AAjf5iVZ71kxEw9Q5bom2CYmMF6US7AeHX1pqiHDoIcI2Qns1+s
riIRuaR79uyIrFQxiPNSatkG52fK6gbILqFWNJFO71Clp3Wi+zoLnVdtJlx6l1Yaadu9Dm5+yqaf
Y8gXfLOkVX/0OnsoKFUzvH8UIVcFsIbNN1WRWPPtDbvdCXfEohcCqnDw7x2I541OqGNNYo0d8TLn
hoXFMjYpVjxnvFVNDeDYnuOzHUn9p5abVExQF6qdVYI35JmTwUSC35Fwee3JoX3CgFu451lZKA5c
uCVey5OckvQVzLaJjDXUgYzpbLNVPKanQq8Fi0fUswvrWh8UHIZCUxpbDQzDnp9m2hOL4O5sPdS/
t2XDeFwPzRMY2BouhmE+kWdAtZ+qnsV4hC997N9w8CkE5SU+arynOIUU+QB1V+5Soy8QyCbxSVtM
Po9UUDQ5bK4rgrlbqw+ces6fNPxBH2wG3bc4NAmxDqfhV10ncHVqNe5JAcseU1yFB8xNyduUEVkA
TG/YM3AbaSKLnkSeOnty2JQCBwZUStGJFhjrrSEydKb6LYQq7gEdHikktWS+Zx7OqlbvcF2qkLyx
f5JuGeaiX1dOQZU4u3vLqpudp6S+dZl9qK2hyfnMaHAJhthhaUfE9c6S+VUCcLqdtNpCqy4/CqfU
qRSZX4+y7M9yAWeyrHneHrUB4hvNeseHxHizdnTGgtbbnGk6eJtxAa9X6J8xdf8GPGXkS1E58LIq
3MuARwb87YllbwYM/HSroPOQWjH8qaIwfYx5cB6yfEw/mMwpODj1ktyxVERpy9dlPyh8tzoYywCs
PQnwniEgoMiWWAqWeozhF/2Y54zJjSr3Vt9Td487TBQbV4k70hVYUNb27UDZc2/RuDUocPJhHyq+
qotAKEIRrG+FLptjleXt1mhBSlnnKMEmkOF3pKIo6jmwpd5tCZaGW1w7pJNtSAgp4RcKTuwmLk5S
hdWH6TBGn2ZNnm08qT/igazuOcpBDeVr9UaRAnOb/7Z1Ih2miuOdeqM3g4FVU2y32qrPnsGUtRwn
JHEzFIxiv1ThZxLxVTcrKW7ZTYgfuJQ8K2jhLRKOwACFPQfSgdxKyMW23XF+xiXaHYRBHhadYRLu
i1gysm8N7ZolwAIp9tqt1ncWGyyk8lVl8V6EkhwQq+3zX2BQwpcQ1sB9mib2s5eRqE6Mg8bcsWbz
ALJ1lKnZ+ZSe3d/EZf9TM4iWlxRHvrEmi4uvsV6NbkZ6TyDjXeKIi8NWGBfW1lLF2Wpg8MjyWx+F
P0E1UnEO2z8L277QLZANeujZdIJYSbcV9hrd8m+5IvRcfVS5CG/1Kb9k3hD02rD780t8RYGgHLUR
UzlEo+GiWjczv79GpubZiuy2uQoosAxmNFIla2RZZ5hMaM/tlZuzmMsWkifQK9bm11AndL4uaTi1
tMs/1eAu9HxDrJ+GSAFFBix8mEyiOwTx4XcVWo+f3KiM0Z2KEuAvH8+qIfy38O+fHx8PKcJeDGBy
dQ399hYJHY6uUzRX9nCbobztxn1CwGjvPus86ZXgeYy7vwii//Om/P6qq5CUTh5Rtu7Aefn9VWF7
RBaj0v4akS+Bxt9h4giXCqRt4i7jG45SMrdMs/bLlNWRSOP1HUK9teHWZm4Fb4E1nTc9MbqxDgmz
7fUCGp9D6eDbqJH7K7EOYsF9P8ZMIHYa6fAH3bIs1gJpXxyRY9g7g9iqGwzZrId6CiAWjCpYCoMF
DRDFnDYzKIXm+axunwehygAnVB3wu2rIF1rnUGkEfBCAYuCWYFZetuW3kEgXihxcR1UUCxMyKQIe
KilOEPwx+7DE0mfXZbjNVdyTAd9Xu8QpsmsvDeNxVqolUYCntFyap2wK+9sEnDRcJdRK7tGoSbsi
Z70hlyXVDnU9aQGp7O9cx95GiaZ7dkYN8VY09QEZDNy3euYehdueqDIpfOOkGk+amX/yrLr38YAv
3rSH5eK4RXN0DG98SRjoM8QdbKLFZvLYh4h2ajYpeDdDisEC0/CvOQdAitxZC0Yh811XMorB5No9
Vqv3a4Ltfs2RStzXNVz0HdGBC0wGmrQSe8NWTnZx8uD7grppjeQJk5C1NZUG7petsYDed1xWldCM
m+1UkD7fb6aSyG62BXKT8e9cwLhwQNEGcIsmk8V7m+dHcJzpA9EBKhgdY9jKqkbqV3Thp2vnMbDL
W6Mxt2SHbmQUn+dEsLlICmxHwLjvZkZ0n8IuGehO7KaIH7CZooIqRUzcgURG6zLfREI0OzC/5abW
PKYwmmf63HjMMFyq3LNnqw8k3vLeS5362DkLtbGxklGWKj8uUjhB0XvFnraX63zOOmw4oa75o+jy
+7SrgLl2DTtlt5kRlwxWaO5ml9nlxrAKdSZhD8ZkH+JtwV8EbkC5M4N4e3kfyEzblDx/QPfGjNWC
I2pzpwj64H6rIahhHlUvcrS5fpwl2/fZXJ2tsv/J9iH5FlUDg5IMlZDpiOja9PoUpGmbXBrHYnyu
DXoAU0aexrgieshacWJurlf3tfZj7r73fiLEskePiRmG2NdvrqzvtLa6SegfhgIkZbIotHVxHiCF
q57LuJM/2zTKHiPgHHsAG/GxNorxpAwVX72xdm+4fJmO8RMA4g9ziLotPJNzMvf11mSh/L1C1Pet
lBQQS3dojZEwlSotjW2CIpxtizPd6w77sKgMf7Tz9B52sn7TWjf0Qc6zjWPW516BM5Fdk1mStVnE
5IFlK3koen5k2DqedAcaRMAMaCYGVi17HVvHvm1UCBS7C1KxBbJup4P47g6IMwuTi3XDPY+qvPUS
FsSeRsrR4oUSZkwmLvEwR6fI1j5qeB973Figc3hXuxxlCD9C+AslSr2btGhAGNYCV5/xKM5O82se
6N3s2GFCHK2iThjth7wGMzVYYjwJbhg+6sRGXWaIJ1fQyY729Aqnr/kw2kicosxJsM2V5kWLvfZM
+Hy5XaTZ3IQVaKK6G4Hodzndsddgx7dwERGAmTE9x9RUmDUD135Jo5s/35Nfr2JLx2xhu4a1/tWy
5ZereERzTiVbiYuJ//s2Wdx5S15x+PN/9SqecPFOc40BrBY2sqFVUf8vn8CUSDz5bdw9JlaOr2nl
AbnnP7/EF58FM1UiZvHEevwq6OW/xs3GzBsk9tb23hlmlkDbAT04p86fX+SL8p8X4WUMbkdqFsnb
9eXdAtkSJroY63vdGgG9bJtBR9/2XKDy+vML/eOc+NdNzCutSzxsMA4WFdScX27isi5Fly2ZvLfz
Dka8ME6thcyeUCvUloSCrIttGleCzVCbL9N18UaCruL/YPD+v86iL7YwKg/D4ZmwwBqj6AE6/uVz
I5DIZpNLP1c3gdZnZ6YRAfpMHzPiscuqbaQxu/jzr/71NdcPj5oNVxYfJMXpl8qH0Ds4Ka407qwl
PPeAWC1TnfLBWbc55aZlzVtycf/vX9N0dcLbBXYgrCy//55LO4ZtZPfGnYhjcqWQ6C23elgmj5FZ
O2+9a3ffWhedKyQVOsM/v/bv38B/XE74qUzMNIA/pNC//L7oxZbZHOKEqzpRu2giYzqdh+gvJrTf
n1zX8IDuEeIkTcxoFHdfM4u7zOhqXW+WO3a8EQiJOdtnSVvudNQJJ6KZs7/8Vr/Xr+vrSQAceNH/
+RwpYn9/R40xsly2DcV9FX9HBL6ML17H6O9OdC9hUqK+/JuD8YsH6n+84lcXHModstMFBGRPtKHf
melN6wGHnOOPbAR+Ma3xgiyOyWDtzkWt7v/8Kf7zWP6/L+z/fXnMUC5Hg3D0LxYsMh56hAgR07im
PYVTA9UdsR37riFJkoCAM5sSDkH5XIO2VOmTxoDnLz/Cf3vPKdvxU0pHYqr88p4nWSuNnmHSvdDk
ddL6y5Cn7GrE8sutlhfOeagfYMKn9lJNVmCRtw4HyWErlb6mmn1o01UsYvhT4fqGaM8Ic/5yfP7X
HxCsBccozztMhN8fCjVE+DdQ9N3nBQfbAiy58bxNb66kRsTERJcErd2/o5v8y+XwXx8OBmVQ/SVw
SE6031+5qzsjIwWuuM+QUa807Zb8MBq6bWF9q60XOfx0ieWZ/nJ8fjnF//NQ/Ptlv5wrMzOWuK15
KEJzojQ9NMMbHLg5urdiLyALk7w1EHa3bMzwg8T+n5+Hf3AkXx/Jf7/6l7dbr5IKqXlR3GsZM01s
KuQGEroQFyia7eJtsDHP9FFJsRGjYWRH8M6Q9TMf7Ecrd3xSD3fN4tzUa1xEbR1NKDabyajRLTbv
Y0w2pIr1O4sif2eokjA3XoMoqzt3XaXQFO3hOvgc9u6OjI9fVYFgGWAbNjk8EXR0RolEF/RhWuIE
W/XE8bQGtS0viE/Pbsbqzx0J3EJIUFTxbu7LQEoemIjLZxTTQYWkKCL7/paH0ROg/7swq30cY0Dv
p5I1IjHRdXlyG2Nrzs3jaHuEiLDdmUoy08fCzrb1QDoNBq6diZ3HD62CHsBIg6YSexC7n0NjvqK5
xoIy9jD+4IFRpSfoQ1hAIX6KoidCEhWMQwGdPTo77mfGsJ2e79k2V1GNIqNn4es+IoCA/G6w9xxu
5sp8mrTxpkwbkoNoRAe8VnUXPfz5gzf+52GP7gp3K/WWJx3x9XvGOUCLQ1Nyr9vuHaNc6AAgi9gn
aqcpEvt4RqtcoDO2l71Ml7Mxhd/iZITbN9MCiddSafcoTf92Qgq+Y78/jkhOMA/b4IJsLKNfjidZ
MRhOzKq+z5oPi5uAz8lkj6QZ35p057HW0ObXfniSxOzO7V+uv3/Ir19fnLJCrqnutsPf/X4A6Gy1
BxJkqNwGrTwvLGV3UhPtNunNBcHIpP9qWUm+wTRChOm0NWmtyxtLjvi0GLq+1XJpn9To9bdtMyMe
T6L+ZDLC2Oljpj7+/PHJ3ydz66nBqtQ0XRO3sGOylf79Z3XRRaKUsKr71jsmw0dSfXcXTJwe4Hjv
zmRjlKpLpP9EQ7Kpmqt09LcWkIi1lDfANEEvwhgZAum+lhmb9vLXBK0q11q+u9iZcmZ8WDwjeTOR
4TPpGbltf7HHrmfp17eaybBrrZ819tUvZy081JrJ3FyT/dqfwzm7A3Cf4CYklfTPb9R/OdVNl3Ic
pg7pL1Byv7xRoFP+D2dnshw3sm3ZL4IZHHBHM41A9AySwZ6cwChSQt/3+PpayDd4EqWSrGpyza5Z
ZoIIwB3Hz9l7bSAkzO4veYpYip5P+MkELd23mv05kj9/E7lyPMcW/XikYcj9olFu//43/Fqt/ves
HPYw/P02jmDxXxvyp5ONZUfZ4HdNeYmqp2kg0imbmYZVK+Rebvoh9fQfH/nfP6HcMt9PKjhFfw4e
3C8nKU0PCl0l/LhB7lofpEamzL5ga8BLD0mUGY3HLKmJBh0FysOWEcP/x+2adG1dG4aQ8R+C6Kfb
1fSO6T1hHhdGbDiqaJHC9CVNos2Ihp/0gwxyr3Otf6zeryUyC8IBkKc4FbAiTOPLTTd6SNjcvPzI
IZwgkgw1e/x/rxB+ucZ/i/KnO4sARmtz35YXUPYke6/aSa5L9YScCGE75Dd3k4voMHX5P16gP6wW
h3uiJpcmR/GvdSPcR9xPvsMvKtyH3hFMffvHmVn43x+c+P06nOIsCRGTt5T/+bIBVhEqJyO360sj
1E3j549a0aNZSkmaoEvILBSX/wO+10Mr620xkFkia6hFOGXcrLwbwNn//Q9arvfrLvHr37MsrJ9+
7xRc7zQ7Tk1FdqMadifeHGRPK62pCRt++PvFfv8gLhez6YTy6UEv/mVLGpUO5rtRSMOj6KAX6My6
9jA72R7d2z8OPn+4lMBoTytlaazo/xEYf7qvaGL/m5goX7oovrdU4V4SUbrbIDZ+BD6RRX+/sT88
Va7Gxx4Sgblws379FcFvdSLu2+VqFFtls9XtfEOcyd+v8vsmB9FZAGHkeMPAZiHI//ysQiJluzYc
m0up6k2Tde82Rj5lOuwCBAS2zRVS0X8si9+X/HJJgAfLoufQ+mXJa1Ntp6Pgksk8GDhahXbSK214
/vuN/fEqEE04NOm689uhzXShlmHdaS5mmV/yXt6bZviP3+4PB0PF0dswmXcBDUSu/+uPh7hLIsee
m4uT/aiNYl0RVBtUn6PDEbBkXDJ6Mr/MSLdjN/zH2/Gn2/v50l/WmIlkNnCc5bk15b4SLVN/8h3/
8cL/4RVEdbTwMLDSG3SKfr2/vETPjNRM3dp9XwFCMK0zrrHsNEfw4v7+uH5fW1RuuuLgyLto/fa4
tLh3m4lovkunSJWLW+RVoQm9YKIb7pVVMu/+fr0vexSTaOny1CildcP4fdsA1WmJruinSy8gM2l5
Vu7mTgezlU7lxmUKyKGiMf/Rkf3toqh8DHYqZeLVW/gqv/6efmqQPtJ19sXxm27rC5cDTzglp14N
9pb8M5OQTC3511u6/Fd/2o4BIOn0augDL+haevpfdkizonWSjrp2MdBcHfRaJNu2xZLZFQKDP9lb
N5odDc8cKOEXUCofnaBJSBXvk+RlthPsEUY4x2u3G9JLVGJYJa7NuJ2DiEplLMJjwUTi7w/ny8vA
X0zMhONSJ9NSXiqDX38n4gMhpY65dhlc514vy+Legk+9HoJQu9L1wvzHhvTbY6HYMrgOWwXnKue/
WvSnfV1P+p6o46C+MHckFBU9SOespfOsGcsU7V/9399ubrmaI5c8DfYNtOK/3lxJCQbKoakvY9bs
8E3A2IH4/9L40+Xvv+KX1Wsw/+dC9GIU4GKgr18wSKhQplg0cX3Rs8SzezpC1U1m/w9O9P/aRv7X
RZZ96qffDlXMaEGBqC9kvW4Rsd8nve1hpPpHu+VPl5HAyzgTuDql8fIIf7qMn7b+TEhHebG6Ky19
GevrVvyjTPzyJfzv5yLCBGebYCZPi/rXSzhu6gQEtnHiGNWD4VZXmu5cM74GOBMcUxjpK7mca//+
jP54UctiPkMVzHv/ZUeYCQGIDTmykhy1Ijdw50D6heewUpgMk70y7/9+vS+fjf+5yf+9nvrCnm3K
2iKslOul5Ohl8/1UiX+c3P70egO85rMOkJri98s3Q5FebiN9Ki4a9oTRwFLyWSmCyw5/v5E//nA/
XebLFtFXgZptwJEXn9jgsNkF9a4ydhOxJxjmVwEX/vv1/rRH8HXSpVoQsDRif307qswqFBzs8tLk
t4n/mRHCSs6Z6aX/avX+6QmBRoORxueUnfvLhcY4cmtyh3kjwJxY4a43/vEK/OkB/e8F6HD8eicS
A6RDxCkXsMqVQX4ckFjCjGtoQfIfPxot2D/+boh0WFgMnNTXQ62tj9bkZ2Zx0QkwQCjpOtdpnHXe
WA2AvHEDHAa+T9cJjtZTQ5hPit9lI2yEBop0EK8ElkMXm38B7pVzqCuBNjBrFilfSiDwXprwoGUp
tRU2M0ILpiB3fkQit/bFYL9i2668qJy/J5pmX2JEQ148VZXyutBmthaZqoUTYLj7PEu7W3CMySbE
NLCtB5gi1ByLmjYUvMbCJpp6aFc1vg68Qo8pw+MJHpeHVY5EGSP5cNo6xPAlinVQRW8IAj4HRMEb
4nrbTRY1sGsa4BbRPFjfkd7Q3YEW7o3MCHeka01rRQ8E5EYcXuZxOuZzticMQF87OIs1tMOYfq3G
cNZFmMv1UHXlQ0dCsnHGRxwBn6mRJaArxz8dyXYVGdj4jcRyVy4BAZ6tsFNT4LlwHMBLJMbo7y0V
l7dGkX6YWSA3aHftVxsn2Y44u2KXE0h0Qzw3Ej4DKYgkFdnr9XbwGiczNk1EmaInCWiDyIo3mtWq
u8bsG1ImcV7lHUcGEBcEPgKgXRlRJfdC+MWr3QbNTg1dtbEN7E5ugd7VCU2ibkXnenOaapsaB5ln
m3hK/bp/a4g0W+eqEz98iVvcqNXwOFWWgYNxImtsdmC/TLKmzJ4XMWhd+qjfHTPZRH0XeXNFAuko
p4FEDG1U5AJDJHHdvH0sWkt6SUYSEA3caLxKh9C4MoLsR0UKMcrQwjn0HXGFyCStbT3H8M9yTKiI
zmGTTyyZgcCXt6h3YX7gYNzojm9tpjwy96XExINitD5HieMcs6Fu98qFao8aiAjh0BKnMKi+8V7Y
29SYzNdgttCwGw2Kzi6wDxWqulXQTsSV1NOnMZwGWKJ9Pj2Qvwn+JaTLXoZhf+37pb9TsR+DV57V
fuymT7SfGtY3h+fh5BW56wK1TZiCRyqRUe2ISok3DqHgh8ZC3DGAexfRVZ8Qib6CyIr6u8vsJbzH
2KF/DPZ5M8i9X3SAeHCjI40lhuhAwkdCqFz3ox60t2pS9Ihq29/5dm1cky7CmKApQzaTyX4BAjFZ
qyYlQs6KACMnYz3vmrS20Xs2AsNbgJ86CrXbfCick1EW7bZV8bjKDYTHHWEppwEyBbot6FZtWAXn
xiY22dXRqTqtIvYCY0Wf4pqUif02QupfM5nK1zmyzW2q+frKJ4n5IKJspL42o3OdhP2h8YV/5wdz
dGjKAujuWBU37oQHzp3B2uE3gqSWA3PVDHyxUoJOSDAabbI0EhjjTOeaeDWovcjhd06oPiyQd5hr
EN8klfMN6NkCb5Vy7SQED8EApiFRlPUJnyhVsh6cB7zph5wEVwYnQ03PNLx19H70wsLJn4LMslcm
/3dryk4RWF742z6eycVRxcw8Q8NkE5PuEmmDsS0Xk5wi9NOrOnKSIhcvZWQsPqMRXX+WLgCqjE42
6r7gyuL/rqMGmEnYFRGMpLr8CDQsdBB74KJJW6Ob2VXTulU28lmik4JmAf86Tgi5OSAxuSUxoI2T
Ed2uBR/OIf9P64PCC1vdQjTfNidrSR1Fe9RToVfdfUBHfdsulrmunItj6FDW9Dl+bauYK+yyM6NA
8llW/BP+rZhBcOhh+UpQJkGfU4Dzu4mID2iIXdVMKDiYzMmAIb+NdQQDInbBbIPvdTdFhHZoBg20
zbSkYi6Ty2/EbOnrCuPDOqrstxr3FgmuyeeQN99LlPkMI+PPXmnPZtkBThvNj9zPfHhR3GiPCmPF
8/kgJqxC7uOX5PZ0sBbNOPZmkKJoysrwnjZUsvJtcBB5qz3UCckGWmWlaJ5C5E2ZPiOTg7lDnjfr
JqsxYDm5ubOwf6+Giq9tL2XAkBZYSd5P6A7wHzeP/IOsxDQaMeVFNY0EdozHyCYPRqkqfSJw6NFC
JfbcdVp2GvDaHKe5CE4BhyiSq4GQbrtFX2cvBmn8JNqHDBzXy3K8R3iEEJy5AboyV8OHQH/QE6Fr
HfPA/i6dGmwb9rurxnZBBg2NtuLUrDM0a0bMofSEgrpHpGKV8c4gR2TTxxlGd9bJFouzdRd3Ytgh
TWjOUIva67KU8bHO2HuXE/AVR+vESwhkxY+mfrAJlV4PRZvtDqJ8b7UIKxOHHITenXYwGcZtyGmG
V3vo6DZj8cDxgQ9LmhPxp/F8NPqOLNGmMe7LOLSIyIq7Dh4qvLldhCAUcT+pvtJv+KobVGsfWgmN
YAWhBzeGrPkx9SG4xAQsrVujx2rjMhV3C+fdjfN2BdAO8747IxZOiwQeCaDslYEJCqafTK4gAL/Y
jXpVXfc0KXAOtZlGd0DpEkgUFE6qp2SwrMldAceoT2mnBbcqwizs4sxbt41JD29MEK0P5FHB0qgz
PASRkObeT2MewhSo+piXkmEtgiucG0FwY/DUGE664dZOcjjz1IXblji5Xb5gN/KUxU9jxl+ljKHX
tt2BLghzwtHAlx9HW45bozaXlNYqu+4TiTYhkKAkffk9qxiPN7iJjnrbtptBpM6LDzIGMFZW7FPF
+BR9skn+EXnTyHmMlwYKEsgSVCiI5Wf1MJO5ir9VxgjfA9HfZYBFeOf1/CwkgulBS3/g/oV0HiOq
aXSrBpSoRTdzgdQzU32yZ5Q63xAWzippzCa4ktaASBTv1ono9hmb2hR4fPH8+6ZN5S5Qjdy1Ouye
FGcpNoKufMorOtxdVjlYB0yx1ZDI7Noc69O60Noaqmrv3mAi5T2eKvfDqZFYO7UmPABLpCoFBCdJ
fUCoObas1pTiCdoquYh2+WTkWvtuYRvCVJFMBOn5M3leoz6z2RtJh/VYDvpFVJX/4HcBkICuGncJ
Ya9e4C55qgFTeIL92JV9B5C60rJuN7dT8KADILirR9wOg1nSYnAZOocZadglsckkPuvlg1y8VQBv
nU2rsQNBVEFGMJrxFhmks4scPfbiqseo5zIQizvnniBYcDE+NWQ4OENBFkP13UT+Dz4vHS683rwQ
wvquS2bmVU5J29TIAnS+wUR8EaD3Dbyi2jL6JrxWQwgbxTNpD9Nc3+htj+4xdrlhVKVFdooj0T6Q
kvxOqldDCdR9Qu4JztNo1ue+Nsi818nfJoTWC0ca8lZp4HsZHPjyeNNx4k/hfhw5QjPBRsHtsLeX
VSiuQya4Ky1nR3XaaN6WtWKkiMFtKycx3pMLRKJuyIoM0/RxQHuLVz4mDKsS1sbId1G2/Sj18EFH
1AWjlGYeOvhpN1QA+AcM5Ct9HLodClAU/vGUMPO1xBbC0riB4ZQiTvbTDXlPeD4achZXDsXvaVKC
c0OctscoSqs7VWXxnnw7cw1BZjgDnW3f+bGnndEn+FAGQMmb2P6vrVY13PaYnoguiLEnJv4DnlAs
qpBHdrmj8JMFDkRJag+BkjmsT0Ysuue2cOAx4jr1XFLfz2hog62aqZnM0mpvQdtwCNCBIr81MQeO
bVJPw6Vcoh6pUvvqFUj/1TiqNzMeBvMzluYgHlTVRiZCILNI9xFsJX+r9Lp4wx63vIx0vJBrmyam
VNVvKqtdYPa5cokfG6EMSmfsx6cGnsnZGvgs95a0Vxme3INqcXtlthveJrm0Nq5TFvtkjqyVEtpr
2rTJKqsidztXmfmeVIJzi5ORF8nXYADjE+WLsSfWqaJcPVphC2hXfgrpeZ22ZnKguTht+iwOb0VJ
MACi5Nq+DyMXKl0t7/sB/XxARvUi/ndurQjhv28D96vqCscHyF+7fRXK6KYVw1HnWFL5HUxiibYV
lvBDnKLT0SipvdRsSvKKhk8oAmo9heStuU0CiUdCDaQvmcFppebRrcTFmlaah7i0nwm6ZZU4NXc/
1Bjj2M1Weei/pn6bE1oqDSiPRuwlxJqSFl4S/2fFIScm2jqc6MJz1hJfDuDZz64z4DKx50KKoqon
tPtYipQaBtIA26WKpzPsBnhLIlbz2RHlbVKlrx3wpf1gYaIiAxF7lJa6NcZnsBn2qNdeiIF4A2U6
28Kf49MAIhMnE28n/rfwiTKATjNEwU8rDMYPW/f72wlxz57/wAjmog2vgaqhrQ1mJSC22r3PhiCK
lzbDYmbkjgmoZLT3xhyaK80H00PJ0R+MqLNvEr9mkecLKa0H1g2Tp8q8upkgZzi+e0OjG+iRal4D
2/6upUwoDE4gx5GQlGekxaSfT1rx7k4+7mzG3h4RwOU6bPGta1nY4l3yNXQSJo4vNoS10iptjzGH
ZjnqgJUORdoj6K++sgYk2bpJ3IZD92lVcqg3VnFBjQd3TNsRt0UkhgWL6VZvRmdFn9LYCB8giAri
eZUloMoIOaEvTjQvnV8qOTfMv7sBBICygPkr8kCucio3L5Lo5OMwmrwQi4FXKU16hdvNt4aajMMc
QWqDszWdAzOxOGO4Jb32ut5JVQZXdaNwy2bKgdgVdTdJpjqCXIzuDcKxc7LGWLse8E/xpKJ+m8Hn
fgnZZk74ihMvHhPojrxOxi1FLbb5IgRY5RbdPYim7/1Q14ew7d0VI/T5ygjvu3RLxE5MZDwutdJI
xCvFa8/+Qs1TLmn2Q9cgKmlLexNyPc8IDLUSbcmRD4db4kVhmHikmbsvkiAyvO2Yor/Nvk2cojE8
BkZeHFqlQfHWs6mIDsxAAYyoSoCZdsLW+hEmajwk9Wh6/hinm1RHklKWPgIrgTVtQ3h4cd20xqdl
mtoRPta4SufeQAiMk4h1FWEy7ln3c4kJPhmtt9yy272ZFjRIbCLiccfgDC1MJAl5zDQfS+GTq0/P
NiYI6qoJSldTUt1pqbazO/JzkoyW4JBTrSLchGWSFHgIQIyz7qAi4Nhr8DbPF1oXPUpotGVoU6wb
s8fpE9koA+IK2HdEDOM+kn6wd0hevAsNx77npkzShHktIweZYTO8wRLCJyTxV+oUUCuGPjj8277b
DEkmnzsynDdTm5pvbWgY125MzOiqagLnx9ymJJuwm556iUgvbRuYH7r/jGkFOVWokXDDNuqRfAMr
hHTOfeP2gYdx+NtcJ/0GZgU2TIfEyQnF+DZ2bR8nTvltBOjzSGsJBgV5JVsmemCWJI94miZ5l9vh
4xwPZDtpOnAVk+DfIpgI+kPYj1up+z6QAbMuRVLuw46AYS3l6elg4A7FpJo71efaCZiAfQKAGl7b
Mp23GbmgmxlsKU3OktsQy4lfe3ULs7hJ7JEqtSXRmbMybYvAZ1mqD74q3wH8g61BNbWWE27XVhsx
ugzK9axFWxhEkc3HExx0ZQ3FjR1pWKhy7NQ5xn/+PisEfG9Um0B331GaVFuty0cOhqp5n3u6j4ju
KauaYWvIIrumIuyfxxzkjVn74YoDYwGETNU7P+uShSvAgWAureSV6JJgm+e98IxJZRuOMtDGdXKD
MYem8b4tgCMHtvEDjz5y3HKe12WlIFBJ50dZ6kQhu2lyZK9VZ8SGuSfbAQVlEJj1XZV1I2f3lITZ
sibHzxwCSErYEdca5N1tiZtqZcbZN6ZWIcu2/gxHMBF4k4V5tHLe/m4WH4sfdxXqJb05CLCU0oDb
vyc+/piiUeImw49LDjNGeEP2pte1CwUwdq7InAuPJmL/o+uwKdDR6siwSByM5TjSkctA4tFC7YmA
ZP3SmyK81I2Zn93EsV+wZ9GZ4kRKjKAC1zzjUIb1oPbSbiYPr565AeacbaQFkk03qNS0oDMA2hRN
9tq2ln8CI1bvQ4KG9r5owlsoa42XEzm0G3ks6y4ejJPZ82gCK2AT1yu1KQaIOJlP9HFBku/JwLcM
gEvgaTNhN7uuKHb/hQDUQbOd8/ldCzubhms5Wod2kOEWsTrYGCq2rWiwVjelNuwZ2wPEcUIeR0pE
tRVJ6zCMcu+U0UNl4bIOi6bbpLLlMKaH8QEdTXXtwjE+GrRmTzPEQj4ptZA/GB6Wr5bTvvhlGp4E
GJ9d0oAyGaP4M2jGgT+fhq+cl9wgv+3w6EVkHeuBNXqoJGhRVSWUWTvRbyBGs74VNuUpcPVNVpjt
nsVpbkkpkJiPjPKo1WN+b/ix/TLOzjc7H3lfdPYb3GvttiCOczVquXOQqirYS6r8odGcxjMkBYWe
k9IhEi167Q27vSIMLF2rSINuStG31mYyr+IyxQeVaeXjHLWw0ulIQH22Wt+/52EITnzkbxLAha3a
FiUkVQutsGgs9TrNqj8y7OyAjY0GINdaHx751Mmlo2scUIDpN2FJU4ISqN9Pvb3w1/hEAoVFHiFB
N2Qldb+i1/4ZI4UzSPduKK7DAG5C3qXZD1quKEidmh156kbr7JABckcFXnumSqynUar+LoY/QMKS
T7wAEXFbjT2RB8+bfVOPWuoF9ljQt2jrteNPBFPyxVTnzqILNxuwyAgpe8ENh4xorL5j8hr2BHSA
RxiHFj2Vjqlly2ACbsdQ5ltTmOHZqIsB0KMN0tSFkVxXhny2JvnCtJ3cY7N8U0lI2DqtQs5dPM2D
rFCGa4TGGb7ffZqZKwK6uLjvkDyU7dFxIcrkC4mt1duajE4DpEWdNV6PB9TIXxYW19DcG4Xk09Dm
6ofDpn9lZ8MrEu/ySAgH/Gx6TLQuX6MMl8IYkMtBy6BdE7zBSZKMhw0wU/Zf6t7X2AZxY2S4KrvW
ju97UdSMBiraCnVub/04D/dDKQzGDojHSFbIjo2FIoMlp0LU0p1VwDzq3FPpivJVzWXtg0xujO0k
o8fODTmemMNrWC74Xsnvt+YLIO8dugTAT7s08nA1zWBrs0zCbc1Mf6XH/l0ZDsM5JDcs3tCHrprH
COtFt43bun3EWtWt9SZyQaE0YMur0NSPwAedwwjD8dmv9cZj2SJZsBr/EEw0iw03fGKCoK9zJyDF
QGAw9HEq7znY+AesVsJTcUBqYkGsB+FE7VoLmnQXdwOdO7cvFl6l8iqn/Jbp+bekyMQadiBGYGXT
WTv1HCRJova729QBI9c5AGsJYIg5LYXGpoLXQls3+dYJtsW+zNIlIZEhit7Z/nOlTwVF9OhWe7j0
Gzd+o29W+Fd53tnmGfjsku/Wt1G0q9GMXM+4ClFIymiHBpdoRXgZxJDVNLgyAfLb0qzPOYHemQ9m
i+u4+PDTYOlGPtXPWXyyqq24X24Ai4RXECVunSTcI6Dd4HHkiD+br8gqZoBfVVjnC5/8BmFWYmcJ
oJYtQyTYMdB2s7zESy3ZJqaya4823pc56LXVFCePGM2WRlsttnHqqDvyZr5NhjhNSfIws+B3Oupn
4gnoxadwockAOsthEmSKNGD89eg7hFWcb/bJ7m8zXEsKMh1NTiOzKNmz1H+ZqcbORsZ8Z21PWvij
lEP3EFtO8yYgSXnuhKkb16mY+b47sdzEpHBfbN2cj44RvTlm8xSUOoDnFKt7K3q6X7YGtnksah5w
Hq1dMI0PZoHrfSUBTd10pT6cZAFuiZbwsCoiDQ6pRiM6j2hHdDlZu7Foa6IhOZTCUGE8YgLhM3tA
1pjRh1WaEwSSCjr69IlSJhvswhO/1loOwGH60ujhmXfRFrIOpoYmI0hhYpydmXRoiAzgqybt7qEZ
maNUUWif0nh6ZT83djajjjXbnn4DTzn2fNR06xzTgsXCx5TK+ZoZU8iZ/F1iz2RAaCx9H749JJP3
zffM5pBkJk6xKRpqNWzfhMgMwffRHsMNUTpzvmG88VKx/6wZrICi8cd3yOrgw+gMMYTRKUkgum4N
TXIkjMpR/xRa05zKFiN+THTGKqB3s6p7UvdoPAFpplFwMaeivYujEHtIrwvzzjaynNJ4Lqv1lA9v
JtuUl4IKXgM1eSfjlHmrYVUTPdpOQsyN5bsROOLMvKY4K7YS/hD1reAofIoDawIRqSQDExcPRyNC
rISCiWzmJ5zM01c9CCro27F7pOX8rQ07mr2Os0wofSxl6GT8yUvbvr2voLWCtklqAEVg6KKU+EZl
B+FDXwbdTZ7V7xCsjY2sXLTKMZ9q6jii7cBR9gA37Xpi+NI9ywzKORS97Kx1dVaeMiPJzjoTJBsr
SjvC5+zjbdITxaPhkubTHuZXvT/6l5IePhSunFpR79rHQTRU5bE2ApouF/y78VRIWnqTga+4Uyo+
zrabHC19KbdrngWDVM7ORlBtqyAJvdpt223d2/WeQQ0xOFUebqk5cPAXrsHOl+srl7a658fqReTp
E3pQh0XdhJs58o098Txq744G9Zvfjs6WEeV015tIQlt7MA8Y98fN0DTZVTHWcPsaZ/ZQ3U3gBcEw
JWbgknJkoZiX1njWZtc5kZo9bsgofCsagGljIpgD6AZ5rw3h0DqpqWvOveyZoC8voajD2tN9q3ZX
tZ4E5xo2MjMZ21gxRgem2/i3bCaSeBtfHC2RJvu+ldF+gXdyuCFJTMQuBwQiBDbJCHoW80y5HiY6
WFBg0H0rBAZYe2omgCTaqLB6lULkq2gJhxnp4m7bgJ54HwN5dqlTVn1SZkeDwojpRpCsR1E1pxFL
3ElXkfGeEGPDP4K/ZajBEUFULPaO7NOLoD7bBXF3SYi+28VWBbZepuLcxovLQ5q9ByBxPuG3kEfL
UuVBalijCscniaiO6rcwisoN3bl0LalECaElJTsr+A7AsE9ItdD7e7NnIAPIojmBJ0dE5LfNRuXz
Io0h6v1WKPKbyrnlTidCX9xknveuG1ibvpfhbkgHRszz81z19Z6AgWKDq7+7Y7OeGBdhtI6rLt2b
wo+uSqMuT4AqAMGZfXUpVeww1Zo6iryZaWwVxDdNPdxLCs+9Npo0xVpNkgu2TKel/q7cujlPEi9W
brfWoZmM6b7sO7pNFBhrm6ImB2dkhnF2U4cWy8IdPiOACS/BkBNTOy22eithXyiH4DPrJ2ubOJHP
6XlIGGrr/Av9QjHLB3nhQBG8t8rMdyRTEZfSJgx1A4Iok9jurzEbQOXWK53vmV8h+gzcI1k07pFP
snEIkrjEIJDBBykTKOZ8lucmmXbkR9UeNX5FrGQ5nHORJXs2kW4pE7U1ER+Uyp027YVW5kgaLOrj
qQCFO0zhyorVY1p27o4RT30srWaJhKp0Tr89ri2rBfjnu5AsCn+tRcN4XY5BAbF3QQabbkHGiPtD
S8VHzZmE+fSHMkleWaLtnwdTJpd+moa1XgfdBtO1vCEqUG6SntGuoYL8GLuJOkKKinZxljzG0k45
iAr91Chj5AdoYWDkCTALJjaMmxDBWgMaXKZX08FQfvCcBNNn3lavePDCtaACWGdFQ8espxRgJsjR
T6vVamGNo2ix9ZuAePedayfNtlCzsSLHwvAidqJznjbhKpkmBuTW+NgXKQLIJYa6YHZ6PVh+BkZX
aE+E0ByQbl9PJNJvmQRcE4vnbOdevfVGG3pq4kvrCF5xWFXhlctT3XFOE9cuCLILYvdkLUfoNeRA
ukTIp84nBZsASGgXzIsS0C2aUx+mBsqHOak32CzlHkE6chLXhw7bjeYq52y8DUkCZCmYb07MgK9U
dQWDcjmbVfrLLIfoys19AvZKBwsUw/Bohf9sQLZFdyDCpLMWMud1KWPzQs5TchYlBMA5xFE4h2G1
EVFJ2FtRixtjGR24OadDiZx2pSwi0tJeZhcrsBxc3MNzRcnuwZOrEQUsKSqiUfvZdxm/W5r84YMZ
WBYCQhM7fgKl2K9nW/tUlm7Dwytf3RGyRjh03Tlh597HGncTmDSAykY+oSMIFxPjvJ+JeFxbc3Zx
hrl9tvjLPJpTPHDd8E8a6W1e0oavKHiguEoUkn1keyIIhwensG1uAvSoSugtAcFpD2Vrz9sGZIrT
9k+FzywxHsh1EXUXAfBwXY+xh7926j7buKFoD0aXtred7re7JonyB9BMpkcshrEWgSIuDd5Xvvar
wXpTht7se2cyXwIxtY9a6QQw+gqy0JiaOPhHU0Vti1Sq4Wi1cUJ6hVO1VES1BVS6tLpLbebzXd/3
GBLpRUFMX3CYIjmbVtW8E2uUX9GWkoz4bf8BVg1Ltxrg3QX5euDIwGyTKRiHz1r/SBqHEw9Wy29z
65OdLJx5P4axvTVDk+4ik8dCk+vCRZxV5VD14u9tMTyHWvBAdhBw/UWfM6a0A2GmOGjQrOHJCbgC
ZLViUzUMEDkedZ4khP5GxUP9TW+r/glAUb+OOe2u0mKE7qYDthEtX9nG0fRrDosBfO/OXnfJANUy
yQbPtTuxCVzEB6OfB4CSLONBdOZ3XbkxfiBiOEfDjNdCVP7FxSa5alQhCJrFR91aDDAAwJPAYVD1
IFaHy8q4Yi/MkmG+1sc3pj/wwsVUJ01Wx92qB9X8ggzK2Ea9/eg0lnFnytLYc/JCnWMlFRt8yZfF
UT6R2NW8nYYsJuzBv4/ADZ4YFWaPrUJWkU9OeiWsI6ooAlESLX4G7G+vy8Iml7Dg9CMdxGQMKPQ7
M3lDWk875wLCiXJgTYT2Wqf5HEGFSRj6D09xthXIiZgfnqv8oxfxtT+TRdzekqQKWkQ3TrRpSCyl
bgk+oUjzqaT1m0LoWmb6DrFvjwgZt8qq99J6IJqCmCEWpbovxUmpKzu/CcKjE+2hv0aMkHTomK6z
VxVV3hXse580AjcjAzqUqyx6kSS4mBo/735O91b26doXjl2rSOfk0FzRiBQzRyH91NL6zLtNVPNR
gS3D03rP7UuhP5qcqf4PSee13KiyheEnoorYwK0AZdlytueGciQ2uUlPfz7tczs15dFY0L3WH6v7
NNv1LkOsc1hqej3KXzntS0CoXgvMHoKqPi+gStnBmK8DIJOCYSxHirqRfBVcbd3wR3gRM8Jvr4Xk
/HbqPMsfhWnajO/W5NuQHX02NGH4qFXSbpvUzwmd9O3ZaPKDA1Et7Ae39bfceuc6vqlr6qjhN0+0
a0ib4ElX27n/WcAvnAIZI3uVPr0uIFN9Ek0j8gIWI6ujiC+g+mNv5Ed7OXkpXKtdho6918uHqnmu
eHU6Fu2LNwD0k+w3DmXYWNTfeoE3eGE9/ty+NZH+sWRSG0gUwkp0fuR493X3pnNeJk1xLMzdZJyo
8zjIkoxDlmhOBqV/5yklcYhQDQJXF5LHpqc4weuoSPacfziBNpKEOQUWZzfHbuLeITe7IBhFr15r
cRAgEVTebbJ42rTWMUVpxBPDPRLyqYt02xpXjSJM+yOpr6VxGNKfWyg0bsRgcvgFXjSTRpiLL2/s
1wcYy+Q++FQc9Q7Fvt+28bzMr3gmN9AcvX2JvV0DjYUfRkOMM+xy9DPSiQbjp0SlKLlVSSjOVo1K
oksd32U25TdotYqLxz0uKJ+xe73d1qy7BGej/ZK11sHgjvZLOjrVAXT30yzM4o5sv8hd2a6Ky0TR
q0erFsPX0M1Ioeyr52iBtKhdLene5NAhBlmcY7M9paTrGeW+pGh+olGJPCwi2CnkIIYEcS7k0s2F
MF8semJsjjz/ZWw5eX14tRIgNd7Y4wsRwyFZJkHLNJgXO/ra2aH4qUyTS5Lhe36aKe6RF0EnxsyC
7/TvOYG/6bGD3/WsS0G2il+QJTXcO/OL7j+28S5HgLk2f+CTO6171ddH039BLL6WfxPR8RBYdWvc
cir2+pijRtvdSglMh7jp5SNrXzLq2UZ9HyfzQUx6UCDdaGss9j7p2oD2DAswCIcF1Y2N/M0ndLyr
nnrjtbcYL7U9s+2hNm9J+KT+Z7+28mHsJene2Hgp+WvGaiPF10zqmszPK9+WytCCAOkscYDcHDxJ
uyIqCgnam3Ei+P4PLVtcv1dX/CD+C5KU2GyX3DIA99XcKZvfG8ftAid/uKkg4SZlevEXg4mEA5Fn
gKUp1MoqynrtdUR+Rv7mxosfCuc6p8W+sP6ZKMGXivxQwNek+VeP2DrGZyLdblfhfIMAbFTvGkqA
ZuPTIJGXTKTSQJryTKmkzqZI/Hy1XGwK4Sy8VHP85vgoM9L4GJOK6sabISORmiYEK9LyU0vvj3fL
CByvBsloYwcTDmHEyMq534ZTvZ46KnAWOs1SJ0ys16qmyZjfyMzCgyCgFmRGbyE9+cKeRdJjj74j
XdTG6594/wbzJkOd74plCKUWf/VjExYpJEN1EctBk29q+nb0/SJ3Rk7eHZGC/mftXEkOCDLCQAuL
WEZx7NgTK2dXUfEyUbNTGMQFPHCvZiS8OUE5acHsfq+cuVP73RXPrnNmvdg4zUeiPpCSRQ6qARQM
SC7v1hwN+37SLt68J4pi8HgfropSHfmu1R+gVmFjs+O6n1r/lPCmDNlWyp2Zv/bjt1s1uwWJLWID
9G1PNi0ZLfrCSlOUleYc2UQoyU+awt2eFMf6AD9D/MdT37wt3kmSyf5fvAG1HKx//GBUjONX41xv
9We+tnfEYzn/QX7U/Q/62j1hw+zPcqObP3Kh683fLe05b7k8OcUHsmxdZIpWvlvlswJHydZ74Vy5
3bbM0wFhKPFfC2TyRxIpZaG/g7arktd8fNCXd4lKxBhOGkNW4vrD/iYsRp6RcSIJIlRzhEsRVTXD
saRyZce3P5DqWFPgbIn01FrldcJOyRefbplfAjE9jBPKQQVGKO8MHwQyx7z6mk00+Tnf7vzbI0DJ
CQR2ZjJc1+RW9hLxMARL/qvBO3g0sgxoq6fUDlGQLo62A1ykYOANSVkk4vWO0pDdOov7mHpdeO3I
KAi1QOVUCvWxGNa2Tw7Se4cvYJUut9J5S+NfcTf4NKjKff/pHdrhXjT8wYldeTPK3QAjh53pMKUH
MSIwJIk1Xc83Pc+4vFicqoXkzLgdEPaP5J6KZ1oM06srMZPSE1U/euTtNwVf8geHmE9VGCVTVVGG
gt5VzhbPwK63fiTOU6/Ouf9LPno5HpP5TOfYRgyX25sGI81LdPCZuM27rHmMTQh5x43oTuKn/dZl
tDDlgZVM/ZcPIgaJwtXTBV1ChG32mReXBu0BOSmriBReOefONO8X49D1rLL63p7d7ci1YXlHQ4OP
6Ld2fifgSKb1AXEquvS7pXtcpk/X4In5KLN/WkpbtIegnqaPRruoNoT9j0gwDPTxY3JPa30l2a+G
GGzS85TRmPcJ9qNVlKWXB9k+6xaqy0/dPQn7MZ5e6B6pk8PqbLv0JOUjPQFEEQS2vPMBZuvpvsyv
NkrbbPhXZgMPwcnxXkZnN3OLZQlGlRfHfE7yqxrPekLVNCqp4T0XRzJk1Ooxr0QZjnaeUOIrH32T
psKHBlR9dHgf31fj3lcRi1zoDN/cR3DdocVlJuLfWVCMUZ09qk2dkoR0vYw6girZ8+3hIS0IVzTJ
Xc3tjaFvRYtFBl1UzOWs35qELpIWnaQ+KPcx16fzaP5LVLwrTR+omrqh7o6NJhBux95DvToMxqzv
cCFTsdZEjOkMzGDXbACa0ClRZS1J7ygl2LhcwF71SEQC4tMXunM57fLjTMp12X9nqKYlleRLdZDG
bzq6m9Z8yzkATD3HMJ4HYNKSAX6GTUymX7WkoZYteP6X+7yXxAaB4gKqSf77Rv9KFVTfTAflX29N
3xRwbFcKlhYmjtmNXBI4G/FkCurXp/5RJaR9rzanTBJ28cfsINqfXuLmUsZOoLXU9wBVrc7f2Mtw
TZ+m5pNW94a0+ibnPKiBMDstzPT73neuq1+ch4ZKQ5sbK5GbWEMozS99okHUN9ElCk48Zb7Q/B2p
uiSIOvm2LRir/LcdqWZ3kOwjp+FGpEBaHUdcsFDbnLlkdAM4V/zICm1LTIGnC3iUd0/j+E4/kxju
SbRGfMGJHW+76seCYCe7Esrzr/YioeydEcek2OZs4u0hddV2NH7atiNyllqxW7CXkt2hAQLV8eWQ
ZoyeV3vX8vlQV+qA1AR0dU7+unjneXsDdZtGEckyc5Glz4tJjmndRQB/54G8gp27Osjp/xqPDr7u
dRDWq1m0n6su6FzvA9v6aeVf6rgnh4j7hKweWb5PXcaGjt4NFhCueR3p/ro2Ghdv+pr5L6lpRKpD
07t+zehC4udq+fNb+oNw2xgfiohOxSdO9/Z6qPC5LGyJpfiX0MbYhfmq70d3PCvxPLVbkTGrkFeV
axsDSpiNR+9+6KFT7adjPbRU+UK3pfOprbelca9cAlkPjmuQSR/iwohQTwQDM6Kosp2iTG9C1Wfq
D0N3UvapgxYX6Y+0nGAGQh60gwlT2gDk5saL615Gzdgh/Nzo7FJE0hBWyzePWwVlQJDdNjKAG/U6
W6TdK6oVy4fZ+6Er6GslGN+WNhGed7X1jFB1k9UzuM8vZ7wd33XayXAPMt+pgrI/Phu0ubM++s6f
oq0VFqDstjJ9m9w4WCdOI2xIR42nCMaAvoIz/LPl/FZJg1L0GbokQ+eGcYVkp7z80+eL3j47aFWr
s5HzcOY80PqdaJB97btb64F3anp2H+c8yj9LiDChnaADr8qehYJtIhi+aa+xeCkmJxiXu6GNofsZ
y94MlF8LQUIuQDtLHw9AH19c0m3r6kmOr1r75HWP07IbMUxXXgD6C4Z+dEr+QnPt+g+TDcb2T32m
H2rQjGJhAqLVR5avNGvez9ldo51wBNKt/Fi6Jynec2Kv12UIXEFvIx08KcGwFGGtBrw89jsLcFWy
UqfMdXr+N5KL36h90lxyGu+ymjWX27uqfnzy8Wk+3mXGjj40y6TnmUTgZAnbnFa2pNmr7HUkBR9n
G+T1dzZ9+gP/Q1QHmvVemV9tN+5Sawkt/UDUO5ounuPVUw9KozKU/EZRI9gg3njoMG2Tar7SASJa
/Bc2TTfF9GUj7Fv0gkg2dcbVdQRuiDdY+V7pCghWTmq01MUx9sH2Ne8Ow2CwFtW5rBf4clyO4D20
OGRLZI79sSfrj9+Hi7jBK27NOd3VIh1KGRp2uDaSMVEgrR0Uif7ndUiSzDkim/jDTzAPgcVW9EKP
stohrDi6w7IfKJbQb7ommoHQxg8kYxemjkh6/TZi875Dh04eMyuYv7P6gRblWwXAGLaVvW8XXnZ3
mQ5enbyruX63bW3vr2PkCf1c1xQoNmsAHLYRS3kFz4yscT6C8X84DIjCH4+TlT9QfRZO07LNGpqH
TbcmCU5EXqwfBk87yyI5pZa2rWD/N7AZv50mtkrOj8miQ+RDWE1msDr9oeetyXx089L6QPnCLEFF
Bbdxt8kKLSDe68l2UYCl4lBZ7b+58BCI10SM+KV/NLhw0XsH9K5vWs2KViKlA4J4sff9LfJh6J+E
PTIir9XG9G/bXPkOPXSdsmJrzFgF3OW4rskeNdy19LUgs/xd1dF7jv64N/pLJaH3Kkh61e3nOL6a
2UhIExGNau3v1CpPlTZS11uFsU6JCuAyfacnjwN6k6zxFUXhZSb5q0qcN7MZNiOX5lCYOP3Q5ZjJ
CXtSqJb8xSBHbzbXl37tI5+/o6OOVEsS+HMe2RwcLUVs67Ii0KFgI/HRV6w7zTHOfS33Vs97iqRy
ooGy89wI6vKj1bx9UU+XzpiDGn9lT7EVrCbdqxTrvqLm34tufgSOfJtGdbSLOLRW0j0NGj4JVGLt
ue21U81s1wPL0+fhLTUSXvteVz8qdna+qe0z7pNUd2jQtm4tVmBF+hZF+4PmcAUL3t5hWU9pyfRe
4IEbhHG19DES/xWwkPFp9yHqsiBNu33bDxTODDulzxSO0EIFw0c55cE161Bg/7OK2/vDZ+diRs/8
69NeNRnusTfWkGi3O1EzsY3m9DQCIg1us000MDkd5Gd25rAEhAea+tUX/5Fy8yZwRnqQmeF+u5rv
25NR43BFIbFtTURnFiMkFayU8drxEjkzItIS7cc05IdiKkO/Kw+6XuHuzHftXH3AKpeUGKcJ/xtt
23VQMTfNoVkRdU7ZRuhOM9Gh8RbamApuYjrSPCFqvKbuKOY2EOylpshOhTfRJJLs4nGmstjXEBW1
UTk3pzrhLPfWFxvl6zgwELfEplNQBf013opKfdBAXe9O6IsOxULyPla+2E9ZSOiprtcDyiHFWkeB
prCeqMAK6Zm5p+OlJB583ckueWt5eMmoJypLPVSWS66nLRtS/vMna3gtRra8Hh+5IXAG8uvkyGib
J2coPvJFoAWkbtqp9rNMyOpnslINYx2GUASQFaIzGc6QSrFRnjvYsGbgSGb64fHIuT9a1dwvqCb7
lJfCqAIPFQQCVkzbSMBXTvk4o6WIN6FpGTBYcJwuPVbxsMnjJqxquG3cDVRKIYlsgq7mIiILEdk1
4HwTpZ23NwFYyXeN8nGOisHdmIW1I6I/NJ3qjjHziMuXTYuheNCChKA9z8S63gm8QjgtXUyQWQUe
ZtMOCEGA2CCvaZ7CkDW0R59Ow/q2s6V0mEqj39tMvZ2Sf+T3Uy9lre/GBN02LpeRzXAFlm2oBDY8
Yq5RGnsDcb4VJ6bAO1SpAmTPxOVHkPHF9D10ti3oSn3qWQj7ugwMbdpyMhxuyvOl70ITbZ4/la+N
yo9qzvUAvez9msaUMdnysXaQKaKiYDPEuZbb1Xtv2KhCMNDEFprY3NAv7QhY7vFBS/RT3CXQs4xk
t3bcdIctK5pymN+VbxFgFGtSGMdzQFbh1ordjRIeagIK1UqBhYzWzglpuAskXzQWmAl+VL7PBYlT
NuXTBqEXX86tg3mNo4Y8v3KdZCA0B1wjl6HAmdx0OtcupqHUC1FsBcl829fbwKqqs+7hMjY4Weq+
Qqxk0swrfiysJcFS2EFqIwDQPZTTXKU6lV6lwKzf9781g3jD59XWiS+0Oc2ii+JVjyzgvcawLgbQ
f0v78SYZiRlOOvNU2euzlVt71N07Si+eCAB+gBWmzhdH8ix2SotmvwYTzad9SrFsMogdRqkQH1kU
+/mDPjCqwkN6OANJ7XlwpfbRTGhEPZg/Q19ZOLBhiBTm2A/p0AxsZrhUaY++xfo2VYeBiZ0iO0rk
nJnsbKqn+w6rs+nu/PnL5vYaqUnsMUf2aHSp/R1lOAjMDvypQRdPNjAK28mK9t3+Xkj1Q3D/ybPH
AYt32EZ9PLjDe4nS0Srz+wmAbpipXVwqvF3JKevaHT5+KJ4hEHNxb9v1wVDY4epxZ4r8Ee83eCjs
LMT9QRfmwbD9v1ZkFHYWmG/S6qkmjPhGsVu6DybDSzH7w0FBl8vYvtbGEGKf51P2kqZB1IYWB5Lj
vi8aQPzQu3fMHh8TUkK6AUdAHkRZxe0HVibEkv9WNPF5VTjTpgFVZZo8+9V8GUqFcxDxv9OQMa4W
fkXWWO+AmKE1MmyCNE9mORQDl4ONMRHh9Y1Q0SJaxOkxnWqKIJcPM6fT1hsR9TgueZs4t80gKxUj
9KAfqVqACogbkhgc9NwdDGuUDjNlQAjXYpZU01/3N+nm4vYXmmZ3pJ2dXLWoPRTbjzdbWyfLzzMo
o7TNqEnEm56MWxV39t001cCHHiEWtc9O44UunHIs6FwZidB1Wy9MbqujXNjl8aTqrBOi6+/aMmYD
N85Wk/3Vlvfre+ulIxK4oc7Ktnvmwuo4daRdeBZBgdTS09VyU8Mw84aLhyDtBgKBKQmAGMPswEzm
dWM5CW2DAPC1xo1Ng/oAQJncLkMNt03Gump3C+IjunLbImWUm9QmFyRlyDaJEDVsZ5Pi3obGOGj7
7VhCvPaYyau5qw92agcmaQrt7DB028ArxCWsFpj4MO7cskJjqZCc55UtI0VsyqO24M3PcdPd1Y0g
fjgvOJgt/cHnBW1K2VFe6d1ootF8MLy68baUFA47maXYOcfS+85770vvdP9Od1o4CIPMwtfVgsYy
nXPf5273UqP7eCOyp9xNC7fB5Cik0QK1kEUM8j526QHZtHVB0bVV3tcCGRj5BcRT7+I0qc62IjsU
J4PGtuO8q9FuT7R2fK9Fr3ZYDDMM45XADdcVlJKl8b1nGFg7kzWdeYNSE0EeQJ5JUoXuvTZNZ74b
S+JdTXuRRaDmztzZYNoBPfbpzqhAHIoxzo+j6RwbnzQMu8NMvZqT8V+13R6fi7y05IDs+tXG44bt
cg8TO0Rt4aJZ6hHtzQJL8YAlEvEQHibMaf1Fmr+01KCyzennsDzX/KQvENXWiCY+aQa4vjyJj33G
Ui8LNWND9U2oJ0zUjyjT0kPe4TEAI8la0Ng2f1aF6h5k7yDmR14732c++LHhW0S4mNh1HnJiODzi
S5LpOjWZ+y2kQ0rJooA9PXomSZZy7g3HjqmC6TW02NPyBPW/TRLK8tzFJeKhpytmMC3I7Hyc5Ldn
rOtW5Xx7ekl8B+6kTzVrU4I2qgfcGQkbwEYZ5nSfQCvOC03d45I+uOtQ/xXrwI6b1RVbqG0KHyG2
S9AIfmFzeS4QS0ST0p/kPP00epcfK8e4SKckmCN1mQfzqngcp9t9O3iYjB3CVa5+1rg7xxiwR3aT
8Q797D+jUJ5fSXmh/oFqDl6KZTx1fTduE5plTrov1MvQm1DBvlwP7JH4epBlPfCs2NeKFIKo1s32
R0cwuWvXedxXUKfkqIqMdyWPoXe6xGJEnyztxxVVeTAKTLgqY6/AVvDfY1+RR8GxVuQtpuVW599r
pu9CJwvllsC2txbrKfNak+wWFCTMLk2hHRGr6IDTPYC1k0gOKQNQGDywfMVDexN/rpWzRTKXnZHF
mCH9KerYVISnQIsO82E0JbIPodTLOI84M3wPDFD36xcqyRhPR40zusDaom/K3MY7l2N6R8nY20hC
nGFX32ieZvLdLz/ryuhmACMLYGxxJBaEJYuesaxsnBkgI2GizlIvMGhMBLDl+KmIuXvin+B4MmHA
a12qO5MwHQ7Q+cZFiwSXHcDCrh+zX9LqM+TNE7BQVfiYFVr4r5QsKOiOhha4subTGFbvERhN5WEp
F67cnqSHJUV16wGH5rla7jVKpjIA9KPKJgqm6Ja3MwL6c5fJwvWbfVMX31a8PstixsdyGTNx9VJS
I7FkEsfhzwtKP6Q1+6SrOcrN5ilnjqIyJuUolZ493TuxUz0Us+VxIVEvwkZqxwf6Dm+ZEobzos0K
VJMWwq1zq7MvYh9vSC+W6+BK2pPq0UO0C8QQziZ1oz4rrGL+fS8Wo8ZoaY6H6YX0gHTc8tG7Q9av
La8/+CsToapDSQUT3ZJl8mP5yT/mk/VizFX9XgIM2ctLUjYA3tSsE6oRk2eAszwJsJxywMk4/uvo
JHzUlRf/DoswEkjxODu4sXcfcwc+TZPdnWwNWaHUaHIiEdLnPLmdF+VqRLNDD3xM6Bcjre3hQC27
fjyQ7wazn9A1HDL15E6gp5NvENCuhIr6riTHALNrs7cwFAWEZwOxLskCQ5K3eocDF6g1n020jgBX
9J4l6ZavNTlotA5T2MPFbOUGD+CqGc5pIs4B2RObwrns3mX3vsU/Ek5kkl1aGy2xyXy2elS+ozYH
ZhKzTrG3xtAs2vVdW6G77UmzeCacf8vM0zKYWTQSoYQylqWFdPcYKF8DQ5tmBj3i+6GL6z5oOzve
9VpnA/zk7VYtPcEhrRczbkyGZOxGczVkBs4VWTLW4Z9gQMfbRxWBTl5VGgt8uKh9eOv1Yos+lvdH
SZxE8Nybzsy4iKjERBVN46tKdHYYyYScaO7niushLHVFCXBBXQ0THGNq4dughUPcB022kE+kY6+I
fcy36OzaoE+7BOGCeEhwjSRB2qCXUN2AVaSo8jrSyzjuwnFtLs00/OrkeI+PgokMCUKcX7vJKg99
Z0MS4VSyQdHTOwRuNvuEZk5/kmucpC/L/KJK7gcIy4+aSbJaMekXgR/D+vnJeBzdL8cTaAtkS6Sj
rpkayloyy7nN5VvVOuYD/gb1juNIDyaSElAdmP+Goc6tKCsng6FvIHAsIcvsAGEwHLwVtY1NmvO1
vYkecxOAymWvidyhkNsy4QbGmIVB2e79a1uaCBh741QWc3+PS6BBWpm1ADZCw2PTlO/eWpLJ4zWf
bK0KTVJSNLz2TCUuuSF24Jc9p7GXp8WFnALmD71E4uDYy32zir9YZbe51pm/0fb+NAvip7l1732h
zZc4jTH0Gj5bkqu34xAR/mYnxDGInmfj1gzj54D68yxubLmv6Xurzo1PdOhU0YmEpPnFl1c8lM5Z
KvIaNpM/pfCf5uy8SjSwkWPcADDaS7WLmaJ79CYqc0kSgh7GLRHkOnEF51qI3H/IEh+u2qZ5bkkE
AD/d4E+CPJZk9j/aAbkm2RSIsJ3sPgHVbpURJOZ7PLBGALLEdQo1MPvmL42Ej0SBPba2Ahxsxqs1
aeeqK9rXOHZyJA8tgIAarWcLxTUMSD/+SLPX4Yztl2mgtLZy5St1JOnFThP14rB/sMPPALUW5nQK
Zh+Wpn7EWvVcevinbDyTXN+copu1bd8G0i7vZM7kZwuNGKOMRJ3CrqeP1kKV+o0d53nFIijv9aZ8
bZObTWxxobOqSTNcdO/UNxORJINWrRADHjeFBzKxkePwV1aSkI68AoxCHiQcKOiWACrelTxRY9BY
GhkMOo9pvDOyWEUUZNoI+i0G7WnAPj0yjwZtq1U7kal/DmklO/Iz/NMyJLfuFR/xgp0T2NalAIcL
21FASheRab1l7pVVI9/PRr82wjmXlgHHaht0bOT9H9XAMiqLkYyGFcF1ubrfGUjctqqzj6apcJQs
LD5Nqa2bnGyWQC1uC3iwwnV4JF5E1ZLK70bq8pN8tJuIuwCVjOwOxsxNXGT4wm44r01KzjeWcptH
KswNtno9bVfC1fJn4Aw2Tm4v5Ag9TZ9ZnY7tXpt8Z9mqrrCpXfRm40Az3cTbHxuoDLslJkgnQSD+
yu4hDl3TECxB6TvDaz1XkSHGdIeeVif4kKLQq5FM6rvk1S4izdPepkV8yQKml9C4akv8PlFR7uj8
jlap6qAyp/tp7MdXx/BRPYsefdQtHVQWRDKzHvbP0LfPOh7JsIw1F0OSOWzbEhqfkTvF5KC/Wind
RXuEIzbFi97v6HE5sOi40SjZnLctYUwHy1lxAJfeIu/7Beytdf2ev+SwOVnw4jRo5Ze06B/WDnsf
M5zJQFa09oMkIhC6ddHhSZmZNkWlCADAkAH9xHdCRZ4Ms35wwU/al0VM3oNGX9F2TEd5ioUyIwaa
FpyTrgnPoVVj49qpv21jv/stbqFsyE4YFEdXuyrypH4IxprPg22PJ8vsu8OsXNDg2Ku+hL3aoSb1
gRVEV2ferjoobR4z4rCmvUCPdBl90R4yL/MOZUfZpWfnGFenoQYtM2z4jbm67yZOFTmCq4FQWjes
GLtRRxIJKJ6GrvN2ZhDvNL6TX0MluKucu7oy249C7/tj2/nFQz/n8cW0xvxNd+kMNSdNBVORLdtx
KaCbiLI6utAYzIN0rOM+6Zaj7ejfK+I0jdS3jV7TtCBzXzuMWM33dmKqyAEUC3LXavYgI+gUTJ2T
3OOjxallHqcqE59KJ1l1cbIpNIk5CHUtfyn+r+hCGYhpAd8e7TgqmjMNaM034q0xGr+rGt7FguFe
z/Xlnwdic7JmnNsQ8PWRNoziadWR0unlPJ9RcIshwIkC3dzL59XJBk4ToElbQz2mifyrsSlet5m1
Nr0/2H/u4PA6Mj0HFBkvjxi4zGCGn9pgMjM2cPhAq/KY+cstMUhrgrmgsTVHW8m5v05p1CuOXKp8
Ohoy8Q31SWNsvdk3Ql2HUVX90pCNAHTlIGeRzhDx4hPyETfuqXMN828yMTf3s2IdGjJt3WaM3T8F
GUzXhcjfsE5bpn5Se85qNq6lbv8SUkZdfDpATDHa+swLhSBi7ZZlM7uJDfvQak+NWzhhIWbcMbFV
UdY3mcL7FKpJX5kx/HfMhf8yCjTQV0/W9NZJO9/VGGhw+WEjBv9p67e0HXoIuqIIenJIt2o0xF8m
Hu262MfCmR7akqDIrUwgBRs/4ZYwl+7YWlpOKICuYbhkxiZJrXy3p5aQiBqvBLDikr1R57WwdmCE
pFVXUUW9gt6Q1myehFaBoaSompiyWbHBSY6VVn0QrFeE1JQ+l732ZviULyGiHs/kU3UvaJ77Owho
C+thAmJlFPHJx8qHYbBNvoFsaKIm6hkHe9x9twsZIiZFuBvFsvhR16sOYDWBq6ydc+bxaoi0sH7L
tnMCZjW5T6W9mifHTOrhZ3Y1kUV17vVn5SYG6LqZnToEW0dSQKadHMWEhimvnuWAidQtqQPt8gV8
SV/MkRkX21Ic+KzW1r4ibBaDtyxQb4CqjOW2k5yvkWPP3l3S5xNAtGGdWhvL4yLjZb+igH+yYUgR
2vfllkI0Wp2wGZyNYoXEzEUdmr5mUIjik3JKLnNUro0Wrq47ueBJOiL3bmmsjesJUpkK3UFeu3hv
QwbyXphWUoSVtb5aqwVhRGaUBTwaJ+g8F+RHDRXy+8EwPouUi2lpFpiGvl1WiM686d5Xer+Rz5s1
UgE5p2ZgNorIJtewrp7RjYDspn2X0tv6EOuEL80jkphZwb0R4LVGMu27XT4lt3/Bf3GHcvgyDfC1
vscGYKIxCyEIZDAo24/kWpQ/9Jp256LJKQ6v4nISQW/B+3WuMO5Xu/Ewc3fOthlyLypZ146ySQeY
PgioXlRMBqnh3FGp5T+0uqNCXwzUYmjgcxPivCUj9HRey/WFlN16v9aTcTUsTQS+lw9XvNnVtjFX
GSy9Me9B/IugEXb8VY5MG+CSzAqrpe/wviLW6DniMyrOg6lCHxeTXLgrvdqgDAEkHc84+izPM2j1
chjY+ulzyvvmPq+k801wAGFtDtC9JNRx5SPD7K1zq+3S3k0DwbgQ4tsfQzEb8rI2C0IFq+BxIr+Q
2uCRSJmCXotttRgZ5vUkDgdXJC9WDvvGpaFZr3qnSYzrg3b2PCb/iathB0RX7+Zel9tsrowrb8GN
bQLFlCkIKEFnFJaM0icpSP2j3t7baDjNdsC3ZWToWfo2u4t+lLrqnqXiCUFhIZFTCuqMNQ1OtLR1
DbVm2hB4SrqxR6wJqbIQYEXV/TPSrP2ZFjk/gb0rarTp3WwT2dxV4/ytC5HcMUVInisUzH7Xtpii
1mrvi2a6rk0lTjiBCciDcgzF4BAtYyUVbkEMcaPHsd508Bv12NK1m8DF+RkYVzbQulvWPW6clsBf
JHzrhP6YbGRyh2mdrZbNQpTDNul52Qwg+tDodEbKIvkfaeexG7eWtutbOejxIcAVmAb/pLKiJZUl
WZ4QDjJzzrz683BP2ioJJez/NBqNje2GV5Fc4Vvv94ZlArORTRPYRYuoZv6WBJ1+bEIKNTLinHXe
tzbujq63Sy2dHUyAqlUcTc+UneDfXITx4rBNcApClDaOluXjOCacTJQpNH9wfkFAP+41Jol/Qmhj
yFkG/2BmKEetDM5dj68HoD/3GRGRq6HtZADs9qIdnTC174aQApNP+WXZt1YOGstVznG7zclTQXhc
YE3V1d8nEyZuZPm3vo2M3Z/yeFNjLAVTJfwTUaqubDF+m3rIxHXtq0M4pI9USe3aNY1jqijYVtmg
q+fOTqH4iEFcd0n9qoniwSMBef2NIxHIupOR3UqF6LONRuuLQ5TFt6pMQaW1ghRXClpbYfSazS4N
YbIkn0pOkI0kJ+fCnLRxEfiaqzPd1m1taozyHCe7xJ8P0kg4B3I51ziwrNE1f3J1BT1SBsyUsVVy
azA/1qFNwVZpYe/dggvwoET/FMS5f+s2XX1dRHm/5UIEi2/IoiONDJTjNWzgCJPicDWjglrNdfTT
y6Liqi/q9AoaBj8d6ySu/AG06KJrxXWalMAqbotzlAqwK6Qk0OkRxzF16OZc3NP5gc/d5LDPeoQJ
MHSW7xCImOpjbq0GeLVS363BzG+Zc1gthOEr3hkQ1SKFnY+voEJEBXmWUdSqTaOASgE5MNdrEdJY
pSFXhMpTmeMd7buZ2o4IsPd9RchcUNX0VZ0CMF3mFZ2hJU+waxQ+jFJezSaMGhXCNYavCfWrLZBY
QEdajZhn7eXcPqTAJ6Ah2XHs9F3aBeXWLIJhj6mn+cNZCOTYe3nL6qFu1FYNIdcyb+ze+CnSod5F
jR4rTF3LehvHor/EdmQgKiP+gcDaX2eZCXNXuqh2g8rceV41XYWzBlbo8SrCW67fVZ00uW1hhet0
4Q9cbbJdAJ0Cc7NkvC7ygotF60FgMij9N6EuqeNNmBOeLbN9NDfONpjSut1BQ6MZPXvjWtkGl0YJ
X8utR1qXY3vloYidrt0px8jL1164bP3JXQjG/xMb/UcAKuReDZXTVVkUkiTNtMW2nHYpZH4cAZuD
xMTsVTRteB/ZrnvnhzCHaxLXvhCbuFhSoaHnPEpiUPF4Kgpo6nB0URuhogkXInkLt+M3XWLr1s/H
8ItwUQDm4MeYmGDBJcv01QzpqAJWI+Gjj01LPEBUmc36qSL98RDiWLJHCIuq3w5M/EZIgB5KrE/t
YOYORWW+NyTqn0YA1cKVtTdaBT8G7ugH3ZfDfYg90iau0UEYXRWtB3bldTJ69lWfExvnjPlzQBbz
LvCQ9ZLZPqAMCt1tKyb1tS5mZHADxZUw2nQnp2GhXvJZM128xIELCdg1mM89S0qJ5je3WZqos0RD
E8/ISXEoOcq+9Vjb5iJCgHfP+sCnaGh6NBuUPZYGLE59zE2zVrVYeViNd2GBocMSzRy8nAL6IF8V
mvh+28zR9A0dR7P2GmTN+Cj2K99eXMrFRK1Xu3AoVEmRM6QJtWM7xJeeGqe1zrtjXgE4dSkVqzMY
dH7xiTpIp3evB40GYKWLit5bVTRMmjiQIw3t2rSnqyySWMT2Y/zVL7PfbMC4l+f20gYq4odu8sej
lXUFuxLJKWvXgRFuh/LbhOHatR6nhMIebo9HtY7HZBg95lWM//4Md8N3xnAXmoD32vZNOB2zKvZw
D6jsXe81cLIfLbdLXoqI9nMliqtyrEg1HRzqvLLGSDbE9Y6jL4IMAMZoPgYYUUBVg9JrYpQNVDoH
GzXawl3F9BQ2QTVHYMiGagFQq0ysTcUra2dHHhFyigeVxRA9FH9PHH0HK/C4RWf9JiVAmjxZ1D4g
Q/5hRkIAxxfG3FiC2Bk+/Y24p4Vr+mzYaWQcsq4Ov6eGTZcAdOwgjbG+9AiY2cCvgDedY+J4mWai
5Vg12pFPQ0mLYWFyTa4vjJS+sXa8JIJRLe+VjG6I31XgXaWq5o7NmsExvJy5ckcGoK2X1hz7Pl7g
gY8wFeS6n67SvsI6PyqCveDitZumHrhyDBYPkJE0ON+OK7y4g2arVVPsYze2joOy0+MUBZgpOGW8
eFSoldUgrAwGOjsdFYojudmHtXzpic78MmEfi222QGHsa84tpXeDvvDl6wBKvTH7zsZtzw7EMRjD
5km4CQxMBDxg5U0LZNTwVI0B5cFsu/qy1kb8VbvUyLJVNghJ123rHDqZoeL01Tfi5L5oA6w6Ob9/
uBEC1aTnaog7+LgGGUeWpRuJfe6El7ULrS/vbbUH+6cwrnGNxNRnpNcXj/dYRYtLw7baH35lWYul
2Fjf9QIvEMNNmrVIy99AC+q17wTbOd22rS1j7swuRg2zkUDXQCuA8kXbK7/iciy6MPthp4nadsPY
fss7LhUYkFBjD+4vgbMjObq+2lFCwGhxrRpYvhm7+7ByoquiAyUVUNNG1S8SFjWE7DoieXFp4HNh
h5vQTpVxV4Vu9iV17epeAmCBoC4IsNAoeuwZ1uU42ZDhk4iwBZzykX0MTr5zFZc/Wm0dQRWDswlN
Od96FqUE6kDwnQB7k0KzW3UV3gwYXHUSdC8eX2GT5wfXaJ0d4uFpj/FgfegrsgNM2Fg/UjkMM0Rr
3RwKdoyNnhv2Uz0m19MA52MyBdncMT70fkUMX5qCXSrYHDfclnGpH1Dc4EjF7leIV0ofijQrXY7h
ur5sDAqKmbTJLTaRBOoKXCge4jzgbueU4Z1AVo4HPzZtF52K3X3nDBlydbva+9XcYrfhTD9qUiB2
aOLZL/ABZPtHukp3oH1KwwnrLJ3ZoP+LloTy4CBoK30dW6ji5mDON2PVkhdMQPIek1csgE2O30FI
45YYp37H1UsehroNf5b+3Bws0WXruRh/9hY5nG2RRX9yfPbgN47NTsRDuRvIo95ZIFz4VwVqJ2bI
uZmmwM0w/t9psjdgocJBCwvR6H06AS/GkdyPOHCvJoUauw8sLBZiv93OqnHgkxKOUbS9/a0uB6C5
ZbOd0PBd9MrwL90RzHsVjfX3xNDudz3VdA4Luywu8PqtN7a0+B44BQTBS9Yt5smVnW9pO/gHJ0Zj
4xOHss3NIsYNwjEOSRjE2yjoDDbXIN+qCRpyJd0/rTYwgFqsv0B3sOsJE1xLRMzJPldghLhr8I9A
C3Q2G+MhMAt9tcSBP8gqC7c4ricrhCbwEjpLXPgJ/brBlu49nRxiZ1z7hcpCXuP7b1zZWAlSpOAp
tVYYKW8QBr/SjVvoUkSFrSPTwWupKUjpSJIOz8fEiy9SC7Z2imea7V1BtETYlsbpNyc3sF4s/JL0
P5Q2ISYvV0ZSls9Wh82MjcBs2zGdvihKoMsYzf+6tmGgpHEc3Dh0oK4Hpj6HVDvAc4D9nyckJvUF
VoGh9ZN+kLpDZP4Lch94HHnn+36w200VKHvvcf27JG1CXLlyanacv+U+ndn84jr30HdmAyRlHe2i
pPFe6L6NK+6R5opUMIijNgEVBHc166gGMmECrnErAy/J4E6W+IOsaLnEPwFb8UCC9H9DiZisuY2j
MjNoDY5FAcfS6AHy3VwvlZzzFSMAlBD4BGE1h+MhIpZwEaFP4T60B8JdY7LVYtv4xSEfaezE2JiG
eNa72HeCa1it8P5msFF2Y4i0otA7aWbPAF7BtgJIXE+9NCg4jegK5C7cToZDwZSV5p859B5rJC6P
dmqwpHwMpu+dbjRv0BLXOy+NqKmQtiGcV8R0Y1K8mh34e6QRupt6hkQTZqN1CCRUkgDjhBonD4d+
663CLuFZBPhEcyvpr6TJ7JiLudyE8YyLV4g6MDeDB3xHDjMxmii0KvpzhAZTg00p4Bd6RWnk6T7J
UFJTGqAJaAxz26S4/4aOOawLMzcvAHgxoUij8sp02IfW3pKro4bJ+WKYMIBaECGMvxDsJIWzH8ZG
3GJs6a6CLHzNyhTfH/p21/htz+tIgBN4dlQcPFoYB/i1GBoI6ppdJnEIGKP8qcnpj7PzhhcK/0QH
Zv9E9VziaLka3dbZDGTSbFVeRc86n0j+ADWEqAmGf+kalnqG12TtmqW86Pu+3LcS9BlITF/N6McP
MUZcu2yEPBtFPT4bA4zhUWfFUxI5+YNhIbTl7jxB1AL9TtLyqzeNcsd2gQccnZdDm5jOfRoaxQ76
hvMEkxMDj9SlEwUjgVZnIdCr0qAZ0w4XeWyXd2TqgZaO9Ek37tIVsmdPzZi4JnCWc1FB7Wg8QGe3
5ZCAQboEnJrGo04yTCrSsH40shFrLHqEtxhE867bMrvHvh0zDo19ZDOXzca3hhIDcBP8PanTaz8t
568Fldg1AfV3AyYVmzjvXtlduCt7QUdhiC28T5IJRiKUuxb0npVNxUhCBjAz3muAEyRltGl/UeIQ
eO1nwDd1BTjJy4RpPCoBfbg191hqfwtdzodV3oUYHUP88tO+NDeOlfzB8LO4jkq3ox5K6n3TwNrF
jkPcj8HwAzXJ9wZbi4thDqenFrB8Qz+2300BxnVR3nqUBqF9Q0et2Dd+zx0FeTROCuTjBKQe/cPE
QhaNIZsHeLHGS8ZbJQlNxay0i7Vq7AqPYc6ieszcXwnWj9eVG9E77ClsTXMOb7jcVVxTILs9lG6S
7d3e0xt/AicaBB4fZa/iI/S+YT2wv1E1w/LpC3fElhM8s8kjKOCF71yPskQgm1zP1X1jYnOCY7/5
YpWd9TOSi3eWgxbIxmdlHWN1eiP8wVnbXTLt8tm3d67p1c/x0IApOFyRSW7HD94Kx2sY5uIXuwAi
08Yc6RHm4wum6foG40YOVBk0SHNoP6e5l13DF82orgoqkKo0frEVU3VhPYIqw/T2IQboVzT4kq0c
FW5JdYBflA+iEid+tBNV1JPTuhhdJj0MaMhuuFkrIK2+7J4i6FzPJoUbvFvEpU4ParXyfMKH4rIL
H+kF+5TmafIwkCJy72FBD7N+ar9B65Y77Na4mNgamg3/Ez8NjtIHC0bERdUBWq4TEBuo72kK/zVK
6+q6SvIK3KTKLtiy5kepSuNS0rffp1XHPkPFIjrKJ4gwXBFjB6Gdb/7Am+YZTsB9h3c7Fv6ATKn3
WA6PhQO4J0ByvlSj414FEMzXXQt5jq5ryFQpil+xGNNtEiQF2enOohgnCfTBmwvzQmYd2QkAtnsl
k+irXCRgpiPCa0Cz5DVTNKFNSGO3ZgG5tBbduPXaMb3iwlHczWOmdwbpZjsMWcgjsJOnyFBVsW4O
cUGQCz5xHlitC8ROCsrGCnBOPmTuVkFw1BdhdoNeFSOSzqc1UrYSTUcMGOHi8LNYorRPUb/YarhY
m9ZDBpsEbietAKh7o4pmXPXrYstOEm3bHPokOg1rx1wgPJYY3l1eqxpufeHPv/wi1UyBhdCRR9Vl
0AQx1FYDZ3aTf4czsr635lnRlB2Ljadbb+8qPpdd40Bg+lh54evzBMZs/iDFyDrYcfHgj3O9M7RQ
//DlEGfPmKKK0SPUKBlf3MEtb9A1hb844sYbqCAQdTADzcAqkVB1JANsSLHJ7gCGp+e+YC+g+1oc
htR5rKqxXtUOf0kv/F9qFrIi4YY7Hn7TkAf09DxxF19ZaozuDfoy+1lJbAvSltnCQruKO14DdvAk
rCA86VgeGhPDJVIFKKq8CuDPryKbOstrw22HI3GOVpaiPVz+BQ47XjisW+euT8LqsdDY7+DFGwZX
3pjoS8h75caeJtqepppuqjhzOcBb91bkYGXk9aX7oPOYML3jwQKi704vkJyNyauvK5DnO5oaEXaw
+U90KsEWr+jgzg4rcRh7/OJiuodQiWR26QYBettMFvte4Sbnd3XwZazsXzjS55ei6BHzqsHFWN+f
VxNXt1vipNiW4Y+zX3BjF2PhP9g2lMjAKUFWcswcE9qYYCE13SPuPXejg54gEuAPasB0qI1L97bu
G45PTy91GjqPeDQTkEO+2mQiWEoSohOY7MaWGMXoELmwqbi+ycXiOT90LEfsbdmshtYjxDhCeYJX
RvNgTS5JUxyWN0ZA1hLcRQPpDS6ZXFwjTlK3/BksFXReVf2rK/vuV2Z3wS4l3gszOdxXQsPv9wCY
+dHsp4D0F93S4MJrNo6h5jjKnICssRr0IZdctQ4aaxKGyZGQmAnoiYeUdXvVOGgDLE9PT41TSQBG
X19Cw0ELbosXF/+IOAZywuCwtbBra0M8ukNvb0GVuMWyK0KEBYeDLLthQ2hXB+uiBE5L4Q4bqKeF
j6DMTUuCFHJ/xOcJ157WS01iEIW+LGHg72zVexdVNpd7Q0Ce6WajPrDwqKobwPY2dqJNIDP3KoUA
u6G8Yzdqu28lLMJDA2HmoXJnwj47shFxTYh34NHDBR6fLFenoW6fTPfRF+aDk1rDJi4mfT071jfZ
WzjIp5yqbU6TAoKl+9AhoLtO2gzudsv8qCzY2KnRhQe6KzEmDSRjTJ5G/lqV+LtlFYsE1JSay1BY
1tJ3uiHdKtwMiUJtg8c2dxsU2M3UTOz3TXElPJQBqkMfipFmh91Dnh/w0DJhencxbVGr+kHhSpUD
+RT/lyTt2AK12V7gqcXExQ/IgKrEHTb7qXVNT7XP+l3p1eUt80pdEMg2Yxw1OwgHw4YsviL/TQmE
ItZpyxcn6VEK90bnrAQ3VBiKEmlJDfUDXI9buqMEeyUUozGp0R8lCGUM+OYPisXFFij0xp5RqfS6
RlYV+c1zXdfNvdmQ4RhUbrIPplFsMFezNhByf9D5py2Iz+Z1wbmztdsAo/WywW0BRfYaPo9zSGOM
A1TnsdlP8ns3OtV1Q+seUREtoEbAVE5hcK96wok2gxh+kI9m7lHXuzs3090rwUT2pfBiukee+cvp
VbarsVp98AbvR+i4kNlqEAQaaL/h84ot3RsuqlHagCXh6eaWA1wQ3RGZ1dtgf2axtzTOUQLdN8Y0
lr9zJhSAmqSujQ4MdPIe6VvFKAtWfKmyQ2eo4E5abfaguTdCEm9HgHsg6ksm1a+qpU9RZgUXCDfk
IPJ7cztIEwZpI8yV4xj5ZkS0u9JTjh8h5dt6nBFhwgQstl3Aydf6dJxI4wuRw0XjfjRCiegHQAY0
Z2qJxsL00LOc9jIm5mLDp+AqHprT1k3zP5K4xA2eTunPdgLotpzO+FER6AXYoFoUh/qhorC8pcGG
55Tpj9+p9l5gl9mArkhgSDYdN3UHcDT0cBXiuPjNw7GkixFZx5IxUsR0o9wybC7HVOtVU1f1fci2
cwhLTDHh+dGhoK8qcyTrUHBIUaGRIZG/JVZ8a5EUvxEZglkdcYNyRpJSVtKf/AtJoAkFljPBIuZM
M2esZjqSPiBJwWRqnHq+9Lwef+PQTZ5bH+TalTQdmoSjwTIHUlgxTFynUQyzGRgYB926gZczvJAt
CbScpA5mIibW/ahGxrE40KYx1kmC3LEXatpCnXaRjyCcMAfyheYcpaRHwtOm7Vu1l0mDGr2eCESg
13iF1uRLnCTuIzSgeF3llbOH24KVEy4ea+D+EJlAx9EPrx6BjAm/2DGaa6u1K5oOEGxoE2juF91U
Blu3d/4EXtcHdEjHcbnuG9hWoY5CMWNtimHSgL8+zGRscPGYi+2pu7ThpQcUgFbX1uRZBexya9ul
nqQ9Kp6hGz1X18REgkspQnsa7MChLXhWT6vVwnPRWBC/yGuSl6FrsQS1DfzNMSyEqxZYl00ZgKhA
2PhtD2P3J7BxKdR4+xpp+eoCzO7h3pR78t6m5ddlfxqR6U2vaOaHktWNKQTOgYtPqckGvI5cTLuz
EI8f82uFUeaqqOlQuqkeNpVtJvsaGu6FpqgiDZGqbdVw3KJxc5JDTbQTFqYYmkUuGpXOkxgCJ3Z9
TRNrfrLJQjjy/yWsoA2NbdZFxlZ34YRsDwISDETzt9HBvASQq34ntoq4JSRkCIwVr0YtXge6R7Vv
K5dzXtMNRDufPDfk0sYc68HCFm4Qr1xwM+3RFsTNRdKB92Al724l/TvMQpSDM0hsXUqRRGSBjjtV
oUEuaZXiV9/3hnyin40mUksQStuxL7VPZclxgaCJ8nBbZlN9g3u4ta3nrMIZgngAp47Qs7HnZaPC
EsjiL/HrpiLiczH+AK2GgxZFa113eNbYFjzOwDL2ruijPVQaOgpo3On8qP6l0br7KvHnwk0VmOm+
UjDMCsKG1nPpY7msmIt1NEEXiOonl674zvG/eIgYqPGWSBJzhuJaGdBp8EGmd0fgyzZAFgbrc2mb
5p3+HlArfKtyumNzn5rXQ5hbd2EGMmvAtX8wyxJ12uh5SOuhtEKGrAHnLRq8NMHRXEH4diwhruwB
qSQm5S9zt9AlJT60ZoSMnItkt23b6EVzLK7SHrACjF3vmfwgc3rQONBAWIvwAd9jZAdbwsSLbfFj
NQxqkNj06LsK9EbUct6NRQQJ3JixfuIWLPY9mnBU0K7vX1ZCsG5i0uZ8EY8HyQEGE9YYbx1gbvMw
VnCQiRhLnPK+GJHv+nCq2I8Ay6QE3XHTFNeH0uWzZQT3RJ6FAb6VZ8/wyZ+c1mbL6TNijCMihG0P
sgAmvTCfuP02uMfayWbOJqzECCBeeRWK2ClkNzdG/Mlafug6rgzrYYYgBSkvqp+JhpF7t0yHYxJa
NqcK066RNFTppM30lLGQcSOpr6SEzc7ZLWCtqI7WKpCWXswQoiYv9nOr3F9F3BKtiWfvKvBhTp1P
R38fWm4pqTxpKdo0ljRPQt87VhRX4qm4R5/8NZjLdSGm7+eHeB9bzhCWRzGtpG1p8yQXHSDM6eKq
L+7FfD25T4jX7ATxMJrE8+O8DyznIYTjSS3Yq0mb/s//KX/9eIio2P/nP+L/RmE9W1Pm5fdl/AVg
QZfBxmIX7aKXCu3f+bGW31xguljkF7//5z+uNK23Yy0h93+NVaM4ipbcwvtpfMmDPx523h7taQE+
nmYQw66gcJ0fUaj3Q2rTcWzFKvBg/C5f8q8hAwIl9VKS3BcDzgEQ2bv5HkUo3LxXKK/rzgBFBbsf
fnvecUwADZtPnvmD78iidpWjuRTTIjn5jukIEEKjOb//mRbfexRkucfptjn/mB98REQ3EnBFQKck
V/HtU9IRVxneNPm9gyU27L+k9LYBt+O0OPre1fmxrPdv9M1YJ3M/9j05K5Ir7l3wpAH1m8ZeQkzf
zo8iPxzGU55t8e48lsDbR4Jt6QxmyzAc4SRB3GMjtrP/WCQmrL9W+qul/G3fPYbWBbFWtIOAMzXi
lS9eccOGFflcqL6kWHKNF2Tdnf9p7xa/I03H5D1LJazlv29/2ZhWrWGEnnyw+uZbLR+h4f45P4J4
N2mWIWCFSJvzwOaUfjtEL2DxE1ekHri9wCbASkL6mIT08Eu74Zch4ecEzb0c0+8CQH60qiPoxV0Q
p3tymYBYyG1bUVTtz/+sd8vXobgQ2haOYwooJ8uv/mstVUUY85ur5pjQTd+NOaiDi5KMnIfZvPOS
7tg0Fm5LqMqpeTOK538/PIvIZMMVtnZPZwQ4VAjhT9bc+kE26xk3O5tozNtSOu2XuCRc0JyjmJaD
aV00rIfr88Mv7/zN5sXTa/7jcGCa7P4nn91Cqj3Rr6+Po3iq52OFjRs5NAjwPLfbGsHF+dHeTf9l
NMz0EZZKzoB/9rW/3rVLxwS41a0JNkT9B2RTWa+qzD55pe/2jWUU13JMkvtsqtDTzanN4aoWVn2E
eev3EUHsr8NAiGa3pUI9/0DvV43tWRaQp8t55inn5JwBf6wqdxjrI0TGh9oOLgdL3Zwf4qN3ZhHN
qkwJJUGcvrM6j8bZjWuSTBDBPWD3Iu8S0WIaE2MUfn6ojyaDIyWPwzoVpj7ZBANuUmasivZIT5oM
YvUNXsxhsBFUt/QtU0d8wXp8e35M8dErdNgS2BO09t6VBJBfO/rSDJoBO1K127sQlCD9gynMLmD8
vuufh7i7GyBK9R4eGNGBtMdd1ToP53/JRy/6rx8iTo6bthrqkDq5Pbb4VNj9/VQgmayezw/y0W7z
9yAnrxgbnAYyeN0eOyIxjS/JdGk5gGiITswjcX6N8e38eB++XbWsN499V+jlof9acUQcWUk58VAm
2Hvd3se+v/7/G+Fk/yTctRcadvaRLltAFY2gdPQ/WWb/vPvTbYrZD1Dvug75hSfrzHM8c9DW1Bwb
4w5UvADKj8SdV70IlR+0f8C+AA578clG8uHH+mvUZb389fJ8p8lygp+bYzrCdegvcv3k42o3Yw7F
Lb1LVxUA8fm3KZYJ8O5JLeWY7JKWrU7PYR/WAzZPYXskZmNjiouM7DX/rvT32G9k4UUf0cEyXuFO
fPKsH06Uv8Zd/vyvZw0ibKHKIGLcUH8BOnn2iZf75Nnela1szJyyWI87pnbxhHg7BoIyOE4sd4yS
ezAHzGO8e7u5k9218Jy1aP4Uzk8RfDH6x7C8zcLd+eE/2t1cU9DT1WzVbHFvRwdMTdIEKvOxm6ia
fbxGNpUOsP9wRLvOlv5gmE7h0Zi5uZ4f+aN3+/fIJ/NIh/hmpC5LpMCzeSbzISs+OVjfl1a2x4Oh
UVOeiWffyZEnJiibGfZZR7IIPPvJbTi/MYz9ff453q8Hx8TPiK9H24Vz/GQzIVOFaqG0WA/VN65Y
bNZkTtApTq+z5jBVt6747HRYvsnb1UBRZiKG0UKbLjfHt98sjmkhw+dhVuKTEmNW3jncMyy5kpjH
1/VnxdgHq+/NePbJGTDC6A6g87bHMHjw+VCRcWmWAVYMm9YlkqrGiuGqGi9H8ckh//77vR1Xvn3O
3upqWhxs0+xvY/wSxNdh/cAEPf/93s9DRlluxRLbJqXsk8OnKHRhIpBtj1hGrsPidm4+mSAfPgZt
CFe4JreJ0wKCHoma6HPWRwelYz4/1VSzVEfbDrrj+Uf5cGJAe3M9Chb57lzrXLMyYBc1RzGA+NjB
TtjoYmqJI2zb0VtL539/BPHyPB4LgEuyyE6mYtKitottjSdwSlCHHrBM7jGf2ivnMnHIWFi8piBl
G5+M++Er5Y5PaWSbFkvg7cxwgKOxceB+MCT4tMCC1v1tnr241sX5F/q++mFVcy3zFAmoVAsnu2OA
TcWE4oxrUEJlov0toSsXyag/GeajKSgdCfTjEk/hyZMpaLhWR0dMtUcbmQOOOsM+jWbvfzE5/h7k
ZDWV0BxbgzCpY8UlpoM7TVOyqV4KWm/1J9XPeyiGA+3vsU7OtNqp6GfHDmPld6H/FeY0Pavdkn1t
mEfTuaZcxf5/Sk3U7/4myj7ZOD5+nx4w13IDsa2Tz4ZcAjSwFu3RAjSdm+4GZtXL+Znx0QyEAy5N
19KavX/5878qg5C8JN3orDs6KlynuPsa1a3TYeS/Pz/ORzMQpM6VmhPGfXc5TCvHpeVUdEeMmghM
DiAa4zHYDbvzw7wvA6DLex4bB5sg4v6TD9YPowoCNIrHQpdrG17oLC4GYsijW0mCaHl5frR/KtOT
E0zwVLYnIepp0zyZi0gMndToZ4bDcU4FjzFctdx6MJJ77dzKYGcV4aIwX5Wxs8YKfQPzaa0BpxEJ
YzcPVn3+93zwMYXSerlQcgpQUr/9mPC0lBNHyXSMrCs7NPBHpTvtXerPrpIffExAO27fgHeKb3ky
L82RS2vfyvlo2bjc/5rQjcTxJ5jd8necvlrL4e0iNLK4Hp88y0S7Nx+j0jzqZknLPAYkJcbxwXEu
o378ZNZ8cANxhA1zXNvcVaFbnmz/NezgIuBoOAYaZRRvL0+ECf9QYSGAAJ1Uc0M2P2HrXM5x/Mkk
+uhlUrFanKx8NODstx8N+rZqIRVMWLHGW0S0fmwQkvjvDxoq8v8OcvI200livZLX09FjfYsSuqC8
by0Mc9Unn+2DLYuBXA+9sGe5+rTNoAjNroakn0ixR9stG1K0N/96klPeOBZoCaXwu6Mar8rRgcsz
HE2J8XNh3ij8k9LR2oLVfLL/frT/SxaUVmDxwECn53OGyTjM9Wo4jn5DarkHNawoaPPq3EU4LbNo
jXshsVQG8r5Kl95914zVV2njyjZSyMK7Nsf+3y/yN7/p5FNOFkGyhKIMnEnRus1+98ZDJW9d88f5
1/zRmngzzskiJ1Y+q0xRD0dFI2xM7s0Y9Va0Gsu7yr3vje3QPmrMHD4ZddkxT5a95JigjHW5yFnm
slr+Oo8sQfVak8J6TPC+w8I4lTXi1A19snLcO0G6mmN60PlXLGFqVX4y+gd7jlSQFCRSc5MfcbIU
DS8dPMN1uqPwfsQYIAEUw0HIiyvf+mTRLx/p3WPS2uE6x/7GNvf2MRuIzKD0eX+c5Z8UZtICEpWw
a+LyEwj4g91FApciLgCEfn/uOgoD8WIch2OHyyeHx34WBMSoz66oH64U1B2cO0CzDnD32weiDzvD
1pq6Y1ofhbUN+gsVP3rlvpfXdK+3rdwHRNzgbjLQ0Iqdp/PT5oNjf1mkTBcamyArJ/t3Gai8wBSt
Okok3V4PCxPj12o8jiG0H7SHc7I9P+AHM4Uzlk+HDBWV2ClkZdOs5g+88igyGBL+QYc3Rg3LGtsJ
qA2fTMvl159MljeDLU//15qoXOXDE3ZL8qQgDOSXfbczmvsg/Z2Ej06CsGZU6/OP99H7/PvxTt5n
yjLsoEWWRz9Pv5GbvepCuWub6ZKYaCgIODHOw/H8kB+sCM2mTpMEnwET27q3D6lgZ5CILspjD8P1
aXLwwdx7+eP5QT6CAN6McrruBg91nmKUaToMqDd09NwQSdJ5f2qgaeTwxrj3yXbAm+r8yB+8URpv
zBcy54Rkzrx9vLntZ6Od0+qYQlNa1Ya+LEhEjtFh4Hy4qWGXJcZnfdwPzuI3Yy5//te8SVzL81Di
V8cqQ6JpbBZDh/NP9dkIJ7t1JuCny4GnKifMAjMibvNPRvjoGIJVYC9NGBabPO0T4y1SYQzHVKyb
i7ZBhWI8ptDBPPtO+1+yHnOQO0t+Nv8/fC4Keg4D26UNf/K1EmlUaedqJmPffqtUce2X8eF/8er+
GuLkeO0KTAXygJlY6mqkfRUQ7NnGzScbo/hg/4fA8N8nOVnJhQXsrjIMST2cUyI8iYYZ9w6imTdS
RSRQu365nUne9M3kwjW6FS6/z2lkHlCqoa5Dj4qj7cv5JxfLUj7Zz/76TeK0RpyrLDLThLfrw7NH
co1Xgl8G3SZpomEVlumMps56SHg9W1zbsPKO0Ld0HrrPgObt/pNfs3zL97/G0Ww7Gp9F62R39cpS
zG5mY9mq6gcH0kqk4W9B268asdUSHrn2dv1oXQ78ConRGifovq7M+/O/44P9j5fy359x8qFmM5m5
8zDPi+7a6VGiYpA0tjCIoCucH+njJfXfoU632sRPhtzPOU+qAn2VeLSL2/9H2pnuxo0s2/qJCHAe
/tak0ZKrJFmy/xBW2+Y8z3z686UP7t4qkrcI9Wk3BAMCHMwpMjJixVpF8hDIX/ScNourznsf/GHl
wlzeh/8ZnjnxRZ5q13ncijvMudeqh8TmKvl6eVwrMzgttiPmYELmigng33tkrI+G6QnR3UPZWYfL
pv4/W/i/wxHf8sG1juje9H1h5E++/1Ajv6i/WNY3wUIgo5zo5P+06osz/IiNK91ZW77FmYSWhnKx
TbFs6ptyNQl7YO/5k1Zeu21Lc+6VB5bs8gAX5/KDkcn4qi6CjUwcUaU6wiZt+d9V78qCRemymYUw
ytAMi7QQ2QTyFsJTfJhGIOM1xXviNhtxpO5PlF4ZEB+o1g9Q6iumlkf0X1MTl97SBBN0hlc8eeH1
oL/W7VtDma2yVgL7tRGJ1fswIhWq6yg1CQy7ms4+KPGRbKDTuLIRWvo3HsOkGV1X+G+W1E26XEIq
TRxjODc87d5Ov2TFF7NZwQ0suguycgZBGe956gvnQ4Ir3olDt8t5QtxHyXuTXcUooATtqbaORgXU
P4aLcsXo0mp9tDmZxqQ2w7KKK25Hx31KapoDivIQKzRFR+nwL/yGTtKQPB51KIL68/EphdwjrKwx
PtO8N/L8BD/pFVTSe7Aua4/3pcDigy1nMpeNF0DRGnLro6+wkYufFcjZy0dqeeb+MxpnMnNNArWx
6YnRyNdS882Mvpb5e+A/XrayGFd8HMjk1oRKJWodl4E0UYR6Gy1B0Tef9ECa30nJV71PDmSjNrb1
rvdoHnzxnd8aLBvGv3GGPPw0i8ctdIHTopcMEo1mphKfn7RkKISMdfnu5uqK81hctg9mJsuWBYo6
mBrbsSq/lsGra6zlPdYMTLxTMEAS7seMowOtbtW/zezt8oItbgsAFjJoZ4Wihvj9R79E+xOCnSNh
NPRfvbLvjO8Zvim21kLnNUOTuNZp0wAKQqaK7kUISJ/19LkFVzd03y4PaHHGOK46AF3+dyandujq
yBpD9vkIgS89Sjw/1lATy5ucf9t2dBIobLDzSYOpeUjiqOC1SOd8ATjD7O4C86Hz4T8JnA0ULoh3
nqz6fTRuI5dmIhqynXsyFCvbb3bl21z31NVUy6Dsak2vfDQr1K4dquwlyqXg2s88887vLOsmH0xn
xX0oYkxn4fBfW4bDfWwBa5ieqD4CJRBnY/aSVOo2DMl69mhKVTv4R5vqvoEPJgPITj/ZNqujE3jV
gL4/JUBOJcqh4lC3VRCRypZXpmB2r/JZJiecN6smSkiTA1LGzThIeVu8eBVdamaNMPlzRlZJoRfG
XsmZzbbwxJbYeh/OStyWdmElcC/b9qsPCS0tm1s/RD+HHojLm3hpYT+OauKsB9mMiqLoihfTcyHj
pamxS/bdalZ1cfJssv/cWKADpgASu+8To8mK4kVOf8uIwCTKY+B5m2GUUF9bA3bPDiazB78S29Tk
b7NMYGG5UOVoQ/4C5PabUQd3tCevbNI1ExN3DMjR1CWry1/cOnuPaGht0HO8vDLzCN8GuEu3BDAE
jQLpNMMHFX4cRFbEMMZHgxZ7mkWh7sJjltVuzG5QxjogsbzTYv+qoTsrKldqDwtrJjKINtgY8pkg
RM83IbIfigFRkGDkdK/aUIXBohvpF5V4GlYQlmZVtBK6LsyqY8p0VOg2EAhtmnqnZdPQQzi3Xpr6
B+oo+9ZZgyEInzzxLVhwFItMsTlHkMBBShtdJmcvAe0aOgyZZvBPalR3dYwkL+y5ir3v11D5C4f5
zOZkr0R9rcWAL/Cd9EzW+omut4DGJaO/urxhFu0g0kt+z7S4MsTvPziNBF4KaqJN9qKRSemgHNh7
Ye7vu9xqIYpafc4seA6HepSpa4ADdLLu5+b8qonjYoijlxGybtOJ9x1ZlAKe38ujWtoTYA8MBUQd
Kzd9oKm0uzcAscOXPC6hejf0/BaRorW32XwwBhc5fUm8Zk3So5PiAU3PqkRhxn+pOx86xhRON31f
Ku2K25hfbSYXGqUlHSw3aJ/JnJVan5kW3dUvMWy3KAQO0Q8LYTUDEadDGr9fnrn5+TW5PIH+U8Em
6TvNRrQWHDsd8qPkAWBG6b5l8T2kC/AM/7C675dNzRcJU0we0EsavGYZAU+D3q4iW/kSJi7SSJIJ
uwG08p82Aj5KXMAyCCIgD+cbriIRB8nv6L+4bqc+lH2a7A07yFfeFfOdYPMC46aiY0ExjWm2N4g6
mR5CO3lJB2Sz4STTBrif1TUz8zoA84QlHW8nwuHpmy91dNU17U59ghp2P3TGXdIWWyhhvkLvvzfB
f0mSe9AHFODJNcuSvrs8mfPI8q99g2iGspyhT5E9aTF6oV0k6lMP/UNuKDt42ONhoA0XXXR4GPwv
7XAPMTRdSlcuAJI+uDbrEzKrl79j5rT+fgaAMNghqNpPvUhc+HjjsFWfrAzNGSBvlR/vrKalK/f6
sqXlGRftejZSAdYsW2EUUmXb6Pg8GTDco5m4yQTTbbBHJTaj01rZ5SYaLBYKGZ9+I4pBfrA8ieLd
EQKIeNTVp0q+LccvnXdnByupmNm2FahLrmrGRSJLNYUz+OD8aSPW/EBL9Sep7G5QQboPNKhkivFw
eRJn96cwQ0ePLdNgBlx+cgaj0pdrRS71JyP73ug3hvanJlPsOo8V6ppIuiNt/ln/TzsbTx9LdnD/
KClOLNpI4cSZFnjPUpeejLq/jUBc/N9sTM98StnPqzpsDKT6OyiYrWxl3maOn/ebarH1kA+hFGJM
7mZNDVIff2M/oXPfqfAvJ/JWax5qwWkHZZhXrsQCM9+PPYFa4gFlaaY8LXC4Y195I7KlT+qIavcA
VRxysiiTuw/0XX966xGn8qwnrqedmhGebz00pGK4nGr3KTbkXzCdXcMzdz3E8e/LW2++w8X9zK0J
Tgps8fRZ2GYgfjwUBp5iL32I9Phe1RqIRpyVGHTukM7NTKJew/Dh+lUd/SkdkUoKoE2ECNJD3KBe
q+AvDogiCOtkE3JM7+eaOmyYhfDqeuH4LkfOl2pEiTZca0BcMMM+0IDuAx9S5siELM5VuQ7MJ8/t
byTLpTOi2Kjtygaf52h5Iag0OuoCdEV1bAJtzxQrHkfQt080Nu5lKPbTO7l4gKkkUKKtpe1k7hA7
+/xiMSaF15FAsDDM8603aLLkj+A+nqwIaGpTfoHyZF+1CZT79kr0MZ9GjhLJbECdpHvAf52bsiPF
g5q/zp8zJ/+JAhvyRiLToP+4vMvnjoKmQoUQR0SHKFZP3F3jJLY3ymH43GfPNvoMNbSH0BFuStva
D3266aRPj8shDDE5u6B7VfIt5+Mqc/iDDTOTnztZkW4zGaYL9qLNZVyX9VqnyvRwKQBULZv3JIg2
HuhTDIKpDN0Y5sX4bCO38lj7PaluKa6uzEIG3B7DB7EyurlBhcuDjA24B5ETmGwQaJwre0Dd6lS3
/Y8ir9CDlaB3tw7Jap/+dOWoIn80NT0A4BCCkqRNc+rLDpUCaUO2lm6cCt7eP0pxUwfeyq019fHC
oOh1ZXj0r8zeLIOZV2PjleEp9yz3h2L3oLf8XFDlxe5w14fFcBsrXbyKh5ieBOyKjCRYp/+tV0y2
qJSHtoP0QnhCj0t/VMrBdDejgx6w2XUl9SznDxp6DZTIZnGftxlUYKlUI5/Qw7J5kMoGOnY3RFA9
sumFLuGXWQkpZ5hoPpC3Pd0MOs9qkHSTLe3ERRKHEMidoGwuEIaO4eYya8VEXraDt08VUiw2rF1x
0TfXhU0mIFYUWjws97sGMuh3G48gfyRkd1LXljdhjEJYB9nX78tHfWEezz5TPT95Co8MSLD5zGrw
Hxo9/S3p0MS31s2nzdi0vso8cEms8Ow8N4PeTp6J3O1Jr6qbuAEZ59CFPVrXl80snDQ6LmSaT8nd
0Ao68f9hUQ51JhvlKTWuxwAlxPIUGOXWCd8v2/lb7PuYwmF1CeABmDvEAcCYJkc61Vwok5Q6PfE1
CMXVqJMrqYmQZxarB18KnG1uoX0Xsz3uYFyA3TruIXIhQxH+Inwtnyy//665sBSNQxA+gq/onhFr
gl2v9ezHAtncQxVybGVIYdRNX2rW2glaWHhQwyKjwWMEhzi5SjoJ1RDPTuNT23Q3Osjo64IulR3a
Mm+X52rJEM9YA7crYPLTXgTIexPLQSDrVOVp+3VMU/kO/q3hOCr52sNgvvyUBuAZAHQtvMM0gQJx
lm4OFUophvyArsq1De9Kb0HIXjaHy4Oa+1laHehFoe4iA/WcliLQQwFd0UbtKdR/Z8P3yv+Vl++x
/CPp/xjK2oW1ZIwcMreViXfnqX5+ePpcRlKTLOvJshBCD65Lp7xpxxKueLrEg0Nmf788uPmKifZ4
EeQaf19Yk1Mk2wWEdIpT0R1oPJaSu+vz4aWFlPuymfnVoZKE4t6QHfYhW+N8WPpIQkHy3PIkl/eV
b+664Wtj35v5Y13UK8u1NCK6y0jcEVvMccZprruNp6rViYSuth/1TN34okFWsCOujGphD9oyQGOB
3hQQ4Mm5QuA6A5rfNaeOfNRbipLuXvFfM7fTdmrhrdUzF+aQiFCmO5DsGnM5sWZ2tNQkJve9VBB2
BptGurXVax/xg7Umn2l2TeESE30G5AxxrTQ/nq+WH1q+DsM2kYW3j2skV6DIvbwfxHqf+1QVrw3T
j6nwPp3fmCE8gpmUdqfaS2gmizZW2D/IbXjdDs5jZGVfTA2OStmTP785/nb74jh4VGnTnmkVSfUR
iFl7guRoYzVvHWRx3qCsjG4+fzwNVB7dvLEMQSl0Pn/iTW7nqROc2ja6CyzvDrXFFbTIfJefm5jc
5U1W2W6FRyC5D9Y7g+BUsr4AW1mpC6ri/J8vlHjl4NBVlSwPy3U+lKbo9UGLq+AUQx8KiojejtFF
DMcamwfLyW505c0rql2lQiIIX8g9wkjDTy8I03cbjMLBiQTReafoV6WpeyLtBwdFluq7JrU9yPb1
zzbFC+IZSuQkGTmYsN+IefuQlkJOptOH0QtOQZhceXq5tZWrdBxuWru/MdW9Qy3p8k6e5TX/WuQx
CMyA/TR7VTdtETtUXMITzN7KVqeHIlPvN7tasNHLebdHka2D2N/RdqFtDpvM0/4pC71HCSVq9x3c
HCtOaZZ2/PtBNvkKS6fBapYyG6uCcJUkwikMXwYYJ3mhFtFdhihH98VHQSdW5H1dvjvmZ3uYhWGC
DCgReEuas8yZP6rdWFhRdDIo1o15/xoRh2/8zi7Rl9eOqbZKLjG/LTViQJ3A7H8ZXiarrap5noSp
Ep5segKG6m7MI/jsrlvf2On9a2MfdOmLV8H5q97GlJhT5Q2xM2SsBb83ygJq8nZ5MyycSi5TYLUO
7TxUJSaOs0hDVGPhaDzVxTGCZqZqCtRj12pHC+7lzMrkMs0jw4lIH0YnLzD2efFTWYUezErBLKV4
5UH3yGjmvHadgQCIKenRKRhuO2QtkVqEqomfln6dJtEugpS9OerjW+9+PlTQKB6JFBX+xmJlz09w
aqi9Ae10dFKdeyM6BAh+Wlxz8qPreJ++DTDFM53ADsw78NJzUxSXMh4WRnhChgnRtm8W+nHdzeUt
MY8RSP8jc0jVkgciTe/nNtKS3vFRqdLT6LwYECoGxKleP2yE5sRlS7OGJBbNIbo3QHXTOA8F2Lmp
PEncwLK97BTGfrWxOv177NsgOmBBzdPnosmuTbIEkeZfpXm9qQt4c7VwX1nuSh1/4RRA/EvoQCuB
YK2afEcU9RBMIw1zUuP8IXfdfyKnvkn6YOUKXJhZwjubPcpJgwdiaqbVUGUsSEc4xXXV7+v2CyJG
uzIzV+Z1wck4gO34s9hgXSJVgCZhGJ7M+j7s/ZsUNsIO7CnqSEpysld7nxbtUVKn+EwEJk8LZVVL
yRkFgfCEShG0ffqtFb2q/Vfkdtz8RkWQ6/K2WVotSCcEboVc7ewQeIrcJn0bh6chyXepfVelx1F9
umxjaangNBL3o0yKZJogqapcL/0MG7kFhz4AULd9JlUG2620Umacj4aedPrBSQwQkFPBPz8DcIM7
uEeOtIrOiZq+NKpCE9Cfy8OZO+BzI5OMwGCiT4HEGTvC7Lex9qwj+HHZwtowJheJ27tSpfdYiNsO
IOGj46CNl69ECotGTPoHRdXZIM4/nytl8MYKecXwZEmHcVQ2HRlzR327PJLFufpgRD030qNeydsJ
I12IHtCv0l2JUJcHwY0BVlBQNE8uwzHUDdDMRDuSGm1LOi1tMO6sz8qCzMoNsLkBrf2PHWMyWYba
jgEk4CGcrPCSCmHg4qZN7iV6cz3rKlMOMQXeqF45OEuzZ5KWp4YHDhKnej57Q1lbXp1J4anu4M50
HxT/n08vj3ih2CKA5epwJu//JCFfi5Czd/IUlJz8O2s0ry5bmC8QrfFQsMgwJziALCcLVAA2D4sk
i59C+yccNxsDrSMnWIMXzD0MViyQNKQCubPtyTjCNu4zK/bjp8i22l8D6NiTXoAuMKrc3VNHWqPP
mTtp0fCvQQUByQwlcO18YXrdkKSRPO2TgbYLzhoR6KvM+F3BFpdqb+W41qc93wi8aGSgQhhjH0wf
/xFUnSEQ4/iplH4GFR0W9dfLyzTPLjgGCUzxbiKDx9/OBzTmeamnETzPGWIOUKz/dqzwlqrUDi+E
IlO4u2xOrPr5u1K0gouiDOwlJFfFeD+804xQ7MXYbE9pdtRkr7zpg/IBevjfVGL/oDFz2+i1f+v4
nz1PZCZFVUahJdaAsm3iV30VXnylL6oTEEoU0Jrd4DvDdmVowqWdjU3kTwBdQRZCDtSY4uIosdoB
CpvjCWny8UaS8/ygVmq8c6vWQ2sUzQq/sq90u3lTY6n7VahjiEJ6JwTjokhVTrCJp1tdjxR9D0WH
T1XBpsOqqsKb0If7PFfL9MGv/OBXLiVOv4l0uZMOaueMu8bqzFt7tNpD66vpFWebyv+QxT/6Uo0f
g7SDBsMfxvrB6p0KzT4L4Rm7o/FQU6v6FkFfBEuKXa0NhbFFJN1OdlaKVqBboesQDp50RG1CQ61X
8a9ATca7XO5oN0cJPDr4XuC9q73fHd3e+CFVCHgbPH03odw24x6NQPJUKkqXKD1dj045hqi5hMo9
rerSpi5HtC7pELZefdQd9rof+HdlFNYolMfVMc+G8Zena+1d5ne8PRDs3NqB4m9tqZIPpVvmW7Ig
xVNiQ7JTIisPMF5pD2GioyWfqMh3gRw/JJmpn3otH7uN4hnudhgy89FEf/EfJMf7cIs0enFkz8je
zkKmwNhIrut87cI+PBSW944AC20El3fKzGkJ10FmBbSmRXp0+tTxgB3kWmSMJ1hatkp5iKQHQz2m
/RqkccZUDCiPeBKwk+hoEpf9+WnrEbL0IzN0T70yej/RWHaPiW2hnSppr0nrR9tIy1S6MAiaNkkj
jQeR/ts4oXrn+ih6qvK2LaTfpQG8Y7CfPzsJOADemqK4IniMZhFbL3lKb+in0fgd29pGKHKiP7ap
rf2/MAQjDLVn/PXsYdnqSlXEbqGfIvup668092UY3mw1XFnU2X0nKqPc2bZCeUJgic7n2myFIi0X
0CkjUPDL25CUS1i+XB7LzFsLIxaQPRoWKaJPd04RAXspy147jb22G1HkyfqHQr9RmhdU0S6b+ltJ
OXdncM6DeqA5QmBVpzEI6mCBokCKempiuraHP1HRXekQ4fnRrWP/UqvbsLjvZG8rIfueI+FYv5AO
3xRmuR/Tk5KiDPSQFkiFXRWrLVmzW4Rp+EuewO52RB3jfK5luYERhy/HgclbS6g+qjGKA89KeB3H
1VYd4l0hfbHsA6ogu7Y7xLlNG8tvl5qdl/3IIOwur1dJoeenWmWqwN1SxSGzMP0oXwTDHqx7MNhn
9OoPT3Wew8hV/yjpQ7i8Nkum7L/GxAuVLXc+/oaLzg2azKRa3D2gcHRVlZqPygrawqq3suXm+xpW
lQ+2xK334cYuMw/RrBhbjfSqscCACou1cHfJBrAeQl0WjYL/5OykfpjEaHIaR1/v6SuGIMbt9izY
5VlbtCIODqAu2BWmoY4Z6pVr1CNWmhjwjryLwuq5kfqVxZknYmFmJaj6j53J6lhqa5P+kY1jYAuV
afJYibLXiicEy8p437bNFuW2TZW8afa3T48QlQFQ34IkGca8SZgjeWaBtl4rHx0NTFm7D+GnRzPm
spFZCKxQSf5gZBLY0x4r1TJCJMdghBzQfUdpY2uZX5XiEAbX1RrR9MKifbQ2XbSytFpFznr52AXF
o5WaP+0OldnSXxnU3LGeDcqZrNlQkr3oBgY1omvvXgXVSQ6+qGj32sgYX56/RVMCcqXYvMBg1Dk/
UKMqKZ6GiO3RjP4MyeuoJruub68C74Su+fVlWwuOAlgmj2SyMBTcpik5EuIVoI9UPlJ63qVodQof
iadQfv4bO1ziBnB5YprJxrMSO81ls5aPsXelWAgxhXtff9LCX5fNLG4GGIL/n5nJ1hv0QW3UupKP
KJVtEymoUK6UNp3irQxnXv5ij5O55XVMNpOmk8mrSI/NslCbQjnWVXpXoIdbNwSxmtW9WUV7bdoU
E8b0yu3r16SxdiHadbi3vRygwGVG+0ivEWZMHVrp+p2vEVlXgZAPXEmBLC0uJEJQidsg62ZdTKgY
x0OZeqo47TcjNNSDedV0NOJ07cqrbenIU22hbEttHTzdZDrUpjI0r5LZRkN4YznJXkkFd6y97RSI
VIaeWoS9xmG8OLoPNifHxEho40WNVz5qirmRnJsxvVO1YmOVvz+/pz6ObXK/ha6ZDDFKW8ch/Ua5
1jB+eN4a+cPaWCb3W6tUdTG42CBu+dJ0w5dGcaE94THoBitLNa8GiK37Yd70c/eSRI3lDu0gH+U+
gKHzMYvuoZQLTGdnDxDgoMTomSX0nG9Z/y2XcdhPl+dzaa8Y9L0Rof1Fs0xcgZ4hMyIF2O/8L1H4
WNZfpPa58p8p/O/l6vWysTkEj9F+tDbxCGGhuVC+YY0yzK0xOvsAIEGvF1vc3l6R85vCaK+zIN/Z
ZbmV7fFH38e7uvCuZU2h0Xf87pX2tkaXbeW7xIk4D57PvmvqQBDXq33k6OWjFWUbB0oA9yayjkNB
i0187UfORlbCvdutUFIu7bMPszG9WnxbDQK34Myo+rDLff2b2UlIZlY06K3BlBdd5Edbkz3dIShQ
aDaxhitFXxByPrg0YyE8ea+U7mbwQGR5JPqD4WSk8aGO069Vb94ORQToLTmEXnldIukc+tFOg+ow
DPtyWyTe9coyCCcxWwYydbhJsM6zR2YX5E4VOmIzxrdZdm2h3KjoN015P5ThJk3ce+Tltgli94I+
77LtxXMg0E/iCQ6z8sR/mWRHJC5fzmH8x+FKTBKYRKBt6OsfWv/Tp+v0sr35m4juRFgWeXtSsAIF
dX7u/TiiqdFP5GNpDn9Ke0StETkrOzjZrkxfWZvsSFceemk4XLYr/MlkirHLtc9JJDE67ZskzIb1
XccufTNbpXht3DWGnjULk50WyG1pRUnIWQJHQZ0dJMlnyUp4T4LO4aegHhCVxfPJUz3Pi5MwJiYL
1V077oNwjbN+IXThlgYrwk/RNCt+/+EZVbeG30SONh7TQv8RdfFOauXf6Wqic9GMYMjhxcbzffqS
Cks/rBPoIo6Sgy72FRqKm5ECxeUlX7pjHMDZhHowmALpnwwmlLWK4zYMx1BVr10ZQc+oeWxILbah
tUef4ok2lKukav7UWnVnhfq2LZNtjQ7m5e9YcHd8BkkdgmgaQrTJVecrekuG2hqOOinreJ/r7xX8
5Em50vyx9KAD+U59gQq7Jioy52tnm1Wtmo404OrabWyF14WWbDPrLtKkA5WazaA8mC6s/cZX2frn
80Mk7a9woSPgQmLp3LQao5w7NJp+tLvH0f1pNo+xQuI0XMtezZEfbBqTQi2ZHp6uMASdGwo6HxBP
JuvHTI3lq8pokMVAYntDJT6517zW37sgjK4KM/upVp2yIQDItxWZkI3jt83KBlvYxUjLsYVFHxYt
2ZOFberaI6GRG6iq5D9j3bu3nQxIrLGyfxYciwiUqLlz289ppcywdc028Jlcu9shVn6vWsPN59fv
o4mJV7Y6qA8llEOPmZ/ZdzQ2V8ii0WhbgSbY5Hq6xu+9dCT+tjBSgWC/yhNfSb6rMhs5xV6t7+h7
2GgoTdOXsqvCle6HpTWirC+zAXgRgCI+3zASQA+Pkr5+1BDNHaCKURRScVeXp2/hEiXDRf+HeL8K
ZMS5EVAmep1qoX6EaaVFXTWhkOgZ76r2Lbe/Rs0a+dHi7NHFrohnLHx1k0OQhXbpgJnRj6BcqMl8
M1tpF3QhHSUrO0/8Q5NLk3H919Bk8lBpNOJCxdBA/e22CvtHBJTB6Pjxt4S7fWcX2toJX9rsf0UR
wc7zz08VtJrRA6ipquoxAjyzCRRt3Dp1sdbhujQwAf8R+gpAI6f1UTnINa2vAvUI7mofjOaNEzs7
bZBw/3550KxP911xbIWaFqsFizaP0/MNopalMw5KpB6twXO/QWWj7cusFCLzgy5tHaMzri/vyKVt
D1AfgBrSrwJ0dW6wlJ08rRNZPcZKsiv8r67/WwnXoEdL+5BMsnD5Mk1s01pCaTUqIGmTUeUGauTm
TnPlgx49atXKO2XJEIEb4TGCdWCpJqOpWtMZ7IAUQtMq8RaNtRe1U6uNqpA41JDn235+8gQ+EoZb
UZeagikUvHqkOZJybJs3q/vhjodyDR22EAaT/CTuhisNcMt0Q+S5hAykxIZIinq4kc3YeArlytoZ
bqLcGL1DrF8UnbkjSAplZDh7a3d5jItTChhBdHEArpoGeoVtR65vJ+pR8ZovRRm99xXq5n1Ne1rr
/qsJ5eIWLwwhQyA+5kNUGUcIjSRyqB4JWjaV+qtMrwfn+fKAlnY8vAn/sTE5YskQjpUDLc+xott7
2xvja6H2UERl7ev/zdDEKbYQA4eKye4gMXdl+mjXSu0uWEOKiS09db0fhzO5Ugq/D3uUdZQjJzzY
lJV1DUHsyrFanDIgG1TPxJ8pej52Ug/2AGyo8W3qfs/0YCN3a4zUa0Ymiau8VmOl1lwOk/Eolw6U
TXs9MFdO7Hw385ik1542MkRWZviaAv2Tsu4JC7V88O69TnmBdosUY5ydnDJY8a3zpSFLA4sAvtwA
0jXFdKEb5uQFOJijkvTKcx443Q+p9/UVKwuvF6I9SqiAavhJWuD80DgpjTZ1PShHqUd8nUAXAM7P
vrc4n98KQ4dYMbkqg9uqfxygQRvzX3GzEjstzCrkGdQ1/vLczRShx2z0yAT6ynFQhoNXVfseunu1
lPauu5IRmk8pfFqEt8CZ/+qZTQ6v57txmyPcd4zDF9cPt1X95/KhnQ8FAzxsLR61IGWnvCpWY1Cz
s6T2qMXZgS2xLbJdJR1ie2Uga3bE7z94utxIaiWCIv3o4elKCRaZ/OAa18lq+W5+rMSAaN4hl0H8
Mr17awXV+D5TW0om6a6s5X/aRtDwrQHw1syIhfswHjXqo8EIlfaY1vpBK6ObOM/ebS3++fnlEfAu
wTQEl8q0615JuYnHvGmOYXi04BfKsmQTGsOuKj9fIxByAwKJB/5bR5bqfEAUVmuzRhENLuqr1Pja
OtemV2/s6Lnzfg7h2+VhLc2eQQAtggmgLVOSBASO1Lgpouboh/oml0/iUWzn+88bEZzxMGJyYcwU
fWVfan1apdtjnD/XvNlS+VFfe0UtbWubLIqAjiCnPnV5YdkgimRZHdny6NbK9QcnMw55W+5yw765
PByxAOcXHw9qy+CPCBZmoTIUfzlRU9wf7bHZWMlNF+yhv9pp3XO4Ks+1tD4fbU2ucrd06o5kZH/U
OxoRvgEigFT0+fJ4lqdO7ADBdUZHx2TDKR4dQDVTp6NkoXjt30qbpT7I1dfLhpZ8KE8mciKirjJD
m3Re4/ilVvVH3kt0wRWbeI2Zf3G6PliYTJfR504UOmV/LLV/+uzWDSlbrElkLFx7tLJDXgLJI5Bm
UsTn85W6dWnHQ4qR/tUfviXq7RiZkFLFZOvDTZO81cmbl6VbSb0t1fuyKa4uT+NCGo0P+Ku3KnhA
QGGef4Dt2X7YWmp3rMz8rbW0W1q4nqK8eBxtba+N5nYotDtDhOUm5YTRLL//qw+wBbMUTmr2/MjB
hLSdyo6xYQ9Q/yhtuyuTQyHdyM2rHe6b/LpW7nVtJRhc2qe0Nf3H6iROQ/F1qBITq4ORb4r2KBW7
IXj31hgn18xMMj8o8zZGOJjdsbDfzPR7nh3y6HZVDmDJidANCs6N/AVFjYmXL5Mx88KhYw3LMN/K
fbXzxvhKcux9IHvfAZa+Xl4zsfOnTotU4F8HDHR3+prS3MIafHjNji4oWbW4ESJETX+jdDBYUEWL
sxWfPx+f6N4VXKQWTPMz5dcxMcbO17r06FvDJgmUTdR+R09GcXYZQcdnxwapJe8qWifJKIA0OD8P
ZWtYkd922VEOop3S3Fbjm2HlXJnNPkgPkrzGDbY0tg/2tEkaOzSbPu/jKjsWartRYmeTGcGTnjjK
Rs6Taw/q40+ncYmxVeAC3GC8hqb8EzDbO0aqy+kxlANamUIcaLgdYudweR7n3hMz3NHcbDz8AXqf
z6PUDomddFJ6tFV743TWbyUFWN273VohasGFCkvEhorJpmRU55a0Xo390Q8zdn+8qfMbqbihyXgj
m/1ek65N86ZKnsdG4SOyjdo/xp+VkVaouXy0P70n9KBp0hH7ZpT/LHXlPnHDekO26uCV6Vc9XeMo
W5hZi0Mg6nrC7LTO47qK5TVJmB+dxj+YcrmPzMd2bVvOr1d4KJhRLiYyUNCHnU9q3OVVQWCfH0Pv
Zw2BSt2v9CWuGRC//xBqy21ltKqNAdV8LfQ/jvJ0ef/NPe/5AMQsfvj3w6r1O6Pu8uOQuJvWuOrd
nQPTav522czC8YWbmbQjFUShTjGZp6xL2gz0YnZM5BKazFKHXS31jzDXvLqt/SZ59emywcXVt0lS
01HHhp/6J8pRWVzbSnY0WtRznB5wduFZd5JTfpZ7kX0t4FZUE0T/BI/y8xl03ChOaJLPj16u5Lf9
kPSnrPHXePCW9sFHK2IdP6xT6g8tWH72QSZLt1Gnf8mbNXHAuQkTFmsbQDtlEeg6JgPRtdjqCrK3
RweOIA3lcNBUK7mD+aqIMiTtr6J9AAqciQ8aAr+Wk6ZTjnYNS4e5Dy35kJpr8I75nsaKiQ4Am410
27RaUKDUZbtSoR4Lq9tk1o007PPhKK+x0C2awWuDnEZ/esbTBr2/NTgo1R8zJb2WDXzp6MUPRDGU
ce3Pl4t5zUEYxcNeh+hEmyxO61SQh2WeckzB5HRZTbkFrYM82UprsMuFNQIzbwv+IJFMmELBi7Ax
EH4OxyNcKo35VY9+9OG3zx5OUfQgSqEKoTCBk8H8VQiQspLsX2jDhVZsreFW71dC18VxcPJluLCo
s097+HwdqS4zDoFBqt4m6o89sg9W+/wvRgKKgA1Nh+6MuiPX7EYKS1c+5skjvSBuC2X5WsJtcSA8
Pih98foBIHd+9Juw4tY0SLiZ6q0X1RtjfOzUtXabeayKc4ZbVRV9eiKiOzfixyFdRDFgW7pe9fCb
VN04yY02QAJnFJt0rdCx4GrwlNAdUXtdeE11XuRARglkxW2NvdU5r0OztvwLLzbKoKKOApxE4GAn
kZXb0gxYJKV8VOXhvezUfZMYPk/g/DrmLeMbxbXd63szM/cq1akSNeBPR5Ao44rUpaAxA306eTIW
NNTAIOWMx1J6MYYvmn8TtzeXt9/SPJJ6IXYUSFrW7nzVarQ/JUC0I9Af615r6wfXaV8vm1jwcqIf
QNxuOFV6D85NKK5iemUsTBTvakJ3gwO/5mBs/kU2iemiJk4iCTL2GQVrzSoYeQGKPZKzcZOnlr6R
h35nBlqwzfP+fyj7suVIdWjZLyJCIMZXoCa7PJVnvyjsdrcQIBAgIeDrb7LvvefsLne0Y7/0kztU
gIalzFyZ/30LggDoH5t5EB0QfPz+WLFocBR2IbkbWpEFY5nW4p6JIv/7y/ta9qwyo/8d5ez6HLfC
CWCmQe6kE1zJ1qS6MRjt3RF6F5LHvw/2dZ/45xQCoI2WNFR1Z/uE7nvei6lY7koD85PezVxfbjzn
m0ruj6N4wMrXcw9pAOfLqgibWNbQLbnM4dDPLLeLbSBybvk3+/fX7nX02KOs+v8jnSuXWiJmBaYT
I7leKuU9i54T+SsQDwOkIcSACy1otqj/XDiCL4Jh6LoJglU+NyRhXjiBk5ww30UPsGxO+/42KX/8
/VN9Xbe/D3K2bgPTDaqXM5RuhlwsvT0G3/oMfR0CkDlworUidZHjcTbB6SisaonuAS8f1XzZLd85
J/1pADSCrkKQtR/6/MTwCkBDxRJ0p2Kucni8pcXwTbX4detBWgLUHmtyM/iZ8zt/aFTbETXJ00wv
VPxeiAfwxSC99n//GF9nNK6Iq6vvuu0g43D9Gf8qrevSwgjc75rTisfHQkB50SK//L/fEzAMqmqs
mn8EW+sJ/K9h+nqMli4mzYklBJ3T9aYuv0sv/sOSWcdYbXxXE/gv7aLEQ4z4ULrNKSZO6pp9ELOc
q59lWW4k4qALlKZWkVR929T3daNbbV+gnUHDLhCGc+kmmp8NlxbWMqFMMrelbxGvdkvQfMadlyb8
v0sHVnEddB9QcEFocj4zfF0O7TAweRr9MKWqTZ0OXWr/2SrRxSho+IfJDNriUUj+/sUmXjslWmaa
k5GXAUPibCfTwV7DBH/39xn4h7eHMw+THUFCsAX1z8At6/kNoKG5OGk5vYyNm4OlgpGgA0PecTPZ
6Pnvw/2hNMJhjnZi3MQhZfrSWs3bBQP2iTqV4QePMjnBLUHLrBq3mux4gt75ctM21wxpRn8f+Q8r
+reBz5ZaH0bDElGmTpNjr3Ro82iix1ayA6QA2d+H+oModH1IOOqs9DF0fmcVLUFTfudHRJ0opEC8
vI69K3+8KtWrNMkmjN/D5IGit4KFOjPfMddfq+m1WoIrBa432CPPzRTBinG3R+bnSfmfur9M6BGh
EJsIISHdntvlu0f9w1YMMBbVGVBE3ELOrzp9l0yKT1ad6uU2gn+gQgQyQfQbr+DaHPwM+d7v4JmF
PPgCws3uNqGbNnn95n3/YRKj1EHG0VrvUrRx/r5ahIKNnu/Z/oQI9RsXfqYprl85K8TW4/QB4dZb
M9AXBFaDw5OppGQzOsOWz+xWzlqiMmpyV0D81tP2/e8/7cvXgNB7NVdNcL/BxfP8pAoab3aXPhzv
kcRRNfew2yf9zjqwjw3Txv9mcX35Fh4E8qsyY02J9sk5iuIMth5R3SJBvnnVzZAZ19/+18dZKTA4
O6MmBzZ9/rXbQC2OK4r+vkiupgk7e3i0/ieNLudl7wzfHVtfliy2I2wTwFMATqMx92wZOTAttnFb
9ve2CFNXanScbIPokTnfAJ1fps86DsyIVnEdBOvnVxnlJzAKYaa/JzrOp5bfdJ3MXFei8amB1cN3
Dg5fDn2ECiEqEgIh9FOvISC/z9Y6GeBStEz2HpBX6tqfPEK/0Tdmb1jtX2cD+s9BXAIYhDftFzFV
15uFWRbS+2HSSMvgaKCahA+3iIh5J+Df7Q0r0XrisYjueoSXtgcLNDlNFjnJLJnIjHDHJOx2UyDr
Y6f1xxBHiMGIGGxJ60RvXMmj98UtxOMCn7w+jQpZ95lPGTv4lv4I/am5nWRHD3CniOCUlUxlXvaO
2ljTOLukD6dTMZnp5MxJ+L5aDnapqWGtpV3lQlrEf6mu2JqoFKkQuCR1HUIlAVP22cgjFEnJ5B4E
Kz9Kpyq2SqNpJ/GrekvdovtZTa45Tv1cXDbwH0+73hNvRVP0Bm4usJffFBrfuub+dulBXGVdEbz1
UiOytYjES9/psEod3t67sX2q7dDCMWKpniVSZ3Ij4JSCx6dbJWEWM7ps2Qu0EKWxcauNYg7Wga4e
wUrz4zA7ZEON87Gg5bNPR714RRrxWP5y5qlIDTT0G0Rihtdqdh/RGF499pBh7l3Ve1kcmKjOeL2E
8GMLQdFvTFquXUKVTl4sSt5hE6O1Z+cq815147ObIHLNbWfvMk7w0tMmgcNEr9X0Wqo2wsdpg6VL
mZSPs2rXlHonYYeZ0iGTXunfRsL6bRr3jazzpqHxnW88m2qnkBnrJO47ldvz24i28w+0Ff2Efn3Y
Iq3hrYFtKQANCkuS1CdFALfUMX6yqn6ahvjZWxYYfwGWJncaOYkpEDGIZZ2Z52RBuHwqRw4lWZhM
bZ8Zx2k+wxi3+5ozno0Da04CFdLeT/oHgLdvgTvd8aYsvNzCvVAM5Kd2bZ+yNpxukmGxOh9iE7RX
g9Oane2bX3C2jdi2026Pxu0xeAjF2JmMKZCHOQSA0BXyMUbqNnIZxL315pcm1E0etE44pbNnT1Uv
3twOzYelVkPqlM2LddWPqegc+K0UfsaSCXRCY2zGfBGlQhXxdlBhf0gcE0LELVSzqRVyDnIC/PxS
L4XoUkW7R38NX06JYOMmDEuxa8uFg//QKnfBT/1S1aQOVSUf63niKWkrf4MIzmczOPQpbLz2MM/D
ZxfqYUxDxZsLGPE4mdHBm+F0iXInQtLbXorF/RwDwdJqQDyrkUJvPGhD+zvEz0Ns1kGXIy3ifWEB
225aIdBozXFmzjp8kkhS8fawOeXFYYZxin/DCGx6l6Ff0i7QbQ4z6CqbxiTMo1r8CsuuyaOhRCxa
Gwd1GiDisN7G07hgKgVe6llyLGdKmhTmjF13GGbpp9C/uVlYIpmw4R1kVXXrHyO3rvaEK56BV9E5
mas7rwB9rf3pQ0ja7cJa8swyP8gSr6PeFim7LsmGOf6kizPIo0XEZgUV+1VjG4SxsrZ/9KQ8zqVz
V0etcnbLqBqJ7hsyQrMoHthUv7pxiY3HCriO5oGwLwoCHHuBCOTyGIw9tjUD32E3dRR9GiYPrw4l
pH+jKLE0q5LKPjZEcnvQgcP3NlD8fgYD7uS9axSOkqBJK4fTXbwwfui0bMSmdCLDdpipN1VPdpoh
Edt41UtEQLuiBQ5xCPgB2RCp1THGMSbl3IOlQjwVtz3cY3M7jiMC6QJ7aUmHxdcIRWBEOU3xD0/H
8XYqGPnBerhObceeVRtYTmD+i4nfTCUi7YAphDxtNImve+FJkVdt0D/HPZ0fdNF9QElMLqUeb5sa
H8NBGvoL4I4YHlBiKLKkijq4UvsgHIsCfr2LRSwnoofDIw/ieot8qend6J7t6IiAPuJMj0tTvrrl
qA6x1wVHrw5hBNphemA1O9kYjCwFzoPYVIeIHPcUloqpmbfwnp+PTsWc5pKGI6yxarl8QIZSOjuK
u5732Q1RDKWhRiBHZSebG2z2aV34Ye4BnMpN2MHMDvjxQrI6bJPUWh9hzHH9Y+yozWpnxN7agEI5
TKpw5VWF2o0cjeyRQp3IaMj72vHbfdsERbJpZQF3JQ/NoMKDO7ejp7tuEUgyZsOemvm1nes4DyUY
WOUt8pIvsOy3BQxjYRIK8+j6I4kL7JGquNHR4uXD2NMNUqziR2KxsQZ2hK+sr5xXnBu/Zl8Ikum2
NXnswaQgXUYoB9PGEKXw6Ey4uwjHX5UvdT1Vu3luJKZpwdvUXzRFEpERdVo0yd0cIqWVzJ1SabS6
flDNpnwi3b6MnGypweO5TZMKjp9IKAyKbW3prnWotxEFopmEicsrOlUyrU29U/CnZi6+ix7xw3BS
m3sQA+TW63mTgYDEGvXHDhKMEsr+tKt189QEbr1VM/E2gagYJi0b7sNpgjKUqe7OQp22p1CUH4G8
8l09LTAM0fbXjFeZ4cBVWQwQ5DackSC2XnZymVC74WPJsB4d/dopWOALj9nXrnbFFj3ht63bsU3j
lPoV+6F9rat5zrFVtxdtXAynGA3W2CQiNLizyFbX2mPuBuo9M2RQkDa6RSYaUuyuHOPaNyN9D/Eo
Pc2A1GIVape99r384Q5hsA2xUyCASXjZOHksU46pDiGiVndJZD59qk/Euk+e8rt8SJz4PlYl3cam
CPtMTHWX0Y7BV9sP2d6liAlmqmgRXkZE5qO36TgXYQmbgWY4YG9u0qaM200l+ugBB1x3bWllLoIK
7jGVhzVjvBbJZxJ15s5Wvtkxr7KXCeLj0riYYm9TEb2gkbnprkLm+q90LJ+1FxdPVpdtGkxxd1lj
Z0m9sgQROqCaUlGH9TShxLuNly5RG2ecaMpL2nwOmkRojIdvK0JqapnOjHzyWldNPiry4OtpmPZO
OFb6ZvThuTnA2C4daX/RJ96d9qU4dstcy4NvyqpKXX8Ze5jw90ciohMc7+EBCTlnGgb9K4/1rSq7
du8kUmReVexQxMXBBEXxtC0LtusHMx4qeG3nrjOFBwjzdAauo0t7MiI0TbTQxPXuUkKmiXOczhK2
Vg3IcRPIa75QvmF+0W8mB8b6PRnyhL+jlUFmBlabG8wXSIhCmgul0LyWxMsOZ/AvOrsfVlnkD/EG
1BRAiyrZ+WWcdyz45LQh6VIxcGMgsWGzIdZwBon7nijgCGfxEKHSCFhb6WZovVfHe2yhtvjZ92W9
nVSF7l9veKZVJ7LaC1+XORAXlQ5uLPWKPIrVL9k28XXJiflEpjo5wh3JPCwxYzu3hhtk4NjysYHr
6UYyMu+5Cm2ymf2alFfoC+lSeB7yS9IlC7Tlc3gZR7ZNcq83gU7RuomqrIKUYZPYGcB2jJMuaEz7
BqQOEUGBL+WLmnEMpqSjxb1P9DRnjujou7FR/+pVwxsk7O+Wh6thE0y05Vi+FrF9YHM7nbpeoyAs
sPUcyaBHBSuXsCZIjLcwLYhxWH1O8RLvprgc31FN9Dmue0EqfQHsp9R9tym4020CVs+bpPLKy8Qr
+htPWnI76FBsu1AF+BRhVWUlR7ZDqsTMHiutICRi3lBHR22i1ks5zPmWnEeOt3U88osVerypYXXc
h6HcYEvGXYKIbo+MIlZnTevGiNCWHK6hjUbx2oc93s6QFLsWW1Vm3Tp6852+vcR9As2Oi1NM9tj4
svMeahU2zR4Ka6G2IYrerB5Zua3qDh6MonjoNP1sK5R/bVBmNDAz9kKDi0ay/EqSUWN7D7DjRPj1
FT7/RlZx9Vwj6P64KK/cTCXYFfi66HsdLijtWxikCS/QD47v3HT9CC+3BGbRI59NRgKDpVAyXH0U
Yi0f8DVjvXPnUpRIBW9G7lx6s2wKtF6PaKpF1QoARJuuQy2J3C9uyRr24YSvIz7QK6uTgF8FGohF
NHC7J2Jq/YMa3WtgiiNEryNtM+kbsq/LgJpNEfe41/IZmA9oIf+6C0Wcl0X9wysD1LnQdV67ibAQ
NtviYuQA2lMXF/Anx7T8ICjjNlcehDNOE0JqB4qxvUgQGCZTbPrF8xTyOHWiGu8BAP22xv8Ht+nS
dgM6/j0MloqA5UJt7E/xrdKDQsJR0WXesIis4uUDcWfYZ/TNvST6sQW1cOEnCqUfXzTOfrQZs0LK
m5bIJpsW1j83YXO7qDU+hpgoQ48wVjVMNw+uBzWzcOFFwz3tYTHTOAex0lxAK0v6Ewz/vDT2Wddc
cVt08hq6nJMOyRu6EgdzZFz78R0jBHq4hZg6ZV39QwbmgdD60ev6APPVH58LEqjHGIFDKnW8eXlW
vpmux64/xpKHOQ5RSDlVEr+NYnn244+maOCVoRyy52HgvJVNSVJ47Cc4K6POK7YisvLEIE17Djl+
vd+20ce4GByDPr1Dl0uwmWf11JZGZE2JdQEroZ/DiKhBWbXPvp3gU4F8oLSYujaNkEqIrva6yQYK
It1MCXlATfxYxL54Ro9O9E6DorhYEPmEY3SI6rSeWHvNWm8yWVvjcluD3t3UYz0fDeSBZAurTXZq
4yZpcvRONWq/+OY0IDnMHkW1Sp7rEPe9IoGkwlj20x3nn5U2l2MHz4khlO9ztNy3oScr3KUUIiZN
Ef+grPFT2aEHcAOHNxxKCFE0bRrGoFjiqOlQdkCcCMRZt/jg6C/yDoluI1DyfncIWvJBpuDDT0yZ
tQ02yECSD2+ACsbDVpQuAi8DpvQS0PVU4J11TD8toFmyOYZPUWTq8VfnL8hNRIZeNvfRApvHvuBH
3YzmAjFZhqaVVUe2cCcTQwCmpPRGJD1XPHyeFChAV8y3Ux1GOW79uAVaGJGE6FPsCXt2lHDSKKj9
3SKQCD0vFD6xNi62bckMfpro7kLbIFjeUyuFycr+Dfor5CksqL6bSmHDLub2eoopnsFCC1MtNUzm
7VK/V2jVfYEWpxn3gIn6mzJaAQMcPWNmI/9+YWX82KH7dh/ZXpSZV5DqCHVq8KgqmNqmY4gAwW5A
C2mKWpK+qpD6h8VD7lPOWifqtk0rw91oum2gGvKMu7LNJTiw6xFS7M0g2yHZSeq+1y1SPPcjr1iK
exWavDl2CpyCSZpoAqOiOFl2aopf8OpZiqoEpGyMInZeyENb+3ZfCQAD0bjHJXGbCJ1ckD6yWVnD
AfJa66r3j0kLq10TCO9CDHGfAR3vc9/qpwhAxj50vNekQBjJ1CaPxYgHg/VsGhbBkZXk3jJYpi8V
/xEN6hWFWbRZCpocbI+7YQJyYYoqe694ofWm70md9cT2deYQ0uSwXhJ5H+Ouo2f2EZmRZYFTy4z6
9V7W3t7rwn3rzLKH3aEH465w2XQor5Kw3tP+JaZ7HcKLeA5+ehPvt0On3EtawMAmNQH7GQAUeS8i
jat5Q7hBtt7ap1A3N7iGPnkDh8naCEsbpoZya5NoSCsz1Eff+vdi7sjr7Ah1KWUUwVuPqfek0fTC
rcdh0xdLeM18397ZnjNcN02Yk6h8kHr5UfI22I1oJZrTgRa4NxPAPGOh0JhfD8H0ENfJY+OQugAt
GAKNq8WIQJnFySrtJoeudmReQirZpgwHyw+GU+QR7NHo7pey/KFQIlzyiZIrwcMun2D5lxJsMpdL
rLwb7UofOI50SDr6DA0QsfOSePbWhz//rm98u2lLLY7WQ6cGg7gjFab5FRerN28LB464RDAtTJcV
CuY8FuSDsQbieDZOOVtEdOABXAUuJrTtP/kLsDDXOMnLZPqwykcYYMVZwF194/flAv1doFAHIDAJ
iKqMUuOOak+HUj2Khq9mH9HzmHhjPtaxe7KWqp/CdKNMGXbOJUWF8qJwHOw0xXV3O+F6CD8ib41F
DJX6MdDKS+3QnXpXe+jwQDcIQmcLqzPXax6aKpwucMoC8Z+TejqOtYi206g+Jl5hMwpHa+7M4HUv
HaR1kMn3csN7J7kumg5entzUeQm5UpT2TE6AD5M3gAOIVNZyeF5AgN6EE3x+sjhmCx4LpcpF6HWC
wKiPRVvLZpsRU6IXz4uf5qEXPxMgobeQjD6HcHjaL95MMyDDCzaPYvY3CwufXUB59YJNNUTrG1Tf
RfXD9B5CL5NygBeWP5Yi54Ohb27Lwqd5BogkmMUGmHD6pnEJvXSWuPtkZv3ixL/F7x7yqWezzjoA
Z7mXmHHD4LP1wBAqmbpjcvLGgmWj30apR1ssxEbatPaFn03YcLbab/l7yUh3klGnT+4wLFtv0Vdj
aOktCN/SpNYT6/XCqXzMJDpN2GJxO+7GHnlZYgEWUtoAfocKQNXFQsNp5xM530KEE1/5Fs3Yswxg
MI6N4qT71Xq8JE2c1okzIm+KM+AreoHHFmisMOtcWn3D23xlUtBPgOw9BN2AIP/Skte1qNmKoo2w
yoOrasoDufMBf/eoJP9OEH3lNqCshTInpshI8KAI+J3b0KFLR6kSbJD+Io5z0NwDcAlulBn9b0b6
wyNRdOStTYxoB/lCDvECALxXxeTedX8CmMvsxIBJCogNvksI+8NIYNVWQnclrL80AFoBsR4UDzAm
nj3saZ3tx0uwJh7sqASuUkXMvmmco6s267fuHQ96zjVBDl2aECmey/d6GmErbBt67ya4CXAnqDMp
6hhUaj9cLXLhE0RJCkYaQJZ47kwuYkqBdqd6cbvLxY2rA3BOcXJBZaQch/QOlWx0jfUxH6mcibOb
QzgiuYCCr+n0NrdHMepwX7mB3taEIxu8hxRFEIVkVRaUww1ZIr6ZAuLAKKpyT2WJ+f33efOHd4w+
QShUYEYCIvm8XylBtxIJl57exwCTkvph9hDtuuxwV/j7OF+pebza1aYJsCKIWXzX3yfoVMHIyQif
3gMcT6m9NVCSoXSeB1TBgNv5dDRm58kDzhpcZr/RIHyl5KA9BiUPewtoGsE0/j54NBNbh0yJh661
140rL6j7DZX5dQREu8I/Yc16h9Y9XGfWv5Q+yJFi01A2zQMISIR5zhesNt98qnOlD2StQAQgIoNo
aZ2c5zTz6PpI1kDv+oOOYAbobZDre+GYpwjtscYclmTOAf7hZCq+EUv9I13417JYCVOsQXw8KLOw
6s9t+ZGUTF3OJvowT8AXoCio/JTjEvyYLDPdiQa4Vs/aJ6ED+5NJz/y0bZhcNsqyXzIJJSwlCPyP
/HYrPZakDoWFcBqMgCepg0+vu4EVqJWK+FTA6TJLjFfcxMNgZSoSDaLsYqRZZHPbcdxFp0cnho1z
o4ZNIvpkh5uw2rmGAqAEKn0YAFigz6SaQF/KpKqPoB+Kk02CBygSSP73SU3PVs/6YkD9Q2Xgw4gM
XWNnIh5qhaAK3kcPaEaDqJlV1TWPXPXo6pbfkqCrLpxgQQdPy8qcRbAzCCoVXKEm5kE62gip69QE
F8qrwpMcWr3DhuL9Cq29YkDt9sSzMbZWp8y70lGHZBncXYk8l70bGXDy7gAwLx7UdtTAdUYQoTvX
L6ZsFmDvM9w3hlRVhnx2Hd6FYWt40jzRS4Aj3+muzw6f9TUADIZwEsFGyC04F00pzeJExow+gMZN
fVxNpukCJNLfX/Y/mSdnsxB266s0C+YAMKs5W8RyifRUJdx/iOYob+sdG16S3YjN138DYAfGiLZ5
9XMlx+CWM3+G7l0YvY2IJHHG72Sqqwrsy09BjxGUW+g3w5L/fbV7ycAgE239B8+0V31Xb6xf3CI7
GjAQGqmK5Rr+R1mAyEzauhuv/c6b8Q/TblV4/s/wZ5sN0AdjSoHhxwFwawUy9NZRl9z/zgb4XDSG
Bn+4YkHYg+5BeExCb/T7cy6DSRAe7PrXOIpvEGQN4hNr3apqS+uu3Niyuuli8TI5G3eobon/nTnw
uWnr6jDwf9Vxq5uaD2HV7z+gsrDLBaTKbzyDsrA1iZt5DgGq2KoH2ZH6CurL9lCUlb+ext4Bc0cD
zcUSqWAYEJC9iWue8TH5tegyyEtYwAFUnCAG60e7By32XajOecvlP78YQcGQmKyyTFBnv/9i0o/V
BP16cTNoJ9iIye1Oop/mfES//HbE8X89K7eBn0UTpWURxjmjdqsAjRM1forGVN/sUedzZTU6Qb2P
d0ddirzTs1VDS1L3tazFneVec1C20leRK4KsNiAsEBX2XQvm2UGIBYHx0PCHEVFD+fHZ3Cw9NS+t
aUsouD8TYHvJdw4/55vN+QBnL7hHgtbQCAzQM7CW0aM7nvpx881ec77A10EohMhrNUgQkHH21trB
LXooO/idsPNlJdpr36G7yAEgD2+SmwkcuBuwnAl2G7mgEZv48e8/4E8PicafyEOk2rrHnD2k1rEA
SkD4XV2YnAu6G6IbNb/8fZA/TY1/D7J+yn/VLBEUPNSF6ODOmxEBK0qIdIBYOnfwv/77QH98GvQY
ocsIfrLwKfx9IBPYBPh2UtwBoP4oRPsZhtAxJOM3J8SZ5u+fqYf1vrr5odHwizrdbSbbioYWd6UQ
MjXFuB8MEDDh3qva4vZFf3XudzvUn8aEIgOFMzxK1hL390fD52nRAlsWd0n4kQT7UjxIcYFwx7SD
u6yN/mNL6PqIMbSl6FVARyVaj88+GYf0pbF8xLyomx1opPeor/5bJfv/hoD4L/SRwISM6t+faCRs
lGjZ5HfhPO+All320In8fT4gzGz9of8+QeGPiUfBrRg9oRjpvIl6VIAnQKkut86ixXZAGjc4eBlx
XM3dHuhY1WcMsV4S5O31UjVd7pR1nbdBorMKRRl0pmbMJjVMqQ4ZcrvGBCoODmxpaUDgAgRCJmmN
Ru39CB47rWlj7rmhgD9M3e+F9OINt4N/7c8W9m2TobmGgOqqneJxX7v8iarBPkufTp9VIJN9wIXz
VM3+pxNBxO+NfXkKi0puhqnz82gcANAHCD5EqsQHWDBAHJQsSuamNQ2CFSbJECWm5BYtz+2hE1O4
534/ptqESw5FtLxMxDxvOgLpQDRA6uJ3pQ89AIVJlZwCBJBJCiZ/pvu2UOrKLG2yW3Bmb4faRBds
BEjpto0C8R34GTSVBJpNgkDvbr3TjRr8m8ccHJwun0+RKMXJoiH7JvEBrPs+/9XGBGhn0Nc39RRo
RGEUYcYIjJh51eKSAUblSlKIodCYk+QTDWzeAcvcmF6/lxSUmh9IF7jq7OawN2zTtoBNecRDci29
hpwG6cOGjR4UEN+5mcD6MLkRyFuHXKLnB3guzYBXqyuUIe4W7bXYYcv4MwjkkosSfeOwCOJ5XQqy
KUmAV2pLZ5OYoXoBDdgep6Ah2B9xSU/9cIrcoxbihL59CvnJxGAilXzQtrL7uRrViFcPY0D4UzbJ
3vFNAZ1K8ZrMPWh1CKlf3EXEFhoQn5us75dXWK4HQwbzNXnjxA4Md+G584EuocHPbewlbyLm5NXT
etg4tnfKzJmj6NGbveaDIUDnAZxWe0TnM5rQveRnTxr9vFDoLfBq7jEx5g2T+ifswJx7VrHlKPlc
vcWy9eMDFeALgshMYe4HAlziYD0IJdryVzEu4ckOwB8FT4DexzPfN004ZtDYhTucGMWpIWUMMSlo
hKcEfu4fQokxI06BLb737DsbEnmHq4eTM9sVPCujAnqgqY6uaGfvI9jXXfZiXJobUF58B05rwcsZ
BASaIz9MUvbXQml/4+pyzop1kswB1JlINLhVfjviPYsfFZ3Lt4bH5qagyJds8DIeS9SX4YG1tdwC
gg3vZ4Z3n4Zewe8iqDSuHbfhD3Wn3rxIyedBea8VCwMkykLRPvoL4EwL4ThIm5fFmYItPtJ0g3eb
PNNZe1kTV24OUkjnQFnabdXJOG8r8hosThBAWjd4aSsM7J8DhX96XCyhoUiefNChgMZlkxNOh000
kQFZGj5i+pJI8iu/0wYPGsM5A3bL0/wRlR+jV2ScNdBY/OR1sIAgqWCFYmGV33kKfxiAUgyHqETi
cjlksU3GfAlZmwc6Kbca6oCsARidSSLcLR377kDbxAcWXESPg1+Si1FAg1nzmWfNQP1sxpxL7QKv
bmj9SbZ0QweTlwj6DmMdUCoh6DTwmqA5BBpU/Ip2z8PoOx/Ad8d08QHnykiNmSdq5zIshN0tdSwz
CYAeUsqRZCIoZeYNpkH6kvCH+6iGMNVj4v9wdh47bmNdu74iAsxhSmVVEKvKZbc9IdwOzGkz8+rP
Qx/g/0qUIMEN9MzoWiK5wwpvsHdAiouVaK3hN3AS+UGgpfZvW0TpAXCEwSCoAEyhJkDDRxGMew4e
eQVfuV+ncqd8BrlSFysn7dvHLKrCfw0JkLkbicBZabGYZgxyd9TiytiVvWQhzqh0X9Q2oagd7FJB
aZ6pfDD29r5ErG9dFTEwfpBRbpyI5JOaNdFORNR7ndmFDx19kpfBb0uOcYlpjYPLS6y08nObxMY2
laT6lVkCyu9p3a7bxqYxlyNQ29pJ4XVSYx4lxXb2DWaCGyAcyT9M2rN9PI4KHWpQhE0qA7KPiuJo
1nS9/aRh2tJWU/GrBlTigkGL15KMiJzClDb2nZdAUvy1Gtc/Ux9iQ9Rjrqen6RfSSczvAokGIuyT
dQfaYitL4IgkJ5+ekx4DHskG5pNUFRcDQ/OnumIoDsa8c9UUrceiAewsdD/fgNmE/RQytzyKSp01
YZPmsYubdhs1Sfs0qczx5MIWG620sg2osHGlj1KxDo1R3weBrGz9PHA2g+ZkqypQ2m/cvulmDONo
Mw1Z6lpSSXs+kuJNmbCmu0I3D0I3aEWYOl0YCQhYOCjOU9W16coU2AbVjv47dczpTdiBeC3jMtvV
GmGtVhhb7Bxy6GDJ8DlvUmtd9aCjZtjfM4AQsIFtLB8Sx292pVSXm5BT7+g0Ub9Js87cCuY4+G/I
xkEkoGklkZgHnd7OW4uiBEZ+OO2QJFdrq2Tt1ImlbqywM9dTRi9EGvGXWPUl7ZNBq4N10IB5Bi+k
P6ajLe1pYUt7w7cYGoeMd50CgmnWc2iMUiKOYKOVDfja5BU7jmCnMe17FUVaHjIxte8VjoZrZbT1
FwFEYMNFhk2a1DXfk3bGXdtj5ToKTczYaPpdjhOTWMe8LFd1gnxjpAwtEijVh1T1tTXY7uqhnCfi
2uhguMYiZktHzZs+6NEPNJDiNXYS3V5FXRR4jYQc4tT+LCCPurQBY1dVWGZDUigPbFkfVQVF3c5Q
653F6NAdG3va0/Fhk/l2sI6ZK66AqU+uNqX6ocmlDgMhCv8jheDYu2EMcEarzbckDtA1YVbMhF5m
zZpTuE79otiUrWwey0DrtlVmWK7dqdkTY5dgZdYlGOjCyOj7kV2FFh0QbQBM6wf51ySXJ9fXJ5wf
1RkbjoLPtrd1zGXk1HbH3KzhLMFgHkvD2ZQD+JO8Mn/YU/dDWIP1teugivnY9KziVpV3oitiF3wQ
RgZR6e8bUeoPOF0HQNDDaAdYr/icTJK/Uo222SVprq2yGpRTFWB/LGehtTXkQuxyemyPZAWswbEr
3KEFCiGKztnQ3Zn9uhzDVSwVbBiokF3kF7QrcWZFC22+bOIGycN4ZhPQk9JfB70AZZ1IslgpDgNW
vYvSFapVPVSzZNj4dR3t8zpsvYkx+L6o2/o5m2hXSaIxn9lHIzCjIDgVdSI/i7zAnatTpW2sSP2u
6GkejDQALTcDW7ZWVaXcxknjN+u2tdq3UQ1+pUaBvbtxqmY0Gs7B/RcT3ZhxVUyS+KZZY+0pVZv8
1Msm+ceZzGBjxEzCejn8kSgJoC2phx7gTxpICkdb1R2prIrzyL4wOmcLrFje4EYSMnSbdakne9gA
dx1WfibEpgOUvI0ls3Gnqtf3jgIaPZWwsU51xK2Urvg6Fgh2hYOTnWx9itdaHtLF1VFOCczSdgdZ
1TaBXkibEIDQxjSCUAbsVarGTsexp9uKHkpd3g2+q4fBl2DSQzdoGsHsvwyNjZ5Bjwj1uHs0aHOm
x9iJZ+StoUtgM5t2HetCOxrCqZ+dwPrZi6R3y4JFrwMA3UKCISntA3vvOz3XDr46qwjnyM0Yd83B
ktX2rS+UcGuhMvhVUwG20f5vPlmNlB7rupg8UwoiE6A/9vQPIpgMJK1zv1rFjDGVFVTE+FQPHAih
ig51iwQoVwpds3RMQOynRuLVtN2hUucg4fwy3YYoYT7mQ2e/g8r0y1Xcl+1xYJgcu40v95BLcNH8
lXZ56+mSlb2lAJIfmqqDWhx3QeT2djIgW2+WWCn21s4vGgmF25HjwUBnuZpASk2q0u/Togr3hdPX
az2xvjWshSe/LJunuPezz0Nlxo9dCCogyXxjNY1d9B7G7bgdNBMaDtKHrlZV8idbLSNPDSTQXUYU
Ug5V7U4bc3ujBl3x3qUVnuYT2B6nTOakBwxX0BnOMWymHLfo8otUi3qTx2b2mKNd8KBGZvNExRNw
52vVyUjF8GaZVXCQRcxSYRCPxGT8m/8rXoe9hripyt40kEjaOSCXDpRblVeVFZm9UGx6lHrvb8Ik
6DzsHiVX6q14o6lNCsyREiMLg/5d8w11awpDPjls7E+NbBabMPSzdR734TqSsw632qp7QFMm345m
N75Geta86gkiy9qkgw7v23orEn9lx/YBJO/nxNeldRvTpAzUHnRklnfP6kCtVHMcrmQ9r7eqmurb
ebq40mq534VGp6yBtPzyEwFMx+yqYyEi5blQQQKk4GQHUwbON/Ud7WS7eYRl1XxPc6b1QCe1J3B0
DLMt2MNJX5lc1UNyDGGuACIIy3UyybtwFpp1cnBskzode920N40fV0fgh8FWM8B1BxNCXI7WqSuG
hMCQG5E9aLbvYEKLTbUNtulRKeNkXcaOQwMz4loXRf1JV/KfcdTYJ1njmDOdkrSlh6ITSVp6GIPI
/q4KJaN35rdrtRHNycxy/UHJneZotfIv0yo4oFuhHONBG9wajoRLpz3dTobfbUN6DytAMLpriGLc
mC3IOETqzY00DMoO3DZwu9SOf+tqq656LQCJaSbxMSrabJsAo4TOb4Sbugd2wREubYAiRrvIqEEC
yA1JKGpXR9uxBeh1A+IYNDE3TEp7jbAh6BgnTA9MKY2HYSYQ4B+KGXoUlF+bKh436KL7oKq6bDXJ
6XR01DH5Tsff3NpCGR7Rdfg9xkn6rmsS79JIPvcO6tJF6/9okbB4E1pcek3qM0QbVNUrVKtzSUeD
TYcWzY5EfHYeV7B0KtUe7GahuXCCgkMbAbRWzUo6tgGCYC6dE/lZdjQf/hEErBT34lDplYOPRcMm
cEbppGMECc9HLx5yvyyeOj3uX7IIYghApbepyZgglnLmvPmOfsKAVXqXHMQj2atF5FaxE3ph0gPD
CoenQnOKVaz7v508aR/QvByOalflB50raxWBwnULmumocth9+pKr4L4LXo5E+Fa2DuYMK03iGMhG
jgBnHsk2gBoRrPzIKB+0SpF3XS7bq6q0u20W+smq0ozPEObtPfi6/HfSwUybRkBfnYbjemKgmzuM
ojoBYIGhpDqT4RalMr2aDCoOZqvEKzJeeQeS6rdIE2ffqcCAhwA3gyGqtQdM7LFYl5THsOyzlR2U
slchosMrxEqncSRnHWnJ9yxLol1K8bWNRdrSVIB3BaNk5ugBZabrLIwj7dPhvRhMjOQmmYpyiLN/
EkkSX/whMo/wy5pdU8L9KyqnO0nkU5hO+cHariraW12m7Iven565Uiu3izLzpYoYYlC5+g/4vKub
rBykvd5YwOtwuAjJLqxwKwcCdGiaNqBNM2eT1ySZQVv9ssE0uSlbHPh+CbgalJFrDeizT2VZvpAw
T67EWMKtZFZU4Bg94u2D8mS3Q/oYZiL6fLu/d6W5h8I6bioWCkUAXxZdSl/0jSQ6U/YkoX5Tqb5p
MNzRCbkS4k9vHr0LDLWJct6lLEhSkrIuDc+XsxM6rLELaeX37ce47I87jqyp4GrQcoLhPf/7h/54
qxd6bMqF4bWcD7VqvRlpR38y/WZh3+3ejnXZRyYWMnwENAEqLPvII02WairRIW/SYZ9k3XHy2xdY
xp/ADv6Qx5ZWzL2p7QWegB4soAWdTjJqK4AyFu/QKB0nzYF/eHlngdNVfYNmqjgaPq2kIoQAAwxu
zD8NmrTpc4Crt5/4clIGuxw2O3iJGbLkLNVq4kkVcgNF2Jvo5wbtLsu9XPSuVR6nEowqKDgJhWfZ
13fo4O3wwF7pw6/bv+FiFfETFIab9my2OBO2z7+wkAZfSGOte6UI17htk7LcWafXnhLxaFVD1nK2
kVnKHxpdQHvYLycvTNt1RsEWhztqBleKjnk1QgJ5jsa3Xv4aGBvh7/3qTjf/coTLvAC2O1NUDE4N
dblROujHAiLQ5CkG4Hh1Hc5J3fAwUXACnjgJsWY2Ghz++r1qTGC4sBWmPepSddnPe+4mXR68VP2p
aBGUoTsfbgknYjfKRJit3xhssr/nkdOHvakGYC+Dqh/4cphDNT04rRXTxr45SZMHCf6rEZsbY6C1
W98z6byYZs2hZ4URe1bbYax1HhrV2ULGoXXwtNb53I35P8lovtEkW//9O1Qpvm0T0RZGS4uhWTYq
YYLK0+jVldyt/TYShzRJ7wEU579yNofhYVgXOvAoAoHBOn+YyMH0s4ul0fuDR2+KB13+JdPbNWSa
Q+Pr7Ue6PHHmaPi8z1NVC/+rRTRFML1zJGP0ZOfNTkHum+murb6WSk9zGmPTkRlKvZXrO14cVx+S
iZaF79uszbc46DpIZAn4ldEL25qLojM/DeDAEpPmhNHu8GC8s+muHCugbgFNyUyQ0ZdarJBErgxK
N2f0LJqCSZg9Tlr9X0IgcYt7DUKkIHDOv1tJ/UH9rI1eX5e/ZeEfsTTf3f5aF9ff/LE+hFgsQBl+
W5AiUOElzXclV9wsPw05LFdjezvOtbdFQofMoIbmCGPB80cJOUhiuASj96c5FeiZO9A4vHO/Xlt6
eGHO+m4cSqQmi28CJRcOfAZEXdTQCd1RA7VTDXDM8tip8WXH4BYeVZE+jIMavRdwp7bIqv97+1Gv
LEQgUrMRKYgxNsLiR2QSQgrQUzg6qMotM3Zt1B5UkM2aUq+65B5+52o4oijoTCETv8RcxjXdtpnm
4SGHs9EKEPS1m9JVrtsvenHHdHRG4iwOEjhxXOYG6tuXt7klNNNSiqH3hkH+rBrBFpqfQJMACjvF
XAzfOl9HZvpDme5J/16NjIIWFzhTcXl5qPS6VgpfUYCUAoXqWwuNDSQO8oOvPSrdS43UCsLAm9sf
8iJdA+ECtsdizaLxQga1WLMdFp2dYkN4UAvkFsbs2czKVVhU68JuTHckg9lkqnoPEX0trIGvFQZP
oExZRudh9bqGCCGcwTNw6ILMg30mFH6VSktBjm9XlHc+6pWrDhMt9ibTek6D5XplwgErFTFtL6cK
s50Q/QI6jc29VPDKCaCDoZyFCwE3gOk+fyxWKPN5tR68SbfWw2SclEQcbn+w6yE4XoDJm2RBy0MG
/WErEd3gJWXRvow2rUezHoK321GufR+LescC9W9wvS2iZI4vDEMqBo8Vw8xsb0D5qNJj2bar1tgP
3dfb4a6c0Mgw/i/c/HM+JEHQtLoR//TBU0Jm/sMvW/2Eps92uiddOb//5d62VBU8EoWJcmEx1cql
EwZGPnj0Ql4Nv+SMHNG30T9bteJi4b5yOus5A5ayuv18Vw9tljsQW4SoZpzt+QMWsBSBBcejFxWQ
mHyJ1gHEZKOmtfOzct4LCpRA+1fX7iyWa8sefW+NJje130XOLEmO0dSRMnjm9A7flCbU71L6eefZ
5rN+8VINoKMIRLFYUHJbPJspRwy8kKH0AvlkcECqdYSw96n1TcjIEM1QI8330K9C9bfUH0BQ3I5/
ZUMglD2fl8i38Yzzv39YO3pfiFSLZNWrcoxD6BIG0T3c+JXXiKuqylZgz1HrLQ7JqNPptUfK5DmC
0qYaW+W9AsqAlL1i3DmorpU5IOPnpEsF5Kj++fcPjzMWdT4phTx5DUNFJfqKK84kRduw+KyHP1FV
oLGP+DPoG/1OgXdly58FVs/fY2wkWjAY7eSJOHiTTGsTYm/Qe41ar6do36Z38r5rW4J4mNmAx0U1
bYlMRPtZI3WpJ69Ug3/NRP63VMsN7Xb6oyG+5nG+Q9zhB65PaEMzlP/rRYP1BUcBxvDoxDsLvHuX
J9EYoq3tkeXT2No09u//EIA0jcYAVQldgfO3GdRRHdt9O3pZIH1uB7Rf0O0y7uSC8x9Z7DwQlf8X
ZKkk2nRyLDt9RTngE4Bi7jVP4DJIzs8hpGkqy1/RBoBhYd8j21zbEHOnQUeOBUDu8p4rzLFJmvBP
Rk1Jl9rht1StnxVxzyf8Thxj8ZlsNIL0CSEezyAXG9TmOWA64hrhXxqNzUU4thHkXQD40Cb8g9j/
sOmcQFhBhS60B5fRnenZRry7vR6u3HDcOTRodHLKmVtzvh4kZl1FHZvUIFwAeQ83Cf6rXx57VfyH
pT23+ugI6Yh3L68aq5NQ3K+HCQkW5q1yg6iObbz//dNQUYGrnO12L9IDO/X9KFAC2UMMZOPEYh/7
MGMdZWPHf19TzYB9LhgqHoeb+/y9gQQidZVGpEGF3e2UVM0QNrDkOzyIa1+Hl6UYMh20S2y5mTGJ
8Sdj8kYNlEpQrVLL2rTF3mzuHO/XFvQfcolNCnKp66/WuaGHvT94zA/cLvmeM07Ms/3tr3MnyHLX
AHaqtbacgxTBqqy+wFp17Xup7tUgXLlz4wp5yGWGmDgTMiDo6lC3i1Um/SaWWzVvt5/kyt1u8aJo
+M1V9UWHSqUUi+kIDp4NIulYT6W684P2zlF9pbg8C7JYYhidodyJ8Z2XoaSTVl9zJhyl9pUv4xT/
JRTThJn+Q2G1TCR6vcucyQJjGMM/c1VZPPzx5C6mpzI23wWAq//w/vBxoOahJ4yt6vnuKVOhi6TS
aVMZ2Jsph77U7pw2ytV1wEhB0WX4Ndyl5yEwDWHirvNIuPzUXAVPvYmQWlp/wXihefDbioEaPSTK
9QyrpBaeCh7umpshN7dr0RAswg72eHaPY3gtm4Hfh786+RoHrnb+s7oiVdC+oxdTZuLfTImejLIN
V5LVRKsGjJXrZHK3q/LsTl/k2oL9GHaxlsag7Mk2wtETRr8CnbC533q8GmLuFfNF6TL+yas+3FWW
E+GKCdyWJ4P1nTfMq/MRCZGhq80HeVTqB6mLnGcAcCAuI8ZkQy5lmzhLqkPlVCVqM0W1klo9/np7
rV1bCLCS6CRD7YShs3jjyJ916M+zEBSQIglypb70XtT9nfV27aSGMoobG8RtNKoXUSobuFfncLal
g7LOp+ZIgV03gCKtO7nVvUCLLxnYed4gF0epODL+kwuUKqvTkA0QTBz9y+1Xd22xwkkj8yDjZ9q9
SHP6KJg45+iB5pL0pPYjAtfSTo/wC1RopaV9/EWWo2+3Y14bPHBRzmbLmDxCkVgElZ0xVsVInpAg
qlcA462Z5zoDSl3JZyt90ApSf/ZJfOxS+VA26vp2/GvLmJMds3EuELrZiw8ZJUMVma3KjEOoaBAh
R2ePgCNuB7n2YrlnAf5pzFZVe3H+2XFkFbhcAXBCsXOnSdL0qFWBv/K1hlojSa1NrPfJW42SzZ3H
uxqZ25F8AsafvezlaSm4cd451VS9n5UpBI2NSf0UIajtmJ5i3Ulgrmw+qELcwgwGdEqaxcfUGxMZ
CnT4POB1q0n8BG/XhJ9vv8wr1QbjRbI+nZMH8fn5N3w4eBq5S2tf71RPTxNr3WKx5CP4JPXtgzYY
e2E0yWoWpgCQnfxzO/KVvQhRCAqn5eAMcTGF0xJfia0hlL1UbiMXwuoB4Q5/FTrTu6llf5+p0/dF
A57GiT6/0vPH1HsHYibTZK+tzVfoqW8z0tiVsvg02vfmSFdWyVms+d8/vFKpBvmuDgl5dPctTb8p
AuOWNV175nEZtKvbb/Eyz5ktiGeJfYMG6IVCgqIijBOK2DoZEfiP4Bg4/0Tg81HRXA+xdzvWlWkx
jXqGITMLi/J++RadcjQBwyNCCOopFNBqplMboLuFkaxxKBHkNJufygwplx4U8LbK8On2D7jcEOfx
F2/WgdQMqhDhEMl5r4B8i+jYZsqdN3o1CH3luZNAE305QO2cPq+mhIdUoteqBbWauYn1cvtB/qAH
zov8efAGZI2hALorS3RBMdFSjDlHT9Sv1VZ0GeK+Q6AZb2EbxV94y6CCi+zVGevmc1uqGqdZGYWu
lCo+Oq0l/ITGqR8G1RLPfUwHDYhmHH1ppdbeoYvcPuhRGHhYO2UHnPOynRGIZFdqzFnkkb4a+Hm1
waK2rRFlyMfhONDP3wckXm5N1+8wdk36vaui4CVTtQFpRlv5kkyD9CUYDXmLKEfpdSGkxVagXeab
aYiG3oRcZ6wkKyuD/94nrZLv2G8oKhdT+RwDAQW1oWvvQ+y8NUXzO+ol1ZVCOQVIOEXNtCVjDw9i
HAOUc+3pQYx2e0BDNqKj31Xm74GBxq9URUP59pe4tn8oQWxm9I6Dq8/iYCgKfsfQBuZJlnt0fPZT
9avMMIH1jwHQxtuxLm/HOb/7X6zF8h2qRk8DQayxQx+QSbap3rkaL89UzYQSD1h3bnxcOuraulSG
gWOeFNS+X5BphO1iVNKnKdX6Z6OT0zuja1XlLDtfxzpM6hm/wXCLWdPiLvbbNuimVOT0iKvqpS/H
g2IDKN6gdzpB9rORH1Pyr7ZcJpt+Supnq4FyiBBJ6OKfLoNoLOpjbdfOW8HStTe2mVbbUeg5DWbb
WmloT3w3GGe8zEyBVYGG+1+fKLpJfcNUcCblmsvPj2ygpINNjE+WXK0mWvi1icqocWeRXX74OQp5
GdfPlUM6F2GhxngWnKTuQXHCVT/dW8aXhxYRHAvfIfpclwCtMAjGAWvo5KSh+GZYYNgBofbD779d
wCgqMc4HRkl6d/G2qG/Rqhmm7KTm6ZMFthecwu0Il3cnpF6HO4bGP77hy/UU4RYQORraQopax0+d
bIefZKkLj4lhikfd7/qDJsmWO4T9PYjb5TeaI4NYME2V9q6x2JzIykNviEV9Qo9kZTaHzgn+evtT
RMp0xSl0oJkvLxYtUHQs/or6NIpnCfFb7e4jzAnh+W40VJPEWMYCHWPWZTKnIE2TBHaAAB6xNkHe
GytfwDZbyWlmOftgaqNPvcWQ1HRyHZFquMorp+kqFQT/GKElNxjS98J3xKqRfbEqRuOdV67g3hAA
489Ds91KtG5ekk6118id2tvKSSXA7iNicSl0sUFT34K+MZ5t35D2MWK4gQvtfXofEMrCrKVQg30N
yqCEKYu+jIzHwUOvVv17hgiq25tov7p5LSFGXgt5XOeitO5NKK6sMCZLMP05KWkhLKFZcdZAU86F
chJykh3lWAfM13bdC7w3ZdOZqQaBrs5w2jOGQt4D5DSPMcKd27oIVBKb0Xg0JqfZiljRKMdHsYFY
GHwKTCvallWDPentDXF5opMngGyn2JA1mqaLiiqPxyrokPk8GVo3rhut0p5VPRp37Iz8EaOUSrsT
8Mo+YKYJOIikRAfxsigIEjKBIJgYRJWh9qKMzesk5XduqSvjMGqauYBTKBOvkPgns/ErVKBPYQlL
NZX14QdCq8aujzGjnBPMBwMRtT2gF5i2OsYcBpY1axqT1b1fcnl/0djQYQuxECBeL8+bKu1HUSpW
dwrR7d8Kza/etbRBAtkpyuRVS0L101SaP8bRL7ZdBro/LPE0hReSSW7h+PfcU6+9GW5SWuMWmQIf
YfH25caSGCJL/SnWk3YNnS3d5HZH30VA/ic9YlOoDmhQO3TaNzA8zJyb2nADn4v17xcCsxM0vTRu
Rk77xdUe46U4QkkaTmP+PAOCpO7f20v78s6aUa3/F8Cav82HOskc+elqkg8nW/6WRZ4Z7vLi9XaI
y+p2xl8D/LGc+Qsvj9zQbyZHgVRxEqj/6/AaM9QPslbOf1amE/wwa/RbRelMqwFJ8AlxqPHvq4lZ
QoLdC6hqhhYu3qI29WEYNRqqLD14GwcanTJr7k2MVm4/6pWlA5AXC5Q595sbaYsLjGF9U0xa1Jwc
9bMybYzwoR7eVayxwp2d1OvK3EXNMc2yO3Evz4vzsIsHlEazzWqDsLFmTIcsNI3jmCH4dvvpLo9B
U0FTjowY0CLih/O/f1grWSCGScCRPo2JVK2SUupWUZdn71KW9NvEh/B5O96VpyJh46sBPkfg5k/e
+yFeJMq+rs35Jh3fMv2Lbny//fcvy445Ifzf318c602nxHmmS8qpTyPZ60VTPykMw9AGkTsNTkWo
RigBytWd9Opyy80dSVD1NsMKjr1FWDvNpUKr8umUyOhE5GlyyFW0xrFYeL/9fFcDoTdIu0AHZLpE
TSZqKjlxMk4nW5TwkdSHLoAIHI93La2vvEjKCCo3wFPkvsv7sTVIJ3xR80TRsLGn95oWkhrlTzrc
KIS0bj/VZe7AuBexAEa9VAyki+erMPTDup8JR54JUj7Qfhv+y9D8Y7aHCLoYgiZ/vbXOwhnqebgB
vV+An37hScaht5FRHv69/TyXq/w8wGI5xKZSNapCNT928a5utnDh/3rfkrOQvQDgZpJ0sQ5gosHy
yooIrHEvo8YRQvHXejcora2vI97/189zFm1xBOq42dTIVkReZCIwY8fPoXE3i79c2SCv5uJHw1gW
XcVFw6DNQTlWKAl6siUDkj2KEuu8e7JoV4PMNRCHHjDnpcqRjF4dprld5FG1Agccn5VCeqY7Wt15
YVcW9IxcmEHamBpfdJjzaKwBxSoREL3dED8E6QF3ALypaL+sxb129r1gC7REWHVaa9UyN73+lR6e
jAQ+phi0juSVbvzyMZK6vRquv8T/Pdxi+5RwiHFt4+ESRBd89OSYSKJMc6dJf2UP8Qq5dzVuX4q6
xXrIkFMJOOsjLzVF8o5JjTha+AW9336Wa1EQrHMYyst4AC8B9ZPmzy5hUexlqvyiZl+bVP18O8Ll
QQpoC+TPLICGmuHyarC6qBqyjrclmk9N/oBYKGRk1TWxtALY+x/W3cdg86f7cL0iw2b1SLRGni+9
DbhaxANGkLmblfEa50hYunf6VNeWAgk1eAMGRpe3hIVlF2I1aehNaARozIWwnnAn7R4e6No7JE8h
/zIBODAoOn+sfgyovrsw9GJ75zhHRX7VlH4nqahaxD9vf64rm4niFWYazb4r2pdFPPShr42Bl5eG
G/r9FqWhozzU70qJ2YwmH7JE3NMpvnyLM8p6dqGfoRtYuJ8/njpEtmTqUuuViokT5lCh/t59CtTs
zte6TPaIwzwDiIgiqxdkCOyFzJ7OducVmBA9M53t1pRM+FQOhYUnadffiXcFtTgHpBBkrAjybakK
aUxyJ4sBNn5EU8vH+iIE9NT8iPAKKk8iGDZSM60a5a9zTFIIoPIy/QjQdssZQNpCd9UxevNya9qL
Ij9h17C5vUquFAVzDBhUXMEQqJaIRdzirGiMBnQG8s4N4L+jfKSU+wIBBfzNVi3iDhHOOQNOlXom
3TmA/3RPz/tRs7g8/1FkM6Fa8hAcW28qjNgbD9bB0xCF60TYa8XMtzi3Hk3ECV0HxnClaZsxR8cl
EG3jmpmE/SnIyrL8VUb4eZnyuqq6O9vn2lJGdpTqcG4GXdDXJNwmi8moGuDNmrTKjNh4CEOb8Ycv
/tKzneY4L4HTACInmeNF2y+2tbRmnlZ7sbYuwsRtsdxS1t09uczLG2IOM4O25q4KNJ7zzRnabYoo
klp7mTkcAMq8KlJ656qb09vl56QNxQUhc0BfGCIjJKXQOlNbzzeQRQ9/DXh3TNH3Qrd2lfyipB4C
S3cuimtP9THkIqNDVdnBYUZpPa1UwEsonzKt/Q/b8EMIczFlL/1W982YpwryX5n2o1T/y98HsslK
A69FqnD+YRoWYK3LSed16PfFabLO7+nBXt4FIMHmIQz4IbSnl9eOUgtLDyutpSyJ9pkuu41oyei6
xyz130Mt/p4o2vrOwXLZaiYmsFcT0jBapsvOShToZoi7GjGTnTP8k4bP4P0w49GBJwWbqPmaVGKv
i93tsNe2LcwiHSgs9R7Xw+Jdzvpp2sRyUMVnPFvwthnccrwD57x6HXyMskgcbVtrlVGRWef2mH7H
81M/ZH5gfKoqIT0XkwIKG/lGN5rCr5FThycVP8E7v+HaFTgfS1B5GRDD9Dh/UMtIIkVyxtZDAxK9
vU1mJztTPWjiDmDo2tKxNVNGGHqWh12ClDT0Jv7/0pHt7Nj26a5WnZOZMCcux+fAUE9he+88nH/6
4hRhNsF8EpgS5JmLFudU+CJFkcVLLLSUupdYHFr8f+XWRx31Xvv8yoKZNdnpQpBIcMou3mNdosyI
yWjlOYW+6ctuJ6vDY17qf39M0asFOk97gObKMoGobNH6ZTtWXofcA56V8bC/vfCvrUkSBcQXnFmN
4ALnUYfB7HFUVp4Sv6bgmZlO4Mn5jF05vrVPVZhiQPAV39c7+1ydWwDLr4UfPYc9WNA5izhfiH5i
j1rqiNqLOjreau6agOUqP96EwxfhP0zBTvH/6cxvPtaYMl7HCAMp8ZvdvU/YJCoUXGltrXr995AO
uJcKt6ye9O4OLuXaR/7wG5dKEWGqZaUJUtJr0y+0GrQqdmv5/fYHuBdjcSZYDKVDoTU1ZNUXtfiW
aQ2ehXduiiubkcYCxH0yXx2CyfzvH6oiCSJq11Zx7SED1z9jFSmdMN3TcFdCAQ3nPW2N3cL7iJLe
f1ldHyMvvrKKKZdhNlHtWRkKNfpeL5/RN9qEqerONvDNNim9Kfzn9iu9csbNyh4MGMDMG/TVzh+3
x9OOa1ctPcQvV1H1rdZMd5C2XfTzdpxrr5VyQrFmlBQEisWnk0D5iNrnwEFP3zWUVxuPbWR6xOew
OET3vuG10+1jsMVD6WOE211LMKV8cbKvY7UP6p816gG6cScbm//SYmdyeFL+cSAAOlyCsRC3ki1U
r2DoRV8q5NExgrz93pQr+Z6GUA7JHuACmwzj/APZCirFWW1Sh+FssI108Vb59RctrJ6HzlpZUefW
rXj0RwklvegB56qfI/UTtkguI999nDgrLAyOUSZ+lrrpAQF6uf0Dr70BxLvnW4SilMrt/PchP4R3
NEa0noX84AxObpI7r+DK10THA04H4CDIpcukGsdhHJeF1EG1RDNvNKo3u832Ff5JFopc67Ee1rcf
6cqemIVD6DAC6Ju9Cs4fqVZBVjhd1Hu+gEpUt9O/vV1Zq0gkh6Huf/99MMhyIK4RVpsxQ+fBNK1s
7AwfPw892ZMVZi9tDAptSl+H4l4heu25yBUtpA0gArCWzkPFtWTX5pR1XqzH/+CTvm7i9JM92Ejb
av/hMMMdgakuZH9yxKXHhfP/ODuvHreVZQv/IgLM4ZVUmijN2LPt8QvhyJwzf/39aOAeSxQhwgYO
fDawN1zqZnV1ddWqtRgehZ6o65jKggZPbLqnXiyeJMU7FECT7rg5d60UPWshqpBxsuKTC/cEw3MT
OT3ZBrMZk0edxXBAEGKZdEN3qqAAzvyvonp0wxUMw9Jmcj+A9oEFjtflLKDlI1MoFrAYsuDwDrY0
qCmir13UfrSoo912kaUCAgEaL5mosq5JGuCmFQF4FeJpNIrkc2cl7iZWDW/vQfBnIyWebnmVDff1
GOmbjrGRTZKWxUvZW9LKyVg47JNGFi16ADR0AWcbm8ImAgIWaLk0kH9btZ2U25W1LlwUFyZm8c6H
PM0A/TyeWq9y6uGTmCg7AyzLJDXq75hgBRHzCiP8biLCKxQ48CsHjWtb1PZe2+/T+JSJ+sqPWvjW
gOmJ8AgqmCBFZ8s2zDRTkVzj4MjZY2Jkh1r/XEDxXfXxf7eXv7B6WtXgMqAfAPdhTB/gzHMBAOhh
HwuEHg/O3JppqdJRgicze0CXZhP1K63IhcuFxjHjSzAGWhql7UtzNbx6zCjADuD1kgCvj2IcIh9l
YXmE3xlgigDadUi8B2+E8nSMCn/lEF0fVOCKXB4MEQCaAvtxaV9QtbpL2qw9wXX92LeMt+DpyCGY
q0Rm154L+ACyKZryALOkeYeghe2ybCylPoXQlg3aS659jKtfWvc5GQ4iLMNeXcCEHDk5vJnNUG4G
t9zGf1+FoEdKbYA2BcfnqqZKep8KE6/EUSg62zQLR9dWRs0XNpSpbwYV9N+fdP6ug8ul6pumNo5y
DglrU27TTH7V4vSv4wDPVG5iBpR5GF81fMWusdQ8LoxjommOlDDV2dcrQe/6JECLBE6XlyODHgxj
X7oGXPlI5ri+dQRY/zSoQoQoOcoMuqB/D8zmUFrCHVC+FaMLXnJhdHb8KAWLWVVG1rEvgEQLIlrb
+9sH/DqUMC1IIVaeujxAnmbXvRkIoptCu3j007S0U0/bJFl6qmplogBeSU4XbcGx+FvaaQral1so
6UGsKlUnHDXrW9W8a8qHVn4XgpXC/cKeTZRJ/29lPvAvMxfTVQlWRsRYdLiyxfzu9p4tWWBghFYO
xS6y4Mnpz4JiFdd5pbS5e4z9DCly8cnLpI+3TUwR/DKPB4YI3MsEXk9rT599eIibCzn1LetYRPQb
kNR0El3aaqioGLIHQ3KVrJTll76NAZbGwqUQWJpHXuggoCmVWJMkqE7VIXkOf6iSngp/5fMsruyP
od81jbPNG5M+btoeQ0LwKncvflZtGNGC7dg6Cu4aqHDBGP1roEHEBRpU84uycdESE6DHPirmW1gc
CgB6vv85RANEy/7+IE0ge8IQuqSAuuZOUZiCF/6euVEQ9ki+J2l2D9mSBfXtbddYqPpMWGhaUtZv
Pr95KisbtRKbeacfe2iOoOINHyI/vW90feNH/be+60SGppQ3GdWbTk+3/2B9Kj7ySJ9IluYMo1oH
AZnpMltUyuk26vcaen7iSRzusyJHXTu32+bgriFGFr4j44N/jE7B+cxpePL2AmS6xrFvBkeMGqfm
VvZzJK8llX9eOXwL5xugOa9bWKsgX7p64Oml60tQ7uGiR134UgRrCIul5QAOmOZ8YPCkO3O5nDTt
zYzumgAqT7dz903zOlvT+p0Up7soKna3P9n0t81iCQ75x9p09M82LwpdE2ZlUzh6ssR0tof0jhc9
lNbfj01QSZGhz6HVLUOHMrtKkhRukhiI9zEvx7smrx4DeupRvJaRL3wdQDBTf5v+7DW2QhwLhJAy
0zyCbLwrs3ybJP5K1nKdhkJAASqAmYapnTE/YaME83Dr1+7RUgXHUt9y/SXTd4p1cuMvbvVcjWsd
rQWHQK6SWI9wNL3f+UuYaxeh5lryTn2J9ENTm3bh9wfUFQUlnxoa44qHL7jEhE6ZZjam/5+jbAc3
gfoKPQGoxdBc0Id8E7jtVqzVauVaWZg9psKOW0B7Cn7kKqOXR2QdjAr0Q9Z7u8rIH5lOPzRokSSm
/BinBmItibahWo9UANmwL6HwAoB+FQg7pWezQ3D+O+bXDlIVjTK2rneCS786ws2vIQyiyC+WBdl7
jrLBliw2f1B7Lguz1j7Hnl4/jICR7bwc5B9iYa4E0iUfO9uY32/ss1NZTMNxBkLrJyAxOxFq2zr+
CMTb81AoAPuE7FI3rly9C7W7qd3Bow0GZZB388ZHVqhIeOqJf7LMWgA58YUek21IxYeeRrGt5m21
N7osdySz8HZNZOW2nAVMGTdNaxdl0m/EKi82gdcEG1IWdROGQfzAS6XcWerfF4Kn38pUDJKkcDTO
8+0aHbQhByd9yszuRYu7VyYCj54WbSwrX8lLF0/Dmakp4px9Cqn19EioQ/9UGAqx8avPCx9W99tR
eCHBYv6Gyf+J4GbiYLw0oiMJJCam5B47/aGKByYyXScKX2J1rSG/FEvovwKXoigCJ8ZsNamLlpFs
uu5Rc58E666Twg06y8xqH111jdxx0RYLohjKIwL88OWiAqUX07ZUBRblP1k+td/8Ja8HBiXQEF6b
0lncwQmROJU9wHzPdjAvYtHipApHcE7bPEy2uep+8jPhR+cV+3/4WFz9JshocFvzDD9oC1QQVdE9
JjDcKd6jXA2IhDzG9F1uG1pyvYkUHgAVBeurVCNX60612s49joJ/lyfhE8O0h2rwVuoaCxU7uAjP
7Mw+VNdQm3Stxj0avfXRj4KvXUBpvJGtrZKMT0IgOxmjV1ml7GpR3NdK8vn2Opcchf00GO5kV6+4
7z1NiFMGFLhRI0hM8s4WcohPhbcY7cr0w21b5jUMgcWeGZstNtP7OpMH3T16KcNpMYKRRHjjByKN
zb3itsG+yGvdUYpAdARFQnwHVUdk2MokRA6yGmy5rVFjoUC0NQY5+xH4xicBXRDT1QnUY/Xo6ojB
W0MsP2pSHW9KXhm7OhbQRxfpbWbUux2B68PWxtraJFwrzJik3qseRe5dXpXWQ4J8lGMhtWLT9bOc
NKrcQym6DXeh6j770Ps67iBZD5aXfM2jvnwYm7rejPUY7rsesbioj7q7IlWzZzReqq2bIihoJrr7
VEbxr74Jdk3QNOjVd0npiKHePgt1lTtlNBg2rXwXhvyqvpMbnsaUMNUBsaz4IRytFp6FQXEyF75k
Tw89hDS95BC1wedBqP0No6z8YH38xg1aoumHZIcLudVuHFXLbqvO36tjkkuO0ne/UH7pNrc/69VR
oelEZQ6MIeHzugCjuGxaU2PUFE5d+wUkWNKseM4UGi+ShMkE02dTp2C6wGYRpg4Z5VMsVziKgd/Y
IwqTglmu2JCuwthvI9PsD+SkhLLpqJzdNqNbyRQQQjKRnrkjBtzTHc9l996EqGc3ep3/lb2LbbOu
cydLwmGXinK5Zww1dDQpD76LeS1tlAAtDW2MosEWCmuNx/3qtM5+4vy51aZyWlaxd2qt4ju953pb
NMOLIUhPY1E6KH6vXMDL+/5nS2b7rou9O0pR4J2MwN+qpu8E3ffbzrO4Io2nOa9m7ZqDRs7R+8p9
QTjq+qfBEp06edAkbzPmr+CUbptaXAyEIlPDfhpMmi3G69QgQVjGO7nh8BYn6gcm93a3TSwehT8m
5mVqqCAVrdF5Lmj+o5X+J+hOHPzLhp2ZmD3moOgtwy4TcQETzHf1o0HU2wAxGnwOVONvL8HJ3Ugf
oLUhb7l6bhm1DslLXXlIGwEUSe/l4Vft/rq9ZYsOcGZj+mpnpy6nPaIpWQP/RS9skqG1pe5bVuZ2
1T6gD/wvC5q6jDx4CCTzl7BsxIFpMAJwYjJ448lfukTeFaL7D1YkHla8HEHiyKZyuaQR9lt1ClnH
MkH0SlS/VUH/Vez9u9s7t+RseDETJ9NcEAnRpZmW7FjOe4oVbd6GziA0B6lHwyfX1nZtKTBCEAt5
EyEYYOQsMOYdknxBwxltB+sZbZADIvL3kLduxE51/mFNjOlwoUwMR/MHPlECaJCrE+ild93/4RoH
VKP+wQS19ak/KqsM7VxuW1FIag84SDhWeejfDcwq7nUkAfdpVaw9LaZwPLu2ZKCk3BLcjjzZZo4Q
m4yR1hnteqkZPkRWotlN5n0e0+ADceJnOZKX96a0Nle1aBV0PB0kUCBXL3vE7MRRi2rpCN3e1hP3
YdrbWvFf6G6L8WEE03x7PxcOMMORUE9TEqeJPn+7aqbrCW1miUc3++Wlhl0Grt3BKqgYDwW4y9vG
Jp++2lHAHVM/iQHwuc+74sAEa5hKxyjt3AdD4RUwBG28KyVgZCoys0NqTEqOemCrIWLft60vnDiK
q9N7in29LiWDoC67yAulYyvVjih/LstX1xdWlnhdRuY9QDbOrcsLmyrXzEG9MPetoJKkoym/+KNs
N929nIm21+5CY+O5KOkerOjb7ZX99vrZxoLypKNM5sM8jDIt/SwM1y65fxwX2lHNomLLgDUzI4rg
b4OiFg+JWCkbuJveojEpW9sox2rf1nXqjGNd/TRLs9/oQSY9W7lf2lZuNHYk6vVeLv3yvVWq+kOK
BrqtFEP01BW1Z0eqIL/KBVKIkkc+Jw4Jjlr0wUs56O/9UCSH3uhlRxSbdkfWnjgGuKF4k8VBttVL
0d8JI0qoVTEoUJFZUMX3vDqO7iighl5CbFFI+VrfZ8Hx6L1Mch/gfWDwml1TdeGPjPe35jFGOJ7X
g6T8RKG6L455DuV58Q5M7fYXuS7QQS1wbnH2RWJZELIqQxTRjS3kiEzHCGk0ucG2tjLbTR7kYafw
ZpOlb32ybfS/v1yAb0zTUeTC19yyfWF4uSzE5rGYtAsL/cENqo+dGaycqCVnVyHvApoOqBkozszZ
/XJAjE6g0x0VqHwjb1tUEE0RsITM1v2vcnSfqpoNpOH27i6c5Auzs8gcjIEQNGNhHhMv+64M0be2
D7Z98g8JFG8iAi4LhCV5Hq6MgOZ0PsjGEcyOncuvbfAxNtfgzAvXM91O4Cbg3hZoHEVOmeH39GDU
VtmmA5KUo+zkydcq2N7eNHXREtNBgE+5iK8Y5bRMadJQ9Iwjfdx614eQPuXj2L4piQVWQg/Kz4Ya
CDtXgoyr7oNupzHIeQhRAt4PEDx6NgsAmiMIyn0XpMUdNL+50yjIqeaaH92jj5je64i8U4BQZWcE
qf+u6Vnv6EWOUGLNgWv6St+FhamFvOm71LMzLSxf63bUf4ZI0T70WmyiLqtFuwox4RO5ngYuzzUf
/UCAPc0Myl2YGf2zNIbB3WChOtlXTfBco3zMc07K7LzShaewbMwVh1u4lAmqf7Zu+vdn8VUdS2EU
BD5S0b0xaKFWj6UOVri6z8eXLtnd/lCL3wnuMpwOyCnlm0tjWdR3OmFXP7YhE2PJIcm+skC7k15v
25mC3uzSAJxAxY+7mBrZPJ2mg1GGYaXqxxHRaF/6Yv09XwVBcFK7o2rK/64I3zo54Giha3ksmPPT
o2dPWKN5W0hfGCRkVBfmefS85sltW6J8TrXWPTId6eRt+4NgeJdVpq343C5lXq98mzV7M0eo20Rs
KgSFj0LcPCuluk+95uDJFJCg187qeq21MEWy+Tc6X9/slVC6lqcI5eAe3TovnZG38YvrGz9RyUYj
diitXVDGEAVLXrYRjfJXK6TvTGB4h9EYYI6EmfLtts8sRV6DaE/0ICjiNpe+GYphpfU9LTzNOnbC
z7YBzvX3GT4YvD8mJrc9O2s+KnRGImKitp4U6TWuXzNzZeJnyfOniulUS6BnM/caNQxM3SoC9xj0
xZdQgGDCNILD7Z1aKkjBuwRIgol/9mo+kMngdzWmuuUeW6gBmfhk0PXgMB7vw8kXok2d3VcxvhqE
excqx3yw7nSh3jaG+ymO1f3tH7O4YOo0v9+0IGZnbtSlitgqWUxl0Zdg/QrjTxWqvLdtLLnGhGxm
BJYu2BWNi1CXhaemMkdDm+C4CHcWjdrbIxJc/2AIoBCPdCrePM9mDlL3uYnaMA5iJE+NpOykKH7W
R3/lqMO8vXD4mL38n6FZdmOoouR11Uh1vVWChwKG+Z1sBvE+7txPvN3HnUhZNhRK5Qlh1GI3Dop7
Vzdtvh1dTd+lflVuodFC/UVqC7vJI8lmBvm7QuV5H0M1dp+ORrOpXareguwmW3AwzE0lfbZH6QSx
NMDw2Mp1613rMoOpYivZ+FVG2Zp8Yh8bYrDNB+TxyjouN4UcVE5cSAz2x5TCU6ttH+KgD+6s2uoz
uzTVwjbcTN8Yw1g6bTBouzTP0vvaU6ydGoyouhd9DJZQS22hj+FgA3u4jzIithdW3UH0Q8OmCTe+
mYPBxY3o7r4vA+0QStCkIk1u2F1Vi6+qQTVjpLyqVxFzxeLwLLoew3Ta+JbwXz1XrZVuR2Mc91Wi
vht6/G2MVGMn94IOJUb4qIoJcstRuxUKJTkGqVnsu66PHaXoUrvPFQYuR699DIZQAK4aD05sMgdp
Nt7wKhbkHjmsn06Zh+5GN0b+BRWRLcQuzQa+vuxNS/1y06AOtGn0LN6XTaY6sPT0DpCS+lkIFH3P
zL2+bUzmqwCv95ug1Cx0IvOPVmTCzjfi+NusLxPExusGfSa3oA1R5VRvvMB7MqI82BRBP9o9wBE7
VsafxWCMTtlI4rbL5AJoSlnbaUT6RKOxeW7TTNyqPZx+wyRqLSdq+1B1gQQurWn5ke4XlBXkNzds
pXurNDrLgZSp/VqnnqRtUgTWNxpzp1YdweJJgrljSvRX0ra9DVo/+eU1wle5K9OnMSZ9q600eG0G
gYmtpuscepmGk6m16IBPjj6jcO1L9537oU9N6+QLiMiNWu3yWwfjATniZuOh8OJ4Fk2TTdaM2mOU
BslT4ouj0za5hbxqXm/kNMnffNkoTqOJFvnkSuldz6mxxa4XefgEJGlSmNsGgtB0PZAb3omBCFSh
jN7VuP5llGXybDaN4lDPkn+phWfu1MTz9khndY9WqJibplTzXa9m+SauUawCIl8d46IOOUVevkuL
qr0PoFti2H2s0q2OUN7GIDV4qDT4BSkistA+CTaxGP/sSrfZt50fvAgh4mXwzXhvst5JE217Sz3b
g4vxzsiiYZ/kZWFDK+nfS6FgHWSx1hxj9H2mVSVzn1VSv8mkrt0WeanSgEZAeEw7/y5Qqnzfjr9a
1Ol9/Lai7LhRANWulB2W8hKqiFDZke0w/DEL8GLXGp2eZe4x07OJ26Mp7Cr1YUoXf2Vu/Ygs+4/b
QXgpNk5tcADlzGBcTUT14D5Kj1GvY9FbB6UAcJL11SErXaKCvAYzWbq+0LkCVgOcWiXNu4z4TRnK
aRjQ5E/UZiuX0kvF9OXKDi7Y+E0zBWKbTiLKgJc2BFEa88Qcw1OQVHZnUAkZPt7esoVvBD+eBgQK
Zg+6+7PcKfdK1K8DhiZzzboPrP9AFYZj79QGNZn6+z/Y4lEJZcnEeDHvtPemYJr6kIWnNjag29zx
J3IIO/LwTZqvXJSL6zqzNbnKWcIWpIqed8TukwJkDGbt8PPYinQ3aj124BzU7DxUP91e3kKuMTHZ
U3KYEo2rQrMgDp5SD2F48tNgL7qPQ5DdB+77bSMLLs68D5gPjtVEWTK7/mUrUEISyJD5MFhwCf61
+F1yu61rrQyGrxmauZ7ZBqYZ57ieIv0wzc+poNpu+VHLVtqBC9/pYj0z/2NYSEqDVMTDxy8ZLewc
Xp6EWQzNe6nkr/+wd5TNgdTSgroCYGhDoqc+I5MnNCIGQO9J6H+EHcF/LaoAjhElXxNaXvAIBAx1
Eu3fFCPK7GOJDczF8OiGp052gU2Fz6Ep3iG9tfJyWDMzRZEzX5dUFgUbPHvIoFJe0FJVHytr5UAt
FQ9ZDPEcgN/ESzbLcDOIsWuYS8PTkEsx9xrTnnJAMS3WxuGpyZTW4RqMAKwnauKETSJu1N4KN4kX
ZSu59qLPIOpGJKGeac7Vw7ouEuSwY7199ZJET3Lz6kYnJbiD9HjF0kL8BRj6x9IsipSJoI9eWYdI
RDIx4apq5ETc87fdcrooZs9pjNADmBiVLAp7l59vaIXGreCDPCUxWVfv+MK3sXG3E5Cr8lq7SX5U
a/prCx4zdQTYvul70mm5NAnXbi11seCfdFe9h2n5Q9/x3tTKtS+1aAe+e0bXJhZWY7Z/shIzSaPC
7SpW5aYyf9YkyWsTGms2Jm858/4kbI10jLnB6r601RaCgiDnSbtS9Jh+6ewjUaqfAodGtQa1kksr
nuGrXuwqwUnTRjomv6K62KFyUYK1ue0NS4ZQnoA1iT7f1K65NCSXBhVRaFyJu9/S+D4LvpftxqjX
wLoLnv2748VNxVV1de+LTekl6gjbWycPG9fy7SxZS5AWVwLr7jRDZVLRmN0goxSXoh4N/ikAEWXr
Yn4ww/RNMYSDkP81zQdDQKiF/8/W7BqRhyKISu6NU9yiO2RNakD5ILgbWXPH7e0PtBQIGZ+b9K3J
M2HWmhzyzOGEOPRqzW99ZAXNjUVCG2TjT7MS7uU022i+/0uuxG1PbdN2DWvbuuLPSHX/vh518Rtm
ByutKf1CC+mfWqnVnTI1t1WQvvASWcvhF/3kbLGz0zVWY2i6mUikMPXHuOb5MVamsLKli0aoZFNU
5HpGIeFyRyWrKUXZK/1Twow7QLXgsfOsNTKyRXc8MzL9iLPP1jCWLHVd45/E4qQoX31d2cty4kjy
h9v+sRSP6MxMVJCMlFzVl3kMyrk3wNSY66GdaBKjndsk+3zbyMKdgQrPHyOzKJGJMaP6kNBOV6BW
ncTgXhAehfwQxV+b4lvdrnQO19Y0e+vUUVF5oYe5TPzows9oSHtNWcliVpY0j7CJMKYmitksSZM2
g9AfoK07FGKzNePmqVKT17JTd5RUVuLttFPzwH62k3Oi57wArVH1EWaFL57S2KF7suRTmHb7vips
MAi3P9zKTv6m2znzQqsbGl1E0+vkDcI+E0YfKL7sQrLSrFxYa4Zm7t41bk9swpCe/XD9F92karJG
SrRoYxqBY6iYe3HewS6N1KtDXeASUVU76F+K4VPq/v0DYRIn+5+N6TecbZgHYXndmy4MtVbmpO3P
UftYNTtxfIi9X7c/zUJaeWFpFlMVo/I6LfNIo7ttPcJUBMpXllonpIRU+ePutrWlcHS+rtkJBteg
xZJgBqdeegzdb2b4H2SXiMd+/wczzGSTWELjL+qz0Fo0jVkYI0pgcmKdOj97yJD5KITRCSP1621T
i/vHjDsdyUnZYV6syNpkiOvGCk5ll4xcv3L92NYU2hEyyB/a0qPcBlRu5fguXR2UlgxZofJ+XYWJ
sloNRUrvJ9MfoYQYhM5WU2PlLC0aYV6a1I9hMdTNL30Q6qq0HCItOKnFtxDuhbT9dnvrFg/SmYGZ
M4CEzvSwhA438IzDNO8WWfoHZEW2t80s+tykC8W4CCCMORHBqLVGxrADz5nxh6wNTo8WU6l/Skdx
xdDieiA9AOcBVR9ud7lhVqV4OXdjeKLvjygs5dVIcrRuDSa+tB76D+Dg6LcChphdS3nTd26UdMGp
gnaIQkgCjH/UNk0l27c3TlpakMLoi4hWNXCduRaGEubo2feTb/vt3nfTj0IFTqwVwoQ+J5X1jJn9
CM3b1N938YiM4mAXifEUuf2eSay9sTYxtXRZUmkCjQezHQLX0+89i4qWr+tR4JreaRSVo9J0w8Z3
Bwjile4+r9WN1eQnz23em7Y73N6JpUP+m28f2LwMMdLMcCeICABJzE9xVHZJ12+UTN71snGQ5fpD
2a0R7q+ZmznSKCe9maeY8wEb5F2/i3RhoyuyoyXDkYbb5vbqlhwKjgxoeyZOKeYYL7c1anNmI8fA
51UUvhdKRCM5oj4p2Frz1zQWbBD0zTyNgCjxspz5bh1pCdz0PFuH4iGqPvvWf7eXsuSxlKVJQaf5
CR6Tl0uBbDfxTC2ITmnBNab2D6r0mptr/dWlyDhxkkPfBqiCN+ulFb4PWa4ZRSfN/ZZ6n/thf3sV
S9nZ+d8/+/5eE4UJFdwIlorHjlH+IvwZMwjvNQ88JXNhbTZ36fufm5vFYehABsmtp+WolR1W7z6C
iCOtz2jl46xt2+zj60bjl0HFssz8VzmmgFvfb++btGJhPgObilPPJ4sjSDatQ90+RNaD4N4J7lsW
/AjF3mnT17r8rlh3jbRTJOG+Xfty1/43UXdPAxjUMZB3nS0xG0JeqMYYn/L8vR1eS+Ve1v76Ecyd
DwfW1LvgopnDrkMv6KxCEOJTEFd2LaQMJqHblK49ga99EN1rIPEI+IC3vnrQ6V6hj5Hmx5SNXxJ3
S7fwJQ5eenDkSXWv1qfbX25h34ANERXgnAMhP/9whiGMQa6G+clo7kvfspvGt4NhJaleNAKMHD4r
nqnEustjmxlBICBJmJ0MtKIPURC372oQNm9qV1ib2+u5PlLUSigBwhNM24Ix1UtTkQRxCrT++Snz
oOrV74bhlNHxXeObWViRSgrA1SQifXRFjwqE1zCKHnnrVqD/W1AJ1qSy3FijVN/dXtCiJQ0yNLKo
ydQso9bEMNEUyDhPMhWeiClRuA+dDmzpbTPTvly+S1FfOzMzHfCzG941AkbYFcxE+X9F2dPCsmxZ
O7rigyCcFKF2umHlqXAdMrAIRSbCb9PYsjpbGDQbYpaManoKyh+eMm5q8+ftJS24wqQjZpCuTGXn
OYaQ+cXekOtWOMrWBzVk9lL/VhuFPXbb23YWFnJhZ+bdAE6spKmwo+qdncXvRb5i4Dor4YXDrD4x
BzrDqxpt6iGb0iF8TKWg4MOYTo40YFVJDhVAWynXSsILiGbs0emALm165cwDXZ1VqljIk6CvxCRt
CbIl2UkMeNf5W298NmLY2dKPbr7G/be4j9Rtp/NLmP19x5y54Cg3iVVYEXNhEfys8oRj+fuzxAVB
74MGGcwU8z4EQSgK44CxpjgR4au3/DvmW6o7KR3WWGUWTi2HFUQ4i6GJNX/6IGSX+WoU8tz22ve6
zraRYj2w4yuBdWnLzs3MEog66dR6bDFTCPJ7G6gfhmbtqyw5n0zqyBgYWH4WcxkYqkYJs0zRfFQj
pvkUeVOG1ibM7jM/uJOUD7eP0uK2/TF2pUAvZrmVZgZF0zHa+p72iQlru+3Un39vBmIfXnBU1RmI
mJ1Yua9TMeupMqv1q2WUe6CQDjixlZC6tHPMkkH2Q45PK2e2c4EYtG2V8XEMGfxLyViom7zWYn8X
WsLWF8K1xGFp8ybhDa4Kju8VolNrxlht5AKfM5PQ1hv/IAv5k6mtzYQtxVWKB1OfZQrec/zrGJih
MZg9HlEKm7Bz7UZ9aTp/AxJoZQeXLRH0DCYrrpmURzVGXtZAdMbrSCFFyy6ob2dVtTf7/257xDWL
Aa4AP45hQrzL837eB8vcbKgBUHmngdia8rxWyp3OjJYd7GBJrDYBNazsH7IIjDJdAYhTJ+mbvuhZ
xJNygSG/jHley3oKkFtNiwffXGOEWnKLcyMzZ2/FQQ/jGiNj8bE1UNl174xhLX1YNIJOB9qxEtFO
mT3MoJuUM4tJ/lOjBMemH+6atDu1DNKvfKbp75mlKYhaQlEGdxY34lyXURjkwgQFjp1cqGCyRDa9
cHeKEJ1GrXeGYXppqE7WNhBvM5jhdhs9Dre3f8TSuT7/DbOg66taYJUKvwFhoDB7F9R0Z4z6hjF6
Gy2M27aW9pWbEFIXoH7XhSBYI5HhCEdkl6Tkpev1JwFiu4oOxW0zS/cIty4xkXkp6Aenn3HmiMXI
vSFRqqOpPVS7CJ7DX3KpQfJ928xCkqmBKp/4r/TpBT/t7JkZxuJ74HTcJaVKwM2kfZrfWYi6eADC
fTjltOxDo61NMC0FkXOjs88l1HJSyyjJnMwJaZz6FM3eC991fPFfPhYv0GmByoQymgX8KnFTL/Mr
yjlm9uQLvBKtLHACq/n7zJmM9n925jSUAAfGRmlpLUIIsIHOduOv0RYthkNLm4AU8CPxsa6+lNC7
cjX6p17UH/Ix/+Am5jFtBFtsvRPIwI9MWFBh1U8RssFCWKwcsSW3p2ZMnR0iMVmav+ZFsx1cMXKn
b+Y/89w+Qa+1d01ljfBw0Y4BExtVVl7A83AC5qynctzBlJUPTt3/6uufRr4mPrdgBK9mkolJRNCb
8zwgC71WRfWUlpIMm5Em3I0VIm1Rf3f7cC34OWZ0qNC4mCF7m30yD8BwosjsWdAbjB70wLJ0xxNe
vObHbUOL6wHLA2wEAPfVIEWb+12Q1aBsJjpwr1X2taQ5cqWvNGgXzQD8QmMYZvqrEQfZ78NaHkif
0I23jaFmPuV7K/+1XjIJGkv5n5UZ0CbtusILooCavlZxNVq2oINDT9cu4aU3Fbz3zIExYk51aj4l
KpTgw3tecqew+WQJ8a5oXSdW8w3033bLrIgUfZDkAkXol9sfa+GyurA7u5g9RCk1rfYBEtFe9jMf
PP2bm92lI/B8fy2+L1wjFMPJ1SYswnWReWj7USha+HGpWHyJk9Spgu7t79fDMB39X/4EkzLz8qZG
qk9XR+Eo1Z9LSJ/F6jhY32iXbIR4hTF84UChxMwXY0QK1u75gSqMMjPbsPBOoUcaaMLq4m7HJjgU
4+jcXtSCq09RTrfoAgDfVGeLUj2V932mAkgZqm00SoeG+qVVaNvbZn4T282ypws7s6sw1esmzzzF
PwFWenIFzYF5b9eL1T4oXkF+7xUpdlS3cVraz1RnDpWZO3221t1ayAIufsXsmqxDCFMYbuD6ggpa
rTMniag59g/R+MlyOwbvASKOr7eXPq3sxsq1GZo0rKRklEIyD0Ov7KB59tAN6pv6qSnlvZZ1J71e
eckuHAWDNEAEfa5NiM7ZIrs0LOo0N32CvrKJ8mpTrT1ZVizMl4Rwj9IqtUW2ETzRRbT1+uftPVv0
SgrDzO8x00aN7jJbyzsLYigFnh532HrKgxF/UNe46hei0/QIZ6coqVPymUXfQigF+EQS0lvd8A7m
4P6X9+pb0Kq13Q21ehcK3tpLZckkea5KAsqo7FUNqEM2Jjd6shhLS71nc7C8jc+5mAbFCidsR2tn
dVH26++3kphliRIllGuim7JS5Qr+BYxCqZOX3yi8fXO9lXi19L0gxIfBZELA8sfl96okuBYYo/JA
v36rLQFRsDcGEVZS+CWv41NBlQYom1fdzK+NjH5/FqZkZuJ7WN77xdo089IqJsLCiQxgGjmYGagB
hjYpjNfHQgddOOR0Q8GbPzaduzbtshTfzyzNi03Z6Cu1l0HJNvXWx+qlTWoHljY71lZ6LEt7BlAF
LU7AKoBw5ksaRFdvBw6S6WURqqiD+eCj6rdy0y+FuDMr83iQaLHVJNNT0TDjd1lpn7NGO6Dk9MGL
zAO3qWNFP2579dIGggnkIQ6VILo+M4fTxyyiM0KdWP4/0r5sSU6e2faJiBAgplugph6ruj20fUO0
JyYBEggxPP1Z+Oz9f1UUu4j+vxuHIxwmS1MqlblyrXb0dfJU6PDeTuO7+ubjhqb0D51gPtcsREpj
XdZXMBRZ/C6q4shPqLZDf0AYV+NaGm1hVMjZorYzcR0A7DH9+9kjNQa1onQVtNCrZGC+xN6oDKhP
xep33bzfHtdSVIgi1RRkgAkUucjZzijGLG8ju4EutYoe3Lr6bYk2SNACC4wFlOvHo6qzO4/TjazU
WuQ7fXt2JZ7bnm9/m/UpjSvYHpHaMvuHAlWfjtxLrduU1jdRg520W9miC2cbPVJgWUWlCSOed381
Zef1XlQDhOBYATyvTzsrZN5agnLRDArBE50TXO48m4GGvT4l+YgHl2nf6a0O2ehon1BvJfm+cODg
oiZFg+mJgtTX5UYphOIN1hSpp7wILLGL1B4AX2W7flVxQHHXsGcLN5eL5yMCRQQWOtRCLu2ZhWhI
U5o54qYqGLIcKV5AFI29k8T72lk5cotb06aTgoyDBOVVe1klo1pknsiPpIpBqcqDhHl+ovQAwpC+
gRZWrwU7we/CWosJ/iJv5xsT6d4p6gbZKv64HCeer07SGGV+RDXIuQd1P/OTuqb3kvU9cP0E0hsm
d5H4q6ogwksU/eFt7iurG+5cu/gr+PwQpXUGfbbEyV6ADGyAULK9jajc34kz8Lu2o6D5RQ3q409W
dyo8gwQbMIErbq/ScFvLbXgOh5h/quiAsgwFV1S1VpNZCuTPDc19vZ1XHAo+WBxhe71fkfTQiPTB
yR9JBVI4tdcpf6i7MgTleAhejK1msUMDgpjb7mvpnGHn4w4F7S6OwuzZYtbCZNisxbEtxrsa+moA
q8XGSrJr6ZSBCMagqG+jUjN3x6mgZsLzqDjWvdi2rN1A7KyDCE//B+mru64mhT8U2hoya6HrAsTT
CMPQEwNSFY/ODluP6rFwM4+h8bEKTLDmxjYwx/lvKy196dyBis5TYPxkW0f8Snu5spEWFxhNuOhj
xisXDTPT1J9dQigdQg0xi4uj6TU+bcs9yKwOUSKA/2PGoUPQmk+5berejYb6Wg7GvdtnjyCh/H17
iZcuQ9edCs/YbxPv6OXvkCBQa4u8xBILQJSoV/ONFku+SYEp8pPYrD6+pSCTNXVLooYFvzrzqVoJ
odPGg0yQ7MsAtbsgdV509enDg5qyPq430cXBYcxyIh4pi37o4bibDMUr1AF9OSnggJUPmksrmfWF
7QszgExOj8BrZnGzBfGk1QPNk5kvqW5tIv4g2R/BHtviO7idgtsju6bhn5gF/zE3vyOitq7rOII5
1zhB5qwWBx28awl7tAgo7frHdEBj6Dt3W38YXmX8MvR9WIJ/rXtX0Z/S3mren9u/aGX8f8/Z+UY2
wYFQazkDgBN6F+NJuuCoOKnqJY6+MPL9trEF3Ozl8Gfbxyn1RtleCmtoyhvGtzq+58N3ov3m7n0T
SV+L7lnV+BFIravsmckDEjx+SVfCnIVDg0UAXAPJHKR8nWlOzsY8ODY4xRrGjrnVgklZ21qE7XPP
eEadc397xAsu+MLU7K5swchhkQKmCLsvsgZUkgcpv922sRB3ILq3Ji8IgmyIGVwOByVKnpYWfBGH
6lVif/c6NxweWNDEK4aWBoNKF1wutHHwuJzNG/OakVeVkQOxRUMWP1bTzb9KyLVoBTc0aq6I2a6g
W7RtMkuQDpd0XKCBmARMPVB7ZQss3R+TAB64edAmgM7K2aQR3VBDGTs58IjuQ6unh4oo1OLRqIBG
ejxoAkNo4FCLdT8T5WttlwHY01eaf5b2IZCKUEGduM2vEFaCQnCj6woGhoCWbMHzYW3Qzw/a9QJk
HtJWa+z4+tJhR+YXVXQEP5Pa+uVOmYAdptcXxTHrnIeusH03Lp5YnmxK6txP4FaS5GGJR0bijHcm
Nw6qRMciVe+WzL5Jgz21Kd9w0360hbvi85cqWthRACAC04SOkXnT3/TQMsgQsSM0RX7aQkrcpEDT
tSCjuItzotALQyG8R4Z0V+rZg92IHfrq1iSE/4+fgQ0xgd4wTbMDm8ALcVNY7GgO2aMGBjPC9J2Z
wDdlJQerUvJk9/SldobnvCg/24M63D7MS7sf5WScZOg4A0s2i9nSqhBC0ryEfRGY8qkEqpCk239n
ZHaQGwqWHMLS8qisH6Xca+rnaKzcq0tOaeq/QUc5MvNXaTzRDJ4Tx3ZxNJCdJOJh0LyA2P1eY3ei
tlfGs7hq59ZmEYNUTU9F6RRHJ/mOXA4gSRDYdoivTGA+sySIa/RvFXeUPgJzuHKnLx2qc9uzO40L
yklhwHbWgkaUviovCdAc5NvYrk32uQFR8e3VW3r6oTj/z9xO+ayz+8tBgE2S2i2OIGXb9g3aacir
3pebtj25kFcaxEano4/e1pVpXtqblg0+cBwNcq0wruoqdtikL8x6O3DNu4G96+0aHGBp4yDRgj2D
Vwsu3NngOu40fIjho8RYv44WFDNK/U6C7NePe+eQRjS8PZtLg5oqjH9fMEhIzOwxW3pyTFFgVNaL
qg5a8xJlK35+aYfAvU/+5C9hxixIj/rUqBIFE2WcoJ3LCnmrnRDMA/syHs1abYqxeLk9qr+Antkj
Hc3T/9icnYiMKQdQMxSB0ZO5ZSUEHW1nF0+kYk2+ydGGFeMl3hYsBIBrWwlwptppiGcrHquIHFyo
P7IxQH/e1pXQGZbJA0Dbh9LiIUYTJDL5ldF8kxrtvYx4oBUCQkMSpJbevRk5B0HtDSnGlZVaPOWT
Ig+4sbEzrsTQDYDAYoVi8NG2XN8yD0M9+JZkW1s7MWfTNCep/ayZ9Im7ZnpxBc8sz1bQBKEA8CSo
dbcaekGFXzuf4v7Im2NUyeDjkrZ4JJyPc7Z2RdTZRmwAkFBI9SqhpKfyfC25vhiKnxuZuS27RwkM
OjRIbdr5vmxsX9WWn9u1n6b0YBcUIjPjG9LSn6khtlnhnpgF0JZlBkmPFpHO/nJ7w07H7Gq/ns3w
7BiqHAkhl+HnOOmDJSUSR2ucEGtraF96TVtC6shpMatZpYKIfhqg/hOzw5CrbV79hBbPvxvQ7CJv
cmlxSImlR629N4sYYeTKY2opD4dtgvwf2mqmxq5pwGfXQAyKzmQEX94xBjujqt+i7BNicxI99fqp
VE+u9aKNDcS/Piv+tWDCZ9WGgvONQsubqV3F3vTqh+xBRreSd11gFZ327z8/bBZDpYNTxGLAD8vt
J1VBgwzAibg+kuFgNEPITUAbqmNr/Bj5L1K+K7FNoj9ZcyjVynvl/9jj//tDrjiKAFAu9ZTx9MhG
PRCa/dSjAOenerm1oEE1SoIOSdC30DrUerkD03xA8XOHPNvrEbmztObX7T0xbbGrTe6iBgiEO1Lf
8+BODaDP4AOQuc0A9QJ5AOBk34GWpPmw9vbkQc4MzbbGCNGvUe+Bm6LGcFciKdyU9X0L5onb41k6
UqhmAs8MQlVoxE9369kO7DMtShKGi234q719auwu4BbIXcAe1KXxjkVriOPFvXVucnaKxyGJ67GG
J2aNCtJ267nfe+QSpHfKoenVE6B18iTsm7c+3QLUFRhav7G7p6ZCxOKtSbgtRmIgX52IhlH/QrfM
5QToHtgt+QQdK8evA9+B4Movun3Lny2I1Cr+TuVbn69UKxcn/czmzLGUVRPpYw6bVsehmOQGJf/m
2Zo/NjLU6Wsb724v8lJAhtBlkkpBwvOqc082bdY7Axa55ulOiT7sIgtJqu7RnrA9ubG/bW4pHoMu
qYvjgUoUOlUvp7TMNbzACc6skTW+pXYWsMJpub1tZHkbnVmZ3X7YCrRtkZM/csV9NrxQ+74s8h0a
Qfr6tVQvNHuOjAdQ64Ef9hOv8BhtXnq5LYqV596iizof7mwHNS0xwLWFH5Ik7xo7KesXfEKavuUD
B7/nF2Ed5bCzs+/gmFUO9yfML3imVmZjCl/mfgliI/gdKIID6jGbjVGWo1ah8+ZoliciP5OhCTK5
zzLLB5ln4EVgeHGob9unLFlZ7aVEOmL9CcIFHCsowWam3ZGPaTxO0CrWiY2kuvsi1fA9s3jhQ9b7
t20LtiGJHm0tG/SpBsv+pINRv7Zp+aPLmrW31eLhwtYDnmaipJy3Vjld7xTNBMerab0RMTkmqRtq
CJnTOt+yOg9btRaqL/TmQhv0zOZsx8Oz1FA0AfTQIdYTKmcblRsbVoKYmQxbTaqQFtlzUzTvfRbt
SZWGuopCLtMHZRorIfba8GerYbvKKLsp8qTgStYdgKPtQw6eUTtlm87dE/719s5bPOxnQ59Ffbqm
Sk0Z8C2kSfcc0HbbTf4MDnu/bWZtWLND5qqkI1k7xWL1vjS9kLVfuIRbiUQQE6iIY6/dNjhFOFcH
6mxcs1vKKoUciqm9LI3L10iUv4q+PyRR5ZeDBCMJp0Fbqg1ygyvHadEuslbEBNAYV/LsneJqZsck
unmPMmkfddY8lIR/Q7P+pmD5PdHKQ5qP0HL7L5CYHhDABjSL8DTDZr702ZVjV5peAtpsePk+HauD
QBFYogjGrTWlsMUdc2ZqWuqzkKNK9CqiCQ6LyYaN0rUXfWxDlRUrBb6lSA29RlNzKjCsoDy/NFP0
MqWCwExeSr9J7/+/Bk69Vr6b9vfVPjkzM9sn5dAaXPNgxojke67RP5AOWRnJ8pb4ZyTztTHjqOhG
eDQ0pj4mZvJgcAg+Q50Oir0E0EdWfx3zYVMN4PG6fQiWBoc6AaRcQMQHwv2ZM5GdlulqBIAFCO6n
NK5P2CEr9/jS4M5NzJYptivIxlktrnEZ3XuRN5Fog2ZveC6GNtBp/hsu/FkD2/rtkS3tDtBbTZl0
dKte6Z9VMVhAywQAlihFBmKUG9Nsv1AWPwGpsTLCa1MGFBJB94zM/MSiNDvRJegnLLz+QdgEkJOZ
pd8nEvEmck5V5dor3n8hwQJj6GQGDB4cB8a8KKJBvdLLJjYX8ABAeesXGOf9cQC5a7Vruq9E534k
8Ha2002mrUX2iwOFLJ+NIMSbWFAuT5zTytGgky59Ync84ABlBKTj5g7RQa37Nnf4msVrV4LRohSC
lxKqzMa8h6aHBFDMDTySBNSIwRYA1rUcD+eV5N/iuCbuBtCdAi055weIujES4L5AN+YAxrLWqjdM
p3es9R6MYU3b8Po4YERntmbXqW1ro2fV8MO5k91llnafF0YIScUtr6MwLYoNkeJUF2oF2Lo4RPj9
acdMjNezUzjmNrfRPwG99paGddkDoRt3vpfKu1yA7On22VtaNahd2CCSnxKB8zf0GPXcqkq0ixn8
lwdmaImTDg7R20auXRd4d/Gc+9saTK6AcEYd6SJp8FC3hrFHkkDkIFJeY5dZMmJMYKSJtAR7cOaZ
HaMdOipxWVfuK2BjvlWsIfmX5urcwuyy7DorjxwTvn9EN1hZoaCEyCONzM3t2Vr0G2BJAiTEBiEB
+tEuz66RWjEBLTLyAFXm917Y1F+KeghtyMa0nd8Zp0g+DX3j6/TTbcvTAC7vTwMInH8Mz6YQHdU6
G03Eq5lZb3hB/YR8S4BI5iO43XEV2JACvG1xeUr/sTibUk3qca0sWOSp9akt6p2AbGCGttcVOwsv
1MuhTWf9LNBJnAbIngGGimIn4k8kKwOv2uvGnyT5UbM8FOy+o1/QIOhT864AswVtQbndHpzk9faI
l0732RzPuxkrp0ZHrY5KggMdOJ901otRtnd5zbatMA63ba2spze7BFIoaXidOaU0vSd9eEAu0wNL
f4QEjz1+c9bw0Wv71jMu5zhtVEwrC++C0XvO09/EqAFdxIblP1twSUUl2l7KCc31U19D2q6angVH
KaTcDKObZlWEpPraq23Kf3feUbm4bqNv5vgIuh7f7tjKWV3Zv/Pymg5QYp5oGLIHGlp14vqhb0+3
F3E6dDcO5TwpJtL/PZQIWb7k1DiAynefJbrftyxsHW3lpCy70f+cSG/mfEavNyPqYiaV/gdsIf6g
3m6PZ+lWPT8AMyfjJpqVeTWo2TTT9iEkDtyqq4cqleiKSe4bzX1qqTx27X+BUZlcAF5WyM1gfHNI
RF9XmVZMtOymm+xyiGKNerFrlAq6sgpGvs2NOxanoSy2mXnvditp/MVlRCcJFP4Q6F5RnI+6Dhm1
Ag7II089pIqiPKiGV1v7NAAUc3uGF489yALQNT2htecuhjop6bMUOb8IbUz6F14pfyQVNDkfDPrH
qV5uW1vI2mJez8zNvIywiiy3yolrz3tlJeAJ4DqnAHPwO2L+apzHItt3YuUZtuhFz2zOXE1cgYak
QpYDHEHOTrgPhrD8Rj5a3kostjaV02k5uzZohseYMGCn7utNyw1o4jobR3nh4GkHqN6ESY2617+c
0NkRLAVtSVogiWmN43MJCde4tE6Nmd6hWTss8HjhhOxQw9rr/RDetr14ONEBhxIYYvmrRvgSIHOC
HncczrIJnPIhRsW6PObJK+Sotm70o/o4Vxo2D3L+k/o1NADnuVKgpowEdXUwzMb6tiq8967IQiQl
ft8e16JXQ2J0QquDLY3M7geuV1AcjeGnpVZ8hdimX9jxj9smFrfKmYnZVnG1DCKrJUxY1uCb6Ys7
ursYKnCVPOnZF9qvhTSLR+DM3nQ1nW3NLHfGuIHC8lEYSAV8SjrN77ztOjvr0hWHN+x0I0ytLO7s
qEE9rE3ywYU3QbOO17qoePIdcvq3Z2/JPQL3Pek1u94E2LoczdhyJ5OlBrJrUvpG3W6G7psWN/5I
zSBvVuKipd1wbmx2BVV4oWRGA2Pon9jW6bPmtpvbw1m0gCfPpLOKIs+ceksK7tXMtXGLZp5ftGiz
r1e8xNJ2Q5c2JAyRygB2frajR6rsuh/QmZgWv3nBgw5iZuh29nNsBQhCmNlKnWxxgSa9HbxIgFmd
JxQg+tClTgd7A1YlEt+5ToPMfat0uoMG+O3ZW9ra6AOYslwg4QLB0+VmEJGpMZbjvWh31kaTfThS
B+w2aSC6X7ctLc0imB0QEEDeAi/UuSXUPoyWwNUaygqaLoO242NZ3fO6m1LZT0mSryybsWgRL+G/
JE+gxp91WngVi6KiyvJjNrQE4DKG4kQMtVCcP6Sw+24MeYo2VmTYv+ogKPyuSrR8JFYkNmzs8AyL
1Rh0ltR3kOjpNhoaVH3AwDl6lobuOYUslz/GDNG2p/+i1VAB8st5CPqNxm80r0dFwCQh01r3m+LR
uLJHlnY90t/QooOuNbj7Zi6JZ7K1bPBLHLUEbFwEdH1YwI/nQUHGgeAGFXIEOFeZLbP02h6y9Tna
cOzmjgiL++BhyFaKeEtbkLpoi5yI85wrJTA61DQGngAtRyS7I0zzC1VuAL70R74mB77kYCEDBwiW
A+I08B5e7nbHnZjxEys7EsqHfW+zCgQFkeMTh68p1P59j8wfE6j3g58FtBw2CCUubZnMsXOmUWCk
JaCN1ojdU/SO+WzRElxSidu5vmuWPcruUbuBDiqSDH3jvmGqv5FBlgFRtAob9AIeHE1RvzPVCEUR
Drkv4tVPHnXr0CQaGtBk3b2xtMrv07oe7gCqr31kzfMtLQGI89wq2UUDURFaImv6LJj8RtSQ3Hu9
KkI8AyhkKVLgp2nrPrrIKQZj4jrHAk47gMTdG/pp+pealCN0Mto3PFfeBzLkL3oM7HWGmuz94Nr5
RgLciLZEhE1D/oMMIt7JMZuaxVCjLocRz0Gjf1VJne2V2RoPvWNFoDlPLR/Eck/gSbH30GC1fNlV
zHdYkfpSsW/EG74n6NEKUIoat0n+peg/ueOpOkIzVDo7NNIO27xuQZ5Wjn4SZV3YodQLKtNGoZ1w
CKrYCqIKLH+gQ99x6G+HogH22qxM9ABQPJErk1VBY0j3zpUCHg8p1W3GK7F2jJZ2HVjqkXdHrIeW
ttmua/qKtEwBLc/s6Bg78aM9JJuWrRWYls4RUqgoZQHqgDt3dtW2WRXrrScBAJ+ALCXw0TRMKmur
tfvbnvxvfm++tc8tTY73LB6ywRwbWV0LS3b8nLUd8VvNOEQg9LSGNKBGFuYTgTGEbU1n3HSefEoM
86ud9IE58L1kRah1Rth1a55k6eJEV8QEVkXjOPr6Ln9XaeoDdIQHBraTd9m8xt6zwbdR/hKjwfT2
FCwu6Zml2QywmKaJITp2tOjge8VB9hNcOrhtZHlBMZrJLQIsN/MgzQg9JlY2aMHBAy/qVeDw2E+d
AxJbK5amHXi9oP9Ymm6bswXVbFKnUQVLgF+RAN0ydZClI5iuoyzdRmZdgFMNtKkxx4EhA9J1twe6
NJseXs/YtFCCvGr3bCs2trnCa2tEo5wBayP9WqmVG3Npc5wbmS1Z1TKjYXECwRqDBOCr/mIwbzMW
4Ebs4i1c4soOWcDHTLSmoHE2AEGy0FZ9OadMYqySQXIvM6TyyzTqjl6iVYcKquX3Ffx/oCdDv3E0
w7vXW5K8NgLeI+Ck7x7RQGJvTZGxux6v052M2ZpI0eKUowcVBGVIlFzdhLYJEYjBE9mx98aAkSpM
CVDW+efbC7u0r6DXAqeHSxDKedOvONtXrIygTlrjQQPGMDYp53afEN3+ZO4I0WxJ7ee4aNVORyDz
YNultbKtFlYc2JxJsxdNWWjImp2fIoo4GFMmzn1QNvqGsh/GKDtEpbUXGcRC6Jr610KPJFpM8aJH
OyY6ktACejncyPTS0VNxj5oxqD7z/t5OvmrQYM6aJ1TQNKiQN8mb8GrfEX862gUpueP1T9d8RYTn
43RCXSR91t21pu5pp12ebkQfIG/7K183UX1f/izIp2hJHEfDU6l/VTnf2OJtSE1Um3+PDb3j3svt
Rb+edkw3neIebK2JnOTSXC/sXNMo1Mh5+tIVP0TxjXlYez0Pif5+29T1/rowZc0ifDC91JU9jMNT
XkQo2229bJMDEuM6n9v4KIYQjd23DS5kv1HMBjU7cj54LV0V0FllCTzdteGp7Z+pBH2ccdCGr7X7
lMttQ48F/c2602DJFW9yfRWADGUSBpyoZM0r1meVWizhGdBUuawDKu7TdIJD77T6y8r4/gYjs81y
YWnmtmx7aBE8ZkARQirIN5F231od+WHGtfu5AG2vn4+V/Va7TnYoGKeHnNo8bNHN/b2MxvoHyOvR
ZGDh55HeabZyknaTgzlsC9J8QfBtPaF+OQZjmtsbwIycz3EU/8pbx2qDdLSin6NHBvCU9M3WZaJ9
M1PnU9ZWRsAbu9zFFlWfCr3P+k2ceelzXRnGn7SLVbO3cW3cAwwoPmuqFgEHK8PW7SL3IS14/yKK
osazTZOnxNW+JE7unXpDKzYeq8iODT1ecXGZJ09dbNc7ZHSt3AezkrlxCjRZBlAQVgfV5OBqsRMN
UXuLij4z4thXwI7sTJUDa9ZqIJWKqbnlTdTeF0nPD5lu1X4s1HgH/vb4ABWLKshGmewgG0lBBoRe
kwb9PVvFhBHG0oiOOrw/UksAaxp0gHeUTRMYZgrG/NYi7ltXFtpzktWD8K3OUj86t2N3ZNy6dfsn
8up3CiRMl2r7MTNDaGEXL0lm1/cNUadEk3RX9qI9ZHbVb6BkQMFhMYkFN2IIFKcycNDF+RwpXj+1
yFd+s4xU+1UBVrhN+0y9Uk/T7kdPjMFgSue7sLM20FJZPFv1UO9ye8iwwvo4BPpgJd/rVndPFaKK
J/ST/RotK9o2IyOBa9N0W3DRbAwvcbZjalWB50TdXaQkSFrNItp3icfxGkidDapMqMVXRh/oep4d
AKC08ZVOBXVv/Ggrt0THzjCGo+UmIWJNGWglijTBZ5LqQa71+QuRTvF5rGr3JTeq7DFB26xfgZT+
vnRi/VlFzN2lUV2g/AK6P67H/Kso2nY3uMwJGDiIdg6LrEfdjIEmBCwNRER4rg0GlFJbsIije8aR
vm4xB8rBpflOBlP7o0tEn16GDiKoD9NDXeTtRlWk3KUtwWR3Bciz3C7btC7RNu5Qya2j6So0rKY9
2FGl32lmW++cmFXA+OFZow26CEQTqcDIMmNnU4FQrHCtFbe25l5mLptGGnfqOs+eAbPdGt6bSHde
3ENO9edt9+IsOGzks3QgLkCNOjEhXd4NTp3GfV726XNvJva7sBzoTqW91dxFpt3iDODl39LI3ThE
jnvEijZEFQwv5Lao7xw99/y+yLWwUd+R8ggscJE99nVWBEb7jVMCdm1HbtoUDTjdKMdjUpDuh9tg
xxh2um1kZwSgSzMC9GjT5zKx2c6ViMCyDuB/6Dw3oahZ9Sgjab4gnyh2mjFGWxVREfbG2B3TVtNC
3rCvg9fU+9TCE1OjmRMqiFOFNnhgdlnB2x+tZOW2sL2fQwnC11igaOGMqRdUXmQ+DgLv/Npzt4bV
Ni9kgGSE67kC+IbcVq8QamJ7ND/bmzqXf4oGzP60RuOSOZB2p+yixiWn1UlQMGyI3nIt1EkIHleR
CZH7JpV/ZKpTn2Sq20UNZGqTHBTVgjXpc6G3PCibRJy6ciArcdZlLgp6yOh6RBYKlIQTEtqxZ6+H
nBPe6lFEIDYJaJ6fpWsBzOX2hAEgQpGuRkuAg/wQnuuXu0awInOIAHtaWe/0QYXdgfcsROLr9u68
GgcCRTqxkdhIDyFiNS7NRHqJQDjVvaMw77py6xkria7r7+sEaQAXYREMoU308vtGBFLMJhPaUdP9
cgyttezWZeA1TRNQfZM8IoSdgV2ck31yUJzp2phXJ1MPC7n1ki1Jdiby1WusaXNDFMRNEzwSY0A+
F/JplwOJzWisuhqeLuGPjD2rduvAMUZBs8ZxMp8xkACDkRWLb2E9oOQyM5SUHe9zm2ZHgZz073IV
ujf9/3+CHYA7sVmxHkAagcNgEqG7HEgeDZrLhQMgE9l74s6rnvS1ppeFIUxECTb8PfKbyKJemmAV
GN07G2Kc5YOlBfba0/n688hmAqQK8j8kakFxfvn5psj6xOtEe+yq0Xc/OdXHQArTFF0amG1aJFs0
pk8GeuIjIISE6McOHWg/cB5wIwA7aU/Nd5cDUJ4g6KOAiAAyj/XOW5P5u54fNJSBcAldGhMgel5L
SVJdaJ6lomeAEJBnHda4pOeuyUL9doJhgsMEmQs4jcufn8sx0YehNB7rOtmIDFnNkKThYHxM9Bkv
55md2Q3duqzSYgI7vCz9BCI9PzXia+1a1mI2HCwC3hc2RHqQR0Qgbs1cIDgkIjMhLHpFyyzoqkFA
MDg7uaZzMDt2aJkx0KOC64Kg8w6BwGxPlTTRIoL694s0QhaFlhMOH3RRMGGC5wV1dbAeEzj12bYy
BA58EvXiJZJg1zLR/Z3c1f0+w986a63zf7bJJmPoMQP1Nkh50Hkz16gwRcuoy9vqxfgOBrH684dO
yPT1qWYGnlxwvCJkmj3ftQ5cvGNEipeCHLRNST526+HzII8iCMagUQIn606DO8vRWFZPNYRg2ovq
PD89lWW08na9Xu2JRQOZFoRrSMzO89Ii7ZiikW69bIf8C0nMA+rOK1DlqwUAbSEU7NH9BCM46bPV
FllBqWJpc3LRcbbJ8s0HV2D2+dl+bTzo3mvT5021dXbJGlL++tc7eOsBqIQ6EXAT8wp2zqlVNKJX
L/E+0nblxyDBSBsjawA3DbYgJCzgzmeXnK6JRHa1pV4MMr5b3HpLxMcCwL8WgM5BVIAyOSKb2Q5l
eiNiBYrCl9zp9980kKV8bP6Ro0TZGDODxAccx/wwg34YsqUZAhte+QAFudEHf//8+7P1pQYH/0OK
7zN2QqIu4rvbv//yBKD+PEH1IR8JCTId7BjzLiOiRbk79r33JPAQ7DaEbeXaFr103JMJsECjsD6F
lX+55S9PcdkWkT5I5T2NeCP9qscwajat2t4ex5qRmasYC1ZRvDW8JzoETISpHpppYGXhv7MyO8xQ
LWIZxJC9J/SNjN1TZASG4edrsvKzsSDlrRvAv9CpWoRy8Lw9hRNmtKA71U5j8p4PYZujf/aYDx8K
+V2Qm+H70CDEkkydufNOopxopkAOS5xwU+dTjLziWy9dx/X3ZysiGlbognjiJL5LHtC1LqW1z8+W
gvdj5RQafj4dNg7bVdHKUs+baK/mZ1qls8vHsDSHxEMkTt54dL94+ilWD12KQjmybIGiu6zaNp5P
v47ay+1NtjayWdwmLdpXvKXipFkHvQ95uzKyte/Pwn7Oiy7BswYLM26gx0bXWoDWvj+LB5HzHjUy
YmXK8YnSF7LWLbDy/Xlm3fFa6VQS34/bCt0PT1z7mE/8n5Wfohoo2IEuczaAJpY9krSaOLnuq6h2
Pd3pzc/bazxzu3MTf3P5Z5vLpU0iB+QsTyPQdNUeeoz1BzmYrkzM4mUgCDwkZ2AicgLIgxn6Q7vG
4LO8Ev+ZqDmORM/qWC89mLBjyI8hAfRfuZB/vj/ZP5ulSAfXSC7x/S7f18Wmff13izBzIbpGUz1H
1+FpZGC9CAvld2vFkbUZmjmRLi8Y2rxdNIh9Mnr4i/D2CBY/P7FtAkmOHrV5WsVtNMh82XV98pxn
zS4B+loJbyZf808W4n+cODJPyGxBywlthJcrAI5jRQdi4ijs3CTo7AAUeodxTSvg6sKbriJouiGW
BdkxGkAvrVgKeP/SxixRHSTD9+afUYb228enasLdQ74YaSjQ11zaKAywHyJAqE+a86jcLWdrmL6l
tTg3MHOrtillPdow4DVBK76nYg3ruTRLIJJHQgVJiWsQTWHVMWZw5Kfivek2Vb/TIfZcrTQoLI1i
okoExhccNGiuvJymhLdKxFrFT5bz0ze8H7cXYXEIZ1+fLQIo6MyuUIyfBje040OUhp4VynblybVo
BRAbtD2A7BTl9csxlNC5QXgQi9OwSdJnN/lJ87fRWHEeixMF4Sdk0Cyge+cvIxB+yJZznZ/s/I5v
TXslOlu6IABN+M/nZ957dBuIZ2iEn8q49TPjBP8EOtPbqzHv2fh7RVA83KfE+HTyZg7QkcVoyDaq
TrWzl3yXeAfL3TapnyofZafih76WUVsc1ZnB2e5KUdybSgXVSRq+yp4TEhTVisdaWhek08gkHIn2
Y3NWd3ds1UE/NeEn909aPZh0pRVkaQQW+X+kfdmO3Liy7RcJ0Dy8asipcqjBVWX7RXC7bVGzSEoU
pa+/S3Xuwa5UCinUPu1uoAEDiuQUDEasWAuhOWh0Jlzy7JSrVllqIJfH542Na+8A6k6MlREsmgDC
HucEeQ8UMK63LzcZES7V6qd6DGj2GyFauSrTu3RE0FP6vzbmz+KpYlzh/NdPoxGY5vtghtSMYmON
y2lxMQwX8Fy8NPCUmZ13lxXFwFKvfip74P1C+/3+Br4dhQX9Tgedy0gVQVBkMv8pPjCBzMppKqsn
DWIhKfRCzmgmG9cGMS3p9R0IJi48w3A5TXngOVan0xo2WKlSPaEn1Cp9mUb8++DtCn23CkS/nS+Y
mliagAbTcKXPzkcSo/elgxjQU3lw1KivVnbWwnxdfX62HJ7RcGYMSCaozTGlqMZtleTQ2Ctottv9
ez2I2RFB0RBJb8hJPdHykEAh2dx35gq4Zs40Dc9loc6DfgdwduFrcyBPlliDyY24esp/Of4f4QB7
+OgWB54B7nkwu7MEUsN7u7/bptmZ7YPJIghkPDDwqvNySTU6JvgHsQ90742X4diHivBAPqAH7rhy
T97sA0dXwU6BA2rAzwC1c72xJ1FmRSGe/mzUT5X3+Pf+QNa+Pi3gp2MjGKp0JMPXmdZGfR4qnhfd
t3Cz0Wa/f/r7TxZYbGuQGIAFRzsCL5CkgJQ85OF9I7fDmJSRVKQlcTan8sC1kbyOJVBQDXnpvHfb
fs1WmgvXPj/bxuaYt3mv4/PMjuxys0aKtfB5qMzijIONTUdpdBZZ0zxtDCKt+Nked53cAjf05dmZ
VGw9xLtTQ8E8tZ1WLBGxosXPqeND4sH96tPMgSgVMJooj4E1GeH79eTrFdUaR+XOM+MnBszoSviz
NDtoB0TKHDtpitevP5+bRpZog4yfu+QwbJj8+toiNoCbRXIbfBfzK1ZraqvJlCJ5sY0a9Ge1/+UT
htgDlFFAekMTB/WX659vEJPLQnGU51RJgqT+Rr9Wfca7DNP/ycCNUktna0PFXOU5Gfws2Vb1V8Mc
fB8le9QnUXmZKHmuByATpA2Ntk5ePICODIjN+MOaMOfSEqOmAJIYlHcwV9Pff/IRQGZkIO7kyjNP
/vVO+iqpxK0PQnwGDYCpfwf51Dni1VLaVhkaKwXZbzgkm5z6xrj7InDiYyGurMzOgaYMrGWGkb6k
VdQOAa2+fs6uvj97yxQD8FZc4Pst27fpXun/j9+frQJ+OeKB1ExfhjeHbECIeN8LLSwCeFhAY4OQ
GXpC7syJppYbt6M0ipe6CgEiLh5AyaKkwX0jNxcztigg1AY0cPE0hqHrncSBjRognFu8qB04Jd3X
uDqmkIFJNs2aEOTkdq5CADQ7aNDHQ5cWuvcRA1xbKlM0qDpZx19K94y2nFzxTW/l8TobjIHgwp4w
+RjJxKA+T/7zEi8/dH2nl8JwTnVMKjBX6G+DAwhIVWwTEj/dn7wl2DDQMriGptI3hIFmF1EuaVlV
qkMucOj10U5beaS4baPe6vRorKzskABYjhdhrXsXo7W9h24kygEdm/EXp/d/xv7pp8wOU95ZY6sJ
m1wm9tm65AdErM+jIVcul9mm/P9mgB1Bo7ED7zNzblpnZY7ILXLByyLAe9Tn9isd0DLZP9+f25mL
uzE02/00p8pQaia5IELJwHBegPLhvoXpC5825IcF1E7B8PBRxp77aW/0ap6p2C2jAsCnO0IrofKZ
ovjo/guh1BXoa0p1SxahKAJmdpBFAfw2PwID0mspbzB5hes8gI3EOY6WOkZaRb0zaWw399WCk5ex
1a2VwS5N5+RxIScKONwN0lxL60KxhIadOg41ZFVA5FkNX6wufMwoeHkBgcVPR8F++hGfrqU4zZQR
2F1y0cUlNlO/KtfeLtOBmq8ZNA0t5Ixw8+F/ri1UQOXUhCvkQo3xTAbyWnS92JGs/zum/VNMLLRg
6ieQ7B056f80VL7e3zMfwcHsB4BnAQNE8PPB+nX9AyAEnJldlsZnZ6yH1Cd26W056LVfLb00fArN
0dBuebETmTWEvHPokZUFj/qm549C0uwHCKq1k2NYcVRArD4Y7SZ5rTWnDD2BhWFaIjfAXHo7Frvj
BvDkvwDs0RP1Cr5P2qRhoLLQik1uUfFcFaP9RMA0GGi8GI490dkL4k5s3tSRIXpU0XE5ern8MWBV
nuJBOE9QZEr+xsytvyUqcPz3J2fJHX687j7AMlNvzvXkFIPIVTcejbOu0WGb9Yb+WhqW+uzoY7n3
aAwYB1q1oGVrN5skw/YjNPU2+qglf+//En3KVM2WyfOg2oNrYGKInlP+DLhTtaFM7XPjFHkMuljF
AfN8CqFgMMj2Do0cSNHhMeq6w5ambR2i5bY5KDHYJjhLnl0t8YFEMja5cOqnTNHUSKCB61dOq+EH
TXECfJ1OPZGatUZKMTuoSLsC7YfcK7A7SFjfAOfcCl3Tsdlp5y6XYZ3xI+D47/dnZzoknyZnMmHh
4QTYAhpdEMfPlmkwam3whtI5u0TvfK9VCPA7cQ84tehWTC2MZoLEwuOhUo5H+cwU2FmVHttUoGEg
8Uq/IGb3T6qgTeLLI8LGA/GmBVAgsFSzW0no6AMG0lucOxDjlXUadOKdaGuA6NndN83b5DmRLvsQ
HJtHMClFC4FVDcAuSCMqIETRkchWjy1KqfeHs2gIMpmA0yOmuJHF0lgb9+rY9mdN66p90wxKRBhU
MbhLfmjYuOF9c1OMN9sPHjwqGvqmRx086/Wx1bvK6QCq6M+ip76Z2lt3QPG597PsF0eS1jMZGB3y
FWexsAkRMeH1jk1hIAk1u98dcEnLikkYlcyX+qPNKAB9X0unfayYMzUlgEIEBAFzgbjEcTrek1yc
Cfc2xjD4A2JC0/5zf/6WhjIJjgKPqONNPy8FMLBUJ9JKuzPJXvXEDgvxsyy+f9XG1JWGSB1/ANKe
s/w0Qs3djNnd2WvrQ9Pyk82f0b1/38i00NcbASmVD5UjuEwTsNfrjaD1Q9514DE4myD0FvbfDk0+
ZDzEpogKs1jJIywawxsWEGFAy25SUC4BPlFNSnn2tGpfDicPtAaDmvpqa/kqXxnZvFyDnQAyDWSK
JlVC5Dxvci6jURU5U+QZHVePho7HDnebAAivZ1DuQQyFea9mnr8oIjm0Rv96f15vNwjS0UjsTs8E
bMd5apoC6hkrZdfDPaVBpZ6Z+dMc19B6t6cYOXZgYgE3BDMKclfXi+eCob4rsno4Z0xpHtGJJIOB
qQzMC47eHwgwUe+5aSbPhl3SBxMCzWusWwujxJ2Ifg40dUxVi9lTUgqWmJ3RdedO09+KRv0GQqI/
Bo9XHMftlYKelP+YmRepTJuN4FPqu3NfOn/VAWzReGDdX69b/wsTyJNPNXzckzfZUY2KFpqP3TkZ
f7aGuxmoB9ZaHoKgd8X1LlrCqxWNI6iMAWp8vWgJBwxBA8b4nBvDg0NFEgiLBoSZRlhIvlKf/nDk
s/M99YYDCI7qGx7+0wp+js+9uKGGI/m5qft6A0t9oJaUPfVa4jx4vS6jzlYDM7+AniTzmVslh8y2
GnQtsvxlgN57RPTU85vGHqO6s00/FqLd35/7Bbdw9RunGfv0G82x1opKCH5mhRrlBNo8RV8dRvAw
m1r1PpRNdN/e0goAKYiXFzimJz2Ra3t4NbsCzY78nFAd+cxE2elURCA4O7XFKp/15EDnC4DaBF4O
yF4jPp05WNZZFQDyDT9r+p+x/5Mq3x3jVQyPGsRwKrSCHdRc2VsM7wD6rzRW8pJLM/vZ+MxBMF1R
PNJRfuYVR/OZ3v+iTv8qc9ULxsreGWKNMm5eaZqcruYgcYUUCTpk1HmdX+aTlq/B+blQKz618Wk7
wCatEC8fhsJslz00hZFdOh3kpimzksBj6LC3mNYFuAvXkqZL/glPggluj66gmzCnRb9ZIcjYnlkP
mmbeKJdcFH8kWWPdWNpRn+3MIhuZTiQmKhr4KnrSuixUCiXIChK0VbXiPZZc4ZRnBtXg9Byev4bd
pGjcOGbtuSNK8g+4jrmf5xn59/4JWZw3JNRAv4K2qptqiy34KO1Ba89Akz0O1bBzGhmlnKwk7xbN
oNvJxEMBHAvz6wNumLtxn2AwdrXrnOGFeU7Qu/GaFMbi8ljg4kO7G6KPuRNU0NbpeEPXnqlHGmTm
6gcwOGwqvOd8lTkrqqMLl/IUEEK9RZ8wIvP6t5flXjnKrD07pRWiG+PE+uoxkVoZxC6yPWgt26iV
+69erzUWLQU86NoEDgIxD4LG+XTmWmy1g+7xs+m9qMoOvfs4YlUYK3k4VCFR3lmfwOOsBNyzDNfH
iUcwD1I9VJ7wTpp50y6nhYOUJz+XWhOi/VyAXAaiV5ViJShjelvgjslWxmuU0EsHYcqpITgG8vQm
t5x72dgrFGYFHAvJ7ReESP/cPwVz4pf/Gdok/o7QGEwg8/iKs9YghW5gQkcxRl5fjRG6X5A0bxXD
r+zWDRP0vAeJ0RTfRFWU0WA6I8rcTAP3VmP5VNdA2l417aHs1C9yCk0/DrUC9NnjsYj2rnnEohFT
tkOa83Pl6D4y376RHBT9IKz3+7OwMNEoF7jTow2dCUhQXN+W3EKncypgR6jvsvyjsbWazdK+vbKg
X1sYwAGa9UUJahW5acDF59SdL9IStFMvTAPDWv+GpyOIx8bg/sgWbscru7OruSzRiA2AFW7H5o2a
SeByMAzveP6cxW9ftzQBEfEehf+5jTjiqvL4dA9b+S/onxJ5FtUf3p/V8fm+oaXF+mRoDlTyVE4y
M4YhiXZ80xPoSV/LVCwu12cbs+VCNrssDWUKKprzgNjQqeMALP+bsn0b9SrEUga5lm0GZ2VsC7cF
boqpAI2b71YPR7dipQNDBIc+VTlEXW220cQyfEQTc7OyM5ZMgevamnw4EGXzGD1FU7pXa3Aunpcf
HWLuSHxk1kpwtmZkNo9V2QMWkPT8jJofpHDfufMrBePf/Q2xtMc/j2S2x22He6pwEVsTd59MZQB7
Z+qvlvHN/CK4+sMffbY0DfdTFC+MUdGJOuIeiIcHNbGendz45/5gFu5xKG78Z1mmv/9kQhZWCZZT
DMbGQz6p/kkNLdDBWbLGr7x0isBdhtTOBDa5qZzoLXUILbDD82ywDgm6tUOpjHV0fzRLS4Muf7RU
gqZ0yk5fj6bMEejY6fQMKUrvWTAkl1mu1iCrMNywTSt6aMXIVrz50hR+NjrbdKTPiIwr7GytOKKE
QgxUBY5K9frloaEX2EEUgqIJsAqzmICR3E1cMIKd06Een/SRyp1a1O7eBYt9KNyhfcq8bo0kbOnt
MbEAoB4MklPM6WyvC/Qf1YOG7TEqTzb/xRz7gaFJDwrTAYjbttQWoUVOMclOcSxDNu7vD3rhPEM9
EPlboDPg5Od10rrzwJuUtezMjcrvExNi4W+6sWJkYdPACP7FbQLU+bzeAt1NlZa0ZGeieYc0AYNI
w44dOvpFcWjE6tU8K75NhxqUBB8UWWABQ/njeo+aad+WeZKxMyuzJ6uIVV/P2FaQ/JfFkyKs8zz1
E2G+loL5zCaBLGm2uT+tC4dxSi1NVBsI4G/47URBYjaUHj03RfbToz/Svluj9VwIYT+bmLdI4d0J
bnzu0HOu7Rq3PWWDDa3kF33M/MZun01zZRGXdgqaRKYlBBxPm5NhGAWYSxPTpOe0an7ZnXwVwEgo
EmHP/albOOw4e/g+wle0rc5Xr5OWzsbWpmctM/H4PpXdt659stMf980sDAeA4gk0N2ku32gvgVy4
UQeUPM9lYR24woOxg5JxvgbRW1glxOEAiaFqgTM+nzWQNOUVLRIV5QP5pyHmj7j1/m0791iWSuwP
yHT5Gv5qJRS4tTqVzMDciYeVc4v3SJ3WG2QzqGcLKmTh2I1uSHXFtxMTSqB5Egwx2GpBZbOydB+j
uc4bTXbRWIg0FWBxN5FcX+Fuagr1DAGewoeqVhMMJG7DThbnpEaerDS3Xd/+1tP6O6LcX4yNm0ZB
Xkkbq0ApeByOmrWRg3seO8X3iA4xBPMxi41d5sqnRnjYBzo/FSMVoWp0rxA6+yaTJNCTZlu7ItJ0
+pJXjQoCXvCIJjKKkTpsQeFldPYbg0Qg0gNo76zbt4rZu7y3AlsxAq3VHnIhtrgVVmoH8/ouXNFE
Y4GXHrKZ8AI372p0PGV23qvnpiH5Zczd7tDXXD9VUhO7hOjacwoAgvCZ1OsLwFW/FaVlL0OSe7Zv
d9vYPo0/e9I1Raikbn7yYrsK7cb9zRqGNG/bDdH9UwGeHjjH6yW01Uk7AfEBfOhNs7hD84EMNbdO
lWuXAU3dyMqG77wbA0PrI8jdpr5Gk5DG9saujA0ILg8WMyCmQqs9pF1+gYbM57LNQuipoQ/L3Usz
21UV2+NzYQ1hVjWvA3A+I24YWj0At8Rr5eZdOEi8mpibXNS2zQ9gsoSGbmH+0Qf3Ial1xx919tg1
ybEsvCdas+RB1uzUkRqZ6JRGdg1OtyzdZsbQ/U0MCrapOOMh69Lab5zK9qu438rGfa+yNkNpXZ6J
rHo/13ikaMWDPt18KXql/Z6Yud95I9/TFFrjZW+ii8Ut+kh6qRGmeR7qjvLXbbJAgjrPTStQ6tUB
aRXqOwL87SDUT/18SNtNjBw09WNS/JCufRRV+55aXthX7t5s6MXS+MnKstAwyHPbkr2M1b3Zeg9x
agVpxg/Q7noHpfOemPYO3H5QrerCkY9h3hcbIKZPpeS7rKbfnJihVy85jqTY1Mh3je2PutbCnluR
cJQTVHjh2XovsvrmsUqGXT043zQ7fi6IELveY2qYj/YxYejgTWn/C6Td77XRh8jBnu1Sj2jvgXyu
OFd5T/alIkJDuDLSCXaCq6PzyvoHmtoHNWm7oPKyJKhGL/HlUJBNrQER7inpeTQyZDH77DmVPDRa
8x+lspyNCZ3mEAkn4vd99dNIHHagaba1O4i6IwlhN2DmM4YwB7XJ1krKvYlG8JBD3CYAhSLSQ278
K0sJOxTM00KHqj56U/oQ3FqmD0pIEnRJ81O2EH2wY2sFWubOQBs41LaGEAPIsokXBQm/6/gCEKUm
BnzKOtnMqYD4AnEQ2CdeKk4jjRiBB7Y1w+vycFTHfuNpqb7RG3Q7MlX5rfMhaowujHNSRkkHBnIh
UPny7Onw74WSP6PF83snWQj+vX4/yqLABk3IMWtzcB/KlkYNB3FjPtJXWffG3laygMXKD5U2T72i
gr61fy5H40kZKug3mMe07/OT1EUJPe7h2faqSHTmVsf56Rrze5wXP72SvBdJafmgj9MCjTE4RU/+
qjLx09Lao642p8HUwlQ0J6do9kk/BjnxDN8F//nQpj+RJYWrtqxjinrLZkiSGuSU+rElmp9z85s6
WHAFNDCFEaiMbUwi8HZEuZ4I7SE29V2ajS9aYVh+n3lHJCNe7nu029gTi4USMcS5gfu6yTiRwkUq
MxX2yWpFAl9AG7/phudOT59rVfFj2165BD8yljMPikZdpBahcIIM3Ecq4tODD2+gouWys06qx9Uz
hphA7qbX3welroYA5J/w/JYRauomRkVjCC+C6Xs1zdSIlX9Bs7GtoPalQL1N/qE0bOERTnXHUU03
qH0uVQZiRDusjEFEdUnHELKU41ueafyYQzp5e3/2bgOJCXOIGpCFMhC4e2cvrxzA4VLko3byxgoM
yoS48WGoZPvS5x5Fz0cag+yeDO2p4kO9EkPb08evJxLn1UaHAF6aC2gZV0f+0eni/kSgfXGkBqOv
TtmW+66lYGfAM3cL7kPyipqZ8ggpUvufAjiKg0Y6yOQkqnGAYCM7WAp338Czah1Z2uYbt20K07cc
AjicpGnjgzkRwOiqkFGeWP/UTE9euqFu8kBvePIoM1U8T41KkVUkoCBHDlV90xtD/c1jSLGYooVL
xqF+1KwRWBvonPyIVQvkd7XjvbqxjvB1UCq892l/dEYeH03eiAfqkvSkKCkNkYJqd4MGVhnRxS2o
kbX0oeMSQhd67jxyEQ/f4tjuX0XVYAMgaPmj6Ry8tjhmQQpe09inxFZK8AugPT+LBYvQMWNsodK1
lpO5jQuARrBAIYcu0om1e/ao6kWat1TVMCCvL32am4qvdcm7akP/9f6eu30AwBJq82De+0BjzfYc
Huda009T5xipDwn5bWH8aKcskPX6ZUMA1VpTCWCi9ZkLIzSa7Ma21sQptxzxb1qq4zaHRu8lzQw9
0pBdXivp3PoiF7COqRMI7210fk0j/+QZVGs0hxKn5yS4re/HLh23VdPQf0viyRejVbPAkT3QmveH
efsWnUoO4EeaKKOhcjL9qk9WjVjmHVUKcbJMRiM2qOpGOMMXCTVwKcIK4K7uRxEHOLprK5bBOojF
NOKkgZrxkcohR0CfaNHQGWvlxI/qzMwxIMuJLNSUNgECYnYB56qWABCZixMZRXYWpQmOELB+Xzqb
cpBCjsbvfGjHk+NYyZmNo/IrI3m6g45SD4hEWf1oRzc9xPAEUROTMeA6MNsld5NnT3gI92otxksC
+plGNY6+XVp6FyRtWUQFJAd9WRDwI8sWCly0phspCjfs2Zgc4US6oPFa1cdh7HdE8t9tYwoAhRS4
ma6m0SDBNKJKRDOiAS+mUUFDBWffH2wZMQI9gN7NU3g2mfjAqARNZiUbU1pIzBSOt0+NFgdvJHqo
U9DGdBVURe3MLN6B6P2jydb648nRDnjTtlFrat1B1/o4SklLt1lF84tadShSdkgE/RnjRDkVbqsX
vqFl4Ji2Ge+f2izuq5WX6ILbgBQbdKnxGAXd5XxbNGWijyqwiCezVeNTX9f8Zw5q76PW1sPKY2ta
9fmumNCVBnj3QDk2B1eOLEa3ncj7E1e6ajOC0OuSx6BepApk2kFCb0RxWxdHRy/iP7gpyX8x0omH
dmI+BV/YPMmV81wBaI31J1cbfrMOKGs7g5xvUqxx7yz4R7ywJ7FxvC6ROpzu7E/nOY2JCrggPLFt
NwGXZ54CA9O8uAmJ7juOhQlFgIucJCxNhFUzx5FnZo8MjStOBm+/Mx0Ek5YIXGqEFaLc0qKbsUfr
YWmE980uxBzow0ZnIPpvJvz6tKU+jc/ljuKmetqfasAHu/Rvnb6Sdl8QIBPQ8FBbv+6bW5rOqdcf
O8dDknI+SvCRU08pDHHqxydkXqHt81CZ75ry730zS6Oyps2JzDJU6eeEQwNaEV3pxOJk104QJ2bp
l0P53ZH5bzU324l1/W0E9/SK718a3ERw6tqgsABYbLaEpOiBbM7EeGoJ6l3JZbR+JloejOUaM8qN
IcDpEB462P7IcyHOvl40oD09m/Y0u5jeEZKgcfu9QnHN+XF/EpesgDAD2DBk7TCLs62hxUCD57aV
XoT4LvMeQAgNzWAOatZr/WaLlkw8FzAawATny5XljYlsXZxeMss4aAXZmqL2u6I+FLa7uz+oGxeJ
qfOA70DAA2wuIHbXUzfojR6XgDxdmFJtqJN/G/Dwtvm4glv5SJxe+cfJzsQCN+EegNaeTZ70VDwd
JUQQPaMMjQYCXciUvKT5Ke6eAabO2pcGBPNKVfiZfAbv/cpWvAl+PswDtTthCG8xZW5b52WrtumF
9s6UonlppPKzU3mYxc1hBIb7v5hVeKf/NTdFRZ+8CMAsTUEscI/nugWu/DzQwDy5BkS+Ca1mY5pN
qWrKvrQGkV6qnvuOcfD4yoZf2BvwFQaoLcHfZ2PlrkeRENSGzB6jQDNH4JVaUJpvZb2/P1ULK4Oa
sQlENfDnQFvOnAQ2hkoR3mSXRsVDREFW+aFKTPHLa2w7zAone/agZbHi5RdHBsZIUILifQ6A/fXI
+tJNxl7DAUMPTKC7NBi8PSHFyqW8cIwdFViTCUQK1z6vidsWVRqZjFggg/id+VTJt4xPuiIrU3jj
3XF9wMqEasF/N73sZkn0IrWc/NJ+oAhcqW7aJvZCtTdfXXhGv4eCaGBmjbW9v3bzXiZAW2AZYCLw
e6t4Ls/DDoVSAEJEVlwMSiLQnW1RjdhALPKn1Ple1M0fZlmn3B5Dk1ZHvft73/ztAUAWzMQIkOy3
8GdKlX06ZZWulmZjp/UFuXnruaW0+iVzXawt45IZ/O6PZxOA4/OakOi8go6sai5mBuatrDdZqDb9
GsR2YS4nnmsI7NjIgKMRaPaGMaSe5UxjzUUtinOs6hBeIFHtvRnZa5WZR3fUQqLZwKUhj9uWKwfi
ZowgZ0WRHP8ABXfblDb0tjvSTBsvnAtvzzOFb7wKupf3F2xyGFeXwMzK9Cs+LZgyqfSV7qQ2HW/T
AVWgMQvLwY1oua+LrTm2Pm6G+yZvziBM4iEPRAoySRPR+rVJCvFiq9Qr9eIIGR8rPKoupYyzUC96
yEcaLHv6L+yBTwLJNzR5Iu93bc/zKj5mLB4vkpVp0DdW5FTl0Wuy3x3Ajfdt3XixaWyfbM2m06sr
w4g9ol6gqXNxDb4VTILtY41OfNkM/D8or9C1OoezKU2CEgsO8aWgg+6PrA0K6VY+Zf3KrbmwVmh/
AwIUhMeoWs4ZS0xJ0XcLWYKLoR/H5j1nZ6P9xTOyMm23qAf0H6nwyWCsB5AEAKnrNTJom1MUApWL
WoNAxpD+mAOrOD5UFhTlS8j/Ca0KGZPWEVztfCdQ/ohcoawltW7c9vQz4LWBzgGR3E0jviKHGt2n
UDUaO81XkyipI5HG6MZ/qXLhN2vyXQvLCHO4ZoE2B6f+vCXEo6limXGn4KI9K/l33d7yL1fpP0b0
HxOz5Jmb1tjwDBMr8toHXgVtk4Wv92/3t/3SvOE2BbQBD26kQmaO0lTrUikVN760xm/iFoHmPfbt
XlMevAEyEMmatOh0imZOa0osgYceNw0oXWYBSpUR3Ug8Pb70448UWnWUrelYaEsb/7OJacSf/OKg
iKbTM5hokLc72qXxlqOdo8/AIKAUTbnjg/T8vK0Z8y1jfNS9JPdlN/wypBVCvSiIY+O5Tm3ImLtd
s3JalrYNkoVgcnMnYZh5WxYzssZM4ji+FONDjVZ8iWKOt5ZVQFp9YZbhLicXDQ5NsF9dT4Eg4Ajh
qD9cdOlql6FABq8SkENretT0uItcUSmb303meBvhGv332qZ1xKXh7AUyESFC8R9a1kFILUv+5YgV
Qo2jtVUFSiWwqJeForTEoYaJg45S046qerdPKqEg4SWQymp1R2wVlddbrcT5SNCj3fmu2tm+iWbs
PTTdshA1gNQfJtxODjUESLk2NNDNVPVjK/3pCFuLZCcqJNUsO+QoChY2apm8c5XQTE00zQRUA+pY
fe5R9XEHUQcJk8RvRi8o1QJqYVmi+ENSO37LIGmdiV4/G9CO9HNd436jGQ0U3iU79plWHvXe6Xcq
uii2mWfXx7T1ygBwKuWkVOl3Wjnc8WtXlt+5kEgJyrSoQ+RDBzT0DUzZ0rFpI2FkVtTmpHkEE5Kx
Q8uJ814mxNiiEmOEQ5e2h57F6aGq7QItGkp7UFwl89UyHR44mJkuhDgo2YkGiA4QXmzRPf5GUoh1
xr0TR4PuVAdz5Nku9yy27Uq1iTwCgCDBsznkBjQ+wb9RXACHjYM0tooA4Rvms7TbsFJwx8S5MCJm
G9WmRz/QpnUU6LO7EBeTMumPdUvMQ2ogB5V0Wr6TetxEyDQjrw3maR/Nxh4U+qQeDp4JGY9GylCi
r8gn0hmOzcA6LFDXH2M3B92e2dtbdVS7b64y5UozJ74wJ4s3PR78F+44qW+l4OUukCxH4y+qkaaq
uBvTis9G3BYRj3MguQAjgKapqr7e93VLngG5L8QRE0/SDay2gKqdaGPbvUDJInAI0DO9VoYA7bxl
nf5+39aSX4UCHAJ5vNNvMZypazW4gpP44snK9XFIH8wiPym6RGXdrYEZzUOt8Fba7SbvOfeuyONN
MkfoSwcx7PW5RyGz8EZLQqOmLA6JQbYFzcLKsx5BU1GDycfe3R/kkp9BkI03GdKkgDzO4jPX6bNR
IBd98cbyD7QMI5alK+0sS0NCXQfda1O+DXjA6yENeMN2wujjC3Rvg9ZUj04NrUztX2q1EVG8r2Ki
ceeiCx6CVLgP8XyeXU+ApsZZWWse5OvQSIHGrdzKNsW4hs1ZugY+m5ldUVnWCzBXjN5ldC6pTn2l
3+POXMnSLO3AT0Y+sA+f7sGmy0YpXBgxum3vPPX1s11CtpAY/tj85dZKTmplSPMH12i3Ckv5AGvC
ezWUbNvaw0MMD3N/xy0dYYgXmxNjIRL0czNowm1Md5yojZI4EGoMSuWDW2cB4Ff3DS28rlAFAwsq
csnQdZg3usVgO6kaB8LfCgAQ/d8UN5ORHlgceSluT+DfAEH4v1mchv5pvSDqlnUxgUWP001To1W8
eZLWTwix+329Izr0hkAhfd/m4h75NMrZfrd73P5sgE1qlkFelbiQ3mwPsKmm3PCCBr00v5rGmU4Y
XsboHZyoLeYN/wPKXGpCSHzBnTVCyTexgBuKf2Tp7/sjW9woHtIYUzYDKnmzIzaINsmRioVwO7dD
CQgabX4mHt/E7QqG6DbVgBEBGIryCvwr0mBzp2uZhcGEtC9oob5U1NyWrv2N9hKTaD3zbIhQfi78
STIRdDBk62XGv/eHunD0kNdDQXhSRUI8MXORSt4nlpaW9kUbQDlTiqQOhjEDhIoqY3Tf1II3hikg
h4GbAmRqnl/Mc652NZ6vF1t5H+Uu6REZ5fYuhYzq19ujgFWZRjU12SE5O7/MCtujPHWZDXoxKyCx
G0Jk7/9xdl47ciNLGn4iAvTmlizXtpoyLalviJGj955Pvx+F3Z0uFlGEBjgXcyBIUZlMExnxm6Ng
eI+dB2whiTe5KqvzyCzS06cBQn39cgNKUuMPzdTo5yg07USYPqmC+DRY2u/bc7gaZm4T0Kiizb48
wsRijCiQefpZVkvBFiT5aysrzTGXteL0HyIhgUvDD/A6AryXA+rFMq7zUdbPddTYhqccrNE49JtK
92sDQotkbi0iNEFr6jIMPl11kZsBwLe2Ptei3NkK8PJDpwb+8faApD9SnIsMh62m4D0FXODaB34G
44mh1mvnykSXfBSM1qHlL9mhXwE5fda6zsGlWaBsGZTVvtRDiuBWnthCVfxKxS7/Au5zKG25qaQT
nDj0s7S0AncnqW4Z+/0DidpwEMo83OlR2jt+0heTTU2/cTQ113b8ql9jLNGYlqruo9/lww6QbXbX
l21xFwaJbtdWpR911bceg9KjAoJbggP+AX4kmtTlsy9YyovsBYAs/XR0kM1CYdGbtKMnN8HZy7Fz
GvvG36NkW+20Nu/2PqYOjg9w6QNS7PpdCXLIrkS12xUof9m6lmfOpLbTkx/13zP8K0DzGf59D4rO
qbmPgceJeCGrQ3wPqcNwCmk2tfUr61iUovLUdDXO1mX3ye/F4TjktIB9LTIfTCAJxwCFawdg2vDg
J3FT2JkP9i3yT5N6iOjY5VL5oPGaDm0wk9k+hBrFc8U07gsq5yeao90xAjDwIBWTeB4NdXTTqrc+
occuP9S+Ju4FQcxQy49FWx0U8T7VB+NX5jGguFKm+wCkwy7BJvcet+M/aDvrU1zhlA4otT4mmVcc
TCAgjtEV0h3/NdlK3PpOWyC+nyhNBmZR8W0ODN9WzBpQr4/ceNTMLtXqbBdokIIbHo4ubJ7MkfKo
2Umg0X+3g4F3mhfqjqiE5n0Kk/apKzX1HuHK/lkfgBv4aFo8lhU0Y0+NhFPc9dJrHIgNC0sZBgT5
TelzllTexlWzdvpSNUSKh5Pxup3eR16bhHqiUdTOv+m9NzlePoy2F4qvWlWToET+Rrq1kh/QDEES
CuAA4Ltll7bXzEJNax0772DaZ8lnof3VDVggxvCK++9FvUn4uQLkcui/D7hIgpRAUwUB6BVIynOV
fhuU75n3HAYnTXEpiNm1ODndFtpk5RWDCBWbcK5qA0FaJEFh1ELr0jw8WeRm13Em/61tG2xVYJe8
Jvh3KFhc9e5jHyOQgdV97pSfkocb/IRCr75Ft/kjdrg8HDVdot8x4/215dca5JYsBUzLOc404YAD
e36qCoQnhDb/PrSt+oBxtPIlUfXIGdGwc7RerHZJFQGxiY1ixwhqN0ob8++fBiRicMSpSNGQWXbF
i1hLsiGef1Zp/Abi4D/iXRPtFZRsN5JLdW29kl3SaIUKRNdg0aDwqWjFwTSZZ0xFyl3Qg9rGIeWL
2CayI4bGT6Ct6c6TU6z/kEgCARPFxyaLZr43UiyTpfrPeotrAJVQhBLDPDxU0iQ8hqR3FJVRq+nG
2DqkaYyBphkptlFWFPIiPaeQYg1OHqbSXV5AzaFmoj/4eq0frXDw94BPs9cQUv5eF4T2oPonMW00
aLfUmnZtlvP/ecVQnIkHsFvAyijpDJRGBnXPSQbKT4TYr4KX5+jpOP9rFMzMCp7f7ft1Y/qWRDR9
kJUx8STzbPQaRGrvS99hzqfLvm3qxrEaO0fK0Hq9HXQtfZh1sjCdJiu6Qu3kSq43kDYI2o2PY5G/
6qX+yY+Q4rgdZ3Wbv4szD/7d+8ryxXLIJqBkPc/gMQxtFYfD2yFWHh2Y+P47lMXyk60EGgnJ3RlG
v5w81BqrXP0YkALcjrMxZX+4Su+GYgAaztSKofjlK9ri3Iif8+7ldow/advVafLvYJbPihI5y4R8
xzwXORSgMPuU6IItq/VzW4c/40z/yGhLeIrqKVbCpygSbS1vdqNWbNx664Pl8KFBBw9t+b4S6mzk
DVeb505IHAFiQwodCAmU/cZ4164eYF0zVBmtYUp2l+tDG4IsToTePIuxt/OgPye5ZneSelJH5Vul
qT+bCNLN1N8ZU3h3O/baEFFwV1k8sHev1L/kKp/S3CrMs549i33KCD9k9dvtGNdqIlxC3D/QormI
QH0v1r8mWEVlNiMVp/I5Er6lZgu766QZj2L8bHr7lsJQb536Fu1o7aktnoa4sdt+4616rd6w+BWL
LVKmgOWHibqXmD6LQ2RHgekI6j7OIaKaThb8kjz4vRtPrrWt/27oS/39eJDBAnCGno00P/eJ/lon
5saWXB8YaDZuWF4oV8CGMg3UTg4i4xwN8bksxweziGNHzYsz9LmvWpj8w0MJXXjvRySbG7P6p/G+
3KvzexIpvLkOu9wjgSF6tSblpDCtUopOgwStY0xefWe2anvSyyJ0dNPPPifh6J0xM4z34OUzpESh
0Mmej2p5IfyoO58vEHfdLvS94CR1snHAbbbfJaOR7gtL/mccK51eEAYkraVHaOmK4muna3RbwUQe
4tEcbC9TqtTuZYBvt9evsrpJKKeDUqHPDLn/cn9mZk1LPTCMsxxzzLS/9VrIHrtel0+GXEiHPEpj
p80hjJVTTnrVVNjGpXLO62i0WM9C6iIjLhzToO3cHtIjTYjJgG4Vh9o+qlt4w6OXWjblZu/kk1w4
6JKK98PgVUeJ96EDvlBw6BiW9zyr1EcLrV87QgngxfPafF8IpfJYajRDEn0sX61qY/uuLmHKZsjt
zER4eTF6+HX1VHEpnkOEIBSt3et/aWT1J0mlHPH/EeZf8O5SCRs1GzWJNFhsw10a1zshhc+WbbQo
VseBggruzkjSsVovo2hBgPogTrdnsyg/yWl+PxnyRoj1rfhvjGX7s+glucpazTjn2AslrU71TZ9+
mWiY2kPcnVUp2g+DcJ912X4KttjoazkAtgP/N0BrUY1TG9VKI7bOeUDk01e+GrqbU2FA2PD2flib
yFkfBqQfafWVzhda3SB449w8S5UHu9VCLE2IN67e1RhonrPe5t7LEr8tFIEf6J1iUECSbT2Heih0
8hapZe1VO99Hc7VvztwXK0IsRXh2eWCdffFkyd+B6OC7fq9W0yn2N1bG2hHyLtSSzxfAaI4pDFvn
0X+SjMyuW7tRPv6H70JhG5TUvKWW1bDSEnMT7WLrbIjjC12Kl7Ex3NshVmcMIx8Ae2Aur9p8XiH1
kp56kCJKiEZxYrG8+kTcSWkuOlXVykdDRkridtDVucPsjCIzNW6gG5cbt9MaP1OSmYmB2ECnPeTd
w2Bu3NN/csrlPcbJQIeA+aNguVgLftNo8IRreiAZZbLS+l6N0tdJAynb5B+MJqY067mi2ZypyLmS
UAEMU1DznXxsgSaqc8rXVIzvGiXq7FItHwPzd9CFIKGVret+bWcAr5rV0ukRcR9dzgZ51FgVSmOd
o3wqv1tlkxzKyJTvbs/52nvsfZT5m7w7klPVzMEVMB1aoNrtZMDTe7GmU5agqKEjqrCxdFcPTsBM
wPGlOZlYphE9GUoJEo081JNLLk6gKTrCibtAMyA9x0D0zaSuHzJI9UdJLs07Zrv6dHvMa4v7/W+Y
z9d3Y6bAVZth15pnrekcOZoCvqQ1eyzAVJTdRCt3t+OtrWs6fcBxELWkOrNc1znqfkKRmGe1rPdZ
hCS45+0qjJpuh1mfW+rW5L945/LYvRxXI1Ig6TziDH727GsYuItV/tBYSmJ3SvDS5sY/eT68NZ7m
qHW6ManzclzuK/Nd8EUnQGwgTuZWCPJhMp+iKrqzonTjPloDAtJ9gjeH1AQdh+UBEZeqkMWIHp01
8cXK8t3k3fcD4kvnOKfinO7ltt97suVIun9sJN+5Pb9r1y6ZrzzTITgRl9NrmU3N+57oQIoOypT+
NqzqMGmwAZNy62W89lJ8H2sxm7EO0D3vYPpXE3VlyqfHxlc/ydn0qWlQSPCH/K4o2oMxiMepUeqN
lXS9YFFmYX/ig8Y4r2pcVJyozAw92U3xM2t6NI9OmvDrb2eTGKSZBjjtGS+zeCvqo5wjXNLpZyUQ
vmVyg1Rx/ijI9UOpFxtn3PV+n4VmRAUcFB3FK06rUPdQnNWWlmKKXxK7fXobCsXuigfF3Nrr19vg
MtZiWGU+hVHn0+GTs5nJX++0LSvF6xP7MsLiAgvQ7BwCndFEtRsYu6xpnJrXB0VYvf21WbNYGw/F
CiSyuIhAby7OlCkxmsAYIv3cRdJj6VnHqd84OJD8vzo6IAwipcz5RIf7qiziC7zqGnX0X/QcTskh
NpXslMpFu2u4Lmpn0FrtzlfMaZ/KffWpN7pgFwF8uitqsMCd5U8vg1BqdyJayC9ZVgQH34zVL1EY
DbiMNeORLdR/AdenfSC9iE+d5CWnQtE7e5oAs5ViHe2qEGAd+g6ytocwXO5jCmAfkZTmG3qBevQG
5BHLpuzQek26U5LJyc7UoScpdWDus9qIDgpkUnsS4+A+RpM/gJzdxvfYSn2rKv23QfSHWkrEl0av
oLrJsbUHm/VtKsXmWCVRtwuquHgUWnU6DF6sPkAA1jrbKzvFbrp8PCeD7p+1tIaNBzrEKS1VOWhB
9H0Ya7BKeSA5foFSiFp6wrM1Zv1jbIXxnmJMR28sLg5WL6o73ISw3EWM/KMCE9guEwRS8qH1bDkM
gr3lRQqSlnLxwWuD1IEca7x6gp4fvKhJ4UNrwjFHEe2hKCMdHZtBvisN9WtBUYvGpana6OD5LlWC
zhF8mplSDYrFrKT0AQ3b734vBbusFqhUttMva0ul//poZgUBq5p5T+gNLPsrbQdOM6iQYIi8xs5F
+qmm7+BeZsd/T6FBMpEqmjGrGlIIWaLFLCQTxkFp/Bc5kk5WREcz8B4Ks9jRdLKFSNzVae9WuvpP
3KRPXiL+dafjMvziYmj9tg0H6v0v+mh+mzT5VQuaY9/JGzfA2pEJx3VGxMHqvfLDNBo9VFUU9F+8
TjtYSfwAOB9gK/yksT5mUvfXrybgHjOxEZ4ypcPlxd4YtaT1kua/GEFwSGE2erX/kBhbWKS1e22W
qgK7D7LrCsHvN6KOfqfuv6iD1Np5Fjyym859qx9u321rhyYOh8AyedPCPV0cml0UpAqasd45N/Mf
qgYTv5G8jWRoLcbMjQR3RFp5xTmtGjkVW6sWzvJIzVyB1Z1sPM1X8klQTf+G+PPn7/JkqU3VatRg
IHR6oaN5bXV2nsYnv7E+y2Xr6pWxa+vxTh84fYQt4aS1LY2Bz3xdI8p8VeyMo8nUQqPwzoORHKLk
n4KKYjL+E00b87gahwIH1hEzJXmZnONuqLRiOsH8z0b6+Z9xbLFb44Oafb29JlZAXGBXRGQkDMy8
KRUvXgEYRFkmPX/hzN6SmVIkjjIBRWuoav5Tq8SI1OH1iEBOU5/A1Eu7rB/ME536cHf7l8grGQRi
QxQOZoca8E+LX5KrVa8MUJHOY0O7UA71yck1q3O0DDnIKJGSr2OPrD/avXib6UbhVJ0XHYtQ1Djk
veBnwy13GGIf/GBdRuA92uSoFNM3s/KBUNF9PmhxPKKcJ/j7pGh/h5b2EHbarzZu1aeplttdF4Up
1U4sFm8PbWWDM7K5syLhzgXZ6vIFpJY0DyPc2s6CkQBaUPZ+Yrhilp9uh7lW6uMRwIUz25hCFkXc
6zJO7xdJnwiBcPbQRsxwkh1UysC5Yrykk+aYTYYuj2BXaEUjh3RUjfal08yHkeaHr2d3utY6QlAd
zaF/kswaocPwJME+u/0jV45wvHMwqfgjLYX6w+VvTCqtHwtREs5j+8ETAYskO1ks6UBrh3T8cDvW
2orCZYnmD8xZsvr5t7w7KfRYBfQfJv5LWHh2Xv4QTH0XxMc2PI6C7Ohbdiqr88/LQUfTdDa9WF7C
PN/xwJV74dwPmoTVAQYvgaZA9iwi4D4T2Ie0sWR3oiz66BlmA1fRSHZ+433lieCjcal4+3Q2iNW9
xPsxJBAjilTt7N4QmoNSdsYD6jf+x9uTtLY4YebMdwJ6HIhuX05SyT0j94nFAWB+9lFgUiDJoMa2
vx1l5TyTeLihKjKTU68ovo2plfqQZZDyahQESa1TlJYhZHtVKgFJQMvtdry1ZcaDhLOEt+J8t16O
akr8nuwvF84C7ZqCWkpv/U7i56aEQi1uLLP1WDz9Z5l5LobFMkP+MLXqnLEJc4LaYmeYtrscGZtC
EmwUFe3bQ1tb1YDA/z/c/OfvVnWi5nKhJQxtijTbl44WfBzDem1kN6xkKCR/v2E5VkD4zk/v+e19
GU5DnqyCUemdMYI6CX741nnKsRfCfVWHxyKZNnIuaf73Lis2gInB8ZCfkMoaSyyP0YhKLc3UirFW
f8rGDi2+6ah1HPR79m0Q2+gQO0Kv78XU+ihH5ZuYdrYmJRzcxuvQ949lUZw8MdyofazM+gxyRsSA
Mxzq45z4vJt1fRxkMcy5nSbv0GFim5T3QtfacRCcBj91gOtufOaVVXURcN637wJKY9TFABe9sykg
exVb91nGuC1uqXHcTYK08ZlXUA+Eo4T0x7GSf3jxnYECelmMGs557LSR9lf7pEzZQazfdFyx7dJR
xv6oeN2pmNRjLKcRmZe+cUiszjFsWgUDHBKB5UYahSYwVWxtUYrwbFV4bodjVxz05mxZX5Js49xb
XWfwKahygq24yuSqAoE4wF+sazHbqYm2N6VHf/iZ46XrAc1PTcfTN5I6dfWbzg5CkIZmsu7ipJA6
nBjbvPLOgf4hH4AS6ohSNvBSVMk2GtcYvuKRKqiBzd9FTc+yO4CGBfr0tZQ7QlY78R8iCxnh9BQb
4s7ye5sO7XNk6sd8ODVV5SCc6dSabA/eSehlJ1KxOnsIxZEDEDxcc84TuA7e0dSeIzJ0v38Ow380
76TFd7r8j2B9GbW7qbwLaH7fPrWktY/L8kKJiUolE7BYz3gEk7jBTD77w1vd7dPxnCFPZgSTLU0/
9DGzW+kk692LoD1nfQS6PuDNOu5lawBxiQuJGCFrtKVbI699kfknofX8RzN4cU94ajLqUgrvSfeR
GG12Q/vFMj0bjD1MQmU/TpAppUMB1q14U2QOWgR11fKbABxT06a9Gn33a4RBwYZNg9thTKNmyJfN
qqK/vejRytWdV269glcAAfxejaSGVTsj6RdbtfFKo40izaIj1dpZVOwDlkzp/876aSdL90L/mqkN
yfOXpnjKgfzFyr7jtScHR0U8pGrE01mx6/RN0zPb8x4kITnCHJ2MT0V37NRznbu19dqrp2l465rk
Ts9+piW0ydA8FcHdxrKQr4/7+eFrAe6ldIGu4OUxZ5pT1gS1p9L1kOwueBbq+zR+GCsXVAeJ02tT
/lLDO6qW8aZI47ziFjcNiHpytdmPFaedxYpU67hDlrrUzpGuPllDcNR0ihbIR9we4sqTeAbuA+Oa
qzNX7ggG6A2rKCvtbMoRUqiPjfTXPsbcl+8jLO6mwW+nrq5b4NGq62u1HSlfbg9hZe9Sx5JnhC1O
AFhzXH4kqx2Vzs9KHYkU9UkdWqA+5udoKD7BNt+Nhn8atDrduJDWvg7vGFTodEDKV89Bo5d7qYv4
Ol1UcyzXRvUx70CUZp26RRi8CsXSA309Pz65e6iNXA4v0nkzhWWbuAiuVtmr3h2mdoPNuRVi3gbv
bnNZz4WuK8rEDbKxu4P3Qhm0DZJzLptbbZKrI43RgBicnzzw965gBZOfZ5GPjYor9mic981RjCLD
ht8NPx0KVutnx9ur4yq3nwPOuHyqMlSwlhmb1JcaAiJF7Mbhl0BHvPafqk6Q4j7dDrM2Lsgbs/4c
Ethg+S6n0EeGMW1bK3bpQlXYtaeHwqwBm/U/yIZPWmP8vh1v7ZPB7gG2TXpw3RMuJ6X3PUuP3XrU
G1sM4k+1r54LWf3b2inTBwiEByNHIL3QxepLAGVL1jTFbgL/sEJ+pfhRNl9uj+VqAy9iLJZf5IeB
Gnli7JLj/8SZ9suk6Pf0uWjV4GTg58/wnLcUL9Zjoq0BX5Vy4PKWmqjTjfmgxpzkoV0HH/W+2DXK
G4U7tXsw661i++rnQvLhf8MtsU8CvGIIK0rs9p2/Sye0drvS8bcWxdpap/WIqyuoN/R5FtdVb46e
hJZF4ca1EXxQ/Un7EpUBIs6fQo+z8PZXWw0GmIm27ix7tywCjlrmJ7y8oHtV1S5XqXHm4d0sXYwe
88YltRYKu2TqbuhWyrTpLzdXohZKiKt74bY1x0T/OuZwTqYfZJG3h7S2KOjgKuwojtyrt3Kq5W2s
KELuYigiHYRY9B1h0g5mJP3U5egjCc2j2KjN308kJwdMPeR2ueetxQXZVoOStVGVuVjCguJofOHR
iKvRtnJZ2PljJG/E+6OCfJFazFDFuXmoz5J3V5UnbZRCXeiCzMXmLqLhNESC09PTcOjsmUbxUgXC
Psp75IWtz00q7LGMPCfxqKEyUcd9+SJrVDqLUIrwkpPbT/kEFa01EW6w5c4vPrLbpckezUS5I85g
6wUqOUWXio+FooW7otTFfZGFla3zV+68DIN5vW7DBz+IPGeo+vilLnX+rUKIMqcQMLGG5FFG+MZW
AdjR3MFlZZfwvtcn2E+8VDo7SYaEdNe3ToEoTo9V5wt3tKu9HXMYnXHSyqSD0sM7k7zItykzedi0
lOlbb7bSWSylNzP3vhWhMNYHmDb01cNY3PeCAcXCMGvUUFJDzSBymb8l3HFfFUGUbWvwkUMhwf6k
F7gDJvBLXFEKrGQX6dAYvCmo7iJJGe1A8qV7VOy9f6xYlsFxw6JwhDiUnUTNtPs0wVdBr+HNSqBh
n9NhVHZ9HveYK6UG09NXG99/5SwC7kKDCjE0CjX6vAve3fbYiiWzbUfmxtWvtHjz+mev+PsT/SLE
4iAyYwk9ZZ0QRfiProR3iXU00eIfLNrR/qENtmAmKxsXjAl6WrQIZhGCxQ0SpJOZyUKYuZAR7GYC
JFwDiky7XdWdi+CHEG08DNamkJwT9Utue6pqi1ux8jFLw/0mcvu+3Jtt70ptCYDfON4+j9bCaOA7
KdnyJKf2cPmlgtaSByvouXy7qTiaeV1T3Ii8PRRK8T8sivehFl+s9JJIG8oxdhnxi9EHMCrvpu7D
7fHMJ9ny4NFo6FCtm2ftTwXi3corBgTlkJmKXXhuPycBnUhP6jfmbOWuwAuSjiUCxyg5LYG+WmNm
aaypqesjWh5Ob1L8FPb3Hdv39lhWvg3lKD4KoDEKbstXR9RPbeXhx+cm42DjBwmLg87eRqF4JQj8
PACNiPphn73M/bugUVJjTFM3nXxEl7Iz9KKTN8hvfz0WwtBjA8AOi3PZiuB+Q+9cDVM3UFqX8pnd
9/Kp0MbD7TDzGlp8fp5pc+Y/S4xddax98ImpIvoVBPHeli3A8n20VyVE5s86VHiv620v2XjarCyH
GfUrsup4IF4JTpRqKyVR4hWulYwfu2I/hhHNa8FED29/e3Qri5vKIGfBLG6BPvoiSVHbMlV11FDd
Oqx+KzX3opxtlOhWBsPdOZutkCeocJIuzwPUvtqggfvu9kF9Fwv9Z3I9/HfCE2n6xrdaGQ3vJlVB
Ro/m1BW+SAirNACSnbuqnlPupF8gWOMWx3B1PLPqE+r1iHYvk/DUaIVc93LGo5b7qa7falU9tE26
94r079cB8s9Y1Ggsvrn1cjl1MmYEcZAznjLrwuehln8JoRe+NLGPLZSCMvntxbByIZFjcdAxiTSU
loshr8duQG0hd/skk56mxggcOe4sJMlbw5HaJoCsHZpviRLKWx2YlTOD0CR2WCNycixfbBXVP8vy
wsIV6q/C0OyM/EMD2f72+NaWx/sgi8UeCBN4ZI0gugILsfsQb3YYVochG3OKYs3OnYsIBu7Z6NBN
udt2+qM2FvfoWwOm2yq0r36od2Hmgb67kuKOzBztiZzqCm6Z3XEiDR6GFpG6Z1X6Fgbf/sO8IfEH
XQKlM1Kwy3AZ8tC5KDGqPmwcUBy2XH+8HWF1QO8iLObNyzVeEbWYu1JmniyE9ySERoAdDMaLakZ2
mH69HW/1OwHaAVVD+RxVk8sRoRgR+SJuYu4kR1C+pt9jXwJS94SNlGveoIvLg6v23ziLlCscyrzQ
yjZ3DTkfMcDq9L1Uj6WTDS2wVKMRcOXq07+/f7kV50LVbJB01RbQBhAnTcWDMAIH2f3CbjTc0kRe
Hde7EPMZ+W4BFumUCmi0FW6e4/uluSFahrr+M4h/StHu9qdaCzWXinitI4PPf1yGyjysoJC/yNw2
sBw5T568NN9huFFDucOQIdXUjVNibW2QJlORQL2Hk3fxzZRMEBN1NDJXziV8UkJelTjVxVusj60w
i001cBZJgcG4BPkn71ZbKX9oWynS6ty9G8piW1GyGctKNYmB2leN6peWuGFX2g2itvqWX/vavfh+
3haHkuDDO/YTBmTxbdTqFQX8XSfnXIsbCcXaMY7lLBwE+EMQ/BZZvyin6JogIOrKmfYAsOpRCYKN
EGsfB1CFgooHJvdXtRvD10cKfKyB2MptZTxPwmtrbSQrWzHmP3+3h7RRV7NA0vg4IeyxCdHrrrM3
lX/XvspM7pIxsEa2aQkB6yhNlbo+pK40yPRBz1VT7JT0R75FqV07wfXZGGNOk8Hlzkvx3WjUYPAH
o8hzV8CzNShO7fSmlPdd0O0Mxd+p9dZd/if3WR6tfKDZP4hWhrEcGBCsBMB1krtDpE0PhqBNTiRU
yk4cJOEYmUgJ6F332RNRoy1kbdyj2BPtu74V7SrHnVgq9dEZFaUCEy3kTihb+b0HeXHj9Fr7yGg/
Ar6Y38NXAFHEZ/t+bCwOk+w1lgt70r/K7cZ5vzr172IsdvkEDNxPLfZDbRX3htyjnD19zmXlvoyK
nQxMyFajeANTsjouBDZI2FRMDZfFTUTCoIyWZKbwo52yuwu673Rh/sNJPIua/V+QxYkyoEhvjCPF
WuQTHVUI7VKr7Dr6dPuCWR2KpYk8uCDiXKFxDEGarRJ0pi9/QOXlOMkkuyhA3Y6ydhRzIdOun6tY
PE4u90dUlErbj0buWh10pvCTlx9Tq7LH8lOQ/Lwdam1A7Hcg64i3WnSAL0MZmZYYsafkbuMnj74p
H6TevxMCcwO+M8/+cgPyZJwfWmgWWsseleHhk6h3U+aKagG4QBReBNP8fnsoK4/v+ZUFK5KOLv9b
nCpWHgn4Swg0qIrfvXdqdMuxBKR2s7uwCHZgDMpxY2GvnJcXEefN9u4ci2PyxZiJcwfEt2LlqfQB
rvCQ1MF73B7bymeCvDfrglqg+K62EPrBqRjGNN8aAa3j6FDhC5yaGxfZ6nCQDZ4bbjPCbbHslDQN
JgMTOVf2v2ppcURgMaoRJ8v7/X8YDShuBCNAWOMmdDlvbcUTNW+N2FWFL4YOAsX82pRvt2OsDWZO
2GF+zJp9y9eVnuM7bVbq3FQGe4ukCMaTOzEu7HbcWHf6yuKmK4pADLUfWlN/tAPfLQMharqpaqvE
tdSwfin19q1MvSxHsyECp4Ux0wvyvucwCQ+CGyFQKCTaIeeycrygEE7NJGHiJYnx3mqm2i4LiDSx
NmVfU28MT/0kx78TJSgPFuqzuLBUyn3X+ePRnIRqrxVavTOQDzuh0ze4Xl1kdtX3wzEW1GjHV+5c
eET9UwdgEPPgXv6ZJ43woIOMBNZXK9YPsWjVwZEzs90pbSvvpqnsfzdqVDlKMfa/qkkMP/upFv3w
89w65V4o3Wso9+/MNumOYK0/R10GAcCf/FMo6NNRzAP10KDv4XQCvohyjueV5NE7S+Iw+4WR4yyM
CNnV1/X4QPd3y0Py+rPDGOPvUYWjRc2nv1xaOvWpTK1ZWt6Y/5o0ad9UyZc+kB5TDMBvr7Br4ikw
PeotM3iXt/PVEsMkeyoTqY3ddPYIr4OaS4e2tVPlIBj65t7Ph4ehEt9Gz3xM4ukIFfarGMUbz8a1
Ec9F2rnkM5sbLJ4gYpxVYgrv3gXT6Q5hdBI7cmotr08miPLbQ77OHuYR/xtLvpxdbcg9Glw0edup
wp672enTXTw1h6L6YFYQfLcOiuudRTweV9QEZfRYl0d631aG2hb0zdPOOxS+9NjJ+vH2kFZD8IBj
2YA1uCpAS3FlNabWgZ4Q2Qf+rxpP3tsR1j4Q+CDo11BJSFAWx6ovVHKudbRSUIA5J1h0SlHs2aER
fapMY+OeXY1FCZB6PVg/NsHlB+pF2cJV2YvcCLLuXVohKloZ9bDrjCHbBVZZbFQB12ZvFsXmrUA2
dNVo1dtSj3KU0V118I2DD09w38pev5G0XudDeHxxdyNxBkeL3PhyVHkiqXHYZnSJMhnc8atWfjen
g0RFzgcacvtrrcYyUIOjjcO+1hax6qbSG60JYgoiafdJ51HsaCTNOWwqzzuiNmZ8n1C139jE83e5
zI8Y4buoi41lcV9IXhpxvwfDaT74HV1pJUc0lXxjfKuR4KaAvF0TsvXx5IjryAcWkn/LBsBq/QdZ
3yhFr8RgmSPnYEJogNe0WIXimIswfMrILXrcxxvxSzEmT7LfbqRfawcwPTbWBC1RKjvLw34Y03qS
8c9wQZWNj4ksfLQkLT1UXFjAR7nvjSH/Xgma9qR3fUcnvckQbU/0xwLe8pZ95cpWYNGAcKCGR5Vw
+cbMhLE0+0EN3QFQQzfgLNx7n2+vzZXjF1Q2Ncj5jXhd3hr7SipHwQrdRHnV9WCXiOoxqB/LyNpJ
ePoWW5Iya9+RdNqaxSPAli1r/EGhJ11mpJwmXvUh1apn7IdOaCZ+vT2slUMLLrnI/USBZqWIBne2
bQDAuJVXnfxOfAty784C0Bu26rfboVY/EgpQGCcBNaRKeHmSlImBTFnBDKKcm+9GQSFZjxJrY49t
RZkH/C4hTJuuymvTCN3JwCZTHF603N846NdCzJqBZK8UHq8eojweo2bA98XtJuHQIYwGb2kDGHfN
TVSACoEA4OCFlgBS/3IYVVGPCfaXgRtI5S5PLSeuJUdAWD5PhrMeCJD52uEXivdPvjp8LoqtB93a
/qbDAz0ADMIKm5WtmjRjW/quH8tnrXspmu+Z0KJw2cd2A+E9UrRj1kh7DKgPui99jKX/8CXf/4Il
2XXQRK9UM35Brasv4v+Qdma7bStN174iApyHU0qybMcDZceZTojsDJznmVf/PcwP7FemGiKy/5Oc
GEipm91V1VWr1ir8tz5yNly/eJWLdia5JIOD67FBM4J6iGmF4CRlTv5VtaA+HSelv5XsVnqAuzE4
6gZZdGH5gJgcEvcQYhqQ8CCAEq2uD9dviODOk81SE136eqifrOLfUBZqLY9GeGoVL82+GNWvoNh4
Z16OEGs28+q80EEL0kles/kXEKIThPLoxB35SQnuR4hUedL+aqvuBoKpD+iSv2mJ2rlhC3/59fUJ
Lg7cZUwQIzbP430dM+yky9tG6qMTvOX+LtFGtNbTbKsvsGVl+fuZB2hjXcvLASswsrk6VfRucwxB
EAxYyDJcScnZ5OH53gSsnYVjIU/IA7dq4P6epOgVVZz6wzyHye1UKtOzA3XwXrPGrZePwGEDNEC7
jYoOid+6flvpc+zA7B6dpKq7N8f2PrXnj+rQvwWT/rfCOMtROTO17MLZRvojrd68wRQNMN/tu7B8
UuFC3dlyHP59ns6pYBiBZtgyJrzaUD9idtnp5ug0ace0GJ9s7UFJu13VbBEBiLbv3NAq2dPkWa8L
G0N1+ubDji01L20+AiHbqnuL7jLAZsrJ/08UdLV5VEVKJZ7K8NQZSrC35qB8GwNjeDBrAGTXr5XQ
iwHLdRYIAn2QdZG3nMomLhE7PU2NhO5XTgNuTBB/tPx2LAEWKm6ICMloRntS+X5vxCiOlYls/tKG
bkuOSrjuJWohFkJrfX01kjzuIZS0g5M52h+UFMLN3t+H6cbLUfgZLca9VdIJngrO+6MZZmUeokIV
nuSi/WHHxXGanV9JRUWnbTYyXeGCIKdjEAOcDzj/96YWqjBjsOPwpAAaPwzVVD53RoW4IOPDG/5R
5FaWp+oC1V2Q1qugP0nwlk8R3xE2ofG5SekKGJVnNOa0D0ZFfayDSt9rdTVtZRvLqV89gZiABF+0
FAWXAs77NTqohMEqOIb0aHKvDB0I4g23TSd3KgGuU+dKLdQ1LEhgd2hWoDpb3/gTygrXz7Hoo9Il
gogOeDnMQ6tmf+nXlq/aaXYau2MxMNlqIiY33WlDvHFhhIbgUqH7gQOFiOr9cnlITjWiRNkpDftj
U32BG9dV2k9QXl1fkOjoIJCyEAQr3E9j5QMCNZGmHg28k8aon09djv6+RDPhuhXRauDj4P6j/7YM
86xWMxY1MrZDdkLVya0N2P3H7zGkWrn087oh4XJsVEMXp7ZoAb835FPRrc2qSU+d0qFMWmdPhdZ+
64xkI0cR2cEGUwa8L0myVtcgjkbNGS1mkvK5IffSgsrVnOI4Z83b9QUJHee5pdUHovzb144ypidF
q27QK3ChqngYJKRCU+Muisy9Gcg3SAu8zqbhlmn0phfK6/XfIMpWltcXp5EqmL2uGgVN3DCEOKcn
SBG+Ac7zYEW9uW7iz/N3fb3BLqt/elpLTe/9h1OghMqnKM9OTmV81KsZDoxoP1QsLyl2+DbgBnrj
WsP4oNFzSEbnPiviO2Bs++s/RPhhyZcWCh5qSWuvbcezmjlg/06FWrX7RqrgfbCZdQ3/Q6GFmiXV
4aWzRkhcXfAkS6Ko67jgw5jEH3MjCm7g3Qgy1++YcL2+qOU0XmwuIN0FEEfFdI17qePO7HM1ABJc
zj+t8t4BzJjl99psHIamPVw3JtxBm2oVqRlsJ+uCs+IE7cjEVM5peQZu4yIimlpb00uXrPF//ndi
K4EIXoc1IyvjEgi2Z01+anW4d5xifjZ8+2hHMSIW/Y0Oj1npTi5Cubq6V2fpEbYzZIzC2wZN6A1X
vfiU9e4agJOX/hslnjUpIbx65QBmE1RRCpwI5c12F2pzeaPYub23rD6DZLmCHyh33sDObtFTib7t
MiHNIBJEoRfFtAwymSBXqvxkp+2tMylfqwJOjYnc7jCia8IU4xZZiOgDU+3hwU+zVr94IsXy0Cd+
A/B7kh6yskF58Iuufv/7QwRO2nFIZ9C+MZeAcpbXI3AohSnifyfoXI5Vmx0HWXma0y1WI1E2w5g2
ompwiNnUzd6biXyFjMlxgJcrXx0o2v3gl9z0bmh96czM7ZStPq3Ik8K/zKOWUj8jravwlGU29Jy6
nZysipkfxMbLat44jRsm1iUJah1zEti0ufOwze6msUqf1DAYNqwI3+iw+lMiowDDJV8FQG7RVMs1
bSUjyqyvkz9Gt1IkZbD69cPtmPjJsc9C5Q4CYp+GRqTf5N2UbrVORCfR4k3BnVOAqa6jcNAzFdya
PVFYmuFOzL8kiP/l6bixWNEFp8y5wFWp3F7oF6VawZAzgl+nXn+wwekDd971VN5xKaH04MQoFikb
8VCUMJ2bXJ3/gAwnKhx6xi0RwS7GXVbfqYXjav3t9YsmDLznllYfctZbGmdZSyM8sm7zOrnNdfPQ
ZfFNFxn3AyNMbopum82oiiO1n/Pc3Oe29LHz440EX3RuKV6T6sAdSOVAe38VrcBCIHIgo9JH+NTS
AYGzeWOtIhNATKihEW8FSioVxJRlRkMWtFf40fYz/4NtobJ8fUdFPgUt+SXaAt0GsPV+IX0Bffhk
MzA8IpUUBm96TJ3gsTAeWsg5LenlujWR+1+kWXR4aulwrHEMgTwHzZjRYdNMZFLL3rnNUucuTNLH
INE+OGm/lcqLyr7ggP5ncdnlM9fsSI1hmDHdtiluHvsyC3e5XN8jGwzyJOs+wLF6I/WmOzGD6NqW
jsBdu8VWIvyQjMHaDLRQHlynGEavMUynVLjR4EVNf8wMSF7fVZFjASv0r4FVXDDapJXiml2NMgix
0TK86+T0h6Zvge9F1xwgIO1EhIGWca33e5mOFAJDib5eIEuKa8zdi4KkoJak3/XI2P+HNdE+geaO
K3bxZLHz0OpkqLBPPAMfrUn/GOnZ3tLyn9fNCA/kmZnlepwdj2S0p8xs2DrD9N0wUNGIBNUXSIck
yZGDuLluTfihzqytAqoi59Jo6Cxq4eoJ29AtQ5jSzQ2w0HUryA6+X1OHB8xSWCxPEqPx5On1c2Ft
9ESFXuPfhRjrAc6yzuoWFSB8k9Y9jKGCDlK1rzPjpCn+sxUMr426hegWHj54D5m8ZdL7gpQWZZ7O
KUKIIfpSpbjg93eBbNyOHeChOr+7/p2Ep+LM1sq7V6FNjzfDluU7sVuF476t9Yd+tu8SvHA/zVuZ
lnBxBm0TihsG/668cGa35STXYO/C/j4FIFJOu9qSqDv8h0LAMpyzAAqZd1oTj1mJCcgnJKOrne+y
9KKVP/r40/W9E3o7BtVB98HvQt3y/ekrAi3tg2UpbRb8QkrjUEjGj+smBKePpz3E7fDtU/ZdPxDB
TfiyRExfxnjv+B0qOkVt7VaD8dKM9qOVS5+mGDWL61YFedU7q8s3PHMVBf070wrAGtDAegI7ds9Z
3elGB4f2/Fsdpe8SbPVFuAUXEdxmCLrojDIViazjej/z0hj61E6Y9LU/1GXiwhps0jG8vjbB+dN5
3v+ZkAYDtp6OBSqLpkBMux9eGxK4gJGJ8HaKiJHVFhxYaAqcg0IVz1wmct9vY5SNZaUi/nayFp6p
PNg36m95DNxR3WIyEh2ThTnTpv5K3r8mG/STuJbzsItoGBQnLTVv5ZaRnclhRqOUDmocHeOh2Tj9
oq/Fd2dplJ4ui09zqvWUAMropMapNzrqh6Gp34Zpy1+I0hqwoKAzeQii8LJGOmf2UFkIk48nybhL
DOOm1J9GddfUNnyR973zMai/zNCtavpGWBZ4RmhleEbTT+W1u857s9wphzjRBjBsqWsMP1LtQybd
DfltGWz4YMHXs1T4PXEjPDIviKytrNdyOQgGcPYnqfswxTDczd/U2qumz3JR7a5fAMF3wxpNCebc
ccHrAo2WoenWS1p/ypzwUYpNr8mNt6jtD9fNCJwjpwL4KjkUrMTqKlMbK2M2pL7tT2nau1P4ydlC
EQl27Z2BZZ1nTir27Syw5gGkbPFRHmDvSFtO+pMppwc7/1DmWzwEgvPwzt7KKbZ+Gw6GOfYnR7Lc
SeX5RWzkF9wkrceE/fXdE3wksF4Leg6EP3Qoq8UFDuoAdlX0J214UtpsX82fAnWrIiHwT7CN0y+C
OVq7bLepGTM+eq12J9/c9wXTF7rhLjXOyd6iPhAM8kCuTD8YvjqKKxcD9lOSZoqSqe3J1nuga8j+
VV9y/x9f/TSkb0ntfgpveZpYXvhLsneheQNgxQhur+/p5XKJ1fDYLCSZ1CeV1QcsGyek/Bm2J53f
kOp3cXiYWzR0NhLGi09H6ITmiKXSjIZ8aDm3Z+fSpLufqU6LzF9dyDfIGBQu/Hb6Q8nzesNxXNwx
TC0EecArmZCDOv69qSlIQz2oSsmLrC48dEpffEhzaYunTLQg8lBoHoAGUn1fhbE+S5Ju4PV4srvx
BKzlgzVoR6VJ//bIsxibyQLm+hcGhrWZCLXRbIhU3yN185x+eKKe6Tq5seH+Lk7BYgbedmNB5KkX
PZNSLS0p0yTf08YaRzHsjDZ6Api+m+N848CJPg/TRn/Y3cjgLuhs6lT3+8QJTnmey6+pHOhvhu9s
zZgKrQDHWcacKfmtY79OV9mslDo4xdNoH5zeMvdzkPuHv7w8bJuDbgyyMSbt3nU0dJRoSlrLCE6O
+ruZvk/lt1L+Nub//LUV6DDAjIONgSVljcVM0SeIWzsNARgt4we7tgWFYxT7Nt7KzS6ix5Jpnlla
dvXslnbRnIwyWJRTgxYMcJxTr06xa/Qg1YzoJlat16xUf15f3WXLcDFK8QlY3EI5v+7plvasNGpt
Bad2TAD4OOYChTPLQ6NLxmskqYPbTGW8i5ScOUcZYeRioeBOUxhVuzSq079NhZefwywngxAQi11A
P5w4ybNQboJT4YC7zV+Y6nQ1/avm/L6+boEDATZDmxmsHPjl9ZNPaSdVGZEDPCmmD1F6lClHOFaC
XV5G7c11Uxcvl2VJZ6ZWzrdNbdPpyyk4zROUuNOU74o5hVELDFJaz7sZvdZ5RqC2rzfa9cLzZFN4
J6DCBrA+uVlcTuqgS5KXGHANz1H5m4fO8sZ4BnT+CfribzY98I0PKNxYCv3UqdDd4qX7/hCPVZxn
g14Gp0irjtlQgrGv9j7au9c3VeAyF+0BHTQpfIQX0JKy0DK9MsPglILc3s1TozwlE7JKXTVNUCtH
9vG6PdFHXEofPAOBNFI/fb+sYmEyM2d8DeqS0NpCWAFKdCqe+u5RGg9xdcgVhhGratyquYv2EybO
P3R3MAOsQQo5g45qmCrBScv9YzhFiVuZkBXrwX/Y0KWHvQCZ0RBYQ2ZIBKgpJEF4qpA+roIfjfXo
GIg8fby+j4LIwGL+Z2ZVamnJ+aSxlNjHUELJNk2+o2q1EU6FW7YUnZftony/ggektjxovQ1kq7Xb
w2w91rSus24L4idcyZmV1WOiqtKum2hgn7SinrxkrtO73KaFfX2/ttayOneNr8xlP/msJYBSdEJX
ti9IFVve09cNiZdDWxPXSwVs/QTTGQTkebR8/9E5DbJxVMJmwx+J1sIsKF0b0MDwRK/WUiVWPDcg
ZT2bjMdVmjw7hMP0bI2qvHECRIuhZ2qbf9bCi/L9bUVRxg5hUfC9NAhfIZrypkDdcAjCxTCfsUx6
0cdfLybscAZSW/heVk/OvtGnn4M2BR8YANsSpRS5OpJca8HmL+zWqyuTLKhxtQx9r2lSuPvV2jgW
SE9OONedmdr2RrgSLYwwT4ebvjNRePWV6jHtta7Gs9bjTZshDWne9rz+r582kRFwO4wNIaED1ckq
Jk5k2yDnguDUJbm6y/ymOuijObpGl9uH/z9Tq4BkTVJi+EUUnGQcjZUCgP8lF3fXbYjOG1F2EUNB
ogSU1/vzVvaakc2lyXCuI+/iLtoVW6rPokNwbmF1CMygVtRgJJbPyc04KLtoLg+oPOy0ccMPiL4M
9xNeguWteBFYh87oka02eIuU0t6f1ae0fSuiLUiOKDVhbgZEE09fsr3lV5ynuiyhjaKc1CQv0fxA
xc48Bhb6OtMkNSwwnI5p1A9gHgY722geC1fIqwEiaOCSFxE1iZF+HepE8krLBJtZyP59Ghfabdb4
6cZdEn21hdBn4a8idVgz4qPfWOZ9OUueMRr7Qf6im/0+Sr5yXP7+PvEMtqnY8ZBk2HAV8tRZGZkJ
gWphYu5amqedP2vPxfDz+jFfDtk78BKE8edWViFvADwvT7pkgenTPmVOdlMgExg5RboLsgFu/2Fj
VUJ70FbQK4FQ4gIBU8kAvmuzsD3f8G+cDmbwPnHzBa2PZPad2lIbur5AwT0mv4OAB1ZCgLvrYQTD
krQ8DGvbs+Lh++Rke3mqPl83ITh9eDYGT5cZHboKK/dacb9aey4sz/If1fAVjp++2sBDibaNIdol
LFG8vajxN/4wT3EeO54pFbGbp8qTFDLV0enZZ8Pye95TWwyvf+pU65NxbnLZ2LP73KhaBS1H5HhD
NxyltDkGRnEIM/tpoBGkhHT5Y/sYxu2nrm+e5Xk8DGX6Yk7hQ6ymdwbcv0wWbOQAl6gjTivjjQoI
Efj9OECr3zSGswY7DZ5sCF5LKToNWXKI++y+9ef92Je/FJgG6IEMey3UNm6KwL+pBi8v/JtFhFtn
7SOmfMZNHU8DdHTUTb/dtWpaHsM6YKo5Q4i4RFuVacEt6prL1sSyav5nMGNYR1fk/arjNLFt05cc
D+El/WHmjX47Npn8GEFa+tBXRoy6TBI+wKNdvmQwChxa+il3gHp+XT/nl+XV5YegNME5pNiO93v/
Q0bTitqoTnzPjGDNqJNGd4O5RDc2npTbyEr6b1mVJq45+N1z3YT1Q14ze5rDG/bRb9QCsSgIrf1y
rI4Kn3F0w1qqHhmfS75c/6HCT3X2O1cXslNKwOaR73jUo0MYpMrJLYjlb+3ETFfZmuFxaGRj74TF
1rcSuYLzHVpdGqWC3r7qIt9rIbG2w/uUuQgp2V9f3vKfXNxMPjm5CQy8oBfff4bEQl5zCAPHqzX9
xkFXfIy23uLidfxrYg1MGcqgy8kWbG+Yk08Z7V8FpYVh2EwaRHbgSiKvh2mVevby9zMnkw+2ZJpt
6Hh98ALO3K1G/Sbofv39fuGZGbymO3qpJRWrnZ7OCp4sR+hPSxYa7pfrFkQHDgIxbgWPLYRyVrHa
cvLcqFPHZgbUgt+jdGPnm9L9BEt+4JDtrOhw3Z5w23ihgBNBeuBiCjN2dN+PB9nxUls3Doxhl2QI
NbgvK063fO5yWdanDcTcv7ZWlx5tyqCslcHxRt3+ZYTOAxNvj7ozoV1U0twwTkMDx7mvukMh3y7y
gVOveqOl/n3etUxa4H8UFBx5xrw/KX3YQE4/TXxEWGJqV0814wciAaAwyyT7MSvxlgD8n7B9sXAG
z0mQzGUGZ4X6yYOoTWJYlbyms4Y7kBGf5lJVdmBd08c+SYuD3CTTvq5M4w1FSO0uhcmSKTpQrj1z
/l4U9vmiytTfhnPWHXVEhm4arVsUU51h57SGfjMkob8v+kp9wFkWLi208Pb6QRHlDUvbDW7DZXRq
nf3ErTS19Wz5XqLFR828NYxbQ64OaAww9LbhlgSZMXH5f7aWS3J2l5UBkR66X74XFFb5Yiupf9tN
QfjTDot2V/bV1lSDqM6tWtCY2As+YBGaf2/QbkYF/KHue1IUTK9m0SYPkwXF60Aw3Wl1+L2fffNR
mgzLs63c/meSZDlwM1npT7AWbE29inwA6RlYIAglaXeugs5sF3FrVKHkhVLxrfJR+SrzQ1tAlgn7
jltn5e/I3wIPCG1S7DaBOC1hZxUJrF7N27JlywfpIaz3nf65rLKd1JPJf6/kv2ayJPwz0StTBuaN
BVXi+/0uqewEls9h0mZvVn/Efeza6n8JbjY9QBO9Y6Sc7VUEZW6rJNbEvheO2m87sp6pwm0cVJH3
PDex/P3soFbDEPtZgIlJeXaM+2A46p13/d5tmVju5ZmJoNOi2LIC36P7cx80/rc5l58s2d549wpT
Q3uRW2f+ZHGOqwPQ8fGhHCh9r87zp1Av3QqeuX4cX4lUrVvZBLtuzn5187gPumaXlspG5BM5mLMf
YK6c5FgaEkgxfkCW8y4Jqg9jbjwMufaaBuMeEeSt4qko91kGQOEiBCt+wdCROAAWCoSf0GixblIQ
1ZO5pdAlulQgnHhgLIw7vFTff7sZEk+kU2xMRGZKRhtrb1TW1BvZapX7oEvaW16b8b6vgJBdPzXL
11pHHAbCuGGkEmCbV5a11Iqz0CZ7zPv4C+Whkx5r+3IEoZMUB2fK1J1kzW7ebGHvRZ6bsiplDebQ
nIup1qbVZs3qZmqrydTfppKG0yKOMY4tybvab+r/EMvJwxjZoJBiUjB8v8NKi+eOI55xkfYxiH6H
zlMafKzLt+u7KTqaDqooYJ3odCAg8d6K1Stxmg6q7dEUPCg44qF4Hoq3uMpcRdmgoBJeRAZRyBIY
waYMtvp09WhphNolA5SDuyJR9mrU3gPXe2sK6cV2hg+Knr0oSW/ui1b9IudbY2Cio3Nuf5Wl1Y2W
tpwr2+vb0k3tt2w+OrXl9v1TiahyOJyG6ef17f1D9bE+rUxiLyOFvAhJrd/vr88HjNo8tT1JriIU
gGvwPUExRy/ogug/HTXzn5W45z1YRn742FrTfGxqP6ZEknTI04Zf+mlIYKHTqmeTp+uhL+P5OQt9
pibS8HMBS9MRdYSaPHMYN8AzwqMByG8BJQFmWNff+8pBqdsKbM/oqhsqYMfBR+a1OOoM8AGLd6/v
lMhnEcrA3UM7DoHyKt6EhVYpfZrbXuVod37dvDG/8OO6CdENPjex/P0s3jQqGmSVFdme7iMWlf4g
Hdzp/od2/HjdjiiuOeRayKSY5lLBe28n6CAwh1kAO5IV71LTkI51nI+H0pHSu+umhN8IDAMMDXwg
4C3vTcVa30qUD2xPLZvHsstuSLDu+zR8maf0rh+3iP4uB6HIbpgDZHgLjg+oplb2DKmWjaitcfvd
lPyaqKrtCgupKHeUB+motI56P/MmnumkMslQtehq5gmFYLeKmRMMmxK9Xi2VNxyLcMNpe4IjM/hp
xspVplLRmL1J4W9W9Ru4Mm7Mcl9vDRGJvBc4eYZ2qbswTLpuEJVFrjbK7JAnK+OzEYc/NWZDzBSO
0EiCVJgWqJU1B7iHXqpceyjmLZClqLBH6wCeDB7psH6v9aTUPhmrsjApQ5u2a2mPWhrvmvaVKWka
pP1NZTBTm1s72dqIuIJ7887uym3O6hiUUgrPYmFN/zjF9KVU7NsR4UC31eItbiHBt6RyBmiDKV1w
FOuZybk2J6YSqOiXQflqoOw8GXLjNnJ2e/3mCBfFuxVhx4XZYZ2TAZUYi8mipo9Un3kXxlPtzuHs
73Vr+OSMsblxUVVBwgTqRmaOaeGruOBrCiq1szorwymAe/xoGGHwnKqd8mJlmvI7mp12v9DJf24r
KNHnQlVrF6qs6JEiI5+3b5T6ruwi+9GOtGEfR1ZwV4VytyulZnDLWu92QSWPblsn1i5s6uEhNGbl
NOp14PZZ2+wsx3e+VDmpIC+7lO2MlMP1/RR9t0Ukk/4B5MoXKFlHm4PMbBPbi3oUrip+/SGx/t6x
ogPEZDDNdJo96xtYEGj9ioFxz0YfJ3DGm6x6Nhp7IxIJfOqiNgRWYylkX7CZ1rLfIU4S27zgancI
9Vs/0J+ASt6ESSS5iiVtnEShY1lwdou8Am3UdaCd7UhvYHZcCmPStz7SXs2o/DAm2WmaVVQ3shDP
7rtyLR2iWH9JnXwj0AtCL6oE/7O/HN2zuJjkfiJHcON4Y9vd90nwoTWsjQkg0W0DRLjQ7wB1vyBX
GIJ2rhVOuec3uXovOWr9OhYdU+tmYt9p4ahv7KlwSaAwNWCSDMevvUik9r2uhPQhFPnJSEDwBVuC
y4Jckswc3AiYEQGPpGrPaltU5JKp/JT5n1QIOSCYq9AcnYovw/xPt7WFIgdCi455fzq4AiJJySnk
MSPI5XF2w8P8QZWy+yKzR1erUQJoE984SPRbrl9r0UaeW13+fnY2nDoPs0aijD5mykd0qb50JUW4
6zaEWwnxN+zEYE2NNV1e7utxlIEB8fS52yX+gPxQ7Erz16w9dfpL18T7adxIBUXeSoWaATqIRbJ4
Xbqv2mYAUyrbXhDH/zid8lrLzuyG/haXsMiXEKqZukepBXqr5e9n22dkkV4mNOO9ISp/aEZ5l/dJ
uLM085cS0wPzS10+Xt9M4TFZOPmWGbWl6PXeYskzhLPZ0zu2/BEIcjvtHd+ODloYZzsZItlDQBax
n3S/2ogAgjsONQfK6owvLG+d1esOiLgG2UBgeX0/HqEgdUfFOOQjANsNZyL4eID0LTIxit1kYyt/
VdNjHeZYNTzdGLxKSz4OUv2xTbeGBy7pU8BwUz5hMo2OxWW4kZDaKMtg0D1lzuSn0Z+dr3aeNm6r
V/1CTB7urcGsH+ycqKdluQxYWHGOKDRFR7uzcQa1lh8rxxwfnGFzBEa0CaT9IDnAKy3I9vffmZZG
Jc9Wq3vBYL9KlXxrwC4Pj72/BdIXHGFEZhbgGkNRy0T7e0NZKselb+a6pyGhixHXAI1VE+WV6Gip
W+pTokMEfwTNe2osNDFWh2hO0Q/Mpkz3VMlT63yvMRVo62+z+vrX14SHAsVE2LYW6MPqYtp23ugo
zBue6ryGVuaq8uMsvyX6QyF96KSv142JvhUPEzTCoJm8BGaWYVKYlZManhEM/U5akMFG1EHbVFn/
AQHI2+x/pla5uu3LpsoQtuHF46teviCvu+GshcdhIYxeCn+XHo2aXG8PtaN7Q2oDXrOnaJ+W8nQX
WwpyP71hPSxAkg2nJjTqLMkYM5X4ltUZNLO0syET48bL6t5Pg0OiHyLdfmjzlzDeCA0CBwpZAjEd
DLemAyJ/f94NXtJ50tiGl6v5bz0sd7mV3/W18km32+/TkH/0K3VLmVh0QEj9mDGDZBLrq9OI+MQ0
OBmnkUHeXZV5inqrWfn++ikUhHJqaRTACQGkt2twaO5neTBUhs6Q4VPZR665pRMmiOMYYJyRSjsD
8xcEdkpUWzP1U6+Da2LKJFeKrH3f/O6tpz6nzxQcnfHL9TWpS+l8VV/jvcFjccHTLZNe779WGXVN
l0Gk6iGN3D7PYx/eR2FiHnUFikWjpKBpmoAo5niWd3NvNh9qu2ue6mJSd2ES/yqtcvQSpoHN8Kag
J02i6FvHcmiAm2dwGLrgqZnxvv6jhR9i4VhZCmvKRalL7+OcpiY+LqhiN84opekoeWwYEV2ZpQe8
1NPIndZDQqqMLrxVdbo3y58nlZtqOW5f/aPW9N2VfuN+ilZERx96L2BXzHGtzm+ThlkgqZHhSWX0
VqNKnspboBFRYDg3sQr6YTjKrdT4upfU6uw6vXQTmjgAEoFD0GcbV0VUagGjwNg78+IaAJJVGNI0
KfUDHvFe0ATmrpjSvSa1H8I4Pwyd9k1Ktccoqw5qHn3q5nyjXyVcKa6ARI2Qy01dHek5k5ShlrFd
tPW+rsfmIDHu5RW6MtwY6VRtODyR8+GVKy8VFwQv7NXHKw29bdNytihRK8jOa8dhUsFmjBtnRAQV
IGQw7UkFBNpJdWVHmZGU0WP2NM2M1ECxMM68ap7MZ5Sl9XgpgGvHSpI7RH9k/Uvjy/HeMTPfHaxQ
2lVylh4RMA5vrMQadgm4z70OydoXs67j09SN1L4KP7kvJiR2ggpsrQa789ciDf2767dX9HlAtpES
kWPB3Lxq5sUg+kIlbWzPqaRT6JuvvlHeBsBOY3Wre7BlanUKLc2XwiQrgWVmBaNnxn62S9TKeSBN
//yHRZGa4ChIUi6qN1PeVyAZqax0sXFfMfAnW4euNR7HQNpI3kXhlUfev5aWNZ+9iCAv1uQRrSSv
ab/nueL2zg9bH/fMYLha8zNOD9cXJvJM5+ZWh872wyLKdfovqalC0rU4+NvrFoTX538LWrPdgoHs
rTDEQum8jcY3OdJdK93qjohgHJBF/rtt69pvVtV23UxAgrVmJFKVb7o+f4nt+qGHyVS221fdrn6V
vnREW+iAeNNjoW6xCIgXio8nzAIyWlffUigUW1sdLSqzzlNcWcfACb6Ww18rU/PqYgbjXzPLFz07
IEESajowJgqz0BQkjvpDV5wbmvsb51C4GgRx/lT5tItRXcUZS9WWOsuLgs9F9K0MfqfRRltCeH0p
2v6RTaVrsjp7cWjlZtjTQAulR6NgosQACxJ/VNOP10+gqIDIKMH/DK0iRlJ2LaOH1LL9qd5Xzbiz
bX/X9M8VEo7q9BlO07az3AaGrmlL2Fl4v0gxjKXPxalYuSgtZVQ7CCy20be+lnH/GYmfjSssXh4t
gcWKQcFee38ijCYsFS1VTS+QvwZBOLpSWbU7tA9S14wagLxwaFnTc1ZIdz1CWiNozOsbLEpseXsw
cA2DHHiM1SL9Us4txOAsb1BlZBDlvvynlfT8c9Faw4vkyN33fA6GQzw1rRvF/ryREAgLEVyIBciI
HNVFNTOlqq/GWWl5ymjeh0VypG2/b/1up6j1R8eyjlM4/SiD+Kc2Nnfgj09x2t/bWc8gdX+fdfbv
69uxnNt1zg2SxvlTXF0gVe+/xzAEc9cXvunNUhe4cdj2D0ERZZ4cN9NLEzr6MVDL/9C7/yPjyZQR
rucCOcZ8dJ6CczM9FdIj2MtKgC1658Z5/zL3s3yY1OImULrbcPwP6B1ENoDRAA6EAHw9Vhk4diTX
M3WtNv/W6j9otJo0xE3ndjI2fJJonABT0DvzelrGwVevGdlP5zntFNOz0jIr3UyK7L0y1WARo6b8
PofVJ0JA4qqV3ByGUE7vYRZMHwajKU/d0Pd3bRxOt1WklbtJmsxDlZqn659e5DXPfuA6+THDWDLV
jq8wafF9W5Cq5Y1bmn8/MMkHVpbeucljdf2oSxtd9kMN3wyxzLdG9+99s/jiQ71yfTGic4xPoXvu
QHR5IXGQ0kUyJZOA5kBrkDUlIPjpqTb9H0o+fNHqcgszJfKV5/bU9/fGah2jlUaFxH6W96iqP/nV
VvVX+H1AehJzAOPSD3tvop+0aDKQcPfKxHbN4rupVDtVP17fN1Fcg3mC4wkfI3qJK3eoJ7CCBlHD
g6G8KxCXGfP6tooleFe34A3C5TDLwXoYar0Yqs/mdpgyY6DzrI0/yoly4Gy9UhLeWNCGmTXNOFxv
8VjVmFH0yav06JZH7kEzt+K08PszEPKnZbQICbz/OFGejHXEhLan+OOvIC0e1FTfaOUJj/TC17GQ
gV3O+AU8FAJeROTxTrZLZs2FHbcMgWfYwb3OmMn1gyDYN6KiRsEKoT8aU8uvOUvVYIlRlHLJ5bP0
Nc0HV+151m3h7raMrJIbOUi6Po0psathdtTn49TT93U2knjBpwHsyqOUGiMZ+9rxZmZuq00JtsOR
+ze42mDSD7eY/DZsrH2nHzCsWM/AKMbcfw3a6cH+P9LOc0dubNnST0SA3vwl05ZTZqlKUukPIdf0
3vPp56Nm5nYlk0ii+qJxgAMIqEhuEzvMirWi8fX2hiwEKkxKG0TQhEuAI2cepkBmOJeSVD+1ebZD
de6+rbrnPk02rQLG2xx/AEV+Y95n5d1aOHV4ggmTouO3r7ANgcSsdoXm7inpxCOZn2ozifUoDc1O
8euDMuYrwOGld3JyPXDCTRKJtJwuD17hR2IjmJl+chP5WZW/5v4v70GPx01h6P6zK3r+XR37oNWs
hrnkRDolSbRzkdnc+mos/mgiMTmCQlvb4aWjSrOU28AlR8x2dsHlsilymWbNSdbvBfetRzlb8dcg
9IuLjVKjhlLIhACfxQh+qMCIUzPbL4GOmdBU+1GMX8fU+MIu3Gm1snI1ls4UqFeq7lM1kRGhy7Ue
Ck0ICbC0UxUntV3p5iYYqzdgg9v0rx6k8EcyIw08/VoUsPDMEPP+a3i2mlZnkevKA4V4eHi6qHFa
DV40+Vdnupvb12bpZjKozM3nKDFkNftEvZLrdmg65aQapelUdDH3GhRLKwJES99DZmvQd6ZPerWQ
ktl0Utxm8iknYekV42gmMgSUQrXBu60dxckrzmJ0SjngTSc5qenFudy1kG5vD9ZWPlWD4gFJgCpc
Mb4WTfYGm6dixzpCWSVZw+2FXDorE6035WYQvtfMO5Hq9WrUK7TV8/tC7LZmDlZBCX/Actg5KDx/
UyxBsZsYftvblpe2kF7eBOcyqJbPPQLQrQiQu6ecxKZ58RPrPhqTFa+zdLvJspHqnUg2USu/XNI0
QCbAN33llFYH6IxsV9g0/tvtz1jatokplxrppBcwf4cYU6BCa2UqNRZSKlvqkl8JWsS2nOrpPzJU
VYeYocaNm0GIctvy4tfhtjgv4LOv3vI0qzQlFwXlJFV9+z03y/6LiXbpJpe7Na7DRVN/O0W0CpgF
n3mweNQH2RAK9eRG2WNgJodI8u/cLFwpvyybYZ9A6aDLM78CUmhUWa+XdEDKx2K4a9wfpvT6HxYN
JkOibeAWYAUuj4QppEGVhZZyarPyi6Z2BytwfxeN+b8z87db8S7OGqnMul2pK6cE6dVNJqMsNKAl
TWror8kOL70utMr+/xf9rUO+M1VJUROIgwfmIdAL2SadEA6JkanboWoiR0xoRnRKv5bcL20VKC2I
RKhiEX9M//7Oat4MgdonIl3/Mf7WucWTEidbDXapj2/XezOz7EiXvMTXMkU9DUJSvESBGmy0JBHe
ulFq1kxNSdDcAYP0JH/FVSAEOkuSeklMFMX3tBNVDdVuA7XdVWFQOYWhxY0deGH2kIzDsMvSItuY
las7eS70TgVLIVHNAEwgqqNDDUHitvckrbE7UYz3VdNnjpyJ1Z0J65cd6nVnj0YT3OlZcQ4BB38S
wzKCv0ZzDx4QoZ3ITONmyBo7iXLeAV3CbZX6Lz0wO482Qi0+8/qhDdR1jdP5aLcLiSzbQSZ+1wRR
+EbAJ28Ff6geqqGnUUmxG4S1CnqUgphkR5qofNZcT7LDwA82atrWx1LLgp3YumvZ+tLzyV2mLkIH
W7tqX2dF0FdqDfDAEq2NojCfgjSMMAAoj9YUa5cuAYk6naq/moRzLxyH1hjGBp4ja+sHQEinPHM9
CKi0T2lrotKirY2oLb1eJLjUNwGYo8Q9O/+NWntVI6jKiVzrh2EMO7KPj1duJmKo/zExO/tW4Llt
Gyu8XpK0GSTt2eqlQ4lk5u0rtvSATZPqZOvQkwLOurzJYxb1QtoYygkqiC+1lN+N5bjXExW4gY8E
IZNhdhytAQ8Wlg9GW3qKWCbymBckoapE/lfPldOgm05nBnbpBivxxcLpI7iYys+QAyE5OLvOWe82
Qtabykk3rV+eXIufGyXJt0kuqFu1k/SVWHHxi6j20qAghrti2erqqu2bFnSXoYRbV9Y2RbsSzSx+
0DsL0y9453I7tOqsLsZC47vPqWYdGsG/Lxskgpr0w0ohvIzETKAggVxxKmYt00gfCOFlYoshdH94
Os3fvsu/mj0X+Pbpm+7JzOnSxObsQfqLrswc9ADpUlfGrqucujr/I7iSb5uj4tuJXP4nS+w1l5U7
ywTk5fLBidqoiMGqJ7Wqv6hhtDWTlMa5uZJ8/ZVGmH/RRGlDdwVq4SswuiqPZR3onXyqeyTcBjEZ
7pm90ramWTWnoNa0TZo1om1Vo/KsBFXzoon9YCu81kgwlSHkzrpRkAjXgvmAhkpwCIOJfCRw252s
1f232Ox1pw8r80HJS5oHpgCDtyJHjuS5+WfWM7pPRjyGGlSaMyiFf6hblwkC1DCTneyq6b0bUUK1
jZzJE8NX9QMaHeUnBoXie8tz/c0QHca6OZbgJk1vY8YbAL57r483PWRegtN77ibVzfvQK9RHXg0y
2SQvNyJTGc8+dG1OJojlvWS22hmkv/cPD6W51ayw2pVhN+7KwQx2aZtVwB/Fzsk7nsdGLwIHpJDx
z5AZAbJ3oWzLeSNsVLXqt4prxjtqSMGzEQneIZbqeFu34pqM0tL1osI3TYFDXwbC9/J8JJ6qBDkZ
5wkCWbuUnk3zMUm/R9HL7QO/ZmYWgLpDMfbKgJlWKm1NflaMpx4XK3n+ys1aeBIt4JgTiQCYONKf
y+9hHjM1/CCXTyH0aEOR7LNGOuQmcyfZWNi5q+1vf9iSA0QnEHZw9PPQrZ+9iKj4BoWWKjIj0/Wm
14KnKgxXaqVLbbVJrxNSdyRdeelnNhgUq+qmqKTTEOjai9tb3tbIMvE17stuk+V69AWBP30j5mr+
0gqDd0xzeXBCuXE3SUIIVPpB+ZoWovXIdE/wensBlhacsVyL8jpBFi/P5YKXY6t4XThKJ1+J9oGV
mBtRbh5lt+ztME/u63K1ZLC05BCpwdwEoG6acr60aCbg+oSS/FZPaRYbP/1Idj7+TYzQocCIdjwQ
y9kjmhhWrQZoA5+E/hRm3yXPdHJapqN613RrZKhLEC4UZ/41NotEyi7tB9q2MoIAqG4JA+TyQiG7
fJkmg4sfxJ1Wp+khC4ecqhZoLklBx+32By8tKX2saXpOAno5f49aXc0TT84UwC7FP43SfmqyNZ6G
pXMCCAkuZ+YfYfSf7dpYJFKPRLlMnuEeBnOTi8YhS1+H8iyIa9CM5TWlH0c2TXUTBo/LI5K1A4Q6
caKccrneEiS/MLqzY/ByT8/wIDXtpxB+XlVPPIdO9YqrW5o9xSxNeLgmSem12Yb2dRXpQUYEqxRR
ieiIel/75l7mkQ+hWx6rSLOlKAd5agpvcq/ptm95exKt3k6maYTbO7u8FODZ6Hwwrnwlqyj7TeOP
PK0nPbor6Xa7Gm7Q+wkKdePCsyZL0cbPHwPx5227Sw5fpYTMDC4D9FAvXO6AlEWWKoBlOulho9td
kKj7epDgyxEFhmzNeo1KYjo+8/iDnAEiR5WCFNfp0l6RGGOZjrJM0Uvb+KhsJJ7otNH29lctWQG1
DksXHd/rCbjByxO5dxPtVPs/0VNyoLvaSOPKkzI9UfNPQcd0uiQywO750hl56fnAHLWTH776+dav
tnCJRmHnBD2svHm9MUEz3P6upd2ieygy0YALv3o1ecGCvrdavksk+w4Kaua+chi78E1Q45XnbMnX
vLM1b2KCSQgHMnXtFIkSbErBFqj67a/5e8PmKwgDxlRnhcuDLO/yMFS9UcSJOVIc6lL9U50and2D
y9VsWRibHGGe5pfX5ulhdMXRTgbdc4IuvIu0x05R4Q7o0GBw9CLRnlCuZbJRbl3VIQ8pCzsbpPCk
tYnyqaIOuWU2kHpIMFTbqFXK2nYlIm2eXP3XIBr+cfRbTuIwRMFu6HX9Wy4yCe0l1uBo6pBtW6WQ
n/M2bG1PzsvONjL3ycI75E3ueN5eqPexITZ/fPj9z/IY/Ja10vvip1K61doelvoc2VIzHuJ7gobI
7sas28n92NoWb9dBdMN45U4vnX4G14HmE4xQOJ/dsSRsrK6Qe8pSo6fZsdzHoIiGjaj4Kzdg6Tjy
COmUsCeZ+flbIeQEaxoV+pPF4NmzEqOu0HZu+GP0PO+lKMf/MHFAV4Wngv8YSZsnzYwua4OkIiEC
xQV607VZbruuzFZypKWvgvNxancwo3RVciCGgpYeiMdJ8BjYFVT/kSmAveg1D1TrN7evwKItKpSE
9jxF+N/LG6D0A2wz1DBPQmuWDsWI5C6Q3HI/xi2VOBlCzfNtg0tnA+gXFNgSn3BVCAhbqetTtdeA
9pmbshKAJejHEMLg22amm3t5syWK/kC6iIInwvvZd0lCX3dxzEhCrHjG0Wpo0vi0b4cR/HVcm/19
0HfNpsw7bXvb8AK4D8u0Hais8AOuXKSmxwUo+FCj4NzuM1F1ukKw3dLgNavqhwR5G26GaMMpYTlS
m/4Uxo+T5mGZE0LZwJiKfvMnVVSEJux09SSW+VHhdbWRoNuVafLZLT6s+87c+sSKLNPiAaMz50dl
JNlXE5/+Tq90ziR9HnrSzhrXNJ+vn7oLM9as4BIkIhNMY66CPI1rY19obgIbrJR+6f1UPnmBHFEL
juvgOGb58I+R9v7ryrZen1t+AZE0kQrzaNeRbxIW/3fkzZVfmvoLo03AAhkBsnUvcZJhcFD/tQMK
ByGPbyvtGt23n8I1XuOFYw1amckGzQS1qc1HG7JCgy7KgLMp4OWJlZ/jQfgOhyOKUzCUtGs58sI3
M4sJjIRDBGHT3N0JZarFclRYzPW4m9zdp2a+61xh5apOx3F2VXksEKebcmMGQGdX1axTplLNJjmb
QXtkYtlRpVMQn4muHHHcrWzj9MduGZvF3FLXqYJU18m5yX6x0nYF5EApHoPBu9Np3Hkx1bV2yKcK
kl211tqw4ZJ3APvFYkKmQ313rtLTq2GS5TWSQGKx09xX2XzQCrDUh4lypvaPubrVgkd1jXR+cYmn
4rVM4Y13edrod7VRBJaURkbP5RwKj60+Om76Arn9QYRWpvdWsDMLh4brAYIKWnb1GnlUlpSbg95k
AwE2SzWiHTVv2NvtfVwyQjl0itqghaOFfflBeaCVQ8jUzRko1SbsXk3m4AjbbhtZWrX3Rqa3892q
FWaCpP2gxrBoNU4W/a56iwDsVxDudXPlexbPxXtbM58tDhZSawG2zLGg0SVuBWqUzJ7bA/zWfjPs
arP5IXvFxrOGkxDToPrffessEjbA3VpqqMfnoQqcCJmIsn7Iy71XHNRw5Q5ehxzQsquqaaDpwjWY
PxlxAOpA7pQYNhdKqMpTaTidtNP0FTPX6cOFmfmTkcRSJvHsc0R82bbCwq7llQRl8RAi9QZVP035
q1QykAU/8QuZNeu/1wqcReZPWVzpmyzYYKSSScSpTziZuTyDSlVkTAPG8blNc8eAfSsdXyz/w8CC
SUbzXyOz2wReVRSBYsTnLHuKgt+9fJetdWeWDjg2KHVAR4dM1xx0Xsbw90ZFznaQ/mjNt8y9q737
lMyk0X/qxlstHgRxI/rb2+d64cHkuSQQo39CeDtnFajNPKjcARprcg95OBrqsep+lFa+CcD3VuNK
4rMQpmBtCqQnJRn0pS53i0pqlcQGCwmr+0FKv6vhF4vR4bz9raVf4/Audf/L8XhncLZz/WC2NMnD
+AwF9TbPf1TVMUXZ8PYaLp1BqpsandwpENBnfjCy8qkd2UZnrf/a+m9C9sesV5p3ayZm7kevmNiE
8S86j9XWsyT4uo918B/CmYlHhMRqIq6i9Xm5O4o+SAlZSXFOzWonDeImN+8LuV5ZrQX3hmuDEgte
p2m0ZnYGWsHNARFXJVKu7UZRDxH9mDL4jRDK7V1ZtGPBvUwNkTHleZTvC13RZyllUdUq7XqwbDNo
Nqk32JXw7balhc1hWAgHB9KPeco5CFfR6iR0G7E8F2m0ycMfAaXIOpVX1m2hAInM1zszs4Ur+lQ2
/brjg6R844chRbMMNGHreMo2GpoDJKl2Vyj28HElj0vDs0s0lAI6GzCpn+Mxcjr9KVFlO5WP/2ER
VbR4oBucorDJdbwLJoxC8/RsZLvKtr9rg24/9q9uueLIF948tBaZ4qVCNym8zKIIJJMVqzc4e100
HC0t3tDgXAnv1kzMbireVGkCCxMo7v4CHflbpnL14aWi8jFVTmWgMVfjcWMgN4mZ+8V5CONDWSVP
8lDsVHMtKP6bLM1ygQs7s32PY5laHS84KtLRcEer8HfZGgYMLYnyEBmBdByhIXeUOjC2g9a5duQa
5mOtGn+UVtTOhSdqB9ix29fRizI7FFKIXQo13Ha68UfIw4aB7UHblGLe3qtjEh9L1fsTNuQWoyq8
6EWhOpWCMkbVm1+CtsUbGernUQyVvVAY1gFuTfdlzET50fT8+IsqpYGjVxaE+9pARX6QUSVvitQx
Cte1pVIMnFBqLCe1xuzg62m5K3z0ZyvPVA9DUoz0lLXeobbpHWSAJZsm1TJGlQP/JQuj6jgmSLf5
naR+sVSkrkGTGS9xY1R7BHaar22RNo6r683W80uLf7XETz4zi/emlDOXaUreV0v0dPrRcLvaKn0h
GnzT//VCNd5mwdbP7qCdiO5A+WugdC2EQjI1vYviAhwXs/p2b4SirfWysG9ErdoqpdA4QyoDB48L
YIGNuiYmthDbX+z95PPeXUfdS8PRStn7IvyTelvUa2yR0aK8O/rW2ruzEIOQC/3ll+FmXlWEPKOS
xCJ087NcyY4+nAvhqzKGNtilY2g9SGsw0YUbSmGNxhlMSgtI6dxS0R9Q1ewclsYmlIKnsF7DHS6b
oEQJ9MUAoTxbvWSMISExovzcFWO7C9RQ2NVpaG5u+4GFFw5aaqhr4M6kujQvDPiBJDRiwyigV9Xa
JjAy9CxrVCAyV3gghVixtnQiIPsAlwJKDibw2Tep3NgAgRWsobU0yocIqslaPLtJ6CAPuOLilo2B
u6aIw8DZHKCvBqlSxWWcn9PiGMevGlGIZ9HULUq7Mldn7afAZu7oqAX+j7VpO98ddsHsPRRXsNYB
JPHd0faETW2+mcXZ0z8XyZsHIWmb/Li9e0unngYbiBFw81DFzco6kt8B2ems7KymkDC0x7JJbFcV
nLo/BP0+0Uvntr2FKIXaHBrw0/s3UX9ffuTgysYoDW56rkZvKwwPPTT88lpzesXIHPhVe2XdCD1G
/Eq8V73w2AnSY+GOH0fnAZL492Pm7AhSUfcZFN7Z2cje2uhTNfZ2QXa0xhqoTjHV/GSQsRDbUyef
iANni+Z7nsDzkp0TdTQOroqyYkHN30kLiP01pRf2oxYIGxmmVbpbRWDDl5DYfaBLd7Ve1uewToKD
UjfBQwJ7m9P44njfw5q6HeHfeK4TJXT6XFGdYBCptiNHuZG9OnYyVDxe+1qz9mnQjbZcFDwBRf4j
r4M/bZOG+663mq0gmsnGK0zPKS2t2IgalEf5QGmX4qcJjaicOhK5mC3J3Vl168FO09K0q6T1V+bV
F0iZJpAfZI4A76lazP1dHnmJJ8VGegaBB+YrCfx9PgRQRQc6eN3eHbonKcrMbdGIb2EbJbBw62fR
D+PNJGBrS2kqHMHl+JskNT+LqhptlMYLNwLzoPet17wacbZW0Fkg2Lj8zbOsTZKTSpMSLT2D9tmn
jfDVqv17t5C+WkKwK5XWScvBttT+AE7mIXSBmY1rMe/SM/F+2eany3KjCkWM9CyOb4JwpyDQ/fE7
T1ICNyP51jU4V7fMpM4Jjc5ZkW608TFPnhvt4/Np/Ol3RmYLmTWDaYISSc9J9z1sjhBxbZviQfWz
HeiilQ9awIRcGpstmWklomxBs3hWh++VcA8VjxMJX9J+ipNeM+uTqGW7Sv2nhb2X4aPQ291e0MUd
A5PNmwsDI5NPl/5gHDNTbUwd/2a8Ru2bZawkKEvvHp0LOqhMHNMfnj0Klh978Jfw93PzUzveuxDP
hdkXdCD6NllZyqX3B+Q8/Skid5inZiupNrKSqhHvjzGVbTNv04svXndXDb+y+pBo31cWbqGxwIQT
HI9QlDIrOPekxRhEoGfZuNitW1vvcrl1QvTBDvw2tBl6AAS+xsTJmKb+rlfMakOo2CGs3utMMAjx
wRJMyYaOINiZXeLf6QgO7iLNjB1w6bEj+Lnq241Y5C9VrnWfJZ1XLgwt46mCmf9ZrIoXxksimHLq
n9oQNy9JHBgvqY5kCWl1f+ylwHACrUoLKH3NbNN4VverDMLaScXC3Q+6i4h33WZ2mY/pSyJ31ceh
I8QAzCOjy0FYSpXs8mjRg9ZrWWiKM6YcpneH9LWyXl01W9n36yPM2QXaw7AZewEF4aWdLOD9yvQ4
OKvxP16S2Jb34Uz+0sDsDPfGoJeWlwbnIfiq5/+0ZemIa8DChYHgyQg0DkwDA4+aIxuGcPBzoRB8
AoCWzISGVHQo9McwPTbua0JaWqOban1v/D+N/luw/qTBwW92UVmtOIQparoMECYsOGItXFaTCHJ2
izozTsca1p9z56e7ohbtCMUDU/vRqNvGOOviKc6eb9+kyZ1eWaTrSMcRFliqtpf712SAsKtOwaJ4
Z470Xey2gwjq24et0G1URf5jaogBxUsrouqKEXkHMWKnAOm+t8LPRndImmIl0L/2Quh3vrMzC70l
RTDbdFIri4XvlGccwTrLVrbRrYCA57ucrUQq1/710twsiZFNr5ctD3Oi8i0JT66/H5I3SGBDZVi5
ZteR8DRXTL6ug0e5xjNLdRkIadqDNfb0XRNpz7DcHoRsjYjx+oMwQ2eYSWbQ2rjxy33KQ00cx6iW
kIhID25S74Uy/y1B9dzBs1dUzcpxX/wqaB/prwMavkpsx7wfkgGdolMitHda4NpmKtqi+Ov24bs+
FOTfMMEwN42DurrcmlJAquFzeUq/vw+L7rkyypiXYfzVudp9Oo6fTX/t5b2+VtiEXnraqwmAPjvw
vt9aDBjE4klMct8eowRZZOO3UnSHUonW0pdrH4yxiXmRKgQ0GvPbhSrR4A1lI57S/oubvCWgwG6v
4NI+vTcwu1ZZIJn5GGDAHPbdpMUtQAW+Jkq3bITo0lDh6qJbf3n2ZDNMRr22xNOgpptirJ1ReFar
zX/4EvoFKDRQub3ClWiGXCiQ84onPwh0G3o/fQ9qgKFYGC5WDvfirkzRF5hR1FbmIxz0LGRvLEyO
nZh/9sPssybFa6/8XxWvS/fN1gPGoyoEquOq/aGIXRfB7sn36KEHeQpOzhcfiqJ6FeCvMKRRdbyy
+sOQRW77fnBo9exAx8Su6MfpRb69vbpLnzxhmUEK4OrZxMstFIfBaBtXk06h4icHs9eSTZEbazxI
C7nWxN2OK6TUQUdmXnvwBS30fCUQTwHK3NLnVI/2PrBc+UkOsocJAKHV7qaNeycbP7XdSht6yUUC
SUJGF5YU+F5mLpLic5bH0jieoh6BFZtudeloQtR86XHPu1YW06OmDO3KS7PkT2CUlaY5LhEOuVm5
JaXaXDUSN7BLYV5gDGB81Cpi3qzWmjtC/GaFQmvJHjwMIlkD2Ehi3sudDAZoFEuvEk+VpO+T2jxU
6THWd6F7+PiJeW9ndukHJtK0bCim73K/jVF5gFr5y20TSxsGiJSrrU7sBPPYrohcfbSkYQQCme01
P3zURBfK5LZ/jGXtnqnoaOWtXly7dwanf39X/4t9KfRNEYNp9U1r7+Bu3+TDS6t+vFGMo6LUR4t1
AsfOx4yDPAg8bZzORJc7DC3mTGeH0c/bq7fgld8bmbMOgfIrjdDHSNZJPfPb6jZPjIZZsTUY5bKh
SbHQAMgECO5y1UK9d6NkesSs+lAJv936vuxebn/LwsYQPkGhQhgFVfH8UGcSKjKCII8MDz2W1Tdo
WiJfA034fNvMwpcA0JxKfMD5Jm94+SUVAhNDpavjSUFwL0i6x7p3t0W5JsC+ZAYtL56xv9Lec/Ys
XbAizzdDcoLc3wlle0pgkAU6v3JDF83gdHTorVi3+eTe0BkUtJuORWvl/SC0uyivv8GRvgKtWHLq
usrwLcgH2EuoiFyuGsw5UamnHrfGslzblYXBUeLgSIa9iyqltuEmPKSedNTzEcn77FcpW5XdhN7n
25u34C34GewejSNmL+eOttf9gXJKOJ5ieMK62H8StORLE+pfFdcnBxu+3Ta3ANRhqB6WcJ5x2Cuu
uK9awMku4O/xpHWhvBtzKfzdlFZ7COj6bfyib7eDNcYOKqHxt7JhnDBz1Y6mjMGQ1O2fsnQ7iPzp
l+NQIGOdbYAHQ7AoTL9kokgtIagZXIupiMgxwtNtSwvYAz4arfi/uOlpZOdyrweNNnAVa+NJ1rPm
0feir5HQIw0yRo2/j3VwUeij6ndiqVZOzcTuphGMNQGmhViF1gXBGdhJ6H/ns3WoiedG0kjjqa/8
rWLm51pZk1xaXNF3Jqaf8O4hSLswTSsFIWeCS1vvEXQXNqUXwSG9VshcSHEm7DuDQsBgJgKgS0tW
SNTVysFwkuKcEtj3IBa3hfQ58TwmpJ+l9nx7AxfMsYFsHMPJIs/D9O/vP0ypmM9Oa2KuotqXcskA
b7uxzBdZa2EbKZxW9ja3LS7sFqE0SHBp4qAgqLq0GLU54gsanJHp+DuibBAoa3XnRQsTuyLRK5ni
HEgkpVAemmlmnMb4rRL+WPnHI6pJm+N//v7sMORFI+m+lUKybLZOJ24rOFqQcM2HDyNGSKgndUfg
UNKEgLlcqcJt5FQ1ofAUa/Orn8gHw21+3N6MhSfhwsTstIWDLCIjKMBTZxlvRRvtvLQd6Mv0hw/b
wRlBmcH/aDHOa8o6o9Fp1Wocs5zqblg4fvmgtC8fNQIxL2hSnV407nfu9kYdTSJI5aVTBdyTEtU2
k6O95+sr23L9rmAGWiTkP4GqgVe83BaTYnBWSowTDz3KTsJON86J9FBHe1l8vf1B117n0tLsoPm1
LkZZiSWh/2wVd4nMXGtwzuKP19ou7cyceK6HQpLFlnyS9M5RlU9NEdt5zWRKiugEyhrbj38W4c7k
3kDgXcE6TAtATwyR9QnJd/Q7fLSkHltDsuVxJXy7dgR0S/41NMctZkMem+JkyDXlbd98LynD3v6U
pbNAOWUav504KOehTgdgiGkqZlpylJxGNQptOex+5nW0C9ropzx2327bW/iiCffwF6aiMFIze9mF
Au6eRur7k9EZv2M9OTbGGhnCtUuYiBCI3En/ednnJlx1qKRGyShBeT9NP6Xaummj/e3PWAgbIDEh
3YcJZgp7564tjhU3bloSqzx/HLRhF9FFEVMdLeaj1zx62V3cJsc8+7DjnqhT4NJjMgduTnN2zumG
mn4vkzVUkeX4Y/urK9StmKrfGSdcCYyWVhGGPkaOKINdM0qggJNICJgQa1uHtP3TSU+C/+X2Ii6c
BXboXxOT93j3dIfQeFGsKAiza2ETdcNjVUUrHZtFE5SiqH/ST7giPC+ERCoiISCkDVv0Y7P6SRa7
FRvTe39Z92JTYOlBG4F0gUN3+RmA7ZSxr/gMobOg840/JYXp6En7PWZ2CoKZ1g6qYsUxTH9zZpOK
+MQHSKNERmz10mZOq1guNaE+oc6NciZCHaGU2Wk9PBWh/GR6hW5HkmpDtrHSxl1YUAZvQFGTUTLh
e9Xs7P0y85u0wfWBMfRdB76C26diIQ2B5lOhpcqkCKDgeTSciQJFLcFvTgqYvCbbiZX+KAqHsmZO
azxItb+BQH/vmePO6td6uUvLiiPUKRiS+83xzoMCxtMy4uY06uBXJmxnXHw8t2Hb+EDI8mBcuKIc
RykZDeqIHLlIzF3NqZQa/ah45maMVw7Jgm+nwUUWBbkuDf15/ugBU+2SJG1PXfU8iTpE+Q9PIPp3
vV2Qv93etQV3AY0FlUjq2RNcfObXVTXR1bRm02TfOOh9nTlJmP2Gt2PF8S7ZYYgOQA4XbpKzvDz4
XRQkbVpVzakZ4lPvBWe3KJ8Nc63HtXS/YNGXNQgPJVLv+edkQSx1gducxPSUhf+o7VdPOUrNQ645
ZvjdSHe3V2+6rvPrzB5RQSHiB/E4j8gEpUyBIjdoCod26kNs+ysZKSmsxWMLIJOJ1PpfQ9P1fudy
rW6iI6wmQ8mTghqtmvYP4+geFD1/LZTGFr36kxpluwTsjqPGv0OwvWyCc/tzFwos/AzYeSaVuwkX
MJ3cdz+jEnNzrEW8SCozA1nXj12Qkt+LTqnptHPqTZ0kX0UxeqjaFK03sToEpvJy+0csrjmXkEwO
lOlV5JN3klVmTciJbVQ7iQ9mezYMhpPWsKx/j/7V5kITxO2Azv4qHmkhiesFl6uhdQZDl+l9NvQv
OeqZVQSjgzjomyRUN0H61ay9nz1kZ5mWGMSSqVOK5i8mCjZy1j81pvdkSNE+V+JPRiJtK3ENPrF0
tSau3ql1x6jz/B1rUo9iTMCCxPohKx4iEBRmtFYoXng/oBugvKRx1HmUpx/xbudHiDldLY2GUxYF
TkHATgvh9r4uXN1JVp0HhIGViVz80gLz4l4uFl3PrKTiGEBqh+JcD78U7cUXf7rDvVl8vm1w8ZPe
GZy9xV6eWchIENIWwoNQyba5Jky04MeJkhh2BYtG4Den5vXk2syMQmxPShl+E0ZrV481ZHBg/qOs
YmhZ81eS3YWr8d7g3+D33SapahDVQSm1aLcwYN7vgH9CYfJZ/Pjs1xT+/c+H/Y0E3tnps4iJlRg7
kWk9ioN5V/owXlvl7vYGrX2OfHkiSqmT07QbW/SFI7uRn/TyJW3femN728zC/aGLq4NfmQr6AOQv
zWRw4QDcbfqTioZ5Jfd2TMWrWnlnlw4b5W9tEkTRdOgmLo3o6vD/DlsK8riKnrPs48UBhjTpmcL0
uwC9T81aE0w/6066Bk2MGjiePtiR8SyOSG80K1+ztGSQfRGfgJ2DaXW6y+8OQAcjoqrDx3Fqxrc8
gqPxAaKH27uy5A7emZgPA9MSZXjbbLvTWAV7gI19DebCKbP7OH/Q9YC5spVjsHTa3huchQ5lqkpV
NGJQb38k8X0XPGTFWyytxOHLK0dfACIrCmtzmVJE5dR0pOV+EhgeGFKaiP401bo20ri4erR4yTHA
hl5NKyR5gNCHV3anohS7e4aVikeudOy4CFrfGz1EDUkjtgejGqyDHw3aiiNa+kriBBS7EdIDYDmt
9bvzUWXggmjBiCcpexvQtpWszxYtzNsnZCmXn+gK4C6Y0D9XTDim+39Iu7LdxpFk+0UEuC+vJCVZ
tsqWTbtc1S+J2ob7mtwyv/4eeuZOSSlCCXn6odGA0QzlFhkZceKciZGGDxreoXex1fqgQa2GAyt+
Majc1fYP0618J5UledfGhjZ4FVw/+PfFS6o2EmYXOlePPQCZAQ528Tjb5vjEG0WRjPDj3SKEIAsy
Ay0ngEsDzLf8ltN5VFD1UWekRNyRbSl9StVnPL23NTiGrS7sNR6gJcU3Jup3aIFR1K2j3tsK2L02
FVhzTO1nM0Gg+pc6oOye79tWpseore0zdPxgPhY1zYs3n9t4rOoM1Pi5uSO9E9REezJAnIX4FGj1
g5nubBqiygnA7A/L3Oftc06KwJzhYY1nqIXZbRI2hYz5fEXn1QNXHI4XXqQr1LjUqUjuFqq6hMtm
efBS10e3uqpMz2X9U6myZzTGtWinK53DDCqR+idPSlRXRr/h3Y4Y3v0ALjGlizdu9jQN2bNLtSCm
k8QXrC8vpm9J6KKJSXx80bwiY6VheVt0nbuJz/ij2r/wtt1qiCIbF48xsunMPaG/zOpQGvdNdUxm
kAkXFdj9uk1X2IHlzABkE58rGFX2fP2Irex1lIMQjy0pEhQ0llvtZP+Rzp3Aieei+kShq8dqPT7E
ldFu7IrJcrMr2Rg8LFDzx0sdKQTxaZHFo2J1FEvWKLQ55LRk2zkb2b3FRhqASIi+uvnQvHSKp+yv
D3LV8gfiHM9fpFKXPX4ySEvPLS1Dieo4uXo42Co0DR4pe6y6eDsB/sk7yam+uGiWZidQMGFnoncd
m//cHuOKOam5hhxQbaH9c8gTH4WwIbA4Se8AgJd1zV4somBPdMZgs6KTN/XHaSE7RhueX6nJlwIP
VcnALuLdxdCS3cLDDMdPxIsXrg7c5zQPR60d7YDasfuARLLhu0r6po9opwe0V1YTWRmcgacgRHPw
MMGcCotHbaNA8z7vjg5PIITdFi9Vw7XA8Ij27fo2WVm2hTULsiQIE6FPLISJbmmjGpZWsETsHxW1
n9BUuydTsRmLQUbaujIqE3AJFKxwUaI+KoyqSrnmxK3VHkvzuR7Q7bxXndfrw5GYEN8KQBg5IDaC
CU25p3Hst9rjJEOArdoA0SV4NZHDxTV2vtNLpDKTtCXNkabgaRytctw0WlE8loQ7t+895IqBNEMn
KGZNXJ2SNHg82ll39MbSKv2612bQybc6Gq0Rw9V9UtzZA08lef3LhMiHW1z6I5DO9S4kQUFBPqRG
3HSAetz37NiQh8Z5crQ3Wj+ZyHX13/L0ibT7UsY+ZGLmzgKDxa6OsACQLexG8c3Ch2Jiil53R3Tu
5ftMcXgAigtF8iS/jLAsDQ0NH4KvOGEXHTmtU87zZPP6GA/9a6Hp76OuBWCFDkmRh6h2gGB2aEKt
tVjgJarkBXC5e/QPTmHkXFGtx8E73z0aGZ18VqcSSk5jmKsxUKiq3w+SjXM5k2dWxHNgGmUNXgAo
NXmV+jbhlUm4rHN9+aHni3VuQjgGiWWjDWPSyqNdgg/+ZQAPPfDCO3P4MsT/NMnRublAg6UCSADh
Kd5mIGgT0pJdVpu2oeTlcdbCTnd8nsjeF5eu/tzCMqsnd2apjyNKdWV5hCbydi6wKcrkrsmcnWaT
A2Ply3VntbJIoCxc+gpQ9UbMK/jeJB1siEOx8tjXYBQx8iDXZKnNZU6ERQIUGLEOhHLQjCReXiqp
3SmbZ4woJw+zl36LeXkg1hDmpfqg9OiCtoudqQ33iaZsND4HcwvlKLuXRFwXwQiW7vRnCBNrOBX1
amgDHrk15kGazk9xzTa07ncOGlGANPiTdvz79dm9bF36MGrhenPAuHSB1K0Tk7oKHUvQ30Ia0ivu
Epoe0IS37fTsAQScG2sEo2nCfA00TAblQT5nyOxmoJRQA7XLNy3wZRLfs3L6NdAkgXYJPKdoLhJO
/zB41Oa6WhwhPuyb7RFNbiEUiSVWVo4mrCx8PGAFA82fsLF6p1Ym5jjFsUoPzEV341OSvSQVmH+7
3O+nl+5mHe9lqhEcgdNvwY2JBQqAXhRejll57KonZ6SgON2CO8RPky/dwm3YqHh25HfX13d1KnFu
VLTcAi8nwi8VpeZj1sMdGO3dUGyYBuZNInnLSGyIiIe4LoaytzGuZFGYh3ApS/9JuYyXY8UKCqSL
rCygD8vr7tztuBwJD7t0qmNcvc/te16+5frbzZN1ZmL5CSeerV/4ZtUOJhL9AFr5O9P6oWSDxNtc
xpIASZ6MQwjJ61HPNLQUVcdee+/VcmeUIHlOWBDnkk6DD1cvuLUzS4u/ORmOmdoGzyurOtp8CPL8
t1OUfmMlPkm20JfcOMVPp8UjvTIDd2p3lQ09+3JXTSTg9RM4eIMCd756UEvu28qh5aBurL+D1DCY
Rsf3vPyO5VBY1Ft/pn+Kaq9DkCXtX8HqsOXeBm2uvqf/gT6KX+XvBWVobK3wdgxbRwtjsHlBsWvn
Wr/V8WsOKp48e2Hqzxnvk77WUWN485Ivqia7uVauEhwFnMElLY9ag7C+6TjrpCirZsn623q9oVYm
OW7rFpbuNx0x/EVJtbYgNWRbeXPUtRlSUEC1eZvre3Tlklie5f+1IIxBta1hNnVYAGvfA55dfkx2
uB59KNIryrTxhp+fsIfeXKgt4EECQajzTaTlaqGoul4DjVEGTVyAzvyo2ttmIqGuPMQ3AzXBXg3X
D3wOsvHQlxXiJQsPE7OfSH2cufFg0u9FKWMhX10ipOHRwQUSeQCozgfUM7UHv0aNTWB9M4ufdS6J
V1bOt4Xus+UxAl6vi/ynUQwcat46Fgg9aPXwkupfixbJJFnHvMyOsDDmhJglJRrs4GClzrBrhwfi
PvJM8s5ZNpTgRTAeEMNjOXAbf0hEnXgRrUwNL64xHlCAb5uSh+AW3I/UldzGMjPCvq54U7opyK6O
Ctm5DSS6qrDP+CeMYAxLJImrEHvgfO2XviyVml5zdKsuHD200/f9rsvS7fUzs0y9OGWokKNxT4cO
GKhhzs2A5JG4Zp62R2I3fj48uQlo/+47BrJk2VN+bRdYsIL+PWTPLnrZHJsYObGK9shcCO3qYGKs
UFTIRm8P8gZJfLp2ctCTgkDZAmvCBeSd2Vk7mnHeHt3+TYV/t4xPzNupgeUHnGw1nkCljZOsBaZe
Cd3xQcu+m9DJaf80xu72FbLQNbzgQZdmDWEjtGRkZcyS9hgbSKL3k3qXFiQEzxiS2fqDx5PX6/ZW
l8mB/AdSfohfxGyvYieFWo9VCzmlX5X6S1NrvGZ/avGv62YuLgc0DC1SBLqGJCpgz8IhantAiyzQ
th655h6cSvMhLEZJEU1k2CWF8pAZriSaQd1P3OywiZgMCQkw+KIaIMRlhTsw3mB8Rz1DA6PW2VpQ
UzBp1rZT7toxtjdKUcVBMpBqT5gDOiHW1e9uScaHKZtAqzNw7x5aa+nWLGMejghbgipH54bhFdkW
fIU9MBUj/uqNgT1XTmjS4j2PJygAJbaCZgh3hPynYkCwItOjsXHiDeW0R3NuN23QNdfeF3bGg7nX
Rn+YmQb2jNH2eZ9UB6RjlY2epsNjn5XO9wJX3SaDzCbrez1IsAGbfEtB50Hd3u+KqJ4P2pS/dLWz
f082PLH3rtMGxYuyV4rp2Vb0fTrqxQaa63zT8BFQDE1tfAd4rmDQrTJI1abwOTxJmCf4vfMMUqEU
iKXALaCQOtMBdPQNU31dx6M6KWvqo3fK2GVocg9GPr0ZitKHSmsAfOLRZktHPmBEsR6kfWcFLbB5
Oz2LX/OK29tU4S66OykUmQYyBaoW/3H6Yg5bVhUbpe4rvykNBZXAhPh9SrqtMoJbXZ/xB2tQspAm
rPaZ0Rl+04DmbLaBtqlV7w84lCq/LZm5RXca1KxcM9lPGYKPLiZmaOSG7qOFAAqzhcZ2zVR0W9Vk
iZ/oqR7MVpIG6gh1DKVNLTTr8+KuGTjxDQsjzGxEfrldFGGFn/zNcqzkfihHqGkO3rBNDUN5AuwL
rwvicuCM0izxldSed9Tru4062+ODR5MGR8s2/Czj5l3GOrpBbhJolbrI0iNtjV9sttTvKJf3+zaD
9E4yQWxyxitREgZeYrZwKOAoHaT5cd4vcnRjCy0kfbbzo8Pavds/6KgnxIe0TgNQf6h1taXdN6t7
m7JDOTzYsyz5euGpF0SfgQI90HCQeRALKkhnVPNI9fJInONgpP6IZu7rnubCoZ1b+ODgOnHVs1v3
RW8gVxHr9wl4Ltsk8VPVCGsIUF23dBEYCJYEV02ZMc5GirEkCkdzhb0xrRpPExnIaXVAaOgCczdS
uRcKqyqesBBkRDYgA8BAr39080ut/h5kzZ2rK4PyJJy0ay9ImvMrziQxpRz87cchjrLqEWOXLMwH
x8tZ8IH/RwMTDZrj4JSB0Di3wNGYRkZIlRwT2h2sufWh1/3cjN+pZR8sy/KzWnlubOPByR4bZwdK
1V1P+hfW7lQVumGoaSDg80s7g/MhX8rOCzMKmjk8G6sEYs9N6nOWhxPYAnJb9d35+1D+njTVn8w5
4LjZqvtmjDeDW/jg2ovzx3iycLcWvkleY9SgSfukJ5Zv0l0KEs/GtF60mUpO30X4tczAgrRxgXaG
6Kp+PgMVK5Any+bqSJvfRt8HQJ9uCP8ZoxlTKrG3tjtPbQnr6fRxC680ISsxHPRB9Rm8Mctka3p5
xZ4NSLjWE8WE6lMNI9R6d4qIOpIk4NqmPB3EcjZODrPaayluWHwffZX+kP7w5tfbz/CpASEgLqrZ
7gaGPTk4JGj6BlVINaTKz+tWLhU1zxf+A7FwMo7WKwc06AP+m3WquclNBXy9OA64VV1j49p09JEX
gB6fo5ZIYyoWdF5xQdeA8W6AT/7R5uUvLXG/gZRZtoKr22ShewAiASyHIgS/NBu3cTxMQEweefnc
GN87/dYs3DJ4uC4kGcHXdhGdlzVPBhNMV+jjR0KJNL7p9b5Wy6Caq3sFhAG4VfB8RrH+fK/0rTnk
jpJVx9RNNs28N+xKElLqa64YGY7/mhDOLx1iPEGGtDriOWOHtLPZ3qWm6Xc6KkCgcE52BujIpkrJ
gp430xcoAJd3FptoqGcdNJdZ5vpcS/5xcgCRuYXmv5YmIKMsYtD2pGDnYu2cbhC22htnAiJzdgkL
nckcfM+FXyOak3/mAJ+MSIiRZ8gupbAOXDpSyxN9Gqgs17fmIdBhjyzvRyJfOGDOmBdzDuDsMbN+
9AwKy/Ve1QvJwqwv/X+NiOWyEZyhFBUy1Ce0XENOEIo/sTlKjFyWVZd9DF50ACUX5UKxW6DK66ll
VCmPOakf0pKEuck33MheylYLrbnYQMH1PieqE+h83iQ23gFmvbnuSVaP68lvEDa5Ywz9QBqoVhXt
k51kSJm/TagsXzeyOp0e2nIWvXADrW/nJ4nEgJcwu6qOFsHrBrehYd0sE77M5YkJwbGbRa4r+dhV
RxXB/QxaSuLc4/BKBrI6WydWhEwU+D3GvhkxEOgIBhAuC8bUg8b29vp0rXqFEyvCFvd410N9u67A
UvWee4BemPde/ZonkrtQYkYsZlRuCZcCOfEj2DEe51r3eZz5pv5zNiR5NcnyiwAJ7HylnUyMpzMI
ZitFhl35dX3KJAtjCY40JcBl0AZj6bRmM+bWXdalaFxwJdwb62YgCAtUExLTYidMCTMLBWUFxOcX
zmNISL6iY/j6UNaX5a+NZTZPrnY7n3qD8LY6jrrtZ/0XRXGCuGAbc5LVmdbX5a8l4VimvR03LMFo
CP+eqcp7z/HmvD4YmYllsCeDiR2vY8oAEzXjE4p+zUtfO5IgeDkOF88A7+8whGdApTGvMG3YgIbu
W9wdDWfazOZ3ZD3G1Ay8LAmMSQJDX1sj0AmZ6ONwVlqsSQUOjlzHjs61HakLX08fvWoTFzI6uXU7
qEagSw5FP/F123hT7NmVi3AYaZ5hKFGeHyHhemhSCQplbZ0W5pr/NyTMYWsq/WA1Njy0eugcGlRM
1li4dnROLIjPaNKp6HPQYaF3fqn6u9E+dKNkIyw/UtwIpyaEu0xPtbJBdgv7ud6OJULg1jtQvHEH
5Tv4DIJ2+H375l4Q7sh2LuAdV9jcHC/S0UGy7ziO7xZEos1K0vC59rxDoIN2TzRIohdMuG68sVfA
blPWx0oDkY21G5MfyZiHg/ezgubA9cGsTh5IQ5YHNYgXxIQqnqot92q7PEKdPSRGHBTNsap+MjTS
KtOdtLt6dTtAvxEIL9Qn0C157hjMAUJrqeWVxzplfh2/qErl1zJ+dJkRYVfrqesp6HQFDIF1b+NI
HwtmBRpEvK9P3ZoDQgwPVlwTLS8XvGlEryHRYZTVsWDZNkeWsP4NqBUQDzWU0cuAWtWG5URidNU1
nBgVNh9YDLtOH3OUvL1jwsqQxWEDQgnLkOFdVycRHIxoDkTjyEX3Z+d5IxmXjdFrjxZFYmGXDhLv
szoWMAcgGeWBOEt0c7PZ132jAjpW4c1KvEPX9n5aPrnu6/WFWvVyAOMCgI2MlCNWxdWYETQqDuWx
abXDbLJXxWWSWGd1tgDtRkEM7A4XdKbgi0jNWgHIaPR+qtnXCYoz/fv1UaxtNwAxQdQK1CJY7YRY
R0nUwnZj3HesV/c2nQCo90JP+8qsf9XTW9I+WkP2ic12atI4P63I4yl9hqaaYxq3hxGEpjaHQqer
3Xdz9nZ9dGsTiIsVZRZsBvRiLqM/jRjAPTdCSRYhdoq0fPvDoIav3AyHxGsBaChU8yEchlMrGHEN
ymxaYwpdUj+rjb2PXTQpXR/IBeMohAtxZcOTAusPKLyYP5gVj3nGlPZf2kl70pt4y0j8qhnVrsh/
lDGodLNj4S0vce1eUb5axndUOUClDh4xyQ9ZNsTpvbj8EOBAkC4BXTaIy5YpP5nSIqW1Njvu8IW0
3nOpej/6igx+nhLTH/JsBzae/Wyad2UW75xW/WkkwOpb3B4kga24bz9+BgqQBu5F6GyK2EOXei3S
h/gZWjxugTLejdRMwp5Nb3OTIG2aI5PlgvDMN7grA1t8vDHO5wAtiSYYf0H15C1CAudzEIMQBWp1
Q/eFo5y9A8tLee/QCiKwaM53UrJTbOUrVNvdLw2j9ySz/umM8Y8Zd7+1eXgbY2RTU49EqptCLEYv
1UcCoulth9LABiIbL0Dn6yF68isUqHgIBup9YoFXf563tcPvDY8/wlMEDiVhMaTIu8zVbrD75T96
Hz2TDy2vaz9tnD8Q1DtYo5aF0DLLAjdOt7yxdinqi2MONmTaxls1U/eejlOuDlGpO0mgAN4Ua0Me
Xt82grP80ILDXKC4gtw6mDyEC6aCZIoKTeIu2rbzt/xG7b6Pr4PIAmcQ1VuAXoUTmKBgNykNoZHB
tp39BdiXXsaTuTYAsKqAJxHdmygRCds+LhWPt0bVR2wO1SHoZbROsu8LE+RmbEpj0EpEhhEU4CMY
JI+My+8Dp4rcPvIlH3pZQvSS9RgVy0waaVvFGEMUgsLrKyy4WqzBYmDp8gND72XIx50YOnntCAPz
e0/Ar9X5oywfuGoDmBoEEPCD4G48P3fmhGydnsQ0mqodZCAKfTfJQM1C9PDvYUA+GmRU6G++CL+8
eCajqcBE7YZ2H6pxyJVNLsMYrq7GiRVhtUt9NrrBVLqoNL9lxpNXbm5fDKhSAcwAJdOVZuO8Ljkq
rTRiUxMqxhbFdJ/KItW11TgxIrYba6MxU1Y4NEqaJ27tvDGk2sv1cQjviI/VQNsoqA0+OPXENwsB
+9w8ZjgV6RQq/cbqAmAQzCyckjBtJCdkfTh/bQknRJ3dpOi6so86AMd1EIRtb9V6E4cj3hsZaWf8
U+OQawcIXoGu0fR20vYMyUBsIb5qej0dAD3ro0S597wQ2BXgMK6vy9r+PVkXWziIs92iGwMkxZFr
blFSpjKZOtn3lyGeBBndMPec0BZDmN9nEqDF8RO/f2mbxHMYnG9iL5CSJegnbw0aldl7ss2ar5/4
PEqPEPcAAdxFK3k3q9kwThqNzNk32kCXnIrV2Tn5vDD7ps4Nl8/4vKorm3SvDOX29t+Pohi67Ze+
vYseagMhXm7Qcoi4m/lHgiL29e+vOVlEzKCOAN7isolXZdACgJToEMEF+1DW8Fig6z5NB4mdlYlC
tQ0UD2BdALLUE+ICJZvBU1H2LLLj34BDVT9uHgYwLoCmoViOu1WMQbvMZiAkceZILcJx2vJy3/Pd
qEgGsTJZC/QaT1mIEuP+Vs/PQm2qoDLvUxYN5a7mG9DUEHKfSZJDqzN1YkSIaNXcHLVJzVjU4uny
VvNP3Nxng9DPB5GOJMutuGJRRvdTHKApxSh2n1iNkyEIbo81cW+NRokhZL+WcPegWEE63piDXlz4
2UCEs5fNCuOtjdVI6N0M0AKVvGtkqy14PrOftRhtU5gotE0hdzZ+4d7Bk/G3rC83du3y7Af3u2Cl
1kfC1KRmEYBuGiqCMiSv7PvLKE/8N/qGtBRgKhZpHDJgd1kh8d8rVxxW4e/vFxJ+pHBLw9E6FsV8
Q7RtCxaCZnt9O62agCQUMNxgiAL0+XwIhhuXBcCXcwROGKPZTKlva5vrJlZn6cSEMEut0c0lBZ42
KrtHkLny9uV/+74wS0ln5FYyYQjeEDhjiPNw+/cXJgYHmHBvka89nyKNNkBbTr0aadMDVZWAgo74
uoWV+A9QLAAz8LLDRhX3aW9ZAAolmRZ5dDNVd252r8f3hbn1yEYnEltrq4FHJO490KSB8FFY8DKd
GDSrYz0aTBVg/Y3dZeH10ayd7VMLwnqDsmYkwNnq0TSF8WO2nSHdJlmStV3rgCcT/IRgb764kibQ
43C7NrVILUNghqr8Lovvro9ibZ5ABYv3EZhcAJ8X5skhxJy5lfCo1hW/zCsfHCafsIDt9CGxg57t
i2tbaRIOYE4E8gA/6TP/9+3fxxt+oUDAjYrK2/m+RfcHnk59wyJgaIkB3PAnzvXp94UZ6gvGs9ZD
2GHEu14Ffleyj1ZWAEyCKgQT8EYFR7cwP1lB+WBpwxhNwB+XfsIlv3/5fSfpreWOAzcEHvPII6EP
Qzx1qsHQ4G22c5SWIZRvqfmiGdH1JZCZEI5C16W5Ew8wAdnKFIwhGvAVkvMsMyF4P6DaoXHGYcJQ
tix9mKmvNRITawux4CVRUIXjwDvifCMlJa+ZByuRucvU0FVuPweILf/7eRE4lOhO1agGPj99dc3H
Pr/9Ej37vBDzmXZfzmTA561+kykPlRNUk8RXrHi8MxP6+QSpdTyqKl69Ufy1631eo+yMvsZPHIfT
aTLOjXBINwLC3s3R4ABgC1nz7M/1zSpZZpHSJ9USOjrLeTDnf5SfRfWvT3ze0XDskE9ehMTPf38C
cV+X1vMUoWpZDNTPyCeCVgDa/1pYBngSjukm6BpoBQtpE+h7I998ZgDLFQ0ymeWpdf75kukgaEvo
FDW8DdS0DGTv0eWoXjgkkFr/x4AjnLPWLUbXRF9K5DqPBVRZkMAE1UCozH7tShS/VtYasd6SokaV
AzeocChS1BW8WdWaqNJ99ruWuD3Z14WFsLoZnDgzvt4MwYC49RMe4+zXLz7xZKEVStuSt/h+y4O+
9GPZg3rFp0KhB0o18EpYDDFGIkk59qNGIKrnfk/bgw4ay/znzZsJJkDNC/AFiPpF5asCBTuI2xZN
VBwUDuDi7T717PPC+qpOZqQg22gilfnj+G0cZC/dtSXGEUBJGPfBoi50vgTDpGqmohh1xMxHjx5J
Z0sunZXDgM4YVLdRzgTNrtiDVzFqjFahd1Fa1w9zmm37jPq51fgxdTd6I2NcW3Hh4MfE0XNAv4Dz
IFyjeGih2TOZu2h0X5SaBBCfCAc1cm4Dwy0xBwhrEPEtPF8Ld9r5tBWp0sQNhJuj9F9x59Nfhmxd
VqYNWBR0ry+kSkCKCOtSTi4YkNuyjfIOFBLpdoDicLejte/Y79d38MohWQjjwT0Ngj90SQreCrwg
zjyRuI2sOXJRsCX+YO2um1jZZGi5QfyHVg10w4kFL/RE2jl39CYy3ZC4O2nzkOT7Ymo/7XUcETRj
R4X7xTRCOv+5/vtXNtXp7/eEU5iMoNy1YxMCnf3yftfdMM8P5SgJcGRWhHspTsZ6ilMDVoCbSfam
HpI+IDI6NdlcLX8/8bnICLX/HkuTgBkBNVuJx5KNQjgZqWJTszYwCk7v03GjtPex4nPZppWNQjge
hJBebVVYceJdWQR6E15f8dXj93fHiu1VHW24PZb4fg6dKvWgKy+pus0ySJZKjsb16UJ2X1iOWiMk
q3AF1uUmqYKeHvLvvextsT5bSH2AYxR8hGJdSktsr51ar4nQAQoKeSmkZH22/vt9WxhElRiTbXUE
a25+5ckD6C6r5K6OH6Rl51VfhWH8ZyBiuOM5pBuG0W6iUQ9z0MGmPvpir6/8+oL8NbGM9eR8ODQe
CyixNRHVdlAVVL23imzyGzWtP+4PlOWRy0QfD5SGhf0LAnSwHaGtJTIBOE2fs2EIJDt4cdtCEIqs
yl8LwjhcYulZGcMnWt3eG+7MOrCa11zZtskm1h6YrDVldYudmBPKkcbYeYPtTDgwts8af7wdcLAk
if4OR7ilmgLc8SmQV1Gb7957JjmFkskSozgk03KVaZisRAtN2++A9foD2V6nPsTBZzJ3p0MxhNuk
cNIROCEMxdITf4bac/J8fQuvnpK/c2UIF0lbaCa1B9ZESrFFA6qlPs3j/roJyXKLtaQcupdJNmDC
6o75L2M2S6LG9e+bBtSR0KADn3V+Cq259iBYvtwi3R3Ljugu/czv//t94ZYatZIOVY3vM2trpftS
hstYX4K/3xdOn+Ph0efmy++PN5kF1iU/vpFK5T8uBERZgCgtBJzCFFWOlkwOWDEjGn+z60CxH/J8
e32W1kfx14TgpVhboX/rIzT0fLDbTCXg0J9YaNB6Wni7LlhvkTJjdsq6GbIZhwHCqfNOdSQwiTV3
fvp943wjtWDpmFN3bCLb2laVT/Kt7mzK7v36RC3LKTrbUyvCWkCMLcm1Ad5PV95btstKVMK2qRZy
Ga5rcaPXDAkr4jiDVdY9DIHaOskDkt+jO06fw0k9ujKeNNnUCXtYm2MkJEfaRMD3sRQlnzs+f8nn
T7ykTqdOuDiqQaUGK7ABKEinwD3I8ML5xJUOSO0H9BE1fPF5UA8knrXF4Xb7+E4FpBatfpK23DV/
dWpC8OlKxbgOndgmcsud1j+65if81en3hW3M534esgTfdyKD+9r369tX9uuF7TugeIl8Gy6Msgab
+6aSefM1P3L664VdayX2kIHmvoni+ljmX9X0RZHx1MuGIGzWFBSPVcewjWa2jY1giv63GRLCj5oC
u+bE2EIDGDB6AFE7iYH1w/b/exTJ+XM/FTfNYMTLna1rz7MJYeftnDxp2df/ZRgouZ1bIbgveF3C
CthCHOPOuFFW9uNO+rvQIHA8/75mp+CCaRAW6C3Kq3sIeXzi9xvGos2+MGuIdx53+6kfZ7ikcg41
juamz3iKhUwCrRgLrctFWJCB/AggxEgrg6zzC3sHKliw/lwfxepxgCOCRDHKeki8nc8SyF+LlHAc
B9VDwOlz8t7dCPL/90KcmBAWunRGUiDDjnviFy/9/s/1AawetpOvC8tMFrH3mSEf0scvrZ/lkrMg
+7xxPj+d0pmtXiF4UpxdZdxJA/DVs3by8wV3R3pD71IHh7myd+62/v5syB7cshUW9lHcjGVrLwkp
qwhY9og8Ti1zGOuTBOgyNPDANCY+WVTWIx1tYRDISeVTkMvewatDsJaU4KJBi/T5+SIYU98WdGwQ
IRM022xt+o19AsIADDwwUIvi9dLqd26iykhfWeNUIler3XlQvDCpZKOuDeLUgrBRa8LL2RvGMuLG
v+L60Wz3hipj8r9YCAADkaEFGaRlAI3xQVdykjCApFRrKaAbfetzsE+8uxW91SkJBoTbUy8zXVOy
unnTM+Ln0z2GsJ0nkK/efO4APAQZA9RrQcqJVLCw5JBLccY6meo3g1d7MIblgyqJxlfmCtRxKCkg
FkPVROx8dBU3TjKSNG+VAhYwtNvLXOvF0YbkMzorADtEgxOKYoLr6POxr4H4qN8sXKDqsx9q6a1X
KCzgwC29m0Az4G16vmmVIa8Uj3jZW2LtWVjX+xtdK2pV4GEFkAEwJWBBhTiG2uXA7ZjWbwxdyOBB
iVPJbrpcAmg2oeEBt6iL4oJY8JmntOm7xmneStuHQFUrq7ldrgAoKkF8DYCBi/MgEgUqSZWhN68f
3qAGqzZbu7uDFJDb3TwKqHEuOXmcOtVTxYyjBdfEO9KCbarrrdDbaB01w1tX4tyEsNCumiiTBkjd
q5W8lHMko6+6XIfzzwuuiSg5a/sYn28OmVn6RS6jV18xgP4ZDwI0SDGakL0536hmBTGOuW/dVzK2
G/YYU3Nz8wSdGRD8EnR4hxEKZO4rBw0YdWN/lvSTXm4lnLCTEQhnoTMARrRzjGCuaYiElv/LK9Ej
y+ubV3pxFgBYgSwY/FUiRwebp5qhAbh803dtMoemejMCykWGF4VChJSgIsWFer4UBtNV3k1e/gY0
he/ejaosi3Jxz30YQDCJhwPaO0U1NtsiJDcGJX+ziieUiTPtn3SIrq/25WIsLMq46Wx7KeKJfq+i
Wl3m7pi/VawPLSuozaAHNZQn69i83LbndoRzkWmkYF4MO8Ty/OZHmnn+9YHIDAiL4ULZsqEMBpqZ
bNhsBlp6azIAPQKQ34Bz0pyFPUs4GHncGkwb7ekVQNyhbkOXy6C4F+sNCyDrxnZZfCx6O883VOl6
9ewW0/xqDmEfh7GzmbrdjdN0bkJkyEEwkFV2BhPa1rCePBma62I7CZ8XvGvWEyd2J3yeaPfDv0B8
57vNfS0r412s9WIFrg9Xtop+PxENUFg5KA4ZrKT3ilr4E+BK12dpbRhLpIRHL1zIBQ5gBlcWTQ0+
vrLn0d6P5I2w9yG5eT/pAFohrkFTOIrnYrK95VqnJi3TI+sdio6qJWEVu5yk888vfz8JYPmkoVOx
weeNad506i7p25v3EiwAymCoQFwBeS04csAY2qFOdD1KqT86Qc7DW1cB8BssAbwTcg4I0M5HANQe
iRtEJRErN317VzzQ9g7NwdeNrEwTcoiLsBuQMqijioPoeVV5lWFFdZoEnf48t8frBi73En69qSP5
gAgNcCUhE8o7p5tbktgRTZ6nkfv1Px3S7Y31et3MyjhwQSx9QCaA6toHs+jJclsGd5y6UKxo9La6
EhiSUcg+L4wi170WrxV8nqrPltr7Ob81BwTCGRCXLCU0dEldSNl0rZd2KiFWZHe1/9vJS8mRvvSt
AB8iKbPI7ELhVFzn3COgUhsKO8rntw60zYOmhZ5z+5G20JyNXQs1wmUlznesV/K8UerZjkCU7Htg
uo1/37zKoHdAEI48x8LSsyzTySozvYI+7NQ6kalthyQ0Ze1LK8uM1wNmXwXhB8BjwpGrdHUykqlx
ohLlcTzu/4+069qRWweyXyRAObyq1WHG4yB122P7hfB1kKic09fv4Sx2b4sSmpAvBoYNDFwlpmKx
6tSpY3zcOwDUwYH4CcktKFm1tDE7p0pHFFlcNeI1+aFKd1u9hfzV/UZg8VLLdK6y8q79nRanx5+/
Psyaw6KI7Byr6G/GzX/uDI3Vmgq5Dhl10TzpgzM2H6z+u6Xv3q5LRdxO0ms76k0ViuLwWDxL41HE
+7c1EvSI01TVBNPTCl4/gmahD6s0vOlOfgBXv6l/DntXaeTd9hUgQeiA5wSU4IrvqwUsSYn1MrzN
+iEn7yJd4MCudyyTz3rGonsl+Lq5iUrLUa2arg1veFIn/SUWgcfX8pFLhIOPFqc4D/DFlyfOyWJH
yh3FvrYeMnOtaJ03xduMhIjBKdH4dim+DWlZ9Sp1rmFun8zWOQksEvv/i8winiW4Ov9fPtsGdwbD
RH+vJkdHi+s0owjYI917eb/lXqrgblBjSjNNSaACHeWk1i3VvbETDAFEVAgtAZsOYlF1OYSRJmk9
Tol0tZsA0Qcnp4KztrEGiFKi2ASV2KwbAue0Equ3nFIyyNX+EqNUU452V2gAgqvAAQCYGC9fNK5Y
joARrVqG1ZJr81zoDvhQd/bgRZO1pQI2wrtVrrOxamrSkKsSJ+ews56L/mRkXq16ptpeiGYLzODW
jOmA4oJ8BwX4wBkv9XVjldc0g7449bXixRRECDbFOzh0iJlpKAPibiF0EaKIjZYE5a3fcucESNVf
rDgarzB2MwWdNvgVH6jSVKadk2vdI0p9qtTdzoyOOmkZKSdGPbd6yFG9mzqzcYyrhk41ygFtER5f
Q1sThP7wLK4BknT0q1rO/xjVxdCBcOpaN578UxZhUDbFm4zuS0eYfRWt7Mu2s6ohMa9K3x6a4jSk
lmAAG2YJ9g7leyyOhTbw3AYqS4WWgCdjgubZq8oKJTNHdCj6i1m6U8IZJl3OUn3ooQRkOohk+Rnd
W6aBY3c/Cs4pLuPcTsIQCroJ/ULAO77/tb5UwB0EuSmqmLJpAqLcc95bzn53jOHQVRwyhKXxluau
Hxm9NfSIWNpVK+YntJk+zqXg4bCx0gsN3Eqret8Rxo5wJdLr1KDz+UWwlTY2KypldTwe0FYQaEJu
ldWGokJBJua1jF70j3q/3xYZeKOjHBcId0RnuKxuZjZk7NXcvA7xF/ujpL3u3qN4roFKSMVLmlnx
5UmOCqXIhw4rDIpn7Tud/nksns0ud/1baI2Kt7kFn3V184Sak6VzKUlX87tp9AcFfedL9PwtHFHk
fmOZ0euTsb474I9FRHQ5jlmtZalKZuc6hK+VaRz1sryk4W5fT18o4SYr1OQ5DpmS3PhYnFIRFTLb
KdxkocYEBSCM3M4Et9NyDMlQJzPtiHNl1GWW849pBiR90r7Eyu4sLLhvsdrAbKPxkgam1qUm2UTT
H1hFuDT9dK7h9Sm1dsoa9fx49ddHA09e3A5wT8EatnrNoUmCMRd91t5y7Vd2Nsqf+8WjepnF4MBU
harB5Si6IrTGMbebmzN+sqODUvxH+Zz1I+VcaHUD+aF9sD7vpsdxTNSog1iGfT+8Ps4wDc48ziNx
ws+T/FQbp2b33YCaZUw93g7oxQ3nbzk5TkaQjrNofesvlpkdQRp93Dv7b/4L3BhdQbSBj9xL6kQQ
Bsqqm6Wih/dRJrtf0kv5nI/RyqFJdDSnA7o8eZ+5NK8ECta2CYlpxLrBK4rpgZuxnKEIpBdy3qfN
rRm+Jbp2mCR0N0XgPqtEgcT1OYAm1sxeARYVyUv2+zv32KnraDDKtr1F/bly3EpUHCOSz92itOkl
qrWQjwbro+XSX3tXevn53E4dDbuz0qFpb1IbHozvkyEC8m18P3LTjEwSwA3WVXk5P+bQlBWx5faW
5ZFbPyngads9AhQJ4sWAnCW2Kg8JKXI0hpunJr3F2df2mPffdou3cAwcFnbDAmvc/M+mPZlZWca3
zvYalJELzOj6bgPr6Z14bv5pKOFmLSDeS43v1VPe/cfP526DNGs0Ig2QrwLq/aO0o9Pj6dn6fsPB
3WwyogxES5bLO02KOs9SEt/S6KhPZ4UcR1H/mo0dZGt4QptoYwJKCL5wUu+LFLyjUXyTBxm9pp7q
/vZ4DGsFaMiJoCGCbkhXws1bjmFoCHB3kpHf+sQnrt7u9lKX4pn6Owsx0SQGoAni0XrqZIzg71bA
14xWuf9tFNxGxQFsCoSw8lvlFrE3i7qtsY24dGCWo+A26kySAf4qxKf65Br6F+k4dV/R63b3aUac
xAYtG/w8lLDytb9IiQO0TNPxVhfokJiiyd9eHjBQWSBGDPwbQgvr9FuRmpbRqWN3M0FB6qfqdfcq
gCkDIXTwmMFd5R89jQTmuj6TBzS6eCky5xCF+f51Zp4qEmNo6IM0AHeiaR7V09Q4043S5/AcObvD
CyA4uBPPOV5RPIZR2EO8ar522c087psfxOVVgAKAwgCZPTxiznXRU/jZWaXNt0p5+pQql73SIRmU
yW8ZDOQPOSe+s60Z5M50CKKvhX0MKwEWjT8DuOIX4jljFwGlFKNTyhBoE0hd2q+q7inFKdoblOTV
cPYokaNaCQ2o6fVDiY5Vok7hvL3j5XMGCa5r6DQU8nMHiYbpXZMK/FP+UoACYD6wOwFf2ej3oZAk
kvtx6AOluimOZ8s4Bv7ulb5XwediQi2SkhoRmEBR3bo67OwFjjYVGAEsEZoAg+MSGZmlzY4drasS
LeuDTj7b+YuzNzTP5CNThPggS8UADrCU30m1UrQ06gMEYVAnFbv7pwc5sDfEJPgb4Zku5ashTW0N
PABBjBYB1Enc7Ofj+WdW5v46wAAQQcWzjxEVI8XNTVBL+wb9KMYmMMoniQBgiu6rT7gNEun2WNHG
ZkW7YlbsBfdrTYMOREmKE41GlNR0SegpgstZJJ47C2iNBn6jEuKH9FUavut7Mddv83T3+dytnEy0
z4cB8mX5m1IHcfB4djZOGvAdCE4hSIdAzFsP5jvfItMyDUHIDM3kq5PS/0K/wqITcetsWL2FDm4v
FQbaWaC/chcokUfQljk9OhU67Aoc4Y2FABcKtqwJqCnSStyJiON2dCYVU6T6lnLczRuDdUADC5sh
cJFRcvhXwkxbwxxrtQ7ak0RuTilYh62vt1nRKSLmKJLgfdRIVbJKb6o6SPuDkXrGcHi8zlvyEdGG
OYXFgFvEXfrZ0Fty1SdNoNN38aXLnv6beO7SJ3FjFFoD8ZNxM7LXSpAo3Ph6Bqln4S8kRGD3ltZo
yqjUUkluglrz7PgYWoLXvkA+HyCsGimnEYH8IfF04g4CY7pxAJBIQJoWQHFwBfNxVM0eU5qVUh4k
46VLnsISnbL8ScTOvTEIlq5gpDd4i1g80H228zIc0I4pKOmLYp8SEXp4w1Qs5HNrXPUS/OEC8uPK
V533VfzBTgQTJRoCt85ahTbqGoUKGc3UP5q193iXru8c8DXjNgOGHiZv1UAKTVzVqDW1MaC6q+rf
ENqU1WMY/TP/eqxnPQzowdUGO6Fp7Fm43K7tTDPLALNyUMQXekzq3U4qyq/BSAvAO8if4CAtxTdq
RdG1tJmDsfsTXeq9MB7wQwBWqMDEAbyAvcSZirE3+kQOnT5owBOgvea7U9r/qwCVK8iYw4tfWeq+
B4zVSIdgaH6p1q+dzURZhzCsMaYGaFiAnXjxNThKs0qa4MOH5JCcUccusKXrgwAFmH08A9EkDvmL
5fwPVhIiK1+NgZEYblgHtnwl2V7IMEYB2liWnQKtFCwel7NIgS+MLTSzD1owiKHHSSt4xq5tEmiX
GLM4DgKjyeT26NylEQB5mRkYL438xS7TY+IUR0N5fXwU3hgYl34e9KD9DIKo8DJw9ywnayY6aaOK
WkEdBcpPlCpL+qn+00+/UIpzCQvBw2Hj5EEbq/NBzm2dVBjyCK/PCdq6CEXdQYE2vY/Hs6EAg0Fg
HgFJC3Ftbu3n0LELeczbIFVM9z067PyVfISrEA1Dz2X+nu7Bz1FHUdsGgIMc1CPYZwSblxkHbj1Y
OhURNxWIeuAXlusxFrJFAYNuAzNC83X6saUfm+Kd/RnteBIRS+rmZN3p4vZYnkmR0xHokgq8sehB
qvaCAXBKUK8BmAGqTcC4y1OWjXWaweWr8Qz60Zrn0DrvX224kzAnDiCHqNhYTlY4tJEUxgnzXN3O
OprNbr8Gn38nn5ugQolmoyNxF+TzO/ScTi1Bfvgty8WvNtA7iG/DM1i3nDF6aZjBItwFDlhkc/0o
x5fGn1CP2MqvZnpw0qc8fS7/qapDOR0G4sXZtZ7fwwUF3vjxVCrsoD/6FGaQ7l4aReE4nSppXTBZ
pVtJH3rp+0S/x9KHJGUsGUYbzNFHld4eq92w1djpKB8BiAD+l8XdlaFWanWWRDivX5vvSH8gSfFY
wdYeR34RLw9g/tleXw5rGOO8Usu5DtBaTCrP0l4QBHY4ekTCs0K4C74Lj8FrFEKzaLLagBTEHS0v
qvcizKCB3fN4OAFHwFBNyxHUY0t6rcTLhn5R/pl/7J0elkEGdxZMGeA0PAAiyQB7nkmfBFZyasJL
KLLH6/VdyOdbP4zZZIbG1CTBZB/q4mlUz5YocL1eYahAgRDD+CEby3vvoTZaSlZPSdD/iu2Towhs
wOYI7sRzNqZBzY2TzgNmSHH73B1QgbSX2BGFkSgTwdIi5IK8JZ+C0tVeV2O9wghKLyQeCD0JuSTE
Lfvd76ilIu6Md6pR5XoJRbri2+X75mn/ZkLDGGBRUWGDKDDnE41D3Vdqm75tpi45iXg82VFdWih8
vYneX8hCIfLI79V6aIEIM+okkNBgzDhLH7QfoG3JRdQwWwsOcwQHFXTDiPVzLoRJ9apMdSsO0CfN
cjwVHYb70+OJ2hzJvyp4Wuy4UDK1N804CPMjVrtQfZseenJMhcZj7UZizu40ce5dTCYygOovDhzF
beNT2p8mkCp1gnts6wjea+HOSF02lZ33dhy01B0GF90BH8/X5ihQho6yXsRs0QtxaQIT2R4k2YyS
gMwHTXGb0c2zJ6MIHmvZGgXqhRhJLBrxrRqn6UrSaZNR5oGloQDw1O8Py2N/MmounA1APPmKTJrq
iW3GeD2r5FhbJ1vUlXTj+1kO3sItpAHyzMe01axBYiFuskCNfv4w4n92z85COtN+5x/Qua4Beamz
IFI/JVawP2+Eb777eO6W00aEkGr4AoEzvzpHM/38+Os3DjXqRlC5AwJdBM55AvQB3B7h1DZxYHSw
4jfJuO2FBMGILzRwA5iRelebimnQj5l+HF4fD2BrcbF3VAMxeQBf+Bx2PCWZMc5RHNTxibiIizwW
v54fVt6EJyDDMyGIyp0ws2lyMw9h9LT6EpVPc/FOFhVebniY0IEkP5wkoIPB77bcQbh8OhQ9wxa1
X+MO/U29vDqP7ck+DdaheaXUVfdHtpcaObukjcPcDiM09qx6wSuni4XGqiLizvXS6EgGI5H0RggM
TN5yXJJeF11EpRT3UuQq5BOJvMeLs6kADdU1oNnR04wvRp/J4Ng6mJ8DqXwmjuTZeXd+rGF9IWEI
gLpiZyEAija9yyGM1qSiIYqZBl3rpXp6sOOXsn2eY3pw6P7BAFiIFzrLLwF2y6lywhld96QhDIoP
tXYsLcHVujFXwKmgYx2iCwgE8N6yFFfxVPZyFOTNU3Eok90uDroDoOgJqT1Wc8MX6eX6TBUZ3O5B
NfxIUbEiMLIbx3Ahnl2Ed0YWNERl1JQQn9ADiZ1DbA6euZc8BlhkFG0Be24giIFYDNsMd0qQauqJ
3fTFVda9Ii+9KY88I7606m6vYKmHe9vpY1JmUgc9Vn0dSncafj3etOultoHYZhcdmHYQAuDG4ZhZ
iohxQq/tT9N8N7cCd2DtdOBlxMJI2KoM48lt1C62BrlHDhRRYvubKU+n+JMU1WdTq749Hsd60aEI
7gaq0LBjwfe2XI+wSuyJZh0JGulT3p3C+WTudw3wwECFm4VoLuLr/FjUQnPQVFoKr+F4LP8pRLiJ
jZVYiOfsrJ7rVaE6EC9Vr/Y/ZSuIGq6tEwroEC+0AaPHG57P7eV1k6u12qRXUOxoGrjQvzrp1aQe
2W88gHUGHIBF73E2dG4cBtJk1mC02bVEUyLDlFxrb9s6nD0UAsAPgTlH1MfgDniva9TsdDu/fkS9
tTuC0OfxXtpYiYV87kyUDlr/piXJr/p81IdLPgiWQiSfO9NIIw5ApuP71fGSjCdb4IZsiEfqB16I
BnAVYIeciwDGybzOlDK9So5b/NzLEI/JX0jnTnSiN3aRmXl6BdQTHKmNvvtygHyA/1lZkoo8MTf5
fTVg5h2aXmfAbmJvEkGRNwzFQj43+ZpC2iQ1ovRq6ce6P83zIRNRrYhUcH7gOEtDi1br6VVFizq0
KLbPyl62KZSHgy6B+X+sOTUM39LcdV2UampZYZZq36yeqmG3B7CUz4Z4d70ZxhgW01ikVzJfQFom
DDqvp2gpnzvCRRhXc+dgj4aZV2pe73xI91I1YopgHNjlg/ZlgLhzGyknxqBNgIUEeOwi9lqIeuyt
jxnk4y2NghXwG8GRWU6RFYVFFmahGaj1h/JiiuBh65sTvjAQmKgPRwEDTvJSfFql3ah0ZApSL/qn
jE59fpgcb6+hA3ALgT9Q5ePBCzzgUkeGwl6nMXo5SMpP43jUnN2GdCmfu5QrsEGqqQT5kRaU7SdV
E8hfzRGAkqiqUpEOBfoJLSKX3x8pPdqwRmoXyOgOWOiuUUeubH0J+1+P52lTD+LegAeDB8rkG87X
WjdKtgxwDwWop+m9rPJKvRTB0VZnAqNAya3K/AsUBPJuMRk7q8rioguS/IwgZmR5mqib6WrPQgW4
VhCXYXwAqIVeTljc26lpDzoyBeSctZcvj6dpQzpQPSDAA9cXoBl81bDdoAJAmrIpmJ4RIwur438S
zzNzSn3fN+kM8YP9opy7eO+tzOCG/349n8SNc6KZdQ/xrXQKj4Z++puvR4APFdUM2cBNfZqWyBKa
6hT0L0px6cOnx+I3Ng++/l/x3LWcqibpiQXxU3K00a0nfk9FJL4by4uXDiuqhnvNzMZy85gSnWhc
VHJAG+Jmz5MjSp9tjAEKUPaHk4ZGIXx4pi1GtRymSA5yg7ihpLljhi4xg+jptjUOaIGDwd62iIEv
x2E4eE/hrMlBZnrl6Nmi9PbWMO7lM/13d+fYy04ZjZDfyB8z+ikvTjO97F5tBl9h2VoNNomHt6tq
GVZyQmbEio90eAo1t8oEaY7NUaAwFrVCAOrb/MMwMvJIV6p5Dmh+VsNDn1x292VHrpbRe7F6JAtW
nOdzq4mJDuOJOQdK7Zm/ZhGH2MY6o6ZNQzUEoJKISXNHghbo8UalGgiJ6jCnnrm3pgqfv5DP3Z7V
aLdY6MYKkuyIJrNoOaIL7rf1GiB7AjWIMGC3gpJuuZPqOdXbsqd6oOmRm5OTTo/E/Pl4K61naamD
361DV9U18jWBQj3nQ1TtNnsQzx7MeLChxJOvMbSRmy6K0dICc5Sem0NRJYLU4ub3IwIGRwaVbXia
LOdI0os6b0NTD0LcyLYadPFfjABpUSALkNtF9Jgz3E0hD63cDUqgVbdR+tSfH8//1hqDdgYlVQiF
MXaS5ffPTWdroQPxNP5Uze6UoUe3/1jF1hQxsBAAUDB4AIovVaTmGGfxUKtAHF7k6d38aa94oLhQ
gAxTwWhj+dCLZc622SBe4stxfXATISetic9bpCzBg3Evn9uhpdLTuIkhf6r+DJp11NX2OKVPdtsL
jtt6npaK+HmqiKaXAxRpaDjdg0iZzu7+qYKhs1HyxRIpvIuXOMOgE0oMv7JAT9a2rvw3CpDiY7Qq
yFnyvDCSNE5zgjo636mjg+xK4N3YPQJIZYQhYNgHmIIzSY4SR4bSm7JfhbiiXUcRnLb1cYD/eyef
W+wobEezGiFf6g6a4+nJgb4+HsHGdlpo4FbZoolDwxYa0DZbQf/S3g1/xiLAw8ZWwtUDP1vFy0RF
tdXyyPW42mS7G2Tfsj6m0Uf5L2aJJRtMVmmFKDo3S9AYm2FFFd+yL6HqlbPr3B7P0tY63GvgZgnE
tzr6HUeK31rUdfJLQ5D5+fFYx9Yk3etgK3XnKIH2cUafeuhIdNeavEyEPNscA65PQDMRKVxZ7nCC
GwbaW8Wf9R96+uIAC9YLHLHNIaDigHkYuN94BoYsHAqnj3LFL9Pe7S+2vt+JQZ77TgH3xFVzOTGy
tlH8wXjtTm0jQMhufj/uBrSFhocEcvrlEkzDTGujdBS/j4526GXRX5gLZET/Tz6P8A3zuZpIYio+
Vc4xfar2+/KYHsQJNVwQwFrzT048EtKwJ+jt0puf7fb2+fEG3TIVIJxh/HOINQNyu5ydVs5nLao0
2Z8MN+tA1uuC6akXVbdvalEQL1cRWWAdGzgtiJibaTLLfjud8uFTOXhFdRG2zthaaRTnAyuO1m/I
XHF+hp101BwmWfbr5pg8x9Lx8VSxqeAuaVaOjIoApEDxOOTOcpL0TiM5sexTdHUsTvKfcjxP2slQ
bqEoNrlxrBHWgxrE9OAT87wbZjlENcki2e/Dsxl7RnTY3cqcMWLcq2CTeWeZ0lwaBnXCaEhybdBv
VcRHt7HkjIsRhsnCXxrPhyHlFbgaHW32bat0paJ10RRxVF4SKliVram618N+vxjHkMdOos++pB+j
5uBk50JEmc32Db/wqNAEpweC0XhUcw7BCC+naHVn9kPlaRqfUc/SfxlEVMqb40AuGu4lewmtHqN1
a0ZWL8/+pJzr+lzn53J/aIwVvIFFGUXvqHrg31qy00u2DoJx3zzEaXLQ52K/d4liFuBnTYAQAHbl
1oI0YdnD/5v8uT3A+Uu8xwdwY0sBr/RGe2uzE8itQ0fUBFeFrPmNeWrtn1YZISZwErEQb6w2ot7o
jANyPSS9efhgjyDTXCWK5sfpS9bWXj1RIMn+5IVzGELBy25rRAiU4f2It9eGba9VPUrTUfftuDnq
xjOadGudm+5mxsdhR5HD/+vh44oN46tFi2jdH+wPFq3cbnfFF6eAcwZLqcUrVYMCOXkGZiONBUu/
cTqwqRRsKlbdCpdwecozg2gFmmoYftG+VOqlyl+UdifhwdscITL39nABeIbbvEMSRnMrl4ZP9eao
2IM3/oWjg0H8q4G7QDJqt9Q0C8NP49t4HEWUExv3E3IRwDqACpfBaznxVJkjmpeK7pvoskDe6fTZ
MU9x8g5l98IH6+Z63OnirtqpGfUeGSndzzvVTdWDXXqd9RdPycWAuEXvunqKmzcl7eG3vD/WCyML
ZiiUhMArARfFcktZUzlKTlnqvlRdyvhyeWyrNnwRFJUh2wGgFLiz+IBEoplplikhDkTqSj8yEdJ1
a/7vxXNrnRedOdGK6n6vo5nToa1fbF2QLGB+MXfrLUbALbEdZmToM4wgzM8IIBe5F2mXXDoCuFG4
o7nfi8bBBuwPC8F+ONteOM1QJmOi+yPjeTvSTmBpN9cD1IcMkoXMBP9aLZIRWENj1n0jOpep64jY
cbcWBMhj7CgwsyPHxVkPNDGo7LQsVV8bTl1+0io3EdGOb10W9yq4NU+jYUiRY1H9CIU9szeqz0V0
SHaXYsGSw+VkEE/AmVa0sgMJJbNQQtU3skP02ovu8K11gAetaUhd2yjl4eZpmKVC0bVGxYP1xSo/
GCLK8a3bG14zngBAeiGwzMlvDcOMsw6f3xnfIvtzmp0I6pL6z5rz9fEB31oNVgnDPB1mdbknTaUi
Fj73EuIT9RN1juX8pDdPiogNYesQ3mvhjoWSN3acFRgOdQ7zeArfgTd6sM6UuNofQv7ikmWQFERR
8SBc1VWHFRJWk5Ri6etj/SuPL0KA/tbqsyQzGgHhVeDwROeZkc6FwzZXbwQUfYFFLdA2FwXAxDfO
JRxCzmZl/aSVPeLcGIEXvpfkQ/1+FIEutk4649n4Px3crWSBc1GSHIO9x79H46lVLl3/5/He2pwm
4F4Q0GE/JrfqcVfRTDOI4qvSJyt+RquNvfLR7AnBcjjTcKVQRb+8+kgjo+36YMCRLlK3/jHIolO4
HgBAu2DKg8EF9AJtq5YKZlnFe1+CDz2+m0vTzdvdQEVWAoUqHwZBZwhbLqhDlGmspcSAOY/loz0m
h2gWXH9rQ4KafIAIAYaEZ7gq/g8JuKmTLtP9qvXm5Btqt5FtlsPvmubtXwyWelFRTgKGSt4iNvUU
oS1Jq/vk/Wg+k/zpb8QjOojqRmAj+Wj22KpNb8S4+OTkXQ+Kzeb6F/LhMyPPydrq8kDqOgfvjESR
UWimQ9qfW9V/LH993DAveHoz9iKGteTctMhKRzt2IgP5BLxaL2D/SUTO1MZuZUwb7GWJmoZVDyBA
bMrQ0CXZPxFdPhd0L0UunnbMCwTvP0jAkSfkjrNRzrVU5LAYejMdP3TVeHw8RRvfz1jsYJDQ2AYt
LLmrSNHzuKBDovmS/a33u2r/CsN9sbAKAKXCJeTOGmAEGevKqfng3y2HL/r+ODziEf/KXz1OwzS3
zNrW/CH6MxUv8Vi4znjeP0UwSIwEFqhagM6WBqk2QAxjKIPmJ9hA9Huji/zX9TZFqACxFThPOATY
q0sFcjuCnLWMe19KTxlK9ahLQ4Gh2FIBUhjcmqB60FbRlcZoE9S3Sq1fzZfI8tPkookIhTdVWOhz
Al5hlMTwaLmmo+gwreutr6QHHe0MFdewBaNYX9GwcW81xIBdrCE2dZSoI6mswQ/H76ieG+Pncj7Y
+5OEoHVAQgT2GwlzQFWWy6FOhRHJkzn4Dhjzo5K60e6sAhQwllkTHj88Te7MOZkWI6kdjn75NSaf
dRFkYe33LcVz+xVNvlW7LyBeLoH1jzwrBFhOdQdTddvazZzekyUBGma9MCz+DwPC8vRrK6LVEVVM
KSx8tMB1BtXV4yMNtUO5twsufHLcRSiOYYTDeAlwSwNkUt71upL7hWsC1+4Ise3rmxvC4fqrgBii
fox/6gEtmY/xPOV+hCrvo/nHmVxVOYq6WK2PCtPylnUDZ/+qyRSyMtFMe2hJgMh0tSpyRe89NhHL
B/hCA18HVyR9aoC7PffBAgUKn1jEf7MpHxwigK0AZQVSguUZiRqt6UrkJ31UC2YHLdx9ccNKod0x
UFwsusL7NSMaemhGlOS+NFyt2LfyoxCGtjUCdme/Md6xgsHlCHT0xsg68Ez5xZy7T1Mkcgy21pj1
NkKbNRSKKXxEDU2zY7uZwsaP0kNu1ZdWmS7VfvANjPqdEu7NMndJ19ARSnLZkyqXBHtvPuOtfSUS
F1gNuFHLOWomretJm9W+4dLxqEveX4gHmwLiKohyrbzXyAEnM8mnEnGuELjh1+LbX8hn9b7wXJFV
4Akya4nEY1xDPim/ZGc5/rxfPN5CyCUAmIqcCPcSmoqyinN09/Jp5023fHB3i0cUFL4ZzBAaAfDI
J90kCjqgqa0vfx+b5zHfDUtilZj/iue+fq4wXxGF+M70ok+zvNtpgni4ZgDzgmFq9YpDAXzcWmBq
8MPvevdNA3X+49nZOF5gL0I2ClBwwLX5tY1LW6qiKe18WapdGY/QtPAsUQRlw0ZACWA8iNMg6sTj
wS0qSyi4yTo/M8pDciRUlJ/fuDff6FuBcEOzQlT2LA9YUYDYpTNI60/mu7F8puO7ifVwE5yzrbkC
RgKuGbh0bQQxl1qctqnCWMJcTXPmhvnvRv2tSiKCka25ulNic15Hj7hGYfaYq8b4Wh26XHCWN8bA
ILDsHQH0M0hcl2MYkcKpO1lpfImcY/VQz/tvnIV8pv8uFayUsp0VBuSjJllyboN2mEX8nhu+BZw+
1GwhSMbaYnHLoEaZo4x20voNVrhWJk9XvzZ5MOZB2L0+Ph0bi8HqGMCBhusHhpW7F+SmVroxL2v/
q+L46SSYq7V0Vv7MkEOoZEQHc+690qFxWKtSWffrk9ZcSCtgyN4Qj9sGoT5kNjVWHsstxawaZZSP
mh+WoVvXsbubB4K9HYA9A6ceSpTWuWBZssbYmBCeCX8/99GvvXNvgmYCwh3ASdaYobSvWkWJe8Of
3qfNB1IKXtRrk4HSWkRBUUcCJave0nFuNFTPFdVvajcyDrXjkfpidAKHfmMNQAnIAHTwXXCBcobJ
tkNQA5JG8i03r18j8uXxHK1PM5KMeAPJ4CgFefUKez5EdqVUpe3Tvv3cgYYorzWAJaXPj9VsjeJe
Defj0dTQp8yq0FlNLVxldvtx90sOC8EyT4DqYzfxHaA7s0UppoK11uufKtpjCL6fzfLSi2ewbQR/
mKeNRwlnlIgWq2ZeqIafpT/D9lR+lYuXUT3J84mOf3ZPFdabwW3ASwMAKKdKsdFQPKk0hMqOcvi8
u0spWmPgrIEyAeWYJjoncCjx2dCiuZcl089VNy4vrehFtbHSC/mcSbKpHE+yQi1fudYkce2wE/gb
GwoQ3IMzA6Q2XrgqN4A4kbJmKivZb57j/hOZdgMIzIV47vt7FX30pKSR/cS1iAug+O7VXYjnDkKp
oXd1NkI8Nbw4OlARlHTDKKE5rA2riucspojbPShEIjFJAAiT8z+F+kKiJyKdnFpwHDbWYKGFfcXd
HS1PFmhQKiDbNON3IX9KyOnxLK1HYeEpi3gkRoLmEvxx6xJJ1lMA2/whBcrlWHWAIbmz6OnM5mJ5
qKEFIU80HGaREt5m0CHuZjRBmXzLOWfzR2n62ImKJtYTxTLhYCREqARUb/zbc07UVGnipgg+2rXu
wq7sPgyo08O3s8A9MxacewEoIxLlTlQEBsldW0nc/SkaRJPAfQq+I3isYHBZrrRaG3GW2TQPuhTU
Iado90ZaiOf9+oRUuFwtiI/Uz4wKI7o93khb828gW4wgHx6IaG23/Hw61lSJbSULQA3kqp3iFrsR
CeiXaBpvKSw4YDyVkhpmaT2FWRYkbkO+FsXuaw0xHeAJ0SAObYHxgFt+/yznpWWPchWoORhoGxe1
vd7jGVrfbNDA+Gfhx+Dq5B3UXB+VVimUClxZh0h2C+ddrLhy9pLH6PK5OxuHyD3yuchxINoKl2k5
mq6V8lnO5irwGueD43hddzBdZdx9JqAFx4FV+OAa5YkZMnDqNuGApgB6Jntkdg7N/oK6pQbOJxvt
FI/qERrSLj8MVPaG6vx4VdYGEBqQ4GBwQrj1KtvXdwbWAWV5UjhyGVTJc1YghHtpuudWBHdZnw64
S1j8NyY2JOg4Mx5OjVnOOCNB05YoMXFRziow5FsakBV6A/y91Vovx2FFcTQ6oV0FGv2cF592c1CC
YQ/sRsjYIAuOVyNn/iRSzEpKaRZM5NMYH/L9pxvyEfKxsKHgfvN4oBLZIMtJSYpu4uAUMzS3lS67
FxrtxOHNoPCDrQT3WFcMOptTy7i49FMpvTfrZwBu00rgdWxsJxb5RC0xCjQZ2/5yGYippKk99Hkg
uUn9+3fi/KwFh27DjCAChLYuDLcPY8tt2ATB49FoYcglI3mJB8OTBt2rQOo/ym48ulXz9fG8bWys
hT5uRGlUkb6Ooa+PpqOpt0dZlHxaewcIe+MEwtGEq7xqBdnL8TwmIwgcSXWySeTqtlvpgmO+NQqW
zrfAQ8mgKJw3GIJzOs+JUgTd9F1Vf88iBMfWGBBwRSdL+IQsYLNcdyW1rC61VZBcXrXWdep3NPUf
r8PWzmI2ClgwXNSYsaWGKgHetwbRbFBkRz3/JMVXpBsVwfbdnCYQvMOOIPiNfMpSCaq+Sztrkzyo
nN/ZtYsFe2lrlljiHft3C81mpxFIp2YjC8r5t+Z8Vqov6vTn8TRtqUC06X9LBpVVKUgRR306VSQL
qv7Fts796KlE4IkwW7f0ZpGhQagJpoShavjyX6dqNVAv52ngZL6MIcSfS1VzJ/yRye3xaDbWA7gm
9EHCiqAAZXXYxwwXeW/AaFmvJgpQBeuxKR6NFlBhhLAN4lvL5SbTTOqWggExvdHuIOyAtJooFbU4
SMAjKI5/ITa0FB9mdh/NRK6uw/gRASR3Uk51fdSjsxzuds+hwGLMR7jNWbCRjfTuGtfGcujquiv/
h7Qr25FTWbZfhMQ8vAI19GAX7WqPL8j29oZkhmRKvv6u7KN7XCSoEH22tweppQxyiMjIiBUrrlqe
e6cq2iJwWpsK7ib+1AOX3IIt3GQSU2O7xfgKeIWZD0Itn/6m9c+4/LVzy/lSIX+AFyU0BZOazyRL
k1YbC725mkAwHvKtxqOLLUdFAHrKIs3Pq7MX5RpqJw2NZpbNtWjOkvyo7E2xcI5c5JGBS+b9O8Rk
Ms3TsNezuLk22r/RQSs2tHvt61ErDRieAb8W78n54kxDYdqpqTZXR/V/t7vJifDxt6PzQ3BziKou
NzuLaM21zn96prbxwlhYJmF0frHfjK4nbdSjYUFz/ZGwT9KPofuy9+AAgoL4KCoTUQqH7M18fISC
nLKPuuaqkENJDls04culnw8vaNgoyxktMgzf0WdSfc62CExWxgfCErktFF3hlhb77wxTlKZjnozX
wRp8o2x89evu9UE/NvgAqCUHMZSIy4pCmsUm6YZr7Lg0/hBL+8dHio/3b8S1s+TNNBWzZjYKrq7t
kToVYq9b8Th+uGf3DgiaYEuRXEeIA3BgYYOnPM2YasXG1Ul/GMmVoJZLPm5BgpenFCFLkK9AiVfp
OY2Qoc6L6Ff6SdNGv6X5Id6igl/Z6pkMwcvoW6uFiw4ZhKg+Gb7U2ta7keuSuFTIIOsICfE3kfj+
1cuuy4kCCVXs59pHWJNjVvyR2QOqHlO5f7h/slbWDF4A6A+Q1+egVP7zG82WQcaaFaDxutqTfE5l
HzyFaAt+2i8EdCaguORdZiFnLqSqdCWMBqZdrf7rZB167VzuJsNGPhZvClzaqDxe4kPQ1DG0ojzV
oIK+kpyj1r0/hZV9Rw4K2Vjg/fCf+MgzEKbWYlpo11w6UMNTdrN08qQBklD8QY/eo6KG56kcOil1
7Gtr/Bp+xjTb+P6Vfb4dX4zom9RC3xOEUq9Z1fNeEjpoEM0tcu2VRZoJEZwmpYmYHRcQgk7ItXmW
No7R2vC4N0EsA78P4Ub+85uzqiZ0AvbStPB6ePwT2RuasBwd8HW8skC3C2of5K7no6MpqCZppNOu
bfMkPdj5+f4BWlrA+fDC2pR6qqs0xvBy9exYD/30MLCTle7O66Oc8XYWgn3K8mmoMqnVrsX0expf
ya/7s9haJMGOqxWtItwO2rVqz/mHQtvY4dVFgj1CuB22D/HS+R4AkFCYpDLw9fLRTl1Wufqf0tmb
sMYS4X0I6C7am+NBLZi8sFLitEpw2eWj7jqsdIt6Q9nWVgkYYTTARGgRz0U+zZuDCoKfIieJY1zR
wcUlIP/f3TSNT+FGgDUXYCbllFTI6187rXcH2w/ldu9rmpfFgjYAb3ZkViBrLkGqew3xRVW/fqnQ
MdoMt4IOa0uErARH4iNwvYjygr4+JVrVmdehzLymda1B2tgEvgbzexR+ANo54oGI2Dtas81n0KV6
jHu6ta798HGKfCd/GE7NJ6fYrxEzMYJrLOVJGjk2xFTE1/1od2tEuExIcAGljYgGwObCPthTyFAG
3OrXmB5of2i3CpXf7t75MiHog7o2aAS4d3Cq5suk2YVTFLYcXpULtQxXLSI3NH5X+meHlJ5UeUrn
VnsbzuOGRm0E0kUAdALKKUacws4sbWuswmscRadQko4ve60Ux4vwGgmkLQCKEPSvzFuHApVCXjvm
tu1BMjeiKMvDi/HhY3JfE4gakX0kNcw477SUvCZoNgQ6vv3KgfHROwK8kfxvMZTldFUnZ8BZXBW1
ca38BFzeOxboRoBwqmg46hWrIaCSj/RVVncbD/gxeJ8jKvpWmSkML/ctavirSLoi3pdWwENupIiW
64/xsQNA+nGPUgzOpEokteUQStfceiqU07BVGLt0ltAq9E0pOIRtYTpUqUUUTTHSV3t6KJzXxDwW
bPclNBchmI1irA25ayHCkHxE3/JoL0IB7jaPGIMICVfdgpstAt4yNQo7fdXlh/yx3GKzWNkBQER0
RHtQRoBHleDN9EOcDfkkJa/F77j18t3cdfh6XM64fVBiA7olYXXSOlfzmjnpK9qnoD6h/Lr3+M+H
FyLeat+YrdVj+Lx4srsPjbVx/pdXz2x8W3BjQOlnp72O8ZXOq6wcrAluWropaTxiZxt+5cpZxYMK
QRNkAXFli6GTMTHNOHPy4tUyP5dd747jSZk25rN0yzg47q8Mfhpu/Jk6p0juV5AhHaoBZIIHJUrc
8LB7U2ZCBLfMBgt/mIUQUqKifkqepmK/SiCYi4sHzWyQ8RVLbQcamkUYZsXrF8o+jMleCB4CuBgT
sWAFPSkWQL8065sxKmLrmqe/2tLTdrdOwfhAh6LqDHuBdJCwB1nZZyiXC83rKPvkYbPb04pCz4YX
Vj+V0MwS3ZfNa0/GY0auZco2DtGqBMDjkG7Hla+L/limEnPqpwEL1FguAcuEMWxIWFEFZBtw6aDa
iJMCCEYpCdF6U65t6wouxL4+mOkx3GrTt6IJKH2AX4yn+pvKzTWhJIaulrS3r8BLenrysZSeqqjx
st3VBCpSD4jLgF8bpP5Ijs/lVDnJiGZ39jVKqqfwMd90YVZM1EyAYGFjNY4b1o/2Nf23oX7sHA3i
WZlvbVVjCgsG6DQHpOJJjQwEUuQi2UekOn0OsivtlRhP305l8Zx+22U2/iMAtS5InCCJsriJMkpb
0Nx32qvcR76FrsW96v9vEtT5XtC8BfQixhRQGSGdwndMQEVBAR50cGXgzwiXUVzgoVVSBcPr0okk
8Xmfs8oXCMFpzqGKhxaWSNTsBKmU2Bz1V0391/kZaV/ur464wejdjdA0yMzgMHHNE5TOkWmXN1GZ
vMSxXyluY75oqT9oG8EZQbVR9YWXIgpreBARODwRsUhLjdrRUMcoHH5Qmtek+TJqO9fpTQS/HbBi
NsjHBJVLlaGGV2ZHL2FztJVrkQT3F0qwf3wKFowf2DBQ1st1e36MCnSOZs4UhUGdRK6iv6o7W26+
CYDLDZQ5kmQgFBQmkBVFJ6lUd4J8OMhHqz/s/374rCjoBb6cE2DPv1+xK4spkeEEWf/xuTf2dQZ7
+3jkpRG64r1cF2DOUdYKRS4tBw21cDN8HfKNF8/KMQW9PAK4/IhC0bT51yemlGgsHqIXarhh8lsz
PdVxm2jDq1+Xgu7VcFoR1xBf63kEjNQ0ytFLpD5q6MpneHFxareezyvKwOFeiP8g/Y3EsahyWl/V
PdKkQdYYLtOAPXnYSQTAtwMPOMB3YZVwlkQye8UO26lBKjZoW09vzptttVYWCtUoCLPC6YCLLwZb
c5nYKWtlnNUSdF+DKzuPFTiqh534HMwDuw64EQB+JhbKFg7tmNlGpDaRE0y/2/SSfen63ecWAjgd
rwbGHEAFBOsaGXbRGJFtB0X0DEZYc59X+fb9AM1gqXhzPvxrfmwViSKMkal2YElH9sFINszq0ibx
jUbRPMqPEP0Ro3zNOJjG5NhT0CkPpvo8lce9NgMbAKZZ3mwdzR004W4raERNpxinoO0+jslDvMWD
t/b9N+OLvcSH0JJshWB855KF3rjTocTq4xeyliBs51UEoss6WjZi0WM4BQhSupr8iJwlS7bYU9fm
cCtEOKLUyI3BBBFlkILiS3J3xpIWcxC2wJmISdEvfgos3dNL1FB937/FyFehptZGvQUyvPMTyqya
mWklTUFOfwRU+3l/9KWpQ9URBxFxqlSEm4Wvx1PC0UjRGYHiXBQaNMUTI6/3RaysP+coQH0Zkoco
lBNUTK4ksM7otRGgjZebPcbRP/fH5594E2DlG4CKWuRxYYLwOhGBSpmaTsDdh1agFv9M7SknzAVH
hYt2ZK6s+PCON+Lea/PhR9bGrGC8xSwZC9uW4/3NAPbVY8NjYm51Bt6SIGx532RpPKDWKYhwWee2
S63X+0u2vB0AxUdwCZYDFGWLZmSl7RR2hehYUObGwXSOg05cpGzcqNtJj6XhEkLjOSwXkBugqrD4
l9xENhj65xWD1WkBLRwvZq5EtwL4ixPMJQCZj7owPIUWid3RkOwwI7UadOWT/kcdnpSdHRLf5gBU
Iv7HfcpRnPM5SGZvo8m3ogd55vb5Q27vNeLIAWFlEFx66/YkRlsHRcIzNVTHwCwOhfSUttf7u72y
QhriMgA3oz58mbrvskTS865igZyhJfMHnT5K8V7fG1NA2QKi6RDAMQLzJTKjMtOLKpoCtNI9a7mP
dPs7FgmeK0fZWWh7JgtWXCapbZehyoIiB9FJRbxE36vX3F9CMhGmhDNTi0nFzBlLs7G0MdCi3M2L
0n3HOQK0CChE2EL04xZZPOy2VpzWmNTAzimaVZ2kLX4vIebAD+pMgLALja5lHbh61ADVNq6iHePu
YagiL0m+d+q+rNx/RAGWDbAxjwqI/QblCfGCJCu0wDJ/m+HPdP9uc037/+FVIcA7ps5ksyLD8G6l
Ju6U7b61gWNC4ISTGqHAA1xc8wOLZpIG+E5kFqAYLKzcdOPSXlE5nhtA5xZe377oY9Q0I0GsLJkC
hX4zB9dsT9pO8ie+AzMR/BK5saw6Nc2xp/kUEMvXfzbKIW/OdItJfXETvQkBDTIq5/GkFhnjqJKr
Gp0gRJt8g3nF3ujVfybxd3wh9BMyCSzRUQUHsDr2zilSjkN7VseNwPT6bvyVIhhw2tqsK3pI0VDN
q7nkm7Y1j1UJqGIErAxMhwuAYlhQEAh3FguM8kPReyMNyNY9t7YVOK2ITiNkCTMoKHfa2oQxSYcb
a7itW27hEdZmcDu8GNywW9PJewwfd5av/ulfepSO3L+H+BfOHDUcJrQnhUIgQMALoOcnllHAf1iC
SlWU8ZDKix6m0TN3tn18UwsdNdtgCAR3/qLWULYkNJEmMk4UPUqHcTrsnwOiPzxzBnzUAoGdwtmh
COKwwLFOieRP2YfIPodbare2GdwdADcqXCcA1uYrZUxhGRc6YUEyPMXfutqX43fMg3e6Q10K4saA
rc8lRHUfh3YzTUEWXkr9xc5kd0g8aQt1x29lcctvxIjUGDmqLUJJxW4Uig9Sy2b6WtJHxfBzFZ1X
z/e3ZuX2gyuICLiN7BM/YfMpNTYZnC7EQ8yQXmBLcnasmicEocytmMeKJvJQF6J0aFmOeJegiVRW
WMqsTg7K6TWcjsbwcH8iq+MjJ8FPMRRe9BOqMsqVfqyVgDreyNx6K/u+Nb7w/XIzRUWnZUqgOomX
ovKz3v3kRl6ZY14RD0fCDgd4vhVyG6t5xjQ5kOPUVf3J2QmE5FoOUA1nYQVwHo05heNb2XTIc2RD
AvsDSzQXjcw2nMEVW8V5WJGCghuy5DHtilQuJP6qn0p3GDzzi+QcULl3f6NX1BxlO4i5I9DHszfC
vaRZhW01Fp72fQ2fVgUfoS67fbzVKHVtv+FxInwA8ldwswrOlJqGuhVOFEqotZ7jUK/YG0TDbuCB
xyOAKPAGoGa+3U2kG4VcmXBFQLpmPCXjFrp9fQZ/BQgnVjMnBJJabQr0+mgOj+2f/fvA0flojoos
PILX8+8fm8FqWahMQfKdyY+2FoRbxFarE+CNxVGBiYCL6Ec51hBPidNNcP3/qQrXAMHb/SksBWio
sAesk3NRA3IpaFwJ2jhDIcy8lMojeSLh7h2eDy+8vsCIaypTgeGLZ7v0nK3+9EtFQNkiluUtMYHk
sqDOVpHopZwbxkWp0f/uaJFzszu7As6yGxEi8lWjYVPEFUQ4xy497i2dgkHiOEhUX8LLBFOc+IZX
yqjQauj6RemP1cGINu62pTmCHeXF1RABgyFSpFoRwKhKpNgXZbx2uNBqg6KI5KxvuQUrx4jTcMC1
AY6DpyfmmkATEtWS0tsXIv/onwr72/1TutxnHqNBd1teLsSzgPPho0xpeymf8ktfurLRuxbV3GYj
RbScAphEOBUUoFn8mhCVuWSGnmpldmHEK18Y8e9PgX/i3KOZD8/F3zy7EqUd4sHA8KHxfSIHqX0+
DOFL3Z6S9qTsxDnjVCHJZXGqBsRX4M0KLg2o/qzEbkt6qVSfSqey3DhWy7Xi4GD+mEDJOFLkgtWI
9UqlWVvTS/tPn7k7CSHfvh4OEk82AmW5SDk6aVbXyZTSy+hKA3MTlEfe34ulx4cySNC14N21FryO
Ue+egW5cubCy8drYbZzOL6MDRSNQ+XBf1MpKQRQHi+JPPrP5tlPEVuik6cpFMx8y80XZiUfhI8JV
4gFG3rpqQS0/OUSaatROXFS0npZVdDLdarm31D2cozevDO4xIlyC7oWUUa0JNe2iG8epemTTkZHj
7kWCCPis0HFYcTGdMxEsYEZN7ZL0pzL22VbkfWUK/O7EHsCULzP8RhrlKhqZj5epeZCcY6Q9a1sx
uqWhfeMrAeEefCUEiARfKZ2SSJELiEAlXQh/7GxNnjPsVztOivJfIYJaqwYKbUdUNF4kB9xWbrJV
o7JcJ+TSTPTcRYE1ILxiORibpslIQ7W7SIqvVD7LjuNWmd5S9XAKkZDlUL8V8L+ho7ZjAHnjBYrd
p16Re4jgoPFCt7MuDIqBZmvIDXIaagRmRd9SVmKi90rdXUK9BGrxa75FBb806LiS4Bnj3QikOVA2
c822bUlJ07SFgM/hZyX3bHZCP7/C04pTM+x2o1CBC2IOuOJgc1x07OFESNJkpeoFrdeS+hQ7G5fT
8vTyCl8E+8FlAto6EataDWleWjDql4E+J8kREDqFHtmvvVrOheBwYcl4jyZhwVSpj80ij9VLrPq1
5nb7tZyz+4JPCwWHYJsQeUHR1CiaCuj/hclgiH7KVd/aggqtKMitCFHLaSSX1ACh8CVFjjDyiAq8
0MbdtCVCWCUGVFvh5BChjU/pjz55aLbaPy0l4Coy4PAjawTDLnq0fUemMq+dMuimH2b2UJb9NovT
lgxhFmB+HzNDlcqgkD5kxVlHgbT29f5x4i7l3KHCgQWEnpNlwCUU76W+6wmJiBUHLPdLO+gp+tB4
HVxc+sKiz/dlLW9xCwlC5F9gUuCYiCEivY87qjc9CVrt4WqEu806mnhznhrgIYG0EktYSdWpsW6E
JDDgpI+eY327//UrmzEbX/DW5FIbEfLA+FH+ICfnSj6RcreB4lNALzFEbngtPF/AG+/WNiTcfkQm
gWwOPittj/2+P4e1HQB0y0BmB2EbXB1zAWrIlAI3UxyEj+x7tt9f5vVuf0fn9vHm81W5LQmA4nGg
Sbr7saq3lHp5683HF3agnXI2KA6+nnQ8WX5Qyx+p/LOPLvtv8LkgrjQ3E5n0IrcrLugySL/to5T9
/N+2QXAGE6mwSKJj/EJz697bYhReOam8iw1KG+GyIn4m7LISFnJdO04USJEv/bLpafNBvHKOUJsE
y4FXMVdnwTClud1KZGqyQDGiz7n2oCDGvHuJePwd1b54d6HiQDhLmiYNEtHLKAjJY/TojBuatlwi
+OJIZyNUjQwkUjrzHQZku5FR5dYGknFQ0Filpyk42w975zAXIqySHVsNbqGsDZzsuVc/dN47hucv
SCTk0ZRJpKVs0zwsAZ7rAnn6oBiPxU6aVvh++HyMC0cAOr3AlGaZbNQmIu1B0rw4XrizyPdteE5F
A2iExX8JkYLBtGJFTuQuMLJL/HPcSQu+GF6wpTEzlKRzpi4IMz9pf6Z0LzISq4NUB7CFMNWIEAg6
rBegDWwnswtSvXezowGU5/3tXTuiNwIc4YjavVVaUaZ3QWn6ieqr9klvTvdFLNV4NgcRaStZEZHH
UesCvSUHlUp+9ed/E6DO1Qx3PYnTGnNorV/Gr1B7z/DoVcBBBEjXiLgXcN+10mSMXRCdFTV1O3uL
rGR1gRCRQ/SHxznE4gVzAGKl7qACcviRPMrVvkLPtzPKSagt9BECGkwWttgBpr1RCqcLnDMBQWc3
7Y9Lw63D4ADUoAAD1m6+/nIdqx1rWQ0n9cFKXu16I9q3ckbBpc1zpAo8Yfh28/GpXfat2bU0qOih
kvzSOrfpYfcR4v1qUCfEDfXCZYmzuinAEEkDvUCI6Ump/rk//vLRhlQWB5sDhgIbKjbybBHWHSJF
qwJdP8qmm5vPxDkpZKP6Ym2hcCODGsjm9Hriq61CD8y8rocqaDqvrR6y6RDuT71jIoCxoZSeZ97F
NEqYyJk82Q4mwtxK8dKtque1hcKbVgfQD8h/XP/zvXYavGxD1MMEWvwT7LJegYdCYvhas9tHRfWi
AbIvhJD5uRUMt1qNoz2MlAZhK7lgvt5Kiq/oNFKL2AmwlOHVI1Yaprmso3VrwoL+m6o8kS2WptXh
gZ1STY63BGvYfJk4FySo0EoWZM+x+cPSv94/rqvDwxhx3kFUbotMUyPSH7YyAa0ILjdPAsSCbnnZ
qxLwhsIrBHczOlnPJxBHsoIYg9YHuoY0QVW5W2GSNQEohUXGEsQbvIR7LiBSqzjtTKkDuqxhz065
G24EDCH6bqMVFWc0Es+PFhpVolO7C6bqUCTHQfL17rh/EwAgBL4MERhu+4QZUJaHTJ76gKIB96HC
H/vHR6IJIWkDj3Kc0vn4aZkNeCh2Y6CrL6bxaSefOb92UFCI2A5nyIeeCbdC39CC1Y3UB1Fr+r+k
Zgsbt7bByIPyBBDqwRCknH9+WXVZNE3JACjIzz49q/GG27JiTNH+i6fkcESR8hMOEAmVUbap0wes
e1abJ41cOvqyfwduRIhKIMVN47AUIgoncfU4d+0N533Fmmqc8piXOwOzK4bZSiYp0tiagKyFRzv/
yNSPQ3eWN0IiawuFimTEIhEXWRZVR6nZjWPbsaBTX9AZjJJTsz/qgtQryAyQeADNJ56C871WGlaj
apiyQCKfJa8br/f3gW/lPDwFaAOPFzm83yziOvPhx44OtjmqU1A3R9p44NwIlecUNqlz8/R5kP37
4lZOrg7GHsTBYJ/A6SdEGDSKxGmuh/BXG3SmB5sv2cJSrGyJDqsH0AmYK5bQ1NjRkDOzYJ0iyfZq
9UMmfZSbcv80gF/j5Sq8C8yi1nPQKMwjTXvwgf/M3LL/tnuVZsMLm5KMhZVYGUHjESDW6KnM3mGg
QHwCzmbYKcBCxKKbZuxHg5ROGwC0lhyVnaX63P7Nhue6eRPesRKmkbrC8BFKIuRLb+ykvF0IEI5R
VpnEqrKwDchku+z7tNlBZeUUIfSMBwkCqbCwYjGvrMMnHsZ4CMzYG203KZ7acb9r/0aVjsctsg2G
GERi6HE2sNTsg6YipwKZhmk4lO94wBl4PEDFAQBavh8YIRYxSDQGNUpJ3aLYMLIr6jwbXrjoolbP
2ORIQ6BEfll471EzBJGACuG8Gws8RdYDhTioKa7ptvIV/N64hNZ2mZfmgd6GmwrR47bickIY0hgD
YJpb9KTMvUnb72ng6ckrzwGcgcfNP+FGFfp4DFNrmMYAeXz3gHfk/vFBWIGLAYBgOMPio6S3I73r
zXYM1NHrUP0Xb5zSlWuUFy7yp62FPgiW8P14MU4jDcMBmub9kn/S3q22+mGvHCIkW9H8gFMbo6JX
OEQgPullQIKHoM2OU37a2f0FtgLvBLhiCERyiJTorqaOpIUjd7cH8kdW3NHYH5WfCxCWKO/a1gAK
GP78C1Of4vFh72WA4VHYzt/PnL1SWJ5CUUaNpnD2rCF0J/2ramxs8VIL5gIEb7LrUUAaAl0c6M1x
7A9Nchl3trX/zx4gfMRf5zySJNjrgcS13TZ2H6T1x0i6GBvX8coMQKGBMBIQ65w0TFiipgFdnNHQ
Lsjl8mDl5CTj98jyw+6dAJUhKqjgFUMlxGI/h1FS6LHSBu3FHJ2DKu9/9oCh50aAsExtosqFnmkQ
ABbawQ7dWNvY66WuwU1FYT4CJShZxdtwbo700KZx6CT2JTcrt8w1L5M3AjFrEoCuw1kFgRvStoIE
jTiDLIGPmyMneK6w30gsbI0vnFZLKkPD6RPnojOvzXz6dfcewx/6+/nafIGIbPUDazH8UHljXoBw
a9ptsUHebgFJyeEFaJHHJ3hzI9RRC4ZVVM1fGtD1o+2V2231ol5dohsJgkFqGlYOtQoJcfEyfbG2
qDZWtA3tcHg+Gzcnf5/PJ9CmasMcI3UuU3aMEnSXeyD7bzXwbvJ0OS+sBReGcIjGOEkpRUjxApC9
a8il63zZv80c2AOopsJ7UQseqqOVuCu60LoMXjm+ttHGq2p5a2J9boYXFLkyhslQewxfMILONOfY
OFb1Q2rvP0qoxwKuB/SeWCcRNksiTcsGPQ8vcump5KNR/Ny9SrPxBWVAq3RZ6YDyuEya59RHbb/7
CIeH17y+AWYXUBu9mKR6mJrwYo2fEjdPXu5//spBnQ0vmIokwiOn6DE8oG5d59qTv0UrtKJpMwnC
AmVoT6JPHSTUnt0dMuV4fwKrw1tIMKD5DI/DCO/AHg/ppLDa8JIbsvugp/srfVDjBYYNdFdBlm1h
ikY9l4jWDeHFN/POs8HVsv/7b8cXLAWrYkOO7T68JOBhjJ606R2WTje4a4RKLxwlsTEecjJS2oMh
5lJIP+345xYYeu0A3Qy/4GGkOg2HFGZIGZ8y41dk/FKljQt5xVJwqgWwFr2BfMUZqKZUMl3BEmnt
wTz052x6YtY/+7cB1zHinODwQhWnEEKqw6gDPBb3AeqM4WG71bRF0L9yUA0kycH//saUI+YJyy61
o6bozUv3wVavRvf9/gRWFgl0DsAUgj0K6TAxyxYVaP5A2ti69GPxGOvn+KNTHqN8J7E391JRKojX
Jjeny+cgMpF605UQ0ymn6NB1p/uzWDlNs+GFS2GiZpmEDYaXLqbzxXbt4ct9AXyAeSwPD03Am7gq
g/dChP3VjoZOIo0tXVSSuWFgtxd4X0PrIvm8/+JBLg+BeTxI4AaIlV2SOaQZ1UGzwPTajVovdTZ2
fGWtOB0MV2s4SsBIzH2MzsksUuq5c4ky33Dcgh0UtrEdK2d2JoIfuhs/zCpq1SBVAUfyJTZPQ3K8
vxkrwyNwgSc/wNzIR4puHimnEcYXtrv9RsHqjdO6sQcrS+QgJc+zziiMWsSPIrgYldwWcQBGIV06
o3etpG24MWtzQPQCBT8IAIAQjgePb5aoH5KhGDQNGKHHyTp2xXn/Er3160HyHygk8dlWKyMdByeP
g8F+Gr1E3f9wRgYMFW/Iz3Mot+BEInpERr1r4sCy/oxt4jqv9z9/bQNuxxcu/7IARqvOMX6l4yXi
5ZlHd/IYc4uEbCMWHj4qorQiO5jFJjka6BReaKF6RnYui61TtLbFtxIELZDC0QgrRF8ufRf07JDY
GzZpa3zB6LVNmsSZifHlP3niG/07jtDt5wseEpNN4JAbDF+E8OI9vdp/PWMP4HkhzI/4hchKMBgA
72qTHKJu5ZGohZu1D6XReqO18WrmyyyYbiQsQFPFWfPgywvLVHdykSRg+rn0vatPL0evV3/cP62L
jUDGmfdigMEA0maRUpVsPNuoMkmXLPPKya3SvTshjC9YbJ3BhSQGxpeu41MZ3P/4hapxyDFy8sDL
I5qN987cEGmM2Lmd6tLFVqRTND4Y6QmFRhsXwpYQvoI31k4i/VTJtSFdKvszS1H9/jGv9pokPg90
TsTlycPxYt5F1/AksfQGDsBpNL4UysYer84ABUqoCkQ+cpGWiuFLojS9iQI9PYVoJ6EeoupwfycW
BxVdF1C6DzIy3AhwygR7EbWaHFO9NS6JovlUOcalZ+aJp2z1o1uZCh49HDSEVpMciDHfjKzTnXJs
UBFq2OdSeSqLo73VDnBlKjMRgu2ogHrLsxIiJMXVABIeH2M0yfpn93ohjwTahjd6KuzJfB7JVKXp
QFBxaqdoO3ROaq9MXafaXVTCC8c4PRj4w3lcT1CQHIVdTTo09sUqX/vmlMSeE28E3taW61aEoB5d
TktLiSobFR9fy+xcd44ry6dB2zhgK3ZKB/wJMVbgGkB6Js7E6JKEdZF9ib0GtTcOGBbu78jayQLX
MJikUMqApzX/+Y2a52HX6uAfsS915uqpn6RneYvxbG2pbkUISqI5IDTUuQiqvKSRa8lemDxH3+7P
Y3WhkPEBkwb4ixa2xMgSpk+JbF0a45MUBsk79sExgRJD2gHaLuKgSqbZJWJO4SVG7xvZq6q9KCIQ
5iEEijIxXmO3qCaxitRuHEpM1CidZCRAk4O0RTSystMzEcI29HUHWnoGEV15tAvVVSPJLXZ7IFBu
9LAAmoGzPgPONT9OmRWWihaTJHCQGXtskg3HYGWXOcOqAsVGbTwYO+bD92rFgJMxkiC3PdM3d7t/
PPUDeng070OJ0uKVkitSbMZMIQGNvCZGEOu4+5DOxheUbVSqlqIXGwmsr4l+HKX99yneugYeWgBM
ch95vjpqDmYOZ6IkGI9Mv8ryp/1fD5CbhopfHFIImQ8fWhqT+9FJAt35aKANx5bXt3JAAS8Aywvq
SOCb2cLnSzaAeqmiJkFXBVp46quADPudGpgIEMRDj8FOJbJu63Hc6mqFKaTkW6sfEvQxl7/uXiUk
tvFWx3MXpXpieMmarLBRJ5oEjX6Y3EHfMET8hM9cYySrbocXLoQw7mk7RG0S0Mm1wx8VOcbVMQw3
rOmWFOGeJgwU+k5YJ8EkPRoVemW+lhRL5b1nqdCKCwu1UtbjNKUUlbGSBFboa+wg7WaRfFurv+ML
a9XGMR4RlpwEKvbZZ43/js8HzEBHup67ToI2I16v0KnuoQ/SH9a70+58A/98qAMyAXivQyfm+lap
sRE5eZ6CIt7VjJdC33hGrBhT7k6iqxdCSnhtCd+fl1NcTKmTBvoJFddTulGxsnaGeJCV9/bA9oql
nhWNa2eM1CxojJ966Q1HRz2aW23RFR62EPUBjjdvXoVoKLIC80XK0iFUawYpPPbWXMfEN5OnLPJl
6kvwZId2cpnktdpWuczq4gHODZkOz84J4RRAXNDRapgglz6Hr0Oz35SDjh6YVoQ8ONGxsDfoq2Oi
sfiQBUkEVN2RkF+7zy6YoAFxxMbjW8WzxSKjnWyNkCDsPunf63pvpQnQ7rfDC6uTpqwYEgfDx5Wb
6MSPx26/8nGOYSChcBdB+wTdrhqTDIqSkKCuYWWlV3k3WwqmgIIA3KYAvoEqSjhYBc3ydmr1mJdQ
UK/dAuSunJ/Z8PznN363ZbIxQoMgFJfavgJXY2N/+fkQ1AK3NOpLeDYIRWPC8GXMcoMOKPlEc1TW
nvpOdZ3EcvcfImA+sTjIm+HBJQixCJil2zrlBdb/xoMfyRsWZG0SaETD4624The1DQN4W2mW2Fij
4lBmvlMeUMjyjinciBB2OS7yKWsziHDqQ4SON/57hucsYDAR3C+b73JRjuBGbpIkyMyH1DpJG8Ov
mFgHmY3/Di9YCStSlaZRYvga0YGQc119cGowCB7fMQkkdlF8C6jGohIniQgxrbFMAgk4ojBN/HYr
oMUPinhaAT34rwQ+zxtlUCStyKsOPWKssnKH702+uzANynwrQIifmKwBobSUJgHaVhTnfgvgsP79
wG9zlkIonTC8k7SmFlGJBJJ1NgGq22JMWx0ffGYorgbkDZfqfH1IljWURfj8ZDjKjsuK/bcNlOzv
+Fz+zfo3ZNJLFuKYpl+AjLV2oz756gO8Yr61lFoA0mhstaSheRKw9Kvenlj7HiW+GV+4C0b43Gkr
Vfj8yYv6F8zjHQpwM76w/OpIK9OO4Q3bAxrfHt5zFaDyjF9neHniOpuvfhRVQ1TY8CPZcP7e7qYf
wuLfji4sjlbUTd+HI47+N4352lZf4DUbfTu8sDY6k6omSlmCMr1jQX1WIHX//f7yr1k5ONloOozQ
C2eFn68PuMHzYaiBnnNS3a1eracu98aGbVxmPL4p2iDAwqG8nG1qkXNIS3lsW/AkBGGE0l7jY2ud
4/Q8lJ8qxwEl+e5SX74tN+KEcGtjNiNDMigJFPLZTFyl/XR/0db2BaEMjqYAsx+CrvNFI1IzGG1P
4yA1/b4+Tcmp27p9NkSItThyBQK11uIZv+K7Un6h0e/R+ef+LNYMH2dYQaUsYG+LDlBFJSVGzvAE
AhgXD9602R/FRWHM3/EFw5cBQR5qBsanzjUJQbz8ryz/NtON4N7WLPhC3phXhO7tqI2LFCzVF/Zs
/B9p19UjN650fxEB5fAqdZrU3XJa774IXturQAUqUeHXf4dzcb9tsYUWNBfG2A8Ds8RUVaw6dar9
HychWR8yMm5rLSYxdH5PvTL8ZI7HVS9g6RbeLNX7Q+xmEqqdTG2WZvQaMn8cdlF8iqaDGn3AEiG1
iHA3gkCim/l8qeLM1kivlfSqm0fjkhsrw4ulkC/57fCSqs0bt640G8Pn5Y/UPNDfNd2H6jGJ/9x6
bkFv9M7MilgoclvS7YtHN8v5hMgGLQE48VyFr2ir+90ACwpA/MBsoioRlnu+Tji1gx07bXZNNHhM
yfem3dfK85CtEbLd33G4HOCcskQMAs6fdEEMm7W9IjiUwI/slajO3UzLARLeWwHS3eiNsdDLAgLQ
ZtyzMlSrb0YY45Foit5oCOqi+Zq8VKnq8HaK8/z6MrKvdf9l807DK0OmCXlq0E3JFYOksGqzduLs
Sk/mOVlLZN1rDqRmUJeLdygKE8FiNt/mQXPzoYoSdiXo8TF8ctrtYYy5AMkMlby3e6uFACfdNfVu
6PaPl2fhnM4mIF2Eggy2MjGMX7Dvg/nc5z4qx1Lz83YpgMKJfpDI9yH2PV+mJB1aUKOl1RVanJ24
/lRHJ8pOj4Us7QWcM6TcRSH8Hekyq9VQdVFodzV/Vu43Q/v6eHjxjXPVhLq6m+Glnej6RCkH1WJX
lnG/bPy82znhWuvppTkIgDRqQwAnB4p2vlA5q0wzTSi7lvTlqpGV7MzSFG5HF4fhxkTk1pRZJsXo
rflcJww93phX9ysYlIUpINSAj8drWtQBSxbCJGNo28i+Xg0lYMV1jWdvbXjJQhBUoqJrFYYPsdHs
unbfFpYI3vI7AbzAMMn53KopijYC4deVDrk36GBdu5B8+20QjqUKCLxocyjX8TnEKmgG7ONVY6/T
9IkU3THpypPSNytGaGmtbgVJ+23nqUNQiASAhZ/Q1iuGNSu3sFpArKGsH4AjRKl1aTM4CH/RxW4E
0EX7U7EP4PEz1gJlCwoKeVeEQRGghh6Xi/tLZL9pwUJyofSP2nxzw30TH4u1ZigLKwXzCQ0uEByo
FZHMNU2jtNHRnenaWX7+57DW30joBkl3zIaXrnVjKtR1ayBdkKQBo3B5JMkfSux1bB/6j7XU4kRQ
N4jbJx5jcthVt0syZLWAHtUHnfoZW1Ehi+Njs9FrDx3akZiYqxB9cNTO7BH0rn8qwzFhu+2fL6DA
6L+AoBlAO/PhQ9ts6q5oQapYvoz1aa0x0NLXIysN9DqKQ9GlUxoe4ES1zGywW/L2+XeqrDivy6MD
/gPGaISa5HyNEzG9UQdEpEdr1/A3shZSX7ptohrxv+NLa1+g+2oF2qUYbY2+HEj8h7U9XiwSNGC/
Q00ZIqKudEz7wmW6HWL1ob68cxevpe/vvXsxPoqxcHJE6aPkbCi5khlJJfLf7bPF3xx1pxte6O6S
X9tPEQShhBbRGmhZsVE3do7osV4PFebBXil3vKTbXAOMHQYHHn5E0AxUXXMBJbq8j0wdUC9Yx3sH
hRCpsXKPl9SeaAAKT0aoVjl9FTWq0zjtGF1d1dft3OMeBXB6lTharLismEDbiCAEnHCU+UkTYaAI
14aphRi0O9FPZn8w1NcsvVod4CF+WH9Ae9yKkw+AVcVpbDfRVc98lu3I5k432Bf4f4iDA8iO5Jk0
Pjo2DD21YfBK68+WfxqN0/aDhZADnEuwzSDUKy2XpSVmWppVfAXfuaO8jHx7HBwPCVS9oO37e+8T
yaB2A7MZ2vxCvbaniT7ZT5u/H7cBXCYAmYMbXqaIzFUDABfAf67EOUXxce2tuGDmYHJgHADpRCxZ
pnAcqc56mKXoqhaXrALj/D5Sdy79UvXHfq0p14IugSxocSRfAYuTy/AHjcQ0ds3oOqHHaHrI6JvC
TsbF/oBnMJMjeQakUyMjFD6U7gYT81n+9+MtWZuHpKuyRC8FZQt2PNnb2qm2/Kbw+W93O/YIZwqn
VjDnCEi1NA+zALsQmg6A6jdFu0uTeWvVeUsTgXsmoCIojkDXvblORPOkhvAmi6+lZw8viftiVLu0
/GPldbF0xED2BFw43tyC1HYuhfWu0U8KijC49Sux91Hu63TnFp6W+cNanf6CPYdGxDMAlS8IsMhw
rQ5FQ27XRsgwk2eyd5yVy7hgztFqXtCdgrYFF1LakUprq3q0jOhqo01y3HqR5uvbISTC0RF0JGgs
ggYlkkWPXItHWe4ieqNqfuRRW12xUwtrNBMgPTFcBB1NrjjJtTcVPxp2Jf/ALkACCADANGgrQKPP
d3xiUUjKyEiudVp4RCm8X48v4NIMcGzhriEDfI/szKAw3SgrAFRIIq8cj4Oymb7IRZxfwOjhkAAr
JG8CsL1WSQSqULdPDZhn1jiklmYAVxmWTyT5EZqdr5BVVBFnxMyRn2qPfUxO8XZ0rQBd/itBm0uw
B9ZNnQ0JWek1yktnHLfvATC7eG4DUgMiZumYMrC15roT5uBf0LyK7LI1j3DhrsFWIGgNarV3/tP5
BLqMF6YZ2gjHstewdve5Hh2cZrt3gyJAvOlFxQH4AKQLPdHBzMPQoVc1Pxiut8q4ubDPGFoQAACt
hYCvtM96p08cIeXsOvDDFKh8uz6aDS/E33jNlYqS1VJJsitpPnfMQ1O0aTOPgei0IbhPkCqCqyZn
UumAGrfWcbMrKnuZt9oafMFpng0vHdPYaNtaQ7/oa5WekmynOG8Nat3WHpELZwm8J6JBHYpWYIOE
IbxZJ1Gj3uqtRq8s3inZU1+juOADJ0nURuARia7LYNKdi1DAs230qk2B0k7s1yhbSUgtHST4aSjH
FHTVMA3z4YmTdggyomioYp03nCnAwo/v89JGCMydqNUHNEguWuCGWxg1y/Jrwl+NcV+YRx5/h2vz
ASkwn9B6ID1Df8v5NFQlnDSWhjhNI6oWvk0g3phI4zXG14/Iga1GKzaAnGRW4ywekZOKzOzqDp/1
4VOke0rta3RlNgtISZgGlK0imSNqGGQz0WQqKXsAba5dfUgqD1iJCTVLzjGhKH/zuBZk1qn9QIgQ
GXUkX0QfNdDgSUcBvRy7Xp9KQMSIT4+ltn+8dEsnDcFU4LnxHEfDIElluZkRNZqFhzLIObycvVXN
9heZaPAMLKbI7SChPT8DbdkOqaMD4qYVLzn/w95M1AyNhZWBcwDbfc+84vBxigZXhET4Uwe2pvKY
bwf3QARsHvQGth0Bi/kUOMlS00kYYl7dDmaDbG7/IKbw7/gyDLocQq7YU55c1ab3xvA0tZ/0zaRi
kAEQoCixF8EKV9oGS4szsEJgG0w3OTEvnuIP7DMuHxAZoDtAM3rJC9Q1nnaGBjgpaVHcczL4igey
8K4QVdcOvJD3kkdJlyDupZGwrZIrn17zb+jEyxtP0fe182rZh+13Aq8wEE6jc6QFx3++3xGi/7xv
gMgxa+oPSEmG1cpklm4dWORxlODWAgAqOSI961KVG6KMpXhqzyz9H4eX1sqtSZokYniS/zUmP8I1
f3nJwMKyimwwqkOhmuYL1CtFpndqjTvn7BLTz7kfr03hXgTWXjAGg7QB7bnkFEykhWY/dlB7U/hc
kafC8oZ+RZ8LN2AeWoMIpLUBNwS8Bzzc81kUUco4Zx1eRtYL0/y2RDPEY2ztzO3ovZkg+WU/6rES
A0WG+23ue+dbNfx6fF4X1+rfich2KRpdpwCtD+62dYqBbwR3gL57LELs6N1aoS4NpYGg3LtjhhrS
1uBOkSXwC5nfuz/YWunSogBcCfAqgr/0LloUhxw59AEohrTzSemFzsqVWFyjm/Elh40obToCRJJc
O8eP+k/ITG6PDKJoDN4gjiyewngGzI9TE+dYu9HGDBJrX4Y7hgKK7ZsgYuag6hblpnLqiCVZm1fg
oLp+caevqf3t8ejCAshbDN0NNAx0LIjYpesQ2pzFUTuhdM8ryWnsfdv0h7UnzNI2oxQX73hQ75jo
IjhfpBK+jDkUQ3yt1O/tSzf+ejyHpeGRJETKEy453DRpDt3o8KoKESooix2avKyVWy0dIgDpUJgJ
gCO8DcmIlkNGKnAeoZafnCqaeg5advabOcBQL3ErRKitm9fLaNcJDXMIQXGpcxjWHkdLSwSAJpDi
QDaK9m7z4VkG3oO2tdAJavwDHmX49fEO3JtpDfWr/z+87AZkamyYU4zhx+S5Gp5D82CbB872evKz
SFZCjUvbgTwnwBgCeI1tn08l1hTQaYUo8antn4bxl9v9Njf3w8FOC78bVwJvGFjquQg1I1qcmjGo
G/RDyndrbLj3m4HhgU4CvxJs0J0fwLJRH0czm841eIlK9R89/Px4OxYFoGBT9IMSXTslr4wBlm4y
mk7ncvAt91NMtuOrUJuGRAvCpKJMTdZ6Y+Uyq3S65AJaWY+AVi5ea29xb6YxLHrfIfaEjAg4CeZb
oIURo+U4xRet34F1l5r7CcQv6I+8lr1dWCtBgCSapAH0gU5Xc0GqM+p91I36mWUgZ8nL526ziwxO
FvipwDUiMoETOxegVQWl0RjZ5+JVNS9FtlLss/T9t8NL1yHvyZA0OrHOLX/OslMxrPhL99dt/vmy
9kMDE9We8PkaOxT8F3H/aTa3xIEEwQCKkC4MHHiu5ysUWhz42IlaZ9v+RJ/qemWFpBmAyAQBIYSp
EdnCGwilOPPhq9JuJ81q+zMabXtg2doNU7Q3zF+b7ty7FLQahQsgWNLBMzOXYqCtot5YrD8bie1N
38JGWwneLE3jVoB0I6yx6gyuQYDyLQYSxkBKeK2hiXTp7uYgHVUEYscsmyAiOilg0iS//ClE8P3v
xysluRz/kYLEjYsHKZ6ncrazUFonLDtImbhH3OPgtdbBWlutdx1349i8S0GGBcEHMNggAiHtutU6
dUXVnJ+L5tQ4hwSVrPzUx7FnZy/UPA7ut3Ejf+GdSGElb2x4QljO9Kjk5/FNL/f9RqKzu+ElG94b
XVppDuXnJgra6UI3KvX38RFBFWEnJOtRejT/fAamDjXu8u7MnNaL2a7TN0a1/iNB2FXh6WD3pSM8
UXsESoB258bLHBs8W2SbsvqPAJHnhGmF+ZOhPm0fNrlmK/yca88hf6LuoS2Oj0+vpG/vREjKqqsB
MUo7lZ/b5pmPp41kpxgeaDpE/GAp4FDdoWWHgiRq0Q7DmbXPaXJwpsPWzwduHEoQ4Hckm3VT3mRA
GVzc8PEc/WD6ydlY8yg+H23HgNcDcfRCfXSnISefjV1zrrXXMHlNVr7+XkEh+gCokiiIQ0zWkhRU
NZq8ZVnfnKd4l9g+zk9j+lHzlrbbCrHFPBB1FbhDVElDpUu7zN06Adyjrs5h0JpvzlqkX/z3uXJC
S8r38CjmgPoA6SKMRddrU1pV54Ts++qF8x+N7Zn9futew+nARUMtNtyOOybPbJj6ihSZcmbqzvjK
1c03QeRggQiEysB9k51AYnRoo57l1tvofK+d72st5+8vmuhpD7YRZFsQBpdBQ3lRqj2a45hvBnH/
Usvyj5ivrM/9LqDOC3cAJYSgZ7mLNiVa43CnG8e3fAJP64XnT6n+YrQr7sf9PCAFyUEYIYhQ5PdK
ZfOKRU4xvqVVgDK/NUO3NAmAbeBbIpEN1IL0ttZTLbeHSB/e1OGzox2K2gOtYL9dseLpfiNFOrCk
iulYKtrwppT/pOBZKl+UNQKYe/9mLkK624PmDCbVIIK6QCyIFCHpVxJs9+pDiEAtCyJz737B3MK1
1AjVNocIu2GeRXdd/KNq/ab2UKD9+Oot7AqedgKzjIQkMAziS25cgawsa6NjAFNG4NRo0F3NgJQi
rv1wWOO4W5gUrjg8TpwADSVTkqhOzWLdBAvqWxx6IaIT0c7hwZheeHF4PKeFDZoJkvwP8HiZdqtP
A67LqSS/UZsVb2wKALUrmFX+Oxe46/NlA4SZg0scc0lGf0q/sOpQrV3Hx7NAMGougoEFemDAA7/R
fD/xY0n+Uta0+92NVw1kcEFihHgUXrDy5nfcnHqrstLLmL/YBzatnOKF4TEy+uigEAW5FxnrTagd
dzpx8PjO/gytb2ts6HcLJJAMCASiIAjkObCy8wVSRj1zOiUpL0rQDD4q46I1UuNFCbgWiNnhVYaw
4FxCnUahHqtReRmGQ/Fr6H5bTrDxqMLvBxwDZDLAid2nT6lpEbzQWnJJsufUedbCr91ahd/dLsxF
yDUWGRxl06h7wYR66IsDXcs732kQjA84NvQUAlBQJdIi0TozxmZU0LwiukxPX8IXfe1dvDQDAR7C
SRUl1TLqg2VJR3kGbmntL4d5xf7xFqyNLjmate5OJSkxulVmvpYieNOt3IM7xYcVEghT4UEhHCXz
Sre53sN6g5BezS9l/5SjcGp4Zf1OWwMQ3Z1XIQjRZcFFAn9BjkWBeLvV7GxwL+Pkg84DaRayEQYK
lxntJYGYRXYN8VmYp/mVQCtXSnQldC+sVjzN2SddtfVpBISbgYwXimgwB3SzmksgXUbSqOHmJar+
4dEuandu9Xvzls9EyKqVZa0+uBBhvjZO5iXDRtJNsUqAEsAsoPQI0Wa5rDPMp8jpiGleYIEivqtN
z7S2GjkBBLTQOxmtDuCvyZ652VMtG0L0XDEdr1S4X9noBL3W23jhQAmycjjmoBhAhFm6261S6Bzh
Rgd74RPFNxLP+LR9K6DA4Zsjoilovua7rYStwu1wAq0n2j/xQ7tWb76gnQBYFoyegDbi+knndarG
cFQz075Ujs8RU2nPZbXT1l6TCzdcNBRFL2YRNLgjJ7WbmCD3UjiX7ls5sZ1l+XYFSrdil35kuW4E
ieneuGspMy3e9blzmQwfUY/B2a4MZxORtiOurYYnLcb/3o2lN0al93i7lw4UQLhgaARvHJShdPNU
A63pIio6BTU7Jf8UfW+LD6yQeIsh5SK6fstuU1N1DayIal8aXpwmvT241u7xHBYMhqAtB8Wk8Jqg
1Od7oNE40XLqOhcWlQe9+RFGzsoqLUp4rx7FexX9OSQJbmONkWqCRRmZeY/U3gRk8QfmcCNBm88B
KRc7q6Mec8j9JvGqDygn3GdhIuBc3nWyjAEKo3k4OReqPA38d52ctI0YlXcVK8oUoWcRN0fj7PkM
LKvtUtOErSPjQTGu45pn9p7umIU+oGAF3TAQGIDC3HEyKQxkrlrcuJci92vV70GfbDxVo0+NzwjN
V38q5YHpXpv4irafNod1IBzSUSCpIQaGf+azi+MwbLWUWJd4eGm+6u02wpL3xbsdXtp+JczqKY0x
vFFR72Dir63H6z2LJCitFdxEWavXo9mOto0GOdRLzSdtYxkVPh/Do38TFght0+/QGKk+aVoVjdZl
clsvzWKP/tr+/YiFACWB9s2CX2e+/GkID2Q0UT1ne+ho6gFQ9oEFem+H996iAKnbuQA2ZqxBR+Xw
EmZ7nb7RjXWwYoUEyOA9KAglKPMAAMGScNS/hJcu/+R4Rf5p8/oAGCZ6HkKRA/wpHc9+mpqu0Ci5
8GZnv5lrqbx7/Yevx0tCtDJFkFzGF6MIQpsAGCIXYPo90Q66Wkl13pshCMDDDprpHcUs+TVofVSl
kYrWQZy9WQ5S25FXjZvvGBD2CAxifRBWuQudpl1RNSglIJdhPKfpqVo5oveODYaH9UEkDWEIaNn5
CTJHAiKGBO0bFPUydn76V9e/rBKjSXCJ92MEygpghuA/CVTxXIjeq27asAYtlopjFb+pjkdd72iY
sadsbH4sROHMwnIjoA30ijyfukdKO3aGEG8Xb2rPXf5985GdjS9NJbOb3B4tjD+VHpJr+VqJ/sKZ
RUk7QD0COXSPiW/qsa955BgXKwS/9RsLNn8+IiiI0aC6HYXDMiK+MaxiGFq8KDSee57drGVUlz5f
cN+DqhmnypaLyfQCvVoaqMRL3njtKf/5ga+/GV1Iv3Fb67px9a7F6Kz6UmhnB/TrjwXcXWjgFuDc
IzkPlXEfauKERrTL6izIgKsvBjswR5Rb9ht5GhHmQC0nMsJg/0ZSB1Qh83nEJG0UOyVl0GqvKnl1
r49ncbcJ0vCSd89o0hVJFbGg8vp0Z7e7x8MvLdLt18suU1o2REOsI3D+KivNTzlAN1vTUdIMpMxy
atZZZ4kZTMmeNAf9f1wgSW/3qVHnIA9lQaecyFld69ss/vvM5cPXA4YO3wLxPnh80gIpvRpz1E6x
oCXTscyfh/7A8u9p+akYTqZ2BA318fGO3ClxWFBkRHCSEN9CsxxpPkM9lWHVDUVQuIf0Mwz172Lt
Rbew6WglCKo1KA0oWRnE0OS0SMExVQSjkSNIeqozVG7nK9dv4eDqIt6EXC1Q0XcpsBEULrrFYxaM
pgfPZmeP5f7xSi1KQBkC3o0a2MZlh5iETm/pcVUGZniIyO/eXgHrrY0vOWQpM2hbDGUZGFT3tOE3
nVYu35IAdA8EoA5FMnAqJdXRodt12SkkDWzdRzwoW3O5l/ZZHCLRYhkoZdl+JlRRSdFMaYCsFBAF
hOwrfavXhNOKHqxgKgNYBbdDuh4JsxLFRvPLoI32LoLJKDveSFshFCycDeSHBFIZVFySBqy44041
V2jQFPtUP02Wh1Kp8O/tZwm5NbQ1Rxme0OVzLQ7CCrUw1TQLNBNZKNQHrNzqpa2GmoClEHEItKec
j5/afMh0mGgYoe71d96oWz1LXSDQRSJbiMAU5uPHqh72CqvzII+fws/2uP0qgAJNPNuxzwJwOB++
HM2pUSuSBXb0taehp7ONTY/ELgM+AxJWADAWfCWXMSUhcVEESeWb3Tdr3Po8mY8vk0yyPBnzkGN8
w9274FfZvr+3ny+3645cGprKiOHtF8Tg2nRFU4hrJFkhkZBFJZFAD99xqjRjFtUxZVkwWWCmZ92T
rl9wI2ozeVLI5qcWlupWmHRWnT4DO6pbZsGovjiFp2ufH9+1BQsHyIKYCvin8WKUxjdoPlggNsqE
zihp43Vp6eXqrjw8FrNw5YQAQQMJ9MIdsj41CqyYWtYBqFXyYl+XH7A/yJMj2A40GI6t3Fgmt9Pa
scuyCnR2UQzPLFbWaWHTARcSFfKAkkAJSs+TpHR1SluNBaa2yz99Gr7Vw26tLmppkaA1EKCGh4Pw
pXSx7UI1qnSAjCFnfoefrW8UPE1Q5wjGJNQi3hfJjA0WrlDSOhjjzB93w/iRCYjuR6KSxQEHjXSY
FAKtYQ5xHbxRu9pl+Nl+ipC1geXBlbgv/8jU0rX7vMYCgUmla+ODrj49lrBwHfB6+1eCpLpbu1Jr
B2wLwRRlXmRrO6SX94T/XW4OIWMvRJttwFYtgNLlCFacTGM9DkYVRD+q+OSyD9w3OJWwnSAMA1eB
OM43Dzqb8EgZLasKmvLbWPmavebOLJ3VWwHSVqc9ZV2sQ4CRH1XlGG7FOsF7QQjIRI08lCxyjfPv
dzI2aT3pWaB3PrO9Ya0qYOHzZ+NLV00fmjFUY4w/1p7Se+rXx8dowdmbDS/E3yx/2U1aWRMcI7s+
EccLEW/YjMkTK4R+ywCkoxwKCbS5CBX0w1aiOSxI6et06tYosxdncDO8tL+WUsVaZ1kYvgFNlbJv
1H1f05XbtrgLN0Kk55Vq5XxAmRELivzgwGE9Pd6FleFlplL4MH2VpTYLrMKn5Xrh9dL4eFQhPQqF
bd4FiYc6dhClTFngtvuq9LTNWDlsMYZGGAPPTyAHpC1O8pzneeSUQY4eSn+yxqMrjvbSJuOdYKH3
FIKIoCaYnyGT04pH1lAGfZ971bELn6NuxVldEyGdo6QqVUZaiHAT4lnP0ZeUbSTrE94qUgGC+AV/
YDaly1arPQl1bhZBPuxY7UWqt/0Y4ZaJ9u+oFAPTwXyVmjBJwE9B8yAknxLzKVzjx16wOTACCGgg
PoZMviPtgp73jZs0Vh4o07HNmNfFpVdnx1+PZ7G0EcC2aOjjgHcDjPR8FlbHFKIqpAgULSAVunTi
QqxZnTUZ0k7kqsazHj2Jgvp7bp/rfMer7U8r9MoSnp7ggEb2YT6LFBRAqtUhRDYM33p+1rcvEh7o
GBhvH7xu5frSuoyKkOg2DWj7M0v3lXqg9gdEoOcdcHfisX7X1irSLBZNcZQF6AA6kZ0eX5T+9+Ot
FgdGeqAATY1yN9EC7D49k2l50bhUo8E4fkk5UCdegWrTxzIWDi18F8FujNSuA8KG+UY0qUGzJG4R
a6iOCvHOA/G28hCIi40kKwImokE1CGmli1FOma1XGWTkrNmflaLeP56DOI7zdUJu5r2xFQBZgsNk
PgezRME4R0PkIDyGHSIym62boJIEZQZ0q2jXKfkwPCZF0vZ6GkzAODzXa2GA+8uG9Co0ErBYyMjc
5b8pH0PX7VMaGNqROnBS99ZajceCCAws+A0QhYEwaZP7wdHHOnaTINEO6sTBw6ftjLUW3gu7MBMi
fn/jK0UicJiiV12Q/zAcUAqmm3Ot4HtGUSB4IACmReRE8jIQ5+iaJNMg4JvWfCXJ582nCGkxwAEE
BgFPW+kUORpvLYTrE5gH6lsnDRm4xwKWdkHAowTDHPZbvmpOkxRmmThJgPeUrezs8tw3/mMRS3tw
K0J8ws0e1EMdKVFlY6PpSdPP5nZPDP6LKL5A6NAEbau0BY2p87DKQ2xBsc/rXbrysL1XeA7AdrCh
IiJzT8UR6Y0GphGHgDzmpFkvmvPZBf/28GLrm59VECQshPC6gZyQ1glAjNYVei+Iv5Sg7vp7+y7c
ji4Zt8xFc2j0eovhT/pl8QqX+/H4CwcJcVs4AOLJIFpyzHc5soyq72stChT3dSBvOQIB7spOLIsQ
HQlRsADrJl3m2LEqO9OtKEjMQ5M/T/ozCVdmsXBWAdhEfFsEknApJKvQOnFKderEgcMTf/hjSuKV
y7A4hxsB0oUm9TgZ6HEQB2x6VelrwuAsbX7eIsaDCAlie0gJwOub70Sn9KGqNAw6Y6r2fat6efXl
8V4vrhKqoYGNQiT3LlA/maVO0sKA0uiOxWfanrYPD/CESLUKBIgcwUU7szYtShIHYXastdO4jR8P
lh9pbrx8cMPwtoUBmq/PGGU0nxiGb9xz/zWsPnBKwYZtiyQGsBlyZUIalw6bQF8Hjco8qsde9Gf1
AZUqGlAr4tWA4KqMkdGcrldpoWWBQk+24dsbm0y8L5EgKBTV6CBFlK0CGIULBLp5HtTjYdL8xHkC
d5yxkejvP1JE+RwI2ECsI99nrhhFkUdKFqT6zq791vXC8sfYDismbum0okRVcLnD17jrOkCnOmqt
tsgDtTm65zb7wHG6HV660Xloh2Y3YL+5ank94KDdH4+vw703DOQHcodofQOeuju8FbOmqOVDXgS6
c9ToXo0PmnvUN7LfvG+G6LgLhSHUq5z4MXSexmDSxSplfmb+gxK3D2yDMG5gaEXu6j6zxBGMqUya
BZ36lEQv5mZ0gAgKW0iJITQMh1u61fYUJ+qUm1mQhKE/ssjv19KTS+foVoL4/Y0fA0bnhBgJJDDd
R+HAQD+g9hC3BTINGQBU1Ujjm2HjgEMVqbfJect23fABswBoA9LPKNQBhFkyC1o+TlMy5ciuovhS
38X55mAM+DpRqm3qUHqAfkovEjBzRXlWYnyEJbX+2PzSPqIvRIsV2GZRRyrjGq04Y07qDsiGuR6L
j7Q8xJbXbE/wYR6IAAimJnD+ywcJkMeeOBVybi75Tq9O+YHbLF6c0HsCJC3X0AxF6+TW2GCZdF8b
Tkbv9ea+mjaHMjAJ0GVhrUTrMtkHiPSytbQqzwJneFKTU7bixSypJCht1OdjpdBRRLpsIWNNlyUY
vs39yXxKM4/np6n4iBRBY4tsNE6VHFUiYeIm1Eaqno5+iQr6yUP73XhNLy14ZOAJRNcHVLoDUm5p
82sdDbjTuYOARqUfp+lM3HOyVme7oDkMBapDcPKqKOWWlou1XVagpzkNsgzdxvm4sk5rw0uKAwR7
jGohhp8SVG08V9vhMQjqofYO5sFBwaKc72l5PGaFkadBC/TK6BcrFXJLn387vGRAO0BMm8HC8FG+
z9Kvg72xsYcwbcDcgABexX1DPZC0/KpWMsdI0iSYkBGbzvr25RdUJLp4lgCiKaeT+IQujUWnDYFW
H5w/k439j8XX45rhXYVAgwgdSl/vuq02VrzjQV16XXkw1rBJC+d/Nr50ehoEwUxDjO/kf0dkNyh7
O/r12INZ2GF48QhVoZYBMTGZeC1xuz5DqB7Nm+vP5lHlXx4PLw6IFGqbDS9Znq5TjDC3MfyYeTk9
pigaBHmL6aPXV7UZSYzdAMuraFCCmOEdRR1xaKopLOqCOC68xPg5fXs8l6WluhlfXipWEG4MUdYF
7bVRd3QNaL202bfDS0vV6yynUYvP182nJH2ZhuemWvEDFmwDwIx4u6EjJ3x6ObDaNIPS2ihGDRL1
OU/8TD+VoKjb/gIC9QxQ/CgbhL9390Z0dRTskshtsOe2V5WVl2wunUbe/FaCtFSASpRuJSTEzEtb
sGjvtu60IEQTQSUNPEYw1HO7Qwq7KpVUa4LkG3gKhvLH4+HvdxrDCxwAylhEll76fK3Kas6UtA20
9GQkPsqbt0PdEKZCGQKeVODwg1WTgiU8bUc8fSpytY4uT7wcJZaP53B3GYQA8CcKjgK8Q2WHj4WR
gqZfNLxmr2Xka5s5BKThxUm+ceirqshHbmJ4EBwijOul5Fdkbo3TSzKkNWq6xKRtmIbXsNM9cDZ7
vbbV/EACAjGoQIXbKmjE5rNw9SYietS513L8ETr7PF6rDrg7SRAgQjEixC2S0dJJKnQygNKrdK+G
+qYqpV/hhdhvDspACLjS0Qcc9R8IbEi3QZ9U9IHncRzsjOan3vx8fJDudBIMD0K3AggtaqPkZHef
pJaGjEYUjFrkJ3BXwa2mjG+JvVYjsLBWmABqrsBSCxyRTKOD/h097gQEaebB5Oe6+7vlK8/EJRE6
lgovIQ3RADkjPRmk1ccqjoIMXUKsM7qmU354vFxLIgAyBThAEIMgWTk/UvpQUmtUE8wi3Fs/Qnow
f39AACqwEAUAldsdO2reF6ZWVoRcY/VMsxcowWbt4okDM3MKsOVICfy/CMmrnJzpvU4wCnLXL+kz
42c3e250z0BLP1T9r72IFlQVxIkno2h+CLbR+ZIVujNomBC55l5ZofR7yLaaC8wHFebiasCBwit+
LkALSY169gYCyl8q+zluV7UId4sjhUcpSKIlL9OkStaqVkauhmgdoZaema6c26UVgg8LNS4wRaAV
mE+gacvJqVJMQI/3NuhqN7Z6gpHDAt2ML+1Aw6cY1SEtubrRq914dvX18Zld+375UjCTtCXalF3z
fudyEE86fz4W8N5NXD6ytzOQjmwdNm7bCAmJ46u5pyZe+o381APyU33/4WRHDK/+R2femHihflpj
5BVbcPcBQG+gRxrc9DuEAklAM5uEnMBY7YHiBAmUukbPtKCJgZ9FCArRD4RiZZM+xH1oZUMSXvPM
s7V97BxK7k/2SvhjSQoSprqonhapHLGXN5bdmhpFQ0MJ2MTpxJxTZf2d/9TXqPMXhQDpjy0DDgIX
Zy4kTWtjcs0JQr5OeuaVxo9E8daKVRdOnagrFGhF0dFWjvSTkqspGAfCK8qR1L8Y3Rq8RkZTvGJw
6WF6TdkJNQnLirKBe+LQF+uq0q1BWTE8Ol0ilYbMIJhj5kvURmExVWkf4s7vFNOnZPf4yiyuznvL
S+Rg0WRMit0opUWSxnTCq9JSr4xzbzMSVWR8FcQuXehd4f/MJ1Ckfat3CY7ruFf1J6dceSstff/t
8JLOsl0aT0zF8M1Z4Z/reGX5F+7z7OslhRKHRYM69ii8JsUx1Hdh5682p14UIdrrgcAb+C/ZVXCb
Qi8ibrvgYNg55MSdXWNsd6ERVPlXhDSLom3rtmkgIo6Pve4naxC8pXsMNwe3C5UK4JmS/NucWukw
cB5ee0CNI/gIh3r6q1qjW1uUgvQNUrOicFuGr+tp7ha2UoVX0vnxJTe85nO+Rsu6uBmCU9YCTRNE
id/fqL2UNgMFFtC9tonXjUcy+TpZ8ROEUpNMBBpgC8cTsMT7VjrI2akpSXUHJuLvDCVCmsdCn6Gm
uq9WzOHS3biVJG2LFim9xXtI4tpOdfx6+7NpNhFJddC+tkgLEPQ1dX701ffNQUEoDvf94YqLAViQ
dGjJ/zH3ZUtyG0m2vyLTOzTYl2vT8wAgt9qIZLFISi+wIlXEHtgC69ffE9XSKBEJy7hgv9xumdrY
xQpHbO4e7sePZznsbGjawZC5ERpwbUZoc+Mz9/diq3sqgQdDwvgK+RqSwk1SkT+1dpj+mQESLksJ
YEiIhqGy7cAsnzTzYIQ7OfyJm/1O4WKjFgz+GzsCF5No2hLRojm1A6O7G4BNDffbzQPqIFjPEMTr
EJ5djp+EOrzmPrODrLhLs1MmCiCsHlHg8JC8Bk8gAFTL8SNJ0vIYCIZgtE5Nup1lme0xajhY5xkW
/+BugGRFaZu2uRNYduc+0Wpj60/mMWNbmTNuAj511WSo0Glfyw1umPwHyi0LUWB5RePhs1GIwhhl
EbzmVr+wO92cQt0K7MFryuJpV+JflqhT0soeIBzL4hNIqIGIkFskeUo1pY8VKxg8Ofpq539sPkLI
Z7ImdCxAAXqE5RbnVa9LNbYp0Ma9au7k7f4XmgphhQBNAFiH70IYj+PokBixlb4AzfzUuT9uf/57
boPT10hssaIsNM5kvZuX3z9JUlMO9ugEAzmY0V33wyL3ir5LbLeZdsO3cNpVpZdbviTQ3ivaA73W
kIDEoxU0eDwucrCS3qpjww5scq9nB7M55fnu9txWTBFyaQhJAeeEwBEf4QzzOpzUUQdMaD41qjfG
PjUOKCMBdf5tQWtHDAQosHdo/YCEMOfozz2Vw75q4rNqewO4lw3Ba2V1fFQZ6NBTGnDnnBohttE2
+QRonl7eS7nviGoYVi4ieFgBBUNNFV5cPHEFbEWj1P1gBiEaS5VKepLH+dTpD/lPxCgQ0YYriDUC
MomfSGLUulzK1Ai61HQr6jqgc9m8FYhDovQZuw7dwgcRRj3r6IyKjSAd7hvtpG7mMkCelpWrInSH
sDb+vbwuSa0A3j4mRtBrfjYdSvp8+/uZuuCu42J8bqvTKKtUY8b48rAr/yjabNc26c62Qe7sdO7W
psJMwwPpgdcXnqhgmOVxXFQ1sxmQCT3Q4dkeSXa4PZuVS453I2u6xojur2BiHVBw2hhZelCpPhjR
atVNHIEJX7nkYJJD4BZ9b1Cayd893ei1xhoGPbBHoNBdqh0dy4stt9f923NZuYSMihfXA4SRwMlw
dkTNrc6Sh1kP5PmDbZ1GEcxgbXzWbhbARhCEoo0xd7JKoilg/bICsw5C6TE/b/98RhEEcgaQcMA/
Xw4/1poV5+AmCvTpUPtExKS5dm4ZogQIdMQJrtKeatSqThLXdtAOu4L48qn4KoGnpvUAtvqJifwj
iec3UIg6SmXa2MFk+EnlSqKozdqZBUwJpZ+sJB15t+VCGXJYTM4En7DMjpO5V4cvuWixVrf6QgTn
m0fplDZoCmAjUvjRot90UcPz1SkwGpT3trtXnbnMWMm6KknsgISPc3FKdC/dXMIKxcF6Kf4tgjut
aqaYSUkhAmAxoz/EtQCMtmaSgCWB4wY42jXEFwUTNtyu1Aq62q0N3/yawwspBUdpTXeARQ7V6PgH
QF9uEtIEXpRRzuCAomeWdo/6jyz2dP0458ftZxYuHKCTyJUg7c1ZjXQOa7OeJBPvjIMWIpzp/8z4
cNHf+wgDCrU8s3GmZBIKdmHAC5gkXxNFudZuNytxQIcMRGWvcgtwICmqB20TzpqXhn5b7wdzh6JW
tbkXRk3XNgXVLDi1IJBGooEd7os3X00JAgugegmU3lUNz852kvTQjF6lCkzt2hFjZLkwfUh/Xwdc
1FRu2miyg6o86uijdJ+A80XEirMiBPE7YDZZjBBeLqdNzMSIOr3BVc/jF5V8ptYzJZ83FwHhaYlO
O8iPsrQJKEmXSyaZTZci52QFI5YMqEHBXVxRVzaI5XDjgTu1UPawHD6Kanm2+8YMptElk1+agiDn
2hrBW7NxC1l1CM/pDfTYODR2ZwZmCnya5GrtXkH5o6jROtOqnGsF9J7C2JUYXzwfr6hqu5zTCoc4
yu7swrfBpV9lXmp5k526Se818/boBd4EIItgjMIgzeP2vsCmJdQacestH1Qwm7mMsWSXw3NWZKSZ
RWQZwxvd1/FOtj5u1ikw6KzlmAYPEVziy123Sdk3YJQxg8K6d8onIbh/9VRdjM/0wMU9H5K2mtoQ
4+cnVdnXoh5La8MDw8xYnFghBJ8Xycigm3lnG1BZn1P57By2r87F8HwJylAXZFBrDJ/KmdckYKIS
vPnWLgXqBgFjRpkFy8Esl4fGUTNHlaQFanHI5/1QH9X2uJ0zBWeI4XTBVw2EKy7FUko5lWNTxY3O
DEcNngIRsnLFE2FwOEb1jBf4VcIwNuVujomtBRX1YhCDJmbiWqbAjK8JgRWHLmfcb/A+l5OY2zBn
byZ45sVO0o9x9JhmAhW4KgIEdqhDxUsGamQpIo5ivXaG2Agix8vNx6bcxep++4nCEwYuuAPqcwTh
lyJmKVKzPhm1wCw+IntrdNsfAGgQBUps1uhKAY/7cnxHAi8IGhlqgdW7tSXtQkMRzICNwClYFJPZ
2ALWnRf4x6WECi//WZ2w2dJXmu70z20KQV6X+hXZzaIC5JX7jXcY6iGh0kFypnDTyaKyUJxqVINR
9QDfcfXM2B5KuJSgcnejaCQLXbVkNTD655G+GKIi9rUZoA4SUH88NfAS52YgFWo2wS3EDIy7ek83
NmxlT3u4BEDPoBj/nUxtuRtTYbWVKUc4T7GHPN8xLzbXo7xLQNgIMgAs45WHVJVT37epFkzqndq8
RaQSXOy1FWKB7b8FcI5HPhQazSoIkAc/vDMnwXldudSssBkJBlw6pp+WKySVhaHUyqQGhX2vzqeI
3rW9wLVZm8GlCE5vVL1SzcaAUyqXL/QRLeg364zFDDgbOnekqjVnUIO4+6pZX7eHNRejc/6LUVdK
j/iNGqifjZH6ZqT5/9nnczdA07t8QjkfNmA8gvPHhQr8iROEBoiMWhPkb8iUcFucqVEWWQinVcpu
8iMRewDbPl7jIXcHHAn8pOvuRs1Q5XFKRiOo2wc5Ppflfdsck8L+CU0EHccgnKB1vKLiyao6t9JI
M4Jc88zRreTj7X1YuwgGgkKMnAUsbLx16+s2zeqhNYKierLoyzyjcYHAX1pdKdbDBflzBFV07izp
NfpEmhFWqkRh3Mc68km6E5ymVREInwHPzGLMCnfX2rCJdaCTjMAMd1YBwDesaJF+76vXn1itCznc
VFD4qJUloH6BM+wT3QXvRfQT+EoUoyLthnJLkPLycFRVSWqUUM8QMUeuXn5kkQOgvW7PY003wa1n
7PDwC65gu6o8UXWuEJw19X1VP4c/8ayDH/PP+Ory7lnlMGa6FepBPD3gHwnxZXXvJIJdF82Cc/5i
fdY1ymZRmB752FmCRVq7GnCPkVxlRDMISSwnMeKBNcsGJjFTdzQ/UfIS1wIRqzOw8ZhAi1BsBf+U
KFtzpMXUGIERfjIeteH3n9jmi+E5I6oZVO7tEcMriqvcqyJ+kNWvR+wHOhabDZDVcoH0eXJKQy8N
gGNOenNMRaGn9fER2QItoo3UFLe/qkkquJpQHNNdKUVuE739xPIg7/n3+Ez+xTO0VScigyIMq4+W
2o9OKXjGrZ6fi+HZzy+GpzJVh0bH8P0Xe3IN+ZCPAs26JsHCK1FGhRlqX3mUYTK1bTjPOKGVfaqU
g1Zlh66qBELWduFSCLfLaTgZkaFBiEnuay8bBZ7G6hyQtrMZHBM5VG74ilghyDsqI9DsD2r50Kre
pO+27zMzoCCAQc92yFpuBPgukLcbbCNo7JPpVeXPzACJKMSxAMVEb5Ll8KEyt9lkVmYgE39KXpLy
ad5Mxstg0cAxIMGMSOxVMk3LO4uWVWYGKb2znbvtrSDZ+Mibok4RHjeCVsspgN9Uo4kBoyPXXqf7
/WZ+Nm587irMapNFRMX4hvrQ90+Geu5ErX+uzxFLnsH2A3yGRBSPt8mN0VayAu7eLLuhARi5me7a
zXVfyF9fCuHWac4LgEFyCEmbQ1F4kahd3PVdW47PrZOdVIUWsvHlH33znLXPWy8CAGdgHsOzBEX4
CO8tt3lIMi1PZ6oFtD0l9nG7PcbweP+Dfgdg5Cuq4raQ4iYtELcKbV8mo0fayf+JCVxI4ExyL/Vx
r0WWFsSfJlSuq6f/bHjO4IT07wmkc+qOlZcTEUaBrfDy1bBcIu4AlZWSWvJsaghdxF5e75V2NyIF
8Wr1258/kMSie4jLYL/5F3o1lVlM+kIPDOebfYqVzdgnDM+aP7JUKU4Td5QKNMGqm7jHdftOdDhG
H7fvBJJlDGwByguZzwtETp0UYUeMYJQDKf2iiIKTaxeNJZJBbwr0FtLWy5uQDa2VttDowRCdiNuW
2w8ShmXkqTAIjD5gObw8Vbpkz0A4aW5f1241bEcXIvuKBxvsGSOk5uNtNaj+q66UwPRff/4+iTic
VnQpi3eywlNW88Oj82iC9sYZmcAqE7pq7xPtD6f/tHmDFyI4o1kWRRoZA0QYe6kItEbQbmblniEg
zGKp2GW415yiYFUkCZqfFmcp3oFDUCo86dWKH6m2XaMiMwqTzEwz8g38NRinSSqiFoROaGHkWp1g
GivHFABAcO+hyANvZ56+Dq6fPZpGUZzj4a7aWZtJTZH8NPHsQCM4A+9Ans6kKZW6Qnt3nKLRkzvZ
NeLOu73NKyeJlcPjPQvfgsEMlxchl5t+6BMtP8e9lypelviz6Cpfv/2BX7oQwdnMrJZJURcQEeY+
Wt4i5mygv5AISroqBXxmBjK6LLbKRRi0wqGo1VXAnhr7ieWlyR691RTRfisssMzZB5Q+IffGLgck
cZMheK1VeoVsdEUPpvUgOy6uYKvs48SznHvb+r1NBUeMXbRriSCPQjYI+b4rfAKaKlsh68PQ0tyd
VddBGfLoqZM7dDuq7kNdVLi9spLo/Ajlwuw4DgZ3JDLDyRRAM7Ozmvtt4oXDIZ09czPlIPKugBoi
iYbsK4qGOQ2Mbk1NXaZSBrbbH4r8ooC7UlSgs3K2FyI4HUOGEv2DS4gom32XfE+LnTx+33x9LFmH
HYKyR7aDzwRKSg+yVXtEEw7jnoSHXpddIqqHW53GhQzOJSnyts1oN+Nk5x6pXFr6RN6uBYDAZizZ
yMaybmxLLUCULLFjoG3OY/wxJ0i9Pw+isNnaqQLKhsGwWWtcnlGcDpMKfCZaEDmS1yUntT6W/Ydw
3NweF8cKGRX4JXChWQfY5UzQTa5H8K7PzgYaa/fHQhb4PWubcTk+Z09QzTcYQzplZ9Py0+6pSHwh
LGVFBKAicE0YJh6hX+5mFGZnRqHR1meF3tXKUa9PU7w58sGghngRM0A0EpvcfuuUglTHpM25/CzL
MIvnEDHZ2zdjxTKi5g4AHvCVMRAPt1Bpk5SJ2ofluTml0UPqCGYgGp6LSkxtHFVjArrvxnh9cMi3
2x+/clixKGDfYIWVcLA4zTFWiVllRVSe53ZXFG6cPcaTl25ufQNcGyMpwcMerwAYruVZNXpcubgA
PX332QAPSia41GtLZAGcgLQ4E8TX0TapndNEVsg5LbzJ9GLRW2/lnDqX43NXLSmrss11jK/bXjr7
U+GporYxa/twKYJboVEt9VwONXIeEAHUjnl6l2f+PAgSgatSUNOMih2Ara9aioDeKKzBTk/Oc+6l
qqdUh6xzDWt3+0ytLhcg/MBogSoDJTXL3TZDZNDGDrvdFjuAapx6X7aCQNfaRGzcNpRt6BqSLNy1
RiOlFg+PFq32kg/6eNC8eTw0qQBucX2s0NiaVQYhIQUOUz4zK6s07qUmSc+l7SGuP/WCY3u9Tsvx
2SQvorLIetB4JBhfNdzZ3jvjziGblQdE4FGApUIeR+Mzj6ORkkxyQDodU8tvQV0abw85YpfxKACi
FI47MtjLSRRmJQOVQpJzbd8n6YEQPysEzGtr63QpgrsbfSRleJMUybnvPLX0MmMXbX/ELmfBnacJ
GDaqxZiF2e5psStE/OuCKdicmrXrCnmXHON3tSdPh1y707crKTYFHFaUveqs5fxyIxytb0OihPF5
Vv1O3duxb4o8m7VZWKgiA1UBLAbKHJYipLAfpoqCoc4efNRa9uFzkx626g54TRci2J28uBNW0/dW
lsXJucRCRaeOHqXtr7SlCDbLCxFhrLeN1EBEYn1VgNUiR6v2TEMwkTXlcTkRbjtYL4QI73GsVbhr
h2Mt739ioUCdxcrB4ZHzNTMIkU8o09GQ7pdPdbqryEHIlb46hQsR3F5oqU37Nlfjs0VdwPJscrw9
hdXxWUEZnhRAavEv8lZSspomZnyOTFeSvVbkFrAlXr4nsdEX43Pf77C4VB9j/M55igo3JU82kL0i
iOfqpbiQwh0ngtBg0iDMfzbyvZreZ9BR9vn2Qokmwp2lYaJm0xRgY7e+2sCi256T3pFBIES0G5yW
Rc86JUZ6OD6P0z60dqlIP4nG51RsrwH+ZY5sfPASAw+WCayEYHw+gS0lxLETC+ODgLJ9y0XhctHw
3FtFo6nVNCkOEwIT9VdT4IaLRufsg5pRzYbmi8+U3hn1vhf1Hl89QYwCDzE84Ad4K02H1rYmbYrP
oE0y6kORPCWdS7Qvt8/p6iwupHBHaBxia1Ab6KTM9oziGDr+7fFXr9rF+NwRakEzVkYWIE7tfOqD
tDiNIr6CFQl4BCFHgdcKc5y4Xa5pBjT6GEVnWro1qj2qw0gFUa6VRUJdKCjeUQIAncdDFaaeJnoV
dyAVC0PXsf6s5XG/dZkAoMKjF2hqBCFsPuAU1nUxT1koB4Z5NCPPIk+0E+zE9SSYCHj4Oiqbr/1v
M4q1ctCIEhDVsyJ9R2ORIyCQwCeNZjtP2+JdQvK7Y3qD6AWxNj64dtljCL3H4RsvvYBM0xojLWMl
cNoTnT9UIgaS1fFNZKSAmFuBpRpmbygIDChBpj8nyfccT8fbu7wqAJSiSJSjcv7qSqONCYCREiag
m61Pw8kzRDWI10qDVVHCk0QQmCVpucugJl0vd2MP6LHm1Z8lBVSvQS3qr7Q2DYR+kEGCDb1masmc
IerlVlaCBKCd6FMPkpDt63QpgJuFXYV9D8CHEljpQzLeb2ekwyJdfD+nuRvdiDJ0S1GCOXSH2Bfx
sIuWhzum9dwbfSljeMk69tWplAUqe3WPwRkBqDxA2ugEsrwGXTWSrOh0Jah0D23MWueDozyo251h
LNKFFG6R0PcINYmoLA6cOgWHaeL/2L7HYNVAF2cgqMBNwPlgJZ3Be1Dbc2DbxE8i4m/2VJEFAbMW
oLvoJKPJ/C6oUlgPQM0FqoGuxI4nzyLG47V9Rr0hNBJiM+BqYT+/eJRo81Qlij3JQY5qYqM6xIoo
2rAiARcMDzdE+8CxwMfgMiBSEkvKtKDQv0bOWy5yMa5NJ2BBqOxmjXbYceLWCMllpQSPxxwkaNJJ
P5hfAaS6vctrEkCiAi3B2B/BRrxco0ppdHuyEzmYpUd5bj1rTr2mEkSWVpaJFfCDIIq1rQfMeSmk
HMmsUdByBmH5JE9P+dvtOawNz+4aUhCMSIM3a/HsjGGn5HPgaF40urkov7E2Pqsbh+FHeeFVlWQ2
zKgymKcJPDN99GTJAudlRV2AtAtdzJFuYvy31nJ11NmKHRI2U3CvWl/2nhRtV0fgsANSgVkDIKi4
1e9qfaYko1NAjxGw/vHTrD4l8X7zHjBuM2wz2sqbYNpfTgKBjdGq+wm4ZrCCfUqbl58ZHkhOdhHA
/cGvkR51ppSBXoQUfxDwlzvbIdOsTg5uPIo5mUvPadM4s4dJTnKACIEoiA6F4AawNV4+m9F4HWXW
JohFoO6u+igMfUPahlpBGbkJjtGZpP7tFRJJ4Pz4LonUFiJQVh/uFGUnN34rOEfrEpCDQwYO/+VB
KVqoGSVjYgri9g4OWJk9qCIGiJWrgGX6RwT7hAuNLZFantppsgIyOm4hsausZ3+Ql9tLtXKfF1LY
V1xIMXJbnZsZE0nko5UfVFH0gh3Gq80GfxzSVkiQgXh6Ob5jlmSkfW4FRvxqlnf2eKiSV/33ZhZF
QNcFQXXgaQUVxN9s2o5q0vclCLAUJI+PYezr2T785nS72wu2ui3QT6zlGCM74y636hjShGeRGUjG
t1zyWvtDBuKJn9gVqCkkd4HbwkOIs3VjGeV2O4EdQCrdqfajcPsFARssatHfuQuvivLq2UmUcepB
deocjOLU/WlF2z0aNE3DExR5INYOiV8mve3pgHbSQQe66e9JItiF62OL/lx4m7AOXSCL4oc3BxgP
fUzVoB29SXOdzW3AAEoxYEYBRkLsEH1xlsdW0Uq9TXN9DFLjY7zX44+3DxH79eWtYB3lwKUKMwcl
qHHD06qt1DjC8NaXrHto4sd8e0HBUgJ37wyrK8Yi1MYgzDK3o8+TSD2t7IACYhQA8h38z1XZvxzb
VqKpZArSZPIqarp9pJ22r9KlCE6Noy07+qbXEKFB99HZB8+OlYvQTu/9pvm9ANwEkwHiGTvO7UVU
Tprad+MY9O0JrCVEc0kNjrhDJHmW4hrTrjN9UxQ6Xlk9vCRkeLFQiaDt42x41DdF1lAqB446eHbb
+YNo8dYkIIBiwkFA0uZqWpmUwsSScg40GrmGR8M/N28OnFi4UKybExQeF4srTbQGNatwCsrkUa4z
dyxTt082x1wBQENkAHYQjOkwtMtrOISjnYG8ZApytPFOm9krROp8ZZkWErgzNrWzlPYKJNS2Z//e
iYjUrq0FnoxQc4BmMhQY7+tooTnp3RR36Jo7uEb7MEmHcXA1Z3d7M1bFwPLhtrCiD14dgt0ThfVa
1gUkeZHmzMu7u6lDxCZv3duC1pYLjET4D2KL2HduuUBol1hplQ/gLf8iZa6lCDacbSh3GfG4gN0A
FQvoIHgw69z2ytDpaRckP8yofWy+a3/QoXysv3vb5wFvxMJ7GBDEK/orWqZFrlUjDbLep65eC/Zj
bZlYH0ZcDGw7DPny3Jp4CasD4EfBnMX+W6RsbpqD/oXAZWFsgx0tPtwOTJhjEDObAl1+JMpBed28
OqjzhW/LmFcByuWuXRmroPOp1DFIytatvhjT9pgZConBAAjeSuTmrrgs8OQAvjiSx8DQd43jjyLK
K6azuWOkw29i/XhUvLEtzvrltaGPs2P2QTWG7pOtvtSh4BGzssP4biCaGFslgrCc1VBNwEO6tukD
dPyZjYew/bR9C2CUkF8EBA/wUc5AOHHVyPnQDEEX4/Sjhdd/Njy3w42tdWk5t0NQj/5seZnoAlx7
44xR55/P5/SEnLQIcgwY39b3A3VDclCUu6raDdvd/oUgvnpiaEpTSXUI0lq/yd3cPjsTGrfChm+u
AoEghugEFAR1oDxxed1nYY6QEQSV/mzgziXd6faerB1aVL7DZiO8BRAbd6SMKYNTMCKtUobPinyn
jX6/PWngIBOO4BD75zqGZo41MYtWlQMCeLXfyVv1BkwPCtLwsmB9INDfYqn2AH5N9SotKDp33KvT
/Y/b63Nl5BiAkIFPQHkKW8pzYJZO3hWAKtBAGR9aXXElNG4rX1oR1vnqZnNiuKthjRbt1RFiNGL4
sp6h1ebvmycC3WQxTCRsA4rfl8ukRvXkoMaxgc+xm+2TMR/b/jjm325LuZ4HmlThyEIDIsiCRq5L
KXGlgRg9V4sg1jwwwLiSshmYimMEE4QsHUMEgZJoKWF2qrq1KSSUP5r7fCs4jhuc+/yU2sTOJgye
qfeT4vfhx9vLc32alh/PmWiAIcesTZQikOy7+tNkHgs0iKuOt4VcXen3SdgMguzg3zxtdmQ6UmS0
WhGk1l3UPEzxvWkIPKaVbWZWCDEPVpAIXqLlJrTEIejcEBeBDEyF26e72zNYGZ6lelEYpTOaHb5c
Npl1K1MGgwSdfHxDw+3bo69swmJ0zsrVTdOMmBkJjM6NNT+SjiCuLkTshCu7wCLtgK+BzZhBtZdL
FI24cKWVVEGpfOrDQzJ+MaTty7QQwZ2mjqL3h93kVaDY31T1oSH+5oVajM+26SJM19NGruQM4w/y
Yz4cIvs0gZBD1DhjZbPhfOMRgYQ12gXwyYNJ1aK0j6oq6OhDarnUFsyCqc6FW8baYpuIi+NBB2QC
n8KR0jbT5dCsgsx0O9Nr5yNR3Cr9IpXeLApArcnCkoGwAXXq8AO5o4X/P66SmoBl2HCVyh+KHSBa
GqAv4DVOBFmLK28H80IEBKQsjIkPlm+5O3UYlnIoQ5bxnA1+1XtRuQ+70zx+un0KrvaHvYpQ6IPc
EcwHOHKWcrpsjMO5nwsw5Ph4DNPNCp0bnzNMc1WGOpkwvpz2/jxLrlJuvfDvEhB3BEE6ykt4tzaV
7droTSjErt3X/Tkyjmno5iKqvNV1Qoki2FoZByafwADadqBZ4eTB/FVKvV7EYX2lTzAJvIFR2AWU
Dd7A3NGS9UFpnJCSIHYOg72bWmQYBOu0NgPEblBggzQSahY5EWZctKE6jBCBmpLZrUT4mivFy6Zw
MT53kgw90yOrH0gwNr7dfyzBPdx8ao3j7fO6ulD/SHkvAbzQWhWZB7OQICWrvbb+2NefQ11w9QQT
eY/uXYjQqDGY1gwR9Q/FdrPyQep8VcRVIBLCGRDbykojn7Abeegm2l5JPuSNZ8rf/rPV4mzIDMr9
2Bk6wlojGamnl64kCnaubwhuBbij3uEwSwWChKUaklghwRB7dulJo1vK/u1ZrJ5clPGhlw1ig1dx
4ZHKk5T1PU5u4meJGynuT4z/TjWMkmCode5mkKaj6ljGBHq9dz/ICKvdHp/9/sJGsZtxMT53M9Iw
pGnVZiSo8PHkMNr70B+6O0XwBlhdpgsxnKqVtXAouwjT6IpvYfpgOD9uT2N1fARPEZyHqUVTr+VO
q9FkhGpcwbOafbCRDqJ6otWThMgHdBPew/Bvl+NP3VypbYRlAg0ZqgGS/iBCMogkcJcukueknRRC
AlT5jH/GzZ5upprBVsMhRM0YiB1BWM7twTiZYzeUJgkc426cYIYExTFsjfmjxJpIIieJFzFqlZZr
NAwK2qQbuG2qdZ+2vpG40mt00F5VVQBcWdvsS0Hs55dKMEmrIVUhCA00YtB5zLvthwkZBESW4Xsg
DMK26mJ8BEMypSQOe0q6VfRi5X/eHn/tzl2Oz/TvxfhZYYLRjoTwaxBMkzxSeKOzz+oPVfYzEwH2
AxlDlFRevcccM43yqZyKoJK8L5koFrV2YhloFeR/JlaJf4oNiTUrdUwLuB1q/GzAhzYFGy2SwCk/
uZ9qY64gIUNDX7BtdQ/25sAmuxS414htsvanfEUX2EjLUFKGAnn0u6x4rfqt71WMD5g/I3hEug0F
Xcu9NqOuy3JUCQaZq84HQ9vfPkprVwFhOLALs/roK7ZTWvRqQuE+gQvmk9F92EwSj69nGhVBGwav
4mN0fQEUfQeumaDN3WJ0MxEkdu3zL8fnboI0VnmaRzigKPawiWturUNDssNEuSF0HZqpIbTMKVWi
NEobmwN9jCU0nrW/oX5FcMXYF14qPV4Cp/S0FPRjCjIrj9lwlKsn03lpHtBmfNsuY/kRAGQXWQe8
Cud1eYicLpw1e86bx/ZzEd1p0b/LWP/r+/h/orcy+Pfntv/z3/jz97KamiSKKffH/3lMvjdlW/6g
/81+7X//2vKX/uePN9IkhP8ri9/AwH8J9l/p6+IPO0ITOp27t2b6+NZ2OX0fHZ/I/ub/6w9/eXsf
5dNUvf3r1+9lRygbLUpK8utfPzr9+a9f4ZBdLDEb/68fPr0W+L3n14TQXz4n5DtG++WV/PkLjd9+
OTRv5PXPhLy1V0O9vbb0X79KpvIba14BaCrMKDJFzDQMb3//CPg0vIbRFkJDXwgWOiJlQ+N//apo
vwFZ9g55xd6ha9mvv7Rl9/4T9TcA/m3UGWqAp6gg8Pr17zVZbNs/2/gL6RBgxNe3bJKLw4gkJeKS
6IiHtm/v1Ed8ECB0pMaWwFnnKz0xW3coCHwh0+nb0qucts5dRCTUFx1g/c/phA50rjq06LRJ8/ZF
xutaHtSCMZOq4V43mjo9qKGRfk0LC9wU41g+VMlEY0+R1OiTbRamXwxa9zzRsgBoAJioY9qqApfi
nY77n+v1PiP0ige6hTXLwz9sxhemMnHQAUVH0a2PzgKtj74eRaBXQ+mmqRZ7BlgS3bBtrU9ooa37
8lTmj1rT6ufOBl/inFeNi7xMj/a3SgB0y3CXp6XqdbHykpmRsQvndjpS0rTHi6P017ZcbsPSvL9/
M0rwWPs9IAoRRuRwtXYDwgxpyjJ/0opiT4d53EVD8XmYSe8lRV26NGxFLx2OXubfQlmnYsSydDA/
mJwmxSY5WmmrKWtSrr5k6fS5Gii6iXeq45WW/kE1G3OfAg7s6aaV7KuOOIIU4TsVL7dX8AKgbNkh
dMAdutwrq66GCWxnjBm+sXamFqM6EFX+X0dF65Cjiq1HubUbPx7N+aBIqbRDvHv0nIlKO9NErDhO
FM0F0+X3qhgkN9VQw3h7Y9Slh/q+SHDg0bPlnTkBUd7lF84WkYqOWFgk7XPSP3Z96TV4FPZUcXvS
uXWDdkTpBxPcNbM83qmF+ZBrf6IPgpuCZioLDX9SD1KE1g3449zZvmYRX3N+Z61GJP1LNYKLoZX2
ifPcdKLWTEs789enwwojza6iDpb/9BqM1KRQzdRvpVJx57Ep/JJYsedk8+D20lydbq/VO8nDcjdR
345y2PfeyMi6czbHNnrd6Rwl9XVVmvaDnd+D+yw9lD1Ci2CdDx/VTvvWoYzPlfNy2NkZ6J+sQUrB
adRJ6Glnmgca9rngs66XAV+FbD/KBgBHxP8ud7BjUWe5w1c5zYgO8nqsemVFmyN0bOlPUtf678uw
yTR+qN7IM23e3ujja8XbvoWx/NC/NbRr3n7BX2x/2Xfkz1cKw8T/zv+P9pLdlf/62/Zc2ctPr2mS
JS19XRpZ9kv/toyW8RtAccyNZmk+kNf9r2E0rd/ApI6UDRKlnF3Uld9AcQAyLNY9C+qS1e79ZRg1
8zcYMigzENWBrh4jbjGMy3sPflj2KAVbH9Qy2HTBVbQ8NbqR2Hk1a85Bt0cCeGlfvaC3+PAlRBex
R6uT1Aea1srZKTsRPSo8TXYk/7lIEM5Ap+D0Q9aQwQf50EGo1jIqK0bloA5WdlTQIecFc7a6+9EK
Q2UfyjNB2w7LmHwzNGm/z6vwfjIJ2Y3zlH9vG5TglJ2swajNwwE9Xa3PTjxHz0CRtZ2LhjUaHsFG
bO91NYnOaCqrHgdV68925hTE7QyjUfyY6rG+J/PYI2Ezmt/CcEj9FKUxCN2P4UNlzwXaMBPTVVQY
1CJuvpn6SI9jESH6B1frdczVenYB6lKUfV9LhdvA7aZ+NxZDeueEUH/jNGaunY3E7VsDxDetnjz3
NNTuR91OflAQvtATjQqlOUxD1JR+q3bFWadl4zaWkz9UQxg9Kuha6xLa4xlQZGr1Ac61Sd28q+rv
zjBXz1kJfhS/w6Pze5kR52udRmRn5RP17VZxIk+nkVG5kaF30W4Ms17xKzzIXqShb7/q+aCm+yyf
q9bTkZkp3CiUVfCcWGnmDWlRfIbf3HjNpDqjW1hDtrOmwn60UcBystow3YEdyjlGnRL7wPlQr2om
6ZiVWRpMdlYewi5K9oUspz/sapB2pIvDJztMG83VI7V7MOAfPapUk3xwxI2PihNWn3IrkfbDLDfH
DKDV4P8S9iXLcevAsl+ECM7DlkOParVm2d4wbMuHAAkSAAECIL/+pt7u3c1dK0JqNcFCVWZWphMc
CKK280EJGw+Vc/6nSRkPqs3b6cuPnv/Yuz68bsGa3KyFPT1CkNVHsk7hIU5t/266gTSS7X1UbZBi
Vj4cAnjZA82oxkWqrzJz6b1LFtPg/Nhakh6Y305F33CyAn5FctqFwCz9Ua5aHDfeecRpRebAJNO/
TVE2cl0ey2Bp4UCwA7Vw4jTHXp9x5apng6CY+xxCXzP1PZR4sv9CvSAXnouxVnvYHyg8Qa64gJMD
uHpyHmYefmBzQlcwxTdHrHbCR5AH068xMfmzzrftv4nFjGMLYGOvEoFDe60ZrPlGlphGhpt92BFA
vV5mEWw/89HsFQLN+rxiBjZ0FRzS9zaOu+kwzb08630770n018S2e1h6KRq8GH8U3uMqmxDAFMcy
rxP4KlUh2bDoS4p/cYGxcVhqE5aiTa0/qLQjbap7de/t2ModX1mn1uEJA+DYZH5Or8qHbdhny5HS
7mL68EXqRKLn278ykZxX3yF2Wa7wtNLTYZ5msIAErnyRqcJN2U8XhZeujP4ufIiaOOj/kfBVSfK4
50U7cTlXm8W2P2cfwmxvS7ZcOha/kZ6+jmx6iag6DWtalTFC0AZ3zFZ2i7Ox6jqvAZL1tJoMXqZx
ztu4X97meflNBvex5F7B3LKbqy5Lq7EPj7x738q0SUf7h8bJGx2jXxvdzC0jmbgTEEE1S038pKPh
a6M96yvj/aM05GHcsouFu0ioYT3maLUv/6Y4GSqekIsEO1MZ2zdq16ASuH4LyrlFgaphY4BDuCpa
JbJ4MAyUA6S8b8nGH0SZVHHgW+p01e/pKVCuWhgYVJ3ANHGhJkYLH//lWTbURGbmtsaUnrlAJM5c
zG8JGrbL4lN5wja1+htTMjfD1I8HH6bNOG730AjwZbT4R8qYnLIlvQzOvbmUJW2QGvEapraNZt5/
Rl6hrbFlDbVOpTi92GmvkuHTCQMvx3BtoQ7e6xH1k49BvctfqYWseov7uh+Hf3OkXoYplrUpUe1N
9rg5vrQ7Az+bTu+QOLzR4pEy+jbECbItxvmrG/H7vYpgLxt1N5OvVWJCUg+re8knaL2y6cgCeFQq
LEEXKbtwC4saGvzaRXD3PrjlGHy2wj44w8nNZs62G5PPeLiNX4oTfJblIfA5bSXVL2b3zRDkFE65
uo0y2gpiMDkiXJsk7KaWtE1FWOMCVbCp9LRa1f4YoVK5QTxHOxLqicj7KupQ2TL2o2fZj0jKW1Li
WbEl/oSupWUljMrodB+X8Dlcy6EJiuGyZDClDEj5MBBN66mzMAiQG06gZ1UwsDva/zte6leiZcVy
/LY+y3TNynM4cleh9VUV7nJw6tHUGpvebQGIikl5d9Y+SLL+hDPvYwd7D9P1v03Mard5X3e0zI9Y
9rruhSaVKvURk+ct3HKD45q9AKy78k4+znuBhCvykcbzQ/g9iyCQoqKTfR5xWWSh4E2Qb62mJqh6
EZ9d75BRvJdVgETkMIcsrzMtJuaTSd8jQ+aak3ypmV/LFmO1r4a+7E4mXB78lN68zIZjIv/h/aKN
7xm8t2KfXzuzznXaD2NLUeAfwp6retiCsIlm/0alS5ox0JupRBTMT7Mw/m0vMnKZs+SFp8gXKSc4
SpoZf20f4q0pJ97j0MMNDRW4xPkOcA3mOKy9wdy+BxbPP+tqj0bjwoJ5O1r4l1R63VoT/5YOc8eW
2K5KS5LVZbnltWLdeGUFueX9RnBwxkpoNswHO6r+lTDUGF1Lv/+2+frSiekjNNl9j6f4w+fcFw/w
vnwvhK7Hgh+syyvEbF6KBN8UT1tdDocJ9sjIefG3In4w6gPzPKtsgsekCXuagu93OqpWsT0mPW/c
HH7kJH9PNlXvFmYZZTL8jCbqUP3oeEgnOVS5n6e74YJWLta/4CH6tPuOIvlS1tuSXfodN9IenvLQ
fBSqK3EQh9/rsqNqgV41Wn6pkM5Vno8WS3yzqpbUonDK5MvO+bvYeFLJVNpGS/4nn3hdGmIaNg0g
go0/72TpcaAU2q2ev659dJYkO82KPelRvtKBvnPNrh1J6i0HoQGazOcpf5yX1zVAxpcfGj+VaFiw
4Ernt02tClKFEioStLTU0cuYIr8km9RlgIFmJboU7a38Wa74zjpxjpbgMDogN7sNfnjqwVOKyzaa
/4ZO3kqjLksyHcul/OkH9iIJwb9VtOGQpkgPNy+x4LKmTiU1BCa/aAGNvUgsEnIINF75dg1XWenJ
oVYZnHx4JndHEQQnRbsM4ZthDT+zZve+6eF4WSKcq/b5/KB9tzQ56XbgUlNSJe7MPFWtGtTDUKwY
aFHBMlXyKhvcXimyPEXJ/GcJDJ5WMrNjL5e1IYNC3vzm49b4136BdUbkOok/mB2KVV5H4AdszaKP
Ps2jaljZy2CNbVjh5CmALy5OfFRb7QqgYPZkg2ioAqaSQzIJ9M17YGqbYC9GhMO7T9XcZBxmsGvY
unRtQx3wYyG6CbZ/oa5I0cdVoMMIMVGhhGHRWLbTRn8YOAJSzi+Ew+sQG0SVQ0WpVpP/KpdpqBYP
U7Et5lUvS1YTtBeNzZg6QOWNL5n1f8ZOplXGUSlBX7SlUkEN590PQKvPSAe5wWLPNSJXZV12Gb57
1f3zMm3ItD0L5pZKLjkBVjEc5i3CF+xRE2GhjNpEt/nHpBm7uBgNOM7WNQSW9jGhdTv1EFt1jAW1
XZZDIIsEHneiRuDjf2E50Lqfl4+RrE8yjz6SpDj13Vx3/YLKEY21+T6U2ThdFXUwiCrzu+dFLQQd
zxsBwAhXjBsBinWIJ/kr8uhtQbZi/X/ZUD743FcDz6ZKTMkKSVHR4yQvz7thH4OhJ2w534AC12mm
amYmFN38U3WBQmmz8ZFGfmy4CE7aj+/5HrA6lr4dJxzUcDMfGd9uSeQqle0nntvPrMduDRilaC1P
TPl35wtc6AQxy+nXll37Xg8Hq7eksm6/7tZfWRz8g/rTNj14fvRm16gzP2ONNqfcp+se567WsD9u
FKxjY53q3xK7uPmCz2BVlNXrsv2agY+BmN5/47P+Llz/I9HBo2I0wLuMHNYoJpAGzfZPMfFnWAs9
LDr1DUHJbIYsldg4SiGACxdgaX0esQvZw6Yr+rNJwgcWAKEdYDcx+YdZB3OdqP5tBqZ2lCkDbeOg
6l0WJLcn223oraxkGbZ9jIt9ZGudTd/ChaTR8UvRL5clzxrkgO+HdVhp0mYjyk6wZCj0w1sMP+F6
GAdIwuP/ANhW4WQfBk/bLNreSJBtrcrNMRbsY4mXFz4q9PUouasZm1UrWyXEHNzo7RFyfPrG4x7B
KpqnMXbTs1KcXIn3uhrpioFxKn6U+aTPIV3HIy+MOwgblec5tdmzQtvdLj5feN2J0J+DrZvPAc2n
Q8SwwW30Hv+TJo0+C0E3V4Uuh/RO9KecLhVqyE6rwXsEJ/mguw86GRFSJ9QiK68DcqFJ2f1NeRb/
CFLLzHebMfNKyo49YaIK+3r2ClOspnCV4vOWy3rC5uZbZieMc5ZjsiyBeP4bMWmgZrCQV+galv9c
tn7PE9TF3+N6eBYJUdgPkKE/pGohd79Y/iVcJ65WMHIiCOJoRzu4szP7elK7IY/5miVzBYcRXfnO
8xeAHTG8xTzaRuwNZj9YVNg6HTMkKk2hE9j3D4rDXOr8sOWF+kpR6x9EMMxpRcqoe4ePtv0b7d12
KRDI+COLsqxxfIdNeAD1zyWMAjvWNM9FnbtwPkVs7l4HIwoAnCQ+rUFPvyK/m61m+TIi4Jm4Cckj
wcRQ0Ersl6lJ+P/MSMl9QpZrFeXdxfvNtaKcp6OF4x4u0BLp04Xd0JRrE6A/W7Ekis4CniCLoMlj
T3aGGcZrKBZGhsKVoU82YwYDnTAzJwPe7MMpEv4WMZ6DZ9O/fS7z133eTRvpcYHRnu8fTRyfOR0/
4HUhK1jkBUevNShxZEdHbSyouJHSwfBUrQWGLWGPg9bfOAMpTy4lHOdXZOTV9ENe1p0aXR1iztwg
l4GQopNrRI9dHi/vrCzoP7db+2vIfHxe0skelmlD95woctvXCTYbHXSgS+fMhZahOPTlzqoS8/7R
W0p/cxR3hUFsQ+u2Y4n8ZCHFehoRaHEORaqv5dr7w4bA2vPiUlMhhtKfXAHbK7xC4lP1k/udafOp
PV4B4a49xqrjvMTpVq19xv4E8YASK3VJRwxOK5sqqFPLGnsY2VZ5ywGaJOvwN6FiuCYica6SMfrH
AAbBzQBEGpD80D1lCP+tgUHIi9VW3VSSjQ1Y5Ds+tn8bsjk7LqFRh7wvllpn6aOKMdYJHYCNivyj
mdcMbzhx+Un31lxF5sRh13r/QxLCG3hY0B/Chv6Iy4Y/K9t3PweIbM9IGZyBVc3Ri+7C6aZWi0jx
csjpe4lKclo2Vg6VydQQwLGYblWy6RxjWJ4++tFNG7z2k+kAv5W5oenCahERW0EjHf1DrtDwE9NE
8bX2cjtsnesehExUpXq6fYKh6N86l/tGjGl+Twz0jxQB4K2MjW4TO241EpA48G4fYm8d0+Wlmyd2
D/IRBdwjrgCK7+EzKaGeHKNguud92tcsGYJ7InL3PGpnH2i+77/GEJdeRtf0mcK35hiN4XZNbLne
S7Htv3BVJGiSizlrRpGsraOjmXGdcnaTFvw38grF/LVqiW4S7euDLBWkUCVMiGYdYx0sRFdHIyOv
4bZsb0GuceFg6NO6Lmcs/mKdUsKyM4kOO+t0LQJtrxhc2LnMZXYvIS1uIk72ZkoTCOn2IHqTM+Un
2onhoIJUt5kvh9O6FWtjB7WK2gSh/E3wXje4VYNWY++r6XP8aiNMV3PbdTUcLKfPrej264SMqjZM
SXfNI3OXbnrNVM6OZWc92h30FxEDoLOsU/K659rWUQpHargLpRiSRY8/0e/mB933FXvxJbsuYjbv
0gfJJezWoiXpUGCELNCLAbXcwreOBKVCI+3DU+gKrKpCXfHRI0vvoYvyhcKtewtPu9BFY7GUiPzB
QeQ3NqaAUBDq7X/OftbfloL9z3hiE3r/cCIPezhuMNmfodQ7Mry/r0W0IDXAmbgxoGGjU9yFub2M
a48IhmCZzdu0iPGddVwn1VaW/K7SbfZVx77HwhgvpPMKyEAo1TNEuQWQBfy82sataLOSLtfcpemL
3b38xYEAfkShOkdDgWGPpBXURfqEezKoJj7e0tLODSxoB9iPzA7JDBnN7kmq10MJ2XBVEOFqEy2J
Pk0qIy3Pw0O2dpgIS1EsZz5O8y1R3gElQM+SRmxbKku5JSebkfNE4+/2P+ieQiq7w2j3+ZiDD8Np
N8GbjZd/Y6b3ShjJ/tKIrEcxuaNIckQ79+OfZSFxm+0W8XOeAJ3Yccra1WM2uciCkUvGMhPUqJKU
43OWM4YC4LryoDjzH3k5Mdt0Pco3sJIFrwMEaLc1WTGLMvWdHr1hH+VXwXvxWw+U/+lCwKDt0PHl
ZEvswcO71HSYEV3JTnTk5RufyA7ZXa7Z0xz4EpBU3mdRs+QKtdFuKyY+7ubunJQT6lnQayz4paxf
W8zOMZ64d0dHtvSJDlHxlgO2xPUTr+vDvCKoxuVoOGEIX3KF23kZTovty49MjXlreBweduDsWVWu
yqO6SGkvezrDQV4kFDFDehVd1FoAPVe3F8vJr9zXfJvdMdJx8qszY/QzIXY98imcL8k+pFEtbTcA
ocy26avH7ubZw8347uSQfBA0NvdUhxCrMvz+ehKsOGsx4EYIpYzftQLuDJ/xnb1JHmZHR5kS9bQP
GehRnC+OvBfkvpJjOIfJeVYJ7oZNpsur4ty2IIiCoZrptt1he0JubM783z6mEfCuXbwyL0XRcN9H
j6uc3RPUP1Ezuxx2tf00QqjA+RJBEEdmJKREI31TpCTnIODrewSq+Lxhg0aDX+zVj2JYv3qLqEpc
0CVQ5w2+va7JHgiBFzsk/YWFbLbv5YlAXdmWYscYEkp9VOup9wn4ihAZH4Duu+BxzGR+TXyADIuh
Z8uDWsLo2q06wBMNo6XCmRB1oDxUBgOQI5S7r36VgLJFGN/i1ENNLpV8F30AyIkSt192Axivzgkj
bTgCBSvWCf4KZk32u8u7HOActdEBUSP7cYkc2oAEfdm8pGiIv7eoLUDldwyD3dVmVlwxmC6HaDby
1ZUkvHiuInDWcNp4BuwmLrGMt9qOib8uJeQf3CTfcyCdtzrUE05FDEyTSpW/9qLrMSsQtr5JEWef
Q1/oIxln8b6UhNJjDKT4d7dTQm7Cpfl0S+mU77Wbhx982eaWlgoMPgeBVSUJK7+bkEJVdtFwEV/Y
Gh1jAOT+Y11VdsdEEs63DXsLcdPt2z62u+z8YcISq7onbBH3IpBrXiGQakQXSMTyU4t0+KtUwTH5
z5RemdTmIxpI8bzyHlAy8h7/7oOc/5siLQ9oV9Z3N0m8CrxMflq9MltBvM5fIfoSJx9P+Vn1IYDb
cBjJbY56ftd8XR+7RJCzTgfIElhC7yJV8YNaNa2WwEbVyAN5ByiFA2XK6Dcrhmg+crOhEYR/p2mR
FGLfgaLpEYnKvYZ7+ggL3k0kLcbJ6dCTlZ4ZitEV5qfxO47Fl54zNA8Ao47dUJoXYkrztmsLrMYn
RD5PqDC0CXdsYFZ8ovNzUYKlwP6Ta8IZ/bUVi23BGcxfIB3U0c0bUp1SHm4tWQleGa3WMqiSxU0P
fAbI3+Xr84JcySpMHX8zVAZtMpfRBaSi3ipTxLzNNR45Hdf8gBq3HBE2pxqWbCNku6bv/6SuiHgb
MaEgJVKwBAHIJJRZ/uK5xpjgpPmXO6T8GEOCp6z0+6OB18ghpFHU5Fu23mYXYNZKcm2AqiDB8RhC
94KOZ3nqupE8DcH+VrLybRk6/zLlcmpTkhlf4aOmPcYwqQ69SPd3DrsuBFDkzq0VS6cF/bdLoPqN
bEHO+w4+leiwa0JRyJelWIA1LPnS8KKff02s0L9QW9xDkm37LRjARVKMQQ9sTvb3PsK9ZfJM/hrp
EuFagzDGgTL8A4lQ+DZ3+msqe4C6gnYHCQTmIUpAuVWBirmt8ST2erWTvYZJN93t4OPf29qfINKD
amTBZ+WjWJeqt1qdAWB7BKwWiam5BmBYA/YbOebxYXroMJDtmeew3QlQeJJJXqcglw5cwmxwzxP5
l8yZfUfxATaCifaISQwdWLRjR7QQTRDDuZ/O8dfIN15UdoqgudnHeJnqxSNGMcYVdMj2byvQWXDx
QZYk/JflwB0jAWLPd3w7YBp2t2XfLSyqu6Uyk54vfomuCCdfcEyyzzhZ8hOJbXzYxrB7Yk5JdMcs
6Y4qJsTU2NScHlcNtiIS5JEzlf3ts+D3WFD6UQrAZHDzBtMRGFgvAfXDWJY9yLHMb3jhPsW46rkq
+i2pBfGgqjI8bEDlsGAYdrRphYyDhqnioy+BgvYjlve9Gercruc4EEs9uvnmeNiALiAvVi/x1Y6A
7zAtu4p23+P+Gt6lltvnPIB+8UXUQweKfzsHx9qMsGEf53U55ovLXn3UnyUMbKCYi3cMrnst6NBE
+fTed8u74thdHpIN9vCOXbbY/yLWfH92bshzPxR3PshHN8wtIN6HWAS/unm+FiqofMTPPixfBo9A
Fbfc9mGf8FXE/FSU3XO/LvlHGCNABJmOHXJHoUciS3Ye0KtmUOT54LOcgIauJAE6ZF5cpmRlUxIc
oFx6w0ACFICLY+bQdfM8m/5iOUhd9mGLITjOFuuqwebJHwaZqkPPVebYgmHiqJN04pUY7CwPgM62
iyfx0jCn5adD6TvuFM6cOyviz5KNpu7p3tWg7L6RKeleDF5pCKLWFKQpbNCAfesx7iu9DW96K0oH
5B5LHj5DOGLp3XQ2IgVrXBTTL3DimLu5Xg4qTsEZrRkIe588Bpg/j4Zv8lRitlvhpR39N0iPfyIQ
XV6JHa2jiwmqpKb8ecRV94ixFdjwUm4wW8i6/dGiFh59Pl1wYdnPYRV7pcHcN/togPxjej9H2Cf8
CFSGBteVIBpNkmCwGAOgNFW04hVDkq47hHrGJUWsls+9sAKy3ggM16KWEV+SABfnpvA4FMPeemxa
rE32TefWYe9gCiUDs7zDIAzLinYfr1ustwdMlEmL0E4BryXleUWoW3+UoBu/RkEBp22qN7+CLRUv
HAZWoJjCtY73absCOZ6DJk1Fep52RMfitaDzLSDYbK8NzHVwVbt3TvTyoKGq+Z2RVQMSRHNR1mlo
9JeSxl88PNY/oVHSV7/lAvzwxtJzCW76OAeJjSsNJUdfWyZjdF5Bz1AoVjHV1hW4b3fG+VoHaDYA
wmwufAVUZ98hCB92DN9YY2h1goyVzYdEtL3xUXdRfUxUTfZkmQ6g/ecB/dSevvLCDpdiz5NbXrgR
GoGRnKGRXEFC+fAFVKMC5DDvR7Si3ZVmWOUHWNlPly5gkte2JMWNdxjJ2LRFrB3HpPiAoBATEThM
gTdmpuKD79l4sFgzOsE8dX4OfRimlTMRJoO9DG/oE5MzcG5Cq7gXyIgpRYC+jAbbUh4m7rIWYK9o
E5dAc8DLaGkyU+SXQOZvnBfAs1LaD48LZtcrSxU7YG0AtBUmYKhiE1ywQXDMujH/D4nI7GnnqQMl
vMj4Hq94AWsbkxXnMePXfA4Z6CWj7oNEBQRHZw+McALXLRbVuLHx/4GHhFoA/x5ziX223QzimfaK
tEXutrc5XcV71nX9aYMIoyrKwhz2LO0eg7CTsAJ8ppH4Fc/sM1UZkIuCFhX8N+zrFO7iFKBl/ZHs
InrisMlv0HvZX5qS6GjGgTwgT9vyegwE0rTl90apoex106t8tsX+J2IA+VqggxIA1ZgGSRWEG48r
wgaQYwg4G9Ei7cN4nbGk/6SSMW9yKF7zuo/z8q9jKT8Pm7Dgy5MQpASKGFEB+S/EQ6yDdKAfU4a0
BNSD+NwvSVCP/RTTisc7BZ0aZrdSCwrJQmkvcp0wssgl/CNJlzdggNMHbOKZi8Au3uM2qeIMarE/
9Pn8h3bylXeBmCqJORFoLP6GGtMBCJ/AF7DGKepXQetkKaZ2Ccv/9Ljvb0MEbeFasH+xVPpKcs5b
jOnbrZjYcAfKXLyBag9eaLGuzxtYoBvjI+DSbjfgQsCkVTQYy9eY5Cqp1nwof/N9wtikWIApz0zZ
s49mAFP7vix1FA0YKPNim0/UjUWbbkX6D+cfChFpkg/dz/1p3WMKPIqUB8yhp3Jg+2lNpzCpCpHl
ByhA6SEuZ5BxXIZdpSjoo9QstKuKbaKPc2m6BsB69hzYb84TA91+zCfkXSI5enAVLITWvoZaGAgh
D/v0DKQrfJrmQjytA10f3cbFbXAU6Zu2hCgAli7hmfEJjIQbgWhxpf+bAkY/V5JurMI3OIAacaRo
BZ/ed8Bjn4DsgK8pkTz0GCWreZeqFQ5yIsSUyhrkaP6AOFFzHxyxB7mMsi5Muv7tVCKbhRUWEZbj
/GB30Z15ycFgRt874WVuXtZ0nx/jbWCNMobVwTSHtho17s84mEBsROjk3K7CqlDlc0wRFcRKHr8g
dn27ETnntZOF+shdq6BlqDtpsOXnfLVC3RBIGdQSWqhWrHkS1TyzJXC3El8Z+pPuOsMwolm3wK+V
iXN25Ynl18yarVljNkD68D0q9wa/NU78ZVF6/gQACUlNP4C5E3hTAObcw1yyIyba8X2HW/J9Q1Bg
7bdg+hliujv2Ylc/Ok2Lz4yR7CuZlu+GQiQVFG2+LnwaNlhy5e+LFO9OT4BR4vlebFpdgsnmj2uw
A9XpVXKLEuMPK1vVddOCHEHhR0CIrHgCR4D/NYx9uDY5ZAFngM/dRz4E/jiOgaQN2jCC61nJ+7qj
PC5hDPg1dfN61yovf9Oe5qcwVrDei4EdxRjChtd4wfOqQI1lN/Af7lQapDjikC/uIUKgWV8L1I6l
gp9v/IUVpLUBOXArkWsNxAXb2hBPAK2R0TfjTsYtvcA9f3o02oGncalcqwwE2VsYQmaQkLm1ZOn+
jJP/rq0B818Ccp+nFQN80YQ84EOVykG18xZUEFT+MxPaELpvbzbYIIoJ7QV/J77C80i3HTXISB0z
oX5pyF6OiF+DOTYMyujLqE1dYmxuQxDNNz8DH2yWSaRfKaNQAKRo7R6XOBwe4TLvW6j1VRur5ax4
voMTQf8Dbj1JoJEc+wQ8PylCV+OFIf+Xbd3/22v6/zWnAOUDpAsncDEpov+daSssj/INtqdHgOEw
PoIGs966nP/gm03e80w7pIkUJHpeVKcuXYphoY2HADtSsRbTiQSspC3mDRR1DYa2nkGsX0IaxlMt
wPr0kfEna3qwYmik3jZu9yaAgvb/MtP9X0sNMEzLkbANw8j/4e7MuuM2si39i+AVQCAwvCYSOXAQ
KZISSb1gaaCAwByYgV/fX9p1u21eX6v91qsfqmrZZQuJTCDixD57f+eC9AHypt6Fq4ZKLJr1VZ/G
JEuj2erq5qxzhxUTZlF4wJrTxS4Gi7jh9HkTBGOW7sYOP+Ivog1/zdX8t8/hvUt0aG2nSyNm76gy
pu0UWTbEWvb/GdHxr7zm/3cxrH90pP8/6C63Lw/g/+wuv2q6H391lv/+L/zhLJfhb+QzcXIKIC2k
ai6x5T8iV9L9jbi352KRI2TDhoOt+z+JK0niirAcrE4cpPYlqvW/neVO+Bt/g8ocHhL/AMMm/o2z
HBH2L/bu38MYvMhcH+gU6Lr3aNNpQQXDzMzCkE32STkV/k6qqzx2TReyinVWOURzKvKz2xfZdrD8
al+SD6I71rkDTTp/Pve2/Ex7zJxnHSwfHTO8jg02g9aaP9STXhGbfPnkYL6so2ZEZW5xRh+GTWw3
C4Mp2W7ZspjMYm6xXnv9lZxxQ8flgkczppKuukPY4iO48jnKMcmuwH1B5eY5mGs90fW3o6A3PUaB
V+tkBwY6Kd5KRUvxaxL0LkW3pMpHoEyzwNppka1pvC4JAtxu4AzQBfvGTZdlt/puX0aYx9qdnF3/
ejaTZ65bP4P61a45zYgcJJdMFAW56Koq2Tdpqj6U3Tyfg6Z2XLYCjAj2sNW3mj+3injZ9BjXhbbJ
wrcEqbwPmgrQicTSGedYjwtut8TqyBthXg6aj2my6jPrgZtezZu2aabSOaCS2dNPSs+dbMMn2SP3
IrDwPWE3k3lmrhU2EXBhVvVqqmXxb9jm6g/GLMG+SPttulv6ucB7N8yfAlHZOebGfBk/lGHLnzvT
LsBrTCf4qxypWXdaL6Z8wglRV1cep1aGfG+0Xir8z32H+rfLxrpqD/0yJWRRqyLIw33nLMknu0tp
7LZ5kPR55PgeZr6wCHtSNbQiyuRAL9NHWCkwrTdNrvxrMQUVk1N5iIYItaBcYgqWOtiR0KBvj1UB
i5PLKa45qD4fDy1BSoFQ6m3V122cbGY92Ixy2SlTrvKtLrMN7aWt0mibV7uLKNYrK5qZckF1TOHO
n2ht3wcn79gwl81WUZ244nW5NEDiyi+0eKQRuqbMNneTz0MwpV9LF9EX03JIo07pAjdvk2cF9rdL
81oFF89cufiNiITto15kIg8uaZ5mvA68BUelNY7+nXLbEkczVoe7nmIe362l8IWhSvYGhbvS52QO
3J++Kytv52ArvE445zY72TTJBFSkLfK4tlyfpkDLmU9TrpxKWVKAZgx3eKg23xI7nbp8WevihrcF
5tRtV25lfS46iRmL84zb7cqGYqFTTEWJ9FyM3wLdDuhRnev/yPx+DHelv4iXDjfEJ9kSoIwQ5Js6
ysa8cPfETOwETw7O5BunnkRzCyMX655qGg6jQ3ZRitKO4gKnW2PexgQnVzy5FXarwQht7WWVDvUJ
jKx9605pf84D4li25aNoWS382H2DPLnt0XEmcZMGYpj3SVfjjnNWr6W/nnWdE7tuIkpszFIF+xpt
sdr3QXu0C6dCF1RbG2/+xNO2kRt5EkOo994YuB88UdOZmRARD7ombLLPtSfw+2RZZyLCPaP/cWv9
pTwsvmw/+13av41hHcqD2qzlRYN4fAgaXA7UGNI+Ua/4hEOaaUn3AX+QfzC+v9ypLq9PkxKZvbdX
O1kQ0j3CE0eVkCo6bPg/ioN0bpyF1h5n312Hlz04rH1JF5vDdRr/+9DX/6cb8SUS/D9vxNdft69F
9j7mxeC2/4p5BYS5bIVPAvoh683vW+4fm7Hr/XYZF3SZVhP81zb9n81Yqd8A8FCHEva6mAhC/rj/
xLxc8ZsCAcpACQkchh/T/Teb8SW++X+qXmYgEDpV1L0BPFHy1O+34jpzq3FAeDs0aZd5eDLYyOz2
YrnkiOBcD6pSH1w9618NEPlrwus/1718eCADOBnIqv01pIw7FpFPbIfeSyaOjG5y6NytPTlz6f2r
idN/XIoZGQ51SABz6D3/qdqyfBthDh2mdvavSjl+DodtYJHapl3tWL/gb7yrbX7/QkPataTwwGpy
2b/e2GyYe5QPyCWWPwWHwrfT/SRKb2/CgQjxPM9Rqo3NMOfm8U+P3d9EqP8a8/z9Nj1PEZe7jMWB
7H/5xv8c+56ZSJA3dOObwG8Ik3ni50hOJ9Z4tOO+7JvTv78etaQjGRXFcek9GoeNy8twnW2HKivh
XKS5lWNY6bbpI/XNFOIJLglT//M13x0q+HIpa2kYOjywvDjvoQ69N3h5MKsOy/yQH3FOaaQcOzj+
u6tA5EaHg4HLWD7eDfcduIiOD0VS588HFZReHHCmO5mcRv4/X+X9G8BVmHdGapGc42WwwLuDGiOA
rbr25uUwJZfemCwX/Zy3rQ+Jyd3ELzLAf3cxKnsXGgBpy//2VA6YYgDNY4UTCbKJly108zb/ILXz
+s939f4XutzVhe1Lm5YwavB+xgpVdl1rv1oOFk7molXd0WTh8otH728v4pJnBvPLS+a+P1vmxLsC
atYDCtF36RYLR4Ik+MWy8XdfGW5svi1WReHJdxeRWVJ6acCdMKNoOrbb9qCdsLkpyesc/vk742D1
5zUYWuPljCYA3sAC4Oe5rNF/enPnbNowRFXFAVcb1qZNi6R7kF5uDx+bipTDaRkcukb1luQKm38z
tZ+b0qIL/K8+BiQNcDg8iTyOPv/tvvsY2JHnwFIlofWY08Yv3tx3+8zlHjnqIUzwH96o90P+LKuH
xrLYxWEQc7G9kAMwwS7TDpgNvRRBe/LrTH5Zpjbz/t2j//uVL6i5S9KakW3y3YLMkGpZdttYHhIS
zcdV14oQaLBGiOXq6Z+/wb+7SZYNdnnITjAdLj/0n35INyPDVoeiOJiMaI2V9t131u3xPCXudiR1
NT4UJhh/QUH+u4teXmkkGikhplw2pD9dNMkdof2pKw/EQUlA42EYnqewaM/YGkA3YhpC4DZTI9/+
5c2y/jIozUdF4PekiHh3XUc0NUIn5o0wJXNGi/w8ZnX92pczfgvcVwxmLd3nf77ouzf/MiUIdU4o
JuNKvPIXLMyfb9adHdevQ5s+Gc38j/MQYM6Ts5bTLx7Xdy//H9ehymKsOW8+pdZfr5PpJJz73qoO
YkyTW4Kd7j2yKkbTdG1+8fa///3I2MNNY1SRy3fJE/quEnKz0lsKQtLnbIiGL7/izl5wdXzWP5V4
kLSAi7AYQ6SiR0Sm/6/3IkfX1h6TK4/TkCk/FutWX00Zii/OdYvjQF5M7bAjXROavd/kDl6oOsCQ
wQJr17uZcC79pN6iJISlZX3yW4zDu4VA3os7KBcnbNZzWOn8vqTLHqg0xfPapaxjjfFfG5dBI1g7
1jTC6bG84dih4zrKSX9uazn4UWvV1Smfa7oImM/l1bihUd+WzoaBKXUqg1StZXCsLG9+9lMf5UYz
GOmhLkLvpeiV9Zosq/vBzgf13V+V/0NMov5IgGeUe78f/NeLC5VAvJBEfgraqoTntzZcoqxPNzdq
DZ+EpmUD1SZreoU30hUlh3Pbe+QlTjBpdFu/71UAZUDXRf2x84jkRVMN6iPq5ZSe1dArFUt70P3e
RQdaTp5uc9jz+DWeSgxWTrwEZvFoMKd8/ZwRFvdU84Iytji01m8yW52XjPN1uFtrG4dBSLZkjcjA
k01j31jjxB7UEHnj2LQHq04HvfPntCY4msA9xJqL6RtXzkCDypbXqTIz/ahcbcmJ5CwhKxPMNNjo
o9jZLrWmcjwVZLNSLBNu0+1xLvRPSVHyuurAlvtwzRYO853AoEUuIl9OpI0DsQMXFGKK20xFfVKV
Zz+1MmdvvMEqDnMZtD+SSm13Sm/COci1k8PZKtryttVWIu+LLp3v17KeJ2S9ohluRr3VCyv/PNJu
Xru6PrnBaP/YtEekVhIeeV1ATX9xbD2TJsmCuYpSnsFL17Km8ZkOKFh7Q7S/ikh1lNVtoapLrhpg
raFrIKfm4BF2fpiKotMHd1vqn0B+WjzBSVCjMVA/via+bpyz36Rtft/Rt7k2tLCtI1gMaj1HLdUr
RZ8tSbPpvD9UDXvYqUxdM0fkCeBEMPSYT7jIuYsn0jPWJVpBM2hkIl9+SEdDvGPAExI3hVeaPQY+
XN2WVvB78sqM38ku2SKazTrV0SJxqbaek/mH1h4LO6rHUXzk4+Qe/jpayVGSjBJtqTe2H/nehnet
M21LWpo4TLNbfG++2xiugPHbk+uXMHWQK53UX3DcJ4CxbopkHdqjpU2uYmuxxFE4q9/vK1v12BDy
FuqSLNMhOfuof8POsbc+/WhhoXX3K32cK74JrKIFVep1snRE1pIGqEQUZKr8ZCehyiLrkqK6SuyV
R27DXKeircnhFAFpw71QSqwHx8RosBnZvJUXqSrs7B3UNROmu7m+JDVTzJkV3Qkf1MLqtil2GjGk
WJ6nWe0rUyr3oNXiOLhh5JwdK1AX9VPoNmCFpvZiGHW3KRF7LAr2vEfAqcQuK/35Bfcfhkwls/HZ
NlunPtEM8z/TkBbpoZDF+sMKST7tNlcM7gV7sDHSJlgYbLNJ3V8txlcqyjEsvybVkgznVJRkUxsC
sc8l61uxn6x+/qETVcv9SgrK2hW68EZWLobRRr7BvwovoE3mQ1Bu27NL5X/D6MZujVXtIPW2BAqa
HUV/yiQUUTVDVHumPHYrvgsoCs2KxdGz3BRJmpjXPOH7jmytiw+JQ04XqbLc3lqGoKmd64zqc2tX
2GGQh3kE2l4SqvX9Ifs6hVnzMCHq8i+XSXjR5zBPXBdejfmrqXy97mrX6+bd0DYLMxi9bFLnFD7a
FJMjQu6tt401yrMT8mboV2111ZerOVU0qpPY4jRd7kAxCKwQjlfTDP/9Uesrc2iYqNqc02Ikc+/k
CS1he2nqcV9mFQ5tJ3NJyKCDf5+Al98OFx7W3oAXx/S0FSUBdssdJLvUoN5Q3S3/JlWKJx9iXxjG
llEeSiLSARYJt6Tlpdda4/frJon1eh49Had6WiC8sw94J9uEoAZXimvEdey6wFNY4q3dRpIgqgas
bnNvrfsCNxbpq0Ulu7qs65cWHTMu84rnXI2DtdcqrG8xs+lvlQvuKktmEl2JuKvmJd3Vem6P2NNw
djRUGLGXGiLBLD/7phTZuKd0aV9/F1miukyIMPocavlmiz6kG0FdRcR6Mdflqqf2iG9+JLRRTVeJ
zO2bkXKMhaGJRxV+rS3njvZFGON6/1Fb9cRpGEsWP/kPNfbb4+wUP4H4HzJBmEIHjyU5k0Oxipe1
S/d4LV7o6TLRwnlQKVYrYUDDkUPIb6VPzizb1Cc3YOrg5hA4qyxzY7JuvV4LVrpG82qBtrJxMlr1
riOc5Q4i4xb8Y+g52OqmqrvpJr/7LIfhMmcTXKW/pHGQ0y4peqBh7USMEgeXE3U+uV4rrfurfOV3
GusUhRb2iN1V2R1WaqAMa7v1sANY+KI+7+puLxTvPE4L8yaN3f7wcGwvcR50zRN2ZIOdbQ2IWHC6
iy6l0rH3bGs/q1B97+kzbdw7zxpxJeM8kt4ZHtxKUsfqcH3SdpfgB20RvHJu5DhOsyBYVed35EO3
z25vfwkLrOgSqfxu4Q1KI/QVKA5tSiTfrgNSKUFyYZRgLYagMAzuD+NVCCR08hPxhNc8Q3x2C6iX
87R+TQhqJat6oJu07Ypp+LRZCvhI5jwOgWiigpmlD3VbqGWnkbjP3iT9B1/P8uc49d4+lekaiz6j
/NCCyDi7Eq2fBjOcbWs77jrRAS4KsUb0Tp+sEbAhMtrb1IlYFbJmlCH/g1aezM4X2UtxQ8grv5g5
nepk/J63oZn7e+YRXSzKg/lgUfx8yxNrmz8P1TrLWGNPTeNkbMqcELlZ3zanX67WZXtrlA/kY7aG
2wQFYD8RY3+eUqF/lHpVb/0UDHvTFBQWIzY0jErux4WoFtnsUvC45cKbrybiAjWEOem8tgL3aji7
4meQ6i9LWEtIGrJ+XIf1RHlUxjbNqJ8Wc+RBoCSGgJ79kgWme0Zun2gADle2EelMrDcdWabSrfsw
F/U5N2EQ+dg+Ppph1tsuGGlwzWlYnSBQ/pxoYO/MmlSkKXMnLgZ/iwkW9kB9gMftxpkALy2aFkOY
TGNaq/NRG5y2ws7Wt9xVwX3QXiYkCINBnjjog6exdAimS1gb7ooisP0roxq6gWnieW89EXO20cai
Ndda5fh1TsiGRLIDFUdVKnBvVMNhxU0Tz7Mo99rBVg4Fi1VfO3E+V2WMG1npfeCT2mAsLbjHRS3t
VbJVvLIkHw9mlMiRoxdi4cLCELVYFb7R5ABQkS2fCVoWj21DRPGSrl+vjJjdXZgIQo5zUr8yPNB+
GsLAvgnylWK1WLz7fKzlU+0n+kHkztSzUwQQIvRwaadR3d7prac11Aw8VBUmxhuXPW1Hxnu8ansy
oJ10CZ9s47hbAD+KnRp45dbcVieLaBuZ+SqGprtG3HN2WDa6X7rsSQ/kQxGFvY+FtKtXvRshFF6R
LervKAK7SFVVjyVJkYtPKs/CFCqtPlpHxlXjF58+u22/QE0stDEREAASBq1ZXvXWBBi/prWFHMSG
ftg2J71Dzd1CnIhr5WPfnDqFY3tl1RiC7WrmVzoQSs2siCKw5T1a/cPFZUHyri4lhfLmZCXpe6AN
sV/NGeeQOXU+5vgch1OuR/WdHN+kr2nsBvIsSdyb2wSyE56gyUzzjawCb9vTOcWkBCRcxsi/po8D
01B/BAVbnm4s+8nFt3OsAgrbnfEzQj2Fqzdmhtpiq0gnGhhfu0o56wVdZZqMe2BIYz7cjaz6XbxW
Xi3OMx7is/EwmkfwArMnbzDN+NEIt70D+/KGpQuS42rsWPahiPpRWQcpG1qfQTp8Cqlx3kwTjtXR
4KJ5uLB040b34m5289cR0tu+W4o7bY0mIo1MHlxTlkWXvCtGMo0RG4dRuxxZh/Jxn+dZCrljpODa
rXjYX7diBF8leglrf77kntlkSxAk5NemAFtlhWuXTdcCBVFfFloPwSNLbf+Mxeu23vLn1ErdqyxN
IlPLPPYofq7KrAVjJ0x6M1n1+OhZWVAfXQKRUUWcBEQDMfGpoCG4016ro6HUur9vcXHe6NElC4wh
7b6rusCLvdaDgNER7ab88fj/3d77oBYGyliK1JxFabflhKkiZo6njLXJcW83XQ+SaDAna+FnwbIO
QjOvrOeuhSIm/dX+buxq/axkkXEqcTgdKYtkXFW167VkffL36EAtQdkazsMC0EGmNqiMmg4Hrcuw
gA8y4/CQu7R0Qw6QrarPlIb+UXYGvFSjGprOOXHbPCDNnoZnji63zHWpSNeUU3qJPujpBGztGePj
8Enb1gSaLRD3DB2pie4BtS635RvD4qq71lbVXWeaC4BffUZp61gz7awBieJnN9MceleVkcdAZNMD
3ZGzP2tLR2uT8t3S1xZnu07Jw9fNa5bCDQo7HHR2GUh6GLa9fUx85CVID5u4JngVnmRKHNxlUSQ5
WjnPFA/6aSjH2iKpipq+y6whJbHYJcxACol1PwWVF46XFzv9UKYJxstLZf+FnTHjokO7D1hLqaQq
CgwfzANOzrtFkFgMOs+8zK0RxFuXof5kgcq4+AcHLK71kDymiTvd9AEEIEbAV74Xt7ZebjIJ6sSb
CuuTjXEOjoRIAh1NVdXt51G8uPz1Y9l43RLN5fR17e1PKEzuIS0S2v5kg3dKKoArdWcXu5k68hD4
5Y2eEkOJPiXUls2FPiY4cO/o7ognECHzm560PuEIfe7VOFtRYCUwRUU7sZEWPiEDpoa4b23YsbDL
rFgZmlot7fJJdF35g9BCckBkrl9Tv3OfhzSU2GigP8Wmy4Jv/rImcd15HX/MRkR5gJCi8BtPgnCS
X1fiLgE419OZbt5A5+tda6fWredbAV6OKbU+kjvl7DA54/oa4PShGqeI+JBURJWP6Gp1FVfzqj7p
zALNyG7RfREB/tO8Wss3pzfFrUmC9fOsJvEo7dbfjQhG8BDUcCHdNBpEU+AAAxCWXXq8aHVw1605
mOZ2kNdJJsfkkGVbF/JZHR+ODH43xkkxKritrTGJiMn6FJ98HQ5U5IGcroUFCBJNxq8fVVoE17kc
nOXgqk06+8vUErVbR2/4PAYppf7StN4VNGXv2c0KX2NeMN7Eih2MXdyP+LN3igR+vZ82nEb+0g3p
gQeEkFpYVtWtgzXF2rXOUBdR14z66yipKCPdds19sgbeQlfIsQXFkw2+tdrWddrP9ia+655FfR8u
Laxqe0ZG2ZV6rJ7yUJQUoa1wcIbWYmaux7xaaczqkdoxgf3+YV5yBtM4/QBHzm8np4qg2do/LWw6
8Lz6wWYSdO9jgzCgnlLolOUlmLpMOZ5RygEBrcUF3VhDv2AryD1B+Nlvfyb0iTFQTDD3yOPM221D
M/YmX8m1RXnus6pDrJjuCQkV5C147O+tCUsQcKwxw2hsOo4S1HLLcBMu5MpPNR3ojaBDzanQyTmc
ZMnkPk1lwRFlScwmo27KWfcYncwkBR9K0b6f++Gm5BeH/ZmoZTrAE1B8r5NK7wwb+HZsFnILnGSW
jModoxlE7HnL6KuMtY285BNpCdw1IWDRrzwmvFqSVcVd0/o8V6PdxxujX0aqR1vdNPMlWZcOxAZT
tioLIWbhgOey1C672vcx/6xF6VvXWIX8HKzN0JKlz5qOYETvLTtvsVCqMIGE3yYb6XY3upqDB9Lf
hKItia5AfvLaO5ELNs2mzVmRPAkMihgZasW+UAEpZGz91RctR8MCCvESbPc0qp+yTdWLCcF84XIL
gUbbJVgH6FPNqMgeCbg+YdfaO7eX5s7f/I1ckj2m3/gTvZ94xSg1k6lPX5UzBD97uUD0wh++HKRV
gbTKcdCuxzUscLp2a++5u5quI/xM7ZiWmMKMZpsKxLeoT4pQH8LRly+rLlLSMp4l1MkzdUeNuFoQ
0phDhO5QiHG9UYOxh4sIhrqRtNA2Y5St6Y7R3ksQWUG4VFjQLQsDGVB+9GpV4TbrqIp47WvLcFQD
aGrO9WhSheJXuh+zwtNgMGyv3MgVQhlQSS5y+KWmxblNjtm/91Uuu8hC3CpjOC30pEKjeROQ4kAB
lEAFvvi+Vp+45/BRByvubMMIPA9uSth1V/U4cVtE8VY2Tr8t3GszM6AVAsDgvgiITuEOZl31Mg1U
GfGWwIvZO8voPZKPJaliUqwVUTLZw3qX1vlkIjI042ctOpxGHgAM99saYKD4QJB/BkM0FNLs8kq3
b7jObR2122Q7uxmsrXsztEjkkcN5Ilh2pBmFuzd9Jvpj0pjLeMxJconGds5VvhEW+UmVavVBJHSu
+i3yksW3zX0K5L3U12FvD/jOGf8Xzk0spj6BTzMpepTDSRd8rV60Kb+x0lPD1CsCV1NbNivON7gw
9wGb8bxzkN05TbcFR3Zwe6bEwMkvEa/hVohzMAa4PmpJbb+vhWy3fdsJOR3cpq+qZyHrDkqfzfn8
mBZm8qMxXMpkT8uwtyMPXQ87eykgSxWFGam4Way588EWwa4D0etfMSNc24S76/QihW9+nlxXBeVr
zFSRdHmZWmNvZ2fASYjyyFETwLqPQu1Yc47B0NqmEVxv0jJ32nUn70iEQzbPg5vP1B+aozWPf147
54w8ZfbaqTnbroVrj2VsWrttvrKPjPLaKZrmx2SngDDXQHNOW2dc4nskYQwMsk853i8tVe0R3ENQ
x7ojD/iMdtAlH4oxqCh2mzVc4loKY+0V5x4y9AV9fGSCKTVvhdu3FinMoFZxu1Qw1fMSd9qpMDYw
9lW5dbYvuKOMDHM+Puc58kiEqw+6qsu2qPeWlQ/VtbWum7yaqsQNe5IG/CJ3W0aggIBpEhCoBQ38
JFVbXr7scnkjNSQeWrfzmh0u29G6SWDePjtrN7jX8zQKfUzspQ5vXOj6E4ta5l9ZSi5+rKfJJwY8
MQrifiya9AHd98LFyJbesg6iTZyGvTJIQ56pcSYSesEyE5XHMvOS1JZIb1zw6uO9i6ZQ4JhMrDWS
lquKXQu16ysZ+gAKpoRkh2SG5yV2YQ/9zOfRRnFG2wjFgULC5aQ5Tp4Lc6XU4mrsEuN/NJ4Pzirp
oSXR7vJotePMhxXTyDqwYvRsDWQxSZfq1PJKDodkqdr6NPtm+UnZrV32mGQMP+p5IeGqQecmcdra
AqxvvdVNXFjLQCTLkJQoCdr4svzhpEm5UuisErxlmxJmEFU2rTtrohMW0T/PHoON8mkf2Ou2cpCY
8e9n0rTZG/4iyZSoRvaPYZKBW3NX337c3KLxd5g4rcctXZnJ2JCBXog8pj68zq3yh8j4pICJfYtL
SFGZXJ8Z8lLsycmF5rq3t83d9WKT95Xbuo8lFvIiskU1/ghTTEzXG50zZhPkxrpv5TSz/1aV9+hy
GP6qHOhHtyuA5J9S1BMhlyJtrYckCLwHqy5Il6xDH4L8By283COnzo9r6BgPXolntuvQ9Vvihytn
yJvRytziUA6iCY+EZMeGbaXcZsBlZR6oO1Po8nFhKqF96OUqICk4XfY5vEhCHKYH4ol5Mv5AI+ME
vnXZFhwXgtT+IWG1hGyajSlHeZ40iF/lBtwIPrJyo56n+27rkw7SUsEwj4qJC/URQ3NQwIxdvflm
bAFYRHiF1Ct4Zbg/NL9GE9uJ4fQZcJTlnTR58p3SZbyuGjbX3UaSDkhY12XTYSG58piakJ05rAX1
ozWAuyyM5cL03qhO49qkxSfT5zo7Lg7ptl01CgvVF2IQao5dgeXD2/ajTZd+JVgsEh0pLGC62bte
YtXXrKmF84FTMV0RgVQ78KLb+EmHpfop0hCcZDCEquSx3Gp56Bwx4WSl92ufizUvy4MaW/Jknl3Q
Utrxj1fTqd1KPqrXpj6z62WdU/Tnw4TxFEbkhLDUmDw7+JpQ3GM92uUcd8T46H+sCbS9JpwJmhmS
cS/k4eqCniZNaoK0vj1dN3XFMdtHgXB3haOKkmP5eLHBQ5f4AhehtfedqcMvVQVPNhbFUGbx0NEv
oTzLZFXy0iV6/pDaHhRz3oZMXA/FgMam3M17U5sght3w1zkm4m5kytAwXgznmzQivgDvrgZSlBRZ
Qi7fXGJ11zTyCnpofSGuq9xteeUBCb0Kr/E5QE/o1pSFc/bJFrycH0Im5kn6A8V65Cehe5Pw0JJu
Qjn096HFwFo9lB6t/KRRa5QRKALPU1V+etNxI1TX0u0ZwrxOsAVpJ7TZlVmUrI5k9C7B3xVGG2Sz
FFQrujKq/yxaTtA9e+JMoL1JvzhzRQeY3gcyO2oPOgotTgzZ01hun5qsNOIqzN1gvnITDqDnLfCp
DlNoQl2cKgu6E7nNNr+69L8xfebIo67XoPYtAi/zSfRVucXZQIItVu7cX6Z8aHGagfi8id7BzZhh
5yTKzHQNcEdtuyRsvTkcQpVSIXewRW8Szs+Ak9aRX2wKoHycICrCZzOKIvvQ0LvteVMNBXhSw8+I
IZGEFizPWbwkJiGDrop6S6+AkA/f1jBdCvB3CuISlq9L/YUKU8W6tT3yo2yO7QEH60Ytyt774JCf
D0jVUrntrRXA35ERw1lITILFnN2/lfN9ObU8kQLqlv1Kr9Z56sixP0iRwK7zNtDvUZ9mQJX0tKlm
P+RFNTx0VDj0zZLKetsYNOCCsQ/VuayN85mipFD7km2dGGGukk9u4wDx4ru+HEi3gsVhtTWksgGg
2hoHBY7707hMRCpBMtnVGZW+QSwMbJ31p4Ln7dmn+74yeAgRKcbUwXTaQZRE5avSJgygmZxLi98j
Yab32lNbd9hmT5VfSdMnw0eF/f0mgTXR3owMJCacIPHTYJN39HKNgKS+gI6xh/2lmEzOpnVpIRhq
yOnguI3yHlXehXejo6Y5Lh23f2BA4UoGsS1bwNAEZQnhMBFA0rn25qfCFut8zMSg4IZbbpCcLNyB
4Wk0Mx+R8mbNdlRP23QgcCrXs29vc3tXGJ3zoVNO8h+mslqXfVjMFmUerv880slYtfFoLUykD1fF
ENItrf2bvEw6/wh3vTdfWlMIEKFVjSIR5y6CzguWgP7LksFOjvgeadjnfuOZeBuNf/u/2DuP5rix
Ndv+lY47xw2Yc2AGPUnPTNoURaMJQoaC9+YA+PVvgarXl5msJqPmHRWqqCqVCH/M9+29duLH4mdQ
AeOceHrwBGDUaeJSgoZEkNE4zvWYBlOx8GzikDah28WIZaQPBSiCpmddFPAEbTr7kgrQ2hqVIgMH
6MiPyhUJCL0yDUgOGDIzZ5kWF98DTaC2zVH8QApMyy7e9syk1R5SF2XxqUIWuZ+CUMC7MMLGuNRC
2QEcBEtoAdQvx6p5cCaTIvElAmMwwKL0s+DBCYmWwFKkggG4bez2jVgqJ2P/ZZhRpg5YMwEe90Oa
dZvOsavmohwKswcCyTZv7UCjVTuYKkmfIbQR5osvGShXKrSSciH71IhxAVGOW5quG/+0UkWDtKwD
iVR5sGv7oFis/Uqw2oO8qGCuYn+upXPXTRGoAqdRCpiuXUfhgrZA8tIjkbBoR7AP20MeMF/wdIFc
aTxqMLWqVLVDpdKVW4pZNQw/lug2jHyp9jUcle6ozH54pvUXpmtXWH6xaPq+ooSvhwKneaJp13xS
6VccQfrXUNrqm9NG8hZqXMKytu/KH4iZ4hRstVOrpZIyu+st1gMrW1SK/oAz4c91SsoT0K5pnS0i
0xh+25B1AgwmuoNbJJCmwkBPX/wqZr/O/1ikPnNUa4hvLMOoNxQza+ySUicLJ+Q2VUR4RJY9maPG
P2rs+pBe19hZlyP+ppBWBKxM7PmpGUeQ+3qiREdHi91NgSqMlDrLhbyCVqw2FyTzURu1hgjYFYLo
JlhWWdcw/lXJBOTHBDK71Qop0nVJ1f+pGiwTiZIBLmbpKvLZl7ZmWjlraodheAyZI3Z6ECTsZ6XN
RBeF1eBdotq2DegwRErsWDT7TxQaMEI3iWZMaxtB4S8bNxP9UmUXbI1rX19bCQDkDSZf53uTGdV4
C6+MhbOm5Tr4MV/JatylXgdppwmLpF07bstyQrPrgibp2GfB5WiCGKdbDwjpMKW+oGKvyuIQUGLP
VrA1xNHTyL5ZZiAyDjz92FtqMBz0dQL/81eUNHmNBZo1Lah/zPCgqLwyQzoK/XWZR5QHl1HPKnw5
pYBU14zc7P/cied0iIXBujc3Ix8pfsefvginPpZbLaeZuUzNrryBmzfZSwf9ocuPTyDkGLHqoe6p
BBwDMXH08z0dGpIKPa1a6W4a/nSdZshYTnfJo9OMrPLrtPFbmtR0NXGYxeZVEFYaHrSi+oo2AleX
L5L0t4H9utm0lUuhTgEppj8rx/E6DEFO3aDvpQ7NaUXbqE0cmDQ6nPiFCe7pduhZAa5gJqpvHeUI
c+mycjq2pUolqCi3gr9VWGa5lLRbcSaz4bntg9y+buldPvAao4tRsQICpAVDFSwqWrMUELLauhei
LgzaxLySDO2tYottF/mt5bUDhavUnZc0RDVEi8rW+yef3T/h014ZNHO/tLkJ+64d0IclvGAmrvdN
ZIvxpy5NeedYifVcyZR2Tazh1Ft41FhvEjiMAvBP/p2KpnORKBiGj33oyu/KFsGLQw00J+akFZd+
p3f6CsadeSSCIQ1v8rLSKB12fFwreOzypyayhLh7d4Jl1gWZ/VNmY6Hd1p7VwqrB2GnuROzbv90s
trOlZmXNJkUhhQhq6guWYaMZXdnYpqNlw9DgsYHUDH+P6z+pvtmNVVNM9+Oc+BvoB0AMiobOOXFe
DZjkqh1pHk8AMW+GxGcaDxrOceFL38sQmKAhIH+VhuzKSBqtX5UJ2XmrRvQV6L6wlFduIoWOQoU8
+gWqYhYZGOKi3yafcL9gBLSaFSqZFuKQbcHvqgvT5hk3EeUZMA29uxLpqO9itt+k02RUtq7kQA8I
/EnkLc3YMS/DOPbUZvRC87bIDP23B1rPY0AdIR2aQVNcSaJpGAmmYfotsyT5qiFi7hcxVf1fTGcd
agoNC8OihW47rVsJoAa5QUvgSIfhAFJ1IwPrVy1SQPTTXIH+HUWxHv2sXKBd6ywLE6znohiSZZp5
0Q/aoyAaO9UVw0URsAJeOGmP+Cr0QBnMNZp2lXUqvqoQP8XITPUi+mp2dsjqoAklAI4yDMyfqAv6
DkM5mLJHfuJob6BPss3xoVHQF8h0iCwT3EmF8dPN0Kt0LfExEek3Ky2FS5ctgXaNYsd1UAvsZekW
F5nnDFT+G5+Sfga6lIdpRnVlmdA0+WvRCD8O1lod8kFQ36P/RtcmJIhdp3aPTMG3H0vbz+Sz50bJ
dDkTUSg24kFdOwT3EAQhc0CmOFm96AIMbZF8acy8PTR+7ySrxM0FJeOyQ1Gld1oc7Gj7yWSlO/aY
7Cbes+TaiwZ4vxi5EK4Ke6LeIXWI2YtRBnrKoj8PtU1lsQ5lpxabQbhUI/XpkpIvpTRA6QELvm8z
WGHaAfPU64dex3d5wwoHH1bMTJb9jCchi31WG7K+0tIBiuXVmEYFHVAjKYbSZ2dWuNNKBn1AfzNJ
S3Ptsmd3L8lo5JwR6hX5pRa4hJrSRxgLf9X7WltcGV2LbJClkouZprR1TV8pz9UDF9+z5nRIYcM8
YJJMZM+4t6FPF8P/aRXkJVYRWl4gsrB5ZD9DUcWQTq0JGvWiGVRCykk95D9Zi/T1ph4gE1dkVyab
riTwbzfwgtxnPVKRVUsLioq9NtTfiQ8L0lsDZYyzJkRLyw6AHCF5EsqnqP4T5BXcjYWq1RMYA727
GnOz6Hbo/eAM5WryUZoCBNPN7Zjo8ikOAut3w1ucLQF0kQAFKSmdm5J9WyDyQBapLXTmw5rBSqvS
Y8mniF0ZVa2auSMzhYdJ+5HXd6i3GK3FC0R/kE5G0/ZoM8cmp/SbsuG78GO7RgchY9vlk0JSs4wV
PC4iI9llfs+GwBWrycIcA06TGUhnEtFp+mtZyfwR9bwn15hJiR4Ler99RMiG8M2KE9rh8HKjYOeb
hBdDuuTpMnfEWfdDdjhqkS5NpT2HnJEyRqEj78lMKW0XBhb9pmY3maXUWAH3Ue7coUrJKEtMwvrp
U/eN13oshE59J+cGU8oIImgheYMKVs8TiYQUAttUQspF47URTu88hZGFRCHOEAPAHKoHcD2ODdxV
pl4+buwABsympVSS7QODvsjOF1zOqsySlMleS2IIkMPYwCF3OhL6QKWNXrP2gFh1W6fFMHBAVgih
JpxaCaEV1zkCIZMsskUb1Mrb+h7yqmfNGFjBsP8Z6505Znp4QJydm6twrBw84g2RYWv6S+60Ru2Y
sTYaqXguspCN+k2nt9DWscTrOkKvtm6uhCnRRfKo9fgwmKoVSBu7uTGOz1N94WtIjHvdHOYGZaph
OdfqSbvzzbK0Lw3N18VNX08VPlSXyeyi0urOWNjM6DihpzkOTB7QbPR8N2GeWfmTb9dBdSAcoqKA
U2Vackcm0hixk7OoARVmqWWPTTNRp0f/HjRzqNWo3SalXzQPNRkaxqVnxiPmRa8kbHoJNidyf0X1
RI9ojvXpbYP1WEaZ2lRioN+n8jy/a1RhdI9dQBhajv1DaOhyJt8hUcwQSdI825QVWeTRtHetJa7Y
NAZ0wyKHt18ZhvOkUJ3YLALLwm9Wpgkj/p73X++jJRZsrwVO5A1mdi1wL6TbfkwRBGlhN0JmlZQf
+5UXaXV9ESfY8fcjVPh8O5ZlTY2CPr77C1pvET06YG20i85mH0ZGRj0iX6n8JDRuJmV0CoVIM3XP
RZsY5lWpR64LgjVyqmmWi6OSZw0b0ANOkxjL+qEI7CBJILAFTW7e9B5AFxdlvAauMQdGm2xLkWnp
NVW2urikZSmjR9tBRnMg3KEZb1RToNjLM68Ab8CVXWaTDsmhaRrvIrKh3i1siqSIED1ie5eRWzo7
NsA0DiNWcShBasSKuBpQCy50dkU/07ZEN9gn7IwXHrVfwPeCTXDb8xuHTmeDpTk7loaBg4KJ1J3R
37ZDGIhh6ytWq+UX6FiUni7ijqyDfEcjxMzq72DbC75IQM+I0w5uaWANmGRfd3e9rncmtSSQiE77
0FNrIZOlz5K4HH9mTcHub8PQZuvtXsDpr9yNGlrKZExgUgQry5giQYpRapKYNPoRtvR1n402QlBC
IzyWsWEl0QM0jRtUjJ4m/UBm46CeYdtxmI3NqhimkD5kSEKaF62VbjX20QcXG9cLWpyu1VwgEJPD
bWqZOlNFz7mBFrMjX+1qGisTbHVw9Ss3zbN6oVTjwv+34ocq6WgDR3qg3ymIgr8jXDHdQsZKvjCt
EY0iaRI+OlPufyOHgd8qkRXfx53rbQfdmOpdZmrJN6Ou5GMOdeEpbPKwxxCTNUAl6pClwaJv5ZCu
cRIZuFjAxS6nnO72H3fp/4Fx/vXq+v3Aj/+Sj9/fZpG//v9/uDiEp3q67QjCUymzYoXCi/UXF8fi
d4gZn91es61NYvj6/1b8f+Md1PHJC/6c7sCd+B8rvib+7QhoOvx3HYWqQxP4n3jxjdlV9tapJcgs
xgaKp9WD7OnOp/fW3eaHWjQCYvshh9w3zCd4JAMCDytsW/VEB7SUR89vFRTIvotfvHG0kHx5+UAT
rtB8teqEO2neFn8i4yLZy7SVP3H3ntvi5hN07fmXgyWWlubpCTJ6FCWe719DaBvFGgeLyFBbUg1C
0d+VzvafmP1cRn0wVrZFNqgxU7nmqNu3twNSf12LjgobU1KwEsxYD+WQlHf//CgMCFi+XZPQ2XP3
bRiiaA9Nau8BVFEgN3FDXdfpP3Fpzuf6n0f751rQOXqm6ZBt6zpnLlS03B4RRLSCcWeQk1Qq/dob
wm6XgxI9kPdCvlxYvogmGD+5vNNH9teBWVlYOFJhA7hnjsmqIspeCYRlZMhifzVGdVE3eLZItaj+
jDnENQcvxe2fq3kb4n5KIPjrUALhCcQKA5/C2euLo6uU2GvQPBlxvqQo32IiqL4rbfqtW5nxjyya
HA27NN82HtA579iwzt4OmrzULJFaU8wN6M1TJHJF8zLaxvTJZc2nffLooGFxCOFQdzMsyzrzT8Y6
HjIBHHLhG7gIKN9l61wosa7sXLH5U/nBq/3x5h++lRjBdV3iCacKzXgwDxVvXb2ij2JySyHzKSSO
a6rm3W8DrGTyyV08NdS+3kWGRA6EP5Rf+pnLvccS7tkxx5nIsHmSPrLLAPvij4+vxnj3anA5hm29
/oXy/JVa9+ZyZByPCCdd4iHitgNZblLB9nqxjYLkvqzFFYETq5SqO7wneJ/1jtdll9j9xQT4Z0RX
vDDq4tqyp9uPz+vvrp4yPDh93O+ucM7eIQKVSB9h70evDYWsIWO0SD0Jex8f5d0nyMWD4wMtxJXT
ez57lvoUs60S3GMw/kTn6UbBnkaygcUnYwH0/eSR/t29NgWWX8uZpxPr7HBEcSWaGyPDp4pAvJZw
vxm9e2hcuQ9m3e/H1/b3BwN34jmYz7nC0/dUFg54m4qDYQrNdyxi2zsjKigXJZplrgnyrj57ld5/
jnjALcOBuSSh0s156idfhhziGqI76yhPVddk0T41hrv32LovE7Rg+rTV2qd5dYyQczWhJFvh8IN+
jtgf7HgD0JuzHfP4ISQ94ZNb//59MuFRSBPKgQS24Z0NthjKHaAYlIG7oCNUUs3tFCsb/xHRYP5m
OQo7cnB9zFqefvaA6X6HaCvIn60aoGmHgYrYMAtafLUN/Ahe2seP+BWQczoAcjzbNni8jAbc+NM7
bsHpqXI5a3v1usn2fW/b6bKYwuQ3NWOhaGkHwVNMFZtM4boJ3HVFqfJRD+lCrwjuKq4+Pp+/u8nA
X+YFF8QDW8yv5JuxhJBXsBw1l8+Kvmt2qp+6YYd/JDA/ufDPDnQ2nxWUUJB2cSDKGOkO0Xu4Ngx0
DR9fzvy+nt9dJmchXAITgJmcvTNmC9MAqQ8U8bwH5lXT0qbf61v2A4pSOJ6tGanxQlBwJeoI+8Zn
w8X70ckE7Qg6QjdIFzfOn25hpA6RB4yBiUNc1ch4uMkCB2VF2Wu7jy+VVsn5xc6zAM/MMAXH5F9O
nx1qNy2PLQq7eYCXeZcaKKdI4YAGz+CYB/qKroZ3b4oBMh3lCBRjJk0LpOdw3Lxfhm+4X7Gc5dpc
N8x7qvthCWVuWBRa7xY/WN9XlALDoHOuEeEgcqM4EFoD0BSFmZiNe+U/t+XYGcSLNgWx2Hqi/GWj
wPnfacpIM1InqacfwyFi4slV1dRU9NvJz7d6Xc4SFsTNiQZxTU4txWZ9ug5L5D0E1XJOINz7ut0g
4azadT/YJKeqerCw5qBbXdIHjn7hREG8mzdaYB+swptmhVdGzGyDFCvZNjAn2wXSbJwvpjVaPfJM
8jxXrT602bamyFPt+c7lNxZEVnaZ1MT+bDPbibqFVWWSfD2BNgvZwZA6FKZDVH0hwYZhQLSKf1U3
JcXxu5CMsdo76EUg6viZYBj6acgpwwRKc4/yxxO70TMGLVyGde2O7srVgrrDJ++330VltbdllkZ3
DhUJ+lxNViB3r3USSYm3KDHOpsb0JfFINN7qcalTtUds8a1vMaiSXFX22K7QMK4aRNFQFJTv3ZJP
4T8T+2sw++M3h0bL1xbtzZAK44WR0nZbu0Md2atosAgSFcrrkTTiOnjuNVuvD1POIiqc1eMoeXvW
gfUTNdSqAaKfas+NlboTdhluG3YwuIoaN5gi8t4HoUA+BDpCcUsFIceKl9UzKSJnmbXqSkIAVoAl
0+0ExrtcxITKAOk0rOB7RRuUfjAxJqRB0C4N1x6i2fIQ9uX4QEaE2238Cp8ZDGFf7IIqqv1FgFeK
AolRqIpPPKEPQ1Ag5RQMCTbkRXDhwzGsKZEuNWN0b2IX6vbcj5AbpF2kMTC9ov1a1cpEaQv+oYyG
KwQOVBiQmGgUwFlOuUHDgVOcZ9vMUfUjTBEvW+ZtW95pBeFjy9Gy59wDwKQU2ECR3OfWNOhHlcUI
cjKrCz2KVsZs8ibsoM8fyBbpVvg5Wv1L4iICWLtmrhlbdqK2E+wFgUC5e8h7m3zpi5ipKrpgR5Pb
u0xDhbtUYZdm2yF29Vt4kfEPBaMjvCpm4fQq71MUxYmWutehATCGK9II4A7IKKcybhhVigZngooq
R+UDUB2b8EVCFKdBEDY0aYjs8WjSEhaor2IzJi9UIv7yFoXXAw9lfLAhtyPzkUvPbPVugwwLzRJZ
PkO0AOo0/0hDkG0bFzG3rkN4jtvbGsSwKlU2JDvbbU0Y6I07kbU+NOSseyAOVjA/ZL0qJ/qd7OUK
b11SHaS3XdRkYlQUtxHc60F6aSP8JCojD/CG+ghnklWTW/R+IIMaI4HqZAsv536jtsiidvpueJN8
TEdDqDUClvQiosxo4mUr42Rl6Fr5HIKN855p/k/NI02oNKSZ4Sc/qxTN0HM/1ba5tQPiig5FXUgL
1aFTzqARB4ptjbaN1OQ0s75R80+NTUUpjZqCNyAq9kkd+xm61C63RC/rO5NdR74u45pWeeUkNqZ5
YQ40C+u4qjasAlBphBRW7IXDB43gm3ZVuHDjJpu1/VF13VArfkICEP8u0CLRSMa7TvZuVaGkCzMj
e0qwU+KLzMySCDUL2ePWCi38y53q6bQnvk+bkH5R1m4JQJaEy+cpLn7bSuSSLgFKH9KAC2vZjyi0
DnnaVuOXFtmiaSzdrK3E1jTDvCz5EWGNRjTB5bXuejQ5VPiG6EabHPRQxF5HU/KgbC9wkx2Lfhax
6yrq6pKnWDsWPMQXFOOyfs7o0BLBbPQ1jl7eRUidm461fEcfnkByxH7FNxXE8NQH4A/xypFVkuxD
pBmkB/YphPCcNlFULmvbc7RhWVsZQi28e/BbxNYzRz2p/qwN/6/u9y8W/W9WG6vv7ff/esnpI47X
37OX//7XIaqjH9/b6KT0N/+RP6U/zZD6v1m8Ouw+TTJpTJfa1Z/aH8Wlf8OVAsIExdB2PNv7n9qf
+LdNaUFSNqEJzlZ4LkH9heHUDANEJ8s2z6SOyFZE2v+o9ne6MuIQts6CHnjja7UBw8zpygjYL3D6
oO1vRyBX66AA25r04y8GSvWrIvHwghawXBV4dbHLiGbFW5ctwVuIg1mRsP7m1v1NJcecC3n/WZTO
Z4OcQNiW1AWIG/7x9GyMgZwKcjmSW5WWBAZp1h4FW/owSHSp6H0oc8MaY7EGiav0CA4uQwMtouHt
tCn/RjgGcoHGzVZV5jb3A/y1bU8JBcG5pV+15DBf5r33NNCxWX183sbp5vDPeXv0FdwZtEq06NlW
ZYj9tnN6Lb7Vy7mMp28JBYuXqcE8oXsiuStIkLxwJ7fdt2bv3eboIze+maRbVUp16JqAuLasbx7K
1MfDu88M4+XjMzRPl9uvZ4iwjiWJBTLNg75xemf7IhXEKHKGGc2oI/Fl/e8IGSyLLVuuKTTLg+4C
F5h0FCIGxrIVU1eysalzSQbqFfmzBAFmQt3BjGmuoTsXW1xW1kJpCC5rfFobdGPsVtxAv6naLsBQ
p49rW7n2Sg6kb3x8OfL8tWUjzlbcs3XTMDHweHw7bzdjURfPQdZlfcPem/z6XsfSj0ESUg/RDf4q
iMKBIlk4HUF1+cahb/UfldbaN1FjzMQq3PZz3zXdOmkJG1pr2muJmJvopKKraZKW2k9iJ1zkNjZr
GXhlW22Q+e3E8pY+ALD2mQ3u3Jfyi8XydSSB9pK4mHaLmwGcAOl7Rrv0J4tJhXXTgU0ifHOCOVJ6
cRXmH+A211Y8mY9TPIh7AllsaPGWxha6KcP8m1/4CHfM9oXnRRQKvgRybzomzGuH25GvQLqWQNAG
tfZpQcM5gx7yyftyugeVVMAd16IMDpGRzS590dP7q4PqagKy7L5MxmiA4DHsTeuW4pPq9Iz9f/u9
vzvMWUkBEniL0DYsvrRTBCYqnsJtOtUe4p4C5YggJLY0wm+8geESnUf2kNPbv/es7j4btaePX6mZ
lHx6Lg61DbbDjMWUrCmjnF4yk+MQW6NdHqcMcm1n2cN1gd1sZbuFe9kZIL8YxOutGuAuoFI2fpNS
pV1mDFmHpJ4m3Jeu2IvKg7jmzPcMEd8qGp2WtLk2b5ZaZf0aTM/emkLtskDxrbBIOhhZYuxsQWs+
sNxijhWddunUJo+wYoYrRATlTe1irXNCxO6ybPRbD43skV80Jqu4egiiwv1kv3xWeeHp05Zw5+YT
JR8Hf8nZdnkYbctvw8E/luRe0rS8AmK/alhcT2y4ImXv0UVgQiVPSxVfquwzRK3x7u2j6UWJzaI/
QpIu3a/TR1GaUWu3IiExYGLLJH1UHrmj9va8l6r8Md0prChfIshDazAO7gIUK5VNC58R/x0gvpGk
lwmauX9UHJ9vC6eFLJY6mw25+hzNGgHr6iwYHkficB7t1jSuCZMRf1ZS/2s342yg/nMQ+NtUZKi3
sWA4vfYxZDUa4Ro5BkT6bW12C4Nd1Bdd3X7y8Z2WUOerkdREPKE7JqsSqnunBzJh+DfCSoojdeIA
/gv6ANRk5Nki/BkessIcPpkl5x/4ZnLngAzU+isPm22S9/rU3xTQAPLjFTGs9hiIBnfneDNgqyRe
61cfJcRGZSv6f9knx/ybV9mWWMnnpRI6V8c7azRQC0hg7fblccC4r6b6Szi6y6nuoLg1P5zYWE2I
sbrKIiw4/I1MePvxqPL+ml2UJw7bQMI4THEO9IzsTABBUMNRIShmb2WPd0mEAMZBZHbTtOYPTsnc
AyHsdx8f+Pwbgjyrs66joyscWozO6wz65m4LvE1lR77ojVD5dI0ea4mestgretQxWwtSO6EvTGvU
N6A7ksyHJBD0G4myeleBK/jOdFTcxn5lfnJHXgHdb14DhhYozbx7rEIMznLua7+dupM+4stmRYzw
eRrvOreXgDqUuYSe43+ZFLmimG6pRCbWJi29A0rnCnG/+oWFAOWwk0e7jkULcc7IqCbdUatM5z2C
x8b0UCLm+uQ+nmJMpcvnQZXytZUCFP9dN1hDMWRoyaTd5AU+UmikdMEvDXnlWePKzItNQE6L0rSF
n06fPMKzd8dFcS7gyjrSZo3uyHMwsh/kOS0HPNpjDoyyHe2didp+kSpUyNiC5KaoppgQzuGTyvDZ
CPR6XMvG/U+hn0WAN5/XmzfHSGNwv9ArbiDcRisCK5u1Nmd+O3N44cd392zOpfSM0x4BhEddFrCu
eTb/d6MyWieyEyCdunZNNeYynzRtzYvtLQtKtBhNh+ePD/mKAv/P++eyxfCAXkuDGUZH7HCOhMYR
iPffr6ej7njTAtUgqTlJQ3mAWFVj55D9t0aImF1YVedcABpAT1gH2CVyY69PoCOHOfTOz2J3q+k4
fhcfn97r+H52eqzQ6ZnT9KCZc16Xl0MYA9RMxyMuo6+FkUxrcmcjTH+jd9n1llyaARI3pOnhUxyN
6tIPouY66rp6hUtVHaBJFOtpgPUGxQWKvD2SHESnCsczOJZn0TfJhTnlS4h4ztKP7PI6M+Ppqk5E
tWgH8dS5kwGcshv2VtPHn43GpxP76703bTa28/zG39yzZWXU0FrRg346ptRFlziKO7hCKlkjmp3Q
ModC2+AOhcjn/uioagmq3EuCW7M7XqKvGNgaaxni4vz58T0//dA4q3n/Szua15BGCAP26QtvyaqH
S4YuaiYd/JJE8+zCHO9FNVOHwkgbnt2sqDeGT/L0x0d+dz848jwtuiRtWMI5Hwt1Z8D7Bh7hGBH5
hk5LCwgT9IxPZvrTD3q+PoeBC/0HrRaW8ufX57eBrYzKrY8IjnrgZ/KRRB4HNRzI0I+v5/R7/nOk
+WbSA2a165jz9b4ZOij0CoaVoj7KNg6eJNJMWKPeYVb5LhSR0VHodfknxzyb6eaDurxRkOhYMrJ2
18/2gm5VIvUrZHeM2UtsQGqZt7A+GohpWvuF+rS3xjCkHjrTw4jb9LiVwokdhi2yFUmPwS7KFfnS
sdN8NtLMBz75lF9PbP6GLV2nAXt2NyY15FZT+t2RyAcWIJFpfItM0R0wf00XxVj6hxmAPM9pKWab
Mt/PAitKB4m5yilWQMqUm1RIzGFTbO7Tpv1RBO6LyLVk2eZj/8lY/BpfcH66JvfQA1vPa3IuAzNJ
xjI0q6yPtaloAFQKi1Fh68HWIfbWrctqz0eabQW8po3n0jnoe0yaC2VO4Tc7pA/Fz2wugGeFl77V
BNfsstofsqKFJD105VlQFi/Iz9FPA0nFhx5A/MCpue4FbCvMid5laAKkEF1UXtekciOAqR4YGGqB
r81wrq00ZLqbVH0d0sA59qj6N2SsNIvOkM2+rES1Cq0cQ1+XhRcfv9dni5bXd4zhgflqHpt5xc4W
LQGZ21nihNXR0eN7D4PBDiym2KvCrXdaUbY3QRpqu151t7KAtevTe3v2x/4pcQlXZuBt15S1AySw
9biEYTNej5oI93krvaOL2vmTT+J0af/nbOcwFpMNvMNcMg8Ibz5D6IgZvkutPKajaHceZtAlkRvl
ohhSuWonOa0/vj3vP3uXoHVCRQhkYfy05vN5e7wWh18g/fLIVkN/ImOVjgjFD8TClGLG1r6gf/FZ
l/z9oMZWjLFaIEVgdX+uVMpw+aFxD6pjAcVzUcOiXIWtAM4hBn318eX9ze2cJUosUkg7IN/w7HYO
GtIDJHLV0c1c3GdxHFwXcQJ6N0zyfdr5yT8+nof4CsSjQT0RmefZLIm5NgxZhxRHt/G0e1Uq/CMw
NxYjbDWIo3H5ibLh3fzHmtzxUJEioqNEbZ9dX9O0bQ3LjcqHqm1MP3Ak3AiAhB015KSTXr0A1F1c
1MBQP5n/XutIJ2POXGkALGK/bgvZsZy+OYPd2WVsc6kwltTzUEXDj9Iop4c2l9dmJa0tpVt9Q2Sd
eY2/VW4SWeJ/D2u1Lg2tW2g4ZGh55N1TYoKhHHDNkToHjs8jbYYfS/7dNywVzcJ3G+heApZ5Jbr6
sYM2+NjRuE5zL17yPUcbq2qJ9aEyqHapartDMRWXH79G797Y+VodCv7zagN91Nm1lqj1MgVCB05l
2hBw7EebjCGURW467j4+1LsP8uxQZ0t4vxvpBBoMAG6pD0tEB09lTlhCqrzHNqwwC7fGJ+/sa/Hj
7EmyU2F/TykBRdt5spYgprCwRzc98qrq+0G4WkeEoVc84UE1gBBG1tLCbbWml3xb1VO/YogorsGO
h0vISrTiMpe5UHMn/QJv4RrzULrVtJZAzJhAu1JZ9hE7an2oLFqno/QdbBzty7y1gHuoQcwd6gkk
/VRA1qjwilWDW+zRNHx2oWdJt1zYrI1kBmC0o47+voyhjSXmvi45IrtYt4yGl8Y4jMt+0utNDuUN
Pp74EvYWLqwOkv5CDA8fP9x3w9GrOJMOEafBbHReU0jhHaGkrZPjoOE7gDxpi5dMCbVhwd5+HXGj
bz8+4FkR5c8lI1ekM4OQ0GE7fPqV6jlNoDgM0yMpi/be7X2g/dMOhDAQNmXUu0ArBPGn0L1LWCgk
N0KeJ3/3s9LY+5UeV47VmU4azC725WcDVQc8j3JJkB7reIy2neeF20SQHbJwfTiWXfNi4sTYmcEA
HgV62CqioNqUPY/JT+Rd79fu9zD+7HG8/6zp5LGNpWFFlcV1z25Oh5uyIcAoPxqRxKLh0C2ZFPh3
iUbj7uMHcdYfe30QVORnQTVTLUG7Z9811kXqWewZjmVjJovCDROc9nRaFoFsAmvdR7iQOkvkhEfx
hVWFZm6ghHZ7sAjuPse2tpRCQ+vj5nGyNYygWVhp4XPnTCpxbT0ht2HBt+wSKXfYFHHZfnwB84r3
dJBAhshcw3yN5ozK3OmLJHCVlRAri6MAjwrfMSeq0prcT8aiM0PD620ClM3e3nQwVdDiPD0Mo4F0
TdWTO6AFUEqdHWG9j0VljUsZyWAHRRjOG2E7dxbJFAvN74ytLY3xa0KhZ5nq5mf6zL/7gBCBkc8k
sIGgUp/vy5sFkj/RFou8vABMxbYby6C3hgUS76PSvrdxJV3l4w3wEO2AsOPezFS36z/bjJzWsXgt
+WSwmcBQB4HJJvBsURFoRmcicVB3BrWDNSr5DpOg/hv5VrzOnKbeBrrjbrBgd+uMclaW9Z9Uz892
Q5yAawkL9wZ1fQzC5xlKVgzQi114fSzb3oYhqPAENvFDHuvfg6bUgBeE8FftivKsZfzlS/pfq+pn
L96fg3tiLuDxVlBPO30AYGxwr9plcwyG6JepjeKSgnh2//HbLd/d43ntO99jLhIRtHv23tmy7qdS
2d2R8qq7tYQKNngNCTAy2RMvRtSlrKTs4mCYAV7SKESXHim11sLQv7fLKTkmuJy/23GRXOduPGwt
I/GfRmgHz0ED4g62Vrgxw6Hb5NbYbdy2lZsQ7sUmyhAyzkWbXYufcQfB6Mb3FbVTaP2HIXSSrWOE
T72NMMoaHDwfY1hf2xB52WcquFPx6EFaG4qrkETkBXFH8X0/oJ3RGxMujdl4KEDxoIVh8Q1Bzv9j
70yW40ayNf0uvUca5sHsWi8wxEQGIziT2sAoisI8A+4Anq13/WL9hbJuX4lZlrq5v2W1KGWlyBgA
uPs5//m+ZrkSSzZsBQns62Tz95+h/mnrwn3LaJPBYRk/Fa5g53IZ/XSrVAJigTEb6x2cvndjcWWg
A+c4XIb4YU1Uq34517sEzwgXbuNkab8k6fDK+FxM3KjIvrakeI6i7dtbNx0h4qXpgNcBLrTIXfuq
rRE4WBg4TlbKWLYnLOA5euwAuYKvfmSsXQ+HPil3hJ7U37y1v1yDCMuo5VIMuAT/8Vf++s6MCp+4
dFP1jrPD6A/5rNyiDInP//wDpM3CtJRG/5ZDy6cP0M5U6c1xr91N5cy4IuTjxYkUiuV22m9cbbxP
XRsAOEMQPPYKCcy8rs9ata2Tp2Q4MShLTGs5uhI2rAcPcdyV/fhQZNJ3JXxHBz4ncffWkE8WK/5v
1od/8+1TmWVOg4wujyvV+bRHlkwLrRBI3bvJaSq0YHCze5QyWI/0udyvBggykrJDQgejgeGg0yr0
iY01R5KXCCRMqjticdOgBbEbdEIe1tR9F57Tbq3J8g4dLW1mSGkyuLDYvjGCnm5YhQQkHqiHVmLR
6tR1uWtyr/zN2v2jn/bT2seFfdmvcYa0KLBg3/20edFyk7Rrqil3c2EsKCSbkfZwci5XMZ/XVbTH
Xkm9p+FClzPkRDYWr9iN7MQaNAvd4czMNp2qLp3fIQgwfB4pOR2k2YbhkJXh319En/Y0vFaEzizU
l04NxcPPklUHquMgQercYZ/SKDY33r5v1ywoFP134ex/+6uoGbr0gthC/Yhu/3S/JwtWpoScx51+
cd9kAgORRyAiKri87v7+XX3eP/75tnhfSBn5D4vQr3fgbI2aXMfWuCN8gY7MTLSwWhJB2Ui94vzr
p4yh70u3SBhY855Gb9HxZsRdOGbJGuoad4eaN/9sN//jNTEj51KZJSfGc+HX12Q2TIDBUjPuslR+
Zy/d1vpW2PEtqinnN9/qp4PDn7+KRZgvlMLQX4a7CgsMoUUO4W7WqkfFU5k6qgk4Q0dOYHgm4jcm
039zxfMEMik6X8o0TLB9euAlMFNx1dfenQdg/KuteF6gkX0M68xE2uSSfHiZpY4OLEvrHSZV5Ztr
CXf1s3peC0gDeXpuFzDixLmeId3E+zXL2r1GAZTWW5P/bmTxrysPtQ86S3SKL43qz/VPKbAdje2a
369GWofKqst3Q2uNHTkhg4abPu1JcFq/2RV93hrypbDKkRij5squnl7xr9+/aMXqaaLq7odJt/d5
Q/upAnOxWSplOfUjSZB6mo03HsuwSGB8ntYqTSOT9NufX9f/RDj/FyOGPz0o/hLhvM4+3tPxox7G
j6z+Jcd5+Xt/5ji9P1BVMolELx2lJY9HvqY/Y5zeH7RoaQ/jTWfCmxYmy/6/RrhN5w+dp82FPPin
aZ0993/a1J0/Lmk8i94P4zfqpbn7v//jl93s8OnPP0/A/qhA/tfaQiSFzT2PUPOSMCUbehkj/3nT
NLHk22oPPr8FnxBO9jJcraN5agqi3JJs4iaxSuMmtVCojWY3R8DV6f/U8CLhKdgPTmGgRarN6bg2
g7ktVuZfEOApZvbiVpht8L2ZROGsk2cXMixi5hLG4lrQRVGyon8ubIDjsLr0fYGfjWB2Cyqi7HOK
dBSNddDxcTf4SdV8R9sHrL4RQzhXZRxgZlkflaqh8Fbozr7N0YLaVJkY03FrknyleYJKyPFeVCRP
1fSsKA1kDVWS2dYkQx1Gnm3Huk43nlbj0+ly587sJvPP5+Y/ujMemor//sfl77w37dKjeRt/fEP/
9adj9g4Cvvk+/u2/tf1oLsnh4fO/9MtP5sv/16u7XK2//CH6ET6+nT765e5jmMo/XwWT0pd/87/7
f/4rwvywtESY3xvEIZefRlTsl+ufkcK/u28e/u//6VGCfvx8y/z4K/+iHph/uIzS08MmwAW+4BJJ
/fOW0a0/bOfSw790DWgTXtyz/3nL6H9A7WckmCo7JWHqbP//ljEsfp7lcIimd2+bVI3/yS3z61pI
Z5KDGvEnfrt6yQN8dnk7jPDZLSEsGk+oglJ5LUrvCqOPX83y7adP5fznbfjz3Ulcg9vvp9vzxy8D
GEmd+9LjJQf+6+1ZUF8ZoeKIYGyUar2vcmrch6GGvOpP0P9r9rGzrh1Ty8u/92tf452FXkqtf5jc
CxpXQV7J7QeRSJtixmrcbrL2RZLkw5kiuVvvyPuP6cZai1rZd0Nlz6SzYzw/tiOdI6KUrjkV6ahf
W0M2Jjd1SnIglF4/d1eptSTdZjV1pjtEhVIg1GkQDRuNcEPva3kPaagjMBDOUKj4S5bOLIuJPq7Y
jkwsnEnqOdpGGLjIDtCcSQ/D/6mqHZPqcCtbXZyWZOInjeyyIUTCe371CgDcjDCtl2r84HSm34uU
jyKfBuOc0+LE6VZIdvd2v3o4pPkBgdSp2G+8ZlW1UCCnEP6I2Uc5ynmmXmx7zRT2o5QMMq2qWXTb
2m606lq0TFqbYTlR2mDWGkztXsepR6yXqLDnM840FeB9NWKd6drADtOkQr2cUpoGiF7NQQWDg0me
5DKt9X5thPmcX0R1JoaZr0leRUzm37bCIuOs80rJriD41YVCKjHWfH1AZ1iazP4a8vKTirgOW4Xf
KFxnm8kpgsaoXULiYzilSF3s0brxWjRWdtqGWjw+eYoBZEtlRn1FTEBf+yWdnAd7ySkjjUXUo2Hk
GtePQws6slzr28lJQPCZakAkygu49Pfd4lp7KNjsrIHe+cPqwZrgNXB87g6ZPR28RcUTNCPPddXC
1wwmYKqOcTArC3JHOYlZ7gRsNNIk5q6EgwmOX97qRnqV6UzFpblCGaKUAV1e5DK6gyaDLxuM2DfI
mZcJS1xpWneQxP0QqAxMalf6UZ+tO7OmgLnoyVs66IfFSY6ty9JQDGhsujWuthqgSrOzzsyzXExk
kLo05UZo02Ylx8Bo5k2x9squHcYDjQfaOzCiAKhOfpH3xwuUZNat46BI+Nr1snXkssO0edJWXkHb
2NeNLc7w4z/IqMFD7PuHfhL3BnUxq6Y1S6MZEnr8aIwCv8KFLQzXf/JGyecX72d7jUNY6i8uVk1k
nagVAC/7qr1eXlsGA5xzsj4uTHzN9R4XruvX49oHmqvYJFUR4PTcJ8iu02ezTxRoltNJQKsOHAjV
kD7V0KMwVCvMnSoeWARvvnHw525Ta/gYZggGyTKJ0I3z6DKu1ZfrJl6Z6GuLgbB09QBqlcx+513R
lydNlZ0bAkNMEDqXDsXNHMNmrRZL8osKc1PVEDNixKuX8ygsaF170lsK2Jk70kNbhy1WDd+yxxde
6LXu8la8UX33lCLCT9Wc1yz9Dnn0jnb36mse2ZLOZjxqerENSlE0C3z26jhXrOFr2nsC0LIBJNhE
XUAHXQnRNR8VT79yFt60ToWHMtPw1VAYfR7idZ+b2YBfpGM62M7PRtswu9S2Zw8u5Q2ELWjm3bqD
Tc5Qbup8aIaNLNltMIUmd602cifOtox0C/ipibnOnxgrDZp6vTYTJjYrvVkhFBbfk4wxx0F4Tyvj
+qO2AoCd2tfYE3EUM8jXl+1Hk3man+ikkD3F2lgmoZY5V8BOZbPfux48bbAAgwOOa2Xotx8zQLRq
u80Ue2NUSGEXBwJFOXknc9AO6WKgty2u1BxrZuGNJGHj2wHVnL8yS8v1VN3mMTSpPrNkIKxyBC9g
PSUuYi7dgYDfEhLxm1iHgt/ZXzRLXMGyd88xJ4to5PAY5Y3zMHe2s887ueusYj+Q5AjGpNvlKbOU
stsvK7/N6O0l0FH2gbrV1jv6KLbfmNVxrrt4W0w5ZqjC2Wlzvrcr55vEIRTWctkqhmr4wkmKiFkI
WnpM+uKJyN5XuLWoC3TfRA8V1MU0Rkmnb5hjmq/VobOwS4h8j6bhMLvUo0ZUffi04Wk/wRlNd5PD
9CoCNdNAIgI09bZ0CJBU/XtncX03HBebDKe153aQMpGxO26sBuqSPVSqx8AkDlSsEnQSLUZKdbIn
Q+dGy9I7kV2lc8QiUd9wrTeRpspeO84lckUN4+4JQMwQIoMCPAhI1DdasF9C4IKwhwMiyRm9QAwU
0EMf0JWHrjWGgCbUd0MWPA20omBdTPQyyqiruSHDM3u3Vg6gCtUry6UBCA692IEcpSlVZ7dJ2b9S
HT/CQ30YDaR3VeMQx0IEE6yr81x7nfEx4OO7qeEh+BTIj07JOHiKV7AxVisokSG4Q/cVH/ODLhvz
Y6lKNbRsbEr2RLC4W8rtbGQbFr+vq9Mwcg5l1qu6ZZ8rKpRF6oGENHaMrkD5r1uXXmyzrzn++7ET
f12IQsnO+i6a1Ah00bq7nPzdWVS5vMJOYkQFvR2WyLp6QM/cbyeCT8FUlgYfFF8SINRHxmipGgom
kwd68CWzFLq1GKGZaRwsyu+Mpw54mTBSMRFzkxXcUMSjIZlmdccQO/6jrLZYZvvpNHkDXIUERXuY
VPUzB2IzaNvB5cYv2C9401PsxXWA+Lf069RS/LqKl4PTA51LvH6vsnENQPVc5VwbnCZUjNxO/lqP
9bRvVevFXVqq4M36JWmrW8y3X2Nq677svf6oo6wMDcbiwGPSDdLnCeSHydRqZeY74BMHiH63tD6P
rlPfW25mRKjH7cvaJyPG1My71VtiYqWAF5NVLe9Rab5aM1iOBe4MNG8yVYaa7ZQEljPn/um2G1pc
ELpybLFmhRTmXhPuCCaF1ena9nImXS3biTxZKd+kUb5P89zcMCh3Z0Fp5otjy+O5ivZE9GBTS4su
QdsoYDLsVwDU7YZMM3LQFMuNVvG1d8pinIx+3A7rjLxyLWQk1HhfjEbkkppC5H2i8f0mzRl/hTSv
bexeoR2Xm6mEhMfc981UUYKkLo8kGP8hMAyNLbPj+GORhIm5XmmFh8KmFt8atYyoeV3hFION5xVv
dmGcViD/+Zg9tMJkxrg89imet6Qt3wvv0ogDossIohpmq7pbQavTRLwd12q76OYLHlbeLrsLNnJp
MLpIs+ZSfRtRAPoYxp54tw2pivmrkPqj6oy9nznyCqbsg8eFWOlqfzAnWwQuAepw6pPsVFUYnWb8
hEEzdK8tI9f+tMb6TcOLmfeMI7MpAy5QTlu3h3Zym8EmZVlxFWcOBMaHj4zqVbFPGWwgwLaU1V2i
6sV8hFwvtSArrCoN+9WyrsCM4wcC7owussnJTu7oE6r1G3NDxTPu0UZ0UOwNVkgTD+JxmBDeTRQl
NVjeAz8EIV09nNTeiH8HWfk0F3g5BzETcUn8cSEwBvK5td/2o0CUhi7P1BoF2nfLoZ9h57GDcu5C
7vSVzmM4PgdwpeNgQyiJrr3WIcqDNw0N1SnuYd6JLYRZ46W4LEvS1BgWdaoxCSEIuJhklks8AwqG
dZWqLJmVUTjID5ea4SK1t9SHCVI7PE+FQvjfn7x+rehd3hwnzEszCRwRuYHPMxBd7ZCjuqgZxqov
nwbLK59Ax+6USmc1VBbFebE7XNDR3//WTyW9y6+FMcKMkMd4LwNMn+NwhYKRJlGB8Ng5c7ShWbfG
o9Fp5gAoeK7oU+lQsP3Gyriiq2pmtz8vJAgu9zl+Hq/z/lks98cLMpkH4Zoi5gUEjhLVz+WhpNa5
ScpUDfAKcLLJBamphkcL87BpDNc7W+Y+wCEy/Ka4eTnX/nruZYLhcmCHl3bJjlwO4T/V9kFkWkLR
ActOXM1XlQO3AS2Ecsw5gJ6VtlWOXePAoFQk4tC//xL+cr7/UXSgkgBZ5jIl/amsihzZnTyDWU80
SclXkbgtj4t6RWBs6DlXW++s9u9yBxQ0fnm7l4IewVlKhJfmAkPfv75dcC6944AFDlHi4ILf1fEU
Tc3L37+xH6/85w+VqS36MiQoGDemi/i51mfBBx2qS3dMu/c2ZE32p8oOt4P/9Qt85E3zgpjjlkVD
QxWgB4G746G/+fuXwG/7XNG4zKTYJCyoiPIMBvP361stsAHGTtLEAXGyK69oHlIGBjm2czIxQLbc
z6nsw1KxDnNanNrK2rcjj97KzYYdaVTGLgYaiqC38ergUgkaxxsOs5N+t5VpH+NKL4IKFxoPdqO4
1fs1DcF15OxZ0+exRU3gdma7NW2o5EyGroO9GSgaWEtz35TWgYGSM/2/0NZ6ehvNzdjrOwwyDBYp
/Z4USIOJlfHculr8Ubis1wZ+k5wt4rVrF3rEIR6sWCXPkxG/9GoMw7m6p+73vhrVlSvcFFhRfFPa
8rlnVNsiLsJvFs/xJF/1YX5VRfscG/ohN+orhfsuBIoeobFJ/Vnr9gJLlj8r3kMi9bBK+I7iS7zR
3jbmvFe17gSdzgGa5r7nurJZxx6gSUJVCkUq25Ayv9fS6qY17c2Sye3guIfKcEN75uztqV9k3N2n
o/2WdfG1LJLdIukqNV4wiazn4TK8VhqbQ6N/5lN5aAT6c111NzSSt8SpwO1bWLNWTs3JDajbEDvB
Bib36EM0ehYwootcq33OY5vEVLZWqrwXrK9E+ysWSfHRmM0D64MHo37dohA+xEDiAu7OUGnix9ql
Zem2Y7SmQ1Bkzl1q6C9WASt+qp5WrzlMlQlAXy0A1MzDBqVEAIjHz+Ni3/RASVrvtZ6tfbLyGMm7
G33Jn2WSXfbGu0LITRaLtwpCj0+jiZCavC/pJXaVQd5f+6LYzo4kLftXvlhRrqdhKB8QdR8qEz/k
KIZgNYVkWXIZhQP/wlkmr19t5j6CJKfyYLNNCxw1vWdD+SjHoQupyEF1U7mKCHtqt5NCRUGOp9Go
HxJmmjZdd5l1iPvyvW4MB0m3dh3nzXbV6yu7mqIGeCO/Tq3CWMmuzdU5zN4qAJ3zHdMmWiOAK2w1
GTDql8avi3Hbluv1YhGhZP70VpmM8Qb8KjvfMb8x3OGKg/BJ6QYueXIn8KnNQ263VxxND97KfTZB
Pdq0Hjk5TazOFtaUESmJnu1SdGKnommvBXEwHLNk98xcjD4F9l0pOGGiZmEsaoUD1iuPJtWxPeV1
5ZbizPcc8nQgRuV5LMcvjTk6waosK6LBatxP3G044rPX0Rsf7CqumGqx53Dgs1CddcvzYAyWhXBe
ykOjrpprhdg+Gb0Tn2tYN83gp3ToQK/MwtcXSv5dM5Pr79n3qTrp8m7pI7PMjs4Q78pm1Z+WGefB
skwPXsvK2i0x6GPRPLvwTgn8KvU1hPUYJ8PEItuOSEHJyRi+RsyX6cLvsW6hVE06ii5NGuHoLHxm
HI5e6t3JYXpWBnkn0z5IhnQNnBhVlGNQImu52zmImy9mr3YHpUt3q4tNAxFCoFfeEc1PRCPpgTAw
QivNIcywKgFuNN8W1km1BaCH5HUodMYXum2vzzutsrYtudZxsFpMuObz2ixMdmmn2LM2OlcK3ek3
Zg0OZa9EujIxTmoxVj5vWlcL6OWcpiX7SuA1Sht1l5XmebZV0hNocZYEpA6+PdVrtp2rvU7Af1Lt
eQJtg79hNPutWZVK+jwQ8d6OMMd9x+B4IHtEgfWkRDgJoNu0cHj9MeuiyfG2WmV/2IpkqNZkiGNT
aovjZ3m27iHSGENk48t+w31Naa5PZIDjqL4vMdre4djoKQnzocOkDhO9vULyXt92IA1uVCWbUZyu
BWXh4gnaBLb6YimePCeVfjvMWCx0PX/QwHydKSJ/GxVtvwolpoyihZZUvisT7KDYFbMV2kY2yv3K
MHUk+/HstI0baLOhfp9XiiSHdJwocMYl9bfZVY9NwUnBLSA5kQ/EB0oqG3jEemwz9dHShXanqvkQ
U9d0HieaVlE+mAPpZqLMNRQojCe8ySu3b9hGG874NWGa7pDTBqMUqTrkrjF2BLWz6CGKipNcSjyP
5bC3vQyOlWrCDYoJJLrrGqyMlYDMtY8Z5qkI8MS1K93zKHUziDkehVh5B6TUrO/JlB/qRDN99gJg
+SVbapQnT+NgYGbCNTb2ReFbzqAHKMWVg+GCSZrl7SLGa3NBQo72ZWzeSYJ/A8Igt1psY67tUAL4
VRdT3dKyeHz1VIEtlvkk5WuZktlEqUnNU6wj1vime1Vl2x6Y510B4rkcz+8qAOuUOiC1nahVmR8a
XYfNoA1dGuWdqQmmrmqLimIBGeuK2ZTcwES5TGT4XaN8wpJ06jmsKHserSntvdbTUEOVLk4hwURU
xhiEieoU7vyUqFa18xyp3Ywe5rHZpWXvKFW8QavB2p+LgdxXps6Iu4uiTY/UT2zEyqvlr5lxu7Sy
3zRxzLmrly0DrtzLWdSIldopfczmtKzD9JJ0ZXeDgTuJw85V6EDqrkqtvHG/DlPlRIUomepqq3if
ZPm1BV/Lh6F446YiU/bCMvAqs99nUIn9xcMIze7Q6yVcKvAd1W0xLVzIzJ/P1K1CF7z1NRfjRXOP
9H1IzwsBvK2rNE+CgvbsYgR3Vz0OcRpnUT4vFjGnduumjIIhoZLPtHbvNG9CWC55AGZC2rddh+1z
EI73ApbKoMCVxeb3mlzmw1r1GAEXA9P5nJ8qHR997kRmC8u4z21+Yuc+dQ2mboXLMXD6ug26fmb2
Sq8dzORjU96zFSEo2K3uPpVWeedVdfqoLtOyPHgNXgw6tsnectT5KAmDk2BIuwASQbzRKzOJPCpd
2zr3itAyEKW5On7WXJMWjWdP7kxvKsadZS7GluNDl1MORBsQaheSrcH9jESmxagMmNKfE3Fdu7N8
oS9mIzWZ7mm/r1f9qFCCUOOY+kjhuQ8890+9I7sDc4Rt6jds8IK+6KS5YYudb92Geh8JIGZL3vho
XufUu8knfUPva89MwTZf5y1RaSfsnIsaZCqQPxha7+wyupsfwkprhnAx2TiA49jzIL/sEfxuE67L
y+opVnNj6KK8mnUeogzvgZWkI4bZLu78dECLkuUCdQlA0b3rWrcxXmY+eeZjO8dqz42D8TPOhtva
6iO5Aih2hBc1WdnuaYmovjQhzExyPXKHLIGnTX2kdJKSdl+8sfpXO8IB0XJRIWRN8TYmfDmjxxhY
p8vzULVhCouIjoDjJ3L6SGzrztaVgaNLfwBOfi11+LZUvM9QFN673FtDDC/+Qm0mFNaY+HRhlgsn
fZd3edgblH4V1K6+ksijWvfQlqV3yJWLji0dj53rovpWgmwdip0pvA5v/LydzUxEc0JLj14Gq2HG
PEFNGItswProaogtE1sPaNtNfl/LhzKuu8iwAL6ZOH012g7sIYhnuFgbJv2LZBNW+JcdpSHzddfQ
hFH3OCbIIjCVwGftWdl5kvRchxUyooXCDPuPe+7L2Dg6k2JuFWGpL5Qrx0OMHdasK4dUhVdGY8f+
FXQfkDpqwfV08Yl1AQMJlrPnU6h9z8R4OtSkzWeXGPm0qu94eFOoBfSOvmX5cBlo6crTWBu3ZWnO
N0XtGvcqXmmfYZVzO5TVhqBF/cWWw/ESRiLanzIApay33cVknljFY+flT6OVQYWL84maqXlyGE8P
GNCQBIAXRiup/yay/+La4xBV6ujhB3Sd4dRMi/heF10b8mR5zXPhMGRN8HHAqlYXMYeFtciuq4T7
CODesrOoQ2y6fmmDeGDLKhP6XIOe5aEZN+4GauPqVyI5L7G3BhTEbhq1Kb8NqMBudb1wQs1pI+NH
lSNu9qvVbQueeeyyaUNX46bOlacVaU8jej5uhFYeMsYEaE7GKAVyIa29y7DD12MZDRcGKbrEFD0t
FtmvIxkGqpgxfIDmsilJFnufliLPwEwBLgfaZyb3hiHK+8W05JMtxrrdEp6Mp7MAeYm2e6yVEJVl
HK012/lpoVZomyzmasiDnj4piyXY0hsN/fMk8EG7Q7tbjeyW9qWfNsPJXrvT3OcR+Kk7ZCc0ZCp9
i0p12vRIs4J+8L73hYvea6zHZ1MqIpCzE1DGU6/6OVY2KCRb2I0k3tEllJshx+qmN20NtF6P2kRW
22RUsh1ySgBW9ZvQCMCgHT02unmlTc2BitY7rQwz4oEYZYljMuTPei0pThKeaYWvyG7107k/EzuH
LcYV0Ij8vqyba4NOZ+XqaHQbWfi9VQd6Sx/NSfqbbtT782x6Vx5grTuzHBhJrtk7MJe+F508l3YC
rJOjV0crovOnYp6CqlWfs2XkKZkYe5yYegoDE86orr91pf4IecsCsuCyoTJH+epoi+47GThhfNfQ
K2XFmKxu+djCXhsldX0aFOY+y9YHBbLSrYdv2u+o8EWSsW5/XOp4w+2ztwavCTI9aTdGTknAjtOO
3iszn9Q3tRvYpHPAqNKL2rBd9JAI+46VXxtLXEWTxR5bTkcWPh2dTEfAoI7tK90WxkanF87QoH6b
DN4d4q830TnfeyKfgZN7t85sJ1HWkaGemykJTIUjulXf4IXStyVzqFGpygBKxzldvSvLbqp9xt4G
wQ4HotxI1kPZZkuUiyQ/cO/WBBtG78PIlDNjum8TivPA0uo3VDJXHVDUc9FQGxDO08gSzJHCYPLS
jPflAA2vpr2kGYnLzds/dQszvSO9G8Zp8nNBn+kIuMKliIwplgzxtVAma5sUiL0l5Vs9mLzVuepQ
kTZD2h4WmwXSvPivdMw2wdDX5S6Z9GUXi+Se7obimyN1eDYhG9x0Y7JRc+U26639pIjqhUhjQqYe
KMqiGLzfGklbSiezlZDVVHE/whIKYMPelOXgPggrpyleAB4ml5FFbakyCiFx33bm8ATvdd7BnLEP
XpFyphqWetdbwgrSOt7pTfbVxPHwrUEn4cuaFPdcrF/VXr/Q15eAofDXrjMpAznta2X0Z9xjdQTy
QNkTty+jQqZDWBXtA6mbjzhDprnyjI0wVr0BP0RF5Y5aMNMaH1LpRExd0NIbkOO0Ga7qjmmDmYx2
VueBi1DQGhVlAxr8xllmEVwqD7BL7915OvEJZaGwq90spt0w0e9JLVjLesrMUdwV247HMQXvUy7Q
ypIz8k4UiL+oy9oDmXYfYUN/p9/IRGvT7FXdPKeaMHd6kYE1tewt51/E0FPf0Q2DFTeTYN2ivj0v
SU7XpVzdnVelrFMZjVBYc1/bgWo92VEF4rxyM5jmmQp5F9RtcRq6tvJzUru+pVhfLSfnVzhmul9t
kLJd294VwnADIkNlqE3qVV2JbVFC/07ZAR5SqdXfypKI8shfEXb+MuncnIl0rhtu1WPZzvdFSo2/
czm1T0N7o88mr2TN5jDV28euUx8Xzzkn1XxR2Rm8EDBTsaX0gWHqD6jlT1PLDU04/5a29xdrZC/k
WflVazBiKY1u8fspu9LmcTZ8uygZB630NLBm7WS1xTcSx3qYWUqYFkbL1cMWsepUwkcZTGtFeLO/
9JdjjmtBJZbCZH8eR8vKigKaegxN/plfxsv1sLSPaVferxgUgy5XHgZRPjdmuuNTRHxl8T+W8jy3
9Qub3z3eKBlw9qCc2M9FuBDj4Brx5rAzpiqgjEZvZVQiq2vvhewfy4UyjzJ0t6gu2aa2/VXeJUdD
lbspF/0uvmBjU3U6x3ALGUA9ut5wV+clNtTBejKHagx6JUXBp1bPtWpRaS1PcPMeHfOCBcrExmyW
/RyXb6Y7P+a5urU9QlmZUb3gEcyfmGO0fSlU2MRqf02XYqCkVzW+zaoNcjy/nqd68TXKjHzjZr4n
uvrezQwOpuDejLE+Z5PD7xUvFhvUIS84YlQ584dFE+id3QSKblJDo6I0W1va5icbH+QyDcRncOKy
6XkTfbNbmKhnAKZtNrL0BH+kONu06r1o06cuXT+4uU0UZ2Ue0p8ooyTuomJgTpGcyW1RinuHK9fT
6DVLRwNNIcYd8OyTPbOjVCyw19ascA6kp8D+i34+B/tN2mdnDoaoVglpsGNxAZ5WHSWmstnQMY2q
0S5evBzcGkaxJpQ8gsyFFmM55nZk2FUXLYrL5VTnb2UyXBPeA15cMpiso/+sapmG9SzOHd47uFrW
DSWEO+laL51Hlq/ElcjdFY61F652tSln6nt42NIw9yjRweRg62x7u6YkcSHNvv9izf076kVrywlr
5ak4K4G5IuDmBKszoZTW1niQPIpD3ZgLtvrq2eXo7RuxxaEtjk+LVV4vqrim1XbEY9wdjH6qSEjN
7p1jLY9yln1klNNrVagF/Tlji4n5QKYP4+zKQthobOhjZlDUyk1v0hXGZT7Zb+4ERroZ+LVV3MaR
OzFMaOFQHR3SV1bZjQF5hUPhySco7w8N0H3f66prWzWAtKrFg7mYMRdEvSsrm5QyrOOA7itlUXlM
1O6mle5NGxsg4hUjTCF1E8oT7+PAIwCm930KVrU06T+uwmXD1Im9NNdDVwzsoVJ6wCJmAqhEkhuu
jfo0mqzqqauzY4cmiJK0o1SulyG6QsdXXGD6ScuJgpihwSkYsSYVGtUbdsAeSp8UyK2+NnNU0kE6
qkZ9v3TSYrFM3F2icSAwsnrlo9KtKHZn7qkycB3zDQrb+KJ2F2o6jkyGISG8/z/yzmPHciXdzu+i
OS+CnhxIg01y2/Q+a0JUZVXS22CQQT69vl3nXqjVgKQHEBponG7kydyGDP7mW2vl2JLKVjxJhycd
lHNhnFed/p5H4Adr2JpfujGNW38i8FCJMDGX9AKJh221165PZoqf9xBiRjCGHrhT10daivCSd5it
t73RR8tYIBwVjMdSl7ljwTmDROtFkn66q2tFZEDam3tjNCI2f/19ytWK5tDz4lX6MyVnANEncQp5
g5SVLx7ZB1crrvRhwSsu6UekBzepB0JhmpVCD+gp7Agnv8ovmeBhycl5IDKCxUw174uw4OyhjOuG
X66nnMhm33djEyC6Hzvb2bHq3ZB0zeN4s475U6EFCq3G+VmXwXqctyA9UvLR5ouPVqdf0ui80+C6
r9sAcAqNhR92gGKLIE88axk4AZ1/bhXkx5Z7D5UWK46p6g2s4b0IPXKEKSB2/9wyfV8krMx+Y0Bj
JqYa7nuShyLhlNaRhXx2MA3tx5PUjAJX60edmQZ3K2/fm6bjkuun0SjsE+lmGA3Y1p+wMstotkw6
bLzADWzQLzRSViIgRXa+ObwPeUXR53cJMbMXNJ/buTeyV4cefg9ymBCm3iZsCqEjTSp2ZenyMPxF
XJiLEQK8a1LfposwbtutXvabR6SwM8PG1KF5whn8je05hyPke6KY6EDpUc+N+FXGSjhwg777S+Xp
nYP4NGIg6+OqOLh3kzn1t8IN8Z4f13En3ZzPzDz3wZDfGYzBYjsbmXDb6wyVWeFAFPnuyLMBGC9q
20xCa/TD/bC0r17nIg1c6tooY15bXe3HbZDMW7MBiaFXsN8xJxMjRRc1OnYPEk55Z47XRZJHW05q
ueN6Z0koVJSZA9TXdYKdm5KOteqPg9XftRt5jG5K/vuGUcSOQb8dTZ79MPRsrDhwTnPr7/ucAhy5
5rYPW1ILdmQqNXu7pwYymajMJq2tT0MYK2NNEFSfWT++z4b3qyEPY8e3M0R9F75a6BJQfTwbTM/r
7JX5wz1uY/XdCmQbqzUcjpzxFYimc9Qt4QnbYlDG5k53fTNVPu4spBLsxVKGT4YFgzucprBnmtF8
ksR9YBTOuMmtb1sEILu68N2db0ynZoNSC1MN8L0cxi58Ge2rAmKzPo1lfguX9nb2aCo82iQGFqtK
Sd52/QkcKntP8/ljXggXxpV5p5tA7M0tfPVt+bxw3fq9WmNG70xvw0S33J055WQmfzT5LFhztU6S
Lj6hxA5tthOs5JB2b8AqyTS3p7VMb9UsvrRtPY3avOnt1GLEgI9CuE4ZmVHzXQtfhAdDvDh2ovqx
I5ayeqobOSZ48QQRr/gbWPYOL015qNP5sVowdmy9SsRbo2v+ZJ0MoX3MtuCSjsBpbkl1VlXzT7tB
Jp3PZoy7xykdbBZuVwPnfn6w8x+NPeQRs5mz0YbkPtcxr+ydffNLKv8sKw0vPVNuNJEzfmXlxFML
i/vIKPJj5zsfS5c/df7A0i2zYx7Pl4zhqbTkmYbyqPT4w9w2hOg4YeJAJ+XE0hX16UD8sD9Nt5Un
IDvze81kgKvmRMtycPvih7/JfoeOvD3V2j9OrgmlqU+56ZwaP88PYe4/bxruSVrdZUrXdj+AX9E9
buAgRfmnTrPv3m2+jWF7SF3nnnr8Hfu+i9ln1zG2/UayNlypnyooMoeqfSPWaucjernB5w1416XY
I0nitWzWR+qvaUeiKdLw9RI2dewMTDmF33Xevly8gA+GqW9EoMe95RTq1pxWxmvNPH8OlkdDoNTw
5GZ9+swZxXa6WgoSwR3zXPUjm/kJvLqw+yZ2SoMxvw6I0SA6u05qY/K+ZW1lr2GGQSIxEQzorGmK
WiWa5YRTc7S5nZ1Ya/tqFRgkz40JJse6d1RwEYvw+9huyjnGDR2Gs8pbdI89wRp070WQp1Ga+l9p
tgzPXcuAFANsL43s2kXYi+5EJfPmJugGeLtlbyNu3k4TYcRckq5f4G9oezryMwYy9dLPaPHFDwal
I3djfgx4tt5vvs0R0QvzQE33JWs/vA/s/mNz2ObgInw3EaG64zEqQdOCci8mhZbcEU9FZrkxPtE3
G5gBFESysvWZHLyE7H7snzFIKUHKG+48IqpEBf5s98Zvqy+CuPUA00Py13ba7TsifDCuMkhwBY0+
CI2bjI+VGkitS5YQ5+CcOS9+mj+mPkXcuH0xxHQTsxuMhNA8n3eMMqu9tj+2n/1WYOyxIf3stObI
AsrszV+dUx32z7J3zyRmRJXbXY9J0aAlpFuu5MXSoj7UnE87WHpitpxxi8M6/KI2QQCC2Q50bfCb
OJv0V7lxloetNez7wQ4YWA5GAUrnNRJbg5ZZXyAfse3hJWRTe1mq/IihZxWzqLpB/DDsMnhoo4Ow
LVOvOuYTCpOOZpAAo+DDMIzXzevvxeovkSahG/cyAjdGz41czL34sPzE31jAOmUod/1SjbFr0WFs
4SNVQsxmRWEsaD83dQgxrWf83Nv3rJVfJOZQrnWsBn1yjp1dmrllZFbcs870oDplJX7tG3tZq6Te
eKozeFe7rPTGXeCy6qQOvZQ9Kg8bBX1k4QGZCGc8b8aSoGrdE96ik8li5Usyy7aXgzqtgd0kfO/n
ch2G09gxICd7/W6cy7Ph2O/4MnixRHi7L2T2sNlqvjXW8nMsMPpE7X2aJI7zfVASQ6zcdde705Nf
tfuwzknsk7mOVFtxpwhnT2aIn7hMS9j5OTxSU3gDNQ8XYaqPrcRQBbqXNjLl7ZH0VGOJ7TQ4lKel
fyknY98Tl7MDW02fzQBBPzqbD2Aa/JqK+qEkrGWpvBSqx9G/hTLeV6l4xcoFIWXNQm4y+a+0U/mB
T4PUzSAoP7Qj/uSjPT07c4uQoZUcypW1sZKHDiGv+I64pzISfXNxS9BmuzHCaK22hyLP7CcLDcC0
q6TL04b1dTTC7Eca8zgc+vs3yPMbd7tWIZK6uwveZIOKsR9pV8l7Yos+8GQcmGCwc1pVzLjzVHe5
Bew1nD1j805rQaWiVPXiL9Zj1WAxXYS1dVCTgGZZKgYlsEVX3p3QF5p7mafX8JZegO8Z5NAcoDGt
+eqeOmcXvvst3Be9D9EcmKP07+18QMiyrBl+9ctgrnhjOH7GdBWrEPdS59dpl1CVim2I9zWqqma0
7q1auNXt6hGylbSbRjVjZM4c9YMSxYu2GFAmmARM85ltP/bUptteMwswbeSmsdmRV8ih8phyaP3p
W/7aJVNnYvZqenRNibvMJVfD6qkE25muup8ro/kzK2obY+g5voeJX3pTuP4qE9+luENoU3FDypAy
gzaqLP94hS7bt1ZzlxMuD1sUTyYes3+aWvLQNyHCjqvpbOP7yLi1ZiH4xnCUTz9T0/W/swngE4+S
amX+7FI3tYNp2EfdhEYXMfv77SjbYotTUpl3pG/F6dw1zY3Og3k8sxjiizGzNfzMxpbXpb0Zs5oM
1v0XiUnl+rVY2KZ9aeCTN5wgRYEausLgg9YB97qMIvUJe/6OIKWtqW7xkvHXyCzr7qCRWqy3QoW1
EweU6+3BWzJ7SCCC8XWGxgLZCOiXSMDASkQ8u+Y8HazUV+N+Jn6hPPL01Hzum1jSfTV6q/8QoskN
L9UmAvVJ1Vd0kYQr7aK05ujcLWGwGB+lLHrsyTx2i9yukycYNuQM4QxyfGyqZ3bCZJh4iB/gxnBN
ZBlMdTba2yHDGa4+pHIxXxw/JW8cgYe5Hea6NcgHmqUqbnvPN/JTqBYJO4QMsPnNTCbXh5zZDJRR
6SlK3HxRPX6MQdXO6ZnVelVGul6G8R6v26x5lobnUVyxL9aPXcNm+iwdqPu4HvCnPmdOWli3i49O
jtkIC4+0LxmMVKNtiMhYhXYTjRj3iylWi3MGCW3iNp99qnohqpK5tags8WR6q/sxZeOyJvagIBZs
yQL40RqNugWmK5d9kHkjC9EcM29rHEwrVld29CyUzEd4mHpNafFU32FA4sy4Buwseg3r3oRon5+8
evOco8wKvhnWxUC2qg86/8annTttUMBjxEdp0frrfp1jAwIuYMdVl8b91W3AuEF/7PG7Rn+9dKLd
rJNreJ1/t3k1DxGOdbDZ0Ozm5VhtEnxU4KNssNSEBtiRlcfxAUaYPzvVxhhGVF7/2o5Z7rIyw8fx
dhB9cCnhe35jHqd4brpZd2SxsNxA7OM4wgKSeBuyBHezMU+PTd9IAi9027NPdNfpdbv6q+V9BdDG
qM8A6M/khhSD2fV57psZYVyalXvsimvWoNe1ZaAJ5ytqJs87nU/sZuEjWgoi0jKLmWvRbH5BjJi/
ipIHy86e/+KY1FZG7NiT67z17oydHZ1a2N9aVVloxDZzPYLq8+k8NBxl1zFk/223cmsPbQFfHi1C
g6qVAL32KZCe9W64KBl2xeaj8cgX3Op2mQxUeYIqpYEvraaG7Cun2T32QYGyQXmGfnK9HLcZDZyr
rcVYl52VLlZ/br1m+c74u1gjMTZh3JaTgZGMiMlT2mLWVagznRfJvGOA1KrcKbH61dgQRxQjkwvX
yb98PQRoy0ueLKo1g5/4cPUPeg7lg+sYTHVyq2QrxwyLGZPO1lcfi54uCmU1Wfe65OVELLrqk1te
U23K0pm+OsuCdR+1qq3bGdTv6NQNQp2NeBUEcG4znSkbKjYyUnB4Cp1VZ8zrsQ7Feh2Ai+LZkBF8
PvtXp7D4fAFIODpNuCp0Dn9pe68A014bE05Btim7j/EK06+pVjFDqeEObTNHJKuV12mSqF5sC/MU
2Q34+BerydcS9rqAtQ0m48VFNJTFpW3bx9Ru8puJoe9DJ5BAObQJfmQCIQz7yW/MF4v445kXKwpk
KkZ9kumyPqu8Mx8YaTAw7wemldEo2iYOSCHMTp1pc2vOTAEdJlWM2Q6eajnZhiab7wGzug9gW44Q
JkuyYmrhyPVoiy2fcMvLOB/po9KeEIDV/oP6xM5je0QnOBWVSdJjuhohIwpwblWwzmPu0477Xnjd
zViQqrQLsfA8NaY3f3gzqZdMCUyeQ6NmuNx1HQ/cLuB70p23/Bi9jghIz8HKlW7EdZcdqjx5m6+e
+AXnRPXfGx0zDOIQ7uFr+NccTgnULlqQmNhSHxOAm844p8EdR2GBtDxKFxOlLpbqgbPLNmaaCceL
HvdFi3xstyKrLK/6v9lL+pZq5CyCxgAh4W64BgsaP+utnD8xhALlDRb9gNQ5CGIq/fqNlSFmmIsp
oT2FAS7Knjdz7irlcYabQjtp3Msu+Bayn+5IJq4BB+YeJkry4LTNdWoRczTB59zp/gUESt0WPtrl
ceBCiFBGcC01Vo1Ytcik9yxbD+ATABAZn7MGP9OtcD4g7PjZ1qKCeAjot/IYe8KKzUtq5E/h2HfA
CNKvX9Jc3jgTLtUJvTjVOt5EL+205h+hHJh2Cb9xIE2qvG5/SmG1j9oQ4peLZddNPavmV+GZA2M7
F9m2UZm0U9PWM/2pVfPE9gTaThi9HUM2iW5X9c58kmr0vou+p5BaBVUJCmTcDrGJegNNzdEhuXnG
N7OB5jRiFna8mNp9VqQtGUeHVcsdU5g5sZZ+4B3Z+fJEv/uCk7HFYeUsgMyTu5Yv65i2f8jy+6kI
zkgwmGq2ZJufKPuzB4un0WPA3rC6lP4IHE7IJDLuPESIO3rkSLEZhTC5KnX9IX8Y8k7d2F0Xklbq
lz4glTHdbUWtwM1zM/8qspAM8NqR3WtRFzSYG2xPxKqvQgB89cUR5jY+gkkEv3nb2aNjpwBGU0YK
0TUY6HVUfvHVQZzg3ueoMNjPrIVZ8zGVdmL0vepUBIzNqQaMYp9nzHbBCQWXdlk7PNIs+6rJrcfV
a6BYtvGupK0Ykw0OWh9qxhvcUH9FExtpJepg22vICLMxHyxv47qk2uO6N/XaegCiTRnZQc3KYZVh
Zp0N/Hy/WdAb92ZWlwz1xcz4+++/Nxchy1sEIUMMTbFdoLvCH6qYzC+xIUmLGc/1T3muwhGBvD0y
RIE5OlWG4MwoNGEAKKltLuMUSvRgpza4jfQB+mU58PDpeELDHLn8mLjeT3XWdvCY1uqeLMF2f5Ez
w0N4R7irgWYmSzUFdy4zxW9nVgD13pkuKEpZVr9GoJrYNUv3IgaPU3d2avK+cwZj53a4etJNEFtf
ep1tuZ+UW7dRg2bgD+1FetuhPI79Qq97kfkVEa+DiigbWAX6GyPHnSanBjWQoa+NODXzwJy0LQ9N
aM1yJxHntgm6zPrXgkFbHrNXQM9EHoK/Nzu06EnI0PsbUNnydnZmem8LNzJHmVkPy6ElKr2PaBRy
/SzxhWKFZ7cjPOmARiRcxGz9nv5+WNO05dsb05T6jRvYBUakFcEaqp40w1cCWa5BYIpnJ/WzNwYt
IsWaT2QyGW7xj0F6CytuxGIJiqgNQ/0wimItyx1cNCoEXhs2A1VD1m7UlFkbvnpBlh1QmTvPVsfi
VCvtvuWeTXHZUHWJXUlH9+GYukXY6ASQS96UP+ZSb3cQVtbjsnnZGIuJQGZ2McDzjx6cLLFhrhic
JDQySqRxzfNHX5E/fbanZturYew/anZGb3noIysoxtexg1Ieg6H6bW5DxtMYipoJr3fLDoCKvRAw
q6jVRnwWlYdUd0BPX+P0y1ofLgdvuaRda+6fLaW323UdG8Ed5tHqyWzW8dyPTnHHlvPLxPlDRSIz
w4B8EVw33jqrWr0E0QZfaN1UPEeqcbKcowhzY0z+efovhYK1RpLJrVUAuMe9s2IXp/K8j4J05Aqf
mbPMF6zM0LmH2qWj9P/q7cLro+aWyGdp7xuulBGv65wx899fwCScO6JDnQtyUHZSP3hDRsllh9fO
zVMuD6nF6vh/HK258asq5LpEOG+KiDiq3JgiuCzxq7peK1D2SBxdIdb95JFUcOv5ZB7eTmug0/2G
OdPFVVPoIZWZ+YCqdOCXIPvkAbVMK6m39lgPYYKDiAuWsSk6Y2ta5urY55qf/+cUYCmT4jyMk8DV
ELAi8waGtULv+fcAQ2aAWR6TqLkIonQi1PdR5U7KiKQuLP4YiCxATNfxJ7EXqjaCfzdWOCoKWtU5
4gjDCU8Pr2BMQGgLk7XqvLlkdO9n8DqBEtJr8OBD/ct0Pwr+FoSSw0e8NtNW9RdGBHbzAJ+GmfhE
/DHqhoBvF9cl3wmPYe5N48H0rjzkwo16INebw2vduC8gnevqzWiKQUbMfknflNA9XNVwmn/Ckefp
TsNy4BAyTx6p1hOF1G4d0k1EbU5fFRVewTeJM3zd3vSrNsujqvnbZGdWbR7jlzS+cw15DDY77WaJ
rrViMpWOUCg29pFOZDlh9jzJMaWYmabs3BctsY6mJwU666JCzTFY1krCMJa62GsTe20cSN1Ei74D
DLSmV8K1miChLEK8qAYPUorMWa6c0p/rt3++w5FBvNzXMqvUcW4r4RL1Qpkd0a+GX2wpZ/vAJIid
sLAlljaFWytOlWAKIpELAcSiNMKgOk/dYF9iphYvAv36I/1C6h9INBaIE5am+bI9hpyc+evaRNa2
MnJ1l0m8ZO3oDM8aOic909lz+TmjZg8DFFW9STvkki+YvLRx41cp1FC5WPdwFmlNn5hjzMFwsZZs
CCt0/KHSbXiU2rR/UOUHH9WQJmVgwFAVyGuuNK+RZU8GQcguSd+k81maR0h9Ny8OQg+btodRxC5c
m+wpK9liozSboJWmb2sMP5EPciK6Lg/rPeHr739le/9pFPXwj0bwH9uwr/+yqPq3//k//n+0sUJl
8y/6xqtN1v+W4Hvzs5P/amH198f/sbAyhY/vm+3iF4yptMf86L8srGic/gNBsek4WP3i7nZ18/xP
CyvL+g/OuqvPMBm+FmmwqG3Bzqf8v/830/4PfE0dBnUY5Lumj//1v7m8/d9c366q3f8lBDUszKSu
/zH/TXvZdwYlE0q7k7PdZ04s/18+tVfruP/Dr8aw7l8FuxVV4TIq2r1eE6DTW8gceHo7AYtygqhG
O8cRFHj8zoRCuDXL0rpMRWv9bq2tyI5NQTEbFQSAM5C1BJtkoubrIcbcct37ftfuAQpAU5kYOecV
sOcPj5v1QZr1ylmCa+v7hCgoEejg77dp6h/wnlsQTm/6B/nV42c5FN3bYOb5czAE05+tgYRZer8n
vJDNzWNpTOFzMG3rk2T/9DEFm75fHfZ4wabSz2GZ1QmRNYiLXjObZtAvqm9pbMNT4Rk2WItpP7uu
wl2jwcoEMyi2312DNhWuAadMT8p2OlrD3J5ZT1vroURycWrg4XD4n3WdbG6aYubkjhW0oV+/TwJF
jpBlCWtRNeGeGZn7MPmb/6vtQ0V5gvCzU6oYMOcwiwTf1+be8lPNDtJdf2tGl7FC8nIBK10vTthV
fEabCxOIA+BxgB97gDEzY2mOzi0RXuUl5GjO4lrb2Z9MjstPJ2NMEs3X0qGtfH3nYiAGgrWV6V05
2WlUNbMXdyRoJOE0pLdycEbQEN++94aUtDfLW/UX+H/2qQpHf8xTuT1gslEleeO7Txz9GAiGk/tZ
9IX17JcEO1EZuYCI65zeV1uPa084IZzcBnZSyiDnh+BlrHacdmDSjfn2iRfEPjy1wC/5bM96SZFU
1HYT7Bjzym+2q6wxRynNF39rgldhFsuws2pI6h3fYPaslJseUqvyjjNPwl0trsIhfwZFabhBXmyW
HF20NrP90DsGjW+vYW42u+z2DErlMypU3Bh0UBx5C+VltCtxoxg2Iql2a/wOFTQlW8BC3Lul4bAS
7YOKoa2xpN/YpE37oDPFwZl7VkGFJNFdBfmacGEuj/QJ47VEd2Oe6KxXlkCKqCTb+RVF3xAtrV5v
Mcdvj16qnbdiwAWYZVTxoyQ66daVTnBvLSqXO5ch41HXSFHSdaH/SxE2vnqeDn4taB1oN1hKxDj8
9LfZWuXfs1s4cTdiIbrTzKjBIVDXP/DsNE7MAfI4ReIYrwVdj0xr73cjnfxRYWl63+dNcegI6jpk
QTP8Yt/tXFCvpexvEWuNlGePc8gLb4ygTDqnmrC9Co0QHUSfjnuk2yZcNYjAzub9/Q6cUZ4ao8AB
hrEgc+qRjNm4nwSQn0+fNFJM+wz+CbUiYM5uW2jyBtQPUcnyYy227EOoPr3p59W9OINJMwxShe7S
aO5Lhlhcso18Z+/mvIYIG+/QHKqfqK2I0Z1XjwKPT+Y8bxnje67Hh8Ga7Z/27DNwKdaiPU3D3CdX
04ZzB5oEjSDEc4YbCS8NiNRZYQ0uPdoNXlQwDU8GHjp7yhHjVgVZ2FNtN8BweTuHcF2lS3gJtmXW
w9J2/oVLIYjynvvLW210EGIAapdVaH+CjFk01WBC/IW5kUntpurEb+SWCkPj01sN/ZoahsK+R+kX
1ftXliW/Esa19nZKbTpJEaMdSC4MsGsQ6m6WhoAlquwPYSzrR+ZU5gG2nvENgJV7UtLfWJzkVcxb
lxdHN/7epU7fbWVen/3SGOgnyuUDs4kiNjcYMbUOrKNnNlyXFaEpR2Op5qdpS8ubXk8Lp5xvCqAG
IV5WGxViTHWPqEuSvbXrfO2TyoNnAfplHzHXbPY3jO15NZlLBEO+GuW3DSo3xSiDy4RavlIEo2jz
kIFlP+pig2ah0h+fgtZFmwTff2D0Je9L05CPVejPp0mt07HFh+8330ZxjzzGBZNhG+cZ8/yu6iWg
os769fE6V0MB1E6SnkxbnYgyfIuYIoYypaDnDMX9i81bRNPW4VbqduVP17RmHNqqdI6ZU6v7YiQI
+Ap7EgXR2N76xyg675D22M0ftgI94V7X5fi4hXo8DdqBwi31fJwdI7gZRb0+0IBa786ATT5zw6Z+
XWgUbzb8kH+sBoZtCDwQEppY8Qgt9AqPm203IQfB40SliVFeMe75apEFLdUTxcePosAwafWr9TiU
aFF2G0Pzb88o9X7NdbUHJAtfUrqH/cCOfNfzTxfhiTGPQ8Ux089j+dX3+XKaWDPukc41n4QOgT8x
JjgjJBU6KfN2e8kx93vIh1yeZrluv1jR4JQTdOEtRW+BKku47Y6NEaUsjzxcoToIVdgSzQFchNys
2bYbMuae4RgU7+xOw2QexuF5cf3wV25ZHCZcTvlr45BwZw4sZyMOs+xmQuJ9I4Zm+zM70g93Iks3
iAc/jBXbLeYJ6fzZads4lBj2fBrBxEQ0ECDkWbEZF/K4nENvl2y7RlcwSqmwOrwL0na5D9HWXImB
PrzDwKHZAQaKm9Fs7dOMwwE/SJ6WJQFFVV+adyDY5cWgW/s0azJyq3DL6InIm9554gp5OHa4TAnR
BBqHckhklhYFD7Gqei56lZ+CZbROtjHWz0uv7VvP6RxUt/juuTgm9TuIve5ghvlk7Vw8oRI/a00k
6XZK5imBXx9yxqIVz280EWsKTs0h01YXE/lHil6wD4lUtEskVGb7wtk8wF12xOaRmMWsuljHPk5N
/MoREc3Ir9yuExBWTXjr4vN+lmlo3PhrMyFtQflJPdS2ccoa+DZ1rmHEBSrFne926b2VumhUZDl9
jZbYjkVQJMNsjsWurSu6x1B577lmgLf2nn0LcOvcbFS5P2xZTzNIkYmmtDZTdDbeKk9seP40K+6Q
dQoBblRkSxM57TyFFVIY5nhp9yzgX55asylxLVBugn/wcMJzvrkfxsY/rzIYTL5V24+KIvN+wN/2
N0pP5pF2r0e4xwTJj3qJBXHjlfuOacCFG3cjywBj4DJf8/NUhub3dTdxZdVCtNimn/qR7kfUMZ5v
Ma51F4G3hFN+4mBBe1nXXdJB2t3W4FdHv3bW2NDSvtVmKE+oktk0ORmOSKFDcGlE2QbUMoxpfa5d
hAehUr0FHowrmnJG823FjwfZlamfhhIhT9VL592F7rnXndU/jkC7x7DDlhKoTBjvbEUmSg6Uj2ym
p/DAAASZQbVkT00IaCnKZcYmtcXmw809pDROfoUqmBgkbj9ch/RuWcck7ExDzNL857SY2KeyHhwp
MQ6cYDior/iUXKWPDhG2yOc5otN3bYrlTbHEexFMa1+WdCluAEimH7W/IUJHsn3CHKIZ9lXv/UFe
T1HiyPchWJKtx6msSwVIHstGF98/30e6Z7mHmQuVec2Eh4sYVXi3lAJ+f1XGXeByOyQZgQuHWbog
XZlSr+UWNnyaebO8tJbjPhZ2Wn25Ff6gQjY4xFYo+W/wrNgebYrBZGl0cBeQWPldbc3AHG6TmDHg
wFUDontTsLPsa+IFmt8Z7zy8c89TmtZcMNmGjZmHkeHezfT8Zs1+B6wOzVbmiG0gwCmX6XjKHgjK
S2/rYS0Ryo3eVSmZIo2yJmjjDYfbGwIN6vwqYMXQbZJzmzTm1CJTNa5uvAg3o5RVVlKYOE1tinRe
1ZbBnZlhpgfHz5wnZA9zyK3UTEFBMWpL/fnqp2jn3kvQBTNJJW5w6cfrO/KH625upd1JXZ39CkU+
PqBZAEXV2vtd1oq8sau5qm4W7SIDzTsjkVnXPC5ZVdxVGIxEVVpyObF3flvXjFvVXlr/hbqqOol6
0/ioALIiLnDlDaiAk7QzRgt8Gv580F49EQAoOoHqmZI4sZjmQqvaEozDhFQYjHnA78sjy4ksh+am
dxsDr7M2PxfhhK9Hm25eQgLA9mKGRXaSfr88uKtvX+V23eNIctkdM9GSRZVYSGRNMaczMTTpY2LO
EC7Qox8RDxeXDnyWabnVGUfSTbqXGr+RPyVtWtS5ZXYTGg5yRpCBb18RTtMxR/4oWGNfummTcY81
2e8+nLgPHaIFlyz3NgrCcd2SWffNjU/C+EEMmXrPg1zzqB4zoDnLfxgRMT2zzMGnxZ2QDC62q+PK
KZ0HzsXsNzEE9psFPDbi4WUxPKyFzvdDMLNEaFhQRz57wLgdWg9evE3DBPWEcWtKVEGwINZ8CUoM
IVUpw4NTw07WAJ1tJLcw26vSvQLYAnDKMyb7wzQHeD/HbcbIR+ODS7EPCJbO1efYmd0bhok84ABJ
Gd4xvd51nos+gKKOrdUsgijcGv9PVnn6AKCBIKjL27stM1HLz77gW9Z90iF/aXb4YNQvG8avQL0N
D/gtmMPvnpziaUcWKw61WeC8o5BFAW2E4xq3q9u+jOweTypMw9e0s3y60nICLg4K3+d4kA1DCpQ8
V4dj9W15S4OEHEv7h1UK/2sAmMfnw6yxq6DSvbNQZW4MYfvmoZY+NteGEUNWyavm+er8F+hm+p/U
nceO40y6pu9l9uxDBoNBcjEbGSqVrtJVltkQZem959Wfh9Uz509JBQnZwCwGaDQa3X9nKMjgF595
zSu6qs73oAP5e9NOSNmAyK8ogcGQfBMAYG4CdM6YVnLI0cihKeeHk4O6sN7DJR4J6Qj5dreRSJK7
uGlJLLQx5oW0c3AncGPaUzpat1Znk0hzl2MO7Eb3c5cqfIb6+JtRpKMHZEo96aibbJgVIlFkBYG1
NxsnfWDGpu8SX8t/OkZmwhAizVjBtf7cBeUmM+euBzzTmlDqcnCFeST8j24RVHdqlvYderb6fTnq
htcMs/1BWBqnIqldlPBNqKcT2MyF32J8pHlc78YMdtLodM0zFGD91vXD8VMrwVkCfx7du0HU+bWw
syvmpVTOoNJA7adegQ9VGu+tReLBYkj+y1ZN8nVKzBkoYTMHXk3R9OK7TQN2PEuenSGT1JnM1Wsg
Ud6sF8mrqZXz79Idm10b2OE9vj3lWtkL98Wxsq+DtEKuHnJ/UE6g/sCbAEFhnIzydpreJvjPfciG
EKqoO7uM05iqrpPAtb9BCnHQCS4nBmtgwJIbwU/ZYenaeXTOzVd6TKiSR4F2ReL8MgDweHbySl7h
cdB4eZ9Xdznxb7nUoWPX5IvcPna579152gLRm2H7QQUMDBHdo9HAVajXU/DdiesvtlVZaitr0X0J
GbQuPHD9M90GylVsejn7sDxBXNj5567xn4vOBq4L3u8OzBdVH3cefN85L64aVHG0tZbb9FAU4+9h
xexi/m7bycdGT4qtZo5GyKBkkVHqEo3BYFN+6k2j+RVrufwJNosfXfUNrgtIWHg6d9V2KrV8retO
vyrLufWmcoJ9n7vXo9GEu7kgZJAVLPuWWV/eZAryGli79GqalHZn2UzPVszb0MmZBR0R5jpfYdD4
H8ZkpP8cUi1lfZ3toE7XXgDk5b6tVLqL4667a7Ke3rVbMSs2BySfVz6qqd4M4RaBq2wwxdrRq/Kh
QbC/otfiNFdkJsY19TgJl0rD7Lk1k+ALln80eKq23/BR5U9oMro/bTwtYsgUZXirxKKSUJdh9J2u
nDmu654hxkpVlF/AiewPZlaIHTleeWclYPn10vgUYGLG6S1xaunR6TaLHPTYMsoKPCawPmMcfRLX
xiRJmZICnBYJclE9mVlpoafRB2RBJH1QAVoeqzFqTuZVgAER5ZXg6D2qHGKhkFyHGwAR8RUsq/o7
M+Nxp+c2gTmmQMdxKhBczbBrHsdMIgVNhEEnKCqk80DlCpu+DvMfuqXnpWfUVX1vtmiFtYNu6qRe
JsIcTsx0zSbNXPeamamVgyZ9ig3fqLLrecyM32WUpJ/kjH7zLkI8g5FmBO0BfFFAcyEtq7thTJ0H
s2sitGRCZpw/bX+eHvrYVtArRW3YwFUy6pk+Qs8JEoPiLMXIHGGxhQANDBY4HTiHIkAAVE2+yrQc
9nlp56DU4WVvFTSoT4EPVcmw4b1bRpJdgwFH5zMAEgkOyO3vgVDkOzeSGtoiSIP0Xs79IYALw1GN
+oT2rgD7Cy4LIKuHvjQsRResyUdTEiIgQPTzDoCTdUvHwc62rekMmwxp2sekBw3eIYfxU87NcNOY
jh+s8qZe/IpaK/eU6oePo9Vpa8pI+XEA1vfTiXp/p8qyvlOZkSFpH1TtS+lG9s6WWfGhtf3hC+bp
gUtVB2WHScz8WBqyf7S0PrjWJ2pG8ncmcxnW8SP6H7J/qoIi+pWJytgms41iF8gFw3PLWW3qBFej
fWRYsCNDMp9tYUd2BSG0CDwaHlCqDHt+Dkt4JfW4GP4B3dR+VwS4dFVXbn5tjXbiIZ8jfy4T4KsW
VHS2DnSqQOCNM1jEQrtPxtjYD2FbeJ3doCuMnNf81UE39KFBVGzlcIORhC6iCoI2bLSyJmfed4hk
PCMSV3wBvxz9okWJ2inGBVdtmtc/Z5RO7oBnTl/Bx0BUUKW/s/Xhs2XMQq372Kxu88aSXwvRTE+M
BIxpa3eZuUiPpZ8Wyaad7+TJBvEjkMmxyfyf0iZoPvpxpcx1vhhOxOiK/ZAq4codmWB+aBuE5XWf
nHQ1oxmFhWxREEKF88pgkZEYtLa7QQNk08OauAmn6Cpp8DEUHf2RJMWpMLxagGht6H8WbRT9jAtH
evbg9M++0sQOSkSJJSrmbtaqtMFBY17NlLpMcf5MpgD0v56F6Ck4lY4kSl84nxEWnH/3oII+Tlne
XStIGQ3907xFuqfg+FpcatdCHwB30u9DqKEOCDkyE8PWtX3oJR18pjv6pNYPtKxJqotu8DeND8FA
GIZ/AwnQ3cVqnKudgejHtM7YxzZN2rhYBxn+D1R76NNhtCFNBtJjWm6zqXVutCAlvkTuUHi4LgZf
AEhnjAaD+VnQhnlyOW00J/LgLgqRucloDe0GdAl2JZUP03yDmoDKiWKmmhRIxxCG+GpWsEI7zOs9
f9Sg35E30i7T6JZgnl1dT36fvVgz0S8IFBTyEmInJl0TwhaNQjJgbB8BpeswY6Ac2H0FvqPOhdcS
ZbYI5wyPimwBfsysXQ2BBHBQG9Q+ft9dZ0le3A90RT/BUurIhzst3yexKNckqeFrHtAEQ5jarj0w
7PDmEbFoVulUyG8dkKCrdpymbSJbXENClC6tEKqZnuQLlzw3QOcA5KoAz6fZlTH3PYm57z5HQ5Te
6ylcmyGASAKkQt0L6I1XQTNEWy4EeTtGWBcm+qS/phb4cTB1IA38GqRJzejkJh2z7DEtWh3+ZxJQ
C5vjNjGcIt4EpuZ8T9HK8deGcppqVwR1vOsC5lEFdvV3LQ4d8UbkbdBtIO7n3wbEaQYvRybuc2r0
zksO3hvhtmKEpR+EaF2vFbp4KEvojnqdbHu4zZK+3xvh0N9qjUwhflvNJD83+TBEm6ofXZgnohjy
PW2l/iPgPP0OTk3z0uvBAh2itUYSB9qbgO8LfLXJ7qHD1nyj3yLQHq90KutNH03+bdzj3RQr37qr
exnSifaZZet+AXvABpvAbAZWj7Gewhhj2BbeHXifCeWSRe8/vRJNRcrMtYMwmhtM03PcoSG3SB2A
IlNNO7xEvmvcz9msfV2M10FNoibCfVLJwWW+ZhZXROWuI74vPIIxA4npGIJ/ounhFkCIovmBb2WZ
vBSy9g1UV1z3B1y6XsdMRkFBrvumsK4Sq59K4pfp48HNvI9I4hZA2EbVoEeDvpb7mLsQpr2pqM3+
iljm74CuusEN/2w5fIPplvlfLX9q+6ummRAZi0MNM5gVJ8ttesSqEjjTaarqeqtQOk88OVjZt2iY
zfo+1CzYfqE7i/QJSwPmHHOubDilttEgVpLG4y+41wKmrEY7ems5NUUa3m2muy8yC7aAlmgY3g4l
evn7NnIyc10VxBfbsKMQRLyGpJ5DmrrlTxfVrmQeTJfTCWpjh+xl7HU6c6R1kGvGTtf5SGZtDLix
sym8wk2HKmWIovq2wo08vaJfmD0VsQvyKw21j1G0oPGg0GA+4PTFp9x2QN+BRiif6jKNf8LSK3Zp
PNcPFXrJjDKDbBdHZkrvwKb+RqTQHm8sEPoZip3x/DsDJAvUwbdbOsVdaHxpAAjOKFIU5GW6wlR1
k4Ko/2gFKGptawzIoIXw4S44mI/2jCbiqopLqM8NDN0re6grWpRd1N2kYuxfIhOty1Cv1R5wfmx5
TQDoC5+W/MeE1/M6DNsWHbe2u5tzX9wS57pPczvVXixmyJFZ48Y3TRBWn0CJobLWVPl9aQcQRGsn
fWTgGlyHbkVTJrWUfAFKI393epZ9AYZUBCtE0RZ/CFpSGGMDZiWiVOJOqApv3HQE35aSp/5qiZLo
ibluelNNRvMcGSLeuvAdoYdZAzMkq33GZ3lYG34nQWjaqnuupy56amOJyN5cFE8iHI0bPqt+Wzph
dhcoVEZNv+1fUrvsn6c2UbeNKVD3sGYGdOMiOp/MqHqG8B/7srR+426NhVCQT8w6ZpP5WxQwqoAP
Vr1OClcLHFmSa6CwUEnHif5Om9QVOvX58IokITDqCLm9fbw4YjLXVt9iRg94TqWN4QGXqR4is6nU
li8F0VfMjCilK4T9ViFYJc/Um8HrCxnT9xjka9DWXbJpMG754DPZv0OIgfmgDt2GAaKq7vWspYKo
MsRFczt1aU9UUMFWrYn5wqA744cqirvbqUMby14sqR1cPyB+JIa+7YduXgNFCDcj7ekvSVK52aop
0v4rMPHE2S6w6muDPweCPutSJv2AwdWHrvWNgfq3Mn7WOaRAvJTnFztIcWv6fwKz+f/JB04HYvJf
/xepcgKgeeqaJsIT7dcfZ7r9z//9v8Tyf/g3hEbjGvyXixY6VBE8LpH7wnp7+NW0oGEWU0VH4bdp
27i/op3+Pxgax/gX3oguV5MUOirj8h8MjTT+ZQC80bFPtCTARyHeg6GxDjXbpTJxoIH8IaQQwCXg
BRwiXkBahfqEriGVjC5puuV6pNaMxOoOUiOqHExE4zJpId6lhEKC7KyefCiPqGHGtTs90Nrnsl2F
WAI42WYwQVVcxRkamSQxLRQDJuT6I76dxWsYLPQAGrrxtMqHJLIA9CpfPcoQ5IinFZlGywSBL6eW
NPIJpjDykqlC6kePFXotVSW6J2vudYoWoekP9H+aH67eatNDyTD+WpSjgSJzQ6cWe6VI4ZYEFw5y
guyszwaa0TCmYjfImKdJi476WKZ31tLrZw4WKTqbsoUok9OnBgEa2cinUiUmTzATRcNP6EsiDVK4
RGAjnlPJoH3iUcGYqFBhbF2S4+6Chv/f3g3esaYjBC8alsThu6k02tA8M3A0GqqLGKgPNcIJ/Vzi
1JcwlNq8ObX/Bx731qfPWP7eP4Cq5SxYAsMGCaqLf0lxBKzy4UBw5FoZr3B5gy/MiEKg+qoCOXzX
RUYzYkb+OLwp8mJKf8zMvl/6cmg+T0PDEcASfRwuPIHFq/vgF2G9bJsgyUCguTZQtMMn0ATaHAcM
Chc4u67cjdQQuOoKtCbWVmwO886O6d9AYHQbtRFVPhYIm0E/vfAzxCEeDPIPmDU+FGkYBGA+2CMD
Q6UYvGsoY5FQ+W0KbCiizfsBnRCoVEj8DronkScGneMYenIzBsr8pS/QL/oqINIR4BXzNzPoGxd8
t+/IYJeOfYgGZ+J05fzTAI5kP8nWHMLngeaF/8PqR2jrax0gMCKF51/zIWxu2QsfurWEFd20KcSW
vb4xpdBjcDpRa4EtiuBDfJ1xqsy2CohnfOE8HVpQLAuRtPPMhG3bAnTE0fFF/MPndPjAlUKbkQ8C
ZE5q3MkMlhwU95GCkEQS1vX57R1/NKzKJ8NYwMBoEojgEYQvw+CL+T+2Hri5USaFSTl5JkzjTU3q
d3V+rZMdWkR3x+JzAXWmS2f53988SmB0MKmThcDiq3TEtNBMhE8PI++d66lqLeCB3YAE8oXjeGjr
woNVeCVjtGGyvJL0Vg6Xbf0eQmYTKNx5AjAEdEGTh4zOQ7eihmlejamGf0Gz8Nv53Z48WZZVylQY
XwjTRJXrcNlZZMOECCeyh1Kf52ptWMMILMhB6jOCbvzj/GrLJ/X203eUXIxOBVBO3eW+O9qk3TId
whUsRi1YAzZd16W98zvT3Gl+6tL4EdCIlTkjyYfQ5fmlxR9jlsPFLZ6uq4PVNPCyOX6xKCdXIqpM
zk/jI3OHZ6Qrm/wJicg5+ZZajmxonwX87p0DN7/llKEyma6MHjYvVH5UNXCclE2rDHisC1P6wQY1
kN8t1Bi11nP4kh8qGhHIdaSJaGPMBru5mB8H+rcFTgS9kz0Wc163nhoMKByrzh+q6alsdcZ2gn6P
epz9Ppp/k9GW1nBFlyJh+NYPtj5/rKJe638FejUHHwc5QAhcxfRZkzs5RELeRzk+G9SEGR2cQAQF
TeghNQP7JtHtaRLrwRiQYZiGFPV9pqgyY8AyVvWErF0koHB0BiObT1Q7rer3LkRpWVIr2m76MZxT
sDlYec7GuClB0ZGBghaZP3eOQKcE1kdu4QBZBkqudbsLNWdfIiIf37QBBDRkIhiL7NRUZKgNMahG
VCLUxgJ/nISV4+/wN1r/VgSyTjeJMlxCR6MrzUFJxI5Rf91zclHN2ZSjNbqbdu4zPFSHUNMAk8Be
860thUo2mg+ZMVbTogXOILy+Qg8y1aJNYebgR7a5JsHm4zPhT3IxYOuRuAkikH+/XC1zu4+iHpLp
d6Is6icIlTTdvlOjlwKQfF5RTJhjE0JHMgat+UVmY7cbe5rD+Bd1UZpfa6ZPToJZW1yJWw2CM0aw
UTDjLQi4bByWTk+MbL0c6HmtRezktL6Zrg4rZBuL4Vp0wJ7pMA2Zvkaxpu33IPE07R58DhqBDGrc
sEEnDonVB3KXkpq0BF4S1NoQKoZK9K4/Q6VCZSxWqY7Om0rGSb8jK4zE0wQSz7zpx6kpPBMVVLwi
ExVZ1w5yy5HaRIBraRSW9XjFnMpPvLJALnJVG3D51lEJZ8C6Du28fkFgxUCfux1yRyM7QlB5/u7k
mj+SYfLKilXMaEMmOzidZt7eNhXKPWoHWcfA/9RFOWWeVk5gGfjQtI251qHi3SDiwxQMcF+S7oeS
ewXRBepsAITX9AgsJiKQyWX8Yttm1r3OQLkm0Lg1jtn70Wy0kKPLKHL0EmGmpUTzWYeUDb9xMKtP
osVt7LroA+gRq971Fa1nepFWgW+IpDFnrrqhRTAO0xcsXoFyIwppwjHV1m1ZwvZYjxrqxA+Omniy
IEKrWX7HDsGI9rzccBE1MFodq5s6EdcQ3UlI9WEY46+jiBfzmaqouvtSoH98O08O8zQMUlBpNCIT
WME6EUOFJKKv9+PtVNhGuHMG2wjuDMsJole6vDBK7vo4K51mOwxhwdCZwyHHPcYNrU+nrg58mtJR
m0QCkZs4BWwX2gOUsRXwRTf82PQyQmtZNuVAr9KWSu3BTyVm4Dlj3iLVUU/I38BCylq7eCwcZ2zg
SDYmkQIsmyHTL9MwiPZTp2VOBNVdM/TXzO707sbWs2Lca7XZQotDvvpJjoOUP6bWot69cCGepDTk
Go5OWuMoxehosa1/ew8bdCUjZ4j93yHA6GsaccgX2LB4zl8LJ7e9zd+2TNO2bNTuLPdoFR9YUjyN
af07IQ6Xq6HUdHAWKenGDv3yGqEarFaSC4seZ8COLRSJBQ0vYS/p+ZGnlvKnsSzs1v9d8fB72LGg
4nBL0YE+UroN/T6JkhYbqprmImLQU7vHGVefPr9362CUIRZxK+pkHebRrxgtMPGOSaNjhTwMefqu
HIM66xh0OGZ9V1E20NczKxON3fMLH2YBmNe5ujSUa3OgmS2a1vLm32RYAukhISopr6C2qQXGME40
ukRnPOV8NOGuaCA8zYB38M+JMAi6kOAdpjyU5jp6sKSvNhQRB2LBUcqjiUB10opsb3IN/Qrx0eo6
EEN4D36Qpsv5rf5lLep9YcqlvEcP7+gZp6IFm0/14pF6ubcBFzCdGyt5QK1x3J5f6vAkL9sySE0t
6n1cAamrlqf+5qni6xsmmuPbHgztCk/gpNk3WQFozgbJVI52f+Etnq4nMFiGREQ2Rb3qHJUcsc6m
u35yvcQfwqs8LJB/teGxOyZJzTyb1oX1jk+Ng0I0JawOQIsA7cqjRwm8uu9xOHK9MgGcQPQevTHE
rkm2fnPrdI4Bs8VHdEiZxYWa56iGXh6tUDbZsStINoQlj9LWriAPT8VMQwMGQ3idcLWOa6KGf6Pr
9F+ZRUz7VPBy1mVd07qOsyHzMI9oko0qcuP6/Is+PVP8miVuELRMYetHnw/G7/0wWZXmDSEoFSDr
MdCgQquilW625e35xZan+k/S/GfrXLDKcmlaAXrVxeGpAtKFnASjqV0T1w72oYmLkEBe46mJgqOJ
AAWgrFgzL2zxL6s6rkVZYhuUYdQnh6sGcEsaOhual+IV/YggybBXCqIw4m7iOUXpdm1oPUqE5/f6
p0o+2KxaXAGpHDA0cgWossNlndwmDREuvBGbAckOHb+BxB6zLnwD8IbyXMZREL0NiNDzNk2RmF43
k24vvuN1HLQXfs7Je6Y1Itm8oFEBwPf4lgi6HvNoRVbVQRgY1mWX1mhndIgdADaN2vc+8j83EgWv
xFqUN30UPuI6NFoBOHHnOHWPykcCtMFxjGEtYXptHAgXPzsVOemFr/okijBApADl+uHbojY7Wlai
/zuGcLN2QzLqz7Ephic9b5D677oOrX7DUJdWPLx8OdE2UpncezoftMmtd3Si9QTVro70bxcgtcOk
J/iQa7G9y0VbfuJQfxYyzp+yNhhvA9K5x/NH7CSIkfIb2KiS1fBSuQoPT9hYSj2tlN/upoKiM0kx
H0yionlJFzm2IWcoMUCz3YxxMl54v8ZhPrXsGzICqRRXA+0uqZbj9vZ+YKAWhAip7PoumHcRpEKo
9RnCiHM/oicnYbUNbYLZDjQmxEuGK5UotYPX7CLx4Ggr0TGL7nxRNheOwMk55xiZnG9DmbTilHUU
2ItSkQW0NTbs1divXatDVbGZv2HSfOmKPHn6rCTpcUgcYzHyPm52WBGzGVRRp10a1dAMcPy9xrqx
ZXRvaV9aDa0XQ+EYr9loMm3Pv/i/bVIht0VrnsXN484HyjTwtXHR3tFV486yenyuzTT4Bnrf+Xl+
qT/fzEEYcxhhkQvgU+vqwjl+01LD9wvrKWPHE0CkPjXGld7WxS4HBbuvcIFfF8JP18KpgvvRnYxd
28QKzFutP5fzpLw5rT6BCMGHhkJtjTZ0dpfBc/iVa+pS1Dl8I2QPrkkuxpTCovtFgnTUTmyzDK8D
ZB03TPlM4zrVRjl/1bQUaYMuwDvRLu3mKesRRbLW7jRccjU+Xp7Q6krLFZwGmqeEocNvIhmcsU9t
jN6HAjZWrpX5o1X13xIj7Hd0EPABCPF6yrWo9c6/o8MLjjtmWdimqjE4jPhSHN3hVtaMoJZD3bMx
lv6Zagko8dCudSQgTLtcPGJU/xoxLvp4ft3DcLusuySIzKuQN7Q5GktwfBMEDJEUgV1PutdFDnKR
zNsZdI8YvoQFb7oZ0v1/sB7vmA+bZJGu3+F65WTi7O7TSrd8u7mxZ2e402KmOPUcfw+NUb8QXv+2
PbF0wSGpM/1SR6FEM8s67QBDeRCV3A+Yi5GFgl6xUCQvStpuCm3x929Q0K41JFGdt7mcsDcPtGhN
oEuUad4g9WCju5XYTbQNt6aPB1E2yuLm/HqHceTfL5D3ZlC3CML4cZs4BY7YjKixeJaMmOKHU/80
8N/g0jI5/8FSMP4Fi5EKOX+mjG+2hkkzdZJAjBxpj3DbTBNu3gXc4m3iY/n0rkvg3/siOtoOkxha
4eLoS2yNIZikExmIO4/WLVLuzq1C1gY0BTt87yPkAlw+PfJaLkL76Exmg1LzEFu6JxadGzd0k5WO
7s3HpKnsd2XPy66URYVN0IfRcZprtLgsQ8JTuCGrBSkjO7mpgxhox0D1guVKsSW+JBdiy+kRUTSr
neXN8YoM62h/nQqRP3JaHTJ3BPGw9WXxMsoBkT/yIni655/maQhVDl83AYVMnYB09MkJjA17zCGF
B/O8qz4YyJIjvJa3Tgy8HDhwtUkhBAGika0zvYC6GTFzO/8TToMpraJlzs1+JcP4ow2DC8Skt+/Q
Cp/BbRljhtpymZZeRcdnXYIZ3mKSl77/1S4lPcHG5O5S7tHNZc8pPl8Di1bKjrZLr2cfcNvdTJFt
bCtzwk+km+p3f5KgU/jwKbi5NcFBHUYbHm4nHRxfvShWn3sdKwVjyiVkTOeSy/3fnumSKHF8mZfY
x2NjDSWgztSQctVNknGRpx34TxBoc5qg1aqhWQ1Zwtqcf5F/Obl4ojqonznuIuBxdCtG4Adia0bb
qYumcNMqDEe6ak6umrSyLhzb05uCV6YzUMDenvvi+Mwg/q4qTU2GF2WZgOqgmfeDHQ23IEnDp1Rk
yYX1/rI1Tih5n20v2JBjb/lMFb02xKwnCiT7jRn1MRlmPxF9aq/OP8TlIf2T/f2JORwPpODZnKvE
cWrB7GhIkLudPZCILbIDOTYbeprHF27202XoPNCeZZKmyCgWQZi3Fx8KZ9lY49XrNXooJ6Ym9BJh
dwjz0/ntnMYXGmggakiS6BZyNxyug/DlqDWxNDw9xaW+JRB5M22tn3qYleve7+stjczei93qUsPp
9IgsUB0LmjxDZ7qFR4WiI8GPBfOI00w1GtteDhowf/M3Ah7jXZgCrDu/0b8tRw+aCSXh2yGnONxo
TuFgBIyEvEHhL89XXqbbwQKUKNyg21fRZDeb9624tAslHnl0dejFkhEerohWnl+ww5b5GNTO3jV+
dQLbdmDzwAOx/zq/2vEXwGrc67RAQb2Ai5JHjxM+dI8oldtukcbS9xVJ4U5DsgB9wHQhSp5f7Phh
/lmMVNeky+xScB89TItatQhRUNuWnQh3okTsO8nAhM99gOpvWagLH91hU2GZIbA5AvOCCGOeII5u
QSfCmLfvJUx6o7X2+SLZgCK3b22mLsPorVDNnT/X/l40yvrMf6reGV6W9Q2SNM6PTWZ/fFabhNxp
QCwI1a10XNM5jz2U6uAQt9gfnH+0J+8RDIbkk+A4AsgAl3F4apCfhZc2mOV2gCf+pQdvHD6UVdfE
1yoqk4f3L+Za9FwZGZCB/pnpv8lBTSBrphFJ8qQyj298xL63bsGItMVx4v37ot+49CIsDqdz/ApH
hEclCpjldjbCCmFBNwCUrWEexQAQa92v794YNzUfH5cPqzlHX0PSKbiUeI5vA2bqHmWS8wrmM94g
fyOfzy91fJXTVeE6AD3DuaDaPkYDxnaDPiwQ5i28lvZaNWpPbSFBVIOG7yYTs9dyLi6cxz96XW9v
IRalc0niS4uN43IcWyIH7yV4Oojxl27+oMHhL7H/qturGV7CtZ8Yxo0tOpzN41rHpMw0p200ygjg
7axBU8gl0wssD+YLceEvz0KBrqTr51jcjSf9NzdpUQ5lmA9/AgXOEYmWdQXxeItQpLpSWR15dSmD
9L3L8ufU0uKkYU+UMI/CEWjowAQqMvwRyQTsB6pQ1pa5BrQ17/W2putgtBcu6JPvdFlzwRnyJigF
/sihvfl0fEiPIxTFYSunNPkdmZ3rNSQM+6LUm/ce5mUphORc3jo9neOUw4y7IrQmaPSDtLQVggXm
OkY0ew8VOPlw/jAvacXBuWIpins+UgiGBKFl1292heVONVcolm4bqcn72K6RrYd/9d5PZlmFqbBi
7EP//RhOF6VzGFWWPWz9xvR3CJFX3hjZqUcdQEkKQu2mbpFOPb+1k7O5LLrMPPhGgSgtyOG3WzOt
tjOrMhi3IPHNjQtzaVUB23kMy8hfGcmgvLTr8vdGvSWOL7i6ZZ8UjEv69fZ5+jimGTGUSCbWCjlh
Od8Th6YtZmfV+/fHOIeYwEfAOP84wUG5vs07h6bugALvT8fURww/TcDwYxm18GH0EeEzNPzPP9W/
fAZ/AJEgz5ZG28mwOURYAq2SYRtZ/W8Tk4bbDhQLbTY5Pf4nK4GP1G3uKvZ4+ChlltPgtuC/ykgP
rmalEVrcxt1kTAYvxJPjpJiQyqb+WeoonmCgpPkyn4at4yTlbYyhDipepd+sFQ4rAMP88AHiZ7zW
6mK4kOkcwehIdZa1AamDkaRrz7E53GYdI4BQdjP0ndaFak5evMcGNXxI7XEEXgzTC0X5qLGeCqXg
yihnch/wKBk/6E3d3FRCe4WAHlzB1spwwCjBPFDTood6/mX8JU4wJua+4yJH/vb4tftUka6k3bg1
2va3kafTC/YazoUwcZJl8ii4VplJg9ykMj9KhRYfDfo3vPGmt5PrkijsObVv3jp9aC6q4caFnsNJ
lrmspyxFy4EiwbSXTb/5WMFWlQTXnvUqKbymBcNgdjLy6EIZGwfFBI/wEawRWYC/U4757vwz/UuA
YnnKWDIyeg/iaPlOzknnRyDaKjWmd0ZlIAnRKGe8s4t6dlZOkXYfUBWw5N35df/6mKkwAcssc7Nj
jM5spANG7Jy41ERDl9LWuWlaW2xUlsL6S5xLU4G/HHEFKoZTx1dsUhcdfV59A7RxVgaUpapKffh2
Kv5Fy9N6gRYxtvhB1NKbAOP+7OOh35R1hAahpsvqVzEZSbOCu4TEce+nLbRfHKFXAKWLTeCMzrfz
D+Y0tnEYKBbpQfE+AEodnYeiz2hK9+h99RSmJarNxpaKsTDWBn0W/0IufvoalnyCISIdIShjizrs
29PHx2aqEpzbFlFJCHMkZ18gahBkcC1kt5rx7nhKUsGw0l4SV0YWR1+XUaZzioVqv2WSJ1CJods6
/krbedZQq4Ze/f7l7D91Pj1oE8zD0fXbSqbqHRy7bYM6wW5mwvZJD8Bb+yKI4/X5F3canWB90lig
XmSDnLLDRwmIbnImNPW2eAA0v0QPVxqb5OHT+VVOk3BSl7fLHD3BRg71gJT2tO0Bvm0auw0/G7Ue
VxQ3QvyuzMZGtscsUGtirNB9AiFqbnIwuNsiabBPllH+jBSb323O/66TY0ueY1L30FOhLU5r9HD3
KWWeWZAleIbf4DMNzO2qCH3Ewyk4t+eXOjmztPcdUEOk+lxZpFaHSwWo9/lJUlteEfXdAyBCuQ0y
cH76VCHROSXdeOF6/MuChm5RRjLIMG364YcLhkOCaDI6PZ7TWPmtzsvHhRhuj4Ny6h08aiwuz+/w
5E4gf2Oyxr/RjTN4socLUsClbT7FwhtRMfkgUJR70s3E/B1I2CgrXFlhZo06YxQ0EV09u4LbfKmo
OslGltUdOBoMpJZB7tExI9VzzRRZCy/Iw+pLzjDzXqdH8FlvWiSdEHoINrjtoSsRi+rCET89SjzL
RasafAPcOfMo57IxAZO+moTHaGXhNlkw9rGz7/YB2vbuhcN0cv+xT4t+pw5ESDAWOzq3pWmnlpxL
4fWjlm8gjmpPPNHf2RREKCVB8EUb6/3fCpMD4q1LTwlqzzFZCn8djYqBZ4upT3KXTNhhbCokpGC/
zWKK7999mIC3CQEYkSLrpAE/mq5myaE1PYpYTF3FNN7MFSYVaA2Wz2Y51Bh9JNjxQGBDFEwUv84v
fxIWOShg7KBiMdsgaTv6eALMWVCFxKtxVgiy4NWOtp8btxde4xHMi8dICsFh5TUyLwLYdhQUAPvh
uJ730tNG3f9UjfmwbyLpf27QpVObtvPxJcLCKA1x0LTGcl1Mov9K99mWF37JX/ZrwQdduCg4WtET
Pfx2LbAJTcmMzBuTwHpF2Hje92lTXSiZT0PSAjgiOvyZCjLzOlxF1aPT5tRlXlpHv6WAZLTSXd4s
yPHs1scF4kJE+suuuK4pF+lHkq0efyZmooKe2kR6JAs/QsdERkxzLs1vlh990AfgxZESuDTRuImZ
4x5uCo/U0J/bRnpysoJ1USF6SwHWXLmiTXbnT+XJ86PRADOXvQB1JB9cwsKbrLtFFQQj8JxR0QAG
FTERIEIqd/IH5BAe/TjpN+fXO9ka63EoXVCuXCMMi47Ws0WEpHrL3GEM/Y86+DjU2CSq2LKu0U09
v9hJTGMx2wJe+Ke7Ct7+cDHNzmSBnrvh/Tdn57HcONKs0SdCBDwKW9BJJOVabdS9QagdvCsU7NPf
A/2bJqkQY+6mZyJ6YkCgXFbml9+ZzHJ6nn3VfikwT9xa1hzvuZxRkK/m+Ur4885DlxSyDSkEETaN
sKcPpUFe0tHAGyLyrDHF9vUDLgrOju3V3bg4YK+VQ2vsx296ueydpY2AIBV1FBLH8wKE0moo33iW
bI1MRo+GqQHfTSy5NlwsGPHH0DdVMY9Bj9PgttMrZy9L/Mk//hHvjO2yJJa6PBl7JKanb47xGc5/
Ls7U0MScTaP3PVqHOV8wINcqjhfLkNelbst9bUE9ELOfPqruNDOU9KxszdDPMNSaIL2mtHJ9/ELv
DCXBMsuCLKNHRfDs7NewbhFuy5bdVLG9jZMQ4jBa0q2mJ/Yhcgv7gDD9WsH/va/4VrRCJIw25fwi
6nbenODsgYMDI73q8jLfo1NZPKLo5vn4/d5Z/EhfPJetmG2aw/H0K4qw0P2WGgSxaqqvG83SVoaX
tuukbpLFu/VaCfy978lpQKSLJJaU3NmoWSHK+UUqt5VVBuJPgW3EFCjcII/18c3AjWSh5G0/fsl3
vyelTu5brAs279OXLEwsLRq6IbaD0FMsbTKYrgCMNzpdbFce9c73JF1CaEGDLTpc3zx9FMLl0ezx
CsY7RJuqoM4Jaahw2v53Wi7tdeR48srx984X5Yk8Dik5F8XzfBUeyvPQhERtQxSNa5yNZiTOprej
kVAezSn+MQnHvHILeOeDMi15FsVVzqjzZR57zex2jDJbeB6t3N5Ot7BmsXBMi3b38dhdBN/OW9hv
cWfCVsI/F2rU+mibmQ93w6Kfc5tZdbUux6haWzV4WHr4gHiLud6E4fCfC2bLk5GKkyfhnkni/3Qo
bSmmMukKxE1JWKwRFeIGa1dcsHxxLTX+3qwh77CEbkQWSJtOH+V3QrlWhmQrrSN0Tc04r7DVgy0S
41xjaupakvO98cM00FkS4ku/+dmCyFBoR93EBhMtEweKiQpCOyxuUDr8/nj43n0S1TmuLxxMhL2n
bwazIPPw/uKl4gnozDAVnftkaLh1BpMZzS8fP+3yO3IV5vjhAFpUG+cH7zxL08p8NmpMl/StBmJ6
k3Bl3OF6ke8xTb4Wal++3WI7QYoU20tCGv3sOyq0BNg6lPYW5qoDRxZ1A6bMzQ9XhPGnj1/tneN9
eRYyd+YiUjQsVE7CtA4/B+7/HR4eowdlfuUOXg53IEo82eywXkijraPoYL13JRa5xQrhd5nDXLcq
yn0k18Lo9uNfdLnxGMuNmEa3tzqcfzZpa6q7TaVl5ISjMHSagBMxi36Orj0XawezxmJDJh0Rp9fD
g73y7HcGmjsxRc5FvoKwefn7f2JWx/BqYwx7ZxsBO1t85YS5xw9bbOkEblYe0uMrId3lNvS2w1Lk
JKhzEOGdPjBP5oEQpPS3XVtl227qkxdM1ctbcoP6Jm209q6wwMZCPaiu7O+XWS7WKMlwtLeIqaHx
nL1r7CkLq8MRPWdc48fuRAx+3yACxCmpfp17azwUJe2piVO6RxzY9CcM1Cu8xsbhs+0146bA6uzK
bLz8/qS3yFwuty6f2Poswu3p/rYStyIssqv44Jhtt8kmWR7iqprva0c8fTzV3nscsjl0/5Rl6KdZ
1uE/w42Qj2MOse5Wowrw3Jj4D6xSPO3x3vH6edPktp9fOXculzZ5kOVaicKUWPo888JgitqgM3dr
ZRB7cCMDD0kjKf6sveFH10QnxrJ6T+57KECInE1mFskJ7mOnbzgbXObhQXJlaBO5tkU9Qq/qzE+j
mkuc+XoYpnNG03qRFz/ZPV/wzPBWxUg11anc6sq7X4bW/rKjoUqgHkEac1n5/3xu4NfG2BnSpNxS
qF2u/Clb0f8VV1cW1eWw8hxmNVdcPHzEeXCtt2bf5zHZraSc4s+F7iUHNzeKQ4GYMHBy8fPjWfTO
ayFPQBa9pL+t/xlo/PNabeaWUWyjLs1GvjFODs69iCv98eOnvDNxeBuOhOU2TU/h2VwFwRCBl9LN
bZWn9meFkScW79kwHLqy6czg44dd7sGUjZZkkk7lDNzd2bY0NdnEBTgkP9jG8Wus+c4rnUjRfEs6
WGs3nBOjBmII/4orQ/fOW5KNZDvkTF9EmMt8/udbKsNTS7S2XInm7uBgm5HgGt41NAxq+pePX/Kd
acKzKMoRji2R7tl0FAYpgtEmn+VMcYHpn2OBQ8cSgS6QeBN7uEr+P563FIAZRhb/+aneCgA3nedy
0mZzeJOnAvgSwcotuFl7bZL52fw/nse9nQhwEVqf9wgS0kpXqgl33cUZ3odIsK3wZFxly0VsCl11
7US52GwoZbG4CVxoXVladU4Hz8qm2ALHZ28bOWPiWpfKe8Z7HiZHE8p2o4vWg3npSRsn+Lrt4rWX
wzqYJyrBemnIFeLia1vOxXziJ6FwZ8NlVlmIbU5/EnQOS8I+cLZgkNIDv3ralCMSjdybsvV//Nw8
ahHAufTAkiU9P7viVM4JRVEbzG1e30d1N+7ieYw3KqWHoafR/cp0uth2eB5asyVJ6bL/nDdkOkkY
YhQHvEWZkj7DtqDMHcyTodwrm8HFN2QX4I6ELI2UOSnDs0M5w6XKq8Hq7Via6VbhlL6boBxs2Mm/
ffwJL14JfRn7DgNFsdRh6z4drVForRuh+d5Z9LU8M2mcPV0K8ZWWzsun8L+mJL5sMPrS0nX6FOxO
TMTdrbMzKmzWNwkOxLB/QnC4rfjPn45tkVs4LbouvZPnJZ7Zym01VkrsQrqbflFfcqFnTphjZTqI
qo8/3sV25tGqumhoeRJtVeerL/cM6VRWI3ZJholopku1xhzJOoaWOuS6Fl6peVx+Re6wCMoQSSzm
Zuezos+6LHNlLXY2cMgNec/5EOL5cfPxS71lif8NYGgpX/oalq47smX0A50OVu96SIErVa0HbYBJ
Z8HsLeUtnc6du/bT2oz6oO+QnOHB6vFJTRo7sHynym7taU5wc9wIM9PnDGk9iMuyzOGqZJZjBdHY
4glrIMX/0XRO8SeuI/k81LN4oAnYenTCzM6Jh/PpCxLa7hBmrvk8jJ3Sg6grhbGi8R9uy5BGzq90
VHW3ou1XvxuFPr7Gg4n/Y0Nm+KBAd9trz4TJGBTS9Oc9OSz2v8yulRmU3hRagUsD41MEYrtY+SYt
nPd61av+GNYeVtPYE7u/faulz9iM7fhzKPPhtTBnfLx7j+TIMWpt7I7YfBp1Ezoqgm7WD2oLrVXr
t67TJPMaGVtRbT18SZogynR8ut3BjIxHIev294CjeLmjwis2IS42GGc54zz8tiI6KtfRyGpEnmgl
QwdvxMlgYco8xoI9t9OxqPddOeAqkAK1huaZdeCyd4aTYk0WKJyJw3Jt+llXPJRtHsWbSEZO+Mey
xy7dEHjgbZnoiVXcqnqElojNLWSXFeQA2fAJ7Y7sAeFo0mwLa/ALUHCC4oW29ds4HW+rUo3jn6Ju
nIb0G5hYtqNumr71oWdlcwB+UPq7lvK8vb4yI5lwJxOS/AYrDZGLQ1f0ZZkB024DHGO0SSIgbmlt
q3WBdCTH+taGCk9tIoiqOaErtqw2UonwyvPPlzkBPQHg4rRAlwVR/bJb/xMh9XNbAUQx0g2u89Ve
ee0r1urgD4TWbAEiqc9XXvf8eVz+2bk41JZWeMqMZ1GSY4Yxsk4v3UfgMsLtgIux3M6jxJy/KikU
rmeIocOtbdamc+u1QE83GHaZh3HWO3/njQ4AMM+GzLntw0YPsS6VugjgeOGaFLWJyH5UbezFAZro
Ub+rOj0Ln+lbo3vKwn+0uZ/GSN9TW7WaADMt/sQJvXgqCMP7b+BmjGpjNgNQdNfLSFs4VjZ6gGJd
hStYMQA2KXqoKmvcO8ssGLyISIgyRim/t8iRPPwatJiaLL14n2uTPv6HDDn70dDqBjwGW8pPvU96
eyObNC3vAXgYi7++Hhs3Zmpmfw07zcAg6vDWjIBdI/UfB8+sP7Uw7b4zUoW7MjDuu0uNNunvPEeb
N8PQqOR5wL5LP/Bbx+Rnhh00JsmpBvcRYjEKktBqvAqfhcJDcQkNycwwFUB/PhptOzwmI76wu0mD
S0CTOXRBoHFT8tua/XLHfRbZSUYVxrc3DgUxLUg7ytHxynXopSRfk0owTVkiC/OlgSMy1jcDKIr6
RuBpm2AhmkYGci1szXCAHtzZ2ZvcTbV1L/0merQm8JDPOA0avxVhnXEgaWZEGCDVPsVRYebFJvSx
ClzZEpeyl49nIle3s6W32LdwySItgE8vmf6zqd/GyWCy5VV7nGKMpl015HK8Lb3ELPhYq6pIBQ7L
Xm6x3XA/52M4/vUjtoXHGvSjgPyCUjhopYm0TJHe6W5mr0x+6qKM76OKg3xT9DYOe5Zhgj1LWBC4
UGMvRdMuroQTNJgkNssH5vgABaLQ8YAFvmMoxkuvqsdei4b6CZ21VmwdUYTVRoc/AR2hKS0JeHTA
ae3YS8/IAjUB9egA2pfIOCuaTLM7rUiTZANMTvQYvGKmJ77ZU2vP310N+/0XU+bVT9HG0A87/IPa
W5FE0ODAdVq407EfmPm9D7lB/MHNHxrJtnPbdLpXbl4Z+6nLuk1RLibxfpz7UvKZLCtZeQgD2x/U
9rzVlNchlm8xWLR9OsdOXbCfOVMIf7JpknUy98BFjDiNwm1KHvDeNiu/xT6xLMPveMz3blDaiINu
k86rpm0asbrvQqCqqN6YjGoVJla6D1updZyfhdNOTxig+V2Ax/8MjTahZyRzyMQ8yWEob0DmjdkK
MV2n304l7kwHjRD/SXOKWGSBkCOgN6RYctJWsfRU+iUzPfNllkXYYaQqWX04zGhNLNdFrgp9rVuJ
Nq3DvM6ctVcJR1tR2QC4sGpNzrqgRFYFYkhY8F8QbfR1DwQlrqA96yUWX7+82dLmm3SyKoA0sewG
PUDsmeZPBC7O17Ep2+zzwolaa6WRir2TiuiXzHPjU91FvXHL59endYPr5Yti/UQ3WHsxyCnK60YD
4zebO0tPUy8Y3IrGe+zErBcE9ImDwW6XrDk6LXg/eP9Nr2XS+8YDOF5veq391mKYDHPM78cszhO8
58Pxc9QJiJSmroY1cmIKs6rPy5uowiFsPQ1Qa80gTGKH5m3M0cwgx1Q3/1JqU/jD1mplPSTKmBnw
FMLTlu7r4sYZtMkEu51OybHFSIq8Ud1XyefQaoGf7waQFd6tL5n98KETZclmTf4nK0CaDOX0Gf9L
54/NX6IOgT5IYc7CITWf4NNlqoXOyTF3E4FyD114HLK1VyBN5/TVm6lLfRvC0AYcFro4PxxioaX2
Pp5j4W1LI7OOANDa4QYYt+3eYdrvWYcZNLSxzlUKzbUqsCKlMUaM/sYEqp3/poDW+wf+Xw7Bamh1
9Ub3Gm/XuVOE4WKUxKO16UFnzKuKHgo/sLK2rX/0RmPlm7Z1zV8w3kzrV1/XSbuOC0BMT1pnya+2
0TgYebujNe2mwbSrlQ+/6tB1YzbdSXqnRhJQnC6bXBnaLTkNjeCv74mhg67x/S4NJnxQt9CzIgxc
3aGIX2jiyKu7FDzel6bE4/svMZgFjYjew3qPxd9gBGOqG78jPU6vmQoYyw3o3xjHRdCArJvDfqlV
XVxbBndStdBKd0+NONWp3NZVtRY9ccnBg64rQKik2G72USL2GhBGawrkZHrzyug84IqB1Unfg9jU
ApHL2jzvwdS6IkXo5uCBNQ5dYq44/PJ7l3+r72VOevvKbeitmH36Dtz7uQuh+V7urediZJv7UDZS
3t4Lo43onrQge95ilueDYJRtRtBa4WSfl5X4AgWyKTaANWvvUdiTRRw+Uns4amWU6MvFwrCboKL+
G37iipPSXRVFpoVvWllYG1xXKuNbm6l0bwPRc55LO7O/CQcOGHA6XD5v3borxBVt95sM4fT1lt4k
suRL28RlA4qvEImGkdXvBzRJ9TYvdf2uc7nH1kqWD+mkZ/5GQcSBqheNYYzOuv0up7Ky1hPWsXtN
TN9tKit/UKPlKDoXfozd9b9FOJjXmjwvjm1yIggATbqQOTNJK55GrDb1Tum107BnXk31AJC+Tasg
SmtKwcGYJWm7Ekmq38OcGgGsI0H7r3YqVAixTl/qyohYuI8vMe4/MbPdxVQhQ1ffKzKOXyghqU2D
CBw705QNf4wKIsePg5WLqBlpObEKEhKkcozRWY4htTvwo02r7zWmeb4z5hBMX+ZR3h6D1GkNY6U6
qWnPHz/1rRB5OisQCBM4odAjBeeeF/OiCZ1OPNbOPuPGVT4JOcMlWJFblL8sM47de0f2M+y/BN3O
RutkMe7quCAgsEfNmR/9EeNIyBrD/NeZphkgXlX2cKRCBzPd3ayF7c9haPtsCNQw6B5+FYY42r7X
mOui77o+u1KfOU9D09flLPf+/6W8L9wGujzyMscaxT5qxXBbExA9kIf3j7IZvT+dhK3If1BeS6Rc
PpUkLDlhC505c/Z85/CtroE0Rvq3zr3U2clU+sNNNXi9eIzyKY8/Z76lxFEYWEBfi3GXtXAygFS9
8KFEykKYiynB2UwF3KiRG4KS2Wa6fxSDwIFY0ZwUPSWURR+1phnqIG0sgCkGrvjmQ5zhOLq1oynE
Ek1ijnvDDpzcT2nayzKYGunku7Ew85cxMukCsdKa1gPuN+XflneESJqFtX+lr/Hi+HiTM1O3pNfw
TWZ9utyito07Uy+1ved22wnQ7+vgqOkPC8F55CyMNpMRdw/YlTp/JmcOr6T33ryDTr8hpiqocrgt
sBiwQzx9vNkndYnTdnboZ6sx1rEfDcdcNS7ZGkKPAlRMhgv2aMV28+yRLm04+Z32EYt1Z1yFdVZ4
363IqaKN6RHghqt+LsLipyi65G7yQlFtQWc2wwpslwdoOkacpm1yTgk5BXYnTPU4IFo/YgFpj8Fo
A0OgnaWmWTIo49r+bTuazU10nLCyiZThqg3m6nF0oGLlm4duMgcRTG1Wa99rxVU5vbWtwRUrUlaw
ngPHUHQE63HY6ruP944LIQBpw0Xfa5HpRejLP04/WznMPokxPT0MbjTOgeVPam+083BPBr3akQeA
qUttPNBBHdejMPZ0FanXj3/E+czhmMaJAuEDqUxUTufper+qkyh0u/5QSipBt3nIRhqwxg2QJn1P
btOyUldf24YcrC1Ubz052Eml59v//DOoiC/9emwEAhnC6acY53kwIHqrQ+ZN0toMrgfgDyP7ceWY
cWEEMTDzjQOB8w7kdx5MfV5dmcRvaZV/JzFfApWnTtoFHSKix7PRkH5MSi6JmwMQjEjsFlOGOWh7
gZvorDogIEk49s2RK5b8aTdKmBAA7Oo+U2Mn5wC/bG/f5BFuFHWvtHbbSSh3a2kAtlKB0s1J3Yhe
79ItDcftsZr1cnwNGWN/3w+VOJR2iPeQ5uX1Hgq8xJpfyKZ2tw7oj10Ig6DcfPzFz2sMvC5V+OVF
Od4X96XTLz4YpjVHmlcdNOH+GnWh9es0zr7FjartKyXGi5r48izyBwgMGF/qfmfPSlMlciA31aEf
tF8jnWfwIPMCBk/fTMmu7siNBom0vGoL/7H4MoTgpeak6L6TketvEcVdXXvn0QIbvU51hamP6oQg
6azCAlVvHOQEv1pD+pqslIKAi7d1A7MSEmm3MttkvtYL+9Y8fzrDFt8p4iLmN5vHeazAduLqY6O6
A5Z2gluRk9fWTQ/kEzBepvDVtKum6JNDq2uR9jzRNVg/NNAu1tmUq/xljklQvfgkOh5gT2rRpvRz
eeBmZ3qkRqXR/cYxfhi3njvnIVDtgXh4diMvWZdZlrrfe3gnnFlWmQzOPS0u2fBE2xeHLvda9aLZ
VaKl2waXoWrV92zVJG7sUdzTRNREVybfRWKJ74/QCktv9EqLjvNsRtRDCDA+6quD5VrqfoodPUJ3
0tb5jUGFUuAFlhnRWjptMwNFUvUvujtGsTXSdJhoqmOS7mmO0NcJgo8E6yw3/prXUTXdjLOhpet6
Mq3b3gm7q9rsZWKcjSFNJ1x0lj4XSnPm6bJRJQKAeKjkAWpwkTy0FSc7KFCyw4aB/e6hyQznXp+l
E+40M3fiB623s3bVWW6GDTTIHu/bx+v4ncWFpoVsMTIeKs8X7YCm1CeRoYZg67Tqw+j2aCg7OBOG
UT10jYgfh8EPH7llmLfScRpYgjib1YuUdfwWSUST/zEQZ2ixVxCL5mSRIp9LfMa4CIehy61DSyKZ
fM/sDoFnlPPObqj3zzpl6CtPvDhIkVsuullqpewui4Hj6aBUXZ8boaargzX0kVwN8JPHlaWKRF8z
mAVwZWkPZvvJANOuNqIizbrWyBmhuclyy7kyIpd7C6/Pj8CTgS6hi18zeHYY6bUrD07rucltPlME
W+uR3bs/vWhI6nULY0S7/XgavAULpxOTfneq4EudBK+rc/WwmWawPaxaHUpS3dYd5IUQSEKforWl
aJCEj3Vma7BFHa8oYFDO7q+aYRqOqIHie1+bSWiXQw4cvcMCRd/ro59rO9YvJM0qLqbhUEOf/JGa
NONsQJlqW3B/VnmlxHlmYM7pS9c+JXZ8ZpYRpR/+dCSzNMfpUxOKkyLP2s/Kb4yHNHebNhjhRaUQ
LtM52dO/3z/Isu3KJ0sNZod4zEzjr0SQ5ZWo4CI84krAZr2YJuFQi8D29PfYEYZTGD9nx4xvKzNi
gDmbV1gztxb1D0U2J6gjr/pqJtBc1hCKDPL/2lxYV5Qel8PrvLX0cadeylDU0E9/SOtIf8Y/LD2m
oT02sA+qoR1eKqcyffjIMDPGzeRJZd8kLbdUMN3UccGhGuo42VGnDoOQyonXqLJiaK6I/YSeB1rn
G9JYVVahiz/YdI7k56OwOno14A1uzRFeq27YT/L3x5N1+WoncxXBJ92uVPUWgBSttacvE1NyGlQE
KtRv8QL4plfwSsyaAws0TF+n3Squp9DZznJW5ZePH/0mpDp/9tLYYtjLeuEHnD5b7zEpK7vWPlCI
ssdyVU4jwCE9TgiEKWJiiP8ZEGoc81soEDiB1WZ5n6wAGssWZia8JHy5jDRE+aHc6IUAj6Or7SPh
bBMrTq1176jsUHT6KD6ZVO1WwEtcTQ8GIy+0gwrL5rspuuqTpii+4vXlK3nUwkTPqyA0p4IOZ5lZ
z2OiijaIu3GEdOWX1oMCg6Tt8g4+6JEMpNyLmMLPhqJwpFZWD/tr49GP5b4UbTeVW6zKxjsK3GW1
U1nfRFsUifX4xSTV+lX1lNbXiuLdL82bde9YtXZsrNK2Er9EgjnIvihk/7sIJ44J1OCtG2DmZRW7
Cnficed6Wn3IK4e6vSpMe9cComtuqKjk5toLYUgsuDwaL4+167WEMS2duFs3dyYftjbu/7uh8Yzb
rPah/MadDeb64xF+60k/G2EOoMWbZsmmXkhaC31y0LRo8dGUtUpvB5WWtcElCnUW4Ps6vY3NIUz2
ftNVfhqItIrNYiWlB68XiS7hV5+FR2RFytxUQi1AZlRI+jdMuf0HJ+0X5Zpt5vDPBjOPsnvUVNPn
piZvspG+jfWOxVa1R5uQPUOOMsod407Hwey4cs7WYwv1KBi1lMIjnJ3wjZJs504QGpMHBBbpRIpu
4uNPcp4PXBwPTDqDsHXByIv1fzrnOxw+mkj5/sEbiuFPjcxk5wK1epkNO3zUNboKg94aIC+Ocelf
2UHfGn9PhwNvJxLD7Oik0AHHnT7c9yZoWoUroBuHIaeJSgenXeFUUf704iqNvnApyz3S6r7xGnnK
Sb60xMLuT0cM8A0Tkpn9ytVM45UchlIywBZrerCGyOuNvZFmU/qFyw1WykEucIMfV5TStK/MtJmU
pxMW0X3YxHqyppoqaEmeJUDwxG4y/2tkxP6DCGerXamGlSoh2JBp16hYVPcoJyr8PEfZ/ByNsaJy
9fGQvH3zs89CYwOgS3RDxJPnn2XGQNR0a905jB14BmJ0ynv+veE03WYs5qbdWl7T75wihbgTO1rx
Ymss+CpAINHMNVncNvX/NDJ2k70ex4CzSywutO++bKh0pHDpS4z1HDfJV1HS2fbK9vrQfR6laJS2
qaiic4yWJq2ogVHknBiOSO1mZ8uFURoOo+/+cAqwWM9GM4rqTmTgOddem7aMoCMmKs5jmti30tLK
5hk1ZGk9ZqiX+qPCXwzwQzzO9WowksnZoCupkiEoatNYm52Yy50sFycsKr98Vn6X9yQLLkD3vpel
n8rSa8IuGN0JxyzR1k34rUr1dHFDnJoBIwqR2emLG1rc2NoF0f5FNfZ8sFQJ4y5gq/NvYK7yY0GK
AZQL8EqXf5MkE1Tn6kSLvn48jm/y8fNxJPJ20Jcjf75wGUxyHWlu1xmHvG6TAl8jKV6JtCIQpS1u
tL8MPCPjQBnhvEHgNCWbie6GYdN7LIB1B1QrkoEMp9a8m2SfGQ/SA9XylEplfYkQlC654IK89Y8K
WyjvOYozzgtHHxqLo2mO+5e6zb34F5BxuSmXa4e/8ZvW9le+SjnCBL6gz35TGAmZ5bTY1jHx0xV9
zDu7C7+J3mYXqyf4nks8/E+uH3GOyEXhTwdXC0W7x3iye7Q02+ruWHOmfrBljyrE77ukvUuVPifX
Wh8vwwkka+RtSGUtCrlz9MtAvZGe6N44dK7eRneZ0qM7aXeqXxl5qMebCURZcUAYNMvtx6O/hKOn
g08UsaRRFod6ag9n4WqcVygruyo9UnMdss2stPJpNHN6L3Wn9q7spBcVqLckucfVChkU8+3cilE5
urRo+hcHIyp6SRQvIiu6CTFkwdbGGsrqpWtQ9K4Ga6izFdlQzWEj1DRjW+jKFO0676Z2ODRTOu4E
rWp2oM9R2j+VdZmbt0zXoYBtiCV2dOUzXQ4Qs2LRSi4Sd25Eywz6Z4boRibSOOm1Qw403NhRGNSL
wJtrUXyqHGTIrev0X41u6UP8eHyWqXc2PsTuZAJ8boWUJJe//+fBsNBJu3ZzfKQMVw9r2gO7Gxsb
YHdHX8F8o/CU+/bxEy8DddpTeSAmuGTCL2PbspCYhHIbOTZVYne//X4wf9CHIfodXjZRTdMxtp0c
OCF0v8AnPbOiEoSui2t56gwkbEo0AjFa4zkYOJijfZYlxrSbo8oZ13ZamS4lej/5Omn1kNw7kai8
m66x5TWy0TtTG3c4ZhkFRP60zuNkSBZg59PkKGJc9z7P+HeZX/QuQqMXEAM7/TXA3eU2gvyChCRf
TueqZZylgKOx75o4TdKjSv0KuwQdReK6J4QOH4mmRfIg9NCog1a18c+OLqL26eORe2euLFWMhd1F
UpCuktO5wg3LS0en9Q8NEO79GM4u4+Nl+lOHddGdmYdzfyUsOyPdcNt1Ua1zHjpLiZVqwNkr28IH
zaQDP+0HwyPBDCCrf0r6Avs5Ta9k85JHKmlX2SgT1EGUptQKiGksHo1oKr67kRGFyNV6hHXPRT+h
8DD1qXCv5S3fmdIOIko6aEma0iVy7tOva4NX+66Mjo0fEnYHk9Zn8y80r929NpEECWSRzAjmSssL
sjyuH5bWr0WGpULjIS5rVUZbdDuaOrqKpFrgmkWs3ftl7iYrOVWivdFGy/mphYYGVrxjDMpt5BV9
dCW7cLkN4eXIhkxTNxs2Nc7TES67pp5bLYuP1WgY+xRHVyS9ehJrN0mcGxDaNVS/+cLzLutr6og3
r5bTrYjkDP7gC7+F/p7zFqnCcmCrjql3GPKhfqR5vn9xRNkSfzVuacrAq4eI3XdWcDntVoUhJpfm
YCf8aVRgZ8DvHPt0wvtiQtwmCX4wTH+d7byQX1JkGfNXNNXdtGm1xK++N81k3Thu1kchleN4uc6r
iBT7xhekbVbjXJTZukIO1W7aAefyY2MUXflLNlqdyIcYrHkrN7HWp2UUTHDsNH819G7pHUeLntXP
PdrnWypGtb1tC6poAWce7zDTOtgG6CPKV5Zqxw7m+CCio2zUfgyWHo351oa5SxL646X7zsA6Szut
R7cW3VPn3qAZaq/lMh4dBVtVscb0nxuNiGd6k6k1DLu5dcUacy00WP/5wUszCNn6JZ/PsJ7OKMrU
XKEiVOf0PHUZVw+007IHqKv5mtQCUm3pkaLptfvcO3cqyArcqWg0R5h80UnqxQXRdx/OB0Gzj+et
EOC5cjuhGsqDKhf9H32s0zCAzWr4+9AW851UZalwiR1sLXA7G0XTkKTikKaT2PREp96STzPCLTZG
SbKadb9Ac6dTGP+GLRlJ+LYtpvaOgNsQNyF5gOkQ+1PqHvoJQtRrPqH5vdc88s6f5sbOXvsRwDSc
rCFyV06InG3YdAI1qbtu7Sws+zVZ4Wuql7cT4nSJLcIcAnEOEKq75lmYocxC86xS9w8OK8a4hVrl
ybWlsnL61JRV+ZWlQmhTpJH/mftM9R2lYS9GXKrSufXIlTpxuSvLVPuNoz2ClY+nyju/jrVv4WqE
K+ZSBjvP4PVSc+JQ5Mcx7+YQ69G0HuJb20i4G/lzJrxdZFTt3RDjuP3FrEegvQFq/QSL79Ho4s9+
QfJ0TXI5sV/7CS/Ha4Sgy1VE4pUQTV/sUZYuxNPJrBZb1NEq6mPvDOleF2nYrKUkoIluAUOn0w6X
FFwh7KFLS3kltr08fJdrMB0cC2SW/tGzrXmY1Jz1iEgRgrfiL40gA9JxmdzIjARhYLh1Ym+vjMdF
JYd+d3KpXBzEolo+r8aZHr0saWgWR2d0U+4OeZi4N344iJ1MyicDcuLfjLpFgPxu+uzKAVeMZvCr
J52qXX0le3+RZubwpx5JimbxGRLnn95LvboF+U6y1p31YZUJk14iaWrFtyhCFrhqVExda4vTJPZ4
SeWVr2ll2Fp35WdcyBCXkSeXxx0D1OFlljmLRlFjequO6dxrU7Iy+1rv14TYAov+yRkN+9GhtPHQ
oY/RVmhVnfypm5ue/pr/o+y8luREtij6RUTgzSuU72q1kRvphZBpYRNIXAJffxe6L+oqRVdo5lGa
ycKlOWfvtTMxa4uG4GPyU+Tbepf572WtRtsNFz/utY9dqdnxE5Ohlh67pVyaw6pESx8JmpfurROH
e/VCsRagXUdLRJt33cW+fplLBM3Cggl5Tiq/yL/mlpVWz246+uhN88A82d6c1WiumLaRVdCp3IxN
malP8J6KXeZqSPdZugxZRITsxRWKTGpnEVO79yU2PFG9J9OmetazmfWmLJf4a1yMJHDLmgVuUzfC
/5h5HAwBY8+sOrllx94eum+ZE0MKkccuaUDZtjo5dZFZkZbGk0XceO4bWr/pMYGJQzzEwt8tynSS
ry7OqnFDvrPubIvaqGkYxymVgcXs8OyQezqId4lTWgTP14H9NVa5oZ36yXS7Z62c4MUXlduHZtoS
SIuQxMwOvdNmLcY19HTHgc9Dhoay+z5s9CQLtsS+KPPoImqID+lk0DR0SpOtHdoGDzJTHyzLN1IX
HQqW4EaaBD5y25puRNiIL4oQ0XKpfXYRtyGDTK0WvdTbH+/VVAVMcT0Bs3OGjodu5PXTBcvnOnhK
krPmVsbwPXVGP4LkqLCgqUHbBAOJ8wnxCdatSfzqQ2VgVhgaBx5HSuaq1wP3aUM/xHeT87ykyos6
K5jOPTelR6FC0u1XVNlZd8qk0XiHFqltHc3Ma98dVblfSCssMG3pUxHMX/RM12EB0BygQRqqrK6G
Y+GibT4ltgGkIuwRvn1PWc9umaKvG8YeoDAabIiNyTC72s6bU7FYwqzyc6BRQdob+extiIGy33lW
G5/p2yAS9bG1UAcsVbkXVKHSyM4NK/SKwkMdj67zRgnpuu/Hb1qtujpdUwSjl87phBNe35ZCnHnz
iZEnh8Am7sGoW+/cJUmmRbg02DTgJLB2XSLb75UXB1/Q+ePJ16xaDZ/efsGupw+2kwQusW9bz6KX
+oSk99hSEcxwZkdDtLkcZrHpZd8q9I8iDYcuvtHg+623ebV58dAhUpDlCIwMBCnW6zerZPdSFgQ4
n7XCb1IkQxLzEvJ/vdhSybStiOpvVrC9s8s2HaN5UNyGjV+iarNDkWhyfDQyx63u2HInKCPQKgeo
t2xqPgridbKI9MbHcHVgxwr9Oxudkg69hctgJVQH9OwG5Zy9ya5OQ1F77/2yn9vQdOvhPZyNqQgh
6GkP1Zh6N27X9XEKFyzUuFVpgISJ9er17QJ0hJRvCawzL41fFUetM5pPva3XWGsI7sCv0HtW6tDf
a+ZMmFsn63InDqe5xdvi5cboh+hMnCFk2df1MMUU8D3t/bm+b0pVtE+2nnfzvjbn0gjpF1Zm1KKR
elJynKjVIyC00sjXgmEptkZXZPN7Xdds/0dhtMWLXVQZli8zG4l/FtacRiY99Q9ZM3tTOM+Z421j
2xvyDZ6jPrir9ImY050aO7KqQjuh6xjVtimdfMNcoxmbWQeL+8Uc6vas8lQmKiyxQlpDlKA8f5os
o/RvdCeuSo3MDswM8NOdlRt/Ff9LF5CqttSr09SOtRM2xMNjwVk8fe/M1fDsZxkeO2c1WbFzuZud
QexU7NUHvcG6xqRNbrDdGifbSP3nvFLIL11chSGm0ltnoculgBIV/6znILaN7KsvZuQUrVg+WqI9
yQVyk1+W2c+aPsFhlpq2bUxQw2Wh3Zgd/jImIkVowZS71/EvxqSEUKu409SplKN+yKZmjGLdrCIy
s9TBYGMSZpY33njl1y3wnxMEc8NvfbTB/oxC+yWMuskbtL++HA6VvYgPjhd7RZjSdwFmptMMufEG
XE6Av0djLgILRUH9Cu/n9YFGM1QfDg0ubepgVabjnOm8ZjMbU8oLGozWLeXQ1W3lCtcKCfoG3jrs
C6+/6cQclZTo3w9DGTifiU8iEqrxk6J6Z095j/dNa8sPome3deMY/7dby2rIiRHFCSxY8/XAJEUF
gK+M4VD3XbvxlFMvO7/osi5EUeHdqlZc3Vrq2HSlYQZ4a334UnHeEmyUVRy/j8KGmDoVbr4N2Abs
AAF9bxtOHG8vZb+rH69eHMYLwM+yvq4UhivwtgjUEFSLe2iRz5WYr+ScDENkV5nIH2Vu2CryhsVd
Htxsbk5toTXuucSG1DxK0XL0l4uRfMW8YWabVmgalv/eQjySB8ztG9PNnS++UerfJDMa6SyzTbXK
VXX+oYLWWmxZ8ILgkPmV+aTmFKRvUZlTfa7awFWHICtF+jEgKMFJd1Ufz9Lc8sLZ8Y8Mz6LxLaWj
zuSB4K5fVCT1oS9/tJSgZhHKxBnrjcgdmW5KWvsl+s0s7iM5iOGHGUszu9M1UpN2OFG85HPByXs4
gvxqNhLjZHLEjzrKiHAV+NEVs6x5VuyFt5BU0aS30hrdCOvrWEvED5bBIQgqmX2q5qQaVhLa2H7w
8qC4BZb+y7ux6lGpYiGewxN2saxphs1xKC/T41wnxvLBTHMjrAuhv6ipXYZ35Qwv68brcTmtoAig
pgsdilI02v2LsneQjez1nDI7Fq1RvvMG34CdTUzWV7Kks1tpW5dbBlwW/+8AQa3BovO7mfpnP6au
e0oZM2ofvPoW5Q1Kh+hkp40fQzjQkrbZVp2vc/bSyFz55wtFbATLk/0rerBLFquTKRip+eDwkU8x
nRcy1ROjse7txRx/vD3U2hu5+OLWDHsf8ST7E/NSW02c3sJ5rXUPnCRUKM06x5eAvfFf0xm4nUC3
mDJ/bx0BXL6et4wAIDJtJv+QJI1mfx71UTkn0dr6cGuGvJqaUZYSbALCBeUyU8nFDJllJip3vDuH
gQDBB9rY6llPfAPERtUsECxK2o6BGst/7MmsZEAyxzmRrlrKK9Ub5+HUcZolOHiCHNadN6P+3AUm
e92yw5YZuQhC6sPbD+9qMWBMvJhIVajprt6g1zeV7pNAFxRrB0qweX8/65ISuo3S4h3Iy6//OhYv
Cewd7HIcgBjz9ViedGRZI1JHpKR3P9Qk4u2A6s0KU2/WH/91LBdrKR5GYi0Z8TI2RCSl5ieeSk9+
7CCNGSdM4hY6pHaD9XS8tS27nsj41KnksZ7iiwNR+vrK1m6ZixwuPjZlYB/KYO4e9XyWm2UIfES5
oruROPSX8ejwUvrlUM8tDS6Kl9ipdZHbqXuk1zACFJvSw6jXFCaw9AT7vMuy6cZ88vcRCYxHS2gS
AnBxheSO2dMyLIRoSudT5kvjUW+N7sTsoqLWUeP+7cd3WXlYTTHsjdC0Ubewr3xqBfQE6ui6wzyt
LRtqU3aoOXq9tYbCCGNdmw+Z6JdNQprnPg4ssXt7+KsT+jo+SlhuL04v6MsX64TA/OppfekfFXqq
Lyn0irukmvQvurDFF3/U+oNTB2aBbaryzwI0wZqRZp/EYus3fsr1IsIvWaWbTH1r0/Tio3EsAZuZ
QuqxQs20wSAz/+Dk5O1a+l8PudHj8W4Q4BwKVBAvb9+F67mByRZhIT/gN3LsYnle2IB3mVO6R43F
/9RDzthmwFjee7W8tYb87fUKCJhxWSp57Je5zyKIC1ykDNVUdrPDwF1vpF/5oYZoe+/OkBzevrTr
GZ4pgYhPKlv0Kamsvf5gKfcDG5oNXmdjtq1Qyby782tONkan42OayQ+IuKu3DBXXl7lGQNNzYHJa
nYvW62GHquVwG0/20QOK8t9otCJ0lwGrhNXpEf1R40al6foy2XqjC6X4T80C1u/r8YIls13ACbhD
SnuKepWZm8BO++c4rmIHal5SPmqD2Y3/vMtiWAQhdIC4Ujgar4dNqlhfZ12b6XDM9kYinaNPMy1M
KtO9sWb+7QqJX8NCtG4LODO+HiofshjKqLCPWFH1X13st58hwtteiEsGOAWr0HJfCUTtN+4syyT/
59fbHhpIf4x88SwFCAdU6R29RddSzwKK7XhsWpezqSFonYRTGxRBaMd967yra9Ho36mldUfJd9Qf
9WqcYmR8mcNeaTQV5w5rRnUQmQuNUNSQJukDXZWLeVsTuqIDQJvcxyT3LLWx9Fn/wDozdZGJNEJD
tZwo45jhKR0edQsz6XYZYyE/m52r5rMSWus/jjUN962XBg3AZ1KW2s2MB8/8r0GkNEa2zy08LWZN
mKY1krKwGdtmGT918OCs98zDBmJwgbw31FucWmFVlPHH2q4qc29WuBG2NZyeTxV+gGRjimx411ig
WyKDi32HWlWkdxIw0bOWT1MZZplb4uEasccCUXC/eabw3vd2vIBUIunmoNrE+mUi0P6uO2OnRWh3
qzrUbC3LAdPTmgt7q+GVHhAt79JmKOSW/lA2kKTU4f9ZhOm+Iz6FjWJriPnBI/bxeXUNfanY13B6
4/aFHtLPUw7PLI0sSUUqonHii4+GURVjqApl/0c/tU2R3xqL3OJ+7q29P1TT3SAmDeGAXZpbpUny
/RYCQlXIfzfcofDy6WiKFrLHWJfNXebNAUnaaWFBZxoDCUeNDoZ778dNnUccPjSMKm5qQhfJFbd1
Qb75fpBtEu/FWKT3rUJiEOp+o36QROOcjcoeBw5tifYjh0yVhUSmlV+SFfW5wudaqT9pQGjSs0Me
YfkIesvWvheWXE6dSPzguwoKke+m1JRiM47aWEdKNlNwgpapnwHrqjjs5lmKMAF+xjndmQ35UGGB
p7RpNqW9M9yahaDVDQy7aWAED0mT+Q4Yu1HSRodaVuwxjHVTlPmgLX40xpg395hQEV5IG6DArw63
dho5OHUwaIveWrZgv5xf9IapvXuCmh/ElSy3QgCKhvMQk/MDkMddgFd7VCo3HBjj4ZNetqQ4RnZv
2eceHVw3hGhhpEIyNk/ai5DB8mRjAVm+DZ5TzxURy4P43kDB6b+Yc6x9a1TP1yMJ5RuBLMVY2TAE
9AvHapk1ZgVhrR3qHqtIqsOJhIpUbQoNG+6dB+IimcLC1eeCySUr9IjkO6wSeloU2nu+xrF9Ls0a
bgYtO4Rkadd6P4re1EDKLCPUUrwr/RzgrtfTzwVQrjQs5oCkPl5m54eu2G8cyl5R+8SHtDq5EvN9
7+I0PwB37R7zdjA8wqIBiEV1NpcvrcykDTulkdrWqnw58tu6sv9M20X1cA0ygWG/TylYzg7G26Qm
NPtQLUawRMzbmP0bRDjzXYmorvvpZRSOf46a3TSPadGkDoRCIx6hd/VO7US2GNpjhUhX7qt5VHNI
VxZpoxYoneJtrzkNyWrU4B8KNZX0xSxr/kl7P5g2ZUY7mEbZnGnh2NH/3XJnze4R7bLtb6jkG5/b
VlWPmaO5/i5p/akOZ7OGbjWYRc6H0S3D+8rVpyeadHVADkbTDcl9t9pEqE/0tHcMC/rOC69/6t8V
ie7d+0mNbcUFJRQc885MPlZ0lWk+eQl/IbBUFw6em6w0PV6VHcqi8tTaskFVTeXgTmirrlVUfSmi
rtNa2Dr4DPPN3Ev9UyAWrd0ojB+UQrNpICjGy8TRt1rL2vS4uiQoogWlStOtnhEU7L59ljJxv1Zi
8h84sU4j0pBh0MK5tMd8643ch++tyidSzRuoTtE01hMdadpnSMvcCYxji3wp2TVOOxCslLcZzRnM
AmYoU5W/aOjZfqkyCb5Prp7SwLekE61HMbI8jGD6OQ45sw8hA/Nd3ifp8+LWSNvGQDFxlGkafNK0
0YJfkxJDuKfMtByBTs5wyuM6/jwlpSzRwQ/Z14lYhHtPVthVtaUZ7lOz8JMoJTl73PqDNh2DoKv/
KzU0j6GazcYL/V7rPyXoiX+1mgn8u3Y7KbexaOwhGiYv+4l8vMrCtvbqwApHtBCUKyra5vtmBHi4
NEYf7CdwV6QPtaNmRNOg85CWDphemk5+FrEpmJ9M5PJpOA/OUD4EaTF96q2kfMqzGDCgFriyfrBz
qdlPlq0Fc0qwIpbB44Tg61c/r66c1ipk8VROi3M398rD4q7N1dcm7qcveiqdYqdTwyNijviOc0pq
GDStsrffdXPhGqEaXElZoG2dZC+NxT17laGZoTfV1QdCdbUXmgWGPIIiU9T1ZMdTsZHmcUYEAxCR
TOiKCH96XRLXk3Cgi/sGS6eKkTgdrN+x5AW6mXvqfDY8RMsW94hWXJzjjY5cRjrByS1YIACu27k4
trFU3dHikNJv8z4f9G1bEyAXxjlI1ajMO3m2MuiEEEWzlMicuuyRLXWAeUM36x1176Cdf1Ac0OQm
16sOvlknbGCZlpudyyAJpp1fk711tmng/czbeIVTIndC6qhEn4dDZnXPvsDqwB4+K/MtZ9ThZcCZ
+qW3KEduwYv2QMocvaJFgs48jOGFPYksbgayH/VyDA0QAHThAx7WPlPj8Fz4C66h1XPzMNeNxx4r
4zQGetVbHqrS9lWIV4kWgcH2ugqnji0MK05V05HGj6HBDjV6j2koMH545GcqNIGqv+81v/2mJboq
zpauuhdDUPoIlxqh4ntdlHnCM638zxbG7C4ylBhfcs2YiuOAUbM6mEYTw9VoKyuIGg3IZNiZcEd8
+B/5nZ926qc3JoaMUlc6/Sej7otmm3StPkT0fi3jQAToasNZZtpwmW305j5b/P7ZSaEqcYEcXzbE
nPs+Nsy4jTnqg7Kah8ZtTmkLsSIke8WzXiYw2NneX8y42IBQGLdB3cFFZdc4voysJ/2u9icEWIoI
YvveKZRL/y/xkv8Cu1NtKF1p5hve5zGInIQgotCksJYep1rM+V7T/Rnc5aBLaGOgb23ESVZcHcpC
pVv6gfi+S6+zPgGSWOptjx0Esfcwsy8LgmVeU0on0HIT28itaVYu9RH2aVS4tcnxDiIIimct00Bt
JPRQ/ahZPP8RQKQxo6Y1jPsmIATk1BmSdE5rNuziMBSJ/5IGFSg4JIejuxNTldeRSNNYsr4iJNoU
zcBTD+q06k8AQAS17N6o0s8SGVAb1vFg7PVqITQKKFsLItw01+uZYWsDjnINcR8jVYn3ssFiHWZ1
nOXHIk5MPkSF6wGQmkRVUs2ZmxOqraX1M4d3Q51SXnoYg5WMQdmlGm1hLSF1ssb49xMzS/EMpo6t
oOOx2pyUiUplUCUfQAFN504vXZ4QZDPXC9mdDtDggkSDJQmHaAmdamFLV0p0aKE9xwUeZ2/gpd+4
2TTq60udC7wfCYgE20/199lUe8ZjsKyZx74SmQz1oFdgRJy0uCumZfI309IVDy7MvvYOAkK/6WYm
DkwKdc/32zXL1H9w+iHoNn7a8Au8xREfK4Er+IPeGLGKZqvq+QDMIQ92qtVq2I5WlxpHDqED/Mmp
bvrpwVSQaI4m6V9B2NWZSJnA0wYozdgqcJ6mjuVp7UOxy/ZMZHZhQJvxcw1+seVA7o/JxhjLvN6h
IPaCbScH7akIIJJ/9VP+z2GTmW0M2Uu6GlnPRqk9wvIw2BowczUb2MMMS3KBqO/pzXdsU0SpPct6
UR/8NiizO0cOfUFXmx6R1vbM3z6b0ykqtL6qz+ZimsXRtkfdCo2g5snVhpqHd7ScvCDKq75R93Yn
2M5QD8s1kDwFWy8nkZX3HgW89gV/sxV/XZRs3/Xo6vq91kndv4Fo/9vhl2AXyiXUOmnMXJyznYKS
wdAn9jEZu9Mylv1705BmFA+avdPF/KsbNXP/duHk99n98tiLchHSAQp5DvlrieOPpoYCWyzxUFpH
bKJefrbqcbI2gg08WhkwIxkNnKZ3YHm20jzFKdNQ2KjRPBSORjIHNiVkAiTtBR+LJF2ZzUzhXkjZ
MYNCTVkxdI0kPettOrQbM8ncD1A87eqMUs/4QR2o2hENNqewbgseXj+jvtsM4wAkBx5nbz03Xp6Z
d+akxHRuFaItmI/lyM3oijwq9bp68NXIpBhqWP+mr0XT2E5YL779C6tGbB8NCKAfUSvF87mWk/PZ
7bHahBVLyK+MGcXaB26sZbveXsBNUpRosju+Udlzbmh95Aw4vVF912UL1GMijXKP7bbpT5mHjfE4
p5ne76hiLHezq8xqZ2DyNLbp7BYf58Af0o+NFiO94UhIz8YeCitndej/NTAcAShKUEqrAOsQodoX
tU2MB5PuVAW83wzOz4wE/4727xw1rfA+xHF5oxL/l1oq41F/orlBdAE9lddvDHalhmpu7BzdJsgO
RLjnj9qi/GVTtu78yWwxT3jcwzszG7ABAdhmezSMjX3SyUS+UdL8S9GGFguTOnxrgwbZxbWzYzKD
vvKcIx7Y8dA2g7nLJ6xhlhmAKQQG034lvuZ7nsaxd6Ni9Leh1/RV1Bu0lcBSv74NBsAW2j66ewT+
xZaHnf2OVbTdBVS62cXF1fCfx2268wrA6m9/tH97BBRy0TUg3acn+Vth/8dHa9nST4Q3u0eK2vHG
JLXCC/lq4gbFgTZElAzAECgqD0Zo9MhhMBJMNK/Jp/XfoU4opxsT11/qoOgB+BcLA91YZ53Y/vw9
2CogZntU7Zax2zeqCuRGmzT9NExlk1Fkyqdx+/Y9+MvtZ8g1wxh1AKXJi2J2FyCvK2rlHFHvmJts
SJO9cmjpp5mdnsD6T/uuxfdhLbZ4fnvkv8zSRFQivMaJQ8LA74fzx8V2xoSScKLWHPS9vyvjJP9W
IjQOZ7BGxwEv9qpsJXzs7VH/dr3kjKFU49Pjo1v//I9RLVPEyVpaQn0M1/ZbWQZWuhvB5UfK9BR5
ByqGoz0AMtil8xLckrj/dXh6B/yzAsYuh5+1aem9QeOii6nbVYj57/xpVo9S9V4VdWkb/0iyujtU
bHDFjTXqunmE9iOg6WcQMcSW42JZrCaqjJz96Y4NHMLBGTIpRZxh8ZMHnaryMPcHEU0mhwk3G917
1B/lP1fA+ZJBS9JlWNUNl3MejB6LHAHfOeIgN3cCIMGxJtey8KrlhlDq+tsmugL8KCZZnFY0+y8W
5M5TqOkX5pWBcue4syrUBisokJqSSO1SnkdRZkW4uqi8XSCLXD4FlKDT3VLk/lmNxniruXLl9Fvp
ehh3jZWCRiv9sn8Oyqsy8Nr6x7SRzt5s2d+GNhvivVsGyx0EkjaHKjEtj14p+/Ju0NEU3tmVi89G
LKbYoDrhMF8YWbvVRBffejhXHyQ/j28RAxMqIWhSF58Gvhwox2gRj25apffSpDYcVWRQnXsxG2ey
c5HE+G52ePuDvJrz1lEpl69KF6A/l50KipuiE8PoH9Gse4+wH1Cymo3Kv9k2St9QFLZ/Y8R1RXm1
VWNLyM6QzRrVNQ6DFyvOlPh+7E/EJoDzNkHbVCI9ZDNZfCnzzy0hwdUHjxd99ZHinaRpe6XOoKHU
YZy00pMWVPaz6qzlXIjMFKFayokebeL9mPu63afT8OHtG3t9mY6FxgwJC14e9OoXi0lCvwAjfJ2f
gt49+Z6IX3AsBDvLgD5147O+fnMYirroCvjgKV3xI0mY4msc8lPZjBS53Xzc0RCVGyPxzJfFrkH8
URm8Mehf7uzaMkSdikIDffbFY1w6u6OpUxQnR5BAGrZuYr5rvULepUlSLseuzIyBwtScp4cEzrv7
rwsJogZeH9zXkDNBCa0/74+FxNGlyW7NxiOliH7qyabBlkzTjZpdachD3svVdenE41ZL3PH928/2
+tqxkf0+4eAjIyDkYnJjzlDmQhf6GCctTgOzMQQsNw74SZeok64N9bF1eyUj1HL6r7fHvpYFk8Oy
qoJZTdbQsct1BBy/NTcC/ZaOEfUj9Ju22utGP3GchdJ17BTdtPNUSfQlXSr6+BPuFdQKzbCin3sX
0snG7uuxSqIFN275zfCnxrzDKpTo+0K01sEdium/t3/09SzDPgNd8Prd/441ev20GmCxFFTths12
fHap/Pw3o6/fmU77c5wC+5bR9/rbYzii+pAoMMcQgvZ6OGOcaM1KtzmWCWJGm2r1Lywexa6vjC7/
1579uoWiPceriD+bAV+PBTcLZVktm2NiZ91zMfT4RvT/ZzAZQIi2CuLohyybxxub1esVljuKkoiJ
20K6RHH39cADKlPWVJIW2kCM04lStbntrWq8z9i0f5EptYAWYWUVekEJ0iqvte6lrUeq+OgakhvS
n6s7DmwPhRjOc1opcL0u7kIza1SvemkdjdqdP3f0oB9sK7GCowjs8RYQ7mq+g4SwcqJ1wOYg4S6v
HAE28Q01MhwqhibRF0XfGoeMF88/kh/cQap12yKOZmKsyhv29asX2WeWJYgyQBXJe6VfnNRkX8us
onJwXNypNEOTb+feqmj41eb44DbeDeD99W1lOOQKkLTw61+dkBLgDxOFyvHY5q7aNP2cPwJHzveT
Km/tzK9vKr58NDVUUFC8YDd4/To5disgCFTj0cz0fC9sM97mBVoikVA/xn5hvhNG0t+wnP5tUIQ8
CM25n/7ViQsZCPp2xx6PwRqptUkrtxyjkdy2JKQbbJeHZJHyJSef9xYc/2oKR1/I7BmsJy+8iZc4
roYSmOcXwXJEPhZ/tpfEfKIGTryTFY96d5ozfPmwqIRmRlkQZ+bu7Qnx+sJ/a7jYHWAlQIV+sXwN
0N00zrX2Eb9tIMNe99KwtAEq96owt0UnXqQR9zemquu3CZ2jx3zBuQtI5WVhLpsKLZ9ZS4911hSn
0nBGK8Lb6LWRRtEuPrx9iVefCjAgNMruKmhGVXlVkgtSuiyG1941slEi9LOGtmCSpDRl4TS+UC7n
Dv/zkHgSV3WeaTMHXe65sgovj0/kyB3yPIP2sSppaJY5GwSXbJ3k1CTExb095DrLvtrNwi1ecRKr
nNliUb6Y+JCfVzEv0nCnQwIyIFZ7/XBserqwL28PdOVdpwKHWIoJzzK5Pmx6rz/QFj2Fm+f6dJdL
NGHHjNTIKsqoh2c/k25y3/tON81BRFB1VkRdlflfdN5fcU+TKn+k9a2yH3XlKTeEKuOpG7vB64ft
rXM/53qqGWCgrNc/Tuu8cTKTQb9rBBXf0MTlEJqIM558rG8H0c03yndXny94A05Ja6oFQFAynl+P
hw0W+O0EOl6U0+SdOnJz3uHW+wVUJN0DUzeGp1xa+iEfVb5/+0FcfUUBDCgSLqhi2Bbbz/XP/9h5
GilYf4Gx7Q4L8+gOoYDO3t87E2k9Z3xrt7LSr1+w9VIR1FIaXf0qF1e6kPPlN3EFpdmvW/sTtHDA
7wQ8Oc2NN/n6llKTWfFpNDBXXNP6539cl185NLvdlSvJjiabt31Tj7CQ9KH4LJzZn47EhcftEwmL
Yvzhxnb95e37yg6NEf78ln7b7znIcHP5Jax8r3/BULGvdttqObUqyN+5E+GXG02hzgtFkPpmmPWV
dXLw7uURkohyeiS3LfnVDRZQ2iovKu9jy3fzoTJl94IkSH2EApmUBy03XQ1DJN/EOUDtln2phSqn
XQz9Mj4LKwHYMtKoPKPVEMmnVNrpy5StUTJe5apPVt+PI6Rdsz3MtAIRtjaJ9itt4sm4l7RC05kq
f97IB46hwxkbS7tUIeWtKt903TB0H2b6u8WO5LjGIaimXHRzj4baNkJSoBzxTdTSINaQrt1Xuci5
ewdOlujntkdGEeGxth6HqRrrj3XvJOBxZmMg2EdYnaMfbKuqX1LdMx6MdBm+VpPhgrLBw/UxoXWR
htqSTb96ZTQaSsC2kLibLTbEAU8W0LkNZ1OTsWNvh9JTuzp2KMUsGAp2ppX68SkgMw3YDFhnYjzH
YCw/1Agm8ofW6HV1sAanfaeAK9HS9obUOShn6dM9aZVTHOXt5GnbrJWFuG/LIj7aGIUmwq9cOTzN
rpyMyKjphrLoIaXaJWiVko30AKZAUefYs8l0oT6qPhbVg50ZBJvV1YJ3UfdH9262HRlHzjBQNQ0I
CIFj2tV9ONfTeNdjVB7DGjPT1wqsgIfMXU7FJqdbNmwSHNdfMODbepirvpvpe6bT90HDuhxmyI5e
fGXozruxsODG9KVpPgfD3CbvKhyo833T9kSt1qMUhEkvExoHMffWnZsLbJnw4sh6ziiif3WJ73xS
6ULkAA7TmQSZJPPSiP5vakH7tYKdR1KqvTdim1cEdfHcoqLqih2t4xE1Km+aSZAt9ZqdtEh3Oyix
4m2ZwDE9GQCdfo5zIn/oeuPkW+L3jPLR9gjwOC9+bBt7bXSkcR/E0uL4Obj+p2VwluYYjMgkHM9R
A5kqpWWcKbOVP7wJDnC4kJGXQqsfm453jX3ve7DczfgyyClp7hpCGNCTDZb4ijTAT37RMU+LJ4eg
xumXQ5eoAIIfePGGGDk3PliJbMAhDEVFc5tD+F6xwWIzPlnz42ABxdzaFiDU40zalNjmyYLCUPAN
NJvCll23IYIBVxIc3NE+TvZIHZqOtW488+Fq1nvyimn9eyOwzai0lP2DVp4qN8m4qmXA5tlmuAxl
339ERGN+JpC+mh47lZPOWZe68SFLB3RKseFr7mb2mFn+y+dYcWIA0OwGJzNZ7J8Y93kfUIrobeQV
i3halsz9KIhyLTZDqjsfqThMxUeTbSoRcrY3dWFJabA71klmzTuS1MpWi3y7VgamAHRU44ZooaD6
xtas+0Y1aPlKYJ7+U88EPaYxRbbxte+KtqbB0Pl7zGABTGIrhjwaGyomgdbC4byZHJS76LJH/qId
9ElLTAlHTsiUnf5cFtNaBZl656x0gT+nmwZHbjqyAas7iVtviWyo7Bt/6Swowx4BtBHkjuFh6iS1
X6m3i/ii0WpARIgxj+/DGclh4HtomzOVsnjY6tKLnUif3P9Rdl7LUSvtGr4iVSmHU2nyeDAGYwMn
KuBntbJaOVz9fsQ+YTQuT1GsI6haPer4hTdQYtDRKz9BD+P1M8Z8+IG2i8S7AURT66PZ6p21zhzr
7Yx9kLULC2mhtKMNKb6+yRx+bWKcmQLqN8iYAqMqv/bmJKugj4f66+RJDm1I2P5qxML7lnS9aV4c
XXgbJAOt7qTUYbj3SlNZjNiaLj+QGJdZ4mfUqk5y1uN0DzqR6COXitTHIDEtG7hgK5NPWlRM5qmE
xBsddRxDj5U1d+WTpP0pdR+RHfSmgeHFF89Mu+nUQeQ5KZSjNazTwsLeLljqFy8Dy7fpmhzDmrDR
BoUbuTS+4Y9SYQnqgaTdE5gmzsYF2KAG0YgWOPZNjRIi4gUeQE19ry/Kz17O8/ZqxplefJRd4zSn
2q2BmCRSl/ljxb2jHErcmX+HjaXNGMdVOo6sba6Z48YYWqCrEzA6uJ/0cN2vntC9V8jWePihPpc7
SIGgqLABwmkjjSIAXx+BQrsDImumAdNPU1qwN0lHivs4tW1YfmhQ/R7OZPh4Xgb5QrdM/DIumvYb
logyPg6e3jxkrpemD3lfj6dcjTL1U++NJmKjZqH5caUr3WayW3SeZ7WvjoaGluCGNEbPj7Lv2yQY
YNx6G4vw7PMoau+LiTakeajLyYlew1JNho8LEOkbF0j5szUi5TLHsZGdInw+668WydywxZWXy0j5
43foSlSunkH+aNWpc8NoXyGlGW9VNNO1H0RIChIqelWiPhOqR6XLIZCislviCIPDo26BH4lnB4Fv
J57lHgXgWXKSRzNtH2Z9Es4HhM+H+ndnR85vREbLckeyb7YHdW7b/02NAEtaSomOHoc8oVeq0SEt
N0sPHkAMAdR+tvAY+0lBaJAb283M3x7a+CG2pWOk7cAXa+ZmtIWl/ZKRrRUP3uxVIZhtAL3Za1ix
T4/QIrXoP0RodNNP6cW+jhnMnoOI51oEbpb3B401dI+GElsvGf4OCY6nk0rqQ6ErOjvWNCKIXdSK
cZgUpzKDIUY1+4xsy/AjdmK0TxJLUZVzVNmZOJudk4nAE7HpPIS9q+5jiHnZrkRNXP2ijqqH/S6K
Ej6ABTXfwR4vi58QgCuBEH5lgtNxMIoKRvAI9h6rGVPbLctpB2ODViaaka2yL00gVuD0Se4/cEMJ
lPWEKLdR31J4yJVpTiVOB01rb6SmqHIvTDd/UYwERJ9UOjPc5YXBg18hF7YDkaEPGz0u9GjvzOOU
7IgRMd4QeHkmfq8JOV2KCZxtoAyi7rYa1rHdxm5b63X0hkkEaA3R00c83km2Q+llP6upirVd5vWA
3to4c3auGfWEMW4ZEqF5FYhPQ/EQcJ+c5qeT4NWCXatQu/+c0gFmVLYJDCzEDCmT9JHuJgjgzpre
+nY+J5e0kJl1RF883mTh4rujzKNRI5xS2BO6P05jIZMhjXBLCDyBnHJSGzHwTnHi7whNZMS60TA+
plSKmsCqpN1t4sLt3Q+knU30iGly0n2eeqXY54iPENJRuPf2Sts4BbC7UkzArqpmIVb70ksnpfVB
ATof4YGk8oLYljN8IlFOXiTpYnEYvRrLdyIMvdoMhpy+KmUPPtqXdpbrQU9PWR6URu2dTR1nlrKF
cgPyG28RuekLa+yDATL5CAUQSFKBQ2ukDL8wIEY1w5GlYW7Z3ACcXD2fqL9QskO1wcjt72lqpvU2
rJIh5aaigrEZdaexDxXODmeBo5MIqsFoLrFhN/YHR0KzwSAdqKk8lyhAmFtbAVMaRMRlCHMoiQZS
NzMNCrKD6xUXUMqypr4UKlUSlATH+QNGIXAeRpC9oBCA6S4RN7XMp4qGkEXwaFaKs+BFK25mlNcm
ALh18zzWhZVutNItMER3EK7aGmPRPdpzoky/hlkpEZHMk+FYqWkNUivHyAMzEExImsDgJdA/Sm9o
nmZVdOkD0HwPU4um8RBTgoVSqurDnGvRdxupuvoYdt7EvUUCqH/CkwPPZ6D6xJ6Q7Ro8D5CCjnpf
IPWEUGpZ0VjPxBwZO17ULt+4CaXfTYspotgUYsgOdohg/yVSe+snIG5J/7n1nGivYK9wiNFRwmWv
TlOsmsGpqA/DPChGAE48rjeov2j5Lo+J14IRHMozQ2P03VbTXKK1VNvDnk1UWVBfklENwsYz0scp
a3DOwvgxpzAioyrQ+7H3PqBCTbhkRlGhveTzgjfMsOdMT1FYT9GXMe0aFDERbz7YIovVLY6mJHga
iFIzKFOAexurLFVasVS8cW3wrQpNdm6yyiuCHpPgnFCkTYefrkJA4meta41b4XkZRjSasKSPn3Iz
HYlH9PYwL5zRufJshOcpRoagJ2mZ+LxUrcdWaAp928SA1q0U/eRL4eF2v2WWoWBGak2m0crZfs5t
nehz4TCIczPlTQVTxYYX07UjlJEsH2MuK5z1hsydo2ezb8KdR5Qv0B4fvPrFCfU+OWEHEj+j1e5M
22yC/of6UAKzl2Zsl5TbMS6yMejrrs4ODTZnFp1r6iKoLGp4aPt5DSQcYGZnRUE4piCn89i2voXz
BEYw1GfF3YIrJHJGOUaOWF63c2uRRCqxFkQpd0SJWoqVpQ9jbDvNRbF15OZ1HBQPonFdHP0guxDn
gk5rEQWMRpV1y6c06Ps6/Gq74GN8G+7SZs7ICmGgUDwN5DAWzklE9Ee36dj336fOxLejN/Sx2RKB
hMw+YF37BUEKCbbSHvr0xJPubhVjnIuNhoza75obJA2BCdht/atNy+Rblavm+JJnJXQuNYSbVgyx
8QsOQTVdnAYk5H7QCvE9MuZ+Oqm56+LAo5Rp+9SEdXvKUcQpN9GQG8MhbXV9h3C6B0Zwiqr4lJeO
KFXA3piD7/sZP8ONsKaSh8yIO8ACFD0U91lF5rw+DeRfP6pZaP/J2IaHkLlmbe4NRKl2Iw9ZvvVG
C9ewojMUbMKlEVdV5CN9C4WE+BwInd7AEcMVfETnEDkwdQeYMJtPBYW0dufMpRw3JDXWEACWKL9M
eQXgEPCB7U3bvEq5SVVrNl+xrs/G7dQj9brVAC1rm8rAZrij75i/likfscsjXbE/6+Bemy+VgiMk
vuZ5bm7EbEUmeqWx6/hmjJVIoENfmr+HjT2OH3iEh3bDzZ1bx54aHJmvpQLBqlIFs2bwzQ4OB8Df
05PZ8vPhGXCLiQApc7vbp0jdNX6SgAv2Z4AYkelXeZoXH4ZCaANBoj23WxIdFUNKUZvDpUvr5gmO
QZPsbZR4rf2CUT8NNogAH88WKB8Wkt3VftbQwKG5XajyknJ4ftQxFwXO25hG7JIKbV4A6Eh0xdvQ
QJ/1g2dXrfPCQ6s5X0SsEe77IG7qH1poNcnHCkyF9uA2NU8AwgrVfIE0o4EdnqaF2+hU3k9uVt6x
ohwjiYYE0aSvVhMw37qBUbHNOqWKd2Mi1NcGTKMa1F0E+DZE1gSk5DSI37ZIWpU8zlZa4Zt4jSjF
nUb4GlZE0cw04aIvcCpakOtmmEo7CIcmMzw1ql7twnDSNsB/SmoRRh1MTeVset6+PfuQskzfxtv3
q3brwu8yPLJjSGfT+9RQA7yu2SVh1gyl4ZE7G2mxLwt676mWs3ddN3rt68i7M966Ssl4gBQBViCd
R6VwjSvqY6HWNMyi8yiU/JuR6ibqfpa+TXRysiBkKX8M+F/vTaXPxJ2pXjdt/oy9oNfokpnUKFcV
+HSslCbUGZtcJcEsMapOoM8hczhy/toOefEyRvX4+s8TDLoD3SC6VPrCDr+eYFoCiTtldXyOQ5oD
fgyd9JM5VGgCtSMyjwnUJnGnjXLj5caH4qKMbKeLrCO7ZZmIv0rBkKJ1zRNzckZQM9o2MgoxgEzb
j4YTtxt7tLMDCm4y6FAR1ihUwhN2Otu7M9tvrPSCVSPLRh6R+veqpZBAKawaiAJnfGKNVy/stEel
HPMzhSG4wVaYjCfPoUJseRDk35/zG2vEZQKAK1jgdxAbuHGJbCBParPRJmequGV2SCHf4IIq4BFQ
tBXyS51BpeWE10iyznKej3KKOF+pUOAstUOPdFKtTzsUC5Mduh7EsTlSyxJJhzMo7uRH30T/qg6z
oNoQRKN2j2SeSbf4es1qbU454ypmlJme9Y+JrQmCJjeDFwInV+5rh7rkp5wXrDm8P1u3xwJQBzJJ
FtB6gH5r+QDbSBo3SfFdNEq12NVVQUCiKPCIfSdO2n1TVll/SszavudWcAOBoLsIjd1xQUDQ08Qx
4Pqb2xRymsDK/QwIhlSOilumUP+WOhAAIVRYfU7+U4wpJCAdwQrfrnU76Ci2/k/DDv1Or/7NX0PP
E0gzEGK61qv2ReOMFl4XCsZjLmgTwv55PtE6wFTM6qT8UoE2a89TWtOjgz30PXEQzduA1oGKqcHk
eX9Rbk4PQQT/kaGTe1moLVxPjTJi2e3prXiIeyt70bM5OTbYsSFdCSfH71M5HvTWgZxTGvdUtm+e
BANIGHBmGrGLKuRamQ+pMmIVQDcnJy3zr3pXhzucaGAPmUZ/hsB7T4Hp5lPZ+CiiAr9BPA663+pa
1lBjnAtjSk8DNoFBNAzWo1WV2mXmN7IFlpr00L7yKEf3Vvzm7WXkRXpGQ8AanvhafmZEQ66pTS87
NSOsCMxT3Tp5MqxuGmHx/kFtdMIJ7AkIUOBGYxFt+olMZ+fgGruf1BqOmT11k7et077wXhNlVOd9
SpRi7iw7S6I9XvCTecxcLS02IVy1ezf9zdHlA0DpLpZB6gIiWu0SOYdOXShzdpoIn22C9UG3P0FI
ddXlRnOaX7gZ5IhsIpks7yCE3xqaDirnBfQpLaql7/nXGyPnKQ3LVmQ05XP1A8uUx4GBSdoXhYQ6
CdAU+A+PvXvGdLeHlC8GtGiyXPSRbH31quQhGgy1O+UUMNXJ8I0hLffuVCSfkJMsyG1Aje3t2olj
CHq6+yHF0wN9B8W0f9k1z+D7h/TNX8O1pYMlBKgG8vd6EiwdRLE729mpbZQIJNMiPtXj2/psKrzQ
PqQTfckdvfkFt0Y8aaDGN0kA43ZOHnFyb++guN46SYsBOUDZpRO85uDYcuh6NVfzU4tFXWw3/XZR
wvPzMoQn3wmoa45OzVmNdNLA96diuRyver8wxmBAEFlBQYMTsrrKM4gdak0x5qREVnWwI62c/Gpw
fppNKb68P9SfGHE9loWqsAV/BvzNOmYl3SpgZ6UlsIEoPxpGplibImvipylKy/IZw7nyG1x9JdrR
VZExhPlWE18VFLfNs5m5uo7sQoIia+zV1e/B7p0vnRGl2k7VBnX6/P6PfWtegA8DtUULDY3fVfiX
VXPbxyl6LgNFgeemEi/JVHcXI7TDO0HPmyMRZ4FAJ+rhWljtRdqyyNwLeRKKqu8W02oaPRFqgLlc
9Njf/6w3dhpXzgIghu8EXmT5979Ov9c0NJUMTZ4g5htUnZx8GI8AdcSHQak1usPIyX6e8O6TaBbk
7nBno7/xreAp6I3wRKFhtcY6ILkxY/GQylNb5cljF+X2x2Zuhm+aOhiHf/1SBkKczEWomSKZu7pi
lbLuzWYq+pOAuLhJWyhlSgEDpTb07KIodnRR2/lLp4t7OJXlAr3a5Wg5cbEQmpGbkSGu1rMqetUJ
KYbTMnPjh7xjP1Okccw7U3lzj8PwgIhtcZAoPuDEdr2SrRvbsa7W3Wl2Mm07tigMFKKe96ihYUFQ
181hFNXr+3O6/PTrT+PlAHXu0qMEh22tLnG7cVJH2hZCqboaw7Zts2pb0nF4VkcoPqTrpfOxlLVF
dzQUhMFpnbX/e/8nvPHZhBvgZFyCHWKc1U9oKB9HlFC9o3Bsh9YvOme+ps/zOcEyMw1KIMN+1qGj
+/6wt4tqE+fg2Qt/iZHXLttqkSbWQGx7KmH8R77WK+mT0QKeeH+Y24eJvUPQqILnghwJwv56VZVY
0g+D7HyKPDBnX5B9gWA80zUsX+rZ05DQjrGejH0v1pQjVhlFuxuIxoXvuhlaLAfZQeP89P6Pul31
BSEKcBGAEmA4Z5mbv+6MWk4emlRKf8o6e/T11qqgW5vpeOSWKQwfRZf0d5iEwxYgmjwaLVWB93/A
7eTzA2BwgXFjWmDtXf8ApaPX1FnZcMISzvifMSlG5yuZOf/ziXJdoJMgqeFooXC9xNd/fWdmD/XU
SKc/9YvOR2ZkL1DK3C1AFvngtsDplqbF8f1P+3+Rt+szRUEF2zdbQ4R2sWW+HjWWLW0OWx9PE7v2
I+h8KQMWQ8XYu1pqrQpAvufYaQ3KbZCICRC1Rd0ALPG0CS1D6D7uGVr8wYqV6FT0ZojDLhgt9F5w
siG0S5vG2eTaGKoBtX5qjjUcYnA3sJxNwq4GYpiD4P9nFfmhMhjzVju3i24G3KvR7bFem8PsMcfY
SX5O3cmDRU+jZg6cvu2eBd6n/K+IquVnmmU1fYIhjs1nkw5598iBcg+owafadw1Ek/d77pGLD0YF
/Mi2i/vBfsDGBJ2RerRrm85hRWs3tiM131JlbtlkStm+tqGQL2iBePJUWaXxg/pJM1HMLSoMTrkf
tGJjL/j4QFYwDcBwdtlejviuvRJzKr8LurPeYaHKUAZmWnCadlvKhn0+/heVo/eAbBmQAvZe64Id
cGZv36sdCQwN4v7BG2N9cSIK6y9mMqXPaY9PHrzu0ANq0zdWD2SiTsd9CafzGXkMmtLUuDkfFJw7
KjhARaPXWR9DfU/DOBl/pwniGNtxVHu8aRPALkcMqmCANtYAdqV2DOVCy7r/nNAJqb7Fg9d/DKGa
h5vatABL9M4s5keJUQ3yPXrtDB91GaWKD/Y4/hySaqWBsDHF3ILTq9wjimvQU6okB8TexLgr+YUV
5/V/TBIttUoWURF0ibvogeSO+z3Msq68E93c0GYojKATj0It8Qa1CmuVJSIwPNrElph2G4P6gjKM
iJAwofqPUW9jfNWBZkyBkiApczEyZ9TDAF33ZYPJTn3MLE8AyQvbboRfBB54l7d8/TGJZgP9N6yu
VRqlniHnexfxEveujuXya+FgU+OAJ716XlM3Fv2k4mfidABRbHiHPYTwpAQc0nVfwtgZP5F2lgBd
6/xDA+vlAOxFO7VY4H63cmWe/jVO/+OVzFPPA2QS0qzePRQbi7zV7RrEBTy2JDQpq0zKYG08oU13
HrvbOiSfvkg6LN/PI6SukgI466BSnKI5cbxZKN4ftE5Ks/F+QbHtP+YacIrapeTsZGX+KRqraBdm
ICbv7J3l6lutAZBUrkwufnKUdarqkSh2fdjACmgmew+yqb9gDxlvM6PU7gx1UztZSp2UE6jaEIfD
w7i+hXXqRYQcA5qttV49ZWkBlqcXEzdDVkaVFvQykl/fv/pvIhmAJuQVTDJkMrLj9XMjCweqml4t
RhHWEyJL5TFXE+Wil/n8W1EEkJBUpvf29ZLZXs3pIvFg6sTgVHZBNa+em6Qv9MJD5OoM0hRoFOAG
+/sMXY8ej520vxADQFbMiq2mDghup58DGnPRZppbJV4we+qdN/dm3in3In3qamC7SQrWlcQ5w9FU
CMc6N2I2jjMJy67NTGWj6Z1CXwzmwvuTvhzb1efDFoNr8YeQTFBxvc5zbzu1WUfmue4ta8t7MPxK
Mr3WdjOkjHKruk3yJKJYJsiEpig5vT/6zZKD7l4aKLQqefywlr0e3ZwaDKVAi55Di0PcQRmBQVkP
Z9wZARVQMs4/ml6p3BMNfmOSXZCgurWQqGCsroa1qtFw+87VzyC+vCDX3Lh+yQgUf2WRKNSXxNa9
T+9/6E3IaJP+wPPBiBD0NQX96w+dIvhwihdqZyee9BdXWqibAMnZN5Nj/IKF4gFMBc5Kw9LU9yaN
MnmHL/bGOnsOliEWar7c32tlDzE0KX05QzvXsSi/5mNnfMZAQ9kArlcOaT6qx8wW1QXic1vdWeSb
WwvsNetL24iyKDW21bnWuzbnLz3tnE7t1PgwnOZnvfZocAsqlHeIXLdXNaPBh4B1wXg2Mfr1TJuG
MZQdd/GZw7qUmpVym1Zqi40yMe6m4F47KJ4sflfgPT7DjtGH46iPyT9P9/WvWH2z2cdNOA+qBuY1
FK9WaXNlIhVlgL0Mx/kbZXYzkLkQtS+8Qtwjm78147AaNI9dxwlbz8GUAykpRmZ87EInqICtAKXU
FfWwyLTHd5b3dmdhXEIvUiURIgleE/dFbueqXaEJGSEUZ6BW4ILMK3NxpA9pxwCnzPZXqKRzfMnC
srtHwbw9ytToYFnBOyVVwUbiermNJJpKaET2WZlD0M4CCMC0mboYYVvpxJtI6tadevGbIwIqZMtS
NyI1vR7RBZTtldRKz0aRy20Gfxl5U7XQnqRX2+Dgdf3w/t3xxmqS31Ni4kVe2mrLJfpXGmZ2Wqji
E+ycKy3zzsY8GPk2V9JQBQjcVncGe2M1DZ5BRJA82tt0tK4HsxXVgqzu6OfUtr3H0Ujtz6Ar5pPe
z5WfqsWAiL6Vxii3hc6d1O/mOwmt4JPZxDVwb24KOEMPgKPO5/KclMJsdmo6qkTG6SzLjaNXYPPe
n9abdaTSzY7lQtBtNvBaw14FW01oo1Z86eIDo4XxEapvesbOKzpm4Oj+dWYdCAs2oh8EOJrNy7Oa
2TpxoJek9dlCEW0nK04mgk8tPsGGs9XKVHtNlSj+omW98fT+l95OLBCsxZZgaVByL642kNcrVm/p
U31uk1Z/Uu3ZeEyVPA0S4Fv3jFVuXnS+0iV64+bF7QQpreuvjHJudi826zOdN/doiTY91bzmIEX7
wp8Riax8PanuVXHfWEvPMNg/FIxR1zBWoyKElueFGFEPyCEnBWgkK881wp+fe2BDWyDH3Z3Nc/vM
wFoFDUGvhKsARtwy538dyjmKXVtRtPashGb2CaxTWP+yVWSn2bJ2QZkPsVAzeQktK//W5GFSH1GC
DyOPulRc0sn51xU2SIFsolcYj1QjV78GLDVHK3Knc41GOXJuC0RBTL8I2+7dt7cFOQfqLqkrETP6
PSzy9YeXbd5FNbLxZ0ENIT/qM6IWSa+G1V4fCiq7xUiVfDMawtlWs63Uz+pMOAM4sjSnyQfLIZMv
73/8zZXFLwKOosEJQIPjxstHomBnRkDRz3JshYvsiNZk6A6TIp1BvuPEFgFQjAMRFXG7L8i83ef3
f8Dtnuei5NaibekQeqxj6Cl3J0GzbDybIM9eRtfoigA+UmYf5irWzV0MSXT4brWucbeYsCSef4Xv
PHrILqCcQ6b2p3tnXK8GF1ZrkS+IR2DW1XzOHJbAOQNcBVvgK7CQqiLIh1KkP8YODfatEHMJAQXO
gPdZS2q38zYSgz4AGnyao9250debhSXBIISo3cSdnN+45vKPyxBmHw6PAlFvs0ENRCFx9OMIOPjB
LZXhEWkuZJgozY/C1rZzSIE38+fKqcqj0kZt57fcGfO947vaMswWW4YAiRuDoAEfk+tpC+fCU+D9
QT6jkDf5AyXs5hBlHZSM2naGcz9Z08XS4CruZD8hufT+hrmdF64o1fqTxROOo4F1PX5DN1VjXvSH
yjXkPmcZbB4DRMF+9YUj9jryOdnOm7I0zf1MGwqJtkaiThuvDcdAM+RdzSdztY+YEIfsBAEEnkOd
Y339gwpsEcNISXDQhGRxQIOsmvwI/Py952GVBzHx2ADRKUGqhlvk5tHNWm9Cf106D06mwNiB6YEv
aG+liIFnBeCybZ8XpR0UsClzf5rtMA6qsXHyf7sv//9nLL0LKg5vcJk7GtmVUSruQ2oB4/ZzhR/t
oxXf9IhrYxdxZ7jb7cZX07tAm4QWI5C969n1Mqutw9F2HzpTRx06nbTyaCohZMgySoMqi8eNo2g2
QtJ4Ut95qd4aGx91+psUc9CgWZ7Ovx6quKtyOfaZizsyVe1jQemKPlQ46McorYVyQKpHeH4UT8Xn
BdZ1DxOzuhuXmQZXAEeUNgJB3bptbMKk7ScS0gelya2TKfpiw41l7WZFa4J6mpRDE8X3woE3vhn5
KaTV6HPyNNir46Vx4Vup2noPpONJtcngxSP03slpY5txchYNpAfwLNaTUQ+afudwv/XFZLsgr9C2
oDK5GhzaLzpcFJseOKZy6/RedpiS0LjYqvbaFFG/pYLu7u5cKDfnCo0dcJKEI0vjnNW+XmVQbmKc
kcq+qKkwkOFPzMb9aaih9lxaJvKv0KO83I+1vrefCzWdxNexlnQo6cPEH3M3sz7DQ8yyT/Pc44ST
WWKCHjWNTiFeUWoKawmVbta6wFPl4uW02K+8/wW3H4AqzhL1ewihLoIK1x8wRnOGT1NkXzr8eBFd
kVrjYA8Bk10NnMTI5XObG2pLyyYcaQUhb9DC7mg6A++Q93/JevOQRGLbQhbC9iHUcZZf+teBKb0R
PgxV8MsE+QSutqfMiFahb4yeNqr3w15WztAccL5V8+96LD1oDO//gj9t479fdephSMLSWyQPUsng
V6uJ2lIBGbhSHzzg62LTqbEUhzkBt+YnXeUom1DM6TnBClgcqWpqXzCH4BLxJ6MR1stQwgkwgtSj
3/WhDjkgSLcWpTMHjVrhbeojiDLiHIstZvEInN8eIZgw0LMUUWRvMw1IKV6YamQ85eEwW/tx7Mev
ltS68eiEnapiBlJ3/V5YedlvhRnhftzqqnhsCICjnWnCyg3azMO9yTXmrKn9Iux1taJ9lbsbqCNF
6xNdI8Js5B2T5+GI8izJx1rp025L041iNQ50rd6wYGiYw5BpT5kqxmMtUCV+1IxGr7dIAxjmBius
zvmWDPP8rEbguBBWRinw8P56rE80Wg1IifA4Ei5Qq1yrrMERcyLM06MHAV1a21l6Xz2KylA+NJBn
NlaOfxI+vHdrhqukBrgxJ3nZguDaaYg6y0b9ayPieDDkjSW9BxeLmqBU0ubYFCXfWEyj/ZRCk/nH
/gIjEg6R1y/XE2HAWgS28BJDSfXEe+gKy92EDkWNDseDDfEYlNT3J/UmBmIwyyHz9vg4dLLXnf10
pHnU1DK6gAKbNQSwY7BdEa1Ww59p/E1UrNTS3VTJ1C6cKAdutdNOarqJrSg6L6c4u3PybyecXwQO
iCbrMgfO6tjhjkVzWAziUri19XNC0OALCSyN6GbBc+KQcK/4voSZ1+ecAbn2cDimpYaE2vUKEwuN
MeKU4lJaRnvWGXZHwy8+2cNo3XmVboaCqQAyebGxXKqi6yuli/qQLAQP+xqE34dOj8cP6D7F8Oaa
e/qmt0NRzl1am4u55GLDff1VNTblyIdqxgPcv3I7eYmWBIZXexfusUm5s41uzuaiqEmtk/RH5d1b
7yJVRxG1oLtxFhBUt6jqAYHXyuGE9uSM4kOifep6615Fe/1YITJJKY6+AWkwzbh1tNyjxdEBaLLP
mRdjLNQ2lbft2xDdaty/2tRXJOqpg6J3fm1G4zevmJyP75+eZQ6vdg4h1R/rOCotAEHsVQIzDnUn
qzrrLmqEHvgmawwvexDVlE8/3h9IX2LT9UguT7L7/zVBa7WalUjtKkV+gXQIrcagmQ2kWIbICDcy
D42PU4nVkV9NmoxI4uA1BmLA+GHHYlED95s4s5VnrbNlfcn1XiO3yLoBfpJZQnx3E4sePSRJ23tp
ydcL3wDQ8hIKz+idO3HwzeFmxhBMQn+Uoh88odV3aHXdUZoVzYXqSHvqGrRq6jTWTiFcl/86zHe2
70/cG+PxfC8AdO5Smqiry0TrG63W7Ki5dP1cBpkZ5j94i/UJ2mz+MZelfeeRujl1VKJ1EKuAC2DK
EPhenzqUf6yecLS9uHM1nZrYxt1ptNP5B5nfPUnZm0O3jMWDCKKP24vO6fVY4GC8xG3c9qJWtX7R
klHZYY8bnrEy1HdNZ43/6dE43VnAm0EXFVvAuRZEL/zZ11qaizHVALNYvQhnngPMVbAT14d0r3US
fB0QHyfo0zK9Y8p7c9CWUYlL0YKitERz+vpT8T7T4bG36kVqM4hCxYqnb6AMo+P7u+Vm9UBOEfWx
WxZdUp6g62EkPTLTUCzt4vwx99ILMz9z6dlP+uBo/7ozGWvZkFT4+SpqeNdjmSoRdAzh9jLGZnHi
DCDyvzA+rfiPDZJdyJd//7ilZqgDFwQvuY6fpBpTB0t6+N5T46k+uxciPA5VEeLrYri3T/7gg69u
LFJ63jqCGCYIROTqpE9uUaXOZKUf5lBgn5bUlIc3o5d0tHsXO5W5qgwPCSirfimlnX4FAIQmAQKP
WH6VHpqTCtVGNdDF2H4yQCrJIMdK5hGTn2zwqbM5yveeSi92FrhOZ7+aMWcrTrWT9d8JTVGK2mWd
hHfcZ13+glmi+wndG6JgLEfA+0Mxj+UroFhlvqfluNYto9oGJ5FtAUGPpPsmdQnraATPILQLzh5q
45El1e48BDbp2oSTYORi6zJ45iO1NgHXQwjzY2JIpBUSk+yGDikK3KcaIyX9mMaYxwVaYjmjn+dp
gzlmQ/k6cCucX17KIc+jYlvTRR8e8qwfERRACwp/I9+K9bL7VOIoN34j1tfiTdi0o3Lntlti3+s1
ppWN9CC0F4cC3vq24yZohlQSU0xpVH02E7vCXQjflUMFXZAFQKiqPoTOUv2teajn3b/uaAJWmp24
fvMbbG+5/P8KzQHcuXh2yPDC61aCr9U7XH/6Ba5AGg6K5P3Rbj+WVJCYCowGHSQ6gNejVZqzAIxK
/SIRwsGxK4u2jolnoack8cFy0/KIGBAKGFl6z6Zg3eZY6rdYYpgUbmh3LCWG66HtDn2ZLpr1i92K
5AzLMD7qWYTcQoJIvh9VA3YsstUv2P6h1zy5rU9LvblXHLh5S6lpmMsfk3QInST9+lcU2O6ZXdKb
DyjlqY9NlyVPYWwh0JGWU6CDhNTuzPjNW8MttdgG0anDMwDM1fWAvVc6fTm1KDDl6fy7qpNvw0JF
QtwqDBD0MYNkTv5Rjp47GQwExic4IIORp511PWbcurhdNmFyGUolPotutH8iSvA99rx7BMGb6WQk
KoLo0fOkwTpZ7afJCE21HtT0MqNjADdbC2W1MYphsjm9ovuOoW1b3JnRmweOMcF0ITYLt4aQYfWO
drJv8G0N0wviLsVxFp0CrmkoZ9Cninh+/7y8ORYHxqAYZgF6Wc1kH+GmHCV2ehmRcPNRQ9V+GMg3
/jSKuE/vPKZvjcV1SwWTajZrt5rLktFzYWopZ1NypUIJ34Su2h0TTUnuCG2/tWwmTxtREKTgm89C
X4WOdphnXDr/x9mZNbeNM2v4F7GK+3IrUZJt2ZadOOsNK9tw3wluv/488LmJKJVY+aZq5iZTgQAC
jUb3u1Ry2wv1KR7QYLawaSwRsNO6NZLa5TEg2hBxGJNcATer8y2JOkToAGRJnxD9SD5bceJ+xjKh
DQAAJx2nH7ewTThVvNVvf8DLsMNu4QiCA6SArOGmdT7wpGZZhhApX9Drox9o3Ji7PmulpGTidvtq
mhxUaTwt3uaJiYodgo2fdWh8K99WfruzS0b+ChIlU9ZFKLAugp/ILKvH+Y4FF+r4guPhkxXVv9Nw
7NX7BhHUDcIts4HjJNBE6ltrVeyL700pV7ZlODUoKsAQO1+E2Rk9BRHh6WR2WYmiJNiwDvUUjDot
Kn0qqgJN1luB668s/sVXJyWkVED5kzIh1PNFKbbrsMxtkNo5OWlcu/amqJX0o2HUIJe2dVP1ZQ9K
MgKE0jmT9kGT4NMjmp15trVR4tO2U+Amv0HPI4XZ46vtWRve0c7w4ORWNj06aFib0Pcc8XPld8tj
ffa5ED2mVkRyJqvglJbO12twKmrffS2eY2gRfjlNgl5wBD0es0MDAi6WqFsH1aNj5GnKxzgtvQPK
uVW3HUCBqFvk+6K3LujClV20tHvRgJfQWpPMXNJGCa05/12z1XlBqfT9cx/Dsd2g8ZRFW1ThbGkP
jQkpuJfmE9kZYkAbHAnqfVfZZuuPbeMmGHlW1fiKO5z8hbHuJSdtTBRtJWJe7HRwKQRmXqvk6QiR
ywzkr3wmLoVZql2SPqvTWLnbyNB5wQsrec5b2HF+mQytiVSQcOGkor3bHuwIN/WVK+Ji30GC5Qqk
OgU/gZVa/AjXKoc6yZru2c7pPopIj39aSa2i0eMV2tuEiIyPyuX85fa2uZw6j2XKG/CnqY5dtKg7
SzT45trdc9m0AnHcoL+3p2SUIpYpugH6trTyxFemyn2tbGfNPOHK6KAGgG2AQCK50RcRtgwo9QnV
E88hCnefUGxQxZ4n8IDZKa/v8EdfRt0LRdsq3A59NuKtWFMOfb29BBeBhlwWFKzDqZccyGWpoqTz
bnIDdM/o8wR7V4nqDdt4+u22WrBFTbH59s/jScgeFB/bccFgLQ5E44g5w70hObWILYabcWrMeOsV
afWiIaf0xw6mKj3cHnIpWs4hBPRqQ1xFooE0cpl/TG5S0iITxSkkzXXR6A2mUNmQVCoGJpUigCNo
G1HDsasQXN3lo2KLPalvU+G2B1Lus6WHev9ooG0RwxQx60gdVwLFRSoBI4Q+KTL19C2B6cq98tch
nEokGPR6iE862l3IErYTzjFFI4LPaTBO9f72ilzuPPAqrDIXC/uPcub5aAyfWONQVyfPKSbocwo6
Zl5sfQnxUf1Yd+436tLQ0qPefkCNUFVXDvs7sfYsWpPIg4GgxyWR2BQGzsdvkrwBHDJEpxLiyinF
JtPY2jCu4pfRDurgKRrNSXyOYM8XPgLKSfUc9amJAz3B/VvbpFNw58DY+ExAQ4MSaV8vBPfJc2yf
YWeJ4eWEwwDqP1WC6tWYwBXCXFYfD26qly/MvSALBYGtbVoVIcDngn3+RNkgec29RtFwaY6L1w7f
YO9Qg/hsfGdEdNhv67QodkFpZIi7VUYLFSCrNIww20D5iBCjnrziBdL9DGjqz0iCJhpCyiH67I+z
Zs3EkTrV39DICz6DEPSMB1vqRe6czAmyP6EQbXVMtakyPqEu1U1bz8gaw0cdKwz8FuIQMj8dDuB7
lPF4+CgQpav9RPlhfKjQE3QejLwtnqk1VPHWwhq3vVegNxn3fQJV+8QWKrX92M8GplOoTEJzU8LW
+ZANahUp/767eK5iuQr2BymMi7RYBcaPZE18srpueJiacnzTgSU/BjgUcPrMtv6jpLU1UZ3RYtxx
o8z55ysNxRwKnjzh+AXq0ghGTVXB6SaLofgiPjRKFr1FUd75jaNmwRYlwnYbK6r5bMZVsKesoq6k
UZfni1NMDwlKMrvIW5Yrs8aZ6VnpwXNgRXGzT0pv1jeeO1jZVnfTuUGEvJlt82viivpJwO/NfA9Z
zHRlGd75K+fnjAcXMZbfQegDA3J+zjLLRhjR0+NTXMwzfvOBGasf3cZoH4ehb124wnn+yL3sfC3g
tDwURZl9BTAeuh9mLn/7S5ZUVfKmBXlpf7MyemDHJGsVa62PI8PN4mfyWJPla7JOaqGLcNSiI8X7
gsaqBlzsYdKToNlGOVfTRolQst5wbZW/bkfAyw4kctC0+Wm/UciRsKfzpYlzwFYeIsinvgWZulPU
oXiL3bZodmWfS7nQyIItidZdGyef5sgz8q1eKMPToCU1SH7FCFNr5Wp8v/DP1kGmiayB1Fmgdbas
9VhzgZnSkGsvTdlk3nMVRKJ7mXjE64+4l7WDj2KTh5hkYXrR62SNlvLkpNUETk4t+2ijN0mUvQGk
Loet2vV03nSk9tJd30xF+hmswlAdsPEbvLexElO4K+kYPTfapI4fJjHn474KjFBdebjqMvNeTEpq
WBnIwnEmKSedL7RRi9QVhWm8wPmc79UpnH+5oiyMj44ehAejq73kC7qEnEsvGmLvwcutNrs3O9F9
MewaEdMIdPajbWam+aXJovrRGShXHEDZCuVRK9I+/+RZWFt9yJ1eV7ZN4eRfskCP10jv7+yrs4m4
vFQMDhSlIW5IdfHEiGzsMZ08Eye1dVrE8XFgH31bRdb2Qz+0TrzJUZKM7lDVHeCdZgJDnWwKPs6h
GRq7NEhS/u/R7qp/jTX8Fmr5oMrpycje6/n6xug3iQLvrRNOzI52p0RG+DzHdfkQAI/apkWWf6sD
lB83rM/4Ng/uP4rvwfqWdQkKorwhKBQsg0wfJCWNCm88mQKc+QbgjPk7t5vY2g4Ijn5Uu2hYmfJl
iQBtX1ksA5uB7sGFSogReaSNoLxOah4bP9Whf5jw1NxLGMkm4VmOX72bBvVWc4LypeWh+0TpJNuv
hJCLN4v8FTYVQkqF9G+8xcqPo14bHY+SU6rPyOKIujY7XylGKdjuIWKNDrI23qs9NfbSmvriaCAh
izEb5g0GEvcEZ+3LqMxG8mTZXW/iMoLKq695WYIEECiYYWNN2hqD5TLw8atJv2BZ8mImAC5yL60N
IBDD5j21bQX3IdP7n9wf+bwrhT4/B938C59wpP7VvnF2SiuFNuFfvyq4sqyZjcqjf36iYLagKEPW
jToYeMzzrWvGJhoJqVzAynT2UeL+NstOf1NhRT2nWVt5K3nnRS0doPZ7i8Sgj4jm1OI6nGNHHfXO
nU6Ec3jfUTu/VCgIH9xYDz9GYrY28+hxPhzRWF9vb5Yre4VKjjSphOLJVbwYmpJ9Qxm7t09z23ef
+yBtY5omiF/vAsQrXow2+y8uPfH59qhXFhidKcD6UF1IhZYvTBgJo1e1lnPCSDjvN0ocpfvesedv
edcmT6KO/7s93sUrhvIBGT2AV0e2GJeaRq3TN+0Av/00I+t6l9f6+Ca6RiD5WawhLS9SrMVQi8fz
bKeN4paJdbKLHKCwGzXAdFSr7PyojgZsdZz4kHp5thuNMTklhrVGIbpMruDTULinbo9CBjIoi5IF
qn/IaweeehrN2k3vzbyq2rsmaOaURmHd3LkF9tk7hDPzX0U3oNSk8BCf77OuNp97Okc/jblPXmsg
hGILmyTeF2k0rXVPLvcdjgSAjwlRUM6NZf1J6bVqJAnVT5WCkq6rjsJX7WZ4G4JpFE86qmuHIMQp
8V/RVAAPwY1IHKwU8lj2UGgHjE1Chn6CxoUOt+tU+FqbzmtJpfWOQkN4f3vjvQuDnIcSEHqUEmVk
o5C1TOe8Nh7NquqdEzqstnZISSsQY0kzW9tUapg5D1GndoIFsMd7TQz2tO/C1lO4keMO7IBRF8o2
iaF+H+C+aSdeUePwaMxCAYM4meqfSo/d6eB0RXcnNHUKtqFT1ummdkenRPFVVxO/1I3M2808pq2D
6DRgk/iA9FJ/0nRTJL0LJDryAM0Kv9Wxunu1hGUeAmgY0ddCVYaPFASb4vuktfpn1OIVIgN9HHfT
x9VwH3X9FDw0dM+/5kNdvCJdLoLHgWcy3gGwH8NpUwyd9ef2ql4eZ0kHJIJA1Kb9uHxGWRh0i7LR
nFNHvyzyg9wKlF0BXFGqCuEHsVb5v4zPjAfqFT8pikNA487vgy40FNSXVeuEuxS4GaM0yf5SWhNI
b1vqwamddj5oUyywebDxctoZPeH6vsJV9C6KHb37PpQ5KUhSzohEy96vL8C5YgvigTHeYwysUdZr
c/K22wu1lGplr0vxT10C/GU+stSIyKumGNEn604oPTn80FyPfH3GdMWhYmq9haYk8Gejov+XpyLd
pbSv3BcESQrsHYvI0Hbx1OAZU1Es2CqqKPt0o2a6I34o0tC31d0i+8iKh/Nae/kyjNJapkhNqxct
ITTCzpc8TGNh14AVThyJGeJUGW3UwjEe2rKsNo2neH4x1t+9Xk333CH/3Gpl2dhcaCmBVyC3lvfX
X1Uv8GRukQ6iO03cnK+aF0TfYeU7O6mbc5gn0Xxu2h6I2e2vdWWbScdoZIOozctm6PmoSpcpc+84
5akdhzLwISEFvlO5xl2FSYg/4qHV3RMe87s8LIGl3h788krmCUFLgMtRMkGXg5dmacWulTWnvMj0
O7Uey3irurhsJpQhv2LGlv64PeCVGwCoFpcUgBgwOMutCROqtPMp6U9lbbS9PwblqN3nIg/9uIqG
bdRXIU+FPP10e9gri0zdQ7LykMvCIFH+rL8+bZfW8+xGYjjhb2pkX/kBMBEcB8i2P4Rt1f5upMT2
UzFjovvRCaZuJXZdHR8wlTSWp8GxTHMB9RWkYaU4uYqOzlITwyMTBrZ9h8lrEHGaDHtSsU1q3fhQ
KhbeZrfnf23ZJUSFL0wrk9v3fP4GRO0q01I0kPVUqzdml8Tu3nT74NUo9H6DTAT2suOoxCuFjSv7
SyaZVBEIRgiFLfIiGl1ej0YZ857r4V4fYjvcRHjl/NSDmGg6BN5ainEl+KG2AKRAohhgOS1Fuwo7
NWp273AaXSceH4rRKP4jxiM4nTp22h4FsNjfqWwhHiCxB7+GxukVv6nHPtjqGBOYR2PQU+Wg4BEE
ZjiEkk19zMGSDeksER46000+NXkf2yvf6D0rOM8apE4EhSAq4VK+YBEJBj3Ry3LCeyzR4uFVx6vZ
8Ks2C+nlGwH+5WGavEQh5entjAdQtFMwXWj9GR+p5thGUVzSDMVrelOOqpL66Eup9Wby6AlvY7eu
vLuqyst2MzhNZWCGVOrp1wrBx2FbZqPzHxZO2hescDh/+AfQkDTKoUw3wxxCgru9GS83Bbh2tFQl
vF9ilhYPrTFztMpwlO7EVk3uGi6lTyGvz6c80WOfU9GvpGOXbU/KWBLJiNIkeAWu9PPd32lwCj21
6ZE9q9Ns3ohiTGgF2zUkO8MVubgnDJpYd2D0Y36PRDwcOUvo9FthgTevXlgQUyzY+F/0UhPxq2bP
9s9/XRMJlyMeUvxDzWiZMSroVyVja84n3Ys0A2FZMwLU58VS8E7s00QFqXx7xMuQwIgUpukHcz6J
ieeL0oyVh5fNMJ86Ez3bwcz0h3BU3gK3IkCVmGX8KohEh9uDXn56CiXoDFNZpN5JRn4+KA6Gudt0
nXoq9XLyiyKVJl5N9NXN1LthdJq328NZ/HXnJ+p8uEX4GWhQIgo7qKceyWYMW7zuuxFZX/Nk0j/d
HukycwFJBCOHygFlDERAzieWuuaoZU2lnqp8avdOPwTOntqTlf1E4498ONXbka6WYbYgO+fUTbdY
T+O1sbn9M65MmHc1W52KAkyO5RNb4J/oTFFgnRxtauYNvXodHGCo7logpCvH6sq3lJk4oR1oHiFX
/pa/7lQzcuuyGEqeJ302H4BUTObGtDIoVU1r3/PmybX97dldG5ELFP63bOTwCDgfES8kE6rbiLVr
rRQfEieNDt5ojsj15SL0Z4SFVrKVK8spS1NkSNQQSEoXgaMJW1wKcds9Ff08zjszt3r3Rc1Mb9qA
aQvMlXeqDHyL7QpThdSIJzKd12VnGMyq7vWNp53KmACTK4aXHICDN/pKFfwyG5FoQrobJCLyhbM4
hUpUzYCGUv00dKXYaq1JIyizhn0Ouw8XCUW9R/QtQVmvo478z5+QE8KDCroKgK6lqEsfGsZYU5o9
pVmNu1UfB/dGAPIEbrDwCyQ71kSY5FyWa6qRu0mZQ4jH6uITxjXFRWDYOjS5wsSmK0ER0msxJca8
9FELEm/rQTR77ZDneVKC2tvGjcBuCvmXNWWMKwEXySmYOhLcgjqEDCF/nRce2XVhJIN24krOPs6N
lv6GAp3dmYTdATPQ3Jx9TdFdZeWcXtvEVKcdLlqyoYs6oxiqKVbrWjvR9TUO3uD28UaREQibSOfn
7c97dSwLXhf6S9Rpl29mClBmWvLnJ6us++81HpBoO1gAonsNMZT/YSyJo+CtK/mQizSiVBLcDkfm
VRn5+LsPIHQjYKr35o9SoDq2cmaufT0UJBA1obADTGCxj7TE9OaGSuoJRW7vzpyMaGcmRbv3WnX+
RrN/3tTNHH/69ymCEAEP9L6Fl4WrsjKFEM2snSAkknaEqfqQ63WWb2m80EH9HwaTXQwQ+xRMl/uz
a90KEUFLP5Up0ihHFWL5znAV+Aixklkry3kllFOZAR9n8+okAi2WsxxcMQz4yJ6wFk48P4V8pfLQ
9vTvdT0ovujjfs01/toXJN8kBJB+SK3i8/M3R6h7lEpmnBzFrf3YKQ0MvBw38bWErq7WGM6eLa2t
BKArJwIYGZUkLkhaC8uG2OQ0Ardnk/gTV/o3ru1M+0Etpb3jkjPN19uf8MqqQg7iMkaCxwXqIH/M
XyEGAdfemyeb+mrcZPdD0f+pWnRIkW10VPZnaqxJn15ZUwZEakYeCRLYxWd0XKzzYmpaJ9uoVPGr
b3tvuKMGaYkDezqg/K3Dv/BRQgrnFV27a0OTeziQlAD4s7Lnc8VjMxHYgRonxVGqF9BbeXpwDBRw
DoDW0u+8kIZiO6Oh/z/kPbaksMKX5VRCSjgf2A7TroiI4adZsVO/QRIEI9V4Dp7m0K1PqsjKxr/9
Wa/tISnqg54gLwOQHOcjhihMqEZr6CfKxspLbDgBBpy4j6b71J7zdGVhr/TkbEceSYnWAKmxbISN
WgUlylTzl7nhNehGXm77Tt5RNsAX5YEELd73uK9shi5HSd9wwvg5qpTwgXqK9uH2zC/BcpIjCfyI
f/kPZITzqbtGFqathtdrHNp867LvDBNV6zH+UDbzeORW6e7bZKqexGQPAercY+/b1dj8BjdJzTrJ
EM520RJZUd67zKCoMVPY4NlEqkYIO/9ZGgbCwrG65iWAC4IydlCRVgDWegQBRD0YSfaPqfQfjSeI
sCv33ntsPE9p2Hy8ZiXlh1O3FKgAxZZGWGh3bPrqj6ZMIPAjy3qsi8g5RFqafyiaot91emxubBHi
y2gl/UqguTx8ro4kAD0nSfDkQXc+f0rjcLMKd3whoUnEdozBwI2UR147zU5QFtNz/OprJE9W7qjL
AMd+pDgLnIkWF+yD83GLqsv6xKuGlykw+j+z63X3cIJa5RPwfa5gywyd8J9vKhCmVK9IyqUJyLJi
aU55E+KT5J7yUDtETarr+DZjP2oZufshn+vgx+0tf3nY5TMSxRZ0CLgD3k/nXzE8muMBEXjVOfFO
Lv/0fW9RH7WDLwNkyY+3h7o8XUicAPAhf8KlkJt2cSWaechlW6TNsyXy+R6D+uJe1Aim77whDx7M
DLmsPhLqLupSnBPrIdQ/WUYXIfFuafHXyJjKX3Gqld3KDr94B8G4AHuKmh3fmRi0uFX0Jqg7IC/N
cy70+s/oqSNcJ3oZa+KkF7tJCvLwjkTnBS72BTG68+LC1AIxPcPqcIeDWWDKaZsdT3Q0f4s/+Pra
+9srvjbiYsGDxO6QIhinZwFTo90i9pTdBWHXPsbgYQ5xrB9uj7fcTJxP2QGSRGWuLOoN5+eltlsF
UlOcP1WFmd5zLRtPpRGcNARK1no3y5D4PpTLqxXzWmp7y+5JVucTTjl5/hQ7AT0uMy8HIH5Z+RUQ
LVxMt7N/aGVZTNtUC42VM7MMR3JsWicWdAHetZS0zqcpWmvUB+FmT+NITyrOahsaYO5uQltgAgt/
1PhTdLn77fbiLj/m+6gy/LFJ0dBfBqO0qE2vUqIMeZ5ZPeql+0Uz2wigzfw45FW6clivzpFGIg1s
XgP0Qc/niAUEVoNWl6PeNMCJC+kW6ZsJdGCwq7Sw2bZVaD7AHDbESvZxOTAvHl6OpATYycE9Px+4
joIsTs0xf0qCaHoIk/KTEPXc0kMOtLs4HeMTnO3x7l/X1qGET86MeSJ711t80bxXq8AqwuIpxK04
35SZ4bX7LDbHwS+swICZMLTlyuVybaKShUhVhLwSrOz5RPs6DPREjYsnvOHwN85a7041gASHwMJf
0ITItjTG1wa9PKF49gCxBOrPoaHneT5oGPUT/faqeKqRTNr18ayZSCOK+Slp4Lf9Y2CVEi/UGKkw
8RwBiLHIpto6xgw3tLxdqBWDIZu6QbLJcnX81xI/A3lQtqCuGnT5kLo4n1VtaEHW5623iwJuk2Ay
zQ/wpPuNBCCfOrcr/02rnn4i48mSEk0mUqPlUcQHTlOGyvF2SVk5+7ZgZ+LiSOvWGMYtdbSV4ZYf
7X04+exgZhJXvtidGm0tN1J0b5e5Vf09Vrp6V3V2fIiypF7Jxpd34ftQCKq6ILUoLyybQhqyS7h0
m0A58tLyy1BHeEzv8pUkZxm85YYAOUk1BcgKKkjyV/yVdFj1gC4cOt2YVeENFZqlvTMj4B66VuR7
W+GlUXoDDsIj5u+3D/rl/BiZchioXB7H7M/zkWFS5Hpg96jWJIa3t7VBwC8I1+SN1kZZbHwdtS5R
i87bEcc0lAc0ex/ZoCBuz2V5IbyvIqsnbWdpqr+LIvy1imjTGFVhNN6OKrUkggzmNiyjae9andjF
HTIIt8e7NivKUSh14AhCFX6xDUnq6sYEzr9rZyfZxzNsKX3I1rQcrs1KsqXfNSPBhC9GUQO1aro8
dHfN7Np3KdW4aNPohbObS2Pa2XTR1nx7L+aF/wIKJzInlUj8ZZdIdeZAjJ2W7ufeLZ86e6qfsBJO
/Nurd3GIQQgD1EEKhFDFlpd//tfXCjGO74wUoG496/VWtblDx6ZIdu5UFytDXaC1JRqZcMttBoWW
V9ti/yl2pSg4B6b7NqyTTxmwxYPlCax0csQzvpvoAL0Q/+Od0bqYIXWlFZw6u7X/hHkrQEpSFjZX
9uryspO/iJyQ9itrTMN5MftqzoBCBJgYonmX3+dGWzyMVVT4iNTS77Zn7WGi/7gSzK4t+d+Dyq32
15KnGD40FfToPZX2Zt9pTeAHKFRt+wQ+8b9/XYrQEnhAJkHycj6UhcbSjH9oujejMiYnhJQFZ7ib
irveTYrqfxgNBM87Pg3+4rIOJoJU4HyWAUtqY1SDG52jsiWfau09sh31Wonm4khKcDvpkWyjg3Ff
Pr974FBTlxfpvkag4VnlFbNVZ2hESR6V+zxxhpXNcu274U7CzCgJccXKA/vXdwutJOhNnVtgMmud
0ukw7ozYKfw6JCu7/d0ubiIqXGhs8I984oNlPR9Kj0w9LLw+2JnID7uf0Oky8zsrjcrmHp9Rx9hi
ixogZ0bqCCixr1GFXImqVyZrm4BHuHKlPMSSg6pqHYrhiVB2ejBYv4PGxmRqzI3qBWeYslyJDFe+
pI06LOVh6IcgP4zz6arhPHAvqWQSaTnaSF/EwAE7p4rADVIh93hINXP1r7c94lU80YDicjhI6xdP
CSSWOwrfbbaf8BbbolvX+dWgi/2MzvoLe1b4XdhE2zmt1kwUl1+X1+j/nxIepPQel23yLrBBsc6G
OOYAT+aDRLwgK2K0z2jY95MPJ6f1EAnKm2OSRhR0bu+t5ZeVb2EpxCsdddGTWTp0SNsDJ4DGdFRz
123wbvTqXyCujF0vtDUBS7lP/y7SvY9FhRAGOQ9vSFHnHzaOvTbNEVFG4rfXo13T5yZWp8FUY+gQ
653v1WmSfHDtcLjvUM1wHkkZvPBwe8LLIM+PAGNBI4EASP10macakYJut5egIq465V3g6eGrl0zu
h6Rqvdd5VLo9qvRrBkPLLc1IUJKojsrN5VKmPJ95x6+ZEekcj1Gtjs2ftky9TN17iLl2OyXR5u5H
QRiJXm5PdW1U+ed/hSg3RSmALtJwHJpkTj9rWK9a/jBRGvhi2rBXtjyrh7fbY17uJzqdgCzedeXB
7y2+saqUVq+32XQslHZ2d4UR970PbjvVNm7cDmvgjitThO1FtvcOgua1fz7FvkKWAH+m6Qg+3D70
Vhd+Sk3ubWThIyyrpiReS5Eu9w+oSZx7KOpgSg489XxEBcnU2o3wM9BmIsXG0jpMV+q20+7VUFXs
u57r4LnTbW+laXbRgmAPkZBhGPTuQUbj43xg8ByNFcTTcOxCTfnkNoHAyzKPHc1v5uJFd2vnTuvB
i70EbWAne7QttU+BYjnZfWKG3Rpd5jJqSeUpKVsOxYrFWLxRPGQxyqKPxmOdiPAbwO3wIS3VPwJ5
pI8cKudERyb5wHVVrwSsyyAiU0YashwmkCFLC5M5EXlbK/VwDMZi3OuxEfoh8jCfK6vTHosoSl6H
nqqXGcztCdX2vFkZ/+rE6XTQbJAoTm9xUQR9rzWWw2egrtUDWbC9hrJ+j89m2Df2vMXrIvtcG3X2
x57a8vPt03Vl80FkQ/CGDB0k4FJPNaKUJ4KRyWfRrOwAx6VPjTfqzkZMfecPVtdCUlCblaf91VFh
gcn+HpTbZaY+0gmgn4TxQlRG8W4ynenoAJbwdTWtGlSku+JAzFzDJ1/0dNjw9BJl3w2xIcpLi5OW
ampkdbA8jm4AnmDyRtW36iRG69eOvJc8GPEjKEfs/1LrpMjMTwMmf/gfFlya1mAqx7rri69N34Wo
SV/+qERB/wMF5u9RpEZYeTa58iGI4vpDp0Te/vagMnU8vyeZOIpV8h0iUYGLQdUp7matc0cu/MY+
KHAbKlRYo+D37WGufVbSSvRIaaOyvIv1RUFUNsUwRtGwsid6OVO6cVVFrbaoHDvh1mhT7TTBf6z+
MXWWH5ZyoivjGd2M5RE2J0zd0zhnFztVtccGNngZ6uataPNiZedeO6yMg6YImTo4B7nSf92APBFV
obf9eJTorre2nqZPepm6d0qY6cPecSZxCvXG4+0FCHUlYF+5CbnrIU1ITw1Y1YuvGMzwb6jZTked
dvGGAzQc9T4pmwdj1rQ17vOVqEh1loBgUDAF1bW46lFocOcQU52j1vQ6b5DK8COz0+95YotDH+e/
kTM3/rPH5M00kurXP2+k9yI4TU9gOYgEna+yzSN+7jVnPmKaMgV7ckpRqJsYE61wO07Cix6LPhaq
7wzxvGZZcuULoyYKAACFaQndXdyKwkjaxE1HrmMQdArmwUE0P5rzFB/dzqW20CSQYtVOAfedxH2x
JozwjuhcnFXCIqQoXtUwsJYLLzBXHrJG4St7LibJauFZih8aVt8+FXo8F9tBmfBkRahHd4ptODuh
el/MWlL5FCBsHYm0BIdlU3bGv6vYBGB4FmelL/TBUfuVq+tKXIGTSR8RXjGQpmUGMdeuBxtbH4/o
C05fXTMwt45aJ2tigldyMumtQRrIuSMPXGyHHh0KC6H/6UhpIcE8bcYh2zSEJzaBnSfFYbTEmobB
le3v0l4jJwMKSyFgkY10aVgliT7NR7TDdEgjDXpec+Kozyj1lqeu08ICpIZj1PdpZA8/4kYF43T7
EFw57oCl8VF6Ny2lanx+CMwc06LOSlR+Qt/uWzUV8VsAYaHeRFafZf9YNWIkGTnJe6WCCq+p89GS
yevcRs3VY2aX01NlCDitE7Qm7b4I89xZCaNXbgrea2S9/z/aEtYMYCTOgrhQj64RDocEYPeHGIzH
Z9UQ6h1KtD182nRaeb1c+6YOFEMCN68nXhXnU+TGHEstj9RjAp5n2zae+dBWU7TRKj3fjTZe4KOu
QHvHYPoUGHW4cglfmzMMR4nLfS9eL4aPBgdd00DDI3QynF+5mJ1HOkPRA4JCWrklw45K354kDuj2
Prp2ekg1/l/T+rLQ6yp6FKZNrx3tyhiCeFMWcyaeG27qdi8t4pE31fHODP67Pey1OIqMDbcHgYGb
cnFoR0MtYl3hYEZKavga9h0f3UnFVRnXFx9IRrJrRrqLRjZmK7iha3kerTcp9AICGmjVYi9bKt0O
JOzmY0/5Kt4KeXRa6gLwWt8yLxXJJumhzXzrRD5Il4/S2eI+qWub3Ai0fwZHyzNMI1BaA5ESgac5
33ZmYXKA+mo+RkUD1ycFIV0HqG9NajX409CgoYvwwmEYTO9eJE3uB6WpbloEAlc2wrUHHx6m9EF5
RsMMXxLkwAWgp2nxS7Blq39Mwq5+wI9Qtm0bxnfxNBrYUtmlsnFFQxV9jqfywesoo2gDGpgrV8eV
00AzkYc2SjyO7Oacr0rEDZi4g843yqfuzqIytyPazIOvGH31rKdqCTmsiNZk0K7sSqSypeoQbWCZ
TZ0Pi5ZxWdBdn46Tp7TqVmvwM9imVHbQxrFdlEe3RQvZwg3GCpVsjarhyryvRHVqkBJvQ80KFMXi
BxgK9W0x8dqPJtVEfgebVWTRiq9u7mgrQfbqXAmz1E5ksXdJ9DVLDONp/XGHQTw8Tm0yHl1OZLUZ
CHhPegvNatNOSZq/Vvgq1Yfb5//qKQRTwDGUsBiECM6XWilKs0Wimy+MNcS2NyfrWdNQMkOht4of
RqWsfUj91cnKTZ7YI7X1jVWXwdrz+tqCS9YX7z1oAeD5zn9Gppa1ZrVy05saDIBiiv2wgpdfYBq6
MuUr6RClHHrItMfBFS91qw1QctghO+qRx5b+WttZu8P4T3u9vbBXrrGzURYnJ6wbYBkdo3R2pn3p
xiz4WqC4t9cat9sFmnA/OkWQ3Tt23fgGgKEvt4dfHlygR2xR/kKYbdxmS1QmmWBsje48HdMm8J5c
J6u/pvWYfFGnPEZ+qtK9YiNaJPZuD7ucNeBbwIh0RnhWmOAPFq2mnJ5PgweUczSifE62IUgdb4PG
0XRI864S/mTHFYXWqv5Ydy6+jjheemvUoeVWkr9Bpp/g+XhNX8QsTxtab0o154i8ZO/6smdq+lqT
gPLI0tZJV0LF5UrTzUQhEk41vVqGXexcD5/yGiENvG6m7FOeJ/U2x2/gaM/e8DrBOts5sattb6/z
MluQc5S1ZdZaqmos43LoiqQyi8LFVBQXKq9yJ2vTdZ3zsTSBMM6QTtvd7RGvTBPwvqSNysbXhSJr
XbV8uqhyj1MwpVtVdOI1GlV8k1HiiP1GacuPmjcUa5r+V4clLAHlhw1GRni+uqmwsMrDI+kYJrp1
rxkCyi85qPcqIqH7SHc4KBs741o4WsYI1leCrWRbmAYRl9/5sChJ2mofe+yhyhbpBqsxz/Nz2wTI
d3tZr2xWBqI9gNwn8O7lO9ZESLQLw8w95g4FmP/j7Eqa60bV6C9SleZhq+EOvrbjxInjZKPKCEhC
gCRA8Ovfub3qdlzt6rfpTdKRLgK+6QzzWOmD6rP4zEFe+Px/PArgiKuuJ7g7L91MVqFSVtmhvGRe
07t1yWJIcinZ2BhC5f/9UYhnf0mToHH9MnyuYBEWg6LVRepM3UUh1DEBg8o+W1O8BT9/5STgt1zn
v1d8BAY8//xSKAorH4DredEBMe8WD4sPzHH6i+0JfVjlXp3//ae9tjMArgRcFt1lSNtcN+zfWkt7
JOZhKJboMrBxe143P/7oY/hH/vtTXtv2gFFi6IsGFIQ4XkQPeGUCZoKs7lIW8A1sHId2fr0UW3aG
HEbYH5Osn48mYeVb8IxXLnD4VqGbBLzJX226f/68ol8NifWYXGS8Rb4GucPdpMBhn9YsgO4wAIjx
keehu9WgEQdNn3H61oX6MiG6nj1M6xA/AEfGErwoSaBAWAwVyeOL1Spda58WAprqYjosfDe6KfNJ
IksYGByJ4wnzpf++8lBGgqkGer8oT15cOBbXgUohDHgp6AoOwy6XE8xbRMcCujw6FpT1CpZi++8P
fW1TXW/W648GffjleQH2JkA7i0aXJNl4yzC2+842ob78+1P+yPWwssAjo7UM1ZEIo6wXt1o4i5LC
vDe+zDAVvJkxpOnybQXaO9jiDjP2AtC2QN4rAob4tEGhtF1ZVT79+1u8srXB1IDYAUB2uAZeom3i
bC5jz6vosmepSUkHbu+aNssIjnTDoQk2Qnsd8ysCjW8z44y8ETlf2V2gL6MvjOE3lLdeVlcsMRB7
W8P0oi0hd4yX0UciNojcCT1tjfM7/5XAr7stoY35Rqb/ylWFnsK1uQ9MxfVD/PNsIZ6I1Y0qvTCW
rOLEtNBZs45x9ZyseyZpp6A0Hr+ld/JKhIG8BL45sDF4bPkiJeuJqkIbb+llB0m16zO/foDASwlA
evKW29krlwfqGNQyYNbm1+b7P39g4ScirZTxJUiGWRy2JbZ5axYiU0hMAAQL03cUFNk7mwYze1Rg
qZ5nK6u3hDdfOU3gauHjYqnxoV+uMy8hYi3hVgbeZjVV9cbSqYPQWerf2EqvfE8wvPAlQcmCFdDL
41Q6G5drypLLxiryW6AhtdQ+U2tH1hKeVNSsb4wWXjk6SEXQ8AR9AfnQy7vJlx73YDwnF2ND/22y
I8aAq3/PjCyPQBfbWz9U/I123Gs/EucFgp5oEv2Jd0pjo8FYpMllWkH2La1JgTcCJjbKdNqhMH4L
BP7q8zDgxQ5CAY7+xz/30JBOyF7NklzYkLK26GF8zMJlblTCpyMSGH3+9+volfsAzQ1o012FWqFH
dH2fv8XzEZFg0F7CNRJ2uELU6BlX+xdKXak7MGKjnZz6tcKwt5cTDfaDhZD5WyDPVy5mdP2Br6qg
VXo1WHmRVGxjISTdpvxSqrSUsol4ROUny3WBFGNh8BzOhsGYuNuqYR4+AjjiNIT7IBwC0+V+H99K
f/9cFJRNMGREYx19ZmiB/XNRoE1ZjE6o/DKjwz51RKz6ZoSVYUOSdHw/FuP2vlzH6qlM5v8j/OPZ
gHdjoISOCADzL56tPUiK2FwXO3mzN4glEOkjWowFBNiENLe23Jhp0H6DI/UKrPuvf98Qf96X2OxX
v4srJLaAFP4/n+/jTUQs6NMLeNcirf3M7dFwnw+1CpPpjcD/5415fRhMWa9AWOApri/zt923DTEi
YTpnl2JmrisHOh9GRYtTYtdHJCD9U5WB6jkndD56bYb5jRvs1cdjjdHuhCoCWm3/fDzTTGZEr1ed
p9XdApGGSRq0BD9YGrkWFHjI+2vAYVtbTBK25JC7i99It15dbah8XFcBN/XL2VQFk4mi8AXCMRyb
P8Ji6MMaW3Fm+/7WQX/tSRkeArgfhp75y7nC4sWgclqml0DR00Ty/gdhaXhIzU7fiPOvnR6UWWAt
oneJL/viCkO4hWhlsmSAqlSrfID+xVxA+JQyvj9wqomlLbiT1TPwnCG5+B2GhP99CyPJQD0JfRFA
jl5+1mQcpkzl2WX0Nrks07p/CKnS8IYq3lIK/jPWXgd+QHRjZnI1qbn++d828OjGBKKIVXaBa0Gu
GoGEnnUkT+bP//6T/gwLKVYSdSPi3/UTvjyVQbrJVKrignqZHqJyf2/WHtLqYw9natH7txpZr+2W
qx3KXw0ANFteHEwiEQuVxvP61Li9XterPeZm5/mUm1m+sWGu3+Pvw2QAikByvQ5CYC2Py+1FxRMo
GFOizCkuopzyJ7hA2uVS+Vzzn67c0+VbbJPJ1Eu/ifT835cVF0xcgq149dN6sVPKTdssHPv8soQY
mddlFpSNFFnWBHwaxjoS4/f/44FoqeP8XbUlX05sl0TFpSBlfoE0r9xO5QQzDWjwTeSdWXhlO9Cl
3uqVvba6ANZg+yDtBpzpxac0ypSJcUGOjF+qB2Vmc6KFyt9lUk8nz0i4NlPJ5v9exgIqBh4xFEiR
VYAc/8+TgXtzBNESO6hYUtlsQEWiYF3G6XZgEkIb2eZcZ/vAP+46fIsX/8ppiXCj4k6FHgUSqRc5
fyziIGGUlZe5D3RD/RR0jFN2sCrsGyDp5ze20SunBfQJiBpWECzFoXlx4+k4FGsU4nlo6mZnAPTK
W6MF/2phkfCGMNRrPw1A/ytZGSv7R3e32FHEpsqhM5fLpAvNFHYA3KSNnyIDdlHxFrHo1eeh84j0
7GqE9RI3PJipz4seDch5M+q826C69zmX333o1ns+mrdg4a8tJXrJEK6GOCX27PV9/nahssKAMwwT
GQAs57ld4W35wcK28NOeuOAteP8fo0akd4hRiP0g818pvC/26DBziCpWpLr0RmWHjbPgIy8H362z
cgdY8S5NGiQjbtnCmTaa0JOqiz6LPqMpm7xR2/wZNPEq14kftg+C5ktgac6QY2MOUiFcBQxmEQP9
PLssMtBt3qZzHrnkKU0VEYelH+dv/34p/UH+v64DxkHXRu8VY5q8iGLxUhLoVKzVZfJxCIrtPF/F
Iav12xoyM9V7ys05rSBuEsAzTtcZjEgxBqtg+9O61JSfr7Y6Vy2dt84xrqkX+y8OkQPjuvzrbF0V
6l8cLaKkHCGnYToRxQAIiWwckwbtsW1r6EigLZHzPpxaA/fF90uGQr/eFtjF1VaLYD2awC5zmwWV
/lRgAZJOU+AAmirRqKuSSWRLm0dLetOPSZ91V7OXpNn3tP9Mgw1dLvBOnH+6znlOkZyCoLFZPySu
GZC47lszDFWu04an8RRB+aLXhmjIZPJo8A30b1h/P/hwHj9j2rWYbySMFbTUc+QIJ/BXBrrWsIHK
+qdAx8sW1z1Pit025RQ4AuvwclnsLyOuiwwPW2ODvO43bu3HFNZSDDbZ0E06UI+g9gWtBeEg9CNm
dk5kGlTPmaVFeephaiJdvSIERKaulOnXI/Tk6AI2pycVv5HwatR1McB5+ZyHMiXNaso+eshKBcTr
KLWRDWVkz6GnAV6WfIbBGFbIj/Cf1Sx0k66jFApRZ7fE4G5VrlzYcSVW8VtXSpO+owQyaBcHxC47
xuk6lU01xryA1YSb+QlKpOF0nsE43T8BmrHzZoZyYt/FlcvT53Vc3HiCJnE/d4nuM1dvBOXaIVjW
vuw2nkS8wfiHqHbJSby+tzqK/c8eDaXkDlLn0X4HGvBkWV1lEO64DyBnD+9HiA9MDzrPqf+ZBcvI
DuUwMHq3QS8xOOxwa97eF2SGiuEIoyTRgsp/ZVNFHCSCC9BthuxnwF991SzTtJfPmyBi/4Wx9h7l
V+3ccbuZ8o2vP3yP0bJs7WYh7dtZ8K3TBsLsFU5WlHg1TXVJZ0IhGJ6oRMcN/B1CUtZMgLP1KdZb
j5kOwuMm7qrJyb4lFGXfVsPXkgRDXQU0LW99DjW7LhD7Zk8xSEP4a35iAkZbmAjllN31fiuWOxaA
gjY1MnfJFLVMzZE/7ZhnTRF+BM79PYGzIurpZBtzQhtpea4+O6gxTzeQzkn7w5xMAPx1EJ0fyCnb
BeQOOuTSMMlq0GYtN1tHTllqwRH2QNa1sC4f4ec1r73Mb+aqAJnYY0gizpAYX6uHSLJkyJtIRxO7
h1gbWX+S3o+s2cNhWKOO5lyva2P9CtBPWim4oecBpAh5XVmLJYZaXUKZbSJBMa9rdeajucuGqyzj
HACRWu86qIpvAQfpD/jESNwtxg2i7qNxq+or3Yg/jfAP0d0m5SrvKtS5aHDzRY5P6MlAdY/wfpMH
rzDci5skpnl8X2DE6dverGl8q7NcZWdXFiil2kkAQHKMXc/V155jSHAz87z0j3YyaqfwQ1t1VA/W
j+QnpLhg/4X+Uc8q5LODCj0c3YMwX4+g389APQWFCETtvQ973FWlJvI0hKrQZ1DDBmhahGvsHtbM
rfBcUoT01WVfSOZrLoYi/TmKeCVwsR+sGWqWVMEVjmqKsP/Zpzxw3xIp5PIUEbrLm2Xc6PiBMKLC
KxWHBF/hkZGk6LvDRL1WlU+rh34JdXhDwaj0lyHI1zg+U8ig97JeBYYHbUygvz8eeJYDL6EmyfOv
NFEB+cG0WTIghDC67GisB30cpQzVIdYmJjf4uIv8ISE1sdzlexZA7jpPxxBnAcZS1H7XZB79AdSw
cpjqSGfGnIiFIAXCTLlFP9DfDwmpF4jBuA9Bv+AvJSXrx9MSu7w4jOjWkXdyVdrcR1QF5hzKle9P
2CBF3kAEQOkmX9JVHk0e7epEYxPSk9vkdbvPy26+O1EUg78sG8HoKTdTNJyhv2P7C3NMGlxSMsBA
KCYLi74ZABjW81CqGTadG3R5vs0SAaUpAUbapjoX5WZ8l5Bl2CEFIuEB/eQrkWZb06sUzI2Q0DT8
ClqozG5m6pzbDtPOiXmOkwXyD7ZEUIgOCDtcHyuZwzSlRucZjGsKwgUMIqQfBtEMvbXyhBio1EcI
Y4j1GUi50Iku1/2qvu4O2wfBYl/nAkUO8EvyXRyxzJ3HEhC0+yKn6G2Cft/3J8x997lq6EZyceah
ZsEZzy7yR2+dZZ8owak+Q9a92E8yiBkg5lkmHKuhhMpuzZb3GyrTtZy+ZXmQ24vGHAROpek2uuwJ
E4ARiuuTtHncIhBAKQpSsVANQtCEtNdxVJnTFjbCYCweNSA/2wf0mFPRImMX6E0uMpO5rAFTQ7VS
KQAFHxz62nM3w8sEIp084wLecVaw4mGQyKLv1MA970ZTBslWA7FMWMtBuQ6aOSjzFf5k0IMJaw1h
EXGikPVHsFCA7zb4tjEkODhL8xOB+xaEokfAUi/VHArajYET9EuWi8rdJPm+pLbbEw4zYQDfy+qL
Xk3APkB/L9ZdDtb2kpyWpejh/bRuYBTV0KSRsF4KcU7n+yK19JMOgRi+hTZgHxyNnxmjHRDDrJC1
1znz38bVyun3uqgQbyjQ6a4eHFmUfxIDTcehkaiYfeNS3iN33CHpbu8TvcL5ym9V4g7TCk1V2LrA
XUClDeLk3j/2kC04eB6oDfAyCBIfZ/AS43vCHBUXzM5AcG3B+YCDTRVdV2QCgvInbqV57zbBpxa6
BiBlutgvSw0Pv0k9DCrAp3J2mqEhi4WCr4ysst8THdljsSzUIHInkI3R2qzIz+B7ehl31/9QbMUU
PpBIGzpHoeDXxJjffcmGsmT3Us7leJzWcpmPeh6RgIfQwADPmcTqAGJnxg9a9jCn6JWkEHBFUJnv
7dJnBZ4GuPPRiRUaRNJs5icrtc7qsiTsK1TUydOSuBCwRlKY6MC4nmAnTaCXvE/eDh1AIBqqOiMc
7KojyC7peNCuUPp2H6ECdooCDeSmYgijN3ya7SOcQvv9QakyqL708xixGpzh/EOKBnLwIYB6nP2h
OM8fIxEZeIpmff/gfIbPuScGCqVhyPXPMU8R3aZUpo/rJpKHJfI+ras5rtTFQYK9dVci0DmEwuFQ
y2LfhpZHW45MWKUZUrsYivAwb3KROOK2JdlJxusOq0+ZrI8SUwCGoIBl+rWIVC0NdKG9a8u8h2Cy
SCV97A02ZBMVAX9kQsmfY1lu/TGutHBfPS+S6afzcCtrXDHm2M1URiGc4+CG3HfUYnL5FQmmrt7D
QlPYpy1esw3IXQK7Cg/ZnLkJeTDwW+RJEp3sdUQysyCYw4wOGl/Fe4Q3Ft5YDCfTtipdqutl2cvw
wLBdPbw4yVD87oHdQnFWoTw8EmBX5BHWzIFrLIxzR2ACTKof4gUjxFtoPVn7nAYYW9VSaDt3OSlJ
dRohQSmQRHlCjoPOSZK1sETJsX2yZC+6LaXFTbq7HNlyhGvw1hgdsmOUkiBnSO+qHL67Jgs/TOO0
/xpC2Nu1Gd7k45gE1dYhhKVxnZfGuHe+d1GFKipFmgB9RO8q1sJWCa2QbFJqbEdnDL3BeJnTdlAw
c4QCGCnkSYBfXn1B+ORZNyBKBUcM03bf1z4Ml6C1AoQwzKpLPh/HBK7399ChS8jnsViKubMyXJPj
YNNQNI5m2XKAag2zd6tbNCZKcl7FN3RN9NQFxYgQRxJcZ1/U4EV8vmIAGUgKdq9OBC4R4nOSmvyo
erkA+sMTBzFDPu4jhSJczuwDKovCtsgZS0jGSwUDqViCOIpqESZiY38JRTkQHOtkKG5wg1wdg7Kl
XPJmGBVMjAHlhzyjrbjEisYbZt/xDruTdJps0YBqR9XRg6i11WlJRv5ZLGFioEqdSN8WeteuHUvR
m9pVEMQ/7x7VfRdDdX1qBwklzCYZM+JgKghj1WctJxjTzgKC5CGOEFIsckJd5fbto0cXFUAKILQr
C2jvGm1c18GQk4ldsn4vIvUQmAShFn4kMypQNOZzzCMmU4Y3xTZFadsrtZY7SmI47CKBBe38VnkT
QY8LVxFr5nSXvxg08xQIg7FzdzmHGfQ9auc5/U7xRXmr95Jiv5loQw1HUjxqrWbATKNd54+uB/q0
HWCxM3c75LeeS4DkcfaWIHl2acJgGqX6CcOamNrkHBG9LTcSJsl5Q0sHYU4WrtVjXrDs05jk7muG
XDasdxjrbPCXhn04uCmRmzqcYqj6jbkj5bdpLsKhCTRmLmCkwiMBhndjck78lL7nqLfQKFmjSp3d
HChxVBHsTGoIh7iylYtYt5rtAanavoR/WBvsbofJvRTmnR4jwIQiugPZMA19vF1GkTrcB6CI1QP6
k0PromShNfz8wuy0s5EkDYXu8TM6HhU7CFZuCeTd5awaqGcvshu8BIYrKWmR1juEMOd6LnnujnHA
EebgtLQf1nUO8zqFt97vyqzky0zjMKxhepf/DpeKfM994XljB0hRJdUi4YmV9u4uC67IhHDKTIGc
oxqCTlYpmWoYnmfPFgPh33Q33MCRXivX5JXhX8diSlE6MVwDLUDjAtWPHOb+7IdQq6YUQBDHycQy
ID7RUWm3lCHbLyqSRnUCrYXvGYS/VQ1vwXyvFRQuPuYLipOaxXs+dPs4FQEQcsU0NhYkQ3BurYZF
YhBsa4C7tNDvZ8uXqunRxbgNzI4ejeE6WjuVOgJLaSSZQZ2sTsNeOXW9bgREza++oHqOGobihDZW
LFVRT8FO3817CK+qXOndHw1qkHf5SK+Q8x6KqgeQ6zWkYXq23UbFAPbtnmr/DCIw6j7bK4/ugNoX
KEVDJuSjjge4RNkiHX+gPBNgCQeLW0779ezdGrUMURMpxkzdmwpM4sqt0UOZ+BHyCGFlHoI0HXXL
nMs1DlJZ3lqo0dyBNjHJpsIFaXH5rvJ3vA552PWLniDwtwXiuHHc0S3QUsPaFOMUIljuPSX1RFAW
18FeYXLqqxn2BCsU9X8HbIaJbrRCRqXBLpuWxoxi+5DizaIOWC9Cuy10u28pc5DUG9G0KGr4U/GP
co53SBvuEtGBrkjoW5Kz6AdPQmjPahFFQzug8Yh3IQN8Q6CKKB40bP9wL+QB/SbibR5B6x3DoEZB
C7R7picL6zeUHgeP4uQOUCt0QUs7ZCjodjAeOohX5aZN6AjKSFls+WcrUGRvJawdUPfm2xPm5HNW
J5lPYtzOPtmhlRcCX2kHQAP7fYVUWbVuVzOytUSCU3qKmiBKBt1jja8ZXLzDcaQVW/4TxiygqPLY
sSYeC/VLWodzE0ZPI13La2WbfZdsiL7uY2nbanGQ1Qn7ebjXBs0W3CZ9+VERt7DDkuQIuBSIH1XD
8zVHD0T45Hnrq2gClSKDoSZH7+CEYzYnuChVxOvVrntSD4lKi3aOvSP4ty3vIM4kwfJPoFRXA7gE
C9cIvjQTVgdhol73KOrBg+NQ4i1nlyMHhZ9WdgXU57bu1WjAQyWRUXUhh5hAQFBw3kZzGd7nbN1C
BOcwhvWZU1UMr9yh+pkmAha1FBffM4tpxuq8h9leXSxGvEf+s8G3LeHwY3a5AMkzRjZg3wO82AMg
4PBaCidXobOSTHPLNxcg6ZFS2aZg056+y3sgerEiUXwAux8droiHWd9mbGbfkTHEYN4oHfy0Yh2z
bp+W/HFGUOaN0FSivg5L+jscNrF1aD+5rzyGK17LNaq2eqNgpjUe1mbrI4DLhL+jxbav9yJM1E1h
cvbIBjj81YJG8NtEkJ4PvgTM9wYukHjJWReRwHRB97Ij8LH87Qu7Dc2wyylDcp9g8gg9enMa0Uws
mhG28iMssau8r7G34JDH0ZCgB8DZJnFI0XdyB/QPUbSIfAprqVaPuC5MT5s0DcatIRk4vB2Si2W4
TOgzsy7ERKX6GBrfo6+Z2wmFIh+enQ1Y2SnoXaLmlxsfu1iHw/ucBWl4jnFibANi7Kx/TEEIZLSY
llTfRgot/nOvwUE49cwP07lCLiDbHlnRo0z8gLYLVJoAsphjha4wquStUW4tUKPLOL1zmKZH9T5D
4wFY6zyLj2Rfc9c6oyn+ylak5IxcZA+bkgd+r8MEChkNBqaYNUWzGyjs26AQ15Qs20J8mBR/Omlr
5GFKrON3QeDnrTVpihMcaz6Ep3AACJAtMh+PItyGAWMQYI4aUB7DqkFFDtcGDNjpeuRKzyi/qsVm
z0U2FOZQrOgHNbCgHniNdui2/YBhZIaBQoDasxlIWfB2hs0bnIg9fEBLbIBQRNd28F9Jk/YfPWqa
8X3pY/sE+BpcQKTM8ah52+h6Rwd0148z0cHjhg5vXKuFLwwTKCMK0RgfRCBjiT7/ncYSAW6G+guv
FatQAs8a+u91BGhP0FlURXvj4zU+y2pT6jgDdvFEgLnkjSGgcyuYw/lDn+nlaRmrcasddtrQTqj3
OLRHMNDpEOnRMkzESosuLXjxjgcF+jUZtVsIMfQJtx2ue9kVFQvGBqMF9wGu4+VzSIJyuCmJ19FD
rBRHfhMjeevATl6XGlFFJXfXrq1qY+a8PxcAZH1g4GysrV1hdNONHIfyEHnT5w2OtLbwB0ftewYJ
pX9Q4UZUp2UWfUDMrQi8KcP5ebU6U7W/yrZcWKiztJtThdKnsknyYUK3lNUymoPvYzGruQY2N+tB
oNYS7QgGJ0RUcDROGmjcq3M6gGHfkJTr3/j2wS+tq1nWI/KB39C7RHEzi8FPdbikO2YRirCrbhRm
CIdqmMjQbaOpSDfArKdspmKdfojEy7WTUDxB/PXO3IstS76n18KnXj3KhyOKAU4wKJ7EzVyi1m5d
SeO+tdLoL4yL/FuOeeDvPmLiG6kCKAL2fbBEdQing71DcEFWNawczbCVQ5Dldsy467g0q2hH9APw
m1HV1TIb3bvJrAtvtsFl7/FtC4fDnM5PqSrECMUTelW2pSZ74ih2oqaUXqdIX/NCN3g3Lg5khDfP
wcM4GZagEOmAp0Pq6d5p3NB311P5CQJY/dKUYJvxrscowx9gBx4/qr24qiRk9tNS7mxv2Qgx75OL
d/0IHMtM23TZ/INaEeG6chbaXxiawq5DmYXPxSDgUDXcBBgFwVh1Jlh2kw5NDiWEpdl6ldhGokUy
dwscu7e60kCS1dk+UZRq5eixznTOWeO31F9lrgH34sh9YcRth0qhVbCyoi0WVbbDZCC6k0OA8YBe
QkwOabjuPyLE9LwjjpOzgUzYCGNMDEcwmFuhiWN7iu7HkAp60OmMFZyhWytqoRh91CJHTx17d34W
0b4jV7K5HRsOkUdZb1rMD14xpVoVB8MnjNpD1mDK7X/1BoVRS6ZpyRo5svJxF0oVRwUB9K8VbDVu
bLBs+pbkKT2zjK450vvIfhoyu8XNAGTFjtHSNrsWvKLBHjc4xZ9Hr4rqUPYw3W4yTI4CVHYbvUGv
xW41jJmqG5UCI17Hi19sY8KVXgAqGZdmyuNetiMCzQ2qYQXFgWJJtpavkqtmcQCcNGqR9Np1q0QI
DgH6mmihGoFR7kg0OLXKk08rhJpUl2HuhHwMmdjQjiTYHpFPC1ObxMBQz9IR9ogalPPfSV+CIjzG
wt/hh3t6l2UBtTfMGZT6Mc/ItxI6TEG9GDShmxRb6q4UwKY2uorFF+lKdNBLtvdlPahJP/vFBX3t
eKn6RqM34Q4E5LmncAfHM8RU7ktP8+BTSsL+G3yNVmhZixG9aucrEHXRfoWtM7civFkSImwTRzS7
JMhJTZOkbv7kF9L/3nEDuxpF9PguBY80qdH3F7reIbQaNSSMgi/DHoxzN1YoARvAqP3QBVUyY76X
iP1qDzyXU8N1cAXojTHaT6OsoHFkcmzE1hqwCLt08wypnpNZXudaQp1HVKSAjZ8v9NrCowTDRJTG
OB/7sFhMRoJshpNihblka5cMtUC4UJfcZFoFUWP0ig6RTM38UCT2yrjdN1XWkBHjMHSoZmCSer4/
F0ZacnBZFZgW/SLTnwOyzPF9APDodCA5mr0I16y4hTC2jdHC4ew50tAwROIbC45uwdWRV+zKmUOU
whezgfwVIqU0Ec5GoZxC3ul29jmR2H6HglKYXwg/01+lKr3HxGtj+GdJQdM2wLgU/z+PbXliqGjK
g84oOmh7xGC2lNKJHoMJw4XjImdp7jewSYs6ni2agJh7GNTJCzLZDswhVTbIZgeG+g139AG4r96e
+mjTCnlIHH0c9oL6I3rXSGRXTu3YFtCu2d8xEIJxcqar8fh1o38A02mZOzPZJUKQIHSacOAVDdAJ
hOWfhSp6buWRbWvcwRJHbQchdaoap0s51uggVOEpT6fsM+5UbM4SjQDsvsnCxS7JdRYgwCMpAS19
cRc5Lhs6lDbYXB2gY8XqDVM+9OnJsA9QEdzKqrFhzlQTDxT5Y4Viear7uYLonkBn+nOM0wqX2yXO
rx9EV0ONrYf/KhKNN3xYq0cPF8K8AeQN3UcDg1YQuNJ9+OYwwkFWMwO20FHi4ug0RIvzyOqy/lvC
K4jSJvukfRsWAb0poL7zeaMUKOaoXFAnAF1STd2Q200irQfkAji3EALcozEM3tslMhOQcwfTQL5g
9K3Wcfo8K7JD3EYl5R0EGpG4h5FdbjG/EOSIoWHEb8oi68e7ABaA5CNYZio4AWyCkB/51GDwLyP3
pWJaYSbGIblwyRQbts/YESs8pbMNwhkDMgf05vvYDs1c5gYDv4QnQ8eoLHDdF8yUB2J7DLmCLPkA
61gad/s+B/jbY85CSEMTgQQ9BBv17gqwc/cWDRj+hGNI+Vj3lY3d3TRHA3+0iPlPPYm5e4R8IJYc
klgl7xJoPXxPl2TlB7zW/zg6k+W4dSSKfhEiOIDTlsWaNEu2ZMsbhgc9ziBIApy+vk/1pqMjXtgu
lUggM++5N9cSUx5568+TwdH32ayuGR5zsG57XrxyOsYz1f2lVx1Xot7ZS5/KUYa/1t43xEh3vHSX
nsR1/+IsWjnfJPjCnm1bJ6fjFIcjhzK5MRvHoNlfnarrtgssELpRurtjGZwVgys3HRSCzsOmmTyk
kpLVvPbdyv82TL53mnJin4Krh6Ie/WwjgBQcS8m8vujV8Atdh9gzzEvroP9WT6XoDvvMgtj7uaaj
OWlfRMnLPoezOJmwn/WRFMWuvy9jZx9TnxV/hI/uypmRmv3KHHoll/6hrFpcr7cvablXyR6E3xei
6tcnlyesoJZBzAu+7cG0uMER9HEc6qOsaIwpJncWJDSr3v6qrePemrl2LmPs5R8LcyesR/OKFoby
HkfpYMdxzvKmGP/YGdnviDbW/NoBhMojO3jaJJvDTeE3NmX7NAfh1l0LYe2BcdB8GJzylYZ65Exr
nrlvPvIwzg9JOI5/2sWOrHAfgp/VbYF9luul+rXjuRNP7iJpdiccALwx8e+GoNyPaAl+NKR0ED3W
6vdijivWzNLS++xc7NuMfW/qXI1F++GaVYYnR7eGUUG5/orkmiTcVW1u/7W+2zyFzsgwr6ECsakc
hl3c2aSK2axuJbPQehwJrjFzkHzt1iBV4CavLsUQJE/QFgyu8ryI/g6+LOSJ2z+Rb320ae9UUq2t
WVcXDdGLThOmAat5vUsRePsZ0dy/Z97FXE/23ZsHinpivhGrVFTl/Fd6pJtPoBGcN7I2xzHW9Xxa
VG/Wk88uMjbxduQGlQERIUcUf3V0gpJINuxjQRbTlSDkRHXwu1YlY4DY3o6XotjyP8jY+ndcb8+A
5onKGpZYMfEeExaszx72unRi60qZisGLjmNhGI5OVb5ZVlia+TzJWo6H0DidOXstd1Ra2qhyMh6d
hBW/YTO2FJK0FmbdZ4fXVtIssHDCvs75Ml2nCocvTVPS/KJA6J4gXR1asHAMLiPPpE83Zn3YTF00
8altq/I/0rrC2+rtPvpk00/i0p7F29++gPQ8LLmuvqKSX0oQ7KV5xW8apeBzTYn4ZtVTHaxRe5rn
fvR/Dlusvha9NgybHcNkOjLl9oPk3IL2YL8NgALXEQ9Nl4zJzw0CyH+qfTX/LPfRKiaN3SoueWvb
GjBnZI9Yr6BX0j0QS5R1g+Dtj42HXjhCE5/9fI/y0+BE1fg4iHYJkfvK4KuMe+cfSGwxpbjxHedt
oyrCvuNXS/1tax2sk108x19iz3lz8rVujkqtU3kOlgjldaQIewCpau5grFzyTgpoDsnvSqBjrNPR
BE2v33gEaQB1tzbuyTHOtByqsB7G40LxO2SYknrzZXRpZ1gcj8tGcP67FxcfEyPNgSFb5qOWzA/b
uA4u/9yQgI9zQRfnqo79kuHwYkpqdBVMp5IVV6xoRhlO1KEFAWmyPHLZqdAmKyX8uId8qjCn+2sj
sLOTTTZJr03PoW+m6okF0WWjxcGtXf2DLdj89UslLfkiw17H6WyLHLgh8ZmO+gRdJBQ3kssgFmU0
pSOsPzDYEjbVXTG6rKtdtQ6+hJnV9LSJmeJO7qREgqI4Scp+y/CvL6zpD5McV5OJvQCfWWKg1WxT
LLpP863W9q7d98073ToDhl8OT1G4MHFPuXVlfjQbt1earFHFcEbvwxHZAfIjMXUCciRtReEoGKQc
lA0hXmroIhrpbUDK0O1UjndhX+7hJcLzZ1g8NxbblR1isjxW/DDBaV5Ze47oE6gyDVUdPJZr3b7q
ch1/0NDkNNzCUW9F7gZX7hrjZMluBzrRXd1G9bYV17Hbiy7Fad3Xx7wa1duGjPunXrfkSWpfL9Qx
Y/WfoaRk4IwC2x8Ki6DPoHufvUu0+dRe4G3PtbPNX46omjldgef8tBuS7r7ua3MdGDSSwILWdatM
3TF1utb7omnvAA99r/veR11TZ+PgIr01U9G6KRSXEx3c2KyfbdmtV+77/T5iQo+2KcuizTidXovd
4f8hnSxYqoUbZ23cbsQwLyVffJQ74GxsqV+CFPljS44mluOdV7fLhyQlPjj0ed6vx2rZ2rsVZa6/
I3G0lSRyCxtgahzqF69Ymvl+tvRLlQKjTHHlk03rIYD56Sbd8WPz+vA04fKBJvBI1jwpKupb0FVV
05qIYYoYmTR5m5o9oRj31kq/B3HdfXEeAoA0RVu+OLFTHm9X/Z7F1o/zrxgk8BTHOUJr7QYttMiQ
jx85KRiIsRTGMWn7edBmTac4C7jJCSn0SgAiXppWcqGtG3fEKsfFsrYBdywwRrGcZpj9h2RfuV+Y
VrfTgbTjvTqCeCAbC3bRtW+ssFSfsmNCcVik2/nXxmlN+xD1RYeq5Vmtt6wqvRIRDb7yiPZj2vPE
zwlyaoKgS5k2KYV+z2N8DMay0lkbDhJ9wa9pGtadFOzzQBuhnkxineWaMyxCJB3seRi2+m1CLm+O
pizq9lubN/iZaj4utUPHj8hyIgSQosCOdTFVbhp+EaRd3rGLhp1dwd5I5osCSuFhKmiVMu4/dpzt
xM7RbQeLAFnolMe8LxTs526A7un9NxJrDsYjLic1dats1kbG/Fubpsj50HHbHhnzg+tamp8/YdSX
XoZEHJSHpBW+c2idPPodBCthDCvCdbYWA2b7vknKU9SF0UMrl/Ev36r4cvSm9XGgCXUuvopYRRyB
UKJOsTBreIxqb7QQhnU//QGxpmMHIPce+2jfv0+8Tv2hysV8v1GLr0dX1c4fcs2Xh428rfK8CCd+
WzCbyNRrWzteQrtTzQadabwDL0rdYtolrfDgdzPBWAaKlEnWkPcUCj0xTTQIefSxBxtjG+PNPgth
da7zl6mVRXXdADrCQyTnpSO1KvLtQTRV4J0qoR0uAOtamw07ubqo5m3inLcwROMb3XZ62okLGtiQ
lU89Tyh0fpDmTrQgF4xJMp9lvq75ZfFGiCd20NFB6JiCpKnj2r/SBGFls7ztwYGzki2qU8X477S3
tf9EbiiAiOvpys2caWe4yjDWRmkRrI6mFldr+aOsqlj82mmginPPUKw98IT2s5uivqjlygUZzBmM
KvO8FfQoypayh8iWZFNFJxsx8zwsSxAul4W8H3bUNt7OlQ0lV/BMa66TPuyc3wlQ61cdGK/lI+RT
cHZpQqLbn+Rurjdex29oqSwVHEUe8yeHgpMa0MZ5YwXkAqCMBapOpUBbWaOp+1nnsGWPxOYW5clf
1PqjacxYHZaqDv2TpDdDplGK98XaceUISKLGvU6C+/rcVCTuPkhmX+JE/xWZ1EPOis7UWEwxa4Z4
zgUPixDZsMzjvW8sSx1UzjkQxw1frxDDv7kNQ3uOK5NLKpCq2TlwhBwfwpVf3qEbqvnVdNCczIWC
0U+T8YbZC2RddQryvS6e99Y3SRZaX9pTyB0R/edFOvrAEpuvpxUNM7qrk3j64/NeM//oPCZyOmQ5
VuowsCUnryugVfZRdQeKp/HR1U59X7uTPDViXh4TXbqEC3AlPPVsMngHkZzC495iaQAKjCf/EcAX
mUyMvv+qWStcHMaB7NK7fFjk92AckudODluTofV3y9GdA/UNE6Df3RfgH6yZbEoHfSzOxcUmA2OV
cO095xghOdLTyPpjs4XZ37u6D5vLzk/8hCW0IcgtBIg5s3pbP+AHAnUZZhwSN06kHri2cepyqYdF
mEF5LkUqFyOpdfeAxjjyJ+zmgtV9BFATeomSlOSGKRpRqAdCUYv/SIhMtnOE52jLavY2/4WKhQUu
mW0bpA25nxa82GxtLfM74nCNPs7+Wr1vU8izdlMz37atoG9HVL3h40VpnIOZq+pzFYx905B7GNA1
/9V2U/SAUL2+gqJs/25bh/EZMOZmQgPkSnpJ2XT9w1xJuBe1zPJoq6D+sNplDLNwE2YO0O2WapSd
NzgZ+3edISdpDOroxQ/LOU9VSUTZbaav722xxndT2SffeyTjJzbDtF9TYummplKau3pogpfKm+fn
fnTtT0f7CUVHMi/PAx+OQb8O2h/1QFG/m8CuqdGj/Op23lSwLbLemiLo7rthd6i7sOFlkr2Lj0Pn
ICVyl3RBpFbS17tw/+taBu96vsH5Juh+mpjuZ6tb6poWycsrQucwxHI93gbHx8qGw6lZlT7vbqS+
9Nr6V5MH4XWyjnqf3Mm9L+QkkFElLVGgdJklPVJfMHmPAJT2SB+9vIKe/ivVXPB98GFUTTKRaF0q
C5KZIFm6fL+0ZfIb/x0RH/VNf9LD2Ym0eYaDC99vL/S58ZD0xMrHXnZZXZRfmHOs4odCMwD35CZT
onwRmIOh/QTkTZ7Qfk9J0r6qNvaQN7lrD30iT/W8TfcFWQ/KsewZjr86u4AiqO2+B1FM+a8rY6xw
fZj01H/PR4IzD5WGxFneKy1or0j7tAcT67nPIOXC9/i2A+sYRJN/UPSaj0EZRjDi2oz/wnD3wlPj
ttHjPrXDdZnCqWD0Ow6Q8HEPPFLNT/jWebqZGUB7x8pOp72fe3ss62YjzEa70SGMm+Cn8XbxumMA
/RhjTCFlX4zPvVDFvwVenNKKFIffYSedH5aG4pcYhfyuROc+o2b3L87UdndDIZYpc8rGPxXcFQ9u
P3fHhEH0Pao+VbLdvO4/FkwWgDb9Wqax1OHRQg6hv3vJ02aCG2k0myNz1vaX28BGpW3i1nctevE5
hpFGMCNt/SNUW/zbcOvfecil/yUdxFH05KKTDLD8lpk1dc5wgpRYH0mtVO+Fa6ji42G4Z1SGbb0r
dv3Ny43zO8B5cqQMQLydB+Z1ye59ilGCiu6Nd7TTKN9j3pVLs8wVcsbMILNqvhXc2y8ua6d5GcfI
+1MlN9PFGhTwfsF2x5nboh56agJ1Tyr3hLgWfSTF3j1QIve80VDpL24j2x9czhHSXe7dOYLQTyCI
Le/ZSVc553WJ23tHQWYDDgmFvOJ26x9fivJ1DfHltFUtniLVrG97PXpr6k+Dd5q1V/0Sc+5/Vss4
rBguxu1KsSZmrCMy/0Z2QPe5EucDNOzK6mssc5+/v8grRiPD7P1iIGDeMCRpaJUt5Jlb+5a/p0Yg
f4EAZ4kANXaRXN1OCmaRCQYmjhFCa7a4wDYwL7xvRY8/RquuOi794D8CU+p7Ax557wFwpCZS+/NK
blh5AM9zRRYsChAyLjnqWvrII6PC/iXRzYaizwTxPS+m6rVB9AYtdcTKuLnoi192y5XFbwVCZHbR
/yvtVGQTaFychiZIaBoC1qambl1u7KYmmPwxoYx80sJgSwrxf/1FV4FA9GW8v/cqwdOf4PDCOBbe
nFh3hRDeH8qrjg1b0KLmumuZ34SV3SuHC0WJK19941TeHd0Yk6I9EcJ+9d2wOCkzNufDL4cpBBvH
0f6Zz8Dwl2Yolu7vbGVkzwb/YfOrabfOoeGL8/FI37IHh9iK5jskZNACpzTK7Y5wJkudDVOrd5op
FbokEe16xJaz7qoJen64pfHusHs025VewwDy3bZy4vlh2ECC0oAtS+O01YKdxOOwteZdhCW83QEF
v9pPVTTk0YuJ89h7LDrg6GMQFPEVT8z+j3jsqjuUW2fLS0kv0L+ojqLhBBe0rs6pHN0u3p96EQ6R
Pk30GXVxniJmdVUaD7OeMeMlequ+DQNc7sy9Z/b4UyE9hMegqnrz3frdDfdofb1tuBYCuOXp7I9Q
HRUuup1Nov2G9nAElI3BGMyeD7iGBSiF89D2UIxsnkOSobvtndqbNIw34tJwWEHt1iLzl7B0nxRK
U3zxusnkfJ+IOcNfDjmPYeqyD+5srl7Oyo4f3bTP4gyKVhmbxjMsr08Bn1vWZjnxFG8Tq8jomZ1T
FFdL8d2yW95/iy2xk09gMaNlpjH5TsNyUCwE76HbWnWdcdpFiCLU3XcSZCChpV2X5SALLyf/vAXM
PFZQf81DKSOTZ/zc1eSgonnx+pPfSAmGHy7rb4vh1vm+jZyUv6bI6Vb6g61m9JcWU9E5nwRkeyTP
7FSuzWtojTs+aRRd74qVuvfOJGiMkPJyRJzhSWg0xqi17aqnUKPpAUVOjn+USDfRue1zZf4LQ9VM
KDUQyN9wNeTqR+9bFx168TwmJP46UK/OlXarp7XDBcvgnB0z3qHCiJSf9zVcUdlo0rg6fEcYCt8O
+jQrYuKO7h3IjXzH7xH71Ul4fuX/LE0ViUcUz41f7ziJaXvKkbji7zhbMBg4quzJu937pH5pQYdZ
nk7qT37BTRnlKeny237tNgx6z1NSTTlqf+TTX+yCf7RM+bbi4iJiu63boWJWJtWJaW5fvZLWE9TP
bPPgQN5jB6RChTpgBsQGs3F8FuXMKCQtxNAUycGgWwTBmR8wiS6uEzWQyjiTbXvFym5Rj6MRKT0N
l74oCHaigw5+Om1s3d+yZs3xsVkMnpUjzmKdI3lihrpFB+VjYs99QRF01HxCz81aw/72s7+xY9O/
crbHVNm2GpkVKU/7/i/tCB6RaGqEJw43Yp7iV+DdGmays3LqV3w2wfqQz0xuU0460Wc5v87IQv/d
hiEHXygNj8FIPnc/aqf3h5cAYqh+zt0YXXxgSDH+B/PZFXcy5q/BrVSCbqc+M5TiTptwmc8wjEv+
m0TuZfxvHPpguiqPge0RyrfMeWaLbTjbyC7dA0kLIjlHMYOLSxH1OytEVJ7nmRsBhB6SRfryF65T
WR+J0V+WlxqeSZwmJoJ4WhU27HSLYkZkuJFRsEtFU840sBj2oyg8HfKQeqTuZE5TLl7m1i3P/ilm
4l38oGY0g0L/Fqvv3AXJUNnlxPXiISCMVVSJ+010MK6mcsSIsN2Qss71ESr4doqedWnp7ZQd76Wc
E43oOplaZkMkxWaYlpjN/SZW5AdUJpryb+GOTwT41vXnR9FsKjoHLZrQ+7J2bGzD2MB/v8nDcAXr
iO/rfgETmm9Y8lYfWBI4DJ+4jevlWvSuH3DK4WrtSaYLaswNiTb1ceNLsdslD8ix/dYPPfKC5/ey
vu9z7cAJ+4WDAnCMmQoPzyaq6/qXduuCV5Ve39vbrI+wyuYnCqDOMydbu73WV4XNqBvPLV/Jpj9C
w7z+08G74m0MaXntX/o4mNrw3ct9/M1pyXKGMHMrG1d0VMXQxndKF+q/mZMkOYh2rpNTUJgZAzNs
vrOf89VvlgciyrHC7nRU80uElxRnK7k0r9EyuzREftOth6Ul1oc3Y/K96U9P8rqLWzFAZAhPVc8O
kWeb9GPTHZiIivohChohP6O9ZxcoS46sOikdsNAh1RzFpYNdHQvedQhlkj90Uegyk2hZqSfvBN7r
9uhzXnLQwjUm9xsCQH8FXbAI2IOn+sfB001zF3HPIuYsiB19CkawJDxM++KeQsVk9tL6K5sW8cf4
Y/HDFw076JlRJsK7zO6mffd9nDlv/5aR35c/VEOSlw+PioPWpOiO+wTNxO4qlc5TE0IH1QZGaGVD
Q3kMZuYLHm3kMpm7yU8YVB0XtjnpB2VcDDdkJDXRdJjISK1eVYxQrdI2XnugYyTBNt3EWCW/R0ID
p4LhvCirkvBAMrNPcqzl4h0J7A/9+TkOrNqvOKy1+oM/AsGDn8IXr1oz9XxwY2DqMtOioF/rltXm
bxi3DQsHFqYWeYpXGMC599iNfc/z5TdIRnsRFJhFc7GeRyrYf8EeDuZOmpwwCjGHFsUkGhL9bXfK
ZPxZCrACybnWJPoOQcgIRpIIZP2I+0Pm9DkN31OZlfGC3EnBM4SHtYib5kyzrrFBtEHX/m0JEitf
QkIvuv+gJofyP3+57fRMJ0M8OYQ7MNtGnVY5A8atIcDDiYfQz4RXdAHj2GouPvA4tPXVgqn2zyE8
QvnauviuTnstI3VdttpQCO0kQLVXv+oDWuYIVyEWz3gPHCRkULvfszLcSUTtGQqfeZl0N59abUSN
d9wk23wuA8ct+qye0Qou2DgR5fPb1rZ7xzahOg7d6H5tqm2bVzD9YJphVHn37jp4rrvaY1BKqY4d
+Gdvkzj/C6VuF5G2FqI6G6DCojgLcx3pP87a5Pt22Yoish+BIs9CpaVHsFNakFpCxguaDoP8eC6a
gCjfIKbfWr01jLKhK+b5pJFeh89uZNiOO9Jx1x8gF7PCbMH94373QWy4mYSs+jFTEvzsSXtbjOq1
uU5xdggHg4aRehHMktwmP3H5c7DODM9Rq+JBIDHOBvXz1Hr1DRxDIvUR1J3Vu7reOtbnnHrJXvqI
cr+mAqwb8bkz6oBsrSon+SFtT4DDgfFkbtbURrJu/1HiF4C7xM/StQTosfnD5ptoIKWDYesbEpD1
DzXsNgUXGqp6KQCwto8CBozMCsF1nfWxCOVf7pfBOS94zIhazSsG2nNJIECV+kOQD6cqqbzhCdul
qI6x2bT8l0dONE8H6XRyOdWkd9WUJPDLKx+wCMffDK9YGixJvqoPrpBMhFKcd3hxt6D14LyLSpAn
YGMUDeHMhmC5Sc2aJdS5moJbzVzodxHNK9B9YKu6O5nRROV/Juc4gxgt1nb5jv063s6c8eSa0wCt
BYHj1IfuzUOGsRFYkL7Ec7Wv/my7yhcn0+1MLWHHmRckVPMWfSf3fqkfgG1wddfzjQ8YI1t1l6q3
DgwKuzZIazBT42/fpUlmeZMqQn2PrZiWSkT1Vq/UkPi4fpEtMo7nIcCHdjHJ2vaGJ1mL9RsREyh4
J71NDGa2YMZldFZUPWXGVlXP3U5igTA+N3FBw8uvegnOXWBDaEpAJs/HVzatOYB8vxUY7Zbca4MH
vvd9e7Jr6euTNPOc/MGTyomVObEx7EYpKm/7rtl++wkNJj+1dFduMQ1cVD3UNmAYeAQzJZkh8Kxb
3rueEhjAeM7rEX7EMIPKWFzU7g+mHL3pB9XnNPzwFuzY7AzmqloeWsqH4kIhFo3ZZjGPt1eedzXF
2UZVhat2jrhABX3UbOLvToPXIj4PorEF9Ghe7yymahWZ4bFO1uk0NNNmvnl+Z5YFuHQplUR80NCb
7OyBNZouEy6x2hBbtNv+2Y14sxVj/mnnEdZjXa7fYPBF+bLTPm+/GggV8TsgaW790xQsbLz2HKzV
DmnquMlvvtZ+O29jCA+FeXKti8zptFnB7YaYltqZ5bb/Jb8MqxPF2iw93tQogRFHDCsr4aeBMQwA
eA6HWQwpGRhSJKiPUNrc3ly44fCwE2E8jUfGjVGv4BumOfQzSW5EV1/k7Ov6nd0KPWQ5tEOw/kv2
Ytz+MhJwzF+Eu9B7szhYo/9K2yzel7MO09ykiKKy9R5bSOplOuaOmtV5cKqJ93takjmKuaSKxQSZ
u/YkShyiYdS4W1rHVO25Zd5PLIOHp/2C2l7J8zoXKn7tC3JR7ok4Hcxbo3QcPI2DyNXbiMRa/xx6
0K5TueyJfnJQ48LUF7JmBw/9ffU7YPifXwPwae4RblE3m1miXR2cUrKa0UUCku878//wzdmoWUk/
8dXtb0DjfljnLfbHG0K5sbBr5ApB8Oz9WXb3eeHs7Y8gaIPkDU8b/n3a5MZTmas5kS9JXofuZWDC
JY9Rzwl0b3guhjPhTz6kj3YIEY5L9lNk24rn/G6rBme5hQzs9CABsQwrh9I2SP8FLmeXl9Al8qni
S/GtNecxTuBmkL2XHSdPsEXV3cwDFoYZJoKouyJLDd5ODrVksmOLvRLHDvEmMNy50GRDxvaOEvyr
D2Ix/iEvpmvtYcE8STr/NohV3uvFVavIdnSs/3dqK3ZkeN8aHyZu4D2otxRa0xdfi085otktGebr
GYxyqZ6CAesNa653vzwV7VQEFyMZXZXEUNBb3E3rjskLn3pvb3hqiBH7kd+as9EUu50GCViKwbvi
xFbypHbRGYqPbicEoMfBFj9Sgyn3ZcY1t41H7PiES3icrPbR1EOoTuWw2kBDkiRO+JtSvSRXDBcw
LdnUhYo+E0YGvRrqSnzSQAQrTzTw0nqQErR9ykAvC9K7K4wcc/2QrGWl6M1VY/xPwaxKvg4NB9a1
XJE47hUsMCZB7qyZpJLGdbNJhXHJLLEuVH1nUUprMot2DjOCWQZm3MTFDOVp5w8mr3MZbuN5IvJq
+j4CkNzOt96Pwo9uo3v/Ijgh1u82VC1mrtxbI+x3Cgn1A0ONQ5JJCEv7MfeJP54G2uf+E2Rgy+Hw
SCup/i7amfUr4KOgkMOiyGsMfeHNr2IjyRgdzS33DNyy7V7jzt4QFndwKf/H2OKYnMN2EVGa9EM+
hA9l3wLXjwVYx2k39WzPGzEv1VESehGQ0TDCXzw0RYQLOJHr2n3rpdTJs2521MfFWH7WJaZ6czOW
utnl51Ly9Wpqn4Cz99zVjJnuWmbjzTHgu0+SQ7MWiTwXUTx+TrcwADyeyQZKMvvu8ju2hjTHO2Z9
CE70cqS6UE+zRPAh0jgBf+WxrJjN0+Npan4P3aH+2EknWKjYgGcbCvsQohNuLcdICCuhxWdLtqn5
jjRl1DuaMfpo2tupXB4hEZb99g8zQu2XBOeJpwwT7cpN1DY+u+VYNNFxS3qXIXRufFaFgLPiaZmV
4+NpHzyzPXFv9ohSwuDvALfsm2kuEdtLSU9QN8HUwQ/7YAQ1c63qKU/kIA4YQs34e92mXV/gtvvq
UFQhAQgx5Q6kUVUsBIKye8YGQZwyFGgRWoYkXsdHWfpt8r7qPoHqlTp2ZMrxVQ70Hx5ZPSmjsTXA
CxMPfOQYl2lW4YGL33eF0x6rZZVzrB0rt2aT0hj0Bjt5P0QCg1lQuGrPeidvY/lUuB6Vx7WRA7ub
w6H3Nv0Cg2PL4I3Gymd3NVtZI/m9Thx/ua5jSwA1E1uG0EW3JRFzprryT4TkOd5r26nKvAYbE/B3
Q3aC+9OJEUFPOUEl7T1eYvJcZ2fu4zwNyyAPiVaIdPy0WNN0d0019VhEi0qy1eVcbnJhmeLok7xf
g+huJaRtf9tYijbu1R2tfaDa2vzqE6v5MkrXvVviRFTPOOI0reDYU8pkClOIOotZIxCnwImY/DJC
lwABUO5Kcgo6KIwSk0czRrSt2ArycT+iADNDjWH46cNEFcrxSKbTnDwz2e2qC6cNihTzPuHFn72m
6v25jYPH1JBvD+4fIyITMVzArny3YqNcTrGxg3YRx8hwGUkocvjItF71dcZ8KrOae2qoD1WhmGdG
LGHy3tocUskcIlUX+6chCoNgOHZE9fAKQN85j5YvlZ2PyQBjChhY1q53JCwIaq5z5nh62VGlmP8D
rSQgaMKSexltBbA5yRRtdfEqY7ry8RZ7Mx7bcd8gmSbaMPXcMBRwqqu91WUVhQSmQJXZ2fQwSrCb
oY2LO4ZU9H5PekmwK0DcB8b+RyeMW/KA6nMjr1RYt+u3cXGJBDuxkd1V93T9m/O1T0My+KzyG0tP
nDy5NpaFQbbnG913NIgMv26+vba6dLo3Al7icLlGuy91e4frxNRPGHTqU0/z3XwxRZ9jBkQNEJ7B
hkqYiOfa7+4SWtpXbZa/KwYx7stiX96YS8TR2en76l9ZwKOm+xpYP2Lq6kyiS3eOL/8kbLL/kLwU
//KZyCY2CBEvltJS+veNXMflP8p796WQqkLQtGXiZoHFroQBavCe14kZ1akVedlcReypU9dupY9T
c51eZ/eGdQAuz9Evl5FqT9LI8j+Ozmw5UlyLol9EBAiE4DXnTKfHsl12vRC2q5pRDGIUX39X3reO
jqjqtpMUR2fvvTZIGZxDGCtnAsvFLwNxsH7IeAuX3xO5TtfjVh5nE0sn0fvzG+esivyNGzahfTeT
ZcLYcFXyqkPDau5mSxXj+tC35BNJLK5m2nrG67n4BNPtRhA0kvZm8kC4abMO85JYyJjju8Y2f+h5
xYPGUGmvnnnxuN9VleEAJ/TjX2apsuaI25mL+QQaTPCMNtxot2MpSMBnZMASlj050rqv7Sp2aHb1
v0nUMPAVNqlXjDs+RgcwqOKj1xE1G1WD7+wkx7YrL0VU+x7081iLfd33xXjNcTJ2z5JKNP83Btwh
+J3qYBSPScQy486h49Tc5ZgOoMRUoRbmNyvMQJ7hY1WXtu8W1u1hHcd4b8C8HuMkA6TLD+uU56JK
kgFTatqE/jdOvdq4W1MAhjvjyVHFIfNXsluh58bOQ59XE8tubbnxbJB8o/U9K6We7zESAYWY/0+L
h7OdPQVYRSFOVEO8XmLthMOnw9syGhgXWWqyVakz/hv033gjljd4WxMWFKQ6JIWpS3kC+a48ly67
1pXZYcjzmiVsrNWy54NbYk1EAtcE8l5T6bjcymAtsX+BY2NDik03qaffPgvTAPdZxPreK3snuGOM
Ct27FC/eeOcQhwrwiZZNOf4OpOycixvj0mf9LheBCy7uJ3MS7PDllxN34OAoUJDzeShLUqdt3JSP
mE6XmonLV+Xek4aBgblm5lSJ5jWE8QJEpsTzHsacU7nH38ytBoNyoZeg3UdVvYSHqohh7QggiIQI
CwKu7Q6fyPDFpXmZdxG3cAKlxWx/LU5RsEEVsw9sKcUq+SC6eW1uIY3wiSryadpXOk3nfY8EWTzN
yRz7O5c3evZgK3sLI8zFn5y8zkOKNZFEnof9eR9W0r50BR7rq+8A5LpbOCLRtEojLhVZJkZkhg5W
5asiMvXMko40J8Qm1z92guQ0xnM25k/GL5NzxZFHNGnEJf/IuyfvNxEHWXS62V+CDbiJ1uNJiAiO
BWMYEnBS+Tw8Yp4t/Z8ZvkRKcjSg7sfB2WoNoa6p6zEdg0rLOkDFQYW5xGxj7tiSnVjL1EtBSV8Y
O+9p76WgIHW57nMyzgFQ2m1h3GGCZOE4MfN14/3HeVphTuoI0en6kuaYWYMjQbJs3Hlsw9Z9v9g0
YK0p9He0WNH22yXqmk+YngSJczXq6NZ1ODgxDykbDNJiBF1bjI1tNl0oYaz40BMBOuW4ylqFkNyb
zGlO6+JW9hmIB2kq7ta9fbMZFmPINHUR2MemKf3/Ot9v/pEJdeUxllH64CeMmPsiH5mq3Jo7Cldl
roTYw3salkmF5cOHxMY6HVKGrbNKcwjSQ+JUACjW3Of/DarCbWetw6E8JHhYXrDFF4S3SBFfQQg2
pMfxbHsHfg7/hahX/eV5osxPBR+OPlTGSHYKEBrtRjGkOBf+8uVQOGrNf7Vy+X+ki3HskrgUwu5A
HuAI4tLKF5e9UohYMWc/fhVOr4oT7scRQWSveTco8zA0bvfGT9QHn6ku+/FbZqyAWGoPZX3y8sk0
56wyCKNd06bJHhEZPkoa9+QSPEsYHlWkKfcttAks6Fmux2eBpd2eHFbToEy8qkyvPFr1N3XIVXhY
TZ68jKwC/V0bMF3vNcaoiaeA6CXrAplFO3CoWKtTGkZws5jedesvWw4y3fJwMxXlXA27vaCOofwu
6wqoFIutpK8ISNdSFGLnOsiEmyjGV0nirKum8ASaOAXAERWMhaQJWr5Idk/TWNNuUWI6vVsmduR/
nDxol7PoQIY8uW6a2BslioJVrNxtpYA2dB4D5tphaN0Ubo8Ct4nJ3RX7scwdHGhg4eRD6vbDP/Z1
jvw7Qjb9ML2XF7+QgXGCKNTmB/RBwLHROoszWhlv+bRzrXNiyxn9ZfVUXWIHYhepjCBr94FS6hmP
+FAcwn4GzkL+04O9DB5YAxCgTHpbGTB2gFoIU+OjJa/x6JNyZQ2YdDnwgXJ1SPHJoRXbCam/eyM7
ao4JS2/LiFWC1wBS2LoPCdyc4tzEEoNx4qervHQxX39keC96TN2pbrbDgr5yYWM4VUxULZi+qfGw
Oba8aHbEPIcWGIGdHwTuzGnbgADzsE1F6tfMdaw9GB6Y/xxgqjcSQWO5o+JNdQ9xmejkmPWRe9Zt
1QVXVpbkK/vyhn3hapW9lqx8YP5xWxBbIKzR0SIwst6XlUcC3KHC8L6rVffoUpBcbakDq//OPDho
shMl4iFbPIoj0NcdSks0wu3Gy2svZCOCGWRX1qqkx3iKe3ViEkAYnebSxXKGfES31byaF04DzLxr
nvXLDpbRitcS4dmPj3bo1odayfZpSOagOoY3QTxEtFHHcGl7iK0x2YD8rqGyK/APNR9UeUIGSbkk
c9fy9p3TS2UuUcvaxXv3WkcO3Z5wYYYVgKSJ/jOPoVdcy5747pGpTQ8UsIbJX4vCdpeMXtQeh7mA
ducTPPjI8IUjlHJnfg/henD1Y3yiIyPkPeGcFqDCw9dUEaU5Mmmu9S4tJEcha3ki4WkZCr5izM7B
XQrH0N2vLLrsFygUNP1v2zU1UWo30VkFcLBNXGpRieVGKR6JLrpz+ZNKv6K8tbxpVMeRgT+EEzx/
9karkTO9LPdSvERNlizW4mNOU/1e9fF6anpvTD8qd03AKgoASdMhN7Y2JC1w6u7GOQRI0QvP8zfC
n+IHCLsjalKHS+SADRfNyHEcsEKRx/cNF7ahTYnEaUlYmtfXir1+GcaPHHztAiWoWcqdDzAs3qP7
Q+01swCfwxNycYljmtNEd+VDZHO17JS2E4Uy2TTm3gtVJFP5d+m6DgUhiVogPsBmPP83JioqEPaC
q1FzFkaBmhrqJv7sUF7iPSs5tuB51Yrx1OqBmHiUpOOFIJqMfiIL9uGDM95mV6ATZrfE+MZRU8bl
nPOrZDGiI3jR2DPyv6IMKZ7mLSot+kM3P3KHX+rXCubcf/1I/o9ccluBHxBy5Zjs677Uuy6f8RST
ELLpNcAKyjqnmEF+CI1J5yyAysM9ybWtjnMZL/JgG1PZX7mgMBQhNY7aSwfXNMMlJJLuGBktSdq2
rHU3xYqlll0w/NeSlSSKxqmdswU/VgRcIsVKXxzw63DbVPNSPYdI4u0uH0TZHpZMjABRqpJ3ZxrF
83i/tEV7aXnWyZqp1Tnq9lamN9ad+5x0hRPtC1+O17VbPXzgK9/suwpnKYnpphvPhU8Uf5eKsSQA
YHNsoUniIYFu6P5qMRoOqr8uhNC5Qa2OudZpR4aunhjYXo3Dm/EoJi4yG2VlIf/ogcTVpmTh/5dX
bPoU9STwj0THimdndgI4CDexiL2zWQyOJjR4ZwPHA21q9hb5R4W3xArPCjd3UobQVjqSpjvrddmT
AVDAn5+m9HdPmdy8I1fhVX/Ys4/+BmPg+gDVaEi3bI8UflM2d3C5KomFPFYiwNQ7EDE6eASy221k
J+dP2DvDQpDR4wo3FiDdiN0P34udCGzdcA0YkkI63GiQmx5g2XNX9mgJfFsaNQAB8XysVlCM5z8h
m9X8sSrcdCSy7AA35MjUZnhqjBGE3skdFcfMDZljR2cijkCxV42OsFI1YpaeGMESA5Imbqfzo2n8
drzvmHTHU1fO6fdUcAizWXWX19ROs78f7QrOKUe963YshJhpoGm73baiEeYEOHxiW58V42uc5jI8
aH+ex8NczN1PFjNo3y7Fw0tdOBJA9Yg5D+JO6EPWwUY7kyVeg98VJv9qX5bWLzdLVvAQBxUv/g03
+fkjTltV76q69osd0IcJrasV0bFem5xAYJtfdWqrtwHkBCbJui7/YDRMq7sWFu67J+Do3IEv8p/R
+at3EDsrap5I+0sUTSMJc4w4mN9WOxOmTJbVrx6wp0X/UFRTdQ7Avs0XTHZN9xCHsj6PfYunFGBE
/EbwGqj6VBGrxnhVtPYh0CkR+7xEgsumqfD3iArjHl+hJR/WjRUrHUqg2hu2K8HcC8go/hdOk7bz
IeA+Px2KVqI8JAIe96GlsCDZAqGIL2WCkWVHTrGcT+Xkh2cAicMRhOFA+GDOYpzbM8PJA9lK7e7z
xjqkulu6LAjDYUoX2G2PuZ/RnDNgtePmt9qSs6dUbngATLa+eUkhnPusQay6IdANmURIAXyBE3DZ
85B/or+6PLK2nWL1UIVF4rwgTaEeRYs0w8UNO78/L11amUOOEdzZFE4c/1m6BBRFxcQHfHcRxLHC
fkndE+lIbr9xjSDy2pWRRHR3FiU/CJsXEW+PHsOEW0Jt3vWj8pIGC7ktWBD5VqEbrqqu9a5NIGsD
HU+H8dMTMdeNTdJnw9tEJxi7X28wu3FwVP5S3czCm6GOne6xNHRIHYeKssIzkVDHHofCVWDCpg7j
ztqV3Gf7nt3FdsVnx8WRvitzHaeorn96iAeP88Ct+5oYkLFYUPHps4gJwIRvhr4I6ysbfsBicO6m
DteEy+E/WxKQu2Zdi+cyUNVPws/4qy+47JDx5xfJ0nKaXsGDDoaFY7Wi/yoLdB/mOfJAK/GD+22t
WIWnbVnvcrVG7Sm0eLY41srYuxgVq8vSW/9dRrl+oL4YsI6Hpe09cwVErkAJSKUsMZdflvEJ/gsB
8/4e0ySaebpg4CSUPnrNzsucWn2tM20ZF9oHo+yY99zJuWWyG9618OsIETtQEcGicNwUA9GMrQhg
u24UOJw3tFs+4MLWCedCNi3DgemyinalnHzAxo1TfPQynN/AmLNDbEG+veOVSMor1XZO/xmmirI8
d8rMgZ1F5T4AYJb3tY/cgFKZFz/WTetrZipT/OuF7xo6WlhLM+hH0E4peUC0Yh4GXjlNdkDhmoO1
+5iJxhFl0XxuJ6z7xdtAaUL5Ngxrdx+h/uqvSAaye8IPNf83QO0rtpW3en+Yptr6AqPaaLwQc/nd
Sqd80r1bYtALBWQ5W7oxxnVvsPO9kC5ZIm40bE6G2DXmOc4kYqPi077aqch/Rj9xnW+XqCyBRWWs
OvBYJNxluH5VO08ockFIhMFp6VkFnKHdTMEzOpxyX/TKJMLhqxu53FVuJqJnRW7e3+HoX8qL1+jh
7+TFbnsc57hq7iiMrJBycok8Wc/4zjZd1C0Tyzvbu7tZhGyXNoN01u5X1QY6fsJ/Kxb+k7X7rynz
OLgIGQn3gzzr+NIMVTJf+lxPikiE5/XwXvHmPnE3qZLXlnxCsp3wrS97Ax72ZcEO2CA5jP05Lti5
/2oA9NK14Y/yWNY9PHDme4hLxBMKnBGf2NRCeR9B3s03U4Tfk1YxShdOZYzzkuRdEZeH3o0whcXI
M9sATvQe6DiVnGMeOP6TmWkZvCZWDFivunJctqhgrBX1HC/PmU0p9WJ0H6at9XP5WS7Ga9Jtk3p6
3ug20fizJdw7PCpdRtKHoQAkokn8f0HDyuDexXn1G+Je4R4ThAkFRUgML3LmJbULs0aslIu0xfBX
AkdD6ovZzMCm5Ze913zOmGv63GO1svaN3OUFMvM161jsCanH4EMN3eh/R0yf556CBNaAtNSUP35g
/X7LoNMQM+AbgR0iGeILqwaPa/2q22s+UDm5IxaXwFltuFVtMxc9awM1z3zWgZeh1zdGSpLEqvuO
yxpIhFkDk6NIDZj/wfmuf53E5wYBFjr4u2rSGvfpPFpErqhM0AAarjRdPwqualyFmw2NHoxrkHhx
DUymcri11hN0OjCcimepCqr+ka4VFjYIt6naynK2kEx7eh4N5nMDKamkZ4RrVnODDmKGOmGHSFiK
jTgmvBz+HtJTG/Zbumvrjg2OJ96Y2ENI/H4NWawsIbP4mRw3gtfSf57FVA4d1zQ/FAaklFZwpeAo
TtjTbdwpGZ5IfY68vXlBZoAjo/l1xmbyA/IdWkOcT7Pl6uDCByP3jNNZWrmcPIbjZcMehrRnB7fp
uce+ilewgqGy6XAM+TuYkONnVq4wRUs2V1StBDos7vNVgc5QJBWw9cqp+Vh7BPebvUgBl5r1S7Xa
8cgTA5AH5oHz3OGZSRjYiu7ix7FLrFI6AlpwOQb/+bHLWsPx/eqQ29L5xl6Py0uauHgcl5ZDLgHl
1bL9rcw7TgsAsaqgi4xdqOi3ZXvbGXuEHW5xEfihu9hfxHsrMvdXr6em3iNI478uRy34JKZp+cui
RL9JgoASJBdSzUZof6SBh80J2QnIexoMXCiJqer1sym76nsNRQZNFJGGsjwdkGpLhiFhc1eGIRt0
dqsbz4/0SzYrXEjVjOGWH20KfyxM1RMfWmi3GRSPjhxcnjsHNwtb+sHtzWyry6x96nQrUgKeOQsH
rG5DtvVtDIiXxti12npcz17HOuyeeHVWAAolJzp5xppi+xDX9bt2ZzzzS9asv0cdYgLkm6mzrZrC
6DH3JgYFbtojwUjh2GozegKTKKTNBt5OQsjukJB8ibZ0OmuPG0LBBhzvf/s+9WL9giFQKAKbuKdT
BEPg8nLK/rvdj0HWr+7yS6lSgnPDbMUYx++bmS1l92lraj6CZnTIuVlyyi6NGo+dUAusXXi90eZm
tzxSO1PHZGwN4faCbUi+Lfg+n+HbRd3FVsjBmwyuBXnZLMLfOpN7+ZxFOWOCBwH7PJUCXamqk+in
IkwLwyQk+HtQbRi9e1azOK+YYV/YcfKPOFlvBTZ5zxfTGcZW7ddGwfrooe6texEl1XOeetlXO97I
gyTunEPNayfbmrbn6YKGkzyEniZPzPSAWMgvgrexTWKGaZXGS7Nd8ttVRNc1U1IlwibdN5Pfs/Qr
8g4zBd1hb7hLUdsJwtyi2DY258nDGrIbMBr8c1Yn/UcTkBEo+ZE4J6Fef0+cg+M27iv1sSyOyRCd
8vyNcPD8UWkpImJgwfgYAUtyt40/w96bXN5am5yr7K+49xIWuOEIOwgJm0u/X2BZZxGBDZFcVSkv
heqb37Flq3VJ+OX9YCOEIwJMjiv+WmbqorCx5oeqgY6ACWAY9/WYqMdQWmfc91JnV6EXjmR/SYoM
VodsH6e+jn5sztflQCAjdjZ0KAm9Bx6JwDghU7CHRv2ljiDkHrq2C6LTKJfZ30lpgKwiRnl/vUx5
OPqCRfanfOyT51L7YDEmDP7ZboFd3GybZpihUpncDarN7AvBw+LOwYXEmfMVs36KmcGX8oHfJbp1
TyXkGemLn4AUUDoeatqcuGP1S3vXFOy7d1HsW/4Nq/5ffoKY1m2QeDxmRkD9hN0JUpNPYQGkvauf
OQkghRbm1u8Cd5Q6RD2wfqJA7EzMU2Wwxm5oVOLbW68d0AlU5jS6S2UefbvCYPr2G9P9N084D6gI
aeaB4s8BsOfP6kFGCTbaa030cKMD4EbjsWowvbGi9nHy4+ioxXGG7T1+VGQADGFkGhYWyEQ4l+iX
SfIT3uqWXQImhmmgCdZl1P1Q0rKjP1hukfIELhVJE0UN/jBKNq+cLouWE3ozoatmMvZUUIzAbKjK
jPKumEy2zPzuKzehifZR5lVAlrsw+245mL6ITFDZ1QxNnHHDzljbLfVAYtWwn/wbx224JluddWpo
Lqvx/ejMIrglbxtjq+XXb6QZg+vEi0j/o57HcqsdelHfKqHM7SoDxk1zpWjjMf6jPAxjO5ayqSRk
hiRzFG2dXX2N7Xh7G+Yg9lcLcTRLCIBEZ2X6Yrvm7BzGKvPI/PvJ/IUmHWA98Np6uVoA5zHoeEG3
PL/cRs/YhmC2Tt2LJGXRhSR7FF0fOaM7QeaUHc15XI15K92CP0cdhW0f84WFyEZVTvQVJ1CtmMrI
GGxqPNfl05yWPY0sZVJ+K1au8WlUQ/TmmGi2+A1D4jS+bsb/OhuQEdPQI/lgHNC8tERzq9/D6YvM
Me675hXbopGbkbEXbEWtNF05qVnU20DD4esMuxszgR/39uQtPlzrlFIde4wJVrd72dSu3g1q8B/Q
fMaBo4C9a7Qhr1V2d7Nn8uE7RWZ1/zn41QVvib6Ct0Pw+zj7S/iUzmxcf7f5jOxc+G47n5sy0gTC
Qac11ZZlVl59jeidQ7+rM/LGzBQ2JY678Uj9OVcuN3y5cEmrv9M4gADkR3Gqa16vfgyYpZfIyUnR
ybs+woJJqVKeFJshkC3VUlCdevEYJbcxsKUAYAXImYU44fyyLLCAzLPdIrtlwLmwhuhl37pVYqB2
i9KfHzlaMv1PInSbU8DiluKPka3+BopQWv8i397YF68I7YvFwsqqapkivuBNCL2QZzWfocKvhfi1
sn3PeI3HU/YG2zlefmd9MTVX1xuEuM+oAue4K4oAmAJ5geRuxMtHvZEmDrdXIfEk0sfl/wWowjyy
SSggHrVFaXYtVd6MqhKFZcOuPekfo9FYe+qqxtzxeudVQ95unv6yEqPeSOI/wnRgEwxmYy3MW2qL
Wt3PpYzlzh35P/5djUUTfJAq9dSzgu3KbxtLMmtXSFmYh2jGGh85xBtG6xY23R6tKHEP8zimR6bx
XG2rWSC08/iNzUbj5O2/8ISzCIVzhOcxsTPLO6A9QCTTapm6N9JSgDDSyCTjA5JAI/fNyI79c1z5
jlR8ZnB8D3gaqvwZ3hgKSRCO1TumyS7cDJ2dH7N+hnBUr9OKRRSeqzr5lWyXO0TdTrw3fbtOO0ca
aiA36N5kuufE9Yr/EAsW/2zIXAxPPQV47Xvjhzwm7FJYe0gc2Tz0f2d0XfxESmPHWL1eQRMd8dpT
kzlj1+FSUlOvAIw+IDqDfNTecSPl2qVx+gTPtFOY6M0H1kXyFStG8hmJMHNfYBtO4L+45V6A0hj1
MOJA6a8Vcu2R3Udd48LHvHAmWgLEZ/XYSn4D45SoORifhXPOJycsXhkYMcoD5q+MO211QZDlNVKm
Dl4JgfngBNnDEeHDCOlsewAWBAaJJLuwzmEIvOZ4IcIj4757whpRRa+If3Ryefgq810bWvE06zyz
Jwn84DrPqfeaxCUBRIe0wL4c6/wia5fdG5pFCl4l1wxL8cCjv138qbou3S1REo5oZ8/aQUu/DORv
SPUSFyFrMFnoPNgKB+e84onMSDG6sAkf/T6lOdJf+9k+ICNh1aThO/f/lB6q7SffqULuMXpi+eCm
InmFjxUezj80x2O8VKwU6HKrlJk0pfWWjQVDriIVsVEB7+aLYMnV3dcN6j3JsGS472InxhHoAuFT
JNJi4qkG+Z4EAljpLEYPHjBL3ft+3L1icqq/uMOq5Cvmx/waVc9GsxSiREnJ1/o/cm4mYl9WCTSk
ZVmy7Lw0afaMC3tNdwP4g347gnmFXoJ8cM+21yDM8Snl1bYTxe04kqS5tp2jxU4WQadfEtv23iFY
NffUYcG7Cj5lXi39X656lJGW0aGMaxYFMspQIuppAeeR6C7eBYhKPHV5Pje7ifex8y5Z6YYfw+C8
pSRuCFM0zjFQvCqCmt/whmIIEd3T8LJOrG78hte6IWAkGFnj1ikemmBZCRkPZY48aToUtciq5ToI
aqoZ00CZU8IR67FdiS9EzX1TuebNdqa94dxWz30q2BY79wZEevAEOb8MjiPfdnOMLN+490YwXm0G
D94c0Ll4Ko/FIOPPLIvUvwgLMQPBGk9/Sx1qyh76sQVJAND9lxlCTfkm3Ts1dpx6eedei6fD5pN3
DWqsUjR8zRnDSEdU65SwwSR5TV1JdvZaCVwIhwQx0jWnfeGYE8H4UhgX7K8b48A+xphOQZ12iLp7
bfM034Y4C4tj5XY5VZ+6+6niym24Zzstxkknnv1TyrDW7CUm/2sXI+vv2Ky7M0vFVswgVkl743Mu
q8fJdhIFCVKK+w4RByodtGqugJPSYr0uawGs1/PjdjzpsG+7g3VZumPO6US1pfXVc04l2W0u6H4B
o0uEODy3VDO6bAQVKaddggz2LJkjIYrCPu57zKtjznNondr+Dv7fNlN0S07UVlD7do/FfjkzCQXZ
vRBN+8HNVPdH4YUSKEI/AmhPRdbviGm1pHIgqB38sJ4PjqIkZEOXrl0Ouo9NftY5nndIKF7MxpMv
DVu+cFbLMUFf0g8eE8J6J2U4yf2QKHHr+cinojkJmQVPyTgF7afMqZGmPMT24xE1V70nlIhBY6vQ
O0llR0DZAMtTV5ALZ5i5LgkB40AxUQVhFzJux1kats+B9apzEFa5A+bW79eDx3KsfQqntf8X43tF
wrA28vRd36R2N4obC5vt0rqbHJb1d2xrkTechoDD0wSen+IbAhdPlYja/OAxcNyaTJoi+OgwzRM+
X3Lny/Nd8m0oPYHe48Yb/Xw7AZ+oTsgP68sq0i5ejoI4UsCATURf8HHMPsq8vzrOHZYm/CFaJ4ya
aeigw8LUI/ZpyuLAceI84WBsvW0zELWOafcrQ72PwkBN2zpDUsBdbXxupmM9/rF9VN7JBaPWNmb3
Hh/D0Q876EmwfUJGScWEu7U6NLzBiQOoM5dpb8HbH/IimGtwxUgiK9iBFT0zzGK8r3W4lM7vDA/i
nRkrtWxDeDn2QJMgRaidg2+AiZJJGLDROvxeCQXpA1Y8EMnDCKII/3DzzAHn/qIiJFmfTacY8NA2
m5pZaSFzVrU3BrOU2gGEUA0fFNdh6vDwEeGIrZO3BCfcH8REUfAZLiwwMEcJ/9ToSD96XdB8NfWN
HrJ2MJO7OLb+tXB6Xv7DKha4SkXj3unWs+O3dvO4fXYJMB4YmFvu9FaG9avXapleFEJ3dXFZlB2D
3DdYKpZauM8t8iGeDy8UX4F3e1LySMz0/jWygYPiR8Q8LfDDeR9STZIwmYwey2/PS9vd2qZQvimK
pDwIDcHPftllSoKdxg6hdgufQrm/sVQDjniqPA/coGzNm34wxYux7uQeg5ECzg0cDJYs6GqANCbh
EtRhZz46yRExOUQ47NNEyWMyteNNDOn99SXIzPKXpovwX8dIdIUKmWFQELRXH3ujpvUNMznThvSW
5K8Z23S4N56TPHHgQMjCuDyAFfNBt278gSn//P+OkA93trwg8cCbRPwMKqX72e0IlOwhlXNy6jar
nS+nJ9krhCmjxzLL5Tthj8b9RFyto5e55pzESsmr0KVIeW3l1pPuOnz6y+Q6qEY368Muy7oowQ1C
dHkzcwPAIa+z1pxzwLzqFY9OABoLUdT57NcguAN1ZQ0AwcIjLhWXIxTyUfrw013+BThVSVgHilV9
mT2VzruAkeeK1a9P7/mIqk8inSWlG32rJuoemv5+7EF6wrhtp+lu8DJK5TaZr1O+0Hzk9VfKXij8
CNq+F1wc6pKKLlaueNW5E/GxjHy+THggtQLOHk0Pd6QH50r4D2zMQJDlD6yDOOIMcJPpbEy01KdK
4dc9BIoD95Ix4cmT68vkvuImuT4F7Yrpo1frklIYkon0zC0YN/bGRahMLt2ti/sJT8G6Ht1ctu7j
6AMh18DSsAJ4Gq6VqbqRKbXmpyX/WMZCPtd+aS63kOy6b24CAbAM/ykEZPVPWHZpuwmXFG5hesV3
JAC9C7HgEBGuidK0fy2nuZ9+Bkf39YDxyyj70kRZ5ezNvNwedCFCrg5MUq+pKGmG3sw8SF8oco74
vDkc/D00xMR/8uZ8jM9xy2XtXmsVXlaqLeQVdyVbwYiv+PCbJeZYHePKd5Zt1scDNBhr+h3olGrY
9ywteJtGtxjstgqDcPmySdLDJ+bxXYZ1G6t1fnMAefuPEqwX8jP90qz7d611CMHf7mz3uNpN98Au
MewPDZcKXBhZxcUdQ2O5fA22Hlksmnb+KeY2sU9yWjrC28MUU5zDeUu0Tc5yemaT4nn4727+Kl45
2QMMTKXZwLFQQ8ynVGsrpJ3rZwo7++qYTQiK25kOkYurh5C+i3ngFC3zom124PvU4y2Sy3WJfsZg
Ey6edp5qOsnsRvo9VStDB3/x4M7EwSGAUQi/m6WT/qIDRHgXHL6KH2NMJ30wYARelw7A/haCuqI/
ZZky5LdlUqk66NxzLjQp4VkRBVSePVIo01Q7RF63Laj2JIVTYG2ioKMoPG2hCKeu2a1gdMKDz9bt
240LmyBHxP0D66CbORMa7S4ljb3y21jg9RH8YAKZsxE8GAsLXR9YwCCxQxm/kc8EPZJbNcAa97t2
MTTR+O28Y6nbPKUFeextl/TcFHC4G3oRbg3B1gM4t40GZ3JR9Qb5o1o9Nm8DyW/xiOTrim0Xph7W
T4CF9/gOyzsDbXHdrgXBMlrSdDFfKNor/nmggdJDCvrszlcmT+Ee+N3yVhedg715iJ27glal8Jq7
/hpf8lw2FcCsYPkXi3bMf3OUTc86zlVzQaslK7tRCGTPRewtN1KxO7NJjCY8pD6llhSZLy2XixnJ
lEWUx5jjjQMJWnqsh33SZM0HIcS1euTTrOsLGTqK2mwODu2MhkiogMfct38LRh7eGWPY6y25PkFT
gWCFveNFgz7vtMlMTXdNJREDdVJJ2kdKfO0t+fto441kqyLAuS4m2/x/HJ3XkqS4FkW/iAgQwr2m
zyzvzQtRNd2NdwIhwdfflfdtYmJ6uioTpGP2Xru71MCkQfgwDTtFAxEUsAQZZu00WigS0FmYPq8o
A6MTW8LQvtVThAllhNxwUlJV2RYp+zWDkiCc7nnK0O+EiWmcl9hireR4Y9n3yPhAPjkdc4HHjE+I
uPQ8ZcQjMbAeI6dEpNqz8frpGiKHN71RGm1BJO3RWZrijr29kMeSE+RiXGtypCHAOO8TGWiSUziA
Sx/vaxC3Dxhn3WNIqg3Iyq5V42HJEfS/sK7MXglSbftTW8XO0TQTaSTuEKtLFTNvfLKsO8sfbPIa
zl0crsUfVToEosIF5cFnQeoPHzOSjUvkDC6ZmRbX+jw4WXNrVly5G6sqH85xhLF+G+N67i+Lho7N
FiwJ6kOkHQtpZyG+gX9jIOt4/J47h4wHphIz2zRyVYLsYQaBZy+QfACy59A+/wE/1GiZ2Os98/3n
/H5xVET7ygdFgJ5gqvVHXacdfuqInaEgo5gJJPuWds91qORx4tbBmUOwk7dRSw2IFKuFvm1adlWP
rsIFxewC/zCJqEW3N0MJd5AFyEr5C8aXVEszpus+NQZ0bsBIJrqV0Ewf85kMu22f59XH1MSlf4iJ
nS9IV1+Dh6X1pnSPT2kIcCteIdwrq5wnRDQsOJjp+sghSi/5xoQE8AaQyDTcdwzFow26mv4bJl3O
5Cm9kg5LSjkWYzMOGiesSwL7Slq8TbCASXhKjIuWULhl/9RRlbknGgXxEYzaYz1cxuZE/mi7PloX
dRYaNLTYuKlX9wbVEcFjVvVx8pxHTaz2qygVY+FJ/GMiamjvePL+UFKbC0JRFMguZzFolFm5/67i
ZxIoiVX0L0PY66cYnlGwdRyD/Ad1Gr7RheCvKx17IKNIV/UfbyxQsG+p7OIDyBaZvup4zC8eiMv6
L/4lH/4c9leBkq8YB4CEhsk8gd2+deejhj9h3yXNrPsn9fyhOMXonRgKYmAGme+1r3MaoJ9ZZZHh
/80GskB3rMvm6QYgRgxZHjvRfoXGj1WhlcvLCAiESivJl+SLLMAIwo4ADAjZpM3vCVlYeKUXH/FR
7kSiAFtpC5IYC7SkN2lclP/GKERjFoI/mxjKxKWHSeGatYl5naIomlX2YtU635qFZfG2I5Q23bpT
sxCZiNHsQXDXjK9BG6fdZhymtji2syNBQiQ2u2elxi8ulCZcr/U6cZNMMAE3Kl3xDBgUrJxTiF1+
qbB1xl8smbtvlCYD8RTV0D5OenSGYydx6R+JKbhWhg6L9vPQDNXJKhT+26WOVkx9maduAMvaX9Q9
TU2ABJXW/VJome7ysYthF2v07ztgiAF21BDYASJ7IhxOroqXjDgCmZLN5zVV+o9xEUcGrBCd7OiY
nR900XSPeeeCckyl1M17taQra6YA6/oLfT3oVCeiZdyikEA7JspInIjQ08shXLuwv5g6D7pbSj3L
fyic4B+MvQli1SiiY5rEMQGHYYP+NsNOP5zJE8Q1t8AaSxml84G9x1Phv4Jdj9kQh/iq4NJkAt5G
iVBwxYWhTkw3+ukzi/soCm98yuTlq12tcs6WKM67MWywIjFplO8hIpZwW4ySqC0YBishDMbpRiSA
Yd4jCiQLExCAm6jwyPuTy6NJKth9JaKd11ERT3YCgZ7Do1OlFtdoAwkR1h0Z6LGoo2kXc0Vr6CW6
cjA7WH21DbnxXqpheQAlJCTq2GS89l3Yqfei9NP5AOOAnBgU+HC5u9mN1YZwWZikXLj6ljjLK9AK
dS69yWIdIE1+ue5YI2i1S8yiPmZDphM1DIK0PRMs3AdxJPQbLN2J3EnagC+tOpbJPWJijnVIay5C
fmKrNintTELE8jg9g7Qim4Ke1MG25or+okYTqluXZvhKW5wic/TcdrjnNc3Xm6Wa5XfpVHTtpHSM
621VLu7PSDBRv03XPnobTdXSlePlJ5mUkzTf4p9uFhb8tAN7GI7hG81xRo5C6TsDCSNucm8rd4rv
xtpwQYPN8N5yMyT3TKqrgjsvr5mTt8bctqIjHApuynxQK2i0u8oUxYP1TJxth06RteeUus0vXDzV
Q0PbShSkFyXxnWXMilXbn/x/JfSNoxctFXp9GJIHpiBOeIGIaTksRJo/cpm5ZsMiO/T2Zi3QYOYd
sDmBEobHaRicT+z84r+4HojXxKk8HIkDqv/2wul+24nwNERIKYN4OtmybKHOZt5jQH4lhCEpHKSY
8PVohsXClGI7ehM69NQbWeum/kRya8f09nYmzE1seamhQE39ipxvE/HwLrtsXQK97SXUnp1nnOrQ
Mcjzt01f+PKJLXql95Yop+sKflbpfl1BfaNWdZr+jqKB1L/NTKLhCw9MS/Ih00u6KD+d3sOqoxRz
S2KlsHwnqEa9mZdi38aI0nfQD3CKj7h8/0oxx28VZS3pzDbvf6FLohYR1iz6rjedGD58Nn77SNU6
YGTosDiB4T59EOkBoClEy/jg9jmqdbKaUeyA1vpoyIJKtlgvIEcUnPYBm6p5ugRNbN1dJXwWJBU5
zo+LZNh9GsvJTmczFvEzSAPmBpKpRcKPrkkcLvjMyVsCp7MhoIIuv01SMhRxhObxKR6CCCmPwHV5
JiocMTIQMkHUHxGS7z49hPOLxjiFy2WUurOBybInf47QVDO3+0Tog+AnCLBV7pk85SzZs1q240fQ
pcl6plvTM3zRLgGtHqere1J80sy/SQN0r9SkoH4miWN5WHREm5JjODvjccuaQ09iZnfPqiu+gcQb
8NCFmHZALnRwp1dya+qbBjSbd0zV//nsNo7Bk3bA8CcysvbJmkp1LCRYj29U+uLBWIrCnUckht4K
BbmL6msBtrFFAJITVmJNH9Vq00McqI74BGeMkIHjCS4v6dXkEPjr0yz8iOlvZcanBn4bE+MpwMP1
HrjkAvw0ICrCmwTOLDCxJMq01z/GuURTveNvaxeH67ryGF0w8/RZhnIhGhhIcU308QpngAe7mJnt
e4hrXkAqmO5grImfKCxlt59W2970Y+3Ou8CTeNe7lYLkk7Yoz45sDWZG4ZUYL4kPNW9HseEn+3oK
x7d20bQHfe4aqENLEZy6iJnzXigR/sEkrDkcNdfHpm9b8VHOIr4BPVl+xh0hFxsiWjR5eSocfjrl
0lEPHXELROGimNkELMjocLwpeETMmZKWF3VjvJ/U2HaYHrvq7COy0ael66w8Mp4hOYgSksWtrVBa
H0ls6L5WMjydT9ddyFp3oOLV9DPpfCK91D4mmHwRWDhD1f04DjLdbQL2gBo27JASEsLnMPrIVeN/
w7Jdq/NEoMDdCGDFbkS6TP+gWpThbpU+dtk1xNF9IofChHumZ11zmc16tS4AYEK2SgpcwnoPIzta
t2D8L/Ky4DfvB6zesTPVK/Y64p/zucUrgUu1zs956zlPuNsVprQYycUt+Qype0N9niKFXsRggmNH
iFZ2JqS33jU6Ra6xhXyUNqckAUhyY/wFDA08AoRskoH2lo6myW/Y3C5PacFDesLOuXA3hzmJnyrg
CkXSB0fnQGWPPG6NzBC8YIsjtrPJdO7vsR9hI0CoagxoDEkSE2Q1OpdiZH4OEd3XebGPpjokPQNO
0WKvLQT+EjAlav1MZm2Cs+PWY/FfVVVYFJ1GCcJXwPGj5dtQP65U9vw5OHsHNqyV8nYlhg5/T0wU
+XthJ2loG9q5FRAE9kCSo/gf7zBWIdkHEDHtqfaTvxoZ6YT8eGAR1EnahU1A288cR9XZR+a3jDQf
QtYw6Qt5cfgsgTQmGDd5SRDC3Cz12Pt/qULW8jBzQf3tyML56idCtM9JPECzMixoVoQNgq0JT2Cb
XLBXqAupBFl66YfRe5mSsOG1ZFvhHWr8VOZCdoT9Ryqz+1/LFKi+vjB1vMd8E7IEneJ+3SkXQjda
Qme8B9dmnDcxY4VKl4IpA/PGyqdRzgokW0zHKv3aAJhx79KMWfafviIu4LggSeQzBWMlP3kAMV9s
R0hP6Snnyxe/Kpxc77wUqPmYb/XWqU9R5LsV5lUh/9FEDwj4LV/RJbUhSbI7x5MT+kjJFO6PE5QU
4DHvHmEJ6ajcMwQsDMUOUt705C08lJcUtyuWDoF4lBNJQKNPA1f2EUmuyK23YcooV++EhRYLOgXO
CZs43wm4xrTPJeSmuRPe9YCZ4Y0mFD37LAG+vge7EYbPnjewd8buMhcHd+YnvkcdjTjLjIE6h44T
+uc1CmpmcjLEqjVD6vLpZZxgOGRDVN/znKYknM1M6YEeVwBooqkJ9wV0LMlHyjLZXtwcER4z4iCO
3ho8DoDiahX5LIg7/ekWvfgZ0M4kryPuRMD4LAgviRk1abthGT1zzjsknC2GUStsgvZ27iVBnMPa
oNWHYJOcRpZU5Np7k3+jwQbbIyUmzXbvxDHTRXwtzS6IrQwOSAyi+sMvWX2cc0NJ/prkIEw2esry
8I6oCUTQcKXDAnVB2YT5CyPZgOa9YlAQHqcBijej3eYKpkgC+Kyg0yN2N7s1c+hZN9FAqukLAivZ
3K9wqooDk7T0t+2AlOJZRI52aCYyMreNZ1hI0SKR42ej3n4662w/88iEzqkP+kjeMVPDy4eUstop
ICV/Wt1L5Ixh6cNzHT3P2TR4uw3awpBB04pWodoss4tnvtTamn1D8E1CrpXs29PkkGO5D1RMpqsL
hMU5d+Gs9IWbyZtPsU/39YyTZr56Cxta3SmDyV4kLOs3K04DQsmkS9xO7KbBN8UDJ8rYUokdxcLA
YpMiaEBaWxNndGwSScw8Bk9Qp2IKzCPa67h+ixjbXSOEtbjhF1h8TkbkIrsqTSBs+j6M3qTul/or
wai+QBjoi9l5DscWmUuhgazg8kWv8Q6wNwQliHMHxb1BHhDulS7H4iYl0xkRriPz6mbpjWy/1pDc
vh9+KJX+9IEYIu+nHdmdnnCjZ8mh80f/forpX7B855mznSugFhfumxX6JCUgf6cXts5zCauK8cza
D+v0Yjq3q1B/a4gDFw2fLDzogBHYhc2EXn5yUc2fV5IpqBmzzswd09TdgWnIJSMbr8nyMy7qyIEA
3EeoQKdsdm8c5Ybx1pI+2N+G9UyyYsIIjgFyIbPWEH7G2QnGAvJcvvUqFd9fty6olsqigSypAXpt
EPZGN6VIMzLEIdogeyc9nJ4YMRSA12v30s1rVB5t3JRyT/oNL084AnmBnMiD8MKcOYYttCSc7eBL
HLO1GZo1tK6J5Bbrpiz9DwvLnDz1ipv3trJryOcT8meThzLUy/hKFp4qn0L0OVd1jvZSqgZycnAv
s8w8t3CvQPFB5sNbXy5FCNEKU/IhsomgXYBc3yPrK9L02IU5sP6NZ/mcsFAUUFTXXWN9JQgIj2T7
QaNrn9zQbz1AtAU+BAZk4cVlkeTQxDsSYXxUiRfSt1eyukwNuGOPdbGJd4JjFUdN0XdHHQ5D9CaT
gq6SZeR6wIaNy2GA+TMh+2ZTw/bJsMUvIhG9cbyiBsc5HPI+qUgThwhp63ucI/EnByeHroijEg5p
wrgImYXrfuQMXomkRDFINLnbB9+2qEitphQhGZ4uk6DJtCeIB7YJ1+UjKiCSvHyv9R+GJQxIVIM2
Tr3YjRHn2GZIIfhgO1fwHkSVFO5+QdZ0DT0JA/e4Amh9ZdHMHqVFU10dQ0YayMCy/0ciA+3DFaKV
cC/SiqSEPh8SIqAaKhkWhBMJpZOy8hsVCrQSNmZ4DJeYuTyk1SGob5JGBQefIQWxLkMd2h2lo+Bk
JYsOZXlYWpZuWiP04vzp4bLjjmD4zPWcbqFqZH+LyR0IXOxm0NLJ6v/RBSl8WZ0Wv/RAYC3QIP6B
Hku2g4dH/Ow3jMo2BJCXzi/nMFL+dOQh3FMkEv1ZO16EpKyGPnjbdRIenfT10J4KiyoWERyg8vuc
dvu7YVZV7iIVla9uLx+stkn9oEorbqNIV3a7qMAnI2aJwDgmi+P6pyG0EtQH60Bm4mAfCo4ItJov
9OlTeGC3upJmsGrKnLpeSirRZqS+gvK3mhb7ZUP/CKUIASAE+7Z6inoxF3darNV/3tpJb980WBs0
v5lD27Olf19/qwUN4bFZ/d5uUacSvZ1pesKLx+hv3LaRV/Ybpwo7JA9t436ouTIfgzdEw6GJjZfs
Vek5/k2XJeknz8Q8HOGYBtnHXAPk3kbOyIA8ipbwrlnoKXYxej9iom2fEfM0pGLhhk3FaxIbwun6
ZFrndzUYEJwmCdzbjoSTZgeohGRQBl++3XWezN/bxcV55VdgMrAasV9MdjZBb7d17Tg2d3hLOira
tkW1s3iLe+MuAWHVPc5T4Bhxpl3UbmVD7ffq4vxzn2csWMUNAWl9+83YfIILrXKsUgtPok3rZzrf
7BP8HsM1rFjMtHSUZnIbZK6DFzFrUPs2u5GYAUR2XQhHbqvyzplu1zbS/Xah7yle5mBQHGI2CpJd
gsQMI+HMmA+sGZ4Ui8xYDWktOdS1izdudDQ/41VjgimFASsoKB7w2RuzY9uNuF/7uukTmOmwmXrW
GENWMjsre/w7Q28YTrZFqBH6Gif2kIdjw6OpqEff69xjTqCJWe9wHecsZAcHu716FH0xeAc6r757
X1p3JbnL9/spOVRFOuIjD3M8ymOIx/m56aXmg4UsB3QCkbHGbckyO1kuakXGeLDE5TR3Q9yG4W1Z
TJyPN14mO5JVUGrHMzg7zjkJ96AP9JG1vNa/7KFs8JmyIS3fVd6gZSYCBVbC1hsJtd2Vql/bW5dh
PWqyhgkumLA4ncBFDRHu+JkRen30Wv74S17jdwKxxqoCoW6vA+dSaubUx9Vt8uJxqNFqbmj4B/6j
xpgciF1GXgCa91ndTp6t7VeZdYIANmeRxDS4dbtNejnekEUj1xcXzpx/6ecaOJTjLXN01jTCdlNQ
ghIfSh4FM4Y2XCh35QCG6WhYH/xH/2PwBlSRh8iMIhIlFZd0CwUoAxtEJwU99KJYqeptqn2x0h+D
1N55ED4hIYSuaXdTh4Z4lwhH189uSeaf2gwh4bl3auHiQu41AWy6Y/0Q6udS+GN7RyG1jO+Boftl
tlll2S5wLK5BHyEu7JKwm/6bAn/N73HNi9vW0+oVmbfbnPxBQAcLMYO4DAw64mwWn0qwbgWzoM5r
XTZBxTDdllbDQa5NatGaDPOVCNYBivpqS9Sx2ICq+Lfi/TJ7wKJhTSQLJedmygGJIUV1EwjofDEy
OvpDgqq7AMUbnpZkHVm3kZhZb1FsEYYKqhk3UkIZSIBsBLSPVbsx/Z3tBG16OwCTJmrXoh2sCF1J
ztUkdfzpMbb96FD+onlBhHOX12Wx3jvz7DbfIEZU8dhiuIS0AyZmRQ6u6iR60fRpww7WgvnpRoeS
vQuoTE7o4dNPtMH9GVoZqnt0cS4vPe3U7dwMqBina6FGrCMTp1cWDkN0A1AXX4GL+NLbmsF69qTR
FYj90HhT+Jjz8GIIqyF83DuaTIed5dr7jRVy+qMIA53jgGS4uFFeHJY7r+3r5MITTToFhL9rPoPp
v9iM1GoXhPQCkETG5WL5vt2tCRgs3w7oClBtwJ6dblTfZ6s+BXr1mj9rEC/Ohb8hal4Kb7CPJL9a
99YRbvBBZSibmvRmW4LbhM6AtmTbl2PsfdhG2qU68l1UGYto7IMBk0UiTr/73Nfpofaj8r1glUrM
WsXLh23vClB/YWGZ5Ky/k3Z6S8ssU1jshcJECQqv9g4BFVp9x/o5Tb95eVcfGC4LfbQLQ565OzrM
q29/agxxyfibVNSAARBl+TNVADuvZyUdUBkIcWWdVEEkdiKuGezpOh3RUOqikMOL4R/rcxVwCnOG
MnmWr9062UuelCAYBu4W0m3KDotyH8KMBxIcXB+1qgx/aMPk+NFgLL3whBlU9HOMM0v0IY0gieoS
ym8GhPgXH1YgT1FcklGfQ7bvP2o2Jz2JU3zrmPkXD6HZAGLwIFCJfwTExd8jZSAqENbVaA4kjYkJ
kUXaW0YhUTMxoorlO4jIkMi2enb8NzT6sjsahEfeuboSgCinyDB6DgP8PNpMc32qgZ/n+zLwenyf
iONuTN5nCVFKuCz2vofzj9LFSc9ub/EYjWtZ/fKSq2+DzR2abOj6n+yPyKVboCImxzwUhDazRes/
2yj1iLCdx+x9HRr9CGaKyXWH2wF5G8HSODw6Obe/VGWJ+Vs5PvdLHxCLucu0KuwFc0nz3CY6/peD
HzFksgsTI4aNIWOV+dRWW6Thdn2PrBTnccEruXV8tpbbiYlszwqHq+jIQjVFCtxqKClFG8iXLlZL
hdsKIpXy6mvF1HuNz+LiGqmO5ry0jAuJGT3H04yspunnpjkUkw3VzlCZEQUJkZ1EYYTG5P3anrVx
nmQdEhlVMLsET4mYkdrMUySUaHHQxJQ7+yoIgjtRORrNx+qXD1wvbOLnRAhY8ioKWNx3NhyibeFw
Oh1IUbHxMbXRlQ0OXLucPtLqShuqVZwpdDsuRswxM+NP5RVg12IAQhh+SUOY8R+MzE2F37y2CHN4
zynk5MZgVIEaiz1ajM9GJ8gBNmjtV3E3YyX+txagwrfKSKfaNguzHIgIZOE0UN2yF0/4OKt45pd3
NntU0DAA6caZQ4zwSQuvQ8IbGefvWA7FjWy6pLp0a9bnJyfM2ru2Ijgb098wz2Jji9Unu1sy1dnN
GMq+LA657FKEEPneqRzKG+2qtrxaaJPuzpAc4f63BILkKXy6KcgdR6hPHhu43BkmhWHL/DgAbxSW
2bvvYa45Do1AaXkG7N3YrxlvAPJVGyT1UTM5e4YQGP+ZkfGhw58bT36ZdNL2jpgfojzRxwJshsXf
EQI2YcLfxLno2TR67X+4LOI7onIRMPi4PF4iI8gfRjMh3YfYYeg1nL3VXdlvAmDR960XTOTGuKrx
HoPVFv4x4DZKkII7slL9Qc9VbQZE6KQmaOBhCAip4NsgdpebhMovAknmRXLeQISuHJoVVvisCwc3
/oMrKpb8EOQ/n9DjzBFxx0hzN00xMn7Az2jA4bjjgl268EZA9u0SQpGSdEs47hrcLlSe9jbpSeY+
SOPGF8gS6e8cgdTc6drz+0/qyLkk056z4kcAyXgHY6KJBcnav5GazbGV1n/HkhH9zbmRibrw6Ajw
iJPMRdD5fYK2wOzEAAsPY4rt/tFfz8vJuiW4vp4AkHc02Rz6GOq4jYfUZRMSDYIpTW7CIL0BE7x+
o0pZf7Bl+t9gjfllRMxahwkelrpDhIToGqWD6a4gzGU9rZqSYYufBOtSQin4SUS0t/LJJ4k9kcSh
r05BmvMH5sZl+Ih6qnWRuVBxDXdBIcL1Flqhs+xwC0b4yYlQgf3nXblbqqVL4t2OAAMqdFXN79CH
Zjz3AJpgG0R+Wd+k8KwcgMzEojwHLn+q3KSoMhkGo7Xn+AQZ4d0BcK2wFc4qel77iZQNZPoFCdYa
XxtvA4nIBVfom9+7zh+M8J5/iuCTuU82n1Jub9QEhKbgS+t2ym+a8v6qbn/jLSFPZizrZQsGpxSs
YpfqJLyhAlldpcRz/YeXBfHnlAp50sSisCAtpb0Nk3KU55JQTphs1PzQ7LEcka5SJKztu3enLhsa
sYKumSxbDPF7f24I25F6FhPctdz031YJFe38wZvWI4vbarnEzLXYvUNcbv+gI074IEre7+6rCQEJ
HvEV+OZwDQda3oPKmadtWV3Zn8AtSBNhrTWkybNf8p5TucoQzxj2fiBLMRgDVfWk1W5KtCobt3PI
zs0yyqlLmDTjAIgXzXl6uF7nwGBqkrSEnK7qVt8Try3rspwt6DK2W5+gdbFdCeicX2oq+fwAR8t9
7jLQmxv3+i0z2Gym4oi9p0oYcXScqHU2GZREpnFvXTduTsROklVBi7QOJ8A9CAVKSvuvcokwMySc
tKcZlSu/L/KzR4A0YfoLe6zAO5OFAyVPqsgDZL203LG/ILkizQMH9uUcQOqKOXLfjFgQ3WnpsS+1
oa8gNU7OsneFP/iP+TKv3DY4+REDoZ9+nXKx4ERci+FudrmeE9Gb5JBLj8kUC9l2RelbS/Ju0Xyo
Z/oJhYkXH9HfuBn84YaMAUNWgS30Le99E6HLdftXhBkEf6PnoH9RTmVSgISLzve6C4KHkj3hCj8T
w2ihhvW3433P6K40XGPG8oGHa5NFHyAUmLYp1AScr0QVRCc8N+zAAcnA3Bto/5Bc+Ykojz6nTnse
6cLmvYK03OoDy5NC7PlePczuuYnZLdXaX/cD851k3KmOTUt4RNUxcT66BUhK71lUJV3eoALHOU6d
v6hjIEY+BVGwS+BRzNCHlM7ivmkZmJpmy0GJ0LvMnHZuUaTRXwvfJSUFitQOhGYD4LwWDjYaK2NH
XjEmq/UzwsVluS977FU8y2BsOz33XKYkJdyxDNUMRDWn2xFAQvDDkkMghKWvno5DC3L+jGQShVVR
QVTYBjg1Xq9GsJz72RmwSbTzeFc6FLhkOy7sdhwrJmbD2UTVONUCsR8hBxlOIfQM08U4XBg7TDAc
neSttdklJP8WWP0YZw9M1WEAGXw6Zh/FcrVvczmRmULZkIOny0il/Iwrt75LMjgGJDLjnMGwjRR8
8uWWYSnHeeoM8a9EUAIRb0DDuxuZlzNiaHP9tGYjCSdMHuILyRukL/ZVmt14lRMn74Or9akmA6Ta
hPGMNIIksAU1GWP5qzbAqFW67RFmpzC3bF/z6Bn4EQRfpvTxfeO5BFV1eNP+rqRcTjsElEZu3atN
4RQ2uYVpFCR04Q7SVYOuypenPl+guOqAtAEKoDaOD9Qv2jz0pCLtaxr0aJ8B4vBvxzhRw14RZCI3
swZHcKhKQcU1k6dWni1YtL9DZlHYYUcEtEku4D+1kh93ysMIrDfEFhJVTiyfivU8zAYgYVFSsPMm
S4LVwWSp7DixuWGlGw1c0fc9epLI59sY+/lUVeP4PZZ2ClA0kfd8TfkG58C9rfRY9Ld4Z4d4PoWk
8Y2XyhW1h46H6/TTG3rcB42BOYQka2j4aoywbDYHPItbhO4AHBVtzM8Q9dWM4mAZlhlhJniXr9St
uyM4scZ9l4jBq2f4Ham6t4CwVs59agtjYS6G16DUIsVmJ1g9M1tcIS2gV8MzvBkYtJUvYROhPojI
1Y5Z3OdUxCW1Oz6lKhvDezwT5ACxAbgyWlbChZZtJ0a2DFU1j1ffSlORaVdUDBS9JAifloLcgVOU
x5xZm7Bmdk6S3UTUDSpdjn824/XCajbdyzpuaaN4KmVaHkROyCV8Fg1u+LlqXC+5Alic0T4nSPSR
WQxB30ybigjLJTvQYNRy2K1Ll3wHTl3lu8Fz1vGtJ7mt2tUoku+xnNmXwklLs8HvyqDH0sXH2xFy
8V3LQPK5URTK7CZHc/FjH5VmgHH/OXOygm7GENJ+IDSzPEeIppdjD6lWfjl06yUZLah/yu3slBl4
v7Wo4VKO87h+rdIgxN3ycteAdF1hetSzcMh+p0I31/yrxITDvc94i/uQASga9jio6pR1KZLSZdo0
aY+exY0KeGwyZ0R8ryPkJTcxFDk2gk2KPnLHXRfIAxndTkyaBfHk3T0HYCoRdWYB+0eM9IC1topj
SZIvHmWQZQBTQQPd0b91WmwEC0fI7ejYivq/2EeFxmnJuYwOn6wtAGoV0Y1IEqkDcufWGaxY7nSb
Bf0fhoGW6U3quSHm9U4U3rEFf4RKr8bQjkEe8vMaT3vk91X203lxIvbS5ja7EaBWNMmWns3T9dNy
Xf3JUcNZyqjRrZ8Id8GPsOtRiFiK3bH27ssiuXqnaH7fVYNP75m9oy8/e39ygHgIOXvFbeeuKthb
C85lj1y40n8lPYRMWarmsDHUzOUb3LO3DRq0jF0Kx5ZKx88fYuLRPRRNRakw29XLrO5xc87VnnOw
bh8AREm0hCDustsiQLrxqDwa7N/UjnCf9t4obcryGFlnjleeJU34X0A5Ia7S37T+9LnZ8HhopliX
xIW5/LlgzUMC34y9W7B369gVGcNqr98JTNvJniIf9g3/R3DDP4nVa5i9SuwNLBVZsRTRsWO1PP+O
MvYUzty8dw6mU6F3jIeJmnkFC5hDIorI2NiNKMISwq/i1LiYphtKrK1wyFBhz51H3S0q8CQjXK1Y
JQsXVC1zdh49Fbhwu4bQLL8dscHRcZYhK1KIvDiTv6qSuhnhpciz3Sy7fkFcaZLm1laD6MhNz+mg
5xQGyK9nAjg2hlHUhPCBSyB9gPnB7YBnz2OVleQu1N22n7GfjgUoy2jugboAZo57cVzLVdl7GLSR
ZOIGIQfBj2uTN8vIo96PTbJER43HZjz0aLNLu22CqSHxHtKN+0J2EMmaDKeEOrt+P5IrXMiq5szD
0uMDMOnSmcEzqEknIjnc0pthplhFAUgQMRCa/IT6BhouPIYDVMGhrU4NkAfZYcDgMCQ9bY483lqi
g0p3s7Ab77+qaZrC13BAKEvekgqJJTIRqZfbrjS5P2Ilp6Nlf8wkLOl3UYm1hH/JtuK31UvVbnHb
jWZjs9SVX1WcqzK/4b2JfGzRFbr8Di8ByPwNcSGc0oyEXTL8MlelUMtCEHGbuBxCKJhKktfAOswC
eIJXhLeAjrnnl1Fc3J+W2Yd/y76icv+GLcp6pLjWAV+MWFrGhElUTEOhFpNmHrrI5sE2RvLk95n2
kRgurBQuTcik9WRkXFzdjq7PqU5UCJlXmGfQ4E3M/LcBUo7vmjpu/oO+gbEfEUYi1qShDFBSJISW
kSvPGOd5IgSDrkoaHnrpDWEY4v9mr34XgR6Xj7EPQUfD1AXohBO0y/WzpvwakgvT7BFQ3BbXZwF+
p8XuWxf3EcQgU94DJ+xMfOiArA3DHt+vaEAs/o+y81iSHDm39KvQuL6wgQPuDuDa3FmEjtSqUtQG
lplVCa2FA3j6+cBVV9dYtQ0XXLBJRiQCcPzinO+Utmf7W7D5+KRnsg8M6nU/XcZDVqZe/hZSB4yX
PndefzRlSzZFEQWJYY1edsFpnERvjrUtSOCzOgmuiLEFRlcj5pl0pZUyembc34/IgGN0nG1XOODB
jO+TqB5B+9oXg57OOb0ValAuUrEr0KuxSEatwMAszZMHlLINc341ZiQbNbQN2xkfRL0rS2r+nWWC
ntKI+QXdWlySTody2tl07tzHJwY2aj55bP7sHSst+8nhBgpONqHKH5zyDBmLVMuryu0JsXXa5aXJ
bWfY20VWGmzhHe4tiVmEmZIKURHgNmAuWk/xeCYiKvzZVS5xyrUK/e4n8hCl3mltRM1PggJuq5Gx
qBPhyo25Rz1H7M0wudAVqrQrvANzPRjIWdNZ24poNdZ97miNLPM4kbpdjafPYDRZfPmR+aa6RBuS
AtTLFrooQdVOQZSrCZNH5GBm80GSYhhvsuSy69oquAS6MFa4mXN0bBEh9s6e1RSlmhdFRJZ4acKN
5VlVinqzmtTCoQi5ESmvH79afZUspwJkY8e9LcrwklMAmVQ/+v1nzNbxyc7tiZUvjjOU8qKiHi4l
8g9mU9QJDMVp2DZ+5ldqM2GXAyoxa54BC+Qp8UqBDr4LIAHqbnYpRPZUNxoBCg1KfEG6jDfeIhVP
k3MXqN6+9KZ8VnuSIeJv3Sh9H/UvPeA1/PLmOfURV77rMmIqVypwWrtQsRc41Jmwvke+yn/2OMpL
fg3RfRusZcZSReZfsTUovT6AxWDxJ4eXFUIdrvmbo7abByzJhXNeSG77zCNdV6CcIIyj56uXhMTA
yDis+VJz2UHf/NmPaMCgkQbBck9uVnxbQXyaj2FRqGbLhncNr6lsr9p7pDkTMtN65QmVcSx3oq6C
hhkoIsf73mHXdOhbYqlul57J/iPbKlI4uD5xxXFLPNKGhYE60iJBy4u77BmEgvulqiQ9IakGc49x
K3mSzRA1F6l2QV+QswMXXfuWfTNHI85fokWLh9GWY3Uo9Cx8EpYCSZQeqNtmI3XSPTbllDGc5jA6
pIiby6OfVNGtL1ltn0aXaRexO3mALXUkKnJvdY0GHiXj0N64HgPo27gsjAY1PkjMDV3vM5CJUmur
RYIFgQwA6Z2ZsUxnzxI4vQfjSdqEMsLcQwZ0cwOXl7gdS3s4TgXiIUJqscYQQxFo61i2IakYGUqB
jOmzbInqaRP20ASLWneVPwElhGuTuhtEaRGqTJxO62mNqe3QaB7j9zDCyLbzQks9oDsCWj+UJrpv
Cjv9Ia3UvioZkzOI+w+kywoUsv1sWdYDEe89osRi7mGw9ymjNHC85ZUCU4E+rO/sVSc9hQEZSODM
shVa2F/CGvCQm3ULbxudFeZTCGpgjyQDKBtelZxHogjWORPuP6SAoySby1qKfmfrupkv0bZH9RXi
NCwRUxq/UfXNmhCvOnoa8HqoC6NiEq9wNmQvpdXXHynh8T9SKJviYk1yfrJaJJdbtozlRcOflOxi
rOSMawR5G0+V6ILniHP0QU1ZnaP/4vC10eC39lMBUrc+k8YzHtj7cZX90COI0K2V2XqIzzuKG8Cx
E/Dn8IOxlYucA0pZfrRV6jonu/GTz8W2lx8+yyUSF4clPQYQbHHlWbntnyj1ZtaUAX89CdV2hFWV
RyegybWNtysQfxDtFanuqgckKNmOc6cwN6kU5E6ZMTMjgWm5MMPowd9CaH+N1KqPzvyCLtBmgfZ5
V9oqY9FRB3R0k5WFQLr7vBOXPR7GZDO4E74q3rzlzdwmZsSeYARUIkeUO3eBrnO1LG3zPPjZ8IrP
EZxOYPlZtvci6sjt0Iu1Q0yi+nvDMAjmScKQ7a20xu5Hu9gY74PeEIaEWCTV/mXulHr8wHnHeBb4
sP6IzMxDOTiymTYs9+yfxJ7OP9m0lsNVs4TIMTe6DKNPgYQng1O3dO7JT0j63lQAdzhNUcM7B2Tk
fnk9NL4qDx1tnbt1vUa1j7IIWYQTaxcckAcOZHwQ5bo+tG3/ZCIoLHvWqCtKEBEFAUnU7SSowX+h
203L2MVxhNBta3qJYSKKY+dNsw5WVx1pYNNTiXsaqI0bF8T2IlrC7GyNYH3c0BJnfwhy4lyylrJY
96EqL5GVkREKcKL6TK2FaXRCYf/oVzJ7xUkWfYRw8My+nHl3o+YI6Ez70cPZnsj2NqypErdRPEJN
r/o2egOtjf0IbJNmNVeFDcOgiCUeokcF2Add47BTnksWFkFVebHNJC5/Au69NZRQWvIB8Q8LR50Q
xDwRz+3fFUK7PwAGjIDOZeu+5zF6khN2Czpit0LsQ9jX7O01cUblrYttJOP9ndjZjbAx6t2YpFUr
BRX+ASYqH3f5Llf+coa6PoEoLCaQiXYR1O4umQR+l9pknaSabwbQmOgL+1MzVhNgM2ga4igCFIJ8
q4Lwoh4UyS7GVmxvcHf4w71paXk2fotV9aLqVHoqB7qEy7mJGwDhLROAzUIDpPaxNaTegbN7PtNS
SMTARLlq68ZIbBjeyQ5pevYYTN3xhbFobN8WNXuEL2w1+LT3g1cDGz2MiKmT6JrlHyHSRxYNbtfv
Uw9PKf2HM6qU65xFj9ZkqwQYUxAO7VU5KPcbh7jn7VUcp9129vLorcMx0f1YZvzVcs8stxdbbfBu
E9gt3eK9iXN9OfTYB7CXICUoCIFCY7zLZjk01wjx5u4wmLlCUIgkxpp2ikos5G53LFyQTcjo7oEd
L44IBSu32WRz7gQwGjynfdFwXqsjLty6uplxhlrYJkN4z1sQXGV8R/JX4jD5XhjaoLqZEQ+zOIXq
gL+cRByoYzrfZpZczKXhYExOCwc0Oi9iAyM8yIiMzuhHeppJ6Y1r0IAOODSwvOXbRdnTt3gJWonb
tyvaA7IiUewFisQHFWEy23kF+UGMU6z8W0pCgHMd1prilYEEclMm+638xlRu+BnwAFMr+2okEnDS
vJbx/mibbSDBtVvumvX496qmOOpajd6pFoyW2WqBsDmx3HGiH8R7IYYEVyj1oapjhN4eBt/4RILO
7LI4l61dXqp46IcfvOCd5BooBNcrxbC3QnQq+eis9foDSogofIQytW4U50UCJ8hnbuvD6hiPD2YB
9cU7LvKdk1QRokuq2OHFm+M5OUYRpv9N002YyujIkazTy9sMVmJB86IpGSHT6NwvtqlPzbstUSiJ
B0VTz26hIEo9vY19DKq8AUBIZQtkZ4oiqI/AG3xf+YCJ6vmOqschF8CHCnUN3FH97AB0zFeMMfzu
aRQ2oW/MxBsERJ7lnYsMSNK9SSh9X2scE/rkRgyHkFCVBut5vIybOVLW8BLHyq8uKoOgdstktbaJ
t2ra4Natps7eM6i0eTcQT1l9OYKV4AH5moJxGpcxI1AXjucj+vYxP4+xYWTGPCZA+hQh7ZT3LgLU
twE/mHvdklrcH0RIgQFDwcHuM2f8XIeR5PaVFtFOptli7otJ0G5bRCefTEjwfZMSIK8QA04CWDxR
BshSrbCOn+rCn9+pK+bxvgkIcCaiyAh1RAHnYBmyaukXG7TmZX0dRWWXXpLW4KU3dcXyZxcAMGRl
jdejZLgDtNvFsIkNEAC/40JXZQDuw2FCj1U3AVEBuNW6qwrlS9/eT4UK06chGxP0/fwsHFpzyjKe
10wQWneJFl7bPtFpGKJHIxEVbKCspSeIopFhr19qDCoTEIsBzzr/xHeDl94P5u5HGtBGnzBCDeo0
+kokL7zyhHXHxNyEDzJKm+5EGUOyoJk8F8+4K3ilFKqT5d2ENjverzsfcbIVnre9TlBu0VOzzmbX
ZJNBEkrs5mGhKE4pczpiZiFdWC2iI3lgNm2osB3CjPyLOsJws9cq6YpPgARwLabYS14baaLzJLGx
MFByyMVCNDJ+czSTDkRzjZnOYkzxhMnI6M+QvPVu2zKYJn0os3iJesHo3DAKJ4okS7lXd+sbTK9T
V/0SOKCFGHjDiWIBWIGlQSYEfLPsRHtaRntYaVUNhio7QO7JymbOaqACPijStvSXi9DDysTMa4IZ
2Yy+3QAINOTxdMyFom3WI1Bpc3/6bpVJfj/HQRxjnIoVik2k2JCbYeK9TDXvRyyRbfTNjmG+MJ03
1rWFyQGnUscDtUWQRzWPaE2OawRv8ozeuv9KTI0ayUKCz0a5ThT/EwgZDNStBGQ5BeAPjNdYkBVq
4pAdMl6/nQoHrJDIv5Eml2bxXzKdpdWuQW7/iq6f5V6iJ0POLD7DNzQ1DoFBZKmctSK+bj8yGH/u
l3XH0znFfNNyk17DNGSwmWeVP7yAFc3fl8XpVqSaCa1t7A3uPagg82CcsH8js7L8cjqZfYTkzV44
jhmAONYI8zcTL3NsbkiL3hmOorxq56at9y0cBmsfFHn6GgwlCDyB/vktwaf2aKGNj5E3Iz/ZGSyL
N0VMYNYmaCv0V0Dc2s8uo1phz+5k91hp3efAdp2vLEn+k9Y0DN528YsWdfagGxvypciIBkR9zPYu
KsVOC4dzcUJ6mu3YIheXPspMyEfEHDcbFIwwlQ240pJDr8G/OMuG9CLskSwy0pBzjVQUFkeFrzEJ
OTLlvF3SGRtFEyNe2/idTUdAt2flOPpk9dXKutNb0jTbn9RZVbJ3TOklFDAl1M60dLzLHtGhjZNK
sgn3q5q/tSHcJqGt8IL8Qrt5j7GI82ogLArhqm+jUUGvmIbjkcOg+GnGRn5YhvN2BYIX1sVQ6+bT
Y8UXoOErSpJfAwby+8iCfLUfFtnc9K7wH3nnRPpEEh/xDTO6WWAYJddpM3Cu0r1ZideeW0ag4P3G
KH9sm45QSof3NYm+FUvbvWDl8iW7wXoyKIJPS1M7tzCVV7oOWKaOnVkWIzjh1b41QeoUxySMMKHN
ce5ftvkSfCuhYAzbAY4D6saqwjaSOBQpqECw9wZsBO8sRDPN2RS+8zCOfXzfhIJ3YSQJ0AI6EE03
ohtLwBxIyd1NDJzsElPf8mGPVOfb2CXreqMnunA2rAJHrRyn6dnYM5xMmlH2nuysW9TZbslMOA6K
s0LsNG6HVvX3rNWapzSaq+u0JB5rg2aGwZnqvO4+h/rImCbypi+RpWhH2ITpo5v1eXXobfLJD5ZF
Av0W3TkBln4zLd+xTzWPfjtGiEjs1Rvcj6IsDtRNJJrz3Ffj1rYop/alShazNYkP3goxnb1hxpfd
pZkdf2B78pgRmUolOzyM6UNAY+tRNYbF++Ba3meQ9mO6404gI6umJXsIoP3wNQQ+nj1LhOYyWG0K
2yUqLCZtS519a4MZnUphGXUV1aJ0DgGVU7PxupQDNGoZJBEbxLm6CYCTvbbT5GE+1vz+VA0htwYv
NARCnA2w2Yc6EXdkIXJOAeQS7xF7Im6qapDHbu7zVzU4+SvglvKt712ElcKe5RULh/QpLDUs6L5k
XH8ei7Q45hO0v93EXvsNGQ4dUug1SPnNggiK2iGl7PWcCvKmg9o8PkF5YDneYW8dz7KkffZDBN/g
nWb2XC0PI3imuqYcINgGkZXwbGjG9I7kSWaL90mWe2vAmKn2taDbfHS1RegyBhAfO1Dj3s+4haa9
hRPrex7H463xMelRXjuKom0s5LIKsZiCgZTLv1k2Sq8N1lEbTWQUBWbHtKdL9zYiIIScHXPgTTcE
K36dbQvTnMoTzz7PLwt1XWagxw3N7iZqo6HfMhwaa/biKAH2CCfgPZNrnL0ogr/szZIZYs2ztvPB
yo0xyRBNF9KCRWDD5KHgqLzxvSW6RBhTTzv492n0lnax+5UgddIbNFwd4/W8x4RRxNV7Aqrh0k7M
Cv83AjoxXUfkE6wyly9wf8V8y7C2hf6BYus6nianOIt0gmQCtKMAVeQ0kD1TGpfqVLbpKryEQQH3
qWntaG+BXh4vQVWyTJQtCk+GFULdjE1h/RwQYx/V+tXhtUYG6xyJpp96LgTq92EVsLujWiWvWQuT
MEjr5jGbCu8jaDvDW5QzEJ8qLJD9bDsSqhKj0Cs5SDCbNGigenygafmR1EO4cbwnG7NpHaeYiD4A
IIc8FBshHJ0mP5JYXOEQaqIwPqm6gjTiG6r3fQx/THGoK/PlkmAU7QWtUM8Wu7NWU0LdnbFyilcA
6+xwJ82baJswr2afa4FBB0Y6eiUDD1uFG95orEaAfbF9GBI/eECqxqsb21p0zU6YNZZtj/R2tjDl
S044bgpdvwqfEepj6wwj4x7rnsUlPw5+ckEu4ZqZOfmrv7qkd3Pq4q3NizK+pICQt/z+DarwOo0/
sCBX3wq/YPxchzIqLiIIGwzmLZsJQcIqqTu0o189hiTkUD5nkbqWuJzA70zavEVRz1uaHYdsd7Fw
Im8/anLsN7ZT1Oh6mFjvDJsufzOmOCQR6nftrUvjizdfWc0HTzp5GFqH1deE64c8WSQWCFXlkL77
AQ5qd6CTPJR2DAcKZ15/HxA3xKgxrcozAvZ6ZP7kETu2Fp0MO7zJecmBzLMPYVe8epmJoQFX6Zfn
PIrX8X+XoRccMAmTV8D+lbdRE6O2dd2Ju5SAmfJmArj9GcEpIuxmaZJmG/dZ9NwhJ514cMv+xq+K
yWKJwcO6cbIB90rutj0JB0H4kxuccQ6k4ZLhemo/cjIWj9FStuVO9d38XWC9uGfh0Kst4/UG1Dc8
rJtw6dc7hsy6F8+bzZmkWmlvly6wVx5VCDxDRGMWASaZlleB1PkaNyDGCnsApMHlsxm7eWqs0ekT
Nm2gisYwHrkYdPvzJGB32SxWKVoyS1W7PLDca0EBRlZLUviXpH9jVeLndKqd27qsDufJpRjrCZi0
t5ZpHXbYVCdYgcQSmH2bWbrdI9Lm6nMMec+5TJjZxoh7mHs0tXvi/udPqwvRvGjHp30rppE5Ro/g
+X4uVqsUxa2/K8Hrp+ugB1tsQ0mLbyiXtGUDpoFTi+uGwJZkHL8Ralg+0niPH1OcZtiKOmJyLEYN
9bZkZllsYiLF7W20FOLo9IQdUq+u5t3WLbNnJOvtcwd5L+XluDoZEmtmYx0A84bHkBLo5Y6J98Wh
4ns7vCepvzd5b95jqFgvS83+daNdprh74uISfWp8jGXHiJr1tvMHWi/U4SnaL5Mnz67EvQCKk2D6
i7izygd0hTFaHQzy+LTCcnqLa2qtbVwyqdzBahRnTi4a+g4RSr6zkAuYE1aC6AYzF1stl8kHVMaE
1w7JZIVKt3gNdYAHP4l4B7DqBpIeVeajyNn4HHBGdXtBdABbwgaxDePOtrV2bPHH+IH5ckS5VVfW
bsIJad/0UyqmXVDm6MxmnzXtuSdh9Ak/b3cCGGizHlyQO7KuZcXKCttJh306LCHoBW4JdweJx30b
rB5uZEsCZX+Ofczsh/V2UVxenqI922yYGzSg0CrRDbZkclmebg4WtmcaKOLAZ1iCpI5PVUN5lfsS
NoQvCTdApETuK5vVzgaBGFTm6AvTDFuKT14d2JSbB4+ssujQCD1975JpJb60DoZhVq4SBQNyD2K7
+qF6Z9YqwRY42FA2FnLjbylAGygxggy9TVMivtzJLIPFY9sJ4pAWojaYuqQS730NZHrLEe7cLvCG
kMkoQ3bUiGaLINZezizzgxUr28WZWc5iSpPuUBY6f/HnOVabGsoWAgzqhfzUd3VAijROvvBIVhdt
CNNDUKUtrc1XOqR4IJ0eNde5sLwOWiGlDLNHaWR4ihiVYG2fyL+GN5RfL/MoLV4v0Vg+aY/4kx22
iTC4STmfvw+xidkVVY0vdk0ZGtpX8nw/GAzAGhmmrmaoxC7PvYcNU7c7/JbpXZK1rkHWwD/cYVhe
eC6wkpC57VPk7Fxlxa+LLFB9R4kb3eVj6fZ70p3kcfRsMpUmlQ3X1HtTcnRoKZON5EVk8/QP0HQ6
KxOfAJ7SdzHAetm2tVW2T3Da/fvCHtgsmsVp7aMaUIaiW25p7tghJPC7IVAx43Ga9B3bafkTc7mo
trkd4tkgelIse0vq2MLRhbuDYz2xmKnQp0Dao7iLSb0cd7wwWyoZyF6vY+YD6muHXr9Lvfgt3hhX
IMSM4jWdWg/jKRyURAhJhF158Kl4f7oMIKNdio6cAhNbyx12IV64qmJthwmr/+kzomkZSTgeMCVc
ceFxtHHdg6VQxTOKIVZ3ddfLPQMVFCFM9GjkckgLT8zb6quGoRweq7wtzVMB0NDbIMhh24I2h1Rl
ZMwOY8nUS1dcP9GjUaGSU2erwuMuLmag94xbhx8Lyqp037VILHYCvcZrxun+o+Q4epxB0CbbUull
79NywsevIvXsDml5aXckmexk5bJFd1X1vfBcZDQwpOo7wGbx7eL6EqPBkM9fTGmnnzZ2ljfKyfrC
Z96a7moQf1CrZF/sc2ijzzE/8ANLKpRC2cBoP4krwPVNUEo05cU6aQvqoZtY4hTETmHmyW54wmAa
UeuOpgb5TrTz8IPiixkqD2Wd5veIZmKNRtWvRodRBMfzTsTzwCFiO2oMHgO8aOWhj0ftbRwxmwy7
TWt74bgpfPbQw3YR09xfJZlTsV9GaNV9JweAy+Rl7JgZcHeJ7Z4jOP0Dq5tqblAeMVZmz14uDhOv
rbAKNsAJ9+cao9G7ybEnLnBi1z3bPCmNiIJM8tZDC3teMR0uqe8N+JA+C9zpzkE2g5dCcYI1d6Hj
OSxvYAto8tdSnQ/Rs6OFXfjbgd8cB2iTKsD/MLLAWD6mhEIDyTe1N1wSXRfIgxzmVB01gYblJ55W
x4MX4dSdgcFYV3oP2AFI4oUbQGal/o/EAHQ+zoXGxcvQc+qvY3/wuvLkB2Qu6Uv8+iwg9knsJ1yQ
ya0h7uy7DHeE3IMinMCoxOTWbWzm+/baPdDh4+mbKNUCa7nL4fQXRyTfrO5AeHJIFrLnhc8bqvMu
UvIDre0kyorUCcROBK5itFpZYAZQe0r6+AIwh2TgbRxjWQe54HD84P6JX9IAwtgmbdGlUlkkpcBD
q5VLf06tt5NElt4opPXk3bdIRfKO82mD/9r63jJw+9JSts/Mcttum4IaoKAqCGrZ9kmoXlhqk+Az
VI5Ag6cIPd8lFQaanR35ubsdR91+rZJhMgCMTFfsSavw4SNlJ+s8c0GOAiCXtGPT/OVrjNYEYRcT
GyFk/VQ+WBqyPT4s+4Sk0FGMIOr2uh4sNW+gfQcfXm7mA6R3pvNEavQoj4aeKZonXVRxZuiTtwmJ
/veIoLxkP5VuydyJZo3EMfZi6sT3YPfu0zQsJwxTVPkAginK6qkB4R4tapD8u+Vfy6IG/E1f5yEC
Wnoch5OmWt1CAA3bPcQjAuIrRapIMpbBK5N15CtYYQt9oVnhI6nsMgSQQV9YD7aWzGeUmzZfMUPY
eVssSg2Xfto6j9R8KLeigMJ4s9gkh+6NRPOyUQqwkrRtNz2TfYKfpC5ZqGwxP6I+ShyfDHdXWl5z
0a+3yC7FNmMdbTMtCQQpgXg3DFMv2hJgloL8EIv/TdPRskxFR+GQnTc6GMHQfpIl0mSkqZsZfdjE
GosazmHoU9cYwDkeyD+jCUbgDY2gJDhkiFtfn7q27C/SsIv0LhkdM259FTKMAL/CfxuujtqkZRV+
oCTqXgJUoRSpmCx+KtG4PwCEjdwmeubOrp0eWPwEt3aT9MBLd1jb5EtgM/09lEyp7xGMMV/ib8tO
Axr7exBL04cq3fra0QTaHhJ2OOGeqBoZ7DtC2HhjuivayG3ZW++kg/F4qxp+YPIZdJtvSdVgqgbL
NbA3kLZgFvhjOLMsTdMfZV6SzVp2pXUD1CmH/ebZ7UWZlfCVPe03xyIhwPEcYLm/tPs2e/ViDmQy
QgEJ7uAdoEFE3Yx+SfRaeptwSYoXNB4Cnx8wro84yeZPA8GY/hq1SbdRc5QkGwbD9D60w0BnuRy8
+Ttmot907Jg3Z+mru1DxQzFfLBlElBbceiLEXHC5s7Hf00KVrOmH5CET64Q1Kdx5BLLuc79JMuew
301Mbej2MBFQvGII8CKTvtsV0FaRJSOeBQuQA76nJXkJZuHpXYyWMDjULKjrDQUBmwKgygqTnuBl
DeDcxIAiCNjC+Yt9juQ2z3zS/M3EJDdTf8nviG0oFWGydl1M4zYDRxEwy9pR/spU8N5UIFdb8lJA
o6H3KpHDkUdxS4s10bFbiRpOTCbbZjtooe7A+Ezv+Bfb95SO5ZNdbjTQ8C3Ta463+IH9Z/8Ktrt9
nGCUQxmKBXgd4Wr+YiCQXIj/wvmG+pJKf9/AJ61Pje3FgDXaYCSDa6hZBF0k6PqJp9L4CJz9v//1
v/7P//6c/jv6Wd1V+cya/V/lUNxVSdl3//Nv+e9/sVVY/9Pzj//5t+cq25ZKBqgqPQaeaFD555/v
D0kZ8V8W/xXbSdy1HYvm2i366xEUfh3G492fP0T9/iHYRXyHEBXhoGBzf/2QkUvH7aYJ0tIzc04S
L5YnFKI9ip6Aodbm//vTfGp64SvX1S5/2K+fxq2A2dD3UL7Z1JN7PFdA32cnGC5c1g1ff/6w36+f
UGwXfE8HaPNIcfz1wzJA+KzRCfpCfNbiUyLIkzPKcl///DG/X0El0KXaVG+O9FDy/foxNaoqYFCB
hDOGq+waQIeOXwxqfH2apR+Gj3/+OLH+//3ltpBB4HkEerkK05ZyYDH++nkz08SBRD19X8I1x3dQ
wX6glIsGBoCbSXWNObKaRdxdiHFsSHRwZsrwYAjzD4vtlLP3JhVzzHP0jSMrmKVb4AGVEYyQUdYc
zDpNG4gKOH14Ux//4duL3769LwPN4+dI6ZHxvv5of7mpZ6JMEZEt+h78Y0FAgQsIaCb3scDTEF8v
lS6+wyJc4y9TXhe8u3JgI7V5raWTdhd//jK/X0lutcAXNj2tVlTTv36XYaakZiEQP5SR15FRJSNN
wTaJ76aNPVhU2Ixs1jyXf/5U/dsVCPgs/sUTR56lWu+nv1yBMoW3OZhxvPdNGf4glql44ihlMbJ6
xRkMjdLMV3/+SPH7VeczfceRwuVBEGr953/9zGINmB1s+37mtwnOKH1nSKBkcbM3L0NSisweea4+
8mIumNUGk87rN4v822U3ByZqYbj1MLz+4TQIfr8SWhDD7AauRmGh7F+/Vb0gO57GDooWubi9l0P4
4uY4GyeVasuKtoRSKDmJYPWW7imeeRFv/+HCrD/xXx4mjlibgwGhL3oWGSj372eE10OUmUNxX9JK
0OrWY6KP9MeL9eoS/Xe39KUpme6PsOW7eO5igoVsU1yw3wzs7MKNM1yFNHKqABTDcSR3f/6C6m/3
KF+QgwLsAq+3IBB80V+vUVu1oZdhqb6PTCOW9EIPGiYUA42YIFSDwcm6ku08Tucl9jHqsm1bPLFN
Wx3oe9s3ATznVmVsCkoAHtg6SuIZH6klo+4S3zhEdsZd5qsF4kwYamOxz992symgA6YAg2jWhxR8
6kz+VDgREN32jwSQxn2DUaKmGySGyfL7nRNZ4kTahzKHSVCW3BJWXGcHmlkKSnR943zvwz4yYKT6
uN/jOo/NPs1RpFxUYYISA0mleVIjSPI9yZ5szLcx/XV/M3Dyyvs6+8+KN7dSo+8I0gVcWdIrLluQ
RGSeOYjYjtaS2dYD3yp/FQyK1iF8RHujcpOMJ4MrtLgYmulmsUCw3aFxw8P7D7fz35+y9bcS0g5Y
G5ApqHl5//pbEUpjl/A0xb2BY3kFIJk9xprNQUgrVIptKYni2GFMwWXAyCMEk2kalkmxd1AJOIan
P986653x663tcNfwtnUDJTlw/3bS9pWREXCU5qFfwlvTTfEpwG++NXknJx767MuXJVjPMaz+4bT5
f36wUo6gsAjW8+TXy2AZWUM2qtsHgFzxyU6Js/fKjsFb7RR3KfCZVwZF/IctGuLTn/9msR4Zf/uj
OVw9nmahPB8z+a+fjSCMe2Ga44caGVewoyImHXeq8e4hc0bQgYwzd5+SUSBEILTswaDxfskDWp0/
f5Hfr4ErHdt2HKGUsgN/fQn85cAFpoNWtrLwr3jc6TIUzkbkxXxVAC092rJJ3lNbx1voytbznz/5
9wNDal4rOuDSE8Hk/O1EA0+wABytrHvMfFN6AO8dz1e00qncSenMO6HZbm8qdPr/eJj+56/69erz
tyI+sQWIQMzzf3vN2Ek+dahe8wdaUY/Qo9HFmXSYYLWJHJwNVF6WQTnveqSzpB7FgSyXx2lSQ7vp
Z/xE8Q5RZIpgzRodfcLjZ8J7h+Nu+ppaMovSn3MB8Pp6HsPGOZq0MPGxj5yAnSgEOWJE6yFm9R9j
wd3omhA8WD+tcO5bRF+XbG4JScw7nkKWKol9TSCJQ0dt2+yRyB5CVIKvkQQ25rhjex0uMZYgbCwV
EM6oheiA9T0buicKs+oOW+byPeQEDO9V1TT6OE2CYe2IGyM4NNJOu2OHc5Sldq/pz2M92N7ngue1
YEGCw+ZCaQUBAiyJ4X/rxqm+Yx1aXJWpGazjDBsIdR90FJS1Cxesv2ihlRFCBcpv2Hmj65Pf3Dma
0RaZH81jbDErviOdvi8usZmScsOIxc+iTaXGkHxFLAxJctVNxZQdvHbyHwBFgE714rB9wQ01pVgb
geO+KV2o72DaIBewjeqIF/dKfRwS1v7oXKGybWMDYObQO7Y5+QXipWcj5/aEQDhFS6ppnvE3UuJt
8FvN8V6nIsPASkRg1zqYQDuZ/mhZ7JAWBs04KI/R3Mjmu28iT9+1Di6gOy/tUF67VawIQZ5BoO87
KiKIr4iJADQ0prSv2ct5aXNYzIIktSUhx99iE+KRnipsom+tFqa68pAmXAoS1fVPMxc+sK/CPDvV
PLH7VoxedhE5Y2RxFLXZ4351kARhYTtlk0eTtEXnHHdbNniztbXzxb+IMVPPR2X86js5AmhwDNax
F22rHBSnpeF0akAVRAAtkdPOR20cO32F7ZoGRxir9YxvuEGq3FY+4RCpr2L4PLMx7HPQrAb5eXan
3D4z8x4/mryIGIoBGMdvKeFNfeuMXtyrAZO/d4gdpL/gvvrRK4huTp01yFKOl8IrvP/L2Xk0t42k
YfgXoaoRGuHKTEmWRFKSZV9QlgNyzvj1+8CnIagiy1u148PMlpvd6PCFNxinelBR352U0NVgZSSO
OTyxEeLkRwWd2X10ey3r9gpwTaTXFSXMtxbdIxieahcl92kU1PJFGp7XPoyFkNWi7X3t54gKCYer
o/Rx32kJ3OUl+hcF5EYflYHJEjLfJhaI7BelGJXR25gkrnsAtIAwNlNQQ0SVWOK1V3LbR3HazCdX
F1dmm9CutD55ROC1yxVw1kOpAxeNqgNc0zB+1jA7wYU8ShT36folOYvBeanB59BGIZtHjMIQs4sK
bKlSZkMeHtum8J7zACXgBSgPyoF9gJwPcY648SD8vXdnd6Nu8CzRawXAZemzYBffD04z5YpDFFAb
piCDQu3SN216k3jeRSowHBygRqzM9E1d4EbL+rq+gzmmivTHQ25Tyd96tZcVd/R09HBSu+bQIIAy
ogacaBhTqDSI0FHIBt35hQs1+tMgyPsgw7cBdDRNwKDkrr0RoV6+dFIyH1IZSwpK87N5JbbAPBLw
4IFTwk+l09g3AGSpsesAAgLT2PpAUNpHnc5o5q8q2AT+v7/60tJUAwlCviYgqNmrb1YJ6rV9EBwp
NBJzoTMQPVUOBk9GUgBfgB62kwjl71CmtQ69o1RrBfj9jdT2ck9x2qnTICzs8Og7s+ivh3YXOyoW
aLFM0FAAiRoM3paD29trryP72lMIM60b++qzUam+E2pRfTC1eX6AoTV8Zszoj5YQ/iED2vC7dhGJ
MUGgPkHdUfV/j3JNYdmCAEvllbL1WVzZ5jU26HqaHSscndKdAr2uh2mBDF9ZZJmFErRv249D0b3B
YAy3LaBfyKWEiaDCfeP5+kG+3H2msE2TohKbj2rPFA39J85CenB0clXNj12Zxd8rxJMfEJmVKAWO
+T1AjRGquMd10/VKcyO+vgy0iHRM05DUK3Q4xfNAy+L5j/siO+pNFT62jS5WfSebH71lo2EYS5Jm
aGfH6/P9ZFDVBI1A9QA3AU3MBu2BvKWVGdRHl474qmoyex3mvngYROa/ogoS3dGpMm7M9GKRiRbI
0dHu4eayLWN2vCJrwE0wF+4xis1mg01D8GKHdvYT2Tk8ZjMCEfUevhmM/9qhon19xp8MrhmaxVwN
llnOC0aIB2eQztrwBKI/HldOJYsdfV25VXPM3CwnyKqFRYlIrESKBd/1wWcVCvbUVNPjciGisKa0
4nx70VaEttzn8cmQfgeAX/BliZQeRB8jVocOMoC2SH/SgaPcKUGonq4P/7dEefZoaOpUKuNPAbWQ
gt/5+NSIUc/hMTr+VU5eKmEMLSWzW/m7d/C2o25lAOEQVrUNCzN9QVYVIoPN+X0d3DRZ1MiXvV3/
SRcbkCsGncKpGmFO23D+ckbw+5UYc7QwCuKjnljKTtg6pmIa0g+7MGrdh3bEoOb6qBe3HM1eThhC
E3TeNeqf5+swOjq6cp5hHAtXce37Ad7ug1sk2VrLCifC40Rpfl4fcVbV5ctrtjktLwB11THU2W0O
7wxwPfzlIzC15KUqcKy0QCxvUZHVb2yyyyXVdVXqpOom76fmGOeT88DEtVBmvRN8pvJr1mnfQBib
CMjqwL4bt4nWppKH/5qkE8UavJmakNyfFC7OBy2x3MFFFLZsUOnePTmbvRQYIxHmufIR6UrrvkgJ
+xZEDu2NAujl0jIyKHOLAIwiyfziHLU+66O48U8ZtRnMTzzEfdW29J7QaYGbe/07ovjBTM7PkA5n
zYE4YXCK2LvnM83YzORQgXUkSijKAxSMruDSGiEwr5FLN6rfgILd9gW8hQDW5KkJZUdCcFrXWdO3
AnkEB9x/VddqujG1XPmFygTuaVUQJM8dxo/uRm8wuIaqBEaEAlzR+3eFHVU6xg3CwpKvatBExito
0s+ugQgGE2chKfddhy7PM9G42vwEWuHEj5G0C0GWhaxS/wQdDwu6WtFzxP66CoNpnaz6LU+C5BVT
SB8H0SBAfGeEiouRSiOKnyoXQrTKzLD0wK1UeosOSRo9VmVjuysCa4GHl5+WvxHbGNA4aKq8/gIk
UvkWSqNtHtWor978MlPe7bSpfsboFoZrr6/GZ1MmLlaCLdDGB6E38mj0yfizowp38pMSX46opbQM
uLCnTR9oGiKHdLr8L52uBQBrBUr1d3USZsfGVZt6n6bVKFcZnYlljqSDfQeUH48hGvIgFQyU4BMg
2f3o7Wi/gX60IaC+oaEMQKvxqvwP+EDIy1Bsymob26LzTymZu/Ib8FmRPQ9NFK6I/rJ+I53JyN2l
zPKANhH0YAq79R/+MbQDsWD30zHBJ62NGjMA4GmifVU6eIZfM+RCMevjXbjDN1O310HnNuFq8NXm
G0TAIluH5ZhWCwp4FfhLSrL6IgcrRXzLvzdXGiwFNNG1KMtMzAo9GpvYU2nOs0221G9skQ3lg0Ht
IniVVYh9xmQn1cMg8nQIuz0h1cLHj8taSiOTuzJLUUil4phliwaaibGVQZI0X4qB2gkiUgiGvlmy
iNw7jDZhTOJU6gbI8pJvOfn3RJuQvhJ+zVtjDW60ArTWbFsc6/QT2kmVQd8e4PQGB3KA84SRA2wN
zSFBVTR37MFoZPY7xXvH/AksEgxAjez7a0HjHCY0rpThvcSfZNJrUaEMJHaTZPvUd4Mf2HYrsDS9
QCGVbycQ8arNu/CnxzOFRVNTfE/iFJMXBd2qTef4CCKHgWd/qcsRY9rCxXz6nfJ3lq8o3Q3W5DqE
6oXF/kfWcXCG4GsLXuwXl39dHRpYzo8A2DBbyP2EpkHD5dbAL63piiEEr74jFVqLZ6RHTPr2VmCa
R9ul6P8QIy790JWtI3bEVNwi1AQicI745vrFACInKIIn6GJ9v3EmoNtr1vZ/FZQsw+8W/NRBgGpN
aCFBjlFSfdO3HchKFyHsdgdTQoGr0UbgKS2r4hdVaObKL6Ff1u+gzpqfI5Kbv2KVzQ0IZRLzrFqn
+g5VtQ8ecDELs30/pHBbxgGxHCMIe+QmKvSo96J3lZZsLw3eZYOjzC+3tGuDkkCDmJHWhNrPwqh7
dxflDXZ9cUKAvOowmgiAcNEX3KOOF2ORgjOkcfAddFCXkV529U+3AiJz14K0H09hIyEZwr6uqR5K
U4m2Beh+mB11Lt969qME1sJrsYsGpae9iPkakBC/jTZhHgT5UuRej34dATSadD1Av5VobdfYw3sM
0ROyoCOygoigoWeUaC4VvDhQV7VbGo/W2FtghEMINcGGdNikUGjE+bvhqEG3aKTbZWCjLDz1vo38
/XhIwTPdpAQQ8rXW3ab50rqU05aJaqfltk9M6IKGp5lvcAVhQblGWX5pWNVGrorJg/lez2FebLSW
IsXCUNQw2fQS2Rf0vGkjREYKpNwuyTOPjtkUXMwOZjrmsgfpnK8g8SioEmWDs+Yv0IqtmdXZ72gI
ut/g49NXHWnCZtc6fCAgIgDYdl4hMHsVAKAoxluy+pG3uiYfhR5g5anhYoahnJ7r/t1QC8iFlApR
PVwVPcyHraKCZjmg11P+ySBvYSIeZ8pvdN+89r5pHFmsC0wX/X8OUwwaiFOTg5YdqdYsYjD0zsCJ
btCP9Hc95BNkmK+EYcNHlUN1xF4WGSMva7obD/hl6MewFlk1OYg1Kd6dP99jCbYTkUv9OBFGwdUh
8solYT9G8Zg8mmZ2I+S+DMY44QbpnG5LPMDm5QwY2UOqa5V+VGyz+g5befLuBDeCYxFFvEkcalcU
Iv7XNJaurCmp11vU4CUUp/NJZjlSk2Hrxydk+ZHZ9ZwCqb8saZ8w44ROqQwoEtf0SxbSqezsxoe9
THJsVdV0QjFIH/YFoCBIRErJorWPTZcDljMN6uQY9ARgdiR0/SYyAL2OVHWWuTq6X1HuBkt6PUr7
5CfoVAAoyVFFIrGYRds0gcseC4/0VPcRJpRdhDRQhwkRcGdsNml6otXpCbwqYaZieRJHsn28/gsu
txkyvzRqwNoI9K7m8TAprkCHy6pOBK76pPbRTc5UqnEHFzs9VlqZvl4fUP1kzhborymfAgpDDef8
m1t5XueI8ME8RJUEKckutfd+oVJGiMbIQkVP5pX5B5Gr4InasaLceTqPG1LXJd1cYI3QvqMwwv0m
4GJey8JIfk9sdNoqnQsBSjqo+GzDoOwerAFd7Rub5vKc2DaNc7JANNBUzZntWM+0KtyW/fI0iY7k
hH+Ns+5j1UbpSLQKIHu/XXFdIFx9fdkuV438T3Mselz07Nmz56vmlEJh4er8pEMNIVKGepxs68ZG
kmrEAYQApsa7B2zl0L13UQOfDF6i19/4FZe7hUxUk1NOSoqIIuL5ryjoa8ToGmanEf+7j4Jx8WX2
Ibw1fqYstX4U++vTvhjQERR7LK4IgweMTTAbUFSwE7CVOqlw574UnRhWXWDIOzo7xZ0e2u2NhPuy
kUp9DzyEpLDLlW/O64pWZkLXiyT2mRk+KnSQ/jr/OgBHFo2iePjKwkp+7UbbejHMBh1b8MPZEyxm
Q95IFy+LINNPYd48ObwCwpi24n9qfJbMa70IW/dkpE230TFMeoRkny8D7q2KtmoabNA5UladJ9xv
sYauaqCW+ndw6uoxR+fRufHxP/lBkkrrBCzjW9BtnmWU+N6j88dr+II8sMSTqPC/NXAK0IGWQ+ov
cVULVgVIJsrv2jjceR5E5FWEnfBXqeXio26Rp7q+PS5OhSMpjakmJXi+FXXJ8yUCPusUpeojkVXA
kFugYGD/AHncfTf8UT7wtLwPEtGlrBFiHwUYNN9Ykvn2VIkMNOITexpe8oydj+8gcC7jBtitUgS5
fxe5yHY+Wzke1ztY26jmW7n0zRtX9vwKYlBOBRrwujQpT2qzz5B6aZCEsW0/Rwjz/6prsuZtxb/V
tpogYlibPbI0Gywdi/J0fbnnNUleS43CEPA7TaOQPn+ugJgCWYNyfADG4nzgQoWnaTaqsEw0p3PW
cgyVbxCUFVzITfCtN+6CC5zJBNQE2yCAlAIABNxxvtog9qCUSekdsrTof/SaYq5xxk3ypQ7H5Vvs
WfUWpxHlgHkslFeYfggkt+PCJgC/Vbu6uCf4LdTAaT4gkQq6zJhdTErhGhVYh/igJsFwZyOtBZld
C3fIWY33CPqAAm4cx8O7l0Bu69pj9NaWo6vvrn+RT34HFxI5KMhSloUS+/mawGjQm45i8QHn0XRf
DkPyaJS9RR4IROlnGdnqD8voqxOwfuU3BUpvDUP9xpN+uS1M6lqCg0hVizbQbC2cCJHUMG7loWlp
cS7NFIbsiixBvJYCptrKN3CuQXQW48EFLJfmFmD48kAQOlkGhUswP4Te2vkaNPFYozMr+kOt68kh
UvtkM1qTKaQL+zjWO2XPEt0KBKaF/W95jbffVi1eJBUoIyW92SlEeVBvc6yjD1U9It1iuilGfV0s
lT2VnfDGPXdxzzAMa0uoDMCFIzC75wJQAyUGWuoBUzY4YyYl3IWfVO6fACu7jacb9o0wZ36xTvMy
gHSAGNNpP2izAaukr6CdAekyxtFBj2NMv5g+yPhHYBftnn0cvdHJlmtquEjg2WPs2+vrO/uzKXOr
ExZbQpdy/vIbGUqkJc6VB1hmHjZbbtkOjx6S3hs3DVR1H9Npi2+0xy82MrOWqI5S4WfOxKjnGykA
X5JU0SAO0mtA40sYFjtKKw2y/XZr6Q9UkaD1J66LjGzm+r+uz/iTNZ/eEq50UjHSsNkxMuuCM4NM
04E3De+eQvfLr7lhiQ3yL0m94/UKt6lPlar3EwsDJ7fdX/8BF1taFxxfel0OAQd9tml5/hNw0GzI
xaBocMTp/9QrA4NCYw+LSlmUjotbw/XR/ibOZyeImrUquLg0pk3/eDbfyk81akiOc0hDB4BWUbTQ
BVeI5ncPdPRqTGKrCH514vrIs2E+ASwzQ7JE+QBMoutUrNtW3zVoj69RpQqiTQNBFcpHa/iAl5YF
GjfJPbR3kSNll0l/Q68MdlUWSnLq3ELSKtdwVEFAbRyqxWiCaIXuEiSgcaEeUxIP8rw1YY7ZmNz2
ckoRa8eon4K2D+tbsd4UOM/XggxMZadPvT5jtvOqNsDpY3TNQzz0lJza7BDqRm8scN4wVhhYk/z5
iNvfN5jnrlFg67YG5uw/0E8f3h0Plxawo+LWj5o+wOxHTTjlScPP1jUaNef7wTe0Vvp6NB7UlGL3
Fh5Y6TxA3sP0G750quADFOdUGVu1cNZ5rSXK1uMWC46hmqfKje1ycckjzG+jJAUzWmiONkdXgn3z
yxG3h4OmpT4me5nvroKhH9qlpeZybU/VsTBy9dX1XfrZsA78HbIeYh57HnPEuWc1hpapB3Rehdwj
PmCCVc98qtZFkbfKQwUsalMVdX2jUfXJYeQ94xaYXjTqE9N//89h7Eup+eD6xAEwWvTHLG0cCkoF
WcAQ0b3ixiz/kjVmnxr0IgOSWRLZz18zHrvUwcdDHFw4I988Wu1oIJGXIbtexP6Khv4Y3gPfx6gE
sRzcHL2OhoWahuVeBWP8AP1+aJ+DVpjvLZxFyO3KCDe290qxKs06HNZdTjfi1ADQ9pe1XwbWKrOt
YheMEj/bLMpTZ2V0ODXthrKdsO/qUKMf4esOjLHrn/STW570ZWqMwQiguTU7ayqWMk3Z9vohDx1v
PekmLU29wEkLNHi+o8SMMcdIh/ePkvrG7vrYf/un84WmpT4tMjG8Oc+hDHBzUVW52kF1AIhQNXUi
t1hW9tiW+wGgtH5CuqPb4kiviy9UO9IvDik3Nlikq/eeP9oDsmx1NymEKjL5Ai+xe4qi1NZu7IhP
nl+qnVNtih4tTaPZW6B6csRGnQCgHCzxBrkda6+o6ptlgvRvuirtMjhdX5rLzwJ0lna/LsBbgBib
jZggfqAmcakdNFOM3lOD1P2rrynxsOqtVq1JroT6Day97+11qzLero9++fhShKPUyp88vVBGzo/b
ULc6OD/evmaiClXolvy0XNkijguISilwL6cS6OCzRX28UrCmvD785XKraENQEuPoEW850zX0n9PO
LA0u11E/eHlQr1uEL/FKSTTUR6JApddg1OON+OryfiFwVenAO38hHvP2MADKBilHcHlu4EFxiCyD
JiAmDtYSG1ft+fr0Lm9RBoP2Q4bCIuN5ez69YUB7u8pTeagHH2+k3qqVP/RSoAKYuui/DCLyX5K6
/veABhKJrfI/i3TRns+RJQ2VhL2G34oSfSiKTTkQZIt1hxEDrtL/PscJMgOUQUX41JntII1WDWLR
DJYjAIM6d68oB7N1xRMIVC9f+qRC2MljcnN92MsMkD071eSmN9E0LyqSmh8Ascxc44DICE7zgwHJ
DfoKijkywDU8TZPqV0UTlnq+EqzTUXprkiPt2//zM6wpFdV1AnZ19omRukK6SLGMQ6srKkAhPdqY
UCIA4yC5do+HAzzvcMh/Dn5gP1ZV5lKVCW691pclAjpKXK7c7BxTk9rh+UYzZVEjP2KqfISqwcxy
oBu+pcXkOWvuW1Bbbembz2PUmylBIQZVUIuRT+FC8eNJK6cYDtfX5ZODDZJKha0Dfg3M3OwHoVCQ
xgimG2jTR8GdKAN/A0NFm2SYo4cabewb9/blsQYvJYiaAazxnttToPmfi8QPCXcj2bjPY8HDvKjK
JP8qYvRjUkRQyxt3yOWlOQHjmBg8LVuibnM+mONGPizlPDqoPfLTT3WJsPCWzLFdoVbn43aK2rm1
Sv2i+GaaY/zuiBYUyD+fOxJEumRc3gAiLyq2tT5IJZNDdsiaKvng9zQY3SG+soyyxB63rutp9xEC
Yjfi0YsPyz3Nbp/goOSKlGjP567yKLVeR8Ms6tHt3jgQKSk8gnWtJ7eeyWXyHzeSQV+OiItWJCk5
mM/z8TIYb8MYaC7GFHhK7Wu9SV+MPK9iIAQeut6R0Y83eKKXU2RIFtQ2uNJoRc6GTOHIgVuwnUMl
67zZZ44MtvjyOCixybTv8AZExf/Gsl4UmTm+cioxSi5RCrvzSNQ3Y3x5s8Q7xii6oYw0irR8n4xT
xpe+6o0QyxnVqe60wom/WFQChvXgeHDNILQk/b6oC4zxWjTelRsH62Kv0+eHMClQHabyc5kc+4PM
Sb6cQ2LVzWtUdsk7QAibXnwVVMZTi+/4j6Lzm/iA2WK6hnUf3MjHPvkc1HuRlhRU2yiNzAKkVk0K
lK8H79iGSneneYH2DdOCDIIXZrrIo8WecWPPXYRkzJnG5IQth4oMhP98z+GDgVU5y3GAeDQq95ke
J/s4t21Oc49wBcL2ubHCCwvFSLIL6CPXt/zFXWZQUqf9AZmM5I825fnwmI/WUQ8K5egXNZ55HbJa
2wopMX8rW8TPrg92OVeTa5N5UsqnuD7PwFu9DpCsKqJjqCj1Pqfs9zLKQv9ORvvugKfaAEHFIpqO
Ii2360NfPuHTNwVlC9SW9tpF9q9nQMqR32Zs4AVvwNiNrYoR2L7ulPKb6csMnFcQLGtXKZEaS4M/
PYiOG4f9k4M34dtpKVBAncCmxvlq422hYL3dWge96uHyLHK9rk9B7ynyycYxblzALiJ6Cag3w7cH
WO7uDCVF+UgtuhCNOM3XHspJjPvGtv/bzzhLmWBxQlWXQM4B/F8EOGmdaWlrRw5RHE/7ulYVWaxA
qlntIi7FEECes9G/yn1PoBFjVqgmQjWvkAkrPW9nQ2oGB4Mfb4j3jo1UHbYiyVcx2LZ+B9RfMYDH
DNBTQjCxm8Zy+j/AC9vnGvrVeETfPMel0hRFvvbzOvy48eWnEsp8brTfHZX7FRcxc7boYRiNqlW3
nDDaJuU68HRriSmnt6+5ZqgnBx48OdWgxUHv/j4etGE7WmX0YCG4fOO0XcToLDM/BI0C06C1Yc5S
kIZnxzKpKqIsq8tkB1/Ue8PFr7TWlei8SdnKRuvSwwX7dH0RPhmYRw34AbBccpE5YRcBziZzuYIO
jixVCM1a7L0H4PjaLbSXfkkBqn3xPV8Zbxy7y+uFiAwavKSXozPxWXnrr1YQvFnvWNdSTSCPqcUS
lHWhLiRyejdKy5eR6URPBeQMlpskT8wzPDsv67SFH3Ns8O377btWFW1RRtbrpw7hOrkeQF1MjGlT
qR+SGvu8EzAJFJF1NUIIrxKFcuNcfXbrkK5Mz9mEiabOdH7gFeRTjaI1/WOAvuZrzmv+2GSCFo2q
TzKHdVAskjjq90mCpj8o37Zf4FRUb69//b+YgdkR+Ns+ouUAqoLU//xnYJwADAY/vUOnNGm+NwIF
Y1b4ixoMegBS4zoJshbYGUqBIA1bS757sgIZmGOC3uz6TEndVxd3OMymjHj43Xc69FjbKawnDY2J
51H1fXxaWtEWS3fo09MA+VAubVzE60fATgj9NUbifRk9P/5tNQQe8ItT/aF0AEFvvEgPg5MtgsZf
KmaFyx3c/YHB7Qj+BTwB17xTUVZfy8YLyg22GKgHuUVoq1uZ1QrmjTYsIOnCIqOwJVxnRYc4C36G
ql/sSkANKP6inRguK3RukP5GF8jesGPRvnTsIVLvG6fDe5H4Nn0uhrAdHmqY2x0i8Ypf3CEmI/Qf
uozRZULsTxvWPRIWsEx9G3cfOyjGJ9QY9e+5k6rOAlWy4PX6x/ub1c0/HkQRXg6QcUDb9fOPh+V5
LBH4dw+1kQ6/hrQrxq1vKya+rWCLETCH4ohx01Ajc5tUdtJ8aDxlfyWOkOiOqrrE37ct6kcDJDNi
iHbW/ASwWQRLfN+r/MYV91fWYvZzKUDY9GunhIGffP5zg7RvkV9zlIM/pkm78hqMepeZ5w64f1Dr
9u9brY2LJ6+uhL1VaI6VcNg7MpkqwdZrkQMhJqkqOx05cqVvhLFmaze7Jq5C8OioOn6MrmAf6LHI
f6hdGJ0sLMlQMgpGgTldDaBrnY1a8iTzzgS6GZmSgaskxEWwxSmBXd5GCAg79DD3ccF6LXK/HYp1
jRTSrfOvMdn5YoBzIUdEM2B6+88XQ1CQQQrAcQ9BQlHuBw8dvNxFBh7UW5T1kBvvKWLpOOZ1Qyoe
rbJ27vDAU7I7IPCiQ8K9rfO7jKrPrRz2MtCdWPwGxCc0SqAUzi5ms7YMVJn09Bj5OJM8YZ4zfguN
sg0eS/hlO3o01Y13+HJEqrGU3QjsUZ4y57Ubv9exF4qc5Bh4lSZgvGsENInVlguvGg44F0U33p7P
BqRlznUHjoJa9PTf/5Om4/agWppb5Udk+u0dLyDs5aGJg1+5i+3bVlRuXu2un9XLZ9aCkSQpbtLm
u6w8x56SOKPa5EdINxVWyon1rYr1EY8VXJuXOgJ9xaKEx39j2Mu8ifiGnJU/wPpdhBVJhhG1DKz0
2Dk4Lz7iQtdmy9Dpi19w+EHia4Y9YgjcQe5fjFJpzXAhoRE0/77gnHiyNwh1AMmc2Z5qLWwcSiKY
I5gZeNyVkGvuQ/+babiIMxRZfiOc/uQD65Ry6ZvRr7LpYZ9/4Lr3OgXYQ3nMYNRvk8z97mAS+AAa
u9oi6+Mfr3/cTx5zpkYHh20DiPNCXyqlQ98Ng14cXch72DkNGJRgh4DdJ0GyPmxK4g1/TYyjavdA
vVHHlW2GGavaI/p5I1X+bO4OVS8cPBDuQYLsfO5YEkTQttvy6Llut/W0MX/QI1UfAUlkT0jO06m7
Pvu/fMDzq8xiWxNDcoqBocyLBlUYGg71+fRoBgZaUq6P3zAFst7ZjTlW8qh6TuKMQ+UxtIB2H4Aq
9rInAaYuRZhc72o8JgsbUolIFR0ClIoFtQMYGN0eIyLFLnQjX1Veim2UaEaMyhquESQe7UaHGJNF
7cZHPRafXBuCxkoJMXd7dnpcna9P9JMzzP6lwucYgL+AKZ6vrGOEit6bdXwsyiZ+EdiubeJESRhQ
7+7yfIz2vHv762N+khjSDiH/mkJF0+YOOR800TDuLN3ROhogpo98znKFoqz+vehKbWsqVfhV83G9
8p2GlfY8M78roO5rCCWi7onMjzr889miS6RBOefNmmDJs/01OHVgYRhkHb1AjVLce5DxS9Cp6NfI
dmoPeQTq68bCX27pqZwsACxbQLXhVZyvgR9g+he2kXWMW7xIYSMBjWcRhtcgFJGKamnZ3witLrMT
RtQREpoKfhP14HzEDv0CO64ZMXLH8RuuXMYyHscAQ+8ibdfXPzENff62swME8RMI4/T+cW0xz/PR
XBkVBHm+wy1tjc0P36irFh+RMI7DD8owOP1uvNFHIbTI6kBD2qaLIHCg5uQZr5zs2HkHe6VUYsGJ
wvIUjK4C5RAvj3gnMzPGWrekqUyDOGztVRZ1tvcDbwFEsiSqn3IZIoBX7no/9e56gWbPg7Br4i24
Rz18n6QzXrxa94zHCWQdLfLJfJ6FUMMGs0fiPJWYRMsH4nxQOmq8QvhRGe6gsmpfNC+pZLME3iCg
qhmy0cgoB0d7VcjReAhyvwfOigcuikEGYlUy0d0NEhUIJ0pR4ras4B3x1Wr19nEK6KNdaYZyA+nK
r1cF0gfpquM8xrTJPQcpGEWAFF52CPyI16bQa7GICDndZd6V48FWCsdax9JpP3wDJaiVLTOcG+tO
nNReqgP2J6nRuvswzHL3wfRx4SOIV+Uhsd0qBToXq19lGlXDoshU9znM+s5YJaNelSscr7XfxKNS
f0s5htk9ctsIm7XRWHyg4Fn+KBvKZ9tGqNU951lRFqHm4aMRRfiQv5QZDVe9a+J3JJSKQ2B4xYAc
auQeEQWWcOzyKFomLWW6FZ7r1T344yxcBkVvHU3Ybm9YgLQvkRW5P9vIUeMF1fcU0xzN895zJ3F+
U5pU3TUI9cI7pRltzmUSkQfgPwFXcwm9vY4fU2xluscQJ6EPq7bIogY1pPxb6IiWL5QYou7CbzSU
JQbqhfkqcCpRw8pKqw/cXUr73lf9ELdOfFYC7JUCB0e6FA39L/bo1s7BgjCPRIhIzHtbG7pXyp1Y
e1SGg7cp7FlnWaJXi8Rq6aPwOgRDcTDHFBcBAHJevQhDM89JzqYLAPvMyloIpXG+o5CQ/WhyrYse
mZS/QhzfbtZj5/p3LvQybWF0oulOg42H5Qr316Ffl25U/M5dwKOEe6Ib8bK0mvi1oXuowS3EZnVp
tJVqvSBq6X502KMop4bCNo7tIsL60sob19/6CRJvFGSGtkRDNhtG/OETYdS4Jki8hHK6bT/KmnYI
9kMIfa9DFJWm4+WhnRcENdYLDe12dGh6XyUXc/JWLHB1xsYiFAVcAlNr1fc2hSD4Tc0LQ3vyIAQ1
J53lf6eCk7Ufho//JBbbTqVle9+LuwfRqmX2HVu8rDnQih1BdXQlGkNIclbWz6bywu5P5QeG+VgB
GB03iZGkwyJH5/8uE4HTLxBFzfHbE0B7ZVQ5TzmmDfIeA2TR3zdxO9lQlKhULhFeJmtauRBsH8EG
yuSO/2O8ruGk9uYSKCLlyZhYaeLTECvs8P5Tg7dERj4aOyKv9/FYYAQ01vWARxLgG4SNPRwG8J4y
CusI6MzL+L5RZa8wCMIaoi6L7qnEZFDdk/4oW7MNpYOdao7NaI34E8TfZgjaTerUiAlpRTyA1vfs
ytubozOML62R43rEfN3sNQzDnmwyLgGSqYVmPht17alrI6mT37UC3/pfn0rwQ7CjKS6aVE6tuWhq
kqkheqIiPql5U7gbEWr9bwULDtx90Liv7lBV0m4E/JeVrgkpRcRAH4eMg4D0/C1BtaepDD7jsdKD
bBFLyKshTllfiqrg8ka2JH/sUEm0V0MVVx955k7ebAYK4Ojz42R4/Wm7eLgnRDIkCoJRogVnLkgX
4s2TeFraH3GilHDD1XrZK3VtIMReWwenVrwb/fiLd5sBkdRUJzAHbd+5dEUaCGuMG304yjweF13h
y12iR93bUGfuLUbGRTg4jcW7DGQFUAUQh/OV1imG5chyDkfhafLggsPGWprbBY1xBLnvjNFQg60b
u9EtuMonkyS1QcTVIZmaIIvnAwvD8eyW9P1oxqnyC2+Hl5qCVLDSUFyqbgT3n3xByvAACuhmk53P
VViEgRyFjHX7mKaY3Wf5mHz4JK7Fwh2kPGp1OdxIXy5zKdpNbN5pZjrIxznjc6RuGJuFBrsewssa
nLR4DPos/dX4pvqollV/J8xK36qjbDF4Q94e86fWeL++ced5MxAGAElUpnmzp5botCz/qRAE9LAx
QLOSkzbombbQc3qcapMFH3gJhJtShCTKI2o7PbzxDjBriWHEjQrRfHtNP4EGP+WQCXaJ1PP5TzBD
W8Ec0ctOjSw1b+XotQPYskBkyrHC+sFvyhKN7yz5fX3mNn/tf2NRhsUik64j4FNq03OxbL/LEYss
tfxkw2hzn9w05briU1VfR933trnXZt4qScm3vuiw7r9eH32+tafRJ54vnx74Gz3f+aQltlJgFU8U
gaBUJWlmHaJYa/dm1cLpvj7YfG8jcEOJC4EXInL4VPosyLfGCPWBKLJOWldPjgeG4y/ALaKcRR9N
+zA8LL5vDHnRTqOVT1qOug5YT1hl8xoo3Owu87GFe8EiHIbEIhGD1BEMSK2QsKxIvB3oyE59y0RP
rE48PzorADP6R+ZptD5L28O7pq8ia8SGSwicL/vQDjcui/QgddfkgdUxbkPI1u6/kGG3+NdPZiDL
Gm0778SVJYZF68KdWMRN35un60t6uWmZHuRSUif6uCzv+fdrwv9xdl67bSvtGr4iAuzlVN2OU21L
SU6IlBV2ctjL1e9nsk8iUhDhH0hOVsFohlO+8hY/6slmmpcmGLIvEq34VJEhvCTNMG6VobbfYc8R
/rk/6ALWyYD0kFA6Bv/FU7sAL7aBKyY3L14Q6qzENqt8LC1bJwreBVbrWA8hspc71Jyy4JCNleU8
usg4nUStVMYRgkonNprdjuJIQjucsJ1Oh5OOzc/w5f7vlA/C9dGSUGJeQuJbaEvzcn1kAYlB21N/
xi5WQCygWtIcDdwWV17d5SFiHI9lJQun2DhHjmtNgbIljf3nrqzj8ZBPzm8LzBmWup1Km+Ptk+K1
ZT5SvYg78/qLwzfEewyNoWclVxB5SII8fHCQlxhXAptbk/p3nFmO3LpanPYqXFSygRIXTg8kAjbN
9ehLO3SgZPendWs4qCBou5FHLNveqBw4YnAn4zmi/82zLqJ3lhWlv1RsoNeqo8t9QekbGqO8eRly
Dn6I4rxxwkgn1/CT/hvG4riadNQ1X986Jer6UlxAnk/J1br+UmWp6lVMF/klGEoMtbS2mYjL6LZJ
zxv95/3BFs8I1UCeLUAdGlvNm3OmbFSgNRfBohejSFoMIrPc+0nqB4HHbc3xCZxY9GJFsfgzma7Z
rxyAxS0kBweCaJI1oVs3R54CFzCmhIrEC3kTEjueXmfGLkfrCL/mIPWPjUjyB823p5Vi3a1Jo4lI
lAQcjgB0dvtFLla9tVPFL2FT+TRzEFTYY2UfvEwIA74UiUzs+1a1sX2xSvvNzxkQBgopYMZMgCT8
hOvv6yAKg2pTmb5gJUrnuk/yLa5Xyg+zLsVDG9ZrVbnFEZHjEX6xaYH3WvP4F3SnH2YAC19gIrjK
Y4j/qDgMOD6An0ny0Vt5OhenBFMNCb5CCRCyIQrs19PT7crRie2RzKqCJqN2kpm/vUmskewXZAza
8RJvJzMX6H7GPGfB0wpZ3jIbX9yIAsl3pC4NZzeV+Mbu4qpr39sptbST3tqevzdoXVFl7e2yLI+5
5Y2PqRNZWEbZfT2d0Jhv7F1jidHdI1FX9yF571hNj6VdptWL62LuUqhqpSEfoLS4JXUTomSVrpDX
Y31MTt8c9SSNKNKI3EZosYp/hFEdrJF7Fh8SWxReDIc4V8Ik5t2SiljOafywfZlsxQGPMThfNYSa
jqXdVisZ8XIoi1iWDSNjvCXqAcu/oLcIgF4gojQvYZh4Os7W9RekcKz2cP8KWsZaf/lcqgTngO+i
WH29Y0DcRqQXevXSTkgfH/2hTk8oBnu4ivlRU/3BuAlrUhAuk3UMjVY8g/mfqJxPA+UOza+zAuDu
NIX5Tq0d5fOoZiXWSmU9ABvoAhOVHjOYfsUBtmBbdJf0Pxbx2onuwSgOSiM1rmIlrMuPJXTGbAXR
srhqJDvUI2glTyFQXpQW6MgmGLS3L5pTdzjowC2G/iXaT4NeFZdRxxbcRETyiOC7tnK7LsJm+fU0
Ml9gepIFPzuImpdhh4x60YsIqeZtNcTfyw3KbGa7rSK1rI9ZiD3TyqCLK12eRtqHUIc4oEClrr9l
W7o8khhOvWil1g5H3EBzUCn40hs7wrX+Qw4X+4CJ2ZufEsalgYgKKdEAdJzZo1lVFq5XRtW96Khq
40mPmt0j8q8PLgydbx0FGFQEbX0t614cExkdIilMw1Z1iOBmwU4XouPfWL7ykrdUNXHTAsix8Tol
zQ5+76Rif/+kLIpGdC0d4CMwX3k8uNZnswRtBK4tH8PXEbT6u6ikGa2FffxEre99VBVH24y0jxjA
1x8o1Vmnlil/KKu+XvnIi9wfPQcmzM+Q+pc8YbPfgVtIxnZP4tc6qKe9mUY6Dj1hLZ01UefCf3YK
66dRlMLf4Go7ULIHJAKtwK69lSVZ7Dd+CWBH8GnUIAgDZ49pE/WChsEQvxq81wm8Oz899tEUHjUx
VV+9bjT2hO9r1+Oi20cmynUlzTxk8QP92ettXqNC10WDk75i/y0+lkhWxhuhZsZD1eMLuvEVU4kQ
6etwdzQbHAAqVzjvXYBT4bYVZbnnG9JeXdkdiwNvSlkBSjLIXVPOm78Pse9pvRoI8SpwEW/woXex
A6iNFt/S2nTrTVi2ToNkZOoEO5GPVXkacDlI9ikCYS/uUMa/S1Nxf2VKQ7/XCEnFt3oatse6T/uV
+t9f4P9VjsX/Ld8xdhE3k/3Xx+qfwk2JSXk9leH4DOazzPGqIVYD1xOBYQNDU/ebLgq41ms/1cAe
9a6FAJ5npX/MTsm+8m3q8d0oiuKMAY3+1s4pTXnOF1AMRDSoGZoywrn6bZx1o/UG9PIdjHDQiPmi
15iwSNvT7AGpFMQb73+65ZdjRNnGdEk7adbOXsDc9OouV9rhOY38zMPePvSf8OvBiTTDHi7aiMHA
EOJ/GRPWAjGhKSnm17Nsky7TO2cYniPy0y+O7eJM24j+oo3o0XDozT/3x1u8hKwqNQe+NwEM4Yu8
S/9ZVQkAafiOw7M5WY9BndfFNrLT8VUXjlJSNkMijx1cfyorW7z1EWZoEPKUyrhnJHv3emikXiIX
XOT4TEG9PrWuYu3wfbZ+FUKtD0lrmQ9qF7ivWW42r/cnLSc13+YkGiD0wQbIItZs5EzzXbdmZC2b
ks9mL8qKTrym7ZRAN94aswExBPAAiIjcxuZevB4rEKWHO+w4PSetVn/VBrd55ztK0+7w/jbXahc3
diyDwVewwZRwNmfvPAF5l6DXNj4DYqGu2rh1pYGBbVuxqdU2fF8lpbdGC745JgRJSeBz+Ds7JX3T
oXLVNUwwsH4NlYt1tktzUjkUSWXqeGUiWLuSzNz4ftKriN1DSEGlc7amWmRj/hlXTJNA9Fnoxce8
ToxzOo4/72+U5TvGqfhnoNlpdCsoLZ47jc9cz3j4GhCJvWrUt1WbOa8+SIBTacXWr/uDLhYUpgAd
EVJwwNYS2He9Y6wSVwa0j4cXC9PNauOFPd7OfoJG5CEqRNpvbZ9a5en+oH/LWv+eCXoikrAvQeXc
eiCSrkcly53wwXbEazwAo8SwkwogkNyU6CESMYaYJUXSB2SC9FMZarVycKdSUx9yHS7uMQiNunyc
tItji+oC1dv5ZCJ6j8aXmJ5KtN3KBtE7B5FVhHedECb2YI/qcSwNpAMnxaL2RaSIOG0LhiB8Dkx/
ODV+gBOiHdYo7wQiDsItXR3jk4FsS38C91qduyiFCcuj03+NvdDwf/fhEEw/MMcRvwvEcp8GvTO8
LcjQsD6WQneTlUVbRH6ykQTzmxoJ4TzSk7NPZYrO8cfSFq+VpSTpIUSwGFPtZhz8o0a2m22EsJR2
FxtT93NobNzNU6t38L629OZUoVr5Vmwm2b2qEvhQSYSKg/jm9VdUhQhrx/WbVy0HyIHPbgEk289x
n/GzaUp2WV31K4dxEXXJMUkpAIJSHANIPds5AUZOZV8U3Wufa22PzO+YQWPszBQfY4S7zb2jJd1v
LxbolZfYer8P4K0Oh0l0Jhh4bSqqLc4n2AevPKXzW0L+LhwUpdARVz3guuu1GETf2Ibfi1en6bL3
wdT6J9JrTLR50PCBv39+5oeWwSh2/pV0I9Bz5wykiv4auFelfsV1wPjp+637ywyMPtjVaBuiDO2g
j72y++aXE0PSUmS9QQ+iI/cXMP7P010bDYA3p2xf4YlP28rLyzMpr3qo4XL+qrgRi3ep3RX9SmdN
bqGri4J+PNUH3hdCRHkArpc1q9GuLDpTeTFiL6uPemM7H43Wrb9pTozqS8alz3WVO8U7dDeKtY/6
Vyzyeng2tuyGUxVlned1usqP6EWPnfOiplK42BrcdPg2xQH+glZlO81rbQCMcbPeYssV/ivlFMU6
jdgaq1vdbJIfGZqc3rHHgMU9joilPrtjjFBDotdavZ/MDvh0M/ZmvqPHqqPrOlR4yk9161YnE9Nj
pSd38Op+OMLNwLN8D9q5xX040fp2NwjHdQ9Oq3qv7hip8XHy84qiVKDFe8XswuSYFOwEaS5Wtvs+
wKHxiHyy0rwfhtDrP2q0YP4jjXPFf308jubzSK9KfLbq0WTcrkJYGJ9uSqHVe9uHEfj7jZuY/Uu9
GS6+LBIQQFx/2khtndKdAu8F0Rw8vx1TCV6AiWXvhB4Je093CKX4+0MuNjGIdSiIbCfSVrKK2VNe
6lOBm2RZvA55VNqbBhmpj82Yp+0+C2wcnjXfGNQvWoAr2OF/GJmzSu9LNmv12fWAGvWkKX6Xv/Lq
9ZwUoW7URm8/OrmmUhAZqfGneKuuzPcvnPff/Qv5lbjeorlEg1w2La7X2AGbY7i8fq8DAaF9qGrN
uoBtd7zHknaMcyCxlhbr2JgfhlhR39GbU4pt65l1+Ein3Y5wMccGa6Miu/QjU7piLbiafxGkjCUC
hBNONs2vnZ1vvMlVoFyF8tomdmViA6mLHzQCqmLvjybShdboP5ej566RlOfX9d9xKaQS0uFbQ2h3
vTBh1VGvG/LgrFi+eAVLZ+yyqnM/R11Y7O9/+kWl5P/Hoo3Io4Ue7JzCMPaaK0pNUV6rQdTvmroR
P1C7yPZKpKNYopVYmmYIblhbjOzUGGlCzX5oLKdeE+Kb36Xyd1CgIg+RMnzUWa/nnJij4sAn8F9x
g3WN0wSc8GtaQ8EuILRUG7MOzGibB+2kP2URT+XKZpw/WtQh6QhQvqKVDnl3rpQ3YTMnHL+Kz4Ov
YjMx9Wq77TCXvSClgtWqpyv+ysovJyxHlEK8bC1WfzbhQOqAKF6YnP2ybx/NxBI7PP76D1nqKu2m
Mnid1QBXcwr4dn28/9Xlxr06eZK+CMEACjwNCgSQrxc7yjC8a4Aln8sgVaGp9OpTkbb+wTUbqRhe
9d2+iQ3rIyDBag/6IV+pzy03OPOWKCAyQexm5/FIghmy26DTfw4QOn6naIVztHIkoZPWVNaeyVvr
zN6WyRFRoO7OSoEYWSaRr0XpeZgwasACJPtWO2aP0nOVHOFyTt+o3ELiatJkLQdd3h+y2osGkmrQ
RLTmnxj5Zkw5Bi85u5OdHrLKi5/VsJX69pn1ONVeefEVzVu5zG/sZNpoqM/BwYVMMi/5DkOWtkpt
pWcz0TSx8QazyjaRZtLrjqJYEr3NQXuruj7HRyb2SA6iKkuUObuxFM2Qr3uRnTMvsh+bdmpe2FnI
2Dg0F0h5DPtrMylrqMAb20h2L1hYqjVAwmf3c9x4/tQaU3529ezRiVz0YXuqK3u9h+23clxvHBmJ
ZKI6IyX0lluWlhZ5qpWdC9/vvmf+4AEpQ54CQoF4CN1SfyeoS30DQKK9TwVomTefWIan5450Lynx
HO7D4gdK2dh81RYf1HcDRJh84xYVVdysLZwv5di1m1DzVWsXkrDuSlpS9sodeWM7wx2nniL1vaTx
5fWt0UQD1Wo/yc9+rYdn/ot6lziVt2mw0ogwlBiDzYCA0BtrY3JrwaEgyIX0Qv1x9pHxS/GqXkT5
GQuR4GRjvWvvQY3Vx0LUdoBpalNu1dzrw21JgnV/1W+dJVKnv5gUBzXR2bYmY42hbWf5GX9WRd32
RT4EOxy8//PxQU3hgI7l2tW4SKSlNAz3IkeXIgRZ5Gy+IeTZ0ImM+CIUHYOhoq/i+Bj1TbhvLGyZ
NkWU9p8Q5VY+DB2RwpEA2np0KteOt2yfOF3JcZYBgvw9QKFIG1Vq9/NOgo6vaVc1YXQZ/cDIHkTR
d/4x4qhwt5gwYkGI1dGw9xIROXt1aPDVqACat4jYK96anOziFHKLWv8fqOiynzJbnFGNfLfTjYA4
MW5+jVnhPAE09P1jGw/jcITwS9swr0RlbVtbj+OHHC3xlU1x8zdQDQZcygOOr+D1MTBGyEO4YUeX
qramXU/8eFLwUvyRJN2PXp2c18jI8AfP/XDaBmUSrtwEi1PIEtDR4tnmTCB6MHvPil70hZXGwSVX
A2fPeSnjDX3Uatc1jfdNa5XySaco/9bShiXfLyBgSGVTVyHFv551Aeh7quNKOQdViEcXZC11i1h6
ckx1L3rNzMHZ526JXHyoNk9mVcSnZkzAawdq/7FnY67Ukm99BBwUZKmeX8SLc/1zBhKSCjxacDGG
Tus2YW5ou2EsJvVg5DDtjWx0ngI/qU7F6BY7zu2a8N4irGA9ZG9CtonID+fJt2Zh9RHbU3hJ7Ch4
yZvEOytebj6ljpm+2gpAtl0UlemvYQI1/sZbiaGhA9gcS1KghcbNpI+wIyx2gDbUxanJzZovUVJM
KtEwt6CFrkSLN3Yc6Sg9K2qiMEHnKYIxRVqn2Up0IcLq4bGkDamYrqJwYqm7CVWET2HAbnjzJNnb
SA3K7FCy/a8/cOKC9Bx6Pb54rWN/VHGu21WlZj+Pag2LQ1nTDbo1x7/S60QTUBJd+e//qSCNpAZ2
TVnwEiuB+2SoyrTVqTpgwRV23tYO1OyAz5i3crkuAhj8N3jLJdcVnNDiVVdED3F/cJNLjr/wAeYp
INt2Uo8auhlrZblbMwR/QCAKl1fmtNczNNuaxyYTyrlzYB0NFKufkbu3tt0UO6e6sxKSWjwB7n/F
G6cEXLRsUUr4Hk3w60Gn0FYMNG6Us9IqCKsHXpxcDHRKdkFqdTuidaPb5nmhv3Ni21m5p2+8pMSi
VGFtRGIpTs8bernoVT22bP8cFGDYNjpch2rToE0abkWt+d9tUgBAH1aabTzi12YrwNVShh1GOpxN
2h/vr8XiY1MhpCdPfstHkBH69VqEBI6jaIzwbOPE+mCPqBhtohroxy5tAB6sBGuL0EWOxr4iAZH7
2p6dnwq59aTG2eTsKpG397tMPZZ+8tjmeVtuQjF6z/dntzbe7FX09XJoUIAJz22QRP9Njo/2CSLz
fbYdW/snXjrNmjfmrRGlyBUpHX8oOF+vp5rFIqhqMzxHpfgRKO146BoneUHDQ2WC+Mq9fYKyt2dZ
Eq1EDHI9HE1hCJ1JEJ/Vpo6+mJWXPWZOUB0U3EtcKOS1Gz/cH3G5YUgf0QLggZPNFWuepduoMze6
iM82ZPVN6XWavokRi9ngWKCurebiepCyRnDvYWpIc/l5DdAFV6tRc43Pbsxdp8RK4z8iI9aI3VCh
rb5zHd940EJsWQ73Z7n8jAzM5QcjW14Vxuwl10Y9sWrbis7h0ABAG4WXKjvFjBJt38VO/dpr2iRW
VnZxLcnJ0k6E2sYBAZd9/S1VoBuTizXtuWma4tWPWji01uh5HxxlcF/8KR1/+0aFa6WZhghY3Z/w
MqKmykXHlkKrSYEPEOr16FCv4VUneC8Q3Pjfs8pNPmdZaARHJfOtn5gQYpRFeV3/ZDghuXs91sNe
z+ty5Xfc2F5goyzQ9rzs4CVmgaQPUDNrayc+05iaun0VW0mwV5N+pEmnOC/3J72I1+SciVdlBAmX
YL69Kh7T2hNKcuY9wA3Ay4f6ZzVSt3WpWx0ij5IBmjWN+J7ngU+bIBHJ+f4vuLHPyJ3/BuyUVhHq
u151bDcnN5moOSGZ3OqfxSTCYxLQGtqOXR8c1ClNtbcGqbKcyRNEY5xztWi7aTQ1BsWwkvNUtlW9
g1tO/dp2RfGMOGFxcqva+xWMCFEeocBDUI5qP1zBMclZXVX6+Am89xJsReJOM/R61umQeAiMK+m5
9KlTwyl20vddpXS/VMrK3p5mRO9e7KQvVk61rN0vxyVJAYFBBj/vhCaYOyRg19NzZsZxvY/zTh9P
JRJdK1/1xvxouZKZSObIcl/ZrdfaWYY5rIcT9FercbMHCSKHz9e5LyxH8HFI7XHlbV30ealTy31M
+qdyY1KCul7VEp5/gBJhdga1PgQ/Et/EE6sLdEwGe8UIngklK3On8qy3P9XW7FFdTKq82vpa1z7U
Q4kMuILc4lpSdONEY8MtUTZkJjatleufZRe6FmSen501A/73Xgy6s6Et4nbvkGGqhpUI/cZoEDMk
C40qLgPOrzETqEMr+KJFiEjz5yAtHWdDzdNJflu+bkYrd/at4Uj+iWSgMkLtnJ1femJVoVYg6uym
waFVMcixttS76j8Kymbf7l8WN7Yv68feBccD63jOjNXqNlFGuyzOWWoZaKH5bT48+nGevN4f5+ak
UCMhmYeSwDG9/mKYvhYxV0NxHkUivmme4mwio6ZLXmjdyg18480D3k39BvIDfuLzzYFBYwvlvsrP
tju1Ha4PZfduQkv7lE4puXttay+9niOQOhntignGjauXd0aa8aDVxt/ZJZTrGS44xpif1TKz1Y1p
V+z/xHeO9RREzy2uFCtb88atwG0ndwnRL8352YDDCDjUSJ3i7ECp/uIFdrqrycJOwZQm70NflMGe
fhRQzvtf89Y8IS2CNSG950aSX/ufJFJryiYajVKcc30st0goRHthJMXOGGvULJRpLaNYjMf3RJYL
nDW+pxCMZ7sHi/KakkuqnU1aw+8KvagBt5h03jcpVVJccBptrV+42LCMIs86JSiKNu6cz6yYLmV2
WNXnYAriQ5iO9cckbDL8fYYaMPX99VxGSly0NG1ARQIp90AXXS9oajQFMG9NP8faWD87edl/cnu4
JYcsA4K07RNhladO0+KDlsIQ1ezSeQAt8FbsPlEL0QunFDwRbYY5GMCg7ZjxChnnjszt5E3mcLEU
vLu4WfMHt7aOyNDG1drk5eSunlA5KnBQzgtNeWPusJpj0TkGiamfB7dNL3HYxcfBrZ1P7VgjqhkM
Q/kTStGwGdRmuuSiincDdM33ruoj6jeVdrNBaWP47/4nWW45nj5iGmBOsh40r7sVCbwFtbWMs5Kn
0c+ujlJ/Z0e9p++JdoLsVOHY2u7uj7ncc4xpSc4GEhB0xWfbvCFZRyTHNs44Mjo/YsQoP5R9Muyw
iFrzoFvc+/Jll7wB4Po4M85zSr2LJ/mAmucOUZ5m2wRBnu6qXllzgltcUIwja7dciQSHaNBfb+zA
bVVMCgLrrKapeKKtb34Purza1IFW/7asMEk3rWGsPQG3Ph6ms2ChADQA0potpK2MQ5Hwi85NqyY4
G1poGhF0Vl1Hf935OrQeRsVv/3b0mKGF4Wwj9S2uJ1o1JW2MoELPKBLmkxI4ZnlM+6HalkWHZsz9
wZZfj44JEyNK4HJitOvBiobWeQYX/wxfS1fQugR3tm+qWrV/3R9o8ZaSNQHOkJLD0GwX9gzAyAHM
TJZ1jgw18EFByXwcCyD1S8hddsjdULd3vQHLY8AUPN3fH325eRide1EqmfHGzbnxVA1FHra2dRaR
NhxrRaSnqi/LU5Gj6RbUAFY2nj2Wh/ujLjfP9aj69eKmSRmlqa4wqjp2z+Hk5Q9Fa5rwMnTrT1yO
0/H+eLfWmCiW65YwHaG82cesGi3uNbuwz8owpfvU1cM9pcRoU9pB/V7rUVGKffSeay9a4/vdmilz
pTiAbwGPndxm/zzjcYek1tBO9jlQrXTvpKYa4SCMbem+8Nr6SzgG/RoW6vaQnBC6fgikzEvs3YCw
FW7T9rlME/OEqqq/R3YSGD6QQht8bGKXP+8v761NRJNRJSKku8e5uZ6kMgJRTFAeOTfCdi9dNejZ
AZX+Vt/Ggd5Yey0raOqiHxe82eoDQRb6mwwLahJLqnn1ZWBGpTWa1hk0fohYml99ChOsxPZoptYP
Ssg3D8Dou6f7M5ZXzdV7Ks26ZCZuUZCWgrTXM07G0c3jJswuXRmoJ0sd7AGYW/GfS0ut2aRpZpE6
9s7O1hBIzzz7rfsZECF1aHw4YFYbi5pT2zWqPQyKuLRRoG9Gs24uWqS1e/4ZwnJdZrxq1Wi8c7Iq
XBl58akl/8EBk0trgwWfo22MYrCgnfblJcYMHpddnH7LvitQrIiiB3MSwWOEY9fKo31jtaW8I5xS
PjSX5Gy1SyFcSHd1dQmRD7tURVA+WX6M/WBHU9hLI21vG6HYV8NYfjH7Rlm5rZahI91z2R2kVwmk
i89+/bVFHlhenhjVxZ5avd00juL9Z4PKnT6qBhJhR4dgCVlL21JqQpcoz0+K1iT2QzL6ysp9Lad6
vfHo2CKUICvyBtfK7CYTQ2LyAZL6AmOqbjfBZGzMaYx+xFpvrbyAC6oywsC4rqDyic4PQJV5NRWr
LI/Su1ld0jgU3jYgrEUq3Wm1fW549VM1tkqwJ5j1900Wh0h2aRPl8hLHacpPYQQ10hwUyMyJjfTd
lrsPasmkpEGEiqTifDJCS/EPYzXY4aaFNDttvbbAILtDjb3ZulmZONuwSKbntK7iz/fP73Ibc23g
mSLbvrJMPbuxprToy6b264ueNtYOV5tik9hetYtCpXpoWvGBuE68vz/m4l5mOZGEoYEFn4zW2Sx8
ARIJENMJmouZYtbqte1wGAZ6SdNU1XvVFW+vDcsBJVJfchbAlM+ODdgir8KwrrkgcWleRE3zkctf
OQSOqjxSMATs0rVlvNdipM+3oYt/EOp3wZf7076x1MyYNqhsBiDnP/sVXVf7xaCK9gKuKfzIL8Uh
PgqOHeTsvdpW+slv9DUw1+K9dylYAergfkbaGnr29YEdghju2GC2l7T0/GhbcKbBkFiVsWlH1Xzs
ncw9GnriB+h/Zl/vz/cvzW12RKn2kGvxB2MHaz64Lmrkvbv0QnU6fO0TNTu5Q9U62xJHdujCZT0e
imBIk02Thf3ToHnV97DRwj9KJbruoa21Ft4c1iu/UXwdPsa+nx5aqyhOtobRsyE+hcVBVXTvFMPr
O0YtUO/N/Sks71sJlGLtJAWbzHx2OrA77qosjdKLlYzxtwZu1lOTihD1SmSN9xgApTutpbEAJzjc
lJOhP9wf/8ZJgflCT4WSBEDyOevDa/y6CNQiuwjXCD+VvRp+CBWtfMj0xgPIKpyVmpJ+Y7+gAU5G
TkkQBOv8k7VpgoaHq+UXmujVU607yano8m4T2TigbpTKLD7i3B6+lLqD/r7fjaqyzZFv+JxAW/2Q
6k79PE7V0G561Bd2YnLKM6X6aQf23tullt3sACwqn+lhJu2mqNM22Q5w9U+VoWfPCK6nW2ecbIS3
DN63KCvNpyRBWnfls+rycZjtTNn+I/2FjUyPbHYUB8VDOF/o2cUDh2xvTH90+p2wqyLfNFbdfwev
6D14bYJsKH06I9hXDZI1D4Md5cZhjEO8LrJORD/rSShfkTc1qwPENNPaDIKahwTKYJ2BAJ3xCFyn
BEOmh/Z7oSMIuL2/Qf4ypucz4TNRR5F4GTqb1we8pMeDJ0SfEPZEFY4MemwghIqgz1anaHwaHa8Y
d1LP7wO9jFi+L5rzkBmB/xJYxfi57s3+h6HSPNvZPoaauzib7IOuKum2DLM/93/sjQuQa4C8lXyS
d3suftnRHAGCUYmLnWrK17HIug/gQtD48AlTQ79OTsLys/8hZpGLQ9gCY593XP6qfxKPQU9odeIT
deF8pQ9DaSinzojadzIRelKNfDon9CIgWqrW4xCk2TYai/jbm2f+98rnBiFaXsCHmyFTkZJpqwsC
ie2GvjsN4N5Nv1HqHz4YGLTsgOX5b8V4ovpDlc9BPEIWXeaueJqZUnQqkQbsEJDe96M/8I2L8SEM
9ddwbKcHCwWATZ5hE31/tstbiwG575FaIglayHN7haXCRS76C4vbPzS1ETz4g6rsB6H+yIRbr1yS
yzuLaFhmlsiqMdF5W0EP4roJcS+5eMjfnhw7xmF5dIdd4YTGLjDS+HON//bn3mvdlYkuwTASuczg
wE+wL1qk02rMjTVEzXgRuJA/tlOW7RzF9LZxmWqvqq8mB4GHMs8FCuLIzbjjrg57/TQob9Yk4Y2V
qDViYfY41bbZPRAOU5kVfTNc/GHU/2vAnJ0so4ovdVlaK7P+C4a8vnNgo5IAEC6Co+Bpvz5RSRcp
dgpn7OJ1g1dsjWiauMw72r7bZHLccJOKlLsQR4kIZx1LTD9byslwfiGh1A9h4YWvlWZ72bb14/Kj
IWgsYyg/GMpjkvXZd8uiaYwGt5abOJCOTYAql2+93t+j8oafz4FyIVUQDgmx4WwOrjuWJhn5cGFN
IWuOQlMKdCeQGaTsX32/P9jyQCC1Jp2iQf26smF8vWAIghRTwzt0cZzIp5qF0vV+yiZI+mBB4AKV
Ogq8x/tjLkMX9EB4F1AfgATG6NdjWkGH0LPRapcMuvRWN5RupzVOMOLlpaIIXoXaMS8BBTSJPgVb
eBrDp/s/4MakKWkDMpQrTDduVvBJJRUH+I5+6QPp6arbxVOWjeqmF6r9J8K36s3hNUwrFwIOu5/O
6Tyr0P2qnEKKIxelcf297SQofDPo3tYq76AEIti5IXjW/2GSxLg0M4iYaFFdrzLscZBgZqNfBK/v
ETXt9CFrs+aDNTVin7OdVs7ectvClKDcAMWJ3UTl43o8wMhKOhGRXIIxTb7WU93gtBW02udx6Cxt
JUy6tYWoE0q46F/je3nx/vNyEvKhVZ/UxsXJKy08idZrsN0jl6o23Pu+2BdN128Cs4/LPdht51MW
Kc6bSTB/ZZTJMtEioZ0738ek44KyqGFfKr1EzskEpnocEcLYWkGBWCpC7uSo1mqOunhUGNalIfO3
Ik3oMIsQMwUMh2WV5iWf/JaEvkMiP4IFvotjxbo4VPffOTWOgy7E8tMb9xSUf8g+sjkl60pzuSdO
tKIgYmVdgNvF32Hvxo/e6DufTaHn+z6Cb/U/jCcJmfTDZJ10dlO44+COPOLWxYzNnGvbGUS8AeYf
fXC7IjxW6EWszFBerleXLzMkKCH5A+oAs3y2i6kXCs3nrF7wAe9fpVj8RwMw9EHRqnKXhnn3WmW5
vRYr3xiVNA54Go1dshtLXlj/bOckm/oUHr1yGSPn1QsDf1toWrvLfBudtLIx/ssAIa75/SwOLFcw
TRoa38DquY9n+whwUgovW1cubtplP0Rj8w4apXjtOsd5vf8dl1tWDgUOlgCb6HouYOQmqllh4qNc
fDtS34k+FEdjCM2vlQFFrjdNihwNVqXEqP4adufm0GD2aSXKsuQ8Cyk60WpDFAZfDZqr45cU198v
npUhlpGquV9SMVOsA9J0EC/zXkMT/P7MF08NLVPAoxKwBBKYJbj+smMZ08nQq/CrGYvij5uP7eMw
OOXnURtV3Lyw2n7rtS8HNJEAk00/B67l9YDm4OFLKfTwK74RWYgcLOWNQTTf6Nbn2DRgxHZ/gjd2
kezVM5LUTnXmBplpUxnZFBjeZRS4sBE3EUxslRZ6K8YAXEEr63lrOPgXUmIcBBjVm+vpdTa89NFw
/EuNgsjeKqlnbVTdV0961afl29eSbpCUFeJ08obO1hLPZEQI/Cn4OgCw0k44S5qHBh0Cb2tR3LF2
di3KhzcvJ0OSGBGKoYE1xwCLxBYEsBEOLFaboRMadsoz1pPDsEUq4Pf9sW7sTdrsJvUjENWs5yxC
CBE1MhzUbr9WiSd2sYZCfF6l+JuOTXzIdOO//2E41hFmH8JiENCvP52CGbU1cm1/LdsJ9EQdN+aj
HlfNIdCsSdmE07CmxXxzgvTboRLS2aO/fz0ineEWt6E0/JrqRdJssc6Iusc6zh19V015nEBmSSAP
3Z/mjR2KkBzZDlxcnsl5H7PDI2hKSke5KHGqqO9L5APyLYTGsTkA7rHWnuQbTweXG4ePchH07nkN
QYCDDP+PszPdkdtYtvUTEeA8/GVN3Wq1Zrlo/yFkS+Y8z/n050vdew662EQRbWDD27YMRCUzMzKG
FWsVXhEHsIP08QENHaU8o4KqXEQ6N/UzJeXnjJGLnXLc61UyqUi8J+/+72nN20+rFW1C9lwkgdvq
gKnBe1mHqp15qbVl7xpu2sJ3Q81AdkdT4NaWXmkZQ1VNEkARrj9aZW+ckQYZngEEVjs3ftuUpIPC
mER63ppqe9dcjLplWcAFq+NcqfoJ3Lj92VNRxXrzSeEb4qr/15h8ul68+uokmSJVNw5qVCMav3LG
BZJE3U6VBzct7R1H/fqgYA0WQQn+Jrj5XV99Ya1VtMFTDJZWe6O5HKC+p6KJdksJJ5NbfRCtuzyV
uItvb70OzDmR+BDFEddQLr5dJLoTMXAnOwmSdEwetHzwAvgeqpMaK7vynBu7JzHBEr9JVYlyw62t
2u51e4r1JBhY1nevRpYpDx0GV9Mq39P027RFJMMsomwzr4n0Gn2Zi3YScbAUhvmeSTnlOe+h+5qW
bi+T2zIFHSIt9N9zRGvYnwfkj9KoEgciRsPVb7oOHSprmLrowMPgxDvH8rXXlC0FpqBB1NB7Wx8U
tLzqQYdLNWgBWn6yp+r7xFiX7Gxo35JpGL7cPyCvA7Rbc6tnYbGr2IqiNA7KSSBOB4Kh4PGZJu8v
t7Obj15Uq9W3bqot18/4Qaf71ncWu85olISxYQ+Vq8Aek5F6gD76IdHTJwXlN+Db5p5c+5Y92egj
4Ka9RcH59oiWYehOJu9f4EEX+JR5qfI1cp2RcerF+tHOhfXmuTBiFzBnuCtAEGC39VuDVa9XJc9H
EoyLF35VZ718rmAXOvRIbj0Kexx2BhC2thMQDyrAv/trawo/zxyMZuwtAl4KyobfDcmoPg9L3Eyn
Er008eANjeogNTiLFFo7aw8TtvWB6Q9JBBrQTdAmt+sdFaeHZFp68NqckJGriZ8Wp7kWpVr95Gso
O25163LaUoSBAT/Mrvs1ea4kRtyFSZDX7fglnwZqHYaZpI92JCBKvX9aN40xAMeeUsXW7FXENrve
mM2uGgeVEnbDx7Yfm0e9qpf6w5wb6U6R/nUJGYIeMJ+QEvBoUBJbnVVA3No0MMIZFHAvhgewAQWK
iXNi+XBQi96foyb/y0V68KDHE9rETjGhyq5r2fuZRGwnMN54vixOMuh8kNZQeq8KlWVZ5uOY11wc
rbKtj0bkzR1KlqF3nkJOts+kRZw8UFqr9yCNr6c/+A6MVho2eh4S0iF35cXLGfZFYuRDnwVpifjl
sQn75btphzA0dhlMgyZ+n79qMN/7HTSVV+TUS2KH3vI+LEDvn5npqw73D4Lc6NsyBUhEWXSSEYRs
MNz+JKMuHKkYlgZlYRXLAXVT2KyR344u9+1s3CZYDxzJZO1SJ17DOaMZqK8VizzQzXomQVdBxgrR
5ZHvLoX4NTSd8/m+xQ3/gVck8aArhGzLuoyoZzzvAGKLII+K8GlZ7GSGcULA5x3q4mfSeMqXLtQ6
P8lcZ2c6e2Ox5K94S4JMwPyv0gU7LrNZADYwxjJoOrWHo95OGmaXlfLzEtu7vnljF2n/UYamiU68
subHHlU05IfR4+umxTCdqsbj8DYor/Y7fmNjZYCzKAmA8iDhWyfpc65FphrXRVBnpoqIYNdCwtsm
buMXVgNdgt3tcf1vOQ+gCZSYLMTLWaXc5xeXZoBOqs0bUQRtEupnpFpthJyF/ovqYvSuN8vkgeJb
f2D00rQOsi93yOD4OKeasny/f6I2PIdkeSZ+IquWWKnbXzI2egSVTFwGcat7CqVSqGyTirvl24Cg
E9VhKNzI1NN9q+tPLtncJChLkmj/Vqy4tQqYcnColi7XZtTqx6ky23dpMuA762n85WRe9FZIqTQI
Cyk9NnwUgdDKJYh25C1ipfTVDPdpTqP+sZoAPCCTOQ7vtdlL3hjZS4Nk8rJ/IvNAa7XDRZ9FBQNN
+tUATVg+xGDifukD+Lpjl4m9zp7cpJcOTxqjr0f0RwEaaJ383C+OU05lsGWCV72GIsvTI4XUovui
eE4UH42mzMWOF9raPTl2JtM8OsbrkDssK8lSrIlrnHcuuuyweebvzRlcuzN47jHKjHmPfFDuz3qF
vLUUfYCr8rSv9q8ZY82bS0Y7kI8R0GTS1mhVq3yaYAyID5UghVe1qfiTso24DIkUuL1/Ytf3RH5i
sDyUn2XgRHxx+4kbq67rsU61q05dqvD1QTe+FBbNOCXyzL9HZUg/jaaXf71vde0D/59V8lLGhKmP
rm8n3LTWKPpFu6pNo5V+XZJroWRrmcf7djZ2VIpkySyUeOZVLQ8i8s5N6kS9CpRcuovVMwZxHMCH
Jpck1dVvoz7Zb4XQszbZvCBs4HoA81vFLEpfQIfjVfq10EGSo9vGtAmiPzAnpe+GkAqfT1muUv68
v9JXUFjM8j1BHDBywjddS7zAuDxR+ZqMa9qJ6lOsmsVRDeuhBDfTTPxtfDInM/2ijYsZA8idxFOu
t/ZO9LhxYWmO/y73M8eDFtrtaUoNIHIZA8DUhZ28ZT7XDh/VGAivb+X2nv7HOmiQK2byGk5cElaE
ElYfmgGtuYGJw7hm4SK8d6oGgT/TsE+9l7XaabY8ajed4VTvUfLeKzJuHGAcBDcGeAeUZesCR1IX
Xk2j2ryOizEURzCNqXny+qh6vL+tGweYtxtVz99wWGDWtx+0zPWG7MUwAQtZrQeEO0WZqItDM5gW
kf5Jf6zxHu6b3PysDPwSEFEQ8NaU2m2m0AtPQpY2TdFy6aIaMcbe7TXTDw1Ded8LL9eO42yGQT6J
PQjLhkOURGxAkiRnw6sB/mgWJV2HmfcFecofNbCt9gIjr56dAS5P76AjLpdHALPTFwvRSMQaLKSc
3/6KI1xAxiEnGJgQk5v/4tmJw7keByvTrmBu0+xpUfSa9E5Lau9jAS5We1/q7ryX6mwunFodTPjQ
0aMTfGs0ierGqUEmXOs21rMPSjgXx06Fp+Nk5OPkHBAWEjIALiuIn/mPGx8dQy24v/dbx43Gx//9
iFXdQNGTKRZarV8bVes/gqgq/iwoj5zs0uoAfqMsc9/exuuDlyB+oQ1Kf3nd1W6cWKBH7+lXXQGJ
waucj0e6n/q3tKdJeFryaPlZzJ4d7rwLW3Z5ToiO5cCyue7x9Eveu9qYGde4arsfsdXr4XNcIBh+
ThAfRzZpSd2/dFRdvtxf79b35ZEnl4cOVrKK326yMnVhWNSmcaXE3J2U1PDO4QBtqa/bIjkJa96b
r9paKMOzUlkRtDWI61uDYELp0LWdeXUrrXufedP4XDlV6kI9krkwwJRlHB0iylZ7g62bhoG2AzBk
opYM5NZwBsVK6bSVcVWmSjsnjNb705S1z546NUjJJyEs+OGix/l/2FlACgzgULuAzm51jaCoGzUz
ao2rXRndBxgK5y9jMdLv0VG0jH2asnPs22lv78lybj19wGBkBon3AlB6u2CtiatkSlTAKQaQTvTS
dbe/qLOJiJAqmI75L+sEZkKdhl4+Df1bc1afRxNoH/NqI4B9zWpFfBLMPoV+qYuau9rGxqmKpRrX
/RO8uUwcs6Sbggt2DW4UehZDTFjxOrixph+1RdB/ShKvnI5zThlnp+SxdYwYtieM4iUHvym95gtX
nJfmMlttYV7VxPygKC7kPe44nPnE3Tk3hPhYGcry59uXSBZL4QnCHMLylU0tUtpwGImkPHVuvxtK
A98g+LT8TCGuK3b2cet7kqiCAiFjhABvtY+Oiup9PTocm0ZxfjEWp+fwUo8gRc1F7efz/aXJn75K
N2R+AzSM0gP4v9XtiEJYkDS7s6+lZoVPej1UxbGaq+embQOlTvOLhld032kIG/pFGNY75jd2E08E
hS8vHGXw9bA7+CEmtJzKvnYLYtIXZQztCDkUk9ExuBvbB1tp1exoFsmyxz+1sXDOLHQuAPFgp1g3
icJ0cuwxd7FsoR8rFIQAw1RP0CGrw38JMhBoj5DMjvxprgDdz1Viqjs7vbl4W1YxAUCSjayOVVp3
aWUWqnOtbIQSxkJjDFuZ6W3EniWgUcNVnGmj5js3aOPJoVMFGBnRARLkNZpKc2n09bXrXJvJUJNT
YxnZ6GuN96+SRoPu1/Zk7Ozy1reW6C3p+JkvMuWHeHFnF0OobHPiXAdliobhkM9p/Hc9pEV8VMch
VCDvXDrl4pmigkqmdfRvLf+m3klst9ZNJVsCBSUwcf0QQH24qEubOte0LVqUVCfbR6Evbn0rDb9A
+BLvUZBv7e9Lg6vYiTkgRJOW0L6qg1KlJ0jH1C/JzLzRQwjaBEFxMGS+lsLwfLp/qTdcCAm8nLUl
ciZ3XA0FtToSo3nZsMNlXNdwAXXaE92mMj2YUT/szMqZrz0I4FlayuA9yTbX+DFDn/PBNkPrGmWt
Gfrw5ySmX7rjni7c1qJIsACOwXUEfGTlqUpyjJS4heTO0RtR+bVRjp/juWbMKZmNpb2+/RtK7Ibk
eKUSvT4tppp3CAYZ1rVa4mF4l8Su0x3C2qbxmTaluzPAuZFiyVILwxA8awCo1k7fjFIVV29d7bLy
YNhNQDXpU69+LeHs/255g/oR5fnyS6pP844X2jQN2h7SLgo+TFbdXk67zKkPTLZ5nXlzQbIbavdo
ZmaZPuoAjtp3ejMiuzjGS/JT4Z/3yHO2tvU3KwZPOVdzDVyB5Xvssr53rkbMmB2TVOlf6tiYh6Vx
2h289+v7CJgKrkOOD88NIeHtSvV8Zpgo0fRrqEbtdICzvP4ZWyiRnPPcsIaTqyZ56qtNSTf2/mF6
7XqggWN9PLIUSKmD3Fp2lXnoJxKJa1na0bHRoEw5or5r6l87pMYehNXH47/3Tb7+rpiEBpVbCYCL
kt6tSc1AZXeyRjC6TTG8j2BWLA4NOexBVZJ4r7v82geAwIZeyiVBJjRbB0iqJ6A9zBP7qo9V8o/m
LFp3jnKvGd78dGEHIlsIbdlEAt3bRc16r9mRix3LFW15zjInEcd0cRTrYhuVc8xsaHV3Hq+NUwPc
hWIoiEoesXV92x0cu7Oy1rvScTWac9dUNKXSBpp9kDpd+FRDOferc7Rmr1T5+tUkC6bcQjoMnxVn
53axfMSFni6Y0bCqLO8wowV5TuhuJme3i4wfReeKIzouSCUryEuYx2Iesr0axMbBffkb1q2pRu+Q
v4uiJCgtNfsYdX2SnrIajoijOwzVAVVH+ELvH9zX/kgm/2DbZeEdIqTVHruT2w+jBVKXJ0fET1B6
jcahSbzM8G2Il546CGBbP12K/o8w7Ycdt79tnSlsZMWosa0h2MlC5oxYchTooaV9WygEhAfCCftb
25tgbuYy/USIWn1NosLYccQbN5bbSoRE8Z9Uat3aNprOznPTVq4z1ZgnU4FVvcgc5WsPHuhy/xtv
bSvjpWAhCWQ5XCtPmGddLso5i4JKm1p/qqbok5eGy3EQ+Vd99qxv981tXCFUMZmyJp9BFWWtrAgO
Ri3GJVOueRlDRSG0YV5OBR8/OZmQPM2R3y5g0SJntnd6uRuOCRQKjRQ6GjhDdRWCdUOEvpAdxgF1
9sU+Z1B+OpfeSaz/8EEp/sLwQRZMeUX+jhcR7mjUadXEVhJoUHpceGRmX2iMauWuGLtLYimU2O9/
060t5EmhF0Z3FQGW1TVpixG1yNlIgp6hxemcABAoL97SWvEDUwRO+1hUdvP5vs2tfaQ3RABPP5e0
Rf6mF6ssslArQxOksN4bzvtJqPOhUEL1YFW999kerPbUmcUegcrWtaD2S3WMr0tffmVUEYyX6I0b
BWhGOjPShVX1qKO18LlrGVm8v8BNW3BWkexL5rFXFEDU5xRQRaDm86n5pGZqfQinovOO1YAE6c6Z
2TqbhF3sHjMfoOaN269ZOlqUO16cBJneFz9ULauiS58nTXl8+6JAiRCj8/WYPpAu78WudTGkFUZW
eFckVcdzVlVOeDD6PjIerUV0e4y/W5+Qo0GrALYOwubVuTSs2koQTfEoB02qc2o6STdi9mqZnLrU
iH/eX9vWNySZpcHO0gCEyD9/sbY5rJ04J9K4WrT3PzR6CQQIUFSbne7b2XoWeIh/A65wm+sgWY5v
udmQh1e6Hlbx4EVO8kyjxH0WGjBWhJbccgQJlbfJD9RA1XbH/FYoQHVEqo9IvbY1h5GqQpo2ika5
ZsJzC18xuvFU6031VHUjg+mz15z5xMkFKousOxVlV36/v/6tm890ANhy0KBUP1axiBbFWR2mePB4
qMPnkLm254yc5X1piZzmg01XqC2Mndu40cHUwdRJ6SOaplI5/nZ3zVKDWiJMvKsWLW32XFVt6Hcw
FRiXnKqNjsZmWESun45C15/olxUfQgsWnKBURffr/gf4zXB4WyijRAaqmPyBdJAy4O1viSi7jrVX
hdciz3FDLZ/7gaH5OjyMuda/U0cvukRa1sMhsVgXBUxwcSAt1eDgn6YF6d8mOzaonT3c/11bzwAa
B9w2OMvAZq2cSNTpFmyuachIVVWYx7nLm+mxztSEEe8lGh4UGC8e/4NJrrgkwJPp8WpXCk0ZIr0y
nevcC9PgMDb9Mz9vck+GORuEZnFh/XHf5CvNSPmqAkaQ0Dvgq+RSt1+/hoSuLKbBhtapdrVrrHow
s3AyFO1MkbntfGYsdJg5U6VoD3E8Ru+d3FD/zMQcfg49NemRHY3LR68J5zIwlGGyjvd/4YaD4GfJ
wTZyeCm8cPsDE6fyQsOKQvo4ddr4KJ4P3mEhj772o66kk1/rVnGyjNy1Pll1Z+xl8RvngKeRAi7k
DVyadYg1iyVzOwibgmXurGfK78PRRivsYKakDtDBL3twyA2XBJhKjgu5xHWvaEqdTutVfVbD6wBu
sPjbLOsx0KspfGiWRvWeU4aHii/Mnln2J42qhXdoRLT3sm14JUl6TUxJaCepcG8/ekmeOIZCKFcQ
FWF8bEpPJUZvQG//nDIwv4estJvQt5aorXc88pZvAkaGX5LlY7grVrYh+Uz1EexTkM7jeHKHKD3U
ULCeqzhUvAfHypx/G0aSPnRm2V7Uso/Tk7DbPY6xzS/w4lesjt3YdVM3dszBLUbVTQ+5AdzB9xJD
tJ/tJJl/TcJMCdLS1tybaJTrW/lDHkS+gM3dBhy/qjHmYcF0RWYoV32R/BH1Yhqfu5pqJvLXDI+9
/XbhczneLt33V8+vheJQ00ZTHIwMsatfVL3UFX/WGDo+jmYWPZld72a/oFGYLmVddvqO+a3LRQeP
Lvj/51i7PWeOsOq8apsoCFtG4ry6SD+Ksmz+zLyy/cp4V2nveJOtywXbjcQbg4V6xUxAB8uLpsqJ
QE1O7nQURECnBpFO49grrmJehKk4EOGmCDcf4EquM9R0MqXZwfBvbTHocjJRHmCP8uTtskVTD1oF
T2AAA3P4MBleeITS2jo2drmH3Nk2RccL9BeUDOubrFg59oUVBdo8ZX+0usyXdG+2fa0fnb1Z4C1j
jAWAV0QOlUO8yn4NDR9p94xZM805PytkTjksKE0Nx4eWWPpOPWPTGg5Z8orS+l5/xV7zJgFfd3iN
m1ZTjnZmxMt5UrpInDrOtHO+f1W2zirD41BaSO8MSv520/Sun6NK5tpWQ5djcvTsmEHK+GmJYS+N
wuXt7V/iIYk45XNSt15XLRIVLdlRrZWrOdihX3sOJdR8jMpvnhnne3DijXvhqrCNISciH5/1K2u2
tHAUxuWuTlfEB9Yp3jGQXz0Oon7oltH7VhqJczYyBSp9t4JwYudebuylxGlLaVeYF14FpDUziCF9
gCjotSV96IalfxriQvMbswn35q9eQaeJIjAGLRSTeoCv1vMGVms4fdEPCi9s1ZYfnEhxfiJw1CZH
/vvmVExpmxxEJslxByHU6tC4XpGfSqdxxmPT1W8eWpI/iE4lTVPGIODolbvzItkKIyRIIb7haNXa
dMlbx4AGLaZlV8/98E7jG+yB6rb2W0rHMLSPa3j1vYssUdoO6d7A1Md/Ie4UxTGUTc1Dh+97cISS
fAydMD+FoeHC0LZnfmu7ZfFV0lT9Jtq4XXCkF6aWJyHAfCs1/srdCUhFLMwfJY7/5/1ru2kKaD5l
B/QFSfFuTdlONHSG16bBAK9leCDjYyKTZt1U+7OaNztlsY1oFaAGBBdQ38i8YZXMmPqczn3LsF0u
BqP9UtVWoX6yU7uevrcicbyD8Max+CfUtO7SWuB+dwpJG04KqjPyKNpNlCXW01k1oKcwyt00qCMT
+diYdve/Jtjcb47RWeO5sOd4r+u9+YEZnHR/S9K9wmdSBwV7jHZjYJb2Mh/s2XJyIrYxFx/DdNZ2
+JS2rEGSRn3VAVvxCvsT9mDEoVXOmB+ZQ6ju5iYSzscCSXX972SazLe/MSR/sogEh6UsIN+ennwo
6phqSxpUJkMr/oSXLI99V4mHxqnit7fsUPF+YU3u7ks/oHthBXduGhh9kYnPSyPa8CmpPOun28fL
6e0X4/fkBOUHvuZ6aVaaCHNUmDAv6yzsv8xpnroHMTCi/BmKydDaqTls3QyKqSRx0uegcXO7tqJv
KmVBoSoAYzsWvlWTOOmlrVUQPkZ2eokm16sMXy/G7ict4qn/DzeDkVCODDQpuAHz1n4Nm1gV1Q7M
SV3r/OicxblAiJ6dKqUzPiclTeKdBW+dVNA3srRKURdOn1uDvWkPCeXVLJi0VhVHL1MK29dJoadD
oTbOW0cX5RvyW/mA+gxl5PUbMtbx2NegEwI7NiYG5VpNZIdOdYpD707tDvhcfqxVjgKESmrdgwuH
CGUV6C1h35V9nuaBN0xu86QuiTCepqlL3t6W9KTCjSEhlWzeyp2iuBCNLYLRQVjMKL5riWmls59M
7XK2GkWIdxWMynslyQ0fylVn1xgDBXC+DrwmI3aaUY4jDnNYUgSbzdjzlWGeumNfZYZ91miR7g0c
bpwW5nmp/VAMY6ph3eeIKGdbeqNmgWK1MfMpGgTQIEWbJqyToxWXMBvev/6bq+StkhNrRLPrueVF
b+dIdFUWWM0y/Yl+3MMS6UZ9qBut6E+guPq9ZG8jpWZcDXYiRgkY/FlzB2p91KVLMmaBKKryiynw
toc5EfZwsBq87LOnZLZ2UdXBKd7+KtNjpi8HZIen0VvdfTHb8MKFdR5QQyqas1X3ywn+8MJ4zpGo
bQ7xrEML6kd1qLqHVilG94/7H3trdzWTIq9EX4PUkn/+wrFTOhzVPLKLQC+y6qc7esqzPRp2eJin
Zt7Jqbds6b8n1GQEAnbg1pan0LxNEHMOmqix3idaWX4nNQpDpC77H/eXteUGGJeQ7Q+ayoSTt6YU
EzUFD/hTUIaRNh+LBZbBU+cQWt23s7kkiDxoz9I7wuXc2qlaW5/M3imDKHatv4ehdRktHMpjlZZM
RP8HW448KWRCGFydlSLvbegZvCJwOyt/SEHOfWK+33F8TtgeVHJzXXhPurey/r3Ol1FBmoahNPOg
yZiBeMyyqbsgP63bF62Ny2/3F7Z1/Qgv5BgsZXaYbG4/ohBazBgoM6rZmNrgP6HHctUo/5hNpQk4
cJ5/tXCzP943urlCyugwaBPvU+K/Ndo6maiGnIPfZh1a3n0+/FysdoSXuFcQu75vbMulkZnDFECe
5kCRcGusmE0GcVVOfpqXuXNpEYFe/ERrx/KgCj2CBKJUhz1xk60VkqSjmEvDkVm01R3w6LxDA8kc
rouYXuLDiorYnLG4T3XkWDt+bNMWwQTQUo2agLmyRfnP1kMRFoFnTVOJ8iXgx8qaGC7QjPitTBoE
FMyeMnrF0iRWb2UsMZ3EtXObqv7QWah1jw26zmkM0zTkRLH7jpx4j7BnawNfmlydFhekRM1gThkU
nWIP75PcGP9ibqFtDm6jDl+mZnj7FDGL5KioUnWIqsAqKk2bfuymvK8CW2U6o4u9+UOoJFrqj7B6
PC5aWn59+xkF8ERYIRkPYGe9PaOWgDccNrwqiJ24uExsp2/D2XcYirZ74nkSO+5s85O+sLfaxcmK
ityMyiqYmD/tWSGbSOnR/EXsXf7ItdrdqW3KS7YODSnbU20ETsZM8cpXLx3HJeraKnDUoi2OrT3r
9aGr3GYnNNy6C0QIEnoCXoL/v/2QNeJaA6hqPmQ7NH/mGtzeXVRUn/vFezMOF4Jn6aClyjuT2CtL
ogecp5VjFTAdluqnvC/jHw1UlXsh4NZWSb4423AZaiFIul0RwggQb+I/gtRpo89F1YRfU9END9o4
fymb1thxJnvmVhs1WUoDNi+tgtaVc1gjgtV+VUou5BkKgfpoO91/SDnBwwKRl6dfKmHcrpC42UM8
xixhPoKO7OikjnG2w6Jtvlqtnrk7z8HWSfxNkEATCVTNevIsVsomi+KpAqJkOZ9SZUhaP2tqa+eJ
20hsCc2lpgAzqkAn199xRvStW6wyGABChU/oaqnDJa/t5lKTubzvLbCMhzaMK/W5FPVeK39rF19a
X715qtPJcMUlNBKG+jlCUL1DzFGrPD9zvFk9ejU4/PsubOu7yg8KtgY0Icwlt7tYtnaOVrxWom9X
pNNFV7SpOZej6vwnO2R+zNAwWbBuBDZ9QUGfVCEotFKp//ESbao/eZR/lB1Dm9+QNgL9b2hUOTK3
C0qdeUFzZ+AmNEmhXOKifWfOFdjl0vkQV1VYnu5/wG17TJRJXBuMN/LPX2QDbS1ChSywCsw5HBs/
n8LquERQ7bZNP9iH2EKE577FzTOK1CPQbLgWaNfdWiwbI0NyRakCSHfbd24lOqQ7dONfQVvwwm3t
PjM0gkKCzst33/JW1Gm9sLy68m1fTsaUZ3UgutQ9KfO0PORKV0CRUsYXwdji1atDZWe5m0YhGYYO
X9a2136miuw6gliiCkIa1DPaJaHr15Ob+SmhzFHFjQ8HaML2nqTNi8GohsTXgtVekxvW2VTTKY9w
OC69kwskrY57Ep2p7jx9m8t7YWe1m55QqUikNkHL1JzsZkz+YYhMc9FAoyl/SkCqPGdR37+RkVLG
g4BTeJ9gbya+XllNzGWoVSHzB1Eo8yWdh1I9N8ZcG+8TNbWWHbe69b4jJQHmkzeRlGV1KckaumFu
vSwwrUxX/maWYcieUUqtbRjk6Bbv6XRsbR6oOuZnJfjzFTlRb6Iz5MV9Gbh5S6FO03ICwqb17L05
4a3bT3+AYhZrQ6da7u6L229rEBBBYZAHTlYlf/cV7DkPlc19ONdu3aE3YxnDw/1LuGlSZn6wTEn+
pdUTJfTFUBevLwIGM4r4o2fVRvHvWGl99y7qgRMeYMQ12p34YgvYJbvOYDE8hoteDZTSQ28cNYGo
NW1FZP3oRKxXZ6KpQvulmWMljpBj5voFgiZb/ZhPueakB63tDSun7TfFg+9Us9Ne2qaLk/cLwd73
+19l64SRl8KCJcfSKYLfbkTX2xH8WiEnrI7E13LxxOgvab48RoXnfb1va+vKSlQHlKcULakt3toi
++3LxFDyYKiqpT2qcVxPX/XeTENfpRJ/8LL0L9cVhb1jd+tUS0kEZu8BGdJlvLUb9xSFG9jMgrEd
cu8PxzN7JTloTNvOO5a2zpgMgZi2tIGdr0tc5dz2SlovRdC5QxUe9SRc/mXcXn3qs7D8y+q05XL/
k24tjZowUytgAMhwVi+Lk1dO0S8Jh1op+vlz3Is2v7SVW+6pVW+dE3l5kBIFpvwKM8ILZomsJCvt
s9yA8Vtrk+HBVZehO3fxMrk7L+bmh0SujasKSgU+ptstK+oRUhA7r4Kyn+dLohvqkysYzvGTPnGc
QxrPc/hfPiXsELL5TilrDT9vM4Blqq6UgZYyAXNCCpBuiDnk1a/7W7a5NGY6ZEDHmVzX1uAOnMu8
J/m1lT6h/TPEzOAmrZlMB72fY/uYln2xN0Ilz8E6IZUfkw4MhOavyvlFZlTZMhmEqw4gUktNS9TL
bNEdHeEu2WGkIwefYhg+FGlWf2J2ov77/qq37j6Fb4qxJKtkqqsNBVuPd6djEKhQiiR+2Ktafc7S
PvqrSWvgVmpnN+mRKV77j/uGtz43VH8sHLUn3NzqhqRLyjNJ8h+4laKeCNZ107fH3rOPNIO77x0I
NrETJGyulYCLiUNYwcHK3B5eta4NdG2UIuhLZ0rPmdc73jtFqYf2h5KKGAhp2zNn4BfIv+0Fudu2
8QQSy4ZHWH3nJq+tSWOkPBAGFYHISgvnCVyqROe4efnn7Mad4Y8GSLqdbtiWg6CpQM9fit2ApV0t
2l46e1E6Ku7wTI9wQWTd/OTaOL4vnkAybq9EvQVgAdHFQCvAJ67tWu+m7iAccLOUuns7aX9Yc/xo
TjpVd3WYo/ex02Z/tekYv0uh3vtDz0owuxYae9qwWJ/vn7DXn/w32zXRGSw6sHiunhctmStHABoM
oEttYIlQnCdX6qD6TZuGrY80Fjjmzpu7T/ftvj7Z2P3NCsVzA9f2KqAZQV8kI3JTgeGM9UXPzTA9
cXGt/pCjBSm3us524tENXKq0iTy0JMEyXgWkqpiVkWH+lEy7zxx/dET+oFMUnb5L2u/Wp7VkO+/m
xOvy8xJmP0kTOi9CTWWutZ3Q6rVL46eQAMDvQNPg1eSk4zDwbg1OEqQNmY1IyvkXoo0ieVc0YJVP
4WzP/UWBtIQMQSncg9VnpnO5vwUbh5Af4dJMl6ETMzDrfIDSQAk3ahI4KRGsrrRV/09pDBAwZp19
cpIkf2bGEtAah3gJEnviX8I5mh7JUjoR7byar6MBiAsZJpVjwLidteOpddG38OPD4T27dkMqVGvF
mVoeAPH76940BE7td9uUsuDKqVaLCm6JsY2giZU+Z8QvS6ZzDgXbHq5mx9D62Wj11raatMGQ4TUP
CUWK9ORUVlLvbOTWXQK1A3iA+iYpifzzF/mI26pqlrlzEnQZcikw5lEtv5hCcaZzY1t5+SHL1WZv
9lcejttHmVMDzww8w/hLZlBujTa0apUygjU7qqYqfhKpMf/taXn0Ya7KOb+AqoihKp/EeCmXxs52
9nDz7LIQAgIpzvaKC1JPrEEzGhQP+nGo/nAMJGjHuI+s8xyRx/h5Fxvmh6hKbXFKqdaavjaPE9qk
buhqv8pa7d8qwUBpRoUHByYPOo/8b/WE9CbkNKEH+3I6WeUfuSpaei1MJp3sgnv09hOsM8vA/LoE
Nq0j9RgweaeJNAv6qQ/nZ6iw9PJRtO3s7RV/to4w46mySs+M6mugZTKGWR93rCoy7eVYg5zt/817
pd7rqrx+gSEuBUzNlko9Rm3li9Jc7xpHyQD36PkHdY6rP5Wx/2cRi/Nf/AxjtbTw5UWgEnJ7cPNQ
of/GtH/Az5hy9GO8AUIZ+gLdDvJsy8dDDyc5HiUR+Vo4sLDBwZcO1zKJY2f54lVTnvxodStJfUbz
6uRD5sZj6OuT2gyXUemjj/CuhPbh/lnZeuBf/orVA68ao6oDmUiDvu/Uh9HN3eVSEDgf/4e0M+uN
2+jW9S8iwHm4JXuQZDm25EFt3xD2l4RDcZ7JX7+f8ncOtpsimpC3gSRAAqS6WFWrVq31Dt3YmA9W
ZunvQFb0ezaiW8PK4IBrIo/XV4CNlCau1VdxenHisRCHKIrM+wLi7GdwVnCS0DQNFQxc22XP5n5r
I5koY8vqzC+F++vlTfoRrZBaTy8J+Ph3gCnJX3RnnO3AmsgMTre/7uZokpMvSxDAcVcZqxfPtpWO
U3oZ4L4d63nyPnlJNVPCm5Kd5/nWdiK6g9mS+Hz6S9cTw8m5Nq0K0wmc5kMA3jqeVb5OMpwGURtZ
etA6BiDcSogs8aMGp25Vi033+e0TtiQWTkovSlOr61/RaH2/DGYRX9zQiujKT4lWPZV5Mjq+MZRQ
n28Pt3W1oZxG7xpRC54jq0nr8NM7XKswgKHQ889gqV/HHh+RNOnsL2C6053htpbz9+FkOPztJo1q
c9YQoIXkbBuiOU41gN+nalmAV/C4TfZusa1D8qukJFHjMue5Hi5vO1dvtDK62L1ZZo+5joWOoGiG
pfO5ST3luxPWo3WMlcbeUxfbnCklCgAd3B+vSmdcg/MELQq4vmWPzwOmUzDzlCo7uIXq/kGub6Gq
Jfl/nJM1+Keb0fY2GsaKa20M3Eiz3tVVr/rA9OND7EzOmxvYkm6BJA9POQt9wVWER89lLmyhRJfF
NIvpEOd25B2UpY92AvzWNyR5p5xOYYL7ZFUSdMYOvD2iz5e2q5MPadPksuiiCOweOh1x6J1pbZ0F
Si9SahYBPCqe17vFy4c87GvS9Yn+0+xPi2n9UObSOLoY0H5dJjRgd+6OzQn+AjTi943U0+o4GIJi
KFa/0kMhGk7ZEHtVoIiy+5eSTLin7r05GI1l2VXjwlzzyKswjkoHiP8l1o0mP9qzWs6+nihZ55eo
fu8kkJsfEwgVHRH62K/QmujWdGGTOPFlpEXxPnHb6r0GYvMACie1gkRNyBXfHsooP4JsIsLovHqv
l0+DnTOnPe8bp6yLD3jM/mthJfxU1PgaaIgYHv5Pw61vpsa2lR5hPoxQrHI8FMvEM86OxJH3cfLv
QjXhnz8ZT3LhLCDarxqU/aQpi2JgwRQLx/4bINx7a7a1JCh6e8YwyBr+IFRLXzAJtpXIrdXNUNu4
/Wk0Fi6DXWhzUKEJ8xm1rNA7k+nvSe9uPXY4AhYJI70lajPXa4c2eTuOVCwumVarR52a310FzP6d
Hav4JbhGW96jVuj5S60rP97+XSl+QiRGXpm8dbVtytHL1GZQxGXujG+ZMqmpb2PW/c7UJv19F6nZ
y+3xtu4kap18WCIMtdbVeELkrVUoE/QMx67/obTaFYe8FMVxQCT2jnTWu/PCRl+Ot4fdOv2UvPgD
YhNG4Go5WyeH2eb0ACn7Sb+fRgpRQWNDYirSSnm7jijVH54ZkqmPCuGaoNs5ZdJGapyBUhvaCwxo
TojlDP2xccx+T0Z0c2ZgUXkJAJoBQny9dzI1KboUV/SLiKBKtJ2XP7lKRsOoteI/SSh+Qf6QowDd
v2Y45lOUL0Ojicuk9PVy57hi+WFXcfExgWPvd7NwFl8fIn2P8bwVTUkIXelhS/xe10+xWHOwuYCa
0aV1880sXfcvEtnlvCTGqN/lFNadnf2yuU1/G3H1XlzcBI9n1+a9iOAGDM7CCzyljp4ACpiBIcVb
fDuf4/PtXboVBzw0i6VuMadj7RuQU0B0+3mGNUEF7ymzUvuTYRSKcgQFnOjBMnsI32a2ejaaFJuj
24NvfmRJfaGDRSvfXL3knNoSrQAhd0nbZn4sM6Nwn1y3Ch9DpQ2L+6ohxdp7/29+ZiR/uP6ZEgTz
682r4VsS252aXYqClyPCTV7zdxF3ybdhEZ4/x9p4whNYlDt35cZ3BofFkXHAJ2H9s0o8UFWkFFwn
4mLX03MeKtVhcEWNcNQwaPkRVYH4RWgl7hBzm2XeTtYj/+eryhaDy5YkBFOqW6tgP+vzmKRFK/BE
reP7modW91AqTrbX09/4tiCcZdmdrE4S/q6/rd3g1MgwTFKx8yO24eFxBJBVo/09dF9HD4hGIazx
2+1dtBGOSHhgGskAD2lstaJuPxWQYuDDscmn0o+zLpzfK4lU5jDLrorfXqpiOKrLUk8NCLn8Ob+9
qKZSWPgtV0SGBo0LT0utlxhQ2B7vbuNsYGpBNUeej9fcsEFb2mnI6wxBwImCtVamjXPqptl3UkS5
/KiO9fB0+0NuLR+FVGlLBVSIrXI9MyVScJlI4Psko6knz4CT0ItTGGk+RmNllt/dOlIHdHRxLNx5
eGztUODjHBAKZvROVsEPcC6g/AHyLcptruQ3xVV9EEk03P3BFH8bZ7VD3UEsLrT/jCZNVAdTV0ef
IDjUx75axF0eJ9oBYa7k5+1BNydnskUlzUeSOK6/K3jmZZwNA3SNV3bDByFqfXiy47Q9/Mk4lMZ4
ApBcrU08Xa9x4Gy7GSDI2VAPY6su0XMJvtXb2SibE6K1CM4BNNQrcCJ8Xbur+yLHSCuzzqKwpuiI
bK2zZwC1uSGpB2N8Ilnx675GllkhPn+4eNmZE33JSy/WjhRdvQwh5dbRH0i6Wu1oOxSod8L11umT
Om3/b+R1o4MYNqBzwMiAZNQPmgMR3if0aKo/F7n7s+3SZSdGb81VB6lL0Q1U9ytlXkVF1oYYDVGk
x3QvVJP4fYc36JMaz9Exz8rkYPfKIHZG3YqdlBURnyfHwbh6deST2lyqsS2KSyhSGoMCMN1PnFUq
nnRu+p/b23Prm/4+1uqMi6kuSeISVjMxuq+e0tWVj8CqdTepkfM05G39/H8bcHXYUVWhW4lN4iUH
P8fkFDspjtbgVp+0Vje/1cUY/sGTWGI6JASI3PiVA1IMM0SvEo4gpXHzLHrL6t67qQdsb0EMKj8s
Tmrv8fu3TiM0EVN2uylHrU9J6GUCLAcPjSpZ2hpYN87LR/JmZedzbu7Q/x1nfSasIq3B4pD2K0v8
A1+POYCWCk/ZFZb7uRDlmNyHSejsJWybW/S3YVfRs1ObPB6cNrsMVN+1wHLz0PPDuizFGaseM9mJ
bVvDcf39gorAr1g3U+IuHeYlAcJVAcA5iW627skMo4dhzPfM9LY+KOA02kOU9TFblQv7WybBNVVF
IlZJf3Vz+o+IzfahMHSI6JkbnW23vhtwD9xZxK1DSHiBC8MfKTl0Paad4+NpxVyAoI+EE1gYWd0X
oNDfjX0WFacOUsdOWWMLpADCG9wshgA65jf69ZCzsMvOVgCXTigG/HCy6dwMw70ylE6ATUoeRHOF
D4TnzVPnN4pbdSdrLPo9gPLmumJNBreK9BSRj+tfsXhdY+UGKhQK1oilr5pZ/y4CD+QGvDiqPYDX
5tJC3cJ4ADQ9a3s9mpUqjh7NNItC2+jul7yvLH+yF/3Zzhc1QH/IfUE50tyJsFuRQCpXy/wNVpC6
irCmgFY/I0lHJhxD3+rmAV/GRIunw+3AuvUtSWTIgF16YVB6r2eX4StXRwasaVPREcVBmLM/TWKp
Nd/L63AHWLI9GJgS2YOW6fD1YEM59kXszbh1o0D4Qwkz5UEFTf8FxHR/vD2vrcMBmxcUAA8JdGhW
Q3XGbBeU/Fg1dM9TdFH42xTX88d2FOAePWuod1Zsa5+gTGVCBaLmB1zkenJ1Xqq5U8Tw+rvGQBG/
nMafILfwPe/RcOgOCi3w5txBlN3LhLc+K8dBCnzy9IZseD2y22IBpdgUVhJQf10wJ5V2XKgAjgc0
TpydtPuXEOz6BUp7mqqINCN59QLlRgyLWXTZxUraJqhMM/5Meb47lU5tnJW0wDEJtwUzoLQ6fjL7
3h6CJLbdj22NlIO38L8O3Bnypy/CaPmK+pl9f3vpt+AXuH5KzAOcWaAIqxM7t26Z9SG/cF7c8XEM
becuV5rlH4Hw0r+a0MQHBRT804DqcuXHvdb1QcW7Tz/F3rjzW7aOMc/n/zLYEfdaLU03jqqGF2l6
yco2L/0yVqMkKEe1jf/grvt9oNXuwwNzakWF3kKXq+33pVqy6qADZNPu+7JFw/D2J5bRZ70HHLYu
aH+uvFfgLBXuepe6yORk0EPKYNFbRYE2ARQn6CdEy2QJ8309pclfKgIowdsHxw1YXnnyebsGs4Db
I1h7kfvi5Ppi+22qGtXHrgxN5VOV6nN6rsPeSt83bSG6z7GT2Xsq7BvnjfSe/S/lpkHermJzX41x
0/K7Xiy9i8TByzBSuTM7kDVVicjt26dL+Ae+w01HWWT9ns4G4WiU0LwX1eibT/WklR2uP7W3nCzM
P5ODU7SueiiisXlUmize9YjYiGuSSUKPVIVqQUvxOrroE5r+ojYR8+0AeR2cCLhCEWRh7T3Nmlf4
oZnE0bNV7Atgb4UaMAVI+uP4RIlm3V4IU62rU+QYXuyBXkAw9AB0sLNdvI9VXrX2qfEQrHtelNYj
1HkjMsvIADwZKuZ8RyX0muZgdMM4PUYmNYFgqebeeD9PBYih2zty+4fSZaXwSWMX9tL1NzIaillN
oocv3qTbJY60RYphhzXMHwuT63tQ5lz42kBNPHC7aenvQ3xlxzOeENPoZ9Vgheeo5rqKfNMTzpnd
4J61TP0DBAGvCwnF4/rFz2QVGJuo7sawUt0XYJvDyfRCSPCYVfzHCMd+8W9/k61tQyrMivyKweva
msgUJVLzPHwxsC6sD5a5WLgF1qP2ThmKqE79uh1jM0Cq0kt2ANNyGqvoJE8nDTFuRB7Cq2kukTJJ
FJyHE9uQ2Ye+C7MH+D+8+M1CzZoPbWOV/2akH9/BqmXPU6Zo6c4tuTV79Br41iBRaFetwnGmlsCJ
6tB7iQZhvYhCmUE7VqX5pQ+XDJNIZPC+z+Eo9tjCG2kPWTH9OOmGSSFgNXU9Kvom0zX0zscUQSEE
ouoiSIFY5qdoEck5pzxe7MxVhrv15/4FT+cqcOk8rFKtxRRJO1RhiHvv1CQP1YC/bCpKHR1lnrNH
fMv6xu+WAqS8scTDt9v7bCsY/8Kq/9LewSdodfQ8vdBibYAGliv6fLC9JENEUndrI70bzK7ZI5n/
QvWspguCg68MEoCAuNbAGwd2T60o6IJSsWp9tXad+yUUpfY1Sif1eajL+VPazUtQzEl9V7uTnt65
SlEpfl5bIZ+mKNWj4obqTjF7K+0h45GgU95ory9l0yk6ZahQ9kX4L/kaNcvwXvBtcGNNdDs9DO2Q
/1UuaOocjCJrzcNCzP+YxUNmnJNMfq7bC7OxFbmIVTgLVKCpzqzujRAmgz3OCIxmIS0DHoVWav6z
ZMniF1SlIKk5Js3U22NubEVe4ShdSsV/gvFqM+Q0Vd0uibyXvnaMh7LQMYKoUJp0D55di+pojnnY
nil+RKHfj0kWfr09/ka6x3Spo1L5Bi++lsPVMiWv0FZ28EoV+be5hnwcoG+KY93tcba+LV0LvDVo
9fE8XIUXkMx6bTiVtIbAZ8wvZk19dOJBC8+tF7cP3lgOw9PtITcimkFMoXrDuNS+5Tn8rcIxaYNX
xq7ivXhR1b5LoV3H5y7RhQ/ls7SDvEmRGSkjVNoOtwfenOuv3gkCiUQXuea/DWz1g9144+i9YIgB
BaEKa8fX9dA8S9XeL4MWNW/XLmOmlN4JZ0DfUMu/HnGAxD63SRG+ZHEKvSjRo2+zodGcpmirHqo+
mbTT7TluBDFuKp7gsu/FpbFaz6YvizgOO+9FEExPkGazd0JPPotm2mOlbu1QMkkiF0cS3cDVMtoo
AnRkcO7LDC/u0Du8xAMFB3L9D1YNe2RTUllINNZRcohs6uy54r6YdYt7bmfWMZx4w342lCTPTkWp
vF26k6gH4B/YuWzKrq9ce9L6pKT0/dKWZu0dZsKbDSCsssuHejCT7u21DOQOPD4j9UVZibreJFMc
JylGBhR/0jw6QJdf5iBHzNOnoNPsabdsrRo3ug2+jiyThOJ6sFTDpV7XMdRw2YxHiyZNHggrW/Y4
bltn7fdxVvU9RJgmVGgW76VInfEZIzhHnEr8uyufyrAXBi6ON3+/eevLbgs2hlJ2ipztemrajDfY
jHnJi6LrP8xQeC+LsbzAGbWfbg+0VbxkJIlQhilJqr3KjfJimpvE4DUB+0ac865R3y9jEjm+pTTF
uVC64ZhZXlZhRJO4L9ZopQe9rbJ/bv+MjU8MoI/sU6q6kKWuKwI85XoRT+wbRKKPRmprX8YR52XG
y//SqmLcmfZGaOGRTKGUSg1klDWXrYwrtEdCT3nJo5QEfHGjJxHG2lOd696ezd/GNpV5JxBs3D6h
1a8CpydqNHN1M3xRlsLu/NAL5/qkJrJi+uaPiOqHq1FoI+GkDnG9afTE6awxRdHadNt2CnStF73f
5JbS3lmUp9ovaK8u+s6zYiO5IGTI4459CgnWanaOl4dR0y2Yr422UXyKi8g9avo0OPfW2C7GQZsH
PX5fxVGS3eVTvbdxtvI7xoc/DSuMh9V6/y5abTf1FCLr3zjacNLZSJ4/NkPkBa4IvSfNivR7yhIg
wdWir32Bl+y3aWyy4Rx7wHODt68BP4XGMQJIkmNwvQZ4CQi9cAAyJ8psUAqYnCNNVZTFbTG5QWot
2ufbA/5STFhl3tKihcSR8o/0Ar0eMY6cCo4v7gqlq9TOPXUR65LzCKrvsFOMHcyebfRRPjpuZIQH
DHRT8zJkw7A8uEuRqyd1ojh0F5Vd7DW+u2jJXz2KSZ0/0g1rTtC4xgTtOTMK2wDOYzi+TNyg76Gs
K9oHt006x+dmUcUXWGujiSR/ZTrHCkgH/Nc07Jqft2e7tdsoZaFsgZwxeMDV540EdbvRREW+tMlg
BfT82ps+5NpcfJ6GwnnKNSe/nzLbeRywNDzeHnwraPC8kfqeZLKvcJY1ziTSpg6TFE9rv4YJ0la6
UxStLwC47Iwlw+56VYnJkm1MhYvHy/WqYmM+6bU1hy9FY/BE1NUobIJw0PvKj/LxvYOua8kTxtXa
4xCN6uj3pInpzmbeyG7p8BK1iF7QR9Z+mYbe9s3cyUedGYcDULLMiD6FRaw+E8iz8dAbWfd+7qwp
//ftX5o7XTZg+ACUE69njza+iohJhw+UVpVHu3WjyCcyj0cVcfXz7bG2bkAorGCRKNxLssPqBqxr
y6vBBVCmiuLF8JMqDx9VZY7KwB7T6aNWJp04uW4HgBYlZEpCCcxn59QMzVTttRJltFwvu1S2o+WE
+N0rwewinS0txmLpJbXd5LGfTPOjXnn22Z21HMd6pfiEQBxwOtVOP2BMZXy1MwsX10ZZOHod2XiC
X4a3c69sbQMWA8liCrxSyvd6NXr0S5p+cMOXSs9d92QbbaHelWJMVH9AO1LzVUcpg5n+6B/sP5ho
lmTagPtdgzcix6u1CvGUlyRz4zhw2qn/oMYuKIOI8j0296CtjnBZW3fn9G2kI4gl8xJANxjixprY
EMdIOHaz4b0YwloO7mKp0PwziWzW7o3ZGHeWfXM415C1c/g9TPb6A6tLaWMAG7PdvSb/Yk8UQP0q
VfRgcvSlfeDmS4YdZspWfCGAkjnTxAW4tUq4ynIZKy/tWdNBb2o/CbE7URURi78qWnHCb2oTS1gD
l8AvjYlMkhl37qfbB28rnDJb1QJiiOvVWhy+NLS5bSbbe0msYrkbSJK6Y947f/dpPJSH22Nt3Rvy
uiBBoD6A3uP1F04ElXR7YrpWMS53roe3Hb4uw/R3rgJjQTInUp5s3H9Z7AqU5x+EGEjP+EtJHX7I
16sXxKyU8dD23BxjQ3Unzor22Y5sMz2as5ubR1uMnJ1uDi+z4Z6iOB+ACJRgO+9vf4WNLw6oDcwH
KqhSPnl1kFvcHbsmb5QXVPmtr2iEOvXZGrsfgwIte+eLb45FsQH5bZJsaOfXXxwrhbjHlhNGV94k
98LNR913ssw+YfUz/gGYXXYZJIMUKWKS4OvB+kGdeheLsMtQu+mThKD5c5hn74eiGg+6Uu710TdO
z69GKmgLSUpeIz7QDMOOcIDK3hvCaIMOCVHlNDZdkz3a0bz0UBNm+6eaL9B1sX2O301qH/d/8IVl
MUbWLBx6F6sSkDtGisCPFNyAIlvrgN/KzyOAz4vZqsZOhPrVz1pdTBh4/e9gq63TDZYBbg/tgNjM
vP8kYJLVM3qU/bmZkbcm1e5DkLuqOVqPFm/wT105mOCTp7RJU1xuRUH1GZmfH65SLnqgmf28p5C5
teHo38hrCtAGkP/rPWAIE1h/zC+cVXNaHgRyyeY5Nzqc4imC72pfbMRs1PQ9TjWEGlnRuR6uTGoL
oJ3HcCjX6adMhz59mnIHl/gMoE/8iBXFTvK7vQiw32SiT7Fx3VMI4ziKQKFEl0L3QFb5SWPZz5WY
Z93PumQs7wZ1ULx71HjbxyL37NTvPEc4sd/jdnSvkrtQ1qoFYCQFgPffbm+O2g7OeWsVqMXIi5Oi
HYXC68+CXVOfz2Dk4JTZfRoIsNxBmYfVndL0s7mTmGwOJvu/IDslEmm1BlFsOHkL4+iiuSFcfJjp
XXdasiHvzksdF//ejp4yYq2PgGwgUAWliQSR+npq9WDNTjxF6SWvixif2Ba84nPuzsvudSGvg1cj
sYmBkljI264f8qDSkYfIc/QOasVJAkGp+0dhj6Z31Bcp6gziqUO9C9AsxeZ0ug+NtDqCZy2D0bLq
uzI2htPtuW/tdgvQNTcn1SKe29dzz7qqx+FETS/u9zRphgf4ZvVfWhgnoW+mZrsXz7dycu5KQGz/
He+Vy7PZRoZd2MnFNFNtuJ/Tuc9PPSq0TaDa8buaKkv4cTREFNh2pzl3vIC8BPuuutwjZW7tMRvs
KcVvkG6s//XM5V1CBpWlF73I69lXwzg9LMVg/A0bdU99ZusrU6rFAQF8NLngaj8v3egtmBBB3i2s
VPXbycnx4eyB9fnqUDtmQGqm7uQmG5kRBVQCu0HRSIaW6/lNWoeMKWoAF2nBXrz3wkl0Zw3m5Pse
WyRxSuoxms99lc9GAA+l2CWibd2lHGCqj3SFsaRcZaJVngDkNMmNlBa3CX/Kh+oIodE0g87ALh3Z
Rn72caLo+MWChOc7SmH+AQQXgVVmTx2UIujanE5B+D5UOd0Xo1SGr2M1Pw9F5nFPQeC+3D5JW/uJ
Egz5JjZshK7VfkKaPQFJCAk2rqclfbBb1TwmpjBOeVH26t3twbaqY4BjeMdISjgF5dXHHaeqh35F
SdBrFPtQNbn2o4FBZZy1vOTWKAx1eYi7LFboTTuJ97Mne3EPfep1/JuWSezkEVs7nP2NiBWpGoWF
1fWQGH3hlAgE42GkOA/RQpbU15geHCs0HdsDfZj84+1PIPfvOpZSruE0kfky9OoLWBOKe6nBnZmH
3RAd9FAfzAcPLejyWCkWarOKO2QHU4mSaCc/2x6Z5uB/R15LnaqhUBsNpPNlcd3eONLZtYbnWrQe
EPZJcd7nXg5QyyMh2tO63hxZKlkCe8RHYq0SZpqiUrhcsE+GyPQE4jB8QGKyNH8M/Cd/APfjPiAh
V//z9k/9C+MpExS8SFeLq4FcpBDZxaBzte40ICPuJ4Txuzjz4q9DNU5dYCqp2OMhb80WiUkK7IxK
Wr56adTCtfopouRadovxCcd091ObLfVDrY6ZcRK5yEI/Qv9674WzhXkgWHDLy5ANzEke9d96sCUD
c/smWFqq2ji/czHkuddUCMpBpHbO81LVeZC5SeO8A2JrBa3jHJSazYDgbr/MJ0+t9C8d0Oo/ELmQ
nRxa4ex7bBTkB/vtdxlLRarXsPGQ94RJV8z2+F2fs+5vF7L9t9trvnWgKQ9i5wGOU9Jcr8eypwbA
t21GlygbNTMoB2fCrrOBPeQMWn/I0mqvMrq53Ggqy6oBvHN7tdwUveAtqRkSeCIqn6fFpQGXVNO/
uDwNpr9QVTio6OIFfzBPk4qs1BImfK/29kQ5rku7OL6kS7Jc6Of06sfRq43lOQTW1BzMVtvtuG9d
FWS3UmZGVifXFG1zNhsjsgYE04TXfmtSJEup0LtV4Bi52+/k0puf1SJxh9lNI249WKnnRdJAHYRC
G7e6n1fO8sSrQY+CcjKaDLU9sVAWSkr97Q5CXP00/6gEUSqg9Hm9hYwlRQd84fKNMzX8MYjYfXRH
MRgnGkffa2zvmp213PquFHu5ESVOleW8HjBUMj0sUwOdDRhOeqCHbqs+iNaquuPAizrZgSBtZFg0
NLH14JFI92Ddoapdo6IMwYaNeaa3j60xlpizONHsBnm+tPNffS/09s7JwkTzE0XMfyAchG4lQqkg
HMFmvTL0W5alXJBOufSxph8qvZLKv5b79wzK8dObjwlvI7aQRHXDhpHf4rfQo82wu4WJ/MyEjM90
WBZTqx4UakHDQXMn4J+jh7bg2y9aKgvYmUtitv0KdGD3dU1FzUx4Lg3awfOa2Dvgjeb8iw6O9a6J
suwcauBcd7aRDDSrzEIqwaKpLDUwqN1ez9WJtH5QLMAcAGsRpazUZKie8h7/k5039cbRlPZhQDhs
3kMQRa8HwuBEtyOUAl94A4d6kGVO7PEodJ3w4EY4Dzy1pWG3Af160P1vX0/OpaQ2UXLQ3FWwNWO9
ztU5A2KBg/ujDa/hNKRV9w7yn37oNGXeiUJb3xT4iGTdSCeJNUMbnladpUsH0GAItfFeswQgWafK
xh2cylYpBYEEABa0mAyetas03DK7QvGy3n0Bjzjep6USBzBjxvvZmZUAs1vxWccwNDlHTXlsslH5
m1IPDniR3dntHXy35nO5OF19KntjT4dvK17Ac8QCTKo3vGo+1PnS91Pfui+ghTz1oc54HN3pTjf2
n1Mx2IpfK2b/DJDCqM8m3ano/u1rTtZANQ6iFf9crbkzDFbiLKBlnTp3z0XczocZyN5pnmwrqJfw
D4jBOAEQ/nkUwIFa49l5k8RG3jJeC7v8p1oZOipSoz2K8ZBUmGL7GEnm47tp0Zfk6fZUt7YbmAWu
dXnzABu8PlnhDHVJ1XLlJXRAZAWGUvfDMe+c9j9/MA53HMQ1iQJZw3FDwylzJwZ7bSzJdCeqBrdm
kwLdHgJk42bDbgLreuSpEV9fFwjLWFvQ2ACO2LX4jmHjk78DtdueIAQmX25PaXsoCpGkmbwv1z2r
Iu+UEmgJU0IC9G7I1Z8ibMYvVctd+gcjgWsABkU6SxnmepH0PrdTvU7ClzyJu4MoysFvqkF9ZA+H
O1f11qSouFGJkEv1SsgAR8gBOwiOnpbYiz/nbT4fnKQqkKOovHHnrtwK62QhoFV5mUqR+ut5FdmE
bZseKS92HOE3m6jjQnWjGpYiEGZW3nu0HZcHz1jKnaWTsW19ceFHRLVFJX3GuPF6YCOjHmsBCL7w
NGl+cD6qT5mj/qx63XvU0jg80w3EwGpKqvqxE11zur2eG/N2VfIRRD+oBLzqtyshfNguGnie5F7x
CV+iaQ7mwave6daQfbdrL/mEBU2n7VzXGy8VHmtcLLKLzVW6mrWoyTwiV+AS77jFN3lPA71srdC3
FWE+kzWkO8Flc0C2rAzhvIjX+7YLIVpUFrb0cbSUX+slDj9ObfRJy3uhcZFk0c4EXwczcFAUKSXS
nRHXMO86s4BYDvBYZrdIn0PN5L4iCTN+vHH5oI6wcuBBqM9KRa7V7knVvFCsuLq0dpN98grN7fxh
cioUeWeje6eWhpv4bW69WStjNe4qC0KlA2P7CAMv+N1cCqFjPbnjWJ5zpRiPqZOoPU7x4VvvQjko
9RsNjUPgrOundDaxMWPTqC4Dq3ng6WceRFORxtqx/uxVffnWWMd4PC+ljBsUr1cAYQ0OJJVS5Cls
OOwDPInKUP2usyvlQwLgaM8L99VRlMPJuiClMan5u0phRcJzzhlFfbFoKxwEvn0HbFSLO9FYzbms
TDswMZPYORevB+X483onPoP5BCl0vYEQMa1y05rKiyyfYH/mvRNh0sa+PVLtRvaYymO8a57+KrIb
DMor2ubZR7S1VrsWt7cmznWnvGjeqDqHmArVczan6nyou91X0OZggHZZSpgeNNuvZygqa0btI6su
NfnOV9yHqienosO/dIo6vTVjlhP7baxVtjYkbjPqc1Fdstm2pmMnIjPzARuKvWbbq3AmB5IABhI1
2WeVTavfnnb6UqW0pUaUU6rKfRpFX5zwERdB6ET6Qzq5/U6KvrVNYKGj4WhLhcF1gjFxGzRAFnEA
4nF037E57g2nmEe/ynjVOWWrPNVJd7wd3F7l3kzy90FX2wS9yIKiDv6ceVMuj+wMpQ+cBLfJozs3
xde+zqKfsYdc1ZBb4U5g3do1SA6BbQRkiJ7q6gMb6LVN6DXgZGcULXiuzB0O06A49oHW9vRye6Kv
Lgs5UdJt1P+kUsZaUyx0M9xcUjx4cSStn8SkzM6hLotirwi++UGlfR1IRlhY68OuK4aj4KeKP8xM
e9LLvc6PvOWfRg1/YmOizkFfWjFttarIdkL3qyzn1wz//8j00673a70MehT2Db6n7NevlTSosBcA
r3ofVXdZP3ifF6OaKr9wiyyUYGnl8+1PvHVgNIcPDFIU+d+1LKfZj15VJQaOk6P1Ttcr8y+9cduj
nvU5F6ZefL893MZ5AWcD2YOYSgNxXWaqPII2Zx+lo9LsqEZM+eL3LkVJgof47KiN+zim4Z6a+sYk
4dXxAvjlrfdKRlKgZlJ4vVtcgOs77xK1DM+Q64oHSI96DNjaXt5s+Ah8iYsYdDWoCwSOVwGvrsam
lZnjpag6cZziRq/vmq7NujdfxdfjyOP6W7zD4ptuJ17Ul7lvwiGQPPPz0A+644uO4sftxdvYrDy2
WTcWA2TxOlfs84SEICkxcjOqWoPT7fX3Wt+0/5FIapzqU6jJfkvOp/uNaFr3OUVW1jvf/hGba4kM
MKkH8R3Y5fWMm77WEoq/rGURzpSWxHKOutC9IyFBF7QDN397vI2ABw7N1UDkMearZKfXFNjOg1Fc
KqHXR6Ujyvktbde7ZfGKYic73pwcmGIUDVUIbOtMTrfqLrRCfEKXOemDOS6XZ3rq6n3TxtpfYs6i
neO4OTleWBKPxglZQ8Q0J5rEuDC5UgzN49SbSutXOB0UmI5NnnG6/Sm3Dj/ak5QHafzQVJaz/22z
2pXuNFmblBdOx+SnaY7wZ+ioT5rb9x+51JdjaLTOv7cH3Zoiqn+gYdDyoHizyh4jWy2EHc+cEFNz
33uVBs1rTK3vhZPvKYZsrR6cCuyb6DGp8PSv56eVRlqPc4zFWZcW02NupInyUE69Nr8nR57C72qv
0Fvc2TObXxXWKvguipH8dT2qVTaUq2HvXNJKVT+DJMO4t1Mn8VOrdfdzHYr3pRo7ys6oG1cmpkom
cfxXbWVd7nU6E8ik0eYXrAWSL146137X65V7cMdEy4KwsLzYj2dXL+9iJRfxTkK5OWnYYMgESGGn
NVaVXk8ZagqiXVlWZj5uHLgv4ujm+krXaMc+XrArzgaj2im9bK0wJhV8ZAIBsWcV1hEu6OIqRpCQ
HZyDaHKXgDuyuktr5CEi8DJ/ME1JrPgfzt6rt22lDdf+RQTYyympYlmOk3g5ie0TwvZaYW9DDtuv
3xfzfXsjogQLfoHkKAhGM5zylLsA5+K6I489/bYw2owyrvHpg82TPyuZ1mwE/ORvs9r1B6sDURpk
OLJfgV1f+rbs4UX9gT4FXZnTUV1FDQ2QqkiF6WEShBO6QIRB0S9NbcfdOEhlKw2ze8fAJ/vn48N6
6bMSRmOwgDkQ0gCrvVzOOIjTG8+fmr5zvrSl1gVRijeQX9f1tNFFUW88q76mjXbhXeN2WdAAjErT
dv2k9CoCHknEfAn2brAsGh4GjGU25QSjcpO0tT34WSl51mIvtB5i0TtvH8972Tcnxa5FXRZQAFBN
NjQdv9MVn7NeU8OGX1Dqs5veJj1evPRP3E9rhv8ZZ8lT6FrgaLwKN/U0NkXjIDXURI4rAplPUh7E
LLJqm4iqzG4+ntaFu5dthBfIYlaKgv9q+1KD0SnH2+kTshfspAr+ln5nh2Y4wzWrcgT9Pn8rnQy4
uuznYbbJl1Hvlty0m9ZzlNGXitf+qgVJoOjb6qYck/Ita4b528dzvXA1MDRAGtqoCx1oNVf8yvUs
c9BVMqLOxU1TSjfblbMufzbe4P2bpYV1ZdNcOCyMuICqUdIDMr8aEZXysTNbM3sSjYi/qkbsANIa
q/w1oTLxu1R67Moqu4+vrPGl0/L3sKs1ln1TKhpuJE9eJF6runKOpdllmW9XffNah+IIkOir1bXy
tlSTqtn+D8tMORpYBUJmBEqnJ6UtJ8BRHV947uvoCezhsSmi6bVTzWlvds7w+fiadAHYDikaf9Y7
GMnuTEmHLMdJp3trRTURokTaE36PeFF/PLMLty6wPgr66PkjzbXGNmhShqW3mAdgzHAbNnVxa4hw
lH6rRHKPw2+HN2ocurd19Hk89HIt/DX06pN6jYtVYYvKtYY7KEZBjedsPcW0fmEJPV5Z0Uu7lncS
ZDgwDm681RMKHp3ef2amT1Uh+zZIZ73rb/Um79udUBxvkyl6E/p9o1nzzccLfOk2otC1GHqDsMNR
73TrlDLyulwB9Q26dTqOFnQ0F2LAuylbeSVOuDgUMSBZ4B/I12qoEFVwqcVK+gQEWRzcZm4PfQXz
M0dN/OF/mBVtVKYELYsX7HRWSjVZGU6yKAjaRbp35ybxx0ya94nDQ/I/DGXjbwp+jiL+mrzgzGxc
bfFGEHPT936fTebOjk3Z7+LcqcYr98yl84Doy/8bbbVRMJUYkX9EGlHHsrX1ZQ2064sWDmaQ5HgE
NM5YhD4Sws6+ttrySgh0ju3mSAAOREgEdQP2y2pZZ8CXatQzOpZ+GqSgeMhR8dT1AT0FaGIOGOtR
v6MMZ/1TJK2tBjMo/9s8U/JrvoKX9hLCZFx5MLPIYVaxgd7ISUubtHgqhnbY9djgHGnMi61tZco1
n4+LYwFkJkdbnOfWyZKddbCtNMzoRYPlQ1LIVAvqpAVU3XS0nj/eTpfWGByOuWhRovdJA+N06+ZW
WytTWaVP9E27CZyvlg3bSZ3lts+FNPeGrckhwJHSnm61TqvuPTvGsgHUV/P9459y4VIiP+TuxQAD
14Q1QDDy8E5vc8Tlkip37spkMLzAUQbfCt/DIlu+eaFf298XAgaa3y5vmcs7Rv34dPZ0wux5qgF4
NWBO3yygedrOEUXiPA+paBAGSNwy2348z4tjkjSRpXJQecVPx+z0CtXVGetIV5bpbTiPlaR5Mow3
0EzV+6hXlU9LcYPwWVJTmKpIcaOHezoikg5qPNohgr+TgjWyrriHVknzb1BX3cBOo+HagBdCaTAz
fEhCBKQz1lQBY+gq1ekZMNVSO5CdPlbbTBs09cpSXtoyKFOTAJN086CtNm+rRfYYaS5LiYnSdz1t
6+ZQVOYQHQdanNG+qV1qiyEaE+NnR+bE0Jpa8GuUiUA1nC5pkoCW0DUoPuXgkVhjXmjHyDcZdQ6Q
N4vQIwFHKwLLK51/P94+Z3Ne9g3PGika4o4IOpyOjPiQitSwJ58ijfZ44Ggp2h24jMRQuhN7NAKt
nLvd1GvXroqze4mBl6oRoBQgilRXTgdOS9dNqrEYEMTvxJeq6m8jiQ6xP1XF8NmS2BJULoq8NDk0
mo2rDTsmkwhR4nKeMrOdfhXSHB+SKIwDr5+cKxHf+awYipYwNw4AB07J6awaMVhjr6XOk6T1OWwr
BTwAvrHWeCxKM9t8/O3Ojv4yLapgRM3gbsBNnQ5WpziGz6mZP7uw1Lc4e86/zcGefsWtWv1Y9tm1
ePZ8szA5naIa1X6ojmsJ97k28lZ0Wfk8xFaxNUUrYn+GTnDMvXp+QYRsPCC16f0P0ySPB5a2eDif
4QvCsLPLEYL6c+MJe1OWqqL6cE9APnp2cVO3aaf9TyNi6rsgZBA6XeXUNScxpRmePxf1PPgjHN8v
hSOjL/GUlru6cocr453FRXxI4mZ3UdxYJHRXG3Qy7HpQRrd4HuEDbSeZKNtOtcYfdFvkTsQRhptF
NqYkDl74SQsjHgyyeBi24JG5189SzqJMY91lYv/UmvDncg66a+ZFazIQIQ4xFz2GxUF5iXiWQ/NX
kRg5EUXaraG9amMz7SpRd8+U+qAGzCoEZSN+rsdW2WWwBH5Qd2jvUtl+Bw7VPX58XP5IAv1VkuF3
APf7o0e4ABy5b09/R1l1IEXUuXmx9NxWat9Q8rE/RgaE8aOUHkJTfgWnINmihaHCk8jSyGh9J2zT
4eucm7N5E0m3ku9dhybHpug896cT2uLNyQB2wW8Z4SAclKQCyAC21evvxWDjRKtY1i+pdGrra2bR
3xu1LZP3K1Nb7pXTqWGmBjIGMt1y1a3vnc7uhjoJteRlHIA734N06F7SKbHwwfJCsPWTo0bbDJVo
6yYxGtPYNvao5sa2TMp8Pk5qrWnfnESJc3+OnSHeTGUaTTA9k7neYxyahfcakOrqkEYUPQ7GiMbO
oS70QvueZfyjY/eGdUXgaXW78dYDnODAL9zvRbFyKVr8tWtmAH2h4zTTK1Dj6kGXXiJ9T8NaodO9
aGeX11wiIa+uF9ElQibfouTDIVTXCKM6GUolh4n3YuVJbe2VdiIR8wHGN/btXIxOtG16pK4DB1iM
9kVIiGMeGkfT1gorrfSXak2xE2nkvqhxrGib0JuK1Af+1btBk2Cut0uVWJQPRZupmT9Uc/TVknA/
7iy3MxzgNt5Q7mO30cpfrRmG0VGgajQ3X+exq5vuS1dMxd406LE8zCmikjdZJQuLFnaq1IUvTDH2
e7ox4lZNy6L1RT5qybdZi4YvpS10FwKjTN/sNk5gRptifjRLNHg2rdJzJnMnb3bpNI39TVcoWbiv
0l5vgzGPKuzj8iZNd7L2Rnk7urOgAjcYU2jfV1hZv2eUxXrf0UPRbB1DKZPXyZwQlG+z3EmDvMis
yB/R4jTTnZ0PYfIPPJD82ZtYsmNJo9wJGqvI0y91g163pFhg0pr3O6uxlKPRhM6LQ3gUb43Gy782
YpYdEgthau8tJNSibetNuXkY3USrN50ObnI792Koty4bu/O7fPQekFfVa18drNbbg9TLQn+yoKoH
Y9QaYpPVxtTt4PTI5CAU6jQoG8zKQ8tjFt5UKA8UPvCrMX70mqF2t6Vmx+6mlaBb70pVrXMkt+3C
67coe6g4NSKj6hx7s9IcmgeoywVNE6bQg6bR/WlQJrWPzqR7zSPZkynvrcoqTTAAc3arS3QE/qlj
zuydKMV4r1pCSj+34sRDq3YW0aHp9dHjARSNtTWNSiv2ivSc9Iua6Zl9X2N0DboXaf35pk3c1PM7
NwbFXswlBH1zVI6JpCEX9Go6lC8RymgyGHnm31y7daagsav6G9fnsmqpGY1bE/X06WigLZHfO9Uw
/xvNXYxWdlc5deanyKgg/oDhaOjoft0ngxvwZtnTPsI8prifB1XRct/IuFzrjVIgIfDFJDAJH7G6
0eShaSJP+2KqQikPYVGJsQoM2ZTFY1QUSrQb0T6MX7Xexv+2VZ28qzZtl4f6dgj1Gi0qp0jU9Geo
xDLW/UFrnUoPiiEprH9UoIf2saiAWB2cpooqmkZkDwFHT3aPqqvoZbTTZ8Ooo2BIFKf3h8I2w9th
sEfcSkQSZQJ2d5+7aedjJ4LMowj1LN7o9hRSWcdY6ame4kj9EUdCfZhpDka+4F5IDwlXs7ZD8l//
L8QzDN9VlAI2sMWnfqv3QjUe51iZhlfNqA3gKL0q0x9D3Vv3pmLEzZ0leZt8biiEk103UsVtEw7e
GESW3olN79mAcwa9KtSHtCnS/yRQV+teVcmLJip7tj8qaTEHVZpa+xmZZ81XhWO/2XNp/GqQw9DY
3rEmNvY0Y1sc1saQQwJ12tavUDmKAr2JZnTAnbZqUdxykZYwi3oEcDQnGrK5s3x3tXgqgjZTim8t
wEXXj+3KHW9Kmi2T37dROPqWU1bFbYMlVbtT4y4+zEZuaBvRdZPie1M3dSjhKalUtwRVVbFBodb9
2mMH3PitiTvvxgytKt4bZqqb2RY7HQVdeRij2aGHudSCRcDE0XpGmKR4D3uTc53LvI03iNL25lf4
eJ28zQV6tHco0qd9sUvV2bRvExHGv6w8ndpNPhtWjFi/bpaB00TWIzT0dNgo8+T0ro/uY19FfuOS
Rwc6utlfIzMLu6fcA7kU0CbSUxwC1WV2Vd0rG3r7er0jCkCkq5ZcUd+rXu9v1KHUSdoEXJKgGONi
PrZDHsqv8K8RTMhh6D4Jmke/ed7M6EdUTtNu1FC3eu8wXtYDq52BeqH0n7d7q57Lb6qXeVZQ2SK1
tsZoyno30XLqg9puzHGn0NwEwZ3hhOlPGcjHm5wuSbwpQ9P5VYLxmI5Dt7CN3dwy5UF23mKDWiWV
P8xdV96JDMzXtraT0T6U2sB+hqWt2z59xEo8mEmZ1HuwTL29DdUSTHpbO4p21/foDWmbFskq7W0q
kKm6V6GZQqW3xjTX76KlkAoaIGI9YYGPMgjJZupfMh3qKtnDUzcVZ5PX8VwEV6Ih8+whB935p5EC
ugOK7KoO04rItWgqpK9R3CkPKUSW7gsHvqo2GiB0d2NFVN/2pdVb3teigLO7bdSu6bcimnlJMyMF
Dg4RqDmEIKkfTSCcPbW5zut/h0PsVuYGfrVMfg5KrKo7yAGFekg80f7blLads9ndojrOINP6Gx7o
0rgCUDwPjOhdLGrytDUXDP+qWNCno92iA2S9zoQ4YrmCtehbpsfiOCi9SHzKi5W4UqBY5bUEY4hI
8TgudLdFLWwVOgtZupNOle51uWqkD6h9SG6lQr7rV14kr0mXrhpStG4XRysASVQtqSeu7QqAP4TS
m3AkTiOr7W+qqMsfG3TC5dfQCLmlXQIBzSdesMdd1XVG7ReldD8pdLT8Cmq0RJ7UuxDbWfM1cavQ
bDW2tdfQyBPW1WuetM7LSkhC1+REz74pQ1F9oYfBxqUmsuzov4Jd6CdpHHW1/sq7Vj61UxcdnTgR
L109T/2+1pzsmkXNKudkcjZVbkDdSGlSiVkXfjLEzjJSk/jNy83Y8hWnHu61vtDuOgWhu6jGE8Kp
ajwwxk6rrxzQs93kLaLllJv+ZPXWGiJZWgO9PaGkb11Xj02QTXbyXFBU3Nhjnl/J+qx1asQ5ozSy
1P1hwTLw6rhEA3Kjc5yor2OKE9qurrVSfhuVdpiPFonMsLWENsPq4SKwNqWeuy+gM3o9oDkDW2pC
+mPM/RRGZ/5P3CDCZ+9hks7iXq9Lqd3kU2R7D3NDiJ746eKuXPq1YcT1f8lUhxbheQ87YfQrhD6S
HzUvWbQN0eEo7j03L4pAB7qYbXWpa89oTA6ab5tNA3aypotGklOn7W1VxHP8aIraEt+iUq9kCdt8
lNUGlLcaBYotFMUNkOsM00NhAir1qyTUMTyGtKlsHT2z0j7o7F5zdqgBzzPWW2broJ3DVqNAvi16
qx+rjay6kiZamNZ9+2DOPGG/vDAqyjcnFlb7ydoVO30hCpLe4a4OjmC94VEhTpNBDNMz/YJom8wl
jkVx4t47s/GGxaNypc+1vlBs2G8kyHC5KKTqtLROz1cn4lEb4k59VipyhZ09ZdFuUjL9m5pbebRX
3bnf6G5upH4WI9rht3aVmVfu0PUZ5zegzMsBpwRCu22tajpEqhLlXqk/R3ZkBBiuZ4/lUMU+FXyT
kAMq25Vi5Fnh5c+IvBHANYA2URk4nXVWa9Jq0lZ/dkyiiqSDvJ/HItkNVRj6ymDPe9Q5tKBMup9K
oqRHTZpR4Db5NUH9CzNn5Xk/EKyg0KSv6mmFFRe8FbnxHHZJclBhXm3NXkzfAV6pR9nJ4ebjAEA7
O/Ng6anxcL0t6qrcNacTF5MjB2uwzecp9dp/nS637z3yHvsIncZR/USmrrfpumzO99h/KaS4QhFb
qff1vAkH8Gk7sBbhlYLGqnpKs4QfhaYsPAbqteaaWBBhwSOhupnPwIDiQEdraetWjVT9uS+Hl6JC
i2A3CyNUf11ZjWV5/y4OLQPTwYRuw517LmfaZhP4Nm7G5zh2w59gTESxQVyzvmnizvC2cRVP8yYL
0/g58yrxi+5puoV4q2qfDFz+/A7GB6xEZZqa4OlXMb2kSq1htJ5l27vfUqE7QejFdkcQ2DgEnW6V
yf3Hc7+w5jj+UPmnorNQaleXP91IVZlRrX2uk+R3OpjVUTUr3KcKaFcbynXdT5yI9M/hhpYPjUAI
jGITJeFFRON0nr1GSUItpP3cj4N6Y6oxvhzDPI8PFLhN37Wy6BoZ58L1hojVsqiIPQBrWa2sR4yd
93VpPZeincW2nMR8xO/FmX1kucN78FldFhip1Q8BfKAqUIUxXWmvr+OJZdJMlQI2jQG22+qMS6Pp
1Lxl0ipqAPsO8MctEV4VjCRZGzWDelgkRrmZRuua49FZ3W4ZGtwoCC3wq3hNLNfPX8GTNCiwYV/o
PidjmA1f0pId8RDnpgUaJLN0uUU/LBP3UL2NYLKla2x7MvghSNEpv6+QvIsPRTooN70dyvk35vO6
THyVrkOya1tHG99Hc+hkilNOrD3M0CvcoIbMdQc1qK0//UhQgaRVhZ4+3SMA6qdzaUSFQFWVs4w1
T3hqyS7149HMQUt4WXavgSi6Eoyd7x1GBNxGH8mlB7EW0rcjM9Q6atTP/QDpaDaV7mlUumnXxUVx
62FfddMa6rSvedr2OQ/plUth2ZqnlxNfj4vRIUhbzsvqjcKRsDPJje1nr4/lXnerbhPF3oga7Tjv
Pr4MLryHXL4cSTRoAUrS8Dhd3Jhq6hSOtf1sDwJFN4l+06HzNBn7VWOb3aZ3ZU4VS2pfMJQvvZuO
47bV6WsBu0vqKvr05cTP4ZkCwq66Szf99OcgimT2+aTZz82k999jO2y2cT3lOyeuNX+GWbp3cvOT
cqVcTgzKgkPDQuId8bnTQUdXgX1Zd/YzIaKztyt1eEsdB1BIC3/nc43X/38sNDwo4COct87DKREb
rUgz+1mr9PTngJqiX6L6f2irqrzybc+vn2VeCGssLz748dWd23jAshS+/HNu99hb8QL7faSLYMqq
Q2JFShDNKDnqVpRc2b+XB0aFC+A8vLb1HGODmpDZW/azMrTeZkz68gZvClygSg8xbVlt+0G8hpZW
XLlv10oiLC6iOgxK+kZMieTp6Ye0eplYZtzkL+aIUskj+GJP8w030mj9SjX3K4tuz24qjMHcNYXZ
OBv2VqZhjlMPxdGMtY4NP9RUkdveSLcGjivXzDIvHDh6ikT4C4YWQvO685dUXZVVxWi8xHX3EoZ5
trP6NA6MPNc3WYQFIVhMMzDbufabaMyDdoy8fUrpbvPxyT+/ZLCqAoWJUQeCB/Y6AO0StZVx3LvP
iHXFAI/68Vvb9MrrNFjKterTecgBAhK1CIo0Jt39NaQOgHld2GRgzxkdiGOoGeIQxlYK6F5Vfs5a
l6GvKa6d6uXUnt6i9InAu1M5oDdPEHC6GdI5cvLZ7pMXoRs0L2jCP0t8KlqSKlOivyjHfz9e0UsD
oj+32CQsRYu1vxMVriGOTDV96Vtr+gWAt916Qlf3EBqmJ9mpbx8P9yc4Xk+Q+AJqyuLmRsv6dIJw
b51aOk700iRubf9TFZleB1RjWvWYx2riKzWlUQS2/m3HODwKA2tFf3I6bV8T8257u81AUg6JzHfW
gBP9Uw3V9cqSXPjwSIB73OPEIJAvVxHQ5I2TkYSt+xwKs95UFoFXOnY5tZRseDcL6foiTnlgPl6Z
C1sbwVb4ZeQWUL7W9GilzZsZe21GReMFuFKm383eaD2pStpekys9v+vYW39kJYk2CU6W3/JXoKXk
VprH6Ka9qE6SBk1b9ftCtLlfEr4f7ViVD5Mm6yDKIJV8dpaMBpEC4Bm+Yme0gxqTgnaQcf6CpJhj
+KCUymBocQTxs8K8Jr17YbMxGmg6oJlQlNFDXs0Tvy05DW32gm2mqgdl14w4F5oI8X5TUowdt2ZX
WdMmylH72ubZ4DqvULXHrzU92NC39FD9rSKE6Bynum+mLTqUbvqYdS379JPLQi4FttrBBIky5Vkp
OMEWE7eSLn5LJh6doMJudEOUPIVbhKmv4SfOvv4SqSDrSQpLBguY43RV5qwQ2Dx58Vuhh9ldb2f5
3i0K+uQsj99XivFD2Mmd0fbiyhN7dtcsZSIKCMSnyFPByDgdOC5HKmUU9l5T3odXSnTzse/r8Xud
N+Mr1JBr9h+XxwPERRxOdeqsWFQ6RmWOmf4atkV5o+fYdfVjmW9LBPMaP0KV+Up16tKAZDBox9Oc
4alcTdAJ8yFJwtF8BYjhvs79aH8rc7pjKr6HG6M3yyvP4Xl9hOsJ2ybO8J+szVl/Sk2NhbR05d0t
hLQ31dB0ZDx6TAs89JLyaIg4799ybXIs5RBDeK4eQER33T+lMTXRLjHmvhE3hTZO7ZVvTTzO1zy5
6RcOMFwJHlFHO49rWjVKRYca8zuogBjxYN1rYyIpsLyJEwxj6VrhnUvtZh8pbj5/NQW9BNqCLcmd
klqxd19HerFBhKZ0NqNmFcN9V0ukYUrHVNsbUTpDeRiVCKGhHKI1AoyAoqybuU3M5EZg3dnvBrUv
lKculMAfKVQa+daVXfxuECvE2PR0ROdDryXlQ5YjAx8HMEDLKd3atSGaxi/pHP+gf6tMT17cOc+G
RWL8RTMT85nYPM3fZ7OP5Db1yjwOACzkb3HXOYlflw62ezWOoXsvalDZH/pxir81uqBU0dUG/zWw
VJIR1Pfogg6HKrKt5MFJU/mAVmU43ihlWPxjgmeafGXBMW2m1KENqGRjfZz0Tn+cvbbTXqZixnKr
yrIi/drTTTraaEIm/kxHMV8sQeziR2uOqnpwxxasmz+34KY3rW2kdx6UV/fWjFxD+k6kCIxTcpHh
oJzUXneg6RY3/7UFlaOgbTRBPX/Wq4cUPrJJkz7J8jv8hAyVz+eFPyxH4u/SatVk+5admcgHDbGy
SSqoAXukmpW7sChGL0gGpxKPdjPF6rCVZlNn5dYO0eSN8QKKYnc3Aml/mpVUNd+zuE+HXVJQ5d15
jWL8NpNwrgqITK5HwdwegEQNVx7gs2txKWctgG/iW3ir67Ke5kVqUtTq9M4V0e3jfJC7xOyi3ZJV
+wL8HeK7WG6ryZBdSQHORnYgiQGipY9KyYVn4PRerGykAYqpN/+1B7UQCEzAK9qAoNO+06qsfgjQ
OdhPUP2svH2HbTyNg4+fn7PSAYEHoiwoTYEbXIhypz9gKsbEKooy+t2h0Rd9N9zOfVIGbSYQK8RX
OOdpepybUGzTWBY/eJ2mKxfZWcgFzpbaAY0sMi+6zauAhM6tVpK4ZG+E99o+wdMm2tTlVBo++iX3
CoZyLs10r74Gmlxf2FQT0YYh4CbkXoLuVe6Vu0031kK13yYk3HfNPDWHWnfrfY76KAqJDQ4YH6+0
uboUaYKiOoFMA3078LdrL0eZR+gNO6P3hmKbM4Mh6nNfWd7oKzrp62hyQb2DtOUVQs/DpqR4+kVV
RalnXlnvjUpR4ptj2z9aVVT8B+jG+qQwGvJPCBQs8STRi754QZ2OpU9mOCX6EL6puELdpO3c3bZJ
o6KLizxL01+VUv4TgP/9svwZEFgS5D8OC2HM6YBIYud54lUeLU8r/u70Xv81dCEh9+rQHSaM3yI/
rKkZFKI2D0ZTv+pdrdx8/CHPUuI/PwJOF3EUO5fO8umPEL1W0xbNvbeikbrYhPbs+gkR3o+466fb
YXLNbWyn2fswRuF/ejwPX3OrVAvfKlR39/FvWd8f/99PoVRNf4ia8ZoknZdSHeeu995qz5X2wev7
Uvi9xJTU9wZUbDaG1sy0H6v0uyan6PvHo59vaT4/Oir/d/TVQiDEZVoSuc+3ZiiTjd26UxQY8XW3
3vOzyjguYRUUdGoQa7LVZOjj4HUtC57r2T+mByfHnjtrz9M4HO3Em6+0eS6NB3YF/jOWQEByV3dS
1bv25HmT+zYOloGa64jd+TQNAQ455kvXiOTK+3PpyELeIDLm0AKPX9b5r6SsX5C8YxF5b3kkrG/6
KKLnMnbHw2ym+TUy2aW50Umn1LCQjYgeT8fKBBGhwPn4DaN6Z9xX0s6PlZG4s6/kiodtb24ZPz69
TYCdaGQ3lG0QM1otp6mVg6ukVfimhJqMgpbuVbRTM57yK1fshdOw2Bbw0ehU0qhdJX013h8TDgXh
W6vWVVCVoQfApla2Noa9N7qY8qCpQvGYpqLdfzzFC19wyTKg70M1oC69+oJ6hwCn2QjvTcPG3dvP
6pziWmWa81Ydgd9diRrWbyanHjlKEnhEFFH8WrPa7UTvlFyLlLfcVMx2KchOud/qdvwe1kpOFNEV
fmR44dPHk7ywdbjkEYCgMsYuPas746ZChdlieUMRITRR9TekiuNBwchga2XympXPpfHgqkCMIYVj
zCV2+etY0AwUuaZOytuCj7hVYOVs+goW1VZxk/TOZBWutdsvfcZFB4s4aKHI6KvPSNsp9UIkTN4i
NDejDazaMFB0Oy2DMk7DK7v1wu3JWGRKHP0//a/T6eXWELd13IdvpVlLnUayCThJG2f1yu1yabcQ
d5Dv071nu6xOvNeLxshmJ3xzikgeZn2YtlmeJbf0rcM7p5nzg5jm8MojeWnQxYCcojY8PDAbp5Mb
q7DyslZG7wqZQmDmYtjiI42hR6w1N7KW5pdaT9Irp/B8UPTSKGbqNFBR01jzDYawV5NQtaN3mcTQ
Ywur6ekQQUrbuWPU3JW68GofFri5+fhgnH9Jxl0iIOpa0IDWxjxUrMUYxQ5nIusM4Td8CEISSka/
Px7nfHtygaLRxHKCt6FPe7qouKLZRVvJ+H0cHO/OmIrJTwfHfjB1xdt+fqiFRQHeg9yAH3w6VBEl
WYrxYMJQQ3E3KXr6iLck2GakLD59rfwxYIT9wpu7wGpOh4qaNm6hdTArzyi/FEqrHMZJ4yj08Z0b
t9Xu45ld2CRoc/A4cIcuYjarW8UMa6eQCfydVm2tTeKM3ZOnGPmh8NIE+KWho0BbXRNmX6dZLCId
FHTCaV1Q5lvPEXyLKM2ySt5VdRj2hp6GGwOXVD+ZMuOeCnMHz3DUfwLyGLdeptpXrppLG4fQYimF
LeyttRZ/mDST0xhK8k51rj/wTKaB6ZT5gzP3yeHj5T2/tMkKqGQjjc5ZYLeefk2rcntrtpvivR1z
o9mqRVJl31wk8/UfVKi671EN6fqa8NSlQamFcdBIJgltVt+0qLMMCHtVvWsDJF8VH+Pv1IWMu2ks
4xtENsYrt9uF8agTkDhj4Ekqtw40Ss+eBfCn6t0QjuUDhE3QFh3abjNMg/k7pUx85cU//4DLK0hD
Co09iprreibAoLSM5Ji/q5M+79wqcn70iYExkNbP+qc3CyQ7JIvpRoDxpFp8+gUJI6p4GOrsXQnp
FDxOmSD9D72wUA4VdIHHj/fL2cyWPE5bYNBL8ftsKVGZjOrBSLr3RebppUP7yNcIUHl8FaP/H8Yi
MwMhsZQ6KIadzgz0WG2rcyLfDbWyQAkga7XlTYTg0SrJtRbE2T1DEk5tdsmNmBl54ulgvQlnuQn1
8d0b2/bOCBM7QIDS+jr26aH30m2il9mVs3f2DoGWA1cOPk3nGHhrRGZVu2GZR6n+rmYq4QueeI26
1akVXsn7zr/ZQurDbJxOPVU6YzkefwVmXta3PXma/t7Ro4Bdi8fIbTyGfRfkqnctClzW6STl53st
WDv4p+gv0wM+HUxrLTgv0sv/zS1pAH4srR/wQtNgHnMHAGhSBhDZvG2U6eW/H2/Ns2oDMqFILCwq
1+jPqiCUToc2RtsopOjFb0qm9muC0NmRzGp6aFLYRrmIhn9rxAMfU1Mbb3GbdH/qxTRcWeu1VdiC
d3YMtEoppBPX8Pf0RySlMobVbHX/GQY0ge1sp6HwrURGDXWxSSJvkqhoHyH2b/5QzCIGFDcZ2k0x
WCKjZlzor10GkeKQq1ql7q6s0HrHLQB/njOEasmSEbBY/TgjQUCkyy39P8SKjIfeDI1XBaTVExVv
gYOZBp1tpHq0bchEj01a9k7gWYq2cBqrJZgw+59izsZfYPjlNUWGsxbJ8uMAkC4Oa+xU4MOnK6cJ
9/+Qdl7NcSPpmv4rE32POfBm4/RcAOVJShQlkVTfICSKTHjvf/0+YM+eVaEUxHIn1K2QgiKzkEjz
mdckTadM6rNcNc5NSOfpUcEHsnTV2tY+9nAEe9dpkFVye8r1qUt3Igg2XVX0h0YPoNAGehkYK+9z
eXXMH4pEmEiArGZma59/KKsjTuxiU3mexmR4NkolfzESqqo6b+0OsbI1z7PfrB82KDXq2QqT7Ftf
RuIQi9JAGaznKK9k3Cj6rEEV0Uobtwxq8TGvi0y+toJRdvUkau1NzlV952d658IPTH9mI/HMLlCb
NNq8vXguZ4LS75yskwCB6V7mJXaSoyvRKv7PuDW+S7Hp0+7Puv7at9BuTKPq+e3hlucxlV5663Dz
WWokJMtape+0NawaVTwLLgF3kvGIqaVSuqqKujn2Wtad9N4Otm8Pujy8XgfFu4sKP7hdKr/nbxu6
XADHjEHzCchqowX6npaXAyEwV25bdE/3Axozx1rA6H175N/MLmc0dW0K3TNYefHa+ykoDaOVxDM6
Rf23orHzTRCF2pXeDvFmsIPD28NdzC78EzRHOaW57dAgWTwokZIchlEUPbNx6tTVENZ6GrR2rJHo
SHuXuhYKvYbereWZy6sIKRBmdS6IACq4LAgruNa0uEbEz1XC1oG9lW+EU/kGXr/ce+9dsQxGaxNm
OaHYrF19/jaLylI7O2vjZ6AV4eiWcFqlbaJR/QB/L20R7qiKdwZjPB91fIhLGrggYonFGQZJMqJR
3qXPhhDZofJt+wo2sH+cQiCsb7/C30wlQwHA5aJBxGbJ2JogdRexXKTPQaKG29RRpN0QqGoGLZEC
wcpzXSzP+blwHJkzTMwxljokVCEjRcJ27Bn0YuCF8aAdWppR+3HspNsUz7n/n/EQqrEJMgHmLh1z
5AZUU6SE+XMYGQJFiCIvm6OsDsaVqLJccotC11agkxd7f35EdsN83IAPXb66OKAnL8VW+mxG0fDJ
j8piW+WR6VZtDOBGrtXmutSN2Sa56NeCpt+8S64XdJBYO3PiN3/9lwhtNEgYBFTP56AdcuhMXZkf
6rKPQjrdqXn79sL5zbtkMNISznFi+SVVI8u0ME20On+esljb5rjXb4EUDvsOVUavh8W5ctb8djxu
TlqnM5ZsObGpqrZBkQ75c1tF5oGCRIxbYJXecnFlh5prfqUdcDmZqCsp1HXBR8/mQ4vJLIfUEn2q
xM+T1ct3pWjLDQXm8ZZC/hp2/DLkJIiC20Ti/Kp7Ji/OUaUA30mwlDwLuyww4ZnUBM0F23xwajX6
hGM8nLFILkFOddpHE/rqru6mcqWFeDnBfAgaBNwe6JBQ2TpfPVQlRzkaczanNUV7I84j5CYy7ac1
FPGhdvL3onUYCY8u4LAUDSg1LevZ6Bp3RSNN2XM96t/rtmwOQuPiKiZrE5Iq7d5erpevE2gYnVjK
krN1+VK2CopQG2u+1D5rse5/COUJ4ZrICY+61j2/fySQhIQdNPdpby9ivdDBJrORqu7Z79XielKd
YNt3ItxhNl/t3x5qcf8C60LSEnQsEAYFGbClHc841Uh1SKn6IrJch21aq1uqauK+ELV5TG1DbPxA
rtdIK78ddYaUcc5pBNjzQvrlmOkBavZN0CgvEB50fdvYpXrf6E27B6GjPWmFmjy0iKwo7zvM54el
GEKLh2Se63+Zf9KZBRGtNOrLqI4KLlyZr90JNLk/BWntK24UV93KzT9fs78koX+PiBUXref5DFiW
Q80B/xhVZNpLMNBFEm0+3auRJa1UeRb77u9R5qcixoAdvoTnpQ2FySxTtJcGHM8RwRVgkr0E9TOP
M1wmRxXf0Pfh1hjytTrPFUWKSby9ONvsoR0cKdW1lzLHZXs7/57uyzGEwhG2gKQmAo63V+pi+/09
Iqc33AWqhOS252umKDNUAtVEfwGCGG5rJzKPYYBaqdTp0vbtoS7nk2SLPgBtMn7Rljsfqu2dcHbm
CoQri7EaQYhN4caocx8RcTmFOqG1P949IspqJMSaDnSD/89HVISd9wbIGeHqUe2cWtv5FJH1Opuo
0iH61hi4razMyy2I5BjzyDXPhQ+H4XzE0ceANNaR7nBbBV21mxYiCkIg0vhSJ4O9xe9MfNdAw2Xf
337S+SI63xGMN6sOksNCzV4CiZ3YCEwnqRBWBfUp34ihDY6ohNmuVhbiQaSxcovWDY4nVq1fmaNs
rblOX64jdCvhOnFTIjTBFJw/eKM6ndnIeSTc2NABn2Dp+JFZhsKt52sMkYvtP+ugAnOZx6LstTT7
LLK8l6Ta6gT9FvRTQGyj4tMVqSje+zYZCJIN6wcaFftxftu/HKhWXw5j1ckDK9ZPp3jroLuvbpIG
Ea9PGUei6YKoa8SpVVHgWDl9XkG4Z6+UwYnj5sohfQrOufPB/dIM+mLSWEo+9KVxN1FFVK+CpBC3
YaohRJbYViODDQdsuBmlUnZOio80GSykKffKSJiZW2b52Lhq3KdkgYNCrBK5aGyE+m2eoqvmodrR
6C5IWRNzXDQiwu9G1ObSJ7MqguxkRFInQ7THLM/VTHkkLlYGxJIK14cbGg6ergn7B0pF2WOQBqgx
mpNVae3WnypbyzcUgSb4QhVaD49vr/aLXcZlM3sjEU1TNkZm+XxqqCiXWjJoinBNJ62PWe2nN5pe
pl4QFNlfJILDY23b1RozYJFC0DVCY4EzjB1Oek0acT5sZyA0o9epKtwAClF97Mt8rLy+Q4nvKik6
KznBleqvUHQr0m1JE2Qtj7g4QaHAzIrDc2cObuoSeWNC84Le02sBSlSqM7oAXxvq2GD5ZS93svaH
qQtj5dS+eGjGRNoSFQ0ip7nse/7QIMUR0unQU3J1I/+ZY+X2MUOfnMZt75zUYdD3Buj+nTlM5soO
+M3TEnVjVs3VO9MxFmcp6VFsODFaiu5YhQerEWV8EKo6ibsm1Gr9OicKTldi7YuVRY+cYtQsAArR
CtLJ+dMqQm+jlkJhBAJX190GJcLGUypDSd20F4UnFZJzUwFg8VeOmtf62tl2J6MBAzkz+0CSQPk9
HxmxpNxJNQ2KSSN3TXYaSCfryitaTUkeGrj+IIz1VmkONo6AYeNZNvCd68EMs/bGynqu8B0ZNRoX
FbqPH9t2kgJXqVRg6KmUtsXGdhp9HxCswuMravSjCbIRfHOh8grrZxAnZrvRCY/lo6WRrCK2RM/O
v3IadrPqSpmlhPhlSfW01dNUDj+YMUWWDfrUVbFJADm+U9Kb6I4zDxd4sh50Linkn89HTPwsk/eo
D73Tbgz1q5MEbjp+ft9BshxkMelx2zfapATqg/YZuQzJHUY3/OisrKnlOl4OskgimwD3b0MS6gOp
m6spnpBOVXi01/R/l0t3MYy2OJ1MC0p2Ib0+izhYd/Ln8bj2JMsoYznEIoPKhWGQRPBOEBoIrpXG
lcaN+SS+NF/Vu7dfzPLUWY60OHVKKOSWXDGS8jE+ocJlbI2b4IQdy9vDrM3Z4iJRwfrn8O7UB/8m
20Qb+TNO9bf/2RCLUyzs9caX/FB94KD29I3vBltp9/YQry4mv54dy9laBF8hFkRaUfIY5ffyQ7nf
hbAO3PZrB07/Zyi54aNzFBvpiFScsVYRXWoFLPfpMvtLQ6mMm57ni8S+0g+1743prVw3biUZJ0V1
0YP5YNhboR0VTXIlowSQc5Tkq6ne8Zk3PZod5hfE2WoIxm9PyzIkXc7K4gSRAe9HycAaCqwfaf+p
zr611cr58dsNwXUx15/pnSxJm2pA5IcGB+sndr+kJ+Uv5y+xEbv88PaT/HaZ/jLMYjfkYxQ6Qcww
+Ut8yJ/GR+k47v+zIRY7QTKLRktpVz60W7Gdl+novjeafn0fvzzFYic0GnTyKZmHOBXX4qQey2O8
thPmE+hiJ/wyxmInVIFeWJXOGMrHzHG7azBZuK5VP4rKbTUv/in/+M+mbREv1MKRpSZl9ecv05V0
r52y/drLX/LS/95hvzzTYh1bsRIUEqLSD/5fxbW6z/8yb3vu7VNX7Zr74Ks+uc1jsGLOsrbiFhdj
E+dDFYSMOY6e9GCWG6nwnC/m1/9s9hY3Y1aIBIVHZq/fDoe/F512fHuI316+FE2JlxHvYpuehxE4
7EyA9GL1wapOufTZ1j8b/eRq/bf/bJjF2pZz4SfRxDBFsHWMfRSfisIL9ZVN+tqO/nV5k+JDNyL1
MfEWAAu0uIAbC955lcjTN6e2g8xVwqH95ANv7KCJQ0zf5VmOrh1KWOFBwqwj28Qo/b2EcaUTdmCF
sFJ1WE4ugAxwVzOIFagLrePFuTT2Q6VFja98s+ME+zd5yD5WRMiEa6XmkoYOK5HUPIvnjz+L4dDh
RgyIouqSnYTSGh8ndoK/hJE6uutHYYKrs2+thYXLm4Pon6SHPADcKsCZpVx9O/jIcuuq/62rVbsM
PLBurXwiMZ5sxaNZVb/TsQtADTA5YlyQ8jPX/fWS/aXQkABXDUWVFH9pZWp47LtM9mwJNyvLmLAA
jppiTX9yucHJm7my5joxohca7jLn+6KhTgX2Sgu/16oUXk1BHH408TS8QdDY/jjlU36dANhfKTZe
vL/ZH0yxmVSEaWitLDZjqiXyICG8jP6jCgqFqsMeYwDVe3svXrw9VPHnTjtAbmpwoL3OH00qbATX
UyX7XkmlU3hIcOefndlSeQ/EJF25cS4fCSbM7LEJ/pA0dSlpaRfUAzG+Sb8XZtZeV9g2fspKY23i
5rdxtvABwM8wMgVBISgNS6ix5CNVpMem+TUM8m5XSKZx01mhcohEet/bnXmQsK0oXElSOm9qu34l
E1/2wQCG0Ei0yUvh4LD5lg7YhpzEpRQI+2sZcC1AdR3s6rs1yADHszxoUba1qzAEaz3B4v2CuGmm
Oq4pRCw9xwn/bGXSXwGWi/mg7o8GHxBT/rCEeHMd+giz6+K+kdA+Rgokrq1sb7RNJz6lSHdYV1WT
6cqGDnRVewIhZMeVdVbf5wq1heIZD9929L0a9by4cU0I2WbpOklt1qdUrY1iQ7rbdKk3Copbh1Gv
I/2d1kZMKX0RuI4golg/zOn5Ki0TB1uDPta/jp0pfQAljKhwR3f2obJTpdshgpMDgnp7Z1xsepum
HqUptiBNIoBP52NWLODANlP7a6EwaRQ9fRcpDOuExrx29MEJ3+i5Va7cwJdrlz0PrIinJZMHj38+
qK/2XTIVtf81qAMaX1Wk1wlOmrUGR7xtbGuf9JoyHsO0kzOYAWrmb9QeDvPKqbDMKF8dh+H2AgZh
R4KTPP8Y3ZyG6VCsv5qTqKcPKKqIaoMDuakdA1Bn5WaqqOdtqdAUJIJR6hsrwc7FsTSriswdFqpp
kDCWpSU5KnQjlNX8forHsKcpEA3Dzij9MXCz1hRrB9PFcMw1eDsWFwggAK+LA94WlYXbhhXfJ1OS
UPOpMxjwUgSt3I2Z9y9vr6yL2Z0JLdyYSDZxNwMPPZ/dPoZEZgSt9BW7qfFT0mqtVyRati9i0bv2
RG1pTKJhQ8HOXlnTl2fTa4EQ75z5F1C+xaKmSmWgD5NU91pQSR+q1HGu9S5yPuRja3g8tH6lxan6
SfH14IOuBC+q0qQrcdnFvuJGm/mCM2GQPywZg46RxrokSqJxLpto1uWLt4Xaxz/73shOeim+heiW
bd835Wh706YHA0UchHn3ErNj6P0cUbTGfVXk2W1NF/RTn/Z69wnp8OmlV63G3KTGVEYf/GDy1/o9
yxdO+Zn+NgsLfg3X7dKJE2X0Mu7sfrg3c8u+9hPKkD/qQnUSL9Siiq4BaJ50P+pNv89HRHHf+9Zf
y99chzQB+P0C5eJ3gtKnGY73PcmR4gWRap+y2G7jk9ZhQuPmYNc/ZLVafI7K2jxl3Rj+0HJ/MFZO
t2UIPH8OoPmQK2YkI6Xq84UvGUrvjG0p35d1448uQUJR7Xu1SSqE8IQAWdSmxQoC5nJMgMfIBDDs
3w238zHbIcXlAan+ewdrlE2jd87HqXSQHomlDSifNe3w5eoGF4bTD7omJB0yonOLkyQ2mkmt66K6
jyYEQ4Ku6W8Q95h2kuMI1S1Z6Gj8pvXPt5f3MrDSYCFwQyGvyurirl9saxEbWgFi3rjXWmylZ5nL
6MHQR23tTvzdOGweVAMZjH7S4l5I294OK3R/OCc7KTxNvpRYXqpWlb6yZJcHMg8EIpOzGGTITIuZ
v/5LjF83o4NMW6vci3io3Vjx822PBrwbyP6aheHl5mQoonoIAUBdgZueD+W0UCcxWVLu0crPr7Wp
sq7aXvdpzbJEYSNEmybIpx9Jh8TR22/tcmnCuJt96ADA8M6WKGKldiw0S1X5HvM0a5cllSWfSiIO
2y0JX79oLTZK7x4R6j+tYJYoAeESMtHHmRzXnSzurSCud75pNTtHyZytjbyJa0GoXIFoXOwGAKcw
t9BgBPWCzddibkVG937M2uk+ytVkX42UlTLgvZ7MHjmKVDa3Rd4+vv2MF2sUzPCMX9Dn63zW2jx/
n0oXQ0Cvsuk+zh3pY5xo+k6rx3zlQvntKDZoLIjoEOSWhGJfoInfYhl47yhDsxnLRMdyKBhWDkw+
Op/21+AdwakZU4cbLx6JsFYWWaDRZVOLVEb41ZcqCUG/asSw1NTyMv4xmGVYy24Qw44wXIBopRO5
WhQG2eNUdUY6K8KDoP4JzqIeD2af2NisNEmAy22U4TbjJYCunB+0Qqwxdh3EGPxHzYn8rvSkwOwr
xwVw3Upc0YNpTp429X76sdbyFjpxNtSNuafx3VLoimCgKF4/VoERb3yMXccB4V2rSK9E4WNB4dKZ
p/K7r2sWSeBFzaSZVNttLIOOOLuA5XfhZic24I8q7ejHa4ledMahxQQYk44xV0vFdAMQ0rFFZRLl
SbfrIWlcOxEONR/gcGhVv0FQaCjjrVHWdnyFLlmQP4aRmuef0YcLwuiIwZsOG7o3ZR9XpTEbRhG4
haJi4+MGSNmUkquqRYI5jaLlHXmO1Jj0A3ujLI9UNpToYYpUPO3dwEexQnWnvgjMlkyJesUhlY1x
+tjUSCHtyers+AWcl4N1gS5QevzoG2NL2RPLwmhXYYwVPsGpyrJtiFsMiSn+hWBMZEDn3annBvF3
JN9m9JIPTSzvSlR9es8op8681xBPKl3NiNV0N4T5JN/aQg+aa1UkRoiLjVa0sXATLZhl4qIGO1HX
0uM2+dAofgLgZWjxdj5AobakgxBa093p4GBStIs577fO4CTGbVzh0fJNlim0DJ4SpchweLCWdK1i
kWS5OCqqlD+jml3MyrXqEG79ROuNnSFweNk7TibJm1Gth/ozvoJ1th8JdYN9QV1+PAZmkXSbYtD8
aNNlgag3li0J3ev9PumvWqFV+h6bFqf3qlLDdkn3u6I6YTVp2p9jW2rtx9EfnWryog64y3aQklx4
YdUGxh7xljSAnWDa3Y54DM6CYdeY7CaTXXXuyM8ON50CPiX2nBC/CwRmgDlbo6uavR1XLHYstLYI
WpSY8+F02Iy3UiBJ04mOlGg+9l2rht86tdaNfe+DJvk6dYmGW7xIht5N0eGbvosIj70tThptmhHU
1bOBG8W3Wv4CHQf4tGVqgWlvdatAhxN1Ul3bmSaW8zcALfWZ2Gp2CLe4ojZqOYPTMkIXd+0WGSlX
S/y6+sJHsPvjQNaaHKKyc+Rtq2tDepcDQS2eS9L8GIMdpE1uR1spDdkLUcUCCqf2SHypLD9Md8pJ
H3OviC1jzDw5UaoanXqi4nTDq9NCnOAmrDc+FHpg4aGchH7n/1XykTDmkbBW841NUuuIcPRl5g/f
9W4YfKg5mkC0Oc04CG6i2E/FEXpnaJteXjRRM7tIyZnyxU4DdDJ1EAOEQWEmoslwYaG23KxKJiTl
0HVA2n9mgCfC5hCrEfOxUUsyop9wJexwm8FAcn68fV9c3MJIbvxt8Ek2RrV0EdPwMBEWb4n0RUnq
DAyYDKTQS6pquDGTkANHzopw5VpcRjdQlYHVcmyTA0IfXZYzQPkAD6qk9FsUWGWz8YXqVLtWCrXh
CTkVw3p5+wmXEY4+x4VAsgi6wWkAJjy/EbMIYwSniiuG6x3Ha/2iCp6hLWT2VVx1nDlqHFldxouf
mnofqMagfHv7E1w8MIin2fzcAWgLc32JTgHSXxQcPMlDgW3bgxNowc9BtutPql5i5/fusV6VfWa9
RuC9y5tZqzEyHBsremhRbT3khTGoG+rSTecGaWmXKzHcxdzi6kEuTdlbRxsL2arzuVX1UcK5rY0f
lD7HLQ3Qm3OHP21z24dpuseQUP1GmBurm8JK8oe3n/SiwwESnEIC2g1A+1EEWOZToW5ImCenzQN6
8v6XwowoX+xqMRQF/slSprfbRGBt7+GhqT7l1SgG6E3wD1rLUyd9UD51li8NK3Xr18bCryELyomk
BkwHBBmW23JK6jSEISkq+R7NuU4L9wEKUujGZzaRyS1n1jAkuwbws05BJ5osaolRUNmPIrNSoHh1
l9Q5cuAyzjeeU2a2OFAQzEyxwYKNM0Yr+lUFzIvlSU5MVR9prlndFbDa+Ut0pHwUmp+pjwOCgOY+
tcpYPfSFQyREhBSsZRwXVZhZaZ7IkagYKP/McTkfLyxZieFoyI9pNOnaB8rv6rDxba0uduFQpuCn
esHxsFdVqYkU1+IIEreiMHptVxkW7pNvr6OLNQzkl2AZ8CTC0fNHOv84QymrotGt8LGufWurJPEA
ZA51XSNS6o06Bd3On4zSG6Q4W+lRXU78rAXCf8gBARw1FtEtL18KC26FR9Iy4k1tCpBPLnxHR9IV
/nb6zloA+s2E0TN/wpz5RcvkPG36ekoJfR+tyYqP8MnCo1k70l0YNNHRbNXknXAWxkP4S+G45xii
7LGY2ExSqsZPhvpRaXIfqyOzS++bMPWrTVPmauXWkwHrTkt9faUHcTmvpECz1v68/wDHL6oQPW3c
+agfHo0Q45lTGTlSdhOE2RRtrAy57pV5/c2Cnq80BPBhuaM6vhSxyGiQpX3XV48SxCf5SxjVxO11
aWc4noxCj05UCJDVy7HfSDeggJthE6ASGXp2HsZrRYrlhU7qN4s181EQTwb5PE/OL7WDNE7tIO76
4HGGp25Gw/SPtfahsjRPUNM6vL13Lmea7AIaIJVj4hZGPB9s8FUUvuvRebSRTPgKBUG5jQoTnW0Z
9cu7t8d67RydnayzwDqxK+wDFBDB9Z4P5ptZ45htJT2mTSbIq9DHterQQ37WoROaF0k6fsqJ7dNr
JK1kCfdXxAfui5J23nWhSUI0NH9mkwtsYKre/ypH5TDbTmMYax+qpquVm3gsguSUAl1DSB2TMONr
MNj957cf5GLSgPwTEFANRRqELvX8Bn95Q43AUdbKZOWBRo4VnFgb5TebpDBAoyA2pc17R0PKAt1R
pKpfexmLWdPSSkYnNzUfdCk2HjC0BVZmSsa2LAp7ZSPM++rsBc2qGeiawbKZFTOXvfARDTcsaU1j
xqAqczYmNmE51YcUmfQNrRTdjXitR67daCsmPX9vXDkLKs9C7HhBgANedj5bA9RQHJb2g08+EtIx
crJ4lwi8VK6EkB1pJfa52GjQ62aZZFhM87hLakGL9iklHxkdZ6NtPL2bNC9qhTgxBTWQ7ixawdks
x2PVAHCmV00TnmLuEkAWh1haO72s/uhU89a2O3GqYrP90ufpAxnRmiP3xWi0JuaKPVxppHLAGp8v
0qLum5iewvAEcYDe+1TJ+OBauRPuVasIi+2IOvFaRXBZ7QGuYs5R+kyI4URd8vuSrqn6Np7kJ8fx
s1toFtlVG1nlyob4zZNRnZ7lT+Ybn5Tn/MmwWw0z3c7lJ6n1u3ujM4YtVgbJJh8RbXRVqXx+3wbE
l0kGqE0Bnpo/8I3FeC1+4YSkfvyElbnslk6QbLtuTN0uKqeVgOLy0eiy8NLY7pSPCefOH41CFHNb
Jc1TNpjVXi6mfk9SclMQQN6gqNS9M9d4Rb+D55l5DjPrbTEcQWxUjuY0orbZz84adrMTukg8MzfX
fKbmH/Xr0WIQ5FOfnvcARydyoudPNkQzpsFCk6e22hyf9nQ6hqgzXAfYJN+//b4uJpEXhf0A0mZc
okQti/AUFVpz1CajfRobJ3m00WmxhRUW+D42waES5sq1NkdB5082by+qm9SjuUiXi96QJ/AJMGSe
hFVYj0YkG9TQBrnH2Lq1hmyLzgaQ1xl6JN55XtKERJaAthhbbvbPWcT9el/I42Rn6ZOTc8u5RHG+
O5EFe0OHK/TKWrmcVc4Tetl0mjm9WJznL7Ayyw7bUWPkPDGdg8jj7sWCefBgJ3TPW5GvnV8XYGPo
L/RZZ3UJEClglxZPR4krSCA5ST8QuLGHHyYQt+koWVHoK56dVH5We9Y0xoW6nbDR6I/FEGI0kZVh
HhxH30CR0O1CFqNbtHaTbpoujLIGU7A+i5qriHtBdRU5lKUWtyHNTxW3RUjI8pIImWMJ59GqpYGC
DE2xpoW1nMkZC4K2ETcALWyYdIusQa6VNB1NhL9HXxnvciqYh8QZyy1iTvE3Qxn7lTe33HowiChZ
vDr3cI6Rt52/ObktJF8tK+0vxIwiD1zI4OJzH+9jul9ryfPyBpgFm7i6Z5wZJwpktvOx8pA9oJMK
/0DqsTOfC9mJkBUTo2ilZNPis5PvxFRSRlYjg9vQ60JAkIMbljNZ1HOa2SrCg64WadGmBtOl48ei
V63L8YtfwcrEXBQgTGRLgMaQ6M9kXOBW55+WmzPoEr9InlrdafpntcRoFoJqF/f4dFPLlbZaUMvx
cyckPOeHBmX6TwKz68wTdhZCUYrogJX5SlyyOFAoxszqPHCS2NxYBC3jhJbMaJIkubmzcgIRVeuc
HXQP6myyLbYxUkn7usjT7duH5jIHeh0VEqtjwQ7G4mxZREhFFflmYjR3iIKBzYn64JBkTnnKVYof
ldF3VwQQ3U7n1PZMaHofsUFdA6Yvdsb8GQArEXgCHWSHLMX9Wnuqcl93yruij4vIQ+NMsb20He29
VdX2h0aEwRrP7zeTTVVvVkEAlkXWtViw4Hj7YsiV8i5uR+0264diL+FG8xgIp9nYNkfO5Ovq/u3J
/u2goCLpvAFouFATlUIAQk3aV3cpVjzHgF7FXlbK8AZJNd+DzNi5Uh71K294cQy8Ti6SYQaLigoX
0KjzxV4adkH1panvoLTDNYsqDjkNCDNcyvfqtP89lkk5ke4RjsHLOCaJpIouh1rdBblkZseWAoKM
t0eu+1fTVNdil0Eso7ej2pFyVymRPm4CX60iV7cltYHLpojyfZcluh4cfkQDM5YQhNQS1jhBdBvo
iuR3fRtp8N7s5NA4Ms0Uf4hXNvDiEPx7qDkYYETqY0sRD2R1GrWXM2xfklDcSI7Sbds8WAu2F8na
6yjQvzlsuf8JABbXSKOE5Bplkd0N+RjctHn9NKXS8BmsW4AQk1FtNeQ8cPCKygMQyr/eXsHLxTTP
JnVjfZaBgKC6hMJGkrCiTujhnTQ50Sduaclz8qk7oY6Xr2yW38zmjCacAwEyJ1BA5+uWBtSQSEaa
30kdKoSiHpqPOADE399+oN/M5owKoTYB4hWntEXQmKSxj2GQVNzFCmw9XNEqL/J9c6M5gbXtWr08
dKNOm7qcfc3TwloTi1sefbMaCuxzLiSQv3Nac/6USRn3mtX2HPpyFXyU/YIutayFcrJBg7/4KzOE
v3ZXzxv+l8CVBTTDQ8m5kYGblbXmU+qXMgaojiIOSrW9w7sUMbZakdWNmk3Y9ID7ycQmoXf6IfOb
9skpm/QEiqV5ap0gfVIQ9PuR8Bz/duT6r6fhf6Gzdvv34PW//pu/P+UFTF4RNIu//usmfKryOn9p
/nv+tv/5Z+ff9K+PxXP2uamen5ub78XyX559Iz//3+Nvvjffz/6yzZC9HT+1z9V491y3SfM6CJ90
/pf/r1/8x/PrT/kyFs9//vGEf3wz/zQR5tkf//7S8eeff7yK//3Xrz//31/88D3l+66/E36yYv/+
Wf/zDc/f6+bPP1T7n6TUkAVwVEOfgADtj3/0z69fkf/JfU0EQ1wOFJFb7I9/ZHnVBH/+Ydj/nHtz
VI3IyGdGDG8fgerXLxn/JPDhvpvjamJslI7+zwc7e0X/95X9I2vT2zzMmvrPPzDNPF9HFGg5ArDu
4/9XZbFFoB4P1oj7UmRtKJZnL6lD9z1L9XDa5KLdJ9TtnpEILjO3FQNGe1MSI1I1tsONXNalvlOc
RL83iUeBtCtSZcH0MEW0HbVi2kcTVsNeRTlx8AyamfIWL1SlpuKXwHfxnTL/5iMaBb+ZBM08OUNr
KV7Vdmq5Ta3YCr0ZBNW67Sjn9NQtX73SGswPPOK7+AuzRhu7SqbZojivpH1q6E3jToUNKgVnd7n3
pL5Hc8bWhhDYBACFaJuXobKLA13uXWPw5dCjVBU9aomNCT3tb6dz67Gsiq2mBRqnBVz67zSCsHgj
oddzdyLalw+gRaUTMI3RNep+oqfkZy/1FEinOMS3DAALZtfJVH3yDfQeNjKIvGGXamryPY1zu33A
JjCLAczIzk2D7OkHAxMCDK+4RO9HoHPBdmiL4Og4cZjuwspWvo2Z0VWeWQAe3NH1nh6rQBTBJnay
4vsQ15XpNjG5uBtrst2AzkGclyNAQvLUjhrrZ9WjZOJNTaBXLs1k48ZqwVW7JaAh6oNZ1b6A9Q7v
hc4waPIh3e9luF5ZWESTwrmJ3Es3SuBY0ykaK/F1LPRKc520nx66MMkLENEBKUBr09zYhOjsoGXb
1MD95WgQXpXmTrmvOlsuXVpHeH8WZt43p7DWfIp2E3DZLV5gVOHHWJELz58y69iPWdN6oouUn23r
aCetkMAi90oFeKLr4vZDnRSBui9VHofXqxm5q/fgRXfF1LWnMVXxYaz81mdKfEi9nqKmnb9pagtM
e1ZB0Dl0eas8OqguOe5gVRoWmmq3gTQ00oACPiG7o17mzgagWHvddlqcYc0146E7DL37Q2ta4w9N
MrJHvYoA69R2PvzQCznpXGXm5QOL0INw07T64HtN67OUqjGkPqnCtriuZOShN0FYl590yYofImWS
My9PDDDIfiY1XhBa5tc0jcxgG9uRjD1sKaIYL13y357r77Hp4jB2qfSYnTda86vP0X6gleO0FXko
LtoP+giI79AlrXiR7bgf91nfpuam1+ow/t/sfUlz5DYa5V/p6DsquC9Xkslcte+6MKQqFQmCBEiQ
AAj++nlZLrdd5R5X+DCHieiDo9sOSSllgsCHt14t0BUCd089Phbgo+y2GU2f5i6iQgAeebJ5rNY6
nfI2QGLutpYQHGUt3PePg2xbiuh1b6T5bCcIjIiUSCFsei9uSqTpgHnoYWaaM9Wa+TS1nWlzyMox
q0ZjOr8uavSfqkRKhLi7K26MwwCw9sJPGKTY4ObjfstW1vbo3Yl5sK9r1GbtYWfr23Lq2gCXCW8J
523XzrS9sqjsdnYmRpBlPiElAZWosNRPeSCrMclll65hbtFrZAo5opLjHB9axfkAXornozety2Fx
m+o+tgJPsrPCW17QgeqbRCbCPVASdOFukag/v1sGh7mvlCN4fhND8wN9WecuQzHKdXqWWAhBBi2P
XrJe+nCioOVZjrioI6kRZenoM8JgjAo/aIspa8LqpjYe9DBNRSZdeLNMzUlZ6rvbXnPo3hniWr7O
0dJAMcBSnWLr6Wp8tpT501ZHq/MItUOaIOx+aD+jbBQiSnO+0hcobvTr9wBpUK9SrPUXrWb/i2x6
p9s0XAXmRJVecWWPHOeRz15QiAH7yEZGLgm3MApARCD8aM5wqW7TTCZR/RTDYTOeFHCWeMOHcH7i
fdXZQgUyQPrCsjCxqRfu8ixE3zLLA+HNbONXSLW+8WwPt7g/8E0/jet7ql1ILaQBx5ovkVHo5U1C
BLD7sLPco6+vnnLluKip65yYjJlotWRbr3OqwyxQc5bhZaenEVXw775BdzjyIMcJWqFKQC1VuYHg
+TSDR89kqJKkqJZKuZsYmeu0VKvTFFJ1bgsrO4m/DhPMbDltKx95Zxq7+L6KmtTfhMbFfkUh3Iux
nBjgpwS90ZskhYggT4bhnMXaLCnF+xOZGV2KQfJMcQC4WzQfuO/SGRD27g5t5BTSI3o6QMk/r7sG
js50ryFE+jzJUbmAIcb1ngAZu58wzIKcSZIXhMBVWdAH7brtmjqCslma91CJ+qjgnPOzdgJUnoXI
p1JiEfcySOYLM039VzXaNNk6Dbe7mTQz9k+8xGfUAQ9fF7I4U4YamBiHiem0l7vRipPMYC5ckMBa
L6/YvmPIwrBEn8M5cM09ad3kdk2i+SkZXeggNEyr15h50UHC1so8MYqLbV4FChcvfEDokerxuWQN
td0e7fIjya3TWFHKEZJNlE62i8oqZj2vOPc7wAQ76y3wsvBOqG6pi14zUW2asHME4o9IBPTfcdIX
xENhaA/SqnljExq5MjG06PReWSqmMqnAeOdoQPWDDNsR3BMd1sqxIkj/39pWJ8Gp4mAWC8sbAwiA
y+UKRjhbo2fHXca8rtMBSn/JdZMLt3LGnE6cuTmy0huaQ8jyu5vpf1Pxv4FG/umWdp66f5iKD2/8
Xxdv9uPHSfr8Pb8NxiT+dDZ4AbNCmiQ8whhof5+MSfrprNiCwfab+vhM6v9nNI7dT1gt+EbQcVCN
OGfh+vfROHY+wW181pBAehD+k7H4Wy7VH7crjB1n9A62BlgAHFyxfpYR0aDGRgH9ZdFHK4/yCRqd
PbaLoJyimO0aHCVJVmsq9EYSqS7HOlT06KxOAWKpbutuRwhF0nFd4XKczWPoI4lqNj3KwoJGVhm4
MfqkQ6z5HKCree1cnPplM1fLmi2tQ7tsQdUuUtO8WjlQ3GocqdDbZoM3+NeRQ5ev7nFcM7tANpj5
g8gQ0h3T7eq5cEeiFom/taAS4typWnU3o695jpH4nzNIth9MENb9VtO0Pxo4i2XhN8SW0zp6I8KD
cJHdoNi6OZgobD97Zt1jOJ/6vPWW+jAswYKZIxrUIxLk3b5o6nHcTtTAHgeBRrfl6XyfcqTalom3
FuMyNrugilgJMYqgG0gBIS5uiPvmSZjPMvSCM4Q+TN7bAuP0K0/0sBMmQPbJ3Pe7b2vvf4/hvxHG
+neP4enj/Y3/dJ09f8dvD6EffYIZ6vfnzg8/YbGfMwGTCDdWaBb+89j5wSecNedIdJTRITj8LPf7
/tj5/ifIQvG4gGHyQVQgrvUf3EhB4P94I0WNDRA+1LWA/Qa4Ef6s54EUBD0tyEHEpEBnFKhqVn/p
Uh87do+8hAuHIOUvbmf20sfCbklsZVsoy8hrnMA3u+naWnxRLXXROzh03QOd0bPJ4BMJCgl7+HVV
xSzIOScVnm7e89eaOUje6+Qi4Lgh7AS7DuNlLZEXnvWTq/CckXWRWYt7DMfPbCskmUauGQonrcxX
BGOED7xL2/tWc3Zf4WjRyB8m8Z2ITQCptQ6GUw/30n1vZ3oJHMzORatpfVLSnaMSWZC4EPgRyAsM
SQ5qKEMrn2cfM0I+pzLlBe7I9WUzrfGQx9EUPeCK7CSFJJwv23VQA9o19FJtIFyzuOmqTjBIbNSA
xGxr2EtNhy+dkawtRhhR8Bl6cjMS6BgzjV7NOg/GFBcrrzbOa7Ba/yKOFvHkNy6sDRzXURK0Ls8Z
zvEy8RUGwVGh4ddrxFygomz0MJt50OwBtw1dBM/BI51Pi+McILXnful7ffOKEx7eUt5pm0JQfu4G
5hNalaAGTTo/d2tQegX+6/jGAwI+pj4jfXnjduZOt0l7OU2hc+U7pCX44+yEqUakLcbNGRhV0VjX
qbbxZELUdHP7Cha1T7cAw6Dig5uyRVtDyg26mgVy8ZYpWq5aJbHtgkipYFgJVxYUYdCpJ+xTNYef
2fgv1QKnYI5LgyC5iHv0rrnK+9wJzbbOmlZjaVOXfe3hy/kCSqMdD2cK082RNRt94O0a0V6+EsRd
Ihae4pVsv/e9hcCJArnsu7TTQMrIATqyCRa0ZSI0ok77UtKgaYs2Shl8BLg03NBpBVgyIzAqLGon
qe4dfx2/CvSz8zzQ8UyAj7DpHr2N/V0Xg/gsSOuBCMXUPR7kGibPizVhsK0n5cj/7abAEs/IHSid
v9tN796Ao/3rpD7/iPd9+67vY02EKQS5svDaAg/+NqH8vr2SyMVcA/LinHcBTvy8U/6O+LnBJ5hc
AMzDPeac3VYAA7/vr67/CenewA8xJEPchZnon+yvPv6ePwHH+MXAo+ApPwOIgI2R1/cjcCxtOFdD
BcUNtXCAnAOrNtNChtIRzSEdl/BzH4XjHdo45xP8GSbMrD91W2bFkYYx/+hoCCgsxkBxw9cRhpGw
D9a3Oamb02wMP61Y2l2xinHEplo16spb5MlHCMw1UKr0jVeUXte2Wm8xICHqJgmb8WKyTZ+Nydny
NPmRWHO3t07ZE235Zg5H/QidxA1ljmJQNlb9bpnr4v/ZeKA/5KzkB2bbYfpXqfiXtxnoz/8PKPa5
QPb/jmJfv3Vv6gcQ+/z1vy1qtGh8As0OHQJEoC5aYHD6/wZiwzj6CfJ/oNTwWUJzGP0xMgDDTiFn
x2SfJhCOBjjnv69o7xOo4jMdBO8HJnl8wT9Z0T8uaIjVIGwBVRfhKoHgU5h3f1zQwIurXojYnhCT
iYOkjXElDRKLEZqKTA+I1R18uwmo/yvWHW/Hn56k8wtDMhdDFpWeIzpAQP/4ws5Q25S5RqJtcWWZ
jtoohwaS79yF1PmfPorvuP0POP1/e6lzpi2kSt9CR398Kd2NjVWGy5OoYNxns47KJYzo5hevcubL
/7j2fPuLwEUCbYdyB8zAz4JiCi+wcrpRnZKITLgmJ6hJcMLuIbaRPszUMWXIOtfbzBIR2bPXjiwD
Mg5aH7+0eaNL425MMEVRsUKysiWrB5Q3cgUuKN4ae1fDIkWcIeSFfhlSdon1pqDfma19cDUAHqZH
80XThrzEKJbMkIiQhsCZWn2pJRFo5l4ae9uixuIhUGZ8mWs3PgKUeQ+n1rmRnJvC04uqM4t7Pc8q
v19e09UlIvvFu/TXNwlkJjhmjLvYwn9m3kBh9J5rnPnETKzKFArQooLT/xef+E+U4reUCjw9WF74
B20SZ2L1T/xe1DpAxUwyncK1edRj4atL4LTD1o+q6bfN7wfe7s+L65tS5qePHVpahGiBA4Jj+mdp
N+pmFxriTDihlb4cLXro674YK79sbd6pz3VbDl6YoZcWzj2a2xB+MT1vJ1RfJbMqEnntqTd41fd0
FB81QYu7SbZ9euWjN8F4l+GU5qyzQFf8Iuwfk7AvFAJzzKpz459cea3pwZnzYbqtEHrdYAylT60+
AIDqeE7WOkfA6LmmbtP6Mk9ahcT7NgNWhrA9rL6nCfHlwt6gQhZqgFO7nm/QNzb6qOZHu7ZHQ29B
rJWde6gAzg7uZR9b+HBLH3IcTxv837fY766SwdtxdStb+Ys391t57l/eXMQjgx4GOg/F0o8f5LmZ
QIvJnU6ioe4W/1pGCXdKaEc+KBM2B/NBT17TdmWf1hBXzrq5dxm7pHxwyrBqSNE3VXQUEhBkXzlA
0dQzAqhKHXxo15WQvAW4yKC//qadHHqNXPsh99v1CHF9t5kbHxP2tADDNO6XDiDuHt5LfUyFji+i
YAJaQEYXEHnH73wWDXu2UINPidst6JVm//dPzvn++PP+4gO2wT4Nphzvx/nq96dFjWBMZ2hVNJ/C
KfGLGLNAib3IHtYBaD2aUvTX1CByoYnBpbS695/riXt77i/g9Ewa5boCvkFRSFSEEPjlBGokyAB1
mvOwVXmFjWa3VBN+smL9JgjYrz7Mn3VW357KEP4pZHrgjpyk56f2T38AAdnVzEicQlwlmKUWSdc5
kiWjLe4iwWZKDN92iWVHkywL7N3qCWbTX8ms/supAxkQtmkcOJBx/CzeMGiYc5jH1IkkC3a5lLRH
wlZg+GH1qySm//pSOFY97D8QV/18HICPGEdQK+qUjtLLlsC6m95jzgtqJ37V+vmzce/bO3tO10Ot
KXTG8c9qPsedkwmX1unUDc582Sd9Uvht798YpJgc8Wb4iC5ZkzzGTfbUgCvcjJ6cyhCo/y5GZduV
VSIqvbmdLmXXe79Qdn/Tx/74EIOjx6kIpeHZMfaz0KyOxWomuJpPtay8zQQOIIN8EvxoOw0JmGZf
FXGdJNBA+s/VSP3CN221C7kxJXfXaBt1ZgUmiOxFhJc4l3Vof5Wl99cpCFgoDm3gn4BiYD76cWUG
Vd1EHnj3E3z74rbnUmwatnSHaJV8G9uG7dtpjU5g5/gvTqrzSfTDewOL1znh8jwvoJDsZ6/CWIO5
iRvOj5ZNyQZxDkNRK4iZ/37v+OurYMA7ezDOMfOYUQBh/fnJG3Q6gFpvgyMidZYS9ch472P+q4Dm
v5y6SJMH9gTvLiY7bNc/bdZR7URrZ/V67K279QcpdyCQ3AyDLIJVETPw7W/6Hyj5b1hJ/vTx/oUb
OH1MAsE1P9w2zt/x223DSz8FeMjwTMOgCnPs+Rj5LpmJP8Hnh/Xmn8NP8D9Y5d8lMwRCGyjZEMkP
3zUqztCU85/7BvEdiGagyIXI/3wKA/H8Jwil9y0B7o8lj40XG3AI9TE0/L9pXX9cjFNsk9FZ4iqb
ldYoFmNhrrikOKSSgkHbcTn08tYN5Cawujt1jjdvZqEOjj++jr0G5ah3I4SUWeg0Cj1huvTOFaMo
2VT5GC9NDhF7odL0hkLSwtKnanwT1ZCfHdTQAhwsKKxORU8w7ABUCuZL7dB7G9P5ikxjGc9+m6fx
l2T0P+vec0C7dmXVz9eSdns9t691kK4FqzwAaYFaQAYjchHlPDL3fflYmahoYtmgaiSF7kWbK/RD
HcfZD4omECfe0S2uBtcIQzF51CDEko/rnsf45TU45SFgTVEJF2Ocmj5Cf321etmwFs0QYAnKkeiv
oF9N2XVD3tfre8u6q4jhzyJAahG/NhdwGL8CmlYQssgSu8pX5GWKXCCoR6KpDlWHPE9BbFZh+jmk
J1AZKEF6XMioX2HdGPMYoo5MhSsod1N7eWfxa+oZ5n8wfwO557AYcTD1YGENFCXxbcIiismzHfNh
5UOOnJPnqJuLuUNbhhPzovP9vvCX5uhjgoNqZ7ri1NwE2rvyoUdYvTmHafuCpaih6AV/WaXbZemw
HFJWx/ns8ItQQIDtSkkRFyKGTcI8pySmardr3N807bDpWLfViVyyer0Jqu7Cl/0lSokPk2xUFpPh
Tqr2Fi1MTU5qIspoZrmBcOQz2o2vSRwdljiZEAGELwaYKjN/tuOWdEFfaODYPIMZlxzxrGQK00S2
Rqgz7LtLJPzlrj+oay7Rp5BQcgeaus54VWO+NCnfemp9JEF9DJi4g84B97xxfKcICEXZhI/aMth0
IMyKzE4Dys8nNEk/0sSFvsZvEKqOSIu9Z81Bte266VB2lsODiIuDnMK8DZexYHWwjaLpGlKQr6Pr
X0RqeOIQNhdSBOjFDtkVpaN3gqug9HQcl6mdbEmqcMnbEY3EqKSy4K+KcI4PTS/DbLbq0g0nWRKn
g795dYPrNDFvaN9Yy7GLSeai76gUY/PMBN4jL6ltxiggYtKEJ6bkM/QiDw7pLuKusWUzQj+KsOvl
EimI+w5mpMKq9sUoFwlDctQbKK8fGUbMbPTEpRlMjHbICtkrHZLrWnXhihjUXRyhq9x3dml70QV6
zCoamP3c1gSa+BHZPoFxvSxYxJEAMYbmILJbZMJAROWmfRYvmIABj382LvKCOEV2SjeTsJhbdXQl
fYjSWhcgFHf92OEBR/1yXCPWCJT7Z9guT3pWmKKr0CmHiZyDjQ7xAnaPgAF3qffOtbf1IAXKRwUl
HkIQe7xWuIMNShZM2WyuIRrprqjXjZsBD0gz3/CKlGn62rrQEIxj+7k2Jwh608Kn8roJoNdC2YTO
oBXgUEzZPoAEKK7vfA+Uno9mxlNEoikPU9TtSExSpQed895tur2stH7tosGU8LO5zyaVd6GyJwuI
MA8gGMoCmI0vhzmFmgcG7s9CITsHOXMQM/V+uw/IsuYWgrolNXqT9GBLeCyu/HW5YGt9GN0EceXT
yA7a5RsshOHapORoB32cuvTLGuv7tjWPHQzMsm9E0S/kg0IIuKG9U22curqqI8Qord4h0PY4wS+e
4bqi8ihCs6NFGba/CrKbEJSU2dCY7ST8/gJTWB6TROW0pnkvzE4Qfd0k6rKFdj93HbDDylDE1tQI
HQqTwwRgtBhSHu3W1DmpnjyP0exl3qidjxYecyS/Yv8aoLZ/Z9zrD9CmQ2m2LAUMF8vJ6Tjfqr6e
MwTrmqKdIITzRzS8a34Xxt0Lk7fC+jtuiJfVqIzCpo9roQYhs+JSfl9BuiEk9m/lalyYI2+6QAHK
AUFpm1XxQ2MN9JTAQiYUQoCcBqFgSkWBBtCqj3PjrsNnh2H7tCxiFyxqrsgAHY2GBhB5ik2zGVDx
VDpxfWX6Nw8JcEWICK88Zvays0H0ptXwhdYIfpFu44PSCXcydXfwHZRmdgoBzxO0UyZDM8vB1CtY
GxBolD6uIY02jYasmbA9DbH5Isug0GTC54NAoMTOHzZOlgL5SMeoSqq9F6HiaanhoOJ6yJnmG+7g
jBnVBZ2TB4lx3qjqGDHzxXHHHPI3kCszVIRJczHUzgf4nQcQRitKWmVYNhKLCZlhfRk1i5shWUSh
b7NipZ2rErJMoNgomspAf6td06S09KFqhRLQ3OLq9rIgkFHEHH4pIYGaQPHHXWwABtfvciIdu0hT
nEB6NS80roYhiyfX3Y4TjTJnBl++JJUsLfidsiXKbvgUQZLKyfq8rOtTAvN/5psZk8XQ47wi3gKl
dDjsllDovOFLe+hE077TtoYZaCUcXxg3YREvUEuOFRN5E1H17jR+D0WPYTvSBOqJBp59DK0VLzbl
/Y3Dwk1qdVzI8CqsSxuiKSRE/MygnTufBE89By3VOsBW1vjprBvbiwpS4QbxlxiQgOkIgU0WDb/z
JuzmLptM9ZpCDQUp0oD8Kcf0BYx75ZSKA4hEkfHxw0yRf4KdyBQrekkKbcO3tk23msfhvneJczfW
85NnI5xl8W0Vq+1stP8U1ILmoSQXfo025tob+cG4uP74o4sYsAmnZceGGQpDp7REZguYt0rUVzNv
D03q7NXiZaJ3c4iWkaTFx92MPd5zdOHSJmexOPWtyVoK6XAXPsZ0PMFxkHEPGkjoSiszpSUsglPZ
aernUzLsAPTcgwcRmerhUBshwh3ANF7NvgfQ5/w8ImZm6OOM2TF3xmjTttBAW3FyFNksdZNziKqG
tLpKGnVXe/6rFW6WIu2uR4KpoU6JGqyHqVtyaCtVvrakSG2bReijzVKN6Lq023RgdV0GyLVCpFtH
wDZKCDa9Dw8Ej/BOHKwyulcRVwa1Gat3QXhdc/q584bjOkUFkiX6XANKGmo8CHFfxKTe9pXaVXQ4
IIsN0AcAQlOX8MAdyDwnWzeFGarmBF3Nto6LKlhvGY8ukXAnMtabcVsv64OA3Ae/iQlzH6GGu1GZ
R0jjvSKwONBmG10pjr87dN7rODq6Ds6zya5ftTYXgBvb8lwSATfprnPrvU+9KyxqjHxozFvXb7LT
0oho0/XBTk/VBVXyXU63xDF3QxAVbKqKwb8TooPqrH7iwt0Oc1LqVO5X0p36muzj0bkcgVguBMig
aDuvWMySZoNDywUkNjSf9qtgyXPY4ajC3sCi8UXE8iNAI1dooF6vxGmiHYJm1ZagZqJhXhbSYctC
QN2m39DIHHSgX9Zxlzr1Vow1pnlZgjA7+ewyXc0rosZPU31ygts6Wm/Ekh4VcgKDAGK4ps1kI08R
1NVjpVnWuNjI0AdylAFmG9g2LxSjbxFmXbawPkfmPWamgb97o7eLJlIM7GJehyp36jEsUvQ1ZAPH
j7FO9JUzLGxM08HJRjEmqvRiHMWV8OWNJmGJ/eMiivAFLLkOl36zylt/gsLT6aEP8rqrjoJ1IaN3
4VBoj6TnF4bgMBkdkcOOBEWifVm0gwzQ7onS7iLAoBpO7jH24kfQ4A8DRx3lWtN6Y13oyV0cWlRd
Q9T/QuuwK7TwFY4EtUOk51VsP2u/KZK2zdZlsgVPSCaXdK94+jhHGF7GGaJw6ZQLghq3iI240b77
MCKGZ4lQypZ+xkqiRT+zW69GvqKOmirDZaTemMa882ZFPunASq8LggtuB3/Lh363Lt5l2zrXJlqh
b0UsuJyiKqsUbPh9/BHRkMI9bh8pSc83igZBMyseAyxLnb4smJVaHGUOJyhuiPN1eYDDfzsQ1mAX
pVMeBfqWU11YZ7oaF1CknjoynIENgUs80DgCFLKRKzS9I4bjReurtBsubS0vfJLcpVCRMOk/BxV8
eNj2cGZImStveFDrO4ve2pB8rP6RkvAa+afRWIvztndjbbgD0HchRuXfoGz9yyLohXDCxx4e7zwM
7IYFc27w20G3fBkaCmn6fPACvbF0+Jq64map9UYMzyj3/Wh8yFpbfqyps1zWbphBVnk1jDEyCrR/
wKGN29qaoe8OJoYW/yxVSV21d5H+R9foCx8Fy5tJ7Inwvdx0sQd8bbroBrKl3rqpoSmTUr4ikPFJ
DlGOZDeozxwojxPpoaYdR0PXmz0x9WUoMZKuBJsNsi11RqHWzduGJXkFRQhxZA0riYbzvhm+EghF
Bq+S+JicW0YS4FgudnMa67mIZ4NKLJNI/Os5HjS5r4bmZegZhi2tTrXrXQ7j+KjXrs+Ra2cOQx9V
eWXDx6Bfba6YXgvfb9/nIbgTxBdbPrO3xsMs6Sdi3GIyfUAiRQy2fNyTHoJaReSzrsaXnvEO4w/I
xKkBvxSb9nOPS2su18U5VKA8y1UlKkPS4XttxK0z8bBAUuE1ZPojfho8OVZMV56jLtY6umQBYh3b
FmGmqxzxRCH/aVNVfgQIM0XKMaLPSYRtgExBv4uTxmxbeF8LMS3r1klsV1KwGJkZ+jFr0sXkadTy
Qzc5Ld5yWj25bn3fjDHHXcUs55+mrhh24hoHGNnBU1Diw9HnpjEY47xqgA4IUaF+oI4dNI/wEdQ3
kPXni/FueTIgIifdVHQasi40m1SMH37sXndyLatOuDA9IE4062o2lAgS4hcx9XCZGFvg/slIikXb
uYT4O0USBo3vqA6aDd7SBfvD3no97pA1ppVFLNczmpSzOtLVCdYd9K76A/GOAVwa5dAPY9amhufw
xLt7ZBRiUoJn5rVKln4fETrhiva5Rrl04rSlhbcGBqdnQZIT3HhlOnmHKOy/Jjhrfdu/ovUz2Qkr
GPbp1sTZ4unXnprHquV7EkS4utf+Ac5aksMvD8uNf/I0lvnCvSNG0y5DY2BUyB4CzkFnAwlOUYgd
LnbFvXIHJ93YDh4YH6X2exwtPbw7MOKg3nsMPYzCIilj7tI3t1vczcJ0t01xt97WMzCYpVEGOeFD
U+1p28X9xkGuKCxb65w5ePqwe1RHVExe2Mn3M4kszLzuiMRc5z2qqnlXKSvcxT3qmF8GWInJ1LzV
WGo8Jvc0meLCHdimagckWvKy4bIG6eduwKBksrIVUBgcy20vAhh1mMzDSm0QG5h5qt5BXnesJbhc
mdpygC4O9hwqcxHyo+v6ly1Gtd7jB2noR5CyDQ30IaX+TvfNMRjfu6h6WKbkWhudw0VZqsQ7xMgh
0DCoTCpoM6qn1yo9h1dBkMXM5dg1x86+1LHKBbc3flBfLZY9Ez6cBjbuzoqXSIR5n9JDmDg3CWTw
PrUZMg6aghNzCkR77fcMSJK6rvUTcOrbdkjgS1rXDZzbz0AVgn2MkRgDo5hwxJ4LLqDUqs8BSW7Z
tZaeCHp8TTVeqsrLeoDQF9WirzovvcFjWTQRlF5orsJ29oHALKShqCfTjAqPMXQ5nN6yxUsv9dJG
j6OSSGYVazGt4MxpBy6CyBeo8VCNjFwRT7gn0jpw6uGcykyUHtupfdBTDThrNMthauhNdXaWh84I
BxUfL2ft0QwyyLu1i9McEUE5W8jTzN0reLIR5ig8TJcrVGkoHH6umbV15rm3JJ0Qayu7R0+MCPcc
AUF0A8Z3lZZMexmrXR8TSvN1YlLsK8ekFzwdLKCc1lcgRxEJRtk1artxLCa47KpyEsljUK8PXoqd
U7PeHqs13vt1cwFgCDGTfRPhYPDRFh67LXKSHAw53tDCrxjW9b5ZG1wQg/iu5ssd2qie9YiR+n9w
/m+qOIhC/xbOp+8f8kdF3Lfv+K6Iiz8ByI8hGoZ66OwBP6P2v+H5xHU/IcsANyx8PWJpvsnevgP6
gPMDWGbxXdD4A2E42wO+64eCTxApOxGU+Q7S5M/5mf8Ez/e/pez+AeejBh2qPPy8s3Pcxa/6cwov
TrcAstQ1l5MfizImEdxvrIMGBoYauszZjDMUEhbDcY8iMKLirtx67Bra5SFEkPMIFW/iG1ni3K/6
sgJlpDN4sH34Otdqcgq2Ds1SxOgFP3EUiAGkELG6bbwe5Z+WT4BMU1WvJCdA07a6EhS334FipOwI
cuQLnWiJAvM6IR8L1MtpPqi6P4pGAstU3WoOjlFgyIH6wBILqxNMUfGkB9ztPJIeDbz5T50/k6d+
Hht3Fwx1e59UXf8RcRHvExQGKzQPO5veDO1u8bvFblLYm/Jonlda2KFq72Bv4veGYhbBw5iYl5l1
3kGzAdnQUatAR4gq1q81DRT0xNg51RYR4/B2VpafKYpJpF9By+uHJSZheBSjCUplpF0zsaIbJKfC
w2YhQ5Q4ZbMzJXcxoDY4JjgSDgvS+/LWMsd/41M67CcMHs7hjEa8Yc8ja96zjvwf9s5suXHl2rZf
BAeQaBJ4JcFeJNWrpBeESlVC3yTaBL7+DJab630izo3rp/tyImyHvfeuMkskEyvnmnPMu2qam+E2
Nog3XeCx2KVd4dcEAKm7WtkydjiiMns8xar1FdFMMbyTrZhOuWqJdxhW4i9hP8rmHrB6AT67XCbu
0HLIdlkjJ3J8ncU62p0eo6X3T/Ei+3d060atiRwh+Xd+muKE9m/bB8UQWzFKuOLMJdq6qCCF/ujO
wdysnLlorx4pODecMrun78bKf0hRtUWIFCLrIyYy86l3Sj2v2LkQ5h/mJi5XKKWWvxJO0+lwnDp9
LfgtPFzenfPb07gqZxtUa5xnqBsssKFXZVXhXacmKNMwgrL9rP1g+TWas36IBmxXu7J2CYCkcdM3
OzGV8cbz8TKw8UxxcbNctR8jN61+V5QX/AJGP0WHEXvqronGBBoTttGr4ZEQ37Qzw9361rolILsX
9j6qiizh8xd5ZxtzenWYG6MVm6GIPQ78yZ3fgnSk3NZv0hsC3Cqrt9mPRU3NEvAQjOUifun6pG23
DNbyuey1X28bl/7CdaON+d1a6oHbE8OfQY9h21xsUafcesua9xvOd311y6jJGeRV2TFrLP4HNymT
B0Qlc4JsLB7H82yNZF2rVGJrGHKLmXtUg/JDr80LWhmXqUIBnYYRkg6/8UaqYCnWCUk5vYboRtYx
FWMSrOYMvAw6p0yLUOUdE61ZyuhZg/H+tmjExv8ubVpNTQBKP/o+KI31pOuyWFFBc8sFDa6okZ6m
4EctcjTzhLoKZD5rsvgcKlgv7Wyd2yqQ75EArrSqIPMB98xbY9hGUaO/21iZXci0wMDmitK475SZ
ErqzaFvsaZhHj6kqReTeQGW57UVwU+G0Nz6zxCYDoUQ/8duRJ10vbuGdfeVr9nckloN9kzO/r+ek
kO5KOcN+SQC7hq3j1Q0LrKV+DmYIeBsa15ruaEOB+fa6FivWDUaLAgZeaE3WtjAfAxEnn34kOH2w
9Lldza7BXGToYXzjekOYuXsc+3xIt33ts5LqE+Fc1Mw5/UAYnaEvaGd/XkMRmP3N6HTRtgdema1y
2Spz1WHAJ9Drd+2PEgrS0eumme9OXU04QtBu0rZq243PnoddWOCnP6Oh6d9HzYjOhZ23n3etpr/B
I3q/GrzJ/PLH2ZCbSc+QjFIh8BBlibm8FsV4QyZToL4aoyFgLWblKgVJVpHEvU5Tb8/X0qDLaFtM
qkjDWMhyYF8jrYX08lL6a90XwbWNgKAhddUEzDbVDUT1YONtRKObOy7ESyfR+otuzOa7BfwBei+1
7eemqzyfdjwtPlis50MImtmtj9Iwm1cgCxXBRuU249Y2brX0ea38IVnbY29hhmQnSSjZNUqMZJ2E
ioYdTNIdH08DNaRt0YWss/v8gCOzfm+DxHyIijk1T1VKtjdMuhRKMLFL8Uy80iv3GefWeZ67eLmv
Fn9qd1jJcoS8GHx91lQ888wyb+NtS/Xgo6c1di6KWASZnaSiuoDx3RP6Kvs+Mg+m1GlAqrWrmqu7
LO20TYrKMUNyYd29wRtJHh2YyXpusiy6ZeYHRDSrHvf/O7f9c24D9/E/W77vBv27/EmKPv6rE4Nf
9PfRzfsb9FEoe7jdcFRgO8Mh9vfJzf2bBOrPgIY9AyCVZ/J3/gkvMf8GFwuzcuDJm3ks4Lf75+CG
s8OhouqWZmDus4Ch/AdGDIh0f7UeMTXyGiDAsrElIsE4+Fcfxty4SWwPsbMSHU4Je2B06cu4WgV1
0X6B2A3WumFJmsDCeZgDLBSuMuxNRmlgmFhlth7zpdx0Ec4NUBtiB5DFfw1EgaN46XeLNU0hFF1w
F3H/mZbeZyOj17p13hfUmETZcuu76Te+2meTgkhKW5gcMKWSe2jtZt1Xd33iBkc5x4+sA385Didz
5zTqoBclV02ScAb6hNGFKIxTFcyUcibRT8Um87232nmtlyR90lM6I7hnA3qoKc80qdgrz5tZc8Ym
WVNgFyx4EMyo1EHuqbpl68eWGbJIduAQmcE+8iZ9F7QT5ZpJB5avxw1mzy9+FX3E5dgfsRI+JJFN
2JToPQY2d1S7zJ3z42AE3P+AUbCvtj7wjj9gUtXsXNSXTDCWBT1gTBqbN9qKTn5CQC6KbX9b1eVP
N53sXQrWlSthrLaZgHrMCmfZmouNS7dGK1fN2K25oHLhLl2TP5L/OfWeWCHGko7zkv6odRmfut7/
aDqUOjgd4mcNVASzdSvdvSPK9pRkCyYWs2azOcmX6kbgqFDQzsVMOqoRaFOZLXLAEIBH5mI5lL5x
h4jJhVu16jLVsxX2fkbsf56nEB7GY+JoFzB60IVNxfZBpOJc4C7nhbbWqk0Tj6UeYVi3aV/tmWtv
pGaf/+gR4QL1YmdzAZdjntfm4L56Q/1sjpG/9lmchkUyvjZN32+ZNs7u1FFZ1OjhIiKKc9p+9snm
SuQu4myUJ8z7NIrZK1FlgqY/vvVT7YeOUE+dpeh778Zz7wz9qq6qemOiC63SBpWEuJ17ewWZX3yS
8CE6Zt25qgf7bCEdKZVcljEqwi4SP+Gie5tBZfz0GqYrx3wfmEpXucApUTLgcRKcij5HtY4R8qsA
wAGBxRUMz6sRVy8wArZ57SUrYm3snd23Qhk8liNPsw30FetlQBw1bv91KyqxKe2hfZ4ac+/biUT6
cX7Fk0vyuZrevM7BRlubxiHpsMwWftZtgnZ4b+34mTtT9OQiFu/TOLOBOSY7KlS8cHbEUXT+Hnps
tcKJ4h1qJYXmlUP3Seu+2gAlgm/f6O7AQIi5KW3fO0lJ1gQ+bDW3Mtpnwwydph+P5jjo/djbB5PJ
ZR/M9q5xq2w38vl6Qzv/2XsmGldVD2F9exPixJ62nqFm5FD/wxxixgX1Mtol9lgvnkO/AObS8ZpW
ZbCQQ8SUin2d11mMxaUhwLBeHH7QdSdP+WBBhhDNcqcBcRwxOi9hRXQs5MlOG8GNAFJb6QdnAoQV
rqirRAsTkkL+1votcqyTWyG5xyfbzd7TdNqwyVlCX4w2RAruE1HCEDxaoBk4G8XO6QBb1K6/rINS
JSPTl+dvfaNHJF82M/yPdb/48cqvGnsPBo4YAED3VYznlJ9a7jzOsnOfZVXhb2OHGw5LYaGtc/qH
ljWfSrs/dJlo+aoRSsmKBJ0p76DnjumDKeyTqFj2ZQaBr+rTmRb9yGL+gMqEtF/INoxoAl4FC6LU
JPpLEM8/22jKd0a/MPW4UfSLwiSbI4N/p/IlCPB6x4odqohZc6TD8jJU8ucYlXfFmPMVrWMPhIiy
mZHVWzEhUlbwMKs8iDelMn8uMe9yIT2s20UWbaOMb2fba4bkYT5l3FDDaQK8woAiMdvrmP2m/E0v
lbm6lStjlRvPWuhf9czCCyUJ4ZVlhR0DSZHR9I/S1P/IIvpcl/zrvyfM/sJX+3/jru1+1zdiWfff
f6vbq/n6N6TbP17dzbb5/wu5Jm6mz/95cnkCP/f570PLn3/+70OLI/5mE5khkUa1j49j+19yE/l2
Sn0JHtzM3FwgbhjJfwwtNiIVuAdaFNCAwO1iEf3n0GLz+3EXIYhOyQLYPTqs/4OhhVAnf5J/N0yT
HKCFlZkJH2qAZfq/wyy7wW111kNiTW2jhM1lc9D27Ajs31UxTzzDOE6ydZN2lJVzP+7MNbXWwy2x
ktXbwrXiBntHP+Vr0Ao1pVG9X+pNWWvYW3lpVuW6jnkBJzhlpljLpPG/fJ1X0VYjdS/NaqDL2TgG
VD712Tpxx9Q92GYUvQhH5gHbk9Zk5cBpgPt5lXrJzds5mB4P3qBXcE5vO1lVfXllRQAaCIufkF62
+qCvqotVSmd4SmWvEdlx4eh+I1jC0moc92T6v6lDwJhBsw6aPavGXlNOIIfuUfMMLVZllrg2WKVW
4AgN+ly737Y1jGTURT/o/DwEujXvfeg5PzNpuhb3yVnYbLoHTYT8VRUlcoNXabYbdDAtiNZZZGEC
DUZEnzX9bUvko3TNWGBjPT8XmceGdXAoXwNKLSa+6SxKkq/O8F7ryAZYOwLz0O6dKPrdbJqrTNu/
hzR5UAWNZuuuYmaqBlZplbLwf3G9J51Unw1RTi9LgqB1u5XeBYEFXahOWA0Hxh0v6y3KHX6maUPu
NXeOYxaf4r7/1NMFqWdb4bbNQXXlil0EqW/qthv0lJZCtEevd++CuILR5d/Rz7ZZemcv63yrOs9e
g+Aj76TODT9hcTbKWh3pzL4uc+KwS56J+8speZgI22/jYslsKuAGZqzuskRsSDrpkCVxh2Fzk+9+
cMHWFy9xncswWndmT5cDH4xIzvskd58mXiQLgfjVSxJ73yZG/lDy3FmNM8J+HER7kF/tDg0r3mie
uGuBMQUuWrMes5tPViTRbmTfjcIVHYssg3gwd+JMWAE0eRrZ5p2MqyeQiSHGxdcmJ+wb0MW04gh2
07U3aGQ3H0X1ZWxFffQ8unusWWExRtE/mcFvnOAYUbmFlCs4hqQlSWhOBldkgChgBMRmio61P1/i
yqMQrqb+8rmOAyPeNKhKbWhNxMsCPggrv2z2qds+ps7SgmyJqu3Y6ksqecYEvPtk0OrLaIOt470P
kyxY121S711vfhxVvaenoQ+nhXmbSOcLNIMtfpKeCFc54XtlyYm3CDhdwhiVpuzvDNduDy4bPuSL
ch7O6M8mf3E+JsWwnKLKs7cdU9pWArKLVrXn3Q9GlBkHU1kXu4q49MzxzdabNj+tqocFqtKfrc6d
Zh0k2S9JTRh3EqLa4BRsotqNho4q7WMKafAkvcY5e+lkrpxc75vIxlUaDKpb+/lCaeYcOQD4GxTu
Dtzfeintc0bbAtqvEZ1ZqAVrSIZuyJ8quBdpjC0gYM9cb51Of+ZW8WuyLVaqPUBSUulFtXdA7d3V
Y2PtsqLCUDQn/GpVNZInr2lsWKFiQZSx6OPd4sFlMkrgrfDvDhmC1aYahAWBws4Iek2V2s3l6PJl
q4aBk8AXyHgLc9zIBBKznp/sLCuvFGx+W8Zw7dj1exEuR/Z3hmffz3X/3OnRD5NEP+cY0NY33kfS
9y+mqoFHctbe0Vp+jFvnxyyrwvhZ2kokK89fwYk7ZHAm2b+bIAOtqLK/OhDFK3Oq/IuGoXwWvnVJ
a47CPA24m4Aru3c8KmfShnRf55w4z1eo5861GLGv3ComOdEC+FQjU7vBZQfOCG7JBsc1LUdB6BW4
P+xR/W6nMvpuE/lRBFDOb+DKgOr01WI2/nbW0Vs0zmcLb+GBFSsbs0qgygDcBGFkX2qILBgs6N3B
loaLgWiBUV2xp8ShRW8rEl+1pz7l3jbGy5zHSGT4m/rtKA1ra7AmCcVQ++s+b/0VOEl2fQH+y8Zt
cRNNJytbzp0z2hu+T/wtCgXfLIX12wm6xHiAC+2eiLsWHDUxf/KsfqIrFR+ryf/o9mizEJ2NAf0n
IZjZmTvbadxLzsPy0ER9F3pe4k/7RnFkeJPxrTH8c+a4qGY8MOKam1k6y6fITt7daPoh3VrezbiA
sO7VvtrqUTUr6oruFsgqSLeHgT4jJD0ylTIYDoSr3eWgAzLjhbrmauZpOnVo4ojV4Axe49bsT3Gk
fUhqfrBJcMXpLtfrIf3ipBtWVB64Z02W7tHWTvzLHn8XTbHhJsVP0AApd59yOMx58QCsfuVaeof7
4E5KkYRmo67p4nAZKz3zw+3UIz7LuyKxH7kVNz3lMjFF0AiB+3aJrkp1Z7Meuj2IkQiLgyq2jpXU
PwMsF410j1NincveOhJ6eMjFAVzOVhcpBrGjRQUTBhXmgDpMzAlgOe4VeKQYUI0XLEAXrzGuisKe
dVy1h1LEvzl8p/gg6X5CQUww5TvFtg2yO9/4bqyHoeah0hVbhoO3McBul3kZqMIo2AQNXjKZ5rvb
KiENJ5V/NZyTdfMs7J/+lK3GxFm12a+BZHis8ZXF5dbEVGK2Z3gna+0wWFTxM14wvma4HLnsAq3G
JG/RDpzuvf7SGk+l0b6p4ZCKbD/wqA4w88XL79vWrm0QDqURDlqxW5/2ZTVcvIXD54M69PXAiSI9
nu2eXEv/AhjozFf2nnlyXZSMPK2/V4vCEDzxGOAwTjOMgs0uTskkC73vLbXz5FeB+9VP7fuE/UAO
cRJWIh+jhvni3TXuStuBYqFoJiawHC5jcC6H26n4lheoPqUVFsFGOL9aE4eSEOk9gUp+XvFRA7vD
3+Nt2oidkdGhXKs7DF7AbOIJD1PdB/XDQjTaSZyjsMQ2EcwfOrg2frTu8nI/ePeqo+j0xsDFEJiJ
M3dXFPwp4LNiiuYhAzCTQ9qT/npyW0I8md+G0PPsvRlh+rV3NLOuNLfIBGXYavi0FPNXU8eUAw9F
TmZX74hHXSeNi8NTUKV5sxsew/HSPSzKEAfXYXtSG266j2fmUn/YssroznXW892v+h/d7NgHOl+B
YHpywbrvRWn7IMhpl+1VJlmNi8NSRMSXq/C7k9WOJ+JTre3PoZA1m9W8ZG9g1vmja5fNq7aDce/F
vAO5HBH8CFOEtfNNDPGe/cOB5Ka5mpyAuECJaxa1Ab/ysB+rmVjDbG3Rqk8tWAucTfOdbyZPyi4w
qfO84/t3KPDFYkgAVTtB65nQD3Oor9wmj9PU8ekmdYnVz2PsyUztrH2RYOzyDpIC0DpOGA8n+yma
kw29Xzub0Ae36IPjFs+C/2fyYu3K8MxdJjA2pAN23T7hSn1x+gclbp94uwibwd6muAR5FoclBDc0
qzsrNfFJxPxgUPqzQyJpyTZHsOb+Pk3rebvE/SZiOJ5Tdx1w7/ZSvS/w2CYFnCvNiDeVFcD+ctsY
5g87ZdbUVhjNzVPp1JcMaBA7bvulM9u326/ysHCYOn9KM+MjcPMzjrhHwzK/e2N8mQKFA5WRgMpi
DO4qd4iO0HvO/uypmSOiN9m21OpM0e/RsHGAIADMiYnUqMWT5XQv2qxCu/4J0HcXSzQbIytPZgG5
tvQ+WFO8B8P07rfyHA/mBhCfDQ0i2EK83VVp86Lr6OIMNHVz399mA6mZpq1cGpBN+2WS7kJKw4iw
37gzvxYPrGuS9yEqt3aTHFUkdTYyYZNIplut4sabwzLGMJVBnHSXeMulANFM6x0a+Af8b9RGodU+
aq2QHtmNmuYNa5LN0CN32cVDHB0pMH73I32ik2KDbLApI/RCLzF5sWLjFW2wzWr/GFek3XCX3XAW
e6iBmzlL3hHUwElXc7cn9P8pTDvUeG6wyYc+pyOt6GiB5PK6b0z0x1rWoaGCT9kZz0Ekn+Ni3Hl4
gqoSX/DowcPIAWIKGtSp2sWKg0UpCa5eNuqwJDQV2cspCwjUL657NKY8O3ma6dohJRBg+ZKcvzHg
0j6HB2i7P8zJ3GHM2QhKv+XUELiqp62U82Mq04PVOZclqe4itvwRkwqnzEZ19UeRe5uGJ/tkZhsh
6dkeR2TQ4q6JXMCo1xqqsXR+mDgE7P47ro3NsAD4mcd1yha/rluGvz7U/Iyc6mqW2BPQuEOXyTjC
JyRi82ER3t51xz35n20e+ysj70OzzD7Q/c+GZ7x2/VVi9FFucu5iLivx58Q8GbLU28aed85RwLJ+
eq1HW62TgqfHQpLkuZl9ng92e0MKx5cMY8Y6So1vz9Yb4beY328OxC6eT56l8SGj1oLAGGdVfOVx
4Ax3kXQZ88y85oYTtd3Mbcj2szdoBJKD0NHM4sNSR19FkhrFKvYHvdCxEeDZr6omcBDmI249C/Cj
3xI57csiyfHYJhW43chKvc+kacuPwOxKBxtqX35To8SxrohCnMvSDuYn/AXSZt08z+qcTEF2sP9A
0oyYiNR6DFxWweIPSM2Hr3cducMZBJeszltn5C0p5qZC/tP8A2QTf+BsMood9uxRhPOj/gNws2Zy
Szyz4LrhsCi5lDitebT/gN/MYfB4Wv8BwqHkGiaL4BstTt7AcSb9l1vptQik+R+ynCCN4P2Bzd2w
c4OA/GH/YdENf7h0hVhwVrDyn+HV0cSVtAzJwCqdPuVm5ta4c/+g7jSxNjwmZRttALBVDYtLo2C6
GgVxBoOd0kvc3dB5HPtYgpFtq3D4A9fDi9D+cMqBhFf5h8En7KFD2L6h+dhsajp7VJZeeGHTc2wM
zd0kDNab9MbJp1JKPjTpDfiX6SZ/zm8QQNhw07fh3siAi9nC6bESbPR4HEzQHUV3u1lMmlXRyi3c
rNrCM2aAE7WzMLlj7gOYqaSC/ja6bI4lB4ZcOyPXTS7KrfcYQe949rNl5GSZR4KsVuNOxh3u3bJY
9xpyEHDSamr50i0lHOal0n4II8idVpKewavjoOhCqhnk1VeFRmZq6uHEZOmL9WLR64atj4flGnQS
UjmBFLdfxbA2nqweFisjQeCSw0hrACudP8afdKcar1ZbzDFiap6aT9Pk4tinT9Z8n/RiuetOZO0c
TsbyVaduwQcwL7EcwpeqIAVPM+yS/93j/mOPG9Dx93/TQy+33giQZF+/f9XVX5VRcHO3X/t3bVTA
6rThNGCsk6zsWCf8c6ErTEL31FoSn7e5suHT+5c2+kdQBQwkoUIRr0dS+5c26gC74y+SrRfsg+3/
kLob3Pgv/8eIJ6kbuomsLHNvxCOPnsi/7nPN2eNy3etiDRJ79PfmnFh32Sx+c2FO4vlHFhMsz7oZ
t4rPfND8SBLj4HkgfBbDAHKftL9g22LQ8Acu2lQ4rzrPrfc2oSqgRREZqHc7NgRDn7WjneoB4w+r
LnXvOvJH4zbOlW6C5JuoF80SrTrkCbcBFzIeKlldfNs2iPem6KJNYQbpU49f67okRzM/dHNePgF3
zxn/Gb2zpVz/4VU5c/5Yq3aTdCLM/XJXexme2T4MLEyFlq7FdvaN5ZwQZj6nZcXN36HqITEruI/V
S1G3r6pczn2en60pQQuZOfNAXmRcx8pUzjCBK3vDTJmHuq69q+sm4izjeWdW+aHEWFH20WFoi5c+
toNd5yA4p86X3fMDjFoWmnEZZ9cOd30QxJJV7gJfp8UM1zd3PQww8Kq/QBb9Ur6xb1z62zKzfJMj
RkE/tZ6VWuztEKNjQaR5si34lsPA06RsjW2hp7dW2es5Xp5V3vyGMDzeGUX1nNfyfSnl0S11vLUz
8atik55Z5Hf0bDxUaXSqK8QM3ZLPrpoC2HhZBBeWP07YRyiXQ8NlsvkdtWbYNd81Qam0l93vWwQQ
XlWCxb9ThB3wuBRl8gy9yyNj0JkbidNq1bcqdLWofsmy5dYxZRILZvGctI+F4C9ERVSv+lTpp1T7
XAWD7lkK+7PniV442VbXBubtlpdaYhXdBlla4uJBTnd9jH1G2l66VjB1OItDPhHSeVqOFnO41/BS
Y7b8uNqTtiC2SpmDXfdyTVZBrRpJ9QJFQdZOT8aNWeeIFTdRRdDQYKyB7LsyUcpXeko+GOjJKBgj
rqlJ3rsolqRu/JPhG8DYGOFi/sAbSyxkh21G/dEvnbAk+M69u/yJ+nAgrovKQgFGlPoXOS/XwTec
lSXG3azQFOMh2k8ZNxpPU/+REti+haKRZlCPRP2T0Cpb6H5sVu1S+euRJy5/LJBM79zT3mVi1HSC
BTFKlsC6v4v0AzD9h6zr3qaChDmc/pXdDac5snd8zMMWg/bakdmz57BLD/NC/cwmUq6gdrwwdg3n
3Ui42cja2WhlPFnYN/sV6hCpzAAAXtgI3gHDKO/d+lok0XsNCjsKmiP9d9nyNuQiDMgfB1xqrWwQ
IaXgyQU74ENXOPMejDxetXbPJgigxLAc5irdmEFbrqgs+W20RDpXvB8b2QHTsoMPFqFrk2+uhY8K
ufadrQmHVEzlAG8K7Sxm7mwClhd5L/CEoqHvPTk3jKhyIhjgyl2tqWOmC6HY2aP1VFSs35nBdcJe
UnsmW3z57Sz2ORB1fMmz5dOdI3lJGoztUX3x4SWsyoLf2ovb0CFiqbMAntldGgvu7ZlZbbKytB4H
LuDQz7CoVbWT33X5FOGq5SsW6IC9rX2ondHBYjF8KQI0A5XU26Z10aeh7laC9wdJ2ue/NV+zSOzQ
H7oee8XvsU2PZLnvE17GHhAoXk39GfRJRUwesIYYzSvdfKFjGacI4Y6S+VUQIGVSy0NrArUltkFN
QqA/LMVEBxlcJyvb7/cKJY9JkvxLViBJOt30xnxzl03Q4fBQV3jX5JHV0A+W4ZB3EYCWDG0950Id
5Mbeq/C88lfTU1WLne/pCZMHhIkiN+784uZLUFNo0FzzAdb52NvyYy7Lkzbj9NKWVbaRbjltwMK+
kzwDJaHvyLZAN3dAKIDByB3KLgPQP85yphyA4GTREL2q3X3cd/cpCX4+zRz0zTA+m1zQJrXQ9vER
NxYM5kbRs+Pt5GL80Anu30Qve8W6ODG7T0yWu16Nzxp9xp/1m1EHECWUfid2e85SFd52/difVQgq
PTjHchouhVMZR3DL4ZJm0EvGqgohmKQbt6pAIoyWwcVovNXtAGFcyDVg9n2QHWlISXsdP/Vva8Rt
HKlKhLUUX1gtcBHFr1M8Z2fbzOmCUDlp9sx7Y29iESGN7r3x2aC6/TgAgbj5XNIjrga5WgrV3/tT
8uSQt9iaaRCHMzspdFPJu5jcrKZxQIyHR6HnqatD6oZ2HJophzCLy3cZaMUq5Z37Dl0Q6YBxftn0
/Q3hJsgLGWZ6Sa3m3jK6U1p733GjMNN4I5fbwDmmGZ9ndocpucHRWctm/MJEDIqgCfq1YSYvseyJ
ynve19z17TZwZ+fJNLV6oNyIVJ01MxqAGYsPea+c0I4a46Xo024zoH8SXmxcrBcyBVDBJy1wkuYV
FFF/7qJ8uHdNgztiWqqLR1TpUSeZcYmZZg/12JlUuvjJNxbd4g5ndHWviogtXmLE3S4IevkjsXRS
rjwyMncWVTXbMpmTtwbL3SFQzbJWy2L/RL2M7goeI4wU+S3irPm0gqyGwIvIKqvhLfbj+rNVhnNU
9u2abXnDkVyguQGXkj/6I0Buwou9xgRdlHtm7+KR1g5x9akiOBasODJRzcS+WxSTtG+2QYp7GgZ3
3X0HPmE5c8BI6/hR/uk5GegE0blHeh67a1+24rTY86cRRP2vHLQNZ0ypnukcAIwieM8j3R4zDw+V
qrLpwYyXZDOZZfQ16Cm63RYc64CcLrlyK8QfV3QVimvSYH9vu43jKvNqLkVyjPlWc663bX/PIgLZ
qPO4GRfF1h0+XV+vozjg4VSVfbFRdXJlkThcNeVh+YbGEZXCBGzbB9LZxrFrejCQg3B3Fr5lWIKe
M12CjEyfkUfdOliQWo3YiQMMHEGLWSQC/h6xhcOnnno/UG+oDcnVZx8EY4ibbPpJisJYMTvWuz6e
Xa5+FYS3sPAq7xHRezkKGWEXHhjpWMy777kSZY1VhGQ9fq5lFyc1W7bE9NZVfQFAf4r8bmtHoccz
LOg+R0ubu6Evvwrgm8YM3CT3ToDt1wE8gUPVj/0L8B2QGbAZ/ekjK4uTMdNbBVbuINopuw5DCcWh
j8lVxA2HkvvnB9uvotLcRYLUet+aACil5lARR8wD1eoG0vNxBEp4cQ8SwtKpKZYNHTuPLOYxD7sU
iHV8bsmgUNowTLspK355moX6oGXxMkfjaxdBGrBzyi36JSk3Q5ns7aoCtFMHpzpm56caUV+NoD7X
pb/HGP6i8nwImK0UxkbM+KP3ECSnSfAlXNhCcUd3Vl1VmRenQzsrg2Zb+vpeqf62GbDqnDl0ikKV
8kXmkl8DHjLqFxedAbWbpN98GPBYNqbcNkWT7iIjfZziDt+XF+stgPtjmUavy4KWJJuedQWEgaPU
g0cwsA6IMA/lxhPRzsnNDVzqV9tr1Z2cOCsbaPQZ2Jn5B5eKHzykT5nHAnWAVyL8b+W5wVWybjzo
uuOjzz/7aVSYI3TFUyKdurDVc9h6/VesrOU4BM86j+/qydiWtoffTXfTvjcI8KTuJiHJU/MnRxKw
WQl2bzoAFZIyCxZdEHKvuxd6qdC6GNhrdY386QiLG3FTRenvYHIgTwAcUv3t4dK/Woky7ujXOldu
umyG6b+YO5MtO5Esaz8RscDoJ//g9o33neSasFxyFz2Y0RjN09eHoipK7pEprah/khNlxlLEhcsF
49g5e38b4y3Ofbd9tAktW2HEuMQ4fTE588mG9oLMkUGRKPL7kDwcWIanSbHL8GvUplZ4KqyJ96PZ
YZ54KxiOWMM4fskble4dcz5bhQFgqJTrgahn2qJhtW2aJN/lJaMNyD0QdKi9eXcZqLMUDzFkoRZP
djPyYuAjjJFmD2lUtMI8Et44vDNft3MA1KjiNEPC7V3AsDnh0hfNpBg0/fPmwS9zKX/WSP2/f6u3
+g+UUlmLAPvfS6luUXk1P0upfvz7f7YLXPGHA0VgiYp1kVezD/6fdoFr/kE0DrkfwFD/dPX91S4Q
Hvpvi508uEY6Q0Ab/moXCOcPxzd9Bzb+YrT7h/rvD0hIRF4/+hSkldiEj3Am77sFvlMagwW2eINF
wrm0/DI7paa4/eli3PzZfPgZjvy3g7h4DEFOOmCxhWV/xOX39QQOgCHuZiDH9uQ2lntQaop+Q8b9
IGSnccLHm2QgmQ6H+FvKexa0OHRMAbtMReaZ4JOHxMVEkWqj2KGOtQ6//lJLH+WnPsufhwtMOjpL
tjyhSe+vXDTGBuJ9aF8RKIJ+aSDETUjXMkB+jFVmYE9OwffrYy6Azr8fE7kb40Esl0sO6s8Azxo9
JfwMk2Oihb3IVBweEREwWOhszYQUSgMKGKzWznTMXFoUvz76B5Ttj2/sc2i4846H53vpPP0E7tWT
ldNL4Oghuv0VAk8AedKEZxF08W++6N8PBReeY/xQGC53z/tDpXHUF7oN+k1M4Mq6NmO5U5ih1y6g
882vvxXKgr9dVayrKAkXIqWJpvDDVQU6GLVtSk+bGbEzrFXdl6dUgF5LURZVWyOqmi8B8Ssstcq2
kNoEQ38s3L78UgD43ms3YRqfFZl7qSYdPQkvAIPWTHn6PSgC2g5V5X8eVV5vHDkCbBHBmnHlyJDc
htUt66hEDiTb9vM0F/EnR0f6C2bK9CHyfMDTbj731jqKKPA3omgdRtRRInjJOeNQ74K4wb2JGPMC
+FzKeJrEvItyQGyAIk8xDbQyY35yhbC+RXPTO1sdpuzxLaKoRgQEIvwOpSQ01p5qJ8JtVAsDLam8
6OwTNAWNKgwuw8yOX7B5IQJpRfTdZ4xdrPtCVq9DL5V1HLLWxQPQFeUjSS5zsQmsihCKBklxSo/x
YWIL8YjPFhp9hbodkbQvZo/Zq2M8Z4E1fROTtqDHuENmHWC/ZVfwfGjjlNi+sPZ2OEK2sWfEPWWb
Tlw+xKXzZ49U6dXctuAuO89nuOfNbc8M10xfWn/uzQ2ZhCbqxsEzzj3QnmZTyY4pvFfFbyYBiZca
5Fq/NxuAhqabpQ8mrgZ/ZTeu9zB39oCCJvOL1wAbRsKHh+blkBnqSmQTmy3fxFAapyGv+zlJrhty
1E+lFIAXHANCMZ3PhSuNAVtDmvRmw1sZdjfs9NTjPYQ5xWBV09bvXds4qLLwriy7BfRehln4yiii
vU1NE8CRiVuEfWzRKLbPOFlWqA6rHhPlnD3hwQOOyHdCKjJkFVPKNqOrLWVOw65Uo3vO7a6JdtaE
GBW8nxyvRav9dqstMjhNuh4MKEnk3cSRYtNYT31+6Jg5vE5wZ2gfTnNHoKRVQOaZBm/8Dl+zfiKM
dHppy0Z/Av0yo5qoZpqCrMlofEZLep8DV4lppZtaQ+jxtfjkS7x4tqSXuNgKvCOW6oBKPtVf+6Cz
7zBFtwTDzvp711FHxwPT0I1KKvNW9FZb/QZBLT70xlnBcJayYFsuSUoBgTDvlxXJ5NDuHDrWE50G
pj4rvCf7IXysoPyE/bglEYuWB5eDerZn/q6+DTaUw3Ktwis3vBjL62HJRbQviRLqGF4LA4JVsf+x
IP0jufq/rY3eVVC/rLX+I6sofpB/X0XdMIDp45fifSHFf/JnIWUsNRGLZ+h58AWWHPC/Bi8GCSow
z22KItbwpTz6q5Ji8ALs2OOntyiz8Fr8L9IYojFpQUxwXM9larK8Tv+BKP39u5kj8GZkHCqWWCLG
RR99dENdFbNjZv46bnPajtmc3oJLUzvmfOmprFKEXhKxC3V7nl6avZfc/3St/kWR9YOf/r/FASdA
qhFS/dBb+Mys6MvN/9PreZBxWiU2sV+cqfFotOzOMOmT8elU41E3QIckbi1Wyq5Nr1wQN0Q/oLDc
zoEOEEqQ1HgmD0U+lZP3DI4OL5wa7eFBxJme94YsXL1rKsLLRq/9847nXv3XCeofIgGWU1+CQKgs
iDyERfEDHf/TqStvqrFBEuSALW8sD5OZWkxiU+nQjsQj9nlCzFPswtGgS9dFs0iPtU3v7zyNoo3W
v76O1lK4vb+OgQjNkEZ/KOA6uMvf/3wyGHPLxaO0xn0LwjPUBHOvHNZH+GdWkn3Ngs7d+ZaTkZKb
l3O9q1qtI6CbZWfuR1mmyakGFTntBKQmwj8QoYINHGIV0q1r0/YszGFQv6li3tcwXEEGfbgkf4C5
Q99fogV/PmkjD9tC8VJfj+7SXo+r3vIOXl1g/pE1fVgoNDGGCIuXFk7txJT17y7b+yJ/OQNmnjyW
Nn7S5Tw+3H56znLP6jLqJxdhFPHpcxWvyxECdm4X7FjxFIUZo77I0cZN6UwhElZ6BiMVBw6v6C4X
xdBuO6cwvK1tLSpdoL5p9/SbX/dfnCa3G9sQdggWVLjl73/6dYMw9VJz6bnwJJG5V1Fk3psYrXey
N+HemIJ9/7oRdKEO2WyI5ErSas/2YyyxAwpzVuO2xQ5ub6ChBjinWnsQ51+fo/0+Qmi5lL5AW4/H
hVcn1/JDQcptLqamhucQ1m7cXBfKBkSSJR2etp6X8bxxJRHBpQ6dlKyAEmOGFxTASA12KSSwSN1j
5syCEzqZ/mubDGpH5YmyWLnF10xlpPl448K0dTskfxAItLGplGEQ7ghW29xOTRg7297LSn3dDG7k
7hsmDOCg+nZ49COUFwuvoUVL3JfYBH795X9sBt89fj5xQGx6GQxyumzm3v9A/lzQY+39Yk0ILEJO
Rt0Ig0vTjCDBmExb4aSoAqjd4GTbYRLmpyTQtDO6Jo6gGnoVYh6RCf83p+XbH5cFn5XVtk1uHkb4
ISvW+/MifH3oA6bRAJnqwj9a9aCOQzeN2Yb4IlV9JThwSaWN0gogW9kdKzqZ2TYbbNymXXATVmaE
m0aPw9GXqJW0NnZt1jRPvdkPD5Mdfg4rF7VklNLvQrxiJeuulP62bQAUYwxCI1+NqwDQyXVqOaCp
U9EB7wrKbs+GMNsGdWA+1Lp6rfAxrG26i0U8e1cT2PRkZU5Txj4GNb5rDiVEnmE7mXgZ6c3fSx87
JhKU75oG8KqX1RcCNKd8Q/NVngejYVZf4m5dAHQF6tGmPOOd5EwM09xVqptzmJhx8gpQA1WLVpwv
t6ofbFuTyRxDXcY4ITOl3TRjFxV+D0lyHO9m+h77GKfYYZajvLe8+L6dJfN07ohDMSKBd8ZC4RSM
qhzTh5J7OaLkNhQhkVlsJ5cRTlXMLZGHmCs8tXbjbDDTh4eJzeLBrQCbjQrYno79pdfeWb61LtyY
LWsRC/eTopuJ2NW4n4GhUzl31ZHWXLy3OrPcoQtoCPqE/+F3w3Ana/FIYmV+LaSvVlbK1H/Cvcqk
qAFHWsHZNvzPDdjrL412EMqVZGczcc66GcbOAJT1FHp5/waIW72WHc7nEUmyjfQV0Gxxw0Rq3CoS
N+9l0n1JRQjqua/e7FEo2ppqjIPNmLc2EYLEatwaVpN9NRuLkcc4d9qFFRtl39uu9V+VY7s3KOi8
T80YBW+SATMtX2/QK69LjCsn89K9bC+pOwSCreOiGwYSXS+azupsEjB1lJao9Nrnd9g6DrxRzKTQ
yTOmb6vSi9PboeuGYzw30dGuy7KmmV03V5p80ZWFJs2BDYKIUg8YOdvA2xiThIEPCxSbd7SPq9le
MHigCOmwnuI8oR07lIWzR7ZdHYFpF4cZpjirvqvrR6n0N41xAia6WzUvFPTNVzHYyCn7wcGfnwrI
3F2YbTpRuIvwmBYTrdc6eQkrxBt9YuAI6lIMdIwxPhlYBFCCl6nJCm7x3gmEAUYVUNBwE4Q9wVmW
BSMckrtkxpQ7fcaTlFftLh89v1ls1em+zxyA7GX6OabFch+wtdqSrai+srDmh8ER6ksy1MWNgk8H
zxAKpgXrAxd+unDq4TPlLLAPKmOjMU6+l2+TwMG1MCPvWhkiF4+o6uCTYvWnBhp5ZMPcio5I/2gt
52q+jBvMVL1LarxIUgz12FzCxAkPFS2xsw08cJ2OprNXQ/9VmnP/aEHCBOCD2P6EIKDZacYU67J0
ilMRDTfloJ+73tG70QwaSLJB4q4Rv7nbWVjDcz3n6W2ocXiEQ27dBoOT3MWtNo5CD9VmYjy3b0o/
PLRD0jyMyl3wOeQBH6iqbvin9IlhenZASs6Mp9KGf0R8Ej8Uvj9+1YaXfe6mIhLrqi0xsvmyvmL/
Px+svOOPEXkH7vapeWVS0aKFyLLqucsnfZgMQZxdqtEdNJgwV10ReYghwD495vN4axc4lEbDm76G
aLfXjMq+Ynh6C5Ua8pW0DdInGrO4LxuVo0bM9PcxVVAfGRDUF4Q0hHtsYMmhDWbvIGabn8/OB1DZ
wKUrLKJ9+Yi057VJ0/6zYyzZQBZyRKewg1MKFXOdzMtFAK6TfANoPR/9kp5OTsBQuMEOWW7HDCdM
7Ebt8vZwpn1sJfHWIknuYAkjRXKj00FtW9VVTyIHiZ8jslhhvhsv7Lr1DpaZ5CeIny9WF+nbqgNB
7mLN37cy93eea+RXzSKAkODAlgyV9imqJJPQoRHHKcimpzHSHRPVNr9uO4428G/HW83s68dgodEg
PxYcKDG3FjJIpxg+pXnVXeUNrrC9F9cwmaNiYU/Q01LXyKkZyDVD14CMj+mmpLIDqUneQ4Y48Qoo
8nwevC7cGtRQ/G+4G+fiLRQwo8qgWgQPXnPTZyTJJToI1q2H2oU235MkRQW0fYcxrx29z47Nf+lE
PM+gUCNmz1E0MK0yMxsxLYJbNlb6Nm5EfunqJLmzBtEcsxr+OhCDwsPdEer06I+uiamVqTHGMe+i
Vrz1gAEgDOfQ0LbTEvyWm/oHqx6Nb42v39KwFscoFcGJ2nkaV57mDz9iRUN9gzI0rNLsgP+ihuUp
sa0sU/IR8MmDHC3QkFXvvBqtHZJnWaLpdwi3uU57RGopYyND9o9tWVl7V5veg6xdJp2j7I9zXgvo
IOWuDXwmjwmQqTdXhtz+k6huIidu9hSh4/PYy/lKRlZ/hWlsgt6atkdPDnLG15+bjHnleLbTebru
mO4c9DKhr+h7rlgB4BWXOn7Uo/yk5zDEShAjcRl82OgStSnctyL3oTzk57Rg1zVzn+ybDBfKkih3
AEltYJVGTUfZId4ko+B7Q5OJ4yxrS6DBwARqDB5cJhZIKHTh7YdR4AwJnPqeJ7s4z6qhn9Q0ebwO
qMDR4tvYgozZ2U61azx17gRnqs795xGl4SFWaLW3dhSF+CZHx4JVyU5MWTpAJ7JI+mLT/mwMI6u8
b2fDm8XG9MaDpZSt2rKPMeBilV7zNL8I7dyjtQPixUto9LvwPsrH5kuvi/heC+F8B8OVv8WhTG7T
lPgBrzO8Q9BGBUySFu1iLgMt1tacjogkO0amMnntvDk55rnbcIZ0cNOUtj+2VUDgy28mnJjupa54
V+WpTA8ZPvYVVDkNxtZU93Vat+wsiMvGohXY+wyZL5Niume4EtP4VoimxuHq5umrRe/iLJj0s3Ov
DBf7VzrjzMPYuAUmNz0NWhq3iaTA3xgzVGPI9pP7eR5gY5VTmd9rdJmfVL3IO9oyeKVrjJo7sDF7
s6LTLB0rc0L5JVu22qW0TxNc5msjhdqIdDIhgoIHq9iEIU/9DixQclHqvL7rjdy0NqE5vfagZNPV
WE6N2Lmp8p+hAQKgNi2QwSvKv+DRsSLfXKV2CHqKmxWSr9tk3S40ynE80TXPgicXAssO1hoSAnoD
Lk87A1h4tBhRiHch4gDfMgXrxF+QLq/CWw2oZbK5Qz2ZHFSsFyekEtKD0lNMN9wdzIXDdIqHXYaM
BdOSib1xJ4gkwZMngvqAIit8tJK+fBVI+w84oPvvscKHTW1RdpdjP8c35bwMf3VPeEqTzaSVQL8j
LDHxPahpwI0vE8TeFQHr4St6kQB1hK0peWJfPfPmTS6kb5kHM83CeJ2NqaP3velE08ZsO94bOKi8
ZbCOJrCDEnuRhZbCcJf1Dqm01Dcb3jz1c6liHA+WX0WPXhO0/c4M5lmiLCtgrWnU5tz7YG0FCitd
vHaDHTwWqjWuxqHhg/taeZrPrI0X0EwI7SgxybTPAj9+yEcnejHnwIdvDz1h30TFSFAooqrHIc3J
X+zbwn+u8iZv1yON625vhVPYbIiRnZu1mSb+S5h1zaYsHqgIvS9eaiBoLP3OTNZm3eZX2IHQM0wG
FgWMdbggdt7Q1HcjxTY1CZPIcmUaSHQ3g4JJtZKpSC6KWhtXunYJwl1e17TJh3QYTnlUBY+Wskd3
P+eha52NvpfEtvd5mH2p7D4hKqdA2GWaRt/tKQ/6eZ9Nbo1biMNA8IOCWJyHZIbToAY0Ruu+icyn
oM3xRKKDDATLqMH9KiqiNqndlVuvmeKSZeFUEl+5Td2SEp5Y+k9Ep3XZxhj5RQHa9y4eHizzPg61
MmnQGHYhVblZ+LeOJGNlGoZi64UZv1ZRmBm5ALmLQUmo6hIBZvCcNCNIZkiS9rZaJDD1PJ5iL8F7
aEbIS0RmvODuIIEEwzkXjPkSbOtBephIkiHZ6zgf7100yPu59GDUWY0TfpI90umg9lS5rcepOfd9
bL+MLN5oryXBoPQi8YySonUQeEBY8pIGyyy6R/acfSOIxs29DgTGlJB9sZqDfnJ3nLpNUrKjJUmy
rVEReZC4YCF/ve1f2rDvum4kX/tsKmDcIoank/uhNa+wE7WarI+VryQDKeAP2zCNG7LbslDuwzKD
3F/MpHrxis0Ivclm21x3Q9FMvKIF4jW/6OLuuo5mwnMZnzKgIcTD7baojhJeaGnXP/cCPsLayAcc
clOMFLFLNFO9mtvfWXmgM8Vam6o4DUXhGHuWlnBipwZ2c2USYtDhIWG0vNQLZNUh2wQT+OuLsATU
v78IHu0eEqo97jtG5d5ykX5qTilomrgzcRjNSI6/OWZIVJuO2vptwnp1y6lg72WYchsnKE2WF3q+
yr2ZfIfOza3LYkGKWsXi+LUJ5rr6zcl97Eot82YSuummBxaY348nZ6pg6CQ2Gl4mKnuMI4uNX2PO
ITlsJYl8F0McZPvCGc0UjhIApr1fKABlhqPYm/36XN6P+pf2oikEBDyHcTRd7/BDrzGWgsmY1kBd
p0lulG7O5TK+iT272805RIpfH+79NPrPw9kBXxnNt23Z5oefxanCdkhTWHHR5Lx0xihJxUDpzzwr
fPk/HGlRfWAiQY7hf5BjlHFtZDWeX/omIZKlibmiKhc9cKid449D/aMx0/8PFek/cb60tL3//Xzp
8m1Mv70PzFz+g/+eLgXeHz4LD5S8gKBeRyxIob8I2wE4JJfmtueydPyQ8PwP80j84S/CFn9ZuLgj
TT7wv0GNlvOHa9Nq5tdEqeMI3/8n46UPDX5aLYKgTNP0POwLzJk+tEUbJO+kYCc/PIlorVWN//k6
d1Quvhnk6XpoDFlgzwzXXYPdGlXL00/X6l/Ml6wPK7TJBcCfxOK0aJXo9vNNf16c6EsWSd5JfVG3
Sgly4hsvvHdim9yRyQ0TeRonW7g3vJJGnI5ZNnrOqSjtrqbuspp4hu7YloAlfrdoLg/7Tw1jhl02
XypAR2V6/+K8cPq6nTUU1oUYOvz2vP5S9iBpQHBBnsEvWSWULejhRpu8n5yJBEk3djmlqAF1mt2w
OuXD2nESA09N3fbWbxaPD6nMrhmGTJuZx5H/yWaLm+X9dWP64QgJAeOCfc/cb8zatKezLY3gxhjN
Un4fczl3Zyu33XanRQOIeXSwiXyd8qRvNnEIPSfMRQB4W0AiAV6FhuMGjnrq3vzmF/6wwiOOWkKI
uWlDRnD8+eEXthgPoiEU1nk2x4KZYdXJ6KiKYCZZU42d2CYQq97osvVExTf5tMFm0KLlYruV/mYG
shzqpx8V4tcypA8CpvXcePyf9xetSpOIdzUJFgIqOv0cCqHichhmGqFz3mfyOfWgbMS/+a0+zHCX
o9LS9GDZL0o1xrkfjjrTJKjo1Zxr03I1hL6G7rDr5SYu3G521cPM/gWiENlK474WTCXWk5EF+u7X
P8SH9w2nwfs1DPgJeMyYpn24Y8rKqXQL7u9sjpkwToq9RX90KIGWjT4byN/IIj5UHcvheHos7k7I
Krx3PpReNlm4SaJkeWbrmee0kGTt0HpXqGbH30x6PwxRwOJQN/AohPgTeZ+GH95vKoq9IHZoSuaZ
MfX4j35cQmRW9rnEi18+NlXp4CTqatc5/Pqi/u3QjoPHkr0Vvyyn4SwX/afayvBo1wGIVifPsGCw
Bl45bEQuhXddpzNf1MimCJd03BvNb+6qjz8nejt0msvQEVwvVd2Hu8qg1mwbu4JPiXbZXKuu5En/
czlKvIE76ddf1GJI/eHp4R0GiC/kbxhik/a8XIufviuT85F+F/aQFkpUvY2Ndvre2TNtVBuTvbvl
uWb3moUleQ1hRkxeoQkFL5jtbSPsIte2T5mncyeEPD8VG18tmqK0Ds7sJWF/gaIE/Dku5DrwnwTl
2p9USJCtMg3vbggJDBubytrafXc1ulFyD/VsIJawYIoSGjviIFKgbaYxj53xpouiXbeN6r+HXdR8
lX2rd7FhFcfEnt0rboevJRu+PZ3v7tIaCYqXLp3GUETWoUDZ7K4IYgvOTW51+wA4+YMxusF1WiPN
opjCci2JeDITWV4s3YNNaphzsoD9cy6KoLi20kcMvc1dgvZ8Neky34F6yU7EOgDIiMrHQebzrR7I
gPQA2G6w+0d7oLzeIW4ZNsi+++53M5CxwcnV0i4nSA+z9qYkYxjjCmo35TY63HMZ2LgkjrzqAq6E
ZWS086W0DgRNg8lxTflEd5FoRAazVNWSmUeT92JPApa/q9yofogVwfCzGVWbpT4HACQWZZZC/DlR
MF46bn7TMle+dYOOYDevo29fJfmdZj/xXRMYDETHDasTuLJgaZ8O1a1t41YDfIIkxIrh+6/dyiNB
uw8C+4sbWXGNJS9UF8gy3NOIGQTmR9Tt3ckL970n77Oysk914o0EekIG8WtFf4TW5bqiwaK2Hls1
4yzgBlwAD+sfoiBPnjNdFdGG5SG7zoklvLeCyIaGm+in0rFAuibExjLyMM7Kc3DhpcFEAzB0LNBk
ZWDtNQDercFwleYr3XVvE+op+wbj8CwsoFTehm5CnIU75H2ZWxJoaXBzXY0AiftTHU3fXOz+a+Qr
1oq0oPZIdOd4Zojuf9bD0oVPmjI7JIZBZFIHf/GAN/YJUEbxatNuPsqgJc/LpoOReIW+Ur6R4iHN
CGaFT9Cb6rKfRkJDsUBVj7gB0g0EtWSlndnfFSIV69IlAy/rQRHQ0qM1M0zMOCPCilmTMZgJgWgC
Fve93+DXFrB9J7zDnqrBPsv4aMmpvLfc5BMiXJLGArpofmMjj8H1gvkuQIVa2usuBrEASAsCQdpf
R7Ue9oK+wtYucmJJ4lFvU5EvMOeIRIXBCZAkYhNbQ+ubr4bOD/dCZPIgSlnfVPbU3iMnLa+YYMU3
wJSnCwavCp/Q2J8N+hA0xRjxQE0cGtpkXWjxXEqhYSswuWCC4k/0HNYRVLg3mxaPu65p2qxSaywu
raTLcoDXbLQ/J3lUGM90bkpwyyROu8VqIgs8uZShrLJXK8qs74pfTjwBr2nuqomR18Ks67qrIMMA
/yn0GywpjeR1jq8Ud196ImdD5N+DWiNDNMTUevdg1s3XJljgVEnWN/ONdoJ43AsitsyNvQw+dn8W
ZvAveriEXtCx4xoTh7NCGmtvx8HM4d4Y4+Ck66DFz0nqhIbkR/4eVV0LOQ+FUlaL5Di0Bcjqeir5
BE0viwnflOaXiUWECuGfsg8ucJnNzrodqzQ/uROXgETXfKybi9Ei6PoKUCIvFRxa+EAwiTSsK099
QgAl6ENBx4zgXXpNdlHGeL9YR701QJvBuXBRaeWXirS3+cYxFW9YQc5E9DZPPB+XJdrQFwGF2j3J
qZ0f4aWj5kWn3lAeE0XJW8lXaeQiVra4NthbQCIRp9udZlFLO8bu55msuHK2dVuXi0a0mKOdbXW+
vivpVwI8Tzw533RgM7yH0gvqYmvZ4RD2a+5OvSC0AgnyLpSIoHmknZl0FFxr5UYJx63P5Gk3ydEM
CRJlWEmm+uDtZpNfKNn6FSYzrOq+V1163UAsSNUq+84eQn7vC2VWJCEDQiZWu7y0irbI4zMCbeiM
dP1GzdrFKm+ug8keoHjyC6tq5+C9IOTGxH7Is68D29xWJNGRDoPDCvr0nMytqDYwAH1EuRkDHWDS
k0+K3ai7ydj6RBf6ezcGHkfaUOxnG5zBxPag7wFhbNhJUF+4hZXHp3AE1vAUjsHQvJXE7JA9EZjA
26HfJEyI1wN/AEni4IC/45q59YWoqrz/gvyA3HKUU+aih0JcXjtvTml2UJztOXI7e3FbmvF3qo9G
3s7UpvORRdJp7+KIBRMfEGX7oU6QBj7KTrTelSb4lSuV0FKNnqtmqliyIsba0Z0SljlhHfNUQdLP
wKYKnCnyX5V9TylboBOhxNY0qqGTKIySNWweqsSpGhmXw1JKPvlxZm2NNFoY5KHSe9B+6hiDhUFI
rCLnqrPd8YtbtdEjouTwJKvEIw/TkhC/Le+JsvwT+vP0yNerdgARCEIM7QEMdZGfPSdi2qR6k8g7
WdbdDe2eF6WBfRWNg0styIJLowMFMzh0+1dCMhgbI+MeYE61nwGE46B18Jg7pE9ScZm3knVlE7ah
f00+JTTdFCi61ZMplCgFpt4PPBcXmN9v1azrXW4QQjAJo9/KMJ7ttTeysAT1mGO6MLvizg1idO/G
3IuVwVYU52eYFackCAqbob2qL303LvJjiED0KCDIH1LwGQfb0gmm84HszmR4wlpLG5pQeryVFUoc
k/n1WY/NdHIyV50h4iLVYDh71oTZrN2Oa53IGogmPmD3q4gltvgsclcFA4xlCoaoogrUbT1biHXs
ejo2MxbBqs3egOU00MNJc2ktHyj7HPVra6yTuzrj41or9h/dol9c7E4gL4ANAQ2bEulfZ0NDGmtl
uzEvPMZWYdNZGmFFrx/ngXkNTvAaX7omTHZCgpTCuWi6wfoeRoQ6ZjDrnkTEZhgGPkqkVhrKXIVm
xnApbRmPsbdq1DZJIvcpRwCHxjKMy+DZQV6UXelhytoVUgTCcLG2ZJSAbQKVyw0qwXQsQP8+iZ4Q
ChJECcnJil7ep7ysT3Gciq92XEfo4QdxpANMircOY723JX1O8p/EdICPOxmbBoEiPnrd9CdUicOn
umvqm85FtIwb3Q/uOgVMfoWDO3+oyqweN1OMwj1Fx/aY+hkDraat7zrou0csxaXcONNCz1cjrYam
adPtnOuR2KPUdcA9SultJz100bp38ui166Fsula6CPJ62QHzBNrEgN5hF0bk50IXY9ZA5GifdQc+
GM68wutAFAExBuuRyaa16wl7PJWokxE82Ly3CMChiSjSJu3XTi/7iykl9BWxb35PkGW0+MD7+ZNt
YyasTEghO59kZPsqwEeJRcQs1bAumjojgovH/hQEU/vYseG/ZUEvcFWbRXaN1Kg4MLOSm5HJx7Rr
B8IntnGmMF4aeJTWDrKlfheW03gJWiNm9BkmjHVGrjeEgzF3sd1D2TwLVFRbK5nHl1L7/nYkQ+te
92241kCY1hCT4x02R5SIUVzvWsRfDwS7viASQXaSNq5e12yxPnFpiV+dcNNsSLSyfAQ2oQfsLkFy
kbTVWbFv2tteH28UqVKk2TdkSlyF1Ic3KjWHRy/10XsMWTQ8AvnsTgEDqwtmTeWlrMpLRF/dtwHi
8qVXqOCa+KpuZ47E/jp1xITGHvxmP+GKpotOJi/Ef7EO86y5mM2MW6xd8tlYLQDBeFAa3Xo2XgI2
KiMK4Xn+xsMqyo1pe9Uzyc/yxQWRuHf64JXBVJ7ydYip3Rozca+UKwObqzTMDg6RaduyAXBJoHr8
poKM1PCB56KpUsDAZCbtEdc07K+q9hJvfbO1XPm179C27EZM3xvEVta9xy54o5GsgEPt5baa3DeX
0frGastz7PfxTg1ReMtUynzo2AOcTKrYtWjC4aobYmc9B4SHRN7cbVPg1J/dNmqvDEh5SAS7ZA9E
AyCeI/2ja2q5L53W3ZIyYW6KoAMo7qiLxQhJ9YOFRI1ErHQ1ORRB7hWnGh/TdlKV9ewMmUnERmwe
l2wj6BhFukbRdCAt3qYa0zIkJsylopo5IdRhZYR4Lf/W2H6yJm4q3KK2XCA53XTA3FSgYerZjho5
qC1yadR+tOzh2zQ4j9Jp8lPeevHJpQ8P7Gi+8wrb/84eq77X7COvMnYe7RYRVF5th8Agzc6hQN4w
oJUYbMzKv5xKni5EXXFwTkqmIcg4msDtEbZ1rr3CaePdpJVrPKDcCoN9oCMEJVnlZ2hogi76Qu1j
bQJmiUxQvfLOtE3xeWpUu69T6XXE3OZsyiwrfwpGckk7YAQbwPTunZlDKWNGWhzTWjz3iAPuhmSk
jiLW/KaSajhNM+PosPGtc+ShR4qoE+5J1dWEh0CzTEeLks61A8SRDbIcuzCu0+y/2DuT5siR7Fr/
lWfaQwbHjIUWCgAxkEEyODO5gTHJpGOe4Rh+vT5U9XuqKkndpo3MZPZ6UWVW2cwIYnC/fu853zFe
skEg40kWmoB6kTghiKWbUWcN87rBvW4Tiy+hmvKTpazfSRK2X2sUyKBIJrc4rRXr9TJQBQUVKMmo
8NR8O3fucubdJvaBEdt5bhPnKovznxyNs/ucYwhT59a4rxDPhCY71Bbi6+wlJkCKgXxzhxstcKZ6
zqLFKNJHBoRqo2LrDPP1xQD57pbvVqs1b2RKt7eIrM1AELp8LNJW+6BxyiK+FtWeJ9rNj2gB1z0t
a2KmpRmL724ipnt13SLCriEjstusqPc7qDoi78wdS47bc8pjZYysGr0kGdwl2Nj6NRm6/GLkRffg
OBsd2kTMmGgLDJZKy29ARaxEqUz9sWnUF8kj3RAw6XPqQ1+luOPdvHlf3YwoPJt0HeAzK0PdEdFo
RDX8YfPXbmTmVOwyXVxEX9ekV7PXAgDqr02r9W5mReYbbUXzvldGRlJb6RpHlcTXZSWtNqhJnkUm
PiQYEqFFHYYU/UwEqHZ4TDKvuhtxNn74BSKdIV3174SGBpU9mIXdtGF3aNTFj5Y+6Lc141YjQD4n
zpVF2mCXNkpHQFk5Vw1xH6jj/ekA8fCk9E3Pi/1hL5t+44gNYrVQMOvDL4be9naaVGE1q/pQwO8D
35c5732uGx8rvRjmwOByQup9LhgxyPuOkjXiAvwqtjm3hO9B2p//YK2iiQRZArsFb+pRTK0IBDmC
h6ntspO0Opj1ciYKsuvFAj/LEKh3lW2/bkL/+1m5hB7Tf+YruNccae1nrVvmD6fvEaXYqoSbBMqS
U5Tb/CjltFy8dkHViEnfnqElr6sd0m4cUXjnxTvmx6n/sSy85VRHvtqLKucXq7ra+vRLOZM8WoDn
5MaeUVPCYax9HVDqBGJltFJo64w9awAm7sSKaYwKbJInJ+xx5Ptd0zKK5Tl2vDjsczpHP/WJCfbR
ZLHDqpg49ivynum5yM0OejWHF1+rQHMIZ2jPqADicXidHaGmFv6ZpQxIusEgvKEp4aSmMFBmSsN5
ItUxEa8ZA/Wd3liviL/LG73Ly1/0Sig5Gqkp65IPogUcGyKmyesGAwHfjQyG7QzTJXQGbqu85SyZ
qAF5Lx2YAYTrCtzmzQbqO1+3RsqfGk3TVDdt7nXtbl1i/svSJzFUQwZxKxNwCBToyHZdrfu3K+mQ
BPu0ylJP0h+sm2LQKucGvaPuvI8V+VQ36zQtcYQEyHNDN9VJDKgKT+MNXFuPn4IvShMxAdHjn/2W
G/6wGObMZKqCeMo94YtxRkgb0JiH5rfjMwt3PH9qCZwsECAxbIjnLnd6cw+5jC/rMe0uEQv2w/rg
rnpBU69Zsf8HudMsaDLGskuuvVWu2bW0VuVeTG0g2wccTUqHvQb5wr8s0S4coXTptSyGc6m78uQt
6Zgd8YS4t4Vtco5nlB6n7yuYUFqaMVqkcFzMHvVPDe3HuxoyjSxAw+w5+OfY34zrthFzztpaJFpp
kHRV055oWmlw/PVjs7xMq9bo+9q1erogObX0CeHzUl57mqT1rfuTax1HVhpmGyqW86sts8ojZUFV
BJUxJoitgycGYzhQmtIsQIeii9OSEmobMBUaSDyz7KW80mkvjKHl+lZ+M1VznX1D5mk4BKnNHQHi
qRX7ddQd+GT0mIfleyVnFk+pKyH5fiMXyUgIn8ee50mIZBuZ1TUXniBu/hn7ylEPtg51rqLbuTLZ
c2KrTyG+6212XQqTz65cSts3FuPMuFALZR0VsmjvjboQH3liOna7KzmtdZzhzW6OUsnRmDenYUIS
b7WM7iwRDiS1NXY7e4x3pq8532ishHqact/k1sEE0vkX2untYcHpjBh9sEVN8USKKaeRJkaIksSU
mE+9iCXtYVTCkHtR6RHAlbjWvoszFinRDat5T4JxXe/buDHIeueJzlAyGoio4H2s1SXLMn7PpK+h
d+1QjhN2XpBS/xZnLj6UXS8nO6GOY0oWODwaR7bAyT+vlLoEHDD4sm4wTFsbicpajfvE6pFPTikI
bPxaGMb7xSNXPB/LYd+SYc93WlwfdjhiJaTOoOp2G7wsv3E8Q1RRPFAR7FPTmUqGY1kFqLgXRMpP
bUNtxcI3t1eVsvgpy1XYQbgeun3VT97qXZFSXyUnKh6l1uj3qaj1223tzLkTjwZqQCy3inipU9zZ
ehvAj1DrWesLB3x7idx4v2A9MiJ/VVN1O/VtX+BTGLVrHi7Nvx07qz6tfGL3YGUibz78XmhauKC7
P9DIzporjprGcs0MbnT3Wec51bEwQOY+JHlNLiALob2Gvqar7LZdIdPQVsCNfDOjBAntvmzi/Uqx
Tw27hY2dORgh8vdggJVRQ/8YdfZgpDR3Lb97VWh44p1OojDdNWEOPojYte4/rSy3ilBYqv25jLa6
yJJbdFwM0fVfOEytnKK05naPsiuX0DRtvNSwbu03IFscpoxVNl8mt/qDHlFuHgd/BlvuzGCoQiMl
eidcWBjiaHvDWKI9DvXHgjzeNRiyYvn5+8s5dIJn1IOz2x71YXUTmJ1GP63HSmH8DhPHoDFYjvXa
XxkZBv19QaHo7IeOTiJDoYZcujzrs2uh8Bsi8zQRcCc6uUBXzmJ08o5IpLq9zrSq0Eley0ak3X1C
qtjGtxOeEmE1EaabkeRN4BkPrrtHoJsTTIYK5lotfitPri6ab7cHdfVt1rZY6TwbsZNx4Sw6O7Dy
TRdLYVWWb2DSeOdTo2WKh3I9p3Eq64LRHOFQ/HIXw1DcgobkjPxgrKU8IBg3ZNgXavDWXSlzuII2
PNLlihM74+GdwYqbfWf0dvIrtgFnE5oTTrSEts5jumf8S2ddsyEK7JvMX17QqC5nY8kZijOI6Fg/
fRNP/C25UZsMtJtaGeS+Cy/JXjO93Q8WKYXTbsBfFL+kbmK3B1+zPU3QKKfSZp0u4+musOiJ3flY
QqA9ZD5PhDEMqXmYC8U8K7GB0feE3eZoz8um1EgwybEaF1cofjUX8auXHYmYS+0j+ddDduK44T9b
Vo1GjDe4WULp6QPvK1YeqJygP3/qKuXYjUdY2HtBS+ytQzo6hVae4br7fY/4fVQ6l+QGR3WaiUc7
Jcj6hotk1/e1tRCk0zFMHV6aJRmc299XTLc1cvEMjKAGBCp0wPoLJwuC/DTLVMlB60dunO8iwzoS
zCC2FVivEtwYyEZPBrfy1JB4kQULaK3+y+mMeAgVOx6rD2B457BQhz3nVudZIfS2/kcjXF1FavE2
ZIJbN5MxwBAcHSplbjKK90VihTxW7sBjIZaYmlgja7C5TBbjCzqfw6xBgU0JhkCOyjuckrTpvRfo
FwvMabnzSZuhXc69NlhWmLEtqicqIls9SCrf9RIT56SeXDm2vL5zrU5WpjnqXBA6uj50pscfOkiL
RtogPEnpKda6xPrMKmfRiWDU2SSvzXVd2l/sJ0XOhqKnBIHggUQFedszz28wYBW6frStfmsIa3i9
bbLHph7TCtYKJM2fcdkhEfRwpdVnr7PLOtmWKbECCfTqNQnr2dBiAhExJ47TddXWOLB2tldPaPNL
s1SRo9jp3zcfCF4YEGC8VAwHfEYEqY8OZSdom1MPd25Sqce+KxThGB65EAfmsbZ3dmFckU2JNbI8
NnGZ/QBWIzIe0dHrth72zJTjWJWtJ27pP5VtxElvMK+IuIEiWncZY4+/1Ui2PppUXWRuWscedwpb
F6oMd+AtLsv1Vuq5+hJkkNJad0SiDaRbLXHz3tnGYNELmFRxI/FfzI9e06QyTOXIc1Z5FTcNgatd
n2hdNM0Reofs8JzN+fi46tQ0R73g1HNUq6u9MGjqjxN68iawhqzKzjEOJ/A0cvOIIN3R5C/XZfb5
wZlVq94kVsafrmZk7ae+wIwGFzcnjjvspjaZqQGYWSY6EnBCYn76CjPV2wTZMd6wpTwbuA8S/5sB
C4EJQFBideqWLA3NVctXetgJo4hrs8rNHDg/hXwUK6fXHxf6WQ0QWy7s0exTbThXJR2U2xgtRrNf
y8HIX23m/Cz0eaFIzBJJ4hA/Y3rWFl8pKbq+kgStvIfNtvZA7S0tI0W0x5yoelxLXNfyYrZInphP
boa/ha+8qYdNiKv3TcxY+rpOkUf+JDCmWxBW4QlAs8MUarzuGqOpjx0aO7ENWdL1vHaDYdw2dMqJ
IXWB4y+7euJ4FgMlrYflrbaLFgtFVdnTTYk9ynpQgs3xWHaCtbnlhJ7fZD6W6CuFDBw9UIMa353R
+C59ekr7uPYvWYzk9tZbh9hg1ELF4tAUacT21g+mRhBB4RHooQt6Iq+ujfCSjJmxHPuoIFS1B9U3
2R29wkKWMZEqA62Xjs5p7cgiKtFUaM2dqalB+DdabaYJfpANQTkC43OttPoHYre/qAC347ttUPtb
ACuIPLP+ogyyt4hjR3XzQdWlYz4O2Oj71yqzmvxjTmyGdr5g4n6BMMo76hc+289v4pL/MdXon/gl
/4uyNIWDxubvSEs/igGp769qAHZ7+vqXf/rt//+7snTTgaKdNrldLol7lsdN+11Yyp+gCmRVJsQM
aRAF3v/DlpjOP8MSgU7iAhTRUWihxvybrpQEToSoBigbZIVU7eZ/C1vCR/1JLMTfT5vRNBl9ITgG
tbWR7v4oFqKPUGr0U4adjSMw9dzIwIIy2jEdu/Eexixtp4/BNC+i+FiTizc+jwA8jWznLMk9wFOm
Tk0wZ+dyyKO+f5xYW3A4dfoLktijmWP/KUUkoSN3GYm669ETJI8MgYNTqSEvLwu2j56aJ4O8CdqE
igrvk/MToWxiOcpnZ77Xi4PbIWUOGQ2whTPYku3OJPyPxktMH6KujyvFm9McnFgGRdJd1fwnlwwi
Jz15ZRlS59Eo483sfhVlFnY2MO7+QhNpNzBPrS9OiVu47R5VRUxV871O2+zvbcEMLMr2p4gx1OnL
SYNgZeVk+UqWMPMmxymO+ZNj+5uX/3RtyPAM0136hOzEO4dMIBEH9eRH3WIGNKNpeJxr+5Gm4yFR
H7NZv1BZRnM87e1l7Zke1McyfvEVjScyLNmqryVqF46wezGLk1YrLuKwn4Ta19KMBg2Cr9scJ+pR
MX/PU3mAEdm490tK6/Okknln1T9GeZ1wNLFdjUSVLli6W5iwgUmIL0CxYIo/aRAwmsGVcoRRLdZP
b33S/A+qkmDoTM5swKaWnzY09EGmFz9OnoiVi3L3CFgv6vL8oAOZm903jGknPPHB2EyRhnJntIeb
GO0/SPa4JropQ+qAZ6yCdL3mWFdgzhJ/mdKWNHrCZ0wR4BhiVNEGjYMhs1GROze3Jlsm1H9hkNBd
TEwG+91E4qtgSJ60H0SHBlrGo5NagX49qeQqTfpDtqImG7NQLel1Q3TrWj9uc57si1kmKS8yqFxq
2eE0exhhund93kYrRVBhzaFBENBW4v5SXePtcOwiqlxJfythPmYEqEROoG+0Wg8Bih7ob5+dUl27
hNtXsRU0VXpYvbtmsGlhRRIZL1YtHD0vSv1oYNyXxQ25B/yifAfehO0Tpf0uRtLbKzak6ke+EJkz
86QS7ZV+uvMUNTDClLlxhDGyN2QKtWuo9I7mHmIALNS2BUOCjGYiOo9VgmvQn/j2IL7FHKbDHJKm
WOYpBdaEZqFaOK5KLC/Lvp0F7P6Z5gzJrhgnQTZo+plJUJPPd8xO/rAS/ifC8d9MC/+u5f3bAmPr
hsFhTEcq/xflpYkq008GqLJG8Z1OoduXzzm2m4n4LGcKV+MiTRMqPak9nXe22uy0uGW0zcZBr+y1
eDrUBcG7TrNXptgrppXSuhAMtXdAi/samDrxs4IoUWBYCodfCZiblJ8RNDCYnRLng+R6T6lMyePv
DHXNoHtt6X+hZNhyOfGBWVOOj5RsgB1NQSrkF1+rIyjygaMS5ky844Ao1rNjfSVZinpQu3b667as
w6I/ZckHA9d+k3qRtj09IUoMK4/UT06QjnPXJw/lADL6H4o8/yzx/I8X9S9a7RHuS16j8mLg/QyA
9mLVWZhg/Fs3kVD1vjSoP/Q3B9q4dxDE/yxkuv39+/oXy9bvX8ECOuTZOLfQmf5F14q1X/OmPh93
uXAj08kQCdDcCGV/KRLIBz9X/HQ9Ti43wiqrk0JuPFjOqdLeWvc0x1Fe37FU6MaLnp5567XlhJBP
eocCzj4OYd05NpzSCBz9+1/7z8ry3761rxs6z+L2zT3jL8pywROTCr8Yd53PJJQYdoDSqwtlYf0H
1+fPtdr//SDTwbnB5SFC5s/76ijHYoS2MtLLDwzkIYQzUz7Ph9TD3/yPPsv9D7/WJuPebEOGjkFD
GNafP23y9Jl+TzLuoBV72AndWFD/TkdZEgboMGix6KD7jO0z823ash1t8yDsU15HNsmr+XSDzxHb
70pG8JI9o7li3FXsaf0SCFC+6lILwfEEieawd5a0kupHWPThZL4kvLxTOnxpHVn1zRT4RXvi6B7g
YwuasWFmQIPuU6DSGezlsoqw96ab2emu5jtLv2+ZaptGt5PLPROenSvs0He+GaEEnekHkhdTcznB
QslQS8NYxQ98jnWqJIdBn88zEQV05mCRzpHbFUdDvmzEK9LoTk0nQ8IvjlTp2fpdaheZ91ddcmCW
FPBU7MCVM7e8RfxqgImRpRGmjIZSNkSv7YIhftIZpHJKswcSre9rcxO0NHsYkTvB/K/jMrg/lOz2
U/Oq2S/bNux2OerY1wSttAkeJi7Xo48vVFkgdhZkH7htgUjO+K4XrN3n3GtDh/N0oj1xsAva4mvx
6JqDz87sq2UkmND/9sSXyyVAmaYxr5mqjxGtaeLeueIB3IUajqMOiP8BMitLFeYA7VXmKqRhuu0A
Zf06jH7YenagA9gctYY0qfMkQjPLAaT3wK81lFrjbkIesZpL6CR0CnlbYXfvBu8ql3PYo3LRSejQ
HE5y/bm1dH51H1T5vCO75jSs5RMxEYdEeuyfqY0CDrcr84PZSlGmZEyWjwu/vEmUgc/Wto4jj9Sn
QcQGcS3Xq4hqsYmvSHU5SNpLZI0f3OUzS9owo+AxeU9qrE2SvW8E/irPhfRJpkwii9qMj0NBFvmd
RSYvYpbuJXfXq8mhr36ozEO/sUKxPMfOC433SI3t0XUuA81pb3WP25YKfX5Xwm9qKGS0qjvq0NML
DKK+Q8bZVzzG93MexdCuRDaQneHvdVBExpuHUtmw+THSaMzZOkibIBekWh7F45IgHPBPNmjxCWJE
TqxvQog6IXOQxh5Ww34szGe6BjfoOGiMO1d0cWL57CWbvMekhU+eMJowrwhzGBUlVDR+E0+7JDFj
zfG+HT+nGcBvN2FUzXaWfqUWSgKauPROJ6+/6smy06hijfJ7nBzqEQcwlPFQWV1UNNNJbGFpW+gP
XI6Hhs5/Rvwz71Zsih0t7l2eeztfvm0omoW4XJKRSRI0Tol/ofybvF+rQz57Ql3nB+7KFile0MGM
tgjt9WhScZXmFr3ns1Ejb0hfx/kJ+cJJ87g7U/KYFwakExkIwESdcRcTU+0SpDP2n5ycD731NuGA
T7BnYZ2+SmL5uJWUU0a4BCD0sodcmKh90nxW/WuTI1Om1lzyO8vR93h7saU/05Ujx1gPnFYSFbgz
++OWre1H0ntRLjtlh6VSfhsNpaZNJkbqEtQUeFDcKboXCtIF3VXNVMgsESbOLo/qpch5X2aelQVk
VbXzxlfXuMF+u+vVK8FEpKPzXJJBjkk7wgASVB6yMOOt1q96LWoYEi9qDIkNqmCqxtqwN42LOGLs
CpH3GslLqxHZ0LPG1vmLP6logg/rgbDfjhLAV+9cV0ZOu+zNaj20ZUm+5RCZpN+pkVgi4AwasHnC
ZUmm7u9aBnDSmVFYETjgnMyOugVZEjihsO/eZbcgw2pP3C2CkF7G7FlU3xW1koag1XbgPOjWCSlW
kGYvvatHay3C7LGYv2yOPSCRj3PZ8NEPmuYcGP1cJaWzs+Mm0JPuXusf2nw9xQY1L4NJp7MCJz2m
6xRihyESacBdv+xWIiC9ChVNQCNpVwwFyN3rhM7tWpyIYEKaIYhU2L7KgLxUaJd8wnrCeUVK0kc7
vmndUVbBYrQ/p8kOPMFrC43a5GkdGFbODfYJY9fif+RB2mP8x3dYBSP7UM7J1uuKSNpoQ91Xe3ks
rQrNThGAXrnKvC+GutuSN8bimo2dnOJkh8l91wbuT4/ekn+cLJvIxRusmdfx8Jzrx5FMEdUdcoXm
5Mc0sm0O5xatbuNWJ9u60+zDbBB+fd9pYaqOUj808ZU1nM35EYRcGx8LqgJPnN2uCbH1BUDMjn1L
JJf2q5/fYs5e1D4+AZk9IUy5cQ08gAQOVA3va/XSbJ9TFrdll71rcbtTdvsONzVgrBZkL2DPEJ+t
LC/Gvp+fOleeaYyGiofWJ75Vz4wdPWgSKMAMES040R1vZLA07q3G+RuFH1EV665T9buXHnNlhKgP
r4cpi4oVjuC5xjqjz0+iPtXIifMfyn0XRvEsOod59neJ8G9ZGYjU4YLUpJh5Ttc9ok6C1TmYJEa4
vs8EtOWkgEJW4kCUpCcTxSoxs2CEoRCEsVWGDGAI+mUBz1mJGoTA9ys3DKZqAEE0BEawM3hUmQ4z
Bz0W6IJgbW0IFZ94BHRJjFDrwFUyTMQVon94iYdyMI9KkC9pMQC2oxkShGQcmHdAsDwUk7722m6B
VTWzRY5XSfM49+eN/+ESplbEzVkUjz278kAekzeRnuS+cbi/NcmMrtrneP5Fet5tb5YnDYQ4YBkG
7/k3Uw6gAWSfJ6fKj+hKcGN+aCYGHZ+An5QXDxLgoFc3PhMHEmB25OSEdsxx/mkiQKREbD+XY9Sb
nFd4rBvGn4ggAceonUeCU5PAfUCl7UAwq1t5GKvsKa3RZGN88tb8au14rYdpV6o4ymYtwqekEV+E
Oy+YERNwffQVngEPe1ayjnB1TX5DmySmdq1uDKOJoKIQ0buG9IrJ/WU/b+BRE4Bb6ceEqIBBtyDk
LABFyeAtqORq1MlsvtBEEGZS/QYLc55Sn2813uWEvsoQf7dzGfZGcUyYGdvuZUYJ7nRIlPMdff2d
Ywb4AjYBUejS8snJn6HZC9SCJnK5nk1O/Fqc/VI6Ob10qfOyOXRmc7RoYpe6d8tU+9ya/V2Wzs9m
o4epdURYjbaEUBxEg47e3FiyDuuYmVdch/kIHKsMxj6LnJgnlVR1DbRnRk5MTtm5CT+HuzKn/Ci7
CIRmzzn6g44+I2Z5Mro83pXJEOaKQmL86lkyFbrFUYmTdOTeg19DiRjM7WUl5rgvM2IH15NPIZog
PG5kxDDwC43iXrHso3Ok6fLez/PemLH4cB/rwg5jZPAoCoPcoPrkGnk2GbqknpCPDPhNX0MoIoTq
pHvL+VF6j+NgAc5k+6veeJqhxYtFP1hQRLIhCXONoGqZhEX83gsqE61ESsxRuV7DqX7pjHVfmdzv
+nmtnjkUoKLf66u9t4qVNWzfNR+ycA8kiZSr9iYRSo6WuG6zN+m9lbiKtEkdpuWGWVeKNKq406bu
djL704rAMjVwIvG4w59TlE7gkH+3zP7/vvTT0vz6l3/6rMdq6JaHXzKtqz/2mQ2dbsp/3Zd+/Bi/
0v/zr93Hzz8Hmv72Y3/LJ7H/2eF/rg9u9c/cA5OkEZA66DIIrWZd3YgI/4492GynCNIgTaPF+UN7
WjiwEnwQqb5t6jjKzf8O9QBf1l+60wI3o2FxGvWQemLf3brXf7CyysWVRY8tfVe0otYoliWyK8uf
6LJ0LsZENPNgQNdVDwzN0DFLmcNCPhGvDCM9bCkgMMviuyvF8iilT9aywezuOHpGdjAw+HC+1Nmc
0H3Hcpf6sj0iM6ZdmS1tvQPOKL9AUrUnr9eewYvZQedByxQllSKZhnH3mmbQ8w3ikr9iz9If3KYS
+8lGdgtg4ocJnDNg6JbtEJpMrHhtxfvQQKj6mI3C+bFIRklJ6hYPnliqjIl8np/Q2FCbQpvne/v9
DqA9xhUmZ/a3HLZ406LjjNWOlXWxUZ0HptbTe4zN6d427YwGzChd1vG4xvxrqdHcKTiRB8LcBgw8
M8rvkFqnzE4NsajWddzPrnmV54VOgZR02WMqEwNrxDTDVXGJbRtusJ2lh9rsjRvmp5QVaeWSaD64
LLCGPXbVaY3R77tp3/8irL04WEkB2SnxErYz4haL5zmpU4j7wk/MxzKTrZyO+JLi/DNv0dIqdqd8
LMoX/FwLSWExbUGnPXjeasVPamXii8SyaVrBoQ87X6u+UTUzZiH1UPeavoNSVlK2ab+EX2vjxWht
u3R8bpg0ti02HklQDEsCGRr9Zi5tlnR60Fkqb1ON6GvsEYar1ZMZSsMZ89wK0Db54iZjIIkuUeEo
CfXRYqxgMCL/mgim4AvzBN0Q99F3p6kdfYfTH6n0Zw+7GF0BBxh4pInZeY1p8GsYqrxWhe06y61P
4fkf42ivgnNG7l8jcbSHc1NwevB2eKa7cR8nQ6nv1TxKABWIe4NxNI3iBuOPpR4cq2QTxm/tWD9s
O1kiG4MmI9MRj/Gr7+fek0fOyK3TZAm8MPLn711nBk9ACkhln4iu6vqXSfOclxhsz1eiV6Z119aq
eZ+Rs9O+dtlLqjmls97OcFoDFJL2xSNoIqe1Dz81hCyVJ8/95ObLQZHgUAaTW02fDiMVxC26htob
OLL32bdkDe/cxhiS65i0rQkBdkfqxWBrPSlY+BnfcIMRmJKIXl6vBh2pnebngCXdOTXID6wwU4WI
Tqc7LwGafFSonmhlMkvbm4S63TflaDzbNp6sME7b5Uc1Kj5bVXhkEGOP+V5NpR/ZuTeIK6RGROGu
szcGsa3MpzZdsKQpZnLPeDeNDJ/lkpy6epl0krYbGdNpmOB8r7JFX6Xj2puizly34GQXbNQV6bNt
f+wBvVO8FVuISyWH5o44VL0N521A/1QlTWLscE5zSppEK6y7sk45B+mL6X51c7VhqJh2o6uG1vY0
FplEEgkYET8+CXBIr1o3LaMyd9Q+3RChhND5fhlhSIJl1QgH6zny52MtpoQzolDWvkRk/iMeTYzN
W9Dj5uoVBjcFW3l/LRuL1z9zU4sjfGNeGmM2rnx7gtJWo4L5dr1ZH/dTUZNQPPjGwpFgTfQ0TDhf
1vCa8egtUu+ccO7d8ljqECLCpZbVi6dx2F1XB5HjgA/kFaC3/WMWIwdpv4PDEopqmcAXgj4deVTc
HJNDituLElXKJDJnhitBhRp+v7QW06rcbLBuSNneraPjv2osrFAq8dt7+2SwylPtgljcey0gVOrX
uKWnOvl+tmtJlC9qwCmqKvdtOTCFM9KqqMBHatJEaqXqsFLDStCp2dfSPRmYZPsNT20VAx5XwyNi
VVUxj8/BJOMtdkAFlHa8H1SXrIFGBqDSiKEjcF0gkHFWOjAAsJVzxoKX1SnLBxEHCFtkP73jhPUx
Wrcm1s7R0HvNUyF+sSYzOA1gfIqbCxJvM6eKb+2yVYwjp5Zr2vOSTLgzUWvoRYVtT690no4WTV5N
PLJFO3OXc3G9KDUJpylDbKUcYSsLgfuuBfbY5cQ+4X0nW9YWyPN14Ht6lI6CvzdKkCWRGLRYtBtY
dsYkNGhTLdkOr2wJD4Mqj0OI3o0AV0KJaB5RxJgAB78uMf20kD/N3Jnzi2atsYcJ2KKbEGUIKz/t
xKTL3U1ybs9Wxg3Vqkq82/RE88fF1ao+tD3sbUjNuuoxbX08mE4y6ozuSmgCgR6XQ4dsCHnVOTYt
dzpCKliXoz33/Tf45x6mgw8ke4Dmz3Ssa8pfCb0Puaf/0oNuRuyAohpg9nuDn5YB5jSBTZPY9Caq
eSPnAEFskntn0AVoUGNTtgNl1GOP1yLxV6CnJDBxCwpSFRC49ZuyuefLk5uclkAFUNIp+02VdoPo
CPnFOtwNK80ZaNDAAXYNDs5N2lmUqYn6Fc71TmYsxyYp7HRh1sUpz4k+SiTSLCRnBgI6Dih4Pva6
ycsK6zZz2tm40F7CwT8XgEQZ0OGWuc9mSc6AkSrjXfZ0n3eFQJwcmJ2X9beT4+NdmRbvbuA38l+k
N9Yei4ql7NuiiBXsJV2xQ8Hp0ZgMm5bQq7shF0i7vEm373AqQaxYx6EcdtmG5vnc9Ml14JXj9KNo
NxlUOc7ylnCA5dFu4njvJhbLZrekCeJBy8jKQeyEMRrvINET4pLRP9TvtTumb4UYQDA1VY6wcoFa
45xQGLTpPZTV6pEDiWG/aNnsbjmdiqbgFSuHb0VF6wBwomfjd98IFI3upfYIdI9qcggSpgbDlq/N
09/H1x09Zv2QNRMtCVCOPW2LGOshDhneiBRHXWu1yMgsPftsCuU0EeBD6PQJz+JyUeWcyPdxWIv3
zMHwRCKywxfNynq7p0VlNxFpJGZ6WrC5208S9Crd5tK2h3JPbRiTRjCP874ZEhGfRx/n24NA6S+e
0iXRs2gl5wI7CthS470iXrW/lItdXYZmdt8zxGSI3OjpmIcRnw2TY2E0XWRPFsK7yURDwWVbJ5JU
TUxy6n3MdJvxCvpme488e1R0yrXCDBA+Enw+6XKBipiZBR2jlAKnTEqyqE0//jf2zmy3bTTMtu9y
7lngPAB9+oKiKGqyJE9JfEPYTsx5nvn0vZiqBmK5Ttzp6wMUCqlKHErkz3/4vr3XpuCAm2oCBqmX
LAU6ziJK0khd+YpKJXTU7vA0LRV2jVocOlTVZd8VQlgZ5C85/P2TLAnU9gtzonmJNhJmTDXQBGn0
nl14S0fxIhbsh5twghyim32NITVVFdKRElTPotWWqOTCriPedkB/QPEIBS0Vp7JNTpKk+bLdoYv1
5mgSmt1kkVOfyeMYuWMqdju/Ec1nv2ywVwlaZT5V5MENTsag0e+EvskSR0RdRRM8mTqX7Wz6Bps3
8PxOCBjNndpQ4tbGB3KlgYZgSgqRd2fl7cyrSi0VadjXNDKYOnW+wjaQ+3RNDV28+PXcnWpBar4b
YTTQAROjTl4te8eVMAuUpABYYg4r0BJQsMJnWWLH00WmCELUaAJbgwh3VMjnwLD7GdaRS36gup9D
oIj4n7BFf8+SrNJcLSVCFw5sqLHSkg9sbate0b8WQhLvi7ZXaEj54tBSJSuw5w2JOD5rdYU7XzEq
YsBa9ot08pDDUymT/No4mHoRHgXJlwjLaxDY2Q1dPZaGojPO7NKt54xusRuPLUOiVXy6WLileV+U
WB0Hh11ufx8iae+8GX3AWe87Jp4pUGNPZtAx+ENft9ZAgcaXBLlksUUQytTXCAKVKauQjALb2tAV
u3bswJ0PpYFVuaKy0n6if7uC0BnonZQF1WAt0D1V/JDVN6fLJn3AzKmNi8vXqFDjrzo9sg4yeXgC
eoCCEpZPF5zCIfm5qS1VujIv5F71XjWXFtcv5+l/UTe8R4b9/YEgdCHGk5BpkXvz/nxa1Ow7qhw2
6jimXDOZteAONwRhgmmY2lTJcwpV7J3PCuZ4b2arMXxyT5bO7q/yCm4JgSkSR3pJ1XUAV+8/Act3
BbCfqbvEo3fTCJnq+s3UvP3+e368CrBNDuDoFnQTQOlVsx+bUYF3PypW86SoLray2Mv9Kbj8+VUU
TQRvqPDe0KZ//10SKSx6I2QPD+9v3nI8WeKr/PwTuNx7INfyzDT68ZJE8UIno1O8kgBoIyykBp0y
tQFOz0yjsmxydqimh3gKguITHtfHO2cYKlc0JColOn/V++8EWNTXWx9fOYY8XppJU8e16IP/+GQc
XCsAIDeJCA2QGmpgLJVrZF6PWoJFh5Ho+3kfu4WgsWskSoFURKXM14kCmmD7+8d1LXHgkgaJOHAX
oXMsGsL3X82SDIsFLqMpqOfNGx5Z5ayFYb8Xw06/F+che2XSJ00dRM1nCNhFlfhu1C9zLVQkxZBQ
cTBc3l86UaVRxg+SraCUsWomHCreRm2hu1AeYPZqkVYuja927j95nh9GDzcZRCtOBEmD+3kdVlZQ
Q7b0SaWOkOD3tINRI1BJbrKOPm8Qy0+/v8VX2WgMVlXWdFHleSL+XVQl77+oXEYlUTcme5teYdnB
6MPCgIdnetD6jG0W1zcuvhZqjwC88cRoteHfwBaPvv7+g3wYXnwOJjmSUEjMM+RFxfprIW4ieUFW
BKrPcQtC0h7ymSOEVLOXWolVoiv0MvRPx/S/PGWdWVWRodmh/bge07A0sjkxiSzSWk17zApDCiQ6
lJZGjk8u9sHGCsw5xgsAJCT7BHj84Tnj4xGhvVrL+8SLe3XjpbhezsCYu9Pe8EnImUl1JUS8eQtC
lSPMH91dwKiaBHVSl2Rd53LXYqGp0TuRoINwlXI+hdvdo3qpTP0bzh4EqyaVwU8ueDUrLRdcWIhU
aCWLb3h9wdKiIUDKWQTF2KAeGoO7TD+fz68GDWVjsLe8o0s5WFSYcN8PGs2EGUtrjSwrGjVrWIPo
A1Rsjwhj5djTxfGzZepqwPx9weVyDFYgPdeTrZ4FfdH7ZbSqA0V+SjmwfhmZ/KiYaE4XUAcKQcRH
n8y8VyOFixIHxolDQpbPTuB6RiAxtCYYlSaqIgzffUowBLd131Ngfp88tH+5EJJvCI38w5qiXg3J
EFduKdeoWCdeCztNA+IFUzJLYxk38e8H5L9cCtSwzvGCC1rqNalzEAdSGDkE2KNfxs7PLwUwA2bS
8vV+fylJZhT8Mpcv9w8mCtsKMLkI2n/+/i81fpJ8tLhR9HAFZGyiCILfmILn0PbHuMIrt/Nn6Ock
4fg3c8ZRyyY/t12kdNnsb8h/0NMjlmcUwr//WB/vAClXaOkYtirY5WtsZ9728CiaiBLxzLHOxwZv
Z2YXr63lV39+Kfig3Ge+vPHhZkcw0BBEByHogv7B6IaHPuseRH7955dhq8jaBd9XMq+/URxhFMnJ
mML5H9Nbl9J0TYqlalst2og/v5RJGwjHOSOVQfT+xY860TD7xAxWQ5NN9Phn/8Zk44MMjl/9/lIf
X3mENbSgmKgxUbBWvL8UBZY0qWUJtW7rxx7VZt5v+FzzNkuYY+hvBEdNyPvX31/1at/PmGWzzeIA
apUBYlyvTH2e0IZWmmDFDGcVK5Gz5s2gdd3JalrGaRgOX2ZsQNvUpJ3TmlX2yU75X0anwfjECYKz
hIXjairgsDyYFSk+rP99KZ8NrPBPBBmwN8j0jA/0+2/78Wp8VUyvi8jU4rpXi3+WpWVnGcj2AI4+
CJlA4VtvH/4Hc8HHC9HqI6sXf9MSo6tdPUwpHsygDycKnfP4802gcfa/ehP0JV3+53acLIHru4fn
dox0raPPoc+9E/GMHsFa9rSt+NWf3jqdfTnyaMYK3+t6oAxta8JIL7l1Tbxb3u1MjHb/m3ebgYCk
h/0oay4btPdvQaqBjWkr+qSmGhZ76q3fM0XN96SGfv/99/mwcdAN9ttsAxlzbI/Mq4GnhbjbYvQr
dqxKEKi0YRGcfjZT/ctFDMs0dVj3qvnxIq0Bn72I0Q2mSp7fqVrYvPFGqe4ffxVyh5na0bbRHb3e
nWRDUdEJGn076ZXgwvoCIYyE6j9+U3FWSViZ2QExUajLkP9ldWN/GxHJgfddLnRZwXSRTeQBqTHb
Z6Qg7OB//6U+vkFcg4xSi1M6FjH56nL+1OS+MVEqlbHxPqREum+ricJAqhMn9OeXQlfGTpLDtPbh
ZYVOAi7GZ1bAbo+cOrWiYg8ldd4WFT4y+/cX+zAkKD9AssY+B/Hq41kzyfDYU/QmWcAXVVfg/LcW
QwbfH16FXaOKGIJzOuOByIf3D0uYEYSpXMYGyai6DRVXp5zMP75xi499ge0T1WxxSlbeX6UrY4IQ
F/VQwKF9QChlokMXST67ZS+pVp+UOz5swrkaIg4moZ/j4nrXOHZKY+pEqtHPSKJHRSnQLohKdTtJ
Pf32WA+Of34PsTSiJ2GlYF93NUOIxHpVtNStxeFDVVKX0eaBxPP++Cp8L1yVjAaRvKCrCc/naANK
AjxymIIz3otk1AUb0x+rKfjTkceDolRksj+jbqSJy1bglxd4aue6VKOBN2rJ46S5JgOgjs3Mqj+5
kPZhK8OVlp0ZFG7UNfz7/ZUguAw423l302Xu7gmoPka+L7+Qm1gdykbxAbaQdXoqLZqdgqoqEESC
KUbfUcOOXXxhsU7kKXtVO1dEgZSjrDugb1jcHG0WkSY2dTdd22tPWqErILRC+NiGlM2PoQW1YUOZ
cXrQ1Zbk38oHOOwaVczJc8DJfKGlvcgfkdAqgGCQWG+JpbV8j/7lFyzgSryDThJ8a7R2DF15OWU9
jEPt31BTbxSb5g3cTaJmm4dhLs3ghiQ0NHi0AZUzbCJzdhoEDQdrlPA7ACzwQd8Uik5dGfPYj7lf
lMzM5YPsBDUa5zmYCvOmhZT2FBsC2x3T6Cj6/OkIg6JPJL1M7W6pw1yN4yY1G6AlBqHbAXtYEBs5
jadPx/HHt9P8uZbSXaSgrV0fHn1uB25flgcV7gI+UMicNzlhczfzIPg30lTOnxTtridSRSRIT0ZU
BQePs8B15ayoQR7Bl0ba3yXN22hlQLryPtj92c3jKkyk1FepkFGb1q8m0tgUollD7mHXo8JWPGKb
NWtCdvf7q1wvdlwFM5e1JGVYJOxcb678NJI7KAqwTvOu2MdNGZQ29G1OABns8k8OGv9y4zih8YKy
9WcjfL1dSOKyi4qiw946CCocIpaFgMbl35PA/1cyfqJkZKvyy7N3ntvnf+z0N88ZCshjkX4v+udf
tY8/f+JvEaMi/oXj3iCiXWWhW0SH/1jsZf0vqhgkpf0c9bRnuMg/GkbVRN64xJ1Q3aPIKi2D5x+L
var9xSZgmYdJoMGir1l/ImKUaMQwcf9S4eC11pY2DR+E870hW8vv/7KEjFaq1FWIKUrU+31P/2pY
q83UXlASCTR+e6kS4BEHZ4HtMAp9Q1pHSUcW96C3p0SFUecVkS42bt1FZrFKzLCVPTgh422uTztF
h92LyOS7UmtIy9u4csUGRYNlEB4eNKP2KEpjvSrqci+XE9JdNDObyfLj27nPiU3P1aNGXMOGTlKz
ExsTLUcmYJMZxiNQjDu9Kb/7storUGnGEosHknJ0lojhJVBi1azuwmjRRqnwd8DUBTcqah8HW/Qg
njUyXUGoB32UODHWdxPtziC0r0UfieF9MktpiFkj171kCYnTlDG7n7PhCdy8OdqtnLPQzuTJZI5V
+ZPhSr0lekB6RuQGEwEEcqAVFURFYiJqvZiOvVw9tlMm1BtZnnyS25tgXveEb+BjFwwk30SPbCUB
QZ+tx3qDPqwKTnHTPshZKH8xg049jDqwXCRHEr8ZsJUIlEV0KTUVThKFRF9iMWMe2HNKiAYFfxD5
667KjROAtJTMgxFkbZKMPsbfrHwxkxr1vYqpcCwB1zAd+qcAjXW/q8l1ekAdZsqeYFSZsA4Nf7zH
BK1dGiRJKRQ5TXoVNbxc+sTDsVWhanZ+qyqrvKausU7B5Bt21w3dMzKe9BA2grYjf54ToAY+h7AV
FWGbWfavobbogrqCPW1d50+JryE+DxKpsGkV6JQLBMxrbaLtw7gWkIhgwd8Olo+zHX1O7VCwe/CX
D98hj2mDhn5SMyXkQMiyfjtZZ8i4SP3KvMe222rxk1w3VLGHeIFSyUeQ17ScjbKKDk2M0Q/vB+qb
BDshsD2euIABX81RyQV00r2e1xFdJ8r1avEV+01kuTSdsfx00M1osezHwvwS6C3Wa2IuMKmRlavl
xMQOUedqteoE1XTUk0lBy6vq6DhiZygHDbCW7zukLGBxNQ0YAJjB9dhVJxzLZiMPq0rQL2y0LvoY
GAeGl6PUMu6VxIjXyQx0tTDxb5Edg2Mhn78F44xdtGA0hPM0bUq6f05Fmvqso5nEm6sj6J8zBzqo
6oylGG1h+h7g4+6s5DIgMNlOfkUEKioiPGoaNka/hTVdQZvVlU7YtTJ7oCix7lB41htiAUjX6FKZ
8xUwf21MH6W2X6mtPNuiJaXrAgrOeoAehXt1SR5uWQUdWJ/gOtMAqChfgoc87QWzODVTdJpGnzRs
H8JP3w4utc9VgCFHK6gDCukDnKLogST7aDuoGBqxzBhToh/6CkJgjkbLDmoZQ4yhQdNSorc5pgVX
m8PLXBq6m/b1g1yTOF1XkCiM8OuSTXssKvDqdjaXNZ2MrLS7cSS2GJYIHddpG6DmMNNJdCMO6i8t
USSbQAHLbGMoBtQrtF5FWsKjsfAvSd7VHmqEdj0nJxjUMa7YhtftTfNzMWDNl4AgdP0oe0izCF7V
kxict5b2bklghTP40c0886qveHnhlITxiJfUnPr0AWY44l02EyWamT5pT7lJD1FKllxa/6BPA6aY
JtPWgZpuiKhOcMrIl7kX5gvKEBPgQPCjY2e+S0Nt8AQp0jcpzWURmYVeemVgTDdSlA7PAIb1fVWA
IkartpKN0lx3oL2LYzRAqcMjGlmPWqnP4AyFNLlbVNYVnh1Iz0w8oEBQ8WBPrFRpLWtJfGGgyLiL
WvmbKk7mtmBwE1RSqZesaSCrZG1p7qB+l4+lkPpMlCHVWldjFjXXWYmTxpTTypYFLJ32aKSSuB5q
2ELDnCJr491wiXqTtnT9wYHMI8z3cEKQXKQF4Ki20Z+RcEJCLNPFyphrnlHgL/fNGZenQe4CUxaA
hXWjSeTRpFkBqNO3so3YI3hK+9Fn8SNpByUTAKjKKg+EQjdknyczADVBRVml+NTameTKfgiwncmE
4dVqV64KVVBuSSFuEHxC/9CctjeiJ32ajRNFPGy6WpYcAy3xV0bKaOM1PDZJ/XWYtn3KJ9f02lMg
WIYEBR5LXT8XXVWsaxiuNnzeeZ8Icnoyh1xlBBJmuFKWnIc0mX2KhVjTzE4n/DCI9dbNGautWq7q
qhW+5H4g7EKxKc5psKDz4sk/zw3zWaTka2p3jtwB2uNIc4gqjbGa5aesH9N1rWblqSsrN+mFxcvo
iCmurUoQHOouwXoKewV4QzIefLmK3bwDLiPGwNIFqd2B7gpufdxThqHdRWPwQmKSQqO4F7zGsACb
ote1pZlGMUC+2AJpHcpnCzIsCb/lDQ2ZMwSickdCYbvtRkG9i9PqrUmkt16SCIYX+uJ1mrvcMaQK
k1R8g0443KDa1z2NkXdbCXxpWxPmu7zH1EaeV0iyTS64RiPLnqXH2cGg2nDOdbxiJqjCbZpy4+UM
fW+cZ+VZSDmpwgORXiQTMHGR+z0xPEiHrFg9RoZ1b+VT8U2WqtDTG5Xx2MmPNbR82DYl61cUT7Ld
qItjN/Q9TjMzc0tZYZOug7t0joNHEhjeOuTFK3mgMj5ClF9a45UbWjKuVqSOwGP1234E/qsyn3uE
60Qbvc2UNciB9KVXUgTLo1DvqnYguU1tmmPOMVXJBnMViiXO9jB8DoW6vBOBhd6RJFnudakgL0PO
wX2XbJRyatpHhTAajP2Z5g4WTd2I94CH5K+ifJKYskfZPPhqCSxBHHeFaMQHUWQhJ5TE2upJ1m8L
onZemwFbIfBX0UbU/UCw2WMc5G5aK8MOyL/Em2blZ6P3QdnCsVy3YW48DIM1nHLNME8wDB8k+rG2
oRhOqIIcEljWb4XJj9YiXVMP0nKxR8gf35lEI+1nml+LD5locNmssN0OsxF9qxQVUEvL26FtoHGX
e8Hy87u2FQRY4omGq1DRcatKEXQUeOjDnhcpLR1dL9LnRBPDyClq63mureKrNIjR0ZRnc9i2YOvW
8JXm56FX8KAjYu+esibQbvVx5uVrx+IRM6R6njrLtOnlNjtNMx6mVtA8hdV8L5nMi2gRxItVSVNr
l9Dz7rspDL4Neti/JWOQr8u2IZgNJxB6dEtIoEqDhJ/NcXgDRtzf9lJu7JMqJk1GIPeZUKfse2Z0
1Y6+dvg2B/oPYswwew565yHSB0g/YfkVg0G/xcrQrgF4wkgwSkgQ/SJAlicVx2taCLI3/TTizLA9
j22oF4Kjp5pxH6fLA48HJkFRoZ4zqbnm9I1luXkjL4JLJH/Mp0Icb3GSjPux1ZSd0YQ3Y9TVHpJL
A8sEyAKlaDHc9olyM9eVjOKm1PhERXaft3PzxjuCtF2dxdCNKmK12Fha6k6vxy9jYUAljZMfrcbc
XKSK/thWRCkz/krM/u1LjIN2S2qYf4iNgiBnWS+cSiiAQSVa91BaReqqZvQNQdK4RmXQuSb1xCA0
H+izuwVRN5os7jRYgkTlGP4mlJtyUw5wmefkgH2j4g6KzX3eBXdViyQcBSPrnd3G8VlsOprawrzq
5ubGTHHokxhmbAIaH/aMy2gz5s2ZsKbOq4z5uTCFmyglXYPjgrUqZWhH8CN9R2VPuRpEUrvINoJL
1bC/lgHUq62TZ/WGLUi0zZv+WMdKSVhG32yLUF3yuJLslA8KeYa9EK0k/vxeaHnriDKSXGGScmfp
bl7CIM3Xk0+iIb7R8FiEyOcniODuNCNshaEYOwijoW+N5NcZ4fhI6B7uZDau9pj0B8FkSxfOEvl1
CdavXr5MsQbngNSu9TgqDm1t/BHDuhK1yRXZbeRiAqYQSC8BFf6bBMUYk421xS6F7ntSsrtwrvzt
NEhYiaygdrKkT3ct4mi7Jb9j15VD4CZxJDhFiN10nnOwbbLvk3AwRJ4mCTthZHwriU+Mgjbnh6AQ
FpQ32SqJWL9IIfJTgjNtLVGada3lvSPPQ3KoOoUMhBqo58T7DLd9gho5tcMzsZTxMUMhemIm/pK3
8NVyUOYbGeLjotxNd8akevMMYYQ/xIKethVvTpofSo56dm212RLeA46J/PXaGM9dY1oeKWf3aSjD
bJotr7YMp1AwlpjjNvKr0PHreHRhvD8S7L4mf1A/SOjVOYH1CJ4nbnwdBGQ4YVjY1srYuKDQmUAL
eGG0tWavtPIXodJb7jJ4NWPMzQNlNP9E9M03pKOZJzI9G8BwQ+BoLPlCGB61CSho1BA8zmnJWIHn
KDbQNlczzpa1JkhkS6D59ka2/HDorNpLp/JBVeaOYA5h8OgWu6YVhg+IK9InKzhGOJZw9+uDyZX6
fp8n0+DA05RXPr08yBv+LWs8JvUlOWXgL25Qjk+y71kBj0TqgVmgtq66gkeaP2hVzBIX4Eyoq8or
DLZq4tC5Y225g86f42i9SZVkcutEeUzjWOL1G5Itxicy/rp24MRJTJSeyCyK7DBI2lslUrMbjdiV
EwM83RznbhDOC3ssvc8DYS2IbPP9zPfqvqGm6bex0+RQKySMUxEwD0cYMOSLmDCcivQOl7jFcDPH
EAAw7xQQULQt4e4r0nfyXTyRwtVjovdm3IFQ3Mh3wp93Jliw9pK5MzChI6qd4sb3oHS3zNwQ7OWJ
BkcK1zub102QT9t4THREY1G7ioT4+xgq5wa/VKPH50ATY28gYZ14nvZrXUrED2TKE6RiwyGzhJxB
poaDlZ26/sfAWZVUN0JWJlnaWrHoVJLP6lt+xaU1rvTsiQIhCl+58IZ0oJLTA8fI9e9Fmz0Jhtzz
I5yEZYQdWLsJvOEMkTSqM2nHobNuIlP/oozmix9YWOkbeOappu9bAqyJcRqPhBuMKyvEE0TwDNky
yDfICJ23SslbKZSQ61jRLScMxXEfS2Pr9mlFCoWMcn3CpwNFC/PZHOA4ImdvAuxfl3g/ZFgAeZ/t
Q1GcID62l1ZPO/R9YJHm9pshT9HKqoa70c/VNYsXbRwd0T2Je/DwiPxM8HWutN688HRI1tb7gORG
CdMQuTqERm9nXVujzlQ9Q2pb6gdg7vEFYrHE0ueFRQF10aC5YlMT+8obcRMFwAXGzmtlY7QHGWvO
PEL+KdmnUq4hU9TvMQTEWbNP20fTShKnB5t7lqlbMePNtaNKxT71NX1VhVZMV3qCSlhkdN7lrMC0
O1oLEYrtTFNzUNHjJnHyAB7ExEydi81OqipzPcVJ7YxCde7D5pSVwymAaxDgeEHDEVEHyAb0tcaw
Y74JHGMYf5br9n0KAcDqdEIEmH6JKb+PFPlIXqpq6xq0F4GaHzEXGJVwjZiQLQvVI7y2XMl9dkvk
MdbfGOPi0B/Uckg8/BEnyyobO2zM8qXEh0xUThndjBg7YRSTyGdwiO2Ustyi/aaP/NNRKvDdRrqa
wGqYMnNNJLR3zJ/6cOCoEXProlYVdpIg6rtMQfdcNcKrRLl7NavFTIBr2Nt5qaaAruUMfh5JOpGG
RSXUpWaN1IUTAFDBkz+LlmMNMmQMg8wJtvHLiVS5Y+ReTLNzp8Rvj8Y8C5Q+gn7t40fjY8AOUyT5
3ij945Dqa7/QXn0yjbRYuM04kXtVG91qQ0PpUUxv67BV9nI6bacsuJhFTvcqy3ZTW7uBFjyi5vgu
4pRxpbRQHCIjahyxOa4cuYZ2JTMdyp2ZbHX/UkPMZ5dKTI6fZRc5r/k0zBIa1hwesbgJQ3BHCvZs
mmdHtUvXQ4Tsci7zW4jV9zSayOUx+SgDuW9Oyhkh6dSN1Y9A/YmuK7EdOGM+4tkMCHw0KnDsRnqy
QtCfPZYA+Jb4bMpRPSkhyo82eDAgJMA17m09D2DkKe1WnXViOSTrjShaCC3Juk9gX3Vi/41qrVfD
f5/F/hb6muEIxY8kG54bo4MnXhMZJAYiGJA+vjWj8C6ezRcVbs8mKybDwUw/eRHNU7frg+dUSV1M
0yGGk2pX18oGJyKgVVJgqN8lHGTCFIuHGFwAa7N8msK33kyfUE2cKU6rDncxcmB2uplEhoKJw0ZG
FAt68yK0/SNlicHGoA1sKI8yW9UD3mqyOGx5ImMK14+/SSacZz3YEuPLVBRvtV8xFxlghfwwO1t6
Hq3Y2KVn2jyCq0hptcFoRhwgcH6qxKjXJ7KvyghYZBNYrg7rLMO3qoU1AE2h3otRe8RAG8Grq37Q
mn0M6sYdY/kZQCIeG9/kuEROka1FhldTjXEUCmEYELPKaVICsCHEn9JofKIJ8BIWIzluS84rAbWv
vVEaDN25dIagBztiscVMobyRnDX1K0jlbgA7GoebuYUW1bPkd5c00CmTiACoCoWBn8btXUqphUhH
KKbTpAM0bEn6ksWK1D6JwjDKSmlV+0jICZV7EAbxKVHZTPljpNynSvnIsc1yGGoGn4s0ikK4K2b1
CTf/q5HDWpSsCkApYWvSFIGMoyCzKg14ej0+Y0M0YNUQ8cPuOXbrITuBuE6dMWDcUrKOVpGUXwR+
cDUhnHeGWt76Yr7LNTC79BXKVc/lyBCNJ+BgY7AWp4ncuTrR2KsnaAhmIXDmyYzwAfmMm0r4Tp6x
gfEWkTgcLKxNSs7XKmLM1jnllFBuvySyylZA4WC+eOpLqg06V8M3vshZASPy0hEcCBspGKZLWlsy
nxR2Uqre+XkNc41oDDeMgdc2MQbNiYwIZyiFN7JEtkKV/DBLXLO6dPbHZFsb3TNcOmg8s0K+glys
VCU8TRANayH0urHdo9nJQJOb8yptuY8Ut7tTUhS+h+oJ10JO6FzWd5ljYMl2Q9GEDE4Fa2XAeyRZ
icXUGJNbaha2COQ2FSQvxh76GIfpfirFF07XA/Gyh37sN6FVn6NAfRiTSd33fbCUj/3dyAa7SX9M
UvSK6HUXav1XWs04lp4j2fqCE/OpV339EXts4RjGbOwkkbWoUP1tW8HUVRuRaMSpg2IEkx4vMVFs
jZF7SGQ3Y6s/IgB/aVvpkYyO0KPH5HC3TG/GOMhcgvFNLnEoBWRDO3I9PbV1w3oRy185SmZ8M1lz
hAosAUWuxGmDvF4x9J1BV3aNXr6WLI2OaCTdjng8PgBN9K1aEVzFUUPzdGk4DRT6nuOl6Ftl9WXq
BOrz6b05KBezFL4iAiQIOFk4q2JLo6JkO6RpM0yCtgIdLPAcuiezQDNg9p2ICmABOoV+sg4jLeQB
Tro7ziZYVkGt95TX92Nq7VXFIpOM3NvImL+RrziggYK0UxizZGdGBl0oE6ofZO+QB+bXoVvr2glJ
XWwDuriMXUtvBgie1AX38IHOWaeex5iJWkrGdQ9WTjOXaJRMO7UFsRW5FlV2Q0oW/gB9whveZh7p
YBgDEQ2zSWKvpg3Spe+imYvjwB3C2OkgYRDn1DC4rAnfrZU4YWMQyaYP6Uo0G+s2pF5BnXsoTmnV
vPzsmP5Ra/kYvdZFU7y1/7H82GtBGhVMj/Y//+Pdf53KH1Rt6h8/2uNzef0n3/1g858/fzv4USwt
23f/sf5JQ790PxZwTdOlf1/knz/5P/3Nf5rAnzaPad7+vzE4xyJ/fi3e9475gb97x8ZfjAuUEEiy
0BviDUKVM/xo2v/7f/gdEfAaKmY0iEuLGOXPfzePlb9QqZr8FMRVlE6L7++/m8f8FjYs5H7kCuDp
UKQ/aR5jsXnfOwZjgroZ8w10HnSKHwxARkgBwO/hjpCJSN03cLr9hZDTFVi1FaBr78iC38EmDO7M
lbgb1rnDpmdjnObJnZl6MXzvH4OeAPpitSH3b93X9vQVOMuuc0nejt3hK177Xb9ud5DNNX0ndg67
2ubmsVnDCPUyz1ib7lwfCKG0S2Wd6Z6cPYqTh3u0bG32xCugsdmx127LyO75YCDB3d4xpfXo+oTw
POG8WF06PsUFAMfactJNuNXX4QaCuV3sw4syrHQCIfdwyDr7kbDdg3gjX9ItDNkd5z9X3pUHfSNv
Skf7theclL9EcMQvqlfv0rX8Ern+uvMeATLcESliL1fg4GmcEpbMA/Hk0ToybPG2/yYfu1VnX/xV
s5ZOAFw1+3F3eXy07ON++Y9pVR/SbbN+UlekkNn1oT5QlNsRpcZnZ4Nkf3Xv7wP7ZXTKQ+t06+y2
4H8mj1UJKSBfUWnfixvKyjyOaF4hkO0eQzenjsDfbdhPkX3PvbLjbeu0/L/RMV4tW7D1FRPhS/1N
cZJbQrXt/JDZwc1kAWJ8kOT8NuLouonJoOuIAjSAVCqX6hVywLb02v3SoaMkTCgdF+HnDtolOuO8
3zReZ0tgCuiTNeswW8snejhds+Mf3TwNxrn+OrswiZ3oEGwZB4/jerI1R39KdyQNKyV7a4cePvuA
4VxhZT2TmYmPPLmUL+DtaBV2P8oTtED1h+ZWl27TbaA2vrK5whqxzyMem6Jtn0ZwjgKeBmfiWbNH
mX/0RzhyyUax42bDSfILuaQ2yyeoNg8miHHsV768Bla5HSGghtvRLsLtmaywb/W4Dd+6EXO3rat2
7Abrdi9uFUc51N+mJ3RTI52AJS6QaA6PmCAbuF0LfmTYAFU0Do1IBOwXwqa09Ma6xLbglBvzS3kM
D/JRuasPw6Z70I2z8GK9FLPoiCb5skQgEsAYMQiTm9ARTmjRVrFwHIa1uKoTGlJ4nt2Mf5uk19o1
JH1O54TyHIwtO7NZWy3IIsuZaHhIR7hPHAbAknRvdDXZoBE9PWgu7JdnIkO0Q3uiTlcX22HaYZkv
Qk9x/F14jrfxAU1H9waL1pmdl5m7dT4fdnz+aiXeVY7AFFAglWDT+ZU9ZHlPn1qhBcRR+01/0o8c
7jfUCE03pWO0BvXkCgww6igRBfvXhp82HWnjUMkJV9nKL1x00JgMOaIMjgCq+CujrtLs6It0Tjjs
f3PoMPt34mvs2q0Nh3TTeeqRAPXeoQqpvfLFLJvsOrdzz5NHiiQmyT2eTO6OyqbU+S/2zqNHbiSL
1n9lMHsKZDDIIBdvk0ymKe+NNkSVSqL3nr/+fVQ7VbURevceMJhuQGhVTSaZkYwb957znfDCvAzu
tR3Jw3yDdfMeXnK6RZ7YvvK+qF0Lr3qyeG4ob3hiQngVnk5vtuPXX7VXWsIUAZw7CWGsp4O1L8JH
IrXEfIeq2jjM58VOervZn/2BLvJx2V5WO+v0FQLT+Ro2cJq8pRfEI8cb+wVJyib9CoBSox3mOc/Z
K12C5iCer8Jz94VIYXrJyZW4Ma9i995MjoN4XuYjrJFr81w8O2dV0xEuthn7zRf9aCznzqW/eGrv
PAUb7Tw/Yzq/qV7F1dG82SvPuIi+mRfO1eAxyLs1Ty7qI3KeHWMIPbxR6ZGxo3yQDRfUXKxH/kO6
5bHsv7xEB/o67lHf3EaH8uok8U3v0a820eZi3vrWNbPVL0wit6HXvokz/rTRt/KpeHk2eZjTpYcb
uOv8fjvuohea7htKuY3hTf7kZwfLW/zx7ELsDO+CevihjbbycjnhEjbx4MHZOeu3ne9clkedHwFz
sKk2g2ej6tm4/AxaIXuTXVgn45Y3xD+PZ4YHmqw8UBO55lEWHjmBz+lRBifdN6Cr/DH79gw8cH0X
F93DGnVwmu1BmjwoH7UeZ2Jm+u1ZfTbuGHASSQhd9VsiTtptgfqGyANv3tkbDk3rNeVH/njm7skH
NS22qu5EI7HjMsMUuumMfT/vepypG3q+e7gZWrZdHG9ieern8gsYI3BEO9MPr6z9s3ZucA2u3EJ2
CTekkG15WuzBUm9fzJf7ZJOc3HqHb9qx6Lfi1D51dvcXxcJR0kM+Yb2AhD027Jvq3LhIUbRcAZjc
9rt6W2/N/fpv52vXCnjEZ/ZY3r7ac+AL74oXIGStu2/PeFPOU8GdHM8Y/tucRTbRuVt/nqE4v3H0
Vt0W5E0sLwP/2t0yX+o3GRHjl0N4kBX7nPWc8ZZBJEFdbZ1dpR3M4eBCeNM9WZ6sYvl/X0AStMI/
H2vCd9Xj/mu5ivbajz/0/2DhuNZtf1837l6a8ut/jm32Ury1P5aP66/9Uj1q9idhYQJzyZcmSMdR
v1ePmgKsKG0MU5LyEhMLor9fq0dbfDJXpiL/kRmYxbTo9+rRNvgr/IZwCVA0YkH4d9LD9zY1iyQA
iY15TRjCq4/o94MbJCmLyJDAAjkSxe01EizjKJvwLnC6mB1xDo4kW7e+QCSRorWx9sJJ4oskAMoT
JylRNM24dSo7uiVgjWFNHF04o2LqqXUcmAx19cPNvfpFD/mfos+vyrjo2v/zX/Ov3i33BacHZfcq
Hn4vkxydKkhKrQCDFBjtQ1BkBukeZePcVWZpj5tSVnwd4KsLxIk8fmVf30RDw76Lh9k4dpDFWh+5
Z75LItM5mBayGSgciAhdt2f0acVLj29p1r6mU9Jd6IDCLuA3Bhu66OnaHiPCLLJByhF5ad1WTgAE
Sboah70kyC02UBG8tSFG1o0zuV+7AP1lVFs9KEJbS68MEei4AYHeIdELGOakMN9++QLy7eFY9Bd3
yGBh/CAkXT9P/qXDCQ2A4HF0yO/vUAfxSMIMoz9Cp8Xt3faMyNKB7JYwbg/RqEdeVMUcKEsO2sc4
JLZ70zbReFNV0HS9sABXvvADyAfnyPALuxLXcV1ADNfgJm5nadY/eces1z+9YwsxLW8b9xPq1w/v
WCefwWlxxhHoEGq3XRFQ2JeW+NJlTtFQiVjRiS6q4D62QgtFkhmEh6wPv9FK6kwa+RDXoB005yrp
Q1pdYa00QEn6/KDXZvcQ5MT5eX2wknlBQEU3Q9VOxHr3/eQ1uJPIWiA3wrOUG8B2BuT+eUF8SBsv
yDS/w03KY7wb2StYMNFbv9gpA4ZBMvPSx4IgibkjPgYkb3W9YOSjfVz1MMHBzk/bUUV3sA+Dp940
Em+goXjTxap6Ae8FgwjbMqhrt+oPxRTCCZyI43zGcN8cZsNp31riqDcdkirefJmvMT9oB1GJKO1q
dFV1WeYzZHe3M+Lrf/6KrQ+qjwvIctzvdBV8glzg+wWk0YxpIO8b3kgE+B4jABl1KuGWmJkTxN5E
Ay71R5JEkJ1ReBUGPVfV9/ImGc3M8jSNWBt6IYNshqtYJUr6DtLru3pAFEmahFlfhjg2QEKZHQEM
xGQn5+7MTB6kNC0XfzSq+bwPygMoMLSxTRXzIen0e72pxY5JvNUZljxyhK2sl/yS1jG9n6OM9KeU
p3Sh9Q8Eny4dQcUlCsY2jM6LJoOGBMw7uUXMYzL9BnqCwylB4dcOYZlyUfPcemCD5jNVpxujkhzZ
nGAufTMiW8PUAYilrchPtTBvz1VfWvZOZKK6WLRJR102RiclESMEiE0d3bIlY/Ya5fzASh6iRhT2
pdYC/i/6Ag1RnV6Lvgb45C7RDo1QuCuqQD3ac07koF1a0W3jTJC5VYxBB+hd7hlWdQkPLXm262w6
A++Z3YjFdX5GD/iLZwcbAd422pc6bIQPT9dMgODSjY7BUcbiivEMnaV4cC9q/JH7ZTTtLdGmLQeg
SP+JI+yD/v37Y2u1Z+N0oYlBRM1qfPpB/56HixPkYyJIIKlInCGI8zlxTIXcSJy2zpAdZdfXe7QG
yGJH5MOuBhY/7nGPubX03YqlMtLt/IkxTvzFlwGWFKQIQ3HlMHrevy1jkuWEIMMg4Ds2fbAeA1A5
uvxBrJCzJeOyMyvT9mCXciDASrBRWpjdhyX95zLC1UTnXd/3DWnLIjR1zhboqaM0CM/g0DBJyAjg
ojyovbq1pp88V78bev+wFHy/pcy0KSxW+o5ukgL47pbOPdnaaeQaXqDJ5MymSz/5gSHm4hCkxm0B
R5bTXdK4T0TJkofKWPMyrapvYNthr6XWmhOqxl4xo9BdWqBZnuuXMjXQGNoM7vykFPHFrNf1SZ6X
IiIngB1mExQjym/D6P05RppjFnYNr3+ufIv7+IiqCXyDOxo+E7OAr0ulV6dlM89vQh8aFzLPMp62
iMyTdbBlN9ro6baK70S3AkR1wHGw1tPyeTSMZQ2iqKbzfsV6wkycTkGVBTdWlk0X0MNZufq8keu0
oGxC41RD/amBZHOdUxgLpARTIcS71kmWQ4Oj80qa7fwkOie6zYLEeAKoI6ZNLKIBwJy9mDcybekv
N9Z0zOAJnOldfF/befeiZtKoDOgs+CTXfWOYIUx6//xI/qs9HasuJi9IN2v188Fn1ieySOHuGJ45
xsGd6A1JvhInjqbIBr/tFOfupSXtgG0U3DrZZYYeEdkULnDV+77cZbn+MoN02EVM1/FuYDNpMrrk
VTV3239+r+b6Xj6sOqUIKwfHg0HW+mgzb5F24YLQ2T6GPH2sa9M51TRmZqE0kMPaSMCx4ux1u1x1
AHa4yk6e6yEdT1xnhLi9xC7rDRNDp8GqLvDeHTsCOkgC4lzYhsnOcCJ5TxfdYpLhatt2MZqbKko0
Yn421nM6lMlFl9vRHmVefmi0WvvZh7F+5d9doARwBqYWGyY1M03X918rLY4DJ69HLtBIxRUyU7o7
5TI+iqlzz/A5K98oa4ZMcssAcyCX27dRuG2K3kIg1ttvOtvaz77rxp+eU7wpKD1spHif4RV8qOIr
J0ffbpMCYBQyuZKqQC0J2Msz1HBMHSM7xE1BKpPzZOvslIY8mfrR/YlZ/r3VjucNyBkdOy8tccxv
5kdDXxwn3VSDOfCqavxixRK3hjsYBCKFy08eyzTI//QZKEAwnAIERyoOLu8/g6kluz4jIMprwymD
16ncBy6M+lsp1lAfaJ/jhYrb62B1XrWiaMGOmuEDxj1kb8Ek2s1gWdopALG42yg3M16ZJh1coDHx
CqkcOGjP4GfhRi77BJcp6kdkp8meLIf2XNhURA36iArNtEv2SFo2hE0qPDnwIOsTFbqT40sz+Uku
nfXeCPr9BjumDbgIDCEhxM6HlcchDqlTUetAZDUUitOceyAsirMxcpb7fl5NHqEab5oyc45om5Hv
t6O8LAcJCbjF9wIkK2nO8xWNRAJhMd/WBBGHCIYM7ZUQ5vbW0KpTvW/Ku7xBsLPJqoFQjTl3mpda
Ls4DdYO1G7QQS42xQgWR9pANZgQ08pORpqtbx8QWGRBoE+iYl5C5qrex0bQ33c3j57C0nSfA3s6p
icjydewkVXUFO+AsrRGOMnLs7VPV49fa4E2jadZhPcgLRR6XcJ5zGJxP1WQUme8SP9GzsvZV1JZ7
GBO8kh74ICBE/MuS/t887L/QDX94sP/JTHmF2rp4+7Gh8f0XfuloCFKJ16YBxn2mWLa5MrR+mYet
ecVC8hCAHaR0m3ny7x0NS35y+EmDgZdi9TIV+72jId1PUMbg1+mI1p3vo7Lv08Y/TrzMEP/+BPx+
B1Lfzct0MsBAODpPodXq+WMpqTPMbdCrww5eqmXxzSXRu11ihEUAhp0nBMNWguiZLaNfWWoC4sw0
NSceG6JxfrIbvn8kfn8rJt0b6kadry+MuPdvZWDgXbeEYFBQN7Mfkqvu901zg0ZG/KTa+9krfaif
QZZrVREK3SOcoGWkMXBiFVF0kzToTn5YCXzwc1gWPzZh3p/Xf7koAwetY0gJUMn+sNdkyphTHBm4
wnAf7BcUdghVZLV145E83Ig4s2lo+62yXBdLmRs8//PL/9WV/vjyH+7pIsnioVbXIbZG8aVJ1Pw2
D/vhRpndz7bV9w/cX6+UaBHbMEmch2jz/uMrp7YJoBLoHm4A54wtpCRG0cH+sy34CmgYU4At//LI
+dvlu35Qf5QXv7wmBgue8fiK2cs/XB5emRSaDZeXpCmOPQqY0RcagLy2bLULLdVRBEHLOvzzTV2/
fX962ZU2wvyYSpON9f2lzmwPRdrHSKfEUD46Rt+fEWK3JH47jHawg54eIBFWhSDKz0FGJ90g04/N
3DjD53nRmflaIb0pP9fthkzGoljkBteAw6x5QHR6TqZJyoRwBt96pTA2qJ8syr9aFS7NIxBHK0tn
fbr9+KXP0qLEG0pONNRnMWOCCYCfc9KYGHb15U+WIBiEP9+ulcRGzcXdohz98ClhTXURf5OoVmI2
Yi4BLcbluRLH1xhBEQ1SApNTAHpOy7wR8dqZsmoBHKOyKtr1S4BaK4SXO3rVtBqxMS+QH6bRJaNr
1OFU6a3C7A4D4MtiWzedZJC/dNPdHHG02nDPy/thUlN+v8QS/pxLjyD2EqsrOICi4R0OQYBySlQF
MbmIFAompDkdKQTfAxYSheVjO5sOYwFVEXV60IYAAZGT1EO11fu4iK+aUsnxUNUEmdGrrI0MNm26
fC5wvhKjlSBGOG+cnrhEVIvabWMN8rUnBaDaBQQRUpqnAWNpsx6RAMFaJN4GD+QXI9TxN8jaaBi5
ObVzYxA9Qoepx5/VGW20bvzglba2FnW9L8SopVtw0elTp9fuVW/mQUdohKzuLY5I6nwchvIag7aV
72cckjzXs0XdwxUPJ8+KM3GpmrZ+5jZhpnNG0b/RfFBMfmQY431YgizYtCq0vo4ywsBNYylA85hl
7Rdbzuoxznv7yTRskrAJZrBPKqtbvrQiWcgxxb/1ZKXFctEk2DrRwY7XQ9kobI2k1nxOTajonM0W
tFFtiIe/SyfOx3lZWQ8z+ZsI8Etc80kDfNurllK/XTRtTeQKyuHWSSvnZlHI4YCxi3lE0+6gESYO
DfeBVWYFGdl5T9mlO4u7mZ2242jRqBqlAG5+TsLDoL7YxRQk+yXV4m8dEK54m0gtPZN4iolUyFJC
dChv1XBpha04wdA0Ej7O0wL8ua4y3xaxoLtRgplcCD9DRLq3tUnaJ1FRSnkSO4OATY4Lf0j2dNOS
+yJohPKcUKLOLXAHDGSCqua+FTZ9ZpW6sjpIVN7ov3BFlTs1tEggJWlCHX2UxOqxrpYIsgmZg80v
LsYiX/CVkPuCSqOxbNNv8nq6DnW9oD3EBrPas1DVeEZgEl2ZT2X2xYzSmDyWJimTTQNknyTDeeg+
V7i+axwE2qJ7eECt+TC3C8O5RKqEPn+nunuTDQwcJ+GkcP67YeUJxAuHOAqc9iWrg9A4qzn6bMYq
RaE40PPJmPwL7SKEeW4dRFSTSdnYoT2ep2jZ7G0haGbuMXSRTY6ZubO3tRmwFDpn1nWD4YRyi1Nr
tKzkvqwpojadNhDWWdhLDXQhnZz5HDzXqJ2Lpp/nxwmR7uAjg7DqXVV00/SVLnYyHcMx4n9IrEeb
mSeC+OxV8CWTdKpA9pRY5vuH1g6i4RI/TRpd6g2pUxsUSuWpDOeo3cZB2OvXVa2Zj5beMa5c7Lls
9hpaYprRcVFEXsliVV6HBwwrsu423QVLwH2kZVnZR0lOiYv7rCJ4UxiBuxyx1KF97d0lvlnsAIEG
yXXytjAETQdB/4zcj8rVYTC0yBqjVEdI0sVzm2zK2tX6gx1mFqN5Q+cJwkOztIxHSzOjK8Inx1fD
6hcG/jmjiW6TFkFQfy5tu1nos43kBOjnpFLVnOuE0Vj5aWAGtTpg3121o8PQ2chMqwbpt0FkCggx
ukhaP5MkreOPxWGL/wXLRqAR4rKNw9i+y3oLlpE7EYvgt4XFUc9k7jOeiz7N8/0axsAzWsB1pu0T
9g69gKm7q6XtRIccewVja90ZOvTw/D8jNQIyO1vAARDhVmiLtQ5UAhm4fbgvEaLm57KtUnGA99GW
t70156h8ksJ+SHt7uLOHwj3TjIa5r7IXFBepERDabsmQzhkxE6CWIobAJl1sveW+LkN135ZmcCuj
Cb9MCH5pOy4GwmI6jsVLEGXBDgu4gR2rmG/aqGrvo34uzwaXZhCuouEh0Mj3ccIwIFvQBuPQdtAD
pvMsqqeLJMle0Jfi/66xFfvFWAFm6hoUIW1GgmHkDjspRoyHARLWqNMQGIdNnt21eI71jdUb+umM
4qhOndTX0fYsY/KMVTrcSsYL+qaPOutQQsreaY3rPqU9E+oFtmszdFZ8iCvrjJij4DxeiIfHNr2z
BhIux0m3T7XGweRRLsOOB1B6YvfIh5d5ucUqhodF4Rwv4nmk56XbPgG4qW/KwR9UC+dErbL0wWJt
OBhMyBBud3EKd6TTq0Og6scasDOPompyXtqcKboqs/xAHF9PdkqQPbuTmA5jKQciRHlwTZPlQJ3O
eKooY5n9Sk5fCrd8TNMgOxDP5M8myXGDqBgpOMFQ7RRpcOfJtPoBlNmepm1l6tvECD7LURrI9UfA
HL2jglfKGYj3WnBIC/HFGSuLSMXc+EyyruZ1WG2pR5N0TxClHm3KZMSAEJSPwTQSNNYu1R39UZLN
tcW51uYFmd5ArLmp+m9JVNm+5kanbVt/mVTQYE7IrksoFG5YJnu8RI+0xxk7JdM+y9ml0/VepXCF
/TCVDLEaTLdeoNMCN+BEHYOogdXA1K6NjTsBqIyUCaNC4F7XO/xd6kCflgDzVETgVmqkSBq+oJ7a
gA4vkQ5PQWx2dGmacN4bhTAv4PBLHN/zAucangEOkAER3ZDWn2VRR7eFQEGLCbCrrW0TTI7wVVhd
ZUBRdrhVgyNV7B1zM+NijC12HFEXl45tnDSxe8grJjROW75Go7hI3OCEnECmbonRHp2uXE7IgbqM
ZUlkfc8YVcBvDug5elaxPlbGCLDaltL3rBqK6BuVovP63dWSu5AAIttdsfZyOU0WuyUyvBeE9hEB
ztNAhZ4s6InO5ch+zHZ6Fs3kk8+ZDHzZRMcqXpZbsrcuyXD6qvf8TlfM4Hxo8Q6l/m0s7B1FWndZ
acS6kmi2H4TZekRIfAmcBJPTKntuCG6LcCU8TVar4SKJrlPOuiDDmZJuhMDkqVdaeb3opIgb5I2R
NJ/tzFY15IShFnUIjVVt7ff2BAe4X7xpbAWSsM6nGgyOsQVnjTbT4ONPvy4RDOwilRNCNDi3ZmGc
pE61xl/1NMzwy7iBcx5YKG8Yfkp34ACjtaS0IHR0oaaF0ROBI3czABf8BGi1S11sCa59yRP2N7oQ
WA7r4CJnHmvHVe1j9Ivwj3M0Cqh6+s740taU4PVIupGqDUw7KeWyGWTOlpBhnWOp1Dy3FfzwEMpg
HyYJov4ZXNITTphui2nhm57FZJkV87btMXzEzWuVm1jxAlFsWzK6yqrC9KTmz5LcAj+ye3/BJnRm
kj0I8aI8lxTE44aHPVk7SzjeO1Mc2343gxkqGrwXQJ3G0QMmapPzNTVawXInsMrDkZgujA/L5gnf
Ep6VSEbzK7PBpdpM3cxjrw4SFEBpEx/yHpRIbK+h5/FUPEajLeA1IjHnruVh7m6EGTl4AUehf1V4
yJAk2D0qP4M1V3tZTDuU1JOclDe2Um59kY3WlvrELo4GnTPG3Jq19E8uful4j6Oydo/VopA/oAEh
ziOQ5RUu3wrGReCaJLy10Qm4Urp+HGYYFjaNmI56mrkHbcKB7C0LxHg69gUiW+lG5mto2FmGwipr
Y7xiZvON25jBGegKMq2j2X1rZgfGZROsU920VnRisSOO0a4dO/XZ7SeJfrOYreFYARu9aOnwcBs1
PbhL9DWoOIuUwPgaZyWQdSO50DvylbEmmc4LqeEGG8Gq0mZRW21MDrWNnIOrTAK/akTtbBFrdyMy
sIDKV1gLEkc8QUa7HdwKtEwhbvEzhI7n0rqJmUDWGSyYIsKoo4cVf8Yr5RpwSLToW8WMLd30LaFr
26rVqm4flrVeb+xeAy1lkpodmubsjyQcPXSu1Yld0mvtI1P9Bl/hXHCX8OfQrBrdVC0eKET7LM7M
Tt8uYmj4z8zFWelsXUh6jT5/sNUcP8RhzkJFD6zuDGdiG3O6FOMNE5YBdVsQkBtctQn3CjD8Jg40
VArVrIqraK5J1gr7AOS+FaYTL04j+7NKyBaAmWdUB7K75/7YCVl/DQQYlXwshmvX1kfcF7I+Zn01
E2tWFrXpq8y1HrsmYCSfFfWyT1ujZLAoFzV51UijjMBU18Zlu/TG6xDF7qMMXJ5HmRUmPHdTLVy2
Jg6Z+7bSbAp5FiYkITMbb6Sqy7d0gInCAbfGnd6D8TzrSw4Fnlwa+tBlD+bDT2NzhBBi0kbmmDzL
zzrMyTvTztFNlsQdlLBPyCrbpI7b0KLqNSzv0YRdmO9iMb7ZfWGifylaeDedPRg3krb+dRhYeXzS
8io32Uh1QKRgoA17aXUp++VoZ3g2W0ghMfEbr+iAyutZC6vcg+KSPQSlqL8Mmb5cpoDtgcsQFmax
GML6Di9Nx8kXWgUSWoDJmMxJwUav2bfkTE+lTdHSLUtobhGnyM826YMzFy7iL1qrM0gOCMaTyDGt
FoVo1MUIhyfzujcrDkGSqWCL88lanpylrIFzOIrA0rYb5mLPjD27n9oAUbhR5MUb5l8mom3Y1DcD
dEl0zEtBNIzDoxajLjkab3VQycULZn1UTOhDm1EDpMPFn2bwL5tlGbHyLRjoz2Jz0MZtZU3aczY4
DWaZRatKr8mCAGmyQ7LZbko14svyFHomLLqZU5UVNBrGnbEHQofqxwQTJdgvojEJlUe4qXXDLCFx
CBivxX02q9WDA4WOo1pXRQah9WbeHSJbL2pfE011HHqSM3dzFxojhzzbOBIjGBq7NGJCBYOrS7o9
sfXufI6GBGE0QrPkQStdAtBUIqNrRd1qoHcaG5QIy9hWW3y/6NZLMy+Qt8JI4yTTpMtXx2x71NOg
jCjywbXcOJG++n1bBQpJELuV7qyqGe9trbGZHrtcJhV2UV8bSxxC8BpppB4g8yqgR9isrptucqW3
TC3jDEb3Q8zCEjSOwU3hQVVjy/MczUrNeQ2WWO5O6GEq23kMYrqUnirZonZhFoh+R1Rf+vLPLcK/
6LBxSKdS4sQtFQkT7ztshU64ypTTYZ75PiOOCXCJdLa+J8tx/Enb/C/6rpYuELHB7QWCbH1oZg/E
yQJX4aWmZl5I6zTTrZn0aLg7G+ZGkYX+v7609aKEbhOUZSNFe39pqm8z3aro8wr4BRs9iKZTlgBf
Sk2b9v/ypZjRriIXg5AcMI/6h5cyzVE12Gl5KWSCnkLLsissSkVzMayfTEm/t6fftZJhWq4GJJeE
7O/N+veXZZfSJvc5J869mPSbxaqS49yiG+JcFMi9ZvZQNDreJ/WlAzFqS8ejvABmFO4Mu9LuRJvW
5/ARI+MnLe4/fby8L9SwwgKuaRDW9mElxa4Fkm2NmRfm/DzESc+JCiFkSaIxvIhF/4lo9C9eDkUk
LXxBODi94Q+3nEFlY/cTllZCgXAyBrOxGqnjAwPWbw7J5j/5hNfZ84e7zsgAnpArSPTSxaof+EHJ
JAVjmFi34m23REH7AoC6cR7ysCh9GUXa/FmNmpG+1MNU+ovV2b+0pv83sfzvd9nL3yuxcfB1X4uv
YfPOxff9l36dWuqfYGaz9HRmglCHBU+VX6eWcF7RK6zfE/4O3Sx/84eLz7LosKEzoMtPj5IR0G8u
PuOTA+obgSRKEFsYUL8/TCn/aWrJz79fNwwsGY/aCgUsCHHG++vf/7BuNEsTtEKzlIAnxvx06hpO
d/3QSRwf0TRBN+mq6bPs4k747G98a0mRxWVBVnSHItYQie1X4Mz8gWOt7hc8X87aFqSVn8RzFyNK
nPU7icQPq6vdqDfa1KPrkc3mZmeWoPgdMyvPtzXEP092svmqJI2NvaSvvCPOnsMCrYEaKW1EBjQZ
7cOlRGvCQWUOqMoYw5MlAFyCli5Czk0P9zXaO710duWwtAviysq8z3O2cE79/WR5+rIkGLSn5vNs
WPa5NEOHtkWr2ntT1i41OndA81QgA1g+VanBC82XDEuVQZYwGNSVjRVq+iExNfO6JAjwK+JI7OiG
bMoTWWvgDTWC5aFsOrHz3E0dDCtYDogXgkSpalvAaM6xWFnwW1w9PXH0quovsrkTzp5qE4NVkyEc
dxcE+gc5i/AuW8zwBODAQh81y1TqqdTML1IboZoXcbuftayzHtvWFFjVaKmdqmUiUKrqy5I4FDfh
8AoTyzdGAReuJg+q8yomZ9jORzFcEVaPj4qSergHNpqJDf0FzpehFUwIuYM2oUmiYF1sKjmn39Le
kueTNaWX4SDNV6voTU7bubMqpEsi57dlD37+fA5z42QNCAZzmvXGwc3x7SnHnTi0D07vE3qeH0VK
d5GTY2RDlNMawFklbn204wafc5SeYaGOH2t0HQ+26Mgm7gPdJKik5/AHqE7jWrIO11duubiVtOyB
BU790w/0gH1HAzLla0Hh4mQPrMrdAn1rmot0KpqrhcbhqahArHFKLxkcSxafc9RUZTzkAnlPT6eJ
CnQc7dAPrbpO/DBow8oLtfBFtwOwTFo7GvfS1oaXmCRVepFTNyZ42aDS0aeSHagpK1TAcGZXA0Fc
qeZZ19HnUjr203mYarBoAe7SwEzLtLtJww7+SDLrvIYr4wJMQQTQRZRxdswLO2uwSSSEP9BUWpDE
O3161boFDh4HGFRLF6oqpecsEarJTjRyWvvYWkOucMsrWBqPkk0ubPvCKTQ6y0Ytu0uZDKXmV9M4
YISf9PhrJOg3Hhe9Gs5drQ1PMB8bByW0JAOV0BX5FsJfk5+U0qyObanyemflBhhTtwghoBpgBq3N
0pvncwCzoUNPeM1YR2eCkQQNRNxY5paXR61+nceMVI6VqU1nuZmMLOKCfcujU2LIuy5XHVQyoRBD
fS+B/rdFsUVRW/z9FnVLU+4/ft92L13ctz+Ka77/4m92IfGJfQZv+CrFViYqlt/2Kc02Ecqg8cNp
TogCxQWV068blaE+WfxHqmUs6paOZvn3jYq/oiDRGS7xEw5f7n9lNxfvyyl2Q5o6uN0NtMXmCvD/
IIrIyYIGmmsYGEwxYc4q8OT0Ek5hdyCUYPBaC6rdyQyA5jEDeOZlmn0rrHArZE5XO5k4Fo8StKOT
7Ehtew2zMN83WXsF7BGIMehDR5W3IjD1PUvyuhwX5k+/Bcr9qyX4jwQD5Bp/kA8uh68N8Kmv/wF1
0P5n1xdvfIBl8f+BeW2tcf5+PZ7PL0X+0rxfiL/Z1uA6QczHuMZ5Dzknn/dvy9AVnwxC1PgBuvGk
cK31+6+rUDifiMJAAWogvwJLoP9RLrmfKK9Y10TmYDJjVGX/q3KJ49n7eolTIYIq7HE8ggBVoT18
Xy/xvSEfzCnEfkLnPJxxsBHLThPkikCSbvJL9i/T2IHFnu0Tjkcd+wjHuWbrkGN9OlKiS0+FAR14
TGPiZo5U8ygZSc5eEgzWF32UzdM0jzRKFmdGSlk0LgLKqKgQRjYDVIidyvPc3NYAsSiuhh6bipKR
gjlvtNOwMeKqKXCagmEGzEObYlvbUfgUlQq4ERZy2pkm87mOBOjvU55h3EH/gp7WWF1IVRWkojjw
5Vj0Tc3QVW3tijW5SdMsOJO8mZccujZbULOeWwly0tAxNKMGxzarb7OuGL/GVScJe0kq54g/pgv2
vKpxBinabnbBLMMXo8sYUQPvzndTZ3Xmvl1mUGQLJ0KFr36IJ4aNEf7nJlM5LnLZyy/VELnPNZUq
+nLKlsbLdHPBtA5o/7KZKin2i4K8yi6n+sZzqip8jkISjmH7aFJ4CPIBMbVJTA55UhfDYwUmrQGV
FNl3jK2YUBOHl+M9wVl33+qifRCg5L9FU8bBvFlMVXvknzDNJb6dtxRJY7mJgsGumO5VA4wy1B7F
ttSr6VXr1UyrzgxM43vrL9uOfV5eljEYo42hmtymZ2PQ1slyOvKesI301E4ryuPJSilqImqzt9qU
gDDiZgXEQF+pnuzUKO7QqCJaYFSPu9x2kuSc0XkcXg6qwerXJ3RX4efr1tvccPgD/6T617ap9SeL
ief/5eg8lpvH1SD6RKwimLmVqOyc7Q3r99hmAAMYAfLp79HdzGJmqmxLJPCF7tMPTMwkZpVGGTRd
1dBNe1Lrp78Q94nYZJWO14TdYXGqem/Q52hKgysOnkv61+9EDmN9jZw/M2NnZKjfquPgiIr9nx+i
nOm1s/wyjANKPE8d5Ad/NEF6ruc+YCc+r0SAB5zduwUaXn3kz7SxOUXTlYY/m4iCGncleUkkSZyA
cw3/DWK4Vh0ipSGp0zgHtp/TU8B3mKn8GXLO1pY1cwRFopbufZfhDklYS01PAUGYH1A/nfrc21b5
HphARvD5Co8cYJaozjZEtV9u1NVuss0Kyc9Fcs/we0klQzUnwwL7ADIQRJevVVlt6bkndbuG6D3Q
mtnzvqFUhpgwRhAXZaHM0zJ0CjCHCKXa8lA3j2RlBLxscRX+F5Y2iNdwZs6/n2yL4DiGMFhaNbKx
nq+yL9Gtl8Rjbfph7Rx+Zhs3O64r4gdGt9bf7lwtn50h2XBTixG+WY32jVfesTVqnAIw3CYGzfLT
uk5+G0aD+bfQPniQfNsCLio17UxNnkE8RApa0VfYgi0Px8CIqi8YprsAPSND1AgqUjKkLZ0dmmqO
DSXQfW/rtYGMyuLgkw6YuU2FKxXvqWWDvaxijcslqNuvdGj1qQV4DWSETMqLvaronWBdoM5NOERs
G3tf3GQEQ52V5Y4vRPuM7D6aFB5JSs9EPd341uuowVRT+5cMGE3HVpzec53vbODe1Y4GCXuiiUEL
0uRAl8+kvX6kUpa8fktTNElstPXaEa2bHgCXKgMFzUEq1qPyXvecnIQU9DyRJgmKan7nx/KZWuXa
qsSyo/ww8WVihrfjotq2zoTbNop0/8gyyLFe57ydGOV3GVIHJYam3kW6Cu+ZNJVg9tqOaXRAG6RR
h6bTo9/UC92sWsGAL0p4UVKnBRyBKZ8w9YYIOwDN2nODgSaYwoZdoApgF0q/eKWLgmXAMn78jnNm
nxv2pewkaI/YonsTcQEYEn11m+eh+rY9yXMNHJONaF63yOXqbrAptnUMjmIa2WHRrStRnYK85JBG
rOJ/Qb5LxW50Jyi4oeEdtP2gPJRaefa+K+a4OjkqUMx1I7H+F81w45ulDtXOyl1UhTSnMxhBzrR1
H7nYnvewS/NgX/azRIqYYT87ybWaIGNm1zCwAfUL9JuxWB/LoNLVsXa0efdWFFYbQfLsZ9i44D5Z
jvrDtrd5FjYu23QfpR5aE3YxNrwqMfNkbNBwtg0SMqd+itisZEnNsUu/OpQtsupMlMHGMX7+JU08
fBR1Yxrm2MEVwt6a+Z6tOeB9SdbLP6bgID4rmtbgEI+Uw5uyBMaNz2Qgxywy/rxHKgPMwfcq94yW
RsUXDJRTDNFEDPXOr0x2A2urZAfgZIBCA0XTtsE76YV7zAqsFsgeqXbhYnFcrZ6AGBqx2wZyug6e
QwEaIEQNLHQSkE3cMUwGa2X9uJZ19ZzKXODdwa3obn3V+utZrzG/OVRU+6m15MiThjmTy8vY8gbw
ZpuC4TPTVRmzpMDXOPYFbWYTkEwcO/B/PF1/ZqE3/mNZ5gDu1dkwHTUiywkNRNUBIDcZx5qlGQzw
8tjFDr5ZCUkptZkBNdQmG2GCzLoHUwcGhg12E26dKgXp52YpHg7TjHkCy7mOtgTPq2UXNH077bga
+t3SO9H3ygEtWV43+b1PZQQfJ8Qqt6mcog92oYPcaOMNZfoX4Fp1NkBD9dEjOZ3vr5q656BZsxnr
5QArqgOBLng2Ch8qlO6m4rC2mtWYu2bwzSGo0Ty6gzOBYGS9xi1DKQds14lmEjRF9D1fvUzXo7kH
rO3WZwiyIaQ4WVwWzyqZ4misiTy06/JrNc7y2kqOY7tV38HoXeDp346D4wPGDzq73xL11n/CGbU+
h1HoXRjWu2Loz7lH6678Mj/J6qrBL/p9s7hm77VhwQVsDiwB42OkKixS3njGqgtOnfEO/3VE3/7r
B04GUYbTNqcSAVCTXj31sg08j9F1Jv8YqUMgr+B6auIOwAhWwKea1Jc7xgOwR2auZl4ja/JvhFr9
6pj3LZdyUNq2hdhwDVGEqODVXULW+/EDUTjUU2zldpMNuNTt6ntLhfZWZOMebKT7UNuIOfgNKYE2
OImXleojz/aqd7stiU8WCuSR4UTQMD+oc2JLadM457rGCZ68Vcg3FcrlqvPrna0ItL/FtmoQpIDP
vSaV7EypeYYRBWwd8HTfaQTJsVTKuLs1jRXG9AlJZhAGn1EN1DmwduwfuSjQGXdIPheINbLb+EEn
+HgaD8x5x+RFh/CdXJMzZ4md99piIogqoAAZtNrph3bKYmfC8MRQaTboCigQMZ/a3m/MaOqOyJvi
KKwZvU3Y//+r5b5FQ2HS21BLTNwTGpGh8FAOpCw0btc8Y9ASG4AdQZbFX+MyngECgJO6jkp74l26
FFFclMfpnc+2fwsnFlETKse0tD3QlLOcjlMaWQeZtz0UW4sPqQCfHw6qeVzlaB3bDN9oXz1Y9foV
j2X33E0gjKbZTXn4q4EA6+4JsbbbUwnK+XNYQmQI5Azt+74CAJs2HUx6xc9iN9u+t97KiyaRzHeI
JTZqqJ03ZkV4sLNiglsaFdatLTv54q7uTaemlf8xrEFAISLhDGWaOHVvqa5O01zUjystWLzvm6A9
LXZpHZSHgjplq05j3SfuSCzz7Afgo9e70Wt4oNCPb8zMweuuAzhZ9ogIe/2/crKRYkzj8qQJUKSA
L4ggEA4YuDGbD9A8g73OGj56WB5j4q+zDQsqnF6NXVePzDip7qSK95NbpscRpeVmEp3685kS3nq9
k+1bO52TQU/k3Ng1JYRB9rEJWLLu5hb13ZjV2c61mhebIxiaKlQz1ACEuSIN7HYEa37jT+N8wc1D
zA9u0hUza9FTjNoDlXu5FuOhazgeylwgjPGDpMzX+2gqFObr0LvYkf9UxP2jKOH/16OLvhrV0h0G
fOswp+LAwf3uxsW5yfqfoah2qyY7qFoatStEwOZsviZDTdV5yZcXyWuFpGe4iLDi3QyWHbO0z7hz
TjAg//me872IAXtbLpHbLzYvpYsAHuU2qs1YhRQqnf/nauJCFkNMAptqlv48gbeLxU+OPK33Thqk
T1DhaT7CCou1EpAUxgjsbBticJgZN24rrnQETtbU3FDdOScVLM1eV61AeSv3s1e/kdCtT1cKxaaa
FqJKVkQofT/eimFGgJ2trOQJD6MTwKp7KObAgHJYv71Fv6PcxakX4g/nSPrKQzSpk0C+lOUlGoOl
aFySuPwUMlYjDfBsfzrXlKNgWtFVYJVYt3aoX7pGPk8qfBgL8dj0hs+KNmXYTV1N5EoYPHRRZe1H
p6TU4iy4Rl44v0gKenIuMK6QPNp8ob68hPbAZy15veLCfse1Da/KSYFrGa+6WEKPiLTET3ENt5m8
pq2uQ81/lA43vDuIZwggjSzrSOzUA35EA/1uvMFcvRmwNlpEOV16x4c6wi6EZmzO3kNvWp+9MPuI
M0n31KXuMXJKvS+EFf+bXIxQyIhKiFThDKSgGshjoj9w+BtkEPJ3NeN7PcQ31+HcBuTM3pvl78pl
gnMi71m5ttZpUt55Xp1uG9fRAwVfljRhv+0V7gC0ODReIjzwZg4Jmr7bIJZX1bx3qliJnBkE/oIU
wUgv+Vd+Hdi7vozaXT+1H6usqVf5BGy9mf1UkJKTh6/Ej5+Ryp0MWYS7arIMtQN10kW2MOHXyo8T
F+kckP5R7rIZnb/fVNshTIPD2P9fsZYf2BN8FIMmPbC7NCq4IJz4TI2Zb7Iw+I+cl3Nn6x/oRcul
U+N95GiEWqO+msEs8ZgFa3kLHTnfspPd0y/sey86ClDv2wKo/k3dLMUdrIRD38UuSJCaSIY8iu6p
twe6e0rbcrQ+nIY/CiJqv4uKNaeYrJ4WjC9cRdL7cCnOKPaqI3KVlygsHtelPfc9XLcarr4B7NoB
cBzIQnDKv2zVN1Ko7OCggV+4ylQORmuhHc/MsVgqzYqjp9kLPHOEGzQlg1eW2wi80I1xK5eoEvG+
jFO+o15DTlNaaa82cV0NRxK2Lr5sxbCJ41h/OaGntkMw2eCV6Xf8dppPuUswwXbus7XYME2KkhgP
wH1d2TAec11/lCrLvrJ8XpKaZfwnT9P0MQ0heF5TPERQkKZmwNKB+u9uLdABekokHht72NiMwO6W
cvmwruo4pDBt+SjpXaCYRZ39SJrOj6j9pI7tFa+UO+4wulGY6ByzAgg+d/xWazAdtLBuMR2MiYPr
90Pl/uOkXfnGA3xD5opF+lKQ3ajAhNs2lutH0VbrLzBlHglMgR7ThEcvtzbxsHA0NSzVtrGMSA0r
jWv/Im73TroCAuqM966hDY1WgjMmEX2utgzZeDgrAWyQYtBg70Wxjh+xYcNIFxF05zZWn75oD9EY
lOSlATiqRgwY2TPTYv78tP7SkyKJIegPQ1Z/p33zYOb1hkSxd68R7YPnDf5HQLpbMtn1O0zxF9c2
GBnZWiY1PUing+IWhPie0D+knQGK47qYfvPUhiXHvEVY5G0E6qyF9yGt8TA75B357sKYhCScSvg8
rQNAJQQXaleS4HKvp8h6hfhyZ9U1IBVGTMSO9NAxtcPXMmMP2UZ16z41V9MRD8nIzWXV59knJEi4
9Bm5I+skL9JPam4iW/ICLiqwGmfK320xEbXTQvbvR3nbRcsZdxYpc8hW6VThdJPCNaJ+uksn/VV3
1i9KOLjpkDZwRlGuAQMpEqtmWbkEEThUMTffWY5eO5gkuv8lueYI0Tsrpg2WJqzDq/L+ZYi0JsQp
0Ez86aQ2cxr9SQ3tNW5I9lBWkbO7qnNeTRCzLdMZRngi3uOZ727oQ/9xbYYIJa0v7rtm6w/8aP4a
zyEzKYcS2Khw1wr7fvTI0UyJodgwfihc8PsMdaI0JgS5Ww74Qi4ra026dCBVvPLHuGnbfZo71+Og
z/KLhvnDXpMwz75AkVm/yLAA2oFXfs4uulzXp6xyT3D183ljJjbPvmt+w6AjNDLiTyP1+w57nJWM
ZKA5vnkR6QgghcFrmIhr9k3dHmt2zLsV+cET073mgMluTcKepr/IuwftTK61AW8CljrsrGNoeeGu
KasUBGyMtKnEsYgChoZJjdn1129WoucQ6GeOl8wC/aJaOaBMPgpgY4V7xLKxJlGR2azvl7W9tVVx
0/nz8zUIZjaGZAYAoW6w/MY0KdthZHyxKXvGbxmjbvAfIIv4o/j1febLG8Osf8eBsLfczKfC0ky6
Es14nXFgszD+wmZXfi2daBqMWCvXleE5Y13YHa0J2lrqzLi5HBy/BBHhT2tq+xywKCfTkLY8X/9s
ElaEw9CQbIQlHlmQd+qW7FTrdQWXLXT/hnr2v9Zugadzkl7bRk4lYEjQufGh0rGTeLIO6UvvR0+s
HCK5T0VnGOzNGT6xWLNfVdPXHC1M1SzJDMLkHqP3LCZbLKZVGj3mHziZGNaWU3pgauTtbbLVBnJW
E9hM/+A1rJe20X+tVPumjSrgiGY5ESVGjGiF7ESoAQW8fCHR6oBw532N828zo7HWIxYRWsZ/C1qm
XQ2Os1dCPk5YDwmCUiuqgvC17spTXwIKVoRlaIWLbR5EoiXDSivvbGbFRfOifSLBSFri2PSYzMsP
DgfmdZn44JtcdpC67msu4Gqh0TRuBpFCWYy3I01cSgX0YhwuZmJw0JUAipB1MZ/KKiD80dUSI7pm
vcRODt51qikAmv4vjUeWc47tfFTZ/w+9bO5vCqhdG7kUX3RpAHEXLKsFos5aDx8Zi5QknkmGgpgX
PdZS6duGW6XXuH06BjPxctXcIszfrzMLDEcH9yAcpmfwPpfJx38xpFGelJWY7lNVP7sdbs6oa1Hk
ouXPMMjvIJ4/2ZypeRc8MCa8L4acLhG1+wFulP+WhvbfVDbH0jfbZbHvF9SKG2I537oWqSAHsLP1
p+ndVaCRs7h+DwlAO/UziaQcoViLnPZQ9kO5Q1f9sZBLhvmsfox1DucwG09ZwNfhxq1+DWd8SS47
sQ04LKjZ8XBcuB9Qlzh02U6P+MSST+QNDy80El3SqFUcRbYQvtzBXp696BJNursPlThPXVm91r7X
/gy9W2NPq0v0L7ncF3HX0htKkmfz4B/Xc5M0JcKBrd0u9b5VMH26obz3Jj3ukY8TNepzCuLSRMBf
2SGjXB/g4D02q2AlaSn+IQVrpku1joCWsjtt94KxaRzvavYn27oqyn0s1paMtVXsOsGeIrUysVvR
w5zD0nQHhpNvIQiunV67FalcjF4u0j9La+KbwDgTmgHEIFtTjV8EumDvgHZV79mbzsi80/nAmIBk
9SU9h2H1S+D0W7MQXhX33wZb5KYLhuGt0zaiGSuii9n5ypkthk1RByifbe8u71xyi6g60i0PJAED
BH0u77QQM6jhmk+sy6g1iVgi9M0KrajeFkGuEiaR9Hpc6d+LbQPcKdvl2Vy3xnrqlmc9oZ+GnuZ7
FwYsjObiSjUfXkDPnSobTHags9fSsakNGZ3bWLMo/zStFbKfVZ96ml2eogVbM9G+10pfsrYbU62f
uP8w7+peHgpRP2P6jrdlk/9bpLtkiR0a9LqeZzRUBFZFUF/HYRdgUr81eB0z3hdu5h7bMf6hq9EB
L/GNx62ZLAPFZk8Owh+xhx8lSIJtm0KsW6f1Z5yxeDnGJVISHB0y5vrFmWkC8WIUx/waCZ6tkG5x
M5OLEi7jD5ppkME5Y74w9MenTK1jsqLWvTOe5aG8Qv9jRkLgNmGa7Xs/a94bupBBFN9xFhHFaw+H
TIC6VQtSTWMFd+BjxLGbeGiJpsQ3UqPgJkuCFm1pBCL0FSn7fg7a9FnJwfsUffWb6+Lf0mSPchLx
biz6AU9Iduxt0qpqVqQXjxnZxYTkBNfelKhU/xek7TeupHJvZ5iJSMNJFLrjl2xIs69U5C+sBzEu
l49VWQWvcl2ma/TquPPL7o0lIV+ktZ6a1r0nOpVzYO5IuJpS571t3HcGb0PCfPO/dU2p0tfhEHS0
jZuii4BsZxOPKSNMBokszgzhLDOInY3x8SbUYSBvhWbrJwjRS/JuQo5vuh2i0+9aiunXVgr+5+Tl
/qnR4l9UpJKXt6WYKBb+d60OQdDQOsUEoEauPA91Wby3Puu7snzCp87uLm9AMmeOdYCi2lH+evZW
urygG4RORLCMgXXXzCNpfGDurp4c8Cd7OTEJre29hxBpWkb3ITSEntU4mPehcc82HpudsfXZIj/3
iDSjO1H4neYhuAfzCB+pt3AgdG1h3vSIi84PCX5vMKWQMkgcShNhE20Xwupkr2wO9yzco9W/dMgX
IQq7f6bMnyxMJ8naefuy8KjasuiJTv6akUzB5uL03pNiE11Eax0M4Oc2nC6dBJC3tcgzPcdDgX14
UvPLhONyA1btBHYCkDdefhb2xnss6vwS5uuxVGV3jIrrqmZ1zdloIljZ64Q7SbyJ8lJ2eWTiuk+d
iQTYca2Xr4qF9N2V8IS1B35/1rt3rpHfNSU12wX9JtmnkCZbuD/ad1lyxeEA82lS0dkOO/eEsOuB
xJUTlOTyXAat82EqUSaAtppEYr+nCFL2NSwmZqCAHKLfyzDIP91M5beMEfVTo3q6v5QajWGu48Aj
5/V+4nedfgK2mee87+BM41sCJx4NzTfIXSvaCGxlcOLZFTY7lMSs2KNljGlTFGVJF5JSG6RLR6Rf
taZh0q12/2sL2Wj6yGsPX1jMJ0EMsklXEY134/QH3lBzXpa2usPMWd5yGzOWGzxCxVpv2IZFwzBx
HQbvzwdGmTB0+AdvlaJeePbdKnFrJwSxhC9jp2ygJ6lwD+Slho9maEE7pMHgfSP38TLWf2H9Xzy0
85E1GxOcmhew8YIBhGlobbsoI42x8W6UZ6zLWDT/jVej90A8ZDG1Aa2HT80ZFXX3vOI5jX0ck3lF
hqBDYAyLQG5PN7tiAOv6GXGjpHw11wAlmv+0bNRrxmz/0xqs+gPh3eeqPYxObk1mBN5L/wxUgCIu
9wxn/0zkKa9V6ee3/apaRd2F7GDjRevIZqqyZnvvwOr5BAAzvw2LJU8mjfuPrjbzyNuCB31LQ9yx
8vC8J/JOGdI4LKbDJIYXSJKOKqOvUBY1i1xCwV74VDhuzMw0HYAHZa3A4UlIwhw0n10HI4TOqQzo
U/NlG3ht/194PXyQmR6gI+B6I3zsy4ZyScI0sd55RoYgwNIX6fH8JPQa8MvtKi6IxjFFxLEWhNss
NXf+MIGw9cEGEuamzo5MvXd2TgUn8PLe9EN9v2YZ98cAVPC/1XVv5jLDmGABr2jRFLsbZ6z8D59U
UX8nhoGNi1lfgGvke7AFXQK9lc13yk32GRdyeExxlj5MQf+Wpg1HSc8SmJjJQBa3hMeN9s6R2j/a
Ip8OqGZ5MLum2QbOLG6bNM7ERi+DAbu72PnJ5tCnkm8JKQp0enEXiwpGE9+Hpaa97YBuVtBk8CHF
3smLePpKUTDLWKS8scawYwAr0xdkJN5TLpd8PZVB190KxCnngPgyb/AIX52pozisi6MjV57cTEyv
ZIEL9u/EQfjcbrs2sL5LJLO9tv/KLJ2IBcse89nuGegZMkjsPCLLBFLpV28mSvXlapV1a5AXBXji
52jgDaJCqTao9uxnKWKiTixrHj7JNIIh0gwX0LbOncMb+gtkNfug1ieVrnKagU8gxxI0ONbN0Mzz
IdOQrij4isE+pIFuXwM2EUljEYDhNNaJKZWVZA5p5+EIkqZ3anbw65Ld9Sv+cYeFmT/WN5bFWszj
LNa7aFrbX3ecrC0r9PnYdSSbi4rppAus+kJ7Pm9FBROlSdl1B2O+Hxy5vEpRMVDkYL0i9KolIR1X
73vHy+8RHer/Soc1lp+zGerj9NqwpymMGzV9I3JNN2vu6veoDNw/qxsMIR5t/oE10bwzlS9/Jsf2
p5sS7+l2yIV5QR3jn0s5INOAQZS/pZxnR/i3eJ/gsR4mHpDXqPBwhPv9YG3R70j+9tgGSUdsW7zV
aSFRIzAueAAOgf0XtxlJyrSLzBzIqNPxFw0yVOVCLPaT6YREl4B/Tnp8X00IE6yE2bHBpgpz0xD1
lRUGsgUB1H+NEtO/ealIYaDW25AZhENdA3hOF9RL3vhi1WN4GzqSHB2mEVfYDjVFtLrwgDh9SPgc
Fny6xUCoFZ4fcOP807qbUCe8xCh3XhFbs3C1FoPC3wfyRyqKQLeUeuOdmQyBPIpy5i2HnIIEy7EH
2BqzI+8tUSy89wggLhQ3q01pZ1h/YiXnuqoJTqfjzC19tj3tfwZrfF1X9ZVL70BesElXwt5yjo+t
NVToueZ8hrwAM5X9oHSq/DLWo3ruh5aWC7R5sG4yuwzRfyNfwTfU4GLOuqstzxSMR521yfc+fXoQ
WN0ZbUJBUMrgUr0Gw3eF1Pk+b4V5XVJeiWbMwFu4bbkLSnRT0tWAgkpybUldQmivp4oVq0aIn3vO
V6wcBtFdw6zYyd5tXIe3sKoj2sfoAQ1FPHGG18TDE/8loCpdsfbWsMa7zDbqRg4U4FcxBquHsu22
ZUDiXqSNPjltNpycevigZes3I+0DWdtXmG0P92fyWB8yizyX/XJPwNhTWcju7DAZQjIWNAztrozF
KFl6Ukaj1Aq8RKLlWXiO2idUuRnSMpnSyAamo8Ygzfxode3C/TNE0YbZn0u2M+2UYJa77Zsp3vn+
CDyUGQcGhgrfLkqTGHHjNQQwe2MFMRxSe43+0ihWSIBaxHmknDU2iJNSZv+wUbLGdqPKuxmi/KVE
A79pYjYqW4KbW/867/HJdE6ZdpOOx35kVj5ImAKkBSMziAZLaJIin+w9tSc1IDITsr/XAnokXqZ3
EwNh3GjjStplFGgvVjqYc1n3SAfGq1IIntCDjXLpABai/tfFbfEeBJ31LlBIeNsgXmOYTCEGbQ+O
JmeFHb8xw70mwPTzXY5nk5lFldIJCwiRsK1idB1FqkmViyrxnoNSevIBEW0sz9ZqK5gf/jDi7C8Z
cbz3lYl/SGp9LQrEDyIXv7JBbaRRwSXdTFDIaAMEhu/wFmJehQPsJAGqMtKM2Ggh+3Dlt2aN2bFs
YubrPtGPXsapvMHkylq2bZD1x8tAoxrUCxy04Sfz4mfF2PyEG5MCjPgDHTJKCrOf3k3nr2kaflwx
xg8F3h10hDMeBxvtHkuyZjfn5c5Ly+UASuSD4ix8WufO+opzMXHx1cncN8c6Cpcbq1ntfVSmL6qR
3c5zAOA3w5Wv5g7RTk2E0y564CF1cWwsW+mBXCj98lumdnXWs/W51u5fzcV1ktoGMoL5hJLvZXHj
6V7Jsr0o7Z8jg+gtDcVJg/bbFMAEEMoSizr5dyAeuvdw8S+WS004mXM7LwwxFigKRFgjkkMLnG4D
UgOQCbGMpA8EgXRDM4oxvJcLExNGyQwCjDeffS3Ye3JsHf2YxUSs5M1SQikzpn4ih/W5yVeTkNJ+
sKsx9LfZwH4VK36h3S1lQvPPeHp9kMV0F9nynju9+cFknn5ysKCfGWxTPmlGpqcyU+rRV5Lf2KkF
sfQwFHBIRDCtHYGX/m+SbhE+oOgo6wMzdefSy4prh7mapdczgCGbFoS3YoNOv3mbfDdbN31l5a9U
C9U5bfu/AVD7Pkhry97AniVfhcwCRrxd6Cz3RdgOScv86gPRTnMfmFx4G1v3fYQ9AFELrAgHTxDA
IW/iJbf927GLCaam0rvTbiNfOqcYKI8Cn/O37mpkwp1xCRks1chEweqIQoPghD7Vaj9cFYFH8ZW1
y+F4SEUPQariw6j0XZNnu5VMnEFNSAKVa5ZbZdf+OcOFqm4RN5s2we3R43Axbc4gQhfusM+i632W
W+kCu0CURcEMuQrNgUOV9RUG4/m/wjI0XFFbucW3Yj4PNINzhBN+JdC1/lNWVdSngu6Cnm4mofbB
z0OgLjJ11WsXQ/MqOTz9L1fV7TNo9fF1NIrkw2zOV5fILIfvYV7CKNrBhOg7aOFV8zjM3mQlQqVN
80P2e15dj9yguBSz7RWYmAp7PhUSHcTeHsWanprh6oOL24Wugh5sXpBkmWW8Wft2BqIHTz/eLUqN
dRKg7Wz2VhE4Lv7pOG5vm8ETPWAjGTin2dT9uIWr1DS3rmkYglXzyMzSwCeI3hCGBT/M+i2u+s5r
+Uq6fnlBMshKIx/XoCaVWw7jb83NxH1psXZjHGbLPASEtgqGnIFDcu3SOjDj8PJHFx8OPnSTOQrn
L5xzdnOrgO0840ubngvZs+aPeq5Z7hqW/IlH1y0uIDjSZYe83XFf8t74JABnFrGlppNjvF0yNkbH
OStF/MiIYrySNAA1Ji4htoJvMeO1wLsGGhCAa+vvG6dR0JaiTDo/hWv5b0gxSUpxmqtGUqbCxsye
ou9MemaAZC+ncllY6nl0LW4GnJo8hSn+xFVfFLcSWACCm96rf1ydd7fhIHIbsavlEeSUtQzewYC7
f0TLawtVRSQfWpvhKK/p6gZHqceCR25d3BUhbKGqM/b7/08MJEqKRS0+HS/cSoLFfWRi+6VAo3Qs
bJWNmwDRn32s8x5XfMQwqd8aAXTs3nS1ePftpmBLDF2P7OC2RmCAlKWyDl6lFugScxET2iI4YA+V
jRVqS/2GqNQthLKTWi/OYCVN0SJ3iKd6QpFUQIBLlF6hMKi+Z0QUji6yLXxWOniBStcxJhVucVOp
ySF2isfAwbyloMywaSLVSbsLGWRSrjUxh6snFQwFIYL7hgWCRfzwugzHGAig2mn2pYrDpu2iA1Ya
6R8RvJqqIQrFHQirx2WacjSgIGbYR4LQpuy6+H1057C7w6TotpeiyzpuZtSH3q5t8AZcEI5q4BB4
PSi7KXg/FnbdTOhKEaIOZK/lMBGopHdwi6IfT7EM/OwAZRxZ7erPlviJa1xqE+1PX3q35dBn/Ttg
vXL5HJU9pyiP+uwmlZkpTsgbV/NMAdBSjZdpNNXJWMw1lVuIHjzJvDrwDwNKN7MnBKJ3yPBSU3kX
AADg4bVAAJzmNACX2YZL9K30JMR+ROzkJbroCYUg9SPP3pG81tlt0LLi4XpFiLalOsUCogjgJa9l
SbPPHN6ZgwCSrfgrj5l+TNNKVcmslFy3To6uF9hZ6S0kJ6Sx5jiVBFWG9LYb1eJW3GIlDf/mSBjv
Per7UFFk4T99BLEvm5O0e/s600aSeZ9jw6B7C2wfTx63EY9mgaRKkKfImL06taXXec9IFEfr4A+h
u2ybTg3INlt7aSA+jQRmzzhxsh37vDq/r3LOBobErT/9j70zWY5bybbsr5Tl+OGaowcGbxIBREdG
MNiLmsDERuj7zoGvrwXem/lEKkvKOysrK7McZJqSDDAAuB8/Z++1HysSJFqPZosmD01mZdNNBYCD
/r3G9JHiUKLepbXDGOLLZAGZuq+Qvo27RA5tdsS/i1rFnKQZb3pUmCb3AP3rVuYWPCA01q6zVp2w
fYU9P0hC+Gom5AoEFDzKsdPq+7CpjNGjXT1eI46WjQ/32z1BWWrliSZ1H6IYBtZDajxKq7dhxJR5
oZJ+e4eUm+EZ3yUFjCIsEteiMA7c63GYZba1ZxO1pWVSiqyHOGqiLe2kdPI76EvBGnwaRykk+N03
2TscEUxrEaHGFTvFtkc/5RyaMEBU5tad+VBRJIU7KRQ4jDk2SNeP2oZMmgHHxrAzq4ptzGpVNmkN
Df+4DrKy5wFhy7XWSddMTxEa13pN4klKmoedDKTDG5nsN2bZRMYhkU1obIagy6g+FDOY1hqeA1oc
DIvfOJ+igip6jNvYfys1J0gmnF8shLsR+zSBxJ7RSefeVdz+WGoqUsosq9X6NPV4xfc8x2m8AQlo
fSPRSc98NcnajlovU4cdSFL9ha9JknDcp85zOenxi2GPJXJhQzHPyH4M3mU+a75ySb3aju6oj35m
xnF2FWdtPvm0vvv+iMgJDJMMJGcQ1JKafkNFzqr6j/8xlvHLPjOjF7fYj1QER1gmuH6DpFwsiODB
P7nbI7MvbEQH1g5ELWv5TASzskqZK8Bbev+ov+Xt+380w3j51v7Pdr7Tt77pfzTzvX/Lf7pKSTZY
/Hcq9w6282Lq+6eb7/1fCHBZuANA2I3FbvqXm08Rf5jYTYEc8xPkx6DwxE/4F/5g+UcTOAipE0v2
hMmt/XuOvo+ZDmDfgSxwEYuF1cBv8E6o/oF/wJJD2BUnzLMN4dnTFrZW2z5PVFO7CkaxnmogokzW
ZkCPgZe+ke1xx1Ru8Dp78goyP1Yt6LEH4jgQs0iKzz5di4Chfz+8KLP2/P+fsm7av/73P1Sbd/cX
T9lbF701P+Udvv/Un8+a/Yem2Xgv2dC4nw65Nf981vQ/dEszsSJrmK0wIps8hX89a6bO48S/8IPY
OwRzs389aaYgSXt50ph8AMkwXeNvOUf5RT+uRAIMABxWGwCNJfh1i4f6R84G88pWTpgaVm1VK3dT
a2o9GCox4QULaiKNU2ixeBuBnrZ2FG0TQyS5r9gcxIAeUgQLCQIwGbWDYwXu0wy487GWMhvXyJud
bEPrK7VQJbvBnYFqaw8/blgXEzXoD9/6v1lRl8v8ETPDn2HyZeCkpWZjevRpQRWUyrXuNCQNJhyZ
2PXxowh2XirwLmDukNc3JfK23ai4Kf1k/A+//nx9+YCfLsAR8P+X4HEhPnFuJqMml26cYFwHWXKJ
fy49dmNManZXM/wOAqT54K+H4FClDqKnPmUOCis8s+i1FXhThrkB7uXOO66yvZrheV5pCPe3I8rP
beW0zV434Pn4ZVsAbigqxHNCV9bkyrhPCYQ042g0WI1woKfzxhy74PDnV53Pvws8UFnlPv+pxK44
mm6bhm6g5Pv4yBShLQY7rWlGx2l1kxKSeWolXozNPFeutYnKWZ5Gx8X3hCfUGdZIpLqcRgzI/Mxx
o0d3GLNvdgMwdyWk7qIZTkNAb7A9elPxcLrwxP367qjvIKmPt8dCxKWyMjsa7yGL84fHfNSNIVM7
wGRdX2cnVZVvHfojX+EP9F0tHS4Ay5K968pbTRrzzs4X/33Ymc9TPuRXAwfdjDFQmXuqjOotLLOs
OsWp218QATbez1HsvIRYjDq/nBu0pxAp6ntjLhQGcu54mGK93+hWIc7OVG4S3D1bbiMo7pw6DA+1
vpV0UZ9T2TVH1dWbxxT91PdSd5WbWs2zgx27PdLLSjuhcsJjWhoK5k168Bh2GZzI1r5ypsLxy34s
bm1zcF/LYL5H4zY/lH1dPJZRUTwodkbarrq068KMlknYun6ALOTcRkU2YdQoQXakuTwglLBOQK3b
Y4k+4gogJG7FYNAf9UYLLk115pjnpjec19sTcMMxRXifVxvO4uOtritJ6tEs2dcSCdeivAXVNkzj
0baVS0dDNBi2c3ySSXs1ZO5GNibZ74yc3F48aVUdaavEcTovkYoMV4WiLeJKV1zTzgcsLovB2kIU
xmMnneQYRmFFt4J2euBCqBkttBmrGlPRCm78ozMpLvKLoTvXdpv6qegPGHLUTSPz0v/N8/V5+QFs
hUJcZys2qCoM69Pys/T0ZQlVb004HwI8EuHctYmout4ioW6+QykUOyLHyB6GPnQ1irQ5Tpb92Clo
Wr0mHZqJTrFiqZ6KldhDL0hzllbxjm6Pu9XsHCkMoXyXv7nqjzUG4RosV7plADPApWSQpvbxpSgc
EhXsEvE5XjFoFBXKGpfjKIv65O4YgtzbeTy8qfTjt1mo6r5A1eW59Faefn0hnxeU5TpgSUHRoLRS
rc9rp9SVMpptTACDHOo7l2RTL7FrELRQBDZaU1t3SLm7392znz+VzcKmzBaqoSKf/pSRIVQLdUk/
omaZCLbzo2Gsvxh2E77QDMXCYQEpG7dmMhf3ZOy5DBngpTG37vvgaQBNgILYNZ5qGpiXChgS2omq
c2HVEjFEHs2/WcAs66d7pbK7LaAIxqMAmJaq5Md9uhltp4BGhMPbHVAH9/YVF/8cTZWO9V6zF28x
yfRNjXG2wre07QbrYoi0kGlJ5mCtbwkzwTr4reLYcSYPAuYQE0rfarR4q5gZ4zAjaJ7hae9ipYwP
w8B5OTOLR32qYYqqNScUZMy3Fu25vVXnYmtnxn2jhKO6YGKnrQFJ3gvCyrltgghHKuPbVQtqdmn7
2Ut/mv+Bj84CNtAqxkIEv5SR1jG3yG2gWQ5GvHroH1tNH/wA0dbZVHG9NHhfmJsGlrOZmQJ/jV0b
pyfUMnLIksZv3TDYpGHazOvQoVOnjLV1206lYKYUBds0xxZtxoDZXcFBC1Ky8WRGoxmt54xfPieq
9UUSWYJHtcR8D0hqvCwUBUCybbUH6AHN2TTr9rpTiuGV7rcKZXJOT6LSFhi8McyHPOoxHyWVZnuQ
jaSHVEE/RqZ2XbbJuK00HZdSgNA/DEJzUSDEZyXRtUPIONhPKP72EuGzL0vckbKEk4umHVA4IP+l
fQFBXXfDq7waWtZsyLoIusdS0Lm2zXJHmoTx3NYWnmlEj9BA+1BH9gVRF6NZFW+LSicvloMMhEql
3dH6mLCHpHHgFUVTfVNDDOad3q0dMSf7HHvdaYpHlPhxIC+Tztk7VkzDLjC/aCLQL/Q6erAWLK3W
uPRLh/joTFSKdY4rgejf9pQpZnmJjxiWqDm7zzm7zZa0S3rxQ1Z2GQr+qvR0uCC0yErn2DnN/Txl
wbEtO+fKGcAwDmmRHe2hwOGmVjS9bHHGv/Y1amNYBg2GLFolTEirYQClj5/eR1LQ8Mhr2wR2wCJk
+xKmenkNHsu5Anhe47VM5/ugntQHymgcaGGiX4gw3ev67GzVCb4AjOjpLif4DXVwVd10k0wvSLKZ
gB9Yj/Tm4CzQmT03VjWdGQHHB6VwyPXOKWez0tkGGW2Cqu8c2wMfhgV/6BkXRYNT8IS5rZfEwEBD
IFxfuYfjbWZ2X4Mqiw/QrrXzMMTmJfCH8sA2Z3+pUywnzAFKxsR5QIgT+AG9z94mZVLA3ve4SlxJ
23KVFKSN44xpaafiV7IS5AVNHb2VRqcVq4TYHZiyDN+rQb0L8A+tY4gwx15QnW4arVSuO16Y61Gd
0+eiDI+Mq6TfQIl7oRYTMWkeyxPkWM5BN3LtBlUICGCn6R9wad9iwTEOuG8AOGc6+Yq4wwJ/jksY
W1oVdV7eEyqScQNOhRIh3GbRf1SQZu5IKdfuHRq2WJe08gulaoRDIJkuW0T5VMYIqohPSSQzyTEb
C7DmcTRuzNqG80ZXnqFZ6kbBF/pW1iZNkvitsVEQo7rJi2PcKvgdS2PcZ6FGh7Sf6mdF1i92TSS1
02hM8e1pWmeRa23VNJwu7DDsLmK6yFet1pgXtilRndvzox5b30ve+E1itVu2RndD+5644SQ5a1mP
7cmVrhdkqrXtXdv4NsTWDsu2thZ0ZndUM6n9YLsRvo7BLVwKNBQhD9jIa92Trpl5dMrUGkVa2l2N
dRm+TKQskrvAlKxqR+bHczHM6PQRszVmG5Di2wU7N5kYRFEKnCKIvrx56aicRoa3t1GC4mVlVW28
zagdqK9FuAvmHpmhleSrQUVStkI79zz1oYP3rCyOSmzCAnEyJ/E79KCvsUXqAvba/NEpaE6OjUVu
UTD1t1GvsPBPhh+0ivPNHYzxiGqo2fFCq6fUrVx/tF3uzGDaiuW1DslKh0EiLwhTu19UbrR3VzGs
mGBrk7ADYp+pxxNAH6i1kzU2B5V1LFmD+1B4A5Z3v6qQ6WtZLHciEDktuVRLfHr+gYtuRNcmH927
Ju9j+mqbimyEzpNmjxKlwzf/OiLgUa+GpF0UwcsnJWNiHeGKh2j6ltdgcpzwkNeTMFd9rzKSZRsZ
tesmtqzytSe7a11yxacBcXG+RtQBMCa0xHxJoT55Pe+a37ad44nZXOblyRBvK/qY5xEFo7Ou6Spu
EzmrJ9upHG9uhL5PTBbfPmcUsR6lKs+IHzQWYhK9TR8IUFPhmZaGvhmHuCYUKqNGuSjjPuN57XK+
XZHG25HkKZrPjnPJPu4+8OFZfcOkLEmeA+Zu+tmwaq1fGxQjKVUw7qZNjPyjXSOcqiCAR3n3OlSL
MzBv1VOVxM3u/VJTNzT2VdPF20kb1TsmoM0OW6N6IjW42anEA5/QaWBoVNmMObwRA4jiUt8H7DKX
al60CCCWvz6WI3p6I51uYEFBDnG0srwv5xn1uEakDnqhcpDnzuTbQodmDTeSeI5TNJcKnolQNb4l
dcmjoUq8iiuatIGKZjblMQCqEW/bYPlFosiaHUo499I029BDlpc9VYHLdQxpjKRJNNWTi9ysBnbi
VDdahQsTsVbYOWt3SHhgy8jY93HPH9IWM3ejrRJCDjTFtkb+e5UH3E4omQz65DlrOBH1mTKG/hSN
za6BqXBVUifiRFFdwMEFwSUXmRQgc21TcR8IBOGrkwvqBWx++2qUtvswzVNUg/Nc4IYGw4RvIAzE
o+oOLa4vVcpqAxRxOCe0RL7PjpIcDbd0NqYWApki/xMYi/QcOEFVs6Cg+sh0zwV5YX5BL9kbbWMs
/dTqso0bKxFxdIwaI1Fci2Y2vuHS1Y54hPejAtWondvimuFydAiVeTxFfTSoXsuQdZ0Ra3IHW7WR
vpGYLyVWKpw4nKYOepZNO7fJ0itbT6proBjGcSYLgHSLgp/r9OZAvz3GNOIuJ7XWpWdPJbEBhmo/
q22dsfpUY7mrUXpeqN2keXYQZ684Zj22DygCwk0u9cmhUqkIJIbHUHwvMFUcCTMTd1UU0aWMZkuH
XdI1arxh9NM/4ZtZSpWKITM52ewgwTsvIa9V5m16MW0xmuzoqsA60eyqBUFSztkOoV7A3Be7wYVW
s03bXanukwxfAYum2vBtq9j/VhU4p52QhU3SDFApw4H8bGSaum9wQB6QXqk3idFoFkYAGe3gE4RH
A9eQxdR7egg0A/ljeGtH4TXOgnit1Ehv2kmoW1DqN4ZuD8hSpg3Nn+Y5LPVy3dlojiKe+KtKUkhN
Zq5cK+NEle7EzZZQ7utoxMjmRpwlFYsAqFYPej6Ljb7DbXcVdkN/AQalvGrzWe7oIjhfUZ1o57xz
y7UYwU4loVP4RpOrvsp4Y41AMTyi9QpOluzb6yKqk/uBlKuqFMZOb52SVPL+G5l35UNjVuTUKVHl
rmKG1R7013gHa/UhLGvrqZcKDjuQZa+om2G8zU7Lc9A1pBZZI9KtxjG2mlJtMP8Z7Jldd91hNgcP
V+KsiFTd3pZIqrj7+mtcmPeuNh3nLoJdhtfpv+IyLMeE3vrKbJ0Th5fQL0cj86lE7wvKzhiHk0gH
uSokJzZdbZ5bq7txevMFXOtjMbCm16K6AZxwmyrJXRRBWknjb1ok7t/Pqn9rnnJX5vznM/DwAyTx
Pxu5bN/K07f8rf38q5ar+RdwEW7yX1e35NJ++B9+0cXddN2/NdPNW9tn3T+Ry8v/8z/9x//19v5b
7qbq7b//8VIir1p+W0i758P0xAZe+Is+eBy+NT/9//+atph/cK63gEwvbcM/OZ1/oqYFTMWFPu06
DDyAUdOS+FcLXKMFrkInc0lV5ewL5PNfLXBV/cNydZBXS9PFBuru/J0WuL302X9saOp4syzhWOCr
mQLq5nvz8IdZS8ypOQ7r0g9w9dEJhL2FUgscGmGVdWO+aqT6kQfBUdTeKdU01Njl604c9LwMlC1s
e3UGpDFM6TlQ3AE5lKWbxmtE+kp9Hh1dOQl4G+k2SCqEocZYB494EZxxJS1ZvJiyi55bhBdHtytI
dUeZVEEDaGv9QMlehs/MhqvwUmFCfHC0rtxqkH43YHUG+2IShchwf+Z4tT03B8tnctJNE3c/NUZF
i6lrBpRliGvvm6KBZpQ1QZOTOkIaCRbSKEXEGCIx+45tcLIvrQGGkQa5rNohTQbIWzmuHfoSJeo4
Y1WMDLFFhUTbtjbNQbwVdebWxaZ3M0x+DHZLWKVopgrX2OUTgg+/SwIZfHU6DXknYXa6fsLHQShp
MPSLyI1cemYD89DQwrDZ/1/7vuwfa3y7dPEmyDC48wv4dMMwtGvOFAPW6RC/p6D7gqusH6Nz2rcA
DvVeQQBRGgRZSq2ucQ73cRB4nRB9BckKd2nDEf2majC4dGFoXASWCLAQTRnKDkVnK1Dc5ERAkYMw
d7LyF0LCU+a/sohu3RZOWC5TF5NMoxFYZJjJ1xxXC9rvzO1jTwWqHaxE1TT7ACkajW6cpXIdTYI2
tloGxgkrD6EZsUsMgmck/ZM6jl27Hpzl+BGNfjp1WBuoDzdsIdZNXBnVi6G5nPmbeoyJFlOLL/QO
o93M+4V4Wdrzw5zl5mthpq66hjtjlX7sCIXEKgPlPmtvkKIUi7TbXO8HKjmFbJJgNwKlJNhqDDry
I3QzLO8QbumVZ9pMnb8SCyDTS0Bpo3NZIF2VFY+iNenBdg6tVv82JkXuqmBvXGg51YyVALcj4aJr
imhurKLNYN54L9Jygwi7vJsnM7kwarJxzdS6HNjiZ7f73pcExLsgwFdTUBNpkmFwQm22LpTlEBub
6EFrt/Px4l1mLS34JsqK58Rs7iZ0Tj4hfMLrK4FlUNrOy9hUC0oJKpVbJyU0tsFEITU7G/w921Cr
kFFE2bBLQkluUKQ8dJl4WKYQW07KDCvGFNjlVGVbUfcAy1xPHeN00/E3Y3CttlprP0D2RhIU71rH
pvOhmS5uYBXqnaBySmfx2sriyzxZz7WVXcSl5c/wyDbGaDhvMLVfFcjwiROcyZfTbotGAMob55aT
KtA4GeQ+/XzN0yf8uVOCfC8b7ddQoLO2JhjvkTaGnoU3PTWreuv06tVcS2SIhIWtMeLQvWK89Dxw
vy9w42zpVl66bc1DM5raI+f6x64MD64bfsUkdTuS47Ie4+wrUobAqw3YGrBxThWn6yeQk9ea5uzn
ZNB3iYpnO+ubw8yAY91VylUYBbskyB4ZViVw9ObCY6pO7UxXCAtEbt1QRd+b1fjELONqnEnxa7sL
gXVmZ5b9kfScnPhF4pWcviu/W4mqbEjwQwQemywW0pbTgcyWm2ScCWTEWu9HoYRMFdaQRjL4ybDr
NF+bc6xNFA3tahDAQSprANAIqGnd0E3ZOFYpVoXWV7sEO64O+WiTmNarg8n/WM8ig4zQnMNiGD11
AD2gBpZ72Ta0vUcbjsW0FByiAFpf9SbeQxVQs9gkpS6w6xvpded2uyShU6mX5r5FMZPI4CnipLwI
nOgTucLLDPnYSQzcOSfeTTgDhbf0NjqiqVujOAx8DpfJLhwWXaGpe31TNwezarGqx/pRB710EdZa
cuhtDvQ2wXq+xUDKSdtboljOlZKwhFQxaA57fqGhcpOrZn1ApNlsR3v8kkEtuG1KHTP8KEGvCbBa
cadpO8AMO00d5MnB2OCFNqrASggv1sFNSMPvNMYg9F2SJ9TE28YIn/OxN+6G0bjKmDeU0KdLUnty
P6lVF91g7HhRN1Q7coDucfy8Quo/EmIN82ZKWK77B2gdT62jOGsWG+UkO0BxPHKkQSnVdRbTkIo5
wHdCyo0w1IMY5yOc3lU9onDCwrFWSYjEYQ5djjdqhd9sGxvGFqMsrc4ICFY5DGtDL7clUJ5sUng6
a+VMtNFrKfIDgd0nXa336EOV/VAY16xv+YnsNrpH+AhXCVyDlWlWr1Mh7xE7ftfa6YAq359qgI2y
JO8zntxto07LyFq5zgQhjECTeNelss9rAKFD2z0zI/CrYJEC0t9eo96Aa0j0AUeW+gXi2zkHA7MO
q+4F+s6EYjwuLowGZQ9UkZJIUG2TivBmhsTs2S0CLOZ0CIevui4zrmmhHazRPs4qE+wGNStQuR1b
exrXMCUyljto9F39XXQivQPyyDGiDjNqeFhugjuAngkPbDljHShtodDNI4PVYEuxCUN0kd6qD0aU
T5sgtDsVzDKpbBXktrKr5YsN8L+NV1mnqU2BDSevOLyHtt7j16aaX/axka6RfYe2ihZ5txAc0Cfk
0OCI/aTBfq3hM3HrjVDYccrvcCrsMt/XLBnazIkaTz8jupazFLroEKtIwsXSYVO1dtQuYnUM56+G
qDtp+5BpcKxuYUjSWNvqtGDNZBvopQb2oO06qWyjsC04ouKUvufmaeVwmsi9OIiJmYGc0FIz6hDP
teA98ir2CvASbAyRvG1s+EPmzlaIrl3l+aBv6qaeQ/MxHYuMeG7i3jhhFgbP0HWm8R4qfqnoo+j2
BupMUC/svCapi+Awk4XNalRh/iWAdAE/hM6HUPMxU65i0cStuu+dVDwxNB6HzoM046xnNj5TKzCR
eFNvGDVN9mTEtq8TEBIZN8B+kanGJs6elOC3OtkiMDWROurh2G41cK4pKY6umuHvDvRmOpIH1dca
hvPMzGsvyyuc+biz5sLEQBNV2N+dUidD1EzJbmQsiaez9lLcY9kpCpqmPbdElLLINlTX11M+4ZbS
0fltZRdCF0br2MZPhdp87dgI4ns1JFrhVnKqC/cMcavyGcjg0kacsnOj9An7yawFxGUGTRceI+wX
JTSlZiAfbcTcSdw68LkqKqDlDR2C/1ijR4MRpzGDHiWkmOLzmDqy+9KVOREcwSAk/jComsmaca+C
NyWOU08pMzyXTmgaxAW3yphczY6eTY4fYyWwN1C10FbGQxBt0zHHipzYQyIfC/rVN+TQ0WAJW0tt
fKuuUBuAlK2NUzRIjqBxxuxjW8gMQwjJJF1LI0SxdoELV3gL5CgRvN6G6kWUzKhfctBkaPZc5ttD
4KZkn1LReLzpBMZUDO3hESmW5oYtrMm2q3Oca6UaTVfNFBb2hv5mmu1VwCfGQ4TPHC4l0WqpV+Uz
/SfiIrEZjfGAKy7UZ4YYhG2wvs5dh7HPar4g4qHPIUEAtk6aHfJOazd03bst9u75kaiA6qnPUAer
bFhZAytGounZjimqgwVy0XqVhNulRxLhctKaa04HyqV07XJvWalxmQ79uJthNewV0Fo3ZPsSzDkp
PUa9dqQLk7FuzrN9OUtUaHZGrq1wWLb4KxXfRR3q2Y2FybgM2nRnQZe8cGZ4kM7SPkck327osZd3
baZ061ZAlnHKyjgqQ5V96wDEHpJISR6wIohLxlkNraGaKtGmxn/LAmF9b6pZpnhQNOXZ6RGorzTe
8pO0MsJDco1YE3yOXp0WnBpUug7UPbG2RLEmm1RvxfPE3JNxL8vIjkwTDiB1d3LJ5132leeKkceK
MzZWfLTk55pMzGfOrJFfQQVgQJgmO4krxKBhboT7JhZyY0bTs1KakDHSHBhk4yYMW5SZzk0vEx/K
nnWthKm1D7HDbzCpO+teK76w7WBdn2T1xZgGVMypMjKAD6IHOrG0/rLuwiU0w9MzaOSIVDie2L2l
btye9WZVDPrw6LakEjdTTF4oRygM8Zaxk3X3Bj4k3LRmtMzA6nMOI+oyjHns51G3l3TlnKIVCoSa
20wbstzVPG2sjXsZ9/fBaER7mJ+K7+TWxghxNuCDsPywEupBDV3gkXUcv+TNcpC18/KYF++WQggA
adJmt3VIuKE2GkwRjKF65C+hRJ1ccCglHC1Okom1xyo/n8a8raCbNjZ/+CC3tPYlzES7S/8UhP2t
Ps1/1oT5ZfLF/5WdGJQMv+jElM34bfrYiuEH/mzF6KRYmEIVjH3td30rMrU/WzHGHxZiV9SmHGP4
FxTV/+rE2PyQrTNIIVbCthkr80N/yV5N+w/X1pExCwvJo42r4W91Yj70YdBmCTLwNLSNNGJcDT/H
R41DYKkA20maBq+SihcLYNvZKk0bxJAGC3qF6Ta/rKU7/ka79zE6Y/lYa5EAGzYOKjIdP+cdzro9
CaKuLfq+SnHP0MmCC4Tt/Ie7cP5Z8730y37oMv35Mbh0bRL+6IMZxqIh+qHL5Ba9UuNAMz0SwvpH
tTWUWxbWhgiGbEHxxKZ2p3cjCt1aULOuGd8Yt1m3MOaGuoXSXkbwQLZ5jQ7SgyQCvJspWtn6DWkT
L+L9G7IaWrZeJiXAXFAiJPHmRRywaohcPYJvhHgTksIw+zl4H3iT4xDdpU1N+WhkXYR9VBvUcF2K
lMBfU/YGmV7IfSA366EaLJqt/lXEcR6zbpR965lxqX6jt5XcuX2kLRRJHLcXY1uMt9gUhtqvo1g8
dE6MYa9Tkc/h7ilblxSKMWV6YJn5cAgY0t/qGZ5xDmZo/7jLws3PCPizfDs7GMPYjVRBZHiUElPe
2qmxrieIxn4+wINZq3EW7ikEY9i/1diclCmMWj/JTFinediFxvq/iqwymdg3FoO22jhDW14KQLCf
F+mMIwyEZsQ3FYskTjyBpUd6v77zy2P7P9rD9xtPe1Pn9RAIyOlnfrzxlOelrsYK4Sg6HLs+IE0V
J2PNORytQyxi+zdPmvFRK/T+gbxAMMRBgfC6fn6PIqcMUjvtNY95ewEZARC9fWk3coh8U6+SK8Dj
Wu13s6HcuEOn1KBd0zjaUopY0brXDfbvOpah4RXplHwxzT56BmSO21dY/TjucEyr39OJc9VGqTkw
NYpTkfxcDdrN0DrNcqvYdIq0bWGGybGhxZM3wXpUg4ytkUwNncA4EDwbOqLRPkPciOuOcLgM4FhN
maxDx3loh7bCL5O7LiS9umsOKacOhE/2RMFUZmH8lVBeary/fauQ2iPhs957wu/v8I/v6ETZgHdL
9XK8N36E5XUbZ1LZaIJI3bhy1eOvP+9dZPbp2XANV2gouhchv/ZpUVCZl5tokVQvDHT7OSfXz4tM
5kSKi1+1pbcG3yxMaOdh6rtjMr2YnxAzo+Rxq4dQTwsU2iZSGkxHoFxVq2lWyMo5U2dAPL9AbbDx
jOel2HDWqH1E1MVvHm7t59WTDrytmqqJUl3T9GXZ++Ero6J1wmIOdC8HFZh4bdjGFzmx3fmql4Ob
rtpuCs74XykmzJgkZWLXZ6SqMUqnlvFxS81TRBI4TBKoIGFqZkISfHrP7B50ECrjom6B3Zhoay6s
0KBvPlRB3xFe2GhXeSxFxBG/7QuaaAqioF/fn4+TgeVNslWO8ex6qLptYX7SCFotKDWjyUygW5p2
7AJR+CnenR2IMvGbL/JT4uXyWY7N3ss0YRmRMIr4+EWmXEaDmkxhOi2U3otSCaF5Tu0yWZu4pHkz
FTm+mpFefa3nOL5wLGOkIYk/Wv3NhvhRGfl+JYsTgMQqiy3x3bHw4y0lodKpG/guvo39yg8ZgyPO
U5Y1k8H0akgNeudY7X7zqe8b4Md3wXX4DrhuTUULanwS0XZFmNYg+yPfGLAlrrvcWMTSXVWd9AC+
KJgKWraeiSJiXdqpQws9jVwAFQinLrO6qWLK616BIOq0M/gCYEkTNKoSWD4OavNK7xiW4r2j+7SC
F58SHGXq8KRaDUO9R2BP+DjUC9MgElpyAeMdj68TpKRHlL06XHGiH+pN1rJrHWi3xY/U2RktNVou
s2+LyRK4t+KexRQAllhJRzcebNUpyr2hLN3tbLZFfJ1MPQT/PEBzNWZhtQ9DlR5VniQ5Oj8TBiUr
6ryFtWWgQO1daSwwT2yuv36sf9qRiCdZZL/cYEEqr/Gp0OqiOYTgRHqNRg/qLe7qZFfPanwBwCzY
iNT4nT7633+eSQwaFSI2fWrLHx8o7JWUnVaekUNRhRubKHoG/LWrgN/vDD+aMmBxv/4Lf3px0RTj
Z7FUh4mjzajw4yeCiwkthAkZ+iqZ87pG6nZqo+lCYbBz9+uPUn/abpfPsjAS48VBn/u5fiRDtC1T
6hBfhZ5yKbtY3xIgz8wr7fvusXIH0XuxYtLxKYLqdo4sOIFdBH6GHkSvff/N1fy0HnM1tODZ9Ym6
psvw0721mCvQF/d5V9VunzFnP4E2YLxiDuklGbHluiRQ/JUZS7eOAQbda8Tegb4kElqf1PCybOJ6
WzCe+c0tUT9GQbOscGUYnbg222bHey9bftgpFNUMIDQTB6JLeIDbFhr4taNO1Hwk8pqYZNKJqRpA
q7lg8BpDsYfCmX+dlSYOVkoFyQuqUEADRzNRC65rBJRnEcWVs0MPy9kYGSeH52zCw7z99Zf6b54m
bq9luOjlmQ+/L90/XHkABzvRx9j1wFRbu8qO6wveYXEjQNf87W1AFToJPv+bs/PojdtLv/RXGcye
wCV5mRazYZFVKiVLtmRL3hBOYs6Zn34eev4LV5gqdPevu9GAG2aoyxve95znoElnhmC7eDQLgsY0
NTGFRKdobftKqwnEqwzzHzP640dbduH3iIjdfZX3C0UwUmxi8C9XnAFnvtf1fMgg4udiD3n09SyW
nIbQpCKZsOIiJxU09HozT3aG2Tqju4SgWa/svP4aGg9m/3XiJXSe16vS8beP5ohE6DWZEChfszhC
/tthek88bLs1DGUoeK+FToMpDOgKeZmh9BsaszWISeI5nU1Z5JPmUv6zTC/sa9Jixmyut3OvsUpV
oE1eE5ChHBwgFL4ORW5W28sDRNWZT47vnoMw224DpQM9/8P5pkSmsc44EP26ANhgvJSIzUwSZmEZ
BHCWN0tTWSP1QEsO2JzjgAQtoQPeyLmbX6hqlHxriVGnd+0Qf3zl9qz15R3dHpszpif+Uh1Z5TrA
/xnAlKrnuKkGy2N9XIJb0Cuzguc6GD+NwRjjLmc0PhmyMEDIilG5g84uszUUI212aBMSzY1GIqRd
iuzt/QTCi5LmADPTo3mWZJ6iwtLaxF1TPWZzG9OtT4vmjzKpHQsktWAYNtpioKTl5DD4wiEv2m0d
NJSvethMk9f3UfRiCirEG5b0dniHyzdFD2DUOSTERpI+BoR0vVAW037RvMw+8LZFwqUxZfZsRTSU
X32V69o2Ew5N17ZSUhbc0LA/zaqzfIHJPf2BDBC3D5TUOdcMltIxXoYEFwDS9xr3RqMXzDc0D58k
HTuMjNbwuU3qyNwUMB3gkpocX5cgzN9jzP3EhU/tHxX1s/CFiFpqdEuf/YiQvdHabguWNiskXQxm
Vp4xmMHZgwhF+6/srCCa3kj4k59NuaI9Lw/EM1/u6uPE17yWeAzz6IcOQ6QnVEsUj2msfYgDLIKG
UuDEi9pij/RW+y+mK1ZXdsmIcVhxxdHA76ohKWKSYrwhMJovaMwlHXqcA9HsaNuFNg3b+NnStxxB
218GVpBtpNbGlaVlnY+Ohre5mngo0fLg7GoOhze7GZlQG1doLKlym1V54zbFYOy1SUegMTu/pzmO
PqstGTh1G0VX3sHJdpnyw7rQssCxuOnq0Tu3EZY66YoZacY83sB/KqGiElLXYcNBHTnvdSUer8zQ
fBlnnhkDMDYP/uF/HM2XBuQ+h1lDwUbqdAOgBTyZJREYNfrRhqS71uVo1dtrLsg43KgJYmQ3F7J5
GZIcy409BZa5mwuh3KU2XSE4b2zRvJwUGOnTZJcvCmLMxOuWSfwsU7iiuPHmFjnRssomFwk73NWj
ROANzFMH1h99tRtebkwSBLjsz2mdwAbSEgfgYA0aWUKbFjC/0XvXhVcDmqSDGantiwrZI3WLbLI/
jaHSvlJ9l7gzu/y5y5rkqcWyItzQTpBLdhgE1F1Fjugz4TRVtLOUZfltMHtmG4PMsUeQSNHPPtNn
GgLpFNFrVxN20mMH2gkMYgIHY+qXDHYxkKQtdhhoUOzrbM2TCzlGtHyXxbkl+338TrtQQWmYS/E9
GO2ExjkQQ4o2UTn+FHUA03Mi8pKEgwL85dQmuIg6s+o/L60KYnzSS5onabzGVtRt/L1Clq5yRK1w
Mfa6GT9YExRLoKupXrsWjq1P5Yol2ZjEsTdeOAHbQV8E/g53GtYPF9+GEm/qjlhWtx4CLEomuWf3
dtkA3k6R4b/FQRz9rkmYSKGmCvMxJaDpzRjGkYRCUXZ/BOAmCcZtItgKL9uHmtoRDDAp8yecMOYr
LSznqZF9/aVVrPHr7Oh55cKqpNGdwHCZmLARtrijRt+NfoUSfpvpIdNkG7BUb1qjUwiFotRFuTIu
m2+E0pntNu5U04D2saBa0ePCfkkKkw7OklTKgzSw4rrqwq7Li8tS7Ko8cdJb0wRdfpOUefIptcgd
hUtaqHtJi7WkmbnWKsNxDPsf//G8uZ5MsCFSxEaPePQN5wPd1jJO+YbTxv4a21n6aI+KugkbPJwU
sZwr8/SZr3c9Ytu41Sm6sxs+nLEQotAiN1qMclimgSY2BfFaIakqhalcWfxPCwt/6/1srLRVosR/
HV5Li0NiIIzE8bpgDRYDtGI80GVX9mMyEwIbd/IVjFub7gqQL3ds/drnMe2hM15+xWemSRz6vFxB
J4GD2dFKoZfSWGQyOKjbJ/ylbaOOCxhcpaWygbIk8NWuL8j5qOdw+C8uLaWlU2bTTZ1bOHwDCGBU
rHQNLeU5zW/H3Oy3LQWy/YSR5nYhFPUmUqb0yqHhzHHHxg1s2hSRJLSQo408IKXRKKeMITVp+riL
KLSzOkBIQKxRG8yY8CrNT/nQOxvV6eIrC8SZjQDjmWflBriJv8vHPzs+raTTXabktIRYYH+BqcKo
xgum4ZpgfehhRL5f/nnZpJ+uSLRvBMdtjQYTetrDt4xrOKf/Wgd0DuEcb9VmET9CFJo4YZoFbsng
ANn3TGJW1lBcG78HSErDfEYAinXMkSXVrXQmfBBnYflj4VwCodoUuLhtsc5yhRKzUKTzEuZonTRy
BAA2R08k/yY/C1SiUOyoIz5kOnO5F9td+BazJS79Ec166JbjhD4BlYr5RgN5dTnbE8vBKJJWZ9F2
zIecrSwRaEuZfiudbqRJzpqvo4fvktkdKwAU7pzk4d1gUbbwTWlTi3TioLtVa2IO6B2TMIKGJ8Hq
ragloNp8pJgVUxP5VcDYSvwh1sbvY2HaNJmCrEM3oBodDxSxKICDKX9Y1jC1W1Pr1dyDPGvAyNR7
1oApTFOCK8FAlJ4JjxDgwFx/KpA3rndgr/Gq+pL2AIY15QUfWhWCiJgSONF1F1Bt7yPlB9Ms8Pwq
msmYBV2tQaecSQpwK9GY0NvSqPtDZCkKOF1NPtjtxaU71mEYfokT0SXQcoPqA0lzQLheS2Sel5X6
+MXs4lTxMbWQKzy2KsR7sil6II1dBMg1qfJY2STtCO6sGoV4JjS76j0l6NubkUIa53nqaZyZmjTK
dstgtX+cWMU/J8pJwORW1hqfnDuybViCb4Na1xxXx1SbkvIXoE1za72qv01ZPf5i5kmka6VZ22/w
RVZ7vWJh5/SBdRSPkV42iCZK+ZtZp2csSXwEOwHqLvukz7AafRptZugFHanXRFsFjbynSbKoezVM
WnPTBTC0trlWwqbDrwN3VHQhJUl6dLZBLDMcUIj69fB9zLMcpZKFkcmNCB94m2LFxO8UK0D8Bvap
JIJKPTM2qkClNiC8mm7MUZl+xmET0P1X1OmXiCbjFy33HKWjVJwPdjCGdWvjbS13sd1b8Q1ccCSA
MbUQqMSlXX7oyzJhN+WIfm9oWjRsMKqxHW6QiUNwXuT8PmjtdFchfYsfoljHN4aUIfnW2YX8BR0S
XEFSK8xEsTnRCyONpelvtLiGfIU1WxLfRGwlihJCOhGEzwMoc6OZdQ/POFZQvK1ht6EnWC644VRk
YUYYjCT0kaNkkB9dFC/cSVZ6WhwhCFSVZdL3quhkfNcklJe3FWWNa7vyc7ORTiObAiBFJ6kfTb9g
vIzJRhqGOlMH3k2wAHDBQZIHhTJ2oxhUtq3anJ4JhCMuU5ZUlS9PiGeWeAdEj/O3HsdKf3QDVifI
5kNgCRnRKG6NoVQfwgBObexE3y9f6XRl5QRi6TZrG2cf1Vn//J+5vqu6NiTwkcC8PFp3yUNR+2o8
hr8VY2l2BtC37QD08sqievp8qiahkah0K1ajxtHzlXVbStFbljfawbJnip45507l8wKL9sqrPF1K
uRSFC7BaNlKD4x7TTLagqAeqK9oiUJ2a4eRpBaWJrtNxquW8UXaJZv/WJtmVVe10GeXKpkVlau3N
MOEfvlrEj/2oOoXlzQOOZSomBDP05fxoRJKWpzOO/uWf8txLXR0xKvV5msX60fXyCBcDmQ0UavIK
5J6qL08GZZjnVlWbKy/1zKhBpElji8KQLQCWHT7anODzy2z8u3FDmLZbd+qcbyq69aGroyjdt4Sm
79KyvbYfPfOIOts/aRowsSzzbzn9n9GKDxWKbiMYreaI1bREs75E0v4Kkja8cjJXJc9wWBjAV0Yl
BJYa+1+qc4fPaBRDKHpJXojSZeHwXs3gU/uhC2d61CSZWfA5411cWCYcNc7JHjumYPS57y7a2Eul
EKlchUNJUIWUBMhHRXPl3HHmZVDz1GDRGaoumC4Ob9AqS6ZI3JMeAr3xQVPT5aZAHOdJnDX/+e8t
IWOhNTPQ7GjHs0SUGF0yLDJAoReTJafgGsaADiu5xlJedNrg8wfkXFwe0KfTsApDSdAhkZyu7GMy
zkz21TIr0vF0+l3hLrc16tnZnKucpxVJlICtlHvavSoLiNaJZ6sR5BJfvodzL5mTHT0mRoNzshem
WZDDxhaBJ5I6/ygopryLmRgNN6dR+Hz5Wme+KhrhumYZDt8xc+PhD9pQ9pMm1FUvKue63UaTU89u
xGeWbFU5ZTx1JL7iwqiv7PfPXJfyMtO/udICLXv9Ev75qipEsfU0r9RkJyn9DsPBR8mprqAKFPIb
h2O3i0mZ/M/PscwguOb+tsdVtv6Hl51MCP81/VP2A4Zq76yZYcs2sih9i/3mFbXEmWWAJ6TYxm5c
h7R2dLFCWEpb8aH4CYV1H28YVh/SI20S6+bs9zx3cq8bWKRd0yHf1r/8w54ZRNbKjBSsdrzkFeP3
7wu20iFSEWBEfjjb4ZdiaPs91X3xoGSodi9f6sxvSQWCrQPIfQ5Sx+3Z1LZT9E+odVSyetV7XQIz
DzKbI3JOIbnwcwJhcW4Tlnv5uqePqPF4BtVjFAigLtc//2cM1VAAyO+gTau2uvVhibr8Jmw72UOA
Mm4uX+p0Yj681NHb1EeoeKNGz5TcTk3bZHlCyI2B+OrKZ7H+PYcLgEZTSa4VHaridEYPH4kyZQ9G
fk594uiKe2yo7aeCjtcaIoC4DZHZ9vJzHcHx1howUn3EfULYEhL0sWKk5xCZaNDzfWeosSuXSe5A
pahZaCrfWmT1GMTN+KV2Imfa2mXfPQNYrL7RXGt2AY0feEXkKSbbgr3Bmj6cFIabjwGpb3OW7OFh
0L69fMcrtPTkFdmsj1QpIJeyyzl8RZzm8F3bwAQiEhuKx7IJs9dohObyqabORnM2gP8Nk0dizBvZ
E3z0FpkuntLkkAgHJytSzHaR9SYQ8HQe2Y0jZd+6tL43WUW/QycP8cuQ69F3obX184RWiPT6tMjH
LSKh4ZWwWGl5OUB4ZO3SyMmjip1ZcysNGt+VxejMAKeIbdr8RqA1EcgdPqpq5TrHPCIu5aTFYLNy
+3Gy0x9BILWXy2/1zM4DIc9KNXMcFni8nYeXSnpirvBzhb5OwXiL6llFgz7YT52dkJDjaMtTKerx
c8+m81GWyFhSIw5ajq5rHgWWT6CaBWnfXWDRzLl8b2d+cJCf+FLYtSMRPOY3LhWomiqO+cGx+5CI
mC8ET8BXaoZk+aR2bOZjg8CRyxf9Kzo8+hKlo64SCazbKmLIwxdix8Oc4LIksmCYsfk7EF4eYpHB
hq+KEQBPWqgEkevwFPVtRkyG9WKEwLZXm4vzEAztlG0aZ6Q6FMyAAVzkbNabrepxvsvJ3XV2l2/3
dNvCtpipY63PAms+rpki0QrDvqR8A7qCXJJuxmzQ1FOG73gIYvvW0AHyqkWvt74sMA9z7HX+XL6F
M1Mkt0DJFC02//47wv6ZjVni7dRWQzSbxF9tm0IZ/uD+W75dvsqZCdJi44kIcT0JYEE+/FlqCDay
W4LIL8Mlg+pExrm/kHnrWVbfKWwcKGRcvuLpp7FK3GxJqdBGmwO59fCS+Yxrq8bs64t+LkOKAlX2
YixW/YBCOtjCAlSfItRBO2OuAMZSS8QOFxpwz9rUar6MUSjuuyX+GzVqXbm3k5+dWFwqtUgkaWZK
Ai4Ob61OejHUjWn4YHGpivXs/d+WAoKGL1q9VnflVAPTY6MRfkyAwQLiVEz0K5df0Mn3yU0gFdZs
wbbKoX5weBNz2JGJToaSX07kGHY5KdPIqRHrdErg4qZIb8NkSPzLF9XPPDqEQhYvZAxUjI/VOZ0W
joD/koBIljWnpJVyqbfsW4vFhcmXEkddmMkaCBLonwnPi/6gtmx/mVE+/hzboKKQqNv1xzwtxF4g
HnQCN7Ztankr5e2HVoqKLL16MWt36rLxwxqRyDPf4z/bhkkwwLqXzTObWPIpKbeOwHZylM0bkzl6
Z8cTRKts0qefhpkQTNuSi/SUDQLr5SJwD+4HmVjaRoaz4ZJ7ZBS4+bIgemKnPBi3eEnJzrj8us78
RqCZ0QTxFa5b0uPfSCpDXel40mMLMyDJmc2nDmznFtrkHee3aEuRwrk2ME5mBDYylNVVnf+o6+py
NDDayZjrsmr9Wo3am5KCOPyayUJXcvnhTjtG645JM0GPC/5hDTu8UD+a8LjUhaezdfWhp6W0UaCu
7mTSSL+2i9pLnBZQUNRgKDD6aUPJUv16+SbOvWE2wLQu+AKYBI8eFomYXtuWbPxGFTE1NCKsmA/G
zUTiFAQkWd8gKY7yK49+csTgywPsblMzYOqnNXL45Co6IUSbU+tPRavviwUzSk4e8t4k6duPsC/s
5qb90RStuP1PH3fVlSHYoNoELeV4eYyUWiv6VG195N/Ou0ajbJMCsiPS20nyxQtaLdlAzVPklXX5
ZP7ngdcBxYTMv5zjqkCDm9UyIH37OSzhxwn4/W7QU7Efuly9w0XZ/7z8nKdqyfWC7D94vSb1n2O1
RCOVoMuXuPVjJxUzZI7c8II8CepVNGF/WCEuDDNpCJmBSlW3hJF282M9EhOGa7QR/5OPAEAn/FM+
/b8NyP8irOapjIuu/T//+9SWs96PSVFRUDrVDXMdh/8ss6ViRRNrSusrRMIWsQciRa83KJH70NMT
BT91tDQoaIBQGZDZIsCjG6PIiVcv8zqoNwBm2zvRgPC8BUGupz4elXZ0LVYHky21ieOQmVOtduCR
6WZryhJBh0BPdIvYO/k0slP8rkik/myxsRw7ZtbAvQipw3n1JNgOpyXRjvctyY/vSo8SA1e9NQye
HSAPTLURmz1Qdm4q62PzU4SB8YVho7/phPsSiz4C7hRKCs4jaxccwqkk0mgzhQKzfInEcFeFdfSG
48J4XEZswJ5KZ+7GWYQOXLBGr+ljydADzyDNZfqNPTtt/BEp706j7VLELrphGppJWjvxS+MAI7Sy
GFhsEY9ReRPE4GP37I7DrRq3GHtJiUleSYSmtYEJaNFvcBUgDhr0bqWDDYQ106sWZBYY+fwxE25E
wFsdI5+7PAjXvebBXpTf3OQIwARObRDNzuFvXoU0ysa4Kn2SEQciTTE/C5ksBKDIq5hh88wXRoWP
EivHT3p9K+Lo3wEGeRHIWqhhvuTM2L0NiizeM7tQVfomq1ZOGRXrJ0fUAG/QFE/v7I50eCGtks1b
tkbiV2K004DeEbc/bIWh+VC1LlA8WyjLfNcHYQeII2msfbNqE28zRUzaPeDdHDF5k0BdRXk+vDhd
U8LBMfGKegkAfBbKLi2+JJnQo01Vo1AidI5jqTegyHt1WnNcDXdg9Z+aCsm7PxkmvM0AwU/j1ULH
ptNbuHeGvq36zSAwYG1gcGetS98SAZQcewO6aUOo8w0HXufTRFjf7ywugIenWp+So4Tc8VmdZ0FO
cKaF4WbsJPJDw+mVLyUzgfCtMCrvaeESO8cZoK1vrXrJuw10xgJeGuOOQDwjL7+nSofKrO/MEh8R
RF5zY4ymdeOU8Pa36USTnTnHIPoNFTjhA6gMJdQakY7eDN/O9Mycc+E26HMWt2WpLYrDxVjcxDmA
6A3GH/V3bEV1/ibDQTe8qROUhSkni705mD2iHiLR17B3+lxuqkTKb7YzleZDAw8fhqyzv40dlSr+
TjWWj2QsApeSqHB60MfGHDyDrqjI++1Sa8WpOt07+ns5UH3X4z+tltb2lykNIARFc9KaSHng97gQ
WkgeXWjxGbdgfgNng50+C6E9tEHq9iEM1ReGdpt+againLLQUjN/DrA3eF3iLPQ/p0pu2yQeyeyF
xzw+OGqYfp30MJY7VBiV4ZkKaWrW2KyZoWbRjoSHyKHZaCnVOaADJnVzx1AgH85ibhNwjTlAlaCa
A7aO/MvYEWU5JzsSDYkUitW8T0kFk80H7dTE3mLDBG5YZobxI07J0KTyTSQg0kh9eQwDa/nc1kK8
NehTWgCXYRKjO3LiN0Mpk9AzprZ9SdUJc5Ga9txUG9C+2+B5mx9R7oQ/TdwTQIF6SB0uEPbwdwgI
wKH7h/zKxRceO6401a58bsOsyZ713iQF20gGtNRdk+qgrsb5DWqk8XJ52jnd0hhUMBykgsT+0Dlb
Nx//LDWz1k2Cl5n7YPUjqj/Rsll1ADegEVEadZP2liWgDy9f9Mz0w+GR0iz6H9Z47eiiRs3mfKin
0lfsHDFaWRl+iqxwa1MD+RrVo7G7fL0zD8n12JyuvDdag9rhQ/a9nPoC2LNfFOGyq0ySdWNzBnSb
tB0W8MGk4pVf09qc21XAcNYRu9CvQ+pztGNVVAF2taNsonTARn02POPHLGucW1Y6gtUJxyK9nauF
Mgey6y57ta2oqG/QeZlvbSph9l9+C+feOtvnNXMCXSon3cO30IrcLGYzbnxLcaKvNShOaEIzEqy4
XfymnK4NrTMr2lpXwTxNk5Q+0tF5JG2HQkks2ftaVSaf6xoBBGIb5x6FTXzlBz7zaKtNC5MWujVO
ikc/sA7TqzA1Etmok4+fRwAKe2Btv21so89Uwq51RM/syNeC9NqkpAfMlvHwTYYGmaFZpPd+EWjg
YunVrRR+pU6poqXEwgmt3uJazvYACepPl3/F02ounbm1QUqzgW031u3Di8dVZI16n4w+x1f9BsFF
tq/4/3oB23h/MPLOz+pY2XYgqulHhBnUBhUBZWuMpGtaZKSVhTlva1MbdbcGD+yZc5NvhdYZtnfl
Vtf3cLSnWZXPCKY0iz7McWBUD+HQMHpJkEHbZl/x0YEYzYqZ6IR4sYhxDcf3Ggu5Hym68QUwQ3eT
9kF3ZWycujh4YbynvzJoemDH4x4Lv2MWVjwgusrSdEfacpi/5CENZT9D49lC55jrL5Ha9qY3xIkq
cG2n+WuvL+o3cje11SSdV48jgu1fSRWL2yWRo4XSP6M4BTls+IYiOvgiQUn855MzEnZOAkjZKQAd
F8JKcB2F2S4kuDiTddejZPW7IR7uRFVUfoKm/3Yhy/VK1WU9Th79aJSGOQ1xzjZoKh1NE0qI8tPu
aGZZK3cWmnrztaxCgmP/88HBcqNxyKPUp3O6PxzHSFEAOlqrag0A4xpOahfvTauFj3YL7yu1rLm5
yeuq2wJ5rKvtukG/D9Sg+C/eMd1gJFosDzbttMPbAJjTpwZwap94XyIjRqjXzRI1HhXK5J4Q598q
K/eVvf7pdMXhjvY6pS2qJ1T3Dq+J7gUKHqGZflwk2T7rYbbE2JXtDae9yM8iwg2uvOz1bzz8UTnX
ssJgG6aKCFj08IpJZpp9LhYmyCkmWEPOtdxFcK97j1caPRGTi5hvSTXUh2VnwPci8kl9rKk0f1fS
Xv1z5XZOJwYMGhy5WfxXF/PxxEAVIScDAXKZHUYRNjKmCH0Eya+MNtqzFkwAvJzhIUnFaq51YsxL
Mny/fBOnPnecpkzixEPbtNecY7GQ4wxNOyvG6Peq3qp+tSDw32h54dzNjglrc4EipXk2PmeFo3PT
PNfLPOcuacXy2QoNbXa1jvQsVzRN8x6QHQ8aWK1I3JioW7zPSoAx3hxSQr2hqI83Q5PC3ktlpF3D
eJz2MZhjaes51NppDOCoOvx1iahJ4nCoAcHlHIgIu2pvcpvmHCsTYKZ4Viem2CbZp1QtAYjFqo4s
Ey2+i1+KWqcAp1F1cbm32iq/jSNR+WLQq5vL73v9no+GIFqHtQO5TivyuH1RdRM8D3jukAeLlhZP
hkm+KFHtoQj+jFNgehqKXuxzpJ2+Bij9ynd+9vKUBgURhpjh/obZ/LPRpU6WTKjsCJ2Phm5yh0Qn
L262eiu4z60SRGDb0NpGvpsZI8S1CaErytpAubJ8/222Hr8GFP2cvdkZgZM72qoshp1R7EPZwipU
2Q8g4JPonkxkaJoIbbEhhXTHngKKue+VEkXKo6GNQ8kmLXdunaIrQFhFOqHptPAILkklOSV+pgId
82pIc+Q8qJxqXUcBMLmZaLFqez1AgID7MNJrfN+x8qPQE0rahajZfE+FzFESB6DENuqoYLrOU5sU
7CHiV5h6BMxzY0R3hKGB20pjXOZeEtbhjbZYbbAtSJfrNpYTJvsmK0i/YfAEjlum0dLeDp3Z/rCJ
Df9KUpf8HMKFSl/HQKb7mo1V7ZozJwBby2S1m21H3luDWTgb6triihbxdCOKvgY/kmDThkjieMc0
EBVgwgPmQydSFpIsR7esbBnkWllsLw/yvzvNo5+XTT+NklXUw6Kyrq7/DLPRAU0/iFWw5Wi1JFtd
5SgKga0KezdIpNb4EdWN/FEFqMcBPISzswbNLtYvtW1qsS/Mvo1eGIq0LC7f2plFh54hxiy2jZSu
j8vIKD77um0JL+uXWCFzKCg8DBf1z3FovwGKWbzLlzuzT7VoqslV4kbRGgDL4ZsY6kD0XbHWmEId
TzIw/5gBG4zCSlaOV9ZvrUyU+m0Asjf3HNaDxhvyMlO309gOOSwuoxw2+bASoMvRxJpeLTpWsbRp
h6cBivPTgJhdXrnt07Fi4ZZjraQVSL1dHpXhLIfAIfyaKW2GgH5R0vXDtm/G8a5qo8D8zy/GpZiU
NFQZNhuQw1fUsraEs7aACVJr69ZZZnjCgMzuQtpqVy51pn/CIscmeJ0AKfuZR9s6p+GQihNr8Usj
Gu4XVa2+KVSht5K4RwiDXPZmZJu5ZdEMcbzG0StiSfvKGDw9iFOsRyy1ttw5FNrrn//zdViBo9EZ
dxbfYHf9CxGJ9TI5JRiPBjykryB4HtC1G6V1Ze35+4kffJY6lU6kNqjgsHNjBjm8cATtaAhqqBjN
hLPstg+FeGzaJU0fwFuKahs1pHDsIsox70k06O/FUCQvhpriQBLZaP+hwRs9VSlbua1BmBRxzDl6
TDfpq3oCWBm3vTsQ6IMSP2AiV7B3Y0yu2zAABTITBj8vuRFs+lIivDcDIgKk0tlvJfTF3iNTp15u
Y4jpn5sJht/GNvsKfQ539sekcj9AZgYq61KcJCiqJfP09fKnevKr8HJ4L3S/8WEDtz8a8wgfI6mF
8eKv1bgU0E1e7ZuuVUn1GHvVIv5ICbf2oIATuXzhdcwd/yoImDUMwKg+GH6Hv8pcGKSAo9j2J22M
itsp0BpWE7w42AR6I32tIjMJAXLY6ohYfprfLl/+5FvnuVGWIYikbWpwqj68fBriBo/SlvNelrHO
2caEFzAhUc3m6H75UmeelBIbnxhjEBn1iTNWhuiRimbxQ5vCnxs1tKDJ85lGP2pG836WHAZmB18M
iVLh7vK1/9oKjl4zalfodaCQqEYdtxbiWHCOCivVB1iEnxO7SUlNHJDofRmohe1NdG0LT7ED4yaL
h5wwz7GgZgp3JolumN8N6re5ENN+CELMeII4GY+6OmlI0SSDwQXxJr8o3D6pPJDXyLKxkmCbW2op
vE6UJCXZ5ahVG0Cz1adFm43vcRHhj0/VOvyogiF1NjXvBdlFk7dXxvbf3t3xw0vEHUQy8P4pcR7+
yMaoVnofGKrv2P1Y3QpFVX9PuhU1jz3cX0qyeVmG28Cwlp8DoTYQlfCrjxviDqfKb+rZ2uUtdM3V
pEYQLtvCYNMUGbWzyz/SmW9wVawKdNxEQCLZO7xN/OlFMOtrjb6N8Ohj+l9WNI1tTw9Uk8xxF2LK
iwg0WoL4yld4umfhszcNwDS8H0ua4mhLOk5WweTYacBiCmXZzHNsvw5DN3/06ppnlcaUnm1JzRxl
jvVIubitNsZgpu+kzkBi7ehFX34Zp4sVd4Q+kgobYEJG7NHEYOthmdiCEavTw/tcFsO8X5igie4p
EueG81p5S8ir6S1FlT47cH69pWVzdeU3OVUFoTfFp4MMcS1jGsfiXhXfLS9jFn6Ktla5rQS0ww3K
paHyaGAHvyoL+MdGEnl+M8ANTm+iDuGnK7AyEg0YRN0TUxogBr3Gsr1paMvKK7d4sqnTOVIBu9R1
PAXWSSVS680YzLUlfRVE5mOJuWjDZ6t+7uuleM2yKvt5+Zc5cz3IhmvYN5sj9nVHXxO+9x4x5aD7
di2DYkOadXCXKEr6boUD+TZWQVHpyiOeTp2oZakTrb+DjtBBO/wyxtIA0D2l0m96Ndi0rROD281T
qHL6jEciSWZ6gEmwbG2sBMuVSs2ZkcjKBAaGqjlOG/O4FY/VesI7bkt/iChdNyHBzGAZq0a9a5Mo
Dnw9n4sbYeOEUUdZ3SZxL6I7iVb1ylp15sVzaOYVrN1njo7rW/pn51SnfWXYsSH9qscF2mGC/9Fy
hiYrgNzQYTPF2qJf+QpPl0eM8BQVaA5ZeI1ONvDLym+vQ8OfaHrdUsrrAfBmjXIHTVn+Dxv3/6t5
OPN8lDiNlQy5yh7+Gnn/eb601GjMTzkXs3vq0m2pABXMwoc5zn8jCKmuyPaPL0e2MFuO1X3BgIIl
dfQ6yZCZ1D4GTZwYOsRJOJC3OEKIElbHwLiNULVdG8bHE/zfK4KuA9m37jWg0h78gMRfMI0bQvFZ
O8x7jP8dJIK6fBYQX3DcayVA9P6aZJRKO3/tv8vfelmTBj89EVCOCM4PLztoRWBNxG/50DO1R3ax
TrUlm3F6U3tEcG7ldPpvKQIFdlVVUpyB8KfeOrSBO1LjA2c1w6jiCd4HFqyB0BVBU7tM94WWRM8A
eSeO8YVuVJu5ncPPdaQXX0z0AWA5Rdr/HmEgjtugDFd3bBG1P7pY9N/yqYOcK4zFtFwm8T7cgNgQ
GRLGGENISRXycbHL+s+SZ1bhhn1kbUc0JuK2Tab+VitqC0jFEEffyTLIDZqn1TC7Ahh8tXHmkRp9
qTTsYew2TFxbqZYBQQhZTvzvdvgRIugnkqcT4eCt2x7+KmTvfxglfbCBdg6bMi5pvc8lPr5NJLvy
Txo1qFYSpvPabYIZjDaBhzx40yiB9NApKU+EcKaRH8xWcj8bQ7gASy9gmQt+az9JpQN3SdGTXxwQ
YGUUDLTAnRyzeQ3YfpLxVGvASlVjVnuX9jZ1u7HX0wdFxFg7sDRH+JMzuN9u3OaoCVvyEIlpaxVS
b6D/JMumJ02OU4LUlcYNKVXeN/zZc5CHkGQdbVDCzVQU67Yzj+uZA1atPy8j4oTtUFbDHxNGN0z7
RLZvJZ2sP91Qcnrh0GujZ+vC8k3LmxkE6jjXdxhVg8xDq0K6Gskp0Qczp1oQjW5W2qbvJ2dGUh4A
k5tzSQAuicfQkBKEBN+sXqjhTVKQOhJo1ggbk4woxWW7U6EgbcSKniO4ESFTWXbFhu3GNLu0ooG5
GyLUuRrdUResi2J8nemII/YY6M1gYybSwHVChzZqovWEAeg9MdqQtxQC9ZxiIKQW1u78exEBlvsR
q750izzOHnqk2iDE+uUjCQLjt41IJNtgoaDkBitg8pgZh+ieKm76PTFSvlw1H81503M4Nl3t/3J2
Xj1uI+u6/kUEmMOtKFGdu+12viHc9pg5s5h+/X6q9wGORQkivDGYNReeNSUWi1994Q1wIX9VqLer
h1kfnIem8tI3Ng5KtaVgMbJxCa5jMZ8xqrlyJiPHWExvTz9js4P+oqM5FqhGVR/djg4mXvIzoGN1
+n79ipdNh1XEkNKiDGTkhAK1zdOl2ijK8ihWgYs2LbaYaAwMD0ptN0/Xl7kQDxl/oOYJqUc2BVaZ
hEtTerHzPgoMBsPaAVH68JkhMl6Zdg4cYZib5LlF8P54fdkL8RD2NUkTWTaw4nWejQSIQo84iYN+
iErc4xcNYzBhPFF5dk96GFtbb+4MzMerQ8LbcS2gfMw71lwWx2jmMjINzHOZknZvYpn671T5NQ7g
iZJ69wjkxzeFUUprcXjz35AdgX6qaoge+H0ThvkXp7MBThU0iZ+yEgobNkYeOnNI7njWXo86jGe6
XtM+4/6g42HA3OJXwmC3Csp6YjA9M+pEJCeBc70LE1RGd3OZGfdKWKh4ypbL/Ewbymx3XqgbZeDO
lvoQZ/UglSVyEzd0OCEK+KqiDMgxFhyXinBAqx+jBYvPXNXwKUlz47PAbyvbQWEVX+1snlBEbhRH
2TOzqBlMqEPfM26IMv2QI+Pc+Olc16/CmhdxnJAkWgIY0xqyI3OtvdWV08aIwuB4wr+XOkCZQiPp
9ijv4diepiVWAGmE7EWbgZnZZV2MJnFd6eVTqEXTsFdLhlhSgW9JD7RYx/nIh+n9bj06sHh90231
l8jLfs1qXj7mtaeKm+un7IzAhObmO8Of6EfxSW5++hE5jTVhsTpkwWLEuuXP5YgguWsr6H9bKDvk
FhbNGMkrgYixAO0WofieyMLRx8Ib2Um7HdWFDUz6/8rSmOEw1iOi1xRaRZ/Mr0ZoOvee287U3mqV
7Kd5cXdeGxk+gj2l39rm9ITUXDnvEbmGFVCJ4PrznU2ceD6GOC6RSPon6utmspDz1HT0igBZlAnc
3mxj1rPEA12cZNAx61SRjgCiYNn1H5Qjp5gUfS5+wT+LnL3ZjcVL0iToK8x15d7UGODq+J67C0z2
odSVjeB5HmqA0NKak00mGWlWwdPKuiIxwroOwCNoftVAGUhAqP8UefJ1iM1vPKT66foGvZNMT6Mo
WSXyc2jP0AKn8XN6ACoXYRhRY6qs2gKJKqMKq5spa9TqUKcdPcM2lh6+Oi2w4mAq5QAsVimmeV/q
PQYo3axjGRhHTv4J6FuJGOLY2+Gz3Qz2cQwnsjU+7xR4spO7nxMoC8XenrSmpv9iA2hwQca+JBBW
+ke83BbGqlPV7jtkppaPooqN5FmPjRnCoekAXo8TGH+FMiEIqYYZQlNm9F8kIuurBVIwgR3s4YiW
6Xn9c2E6jgp01DMwdNyeOZM6xIyT3TQqnxJl6t+KZYg41JBSUUxJtf4TvBQzP5Zs8Uc7l+1TT8uK
7jbsSucrtcc43FngLVH/AQ3yXYwDDX0nHZNHzwRkTXZQlH/aOMYYZeB+RJA7mst91/B9M7XF6bIA
x6gAV11ihgpOLio/b8Aa+iQVw7cav6lxHxuZaG+11hbxMdFyxHOixss/9wtaRMcRTGuz6zVi4UZX
5R2ccXYCaO+DcWH6RMl2egLaYjHcfvDSwEh19P2ySDdI9lWz24V2A45xmBpsUFD5urFmPqedNtnW
ZxDjS3nUY3syfJwb9R99jt/Cw2C0evE0ye0AK0bGTXE0VNYj9Mys9YnNpB3GjMIwXpkFLEZC2kBm
q4Zl9ewNUf+IU8E87t0ae3sfzygX8lCkOP/1ba68YIpk/zbsApnI6x/B+V2LwCcaPuQRtFDcdV9p
gmHp4FaeBdZUlXfzgspaGtFVLlXbO9LrizYK1vPMhfUk2RzyAHyFdatvGPN2GOomC/QijjW0k7Sy
e/TyfNnIIc6TMSwMKIvhezNYpGt3+mYtLRqRi7fSYECj6TF12gqRz7Z7nlt93jhFF5ZiUIyvLHAT
WrhrXhooU1p21pQHHUi0IzqHgM87232hN6NssD3O2sTEdBgQsrnDHIDZ9CojC3FIdwo3SYLQjEV9
Xwobm24G8d7TOEyMQGzSDnL8Hui7mwqbgipParSUVGuGKrnY6Y1Hmpg/hSn+SnvV6o0XL8vxWRwE
qLQ9J6WN7/q+wby9VbTo1rQH68+g45W+czWB0hC9HfGlsUzJMS0wdAILbda9r1pd+3muOgMLvolm
6EPY2ZsGFedn1ebDeZ+PghFlFnf6ThulAjRY90WA0P1U+sPoCe81dBTlXslbimHFHUZr4+WeqU/T
sJOjv3c9HoAba+xRUuSa2o1jGaRK5nm7rscVq0s7674Q2MfBUrZuCjyRd4iXif9MJZpnv8WT2/eM
0rrxUIvbWQhsPrblogvEb6WIt1fkgJQ1VZQ7vTOijbzm/Ca1gUqpDP6QvkHRYbVLBCoyGdBwEo2l
BguufICZgR1avZ75LfqVx3wy243P+tKi6F9AzkHKnPn16nOLMf+wl8HNAw6Mcxx7AzWsvtzXjcVI
2GmL+96J++B66Dr/7jzEIaR5hCb/WqcMYe1mBXdKG8DDwHERJUbrc+nkIMJq+n3X15K54OlFAaES
0hFIMJebYq27aMIZRImpq4Jlqb0Dld7Bq/IA0r5FFVR4T1Wkzj5UDPX79XXPnpE5ME+GpYKlUfOs
JR1mm1BZT2MTtLP7mf5CynjBzMxgHozm4/Wlzr4ulmLaazk2auVE91VoUVxs+hi2YcSO2uF/RtGZ
R5pJxRuzf7ozTrRs4d3WADNgXSjmMfDSUavwyMROP2eTe8Btu6oOetQ/X+Ow6CTqGkJg3TXjsbA0
qbYT9/w5t9Qds88yQBfO3QipZ91jfoZFwomDBkAzMubVVKfIhxplgrgN4jRRfqUadmtgLuzDjPnj
SI9sNO/NKlUMGIRuvhMqcCj8peuNOHO++4wc+W6A/rmMM9bwsJmpk7pYiwjUXJsfRestezbPvdXy
aFT5FYgz766/77MjzXGmWJfKDVzDHO7T7dcGWDFhknRBiG3TTa7T2IQskx4LfI8fLa/AX0Wgbc2s
MN8Q1zg/1KgWMdEF6kPSDfr4dOVBGGa7ID4WJLbINBhyurirLLJZsq403HjMs8jEY0p9eL4d3jRt
3dPF+GaVGf5wF7idYfwEXqDddJ1a7RtTx/wcRubtBDV6Y9GLTwiQExU/ADakl6eLtoPBrB5vrMCl
YtqrOmz8pvb0m7zO+o3Ie2kprkSPoQ3tRXC6p0uVGbKWEbbfgaHG9k6I4SeqgsNXs3Oil+sH5sIR
5WiivoWCJhnjWhMFAD92oaNO5horzt08Tv0HeO9vcRq7PSg9Ko3r650fULBJ8uYl4hpImq0CEvxg
BQ4nNsiGMua/nBAnU2cJXXvnWsygd/pUGNgZMtjeK7Plvl5f/PxhIfJCfFPJtKQUoMxj/5p1xGnn
9SAOyYu13D3GfPZf0KMv7hQixQuUyP/Dcnz1GlRaCfxaY19oUGCzpRW4CHeL+Wgu3bybGoZouI9m
30e0BQ7XH+/8q6BNx2sEBPeeJ69OjUwjh7i2ebwOSpEt7OlOLQUe30LUO63TlPtyMragVPKFnVyi
aA2iaitRLCASIGWc7mlByjMBO+TeFLMdRDi27uZRgTTbNrVP+WvRX2FWiw18/mDXeFxef+bzL4Xl
OUyMKaWK3NpPrXZmz63NLgcdpGfPSu2iCcIB22OLGW5E80vbi2gJlaVN7wxo3emTRq2jjxTKeTBO
2vBQZhR9YV4gFRsX7htqSSNAyk1t6DOMAAA+UAmkXwx+GcyvkVuggZxFWaw8sKOx+hBJzewjFuh0
uxdHv7UWAz8F9FgZYKAo9pjg9rqrC896c7E58he0yn9e3/DzDxgsG90VKR4Hh0BaQ/79DQHnikqB
smngFWr1Us6QT4VBHaKZBWJUbhcfnM5Q9l7Vuv/8qmVzDzVEOAsccW91vGOlLN0ZK5BArbPsy9DR
QrH0StwmibvlGHRGIUOQjJcMOglQwfu5On1Kq8ejjyrWwXLK8W4sBHyemB0tL1KQ8SYfLKPdpZVw
gzE1IIlY2Ol6mZZ/yUt1C0dzFrP4JZwBT0qkkNSsb3Tkf5y6sAYHtDigILyvPzFuTz7MXYR/VWFa
G9f42ev14OpJRhdYGPLFNQAkT0tjjAx7wiNuaj4CFXmYB838lo1ZcYMqQfhiVqJ9E46u3Fw/V+fP
Cb4YfWydIpAprSV/2F+xmc3GJyld1KARlcWMn+rLRKn62cmin1mpb6FkLy2nAaUgZSF88YmdLpeg
ZKtXaa0FPSpyu0oajGPPwVhqpKs6iFr5df3xzjNSpgwQiLkJUHoHDLaKk4lXqrOtLFqg0vV5Mb0x
fRaRnRyrmHx4N+cD1u6eTXGeZsW3OcZpuVNN1Pqu/4wz7oW0gTLBMgAkkQXIOlxHtWIV+DKqQYfX
YPm5Q9zaflLrVPsGLQQsnDda8bin4upNNKZLN8CZaa4fGAT25Mm5sXzRHT76QxMa2rJTGnW0fFxj
GgDXM4SbXVc2du+X6A4XSFqHWE2VEVQtnBZSZO2vP8z5WWVwI5lMbCqVxlovEw2YPre6UQsq8OUz
8CnH+TyDNXvOFDu8MRScoBOEtfa5PW3BU2Sm8Peth7MIrHNybMZ0gGTWFMsexIDArWrxs9HQ/ahy
7bu0HqoNsMT6xpGrSPE43hhwqLOXhfGTbraxuvilpi+/Uif5UeJv/dQnnvLIEIhhbdxuaf+cXTj/
uyjjBbhQ8MTW0vyja0JBGMzFj8jjG+aDoHKr0G32kxnpn7QWxbS8hgHpg05LXqserPLizeWTWVbt
sU2GZiMwXNwEkicyb+5cVKJOv1RzsrMYDxEVnERJnHXe/XDZrxmchIusRDEYxwYQy8aXcsZeZB9o
i6NgT7ZKLfsu5fBXQLKKsK3KsF98BV/JXWgU3lFpM+9TaVbR77QBspHWiBt02NMfITWXdNyb6DbX
qS8RHZqfwJ41gReCHDadsrhBNxGIWNHn36YIA40od+ON+/HMd0r+4nejN8Iy1/PaLSytugkBe4CD
rdk7D7bBMDxCnQ+tNCWCZGK3DvyL3FORZYjHoDUze4+dq3Nw9FT5BIqThKZPt7qbZ3QE+askuBEo
H2GHAHj6/jSlomkU6RKv2I8/9Lwb8GCZB+/LuFTuXZWEirpHelWL9rEi6F+aKLtgzF6r4nai2cqo
k0IduyVVUZ8VBAa/1HZivNCPTIZdaQH3CK5HlXVGKX8vnzZVHuUzufsqUA9Afcp+yGbwfEn3gph5
cidwR9kL295KXs8uhfe1YGTBoZZkhLVT2JjbZGk50BB09/pPuuKUnxQF8FWUD+KtiVRzBzQr5XjX
yWFWnC5YhL0liLu+CeVvoNCUMCWZYqyJM3bUEbh61HcrY/mtaAmD+BZvZL8FhPzdKjN165jKHsQq
dsqsitaXvIPgBJweiJbKGcozsdNYBPO0bo59hbbCDXgEnLqwKcIXosqcWz45/ViA/N1l0zQ3u9oI
xw/X3/WFZ5c6Z5IUB9juLAsYPKQmq6hZ/IJpD0/cL/soNcs7Ve1mRC0XY6OEeCeZrZ9dY0RCoQ0X
AnzC6bMriIiFrLf4PSJHt/oIuPvJqqaOARtEULFzuxCUYa50JPiiFKntR2DofwoLGuHOxNUIuSsj
bREaCZX5bUgV9FBKESMu6hiLcpwIN8oRQZD2BwbY5oconwoOTVT3t5bdW+NGaL60feAGObw0MonN
qyQqmjvPQgloZpRZKrtutLOn2XW63QgY31+y0PxH6ApHlS44yBW4jGRQ6xyxEUiuI/o++42T/RTe
qAa4WlpMHpsC8b2cIJE3y+31I3IWDui/kI7aoAnIvtEKOn1jzRKBC0OmBy9B070flgIGoJtFKMro
W06sZzedXEo2hS1GQdR7qxS4iZZxCRWXpfROecCSZESOvJwhrlk2ImuVfViqrt/Y04vPRzEl1Rel
d5n887+uuRDzaNPIvHLP5Lj5CWQk3netijyulDq/vpVnSRPPh1CeRJsCtuc1ni7Vphz/CXWsvVPZ
1bcUnVnfTgDFbd3cF9cxOSiyyyNVO0/XqTEtQjwX7mYRhssdzRD6Lh4bu8+WJPxkhFnpox9R/7CH
YniOtRnkGvZofmkXKEuEvWP96pvBDDI0LTZ24OyDwYQdPhSQavoHXNWrXKbVm1EP0ZWne2h4rxR9
0wHOzQzVc0ZqDaWjjXb8hZcLkNi18ToyGWauCUYDvlJ2UjG5byrHQRFIA/iBvZAfLd7Wy730aBza
98fjE11H9SxJZ1AKfCf4cYOKT8FsdlFc+33V5cd61pSNrbz0aNTnUucEKjso+9OXrIdqllsQKPaC
WehrXOBaVzp1cy8cd6vxu25xcTVY6MnwTID9GTyvmuouqADVRC1mDx8KMdQR4XhUxyfjjY/FeOgw
mHlCxWpQgkax0oOa9f3++oezLnTkD+AxCXmQCEHTrAJD1auhE5bYottOMz2Ct1Key7ZobqRp59My
T8ndiKxbzAxyKoLrS5+nb3JtUmDZhuJzWkuuUMtWvWbDWR3TvqoOtinS4QhxBLNsMu/wplGpve7o
RDBNjtF5co6hWYzYLAO/Nf9kS9kEjobq/mOz5ObnZqY1u+sWJf4RIbmIjincn41b6UIYPfnFq9cV
FaUStdT2e/xyulfHnodbSG4prFcThA4S06+DSWp+fZ8uLcqgiQ+NkoFDKT+Pv8Ko7WDlRS1c7Qcv
TP7MbYv2lpYhLVR04zM4OxFEwCQO1xc948nIg8GxZJZNUIWvs4onqDnQClSKah83mhd/TzwEWX21
68P03irRBAX8BchyX7eDeZvHXfajW6w+OUByn6aXEb18hCX7Bg8/Yy7Bmbuw1F6v/8RLR5f9INWR
1RQsg9N9qfIUtGlMfjOMhRPg3DcdXBTibjVm7n8GATRebcwicOt8y4b3UkACjSFVHKXqkrW6BbQ0
Uc18zmtMz4we/UIVlRlehPXFpROOF2zz85+fVBqo8/5dlFXOwCkNHmV5DBh632WNvu9cM8Unpgp9
7DfVQzHFvyvVSL+hxrjlEHDhQZlooPJDG0LqjKwiIRo7SWrRjN0XEfaBmtkXtyLPxF5XFPMYaeaW
cPqF69XmJpfpAsQg/jp9paNjNmEVRmwsCZ8eCNcq41v0Vja1U+QbOkmWYW6SnlOAM6IC9LBaqEYe
JnRHprKhIaFly5zax0GE3cPYdiO6NZNybJQ688OYgepuLEX/aE8C7n8ZFfaOTkW8GzU9/XD9PV/4
0gFEyBKRf3CkV+VLOntI6gkNWUPA/09C7zNfAbZxU7Zh9xFgnfHQptXn62te2nKyAahkcszCdbfa
8iXL9RIvFDxtu3KfR7n96Chxs9FPOztIoCapRBEqkAGFCvh0lbQ2tbFAqtQXUZo+ado+RSsqlRhA
fdDERmC4sBjyM2j7gVPmFb934P8KmElKW1BhssNrLRMfHCb2smEFJ3YS6p0AE7Vxh15ajwgk5f7x
ZKCrdvpwTq13ujo4rl9h1A6+e/COzEXtR9UtG79Jxk0k8tnpBc0lKYIcYMCvgKxOF1wYUDj6pLOg
rkDnUfLY+QXQZIoOHWayWBGPbRXvraVGvVmPkAeLYWHovgaw1zvQj6a/VOmtcVAwpgWaTywLrETE
ZYCra/xnAmrtYbMWNYfGQNR6Vyd19jAmST0ccUftvJ0SOfWWysbZ2eeZKIQQBYELoZnr6YCBCH9Z
1oXru5YC+U0HI4tcD5THQznX+lFD1jIwrE0ZwbNcj2VJfuhQMHIiQK4iXG4I21UEGA5tNjpgl5ON
GVVfGsAp9NHbKPjOvjW5GOqBFvkHOP51eCtmFQFxi8VMaQZ346YOHhZdOUVbytqXFkIOhAYjLm3c
46vLu1Yo3hul8PyhBH9u9vb4saqs4sv10HHp3DPJkebQxFG28fQYjnZlqPk8A/DXnf6jNmJtV4m8
8hcE1W77Bu2r6+tdeFeQJWH40T0mVq3r5TYWA+yzAk5XmdFvFGVXPfRIH2u7Sq/at+uLXTiPxA/2
7v1MemsdjxEGUJJi04V0ptY9asb8ZzHGdGfWmbj1yrx4yDmyG+nlhQ2VSuhYngLroZBbxeIZgTSK
G8vzK3eAMDdhGJ+BsPUVTEjflkHfhPzLC+XkGmTeCWKB+S/jDskKPX2Dk5VhyAGAw19QkAKFXhTY
XlCcN6IgwcuQwI9yHFv6loHA1DoNFOHFO9pjO9yg+rglin7x8Unm5M8hcK9RMAgYhZXQ41DCNsSx
GCpIc7KxW8TON3L5JLj+hs/yRx5e5nA0fig+aDSdPryD40e+xERRpQwt/Y4823nKvHF4SOEMvy3m
ot40neHiUqIJY2PtS6cLgqWJb65Md9a5q4lgSj84cGPSEPdnC/3lhyaBhVcWbfcqinT8iEfytMUs
fx/Brd83jFFOGMhtJu2raNcxQcAZLQ/9so2s+R5Jmkx8B6uPwLaolKmrfLizM4IFrpd/cDuw7v44
aP0vZekwFe5MxZkgFULRPLoOwlu+PoXuxzDUx9ZPqH7KYxIz3t55fdQ3PiYsXrFnb+H4NeEU629L
ocaf0qEvaa8DIRl8c7CR2zVRBTrUdoUSMIAOr7zPlKnNd+kCsTDodbdLPiB6NtyUiVqNu7Yris92
aKH+PRtumG8Mxs6HVBIDIAczQD/wY3znAPyVPcxqmHRVOqFa1c424h2oNf6xw6q4a8AP7zt9KX6g
b4Oml/DqW21Ju11ae+NrrjCa2eXRXG+ZhVz4LMAMwNcmvUDa5AzrI9w5Fd2k+0lYiq9LM9rySkyH
+xRhYymxHEUbvZ2zrgTdrf+HnCYVhdl8+mU0Zd1Uo5fqfj91pi8We/JBqWvHuQBquRuUni5zWjdw
NElCWvp7Cbza6x/nhYem5CALJjvH1XptiJkhLd0OUaP7BbtyUxvRzJJdrnoHJKnFkyhm6G7Xlzy/
XsDjY8bCZ8d0EmjE6VNX+K8wXK4Nv0qr5WE0m2KH/0UOZ1RsdX7Pnw40Pq1mFsHr7cwNQY91QWXD
oDNPR+oqtZwDR6RvqZsmB11L/1UAi4AK/Z5Yh4+qSY66CvO2MqpGwt8+sFFkHqYhPtZuXn2ZNRre
/76JMjf9X3As3oSnmzgPehtVta37mOh42W6qEvEmRGk7AWMqWEPXVzs/qBSJKKwwAOS6YKK9Ws2Z
E+qK2CBpzOigV2n+ZgsPC4cs1dTjksRet+8zBY6wltXVm56PytaldZ5qSew8iukMELD/XNdPXms6
IjJH4L51q94v+WK8cmjExoNeOjDSDBDYMawRS5d//ldQGi3cTOscMmA6VehS2XNo7DMD/nJJ1+nz
4hF0r+/sGUxJnhkpqGDIOSXEm9WKatugl5UUUJZqz60CbdLFoRcdllSIv78AX4CjldtZ4TfF0HwN
GXRQdpTh9yhv9Jfrv+XShwklEbUWZnWUc6vj28390EwjLK/ejrFirIr4Jult9SgtFzb2+cJSGuJR
NAQgZ7Phq1Jumg1DceDB+GGq5c9m6r5SiYcPXTR9uv5MZxpG7C9PQu+TuhH691r8Azc3zJXS1vSd
qS0/0mqrP4XkPzUZwZygowQU+gVwgjkfsibqpt2UtA7O6x1cqV1sd1g0xU4pDpFoKntn2XBufa2B
pf/v37M0ViVLpCGuM1w8PXiurqhdPoBmZ7DaYLUORCFAe6IYUY7Qq/3GpsgE9zQ/kceNcgE8BrZA
Zw0QC02UvhOGX+BIYqADUWtiweBJW+KPbjabcCbSqP0+5R4zAMSExv8Kl4HkYvL/81VzrKKtz0C+
8PUv4iBIuWn4jLyn0+dnftWqRZuqOObF+QEBBeO3wGQjwBpJ+dXDie4gWBTYQoCGSPC6KNVgXvpu
Y2Pk1bP6FQD6Cd2k60Ae1rItcblIDcoIX45xgCA8UUbeopOUNrvIU5KYtGPIvzOVLTYmeJdOqcyE
QO0BEIVSvsoEEpQ9ldApVD8s8/FONfv0Pk/V9rPVR/MdXVC8tIqp8uNmIQXMlUj/MahqdZNPyXAs
2y5/BelT/RgrNb+zKiv97/p5uRB7sQDgdNLuoCxcAxhdEwHUospU364xkTKQIUeDpLXjDX3XcyyF
VP0EpUKtC+uTL+/0EMxuWDVzhLNY3eg2Kn4jSIm2h9Wxi6a6gbBqTp9qKjdd6kuoz+kCjxAJ2Ggj
Nb1wCTCQwgVMapHKfvDpzxhtc3CcpFVJxor4k54lzVdTT5IvsKPt+wm86sbhv3TquG9QoOLa4Zpd
3a6a9FOuXaxHLEQMnkvXiQ5izIs73Rvr295owW0x57y9/k4vHjloc3x0YDVRDpK/6u+rjqepFyom
3+bK+ynnYHf1mM+fgGKXx9Jd8gRucBj+se25/VYwFzAB9UvzFupz9cmMJnve9ZFagBJw+w9jUWGw
dP0nXnoPINjgiDC7B6Mgj+Vfv7BaGDdxd2BypKhRIObae4GWh/gfjO7mg2Mu7cY5v7Qgh4/JFwhx
YuOqL5BknhhxMtX8Qa8i/GSbOfmQQRM0kKy0k8bXhwENmusPeenbAoEoqSI2dcf78O6vh1Q6R63N
ZtZ8dTaXV6zmvuCZOX6/vsiF65YU+P8vsgovWRm79cTcy59b6RAPoW1B1M+LygJlzH76v2wjAFms
3pi00m08fW/h0nLrl5hToTxrFAeKQDEeOP8z4ogN47Uu3tLdP28xyD4OtDXYA3C11mQiZTE1pawT
suFEL25rgafilHVWIPDiucXc6Dctj/quBN998+8bC18D+hINDjARcuP/enteny6Z06GMACIY1qmB
E2qftcMTBLpu46BcfEa+A64laSa5FvxMAUkoNpHf77xoar9rhRaOD1OKoTSD5dJABwsZqSAyMKTy
dW2K/tVNmkSKfAH2AhAzYN7rLmRaJfkYuxSrOmpXQTQjuNCqS/nSILdyuL6r50NR1oKRgoUbsl74
oK8iYs2srMKiSfcX256me3tIx+kZxbYx8pFdYJPxKAfMXKpZqzxmk4n2eduVFLH5rCsg/A3lLTRn
rT86fSy+xGprbgk/XgoVCAIzsWWeTuW+ChWAmBLMk0M8niLoZLWW4BWyxN0DhkW/obstGwnCpStC
UruQ/VFlfrT6pHoB5MSaaGEheg3PsTC+DLi43YQiz4/u2Dh7eOf9xtm+VJrQI2TswYugzvRWz1g6
VmIMGqGpXFpRfnWzKb4zW6+ZDgBTa3CfKcrp87AoYieSUjHuxi4by50SA1PcUSnH1f/hXFCIArKk
oqf6XbO/AB5oFadP9WNlqpSjGllaHwBvbrJvAJodL2gbp8sPfW0s4zGOEghwZPUp2zPk5rdUK/SB
2hx89E6dsDMC9q5FW4f3QkAnDnCL4M8C3WfNW+11paBa7lTaeA1uEUmoY4ztzsH1T0QGllWmyn8d
rVOkFHB3XzvbMlYVAzbuGHlSTNxO1WJ9KYT4oKaNcvzXlQisnAA5/cftan0Le17Ytn1U24gVjMUx
iVw0P2iU/0yboXy9vtT5KWcpZlK8Rrni+i6MATAYndHZfuFw4buJogYcJqwYFOgHs6KNwWTN08ZO
XlwUZKCc8wGgW0s3NIvpQJLEZY5rqaeBYdOIpwfgBh4K1g9JYU63XqNu6aOexw8SF/oYIMm4JQlx
pxdHjj2NoTcO3nYJ/FPuYNRXJtU6Iu1THJ0KR7zrW3sht4aIyqRfAgQ1Odk5XRCtqlFk9Hf8dp6X
z3FRM2QH7JW/wjfuDiCIw0cNZb9D2urGYzg586eumreuyzPuisQO0g+XljyyCbiuc2K8I0e06Gwy
rFpzMpS1pE5VlE4DogQwu5udpvfGXSSc6UdfxfpzvkgtLyuER7TTU7v5o1a2+8Mq07p/tIqx+Ypc
A4KasTXN1a4blOl307iNF3i56d4lptUad1BMlM/Xd1Nu1unXx2PQMWU7Ac2eTaK1eDZ7A6Ut39Ga
UT3ahZa4+P/pFT35GL89kN7TFAhCWHbIhJFUfkWPwry9/ivOIw3tAmaPtDZQaEYp5vSVtrrdqaEB
R1BPW4iTVpp86NAY2cg7ziONrIfhtEvwHO2J1SoLFpO1srimr06jVn1shjpX9qY0b64XyuiNS+fi
anTBqLqkFI21Oqa4l4ossj3T9/Aqbe+YHI3p46IjfOQ7doce4fUtvLQcTSjEDpBrlTJzp1uIAqAk
deEcsvSJ+8N20/Igwjj5VumbHhIX3hYS4tKFGao2cXTV8uoxzZOGFg5FdBv/0hDu+1JHyUaecCGs
SJ1ykm4OBnP2VVgBfOyCqmSRRa0VA/eFKgto6sUQfKZ2sW8L1CR+XN/CS5HlZE2ZuP6dA+sAQdyh
dHDkgEMFqiE+oIg0BT1k+490NqPXZdbcFMfJcTqmU6zeD900fr3+Ky68yJMfsTo3Vtgu5jDzRc6I
Uh4yXGaxVq9bdLKiLU34S0uhvM/8FDgDlelqKbCDXUFP0fXhr7Q6cjdLeKcsDQFKmZat3oD8j60i
Dfhn4HdkPLJGXG1uzdCw9vIa3IQy5MaxjnPjxbS6xTh6WtFkey/RUZC1+2wZb3R7hFALrDYs/nlk
Q2dOA4ZMXQyewlwdKzWMzJa5NGc36+zfED2LnxTt07BLDX3cqogvnWE+EMpvMLv0RVaLDYztS6gU
LJYjijMsRvmkjWS9caZ2vu7OYoMve+l94rDHWpSlXEurLTajJEkHLXWApjiKtkfVwB13WqImIRDA
ofp5/aC+N7HWb9RhykiDi3oV9Mjp54KIIeB8wSdKuc7/muMoer/pEwFGK8/112RJZnNHvMJqBzZN
eRxag9ZLCQAz74f4gxKOw/76b7q0A5hbkkdCXIDnJd/IX1/wgjpiFKPzC4nHFJ+LqB38mmE6tGxL
O15f6lIURI6IreY0m96aLuXiEpDk9ED9JB3bHyld9bsa2bZ4I67LTVxtMm1/OV6ligRXu9rk0Jmx
6CxBxsSWhec2lsnqbxR9EVrqFcPYtUqh/kjx+964Ky98rQDwgC1Qosme2uo6MStjLkgDXH+sTbdE
NCJugpi80gxww1ui3TzbuMjoah196tspx8R77B1t40dcSrIIFx6MPbjYkoh9+jqbZaoEWl+eX4ep
gzj3oGjLvnWADe9qsSgfY6UoEn+ynQjbZpApEXr71jLuraRPPqnjsvw353n1HYwtGyhsDS9oUzhO
tMOR1+h8V+0gmDlzWt8qTTwCWzFq7HjTFojnv3+aFgmrlOCRVpjrqYiSJEY3NFL5ZzK8PeN/TCdy
dfltp4220Xw+/wYwMWElIBuMOMmnTjetG42pGsI+3jMZ6B+cBBUatBJzrpK43Dic5wGOpVwiG2R5
B4Li6nBqvZPVc9SCHBxEc8xsKdbsGuUxm3EvBqmxBYI5/+boospkm24psNA1AEehpsIfKVX80kNF
NcKsfueKdAvkdL6B0mtTevVSJiLjIX/FX0GkWZIy73pIIgpqy7SKM258WlRPRt17/3wsWIouADx8
WUKtAWreNLjYoE0MRisQLW0tBCAWqVDiGlVwPV5dfCq5ENsHVmMNzw8HAwNxb4bmFNphkBdV46PQ
px70Gmmz60udHwtk9N7rXlhPzEGM0w1MBbTKNM4UX9dzZPxSz5oPiRLOIJac50I1/1xf7kyHlrJT
BShMskh/HWrRKkyoCByjXgbMb8kIJzvGKkiT9iF+rHgIoIqJxrvay7FgDP0X8lrriV3fW+p3F+VV
bFYcY+53XtdaDeSnVIxPI27B+hEdNGx5dkvV4H2z8ZPPp4RMASi8GMzLWeG6QR+SSAoGIoo/hZX9
arfT9JpVybRrBIaE/LRhH3lOdWOnxp2OSPJjlKBQev03nId4SRFAg4j7izJ2jSiLZ2s06S6hRjza
GFNWEqEeN3qQtkVFG6zWbx3C7gH57fQh7yBTXV/+wtiG9Wkt8fz/w9l57ciNXGH4iQgwh1uSHSZr
lKUbYtdaMefMp/dXc6VmE02MYC9sQFhVV7HCCX8gPgKZfLlLrAgze2CgiPSntoCAwc7xEmTxf6ma
hOUDIq2tm4dJ+SOaleZjpC/xkbLu8AtPgQaUu9afjEhxjmU2DMEhcTDSu/0Dr19efh9gGxTkyBuv
OplvJblEtiR6eI590NMgJS9QIlyKov6E2MTsK23e7AwqQrTL557emYJUOJ+FI7Tu2GVx2+CLjiYy
WZbxLajKkvepGXy1sjp/ls3lro/j2UukIdoB3G/dD0K7AnVFGlWErJefo4YMDF4zQ6NWUVA2SFTL
d/LAvteMYq94sjGUaEwTqKK7JXbf5VBSpMbFrLOykJyJ1awxBao1lePkj2WT7+2zjaPGYERosDAx
13FW+wyH5ph/eDRC1ZrtH3FVdj5tyt6X+1lODpmahb9RzXGC46ijTQUj3HDcaCr2JJu2Zi2ECGEz
MHtu+8tZO8qSYrEGzxQbujj0HGVScIOMAuuhtY38dHvzbg3G5qWVhIgNWfpqsLK1lKDv89B3st7C
yk/GsMcd8FcFjYfg/B7qYWs4cZVxlgU+dd1SGUpVrssGtkbtjEBhpKz8nstAchGp6L69f2bcGQT3
lN2IcVZJDiXcPnQAvniSTs6a6VZ+TtoYC44JRdK/GIr2n9C6Eghj9fKLBe1YoXClBV44JQ5WE4sW
em0y5P9Jibn3Zm6tIP0XEx4vklZIe12OBam9yzGFDTxdD4feLyCUNye0nLFFzO28e3+iRKUWJDMC
bYDQ2CeXw6VazQcbpcBTcXB7iswx9coMkXEiYy3cWcat91kFiCrwepSoYA1dDhariPL0bRx4iU4l
44H3sPsaGKb0SauU4vcSpHWLYk+tP5OqWlTKEbbFSU6xKxRtlul/PT4GATdgOKGYTjCBSYyppS89
SvO/bn/wzV8quMk2Qlvc+vrq2ODrNkcokIhjk1foGGQ2XGwpqLpDUlv6RyK4XnHDJapeqlqOZn9G
hfEg9crgxkHbPxsxypYxps/c0PgnHvB+XM4WZYw9QMHG282x5j/A5pD9WROWwhaVs2I2COZCSzq0
Tmo9wn9wEMsYtQPlT91HSxB/53poDTdrIY3cXqiNCA/+LcJrHHhWak0DCON8dPQEQF/R5v2x6aUB
5DvPYjBNz9BG3qvHRYAHGpVnCa4f3MJ1ntEYM3Vbh6sTi+J7Fa0oD1NwQqQ2G0/K9H5REDGcGAi/
DsZdP8L5IqvtKGOBmHRdfGyonx3gPER3zoRDQa2lVYHXgdF/Xoas+hZaTnEXtYN51wyLtZMfiGO4
CgcAVSIKTHkcxN8VrhrtgB7Ra8nTBnW5F363KNTq7fn219zYTST53NuEzhzUtUYBsY/khIEa+T3+
jed0icIPUjI6SFHmlZcDFDx2/Gh37lAMi5X+vc4MfF1kOIl4xFtFi3x1PRSa1NvaDOgG50PlmGPK
gaW0gqJcE+m+URuyayM5shMWbNy3cLfod7/B1Jj25Z3UKZNQ9SF1rZXAOoAOTX2M8qxDMO7ffxsR
CGIEVD7BKHJa1qWihkvc4SRGvrI0S+yB/TC/6vU43Te6HB1UJ50e9SleXGSKKQuMKbSGLoz39B42
ZkzGb5I62wSWlEAvZxy3To1inxn68TIqp64koKRwkv3bE6jt3fgiw1vtW12oagBhodcvr9WsYyyg
LDr6EZy4rLyr6CN/bkypOxVxmp2HvK2/Z2nniIe1wJocAu+d3lQwRTIj+KevoURPHXSTnYRn49KC
sydwDuInUUy7XIAGkIOuJQAoJCf+rbWgS7Qwsg9mPiSn0mmnnTtya73Jb8hMKcnCClkF1Eutg4Cs
VIxZpoLW74j3CPdzDQkmojX6F3Oj5AnyirovzZnVYNRUWxTrewYrW5nMdXIenSyx78oCfq3XaN2y
M+BW+kZ1BIS5QY+Lu2m1nYDVSLmBooc/apFyGjrNOlmwWv3ACE6YD72AgTWFi0d2FxKAuBWOoy9t
Myh+iyzbfaKhVTmEFeJ9o/7j9nW2tfDkMZCW6GkSkq4e8QQH1dlOtdgv5dI+Jov5rUGTzW/7INz5
xGKO622OXjHRGtYyANjFMfijUkRVUV4sg0uEmvSLGXX5vx0OvxQUyu7RKRTz1bBg+zuWlH149xRp
YFABg+bDV1+f5UAy9SAIitCXCmTxpmnBHqCNYd1rw19EiqDoAanQnBXk6NVqAjty+q6qQ78ciuVk
YM7+YEYQl9K22BMP2HjtqE9pHM23tt+6ej8HqPHnYlZ2qARPWhRqT2W5RO9PjdDrFpKJlF8Axq4m
BDsoympjDv0iHkJMqZreqQ/JiP18G8t7XYKNO4djyednBekSrENfbehA6cRELlSujUcnH3jR5mKK
3bh2hsYPJL3b2f1bIxIzCKdawZxfU4bTYsrVQuOan+syOFnVUvvQGX9HphY+gBvao31sDUfSh6qG
sLfBtvjyCDShvAy1ZYR+W9eS39WKfuAe6txoiewvaWvHf/H1RBaB6gF0KEgPl+MtiPkEbamHvjkS
5aYBFRhzxrEey6+/SGpBYWJ6KhMIkrKvNkpR42E46MKuq64WPw7KxrPy2HgNeJzeH42wR948dbmy
oPRezspaOihXhZYhX6wubhj00lkO8X+I8At6f52H8hKDCesasBaroeo4dqxi0TN/Huv2RVNz8x5X
2/ExWaRx543YuIhpC5gktdABeJtWT0Re2znY+jj11ahCNyDtkGDS66ao3XQYpp0lFL97dRcLxoWw
x4V/cIW01IbeXiwaY35qyPVXUC31Qxvu6puId/RqFPSrqGojrHLFwwPUREMqblK/heB5mhMbu4wa
OatxsXHAglXuWo2CEms65Z+ixnqvcSGhMuQ/QWETe19Z+yXWfM7KScbUn81oPIFafe2DOP+MAGh3
V05JsLNXrlU8UR+gqq5bDEfCtwZAT/QiMk2pEz/NG4ILswt0asNmMPpT4ORPHfXEs9QV1qHX4/oF
DGHxqQWA9xgWuh57ZV5r/+jGGP/v9uu38amp5mEmBVCCgt769VMK1Wm0vEz8JR5kMIkS9JIo3aOy
bDzubCO628DoEZlYt+yCmSCqx7KETz0DDwW6jx2mSlKCvsWSmqdptMwHcySisSer3isEb5wd6mhc
BqRGVIPXoQWMkBmIRJr5WTYn/xWWFD6GY23ex3axU1Dbmictc1BXFBKQJFldc2pvDQUfGgRG0Zj3
5CXpHbGAfKBmrx1G9PofA6NLTgQB+vn2d9x4O3h/6dsolFsAoIk1+CN86ttIroyEOdLHjH93htEe
xlkb8Bg26vbc5+MeAmxrqlScKe8wA8j04s//GLCLFhPeEQjntJeHI33fwW2TGHpclOF0mtT2azAs
lauidf36F1OFo6YQlQJnWmPeSXZilHhYZB2RCBcZ6/FLa88/Z3maTnbhWHe3h9vaPZQN6AKTWwsu
wWqiM5AfPZmQBxiM4vvUGKFHuRk/rqhTf98eausjCrduQg0R4axVRKsCucBikTNfHQsTjlmh/FN0
Wf5hUOigambm7KC0rg8/VTbKMxCrKOjzgF1OLW6Wph1SCa/DeEk9nHXK53ZY9tQ9rxfwcpRVmIF9
XlqUGWoEjZopX4aioLamFN2HaaRl8N4F5IoB5caLwociXb6ckCI1cxtli4CNRtYnlFp/Sktpnh1Q
6w9ZMezhda9fMNGtp/FC9gZIeF061EdDqVM5LHxbGGWUJKmtm0JSe5anpUH5Bd9i1xhF7jbh/8hz
lsbNTlxwvWX4CQ61Afr4ACvfcHh/HMMqwPJHRhDIB+Fmt75a6NVnY2r7+0BzpFOGQs27BRqxyBGi
GaL3AuVjHaUOhU6fxWZEmW7aIa1i5bTYkUMDSt+TQtjaOQyGaTKNbyAYYvJ/TK7Vq4b6Tl34iM90
9JnpVzzBvGt6NwsMZwfrsXUYUDsQyQx+WiROl4OBBOvs0BkRRNQhvNIPKlx8VuO9MEA8AZdRj5iR
iOO4vWjbrU5DipQi2j2ofcV1q1ObMgc3MweT9vSi+ok2Ocd5VrNDpXbzyY4Cuv2BGvx3+5hc3928
AvTxADBQqLzSXZKtNLJLW839oRwcVxvJpAqgIHeY0ideoE/zHZt+9uU5H3aKsFvbVShiE1yRdADh
uVxkfOMXK6i4C7rUnp+NZP6dGeqQu8iMmh7GJ+Ph9kxFyrRebXQQhMQOjz/gusvxkgyMcigznmwt
v0Zl0Xu3LMbicYo6y0OIuXL7qIt2qKJbyyswKG9md9CWV4OWiJPUWRcXvqPTFWoDwikkERBcyY30
qe+V9JTGTvxVkfrw/fVfC9EAoTOMKpQox17Ot4irjhYRwrBS1UeeJhXt8xzhDdShFOVnhVF6ppnM
O2nyBieIx5hOO90QthT10MtRpcKuzMFBJJPiLIpJhSNluhdnpvaTKyLsDiEAkuJOQjm0cxsrwEoI
p+wGPPIgxFbbUd0DN4lttPrswEEwShMMZQB/62UgCOwTGS2/xWgUt06t5R5ZfbSr1C74fXuHbU7e
0en9IdQA82YN4TaqsDV0fE38LDVHv0rytHIjhAsql0iWB9WIh8dyjJZvIM6JwkgYh9fZCPtTrSeO
t/NjNm4X0dvh5XPoPmB0evkl5rTLKaOhZZ1bEQKK3ZL/GMSvmJQgPts4SBN12/mdgQKJXzpqemxM
fY9VsnGRigwHeDJFLhE3Xf4GpQuQLJf4DaAFRgwRBlzS2/L8/pnin8RAb8axSNddjsJtmUtBSpof
EvzJT3VkjE+6PTvoFjQp60ycHJWuQSDaPEpmHH0NsqQZkV7RyTNv/5aNMIBWs/DzYOHhQqwWfUqk
GQP3MPUXpa3u+1G1z6mSj/dFCURM0gLtvuyGzEPpof8ywVXeuW6uNzvIRBrCNEQIASjnXK7EHOsY
VQ/IWS1zDhYaS0Bv0qTIHXqp8W/P9Po6fSOV0HnBIQrlOfHnfz7IWV9NMba6Hkg+ByavUn0dqnT2
g3rK7yRcW77pkyln79/V1HNQwIAITcrO/70ctisbZcK0wcEvpVPPLdweP4WQ/gR5a/QxdOVqW0z1
E/yK8zza5YMytfnOb7j6xiysKdpqvJyAQd7Evf6YuZS1bdZpyujNSgysLI0BhaIHUGbwpQbJchV7
MT5G5Rx3FOqbqThQfs3u3rn6/Aba1LQuSUNIaFcfepSAV6hge5AgMML7dO7Kk6XXySFKJOt17DPH
deZdM9WrF/ttUPqyiB8ImcFV+tMqbRcOVYWQoVRWaJ1E/Tmo9P7Qzvk3KQyG0+05XpdJxHhCaQda
IaiKdQgPQ3vQkHYeEdbMna9lZlb3jRO199WyzL6GGtS5c8zxnoDB+tD0SfCKD6px7junfywnWftZ
h91s7Hz8qwdd1BMB1tGiF3HLGhTJdZKittiMQEsl+1iUlYqVfNF5epNNruGko5daiJKpAzast5fj
6myLkZF/eKvPEKyvdr6B66fTgxDwuswJD3VTNz70+cSbrWYPw7g5SVGgFZ48YszLQ5bTIdYx1xs8
y2ykZ+QXZRcyr3Ju8qQ6jo4jHRu1blyZbu9OTLw5MkOKfJ4ofy0845hLITkVk7SNAdpeM9XKUwFq
7N9ZXcpTqdjNKyaWTYC5u6ztRP1bCyy+LRgF+rm8JZezVtuqa8ySsYlfhsYrY037Xz8ndK9L3Un3
On1X9ydJKQ8ETmGQdgAnrk4w0gpT0U4wKey8yk/LEAHEjDHW/TSO7Xgqtbx+teYek8zbu2hzWGIT
Mg/a9FdymmjIa04zpQMU2nw5BdpontViwsw1WeKD82bUksfNztbd+KoIO6IDDBoBGNb6xgR/TSJp
ImLYpk2C3XLT+1jXa24NLQtWwRD80qwxvOuWZDjenu7GN4VGgp7tm1ILvPDLb0qLXBlgEKBjW8jF
HYz/9MXWxuw/pVLUna27cTtSy+U9hL0iOkSrQ5POtdYR7Q4eISDaNAO2S9hsVO1j1mv6U1GGzZfb
c9v6lMjlUvglvhXA1su5qWqIHk5bD7hhRvohTObsLtMc9DTkojnETYBi4BQX72V6sW3f0A6UwLgh
1ncy97GtAOMfQGJF0zFAZu5+rNrwAcZ39Bffjk4sLB00ZmnerCo4MstpchAHr0EG9RQnjfxkj03u
xXYf/Li9lG9rdZEliGlBJzOp1NIqXVelu9bA3MEKB09KlP6ll9IE1CxviuFBanUiF2HFuDnOutKb
bi05wQ8nHNKPme4Eo5uESQ8DrU6hoQSaOvuIbGYfNEmVDK8Y5ci677LWcnwpC/TvDiH5U1Jk4c8a
zX8cADu6DO5MGfjdYDLqsQShnDj4njxUq+tMSdtKjgaHq7RP9Mde69pT6wzpoVWc9gFY+F7X/s2i
YrWGQlJZbApx0tdYS1OZw0WrCTkb0BQ21iB4x/9H0Swz3CQLxvB+6cb0h8VKLuehyPP8NannbPQp
niKq2VtB/MEegtxxDbVA2oMSbDd/m7JpQsfCQMrYXfpl+JQNyrgTNW+cXHAkgkPJ+eUmXq0UbdjM
jAJp8kjY4JzjRBf+anqjxpkydqLQRcsjtnYShavMiK/DvqZGT65IzC5+0x9BpILfWDO2CpZp1Vy9
ho7zb6eW6s623hoEK1cq8kJBgFrL5SB5u8RK16qEDFHWu1Ghm5BhivRw+/Bs3ENUPcG3gWQA1LQG
mi1VZcdyJxGLKsNy5pMOd/rSCfWAcD4vORrmaeQ4O0/KxsWu0cChHCjcekkHLqeW6HPn5AtxWNo0
xe9hXqLlGEiWRr8BBbidoG9rhoDo0LZhnxD9rqo48rC0WhIS8VdVjG1aPuvVa4fw3LcG6Ud0L5Lm
aDeh+Xp7XTdeTerJYNppKKMYukZ7Je2ojCV0Em8q5a7zwsKMX5MZ+ccBc14kzjIjfZT1NH7KulHa
+aZbywuKD/gihF4qfKvtCVovVgqHy0N0BQ99M8vhiZ5HuwhCoDTuPCpb+5QNKlj24Piv6BmF7Exg
lqLJs4rC/ME3V1VXTsy9iuPWpITzLMwY4L2wsy/3zOI4dWPQj/dww5sxW67ah2GqtHvENpB0vP3x
tsYSsu8WPV5qm+sm/cTrLM89MOeeGpdvRBPhTqvIzWOSNu1fnAWhLs/DRaxjraU7CiQjwTViQNAo
qIcHbA9vptN7P8tKsnMSNr4U6RiXNt1bgb1cHbt+XEZ0SDkJmowAeVvpwUNaNNXOfti4kCkg4ggC
n07A7sSv+ONy1PSi0/J5ZPfVEZ2MsVIsuodGl7vGEJX1/ZyZ5k7wf127w6kPPDARKgqG1MJXjwCl
k5onyR7QWati6cDplv+DMqU/oeM0/8bLD3yFkrQVKAtnymU/jcP8JNdSq8KGKxGbevf+EdkvRBNx
sxJYXi5BlIcArYqEq5syiptMswU2oC9PI3ooO1Pf2Kogt3j5SLoojK9Jyck4qQl1jgFL39I8GW1n
funrRIMql2Y7Q21caQZVOp3OJocdyMXlrEzKbn3TY0kEhF8/On3+q1OM8Vmy1OnFWFL5bNf4FqCx
q31493LSoRaCIVgKCjmPy4HjjmUMNOZoGHP0HGaVRjgRj1Xmyrk274hsbC0o+YxQlOfRQJnwcrDe
gpbcz0gtFFabfkkTyM+ypBmPwHSTu9vz2jgpQteOoJWyDPi01VB6bZiVjCEBHE1pfJ5bRT2+oUdb
drivNeMeLm3jJWQ8SzSsEIYFDXo5tdRRW6dSDDRui344hlTIXGmov5hKpJ2tzJnuCnnXd0ucvFVc
ybXGtyNcwjRxDTw1JRkB03jovdnQ09wN6RG2rj475nOIpkflltqQf8v4d003rOrys2qn5Z5v48Yn
pdoGdISTAqnTEhv7jxupdwIF6h7rHBpp/r9Il9KPs+zMT6bdxXuB+9YaU/Six0lvFfmn1RqbjWHH
oR6R12Fgftdrk3GAIjU8Jbhy+0JsDkB3tqcXvrXIfw662kidkihLaJIAVWaBY9hizXfZEsIyjlIL
1/IkfpDM4ldO8ivU3v7iBaMRSr+VzjXCNFepbCobbSRGR9xH98tRqY7Q7SWcYov2ePvEbH1JWB90
JciaeVpWX7LRw5BaEqs7RcN8VgryrgwWit8lprIz1BuBZr1zhZoWPWs4AlcBB54/RdOhPuhZg9ke
lqZKHhZJTR4aJUp/lhbaBa6T1PXHulc9I+nPfZWbtZvrTQyHITNOIngngl7MXzghLAk5d2/8E/Vo
qt5eE/Fx178TKp5gHAk+p7l6++xpUU1g3GjfzYX0y5qiSXVxBa4/thX0b7RHlE+3B9z4CLAluLL4
ECzNOowAM150acJxgpmGVaWdtU85NeWj1YTLt78YCm6TgCbRklkbGGgj9b5mkHsUqxvpo1ak4KDS
OefeqgdtJ5HceN54XEDus4oESOuUm3ZBnRfG3Hu1jf60pNFwbDnnn/sikVDELKpzBZjSbSYM+m7P
ciMuY2SiMqHCQ/1yFZepc0vB25h6L9NM6Yz9qek5EAh29sm1lBOgCGoKAu7hCNavuLr+uAbrikxj
0dnQUq7m92aTfrCsejyMdigd9FAKPo6Dk7iTDN8prHSkHq1iz7tpc+sIjyqhrikqqJc/wZk1vWUh
eA1kTq0e2rov2aS44AZn//aibg4lavxIakDgXlthtaEMTSqx2aXObJ9xE0jR8EyVI7fKu8EJYmFp
08MiEgLaaySNLYdZtNAU9JzKCg7xQLmoi9TwFEZd73Xkz0iLl3tUmmte5tuoAKMRNxQOk6tds0Sm
nEeF1nsDWurHJbfSA7KDy7ONGt2Z5rE1H6tSr4+pnWjYK5ZZCRg3GB4DORuPmpqMp0EaUeazwj46
ZOA4/AJ0wZ6w7MZ7KAJz0XHifzhYl1+8buwwCTOFU9WGw0sfzwnPROncwwtMPiHE6Pgmncbz7W+/
8R7S5SOhIoLjPK3RIjo6CUCp2GZNPw138E2aH2myzE/ysiSnoc9Tw1WDPnhMGmQEpKhX93zEt2bN
KROodY065/qdmpKOsk5E1KNJk33KWnt6aEJyvFCPe7+W8NpYVCnbweRsXSNiH6BUQE2KvXi51HGn
tmpJed4bjNJ+CvErcftw3HML2TpX9NypFombhPrk5SiTrlYIh3NZ6XXdHpSqKP5X5+1/QVJ3O4nk
tZiWQHGRbdDxEAotawBCH7BnIOb1XtUGtou4pPRSFd130+yKZ1UKC3qXuurLoTSj9VqA2ZfLFlf4
Wn8s0jz6cXtPbc5bYARFoYz+yyr0KIcxGlJVPA9G0B21TvoX1dnhMw2QcqcXsbF5eIIMlDaotAJC
Xh2Zok1VYvOg81KnlEO3LXrprlCTVnfRMF9e4qbUXjG52AOTbUxQoOipAeJxgxjOaoJL4vRDudS9
N1Ge+6kEte1ORme+TPm0y37fmiKa8iBWqTcjWrCKWSJk/QPuYTKfXtaPVRVNXxAzoTChjmYvSK6W
b9VFG7hj13YYX6F8eExjq74Df16cHL2cJ9cukkQ/DHrv3DkxHSg/lErpMBr19BdbHngdtDmBrSdz
F7P54+GsMqWp4tHBDDmiCJs5UexnSZA8mkOzx43a+gg69wVVrrcmvfjzP4aapLnspbpiYWpIc/FU
Bf9GfRU/mFZp7WyzjetC5LgiImBTX8lvNXEs5SHD0TVhxZzWzA9K0Kmfbx+bjegUqINQGAbMDnxP
/PkfE6rnEWfMHiPpTlZnxH7H3HnMgM3/qKbOfk6ktPl9e8CtFST5EgwzgiaYxZcD6rPRjHOpcXrQ
hTvrevdZkSS8buJ2T4ptc2pUCOHzYO9MkWU1UpRVdT0yEvpqBIeQ17w4DNAryuTprk+KaOdV26py
iehQxMFUDHB2uBxwjvRQtWrWkg5LAOBRjr5NKFjea/qAc0MDtOaAs4P8Xe4N7THtA+lZ4vU9D2nd
y++vcBH7E6wKehHp2OqztvXYDHg6om04NvVLFuSaX+NkH7lmn+z5GW99URtsNrE5nAwE+S+nDWhe
I6Vlnas8jHIP7QHjvi0RTnQ1KZ0+3t4+WzcTNQJq9oBWwLuvilyT1GTSQvPKKxGC+hGnffq9BpTy
WsLZ6vzRXObCVenC7bwuW4fRUVCAF2UDGJirT6tbLX+zoXdePgX4yHZpcJT6Uj7entxGXCRM2YC+
MD26A6uzocW9ZcYNoyRON/rBmMgudD6IyHNueBBM08egy+LHscSdOjCGvTrM9vA0JsjeaTOuo38p
nKQAaS/ughxmdDEZFaS3WTtoS9fdLVa33HeG1p2cyZHo0+rBzvm5/rSAOjk1BOqA7K6ETJpxqpNO
B06QKsvyYxoy+xCg1pf45eRQGc4Da5TcobTknSvwev+S7fBfysFEZeB5L/dvYZtlWUTR6GGyQ4lm
zuUPrdm8NAZH9fb3fYuILmsBNAw5lSRYIAmp9F0ONUvZpCUt9REsaxvjMKJi8UGJsVt1o7lJf8iN
qZ4C1ZJ+TktSvNDGVO+dOIkeRA38e6UM0iPSt/anQg72pPa2Fp/WA/KjpGOiPnb5y8CQFFpqBT2l
kgC2TytjuNRg91ziQNVGGETahhu3yx7i63rLcZgprQqoHTfI2oC2w9za0vH88hwnzWu3XOwZkHpr
tj/AHCqmh8xCctKGavgZLWhlHlNtwYzq9le5fif4DchNUSDjtrxqkC15W1mw4QYvKof61MrZ8ByH
XfVVpXH9mT7Nu2U8RJGTfw96Hrg7KPiXS71YUanaMWXeMafshMFR6kcNzmYgW8ydI7WxtZkR+A5Q
X+y2NUKnRy3ZajL+7ozn2KujIQTPYptINRV7BJnNoRBHg3dPbkeF/nJWUtIVZq1TCpKd6Lm0haNS
7ijFg6n2u3aEm2NxTYEHQo+Y0OVyLHWwsrCoSK2plCjNw2SMlXMuU0ztZaeYv757e8DMFYxSQND0
a1cnI4qcWB4cBqtqPBCCSH9OtCWI/Wi0cl+Zx3SPgnz91qCmRzmLIBOfTh6Dy9nxCsQaZsQUNgFw
PMNyBOFdcRPcntbGgRcbXugJ0NUEnHE5it6kktFNpBMzosCTH9noXrhVVKfnebKcz7HZqIekCsq9
dv/m7EwwDcQnxOxXxf5QNWeMrLloAskePScu4xMYDnkPZrm1R7hiKdlxqYF3FL/jj8BW7qHjUDmm
wKM1oGhbQLw5sh9eTOnNv72Um0OJvw1NTxH/rYZKqyxIRrpSnlbJoUeUpNznw/A/vS/snRroRo0Q
rTq6JCTcnDQC9stZSehDiCIil4Xd1l6jt+WvslhsP6v19K5cJPNR7/SP4TAq/yZxvHzDGWmPjLf1
AQlSOBOoXnA/r2aLKrbROSj1eREsKi80l+WIUneys6YbDwMtPjoIFtprNKZWRxxHtLxsshwE5xwt
PANjcDcYc37QSrt/6mqnxayvow6Lavep1pw9h6GtTwpylNYwGHTK26t4T6saLTIGmjX9EifHSUpr
H10AWqvm1B3ev3sAbgKaF7EHT9DlJ22jSbLzosSEukgMr63nxB8M7P4mvX43pZC/neiDPhA0dO6z
1acLOzrPtQzoD9X19l95aKsvTpTkdxHQsJ2durGA7A5Ibzq2LtCVVtdLPnd6IS0VfTayEF/Po/og
Tdbo5mPrvP/9RmXNJDhHfZQ7bbVVRjkYkEehmigvvACx2g3oawv9W5t6W+hVKSYytz/ZRuVL0H5Q
K0FwDWDjGs/Q5EY2yOJdLRJszdw8W0rjQy+No3Io26n+n9npcQd4vC8MaH+J9VrnlgK9sg2slynF
NuQQmoXS/7PzszaOJmBVGHiO4MXTrLjcSslkhJJpcztkxVQfpdFM62PfjbiycWlU/5kGcBIPAmKk
fm2j0XxKsWTqvSSLimc9weHgcTIii+ZglsufOm1Kq51wZONQi7oJovD0OIhHVqcKoZzJkOOE6glg
aN+kQOShC68fnDp9iWtcFnmmlPMw1z0FcE3fabBsbUlV1bFsovKrAbG9XJ3SMsjITSZcRXjPgkOX
HuJQ+VfuTWWn0rs1kiaQLsCtoBQ4q3OWOFko1SRp7D3s4suSsieom8gzlmncuSc3nnGRLLKsgrsL
IOJyUhrRVoTQE8FkVM8PVRPOhLGNDfQi1sJTrc44b9dU0W/vNPG3rvIY3Hd0HlcePHKGVUxkUVRt
IbgNqJHFozeqU/bDNMpiB9CysV0YxRKYQC5GCBqXc8OeSEkGHUCLgkGuny+d+hC1qfaPkyTWUer0
6IholenHTqi6pdzqH29P8g0DuJ6l4nCzgMYQdbjVhokHR88g1Q9eN+CAfVYDCDmeNgfBDNFOiQIv
qCHGHKy+kvRDEJXd5OI60f6XwOyFb9vLP+siqk8lHkTHIQiiuxHl1y+tlMbmIUxHvT1qY6RKbpxF
LfWhkWv0EJetWR1nqmHwCI1szO4tQyoOmRY65c78rrNRQgiBcRflBsop63JDittXZxIZYWPmfI2r
4eQEpmjginTUkRw6UzkmUfMMHSkHiaWIqw69/O95bL4WHfp3Rvd6e8mvdrPYUaiqvfH8CaZWr0Zi
DGlMy5BSUjgbDx1qUKkr17b8EFJ3OlqdDZWagG9PY0N8yIsP/TYsLTCiGYrra2nQysKHLOPh8MLZ
ccjNnfaotwBdl2C2AISm7c77cXU/vB0cwCSMBUxifWhzylYVWuYUrGvLOVX1MJ6zoM+9zlannTB/
ayjoakJAxCbmXoM/SG4TgOk0K4R1s98ZekMy0c94Tyt7qGtxe69XESgAfT0SQAECvTyufaEabZwP
0LXsJiihanX6P3mqBN8gZbY+XpmoKibJ9NzPi74TbWwOjfqpgLgARVi3zjVjLBNZH/mAixmhe6vq
rl0lw8mexvBxEtLVed1kbjtV7/Yj4lNCsOcfqr7Me3VHpVKLyUkLgjiBOOd2mbqgDW6OhyBr9qSd
t3apCjIUfiYKQnDPL9c31RojMZy5w/WyzVwKibM/OUhw5oaR+ctgqjv9vc3xKOmajEYQvu6oUYnk
I9MG8GRZkg95Ara91nWMcGysNmny7dH5N8cjI2Qt4YhwH13Oj4grmcYlFhbv6fix62vHhxVZ3jVm
CMCkmfecQK479Hw7zQKVAzKHfGa9oKpU1pTDcyKgDnWNoyxhSnOMJDhNntZbxkuemLnta47V8+44
UvhSyno3fpCjfmH9k2gc3aLVCtu1097GAqGAqskfqp/g3xvvzkjEj0Xs/s3Ul3x4tTrknpOCTgV9
E577gzPZyXMQkzWT2Gbfb9/C11kmYwEcIkFH3ZtEc3WSwzEu8qWS6JxIsvSdM1t9T/VFP1v9rPzb
NQUMWCVv6HpxCXzUJXv5T5Gb3t6J17b2A0k1u4HyC6I5q1w3mOEhJMime3IWLH4axfOT3qnmNzmI
4++VLWdfb097azz8WUAnCw8hVLQu9x/SjRlktobyd6/1L1OQdmjdL0OL602QpH4XV3swhKswinXm
woIsqFFxpdR5OWIdppViNTU3ZltKn6FBKq9RFOxEUVvTQtkUjCdfVDStLwfBr2VZRqvqvNGZzfu2
zj8lLRA0I5VIAKZBPd9exa0H58/hxM/5o+6iKOBJZbvsPJT7cz+KVceLkHX12zYxD7eH2pwZBQ+B
VtLoXq6iBbvPByunAe1JdjM/UpOUX0vC8e8V8VzpSjNXsPv+EakGCAUKLkTgMpeTkwPHDMjjO8+2
6/Hs2F3rUqMw3SI0zIMKrHDnCFxT59ghiCsS+YEZIcNdTRE+m2FMGm9qNExadDC6VntVqemYR7rc
zSdprLoE67R6+j9n57Ukt81t4SdiFTPBW7LjJEmjaN+wrGDmABCMT38+6txoerqmy799aVlogiCw
sfYK+Z5Q5iXfU+GkQeSpRn8mtG4JInwnrCrOaMB7Z7YPFPONbY9Z1Fad70S5WVnvi6yHCOVVdnku
yHpzo9Gpi5+TS4ZwNGJdad94b9eWCDgZexh+/psZ+8tZ7Hkxfusxi2GwEhsNnHvQTmkeQ9rNNy4q
15YImC1QjonLImjEy6EC0XRB49HSauZy2aux9r4DkJXx5HsGLsD2rRvutUfbhD10ttlHuAG+HC8z
Vye3kpXxbMDNxhicWGMTcnTd5NZavDYUxiuQ53DAQ+N8MZSVVi6gIy3eoEpy/Jkn+VAsC0KYvslv
3GevlFeACtwlETVDKr3spI+e4Y/ukg3xQMD5rwQ3+zbq3GWMfdOQd3Av6/3Ume1u8gaZ3vjkrjwm
d3YI8Q7dEr69iz1S9aLM264BM7DrLvKlp08lNMkosKby8PbXfXWojSUIL5xm1GXGS2AtypENxUae
p/+OunUOdjeMtKOm4sZI27u5KJVRMZNaQ+cLW8xLeLErM+TYJgds2hjtvtiU/67X3QoFuPY8HvsG
MCqn2atrBvtviDKb59Ee3qVRJtX0TWp7GrlrdtX3/z55HGP0bWGdQY66eE9L2JsekXFDjMddHhvD
1N9V5CM8Ye5tfX57qO2vejV7mzqRPQQ9wqVMeiYy0S8q4BUrJCbSttvw6KzjcCjLyYvxn7aApqf/
jDJu1sRAjNQjIBJcpV5+2Vj4qrUbGBRuS/IwcAxgfDvZhyVBZzpCPLtxcbv2kFzZuMuw9rd7zcvx
7AyRS4DNVDz4Wu4nd5ieSQN3TyynoEFHpdpzjv/ujYvUlf1yc+dmT+GA25qTL0ddZ7f3AOI4b6QK
9lUziXOI8QwRzzjqQUQd92+/ymtLlM4JTSiOb2DBi1VTFnnaYivdx+2wNvsyGMxTa0w/IHLfaihc
mU8U2zRcSTECA7wUvG9dBt0HRs85B6s5Szr7a+lWmL+3polUIDCVQeSntt2/337CK3vn5n276YcY
nVbbyxllM02k2mq8WTnzThSGF1lz1T62tbtu4QFOVLReRgOnljfub68tXnA75Vq6HUNAPK8SDRTh
OKEaCDj1lW6fSyTQEsRhnN7pEQSaFBQnDgqzPhSDbnf2qvSHPpwwu8c/+ke3mGqfGkX7P2AtbEn8
LDwBtuPkYj46Z3YGr+XCDP1l2huetM+p4yRRE+rl7KeeeXx7/l+zsrZZCPmXIgqRwmWV6CiRgTmD
DVgGMH3cGy0FUmnXuTgZ47A+W0vTu4ehCNM78NnW2k1GORax2y3q31GM1A5v/6ArS57fw1eNe+1W
Imz//c8CWeYitU1+TzYPlI9d45H8av8FVPE/1MebZwAt8i1cFs7By5Ec2NxgLQWAAaYV2XGV3C6j
JXA0lE6vzp6K0Klu0d6vbCB0JQENEMZTH182rwOr9jpEcn2MUFYexoHsoWXzXq45qJ7XCmO0t2fz
6nicoVsjhmP7UvSI8aafLsLu42Bu/b+1nrtYG5VNwyOlpzDX/9mJn9W0mRwCR2MO8oqFK3Qmh0p7
PRYvbhK5U2/GDljP0dbG/zIUm3lIDsumXLg85ow1qDJPWj3KJIcWaCHzx3kJf7rhlD7/90mkPMYw
nkMOnHub5D+WpJ2s1aSIR8dkwM9OXo9xI2nU3wy/J1VKcxd4e7hrXwAb4aZJh5gJj+PlcDm+jUvP
vSKeU2+IUNeEsdvmOvKnm/DclUKLV7UxHCiAsAO6+AQGFXromTMAZeH2xD3n1gl3d3Vjp722CDey
JYwu2FOcMC8fqFtzMvEsOn52YzvvpEF8iQ2hLAq61ozo6jY36vGrexr1I1xwOP6bNvXlgGHu9UUl
+MoQszTsIYCCeavDvaGsfLeW03BYtDB2SN6azWPFjwa77o+pCtwbv+Tak2+SLCzbaCrD23v5Q7RQ
qCVszm9LNGUsV7LJ7S5Q0UxXaicl7thvL51r75P4Cz49JprUs4v3mdPo1XnO+5RVah3KNPBiFYb+
+7dHubZANzoaoYB4UlD0vXyqnLuFJXSpY0X++R447GcnUvncwfK4MX/XqoOtGUqU6BZ5eMkrBVZU
k+NQb/n4T8c54fZ/JZNqH4A7asCnfL0PS8xkqB3Sj28/49WZ5KNn69xYW5e9WH8uMRfW4DTZWFtf
mzbv4HKgg3l7lO19XJTqXIU3iQ/3D6w2LupJPcJy8jsgGtQExonef/5X7jQd9pDTvHemHkcADJ9O
Zj2asTUP+Y3i6+qL3Lh2/z/8pU+86qbcr0MesnY6n8737L3HvEHFyNzy09tPevVN+rRaKNUxqvpt
4PPHHmrZmWFbBitTcXfYtVZqHlmjeFWKguImWZ2Ybps6aLHe0uFc/QZ5RuroLU748tpqFPmw8vxk
gxtpAUFtMXduZnpxRoUXLxIZ/v/wpNto8Am3/fviZlJ4ctNlMV5bZ9VTmNXJcRk36aeoq7ncJ71r
PBfroJ9XS7Q3jo7fFIbLBUUhB2ETwB4a1PbG/5hmX2tICyIFXqTVspwn6YwWfnVr+QXmg2mfuYEG
GK7ZRvZ+KobM55yuyn01ZglWEmQC+bEupBkidIAMGSVl2LfRPM/mFPUysI394vbmV1GMkyKXfXTc
G3N3bUH6YJAbbxET8UsRj7HYTl8QMBrj3j/sqcitLJrNFWOzDl/8/6xWoVj5c7SL3XJpC6sp7G1N
Yr91mKvSpM2c1/ldvgbuLTzq2jLk+o/zBBGLREtdHIITvLd+CkEbbC3XmFtYfTLxR41FtbSHsO+y
G5v0ta2FN4oyhsOdw/BiJaRrXdSLQdMWgrRx7+ARaUauvywmas5l7GKJC960G6wh+1JUnvgxLy6a
1rc/hWubKBK7DX2GMo/K/uVqLPMsM/xSAYxVmXm/dsr76Pv1Lf3qayIC75Fr3EbgRYyF5v3lMDZv
r0h6geihzdbymJN/+jNVEy74Bisf218/+VQ35CThvVzVu9yqsl9BImROs4igSxDClDbKNM/1o9E4
id7hnzsu0WQ46xAJVa9/d0On61g4dRdERW8kuIr53pxFtmHV3VPe2xZK8ko21W4SWv5nZg5rgx4q
WAfQET7pFwVhILtS1Zsych5q/90okg6prlketDZvnLdXvj+O9U0nRtMWydP2Qv/YPuQqydvpQFVK
6bkRhhbeiRIriewCVvTba+O1QcHG9CT9k3cGJvZKTI2bKIWM4OYfJkXRxEHXod5dsUf5Oy9s4wPN
1SKI0gL71TN6ocH7qLvWZw176VRHuecTarAuhfUoAMFUVJjdkD+oXk0f+oWpPHQpidA37qZXQJKt
IoDkvLXd0Cm8nJ4VVvDSFwC9LpyBQ7543V4YdhP7q93/XNqsy6Oubn3vxq54rZ7FGQE0b+vhb/SP
l+N2QeXLPOOqrZzKfTL6ydvR38jqqAUWQSaMKTTK/mksY1EiiR8XI4x8Jdo9n/itcJArS4TLpA1U
A/C2xUO//C3w2/UarKGMsYVwvufZaO8tKeC79uNS3jpLr0w46nAIe5zdCBcvKUbCAHKwxMhZmsjm
QZTaicd+TA9c+bC5rOz6b7LMhxtv+coTMigYN/sJFeBlY5WIJ7xd1AqFdpLYkw+DfXYH0yTeW/8P
rZ4tQRkkgOMa8H47NP783nB3s3uh+rh3x3ovOlqoYzXbe7xRb+Eq16Zy+6qhJENAeUVuXYWYvbri
ljfaGELAe6niHtHS0e+gCHd4Dd4Hbnar9ro2ldsUclvg/oyk8eXzrZPwU5tQMnwgpRW7RaEPrg7g
AuS9vlFgXh2KAo9/OA1e6UGrycy9MW/6OKvt7JiGjXPUYTftmqG5Re+7RgCgq4o+BTkMQoRLmnme
my2df6CHJudLK5EJx/R/sv1sL4TYVPhKekNLwHTezbswpENuTmV/4+rw29LyotQD9YB+99usDL7o
y7l1g87sRkxY481vXR5aXusngIr086q6AIP/UrBPdqVRpSfRj2gbZ7PruqjWuhLsWEF6H1gzvT6g
Pv88NYqyXOH19fntbf5K2UMiOYXo714+KOvLXzlmssUWxFaxwEmZfk627p3B+dwrq7pLQi+9AdBf
WQWo5Ag0AdmjJriklrbmAmnFB3+CnVOR6J20qCyT9KHrVvPWAbZN8MUL2GRxGIFsMnAi5V8+GsXe
mDgzKEMn58TfO0sw7GhyOxh9jbI5zQ1x7JGVJARaO4txLMhDriPf8IzDf55iZHNbjYDqgdCNi4XQ
gd8E+Qy8Yo4LgcQk3O8yO1/2Xjio+7aR6Ze3x7s6x/DlNgmOSVviYtPqTC4I88ql3AkHH0oZEYDA
HPpuBBL4z/UId5nQYd/CsYH946JobufFsrXvEGKUVuGJUBFyvqzMPNRS3wo4fv1U21AMsvkLgtVc
LNSecHiim30VD2YzHzzUwZE5JsOhSm5qwV5/E0DtkEDoOnKSQlV7uXAWGZRu0qYbnrjiZO6O2Zkm
eLZffVtGtAXk+e0X9hsKfblSmcDNRJSiaWvybM/+xzGD+WrQ0iHj2QDznbgZhdceRoOreDTyjbwr
Ghf6NfG2JQWMp937tnRDsgNckfZYzE9cHZyJBI0oCZq63OMU5dwVdTL+LERtH5Ik1+VOzbP1wNyR
ZNjhx/w+xcEj27/9IFc2XlBKDi941bT2uV+/fJCkNRbfLA0Vl647/QLAr88tPnfnpkZzFgWG1vty
NsKjJMb3HIrE/ArcrtIbX/6197elimxaZ5bKpXo8x9OplFnJJmP49t5IA+Ng9oN3HBPbJs/+ZuDC
lfoPmwlwPUiNCH4oul4+dqgyxzG2XY0cce+xmSfQBEcXxqmrCKusikPmu9NDyc4X63QOdpp1a3k3
7Y9elxD8DIz3bOjmPPulfsJdSE8dNEesk7oT4TLBcJyrbMSsuqdyB3k8lW5xC+a/MtlUm1CxAQDp
m1zawnRcjOaq91QcKoHqJ2iXh8TJ+6cpLMsB6feIu/Dbq+w1VIVZI/xKJLR8Mq+KlikwmzbZktNk
ZcAFkOYSV5ONrbmk75UbhkdO3WTugtGWn94eeaudL77TzZuGUBN6JxZl4cv3DBw4d1MHALdksxt3
TVs8ivW2EcPVYdBU8S/XCkxhXg4jh75ckzlUselKbCUSf2nPol+WSCd22UcaY7Rsb2BtuE8XYNci
N4pPU51bOzMssw9ajFV7UEmWHdbMETf2qmuvGz3uBpdDOqW98/K3GT0+lXbOt7UWrf3JcZG/qCko
D0EKy2VnJWB8u7cn/dqq3hyeEIfguES24ssRZeKboGSMaJi62deZ68aZFsE7HZb4zxkc3x7o2I1B
rz3mn4NeXOk92a61b2a024fSpzlRyF1oUDm4fmK/G5P5P7vDMaNbGUarcwsfvbzYm+ZUTGlJsoS/
hMsZcpmKZKKMPSFFazQE87QHtHSPRD/fSgB/9aT0IZDfgAKBhVKbXzxplweLT4MfLYyRB/3JdVWK
CcYWgYG5X2WWx2ad01vxLdsKfvEhcS+lIOISh0oS+tcFrp6sWVEtdM/iAXV1fbQHp3/wVGLdN76V
3HKFe/U5bYMhgdncPcBefxfqf5yuS1/qzm5bbsDpar+rh9k+hLIJPr29TF/tSoyCGB4Dnw1Bf93a
MVEwUdBBsJnG7EPe0SCAatmBYAdrRB2BQBIEc9e3yy1J8muiBEOzD4LgcUX1MKN7+YVsRpJtawCR
LUpY/wx2m/2iqvUXjFChBlCKOVvgtJP/JLp7/YLnURpG6dyFT0mhvGXfVYRlQgVP1PPbU/Lqy91+
FycC4CK0Jeb+5e8KRG3NhsbTShU6dGLZJdYhmMZ8l47UbKrvPKAQi5SEt4e98r7xRqaXiYaAa+Bl
NRVszOdwo5r7dVJ+bRqRWWCF7k3685XHA/fYms4gp5DUti/rj3VF9SkVi4FxZrM4Vm4mysgSc+7E
k1zEZ3BjLnWGMYzf336+Kytt6wjb6G/IM0NS+HLcEsNBZCqMu6Y0aZte6YPIWzdqM2vdh6sVknUl
3AhM8hbF/PXMYtrLtQ2UYqvALxvFcoYCxdmD020RDI9WYiwfZa77G/jO6x2J4pFKH34NBcWranjI
ioUH5/beF2kYF/3onkjH+2dd9XjKZnDet6fz9WuELcZigcSFzzVs/ZfTSUJoODgu7fwcHXMVE6zT
H0pbp6fC8ZLnxJvsO2UU3X+9CG8cNdCQ31GArNOLc7TuRm6mHnyuFT+2Q9rW866tnTzOy7m78T28
3mwZih1p4yxxD76kNmp39IpcwKMZsPn+nrVz8nMuKutdAfz79X+Yy0198RuCpFZ6OZeGlU1MNQ1L
DxPt4HNtp2m299Ocy0pjllMA8a/Kj+TxNLciDa8+JAXo1kvBff6yq7cYjlTAv3yMpkyOne+W96Ku
g6MDOHtjwbz+/rgYwvfjm4dhSMH/8iFxTfMMwwbYQdUvjp2L6O8YqnU8Oo4Uv4LUbEW0LF7w6DaZ
f6Mj/PqGxbpBpLYtVJMWwCUpikqEjHuDby5Vyi6jWpi6pG80SBz+0279mrv+VB/SdVSfPNGs/4aQ
VTAQrobZ+vj2u76yGQCKbrAhtcO21b6cBiPJymlO6KOWdV8Ti4OwNLaqRjg3pvvaOPiJIP/bbhmv
YtlTCyYpvGzWlFur+9Q25GGx81vWz9c2nT9H2X7FH5s5CH4xdvjmQMQaShS7JNyKPoEO3upOH/D4
Hn+9PX2vRfgb8x3mwm9gma6O83LEFgDQaDDVjGlB25/IwHSzXVLZwVNDk/2vkT34DsDGwjJXTM4Z
2xH9UIVO/lwnTX0XZA4iurd/0dUpwO2A5AauNuyIFz8II4e83MgcbVn1X3yjre6WMrD+kqIOdoLI
6FuQ97Vvlhpog6rgN+E88nJAb9C10ivAWFIa+Wmim71LuqXcb7ZKN64tV4faQEdIKuxOrzpDOlgn
X0ARk+jCDmvQVGeIBnpXWJN3ensar20PNDuRHYKLgUFffBd+bQyFTkUPUBVUwc4TxfBLZ8mgcZV2
N7tY0pJNlZsHxBbF8e2xrzzmbyUnewSXNDi7L2d03RQUDR4f8Yhb5eOwSPNDOgUoRxHOHN4eCm/d
K18muBWlAMUn17NLYNPtycSQCs58QGSTujfmUhCULOnZkgTjtM8qM3jM1M/s9aisYfiEBH4GxRbK
0JGbBWV+sKDSfjRK3/hnWebkY6uSxI/wJqit3WImctr1QlphRJrmshwXy0vHXV4FuXnsBq/7KZXj
dgelBv3Db5p5jtSq/Czqx7z/sJiI0+Lc79yfQs7lT0vPRXsiC8itItl383tiZYY2AknbivTCqX5Q
01tfGqGUT4+gE9+mPhj747K2xbctR7eFbez2PsrVpHzOXYe6VdnkUhEz32dFhFzYfOyLMexOQK6I
qig5YWEU5qp+jqPyq6fKB4iCTcrtnKqVZK+QkOtkN1e58o/kcuKe4pBUe8jCVeSnJExC7vaiCcYd
3pZNFi/t0ld7+ijNujNaK58PGIRUp7CrJmC1zhBOVNeLTD+oMW2/QZdN/2lUM3wji9NrIWvUXY/s
E/e9nTuu3iNRtMRnovYdn8CGLGNnJMMwx0Zoz9Z9UtSdG7FJFD8aT2fGowgy6xk+mSR8Kw+Sj5bq
KDQHLJZwpMwqyOe92QTF80gITLEXI3S+qPKa5SsygCyPbFsPC39EFl/WeR0dbkQ4s3r4joCUjVn/
2KwG6R6r1fCbBs9K5k1dlf8KmyAlOg3tfhq7czn37zqNHBAHMBy0DinGWWCNRm4/GWS/5Hc4vDVP
eRAkPGkWlnepZ9TeoRYs/5gDyv3WjkX2z4QQ9hsExJAUc5z9TfoBxXKsOVCdfW559AaqucBFLnFT
bsFVU9AnaIgjfHRNd5n2aRtIzCFza26iNFNkrEKqXeqj7hzSupo0+TrWq+VBNcAcZ6cmq3APwdCG
FcKcpisfsSWwID3UY3YnLRPiGk9hHVLtZe6d4c5A3BCE3DLqnTrrIjFiw3LyxsA0dnrobXJVwYLu
jCwRv7BIIuWqy0CLmFAdTmdkJQWhOKkZ/ONOofQOfoL8J6pITRKRbWGN/TzMTbkc87CaxblZPKvY
4VbZekcnSfjLDGNe7iY39wwMI4r2g7Bl+45M5E5Hlan6hyLJnOdpyk381Yd6+tv3afXH9gQT+Ega
V1VCyNO+d2eJJHGgJnHFJJoeGv9h7cVqEdLj9bDYcsFjVsE4V2fTx071nlq7caKABJFnz0gN/CLN
VLeHalESs5NBJj8GP1jKkysT/aNN7Obr7BHVANt9cgHGyBtuD0u6WP9mhV88LOacsxX5mRwjdw4U
evogdYOokSr82KcGy7VdJFgac1yeZtYigkt/qD4kaYel9cyV4G7GMTg4khjMTbJp7ebfvqC/AR18
1PgPEDhbRsYg+3MQVI4XKQrv5lABR4HXZFU9nKYqSHYh9Hx3X2Yisc9wE9py+yjGH8DEzhBN4HXP
IdEaYjeqejqnnpg+q9GAdbu4ZfKXP7NUdg1Jruo8pnP2i+v28pfnSl/uxtqZOCkXb8bSnzdt7joR
GnVciSF81v44NXs7zcr0bGTrNGOJaeBjZDedTPeOmExr53iDuUbwMVzzVDo0ufdalYmM2hZZdDwt
WG/vldUYJHGu5kp6cNKlYtebbWNGqskK2PFmOxRPWTbg9d7nwzLulrKpx1OeFHNyHzbtpO5yE7V/
lAXkIsapnsfx3AqjIh1K9yB6y4xjxclY5k5GQWYa899Zns7VJ2647k9LTBkhI12m2kcYDDZQerm2
av3Q83OmvXAWADF85+f6wZJOMB9JMU/FPZOPQb2/wDw34lBWhX63iNnJ75PVGJO9xCiu/ek7o19/
S7OqYU9cFmmk5GD7As+Ho++pMPju52kvvqfWou0c2HVUC26e2OMGX+3Sw1ozmrx1MD5K1yvCXwvl
YrcT5dIo42hmyWwZkbckNECj2bJ7VFZGJ8puQWerpsWMW7P0yyMW+n32DxbJZhVpZxXrT8MaR+kR
bOJ38pSkHj7d94kI2bNiKw+1+UnPgzV/gZaYYB1mtdb0hG9irn+Wg53ZXw236Kt7g1PFifFiTJN/
lUOi/HDoxMbgOXI/WooPMGft6XGes8WV3AtCiNZRX1tGW+wUiGP7Kw9Xu2nwQ9ft8BGn87y9L+dJ
BrT2xEp+t6p1+g3XNs/sWD7mkD4Vk+xcwv3SuX1IQewh2Ay11zufhI3fLUC8O4yQSCenK56Nyu/L
dN/apVNwXkmdiA5fBuinH5k309lBR7L7d4L+ZWpEa4+7JXY1q5u6S8z10mvHr5WD8GlfmI1YungG
kJ7zaEnFlJy0X+rsSdfh2P2q83VziZwclv6TK6fFO1h8GxBxTPxvcbwxQWyKX7RM+lTtRodI7nPG
DTrd2YlfP432rPVJEa/X0qp3x+5etDjMplFY49fjxL7s2uQdVoAdFoNWsC6uiJpuCrHyKTJ3oE/n
tpV+dNelCx+zKgjSaKmHPoH44ywYRkWklYb+p7rPeSlw04ypLCM9h0N3nMuwmE9lPbj2qRVe757L
dvZQiJttWBw6H3pc5FZbMdsaTtXEaz0MZkrQQJhmP0WwjulTB8fRjlavxoEulePiRuYw4BrVGxn9
RdtZlnf9ZsOxW5OKwrSrnJZwKHvqSLHAobY+DHPruLGccLyShJjqPNwRJ1jTHy9zy0Rh3ZDv0ZDs
tJ2Sa5LtiB7DTN6zhuodDHBMmtfBKr5kGuZ33I7aM44OjMZ3YeOnTmS3RjjsxtHWX83V0mNUoQUk
q8NMpzM9OuykGxXM9Kxykmd2eek775Zq7r/RzZ/WeHANS0XchZL5rulCf9khaRngeeTSzvd4XmBt
5Ae6gn+W2Px5c6rS77WHxUrchWPanBZvrR6IGq2LnTN37b02LDN7TNAALPt1TLJ3I/seEwel9rO3
UeuyaLVLX3Bg0f+LdSMruhEB/29cFwPFQVAEsMzGDEw1LhSGfBgAEUMRNWbfm393ZV/TjtOh6iJK
RSGjMAk650CS3hgeBQYYXjT1TSd2gW7ZmVUn8aGW1tATPGAOi/7U1XqSxzyv1+k7paPtRnT4quJX
ZkwFjBGiEqZj0iMHm5/SKXPKw5qu02pEU9hM8ptoKm0Gh5X4bBuvt8RTe9n7U7WXVhoa361RmX91
Cv2+jem9XM7mpCYR+fCv+a7yIg/2Jkn1RrQg56np+whb3ze9V5zMxMubu5HcNhFZuKMNHyxzMk3q
b2/pdqmZNOve50an7hc9L/NxnqWtKWyDoWapF9rdkZNHgK5Vh4Czfj2viGisccIs2RPrmXynbN2F
beNZ+zFX1GURt2mVPrEZW+WTPflZ+SHXjdW8W1r8gfaF06oW/ZSYP2LYl1QnmHrBOZdV1sVdknfr
0c0B2R5C3uPRrVaPteFS9e4xE53LD62/OM4+66S46wtj/RV00BxnudWlTZU3T6VXq68V0Vx9FEiT
EkXONBwg6k61Hwknh4warE71na9Gf/fQYJiRLdfOf+hW3Q371qz9f30xpP3e8SdZ3zllG/w7jm6f
7VI2z4dWYfG2S/0S2nZNgVvHltdW+W6WYf1xYpt4dnupEThCHeScrvMmeSKvwFFRP5Q4veABbGc7
3E3s57nLizaiPG7frzWn27nPbE7arinW5I5zWOFkmDVUsVqlm/tYsPAjhJfJ+TEkYOyx7DYTKaWM
sYzYUmUbZ4ZsCL/I6/5v0dXlB/ZysdLkbuovc1kC6vElZB+TzuMvHXwkmfEMo5fKbDQWtZ+KHIuw
MSVmcO/rheF7HJNPSA6mIKK1jNauLMOm2ane4DqGN1sY99KrkELPifkhywuvoKyyyKzTom/v03k0
66/Ac/0/SSJbWIej1ak7vsngaAxQj/7ysyrN6HfXRRGRHZJ8GcdilBEku7XfhWmlzIgCL/9b+1If
DBk2XWSPMN4/rb6o14fe7Yw8BgXW+q6ah+776IQrPxjRIKRXJxPTSbvsAnXRhsNBBmqs7vw8WM+l
4m09t4nIHqyRnXG/KHu17vg0k+YM2tHWkSvJFHmYhlX2R+HSQjiUsiHqwQhzX1I46NHZ64Ck+2+9
PZXNN2sy/SbCiq0pvky14YexsbZuEZVFI7EoaZwwgeIk9T+pUcHv4OZT5G5cT0MXxHNIfQd+bVPg
YiZhr4exqCZxlymnLOO6y0z1DVPNRURpkCffbPZWPDeqdPzsFjr7yyzX6atYXflFLkHztNTd+g/t
raI6C7aOOcpHVvLOrr2xPiZt1nwOMp0AgeZMXoPfj/7HGAJnihwFxXvypfgiMz8cT6nuw+8i0Wt/
9NJkdJ9DVbjeXi62+yMxrNnfhUXjiTPbOFuql1OpqrWsrAcvaNuHzKeoijgoBCxX2ZnPY82F/YT9
jeU8ZZPS/Wki/pxNJkja5rHq16E8TW5XWJ/rdejU+9Ki3n3oxnw+FvVcdBAGRuOONzn/cFc5dkfX
aKfmfU1h6jy4gzv8m0HNVDtVIQmOXLF5kZWi7dt4aAsy8LQH8eUxyytE5xZ2ida7xBZGicOcJ36a
5hx+qsiV02fAjNyOpqJqzMeB4KjzlJci2XmGK8bj2DsJpZj2qmPtNFN6ylszf2+M9TTf+42tp1Mv
rOSQAcnoh2YqvLM/Wq0Xp5O9mvc1s0Pc+Oa2h/W91ZxpvvrFOW0c55OTyoriwtEljHolnK+WuRKo
pluA28jQIImb6qcCI+gdu2R0iKgRqmwuFS2Bpt+GKZEFwTSs0aIzE3svbat7hjfqNDFnpnEvlVTF
bgocQhNcycARdh7ql10bCVVbonMXPnSVD5S22v3Lm+eyPtuqw6so8ZVzh8SjCOKRu6/zfu4HcVB2
IJKjt9Z2FSm1Fno/ErI4RWPNYtqxg7K5Uf/NPyw3y5tdK0fDjEQq8l9toZZ0P/j+fJdP+LjNUWWl
Dtgxka3zQ9UmrYrcQQMVOXnucaC0RdMezAVKxZFLnsZ5UhhrNrWR1ZA4RPyOaJ9szyjnE7kpIGkm
du9sJsiy1JatXN3ba+HdL0UdmJEJVm19KNpergdAL9s7jLTWvzpzaC+xLLDtPJggBemdXTR63cG9
xYgksfPiV5NgiR9hGGhYRz5r2zqO1Cj1aXZxgj276brk98Uyb4k16LHcqNKYJXMHNDIRC96RPEkn
C47D4iCgZNexkFbgnOQd0mTIZAyL31ofMdcc9b4JW3v4og3qxP3Kz9lTs6JfT+FQtPHYOWUG/sZF
h280TD3MzEywk56hZZQbQfAxtZImiPIsrbMobQeQFpGlErlR2SRGbGOD/y43yLCPSuTa6p2bLcGp
NKtC7cCtrPds4tU3SA6ZG9mz2/wfR+e1JCcOheEnogoQ8ZaGDpPzeHxDeRxIAkSWePr9em93XfZM
N0jn/PG7tLz2JlpcRLhWW9nNRW3MiYQ1+luQ1s3uvdR4pn7y017bJBr66U81GMUXESDireXtW0/S
HQaZkYvjf3axqYZEiG28nz0up3/bbHvvBFw7U4YSv35YijXa2UgCsB8gNPMTo49HY+iq3fKw1a5d
3VkjH1ZSrv12Ub2YeqIxXed5qRvbOpcjFWx3PmzAkpLwHNx2uE+atO+qWB3Rs4mXqLXGGN2xW49J
EFj5yNL3/3e7b7H1B5ROqdc9ctT0GHo0W2bD4hVb5nlTJNNldKZXn0Pi774yqR4IFWv9i5DT+m6P
pJxnCuV7nEVcNw6nf7TeabyJPPm8J6dGx9J677tm+d7dcOvTWZZiODreJq92LW9/nAc1ycuK03FO
uD/FR+v4e5FG7VLmZ2G8/Hl3e83rZFvMyJtlD2m/loQokRKKS6ecSlwFYtaFTpZ9HgRfa8HXtuR7
+IiiGeyQx2d2EzkgZEkN8srzthJWk7gKuXymO9seU6/BtMI0tnSkNzS9+bUiuFWHOpdbk1RhXwEb
tnP5QjB93hDCxQB9JoEYHKfxp+Z5VpjajqC149voN0jLECPO4wEfE/xmVY7RH3YbfQkt9scELEGd
2soFe4hn2S/fc+wO07GfbKFuO78YrV87nYH/4rGa88MkS+8uH6X6EwEMN1ltNu99WfLqsrt5ITNG
Br9K/K2kZzYCQvwnGsCzrFxGwq/HYdpIp+hy2PiEb79ZXsbe1ftxxsC0pjsnxcVjmJYZzkLvLc57
DWFXWtNHLDr9ogOuHmnAiQ5DMTpvvSlX76bVSj5rs+X2S8BQsBwte4PcNHgFxhOM5/QocSfIhKO1
e7R2lsfMG8buEkECuge9M0Pe+7rdTxshgOwJuyPbzC3r+dNF+zxdiGeVD0pOeZeEhT+vJ8ea5DnS
vVvdtFcBCUuO3/aAXbJndOKOwBmdb+0fA5hugJzH1j2ss2Cc3/INu1Ub7HOeGjfSnxFlrTJpolA8
WUFVsg/qyL4fqKGcs9CN9S9mU1kf7JnVLQ2Z8eWBSCP9Q8W5/0SyYd2eiib03sfIA6xbg6De6X4w
MTBwH9W/lrW6ftXu7meBpbuvK+1RHtTe1R5uwWV/7ryWFY4MC6J3dzsv12Tai+EJiyutpe0WLrwI
qg2P0ebl28MaDHGBlGKfs71egulhiSwmpiIamnvGGlOlU1W5a6rDYHOSGOj8rS8oM/tohqblY6IW
aXq1WcC+CH6N9oMStC8/KFMtdx6BMD5vA+bymiNPeSJp6Mv4J3totpMxo3rAMRbssAHUajyKKuCB
A2xWSe3W12G62Ib+VHTTlDHKIbdzRUvxrUty9+uMoqy79YsqP0/cKK/93rl3vXutL3OjpUch3Mb5
/mzFpYslh1qnRINnEjxkW8q9LxbL/wYc9NWFPd6/34c+KM7bPmCzxP0lfiKTb75zTixQbDxud8aR
VZ8wcE0fUlTSgsOxtvtg6y1efYo5SBo2gycOXhtVUxrlhV3jrGh5P3lV4y0LLX4XgFcd3pmoCL3M
IWwccTO9yY+O74NPmHiRAzqFKbITECfPStwy2t/U6DNZDMagI8gtAR8zWVtOuL23O4fCUapIQD14
edi0wECZOQn9DQV1LIwPEBkXvzbKBkPd3foMSL2+ckdbTtoY5KpZUO5rdRc4E/eOZm4bHkAoTX23
9jHrD7nDrrq0TlGK1K9d85jXe/uzHkKsMqtPjaqIqEJ88Kaaj41suso6NGqW+71uRfu5+kxgH7IN
5l9yrXz/RQoxUSo4+4tzF9EIe2O0V63ZRlMMb1QuKg8stQv+yCYunATSrC/vS2Vv9/M0waNMY7z8
cIsqrEEgCdOjBX4PkxGDya0KgGvTti31Q5/X6/I6rnMVZQRIjF3iiULB3FBHc1PoppTvsYnd5fq1
BuT1b1v/JcKhLS8rm7CVCRL83watV55Y6n3ibzECxtGvZBcf2yajT8yo/NBVS25gQqagztOl10uf
Blrk6jy0OtS3Mmq6Z8MDam6EUvl7RM+d99b1bTgcSiho/RWoerwhdRABzG6L1jq0o6vB59YxpluS
M39mXuJX4USRRPHjHLHicw5MbJ27yRLWvazQINxfocRfQS0CTUREwFiyqsndU9PZ45Zuq7+azLJq
8VMs82QljhV3U5LrdaiOwwablu6eGD+AdGLrPDdm/HY66IwHJdrxTzDb9eMsV4FzD2mre5hdg7Gz
cfSmDmEVD88Q8Ti1wqKML4bkMPet8SvIJEcQqZUSbxHGnxoWrTmDKOv1LqqC6VW2sGbfk7cs9UE5
c89BH7QmlWwBhv2PBTxZdx34t27M+3QuViq/76pd+QrYEWPhxZDQLd+mshyrhCFmKCF4duDUiQUv
PjTlKio+xdAAZgfNw+ZvXvccb3P/j/Zwj1YsBF6cpm1hjecZnlCdaSvlF+Len/hokJH5Z+QnoTn0
o1+djZV7fRqTbnWlkPL8FsrHZx+ouvieCJ2gQm8W10QhxMPwT3hsHKnoJlpfg30J9qsLpX/GiKMf
h1qO+qAIPMy5QRWtFwEUFeg3h+qSFlHvnq/KL/L/VbhUT1Cu5JVBmue/bTZ2Qjra0ILdnYNxP0SB
Mz5UVHWOSelU+y/oXyhCikP9PCGNlEkFPSkz6zWA8rYP1l6cJ9XUn0EUc3K09V78nto+bzN2bv7w
hrCXIFy8eXuiFtDzY91G+Z89aMe/XjUwbG+NUzGnd/6zR9rj8DAQmrIcJyWsjHHSKo9DNXTzs79u
6uww3+2gj9Lvk7JkYzqCvfvqxO8SukBfrXkVK0rpl4H9eziterM+YjkbwobWIXZOZHkP6tKQET8l
jV3qpwjWpc5md+9RWle52cgq2VlZQJNmm4Izh3NwnybH/BBGD5CJcadZTiOJGUBTLa4Pe6jtl6XU
4a9lKJ36sP//fHSYQGSqEVbDge+b05BP7sY/7HEvHZiMSf7unJw46N7qsXaWrR2c1miqq5S/sn4t
BmtwXuOOopFkcyc5HeNxEBNhQqEB4VkENEJDD1twhC7zamB+G2PEhkxrT/w+V90N9BOpiHSJ6fEY
qcqz06boC3OfE7v5uAuDFIfDyf7XTaG8k4i9l5O0a9rjmkAHWc2RcoUi20GiWeE1L2PMVgc1bm5N
NpkAwlLLHN01fqSsi1BOX2dUAnXqntWzWBL2fRZ50QZNCpun1U3cRNDPLqspXHXkrn22cgkAIBcW
wBy5cr9GIRpY36ibVVZ27sCmsriqTbpV6S9SFybuPS3kCdlnsXO8tl51jquinm48+E0+B+f6wEql
izQoGL0uPurb6iDCDXxs6nMSi8BRSCEgU6zzyFZzg55MjDLWSdOXMX1qXFAoScTOS291OH8yOSzq
YWgq+Ei0JWWUsJioL+bn2iQs6jJInJCRLO3Qo750FV23t/UWsgVZk0+fAxHc4ogJpx3TvQu3+s73
B9VmcZFHACi+Lm7j2GrMnUUJ5F0/bTiixtmFwvN0iYN/KoalP3NN2e+929p/fddQUVFeFaogOX1L
E7h0Gp43K9fN4f98rWwqxHTM16brvnQnGeLXxrcfprlo0b/rDrut544O+KplpjGJ8G2bJKRO5kJS
CMyCt/nSS9Bslq9N5UnnOC85XBbjzXILlb2Vp8nxoO12p+BPFxM6nItGxGshrvdmlewkQI8wnGZ9
KSCjpoNsi4X/kK9w8WInCtG0YV0dmZk3snFtuu4S9qztEpvGDw/QbM1wzezYX9YGUX9a4AiKzrLE
gXGpyIT6GOAnb7Z9Nv2hh6svGJmWTR6N6iwrkSwT11ILR7234Cof3W52ItS2q0RhjQI5p3k1EUGE
i7webiwI6teBscl7Zxuc1JMn9BD+BXcvkQmEFeRNCyCkU7mVDhgPWkSm3mLrv5tlnBQ+2wnPGn6W
/JK3Nclxk2m86iIcPZkUHSdnNax5bv4F1s4fXFmCXlFqSOZ1Me0iQfxjsxoNcXysotIPOU9b456l
VM1rXQzVz2KBRyarpS8QLDjxuuPs7Oq/cBoOBMMOF1dxnOtoOppdzW4KVoAQgnkc2SJcVUCuZzzH
t50ZKcYLKQFBIdX6aIrWXqlvNgVGgT0K5e8e3mxNdAUKlTmts+63pmlEZuh3XzG6uEPqI3pXF3aN
ZcpkgbMgpYswuHG9q/pgLTnLD8gvDDecX2qYcuV39kH23j4+9oZwCLAxeuaSXnG0DRLNwXldes7r
aAy6J9Q8g/dsu3xPPwO1y/28cJZHyWSvZfBaR8oNcZrVUNiatJbyAd6Dsw5mGRDOnTw3xupL0FpS
AHPxtgayA2ZpnQ3kTYoPmCOu/naui/Ej2Dj2P6VXSVbQ653P/S7MYYnn6Q2pf95k10isMuVjVp/D
toTLfdXZbn0BZYH1b///VXY7kh5fMLPOc1EJxAZa7fWnUaYckqbVeO5iVdRk7lZVLTBh7+qiNSPP
VWrdRAd3yIl2mQhe+eEBZfBkIQ5pD5raj+7otB5XVcj//DVsvr+Bqkf2W9Dr6o9tyrpIEJ3Y3/0U
BuVtPg70zEHeBfPRMUq9baNp/0ZKjntGqlO93amlXWJ6zaKBnFBREsu7LyQD3zjOVPxrrSkqD2RH
E+SImdF+YQdCfz6Ddxd89ixZqxuhxKp9Z+b+njjSDx1FJ1tGJFzxe0Ea9TajpN/4BWonSCNvAIYc
Pc9y0zHuiu2nCqf+lar6GJHSPhXySD+1i66grIK07YmnJ0VkGAglsp0R/cA+xDPled5eVneTDF2d
1A1ZW6koJsD7AWjybkcIgLLIaP/fEK7E/BK9PrzT4zYSTjJG5rUNlOMk3D0C5rohTvFuVxyJabjP
ASWlwMP5/TBOQPzToK0wUyRabj+XtbO9w1qPi30P/e4MmdcR3Za5Vi4fo6lzNUiV5BbLp2Vfn4PN
CoJ0HM023NTaYmQYm9G7D3KxmIyoq7lMd13HdsbxpuykjHy6aAbomqyP1Linc4nE7YrPmrsumpzg
uJrV8bBCDcpknVUHATyfkR/WijwQiGDhM282FIDPeRXGHNiLCm5z5oTXXHgIvkSMbHUFp8Fwkg/B
dozjMXxkDOm/ILzE+BBNTX2ebVdv537gryYcQzYPjtevZJgNSj1aXRP+C3bJlADhGnVHeHjvcWT0
/YIs6P0EfwwCG4LACQodlA6jxC8RQFxyD4TJKoi0/tuIcjdJjToEdnRTukmZMpG+TDsUiGonr8qG
oVttEmNJ8/Ltoo4gPGxWpgTdDTOorZB+ZxTdcl/TpDMziUrImqzz2wIFGHT+y4DZyD/Mm5j+5IZj
7LaekWekuSOdNVXXTZJVtl4YrPOielwm3Y5vVYPe786ige/tKirdk8gz+zkAVZ6+WGenb6jaVjzM
Mtdtimom9zOLyfVu7+FRD85m7XfVpLWXoIeI/aQE31/uCIYaX0vfp0uMJ5kjyMw+xx+VvOqh3wOq
StFfGJmsm2l/Bu3iNzfcZ/73li/VgyFA5y2ehoC0ceOjdkcu0byT77/mB88GcUXJZEdPYPzefF8G
XDyJGsuYrL4lWP/slQckT0JPsZ+lWzb3xq4rVFJw+QAb44QcIhpkdMOQLsq0dGBAUhMU7du2Uoh9
RBE92o91uXLysEuOfzqj68d2zC0eyY7T/jDnsjk6M40sEIggsZ+ma+cpWS26nNHD5+ah3/Zt/O33
u35cXLFGJ4b73MnmfF5jNIxW/HNXjc9CSN4/qBKqIud3KNAKZs0q+tO1KwN/WitKRr8tjssDR9E2
3dai0DPsATF3hzWoxKOy/OUX1+5m6IwRvc7c2ek/i3pv0B9N5Hueu9jWxY1qlgnGc2jjB0ctgXcw
eQS1TBCYdM9FPHfv7N4tlLSuikcOgSFMSzS+38qE9ZdYC8D4Kzj26bVD+VbnvQgPBZgRvzPZPTyM
TRMd84ieiSzc7eJd2mVPWuSM5Aj1kMwLRHI9B2qhp+EF6iNO8o3iYJSkkwB8mlC1Mj5E5Q+5VHLK
mihWb3mVcyigGPCfEMci5HL4/Z7byY99joqibpNlHLzpfmmt4guAldJdu6p6gkVjxTEbFM10I7xd
m4PuK1IdCczTf0H1MG4S2b/Lw1JDcGdEohEe6wxBPF53kdB+aRbZu8jVtFMSnG61D3vciB8L/gr3
Zo2c7YalzeVO41ZZT663i/25Afz6VUdGWwe1hGwVrJlFcKyWNfzYSYyuH3S1uwUbrOy+fGOFS6YD
PhLO2GpnK6mm3s5CE84AP6Wsl3O9xD0W2kIUF7Doujt2TlDfBgLlMZy45EqVxoDy77t0f1nai61T
IWXBrxMP7n0NyGzxlG6jSvcyEvw7xnV/mEnI4ISufzu7LAHXdX8cnqLNcsts8n2ezAgR1hcpccCi
WyE6pOOyfKnGsCgOw7L4v9sgRHHUUs337rSd81o11mqhkgsI99liqmUPQ8jocbTa2f8K11n+ripn
/SAjA/d50PPxMqdZOwhWHa/J4of7vxWpyXJyg8Fia+sWcSfRDP6oUPENxw0aJ0TdcaWdIeUWvIx0
ZysE3kxtVecpc0CcVTAWd0reznm4dYdxcut3LxeOOWykyVinvb1S/nT/rM8t2ii4kzyUHyh4vB41
gsMH5VaBD2XMHvFU+XNBlWsVb79Wu+a0IcEpusttFJbHzWzRloDVFl95s9ioaC3fIW1KyNYkVg3z
zvBIrJQqKlVnYKTtjxYhI9Ks2ZH0DXk9iTPTNVfnDEA6cco7kwtqWBfPOY814vLKAqiYxi5C0uIF
HRnXi3DP5eLY3XlwfP0YQGnUhxmxT5iQnaLrhKCZcbzGiYRrUvgG0sX2AF6fwia3XpBLIcooprl+
X1c4ui5Z2VpvSEpoOvRVW4XoGUM3KxOjIsSRpbwTUdaeSecxjAf+wgI5HfqHfk96RMRzUo65OgL+
jxCGsSk9dom1WH/GZFD9rr08/IseKLwVow+Q7GzM9eh0qiBOo3gp56wQ2nVPIZ/BWxhXrpchglsu
C2k58wNNW83vbbBK+wExhr/eTL2Wy2PpqOgZvrPvDmod3ad6I4PsZu2d9meH6BvJlWfTHdda2/JA
gWGwJc0iqjtEJvNAAXxrfcAQluiOEaofXBVwU7hbK597ZYXfG8m58W/EhmI+1qjOPfjMrb5HMA/4
qBYv/tOvEbCSQFmWjVhKqf5wm746ROvsWefGrPWOftXs3Y0/51qf2slp23REXejdQYbkT0sE/3/U
Y6eA4UWR20c91ZD71jA01BaICjiIrfXVRv8qjywWwXE0pa2P1y4SHCK7ilYUawvEYgPp1mU6Qgry
sg6L/iqmfn1cgqhQxyVfBgiCYBxynIQ2bHrjex5IwGqJkQBB178tNqR/iT3FPWH/ktPnY+u8Zvwm
1p17zrRDbaU7srbmXkSmG178ttp0YiuGBYT7a+MkS6OXNBhYcq8FOJWTBDOMNunf6C6O2GtDmBjl
y4ciurZ7Ioqzj7SluPggltncFt3KUU8iBNKwsW+LPxXG6IChG3jmludCZN3WcRZCwCoX3fHAFU74
uzSkbvvD9+ZGeI7yfhu9Q4BhHdAnWpeSW2NohndndoF1WFRhF7er1wAp+TC3Jyrr+uac03j9UtC9
29yNXrV0zNT1dovGRX0YQtRvjSyEA2BVcazZA5ZIKCmzaSf1xBY5maXi0LuPls3uTrOzbN1Z9ZVt
0m5mEgZpAghOHFqRuLBxz50HHxk3BmPRIMzqneabpcjDXDQ625Q5FdoXpPglPasoLctbX1pwQmVY
1jwJkdD3bUeOW4YQrcvsKuh71t1I8aNIPX55k0Hvo9a2v8SuglXmiYAP3/g2pudJFQgxR+mp+1hx
WySFZcogQTg65o/R6lQIhnLjxU9lTM1N1iz0EtyHK7vQgfKOWFxmWbQd40Yg17TUAdtog3jpDrq5
709ssMuzv3jo0woPw3Xi5JE7Xji2pplVre//RiHAFqL7eeYg3+OoO/iomfKjT6ERuhNp985lAZ2g
9SHiJFlpAnsbK9n8CUN4soyyNF7ecJiWHxYwu+A0ZOFLUGEW5tgjNaORTtVkWTXOKt/dqtzKY9sI
2yFnkcs1s0rlQ0wP68ZN0xW0wwe1ij52lBMM5HFQgn7UGmn/hm6AfaJHmFshzwUyyxf4/zKym9Ss
eesfNt+sj6Q8KJ3hTq/Gw74vBoJgnTt530EeqaSK3bpPm51a2GTnc9e8143RKeQrWozZCqzTyqm2
HieKcspjuXtXjYHe8gdPrwp02lJlngz2tn4ScT0+b/04szZSdFodFNJ7H8oSo0zit02lD6JZ2v2y
8TQD5rYm/+HzTz4JEc6v7URXVNbxQcAYhitC41GGo7oRICX3IFkLmaLeNWHB5ep4HLe9qY9RqUJi
/E2lseCgfhwPhbbtOr36+KFNOTW/Q0wDIgvUvDUEObs16/ii6cuJekpnk8rrEc/GHocCIsMhZ8Ve
EUUNaHAW4mba+tVaq3C8LLlv33XuEgGtOTgZJ3SPYAd+L4JbO8SEhbdhq1/obJ9g2MJuutXNGvJS
g1J9N7ndB0cAaP5f3nCpHgAn5teZuSNPxBxXjwAKfpRV2hfNY+ir5XXrhK0/a1EW7mWmejL+7tZA
X+QkRguyPi/tPwambHzoRiKxUtTvHpH3TiPnU+7q5uQi1q//OvRTBf9sZes+QRhAQGrtTg6N4dFg
P1GJAFCn9sl/3UfRth8Ba/IIHFuN10d9vz4yyrRA79YYnfgphTnjhFhupGiL4BwI6SKyDfc2c0DE
dIZLt5VwT+QzXgpsTprfZ4RtzwHtfhRFx9lioaz/1xWe/YfMQcRH5PMGjzkeJqB2U+BgrIGa4tOy
AWsfFjJoZmhauSAjt2vvE/TMGTNFnLqGhl39P/GssJMgm0Q97SCI/pqVsn/m4xgH96Nc9+Vz46L7
wTWyx6kXEFt3QM1RKEidNvjGGQNMO27+WD2sbKxFVjuDNAcqv62Ir6XZzp6CLkIRVTZB2g0DuEc3
Kft1LOE4T/wwKCFZWNSnRBI8paC57pS5tDHVGYuA/DthV6z/WUHe/Wk6FBynegrFnPYUBr/4FWxb
Pe7s/wLYxJ+hmkvzYfNYUxhcUeF8iON9f6yR+Zob3u5BfVQ6RMSVbGu//gQmGeaTB0GuWVC9mSpC
jD3zu1wKt36ZlU+m/uIHaOu9PW5/5a3n3IlxAyJqQgbXtI1Ihs+LDTTZMbZjbpEgyv1Q73J5mcMO
owd353bTeWtHOL/VIpGEMeRdHWOPE1kskrNnXObgqQykRspuFdH9JPo5uj4wM0yPHex1cyjEGJc/
2toUdcIISRsD7I1DvlDFt0EWVHFbISkcL/MaDmjZp4CFII865lDKskbGZNWaLbU8HCpJtDijYWIR
zBb8EO6Thl2aT2tl6zdernE91/Vc26eCi+8MU4aQah5m956YU8d8r9AHecaHjFDUI50ardOyqLu4
IdgkdUL2oYvGauih+KHWNtG9dlGL1c6+/5o9SggfXSqu8tMKS+fdKd1GR1mvrnN0iUr9s+FWvwdq
QoytQYAyv74yPXy8NqRxuP1/FNdrCdbcL/9mO9rfmxEpa+KMS/XqkXe1pbacxkfLeKY/dYEE/uus
rSWN1y/A6MTOi06LN3qBlC76Xh8ax/O77y6cBjBIZ8j/AbI0mEvcYW2Ow4Rj5NBUPGRMOE3xo5Q2
JBoz6xYf2m4Hb6lDcOdD0SNYudkMONHSTqC02qltaAYFLs9eWLfyXMNliafR2vZHTBa4y7Y5MLeS
HZ0r2Z5Lbu3JLudkx2XNtOa1mCkr0MTgQa+YPHDbcSBEg2u/IIzQMnW4ncP7VY3dcDE0WGIt83gk
M/Yr/chMWjdJXYEbs1jjRgT7JecYDVcslhT9re2lJLeFbtrMxfoW1YzMN05TsiiJzcpvFfflxRbB
8qmmHE5O0DqCj79uEaDNESfFMbdc+3MbGdGSth6WVx9X3hNOePCTbs3llzWv+ZsNhAwOZ+amPwzD
WPwB22ObamZiSN5tZoLftgBdBbpjkodyleZp2M3KQ99gjjlFdmcHacPd9Azs4gNvL9h3T1GU++9G
1J31HtciZxxuw+iz79X+o2duRGWxV0xdq68J7bA7Apat1UZaODrt9CB5UGUWFlgg2cu2oLorisnA
GfEzAUpQWHoDSuLbR2+J7OVd+m1YXGw5F9fvpy2xjJRaMMAy2UGK+IIS5yGsXgEj8+pMqkT5hT3G
1uBw3Qh/6GNZOnJGdN1j19r+A905FfpRogrf2qazfvDVdOaATK5976+c7qEXRfh3pSb5Xz/ajPeL
UMJP5z0a5Z+lm2v/eoK6Ww9prOz30aWE7wZt8969wr/7BSfPHIHd1MRT/Rl5M2Hq8mBg/K1Lh0Gt
sd0DcWQrgixj0Ri/Rk1zm4er0C9Ib8XNMpLWSHAcyoJz1ylrOLsTQDzTa7R4R1CECsX4hmIIKrWO
YaRH73u2heSeIS2LSLdym58IQMLlWWNLf5sq2/4tpsLcTIXTAGpKuHMkgrt+wvqrnpGrFT2wBvky
z17pDe9V71ofSytHcViYOx6dybbys5os6x6NZz6/ux2+u5Sg0vVM7z0gttWu9QtTohj4+orVTTB4
27fR0IfIcmOeoMQFfSIywNf2OWyXsD+JqjDDyTPDqrOiXpCHRmr266eYntLqS/TxGD8CDOj1fhwZ
LlOlg1NskeYxL+5Pb6/dV2gde2Lmnox/KnPbrc4Txob+Sna5/yjVyMFQVT0/A4815RlRY/XYmH0t
nwAfojKp9mD7S74/x1OJW11bCTF91XL0Kifswem6aj9MecgN3XW4ww7Kq7zwZDRA09lv/VBl0gjv
1M6UpR/Lgj6NL5foyJKQrHqEc67RjoFvAQWki4lweaNwYEVMzdaXzUWqZfjL0V287WK21syRNVSV
EhM+mZp25n8WU/gtsnmz3fYhW+/BqzZC3hZnF9nmKr9Jhzaqo+NOBCRuCg1iLxs+VxpTuIF937Qr
NG/rYHR1ckdccKpXn2hIogaTZQRXyACUD2+WsbpvPBvQPwpglGAAsyiBUWTE51n1fX8ri8EhpWmm
0PC0TXi1P0jr3maoMDBsuPu+ChjifY9BWRrkQa1HewqCu/l3AXquWdm7Bn05pmXgcddCnIjHAEnu
4Lj8KKOOqiPFBMpHeb3GBViZjU+LcXT5AbEofwouAYcHjIUaEXJdHP2BWNyrQiB8g4YoHzSmnDLp
5OD1p8hXiG/XYBdQ35Hy7hwm839uFxrnuEfwC8lAUMzvifW+vEDONX/dykeVWKzr+s0hojQae8bQ
Iza5/lflVGGEz4VDJ8Hj5o6J2THEppK9ECeP3+UQy14c/sQm25ILUrWRA5PU9t9hiGd6BG8NDzUD
321ezBGVaKM3/mYUQEPWb54fk3LR9d1FoJR46Sip56WUWvvglE3/b13s6MtbsDwQjASp6xaa9z62
PG5GNU0qOo3GRtJaBJ3+htauhzPiueAB/3llHvcZ6cmZZf4/zs5kOW4gy7K/UlbrhLXDMTnKunsR
EYiZo0RR0gYmiSLmyTHj6/sge5Ni0iRTmuWqMksgEID78/fuPZcBI9D5pcdF2YkXfGc0x/ApROdC
4CVBCGnm+XaKrckMMLBiyvQ6V11Mum/5Pl98rIYQCND42aaSP+vF9J57Xfe3zGlpkZeqHJ46vuOC
r9wtLphhELuVPS6ptLCYWYg5S+7G1rLFfm4jm6Uk0ijtY8TdZ8Nhx9mRFqbvIITX31Vi2q9z3WSX
ZcYPwLjMrpjoYXp8JdjN+mhxLmVaSuyRsU+8jvCtbKDLKK1yKXZDD/8bvWKE+IY/kLMtkonlnq9a
/0DxCP6/LZlEHTOzdo8UAIAUysrAjWS0JTpEaJHpLm4s6XzxOUb1uzRySrm1Sz+ej1a3yOE05ll5
Lh2RxNvIKD37yOy7KrYRqEHwEZVY2s8OaRjmCTk5c3foBgXiJQRzLVIQXvzN6JXTlVNe4p9Njkjt
zYAE+aGa7MKFRFAk7OeK2jZQAiTfJk2H+cYa1xaMmY6+txtb2+YfMbwy+5os+FgONMZ5zVVmGvoR
JpFdbe0w9S+xYawNt9BN7xzyFH8KRCSC//fEu4hYRV85CfjLxhvD3D2BaivzS53TzX40k8ZITuWi
k2UXouhH4FqWJi0ibC5emtbZvc7G1NzQpqm+Fr7P2MkuS6aIo0kCYdBF5hDvMtzmt5hAsStyrLQx
a7vjdMVjyezdo/CQm1oWPZLU3gNM2WaFPe2kOWUOmyZhpdu67YerDNvkRarOrr548WR+m5gLlelO
FE1YBniP4ltFeys/jNXso+ojAMHfdizUd4gxLPmD76kIL0VcyVvWyZjFuXLG7lqxIGBozLk/85rT
WrPOGSCq9OQwE7wb42745qFGehGcJR872Ip2MC1p+1m1STQEsd2V42OJ4HsXY7vFtd+Quliq3vPP
hGVGR1EVI1PPSMdBImEF7zwU1dHeCm1VnOi5lg2p2z6rL3+/nii3xuyp91vR3eVZkl483p2ZuVVD
ryEciL049DSBAUblWb41UdTjyQMI/8kcV+EjSnT/qVT4eDfu6DVfoyG21xl0SuhY5RKDt/WZIicb
28mib1XJSAb1BL1P8jQYV+zYVKYPVeryfSUpdsyNwbqmT2EaDp8d6tX7yMwrqgdbji+OqcePU0r4
BkVmb+19LFpfU520xQ7xmHEUZZt9U7rjQJ5ZZbdhmiVhqCNdtnYxQ+xhH9pJXO0IbxafUTxV3wwn
bS+8EQ07Ypx6j0WdiPAiCT64gDWZrFOkoHHvUc5iiQQT1D9CQ66XHcY9DCk1PJHwwukJyY1XMPDf
zAwe2o2Wbm9xDqqcLwzl/Pho8tqzBWZe8Yk2UjtcI+R5+d4laHQA9yjKVwp3xyKowJeCXUpCncft
oOyj5gSEja5tKiwhcorkNk1XtVqVpGZxhT43jPvM7ywmuGVePRRMIWkNmalC1j+FznJTppTQ1DO9
a53KRvoVVYvMwv3s0KgIRs+Ue5hdinMxMwjEcWHRbDPsvqR2Zt2My3OWxmkcKVCCsWM8tRH0R1AU
EFgBaGIYK05bkJL0pRtWQbiU7DaQpFsPOVWIDQx9ZnpHqCyzLCudNCiacSAprSChcw+Xe2GvzeG+
bEDO6a/j2OYfw7aci3M+l/Ndm4X9LXUww0rLljOyydZuriG6USzWRthShFtGfydx+kt8Vc5wacvK
Xz7h/l9uPdHVMUd/iXKaYlbTcFsURnI+icfJA4S0N9wFFjBPRXkgXliFzqlitz84XZGPe4NRI5st
Qro0gGNQ3JH5y0fL1mc/cla2y2NYQzWBwdWUn3UeepfFZLnfUNgWnxorLW4GsMvVLsrDbs8pTGFk
o8lzotBFwZRVFSR90svU3qEMdzngVi5ja89rlpe6slFN1IvT7LokDG8BmnTRlVahE6dbXQif22qG
T0YWOecakzdPlRHaYcpnewhaRIT9pqJdSmM+8WTxIkcCBi59iuFt2BiJPVXPOYiVH0VjoR4zOnOS
eNpB3o+D7UybsrIqb09JR/GTAhHINrAJG8Zl2YwukQG9GQXFEIpLZbqrVQijX4qg3rCQIayqx202
ITvHAydturQdpMGNrqfZ2XlrG4bGjB3in8OnvmwalEjdrTGjFbmrM8/9Xne1hUafAkEHiz354pkd
rlbnieC9hdE5i+8mniqNPWxyDfQQTrqc3Yx5TLkxxqEz9nVDRbjrRMMKXqLp3Aq8/dHWR76IfZi9
cTslarilX+7zYTXUdXud4VNdCeaTdUFORbg4zYEGyWGS6pfQ7bvoCeVo3O4d3qNw21UNdCHFdAtz
f9ZrnLcYCOP7PpT1IzKiAT8sZ0G1hdXh/7DHXmUnr4qHl2Ka45teDS5Qn7pw7gzLceS3DA4S6ugY
pcqmZrrR79ainUNBnGE81MPsjhADxtVFNkfugyuIAmBTN2oaobJv24ciwz3PxUpsY8qdkjZQSWM/
hqsVlopb2EXAGdbGndwizcDBFFfiAXEF0rhBRNXt6js6TQVSD1orBR2OQsfYmxo/aVqO3qWXHCib
8DVY7vzBreGjfp0jHGDD4Kvifq7suDzFYazLn6NB13+DhYLhfsWcuj2iz/Vu0LN3TMYaibfBp61G
Gyj0+fILpIMPTP8pbLTs4f64AHmetYd7ZGPNzvyRXrj9oHs9fU+Ygn5xw6W2bq0sXYDZcAKmOVOX
BVWAl7+aUTT/FMxwwk239O2HjD9o7Yow/d1lMe5EzmKJ+NxWXiitDREtik8z5W4HRmZ14TMo7SoH
0T51EuNbcMfbFGQGEwk6GYEZER4UI9rt9jiHxDlaXDOpDqwZOj6zlKyJcIiY3UCiI2TXFNbyHU3R
sOwIYFbqnGW0ILe2radLU7B/BZnMogY4laysD27exPqsyrD/VjH5wAsFUOXT6mhNQCkk0y0rIvWW
l7A573Vc0HbWLad1aBvoLALUVnHxNTZq1txepNo/pe1oPsQz2MWjyXcTbaI5G26N3p/7rQ96gUOG
01L5t43uhy3neqyjzARGrJsm8GG0/lX504xBDm4KP3O6wCrJqgLlHeEL405C2l/Sja4doq8vHgMN
hgJJDHnc7rzY30WwUpJtmqXTfUViwLNRzEv7sbN4Q3hL+eJRhdZF/8QBPu2fPRdpOhbYpXsywPQ8
0+pZvftNXN2HUcbdMCbtr5A5GkJ0iCqrN37ZOR/gEsIgGJN0YVfgcI8eEuOB2vqpUHe+2WkM4BNq
34G5QVK1V9uzFEoNM+rurdBz9d6EUfFMGKX7jcdtOUc7XAQH9hbf6l7obHKPSGzTs0n6aLW1Wsek
aUZzADBUh9p3uxAzzwCcY6+68fOJ4/BQKf7Z2XVndWmqebxWUdS05zEJPSZoCkzMliaSojVC5wEL
LP8XWkTM6Ks9PgBcQgPZU8kWC0iPiysTy7ijggXdEc+Sr20eotDeZW2MQLfXERIAWqmUrDXYZLQC
8NLMYMIPdEBt0biBgZWPooAun9hhsJTFZiltzORWJcVD04Y4sVkiqwDva2xs+x6NwjZpl0XiI1Kp
Po6jy/qS5lWU/ig4W3Uwd4ic3QzzWH+J58Wvjmj7bHcjuib6mLhD9DRggmd26fidE0RJqb/RquJ5
qThrv7S5EEyHMJV4G3xE+spYnqlAp2dAXNKaYnXAW9j8yHow1cA81Bxu+qTE9xHiFJ33fTWMDwsZ
s+FGlCh2YZ4U2QeoMot5AM+OIS10+RnOeTjIMWddEyveGPpcji7JcM4Kd3B9TnIPBEFJNd8eOLWn
H+aW5X0boWHr+AdoJQceVv5xn5dAVzYqAQa3s2I//NAXIjXvzKpwT6gB+mQLZyfaQ2DO8uNcxl1y
QXTHhtaiZBVnH6httWFy1uHP8OEHIkpyD0wjtb6aANbMrdJD9bEdbf+jiYna3ms+nNX0XhmHvk6a
6MDrua7yvaFZpfs62zPV7VEPTdJ7bt0CmWE7GQiYBptv0u+lfRibHr1GnshCHYaq7d3diKV0v45r
8blgP107lDatUAyOot5P3ageDV0h+kjssst3Plr9LzPkLm+XoxV+RInOtCnEcYwUnehGvelr6RQA
UWI0zJPWeHoMJiU+IlNsWZRfCQe1yUFBiL1ogsu2ignjxmzSTQeO7WVgT32aqgXWAAIk2dyNXOvW
XPBPBMAzjIjr5u1xxjJlXGjRWu52woU+Is3NnFOIQbXf5WVMw5SVY/Q3uNf+uQY3KrkvUknjs2E6
tTGZNYaXce5Lse9zCRMBPo5l/2w9W92qptMj43joOWjm0rY2N7iXPbFNQr9/4McbcoYZZfXdJwf4
c42gxzt7VpiKo+mL2adslrK8WlO/uHxtjvyKvcv7xA6fmUGP4pPTbmL6301tmB+AA3D6bauRPkeB
sldjXHzxm3aR2wKcTH9ewsiMDjSx/Z+1W9fxybREBPicJryxHa2+XoKGAKLpCnTCSnYUVNTBRTXo
50WHdrzRhqowMBuxiYBFOdTsGRqM4WS6Rcfn4+fFtLcqTAS7OqK7H7gOVA94ewTvMv0PDe8DpAbM
F26E+na/0FqkqedM9smkBVwziLEBrzmwFM89id/OFt4YnINpaidC/YStWEIQLD6kzZTazKN7+twx
MuGLpTC2w4PlE92lTIwA90lj+gZhJXyyXKNMjrjJ5HeGRYA5Kc9GMJy9lMFM783cuqptK+ZcDubh
bMjgzcX4ZNjLxUDglDOsDGqEwxR8HnrvcgMCuHy1sXdVZ8+hNtumBVt/QNqXt1L8YnyafFc+h374
I/0TxRa/UkVg47KzZ89Mv4jGbSdEazVAlCheinvLJxLyMFEF84bTFygeYXRW9CoXm15CxrLw2cjR
nB+Rx7bwJAuPhiLpIyU67FK6IV5jT/CjjyaP+i7XjCZOFCYkp3OamrIzoh2xJkYPGehRJ48Vvl4F
OAFTNuO/pWjYyVksluXi5X2JV6RYcnWLdbYrb2lAu1+8hpHcRwMKjApm+nZc0EDWBdhiqbFGWXm6
HFwcqvTK+iRqvvvIHs8F5q35isxNLAdrxDd8GJTWwx3z1PCur9zsuyi7NnlEBI5ukXdwpkWJ05hT
RGMRYyL6wfG+WrT80zOOuSTdtUVERZHxA1YYPCVSsKatOuMcy1B8ymbiO49ZP6UfRdWBOBiqasRG
kEX4hJRK8gsPZrj326pKArafqviettQ8QWskS3PonWS+QU8Oenw2tfs5zpAXTnzffLaRbmMksF40
3ZWrupIOlHoU4Kmw+0or3Td0+0dGLgwQHsvIRXyBjyDrr5lvTd5eGEV5WAQnIDy6ogFJwa9xMc16
aLbw0Hw3GFJ7UPsBlip6fQdaP7aLtC9Po6X0F+ifNSMKi/nVsZwgQwZjy8HmmAKFCObU76o73+nK
z06yZM8KZCBnIDOcP85LmlZXOSGnCyhrlAwiiX55F01LFO46NaPCjAEy8W1EaLXoLJtMijgIMt+f
lERGWBBWHYMPWi4TAKH+UPlRZm95ftmAtzeaeFkrXT7mRjoaT8iLSd/1U7Larh6ZmGGA+jj2mZkJ
DknmOJb5kTNcpm9ao2nvxWTVQzB045CgUkhjJzDBX37OUGYle6/1u/7AcCUm3NbnwDXVEpUHQ5KC
jXAx0iHo/aa+WlZV23BkvCU/tOEk+YodVLycO4yi/9b5E+qr2oEBiAXdV4cFOWO84TwhOU8uZmEB
f8y66nliT0LuYRpdscEgVDI9oyc/4bKy0wLshdfXGySt1nRPPSjrLUxIGrkqq5yzTBF4nwZdjcmp
5regTYD0tb6iBB3HYEHFdJOpIXLuxi7zs5txSiaG0Vk7HZCPJi+jYXiC0K6UH82UizzRPQP2JN1y
/cBbw3kt46GZbpn9enrf5kXrnycDJyDDgxETOKO1LgpMcJ+AsFpbfDIqp6cTsrgd27830+yBm5Ni
G3UThVvBKVaPmkE0kepKAS9wYRpJ501G5l1b+9EIp8z1nKCG882S0FF17c2anhHEIsB8i2WML6g1
nNes0vivVZFiO7aqar7B9xa/UIXUxWp773b+OKH/W9fyHUefialsPEWPlU7p7yLeoCMotLBShmyl
/gmvLPnOIYsBUki9d/DoAcRX3GIt4duoz3pSObq8/5CMFee6LrbCh6wxq5exw38MyQFjYZCZLdGv
cbHQ1DCVCRPeo9vpw3KQYLYUiwYbEfaGT3HRVOocRlX/aSmX5QMQDfgLVOM/MUtVLD4e+cZAGFr/
aLWot4D1LPNHkTXOKmaYUQS6vF0PrRWnRyK1onuOTQyg3A7j/Dl3Ws5JK3Ws2oIHA6Nga9NIN6ob
TO9Ud5l+6ZsRi6TU2Orh0TZ4lxTdh/kocCPUn+ocCO1+DQj75mRT159Lvt0DbuWwu0xdmb3SUWwF
4jJyzxxkGh34UTwor/6AW4pOHkpfvt+IwntQhdUEQOkqf6OtsDj4qR8RE1XQCDlPaZqbDP0WSd/W
wamAaqbObmGVRfktkBqW4mrIqHJdi5bvrsk5Mq6H2CE8K8FgMRBy8apAaB9mrVPio9vY4GTRZ+Ju
724rvrSvtva7l8arwivgH4GqeezQg7R1Y64ceU421PZutgSLis0HONBIn7Sf1w+oIxhxt/zMxxYU
GAN8zohfBfr3bIeMF7Az5Fjw60tYm1lgZJb7yo+lzW0Jgzs+2ckk6dbUYBC3oZNnzoWtro8O8Ijs
+ICLkp+A/+VwVGmZszM5ltdeQyTRLWP5OeQVbEv1HFOj6GMkwFibZWn8dESYLcel7BO5n9J+qVY3
TfGA4pVerD0a3TcBIchCptEtr0UBZu8GfIu29vEguh+A7OOfnGem2wRp44M9Vtj+ytysP2XKtJ5Y
9PzbpC+6zz4+yT6IDF9hkS9s3FqjfI4oJD85yzKOmwgOQscxbUlJN4eDfcpQNaGIS4TNdi7mrt1l
nDNwtSuF6r+re7DMoR06dzkye4MlNO1/cF5mepmPifktQaP5degt74uoB/IizBTYEYftyPmQyx5h
VEWGL9tU5o4X+Fiutc1pTFTiCyOxIjxVVaTGoKDtZW9TzMt6T5fL+LCEyfJVCq31joBq5wttcl5z
Qok4KQGe1fczHAMQBgBbGH0jR7qzIxrhG4oYSalUmsmt0aDH3PhdVI2Bb7g5nTNmQbtWJ6pnoM4E
ArmqHH/ac5rfE+4bonJmC4NUFdotwrmQxOWt441TeoXFKZ66gbrAGPKQINlhonUpFHO20fFKYxv6
lu/eqsU3oW62jvji4nN4QL0Tx9sMOSoBpCUp8rCwwv7IRAQbf9kY6pkkVc/cGdSAe5qZsIj6fAA2
QsjTFO9Ldjx0A2jxtrijdBrgCaOP6RSg2B6R2wu8ctBEcJ/VPZPraR1FlAx5sVrk+IvGRZrdIUZW
sBIB2pwzV8IMeNM6zAYhhyEeO4MvlAeLANfmrvVSgA/Icwx5yM2JfKWQBqSFOrx2i0+9CzoLTTPX
ftBuu6JzC/6iudHdS5QA0GFwN5r1mVqquqZjZwLYmMb65+wa4irp0dDKZ0B+Y2Wy7vdq9lFWZ3yw
1pU24ZLuHKv2WXUtduxbc0YyESxFYhT7Ou/VM2cDYtmEBre4YbDEXprMCwi/JtUdsBgqwHFfqIWy
O7RUpdfZcpTsnBFHw85O5TrmNZzwaXbn/LUrqdJfHZN6bw+J1OwvRQPgZgPkD0b+0DBF3NjpUrlB
SWzkyIyB1skmTmznaYzrinmDkvT20ybBQs48qH6Z3aWYoDNm7bhLMLsOG2hkjUMOvXR/Fmj8Lnpu
xesqLIo25sCZgNWH7sOmhy64eo6Q7IOEnf0PZhEN2f1oqD6+JG3tYuTDxM/nqDG9NlWVYovSUXco
iH0FKGr7OedPY1m+J7R0gN9V2txXkdvZtHSUjT6wA6R8EzZwdDakt7f5cfQcOlr40YTehJ3hfEjA
Bb90LkxkEC7+eJf5Ooy2jtWywoYJ3+/eiZEq7HPtzM5mturqFtou83sDPgv82Ek8u63Vfu/AkKOo
kZShB+UO4mdKmlF+y25b3WJmIrq7DYXZB4YOBULpHIMiNxCl9D+hdJ/V2KUfwZ8wjwKZp59quyGg
EzvQ8ANCV1NtBgIaf2q7EuEO7ASDDIhn6r7L3ZjqgNUWll1jp68+nyD0XzmkTJ3s0b2OFMB4lOLe
+1GAsB3gTcHO2eQcBb0NFCYWgTIX44jjXuOn8xm7npeGcoOj10RlAJvHfXFbJN5tqnW4lXnI7lFZ
2rtBfY7BBSWS/4ymPD5KnUDj0cWIFTl1AHIH/B5IQgCWdwh2JuWtY7YYtYVpNVl5J4pa/qjQBNQn
H2BkAaO8FS8kexjWdo5KC8to6XbpQaBWv7XVVHQHX4bLsM01s81gJklHHFDdzbeumnpsK1NkTrsi
c+pveRQlX0KEjE+260+A3ibNx/RCmqEoDrCf+nbjFiISiG36/iEhLyI8pjrLkhNaB2pqRHbdSdmV
CUQK+fjzVCbqWYHWp34ZhgnZSzFAmTaX4VtSWFTrS9ei3sttjpwIIp2Pi7I9mplgubAhOkStMIPp
svjOMEznyfBzvMBGZudrmic97h6CgYtWotAuemJaTmsZQL5z9cHpFhbFusZpx7SzHdq9O5TOlz6q
XezlcrE+uguCQhITIhGkzKlRasDWkMyebU6nfEOxA28Uo8UOObKH6bLGH7gRDESTwJw92kz2APJ2
ExUsrbuYHlgwwmfqWW2Y1G8HD9H3LTqQDl4ZQyDI1gIThEy2XMtvAtGPWf4xgjQSgrmeGD6infSH
AN4uvoPQzSbGcaGaiyMbchLtaIfY+dGyUNMFtRys77B/dXKsRYwYO/Y66wrNfsh2PQp+VnebPAhe
NsP6bOrI/RhytlWBVZhLjkQJe9vO8tBy7FDtUKbiYKyuE3Epnwr0EN/7Shsloz9lPxXtPEDJwHtN
eyKqzc+w5/NHNeiZ20fldeODotDkKF+yfD43wl1DdGjCv5asrTOKtypWwBSHmp47CGxyNTw1PRVD
P31uFsTuhkozJMjtMlx0MtFjtmyRwMJF3/2Uo8OTl4kMAnxh1FgrVgCb1YFMJn1vDpIXZERS93Gu
rYq4woqnhGYI+zKQxhE9FWxxLBguSk5jj8AIrlRHCOIH8HOR/Oq4LT3zkeiv25hV/IdtRnLeuylw
6hsDdwm94tlXKcsrhHeagYWl7u08xn7QY+BogkXG2CrTeLbmXYQE88SO0ucASSuU061hO4994fTs
ZDmbU42HtN8ksjEy6klXn90h8f1dWsYeRQqEGCvwpm74uniz9cmM51LuWqayZHQNjeK1jgi02/Gk
Z7rHJaYaC9lRcZkdYQmaLH7YfYlH7NtX6pX5jH9Zdntt0dOPWBKw2DO+hweOnbe6R/vJEZXRbfw0
kBWK4ruPrHTHOEjRmA/peew4UmWfDXgfzRZk5ezta2a8n8u4dSfgM8Z0/kfDwYTTEFMmL3fYZUQF
qGPQDRDzfzSxP45NmZNEo6xCXDU5It8tM07pAheC2ckQ4k0Azd1YP6IO0yk2NORrcArG6LF2mOiQ
6pLS7isLGA20YUSH0KWHC/iV1niv7hsdl/0No2xJDV/pKPxo9pNYdjJZ7BNeo6TAadPE5eYf/mhZ
c0ltt0Nbk16YK/hww3nVs/0/zJqORU2DcBd7ofvCrK57Kq00WQsoZFgCZ/LzP5YFM6MYLNy/bitD
ylqBWNFA3UovpC7c/T8wT3a+8MI8qFwZW1vB5nkWGSE8xxQN8/yHWKh38ozkmqvGv+IJQBVr5tC/
JGOZIgLuYtXdFk3SDGnKQeSyn8Zuso5TH+XXBY3d1znM5pOicbD77//6X//3f/+Y/if6Wd3//0jQ
/yr74r5K6Hz9n/9+L2LIZvZNMW/bwjffZB2O1DQeax1HH9wdSJdA0tLO8y+/v8p7sUmg8mxEjShM
fPUmAjBKZ01kEKcnQzJchcL4avSdvuWcMZ1/f6U1Q+uX4FPWCVTntrA4+zg80F8f5pjGUQVTi0hZ
bSSXcenlgc103NoGuRBOYX3T7gjgnICNS+v0P35/8fU23lx8/Q1Nzybq1WUq/evFm3iIMnz4ZEeU
Oj3VIiGvElTHvo06HIL2EMPgyfLg9xf9t2fL1I/JH5cTCOqk/+YXXOZ67GIH1dvS9vUnYQHGLuvG
uAOHn/xtpiI35ju2pSz4PuSXvfkZGZZNHfkGGMzqut2Xnl/usKp2uykkVelv78o26amYjmdDJnTF
m5AvO5RDDQMf2KTnftB+mt9MVvNqF0Nx+/cX4ixpk0Jv8hjFm1C23HQdhE3QAuDktpuJjsCdZFXd
MwPHnfn7a/1bABw3YytCIH1y9hRW3V/fDxy2BK4Uvr31oI3Ckp7lJrMqBhaohDcEYgx/+3Gv1/PX
n4t1ReKV+/V6ad1FgM64nkaNf4D5aAR2vxQPf31X5HpKnyGFoLVhv/mpiiZa2M0VBSdxZNuwSv09
hlHIuJ0AfmKN7h9yEf/9hQet7eHt9aXHROjtJ24a+GALgQYvF327lY7LMLcBT2SPavn017eGu1I6
vO8ez9B+84MNa2ugSIibWMrcfUrrnoGDV9uvHYDCA3rV+G/XSc8m+RwtH+0BPjC53vq/bAUGeQBs
kKjoDGC8xyWqqMiRUG3Zvf+Ux/jOU+S1IMIORJONO+bNrwbjoFuNCwBn4IAeCXThC6A7s8W71v8h
YPL9S0GiXf/j8+b/elcyxJmCh2j9lu1mY8hEnEIEhNpI7T8sUO98YBZrBmshUltW/ze/Vy0RGU4x
t6LRMeDQ5YA9RlN6iJ0R4trSpH+/SnE9X9iu6/g8yjdrL1kfYz74vIolKciHabSinU1m2KFr09ff
v4nvPkPpW6BGlPDYsH99hpj8yc7xMIZnmrH80kdhoCsC6tMp0v/JTVnYKQWP0HWsN5eKKOltM5lY
pUYJJw9SwMkJsV0AfvD+kBr577s1+c5gPZmrIVAk0/bXu0JKjugmBCkMC6dEzDxCzdlH1OMM5IkL
fR21Rq7XSYMpyIIu+Tz7Fgfe/+DRKqF821TKUm8D2isO76We4DzI0GjIQMJtTrNSH4Ua0z8syP/8
t36tEPAvC0IsXMH0V5pvyhMRFV3FQMzalksZfzY0E5xNNxFtVKMyuxNxnt0nWtsXhmPtlTA8cceW
uwSM2tUJKY73c87q4Sey7FJxvkebxXQ/O6aJSXPXwP7yhw1r/TJ/9+e++X0MA5lq5iprmzGviMqY
CWw4EX1A0EUArl1si7lLYA0DCvn9b/LPuvN3V5a/vhmQUbC4jFy5Bd6I4AGyXKHuXBpn28Z0h4u/
SgJoEryG2tJXkRTxsenDP/wV7310LP78Xu66cKn1v/+X5RjzkJ1aqHtw+sGWDBMY4y1y/xOQ8OYP
l1o/qn+7XwAKfOHIgF33zUdHyyXtse7Z27D76qDRPDCUKRnrwpGtgQj9/um+dzFrDRZF6YH9Qb6p
efw66+yVf8vYsYzMbWXa9dXwUn1wximnF2/jOvvD/ZnvPUtFp4CKRLqefJtm7OOxpooggxOASwvb
lywCFNhhffIo108zaV+IUaS7Bxc43tfsFEy4yAQIaI2kT4b03cuM6rvZ4Z8R+4Zm+eH3z2TdGt78
AJiKTfApil4fW8ivv3W5Pv4KhBaqOIyVqkFvbzN6C35/lXeeAtuST0HLBiWFePNah8vE9BXswbad
BUhdG0CK58gN3vt5//srvbO0snybbOySJ265b97dfLQG1HbUfkyH9GmJy/BUM93Z0kZZRxBueRha
M4YF6RtXkkP03y+qFNSsdS49b1bVN69YMeH8TMbY2fpGZTx0rsBbIea6umK5zj///lbfeZ0dIo5t
Tgq8WObbAzQKSTzADddCKLymAFjk1NKnQ029NBjLiD77w7N951d02Rn5CQnodpjm/fquEKIDzNOh
pY9orT03Ywb7r+7UVUvl/+FS6z/15rXkUr4pKWs4Ob+NcCalpyUYKGQzzj1GQHmb9CBKkxgIOKFq
wWgLeUMylvGHFeLdO1RSuQ6aG8cx16/lX1Y+RJw6hc4EEQ3TxZ4+JyqSGiY6ro7q+Ne/HpMJeOR8
w8oDN/rrpVwDljz2UorcJRQf7KZOmRugOz7iqsx8dHhDI/+wGL17d77LqZI93/TUm7tzrM5kDeSF
EVHUNYEBVOwGsomT7hKs5X9/XOEp8hO6ypUWFfCv99dxcIIGx6OErOKiNKLO8cjrDnSNvPP3j/K9
+2LlUr60iYP1rDf3lYHRrtAfO1sMZw4BQ9CHjZyM2h7x4R9ekPc26PUL4PBASwev55vbwqsv3L7n
tgh58qJtrarBQSbgVUfA+gYM4xjkcD765cg5bR5/at0MJ7J89HnpTYrzv79zl72M4TmLquO8WW7a
nFQob4STSeiud+xxQO0nv33qR0yx/8GVfB8eFvoedot1MfqXL4PTGwGl/AVUi5JAAexhoI4kulcS
8f7wjN/79r31fEaqGnNf9WazaCeNRKtFTlEj9z3BY2TKRnrVTjPDOQOONk5YE9V/8DlyvsB/y8pN
j8L69f4iD87jDDgbRXEe4bRFhlHErvlltotjvfjhH068794j4yPPpsSCZ/nmh6vwOCg5w20Kk6p/
8BI73ZLBsxwhamRXXIJETsAq/PtjImu3tUqrTMo69809LiDo0NeBbs/RqprBahpFJ9h58tbn2t+d
JE6+/P6tee82lad4N3lDXVa7X58qJDQ7nOB4bN3ZaZ+mBdC4rpCzpiSSfhpjlV/70Zhffn/R95YD
+soQRX2Oc7bzZjkQuvQae4SUgBVm2lWzMW/d3MAgwLT48NeXou9JT4au4NoEevNESdlenWbMDrD/
mruYbuWVtnK2z5tw+MOO+M5d0SbH5iQ8zozUOL8+yh77EqasFlKsL8Q+Q1nJLCR3wV+r19/f1Pov
vdl7sfnxUlI/0Y0Rb360SYRhm/0/zs5raW5b2/OvMi/AGuZQNXUuutnhS7KiFW5YkiwzZzA+/flB
Z2pKZLOa8+19tW3ZRgMEFhbW+odKa48GsJI3DabVI1zPAo/O++PIPX4zjsEjGKqcypRWodR16iJN
kLYF79J4V85KebHH1sZ33EBwaradT0YPZqHiOsQEwUl/3B9eRqz18I5qAyyhUWZTFFouqNsUnRU6
BidetYYPTqDO70F1I1nq9sW5ngplp+K6cRYcvE6pkFPjMtx1BO3AJjpRSkvRnUOYR3np/CrVNjzG
tPcRMJH2lEAg3796ksRs5F8Mw1BVHhLLSSJ9jGg/WO1j7yFOV6IS8ZdNd/qMHiSaJrwod77p71Vb
rSqXIvvTNSzOoLMK3l42TLRJW4TVujT9YUW581OG+B+qA6UT7lSDPrsWjREUphnSB2iu8GNOBdL2
70/8drUtx/bIKAyyLJzFV8cFMgfyTTGFUtVW9HeYJmb/0pLAARUCwhNSCZZzmCDYmIf7w95uKsvh
mDJ/aCGINshT/Mc1aaMvHLuYKuFfiONYWkgpE2wmH+Cz/GITxjuz3BxOc2WPydM8Ls3lcEgWalCX
ADlJDcCP4HjMhyaDFz8qI6TsqERm7tXzkyuKzxckeI05Lgd0balKXA4t9B+FtmRi5OLD3Jn2Q2IF
AwaapdiZ4cZ3xNCNMR3uEdLW1UVp1H2c47IE9dPL22tsVKjXY+3gK0GQXqNICR5mRdH/uj9LGXmW
m5iaPvGcJw6vOJ5Xy1lSoC1pI3FU8fQA3dSMmAymZDyOVlX/2FFd/5OIFv8ASEY75+c2ysuRbTID
3uM28KvlyCbKQlNTW1yY6JeeaD07D43h6s/o/JQ7LcONvUMFVzOoylHKJQguh1ICPaki0wTiUKHZ
2IzTfIJbDdh5rj6UAU7e99d0c2Z8QepKoOtMa3WrpLkTKXMM9ASKc3EuySCB+QfKGemcbGcRtz6f
RoHHsz3aTqqz2qSJPsLxyKV+zAwBsG+U8GSiu4PCt/E3jV/9gqCRtEkYlZ2sTgaV5b4hv2JI1yON
ZEVXmzUdJpyJ8kZAAaG+pOBSdI4pfOwcidsPx/uD8jH7klBzcwZ7DU0SiN/i2LYJkjqQAnxEaKoz
Sp0oDuEMs7OcmtwJ62k58nFG50knO14dh0atEEkWhqDpVJtvkowXZJQUmJqZRh3j2hI0F7VqIQvY
an6t6xyp0tgTJ9GHBrIeQ/2iIqr26f52uv3GNvp9OqU8Os/cIKvtBPI6hILHN27zDHWIniD7JUzF
eEEnyP4sBEzMazLCLvTBcQOyvD/6xifweGeS9fE/eBurMO859ggvt6ax387fQuSPabxgMj1BaSIE
nu8PdpsnEYU02rScG8vQ1+1naYqLICLuFCrQ7iuGXIjsOPNwDXIscymsOQ9lmCMm2QmRnCygCK+v
BzscIsbnV9gIsq/OU0aJVEXgqTu6afIPD6L2BYf2ACHZ1Hx3f6q3B4iRSMigkHJ3M99lTOpqrPlS
C7yNPhYwjutIXGLanTsbemMUMjAemDI1oCex+nq14iGjrQYs6OxB+8X851HRkUq9P5fbgOfIEqSc
DfQWtstyLiWatShJj8izSjmvKTL6B1tLvhjDPF/+g5FsMjyDlx1Vs1Um2yNaBntlwNgVMDJ+pqHz
mCM+jN6HkT3cH2pjL1I75xGioVJNZ339gSIXWxpbasfg+9jCkuissznqw4umU68/5EabfswneHut
09ef28F+fSUZ9TkgQzoABZtO5+rcI9BLfScHRoV5YfFMO3w+lQO6lKk6mqf7c936gL9BC97vz7du
CKIB03dOpw/I8dTQpFLIZHDfk7eoHe51JuSyLSMs7rjMSAJZVASlVzvSDTCp0ibYlrUxGx/Qu6s+
V4qtf9YV8L2HXrien5dF+errilFBrvGg1KidrT8mcj3jmIVmfxyBUj5hrFT52uBZ/8E5wOCOOqDE
E9DIXZ6DYcIYWjWRaIdxiC7obKDVaszNES+/1xepmArvSeIHjVUqgsuhNB3GMiBrYE8OliUOIq0n
nPCsQ2ggx/L6zSFrKRJEQAfcWp05vWkxBeqN/lgH7XSZPZSxIxrF56wff9wfaSta0YjjmpHwKprT
y0nZwsi9OcNto26q7kE0vJALF6T//VG2NjsXqmHBrUUV01pFq8oIKP0lcC9rF9sQVPmRgm6s+jqL
st+5PG+GYhJk1byEMfkCYbLKkmZ0llq7w9tVtXrngj3KdK2HjhoDLKTT/VndnCs5FCtnUyQl0zVX
N5eCkTe8IuSO0iIPr8CfQySIRPQWT7b2q9ebUFITHDvKnRluDGuT5WIvRBeBa2YdJWllsw8qvDC5
AsiqxRdsE7VLlqf6LyRX3RIRKKt+7TnjwfDnoKvNbyGFk4fROKNlV0JO0zHYQZVDnKd46K/3l3Xj
C9LJ85ihAYRGvYEixTyBdDQTjhXCm48gllHmdPBzAwBu7pyzmzxPzgroJO1a1hLAxHL3B4BLYmNM
pTFnNmLNhrSraSDAA3xBuVS9bn8jD0s/jE67c+xubrrVwKutg6YLsHozmo9CaMOZdyDqRbEFVVOb
k+oRtfXIR8kLBj7mw880lvOdA7m5h7gMOPh0UKhMLyeOyN4sGg+rEzXChOoQq8ha+mGUFc8BEgEJ
FI0aZZAJiYudK357YMNCd4ouGhnncuDG0ZBgxWmLLl/a/43qR/1dx4boAhXG8WvVmS8pJpCvP6iy
R041kOsPINhqtYdK8bQiKOVsAfEfKVm1+XMnimL4OfeF8raP2kShgls2P+9v5ZvoCqyIVzDVWwoo
BvC65WztcjbrCQWcI/ILygybpAMVj2Ox8/H145B0GqSbHmDSde+N60Kv3Qb+tE0ZSjrqTE3wFEXw
VnY+39aECK1ULjhyGDCuJhSL2TGzIFWlJjLmrSX+C3Pb7/VnNyKA8+coq2MZpWi0I/yhHpEDERfH
DlBxjzypQuS8uiTCFyJZp0cCOZMGzeq6QEeqzvtIB3Rjl/rXSJm0d3rn0O0CT+Tf/0gbW98hqcW1
3pa95zWODqMc1yuyQD2i+IbaHpqVqIIP00PTq+41xFn30CPOvvPBNiIc+Ypt0z7QEN+0V5mE6kSO
gsmWhsRc3vyk8vIdRcT5zUBMeIKCX/jWLL3lPAdR+fvT3fqItqxwUU2g3r/eKpjdhSJP2SVdbk8X
aOkYMSaw/HS0dnYup61dSdYO7I3KiH0DlvXo9TShhUQIBfDyUqpl7TsUFXZipowSizSarUKxEAif
A3vRXXcOHRPJz3rGxQ149YR6pFM/SL/bcy3tLod60ncaalsLKCsiEtzp8DpexWhvxDIOmy/92FhF
fiqjbjrj/DVd4DXu1UE3h3IIICrpusVzchmn1BomFM0m/VhDSjwRLREmxKAM3UlnDyK7uYrcftQV
KQ3SqlgOlcag9XMn048tnpgPkBjMhwr3lMcR5uJfg2WEl/vbcOvU8cmIjDqZGu2t5Xg4JyRC2EzN
MJpfKXTFayxgzaU45PoCwwjMq+dyZ8ytOfLk+V02p6ayhgxUAN7DYiTsT55Qj7NWp4k/1UNewKHH
hxER6uL5/ixvOyNsTo+rDfQMwQW+7HKaVmljCDB5BObE6+JDFv+WvB497Zwin4xwHaphxDn3HEcW
anTwDbVzUKrQzO7/kK14w7x5wgP7okmziqepo+ETFcXg3xJXf6tgyKKC0bCHC+W04WdRCgvqErL0
fdsYe3C427E5/wRYjPwo51NLWq5BpYT22E8Bdl1lUvudaY4pOnkH3TvDTWr92oyGk8hb5XR/yrfR
h2Etjb1sSkzW+qELYZ+6lrzY8VY3T86UBC8p2nfX+6PcHlE5AGhvXtLcFOp6cqk7TxjJjWBpA4vA
E2KmhdzLeazqz68eyTGJAvJNTY62TibwRadINzo67ERDP3npHF0G16sv2jzYO5O6PZw00iVw17UB
Y9yAzEI7tpSijYHme8iqG0WJeriqIEtVuMEZQKyC1EC7B1S6PZ30nQGF8t7lMUobZLlNOgcyd2cB
4oO7GV/NGm/bBpu56yhg3rYxOOLXrqcsJ/Gc551Ir2m9nkWfpi3+U8hkRXMH13dsiAwlD4/nHHzN
zma8PQPLweQ2+qNFWHVBNAwSQeQ0AiFqt0UrIuwMX52tAateePtOSYjPcfXeqfdshCAd2BdiCmDP
ZaKzirSlagkrpPdJxz1xXrAx7I9KZH4pFAu3ogrZU4RJsY8dkTCtGxyPrVzvd8Lg7ae1uTAhVEl2
CQFA7rc/Zl/GnhsJVZv8qVG8R2WYwsuUOcE1zesZhaFpL6W7PZSMRx8aGgsDUoFZjpch4YgEkDfh
pKN7L1ScR8zQIsMPzW6v2HD7YR2VIKNrus2zGCLGcijUZMYZrYzBt6qmR9Wwb8Wn2EOzXetE2kEZ
Hq1vGK80TyFu7Dub6nZZGZuPCrLZpLKyplhlk4ae6lgOvotV+MsAg+ZaUJBF90pvL5GqdTuZ8u2y
yryRRjDpjwuG0VjOFcecUbFjZ8AQsSZ4e8l4QE4Do1O1+XL/bP5ueS6TOkcCXLk6aa3JntdyqCxq
PCr24eRjHYtM45CDJzo0JlapQP2M7u8ezay3Nko7f4HKndD6T2iOHKRANB4FGOwehiy3d3qntxeK
oxOAVZJmeZWtUYCIR3UqMGJUVAIV00HkfKKjMRTTv/fnLq/i1dThcVkyUaEEcBMH4YnjuqWZqCuE
LQpCUN3VI6CfOr5o+I6CTTMAOMCUcn3kOoVxyCd08+7/hI0PTdFFjk6xDjEIuen/OK+mF6Adm7ps
aktNn0kRxFVtLPURwLyx8xDaHIp+GhQcYj7I3+VQbWKQhbTa4OuzIvBCKyLNPEZti+KzYwzdzuNn
IxhSLObBZYCEk++91cyini+hIlmCEtKgFMdO1+BLo6nzaEBZPfZCg7duTPEFlrD7pp2b8G04a3t8
z60vDI2VDpELjBtG0HrOaAjqWjniL6Rpz5Nu4BMTU7kr8hm9QtxgUbrUFT/L4PeTxXQf73/dzeE5
VwQPi/28fvCaWRtEKYHD17TUQoNSo6Gc9tCi3cQa0UsEHw/IukPlocImVnFejbd2+QY0liUpSL4O
V99A2EA7urEZ/bDPqx8VjoUXI+isw9DV3c6R3YiQXDzsZTihVEXWpJZQ61yhz8OITEqKlAYOytdh
BOSN1E2M6o0uLveXdms3Azyic0snUyN5Wn7ZBFPM1HTYXnXvjR9tBvBhOIqnpIr3kBxb0UgWR2S6
BNZrvZNFp2IcGYN1TI1KLx+iwkVuCSM0jAfuz0mG2lU8okbBvQ3nFYbtmvLqZFNfhSU3XFkb7hPm
qNYpKJEhKjsxfxAWotfIbXmn+4NuLCQXt6zHSGSF/hud8EcEQufUGcIUQT07rAZMxPAK8itDmgQ1
LeJfO2HhNyJuPUd67MCNYJFI/sHyu00Aj/NCnbBsBn08aOidFx6Gf3OhOue57rX5NASxKNFdzqcf
iDJYaMsjt4rgby3laAYqpMNBqAlyoCmuFm/AZ4vpQk9UC89Dh5T8jNbGt051MJhFuo1vhG2MPb9T
tFAJDlYT9u4JpfZRPCZ6XL4w8TBDmVl/NWeUvWKQ75AeeTAd9FXZqYjKJnOsDlE+VDE/qOXwGA7I
LeKh5TxmJlYKr/6K0OF4bQKStSiYyK/8x1dE2K9vsywzeeJ23hdXOOFziUDBV0Pv5500d2PDwKB3
YYwCJoA+shqqHWp0lqLO9Gsjdz8gE5M/CdUqrvaI0OH9WW0cCNnIoipjk5zcZLNdG8En6xiKRvj4
RHLt+pqYo8cko0EH71J/1jE/2pnfRiQjuaTPyUrSQjNXX86Y9cYJkCTz88Iu3sVO/ICNBUlYM4CM
F2IPY7g1xz+HWx2IIpNPauoa/ozflXcVbojgmjpjlnjwWq6qng4pTjRmpZ7uL+7Wd0QiE80AXp+U
SFc5Zox0KnKDFHmHaVS/plRrvtRqWH/K0nx+e38oec+sDj0dFl4IJrAqUD2rObYaqichLTq/nmb1
RBERM+/O+BeTHUy8RkU/lhjA/Fu3NCjuD7yxuAzsAN3kY2qQcpbHwkrQ0eqDVvNT4aDDM+jKR1BT
/5ad2r8ZBbhKe9KKnXXd2D8ehR8qvvTdiXGryQ5uhXSyw5h90LhcFAiUvOSAAJNDq+PSVEyuc74/
y40vCU1clYARui0UaJezbJEF87oZAdMBLaSvmiraN5OZYOFLK2/nfbm1oJLEzdckiFPmWg6lZNDD
ciQfkB0VKuqgohlc8c4RhUMfROj6UW9c9+1QwRZ6/RyhNhoGGkxkUpZc9T8CXFxT+jFIIv0mCLAQ
EqikfqwzpUFezcubnWRma0HZrBQUZbZMJFgO1ji6SGOa635RBO5no5xKjCViTCNsN552csSts2HJ
6xCEPmCRNeImxb5PYAGj+Y4XNC0+cFr/1GeuhVoXD1HKMTIS0PTST6gCdDug+Y0E1QPwQ65BdZjR
VwkisXVO6sbE2sCqlP5hcrLw6gRozR/rKQQnJjLdfJ8Hhv0x763u36KlPnX/u25Nn0qlRNHTmeSH
LJcaX1DHGtra8O00R6Y9a61kvJhlZn3P0kZ9sDAdP0Ug//x24pG2M/jW9KnXgHaSjNIb/IKhj91Y
2oOBWFhUZKfJMcIasUu9/pB6QGnNMkifMAywfZ6r/Qkq/B7ea2uj8bxFgUGqCnGZLmef0nVvFFSH
QHQaBUK4Qj3ElWdeFeQ5/oMgAUNYoufJD24S9EhLk8hBr9zPhwg9x8jtLjkerw95hdPJ/W+6FQEZ
AtATD3gyy9Xx0cNCQ+YsMXz86o3wOFA++VUMQJIPeLsMTz12za8fEqkFzg81RnDJaNMsFzK0ygqt
sGYmLg392w7O5AnfTsxr+Lvj9ypAt+z+HG8DoYuuFeoSUidJSvwsB0RgvLERCpz9TNOTL+A1ULkK
FO2Qqtg55fglHpBhHnei7++7Y3mRQjY26OJIsQdKI6vTMuoqHtBpP6EAGqqlP/aj9jSYVvB9gFX+
IQum6FmELYrYU1XYV5Enw0uK4/Fl6j31n/sLcLt1yQJJG+jpQ3e76av2qJwiEqFQ+cMM4KMKjfhH
AV7wpSrq4vP9oW6PKVmgBDNxpfIqWqcPukFvOGmS2e9Q2z6Nue6dIvxqT1XeWh+9oMtP6hA3B25X
59rmY3C6P/ztdpZJKBGCDiu50hp2HsKUtimHoYqBiGKBakOKRF4CqoHkTG/q5773mp0PvbG7NEMi
JyiDgUJ3V7edC0u6x7Bw8jVJy+gzuzkZneKdsGmZf+CBVF9S3Xl3f5q3kRgFZ6r0Lrcsmea6dIxJ
mTZ2NRKFTRvHn7Jcf9sGbvmeSKhctSFCc5THv++SDO+Ei62dRPADKwwKmzfoarJhjmmnF6Uq1qvo
H4lRD5+UDGx/KtJw52K/xdq7LpkL0Ar8fthJ68JqK7omGywMLgxAoQBqhwSF+RQjQbcJyjdsnuGQ
YTHrJ/owPjhaOL2Pybs+IreKF6rI0he9dsLr/YXf+tg0LanWA8MiA1gdatzFEswMCCXxDNkAU1AX
MDrGTeExwN4CcyWEhh8Kz0L37f7AW1+cVIpqDXw5ENT6MoYlJWZeyTjMfltVwzOGQfrfuLVmD25r
5P9MY6OeSwQPzlpqDjv7e+tIEb5AiOu8jylxL0fWSvSxghrdZOr94s3YaiVz1ZTP6GKJxyYKg50I
srXFOMScKQssLp2v5Xg5QN3BibGnhD7anUdUqY+kfhhFjG65czHIr7UK0cQqVpOOO/FqXdEtc4x4
pUMmErmjeEeDwkRwXgyfXv3pqNfINxV1KfLh1ZmpEQGc3DaZcO/Mx/qIX6HzUBcI5mhKWp2R3KSK
1MYCd1FYHsrOvtnYsGRqsH/JkXlarXHAlHPrvqVa5c/hXOGeVdcPVjXobzqsyZ4ol3eHURvL10dh
0gnudglWYu+sPqFFy9+K40IqqLZ4upomlhv4Qp/V3vrkprF+ub/Av/EC6+8IWpf8BdkDi1t3uWUM
1Gz1FHNHn0ZpekT8OT1hVTmd58Gy31VGV37TUH72JzxTTqOKK+KpaVT7godm+jHuKnTrUZQ0j17N
o2jnp23sZtrtRFuq+LixrwuSpHL0MVsx+Xbp6G9TT5kfnL6rPwB9K36EuMKd1Ak51XRooi8Vr8af
CZY/KqKRZnnG8TI+zfgHPAti0VVNk2Fnd2xU/ime0LeSr2CT6v8qnkEIr2bH6Ed/sMoWaZ1qGDI/
Rmbna6sainN2FHxSH21UMn4OYP/DYxkW6jPazCgR7KzURpzhBGoqjTuasoCIlh8xTygORyX1f6vH
pRJ3vTQ8dyg8P8lO+3xCzcV4nLBbu9p4JCN47hU/u2mq4lOJVplfO0rxAi7WvMROlT+nzYAJX5cq
1s7W3shviIIkUmhSymaB/PM/37Z97cD3Ukc/CcqREv1sxk/6VOZP3JXeN6TdkdctUXtnKYupOqhi
Cv6+v1AbJ1qSB2gWgLY3iMjLX2Ah1odjpMrhii2s/ULssh/xNeg/2ZlL86YXCG+fcOtzX38PwLhi
SElbBLiyugcSUes9HXu8+pSuwm60wSb6V9QYChRqHfgDRu9Orj+8erL0xzUTuhUoNmP96LUCDXOs
eFB9HIea6luoTNE1oetZX1y8AuJD2OIW9YjTzfTqyiLVRMI2lROCGMdtucqAEE1skQoqQ01a1fjg
eDi1GGmdwWIOlPmKY71R7gULGRdXcQyUmVRypUdP2rO65KF/6lCmU/TrSxvVOy0YUiwGu+rJ66cf
Bhikc6J2b0cv7S8jOitHGsDdh/sLfhuvKE9AsOOeB3WCHN5y3qaRzENEpdYHaaZ/plhkwaazEHBq
C7S874+1EX3AtaiksRKFQXN3deQjj/eOOnNYZn1oy6ecAFX4RhY5X82uaZuXfJ4m9+yZzWTiCw/J
8dgGaHDjWZOXe3Tu21wAMIjzm9BFfosu5nLiQ2wgbQIZA2t2wsqhrbXoMmOZs3N6b6Pcchj553/E
DzFUcEtco/OBt7khzqRu99RWOBvg6dF+95LePN9f5K0BObBUjsAN0BBb7SmR2J015mmPFx2USbfE
MQgrU0hUOCAeAuA2Oxny1jqCmJefk4ICanbLCWKyqQFIaHvf6JvwpZzb4qNujXtX/m0YplSBWoaB
dBNZorZaRjBz3lDkXY+VQN2eIWOm9sHDguYtnarm7Wx5wds6VYyXsgpz3+5V8+39Vd04JoxNdkOC
akm8yXKWlDYic0gYP8rbwsd7C6dx0bYv0zzVp/tD3Wb+VL0MIB8EIjKnNfsBMetOnyHR+Ng6pVik
VInyOcl15zHUNKy9acfjBFLowS9eBule1e1WtE/W3CgNoT9Ev+qmHVArWA2EumCiMeYWRxxBgidn
aNOnQhV2jfARirW/LRW/RHglHwOz6v4Wdfczj4TxsY3n7JRW0YjAYO880yMS7+8vztY+gIwLZFby
S2GbL79DGY0mlkJ5Tyu7q6hoIzL0XrHL6DIplWHgG+066N31AxJGiaF+QNTd2kk+t/Y7eQAqqQQx
nkmrXxC4hRk0Hr9gsHBgPURBDmA3cdud6u/WMYbjCfQfvil8+lV4SrHW63Vc5nxFUftPdammOE1i
wjpdvHmuzz1t44f7S7s5MQpn9m+Oxm3XPm5NnAQKDjIX82d11IM3hs0j5f4oWwcJgRA0mAgaMHxW
4QI6d1GWEfGwyIR6Ekrg+HHeYw5WKq/H71C0ABVPxQStOZ7vy70SxBHRNnIQzOjd5FIOg+fbkRqd
gtCrdnKlrVkhHESNhFIUg642RVdqZRYbXueDKEXptevESY90jM2jaK8is7UxHOK6FFnUKUCtF1CI
xq0s4vuEwdmTrorEx/i7wOw5saXLxfBqoD9ZAVgviVMBfL++J2lsFFWHH5EfQCJC6ztvLs1Yh76G
jdv5/t7YiHy6SpINxoIHCkng8oMBgDIS6mm9LxwXydlg9o5hoSSAR/r2qocejwTFBK45pMHOod54
UaJMRMgDiyTrT2vB6kgH30QbqPNNJWo/FenkxD6mnM5BiwHmXevK074iM40DtoqH2nSMBsqpvELN
QhqsY0rFbu5wK+MGu4YVZET//tJsbDCJX6XCSVVX6pYsl6ac3KqlmTb4Jk4Hl7nOvlbYA6EXbu8E
2I0osBhoFXfagCf8EIGmnMENjD4qIliWGMJqd6p9t68anqBwG0kbwEHRkVhOqMOAe+gUtrE+z+rF
6/uGl6+mnBoTJUFXLdQ3CnqCO4Nu3W5wKW06A7ynoNytdphOW6AzWoxKu8SOyuOsTBgBG2iGHt2h
0H8oVa6iY6EKw094aQ5YvRjmu8KoqvdVPaFITeToUrKoIHxKeHZeODHj5/tfemthQNHLrhsRxVwL
8KTYEdpmhXJKoin2xwxT1pMRd8opTD1KK8no+Jhp2ztReWtQiQOkq0r95kaRE1V9/FedoPddNvM1
icpvGTCnk8Ce9AHzMPxeA+if9ycqY+Ly8UNnglvAIrxohOjVTguSdoZto5BpeGHx1S77LykCmZe4
EsWzIvrgIdYcpLKmpnxKg/TX/cE3ujVkxxxH8I/SB2VNrq3cIRCaLe9XKAWtn7dN+SaenNA7TOVk
XeJSZMc8UIfzGGvVcG0y4EJDWwB2pYm+x3DaiOnyDUa/BsirxGQuDwM+l1nYZxrfPG+zB0Ls+GYI
9e/CaaZHe6zby/3Jb8VZtDmwfpEZHhCo1XApzolKjffEPFviX5x+4C+LvLJO1lDjy46DafwUIhH3
ZrYqb+c62ZqqS92HljYNI7KU5dizoSYlltrC1+rJu3iRilO0hc7JwfOa/NTUw07nRM5lvcvQAuYy
kVcLzJ/leGleRZrXMR6p6XjKcjyPFbspz6nldDtvhK1lhUxL2RcYPP9nlW8kxTylOWaqfuzoQ3xq
XQsfOoqh2He17ZWHiviF6jMepsC09c/3P+nGAZY8RgnqBaR469Oih2Wah4zdFYp97hQhHciwD35x
+bv10SwS8TjatXu6P+zGGQa8Q9OT4CErCKuvGVl1xtFuYMCGsV1cU1UdsCxTqCHEgTK+Hx1jqC+9
rhgfJrDs6Cq05t6LZWPVQYNQBLZlUw4Z7+UHtjHzc2claH3FFenZm7IPTtVjbz3r3VmtvOoB8f3I
b7m8d07Rxs4CFyEhrkR5NIJWRe8gdhpvEJnwlSR2v+FNa16ySa9oUhV7Uob65iShyZICoCgM7Wk5
yUKd3WBW8d0ZRsf60WBg/EhnSr80fdY/zKKL/Ci0o6OjxcXfHZaINmQIYBqzauKBlLpBHx6gJwwP
/TgafhECRySwFqg7gzxvv9SVEeGZVNh/DcEcGwiuz/23HDb3wHrOw2OXxfWRMGG5B4pSuO4ldn2N
pnjPW2NzlugmyuIfLNY1LtN1Iyxt20HgR6WUH5VxeMxQZZugmOrNgd76pOBbOc4v1FzrncfPRlgC
vcTTh9AEdHm9kXXcDaPGaYUvsKv6SuT8UBtl2AJ+BZ1gRfqn++dmI8uiAia5HTLe30iOdHXiRuSR
wrfbilc0fMVOP+TFnn7K1hYFQMS84LGhlrbaok7dBn0RKcJX6w6DjSLNYwzkqnZ6rFzcPe/PaSsW
AKmVtxgKn3Spl3sU19fEyvqZl51iTp8a12yKd7MIoJR3Q2u8DNSjJiyPRI+3Ja/r05Bi0Xf/J2wQ
ZsBdIKRA5xKBcYqay9+g4LXQ94YGv1Kz6hFhf5Rj0Yuo2uDZngvwLk1oNH+jEmLmL0406dISvA9R
DBHaz7Sa0l9anA8/7/+ojdBMjks7iMQdrOM6QEWtl9WZgYsxUMvhOU+wr+6FJc55WEynuGn16ICa
zp5w2cao8Ikleskjt6IftVyJSE89vCeV2u+r1v7swTHDc7AOzA9qpZvTgaaJ95RGXfn6ydI3BrJK
Acvgzl1dt43b9OBW0cXuE1dtjylsoee0pIFz9HBCOaEtDVSDm2rn+G7NVsoBAnumPMiVtJytocZa
ZAczfuWF5X22an3kIWEGCbSAJqzOqii6sz2G486wv8uOq+wC1Ak5lOy1YtO4esWohdakrq6Ayk85
Wy+G1uJJ3xte9mOihv4+8RojPWTQvK/dZBb2QUvpKPjBkNQ6SPcIo1kXaVxfQ/UbVUZoC2iYCazJ
DnOphL/u78ONYPD77Sib33yadSakWWk0VN6A0FVT6DgQm5kXT29tA2WOHNvGrtkLCFsDEsZpM/Kw
JrSubmYQbBVFdZS1VKcC608anT01WRU/5gJBhOP92W3sAA4XdQq5Bdjyqx3QjW7rRlz3fhAk1ue2
sT+V1Zy/uDgK+2PdV+e4DvcygI1LA507Mr3f1W82/HLXTTQqzbRyan8qFexhkqx18BNXM/Rn7Xr4
XHvDf1AGh5IMjVw+FGQpYDki7sjmLETeUMiKhhT+RDKLa+SONHHT2EMvbdaU6MUJzSF/HObaVJJD
0ej69/trvfFhYXkjkE2fW+bUq7WO6T4EeVPXvpYDMJ6cxjgooUMcizC0O98fa2uNkeOhCY7+CSne
ahN5GQUBjnPtR0nTvw+1bPqUqn1+YGj3UsxVtFPJ29hHUCfxiUBxiTRgrULrmJQ6wKDwIsy0+h1y
fziFjmoSjchbiuSvugrI8Ny+3yPfbGQEUrEGoiGJNDpkq9vTyLTE0ltaYzHom1OEJoSvuTyO76/m
xpdDWpLyNb0FAznTVXiOVS92vLRq/SztSijm5vSY4Pp+jLy0fv1C0vmiiUBOJcdcTWguJ5H3Rid8
r7Dq+hCmALvSMnTfswK/4BQ5ZxgO4enV8/OwdoSmRX8R1bPV/ABMq6XuosQcFM38tp9wuUUqVAEL
qCU7sX9jYyIRIpWy/udqXw3lpily/nVFCteJ6N8hz5uTlqjqMxQg531R6ntk4K3x6DbwvJNZBJXz
5dHvsqJpkLwWfj2ajjhxsSbzlTX2nkip9A9j21l78e2WEEbzAfIZxGPYUrRIV3OEGBln/dRTpNMz
5A4GB5GH80AdPE8Oca+ViV+3qvFJi505fdB6irrncKrFJexVEk2zVgMDsa7S0n801ug0l1C1kl9u
YDXTOUfDknxgaJL83cx5lIIRRvA2bIvwn0hUAjs4xSvBb87u56x08/zoBYUeXtyMRuBO2nhz5jkJ
3OAgicCZU31eRVWebmNnxQ3TBPfyLuGK8kejUQ9ZZc7XxOp/sg6f7m/U2yEh5FOWkOpucFHWiijR
DAIyLUrLr5PW7Z8AJfF8MzO86w/UCJr5rKSkOY8dUJ69zPAm0tA9pffC05UbhEbaKnq3CS530xRa
fpugMXEKpdN9HLABXnsW5TgEUt4DNNrxwFhu2NYN8FCosaFB2WSYDhNS4sdByYznaXTzH/eX8+Zw
MBaMFxCJkszrrcVV0OkonA59dj8xguDiGpXzpWmMt50SBacy77gGXz2ezDTBAPNeVCnVLuemO3mD
qSVrSEEpV7pDbQfev1EU95hvZ2zhD55RoHtwf9Cb57HE4NLap/sMQvam0oFRdaNhDsWgaog2upq0
/lwlud80cedPwHWOFl5Df+mhsecQI7fEIs1lZJgoko/GhkM5eDndEofhro0T22+jWvnUhwDVrgnS
GUc9rHbNKH+nauvR+JbImZJasT9Xi9vqXabiBw/txEOX9dCKyHyuMSgfDmQdyTvVheR4CPRQ53le
68hcW1Gi/KWVlvseM5n8X73OkT5gxNzw4cjMEuRZdNFDmjSkvR7WYS9qGmnIVATR+NglkKYOulCB
SzqBKJODqiDEd+T7Jd/sMp2+3v+Kt5VnGh6qDdyHupmElq3eqGZkkbDhkeZXYaw+QxXQh4M3WnnJ
z2yS5jCMbmedeNpVT53VoJXpTFaTHJQxdgS+JIaTX+//otvqkvxFkgpPNYun6rqprrZm1FCeLJEN
M+PhxEdN23NshLNyQoVRp+Exz7xJihZkwgF/+OyXyXsHecgQ+7zjnKh2e2zwam8OKhj44mAjyl36
86ia6jmGhpAe4zZJ3ha1mqGZbtjTV+rdVnUQqNWnpxKTk4+T7qCClaUm7hgYNIuHeB68GJsBS4Pc
A1H/5/053+5ohDuQUIe/iiQLlejljp6yGsbVVFQ+7D/7OJV6dm1yAd5hHvY6XbexCQYS7RyeQrTy
bzirdQMvJESRxNfdpvsa9aYNgcvWMOZB2++g8hjciRObO4wuF28EmSogyLKcHJ50YS5RsL4ukuHE
DQ9GNmvSE4kRnM6+aHyldtVDlMzWaQbAcS2mIDhGThn/D+Drfy+85tvf3vM/y2pqYvTeV3/5X39V
v4oPovn1S7x8r/6P/Ff/3z+6/Bf/6yX+2ZRt+a9Y/1OLf4n//v8d3/8uvi/+4lSIWEzvul/N9P4X
htPi9wDhr1L+k/+/f/i/fv3+r/w3c1/SJLeNdftXvvAefhxBcuENM1mjqjSUVJK8QWgyQIIDOIEg
f/07VPt7rYSUzjBWb9MRbXcjUSDugHvPPeftqr798duXbm6nfTVedu1vf/+r269//PYdIPh/flz/
73/5+KnB/+9l8+nn//m3T+P0x29x9ju6nogb6D0Bx/4dcbd8+/5vgt/+p+2GSfzxW0B/B+wf3gFB
Ho/a7xz/I6gE8K98+jsuEmSX8DyBG8Hg7m//u41X//Gi//kC+LP//u//087Nqw4z++Mfv31vbP/X
2aIihZxyZ6GAoBvQ4pFdOQHdXFk1VRoffYJ5sBxMLKG8IvBM4TEzq/9KgwRjutU61f0DaU3W5hJv
bbACdF3aHokaQgXXFKq/FAF6Eb5Tsccq6DTL+2ZO8J8QxKnyafYhtNFiDuwLSJ+QDWBsCCo8LEul
uo9lI/scuVL8RFqtn711V3YsUTNY82QI2ugYZWqZc+r13utpIuJDi8bVnKcCOLB8BGW7yfXGwY8V
dSqQN74/xPV9tXXAeZtxMB+bJvOHY2AGaOBgZKZH+avvwcAI1VVaF5jq7OYrIMziO3jmil03PXKM
wzKrbbsbwsEPDtE6+rLIUFBAZSauS3k1yrIM32ad1AAnSpHkEQd24d6YCgCkkq/Zmk+8j/08HWe0
6RsIruYRW3tyl3QskKByEOETlGsUXmGoibHcTy4NylrFUHzavYS+k65iYAOQGzvQ1MxHX62i0XFh
mWpv9EziPmd4qSw3lNUUiW6XHVlMGhS9RfLojUB4wSuVFHWqJYG8MJKYCy2yU1+IcTzwZ4AAIUIi
AzZ0lMxOPRPCOTSIliw9NrMMH9HghkhZD0E7vK+nO5Qn06t/dvO/+D3U5sAPAhzkjnm3MvuFeboO
th6/Z8btasaM2EfMTU1HaDKPXzAcOFz/8++dhpX974MR4TEBPhLYNlzv6d83qxHlQIBMjjXHnybB
j3wXdUsFqTt2iT7nNI3/+6fgRlBwx8sFb5fTnwL/x4ieVJhCn6xKi5aY7ksJqppLqk4//QzcD2rq
+E9kuoiV+wn/gF8tF2REGy+TIydBWnAB7JngW3IhZP1HZPAHPwQGHjwzIbMCKWT8HG7I6e/IxUQL
Yn50QMcAnL0FNTEBNw9fwvVOh1PZv5uD2os/QiXDJ9dtEpR/8bYKVMGqvkvZoRUDsBg56Ds0vJAA
vf9LVMUEeFmmJWIfq4iXKudBJw2km6gKGEa3moXl1eJxNC5Rrf2Woa3VPGQ8JPpmBp/Z+2gh04rR
+RkXSMJJokLaAqg/oqY2NiAYnuIZKi/psjUfwdfUEygzZNvaAJ5q0OEGixPytivgKeunJSTwEROw
5QCP1oHKrstxZICWECD5D82SUGSmrBFhc9xizYd71GPDhR1iMpMag+YaDhganw0gdd3Ba0S83kk0
WOMDlzSpb0gbr/yq9UHZd/BbqptHf2uAZZ/oXLVNPo8yYfdzh5Yh1mikV3DPn6orjbGrGumaXlb2
AiA8WhZxr7f6kS2eou9ow7SGmtdUoeUoRwxh98Go+muRjmN773Ut+wDNLxAiZltXzh8M6kBfkAzW
r2MpS7PtkOpyerW1klTPTYb63etw7Wf9FhhbVd2kpezKh022Sudj3TaYaEdpjZb9EYWw0L+KRrbO
N9OmdP8Cag2VfOYlmBPeoFfTK34IB1E+buh2B/dbZeb1c1yzFluZ0j57qWfK1mPfpIO4wi+mXS6N
KtPjVkbx51XW9cNC+ArZAq1A/TSQalRfMVkvK51XE0/nmxjiE2G+UX+kUFXFY4+8I3OdJag9hmkH
FOyc1ldduWVREQ0QAns3opUSPekN+m7PNWjD2mLkqTHXS4OW2AGVvFW/rPut5STXrK/Zh0hjLOAO
cMFhysGj7rd/4lsIXt+IacFsI+ZbYh18CgAxhTK48k3Tf+FpnSzQkuDjgudJmpXLYeEgo85ZWIKx
K9EIoGAzJSRPySI5KsKRbu/rkKU9hLzmcb2RCcnqO5DKJdejWEJ6rSJIUuXKzLVAEBhVeg2AFFLD
iZAwKTCFRKrDAKZf8AgP2xzcqEx2H9cAd/IIkbuF5/OUASXmLYDLgB+AM1aUco5hYgskfg/JMrDp
Lp0izYtaxVtWRB4BrIqydH2Xroy/8FoUPQpMXpRbXuNPzYA5Gn2aA/wPCWtgrKKjGMyYQSFhp6Se
iR+IYwOuMHlt2pWUeZmp1eStEMDwUxV6/EUY9YZfofap1xsRqPi+msqgvW5ln/2JkRW0g8QwJPxI
AqiAXfWQVwTVSAO9nTyBhJV3h7ZtSPMpIUTnmGpvHwIJ/vmXGuOp8VshTEBuuhAkJQdfeu3jqONE
wR+pTh6HhvG3EZgCML3QEwSXFHGmkQd/rsJme1ijQdXkCA2VsMGWN4x8JNh5neB35qYHx36ztY+G
VM2WN2YowThjEDfggaKND9E1nzUNeH/XhwH472dAPeqaX9Vp2QP8kGyqwSzU0gLif/hXQQ283BHS
Q8Q2zMSB78CWPADPBhcQhwbGYGmjl5nxgLCf2ZKHaDZciNfW0wXMrvitHWf/PYQivbXCAPI0tCvj
RBy9AVKUYY3WVJkugD0GXfy8xln5RoWK4Z8F/JGlxIOSa8YO0H9Q/6q8+30jKMzt6Tlk1Pbh1NN4
lPXeGE5JCxRotCb0Bk6cf47gaQyQLUDRvcBMMh5y/3zQVqxF2RoBFiieGEkSwL32WGPFWj8iUbQc
fTCqHKcWfqs23SW9gZ9/BelXuBORA2axV5RP/zJtdi1xDRpSsDFEBQo41bXOvH83XgOUM/D5aMWh
PfY927Mrcj2miL26KddjC87T18MYBbcLGZMLz3gLt/v9Z3aAN0iakAVh/N8qpiC6TaCwZQsUuaoZ
j5OUShY9ovbXy2LeSfWeTUOW7TagrSqvPcKDPyd48OxF2/V6eoHypOdf963x0oM/0TV7FFWf6Xf/
/F1Pi73YJIhJd5ghanYwIZzK6YmHIwbW+7qujhD5Soo466NDrGr/KusyRIiUm6Mg/ytd96/e3mdf
1Cev8H98of//+PbeR8TPv71ffdpp2q339/5/+c/7O0nw/gYAGBJJmK6AkcHF/Of9Tb3fMWOJStg+
CLc/zVEU+vs9Hia/Y5AAWOVd+wXwgh1//fd7PAh/R5EFgD/An1AZxYPr37zHT42T7CAR8MqigXp6
RfxqExIIFVpgPj091BkEt5bt3z0Z/ru4lcNTWs9GMizuk+YZz5N3YOO48PA5t2/rQTd1YSSrrImL
KEYiYSpG8qzaqOPq+6/+8PiQzC+Xbu5okVLzUkXZfVhCQOSHy/GLCsi5nYena2PQkKZCc1rMmvzZ
7Km0h/6529qWixVLNUqG53bRBdFTbeSncZkvRMpz27YCJEc3PNpMQ4tkgwSJXFiMQSSMhblt3PZU
eiRLFOCmMAX8M0+622b1LukTn9m63REOVZysumOobQ8NmIfm+K8+nNW/iqH/747b/Jzg719mWePI
ObiFDluDxyMeB26HbsMukmDAE3BiUZHNmIzVk5feRs08rW6nbs+9jFxQnaIFWcTN/JFp5McqvBCC
zp25ZZ/dsuGpqvZ+QgPW0HjqXzTRJezkubX3f/6DddYDpCK2YIwLpTioJgIW58MwfXO6iTYDIqtm
w0D7gu/pt1/B+/yibPpXbktb1olbsjdm4bPQqy5YnR6XkV2YdN6P9b/VjP/eQss6UUynY+BVcVGF
YIuZQrG95CWe83C/F3rW5w7dslARClL5axkXgMvcJh6558tXp2OxAQYg8s62xQOvrb/QuyHWnxS/
RAx8ZtM2Ml5r0cccLZ8ia7zltklB3Tb7l5Srzy1uhU66Vj2rPWYKHUZAeTY3TX+JYv7c0lbg3JYl
9rrd7iMtCxEEd9JbLjTfzi1tGabP5tILSBoXPaHpHU/I+BdaSNU7t2+5/+oPpokilfYUqvpFwNb3
mK1/BEyvcFvaipsBbeaVeeVaEC/4iiYdAMXEv9AjPXcolmUKubaxmflaLCnYXGKtMgzhRb2bm7UJ
LdpU0Z7rEVMgMX3Fsvh6K/u3bodiWSVppw3sXJBhLVXwbomjryVLL7HanTkUu1VZRzLkczmbouzj
e1DJPYJk7sJc3LmlrddTs1GUF8tlLeayDnM2VY/1kn11OhJbz3gNm0x33hIVLbqGO2LuOg7nT25r
W3aJ9rroaWkM/AlE3Psk+4s0m+OZWIY5DkunukmvxeAt3xQZn3n4p9uu96/wg1E2kfG3DIWxYvCb
x7mbHz1OLmFuz31Jyyr9KoxQmxtM0cupuQeP/vx2DrpLclXnVrfskg4rCaRSpljC9EsdR0/A9l6I
mOeWtiLm0MX9Kpd5LQK6QrZZ+HctE6lbUmgPlKAcW4a+7kzB5uXaH4M3I4qVTh9zfyv++DElMymZ
UXssQhK8Bj4GNU3hdrvtufWaxVs/8B4BLZnRqozLF2IGLajbvq1oWfGBUZBxroUq5YeW1vd+U7pF
Bpujg6cZr9P9lsiW1MdM4yGb7mSbbhu37JKlio0MN7FIuQ7yWUAPpaq0m2nacLywDZpU9rgoaJLe
gnjqA68ccwibcJVjxhktK1xwGXm6GKC8dghr6ZbK2mjlSsYtGDsmhDQ1ffA6NCtmQFDdDtyyTHQr
xBAlcCndYDg0FcCCXkIqzm1xK2CCQdHze4WgRlf1ZuLiwyyp2zW0uRiqnZgAeCZThEhm35Cx1O+r
enBzV54VMfswlFE6NWshWPsWEmdvNoxvOR2JZ1mmqbpkBAXiHudB+7Lq9FsUu31Ku4kbtYaCrAbz
r8kS3jXQKvXr8K3bri2zFGB2w+yaNMUYt3FuVPNWyM1x7ejUx3IZK4KBLNzAtNyKevIPdd1dEhve
F/nFU80utiMTBEQvk8h9huSvykw+KBzQcnA7FStgLpNOJA9L3MEAo5eUt5/6dn3ttrZllyLoQT7h
4cSFPz2E0i/isXTLvz3LKqHsBDKutMIV3Mg3s2RfIu+SQsUvjxvVVSteii4eExGNa1ElYHthQOfl
PSnfOBwJFresEs0MNcV4PRRpu4IUFxWURMoLhDznNm6ZJZRpA1X6CA2Yy+mvTEyXWwAHiIvRY+dW
Jpt401ClDFd8El4GOPxcg7WyLV3CA1a3jDORFQlV1UO3BWDMj7U/ZZ8YW5Zbt1O3zLOiBkM4I/Tz
ti5+59HqTTK5mA/2bWWzU4iOqeExqsoEWq+gagNqlDhV27C4ZZvjUPfesOFQAgUAxloem6G98HbY
v9pPPgVLW6ZJgkrT0uvXwpvLQmmv8KblMwBXR7+8JE1y7jpaJhqVtRzXudsK04srP/7e6Ha7izYM
mMYsmznB7nmg2pyo+d2CiorTXbFpBjmIoxOFmaBih+kXkdwA2YvJN7fFLROV3rBS2Q1b0YXTczUs
f/aXJmHOnLZNf80SSJRpoA2KcKm/1lPyDW/ZS3Ddc2tbximAyB4qs5nCa7qPXcBeeeKz23lYhrmi
Te1lG0Noq6ZXY9W+F9slTMC5TVuWWXuQ2mihHAd4y6gPJsM0wjo41cQwGmNZZrjt0lYLLHMr1ydA
pp+86RJhxbl9W5aZiD7ViSIrtD6bG0ziPo2RcnNWqW2RjaIpPEpQ9BNBhsUoEPSu+06ssKkBxGGx
hk1CxeDOY97bbHVKwXcai9PsSmyTn0HOcC3iTb9H0nxHgVtxuoC2bmVXY8Qo8xQ+ZJM8VZx+2rrE
d1zbipi0RJ0tKSkGvDG1lUc0GfJSRO/cNm7ZJN+gZiYxIV9AmeLepN7rLZtdCvc4btsoQWcLunrc
wCZUb0k/ygJ4nktT0Geut00KV3W8j5QJ1mIFpg5k6zeEX2JePLe0ZZR0SsGZ3mBpvw0+lJF5SqPm
Ehf0ubUtqywF6LuDGKZjgrI5YL72MUnn926f0jJLDfwOjdYVj4dy/VKr7WNK6v7otLbNAYk0DoK3
EnXqbJUvMeyi8xUPH7e1LbOsAdIHuWcXIFLWVy3TNyBnueCp9nj4i/TEppmimDjcFN2QnlR1+LnU
QM0O/k3CuzyB6WOQ39GMfmJTGdaajB0qnUlYf1yC+VhP7Kvb8VgWyqZAetuG6+jh4U1N9G6j6Qe3
pfdb+kN9NvFGsyYRjgdTLm+AEz6QLnNc2gqbnAKEmqWoFnJvfslpdqzb3nFpyz6rqFxH8K7uBT21
HLq4Qn2pcymLgcPBss9hSsZRyGorykqBAb1ezW3bkfVCtryf66+uo2WhgItqIFoHeETQ8H2swIf8
0LByvHDZz6weW5HTrABjJRwPzpb6X/hUYR5Z009ONyW2bDRq4kVNe6asmub1DFh1vgyZm9+ykUAG
TCOGQphyr3OKvJa9BuVkm7tt3Aqe40Qqr4NDLBINEXSlDzwM3eKbTSoX1gGjosWZLDV7sWqqoFEq
37pt27LMBYozy5wJJLT1U5v2n5op++i2smWYiPcjg7LYVkxLm143c1vdMzptF85kd0q/uOGxZZtB
tED2Q+G4p1KM3ZGL2rys4216M4pMiKPbn2AZ6Qqt8wSgaTQ5er/NtddBJqF0cy42i9Dk0abuF9SX
wTN7XfnpVRBeKpGdORsbDdQKIC+3DjEUUindbRyXBw2SjYQS5uZebETQ3A2YZVorlGo7+SQC8m5b
069OR/4THiiRxo8E6JtCsCTeRiEopEjJzbXb6paRzh6LuKpRY67F+C0r4+FQQ8fFzQNEVvyMlnok
LMNDxRMK02Bb+4571YXrvpvjL677T2JJ4Llf63W/iWX2eqmHa2aoU/sHPA2WoRrC226F5EuREQL2
F0G/LLQp3d4UkW2nVVBDvg4bb8QqDtxUV5C5dwIDYueWfU4z2KH5igI2q8I49wCq6UfMEbrdFSuG
CpJBKF3irkDGSB/GpoEHCInbRbQRQRX4PjDeAOcYp/29WtP3PgZEnPZtI4KECgekiAJ+d/U/kYE8
VmvgVrC1Z/7G0Z86TeGzFm+94SAZaQb9ym3XlmUuXtWvDeZH4Q7Voc/mOy2rZ7elLbuktQ7KUiPV
writOGCyu4JIhnDpWoGm24qfkwwXE6JlXQxMvoRuweMQO3pZmwmD1yKu2xan3dPqs49EBTQyr92O
xLJKIOlSqOlh10qwa4OPCb0bt9K1DQXyZYv55WQxhb8CDb3O90A4uIUde3CEUm2gGOTDIqPtio3y
ca6yK6cDsZFAHRsxd7a2W5GQEGN7ZXivk9pt2zbDKBk6gCLLeEVdWR+g0/g0iu7JbdvJ6buKNaOP
ASPYOgNwFhK2m7hN58XNdduM3t1KkkllGVx3TK7Vmt305BKp1Jlw9p2n5If3YK8wW4QpQ3RPIqMe
odsW3Na9cXMlNkeDAK+oHwHkWswrEfnYrCJv287N3m0lRTwgSC+SFGl+7z94Q3vPuqFw+5iWURqB
bm8/hEjbQjPlwM//lbSOrxObPDKtQgrVKdxBtcSPUzneg43gQpz8Dvn5RW5iQ4FCLxV0UigbxlTy
DSww9dTlLeQ678C1MD7pqPYeks2kr4m/HqCfujz46by9F1Gw3PczZKfAUg3SsSuMT0XztdGtelgg
YvQSjHUET53JY7cojovX6+KR7qXTWdsYoyxZpNoEej10YS8ggnDHM//CZ9zDyi+Ow8YYoYOs+snD
UadkrJ4Hsqtoj33q15ha7tSFHzljQLbCewdlMuP7+11JwvdRwO5j0BC4HY0ViQOm6QCkni4qv34G
AfUtgwrshbtybtv7mf1g96tQrarDRhdb9ln19PW0Ob5jbZjR4qM/DZ5cBSUXvyjXBZQwleOBWPlx
bQbMP/hGFUkrX6g+RAWbuqUmNsiIQImPMoPK9UJocwz6ssxlsrgFh+8DoT8ctkgm2Mu4YY4/gZJe
xNIakhuL0wDRrvJ1+ilLsfBJTjiV3muaq43xo5fKS6Sc+137hQ3ZQKOgZqBqbPA1DRDob7JOv0+n
9QDxX3CADZlb49QGHI0J6ztAL1WxLVPpFVAtyB5RAB0u6Ryeuew26oitWdmOQa8wxAHRSr000NUC
mcDRyUxt4FGXVWMk40EVI5MlBryna+jkvHVb2zbTbcW0pcTOvZlcSy+4aqv+T7el98P64VJuevFL
yC7g0LM67+bxjvTK7XViw44aUOv4PSAqBdhi4xr8NlkkcgNYrdvOrfDMBjCnY+MRgIYJiF9QyT40
JAjdElCbQrgvOZ0aCkx3uC7vg8rkAox0bl7Xxh5tcmvrEZXVYvOGF74Y0hzs9U7fEywjp99z5SpO
21RiUgmkboUW5XioTey4uF0M9uQuDdPGhYghwDSV28MQd07vFFA0nW6cJ5HRSYpDWYbty6jb26RM
nRwvBs5Pl+4jjEhDOQFTUISMeb2MS76Mq9MgIbilLONMmrAeyhGrl4EswFBzV4aLU+kAxJ2nG+9K
tu2SjTGGQtP3gtIXqXEalMWurSDqj0liIoZ5U5HNYy549o0liNQupgk2otN9V5hm89MB+/ZmfptM
yYMO3ewSCn6nSw/MH2UoMbYZDgEp+qoBmVuTOvlwUIWdLh7V/QTBPUWLcdvSG68MnpZord0OxcYc
yS0wgGVUWFyp51n777dWO2VE4HE43bfuQe+xKIDItqV824Nwj2duvQ7wm58uXZZQmISUOC1o25RQ
To2uorh2K+mBfuJ08WhLaNBAPKbADPEGWTf5Lujo4PYxU8su441LTlmCS8i9x7T1rjZwaDjd79Sy
ywXBIY77jRYGZazbaZgiIFNF4OZlba51fExPRxwbN0w/o7L/Xg30ndvGLcMUOl6DmAZYegEVS9IN
h3K4RFSx//E/54ipTbidprUya1TTouzUPYjt7kE86Xjell0ua1pVY7VggB18QQWopV5PdeA7RePU
xh1xaepZdzgTuZH7MtFjriLP6VkLCp3TCy68GFD0GRv30k0ePVTcwZ/vNAcOtU/LNJOSN9FWmrhY
zXygSfsIYlWnkg00Lk73Pc0xbXip44Is3QsGclSZuAGY08QyS0EkoxswzEUP67zeHQr3VzfsW2oj
jyZe16OIcCTxMjyz2bsOhsapRItn/OmRUAXp5Chc4gLjOS1Yow5Gq87xClpmmcxeIBeNM0lXAHWb
ynvWolEfnGw+sSImW6AWAeKluBhMbfJY1l4+qMnxgluWmfqgsTSgwSpAs/oA7eW3ixsTgQ+J+dMD
9zCA1zWNpkUzd9dVVb4q00uciWdclS2BScrEg/gv8pOkUUmbQ5Mhw7hpJ+6cTtwGH3Eu5qnar/ga
TVex8eoCrGdOA4o4Fss0DfGhnbJi7xF5DqYWijpkdus8prZSoA8AfTnVeHCvLPpkwOlY6CZzw9Cn
tux8nE7eku1XZQZL0duyjOm153HlFu2pbZ4BzjkmYGjwffMYRvXD5tZAAVXt6T30DfAYMCJakGG+
29blhk3KLW+zQUcjJBzGsJppAaXnBx3wArg0x/OwDBMKVLpM99oJZKO7myAcy6vB9G7vEhtw1Jlg
CsZN0KIO+D2bq7dyrd2OxMYbQSkKWphTifw+Ji9DKde8knw8OBmmDTjy98FH1iJFScqtvM5GfruC
H8/txG3xK90lhgQKJ95SA0HNzpSf15JkX9y2bofNboAbh9wgilciOcTh2LxC7+2SOPAZhxjv//yH
KpDqfCO4h1P3qzW+Yij3vZxlF39227tlm2zW0TIDxwDKgDA4jCBCzkEz7FY3sIFHbDUCgiBYXHbs
i0n8OYfwpeN9sUKnCtCnKjmebEG3mHzxZIuxwvjSq23/dL9ImG3EkYkIhAoFHGITheJhKyuOYd8m
DHVuqFZumZyNPepV1ONvwMSpZOJR9EM+eaNT6y21UUe0ggRoPexeYIj9QzNwfVjournl/DbwKAg6
1H4VrmQtkB5KMIkewFQbXTldSZuHSEFmEkMBFEn/EN+VE31r2uSj29KWpULxLVmHGMcSQt3sUdBG
PU/gwH5yW92y1ApjVhnYW7F6Gn/U7Xat2tGpXpvauKOK1EhaWtCETQMUk+oyQLYIZnK3HNcGHiVG
QasrxLFgeNYc2CTnfKGb45lbhjp0tZ4MZsKLmc3xUQUGENh0E27hLrJiKYGIXFISlFdEFb9AHnND
YzccGVinTx1vvZRkCWtsPN6rKr6QIzr7vltXErymp6svhg9jplBTpdC0KKMtyDFr+O9Edv4mgAJp
qvX8jOqNyZYjEc14xI8s8D/VnVsfDiICpxuvDBUbNXiTs1Xf++BmY+ulwcUzoc5WARAknv++Kllz
ZXT4l6f1GyfbtLFHtck4YVDiKCRlzVUiyi9tWl3SLz+3byuI9jxUOq5D3JRpu80gXJ37UffXP2/8
TCSyudxBAd00gDSDQ8kI8ay2lr1AdCqvOnBxu4VSG4ZkAjz30xZnM0YYng9kMt1lwzS4ZY02EinN
DC3b1sPJz+xRgvbN0NQtv7CRSKKXQUg2LA1Fecy9pZ+rRjuBSEHbf3rL/QQwuDLBmcSj96BR6EuY
km7nbXMSeZCtaecEXQkyrvJuMVt6FcvWif/ET20oEqSRQgGC0LioSfpsoPiSQ3rGieAHi1sBtOVx
E2N0Bw2VeoVEfADsK94yo9tVsdFIWcWiJthdS1aGn7hcBowwBr3j4paRLpFIu3LC4mLXRp/C+1Re
gpadsdHAeoaqcuYc1KygMZaQzQM7fzB+MS0BcXIIWQ9Hp27jklbDehaM+JWFV9WLoSX6EJnaiSAG
X9YKpF1XDX0V4FKacF0P4PhejjyIL2S6Zw7IhhB1SSK9ZoCDXIhu36ziSwIVr3qk0YX1zzhgG0dU
JwplebZvns9PVPW3EBR0S19s9BDke0nD9V5bVJD/7vrgtkqz0S3xsrmKBu6zdfJ5XEyqfci67UaE
qVtN1LcsFSDvRhmKfZdtFQJUNfU56oBupUUbQdR3gDquLWq5DIC1omm9u5ZsbqAq6Cifut7K76dp
6fAx5657mPz2Ja0zt1FPjKCeru0FkSYd2M2LNisfacRvEieiOR8s9acrb/W4eVBvg1NPozdzDM3f
NpGO18SyzcDn6RhFKBMboZK8mvv3Zp0dk38bP2TIMGBUH0cC/Y0nMYnbrFOORUsbNhRHRPUrwcZH
CHGwoXkinXS73zZiyPcjUHMs8IZJG+zYWGhVgkbQLULbgKEwYi3X4FIv0hSkU9QjYHEfN7ev+ZP6
kOhNylrclIGJ17qZXyrhv/vnZPGMH/T2f/5DrQgvZ8icDrBLgBHerJ43FhVGhI7/vPgZJ25jhiAt
DjgCACsoEgfvGXSWMQt33QybW3z2LNMEOlvoAeo50NmbVnAutBNEFhbpliramKGph/g2m/BFp9pE
R80zALZE0LiVW2zUEKFeK739aCAh9gZif7fUc2tY/KTITNpx6SWDCUkJxYlKxK+4zlKnq5jYjEUZ
RwJdLng9676+q9r6eRNu4LXExgwRA8yyhCpDMUPbMIemkjqYRDsZf2KjhtpI14M/IJdTCzn2U3e/
tqHTp0xsyBAlHV5z0Hoowg4akuFYyUMVr9/+2YR+bZ+JDRqqK5ZAxhX7DjL5wPsPbRQ+ua1sBU0J
5aat2t9waTkdky7edWwWN0R8YmOGvDQkCbSuo0L55KFpn02k3rpt24qa8LEehbIGVs7o52pIvi1b
8tltaStoar+OIOuMpTGcluWhnHSh3SjKfOjEnDraOg3nkHfRnosnb9CFuhrLwW1SL7ERQ7PWVHRj
AEeoWw/YHhnkAOA7AVgSGzMkMq0NnXEqPPYOUTu9bGfq5MATGzE0BeXAg9WPio1uwGZPw+sRcnpO
H9MGDHlCDGEa4rzLCXKMSoX5GnaNU7RPbMhQlM4SYpx75JH98LqSYf02XSfmurxlmkRLf2IK51I1
4aGUwUOTuRXiIcZ7eg0HzefGB/YB/mTt/JxA0uA+XQAbdIsPNm5ozAio4KB0X6zb8hiN4piJ1M3P
2nxF/hBtMg0HtORm0uXdJr6IcH12ui02bGiLM/RTIQ1UNIF41B717lO/o25X0cYN6d73Ms9g4zNN
HieSPoF8vHDbt1W2hXZc4A0zgM16khryZ7yfb6vEVJfGj86EHxs6FFPorVMG6Fcy6uc6aAQ60I3j
XbHBQxsFdLoRQCMalhZ9CGGsxY22LbGhQyB+JW3Uozeseh3cQfXLO/hRs14w/1/ntYg2p0Y0ESqn
RQ3ACQYiOmSVCr/xoOzKPJuEcPyylqGKeQChEzRBwAKwpHmfLLkmSXfhDzj3Wa0g6ol1w1sTKAiv
7qOHjoCTGAMnbuOeiS0b1aUreEZmHA/KZ/erDD9nfdO67dzGEUFiryrLER3QPh7SgyfT26Hq9NHJ
mmwkkYf+Z5PVSG7XkR61YNUhklS7eUYbRxRDTiMV3j7hICGfm1djiXmkmS9u3tFGEjXjqJs+6CH5
MJdXHm+ets1tlAdqUqfXHZprZAGbDlqJLJU5L6H4zlY3flW8kE8Xl03NfThdAHKydTqk9TYex7R0
/aKWpVLjGb0kEMKgCT9kQ/YSku+OB24ZqN+jPCylj3IZrXmOi/l1mRyvimWeTb9IyRfAQ5oq6/Ot
rmRRc+LWAEW+fHriK6d9ZoC2LES0iDz0ynsCpVi3rdtgoraWycp9jxYtiKYfo5bPxUD54Gb9Np7I
D8Y5jI2P1YNpyL1SP3b98MbJ+G040daaSoFJmQIlt5q7ZJvSvDTlJXHrMx7XxhP1sQihpbmn6MOX
oMo+1KmT9siujHj6OXvTUt73Oyp5ZZ9qKkaUzoQbGVViQ4nw9mz6ratRM+MbgLJJuQ4vIH6dvXM7
c8s8M0UaOaA/hPFAgFm8Kb4Bd4dyvIrB6cEoCn23lvV7CyG8BmFpMV+coDz3NS0DZSpta3TN8Aid
Y/awNdPnNGTS7VVkI4kmJBfSn5GLhnNPCq+b/xq7afu/nH1Zl5y4lu5f6VXvnJYQAqlX13kAYsp5
cjrtF5aHNIMACYSYfv39wufc7nLY5bw3VtVyLZedBKFha2vvbzgL/RD9hCAabT5kvUKRxclyA+No
OCsP8jw9GtiX/zjkqptVLwWe3jY2VVWwxN8Nds9aLD9hiIZCL/gHpaeVDnFF2QdWjGehZYCi/PHF
tXZKhg4XOjOQS9X5n0Suzhzxk/1JYQkk+bGOSLPs7vjokE/b80bk5OyUuWzJ0CGSD7NMhamu8+At
O9m/WeGn8KGawY+ZTwJX82wckhmpkKxJd14YP0UPadu4bu3As2lVdZe13fX01j3uOKg/o/CiU82i
PLcyXKsVmXnJyAb2dPyzs3Bnjtdikk/njfrp+akz4nm4Ym0AeThklqm4RB30rGefIog8MjVGNQVm
tFDDfa1WugMcqk1///TjNvzF6JwiiNqm4yxrcTmvs7m6ak2fPfF+BMASRAuvjmXtR1c1BvXbbEJ2
ZnHqFFk0wIy96sYcV2vbXK3HGkwGbbY3Yvyxevarb3Syb/uQwaOtxLEK8jB5anre+JtKih6c0Blq
cptumrkH2/vV6iTLogCCh8yz5y2EU/CRXhppS+ExqAXnUQKT1edu4OyNuQr+5psd//9fGjOkBKV4
bDBXxg/f636AGzfNzpN+jk7Fj5jr60DmGdvMsGSP1yjw01q66LztfQpAQmPdK5cFi5hX5DYwq78P
ly44qy0TnUKPoM48Z3LAq3dLfxgN8J4ZPe/gPcUdzXMbtB6tjh0fFJiwXKd74IXrNwQR/mbznUKP
QtjwSlNZmMaD2NBuSkHFO6I0Wr7jUMKSE0cm6bZRWy/oe7hG9Ocdbae4JGL1DK9IlHCkCzjMQgJP
XmW0teS8hfoTNgn9SBh5YBeE1Wji1tAp9qg6Lx6eQpNWaQcSZTCfZqbxn8bAVbfl2FfVeSv1FJzE
SpIrr8RiisIisblYY2voma2yU2ySbwZ/ynMMTD1NVboU7MLkxZnVhFOlpDD0ZC0WPJzKqtsSr/k0
rMt5uKHoFJ2EO5bXj94xsBUi29Xts2W6PS8dOsUkjYCVmGLBcZBJe69V09xSRehZGLzoFJJkj8G9
zGvYmJIRuWcoPh55OL8/PP8mtThFJM2aLrUiEvi+onOfYURUkRiJecfSwdTL4+8/5G+i/iksySpT
KJi9Bxvlzc9IoIeYtvS8C+4pLolY0IiWEWGZhL1KmhLA5LbmZ672U2BSSBqpZ4vgGXKWxxq6l9ve
b6o3Bv/vxuU4KX85DWfWlOEACytkLtNnP1NXUEl/I35R+n0Kf5FFnIKTcilWko8oRIMZIrKr3IZ2
iEtR+V7sBpdHcdk34UOZO1UkNNRc71vNZm12/ji4cY3NskJZFXCVaqH4fzOw9lVAi0PpouXbUraR
jIFpVWmeS3cY9eAv24J7akjN0gIjusB43EH82kHEi09eC+UTV0ZxFprmWa9VKDZyKucmrdYxU4nv
2uwzHxfTpqVS07uZGJVfAxQWuTgTXdElyzK6h2kZ1+ibr5qsgKxPpfqLVjfT7QKzteCmKpQIryAx
tOZXK4dU/qXy2iKHuejat8/oCUXT5TJVWjfxRPmQrbHoezPDnprApi2ahwZifrDlEfMWhserAmpR
U8C6WJ0Ne5hnqnKnJ5Ql3tvFX+QOnuW1n/S2z/J3cNfr7hqNdPx2FbyuY8XCtryQJKjITVv1lCXS
oMZ45emime5437UziwuIlXAsK6olSlU1PDSbpFY1G69cL+fy40R9ag75okJHQe0J+/LeY/A+uSr8
1UELhzoS6XsXuNygmUYBno19N430vnektQfkWbmIm1kLCx+Welm38PyEFXLK+6y2m6DINf84tN7U
RXFfOb9eUksiKwR0qJWdoEPvGiW/TKbL6Dfo3/fdE4uAR7kyNZ/aWy+IPHnZT55sbp1YR0yAGGG0
HsNLd2x5AhL1sh5fEs2VJomANS+exspxfZtXXFRBEnQwQjJxM1A9XEHhPRTPyu/RDnBWrVmxrwhG
Gcj9Mt+KYs20iUNgbx5yx+l0OzQNroZRW4xVMjVTa79KPWW92wxdC8V11nf2EvhTMTDkPFyEBCTU
eXxsswrVXkjn1PSpzgrmp0bnIu2tIVXqrQ3FrPOAwDutDXSRkHWqVhTNm+Gmi/zuJh/LAEJ1eSM/
ZIEw+UUooh75t83yfsUX8qoaGXkX6CQUzXFwzE5jFGjK6NTbdFC8fE9Wre2Oyca7QJ2o91A8Kxqy
WXoT3NGuoYdBjKxL2kZXfkyXxkVbzXIlYhnA5DcWXQ3nQhnwTMfjWKNiWEN0/0NTttMSi1zkNG48
dBGUJf1OwLpgC2Gs6AMIueikmX7VSVsMZZ0G2dQvMRWN2fVmYi9THy48ttwYBfhoKaYUDrS52xke
sK/lMHrwp6zCx6iXWsOrt1qzlEdBrve6M6idj/2ax2Tk8okt3KatDKd5ayFCUdzMufS2HvT22wMt
Ovuh62h+Ubqi+OQrirdSCiJsST2FEzsMMiv1g/FgrJQUFEon6Vo3nYypaWR/3y1C3dca7OW4nzJ6
N2dKFKmtCBFpWIsKflqNPmi5mvvMeEihF+5lYzq09qG2XbhfIvgepTOLpn7rNe1itkNPl2mDnIar
GAII7rXPW0auSaF0EQMX0FWXeePQ2dCg7UyHtlI66TOvbvdszVq7oZot9hpYzUMrpv6VrjlGp8mr
1HpjniPOdOygNB2e2yLAX0cduRuSCtX7+wIcaRH7ZOF389hF6gKuOBwd2ryyfMuCWTyqjip3GVgD
gkahzaS2zq2ld6Xrytk9XEDmy7aGiW0sDLRykjFn/nTnswrKbaxb623TL/MMP16yrO9MK+ZdhMr1
VRkUVZtSBtonD3DVvJJrWJNkDhcNDptW9qoOp7D91k91G21z7qI5lkr0fuzptpzvO1mgQp2ztcGv
AXik6MsoQeFTzjOVLk07Aqcxy3J90LyYWApxV/CdiOvXh4AjZED4Xxr1wckBssvwKRtZWrbFdJ0B
c4m2oxjmejMtPlsSUUKgJ1YuVG5X1jUcR2POxjpm4N9eUlaw7dhU/bNc4DA3Lb3o950CzvKiX5al
v5ua1mToBAB6Gd4bvVTuGmdRxq/tIJd3izS03Hor6LC7SnhgwieqYzCrgnVI+C2PQgtWryQsA0mr
VPKidpBMO7TQTFUqrvKOmdQN0Ca6HsZSljDroaS6xIrqrgtRliAbT02OnhgMVDZLV9Dpvj16V90y
XmmWOGXoxyCCHhiKLE0OufKjmsU7YaKuqC9ZDkWKFOJ+JCuhhTDQtAwE2Qw6/1YZb3hGGXVNQRHA
Qi+k7BIvgsIYkrYguq/RSXgfWj1+kWs9dzGtXCSTTGb8YEpmoOc+zdeBJe6hrAIRJrqHUJtRFbu0
4zi2cTDp5hL36DwZQG5KqKnJIbCtvJz1OpB0Ah0fTgj4S9UHYwvzMQCr8k5pU8xVHGQm1Gmgse4f
ANuxwb5nK2njObKk2Fa1klVSTfXI08534QeayRD1Tm+Y1wS7OvBi7buOPmNTuSydpfK6q7xeCwib
VaveKpuVwQ7gl8rEWHr2sg4s1LXJSqtDwWDrmnjCwZscgmjRXhfVOiQQCOiLvVAyuoa3V+diXXr1
vONFVQYXrBypcUk/98swxT1ZLLs1qoiCZGphI5NKVef3dQeP8tRYUj7lfm/rmGQTGxJb1UPcOpg0
xX0YqunGq2TkktJKddBt3TSXcxSt9W6IlGcffJ+uLgFIAk0YliMFycVSsq0QxtP7sqoi3Mdd0MRQ
X/na0LFttz3nlU0lz+mFmnVV7gRcRbqNnkiZ1qGwCQtGpFNWcf1+hOfsGA8WZ0C80PpDLXp5WYKn
G0Ph865SHexFS1b5iPQgNqi0mKmwWx8ZRzxjM2YxWygO6ZGI6mauiyYuiZoIHJrH/aByfxtNNIqZ
pizGJ+m0l9nt7MqXxcDMlc2c7edyFLgbmxCdSDbgHHNBBV1UbwZa+H4gruEXmSt4noyzse56WPts
TEKbw+bGdIUXbpnpQPrLQbzyXYwkJp8OlLRRl9RDU6l49tdZbY0Ih+6GjYVzyTA0LN/rVUHpdS5l
EV0MEfKRuOvM6L4tfs1lHKw1DNfG2tZTarNJ1GnX5T5JSorcAarYM+nfiyLzbNpRkblU57BPxAvN
9gnVC1MmKySBr3povY17xrPx6+QEVEN0kJEymRRW02UYdfIGdbI123kcydWu1pYvT7Lva4617E8k
afNhae66YmQvhhsfe2TxNDIUmXldIiCs2aBb6esytRbCWzvmgRu+ZRlE6w9w6KtlygTJ84ccjBRy
00i+RjHSgXzftNTzMQKNP9yAwZI1aTFNmUxMLel7F3mzQkWkDFW79xy8D+O2RN6aSF427KZG37hI
VGnBhhhnq25Hf0BzqghArY/DFQCqPZeFqi+7QtAnVEzHKEHcbHeRT8VtNS9kSKvQlPZhpf30gPcm
n5nIIFWnQUUvD2SFjnwM6U0xflnHRfgbeCyjejI3w7SkVVTa6BmUz7Dfh5h9FSV9RGX+2TUD/CrX
Er2zOJ9b+cSFnitI1RYh2XiwKi2TxRtIu81baIamrh/ccgnlH9cnQd76XVo76IslSPrJVZm384js
19btZQP1offQrxAk1sZBEbAzwwy5x8jMn6TfzrRA63+a2r0dEaD3th5avbG9AmcJ7zpKuH5XvABk
DUfvxrHOq28Rx9X8qB2YH5frUnhl7M+Lag7zzKWf9hGcdNIM5vIipYMfBMlKwy7Yl5MvEG9Gv4CQ
8jAsw56uISQnpwqetM+Yc8Yv4e/c9K+mxRG642Gwdp+UD9JHwkKaz3cLLxZ6z0bPFRuIt2QibSvS
bMMgoi/ap8NNwXD2pz7tHMdtoRmASmegeqZ10GVrKlvt3N7YuWKpCKrWO8gCGKh7JKLMJbA/LPt3
olmNuVbQ4ELGNbYzLqTF0G8JnnzTZisSzKYpWP2u8nnjrqqWR/LFgwO9fhn9hoS3dB4msV/AxH0a
GWcG66w2t3rsebnv4brCU6TVVCUdVNjbzexk6yeApBP5yhgQXzou6ToBjLU478qLwmy4CAyK0cla
d7XBjjF6jbuKS+AqIwChoguseonxh6yKd1uSLPPu4NaDdKDKPOwgTHZVhDVILpinLVvIMqGgDUmq
mIaDI0CRB/1TMNQhFh3YvLP+YLSrpi8S0oDZl0FldP0qR6xc+833sVHJ0UGv7nFFlSLMElf7xMVL
pGe2sd3RuKss5XTplO2rtJ5xesWqz3G5zcuh/BQ0Yfgyw1bpWCs1OQlh4h1hB6B2P+Vb1+DMXFLm
4b8ZpNmVm+bLLJg6vdxR+A4WSyJHpkaTIhYULSbVCQhVVLg06dSvLG4vQ7H4EEtDZ0huIL5qVcpK
tdgE6vQ+iYGPyA2iwgzthhGX7edRgQqM0iAIY02UIm0kkOAOowwQzViM9RK8UL9iETINTb0kKOoy
vx3pxPJXhNmuTSeJtbQtXBeJg+CjgQY+l3MvP8ii9+2DK1AheGh1ZOrE8rDNccvIHexda4bgFyGO
ZhtOaV5KwG4Gtl5jWsPycoWHxqPfhmW1oyMbu1vPMuqnIyJMdaF1Nz3ClhI+mqZ1RXBvSjUiO0Wt
gLw6zgK6iQgIX3tATcY16ZFyj492sWSM+do09cVip2zcFZYyNB9W/xvwFhOJJ53Pnwig3Y/C5Q4g
fc/YHnqTjrVprV1gLqNpKl/bdsmsia0PxSek8FphFVIYz6ntVJOowrcUUGC35qYxQu+xCd1LQepM
xGx0Yu+Hq/hWkQjX1ZDUEU8WlLDthqkyqq8HzIqpYtU51A7jZWh0Ha/VxDATbuV38CQGFWlZgzkm
mN50skMwpj7v/LtQDn57ydBEYch9cLzFed3yHrC62vkQhLU49OBHKNnW76B0uZHGZ+rLTPPWbaD2
aAOYzhVUYm8hwU6M6VHtHjwCyP/Ma37rS5iO3XG4jeiEoTjYJisuyXVaroMtLte55BbxrS5YDAgr
qLsl7p/DgUFW+3pxLq9iOBRN4soGS487lKdZaWN4fYbveW3FVzZ7ZPhAqLXzbRGBH7VFqQ1Sn77m
Gb7C3HL4MwEzVCQh7MHv8YiOX43CEwPiEKUOQw5tL6i8Nl2l9iScGthYO6FDlkBRgD5TgspTPEMA
4FHRCFUZGG1kuGnOoRYHnDcgeQWAsBxQ79Qh7KYUk6jngBifEK/rSzRwEeYgvzHOuAaEhgRpl2mg
i1yTd9llT9sV/tA0yvwEVzzxMBWdjGIiJ9EmRtjyJYRU1WHQWe8nud+Id5kTwLB2RhZPXd6F75WL
FE8oUeUnkHLWRwHxfrzkhAMdN59AxmPB5F04ZuXHiLiapt6k2gM+ZLljC/M2CKzqXuXV4CNZmqcm
cZmwO57PAzk01QJcayCwNBKjOGwkqlFwu12RBuRbSBybHOecg5PRlCFkXnj9pIvH/AjH/GiUQZrj
oz4efANZMi8eG4CeUTinOKVQr4FKZlJmKLTdKDnUV3bhZFM5D+IqJYaj2/R9pcQDpErJlESej6ib
4dRqXYqmJs/S3iG577DAPIpSmlf3MZ9RRUrWuWggBYzqSMxh1q6kvvF5tLybfOX2eS3Icjnkuu2/
2JlkOCyaYcgvvMU24KYRUTI5xhWIDnczYaxOpOqaLg4i5nl3rFuK64EVgiT5YKLDKmYvO9h2hiqz
VllevmtyeJrdZaIMfOSodJwTV+b5PYl8uPlI65obbkcGW4g608v1jEv1gXVTd7lkfuAS3J2g/cIz
HKQDrmTqrg0C8Zk2dV2mKkJmEmteykcGz8cLNCgNxIXc2CPLHMv5GTWaFhm0B/ohrjaVHi69PgrR
Luun5T3R03TIvH5lcS2z6saMuvlW0yjqWtQhKKJFttRrc9mMuPBdjr2QVexW6uZkUTPu+bytPUj2
cMzZTlT1aIsY4iZl9hjx3IhLr/LKi9qoekr6QM3ehZ85ZzCa0fAKazeVx9wNRRTTNVi6XQDpnw9O
zPOYII/Lbkt/8q+CTN47VwDSBxkyMacIm+u1ZaXxr2q0Hl9Bb47uQc+XHxaBy8VFW9A62/e0JnxH
gnBxO5hv9EM8dFP5wEEauw+GrOjiPouWDyCTRS9+O7UXamDthrTjdilQa+Htl4lhS8SBtdMLQaUz
BmYB2Rp6qIicmtzkuF/eMtS/4cNk0bjdjEifngu6zocOZ+c9mA3WOzThjBJpHWbTfSD99WK0ES/j
JZP1RW52X8w6xcMC16w5IFMa7QYJwn8SHivBBa3yR7/OixcqsLhKUbZAlATc7eDoB7JUD1CZSYZG
YSoqmMPcLHnt34T5unzKUOR71/DM3i5GDnQvW/osyRIvU/+N5+PTWtcUheUhzy8qvkKJSgBod8m7
ojhgYrzYWFhfAN0wNUs62H5qYgw/f5d56zymIZLnPnFeXQLBgRrbN7ZC9gu7gaEGDX89+SBxab4t
pRO3Hqsai1NnyW1MsWyxT+1S31dkmsftaligNkW5oO46kqD7AG8N4uPkZgzV+ca7p9IbDpSRAYYb
2dR+Cfi6vIplNAQFyIV3OBIa8a2FPtXXgI8VfjTsRpVkiLsZ6h4ozaMSWfiPfo4CNYhPk/vQ+W3j
x1PLQDGv+37IUi2jqo/9nGczksNlvnLzXFYJR33+CdgENkMfxWtzXErt9BElQtNux7ATr9hY/j4M
15vWY82NrKi6Zms/qjg0zN12ocyvEa6jz6qBRfQbvfC/a+ewH9s5UNsdrOElwMrR6B/AKFwSxuR5
6iTRKWW7Jiht+KpFHx9L3BuRbtW+9+G8Bt0J8i8vTdmNFdpcKKfsqxHhiPrTeQYe0anrA8xBmCeg
5L0ZZ5rACPRG58F5HJRTznZEQX/U7PjeKwFPoUTBYs3seWp50SlrewisjnQNmHW9sikWAInSJTuv
p3tK29YrQdCqQNv2BvsEa61bHeEiedZsnrK2m7UNUaBojkwF5UGWVGzKzL2Fnf3ePvxFW/GUtr2W
w1CVYwAiboP6yN7lZIpiTxZesGtQb7lrUY9YYi3RzE9EUUbvPIiZjCnlEOWOu0YVLnXQYzj+fN34
28lk/nly2tEp7bsbg1JbmAZv5vkYqQycw8vVeedB409535TppciQsG2gtUnFvgzJeuFbLL/zcI+n
xG+g1Su0VgCpnKbwgWRXvqxezlsQJ9t7WSoU9YoVqKvAxmse3nmhf17MO2V8o40JwkeLqJTn2Wcz
NR9oL94C9v06noanPhGujeqMFXg2z7P3VqxJFZ1nwReeEr5LW9a8mrFFCq/9yBt0TPPxLGZpeEr4
ZjjJGZQBIGjWwsmBTyFDu/31nIkMT/nebOgKifoDSNmN/7qilSc7Op8VNQDc+vH0QpMShJjuSM+M
vM8wiRtSmtfBWSA0SAD9+HDcoeeGcRA0oX5TpRVKNc9o1nZnHQOhPDl4WbCgVG2Pi9DR7IqiKGbY
eu7D/R9fvUC+MDVKA4zp7E24VIlv7FnyMeGpUQS0ItHiCUGeCob5GUVsOKgX789bKSdwXjGgK+uB
zbPJ+oXdlaoI4mnN3VkBJTylfaMBH8q1KMCy99A0nDrvEFXFeQpM4Snvm0+EyJAYCHcxdAHQJcN5
gQrOWeNyyvse8zmLVsh3AXonn8cO3U+Ugs989glst5mhzI+eCs703t/XkdvULT3r7AlPed9juHZZ
JPDa6Bpsp7b6KJX+dN6InGzNHvKZIT8K60XMrcnE1LIvrV3T855+sjXFAghLnkHesXLSwjC8TylM
Kd44MSNswZ9TkfCU9s1RMYRkL7gw9eRwS8lZBiPVnswA+DADBAIKqJUy+yak878ttP7zy/xf+au+
+9fT7T//G7//og2qU/BmOvntP590g3//+/gz//N3fvyJf+5e9c2n5tWe/qUffgbP/ffnpp+GTz/8
BkbBQMneA3awPLxauCB+fz7e8Pg3/1//8D9evz/laTGvf/7xRbt2OD4tL3X7x7//6PD1zz/oUc7i
P//6/H//4fEL/PnH3af2U4Ml9a9n/c8PvH6yw59/eFH0DxoxH4rpDOopkAlEijG9fv8jwf5BAhkR
zglnyP6Psb8FtLv48w/5DzQngKYh0g8we+ERvGc1Cgp//oHnyciHN1TAcBSREGIE//fVfpic/52s
/2hdc6dxy7Z//vEdf/m/K4RzxFYQmo+/hNJn4akC87FRYQOJO0gHLvMWciz00Y+gk76uaPD6YvZv
vGYcDuMK4EGStT5uySYMrzmpqyvmEZX6DqXSagDyhkQB36Hy1FlAqwYvlYA77UIswxRgFwGc09y+
AQr/zmA4eXtIdEVB4ENw5fj+Px5BtPa4lJkE5tYLxV1TZOWllI1fJQ2crIFu4R80OgAx8jzcISLV
FhcA3+H+bShHKzIoOSAOBS7GpNyuFQZhDhwwUKhNXNjWADsRuo/wl33gfti9IKsGTqhs5UcAlElK
K1bBGHGuZNLNy7zrwE66LJDjpNk6DCm4AiDQtoW+IWNT7rX27Bb5w7hVTvjbDt3ry75p5jeyCPHD
fj/Ops+wkEISQAfI/0l6lfek0a5WbCP6Zn6q0Yx08eo66Lyj9xCju65eOoLqduz68fNfFv2/V9Zf
V9J3/bIf5yKkEGPx8RZhGMnTS2FbA7AhnKUbN+GXtZLy3VCvS6pFOW+NybZ11NcpkHPoIIzjM3qx
6mKh5svvX+PHiHccASxneJ5A6wMjQE+pDrowUEaYxbCZRjQJPFicxWSqv3mReA78BuKrRf/WbfKY
//34xWG6HgCx6OM4IPwUaDvC9tmBljUA/4HelR+KlwYsVSvatz7o59nFB4U+hFM4p6iPHFkxf0HF
tmbMW76GwyaoIK4Zr3zVu0zzYdt2fpDOUa9i2wv/ohor/sbx+r0WcfolJYKBD5CfH7LTgkKGmc2N
cQPEvAfguAz8DAWUZ1Jh82gDR9kn02ZZPNegc9P1GWDCt4okv/ryEt+fSYhjhz+NsvXyECpX/bBB
C+SFZPrT3IUvFYMhSjcNyTTQbduGT79fTMcT/uRLS0kQs0MWRBE/XdKQd55I68oBKlKWH8oSXgah
Eubd7z/l5/Uj4HWOQOwLLili8I/T6maUaoEZ7jeRKot0kUGLgDXYuFXBW0TNX0wjPisMcLKEgUSL
4yT7BcxpUp3lPaYxuESH8l1H+atXtFVSEmJQIO43HYEfBFpXqT/YN3Lu71vhxwEV6AeD+oLjDWfh
KaHbBquIsML6zcD8r73SV2Tu0cEZPrLc7WFSutUGEtflHKZVET0ST36cKrkkfPXRfJz5rsvBXXVC
lYl6S/H9F7Pww6udbK7BNsWY5Xi1iMsLv5V3Mhg+Y2reiNC/CJMYgoj4xGcIT4iXP842Oupihoxq
v6mC+REe9zuh2XPN+h4dTbexXrUtSHEtJhDyfJWD1TCL/z/M/jFG4hUQoCFCibTEPzUVKisUqoDS
wCIQnQaowMh0MuwtGd3j2fvTXEukFYRSHzjxk7OZ6KpuJjLiU6roXb5ET0N9BHsCxYXu7u930M9B
X+DslyLAd0Pj6zToVwH0Pzvu+g1bTb9f8+il1Au6peiE70Y+cID7gfP6/Wf+6uuxY2ZHOQsDelqU
kj2l4VzZfhMY95RLiQJ60X8egugCvcmvv/+sX21bn0VhBL4/Pik4lVjpPOCPsqXvN/VS1WnjdXMC
GFCT5Iuek8JU084M5RhPg3jR+ZSQzvjnrFugqvBt4WMDQbeT/eGmzCMg8/TQdwiuJY74y2NlfAuy
QAqt0dcF03JFaVWmc6l3yFsfQNzy3hjzX26e4Hv8JzgHoIT34+YBMAP6ukXbb/isX4CMecAt6nqh
w5Oh5hmp3R3OLgBh+LeggKLb/NZN8Dsf53RNo0GJIIUcCwCyk/AJVC1QZjbvIRQ3Lptq9K6kInqn
sqrYDLzd2sBuRlWqLTQ3vHgGcdGLC8aL1IPf5TCwIG4XmqggquKs89Qeggsk7XX7Fjnv58UpBQGg
AxkJXpL+RMmEtGyxckJxcAXvSsfEBViyu0gsU7yO3pT8fnn+HDpxlBxV+CSY9BE9tViwkx8CdlXT
jUQr+KtS5SNnmn0bvbfS2+/kxR/HH5scHwbNP+7DNvkkplQVGruzCsiGQmbZq83LCpJQsrT2bs6R
V5YZejN5v7RbKBBdzLkvUy7JtDcAZjiClnAbMcDXihkIMRV9HEIBMOcU5LFBd20/cCQTtCjue0Db
4qBuRMz9uU/N0XCauSCJyPwlH97yMjidq4jgKMDhj5zmmLmfRuPJtUVoig4gOlygYCXRiPsZ/BPA
XoMsLaf2rbh8mtT86/Ogmoyb5/+h7sx241aybftFLDDY85Vk9qm0JEuy5RdC7tj3XZBffwd9zr13
K2VI2MB5OUChCgXDjiQZzYq15hyLi+R1LQDHRjqq2B02LdH5qUpV866LQit4f05cb8nrKIYQjoNF
Tltj1tcrNTcSUSRqsWy0EC3IUsff0cR864363CGFdful+GDA6/iQAcH7aRYWYVXnArL+oH8Ex7Ke
YscU2bzRIjv6WkP+3yDBetFa8UPkWesVI/yltDI+ysH/cbr9c06uAxMT62uQSF31GoJhpk6fIiKQ
m7wpW6/mFNIq/SFE4+xlU6cftbHepGb66Cy/Y8v5XKrJJ5opnEMioKUqvmqIybzRjT9qR3i9KPlZ
XBTYo2xMOYZ13Z5MIrHtStbCxm06B9llZBzqMHJxW80fQSOuKl6myViOqf65ALkoXeyrmCablQEP
NcqU3oxyvyWNiFGqDgxbW5DXldlmsTU1sBbxYk7hdkZ45nPzQztXGVumBzqDKfn+/vz7y3RwTM1e
f45DnHXtrBzANTFWJjdpZ/Wop/IC6wed0k17ecFC8TUdogT5YR5v3x/3zVFtq4JDkpugyRa8Xhpe
z0NyNuznMp2AimW/c2tBKeLaRVYErkQGpjnpcp7KoTpZMDe2I0Y9m9pf038QMfzhaL2elQQKwjGE
bqpsmNefZMgbHfajMtKdbtJ/mnX4nI3Jp0nVhh06g1/ZNFgPI7HNirJyo/s2red9ni9BobnxneK0
hyy3nfMwZtVetjaieTuKSq9UqvbUGLLdGspS3dlKG3+qF8U8ZMYiDm6JRrVS8/LZBD2xr3A5fOvr
RdthyXB3AxJ18g5ls21s1ExIlbwCTwmU/7G4VFO5a/Cn+drcFOhISu0gjfR7SX7tKEiFkWwT8h75
Hz9yMAI31aotuvinZtLlPTqf0nNQNqIl7MxLU5mpl4x59anoAOnEbmFv4kakAcFoHgbRhNUjzxrj
0jspWRFLbZ2TnET2mNlVau5qG9HlR4HL+tVffw6+BOETdx5Sfm82CWVu5tQc3GmDierBjIxHXup3
JKDfcPQhR5ki7jjdvrH1TTQrH6RE3h4wnMqGi+FOZ390rxlAS5M6Rpa342bCuv/TyZvwURNhuS8W
9cnETvlBMP7HRX/1rJbtqBaOW1RgbP6vV0CRLKWDuHjc0DQqfBpErXlFgnGnsNXwRzJqFmYN2Si+
livy3prC6UuO3uYhzlv7FNmV9XtMRyZiKpVTX3RgqJDsoB9rmyqBEb/uZpk6y3s8kJrvlk3i9wj7
71X6sOxqDBlgSIdk9/6qfrubGCxczVBd8mqqdc1Qy815dttpYjXhgqN+3ia3rZs4n5xaMnesODw4
o4xwy9m59tHU4RO9nTwkPTi9+AWuzqH9+oXGIuyjMCQNEWJQS7ZZWmaeMJ3ioFVOHwO7tepn2sR1
FipbaR/aOjGRbRdK8Sk0i/KnxHf1JSoxFU3UpA9lZ8rbhYIAGaRsME4pFrCvjoXaU6vH3/kgBX5h
pzthQcwvziS4OTVhaRpoLh13T491JFAAP6pb2ZjPpRAX1c7FnpZvxgl5b4vjonhc3OJFL8uIdddX
Bx0Xx5fWLuxvc+Wipa2q/AaXrzzkYWvva1NrbmkJbftELO79OBv1ZVoNqn6IVqPY1HTYO4A/aPcx
Fu2HSrWrKhhXWgHn7b40h/o57lWxS0OrRME64Mop62b0Eo6Zr3FRTY/kbdxNZmRaS0uqKvHrJo0A
HFXkFza1rvIiiqKtzkmXd5+kMvP/w2qsTmE6LfTZ7sblRckG5YU4Wzx0k26+mLIZsJe5Gae26LRi
k/aifpa5mwZLM8m7LB3yLYiw5aD2SvIJqfN8J8aw8ke8l57SaQjm+jQVQazZ9kusDStEQx9VN/Ic
E+5/XfaVHnRN2VzaiGzyNmvK0I/nVN6YmKMCM1ajZpvWSM/9UFE0azeHPe/CmroHtJ8t2JtIrZ+X
Ma+3XVNAKl1djReRiPqmG9DsZm1SfnP0BvFcHPdbjKN24EYWHloktd5o2X26aassS72atO4zsYy5
aqaTyYttM93jPrM3pRNh4dOr5jhnabrXkib7ia1+uMX+bSGydAtvEVN8yQuZHmdDS3Z2miCkK5fU
d9RU9zu1YKrNerqJa3ETg1kaEEJncdCPrkVnnM5RjiiozV+yn+uOQELFFrhw4402Tk+aa5eYs2P4
ltY2u34M8ZNidazIIVkjtQpNGBmxu56jtY4dp9mrrnQ3aRYrfpSOyY42X/rBKZpkh49xuKizlRzj
NHL2edst96qixVgGRhcRdTTl83GBc3iH+FTxF7N2z5mOGWFJk88izcS5Metyh4VYfWpdvTxRuTYx
pc3htmtVUWzUpByOss2aoCktF86DO25l69jfksFq9ktpyMYHdhz7MpuLL8lQLhyv5XwTKqhtNU0B
TagWrnbER9r4yWJvxOwMwSIthUUmkvtUk/XRqGz3aR4x5rShKe9bhfjCWyqnuWnnPNxWY+7X42zz
RnpxoVNg4y/kw26wom9k003HCiH4parwRyP8FAHy+WTXJcXQ03C6ciwPgbNy7OepuZhW2n5mmTwP
dqsHllPngcKdYte3mn1wezyhaI6V/WL2SbCYiv2QZL2Nczp0v0qRynuJSf9HjUCU7WpytjWb5n1G
fvlmUOs+ACnpXOYit25sOxxv2mGxv2ucAj/cUuHThUWKZQyy359vOnWgYXPE+pcwkRX3uH6uTgIZ
udzbfZYFXdFy9ZuTsb/BMkK1KsEK8SCoENzPJb0AhaW5fpKozQnV9/xJyYqNq3fydsBCfI97JTlB
zqq2I4n9rWZjnFM0R6Go6lo+HYudU8Nt+JgV6csEJHHw+jBVfFXp9T1dAe8stCIXo27djZZY6W3C
FfW2jDLMuuQaqdtrOAY+9dWi30y9jS+xFBXBYpqZLnYTkSUFEmP9xkpMutpb+fRYKs3GqpblczKl
4mKnzF+GaMmbYk2goaeqB23b6kj811Ow70vKXeMwhlxIEkgXm5Cz9jm3+btl59TP2tCmp06PAZnK
ssRtNFUn3a6TXeFMLi17CpEAwgBK7E+8iK8VxIYIJfNIq/pqwLQUjscm7w517GB/gcG1LWuzORqk
Ey9JlsO2SNG1Y3Fu7gfHWb4tbZd8sWZjvivd+HM5VcovCxIVe09i+uTQxAUbEpQHRJZ+Oi/DrR12
sTjQfHuYb+oyQb1dd6kAP5DW9qc6BR2xX8YSNb2d1selyLSthbWO05ni2ONojzLZSCwHWlAO0Sj3
ZdlGd0luSHdr9+4Q8IYnWn0NAFcCsrSpDBy9Vrypma1xN1iRvY0zGVENpLwrsUCPy6FeRL0NcaHd
1XCCMSo2Fp73tH3MJXr+uG2tT5AWql+pUOSXPHYVhu7GaTsKGX7RFQPtdgzmYjt1Y/U1JTtuY99Q
rGoTS3Pedm6bxd4U9+6pt9Wfy1DZm2Hst6ARkL+PTZMBjsCkncr0i6uW+S4JaZKF1hUsBafMdEty
fPyGszZ7ydQieahqGW2LUjcz35WT1m9pnNYl7OLK8qzgk20CI+sdnGg4gPYm8uubUM0Pk6vnd9RH
q99LqQMhM+1SeLyv6dGS+nxbKyNZkWiSfmmYqAm0tNaPIoZJhP9gOI04uRAW7HCDTRsMtcbL5GLF
HE1dPoahWy9bKZT4ElaG/ktVk++1Pdqfot5sfyp1Tpw44IJ+lIB88AUYs7ythSSqyWrHflwWjeph
ZaqXuk6zgwuWg8RjLx+4B9leh1L/xJGaPw+L6mI7oNkCcIOCzazw2yr6rGbjifsOFmGasPtuF53y
Nr2zTLzd7ti4Z0WyWMdI1Q9kHR3oVojGq53oFcrcNcZYxZT0JVNzbaeKqQ9iKpDfZLoUyZPdLc8z
7AB1yyFdRlxx1uCCBiS7pKtYnXHsHmepHSPC/n0hW8inFneeXYt/KQf/Eno2XSFLL9YaTjm909mC
Db3laLdL6gi8E0fe4mKNsQmtUZA7RPFujGvzUI3gQHD6Fs1eyOTo8BtvCFe6WzbS3LN7+wmXLnFM
m7snS7dwaafj3YSzbMvRnZ5kv5xUHDtBjy78ISWaNrGG7uyBkFrJR7Ed43w/TH3BBgogjWte5w2a
/aUMi80UU5sacIZxIGu/Q+bU3jRL0Dgqihbs+huYNta2jovEo5URhI5q+mrhhNnna6MnOdUMaGbx
E28o+140cellpWpvM8eOLo3bEF077iEzR0z1hdZ96vHkH4Y1adQ2sfxiWUVy7PKIHagN5ydVzftT
hUu2r4pqM+UYqsSkVsHQyRLPLCJ/WzrZAfPLDn/l6OsgXDY1HvNazoERpQ8s5tzPouWSQYPwV9fc
pkMc1ltYlWFNGHdOKEBumlKtDnJOhi2OzfJTNtXzrbbUXbFt2zq+zIId1KRgeNemMSQQS6iXZU4/
cbYNcn0zRLAz8UZBX9fNZKH6SWyr8F02ujtTDtRS88I8Awpv7jETumdHFD/CsZxPeU4CK7AGyznL
9Q/UFv6Ijy8ZhkwVCaSahuHFCf5JTHftnt1/8OyxkccYHCL5sGh45N85jayu40i1bc3ai/4lKl5m
OzG3Kh2Og4pZexyymYhMD+NdY+QGcXKYnrXBtNixar5hFDYIpouLNEtxUQzmZkqMoQxauQ+7EMtj
55ZeqLkGf336oVsKTla8JZc41JfAJBg8gArSH5WwanDARPP9mIjkoPeZehsNYbMbNZVLDmxWxQoE
VgvMXhgn2T7FfLYXrdg1rTE/WlMNHsGt0nsjtZB1NFiwfHvUaHasVqV5o0dlBkGosI3cqxRm/cLF
zaP/UHOiRpK0njvPOlyfxGDxDOj6Z1+UarZ14zHeRHoXZf7kumaQ4mD/BdilnoLCgnqAPjjEQKs0
vXU7A8hh6jht9S218+jzqGT1oU+lrLZRODlRQMpivOtq7rl+Cirn0vThdBkrTW4bTamhqs8h2xRW
y+JhyFPlnOuGyXG/WAQAuErJGZHDRF8TDMZSe6HJp1cLQ96DPDFf5Fj8VtLGNLZksnDYSrUNtES1
YXo6U92hSpnrfDcZpnMmFaUcI3xEW5GV6X2SW4MnGnofxoVVfilGpV/RF+Cb1jNfxCXhS57wUpd2
ZuPt7coJRo1I0OAUPChdHUFUL3tC7CXZd/jayeSa9UbmSnORheuXqz967lXpkYhxdqni0P6TWtAM
rW5TzE29xRvjhH6HhXgzJbq9H+Oo31hzXv+YmV6BGtm0sHcUe2sSNVLb78GTcP+clVuziLodd4T6
/EdM0xut2GRLMY+eCCv1paKFdGC1jjiGaV9TGYsdvybP7XHBcbbdUsLgT1AqYY4OuskkqNNlHKhp
OL2oWdRuc42PAw3g2LjzhdKeeFpq5addptHTOOnJ97FX1e0yRMWPQSmQd0BDyHyjL++nfIiOnVnF
ZxrZsbcbphrE9ax7pjHhtIaaIT67RpRIv15Mb1bWn9RZJHrG/OxA2alht7SlP7hj6LfK2ODj1HYT
tlev72tl39RZA//cHo4q2eudNN3wKLD67iKlrwNRhmoQOTWLtaXipEUlNms2K0/WLfcXpXNvSNAv
mh8vLToRkq57s3clYAwlsamHVLQ8w+cU9Q/avFixZ1VimjyQtM0mm/JdS0rkxlXJ0La6eRTW1ONJ
awlvI33gLWKDPABebREYzhYUEX38Qk+v6VDXSqNhmcqZvyWNUMiwlSelcDnvWizL8cNiGvFRUUWl
erQBqy8QKynf1Jyn3ui0RHelzkUgfYimJDyEQo2CkpQEGYj5c9Ql1nEeozZIHDea1xzycAh1MW5L
qHGw1HDCZSpbkptXeLhUdcEwSEi9IzOALJzYfZOmUxaqnkPHXloFDZxRaSfsc5v1l0FyXeTY8UdX
H39EVOrpdBo+u1onL3NukYxCsHcb0f7PJzNieJWVW/4Yhmesp0lg9d2EzyZ1N7pSHZal5cg2lK+y
TQ+dFf8q8T36k7Fe4qZKC3o4cBu5WB38qtHdtX19MPAL+sDRl4ex5C/r4Fr8Xgr1EAno3SrFK+4q
fjdmY1BNUUMaZF5YsW66qbEJbyt12ZLfj6g5ridCmtQ7EN3T2UlJMGp0/vNDJ8SBH84Pc4uHW7Wz
bKMqln0jdPy2ZlKf9TJLNlnCVDBjMW+cWaV0ksibMu0jdsD8HrBUjwu1AJNS98S7cqdZ6iMf4aWP
0ide1NNsZvvJaHeztE7TUDQ3DScyJqc2qpsgwYgbopjTXUKUZXZND2heCXxAkbf417uj0AiCliX1
bHbKyWsMU4HMr+fzrbO08s5IGsho9Vgq94aZNV4TpdoFNNT4K3Et01dF+WWhRll5RtZNMD5Jnrid
Ijez0Ud+iN0HNLxr/GA9uV66bvszk+VkmbrWezXJIp+Od7uydHt0e9ZtmFv4LfHbfxmF/uAsGhQc
8GoXE1Gfh8rrS1JoSWDDxUHvJZZT2TY5XpLR3SeAJ/zEBS2Eh7gjEtInPwdW4WvYcb9p3fIIDYOr
JLd2TtGURMuc/iQ5AQLCTR41qQyIMWPspHn/cwjTLbsdU87gck16U7s1tRELDxymG8g8zp3uDM4l
iUUVwO5J92jjikukiEPGLfmyZr1jr6RRE+dDnjyF81xxfGfmpY977Savo/yi4uoO+ibaqgDPIKVF
vv6ne6vQzBtLtgWLa7L2lpkaX20h5V4MnY/znH+c0AB1Xy+/u5NS31eppGpgcXUJF7EcSTNTP7Ag
2/umtOutNTTd3tC04qI0aXjTx7n73a5aoSGsrFyAZ7FCNi1HUND6UVMqnBSxaiWPPUkeUF+ODLUf
5rIawnJh1asHF/4GHkwC4iiKglod4hebnMipYU3c2XyDUzQ15alU9dkJnMXufrnWHDNcnFKWmPt+
X6Zz9Mm26+licib/lGmqfK5bPfsd1sV8lnlUP3eFnt33vToKz1bJaNkNBft5MsWuDxGzj1mnBRnJ
GihGMZOnisxAbxuHpai1X/FfzA+iTNod6KbxsaMB5x1ft1f9fkjifQgUbxelanq22ygHpOLUp7JK
w3zDfYc28WJGrG0ncKea3vAHU06tr8fVEmgMfdPjMqKC1tIFqpE5eccU6VZnONu5tVJkgWN/cTN8
NtE4x7cDjYo/F+3Y7tvEJKpxsohyKT2dI0oQ3I/kfSJKGW4bV5Boz0RrvkQLxEIPRSUG4kLymeDO
KelJ69leNMfOv7srFmGxJxgNEtX5Q4Ne3m/0ooZMUhhP5axHXxRCG7ua3Y2TNZXmkZxTAqdp0KXP
kmOiWHC4172tPyWdThrNltFn9vh7Mnq+anAlpuRPaPI5I/tIoGZuG6vZSb1NERw7Bwgiluc4rWeL
mKZPgmkCAPIbxEoOqEraFCGU33qGqkyNazLcgBCWZYDOr837mGKDLzFpBYoTkfR1WHNN1j8lTnNg
6Q4/2oFkTZtPXVDFIDtVpMB11ZARDBUSA3FiHjMe3bNn0zy3Qql2se1Wm0XmfZCPWX+IyWJjNK/C
X2rIEd2DK98ai2n+miVkCXOQejAQ6FlQWiGAueMpKav6vApAD+TrFV+hwXbQYlPuYMOBiozdMvdj
/t5RB+1e8erI9JGC7T4PWJA90lfjTR2xUYA+Eg/ZMLgbddCtzTyaeIpFCedEdE4eEp2pK+u0sZhM
0rlrSGud/1y457icHqO4FGcdi3hgdGnvqXMFLSzNTY7dyTklnXXUDCeHIKdtZwcYltegbd9pYMo+
C0MUu9GYcaOnRIUeAuh0B5rO3RvTIDea3tfPaVvZL2WaZF9b0XdP5NVW1ksywwZMtbjCsS+7nyFV
ghNIHP0gFdLEMxHPGX9EfUtL0nRXztHt7JRpoJdz/PR+recPNfh1/WqVkPEIlm1R278WGdE+hCyx
qjUbYcDiVOiM7ZnCfSwzctJAe8pQ1J9NftUjNZdfHE8ELTB+bKR6em6+WGs4PUWOtbMbrvq5mj8K
0KrHrgIDmQH0I79muh/85r9U4E32eYQkukXBl4L36xKRQYYJAluGerNKjcc5ka4fSz3mEgBwNjcQ
anXrjqMN1c+Yhq5eR9HghMfduKG3CdZHDdEnwVF7eP9dvq2bmTZKbKE7LtdBcQ1R1tWyiRY7ajYa
Ke8OpQn1qLuQC6ZXNrEBaTMLvYZeBB8JktaK2NUnROCCR2KtQlrIIF6/DtsEX+j0SbNZKpEf3Sps
vNmSYxqEsf1Qp/oL8vTHGT2x77TpyBWBQN2kYOD1jVPe5kudo1o0X0g9ZDcUIp3LBN30YDezHiwK
1bZi0Srks+papGoFxQQpZECx43eL+NYjo20TqdVsA2qk/cDOdwnxaHiiFhuAju6uWJDtmZTnQUyW
xQ8F/lJg5xmd69wi41xYKq7dlvVAOgaywbiMz20mlqANi2GnpKCQ0ROBU02KZwfrQeSNqbB+LKwd
j6VXnYwl+qgf7RvlnW2iusaN4qJtsN4qd92ZnikS6NKmVsw5mNp556queyETn8F3s8gGNZYdPwyO
krDdZD8TYam+npr0G3h/Sr2RLyGs0DRXQ+RDCedN89ORP6mTQa02/axbd1YIoxbf43T7Z5T/aRfT
TfKjrbrqd39tY3rlfPpf5HXSVPxJ73id4oRYvU7KX90/DU9//tZ/GZ7Qsf0H5YvDO0exqpNr/79+
JxbifwD0uabJDGJhaiiW/tvupIn/4HZDLYbVnUgbffT/szsZ/8FVIjQXsidwNIFZ6t/YnV5PHrrw
6pqpq0wbNBhoWa/hAlQxu7mlae65jTOFis440ObW/WjXezsKQjSBng9hlIsB6apeL9KiXm29y9kl
8b2Zk4YrG3DrDzQJfxuFagp7vQ2rh3329R43j72Tu6M7n0s4Of7SK4vvUNr/YCu9WvjrKzP4t9Fb
mvb66q7bGjjkayoLKOBZnyqaSMSu3UUw5mLrURFu+wmc+PRb7czmIadSggiaBWkGppWjt0mUTPuo
88tfntp0kHS5qK5VJtIqe/uHzG8wusiUWsxTq2MXqPFE+TnUqw80LH97astgl8GkgKeJnez1MFZT
SCWO6umc9EqGfjFLBjA+C7gjou+lFn406Vq4krjy0ecYKJ6IKgcr0BvwyEGlaP+9IbFP/N2otz7X
/z/R1s+AjovlhNCOj6Fey8pADrVhn3TjOVmq73ZpZFvRVj9HZWk+ELC9Vgv9GUioaBlVm8Vikd95
/eS4uvs60ZrxPEdx9SOC6w3lwyo2TaTLS+VUH3UN/curhmbnIFFSLWThrM/XA0b50KWJypNRs6v9
Kqb9UZpN8tkEd/WF8kieelgQ7d9UqrufQtTxbwieNuqLGeDYPzaz2/96nf/0sL2ZXAZ7jUDcvjo0
sGuuf/6PycV9AfK1rO0T2Fo9KKJ+9nuW4AdL6u0orFlVM5GRExfBmXw9ikhrF9u5a57WFPouqq3f
5MGs/b99FD7eKpZGuIQF4xqI4HAJZlrWNdqEqvV7WzSPiV2JL++Pwr78elZivFwVXqpt4YTgNH79
KC1IrKqpwvysU1VatnEBXnGDLGB0UOek0zOwN0qOiI0c44NP9Yfq82pBMDTTE6GZiSgLQ9ProVXq
YWIZu4p7cw0kXYnSrKQ65OinfpTxBNfQhsSa1zjOzdh2Uo/A3BzIY1oUI9xsXlWOvdLf/+sXgrcJ
xbPhYEvlv1//qnwsWm0s7facgkyHDNisiWCEIeXvPE1JCWBBNH43aU+t5v2B3yxbjDx4M3ROWGE4
4rpzc4xTpaHylZ/dENMLcrsyKIB6B52q9ucmM6IPtom3k3gdD5sl0l8Hw+fVGVdYXRsBpcrPRTRp
KAS0aePaiJbef6r1db3+yNiT+Mb4XtC/4Tt5/ToNt09rSHz5uYLKq10y1V5iz16gQmzzEDrWaXQb
+YDfLf3V0YAh+mCS/eUhiUc4wy3dXf9zdQqArJZ5W1TVuWpdTteMfORYY+B4/yHFm70d7QwCbVPT
10sSc/n1U2J2KPC1oAlHEVLQgkPJM/Q2S6l8i9O8JmuBKO/HaKmJ4kVd1TyOCIq/uFaTDZQ57O6p
sGpaN1idUkmvycJ28rOUlhsf/cy/vA2HowHnII507sdXnzzTK4Q3uVaeFRFrj1M/xzuNAlZgTzHa
Lrccn+poWshdgii1uho9X7pQqDfV5IvalyF9AeoVtmvlH2xCV5Jrjiw8gyr3XqS13Pqs61vmPI0k
T8jjnXKljy9DBmdf1TUKPivK/lg41nKKZrXfT1Tz9sZC79R4TrKf73/FN2/nz4+AxcN0MYkcruZK
00YUBOi0e4pie3iwzbCgYJN/OFfWl/xqRaz+SB5yDci44F7HARJSYya6FYE7JRHqDxBilPp1Hcn9
ZNDzMI1zNBBqqX+usxkDSb0kdks+KHW2cFmppYGJo3/x+8/+ZgLjIzFwyGpE/oRl182oe5ycsyal
PCmAz33KwN1hNrVpCxVa/WAW/mUol2sA/nzOagvC7eu1ohWoMUhcDafU1ONAajM+tHkB8Ogk1u/3
n+ovX9TVuWCSWHHRbl8PZTKn6kgphpM7LPoR1yq68y6pP3igNxs3lyQyNtgUVn04MefrB1IXUNU0
teihI/fDPh/XGLpW5u1A6uauafXwAxTQX8fTyRNpCGMYU78arxxzbdEZT0VYGEiJ1gEqbeoroWEG
g1g+6oP6JkSwVzME5jDiVrbQ65iqn0BINhHF90iqS0B6+46a+1OvO5+lMtENVLM+eKFvZwjCCqYI
TAkODiwgrx9QtFlJU3d8CnTcmElOI00AsNlX+wGJyd37U+TP13m9HNfNh+CcI0oVHP2vB4taqtYh
whfIpIQdHq6nyvaMAjElORKc1D4y0LWLgIsz8mBLCXrYaoQDvcehP7RXTctaee0nxY8hf8Ptrdjs
fbbLMt7GJaZ35FmhMIM6h7/uq2ZpiXOrRmXr111j0Y+on5EOpaOkcES1HdzCPK6UF9PERwHmUgM/
r5SC8p9DL/rn95/+7QLh4XE9cT1yUCJdq+Ind5Fdp7jqKdU6YDIRnR26qvvXkcZ6WYd3ynrnf8kc
vH7FtF2fUJIb4uRWjfxVkLwnBa6bj+8/y9tZwyiCJgcsDNXGa3s1ylyVSo2J5dS1xXSTh+7Kay3G
TQg/+IMJ+rfXxqWa6B9mieAq8HooMHN5BQlQPVmzjH09SUjCW8lHzfz+ciryRNzj1oQK9+Xr7avg
vkZ/I0U9JTo9XJqy6kqvt0CNwcteoUbTnD/zU4YLGjdqE3VYBXY3lP+qDeV6NmMKFQY5O4dFQl7k
9cNSj8mIAipxsrOJZiVLhboAsckHr/TtbWAdxtBUbCcYKQkFXg+jxXAu84rCn+5QRoe2O4B1drr5
U2gh0ERGgh8fnrNRPjquCUPWWFAfeAZqEBpSgbG37ig+Dx+di3/70mS0HI0bAVZI9+pLazXn+ITW
6lTHS+m7yIa90g0/cqL/bRS2PMPQqeqbxjW5azZbnVQzpU6H9hFoNe3w07To+gcEkL+Mwm5K7sXl
NWMbJU/4z7txSKFqMACrnGzaZ3xRyBMcp7r8aG28OZ2oYRAKr9UXHIWktl6PstIROqhT88nACPCi
lpr5jbKi62dMtPsemNXu/WX/5nRyOCowb5Ji1ITNknw9HrzOCUWcOZ3wGClEp6HdPiRLXn7FNN2e
aWEV+n2bNB8sirfT1RGMxpGPcRSH3nWJiWKRY49RL06YpaZTWZeNGrhtp97RjG7Yqp2gg0utpcmd
5kby2Ap9eBLa2AOTj4p6ry56cXj/PbzdLYicCT64yTFP1/D+9YsYtZzGaXmun9wJoLtXjkYXFEVj
3Nldax8b1SpurLSJbnoi6cPStOg/JjoDbN//GW/ue+uvgHhFNoiZRhj9+ld0RZqykCodsVBMXxI6
sgA/r0dU11EYbxqBn1SJdfO7qoTZ/v2h38zvdWiqG8IwBAv2DyjrH7kf3S0zN4xG/WSXVvYtlDL+
XijJ/b8exGCdrr5UgF+cAa+fT7pOMmPE0k5LUUJ3j0JV9Su9Mr//62FIpTlshZzNOhnM18NU3A+Q
qsfaaYTD84zCHgyhDhb/X49im+icWTUE5I55tVal3XXxmJSoZ7DX0kexKbYqt6uPjMx/+TDUYQnl
SNeTbLuemRrSypJ+U9opDTMjmCI98Z2BNn3//mEswdQjM6cBZLva3hKnpNlCmWqnxlnbMKlaslHy
avngnPrrs1BE45JowDu9DhczGwFEbzeMQpexIzfFnvK+o36wmN9uamwunIXruUtUdg2kskoadhbF
oJ+GNKzvaR8yfys09f9wdiY9ciLdGv5FSMwEW8isIdPlsl0e2t4gt91mhmAIpl9/H+punFSqUH1S
qxftliOBiBNneAes5jIaGOZQxg8F8O2dVPhl5CZ+ONRkzHt12KabBKr1piU1taI8G0nanJXK3a8E
K+0OFP58G3uauScIdSWIovlC59FbZ7zk3pvYDWItAUOZVGevy0ak5Jv6obDjEWjQYN75QmIM2c9g
NPrFts++aLrHEnzlHYrnzX0Z+2UfvL6FNupG5DoUvwjeWDQAfJOyZ/MKpqJKACU05blxh/IZi1t/
ctvKfVcrffhPmKP7KFRZVEdXRXFxsGIXZlc+6N3PFt+b+ACDvkmPnbASeZv7Spbhmro9jTgTIWVm
V9A+d37xGgguypf1DmJiyoycGT1JxGWgaKNoXrrILc8AlTv4dCniyu0QPzG5cc6xTAeA8N00/hHG
jFse2B/jACEg2cuT1rC++RlU2M9tagMdNbF5cTmdXhd/F3mGsp8mkN2Ed9P7srqP3CETQeZaRRWC
D2sf6mhJYdGoJVE70exFAUCYRL6Nl0FHcyXvX74KFRu6apjXnZhjAyhNR//gkxoEatajnfP5Mgqs
8YzTQrCBT7yNaNPsF1w20jxpRdTdm1FhBPjImf/DKoyvfJoy0LFZ6fKB8q7Ukg7c4Yn97t3itdbc
RxlsmNe30LXXtt4AFoIs1BrbPvCY6Gmdzbp1SlvvvW74v7QB/TIjaqabNy+EJ9jaJQG+aSCedfk4
pkVCaLRldMKqU53GClWnXmjlKR3iP6+vdOXzWDScmZugnICy0yau+AVa0jaSUhBqQO0ZaqrCFJLb
zou7vgp6b5SbNH2fpS3/yjdmkgsTRpA4JQOWb04H9xdbv+btu5qsBt44gZmotM2na6dpCvzGxCnt
DBMjwFTeoWCphdh4iZ0HurITWIrh5BoBuUk3r43JRttqsy9ONT4uv9Km+xdtMJcmhD3t+Q5cW4qM
nfsTgQ2E7DaXdV8zQNGSTJwUE/xfdmN7N2h0Ze8MLKJ3QuTLjPQZq7CKpK5t763mYmnoEiLJHJ3K
FsvVws+rp4xGK1mbhnYFQ7b+3Ndeehg7vE8POxtxjXuXcZHFPWohrnF0LZ1NXMQVKhdOUkensUnz
OCQIwzmYFtP/mffDmN4jsWP/9GE9Yc6K5l/QQ535r4Zjf59mUKxDjU3xpLs+vEbDTAvIb/jxDDdZ
lzf/uq0JJcHuJoAJOlarWM/PVfuu90xIDHpmahndAmvhP8fm+LvNbGOAScOsL8AHGwAuLs7+FxhZ
i3OYF8FcGi9EEXJFJLc59k0JeFCSwYNs/O5TY+q2BCYPuYv/P1GhLYgSx6aX+qd+kuZ8lDgx/Wy6
zvqWJV2Tn2sc2BAsbWTk73zQl8kRnSSLTSroV1PabfZOI9sYL79InKza/1LI+rOPH02gKu1DmUUf
tKS/3fmIV76h4aO3TCtm3UWbb2hNzHr1YhEnV5JYDrMYT2XUpjtd3SvRZK0kab6jDkzmt/75X9EE
cZ7ZK9ZzjgNPfqgi4YRZW3o7XgZXzh21Mv0cMgaGD95mFRPiV9wPPEuEVOi9ZgO7siv2nW3unrtr
n4l4T9fo+dU9Ax7/eiDYK9Idh1Gcyn7pD649Ve9pcuAqaLhdekdT1LmpO/k/vcZVM4krk278VotL
ZPFqYU0Mg+WArFuaAP9Np2HnY71Md1ZsyXoxU/7zGtfX/NezLdmSWIvSxUlga4wdua9u5lmqezm2
w4cYyCKnxhpPZiwQJVPw017fkVdqfSai1Pg+AmDUItsqBJuEsW5xQzr1Q9UdBnrLt20UmyESFZQ+
yyxPNSKkhwwXVqm69NG3IlHtHMNrGxYmFL+Dy4Lm+SY76VWNkKMOnYG8rzYCs8NhOnfGPTmmazuW
cTh9tlWTiUH15asu8JhTKIqwzIJXujbIEmS7l1rvUKP3dzpk1z4rQODnWgQI79b/xSnMqEoXyz+Z
tQbR3ujHjwNz4//UlE93ltVHD1KpfxNZmI9avLi/Xv+qV17oCv2l94lGLzPQzdmEMoUpxahpp2no
EKGpZW8e4S85e+OVq+sI0jACGtX/tmNmxSbQ89zTTq1s5/c6onWYphrOp7c/DcNwfZ1yroCG9V3/
dURSs+evR9r7BMFcnt2+UIdJwSv6H1YBv0IWRlBjIna5ypRUpT/ioHlSRikOClXWQzVAmX19lSu3
+DOiCDAOmhDMSi5XwYMDUrRyvVOVko0vEOr/S7Gj+9BUXfK5s+TuSPHKpmdiSQsAJg0PZ2/iS6WX
norh9p+SaR3J0No6jUpmyLBDfX/92a7sBqDdHDCwuPTNtjJrgxElMGkacRqs3r5jrCLuqWf3urRX
HsgHiU8DiBHzy5OVxOaM26AjTshfi3vsrF0ItQl23nWdf3n9ga7cO75OIUMNz4Z4Ma6cBxUr5fHu
xOLUYdEI/YDUxPwhlxpkVQjLn61I7UkyWlcfUACxRAKSZ9zOaoqBMT0tT+/kzzbClZWpPawgpj9Y
3xrvUOn1xvsBEZ4nTxmeFjp5N/jkntF01hnrWEE7me4/jPdBW2oYSyOH0I3L96lHwSdgOBsZYMoL
/Ssi12g8C6n6+FCg4829Sl8A3lvvTG3QurHj3lIciHc+kqp5IAeF8zW8Yfe7NVXyA0r501fNcvN/
oNEsdqAPcXmLxXEzg4OMgbC//iWuZN5ckcxWGb1TjD2jZv4KAQkksKiFtnXqNVXeCiHqe4WE+32F
gsWtmft4wMNJdAPkjZw3eY+tjRyg7pBASLoZByHveHli63Iq4CcZ4jRXCxxkLxenqRj7m9cf8NpH
B8cKUJhJBy3OTcTOPa5VLAbJRB34UlAziiCbVqaXPe5VMdeWWkMcUzh/dY7YBrqmrmReSUIQ1jp3
sZGroyFTK3Raz9nJEa9EBIpZwKN4ANDA36rNYdesiypS3gmekfc4NKYTTI0n355V8xi8sxUxQc67
KTZtra6ynCLnFKsJPlsL5dYW3Y+3fyBQ52yAFStOTXu5DUjMUm/MYu9Uewl+QUbm3DsNMgT5ZBof
X1/qJQqWLQf63WefMxt4gRknPJMSThMRALfqsIJbDWigeZe6sYTJ05koBqBv1NrI9ploP6HcOsn6
6//wI6A8kfxC51/LicsHljDsNTmSdIOSp4posuxo1ypCHycqDnTOfOhq7o9mUuUDH1a7d6I4v43E
0Ok72eG1/QoUmKkCrfJVx/jyhwibEltbUgp8DGhunWFAiEQbsYGy3GUnzFy5ncmA6cAwcASM++KZ
jcgHz00ybrFfQwas8RMKdv6dTjZwtgs3fXtbzl/DPGwGUjUWvXy0qh9KN63YuQuyLzeYeMqDb4Bq
fP1TXjuFaE8xXwS+SMqxPvVfwdPRWyTcYsc7UXwisTc4xskszXYngl1bZQ2RJBqcdQa3l6ukjjUk
NQOvU6cNesh4JqWGcPbmTNeuZBTrOe0kM5Qsm/xJy8w5TnXNPnmiMW5NM7JDKK5ZGC+URq0zLseq
rPacx17uQPA81NKcROZBXEGXjwZW2EBDPnFPXoed9uC1yQEVV4S4PGMvOG9UxdfrhrWIZAZDO9gx
W31HrR89TZi5c0owMY4g1sb+atfZemiEFfQPAln7+ec2H+BJGp4C3FxaUffOUZHuIflQ0Js39aS8
je1Rt2BgNLKBa1vZ0MG6ql+CRcdBnHu/2TPdenl2PHIlWvbrsFaIbYDULKElQPftkwOH+AeYFvkw
2uVyN+aug8agg47JW7c1C9LMYHy2tme3OvhFqiSYrsY+zSsEsFdWfD/FjtjZ1lcKZETCqBfRcoD2
Rrvo8uOj+4hTOU3vUy9i4ONx46Aa4yI45c4tdbGZJ/eI7/lHNDi9UxHn4x8/bYudX/HycPEjXBDd
yI1SmmxfLp7WVeTj2n2ySqHfIrb5a+7GvSTr2iIrsYqcE4aVv41Gg643vqJKPA3I/Ya1I5ZDby/J
4fXPdm2fkEtxV5N8MvnexLwI2I82xIZ7iseY/KZznRsipAxLUvAbysm9kfG1w4v+PZgOluRfm+ZC
YvRGZ9mRc1pQ4A8QRWpOY6kh1yr84s0lJNMI4Jt0E3HkYU51uVXsxkUyRJIjMF1SUOUbrM976F/G
23c+66y1PQGGmm6zJbGCbZJ5iNxTyRzmobOBhWRa/un17/Qy0vKXQyJgFkhfynmW3//r1qjmomLj
9+7Jkp13RNCNwUSku+967EYPvWNin7W09k4q97Jtwoag5uI8c96gcly+QU9qPvKKjX8CcoFWSz3o
6uvSNnRKpgHPdpM/ftTGbk4Odpv4P4rZNNsPrz/3lVOALyM1BixEhHa3z+2KKG39bvFP4zzYT01i
+I+O2r3HruzKNaiQEpMbM3Xd7ErKyNo3lE8varSfhGZaj3qDlqmOZuXOebvyPJD2OGwo0pK9brkx
jGKcrrSr6NSQVoYQNY1DXHnazoe7vgqvbeWJcYNttqQ0675ssiQ6ZZSjH0qYYmjuGuVOZnxtFaB9
oDIRtCcKbjpBRYpnUBGxPVxo3GhEIivbFVm9U7W8LDZBeQMw9cjBwZhsYfUw/flncMWpgLV/Z+dI
TRFt87PrZ/TuhmZ6N7a6eWMO0n5zPsjKECzhNDN2fubL/p2pjYtY6BnmdLqkMN4rC23poB3Tdu/q
vHK21/sEutbKp6HqvzxmKRPnEoF3eUYNGqHPJLLNwM8bE+kPAMKHPMm7YxMhfPn2vbi6TFjAkZim
whW6XNfJ3Sqy46g+4/mJJYOmA8yEtroThp/Ngy9HZfRNQNQQgdedsrU7cO0e9a0pys6YWizabVul
GjufFn8SFMKQt305WnpQxZb5p9WE/UmfLIj/ahyXs8RKB8HioSrSQ6LNtQiYb6Eg7OqNRC9TDn1+
FyN5nB9mhEl/oJyDlFDaSN26QVIPKcw8d8VncBIWviQwS6JwEkpPg96KcCXrRSmzkDGzmRxHlZhf
l2hB+j5K3Br/Y8LhHw2oCm5beJ9pq1B6qvNFknz80DDxtg5ZEdf5/ZRFqDqTYEcqRJ1JPBW13sug
aREf+5YixzyGZeNHuAwkhv4jnx1DPzAd19WdjtxcfY9wL8LXiksKDL6bDP0RZDe6+LKHfIAGSKPm
ozd1EfpWS5r+iB2FARjq4k2PqUo8/Zh76Q08qD0YoTeN9VM0OHV/EJGnPzrSWXVIp866S/MFOHrq
doRs9HL8IK6M7FuXtmMRZvSnaYuXJsrw3M3u+Gh7lfNP5pWD/RBHcVIEUGD19J1ddLkValUp/ySG
+OiBMBOVBZsu9zVj5jpPi+IO4S0csnq0fl1kLZbWvxHo89zKuPUZlMagOgMUzos/Vllq56V1oukA
dqREbHNJo2+vXx/Pqdhm862ILtAPYoV1bNt3YoxLlWQu+qdDW30CHxQ9iMq2njKFxnUQJ6q/d5ds
vPM0DCDdCStIS2nue6tvhRY4BeI0lsz8J0Mv1E7acPWnYdtH1gzznptnE6QNVfe8/Wo6d6WTf0BX
1zzraNmiLVND3QQBjcTNnxacwHyvI1tOtlTmff0YFSpnN3tF9W9tu8bvqDTqNrCQstLC11/ey/i+
UifWm5/yDnjH+ud/5RzWyC1WQyQ952Wkt6Giy//ecWS9VxG/vH1Zxya/AeMHM3bbqdaVjP0xsxSy
HZV331Wa8RFnAvOGNpL79fVHekbwX+4H1sJaDfwdPCX+dflMUiRdrWd6d/YSI7cOhpsOn/0hLhBa
qQu0RXzcBNLjkPRIBJgm8/CxG5x3Fnv3iynqZA7ShZz1UIi2ej9hFuIGXYVAZjBRB1eHWcyw7Qek
MfEYEclpibNqDABvp4+WIQ2b0XzpwwQ0ysoOJ74ZwsFVPv0YlYs8ANO2uD2Jbhn8sCiG1tnZcS/v
GaYAKwbOW4eo8G8un91dJpW5U6HOIwHhYJZ59UemKEiOC7ZMI6QVZG3HPc+Jax93hd8B21l58lui
pmW2aUb6oM5zXpknzylTzM6t6SZLY21nyndlvwKoookKzQDY3LYxYFcp0dJI8EewUU/q8GW7l4M5
vDkroBsFqkqsWFQS8c2pWCDpQXA3WkgviLqN0pAHLJv36LVXXhtkZS6WNfeB+rLprCjbqNPMSNsz
SrtmWKAqH6oepfA6TfYKzatLQaTlcRAGY4dcbovCiwu3x7DhrNVonOq5jvKjDjMRkbd2J6Jc6aVS
y66SISRU9Ni2s2U0LJrUXVMd6IMWnqSZODpTjC66NiSfJun0HxlqdO9gbKIqDiplQLcY5PkxlpW8
eT0UvCxuGJXC2CTvASMNEefysblukcb3mxaApdacnMwR7zWYqQkdHKT/aOo27Q06c/FdQbxArKvX
du6maz8AIvrazCXmvWhvmkMN0cA3mnM7GuNN1XnudOhyc64OERJpPzXN4+GNzr+pOFc3CbD/HbDD
y/OytofWOQopIBOmzQWkSXfC5ipeUNhHkLcq1XJEYavcec9XVlknnSi74PoHQWWzvdBE17rWBL5t
+soAuOGsbhh6/+ZTueJ6GUEybSKwb4ETaFIP5kwBeq51pR1d+t6h7u9G0CvPAlqNMQAQbmae23kx
/Is8yWbXOmc25ikgUdWRe0TbyZivrkIkY54KFpUi7nJnkk3T+E5y+5w0aX+/pMb4KSOz27t2ry2z
itQwouHoe9vmbdEjENz6EaoMVd49tsj9PixT5j2+fsyurcIQnx3Ox8cmxtw8TC29XMWadZ5xBAd5
VlSPSpuMp9dXeb67Lu91f63bAZOs4/UXkNoCZXJqwRSjG73K1NHWR+2j6ST+IfVQV9Pczv8wT6U6
iLGcUBAf5G9bG3FzwGWkPsZ5Ud4oVRpHK5MDFYWaDyneqMe2qqoj6SV+aAPC5IVtYxHQRvJIJ258
MMdmDOQKCjL0BvG4HsH2EhT0TtB8GZ+ZeFPD41JPmvjCtmzwLLJ0LzfxT/dnGKyeH3Ypkrsj/aLD
66/xylKoqyCORHMdeNeWnqDqdCAMGfCeRl/88DM3CiVh/IsZp9rOUi+TER6F3jT9e9qBL2iBy0TL
fqL2Yfcl1ZGU13iUsNY+582EvS6K/H8qvxx3osS15wMRQVlPuIOBsYbkvzLaqBg9XIYEi8rVSXlo
nAcHIlsZzIOh7/Qtnie3F1uS6SeAtZXm86wNtNn5ljS1smjd8Vwm0v1doXWw3Ks8MrtwVF0VHR0t
j0FKV1XXhBiAEEty1LWPabPY6WEYl+UMQsz6YfaGixsI+pLv/HYx8gBQejui8NglSwicJPrTJyjh
H8j9mrOf55oeSKfumuOoFxR/sjKhhWUzFV2gTLWaqvSN1R/Ktsdmrxq71g81Z0AwcmjH+dPr++nF
4ae6oS8ESoBNRadhQ2LodVrl2F5MuJdE6QcgIQuJ7W47/sVXhZgA/xhGrbt6m20TGNxvs66CiHB2
Gtu4QeMrfmhgLSCFbu+S8dbh0uaj0rajIQquhhC97d8lnt77vmanZ7vSUQLRze5gFMgMpg02SqGr
5PhBb8fhPisz66g5CvMIRHDCGtmEndv7JcmG2xvsOOPgVWLsxVw6SZe2WhU9zo3udR+p7E1EcIH+
nkvPwB4qQTm1uq3xFPuF9Pr0RdRotgRobus/p3mh8VH2DF93Sowrn4JGOMgJElemI9sSo08UmFrh
5efWmONj0Q/mTYEtzDGnv/HWbJ/HBwFC1bgGfuaBl2c5HWblVYVgKVQYg0zNaZjZVroTpq7sYKAM
MOl502spvP75XxEDgptHMubkaCQUXmCoIg87D+/U18/Jy7yY/hiKU9xh4C5xS90kSYBaKFibOTtz
J2d4UQ4WCsJdn9GHEnziIPKLxUOK24+/++PiZFhiCO3XnM/yCeLAbL81Z+PngIdjvAq83XKd7VOX
Ize6puXnuQG+ITEauZ36Zm+8cO3drh9uxRKRBdubQa5elh2OAzI/R0szHCmvx3ucjtROHF5f3ebE
Um1ggAwGDt/PLcqbzlRkT2bUnAHVpwefUv4IcL+7R56lCisHtffXv+WVIwBbGaA3kDrS+1Vl8e8d
M6eW3qJz3pz1ZDbuI7Qnju20VO9tzZRvTRTh2K21NaOElcm+bdCMi6bEuOhw+kxUTdvIr08FshU7
Qfza5oQVuyI+bSzGCXqXT2SOE9UPKntnTSofzldnl1/iHGeIgzf78W/Tr4tbG6mC354xe03Qt/Si
AuXjcxDaY45X1esv+EXmQEOPjcnwF0wIt9rmEq/r3i2aYirPPeib4wAnT+BpV/e3jeFjGKBYE9SD
Ze8Vr9fW5YZZ5RLA10JIu3wNQvSAon2tOOud9O6FFecHbVR6KBVOsmFqLM07Q6MM2dlPz/btmw0M
sZ/IsCqIrQO5y3WjJe8aUxXVOTZbnevfG0BlF5FhPLGrkzLIRNd/GGhoal/jJil+IReBgD82QO4v
rWyq4ujkVXU2Khc15LQFYhhaeVL84CnyH0uh1MdcLfI2MpPJC3smzmAYELD0ELtKje+g+9OfbWci
DsF0Dzu5GrPuO0QYoQ/1sl7KI84p2YxPQjUuB/Kr/FdXCtppjbAKDCUazfkyVFhh8DMhygQCC8JH
8EXRvS5HY9hJla9EFIpZpg3gUSnQts0mVPxnsx3HCo0CJwo9eqrH2rP3NuD6wi8/CNIgXDsgupkY
2tuNUAwYyk1mlZ3THI4TBkzWF2Ai6VNXl3Zz0086Atxaky+/89J2A0iZzdfXT8Damtj+AHbEykCi
rNa3aSxyBFgOaCJD3QXJ7cB0mzgJfAzJfwun6E8lEoanpOtxm1hcbS/ovDwGRBvyOQP2E/C7Lbfc
sGpoTkuRrZoWBR4hGa4BnYH/yqwHyYCNPcZ3b2bkrdg71qIziAgM0NfLI1AYDZeuw/WY51j8WFkN
y6lMouTb6+/1WY5s82IpIVkDxBwNmS2wo3bdRao8ac9NnyKKn7V+hXzhoH5HtocFTjvhkEHejmR8
KIb1POndbCH+Xo3av03dgZvQ6jki8UFHEO1n9Eh/icRP1A0XRaUgx7pICwxcED8HG3jUTqR4efOg
+wfhGrAIEAGkOi7fUuRT0ZqSWUfKvriJ/O63n1qfyInMnfTg6kKkCIKTxsRy25y0+ommh9/S04WI
rwLswSQWfVV0LqUQb+0fkIXwNVBLYMOR4KzX+18JmCOlnZQIbJyTQejnsUj0eyPV+3LnUnmZJawC
2sg/QJ4Sq3Dl5TJjm0a+1fnlOcnwOi0MKHJBpE24t5QALFMcp/bw+Vde4jr0AdgCCQOY3uY6abNC
yXZyynOeIW8y+M7A8GEyj4uDR9Pr+/plWOTh/lpqk2jhlevIuYZLrjtNe1hsSIezervuJGDDv1cx
L1/hnPSVYSVeeS4pQkN9wQjVw1NxJ8RffW0EPhchBfbfFg5g69noipnXVmb9lxKdq7DJDZu+S7Tc
/g9vjQ486srgDWG8XD4PCFpyPJuVEDxv7j2spY5wJcXOoX0Zy3lrf62y+Tb2rApFz7w8e8rTbzBP
c29q2cSHhq7Cx9zEtxg4CV6eWfVm+AZZ1IprABLu0M58zjv+OllpBtOrHPz67PmdcyyMwj2Yc/L9
9Zd45XPxpVZBWIpmsqfN4yVlix8vXnpnb/D1cMbZ8a6b8/JQ62Z2fH2pK7sciSKyMxQkkUESm/1X
Oq02SUAaZ7y9un8LEv3zKOg9vH0Vjy9OM5s9ARXhclegs99F2CWhYVcpbiGgG2tuVXuf374MgYhD
uwrzAWK7XMYrIQAmUQySUhdGMDreeEDgsLh/fZUrXwcQN81stLQh3m4F3EonEVLYTASLViVfjcFf
jiUefE+ISb+9kEbCiOR55aDTEtqW67iiaJ2jUUTUESZqqhc4fiP0sXOaroRxhO94IupTQKLb/oMk
HUpg1cvziN/gNyWUvJlT03s35UX25GGZvMNDuLLnqCnJSGz4U2DUNntuaIXUZ9+V5yFW9ju3NOfQ
K+tsp4S9ugr77f/nG8jgXG4GvP8yXNhnedYsU+LlCCpT6KPaeXcvEzsGc+y5dXc70D7XzfJXPChc
gU7ARPIjujL9mI8L8+xEzWFWeP1jx2u9HbRdEborxeXKswVFRihdifSbVWcHF1B38QE/sXdOrjlm
TRCVMj4YyhkeYzeO7w0g7A/GoOPGxPDnwRub7nPWRHtwh2t7Z1WpBZkPs58wcvn83hwhyddF8txF
BnyuGuuqJlPpj1LZ7Q0gC7GXc1zp4PEtgaawJkpnNIsvV4Tntma9U33WC3n2tB5H0NWrDnc2ecw1
MAYBsm7aY6IErs+5NQUWbk63uphMFU5lvBM/n/PDv7JfWk+IZwgSLX4Vc/Rt18c1MBua2tg5N+jl
BpNnY7Fk1gCdOs2Osfgp+tBDXewpiyf7yR2t8pA3iPklqZg+gzPDBWzxtbelf8+/ieuXyfS6L+mM
Xb6izHRGPv/gnHEaTDDpgerVmUq7eVMcfF4FYTX0gQELA8nZrCJLM3Nbz3DPBW3FVatB3BRIIx6i
3jJ2Qi7tWX7y9jWviDh6RDRwmVZdPlKCmJkAnLacu2Hofmh0H3/DdsyeRialOM6JqEOt1I+mo4vC
XBkUtYhxtNOcqrqNqrIcAt2N0/iIX45cKNI7C1dFjekXxUgCcK2I6VOEZj5gDKw3i85kQLMjbD/t
ZmnDxPIm79bAOSs76M6U3zuzt3xdVInK5WD2xZ2XT+NHVyXgkNocodvQASD+KEsdk+sUF1hcqVFx
UKGXTiN2rImfJsd2zKL3YDIwXGitrntM2mT54bZTjFGxnaUM+rsG6SLYDxpk4WVR2WFWmMgFfd1o
TzMWR1ykhU2zfLQa8V/kUOwd2zZmDN91hvhV+yOaMmVUmh9bHts+WlD/64BJbJQh5O7jmNauLfuD
brTZN3TenX/KKQaRr9duhZTrJMcZ8oWd/SNEo1Z4j9drpPeieyh1IEHHUXMplqXjq88a4xgzIGnp
b0oGtDL0E62yjqlqEenAYrd8skYvwXjWaHnBTW+3KrT6ZGwDQMRDfahR71ChSHuKYEdHf98vfON9
Z07RT6Ou/xs70/ySJCmTmbFOkve6NXY3y6w3N+VEfzJIMc94sjOvet/k7fA5Yjj2rUGMyrpFD9G4
V6ps2R1ulN61bqf+YPxh1Teus/R24PsFE6Hc79tHfIURfK8yCznbAgs2anQt74yTmLL6vlCOiU9X
mdCmGMdmnm4Txxx+idnGl3RqluYbvkY+Fmxd+9uNl8kMWkiwAOH6qv3piFmyGyNVPRXt0N9HptX9
Ttos70PXxw47aJxF/1UthvbQ4l5ohvXUzg89w4fvvZE1twxVwN3Rs6ux8QVsmoSJ3tT/Mn6jKNHS
xjvTiFq9TFtf/1Bgs+scSsfvv+t1k/3bxPPymCm5/ByhHH+acUBYgi6zgUIuvODAwSMN6b4yHY5p
6lb30s6Nz03a9TX6ApH7RXAOlqDv9L5gO5jO2ZznUYTjOBQPZezWT35v2XmYlM2QBY3tSBn20yIf
xxwXwKBTtveEuaGpjpqWRhp3cI1veF84yVffqMbPTalHP5F2Ek/lCCL/ZvC9fDlkwtS+9b3S56CS
LTaWpjZgEMdGNsePM03hT6XjenFYR2mONx+PlN+KzlLTQ5yAcjpU9ageyry1vy21CS5w6iqbSMiw
+7/JjRlhS2ga3V2ct0b5VNil0T+MGL79iwr58NkB0JIejLmBf+wZsR4HRpkk7Yeht/UnRGH7dSKu
+f9gu62ckD6/MEJzmFok4dNxScLZq/3qfV52hgxsMRZV4GTT3DzMid1/SLKS36ewHyyDKe89IkpV
aw9zgdF2qENXxqx8TEvMih0JFF1nGhrCKRiPupP5CzpqxdIgXLO0X1DWoJnQ5s7T7GruLzRIc51e
peV9zoe4/p03NvsgnRQy+0YhFXOukQ7Nqa/T9Hc+RGP8Ke6k8VmfhJ0enRgiBiaJsMRPRje5XN59
Uz4gadJwRbUZtolzL/IkZDbRp+GI4sO/JmDHOSD0mT8BQS3xx9QxyvwYDXWPa7JmdwA90rJ4NxkA
kT6s4qP6rVF2QH7brvNS/HHj/A+TXD/C3tqZkmNeZ+I/5MzGhl05zHedIisNcWheojAmkP0xhlFN
N96gNFAHcCzqX1PkoGvqROP33NCy9KAyp6kDnwcjIzIj+bOHnQquDcLQASqv/1/e5XRQSyst6zCS
E+7AUe90TuA3CTDoHoHfMvDmzncPmqySIZBTzT1gpRpaIha04zvba3q8fVt0LsNS6dad5bQSS72i
Ev8kS4cjKvDwNhz1WDsVohr+ge/nfen0cfnKGFsT72fT177j8Z5nN9Nk9smNBWCiD3HA9pegMlu1
MMpvCPTxlEfflsX2gS2oksjcRzngxxki35eI+uRH1vTLQxEv3CndmHFBJKiHkXtOfSQ/u/NcFndN
MhrVQ5Uyvz6YWT69V+0EhlzVWvYP4PjoawqQ9WzHTgdcPkZYOwCOaHw3McQ9yVbjGtLaJf2EVYQW
H1Mm/mdjbHQLXGs/YXjnA01cwqGpZHpWSSLHOw1SY/vA+cbTYjCSyXmXd2rGXRdsCMYtsPL9INUq
8X0pBjGFtb00yUEtkbirUhF/7CurxYUJ0e/66OYMwGELy3jgi5ZuEvZa7JqBBO3PCY7bShwYQVbs
7BxL81uhslUCPuV6Ompd1aXvhZEwPY/9SmXHnmcy+ZAyn0IxZ8un2FkdUFuvs7MwyXQT5eS0n98V
iYVpXQ7eDjtGhEGyoMyM7I8yp3kOMq1KIZ80mL+Hjehdn7MZyW+Ll7fN7TxGWnUDOI2bvmwRiQ/x
MVju/IhZ0PsKLggG7iIzrCfslrWGbKNo0ntfNvpdSTvrphFukhz4rxGajz0zvttu8hoduEI3/K6N
JnuIexXlgRMDeA8VKIqeBDdmvw75mHehUTuoXuH/5Yyh1trmt9aeGp+mgVwebNB5FZeRv7i3qCLW
78tuaOtPSUcdiwapiaK2EbVaEgx8pi6IlgE4BV3E/DHxR/wVvMHSPs/oRfxokjh7hEJouaGOuASC
7mXiFiGWn+0TGPFWP9ClTXx+pbFodJgGA7tj1xzuUAW2m5BZmPUHiltvH5WHzvvtVM9SBLFn13eY
jvOKJRnKu8pQ1TefnhvS75W9cN5iz33wczvjb5Yk1IdWNMm/lubaf2xPo01MRNP0TzgHZhPvI9Xm
o0UmRrK14OETSswR4yAiMPlBPaxvsY5q3wpB/Q//VWk5/IkcG7Vpuc70AjBFIyMiV0yHVG+7j5PA
3TOgb1b8kLYWT8cyzTwYobU/zXfl/3F2Zjtu40oYfiIBonbdSra7bfeWpLPeCEkm0b6v1NOfT30V
q40W+gAHMwPkIDRFslis+hfsur7IqaeoNvaBGf0IrLYY721JJ8ib3IzThsJGxeOrEaYXOqnxPGPc
DAt9tNXIQzm3avaGi8Hajtp39GFM3fSXBC8AgDoasDFVx59pCOUDJcKm8bo5Tj4Gs1lFfhGPOgXX
YOpLLxgq81tkpHRmA7NTNE/JOnHXx33YeEqLHNOu7eJFMzyV/ZFnVTOghxSX+mGOFq00bC0nTFmL
AQvqThU4/lp4DX3JWhfbV1kU8je5UZrgDVxGJzzkRYLLM61cLEm65BFidt/hn53pi42sHAXMh1L+
meE5x55CP6jcxb3MSNQoUXZe0VrhJ0zlIgxSk1C56a1Jd/bUIMyzWbRcqWjWTLicJ910zNQG1wHV
SjEE6Ouo2Q+4nuAcHeZNuVMxCX1IQ+yq9/xt45cR/ln9wU1yEruyQzPGHxP8JT2jy9GkdMoJo84x
GxYAkWLiGa05wffIcLXYg9qCNFwQh8aHFuf6u3Cq4taD3MNrjiu1xX28FCnduyFP/sDjzZtd0mji
FPUgHXZBpgccF9mRMChKhbIcNMPhBw1vPI413EueNGPg7x9Rx0F/o0g5aEWsjfEnPacX4qPJP2J2
D34YXYRwGvPbKnMizJ3c2Plh6bFpe8gsS4jho4x/CkspWzqItYtzgIF9imc0SFn7tj7k7dnMjeEp
nXCfhbHczzzMwsb9lNXz3Bwy2MjNHgGw4r9iolO208fYLY/opDRfpUjKapdFOJL8kt1cGjd6G3GJ
hrWTVX4ToVnkuZOTj16hWHjRQGCnd1VMIMo9rlxTI/y2xZ9cL/oPiKjIYJ9FVfRskv9UN3k2KNOn
TqTuz6Jzwz/YKabfhZlz4uQkkccOQ/tzlIzBb6vBOj5xoRnso8jBgiKfWJD7aUglNjcRkrK7trYM
pAuxKx7hAopA9ae0neEiFHzk3awPo7kPIXbQxqRMUO8rGOThbsikVT32GjUQn/fgcE+5ZJGW6y35
2cA+pzoGyAyPd/M4DI/DuDieNrXOEba46Z5Mp7VHb5KKCOlSNlHwx3BSZp6o84QzeVp3vOpQ0vL0
BP0CtM7N6DMRnGYXpwHzjEFkeudZk7BwP8dSmKw/GHehlMoXe9Sd5A5NB7TZs7rtH7VgJAwq3Sw/
alFruzctMNTotjJK7TMGUsaD3rhm+8cGBIJPt9KiWIX7cPG5UFp2VwSfSN+PUZAEpEhB9UcpSmoi
Y1PCniiBL/KTQPlZewWtlOYIT9oqd6hTRfpTZufWdwi/cvArsuEAA+bW+SozPrsXUgX5Ypet/Wwm
2Ht7buHIr1HozMKPUiqSozulPZtiJudX6qDBHdZW658039W7ylG7eDdLof6026L+XY1pg6aqJs0H
s7FgprmaXHid5HOBX9tW8cvh6fAAOIAkEbz/EHpWUQchVuCpdtt2mtP6pTZ3f6fFKgnHiTxIjkoX
6OFeR+te3Zlw+DuYZkWnb5R7VkXFl5oHtQ6Ky+CmbXLdyzKElgY9+xf9ZRHn7U3Wke27TS2e3q6s
XB0FnD2QGKqkAO0vR2mNKQK84BrnJMujg8iH2mf/pxtNoWujwF+nF49UMlpeq1HQtS7KdBlljJC0
jkTVeHmT9P/PKAZmuxDXgbit0bFO6HR2VZrGuRVTvc+ySkVy2So3CkRX5oKyGk0nmCyUIdd0SZNj
kOqzsM8xaIqdlaa5j0n3lg/zuu66LD9tfKr+NFWXct+q2mnkDqb3mWGfh8LUPupNjpNNNbvsbaO8
MR30G6MZlFQxGtrezWLnBpfL4EYmwEE2dshS4V3Vw6AGLFsQdjvojdUvyRNVECACtkjYRI9jX2jg
FugEU6yqjfg57lrQI3iVOL8GvUUAoTYanTvbGrgoyFXiw+h0EU9NZXJGcuC8/l0WakH+l2NN503d
6JDuafjyFEHnkqDj1XlSzCb7IzVFfQ5JZTJfUsGRu1QWZujDRZf2obXLHFtu2kCkx5XmHh17wvhg
1LWJ6hr+fTMPYhDKPh1JgJdVnwMfL1pdpD7w4/JHPjsNxqwUHE5jNhfjLk1ncTaHqPmgGX1r7btO
Bz4eQ4/aQkusRTIARtL/AOpm8JX4sGuZ5Dx3EkPm6PIbxVTCIs4z977JNO5RmunjfrCL8GhVsvZ5
B0CsRRm9PMyZu0W2u/o7oNpByQDjvUChLw8/iL+QWqErzkWjUfWpjBhj1lGUlXLAlWwpk1WIqXsq
2klYUc4zLhpzZHBT2qUpNow9Xh0rvgnxB6AcbS5YN8uf/9PdQLAzKmN4QGeSOuMp1aP6qUfHdAOU
e30UMATQGQ0UvVa1XahKXZcoKjSUyakOtoYe2qSWyUZnet04eFlglpXNxz/wMV41TQrY1IOea9pZ
GeUU37jJKMybYdTb35Crmq+O04rPkg/SeIFsop/ofjVQjOUYf6WhUHwCKFIn3tvHeNXHXn4SCESo
rIBkF2zQ0l355/sqOGoEfVPp55n/36mohmrp40i+wpjP6bR3jaw2efx3bkweEsstKcdXUYRGNk0G
VEtpqQg6WZfjM2+UHEtA85bVVH6C0LWfh2r334hj/DtFTJa58unBrb4g2xFnuRwrbPMCq8JSPauN
qX9ErcNE5ce0bknRtlRSV02pZShE95kVYHP8Q1+hV5cifwbI/txV+lOjTcUdpfB4D4hY/OjdYqPb
cnU0qLgLVsTkeK4OrAEFoK1CU5yDSnvMpsUMTRKeKkr5N00lv769ZcTr4VCmAparEvxpQK8dqLq6
s+qpi6czls5aujP7PFQOUz2kB3j7arJTujAEDqG0GW9T2+obXyGF/xplhv5NUBUZvT6wMvW+caIQ
NGg9j9+EhVOYFxVhsEVYeb3BuPWXPbbYTgNaXn2b3JETlnjDzKKj0iCpAfpTMBH5B0V7X7+XRUew
n3YT3SEALvS9VvvLUfRoaYyeEZYU+0mZyp3p9PrT259/1e99GQUPEotdzJRwcLkcJQrspJRKI88W
zOeTBLD5OBhl6ZmK1jxjBCZ2XTtuaXy/DpD4A2AhBDUGmB24l8tBobKINq8qeW6lKvxADL3vUkXf
vT21a6MAz6THZtJVhhN4OYoTFM5MhJfnwXZKKhKucZtH8/e3B7myIYgCaE0tUQ8o0Goq/aIYaMSt
PPO2UM8ohUT7AfLOV4xO+sP/MRQKOPAoIevRmr2cTy3VNsm5rM8o1ka3ZjmPz46Fz1Ov06XeCOTX
prWIW7EHwZ0gr3c51tzXdoy41XzuKGDucKKkY1LNxZ6hko1pXTn/sMcIcHDb4OKvHeOD0hZ9aOG1
VVN11rqO9iFm44EiAnIrQ2xsimv7HSwSRABOFgu3mljDS66wC5TWeIBJLLImBETBigcPlZrQbJ3b
DOmPadjYJde24r+jru4K1UlsKrc5LntolT0XWv3stmH96/37g5SGTbiYFr6CoZBqBh0VIYGXjhxv
NbPOb4JWCX7Iae7/vj3U1fksYmEuXiyvPZ9kG+sFBXpx1hQxUHUxTT8IhnkjAl7bGeCEQLurFrj3
9VrBK0gLaeMg2wxqvp87MzwmNFJjfzFuGbxak7gd/B8T4yibgsSZNHEVdMc8aboWvcmzsDAtr7vh
i2a3wcYevPr1lhSFoPtCXrg8XGmQl3WIv+G5RrDfp6uheJGNO/rbU7l2hEE/EZ24sAy+4uUosigz
uplCnJVapRBGf3DHbR/urdgsN47wtUOF2TsbAm9hwuBqKM2gCwJchZ0nNFoYoKuPaqDLUwoT7pGZ
OjRocjkNG4u1nNWLNyOz44GzwCf4L5KHyxlqJUeuHTF3dVJhoYTWjDc0OVwqJU0W9J45xtmXQpsL
zS8EqenG6FcmDWSXC8bVUXN/5eiOJWAUB9A5zyJM2h8hQs/GQZv68KDyaIz9psnVzK8Mq94Y9yXO
r6aNOwBPd86fBjVrtUerRuC9INrhjKtm9hw3ERp6cRXE8X4Seq3eFH1bf8+RLJnIgKMUGoLblx8M
s0BFSZEL2zWxQih5kVvktwgMmjxUdKNCkMd05Tf0VpDwGhzRRbvWMNpPGXDUH0msWb8QSqAlLgtZ
Jl6TDGFwX5cRAlWhA0pgZ/RqhnxPLeUXTamzU59QrdzNcFilr+eB8UsNR3O85ylYhZ6OwZr09EFt
vtKJUeJdpg7jd2D0PAxo82jGrgkl1e05jNCYC1Jwqb7ayO4uLyc5gSu2o+9oG1HhNZ0IoeRi0NHC
M2o6AhnvgmkXGV343RZZlx0CjG/Qh8Sh/nM0lD2NKqZrecM4ItmoG+2PdjCiWydfCDMIpBUofU2B
vZvBstxnbBzljPCGlt7Xg+L+npRAv68QibH9NlCGzwhVNNYhnsleoLGZ1YlEBDcwiRpujJ9AZXxz
65iSrtan4quu5Xl31Oi1B/5YiOpDnjp54qm4qPxKW93Ob0RpUIt2VCxJvKoS42cqZs5HLFG65N6R
RSXoiuXj4yjTSux7BZr7HqCLrnsdnf4tI4orcYq7xOQlAJETx6BVwhF3GWgHHaJ0wpY4xO3YPI+y
ZQu8HaiuHSS+pbv4CRBE1rgrJ1SQNSM+nKtpoMoOCeAGkajsKS+H5l4tbDBJKK5v3C3Xnh3sZxsW
GYAv0Ner4KFnApBENEznDH7uUY5udqiSpv6tj1q1b/s29SHXqHun0eU9tRPngApieOvqhfmhaPMR
Qa0KlQBHFRXK1nO5M6xB+e/tD/Oiu7k66UQXsNmQbWjorzWRbDWsMiOtpzPFqOq7qkjtQcow/KVo
XePPQ/w70SfFD+hdntl64X4ajf7BzQP32GM/RLfWsWiVq4UfhqV28/aPu3I5QzHhpU8ihWLdWtGj
jW2KhzEPBzBg4jEdK+1jqGqLFILafYt0t/r27vGWyg0+PRRe0StZRb1xolCnVBopVJVhOqoVrg78
agzuAMIMJeW2MNwAeV+5QClikFAhFrUISqxGJKKYLY8UcTaC7r80dQqqdVm9y+0iefeLm/oc1JYX
KtfCmb68yFQtb1lmYZy1XjjQhFJS33KaTvlcdp4N2G1jvNcgT4r9PLiXqgIvCWpzlwOafchjgi7g
2dRAK1XovfysKpUGjsJr2zNaRRwqERo23dzEvsOWLjuplV78iuqp+UqNsKTBqGzS6hdq0mq7U/6F
0IbeLY2bNWl2VEF+mYNtnHlM87GjLt1b2EH9dZN2+q7blfgyURwGWFLkjzhfdQjztyaor1Ivjs6o
Nw91MCfp+9MoVp9K6mIbCcJo9anKoW4waYvMczrwVGgKumG2iCcPJMgWAfzKhlt0fpFfggmG1/kS
j/+pnjFzveeOM851oP9Wzcy67V3zq9FO7fHdZwmdyaW8wNSwmFzNyZ1CJ0lRID3P8ax9SypZ3Gta
uo9B1+7nTAQbR/fKvF7w+EvJhJroWiyrQqlbH2DQnZ2JekmU00RHJmWmeq+2G92Za0Oxe9hBS7UZ
jZ7LTxgGRg7BtBjPvQQ6k7eTSet5iPatCLbera9vR51sl6eCTnVuwf5fDhX3y3cL8fhA4tE8N3QV
d3HdNxth9vXlyCqpdLQoL0A1XZuHT4OZoEQVyzMoK/dJ5X36HMKy/QKR1vgeIbT5XDkDqIm3N8jV
UeEOWssOIbNfTuo/O1HMRaSHqj2eMwT9MZqb1fZLj+bwD7Mp8h+JXRW3s0xgIL897JVPisYrZG5O
24utw+Ww2IdHZjsOPaXA1tmLrkLkJm+2yvOvby66Edz5i9zAwpzXVqM4I55bQYf6H4TxfQ2OBWQE
iI9noonxcQyCLaXw15tSR9WVGEJ9g9Vca1CHg5BcJNNwtgFC3pTd5N7CFGkP7pSX7y40UFhDBQQN
9uU6WUcr1+xNQ2m07tzOuXpjYkHjj5Nl3L69Tle+IB0lhqHr8OLGffkFpxLAc1Ok83mOWvHRNCb3
kGlDfJMYGNDOc0Vn7v0DLspHCyODduWa7S9LGClJ6cgzxshR49GCVW8Cowl2isysYxUBbHp7wCs7
EZtk6pOUN5b/rQ4AelFCiRGbPVf5GD6LZJCnIa6cjTh8pTe2CDoxCkwLjtuaRzaVZg+OQ5cU9kd4
8ryKPqg9XDI3KoQfTrNxo8WRdlgMcU+hBvOrVYN3WpAuUWXphVHyoIeBVfjqMhjQgrQyZZrPA+Hg
KG1b3ckcMeqITt37vyrvBRdTO6wv6I+torPuhsIeAZefg65UPhbD8InEtNm4bV5cwS7TCB0Gy6IE
RhCBTLTKptwxDnmqWfIctkN5I9Uq/pSBgTq1jpM+mQ3Y23lCHcB2JgXSQmDuprLSkFXJ+tsJEMng
RWh1nioA8mji6u43rUrH21FXmw9BBSBHJhnKK4t7dVZq4QaV7EpmhrgGhEJyXYSSobdeHq28ime0
fNMRqssECAcX+rH0wf4n/8Egh2UOhwhQVZkE6vg4NEBJb6CFib+iCUPnSMknaM/VmIAA05zRGj69
fSqunHvT4iYiK+Zhg1zc5Y8bLPw/ktmQkGEt1KmsuL7RB7CLsY1MYhLY2kYGfuUBtBS6FzE/NidD
rgZEVRhuop7Jc14DM0VwCBUlCCkAaOxqqj5oSQtvoknd+kk6sR1CRRrLGz1Ix/KujQLxSwEw9gcg
DahoOY3ut84eKQW8/6OQTcGEJyCib7oKFSAiDe4sV6LbG7ueNoSxJyb5LPu02WuRKP13D7dUkh3E
EKg+IWF2uQZYDalWBIDxrM1GjVQ9Ytp1GMT3upuoH0WhjRvjXbm8qCKihYAK+iJltvz5P6lAODY9
KMdEnsU05b5mT3JXhHHpAzbest65MtRCO4RCScmXZHc1NTtRjKmNpHHGHLEiEbVreA/NcFSKcYtA
fiW+00olsIPjgPO6pjmOaqBVTaAZZ6dOf7YzUgl0vFzt19trdXWUF94z/Q0UqlbbF8iKFUQGzyxR
af2tTinjvmsa/fntUV5/Nv5qZ2ngLVB24+UQ/bNCMHvyBDS7fsYFKAV1FgI5WSgHepA5G1WT1xPC
LYgeP5y1FyHC1YTUqjN7LNC0c1HGkJFofqFH3tQbKI2lG3IZwGkDLQd/EbJYyHiXW86S6mD0kyNg
91dfnSi6h1H7gFdNS20Qga9M2pXXaVsk9StzI7OgOMhtv+Sfq8vJLGZlytBnPhdZUO6aqZW7cbDU
3duLtfz21dwsFLN5fC+4HG7By7kZgCrjQtAqDCYjoZZQnWJLH1HX0jIqOmKfOM57exrg7YidNPS5
Egnca6DCmJA0aGnqHqvYHe+p+va7HDnBjTixXrRlFJd+Nc18+tUs3OXEQpgmidCwf8yndAY2bSXN
Tw0c1mOhaS21ZWW2HkstKY4GKGqKlt0Wp/LV1ckvYPvbS/0AqQZtvYBYcBtFoWTB0S6tpAdiqcNL
DWVuHBFgB8DehtONA/3xvuvH4lngvZlSQhXWFyD7I/yv3n5soO1tLDh58WrJX34X2d2i4mpRcVnl
I6WlxChOiuAYVL3yyYS22XkDb77AS8Tc676NkkpzsnMDAaYMzzzoWW2KZbrT9zXMz0KAaMvaEFNI
EPxGtOs6I0bnauqrlFu+Mzs/VLTc2hXol/xM3cj9pCTj5N7MKPGeRGaCtuyheVReEtEZgGLoKvfR
gjrwTVDTtQdJS4Vi1Vs/M1NYGfLksWOByjL64JZ8Qj3CLzPcgxraiQYEj4bxbaDbyv3UhgEoeZv0
CVC8LD/jIuBqXp/MAVh+NYKrNqBKtVMnRURglJM589PAsXdCT9pypyuuCb1UlZU45omZ3ca1Hn1s
6l58qIyqf9AyC4rfZKSO35ZV+qcSVKyo2s8YLcQZ4j/7oFIyY5e5bWlSs2pMeFJx79LPreL0U2UE
IJTnuitdL9dioiMEuH6p8XbjyUaBOMVBRCCoD5fLVp+tPImHO2eO9djXWmP8HMW1mfp5ZWjIvYdV
/F1p4z727EwTPx2zLe71EMIaTB0Na7XByRvBW7W2Jojzcv5jhpl+X0RphWwMbih/a/g/UD9Kc7iv
tVlkfmlVxbnNlCIFLY99it8lHcZcuIw5vlvI5BsI6OrzbMrgRxX0EQzcUMkOGryp4JBVvEf8oNWL
CIeH0NG91IG/Whmh6JGspgW8Q8tZfrdn3fwPtyhJuAyGyfCtbIRkENvadHCHIhg8eFJQfmimZB+y
CAxz2unuU5vih76fTE35VaqBO3jQ1XT4XEOUfW7x9Ro8ve9k609lKFrPAYqU7gQcxsemq5L/JtrQ
3wy3h3KrB2Nj7spJxaa7c5U+OHSzgYCi03f14ItenX8gf4N4JjSN5peA4YwUbxVPn3MAOGicLR2w
XTDZ8w+JLF3iuVmb5WRYpM64pblUKuto0MYDD049o0ihhE/kijN9ToEB5b4p8yzyez0t73snLZ8n
YzKhLAdyBswZKPHgK1HR/gz7CQ5vmw7ZUy2bGfJ1I6L/zLIX5h6Shx74ejM2/2XIp4idPRr6H+gi
5XQjhFKcI9zvin3sts2fNM/Dv22YLg4AmAaXnkgU8TUxgvKHWbn5p4LbOfLbItMeprwYv0H47J67
geYPJOQkXVi3YD+IDGlSkeCbE/zVhjPByZnyxovLcfzUGY52lwCkajxTtsD3Kmkr895mJQbfycNE
P4i2VmZPn0oAbwpkny9GHGd/x9SY+j0MDfWhdnNZ+K1jlN/CoC5qjwKZ0xyxk3Z+ObXtPBhGFnyi
Cwh3jrKXDn17mvp2p+t12vthNY0J7tV1GtLyAF5zh1kiphMhhIIHVR0nZadWrvaIQwthLo4a+7sd
KHLY54pIH/tGBPO+HPQhxcMqqqYdqwnFXnEL6z6gR/R9HvTfI0SQik9WeHNqLip27Kuf1JymxJda
EbZei8L/U6zm4Wee5wNMEbXUFA9ngzI8KLBgijuzDuMniEMhxKE+yGsPzgFV6xoZ1m9Npmp/hsFN
mn0TlOEnGS+UvU7P+xCKogy/wjHiPSPLCAhKZCiK4fW9y3bJhZM8KpGCmGFsdeFns4rNCpZ4bIDf
z5rwa2hE7ZNI2TS7InaxQMzdPvvWB7F77AjA3X7ICWqesCr46NZkwydT4qr0MjOrP7+dZ6yfasul
Q8UatV36ChSul2znn6QwihDdWxQejlZjyptRifofXZwXv2uKrg9NlCZ/3x5vndcs4y0av/wbYi4d
k8vxxtzoYaELENLQf3/ldtfewBYp703YTbonuwYBvhG03kaquE7almFBeIHEpKyASeOqludq44z8
YecezYQdoCvJ9CNKZbyRx68z7JdRQCZx/shGCS+Xk8sDiHCTmiBXiJMQHBnb9aIBWquaJFvPu6sT
+meo1XekxZfnKQXKo1XOcpctWA2hZ1v+ra+A/8uMkBxZtCd4uNJWu5xRWKUij/ETOloZEAVPhWVw
P/Hheo/9vejqVaoZ+6WkCOFlRkMocFJYXT7i48YjSMwq30gfr8zbBlCpIUVFIgmA5/IHEcfV0nFD
9xhDtj860hEfsrJQNt7qL9vw3/SbedM6pOy7uGICOVtW+p9jQWFIYBTe2Ud37sAsBPgFxIdMxvj+
xLWId5NpjR+aroBDZOYW+tlkCvoj8H8VHrSdhr9KkFyBrxomLsD4D+tA/2uEIwCbQFw6isyY3r/D
F29VEuuXktZLdvnPL4YPrkc40zhHpc6NnRilvZMdZM23j+/rz0/bkdQdaDyvErb55XeJKXkRYCvz
OJfx6ONFFvtxpQUbi/w6KFG6oPb+UsCgG7TadQ0U8hzfcCQonPlOupn1pbWi8hDpWn8sRGTfvj2p
1zGJgfTlSYxANlC11ZNk6kdNDwMULwTw70fM6IO7rDGC55Sy4Q4tagOKQaxv1VNff0pGRWfEXZgX
xMTVFkuEHCkT6uJkz6I71dDHD31uvn/BaNuyJXivLk+Lda9wqsuyVZVMnJQqQLokKbikRJptvPdf
Bz5GAWy0VP3QGH+hIPyz+ZLMcGDRTCwYWPdz5GqzT5IHmLaDEPT2Yr2qhRNWOZP8E1CngIq0Wi3U
RALTaVLtlKG98KCrSnyuAbZ9Tiubp3EchqfQNeFPknvfauFQ7wY0bzca41fmS1McKAqsCmBda03L
FC+UZil/nvoC5kLiyuC/Ns5DfzSVfKNMfeW5CpKBXcljeWk1rDUMUzVBllVK9WSmKvEVN1n5gFmy
4Y12AHqqG4JbpYqTgybs/JSi/X03WVrhQ+soHt06LR9svXT+vL0IVw4o3UxX8A2AZ796qhb4iyiR
3agnre6no1pngIzsxt25QUUtWoNm/vZ4V743bGlqftyrhGZzFfUt1Ad7BUEGhGpzNPTd3PA6OSd7
LsGtMu0rwA87Cz4EzUxKZSZ7enWz4qfSG9iITiehNOnZrWtE1ALNvdEmdhqMvtiXMsn3SLDLe2sA
5RXgtY56TDs+hxhF7JrZ5E09hslz2beGD7/Y3QiPV25lKpI8ZSjW0CukpnwZhbskUjJw+N2J9yaU
88nYD1X2SenFXwXZHweDFrOZPpcR1GWlE/cK5oAbp/BK8OJq1Olr0/VaRHYvf0ERARPsInM8VRlU
ONuGuDsFICrfXvYr2+ylVommK0XRVyBssK5TMuv1dJqNoH8y9Ln6QHYs/GYq40Mq52kjjF2b1VIZ
wg7MWFKM1dIDrAvBOerTqUxS5VmDQAxhPn2vStkSurg5oVLSBqH8tGz2f4LlLJKqMieD6oI198fO
rIdDU7X9p7e/3ZW5oK9KG5nHL8i19Qr1CIFpE4qnJ9MtzB0UadsvkRB4/z5glAXdAJ92KRxezkXV
8WxMAlYoL63et9KuOrSifC+2BoFuKnX0Ae3lTAJnvRylbE0lwXGoP9WIZO2Q0lJv7Ngo/J6ayUak
ef3ZgBYt/Iylq8Y/Vhs7z8pkUX/RTkEfFicJidzLezPa2Giv4xmMP5C5tDGokxtryBgiUGOc2r1+
qnir3A+iDm8mo+5vamy2bt67DxgKU3CqrlT/YatffjtsW1sXlSH9pA2RtRu0svCRAN9CZLw+qQuF
UaMQv8AXEMe7HEU3psAZJKNkjbAmNMCm+DG2ReFj4FZ7fVPG929P68q1yIhkbRT/taXNuNp5hlbL
NpAslE0V7rEe2+xcRKU8hiXwK1mi+odUk4IvRho/1uiN/xlyScUQ7Y4f6tinZ3PMko8bv2nJfi9f
DXxm9GygryP5/upaTCQRUcpWO7VFZD4VdPbuIrXpbsxwKY/ZlWPtm7qedqPWWB/w7Kl8o9CSaJfp
OhJvaifGh0ppqm/hEGkPcaGnn3R9sj0kd9tdo2ZbLMirPxdYn7l0wfmSy5//E4hsJXWnCcnGU2qG
4a7v9OY7t53zBK/NutES0/JbZcGmK+UWZPLadgGLQOsdqBI592pTtoY5lh36pCfeTrbjke0lpyTT
Gg9hHeM+q4fyw9tLc33AxRKcbihN4tVuqZwZ0HnsaKcxHNVjpiiKp3LRf02pnB10GLKf3x7vWhih
QcRrgvwIh4HVBGuJTX2vD9pJQhh/HAJXHAw33joEV8IIUYr8k6cYd/G63gATGtUzK9dPScRVlXdN
dAALRSl5dN99myyhCqjB8i/wHauk28LOIkeoVzshJZadMoXCeZ4MW3jTK19tofEwDARWGCKrDWlW
edUFKvIyZm3lhyguk5OLYNzt22tzZS9QYAIrQAuZAGIvf/7Pti/cMgoKemgnXnbGmfJGhnRQZd0W
iEgigFh3GzTvK6t0Md7q9hrrYg7NjtdsmXfdPgkN6QsFOZK+xyLj7ald+4ALBQpfC8ojiDVfTg1t
8wSLukicKDBOfuRogw8ZYMvU4dqESI/x0QLTDdhqtUwTRVNSylycpjyPwZEPA7lZN9wUSfXeZis3
P14mEGip+ZBjrJPxBIUdGUNcOo1d1+xU9Ie8pEQw8O3P9gJOWAVuztBCnl3qAFQJL79bA7c4dVpV
PalYY1s7FSn6n7yp29Yn0NcHq8Og229QKPqe11Vq8oS2FAT0cP3UfIrb6gOPa3MRnBpD6Wkik3Dp
YQRMPkqazrEPs7redbGT/zbmXPm9cKNQDQqqBSI86vxFGIoqOx40dAPw1Z779yc1S9ZEFoWCB++2
VTQaqz6Cmmo6p9TonV0nh4j2z7hFdL9yrjgxy7ZbXiYUDS8/omFU+qymuntSFIk4K30owrtb+xKn
1kNeBclGCnBlG6JIwgOciEArY40Ss0rFqAB/26eJoHJQW2W4Ga1I9cfW0jdCxrWhFqwYeTugYbLp
y6nF9PdH04idU9S0+mGkneEZdPkOgZn/fXsrXhmJdTIW5jgXBzWOy5HgDEzD2Ln6CTk9qEM9GiTc
ycrdLJz++P6hUO5e2uAUxnlerYYKE1m59P5O6lh0P4pWdb0AYtSPpIzt92/AFwEEaAQLh3xNyggV
CmFKlNmnvs0S+qmau+94Jm/AwK5EP4esi64d6AIYJ6tTPHQYBzZhrZ6KtrAPFhK06MUiYvnuz7aQ
+u0ly6VNv5Y96NrRmg21VU8pkK6TIZR0n8WVcRNWc7d/e6grJwqPc2rvS9HDAYF5uUJuBh8OuST1
1GV5euvSU9y7UNP3hRgQdU+tn28Pt1xEl1HQ4RW3OFgQIjhVqyS+03JNKe22pKxQDAcwB+lx1NRw
XyoqzV+C9IS6HpWQt0d9veMhzgCjAWYFpgbezuUk08X0IaG/eCoMq9wHqlF/KXI9/2qjOLgx1OsN
sriO8OxilnRA1+97d9Ra2oJVfup4tJLwVjRDW/Sy357Qq1FIYGDELxo23I7sxMsJmdpstr205lMV
zD10sKw7m22zVRJ7PQopH0VdNAuYk7M+vfjKF7Q36+AU2BAdoVcXiBlKY2MHLjHgYkssKiIAxkgu
cS5gUpdz0bUEn9qkcU91CYUwdmUTe05imTsI19m+Qao383S1yO+tWLc2Hsmvdj9jA7vjnQyGjFfK
KmcPFuFRs8yDk4yRXcxDt/Es0XzVNPN56sTHtxft1S58GQjijo3IABNdLZqc2rqX+uScbMTgHlX0
AZ8Ql0oOCKE2G/fWlZVDaJIkA70EKrqadvlNcXrF/RPu2ikAOe01sdL5BpS4jZW7NiESQWrxNN8X
bYbLUdBvJxQHpntK02A6NkT6O5Rxm91oFsNGgvtys692CewWAyzQsmCvGijjnFjjgObWSchouq1D
9Hx7KbK7TrPCv+hLWbcoxmWoumnWHQqDi1qz6360oz7xHS3NH5HaMo+FmUYnWs+z6aGbh5woOvUR
AIei+R9n57HcNrKF4SdCFXLYgkmEJMtyHm9QM74eNHKOT3+/1soEWURpNt7Y5SaA7tMn/OH47k/N
nJsmj+wlM4le7SswQwUmzY4TKK4yP1haXQUGv+eH24zLf1iKgYjFDrblWG51xU5tg+hmU/MRoPHv
o3x0HgDt4Hfoii0mAiyAq7Mqva9k94G+teGu9xXOIgKMhElEGJ0Bl+SmVDuQzsuIJKwqsQfFZIUa
FQ5o8CP3KIzisWoaBwHOUv81pc343Z6GzPArey6SUxKGoth1GBZ6/qLE1qcwaXOmm1C5R18BN/Rd
oPb4BK/eKMgp5zAMNKGkIMpDEXZ7FPStZWd1XNdoRAvn6wQl7tWeMOWSpMXyhbg2o9M/1flnvXNp
nheliP0JAP0HRUQaICa1soFM6XlDuooU1L8A8aofYdXEzZ7mjwXIa4r0D5oYihdzUbonM/fSv7pe
01JfQ2oC9fOitqK9EkfDN3ukBYA8aTd+Z35UvdqKU/ys3MbMiWqR828c5XVyGJnr6F8qTyuLPdxi
tdxlydw9MFZrfxee23lgmj0Fny+ALdl5KmazC+Qc5GUsrdbZZ2g5RH6OFUa1a+uqZ0FzKFQfzoCI
HiZwMXCkEJP714kNBepAlkyAY8uYDtkM6cEvx8EdjrY6Nw+mnbY6KuetYezieFJeFx28vq+birUH
1xqPR6Pure+GmvVfBGMqcKKR8d1AySoG4dR0+dFOYq3eR42F4Lqb6N0Mdd1Tn3OALwAGCq/TfQ+d
t9b3unJx91FioRpsF1H6CQXnsD2YPQcSTUujxX1AbfF/7mtMX3Z4y4TLk1Mb6V92t4ADVNKl/GIn
Zvw1oZz7PZpwsUCMFfr/HOSV6r1Q8AaEBm07R8eouw8ljoASr1jbbtAZVQ0IcDC8+hAVduUdQO0a
6qtiZVLtYhTqr0lX2HCeFeIakJIjGKe6QNt+5xQmpE4rMyBlGEIrho0ACoT46kBJ5h6CWtCIuRTW
dwJ4ClDZM4LgjZta9r5nFDfv+9C1/yk9Oy137qQqj0qfwX+ZU1sJz7Q9HfXJjNABRb5fMwZfz4di
OjAfozp02gwZD5VbJjkabqz/HU+Y+KKTUIi/G/xSmpMu3P4beMr+nzQbDRjbc5mKgx432T/10CUo
jEZt9BFZXHR8MIBI3U9FiZp/uyDKzkWyaHkwgKr8XlNxhY9ZFKoJJYRV/85NrwawCSpFOcVqaSQH
ZHDV9DCMLsCNtMkRWaiVtHQDI0mTjw72fINPN80+5UPbJvssjLxfKg2fyO8Xp/xR21reQ6ittX6f
Wk79MdaK+mcmZuh/BgT4E6rSc7XLkDhEwN8xMu+wGKgl+3OWtalvFKoSnmw35T2NiddMD3hvmJCF
a7Rvfc3N3ae2DDEdcbvZOCGgDLhLlGGCNG1Kwr0jseqSMyLUxbeqn3BZJg9BqrgXGbrtBR7HDlDX
ti93mEaglU7rU/nYaLkd7St3LKd9OZeu2NEqMX8NtNAibBImxBj4/UrxEE0EWL+1ssbz6zCpy2dK
Mfyp80YBc2kn3pSePFQ0Pk7Sy2k3aW4BCdmola/ThGfj3usU93vHl/yJSYcQu8iOl5bPnjRfotkh
dlEs9AGtw75+jqJmYHobRfVhEIb6T+oN4xx4cRh1p8Itql4yi7riPGjKAgw0pTG7Udle5fy0DynV
SbKQvsLDYZXgdTFOEKNVlo9tF5kgRqP2GxmL+dAAaN1NOHUcc/4o3p0isyq2uC5WTowM1sOpqWur
IfWsEknCeDgW7I9P6GJXGyf4OoGUq8hChuvQAbJymQLRfzfCwmpLeOJSJ4NiWn2ZYqc/Ahsannqt
24JL3QgY0hGKcT2wbM1Zz6ksxMlh2mrFI44ViNTb3JSZn1Yu/pq6gVfQ/TzmegwMhI5GAZ8D0Q1q
RPn8fzQyJ5DHjP/y5nHpKv2LOi/ahH5PGDq+Qg3+Px146W99IW/euwsxGhBoMUPcThsXhGOZI99y
/wfdeHysKUmtKMAN1Vr7kmdFP9W2KupHRKzmR7DA+WNkLN5Lm/bqxra9uZRUvqU2ltiIVQ5tqBPS
EVgIPI6D5dCCw+tjSVQm0R0Wo//hqZjUep5salnWaqkmr5B1sZf6ESofKrBWuVvUEgfdGSTA/ZWu
CwPOL7gnVmFkAHPm8nsuBtz3bIqrx9qyhnNuLw5qsLby3rYPu0YOJWSd/2bKe7kKetyTA1mOU5Gg
XN3QvfQ1TJX2KXTdjVd364HkKAyRAsMG779KfzVdbcIhdKvHudeUYIpN97lU7R/339pbW+ey+oAK
KREbpGEMk9YayF2ZMfwzW/FYhEqb+0WZy7zA0JbPtsDtBJg/zRx/WqzksU7bEAVuoxFfUqPTKgZ1
xag+TJ5XoMxSmoN6wEgNHoWOxRWYvrHKghpbbLT7Ucc1SL/s5FcW2uNPK1KjQOT0Jxk26jhf3X+o
G6HLAm0pBxSMOa9UUxrkLVp9nMUjhlPdL0MVhu8sWf7JANd8nmMAh/fXu/GlkDKTirfIg9IFX23y
afHaxR4sgdJD0vnd2Gs/vNzzNhpMt1ZBX9GjPUI5T0V0ufVcJJolLyR+LBJFHOYxQ0lYRWr+/rPc
uNJQ7IFjSfBHPXndh9a6Th1S0bEKHkDBopEV6XZqIpQ/D9VRZyz9jZHClozajWeTrCkJp7ZlRFo1
H7FcjZWJjuCj5hQu7mfGArsipq23sTPeRF4utztzOI/2leyLsOdXUaI3ZzNs3C56xJakNn1t6KLl
wQzrftxFmiWivZXGifl5tPXoRzi2keG7SJsh4r80/bfSyobvEX5ueOb04/KMK0Tj7uIxmky/QFRq
fvC0jFSxqN3qS5fNoYdXD3M5vx/sk9bgg+D3ai5h6cs0/UJwohc7d1zcv1DmN34k1FfDThfm+JkR
X/JsQwP8XWpUo36PFtIXjEKx5dYYxE5+lyodcFgPD1tfS6uxeopEu3T7oouSn0s02O3eot4byMQm
L/8QVVY87su6x77ILFw72tkhfcPd5ERdtk/KdPin7PPF3pedp39o9Nr9PIu6dffq3M9fJjWFCziR
0+HcMWlRvjNheePEFKZY2RmwZbpDDUS+2Of0373n3qmzmNzX017LSIm/j1aufVTHwbOPmIAkDyoa
1E9pFVXeg4fVkeN3XWzF/qD2mXEovGLpdoZX8jS9qWW/1BZTe6gkrtU8xjOK1j4ZbTEi+N1HL9Sa
5T/9XCqwILxY13w8T7BKn83MJt4U8SJ8u2z6XmIL54/2lEUfrKkzP/CTWnzqKg+if1EkJjFK8Ppx
QUqRTLl/oq73NkMCOaqXwhQGQlOX53YRi7skVZQ8IpXaH5OhXp7IR7a4ttd3Om0xZOwlvhvhzXXf
NLZEyxas9cCrvOjQhnhxdaE5ktw79sYDXYdX8hTEc7gwYFdeC9skUYQeW2sErYjMX7kzqx86i70G
8zbHp9wev91/gW/z/tWhZfCGOhfVJJCA9WA2KfFtUdDKDQxS0ge63TQnIJee1YrvZuVeedRbrT7V
uM18UGJ7/uRZRbjP8QR60UKTkinNyy9JX26iHWV+f/nD5LwTSDc5Byiudc4WUj9Lcl/yOCWG9m0J
Q1sjMJOL+5lhGtmuHxHfO8RLgkZ+YvfmwXEG0sdJU/qPG+9IRv/VTyFxBuJFogCS2FntspyO+uLU
RfRoZLHNE4tw/sZ02P3X6qb8V56b+ndQ9cUzKuXmAGtqxP7LUfGW8R21N/6h1ORAePA7HsLBWX5l
CRJ4ewDIc78f8h4zp0LVOhedrGVwft3/7dcHBLiCSodPon/QVl3FZKw3F3pRSxikRcIuUu16D+ja
2Aj9N1bh9ZiS+Q5Q/apqQtw7R3GjCAM3zBHAy8NfamS/09iW/i3oRAZcDPdJQLz1KXThOMT4CLmB
K/CzrIzwpW/hMy6x9z0ryo2J3ZU2Pd1XyUhnGRqxNN9XGWLKz1ERZwjPc15mFOZhk+zKJs9fkqhP
/sVdIvMZ94WHks7FuYNWvm97S33RvbmM/Awjp/T4zi/JuI0oR0ZIP4hXvGqbw0YOJ2/urbPIJqiB
5uI8NmMRbsSfqy/J8zJAJBWS7BKETi4Daq+I0PZ64Ns5zLBDM6D4Gw/Klm3HrVVATUvtT6k7sa4P
x7qKlo63GRihO6POFka7cNT6jTHNVbpF7JBgVkpeZPuvjE4qo4vU3q0inqXTT2Pm6tIjKeI2yut9
HM3ZIS7MdmOG8rYNL4KFXJW0X3bniOHq6g1Ogq6gpTdREIPP1rvpq5i8nTlWH2G1Bp2HIE41PpXJ
eMqm6n8D6uFOlOKR1H4Q/fKhsczdYqTnrreOSLadmzYaD2WKp2jlbCTWV5ea/J0OUGKccxgGriff
zKPlgWPzUjN7x2qJ04Op0GhtSj18vb91ry41lvKInDrTDZ36exWEWgu21tKHUTAIZDgdnNrgBCQ5
8FIz/hab+FVuPNutL48EFjIIVHfko6uAHYY6Y6WQqU2P1B+AF9Pz1Vk9wh5OfRwWgrwO36tt/jbY
/2PJ1We3S2R7R7RqgzjOfzS5ph/mFPpR6kZbKcL14UFiFFFNkm0qIkDhl0d09npDrYuJt7loyzkL
w59DW/UbPJJrFCvyeqADpUALkZ1b73KVvm5G1bXqNEhG4pxfm4KZwyjcmhCn9b9DzcvGA7NJYft6
FyejDznTpORUslb3Yy1EIne0J/tZzYDf7O/vpxtbF3lwCVDmYHMdr951p6nSBWZIAlLb6AAiwnum
wGDK09nZ7/tL3XjZlITy4jToY/Hn5WuYTVg8mbEkQVHkKINB/j50dbLVnru5ig1tBQQAKdi668hw
zJimzEkCq03nvTlOBZbxnfZeIh6CiSio0O8waeFQDV4+y1jZWphbRRJQH2A+7bQD493R2sgFbhx2
Jq4wc7mlSAjWbjnE2l40ip0GwrTr51Co9pM6RcrDpOMP7QvVHDfC/K0FZVbugvZn3TXFi9EfFC81
zQNgV2gTD6pFtESXERx0D4I2GY7v3hI0NRnSkhZAXlsPX9BwADBb6iIo2fe7eEG6bU5S8/2vEfCE
pEfQDpOznsuPVZVtnc+xvLxGLT4qrX5OTV0cwrJ+HRKmmPef6Q1HuLq1LImkAJBvE1bWdAkxKINt
INUciErPxEPUjPULRpLht0gsQ7D0kqoP4kb7ZTVK1vuM/8b/YfmErINXRCWSpl5W6EdZ+eaPxTIj
+4GXcKs9sFL7Ku0JYaa3thrvGPvW+EcNdb0L06pngmdJ8liJjQdI77mbTr06qdkjVCfV2jFBnew9
RJt6b+Clah/aWXN6XyRh/nNAIvaTpWfZvHF73NhQssEFgsXGX4Hq6PLV12zrhNiVBIrpJadYGJU/
FjoxsJjD05BtcbOveYPSPkZCi2FO6ZLidbmeKOtSbZE/D9yEpM6svOY7gP3hV1ijYpEbmX4wmjLF
zjJUlNSnrI/+Bg2Vb2AlZEK72gH8CuCspCykLmtisZdjPmg1BFWUTmPBJGywflaTnf1DZNKOXDnZ
z46eAY6s2NZvJE3Xb1x2jUCDgH9Hz3od/xhZx13ihFowpr2zU5wW/GkBFpRKGAV1tNk3jvA1lY6v
ygSCWkLqdsMxuHzlSyw6zG+9JYhLpTJ33WDnP+M6rMtdFRnj5OvOWFl+q5SDto8NszLxBE9149h3
vRcBvRWOHLLq9Ue9SozwmKoYJTt6wsQ7FfSg7h/O69uBHytLOIAsNJTtVXMyTvuKkpwf2+Bl9NS7
yXNbhNPG57+5CDkTHVAJs1sXirredejBKEuQ0o7e20ZOIds700ZUu765JchXMtk4XVwRq6MV6iWK
NbWlB2nSm3uMiqsHtHyHFwnFea9Hj6RTcP2Q/tNSodZYZZ2xViItMvdmMOIE48eWne919II2nuhG
ooT/IMkYbGmgYITqy63kAocYGNu2AUXGLlf69JQ0Yj+kRQCrxq9ScZTD5L61njm4T0vUnmMZzhYv
3wKL3/iEhBCKZFSDJah19XIrRQP+G3s1MBvKClTUEQ3JjfeaVPJaoVbKW4JiVI6eLp+XSiXV5l5v
4KTb7veG3HM3Rcm7aSqsQijgAmRuCSJNv1wFZfbZblK7CWAve8dIaboDZNbo/Zue4TI6sBRCNvpi
qzDAoFQ0hhLWge0K51i4WnEuazox98/vjQCP7iuzJiC5wOo4w5cP4+mis3KlaIIussIz9gflMy7z
9kmAJfmg5G180qbeTnxUdqLjQhPgWRmn8OH+r7hx9Bw6paAnuL9I61e7wxmaucaoog6whrB2ti7y
s2Lb4ZOmD8nGIO96/stpk8cBgWJKIhLnyweuDb3UeaN1EFkz6llFvmc0be6MMPmAm7ICVTwBo6lo
DCJqM4M2PVXoq43d13c/Mtx/4gxUUyiT3jpwZm6PWo3KJpomQwH5E1s7txvDAxfcpkjd9f3JsZBe
B5LzRCq/Wmwx3MEygdQGahwOH0FIaLj8oO5vl3UeWEDAv1RhDfTLa1z74/3nvHHwkfnlzpbKdfYV
4zAsHFSFRN1TXw8GVuhl/poXtnW6v8qNDfSm1gC4l8NP/L78qCOXZlxmdh94ndc9V5O57E13hlDh
mPVWEXGNcCIbQmuO+5lBo7ShvFyM7kpmWkM+gE+s9H2GUchjnzICR7JWdZ6lJvyZdqmLvtLQCx9p
NtS6gIErXyNkOH4XKe6mo5Vypjp6dsXRROt7I/DfeB1vkFLcerk1KUYvf+E8Sa3CdBiCppvAFJhp
fhpsAM+4BWWf7r/5G98X3hStLGDO3P/rdoZZ9uWkT2ofoE9YHKrFrXwHTOjh/irXSdjb5BMleOxr
JVXh8oF6jHIXPTKaAP3M1xBr7qRoQ39pjGOWI+J1f7Fbj0Qfl/SaCEFEXC1mVm7vopzSBBj1mi+d
ErqnSuTNf1kFhwDg+/I+WYvCZHWMbKGuNYG7zPOnxS6x+jL7biObvLUTuENIXlEXpPuxahXHJpav
oHlYpfamXepM3xHQS/aNM3++/9KuF7KJZQa9TBgXpFCrhaC8YV+PslcANDk7J/MynNDzVY9TVG/x
Yq43A1uabAblYojTyH1ebgaFgZuEAjdBNEXFEem+ybeNFIiYtmQHrxdbuKtbj/bneqv7HpG0BrFw
3iGOjc03E60Dv6+T8Mtg2/lGa9+QN91lpYMrALpi0qzTYia+ugkT+hCzPiUtFJlSbX6mDH0/2EZW
e2fE3bwCUC3+8YBPW26lVGTL/wrIpyb6dUuYnlIqV4G/fYKFe28q6kKzIRQdQ1QtTZ6cEhHjAxvf
cHeGmjvmUXTm/C2icSGN53vvVUNmCdhybs0/9LoQQQa5L/MX2x7/CuNCjfdFXxXfMVHVJ2kEJbR3
HwmqPImJl2Mah+zn8sPSsavzcuaUN64RnbKmr/cKeiIbq9zYPjLJl0gzkC9EyMtVnDrOVcemnWA1
kcIo3HaPhtBV5Op08RwtbbxxBK/DCbm39AtgDMxqa76xEY+KGg0jKFMR8wqRh9tPg+ns75+/G6tQ
suCjIqWRoELKv/8D1gZYjPmTouRBn2fhzl0q1D87EMT3V7lxFHReiEx+pQjsuv2gDYqTa5leBFaP
UE68xPohsTEaFhNCXveXuvVAIIh1+OC0ftCXuHygWrTZwjQzD4gB7qnIxLgX3GEbr+26Gw+oj+YS
nU1mSleEoHrUo6wQVRHk2mx8nml0fpTWyZEfDrZ66l01+1WB7v52/9lubEGoxhjPw1pk+LDW88Nt
oTWWWCkCBuqq7w0IQC5AtAdyU78ttxh+N1JemkVMzmhCIn7H2bp8lVGmV15d2gWVbZQ9US3iCAvq
5qPlKdmpz6DFxQ2qn0oCVa7rRB+kmj4zjSiz4v1nj7YVKsJkT1Qca6ImqULRUcwXDGNrNfJTMzY+
UaMWhz4TpQNcWVE3tpE8zauAasgrlrGhhAiuL3NlwErDCo2UbgovN06Lv1Dae20KCzx0/1eLzIev
e+ZxNJb3d0klYoujIufzkh14+dZDtYt1axFZYGNJfyoWbOlSRSv2PaqNB0Rgo42zeZ3kU/aSZnpc
GzLjXl1TlGbMkvBPQNtDK5Jdw3wJacrZ/hnSuS93WpEKFIYxJvo0aXO2saNvnFbZ/mGMhsWUvJkv
H3aakhDWo5EFBrIs3yOA/k9anr1bl40iwqKLQM1NkY+40eUqheJgXt8keaAMerxvmrJ6bsxx3mja
33oW4o6JkQbcoCtITeWWmTvC6Qla8PqHLtSMp1iY9cP7YwD8CAixFEagB1dvLLIHdxrahFkEVmAn
1Zzys9YI7ZjQhH3wutTbiHQ3QjcbQ+LG6TvpCB1cvrvOaBeBzxqd4zdxGXvIKj93wHrNYWR/ef+z
gaxmeivFmljtcq2xDMlsoPwEda3guFiBjTlGeVhMRDdrPiPYhlDr/SVvfDRJQ+RyoglJZrl6nR7d
i26BjBuAnvX2rtF6e4EG7vtXofqgK8NMWm7FVYMpBp5WJ9ARgjTWax/y3fhxMIS10fq5cSm9Zet0
3KW67Br3FDmLOiYNBYhqtPmLMDTl3Kvd/LzgD/VBr9X4SUXq43z/Bd7YH2wOOVqQzvY0JS6/WZyN
XINDWQeAS4YHCjlrD+et2RehuXW131oKIidoEXYkYN9VrdA6saV3qlUGg6GGu9YsfmHFZ0BwE+X7
N72sF+nU0eOiN7jaFYk+ZQi3R1WAAHl+GNAJOGXwyk550m0xn259NLafSvLOBBOLg8v3NxVCzN5k
QosU3biPO2d4cVCmgnOUlmnkL1o1HPNebDVWby0LhxSrKN4nV81qWc2LdKhzXRnIM79XmizaxU7z
sRsTxpqeOh9VrXw3IxyVN24anpSVUbpdvdVyQshZTecyKPX0NUNDeCf62d34dDdyJC4zgP30WqWd
wyqGWHOHSF7K+1TGJj838czczVXUJ2y+st9p3ImNCfSNTihDNWlpRHca6d61GRxMbnLesqkCeyyy
2Sdwa69GPKgvcJuibK9UsxI/pM0IJZSApp8HN55KP+29LbjGjVD2hiGDhMy06wqBBB3OmuLRroK+
NrQn1N6dJ2Tm302Fl8Kj0nVRiiVISsPlftXLZFYGLDk47633UBt98WA3XXm4H1Vubc8/V5HP+kdZ
MpeVEXuVXgXOHNmzD4i4PdhqQkOsyMyzmCEzjxCet2q8WxGGnAuSP9xeGdAulx0AW4Q66NEgkqUF
Ik9gp4sBUEFlTmJrBnZrpzo0laU/DE3WdVaiIumsxipThziBcj8ZcLFTMVa+qDH9rEnsN5LoG/uD
48A8DGwUEXRdGTVQJXGYLMegmDyTZ5vrvavEW2P3G09F45YqhbeI1rmxug90o3EaMVRDQKLUPCQC
KKtd9+E+UZV8Vy6bEMobn0z6BtLToSkP+E7upD92itUBxk6qZgBUQKI+4Bjw0JpxfnQ72zre35RX
L1BedLgG0txDJoT+xuVSrjsknZEr5jlD5y/jpBvWUahQqd+bLazWWW3+jHF4Ozcu+7yu00c7B4gR
Jl24ccRkhL+ocFhFUvWokpmPXyljFkaBjSpJ5Fl1itx6qlJbfe3sqcXpWivap8HsDNDSUdN8na02
2diLtxaXCtpS3gdxgHUvHL5GPixDap7dSC1+WP2EEWPd2Jm275PB8x6GRNcepmHy+oe8yfvq8/u/
JDsGrSuppEBlcPklVcTEB9STjLPoBRqX6qz4lhH9l+8ITYoBFXUHI4bV1qxdGOuEUeNMvSd2Zpxa
BxRKjY3dchUqOWewACUmENo0YKH1s1ih41VOeLYqVZzmKHFeDHeC5503b3Y1YjdkSf/p/gu8OnVy
UdhF0gcOBuIaWaFHuhEyFQjPniWmz0rJ2aaZJc7ws7dmNNdwfsIxiQpNFhDz5M6rB2wbI2uMqXDO
g10Zf+MkOJzARqVftcJSnpUoyj+ETSqecUAoT1nVKKdE2PYp8/LqmHqq8m0YtLg/jbHdbpyg63jA
D2MH8fvoXSIjdfnmw36OnYGM7VxhMn/MRFJ9XGZ7S+jyxqsGwSQH/hLCTLf8cpVRN9veHWLnLOgI
/SUWrXvqmQX9XtJe38hl3oLzZUyQNx/qXuhXS+bEascag+Mu0FtZS+AfbmcJYa4DONLtxgpXXX9U
Cr3zVRAmP8tIbV4szM2nHXJZobVjsqI7/IskesbvpR72OFSLbyyTv0BNrqCAz178C0+Rtt7xf6Ir
tygNGmxeoU+489W0j1tYQ0aa+GxdM9wV3BYWLEA9/E6XB2qVyPO+8TEAoQ+UQKXwO+AcW1OC63yO
zynxkQCXyMuBHazet+WxU1LDPi9Kj6azQ2/ka9/NVeL3ltEdXS/NH7jVzGdNjNM/i6bXCxqjerS/
f8JubS4KAtDMkn5ApnX5MxKjh+SWYxAmMAGSWhoJDLdRbKxyDfXgaWWPGVkoHZ2m9fU5ZXE/RtDV
z4vG+aAbZfR+mdcNvipxcRRZO30JId0DJ6q8FwSi0xnf+gaD90XXfZ1CLwDlI/73/meXCkgIA8vg
uW48ZlmiamOGs6seg9PXy0Y/NOP75zM8ukvoopZEVx7g1OUbHrJMxJ4149AJ9HhnLDU6erXb7ZLe
20qab24qrjq0Yhj/MsldNfVma4FZVOAG2mSQTf28hCE5j7MVdIOKl1cbWTttmAs4Sa7n96mLRITT
O+3D/fd6I5RIoXxyTmggtPpWv0IBw1rVYcFQyKnNH3hLDJ+c2UPpATRY/P3+Wld5oKQ4SWVnVsS+
Yr3WnIW4gjH3I1lqOvTNXO2APLKZ+qIzrJ25ZMO7teJYUXoiwPtCvw2IzeX3NPQxaj1EIQEpIXsT
WXX/0KXhD3yK3q1QyEoQXoEMIWIJ9mS1EvoZkYuHmXIepw6/bZQwFDjqg6HgMLRo/+Gjyc43QxrK
dM7o5WORDTnzkunKGTU346ULi/FQGIP5mqLVsnGh3dof8obhYodkgHf55VJmbgulNr0omDB7fHQU
Mz6NFLGHEGPujcBzYymSP+Ir3Qeu9nWrr5PwhzzPoiCRWg2TgkSTjirovin7eiNBurUURTd+BiAO
6VDJv/+jQjDGES6yt4hAnbXqYXYX88kVi/fsAtndSGvlC1rdn7T3ZEoEN5moutoYsWtVemJHcdAP
eDe7jXBOiKzUul+pyvi5U8vyb+CgYtiFUz98FcLbarFc59W0heE4WW8TG8La5bP20jJhCe04mJcu
PDqSwCtMBMIQ4drPCsuRYexIaOzD/dN+IwklNaMNIjUBYHGscjRqhQgGGwxwrXUXb28anVc/LJ6X
I5WTGfqX0msWmIHcH3/dX/jtOl6/csAWaAdxeZG6rK5r0XROOJLhBZOd6vsRJPdh0XqE8soh3GeJ
/ivrw1eiHCJK8ws6BQfHVQ4IKwJl0kRxXKy4wJUyGo6RjkqxV3jxRlJ1a0/QQtQkb4sP8nY1/LH9
KLJK0xgNwpLXaEEWCfPvYjSy73Y/qKdo8GrfRRbnERZX+FrFKP3cf0E34jAoMYY4QHrkuGCVPuZs
FkOty/Dctmq1Y+9kn/Cka5+Qt0m/l1Yuvr17PYcpAaeAdhi6qqsYkrtYjlEShedcxSGrQCz7AB8+
fUncsTjdX0pGvtWn/3OpNfyvxTU1RWEhPI8ZVlFuNSOyherd+yMVq1CsUn/QeV5DYbxyIkwlrOJo
XfQ65aq7XxSl/DhPOMPef6BrDDedS1wqICfxzbimV5u5oMVddHoRnpNFqc76FJa/oddhPtrVdQdk
LEE9e06WE43wkjS8qR/K3F1OGLZ3mH72jjjHqa4/hlVq+gkY3W9O1Hiv93/kjRAD0gTJRHot8pZY
bShV2GOjKlN45ucczRIQyFiWr840BireP0xFw5eyExujjRsxHMwzVxPpMFq962yi511FNYqz51ng
09kbhf0pBkny5CSN+V+WoisBFpi0m89xGUJbmkkeFBvlzGTyq22lEMBAPx47PdwK1reyQkKWBKah
g0lnfHW1L6M6dNi5hWeUXpdDPObLs1aA4iycHNKiGXUvqlt2D6Gop6M7JvNDO8IzvP85bx0iKUYi
yU2YcKx5q5MXVVWNONi5dtB84/IK9xDzt+yOb0QhqGaQtST3DgzD6l5SywwqRup658yZwQoxE64e
WkaBh9LgHO2RySw3PuPNFXmrOGS83Q2rG8kqaCz1CnGvytrk7yRqzCcl0bIPWba4Hw00dDbC/K0d
ChEN5Ak2PUDJVk/Ya0OvhF2v8C2Nn3pcxxhld4KuSKL8h7CHtDhYCJkSstjlBu3DIQFLXsNyBQC9
xwoMFyihbDGNb70/pGBlIYwWB5ywy1UgShXzAsT7PIbwvpk6p0+qM6TnKa/jz4k9KO9Pc3lpcPnw
i2abrCVdULGckgqU4Bkdw/FHlNLlKSkyX0eEgjZe4K1PBUObrgO6WRrv8fLR4rpsXMV2lHNtzuWT
XaXFDwcrkT3OEVtL3Tpd3INQOrkTKTFXu6JFrRTtzzRCqyC2g17EbWBlxRYa6eYqJBhktxDrqGYv
HwjPocookL0IRox7dmVviL9h06Rf7kcKefmsrlvYnCyhkrnTJVolt2qBGCEGEfbZLJzlqVU87+A0
vUBRvzTH1y5Dw45MJ98KHVdfi2qVmxfarlz7ikgV1p1IzXxCzSUZnP1UR8ZDolTuobDzZWNjXL1H
WRizLwg/MCeIypfvkTIlCUuhNI9uNjnPhoeATV2NW+TO67AvfQ8YV1AbA3oF3ne5jD2iQpwOUfMY
ZpqGky4CPNVuFnodYx2VZxNTjMr4gFFuMtCAH3SAhmYb7QvTVf595yfll5CVSiYWt9BV77ijNe9h
nMwvsa2x35PfTzhXaanzksyNmE5G4njADmMbacX7K19lxYzvJecbqJ5DvrOmFnhlRXazqO0jEEDk
L+NE1dG4dEbt4M66/tC6bXi01Nz+10xbxTm2uWtuYGavPzbDSw+0KLcRWfm6/VPFfRM2Zlk8akXl
/QKNaH5OYXJshLVr1D/dNdnEoneLygXiL5cfOyZtqaJ6Kh6Nsms+emVoHBp1rL8DuTF8OxeJR/o2
DyRO9PD/nm2X4tDTcI+ae6c72n0JaDJVmidIATk0q8zZeA03diPFE+UJGTthCoGQyx9ojJnWqlZU
PgrYp0g3YBq/h4affq4Ev8ICf/DXwBjzw4SvwNOsi/EEkOvdqbzDRS0REFJcjvxA3kZ/FEmpi4G8
K6rysWu75cVKezfom9h6L0LrbZU3d7s3QuD6TkNHvZy7rnxMFKfeN62SPzfCSPb3t/Y1blIuwyyS
Rsqbd8Eq9aCj2mujGMvH1NLmT65IxG4eYiWoypGjvJTDKRva6MXy4MLWpjl+yaN+fBion98dz6TI
E/U4VzhsMHsVaLpK0/N5sNJHmvc2+siIOP7UrKr7fv+Bb5wklBUAdYBHA+R0zQWjdkLJJXt0so6u
vl17CPJs+tRe3wPkj294TLCRDI9X108SumnlxkX2mBY47/qQLrWXbJotiNZFNv28/0i3FkPxkg8p
PRcJEJf7MUvVzpoXJHiKWXe+gmtVnsnGvIexWob/U3dmy3Eb2bp+FYXv4Y152LG7LwBUcSiKFElJ
lniDoCgK85iZmJ7+fJC7T5tFhup43x07Qg6ZAwpADiv/9Q8nJuBbT4+VgUYItTFS9aP5l0Dcn7op
aA8BhtvWIvtI85EG/vp+XlVzmyUKjQSEIxtOckzyHP2m9Fq37g4CdPjJTl1jL+dm/lGsaxrrNkPy
19f7qUR9USxwQXjRm26TCc2VXz7AJfU94mKy6pCQPqYh7AiMGbU5VUpULlbZhDjVYYZp54131SVm
QHp7tRIBVE+TwK4ry4RHmhJWPamNp2C4LvQAEbph+R0NU+l8X4pRQZWQffClB3G/7IfJOR+HSeax
YfQDVn1p4pWh3c/JJa2UHpsGMRU3yle0RqvMBrZd2tV6LNoR6RHhXgnQYKX312ZFcxFXjDLA2VWr
8zQe8IwswnJ0CjtOpWov+qmXPUzvvEPsJ1e1xO3Uz/eusMz0zJpG8WBt5nBhBrdsCHU1+SUJ2pk+
XagpgNxa4dzaYbI9TCr0R70zwrnPcnRgydSnrL11862exqS+FcrrsosTb4YHf/RiECYSbYu7BI/u
2HzSHrBxz3JsQjs2LRzhMSrwvLKmrXbSye6NSQRQvingNxdjOEMvx4DG4SKbUJ0fdFV4u6BDgeJI
HbGofUor8dqW1GP1ocGCezjV9itqIM1DfVoFl3I4cMcC/ev5OFfuLhmUfok1r3/Za2v65KvMuHOC
ZNiZrW3fpdgRPHS+MKK6HU2B70ORnuMKW97gXVZHTVF7oWplRXG7ZlcoWdTlivPtzvZK6zvWEvaH
X7+bN2YpDXx6UWR+89Tcban4yy7oEm4bNJuFa6o5FmWBUcZLJ3GFThI76orqy68v99b7gd7Pq6Gp
7jEeXl5uqDQDSbLOImfi7jZb1Ri2va/vtaQ9JVx/DdN6cNLwj0O3ygqEpvvltSxOraszDAIvCPb/
0E+9pYyFbIK7dF0NsfPbTrYXPuugCrtg9s/0IFumkNOpHps9DM+QTMHSi6SnkrsA16MngUIdjGw1
hp1yil6d2MXfeBfYA6O03yxf2M6PdoA2qb2xk8NwKFp//kHTzsIVaMSukJVLX9+njXeybvi5KB7N
TZZm9A2oQ+mKHJ/j8F8cmsat9EOWVeQw9DKHW8QCaK5XaZVZfdy5hLOelTyVM6/JEl5a6jsJ9sgW
gW11L9nkV/jMjGQxT044wu8K0GM4+Xfs58qLuumXObTdLLnW3GIuzvTGXf5YiSKqwmQGSetd0iOA
FPAUCBe9bm5Z3ta7tKzVHXbqCgGbQBZvOXlHT4EgNR7J5Gkjq7YvPtpOvcDAmrePXpnTeOuOwfi9
s9KVHAy0TPdOBq4Y9ms7fanMqnjwiiRb7yZXK0pW4KS8b+Bof1kmO7tGbOZ/7IUpv7mp3RVRV07F
+8ZIC203qCT4tpadm0fWmKZYjTfz+DyknpjCGseWu6WsoaS4dnKPDl4QBeCs9rcUdRLbjW5oB73I
k8dMV40Kx2yBsmkkaY13fzGNdThXIFIhbWDnUxfkXR13Qzp+tDKFbT5shSpUecbDgaEPIWDIUf9A
XeBR4dE6EPKwGp4gG6gOwGx92spmlA/DeiNrTz1z5vMgfw+NvPF0LU12rtNO6qyckkzsVTP7KhrK
WvDaWhFM4YiUT8Zelhhn7DE4cNSzh5NlUVh0jXsxrVHBB5pw65mIFUjEOH3X6pHODkt6Pbx30rqc
b0gfaIezRJEEECm9qNiIEttfI86Zusn+poLmLBuhV0LS61NGFS7SdYSYsHrwJ7y4Q6s0vOuqnHC1
gYfF/RuzKzDpX/18Vzil8cBWXS+cTQtXRuxoso1U3+VdZPhdaezq0S/6eLZGp47k1NRXorLcNk4I
Z8CV1pTaDw653KzIE81FVNeaeZQls/2EZLKuQy0x9eQqWyfNj0b+o8JGuOLbJorJwk4VptrBAqrM
MMmLxg3Bp7T33lwu+R7LsjHZF5qRfoM07spNpbToES8PV13dSvjlGKRI8tH8pc8J0LPHzwXmYFOk
qPwYsMZIfkTeYp0fJt2SFBdQQuQdXsrVQ+l75fdxnZwxpMhQ1Yla7Y2CkFMx+yZGjeggjnt4/Ub4
0Q2lHwbUXlEfZMVV0p5cbd5Y/JEjEClPxQnOd2yGhrPmFCyjvR4AQtodZ8A1rvC7jDvPEPu/vc9s
cjUYtdTv9MuP6oDWstZFrLV+8FnH39ctVk9BKZbzNCAK4deX2srKoxUUOINzCA03ZE3HRnI4lmaC
anY9mGbdX1Y0CuLE18dd0lTjN6/00TMtTv/464u+8SjhkQBb0u1yN9LQy72ta0HxVxa3Q6Hr3W2j
QX8NgXPaP9JlOEUafo2b2BAXKdu4Sdrnx0rKlSJELH2jH9J5MHaYAhIbM43L+GzMUKTiGsnMVYWx
5kW+eNOl4SaiP/E233rENLk5GbGX02c+2hgT3Bo2h1f94Egvtiyh7/1MfCjs8ofTVOUemtgpHuVr
kpIHIMd73QACtsZjmwaPfVHWQl8OBPwkIrTZJVnWCR3xwnWthyVCE6XdrIaTY5Dtr+ka5qixfhDM
YCzhyPO6lyx7P+xKNNqJp/F6ssKE3OhDEBM3d4SjGqqWaSpWakveR99+cfDPvsT90R3DXw+xbQi9
HNfoebabZxZtNMgjFGnxvSpNU18dBAHwkW3TY2/bugk7xnTcZWxcv77eG7fF9aijcZLaOp9HL1kv
EQEPQHIHPWFb7TMr2xXkI55Y6QD237ovXOfAx/AXYUQdTR0MLRe6xcOho0O+RKY5aZdA8eRnGVpR
tbuFQoZe/hQU4n1pZuml9OYCiww3cVTsDEleR5CEqy4OHDnPe2c2zIPtzGOxh5jqfWzs2vwkcGX1
Yr3qxBo6RZFASRDSFHEKO5ToINF6nzx76LAj73J6U3NpzHqc6n3SRXlgt09u2nd6OE7KL3d9q2Xf
kmQEpROW3300vSUxI03vgmXfe55mhJ1Ucxe5BHyKqJw1f95JwrAfVJnqGeVTbdZhkbvwGOdmJC9B
Gs5w51XGdNdwxOWYuSjL2jfDLArusrSua8qLmSAgiNmxqanq0U9z8VCZmSh3aiX1JBwL2ycOyQ7K
KpY0apZIUpk1oTP77l1PnFUZyTqf5CFdNAC+pMr9Mhz5ZDmyTjJJb8pgHcx7HjpCB6105fc5C0zt
TGRZ/7TUMn9Mu0G1oTukA2SFuZbUnUnv6SHcC6yrve3cjo48nQhAs9o2QqXe3E4dDJ+IloiqopJk
GMTlqtMOmWEvnzSYMN8mw5nO7W5J05AdWH2dqRHNfaZIBFSN1Kp9kDu8gmxY8UrTJl1XGHgHuCMb
qwz0XcaA8s7yaZQ4/6SasR7mstwODxJD6niCw/iUVGYu8KtesfJ060qc65ZSQwx5s/3eOEM+hpUr
OYyo3K7uqCXUsNPxvfrY5a71yKjqzRjPFs2M0BeXTeRaK4dlA8dw/izHAM8dbaQK/PXM2xaM45lO
wwO+AWzuzbDi5YxQ9mxII8imw5Dlc5wBm1xwmir6MB3TNs6qZP0wJUNO3uX/AoSFqAfZ1EABw4s5
NtsavGoyiGCaDlPTGyGU1zTSe3mK+v/GUobVA+ebbSl7jXeNOOYHpenLQ2Ml+RXShOHW2jCQol6q
GJ6zPFESvLGUgeBBp6DKgSd/jBvqqz8ZWZkrhBSFc71Ok1aHuZ90fxtbBlqADwFFBN4Lt/byvWll
Oo6dVajDuiTVYbU2QoaNq/WvR8dPz7qj4bH13+iGbTUOJOWXl+l9bxCizdQB3/7ZigLkEtfYAdpD
iI+hN4QojueDr6nhQW+bgUp7Nil6mAF1Gmpe5X4VlZd8oTtuq9DW+gF1wJLZn42aMj5aHVyGwpVT
WBPZeuvlKOvX4slMhkxc2EQrPjRmX+Q7UjfWKp6kxmlYJAtnsGZSUxIW5CQUcSJgdwOPqUHtKm8i
PUIWPRbx2pjepHbt30x6KZ9UtSY/bNWXewZiL0LUxfmyz0ZSYMI0z4Mq9nUcekNTrQQAscWpgAQJ
4ICIslkRoIEK7ZRM93VpszF8YGL81C5RyR09XDLHRJXp8pD1gSDKQ2mCoJq8uBCZae5wz6h/NPbg
3//6nb4uH7kqLG/qm40edmxTOPRN1Y+DxYSwy+Rjtnjiihx55z1KyvlEtfLmDW4CZJqpdASOu27k
G5VusM7ywNHaLfYmVdutjcnfLU6ZARBn0G4nuVPo3Fs3iJ4OzjHPFYrEEcJdlNZUJokmDx0wzRwm
epe8X02r+qSljnn264f5VkVBcQwEiP6ZM719PA/ToaKNy27nW50zR7Of2OEIzh8pt9aiPm2WLtQs
JcJCT/s924f+QS5z+V5xaojMQg/2ST/256XK9QfgLA38papviD+Yz73SDL7ZlUrf96QT3npuVl8x
N4zLvrPrE2/qjWdGeb+ZYyJExkzgqACz3DH31SrHg01yzIGzeHnOMXS+HNo0O//1I3tjUGws3I1c
TIENHvhy1OsDiZCTqcaDaXTiM8BLVcUcgUFEdPA6t0y0uLYNHN1/fdk39gEgLmyAsSqExHJM8s8C
Vy6FnMaD0mFkOgPwh5+I+uC2+vipnFr/xG2+FrcwhoPgz+UZht0xoifpPuR+ZY+HtBX6N7NwVtY6
rXWLyGgn+2qA9/+Y21LcVd26RhOprONS+k8byAKw02ImFhL72Xwt7WD8pJJcpDtUEerz4I7dNdHu
pE73cH8/11miut2cuP3ltBrtjcw17eMgRXItjUx+xr6yespdbzBDY9A+uznoCKd8o273S4OeMvr1
Y369/bEmbo2zzb+QY8rRmuZ7c1bZazkdWi3wiF9tMvrL5qlAptcvc2NzQ+DZWOPwarav/wW5Tl0l
dav2y0NVj3t6+x3Chkl8TqVjXrS0IU7c1OshiykZDSZI3VCGMG84ulxTdQ58++Kgkmxme5n3hZ50
cH6rKiwS4xPEgVM0lDcOoZQROP5v2Cyio+PGSVqSatW6XnXosOOuIldlc7FtuggIUXKs5d4EB3js
06l+7jkU9qGN3fMX9FSYzJvNhIaKtE9N7WiWqL+d/YZOCA49ym868Zvz8svn4ZdQCQHQJRGPIzgO
oqwNZj01Y18/9ZdXOeprGxUhS/rC0som7p+pWlsKzmBpeTA5L8B7U+N+ClR99usB/AaDgp2KXjrM
AF46a8XLmyOZOh8HN5cHpTDULajZb43BXeNRa+sLn2b7lWtnDZzYYrqwpGec936+/KErw43GUZdn
QlfOoQrK4EPS5dWJT/d6nd4+HOdyCFE/JSEvP1zA/c6el8lDCU8Jwr3p4DGsq11QDX87JIGXzBum
eN5gAKKNXl7K0+Z6XbxOHloKI3LG5Ay0rU76SG/L/csKk8vQIv5J7t0m2MvLNI1lirShPrc5eMYg
sMkfDZ3Om3ycWzwiCrxxk0Du6IqYdNbGYqeJaf40CLc8g+vW/y+eL0F/vHvQH4CC7fn/ZWERqSY5
yxocXrNVO6BJGz8QqDjsZ/ypT2y5r1dKOuTQmuGMkuFCjfTyUsPA6Z8EFSaRsGTId4nIa+di9+vh
/HqlRCMBFZZG5VbvHQN4pl8MdWKwsYPx5+cc81VogWfFA6zEXS9WceI8eep6R5O2xU4pU5xNDotT
yc8IbVRsLwqrvE57P5vLKZOBN8gvDB3kBuBV7Ai0/18+xZEQZdF5gTogx8E6hYy8NvQysz7vRJd9
ThoxA31ks3cmJre5UrPXHHAhHyJdKnVKdvfG5IQsDli6OSK/tncVaZIbXuuAmtHuClOtWq/w1sVu
VA2n4n9eq5QpoSCmOwFiTQel1ja6/jJQ5RCMrfQTeUi03vtYIqfPIyEGItq9Qbo084p8ufdrAskj
TS31Z83zx8/Yk2BDWlrAStHcsZ7tFs48xPDR4DiVPrYtk0fzGgc1zLTQ/NNgPhZ3NbU3W2oFQnRT
x7syq6Vwwh4N4GVt9WNkVMZwRoDUEDmjsd7/esy/MbNInUKAQiIAKd8/V/i/PBsb12uDHXE8aDUn
yzSprTOzl6cON29ehbYJok76tUgOX74Bt62X0hDJeMhwT4irYWzPnDkpT8zfN8YUbGgQ+I0biXbm
6D0TmFA1yTafnArXVSstvtrL4MUO7a4TRc4b98OVOMLgG4VQ7tiaMfFSY7JpGh6mlQyFZurGWBLa
feIqrzd1H9iC0yd/ECtzvMAufHDdb1j1WP5YhWbbiBFFkJNlLWtE80ie5at2yg/yrYsiauchckYD
lzmqVyQQfdEVnEM12E97oZYMqmnbxfm8TJfWVLt3Q6npJxQBr98ceiT8LuCIsC6xp7wcH5Ds+gKR
FonJ2nwvO4zaerP9QhpHfuJCr3o0LH5cBDtN7g7//KMlsO2WZalq0yH6YRi/JrKzcI+q8ZMxK6F9
zEmNLvddXXnXBVYpV5nQ+vjX8+3VnSLu3YAEKIgQF151C3oNABUBeX8QfemHQ2mt8WAKKyooqE8M
n1eDlEuZG03CglPENY/uNdG1QGle2h9kMFVROntGtE4E1f/tG6LVhDUBBlIIin8GlP1lAZlo0k6B
1uQHT5fuHtHcnUe4/E5m6cdfX+g1T4V2KO8M9GDrwGJ6+XKQjDUpTIldpAezhDVEvGrmdeSHzdge
tPPSNhG5ohXw+bqU6X6x/OUmWPrlM95d+U1ujWNFOn1LXJ7d115N2oZKvzvtuGwSzNaz0bJjkHH+
68/8ajJtw5ouLcQa5jDCrJcfuSTgMrdTX7tcYGE84kElNFJM3fyQ2XK6Iccvd6NO78cTASevBxkA
NaRd5i+Xpk/98rJuMGFL0qb5obKcBpekQUVd3vQ78rqrU7yoV6jO1uxEJgWsw9q7Eb1eXmxO0jmb
7NWibimqxxypxe3azJzIzdQhyj6ojKo4X9YlvUxQTI0R/Nq1/iLGtb8zxGBqtxaeOvYHlaf5RZlr
dRfq5uI2sWPXzoQDjtZbQKWBFkQFfp8SW1Xdk2FS6uIZ58vkZnIKGBB6jeQwLLRlgaJYYygGPUIU
Dv0fLyXYt6wLPV67sXOvZNAaG1dj4CTmJXZXXkonLW/TwfOaqBzbhKwVt7CGvcBiGbfidh3jOZ16
5xAsYvkcUE0bsda7yQ8xmssdgdvE7xqSY46QC4l2QWLMWB4RmfjQdKOmX2Q19idMiMIeIi9PnSoc
DZWrKDPdyokIhW/Pp0RPCCtK+5h5Y32r7aLefD3K4Soxq9SM0qrukghJkDNjvUgc2X5Em0VizZrD
W6nn0b8knzT9RismcPapO3U5R1qUa1ElFic5L1cNfkoOVHTdeDnNNuqNXsS9s7o3TtKv8jywV7lG
jg2LYufmqvjDb8tOnMPDdvX9YlQdGZhCyebOVkUndpDg0s+armAnDngvc0ulrvRYt+iF8cwHkUPX
yZxvSTAlTDDkVrgmVHZhhL5o257N2cyeKpQE5DyRm4Kfl7YSZprUcvpa1bUg0iQQpPEss6P9YdWl
vzdXYXzpsRaZ9guRwDf6oNXavsrr6p5gOrFfcsffl0utZ/GEEe0HnrT9YOTCvOxV712YwRTsRmUM
t8E0NZ84Jdv7QBT1bSNnSPWe92lZu4aPh2vM58U1RxFhvMfQQVaDzf9iP2N2xEKjr/Krh+3YQ+dB
QR6IKCr3pKYDRrZmo742ppute82fyE7vsjz7o85k8QRwPgehWbDAxU3nDcivVQdOgaU6xKjMt+Zo
MYfMJrW1hqHdY1PRxmYj/JrYRssVYTmZw3O/QVQoheWPjgnOWWEt26+rn2V/0IJt+eESsdHOapMk
DzVC7T+IYBgJzVv7r/RUzUebjMKvPLC0pDW/OvdWkfvNrjTbCT5sVVt1DC+pcKOsN+zDuBZpEOWJ
aZ4ZS2q02JwMc8PLmpYktEVAW5uIBlncdgAslNClrcuw89Fr9WLpzl2v06tdTU7BYx1022tv23JG
wTAoP3QLreddt1Dwo8r3m+UiQSUHz0npw6Pm9tUfwxrINubAxwll0QA8zyzElx8qmVdD2C+whqJ+
SAQt3bWo56gw5u15z1IVFw1kCzPyGz99ysvckLuV2OY0ot4ZPxksJjWxtMl4nWp289VR/dDs0UWl
93m+Nn6UwlYMrjvYwddB2i8Hs7aMKczgaJlEVAWzGzYBkeqh7xTLvHPIvT9wlMQuQyRp+X6iMlrR
OU/0xUe7hcfU22P5OZvxpySrJ5flJadYkRcU9w7WCs5i2buOSagiaVTqojSFW6Cgms27wceOPpKV
KZ9IYHQUjmYZFj7pQE20F9xScBZosp93nJkqGRudl90zEZV+vtKqvhZuXrMmphgahMSBqw/2kixT
XHNTQSjEIuyoXxI/nItsGvcdp6MsdPrC73dz4eDT3iE6Cdty6uadJ621D+U0F5g5J35qhj5EbXe3
sDpipy2Fb2MNlBkjdK+iYxooVt/QDwbIj8iw049TV5RmWCgoQdE6s8BG+lr77S6tLVjHWYGZWp2V
hh0Fmut8S+3Cv+/ZBZL341iMTxND6NZetRUTZIceaJRYxXBddgvhOfaQz9f64LW8U2m592U3yj7G
AKQEr3a1ajkzB1izsbd4iXrfVZjOvJfFAqlcSwx2Xkjw3XXQGM2XyeiITC/yrvsqNRMaOjgApggD
bEERSoJBUNcg+0ZAkQhS1hNjqSOrLjpJP3/wDnZpJdlOsj7HqbmmWaTMAE68R8Ldl9E3YPBqswMW
1m0dNLdGtX5WV7l+57KsHiziyJpYgpZew6+3a0IPwFou28XUS9Ybu//iJmt7kTPbabAT2lGFWtYu
ZI1UuGxFEOWY78pMkxvbx/Q+1KWnn+kLZUeUTYvBRBOTdds2La8lq7pMxsTFVm4Iv1De9V1pqT11
tikItB+cZ7bv7gMY7mqfG6w9Q8ijmb5DsSqGvUqASm9sFXR26AaFTOOgSpjPg++tbTzoQvyg+e7y
RW32uy1lFkpArtZqYruF83TlK49uueOQeR9Dxm/9s6LwyHjzlln74SUL/9ss+HePVajRx81K3jtt
0yrPPmQF/pn7KSE/6GxpjLXYkm3UM3Z4erHvVdA6Eb6H0jlHO8Z2lI697u3IGGyG3UBt/zA4enmX
K3v6YWjQSvYrzIwlsnINRoIn8Qzo07l7VGbVPiG8KAj5bnASQNxvlvvaZLvj2aWWuzOcbGl2Zt0W
eVwYHWe+oLc1K9Rx34Lt283zja2n+bIDh0iMc4t0Y06gVT+ckdaxsETSq+jDEVMOO+zaDk9tYy1v
NNdSdHas2nsSaxF8KfDaemintXdjgzZUs5fIEj6StgVpqu4wyMj0fkIKifn7LiDKYt9ZI3BGqaUw
ZKtiIXhWrXWiRaRFWDKmdVt/QJ5ZmNGawy02Rb/YEcGZlogmWJJZ5HYWhlqVM1gO5ked98UyG/sa
jk5R3A7wY8q4pwrE2dPW1jmunT6BEOAWHYxkHA2ukYSwtRH1xFLYdUYP1yOjlRutSY8JQd6zrjuT
PzYoPfrgg46B6BcpA+2TUwmnDztNGDOsINssQs1wux8KN6Q/dOFXFjRgd7rKHYOHOwupXfdKx2a9
Chbt0ShN/cawamOKrVktSYTTzHpwh7W8NxcT8w6hLDjAgexWM6Ylmf4ox8H4uCq9/KbpuR/srIHY
vlD6Q/vDBVK1wpYDYRUOXqkvIZRmEheyarSec0g6FatZvuRhk6g+jcjZ7Q7wapd6R5iMb8WNw8kk
mpTFALdaYyvyKpbiWNR5MmMYUIGgjYtZfmlGo73XlkGlkVdtXpVpa2jf6rSCjFONiXsuEk98qwvX
+7qwyTD+haJPagMB9JEaHCNhRixDF+JZ5SJQBPkCEQVrf87Goa3PJ1poPxCRVAzeRI7m+ZAHxIY4
SyAhIkDrvdfqadmRgMDvWPW86SKvTmECBFPTom+tLXzYja61KXaqIb8JkBzQPpvSEs5XMY/rJfIX
jFmASOurMbOML762mLghr6NzoS+99CLQTO1jo8O6C4Wcqqc6mciUbvWgbs8GTkJ3jhS6FXVVwyaY
SA+a0FSQcXFe9ULd2spUVqREmX1xZDvJkLCFbghL7AMv6ZQWT41aMy/OMS35WmT+eBicogQbW4H1
Qg8xqvOhGSdyDuakc8owxcj1wRdWfTtDXtbCeaaRGAkz7bVIeJTnxbJoJIYRDGicY16rRYVjznZs
+6Iwz1zixL61Hv4lO4VO4qFUFWUR229yqMfWLW/7xGYNyMQqRaSjE3yYwR8+Llmt/IfKzcWPtmlk
HhkJpowQeCHYREuF01joMTpzzIdy5/MwBt5XU3pVf54lE0dRNAPOurOrUlyLwl98/HXZOeFSreIb
kggcKDwZZMi1YJd98BZfg+o1dk5LcGiZfTTTvNBgRhfFXaXIjg3tsehG3rVufARkt74rLE66fW96
qbPzsgVZOIB4cMqc5RXsuh0MMbYxNocx+pzHPtalBkSvs79c5tmUnelJKj+Dghrv7WGoPkw12TXh
ZHs96VJ5um5BNPN5Usnu0bOLMfK9xLkd6JrSNWyc5QTx6Ccq8VfE9c/PhmqcDZMe5XE4cVuP45q7
o3UJlJBG6egoImRndvhEltTyjpE6+yHxiUkv7f6slwgDqs5I9+W6BJE+F8YtbQo/Elln7RxhrFR0
cros7Hw4S3UcRX2dA2+49sO878EHdj9hhf96mv87fW4//PlBxT//h78/AUkNeZrJo7/+833+NLSi
/SH/Z/ux//ttL3/onzfdc3Mvh+dn+f6xO/7OFz/I7//X9eNH+fjiLztGqFxu1fOw3D0LVcmfF+GT
bt/5//rFd88/f8vHpXv+x29PLTDX9tvSvG1++9eXLr7/4zdadX9BWLbf/68vXj/W/Nz9IyY77w65
lOLdY/P93fXzmItXP//8KOQ/foNC/DsOr0iogp8W+P5mJjE9//tLGw6H0zmWNfqfUrumHWT2j98M
7/fN0xMS90+wmrbyb+9Eq/71JY7PfBGWN86MtNV/+/eTePHO/vMO3zWq/tDymQW39rL9g+8UV/+p
v0OKiaLs2BSv6PLFyDHZjQsaae/d1i7vrMbSl7j2UvNDMZfVWQYt/9JpcyPdWWBVMGNEQk01eUsj
8POUcx0mk8HTzvK9Phvl55yEvJbDlrNcm9IYsE00V448NW4hh2ruHvx0nL/RNXW7mAg/1hHdHp4x
4jiFCv6Mwf7PBPt5c7SaQOvAOunyHBPvA7dNg2aa1zh13PwRl2jjx2y42lWBHDEPAw1dF/aiBqGQ
tnUf+HVghAEBOl/WfrzAEdORf4Khf2vK/HIyvJhEN6iSpBqe3zFrxDsUPt8fJSP1/4MJtDlW/Ne/
R+Wr+XP33KlvVf70rv3xTmbP76KWuOy/zp/tx/+cPob/O4+eocA//AnT6d+zxzB+Z/iDLIIvQoVl
Ivz27l+Tx/p942EgAqcPbkBs2faEf00ezfkd071t3WXFpZPr/K3JQ049sOJ/BhiOw7Qw8YH1TX7l
1iPZMNC/4M6mRqe8GLq9uyVIYRC9pO8DeqbW1Uzkd3M1DhrHJ38VZbWbcBicL2dzHr5ktsoFdGGz
7SFoar4drSAaRTwlShVxujqbMRobe4vZ9cJSXwZtfb/UpP2F8wIBd4c4Jv9sVqiFoyqt52XXmlNW
xxa5Vj8ap9QHwDJlfxQeHM1QZZ56D+gMpLjq1mqdYyGKetSz22Xc2bP0OBd7K+TsOUjnz8QHBvWF
GoWx/AGXtF8ujUVqw0amSN24zw373DRa0iBGZ6aD2aGgKkNzHZIHW+ZrF0/gFGlYdPVW2K0DgjDc
gNOR03mdISJunPx9oC0Awq6pKKhWY1m1EGuk8lvNBH7Q3dHUkZo6sPCKwQ8+r3mRf+kH1Sz7dA7k
dek3XcLJvjJ+4GmWoNL2BkRu8PBd3DYnidofFd6HrDU43Vud2RJK16VmvlttrV126WRIPczbrR52
CJX8mBfzMHBL+WKTAN1rfkhLbb2f8tzVowZa+n6dnLbdTQM3E2PHork7a84VAlS6xGd5Y8kHkY9V
HQZu431wE3e4bpRL+UqvHjhpVkNAYSQm4ABb76j9cmyTH4dgGO6wCc0XpG3SbcH5UOnE3upZV7h3
rupMX8eU4xGMBjM2MtCOCOxnMPaD7vX1mdm74Mc9GHFxNw/kEtytdQ9fgFyJUVwstFy6C6GKPo9q
2yyzXRoYao2XpjL0XR0MSYqdyNgYkegEZas7aM4AGQa/3jNWSnvZETy/ameak+vyqqwCJa9yALN6
/3/YO6/dyJFsXb/LuWeDDAbdLck0klLe1w0hU0UGXdC7p99fdo/p6cHe2HN3cHCABhqQqkqpTJKx
1m8z122W2HI7Uu6QqNftZc+oAiTqGfmnv+ai32W8jjYeDRC3EANba+1aFvLsmOZ2m8fVcsYE6paY
i105tNYQVeR+jKc1RyMU9coGG2qXcm12bdMt3ZE9Qa97DyTRCmkNUBbmjqFNjSetZwL8U6spyojh
uc8vu2I2XhUu12WfKYKVws7NU3VSjW15bN2M9ax6Is/ipRnW+b1SeYV9oJwG9VQaGf7RAvPQ5TJ7
U3Wl1CDA55YymG87ul9nTP1L7++brQbNmkawlrdBBIX8xes29CFYlW/FPReQs+9XjtQYq6Ju7p15
qmG0YTHVPkMvo3YwmFhTmiwd1IWV+/g2O+TaW1y5a1veOFhR/Nuy7raNm2Ux7Et7S3WAzMYxrUMW
rM4vz6kpgpGFqoud6ZCiGJlF3pMaAwqt9+3kZiTpOnOVHRd7MPNDYJOOTXMfEUnXaTKZdQRe0lD4
s6Q8uZLUGsS3zmuKHyszGYe7wFIszSTu19neac0cFWOyem7YmiX0FvV55nChDSQLu6Y+f1fYulBH
0vLa6lqUc58fZ6B3fYMKO/OOCw+LjGxJ4pqP5VDTRiy4jpJLOiAm6ve2ZrainP1bRh64eBKDllYG
IESWWTFBkYhBqItT8lHmI6EQjZKLE/fL6r9gZ+Hl8Onzl2r6pi4TDDNtzLCSvxfC636BLTq/1mKx
mDL6Vb+a8/mnV73NF7DgdaTKmgkb4GhBk0S+TJqE55vJdydX8LjJgEr5JGQb7NoEzeteGstwK5wB
NCvYGu8mmzbzu5GObo8oC6g0mpOcKG5N9/pPUr+9G6ps8hqr86hfM1d3vwZzM5NjL2X3C6zJ+UWH
QY2qutUoLWqrl9ysWalffav3ReQwd38n4Pl8Xg4kDA8jcwEfSxpcQHSBKAfceX0PZrOekOG7Ji43
sSzkOlJNXsbK2Zo1xNDik5I9mrMMS4Wl5aLz/Xzcb8R/vcymzFrq1FTxhLc+Kw4z/lzjYgLQ1BEH
htHEdiLtN9TwhW0cU6GxUJw9zUYeVfWoT+NaYBIe6mXcIplzsYEIVdNzxbrzU82yMGM3GNcHvPFt
h3/cTGe0HaP5lGWOc+Emwmn3qTaS4IiUCqSV2PVv2uXmMlwtF2ixswa80kOSL2ucyFEDBtvlcBLa
xXlrBSsdx1nv6xsUfsIC0FvtJ52CFkSTLYYgrEnIE5EkK/4EkKvwHdvVet+ReiEPgwqwC3gQ7TyL
qDX2Ymux7fqqTYKMgsLFFE8tP74AJ62dbE+EB6GZ6QJRUrtBr6IRIEKFNJZsTw30zj15YO5rbiiR
hedUsEuERfA0iT1lb0Vt2TzMiNUg9a8WfN5LV+ZhM7fuCpnWblAOwF5Pm9kVJ9ekgmVvdHn3TvZW
ej0HswU3QLLBTYur87UZqvm1xnL0ZpgLVGMiRXU3um2fRq5GIkxQCFDfbkKA0u6E6qpna2hzO7St
wuaMQWTQx+i1s4suz3VrHORqmIaM2M0pZBVeiw5pasSaUrhcOVZMmbSA5MAI8S2SWtO6O7vT/eTV
/VOTOzSwMQDRQeVmDc07BLj6twwBQ3c0+2yCL4R3XqFjqNsMS9NKzMgSo3czLhrbRrWo7oHMTP1J
lhMu3MxdfA5m22YfCKY25x3CCJxzXXkLTnBLWa9yrrsvxDV8lLKT6o4gG6M4pIPuMflptTx4sPaf
Il3Vc6mCcyeqr1BPNYtqpp0f4Cg44NDUN7q0eWf7NuvjhlbhPqSjvPvhKzP43EanBLrQzpWVLfaL
DkDMYonn/xtZbWWSH6AybCZ6sVsO0EW1ezcotRGWnSNfW57DVObU6flDBpI46g5+MBp90VexOB8c
cERT/6U8r88isehARSbZYpTeQsrJI6tgu+4GV4KaoWMgo0CVjYjsssqn2ACPuGvFJOWO6yn96Thj
ul6W65S91+kMcGCgG6aHiEmKQXBdfRU7gwsDino+++qxEgK8d4akwWsxufRTXc9sQG1R7Dd7Ib/G
mmQ+RGZKGuZuKbZNh+RxVJe6MYw6XMg18mPL1MXOaptEgpEE+R2KYjHvy5ZbNjLPxykAtNPQ9+DW
87tySvcKB749h11gKODHbc39Qze3EnLW02iyi2pakhBMqvX2qCZEEduUIlPZUZMoaUk9P8ig9srd
WhTJXVUGWb8L6g3M2tdu3zKFKJnzrFDpmwHm/Kszs6WKTTNnIRVGzstZUqN6ZvCbb2vGAmRzxbBe
B2AdEvearfhjiV0rvNgAxFE7bXW57xuVODRJrKkRNt1cf6hybKsLOdpzG08ES+F2JX7qRwOO95Lr
fDRiM8trACLe0TFeKHDbBVmtyxg0tZijfugDyAmCVH7mwzjfVDkQXgQotz5ogOcvu4QBIWpomd48
3XN8UAVViYgqDNKJGJqZU5UrCHBYiDPQsde71R3BZOrLR5nwbvn5QjgCM4OMCx6wzNmpmZ/NBU7W
h1z+UlxpZs37tKqKLZyrFq57xGsro9Ju3fu0zwD91mli6DLd7NvMpAf1m0/bs2Vm+nnr01nGCeBm
FppZbzqhmXTNd6HA63cMURxCyBoLYOky9e0wx5xKVp9frD+IxilB2v1aas425SY7x6mrh5T0ZyJL
TPLjQ9aT4mahdhQq0szajHmN5unQXysG+iRN5VezODg2U0CHt6Ht7SRcYTu+5oFgPqoYCnyWZGro
jcgPc7bwaowAtX3r++SpLU1VR0m38kTzHdN4BUpO3Ife6bPPLqimHytezTt/WIvt3qG8dAprnH8u
5KLmEx3NYGRcd4b6HsQ60THkWHPmO7rAjBxTJidMH7WN98w1L3vHn4oDJZSdwVsLWxSTAZveI291
HBBrXSLMmOf8SzWL+TMTK1RTAImbxlS1LqfBGHmu9MW8gEKv9nw90KtW7ike70lRXdWXqi2WEjyD
84uLzfZ1wYL5KabFMHAySJ5RYyfayByH4rHXuD8JKeKoCNFsFq/5VrMQGTmXTjQyqN7LOhA3K9LF
96qgyinCY2o5BzH407tnr8UcLrot03gzUgU/1DK4tO0Z9PUaO/sMNDtDaKjRsaN0DZw8nBw5fFS9
Up8G+pPPvg8Gklm7TYVEB/lFNMLWnCyIvjTky/UDBpDmB+tNOUW1P4+3Tif7tyDPS2HGdcCt8TZO
Kh04BljfwsSpui40ZFU8F0vgPpu1Nj5NbB1N5PfKeduET9E2yhQu+3Xxt3yfymx86KCMYUgYd67X
uap+EX+yvC5Tun16S18mOzb6/ueYEeWx58KqLr26XoawLSnvCv0cK2OY9tKDZerN6Y2GdP0DXNnx
IigOatiUlY3+3qeeago7pzyXnS4ct7utqN3nAaHyfBPknttEeUNP1+WIPbrH/8EoOhtLlu5MZVjf
xMKgvNig3/L7jMJmD93X5JwfYLhjsnpjHqyUyxfqmXaFGe7QulmyGr7XQ5LwKh0s5GFDcXu6g8NI
v/piQp2LCKi4ZSgW4mYcEt5jUDrT3iUF6ROPRCQwSwfp0MLwuANGbVusvYgFj+066tTGjZu5DekJ
jfas8YpDlXSsFmUH5CncQ+y3DIq7Smw6uQ62GvtjWwzSf0DF2Z//0JKZ76jgcmYpghcMa4rSgSzl
aO58nexscuTEq6KA8C5tSPB0ePOKofrDY/sf4Wv/r0LSQE//A6Smq49affwZRENu+XcUTQS/eQiF
cROAQwMbn61Jf2DQwvwNKwMZLyiNBFFfZ3T6byia9PkWElXs3kQ8WDB4/0DRpP2ba+FhPktYbXA0
NPx/B/v+FxA0DOq/oGgeZim6z4jFRpsI1Es41b+iaD7u+WFjfKE6O92Q325ccXHToOI+uliItzuu
7mJ1YKu2tHpo1KSJ6V4kKG7Y5XMyI8cbdWF900PMUU2cQpAf2dKsIGqxN1S7IFVEysxpjhWrJJte
Yk7pneBjWUu1Rm6ZWu0t/rzMOq3mshnHATkPI/qYdmn2VLAtG9e6Guk9CVHpaH1yCpmyjymsRJBa
KdKoSRNXeAEI1z/QpbBeaX+s721Qvu1CjYV8BfVnm1oqJC37FQfYrUfuih+Pqbe0pEnVlq4+nWGz
RvYdxGXJiWzCbjZjmM3FfDZXNoAbktfW5pChkEf3orh3wzZJshmSqndkHJhZ/S6zKnH3opym5Vhj
UgvCIUcdsVtdVJ7RNtoDyYVL221oFFH6czDXbhH5hm+k+8qdU2Ofph4y65p9nZauIQiuK3upHptC
bdO+I1TqZJazFiHp29l4PmrVj4F65IfVnREnrapfrMiYanu/drnr76rZ6ORe5oXKYrv00Q3wtJrg
DlzTmsprKUj6anK3cUNbdZ7alSnbZeiMht2H6TjKn2od1pci8+M0Yd+LkaBjS+9T975cOn3a3MoD
5RnIpI9AJtPvupJFfjAS46EqTWeNSyIrPpIyKaNAp1VEV508ZYPcXld2DcKyeKZ7lPiSvO+0UT+1
3dVsKiliJbbkeagJdWroCroG/B3vvUose3cyn/zWNV/LIq8+U3KL4kAtZQRhXX6RimalZHvViMGK
Ig9uPfJdsTMjhEAcZWEyYzTNf5Q9ORnIcmCCo6baiBDr5sX/ZdfN2EZ4K7ynEWq9CEErcOklNSt2
0XmLoPqm1I8Qvpm5w0wCUhfImdGpsKFhUq7c681A6xSmG52TYTa1G+IOxxyNfZsKpACO4FyMqJJa
d1vbkAtiysFoo9oqhmPnjPYYlaIaHmgsMsYQTki/jkO7Uc2hiu1ZzvglolmBDUUDejIiKT23vtHK
OIt9iCbbSPmZuidWPvXtCwV1Utj59DojP0RP2tjr09hjjmQHSVyL4a0djOOqBgcNdNKl30GQZc8d
v3wWCyIJ9CFZMrDwZV6bX2y3pR9XSZeTnRRgvUqb3rhva4fQyHyRiYeck1A83uipfJ+nqWDAyjUf
hTC0dYU0CQlnnRrqjKYM64m4cPy6gbLdeysv0md4BDSx6EgS8M7M/3CmMghiUhT8FzXU+DS7VWUP
JrPGtDONNr8tU4/5c+o6YjgzI2VEGfleSHAC6EvjTfMp9aSNjj/XD93ojUMovV5cFHWQzLhnZP9q
EKM+UDgzrseJnEkjtOokuAa/czRa2TZfYpMmO3Ik22IqIon69RZ6PQn2+VAU01n/2IyXopVLEXpk
EHw3szH/1Ha3lRc1De/pndO0FQJLy1yZdwaeb59b4ogu6h1R/0h5DRtABsPqydgqI4mW1egYb+H0
v/y0ksu+s5rGjUYmk+dhmSrmE1F7Y5hPuqt27WRRrugaaxIP1Vi9MsJPFutdjhe6Xus7n8ToHBkP
LlcASjTg537qpI4MqzX44cm52oxInidvmDLWitk3SyIlRfZLeAv68KJq9JubpkN/yVw6sJjZC31y
qV6AXx0L63WDAC7b9WuCxW9w8ZOhJrRbP/Lzsy7UBUl4tgXx82FarlW/d6ypusls0gv2mYMWJVly
IcPUWvK7tmHs5eFTJvdJaVRdJIG071oA5jdXgIlFpKAE6ZEfOqGOZfCnJidjcAKdk3KIJxvcdwc+
orNYokb6qMzZ9gig5bkXt9zcpHJmCNL33jwTy+SaJA5AE7X9vbtZeRpOiXa7eMkcjiqZQ2KGVlOS
Ay01WzS39fblJan/rDEE/0SuuF2XnpirCBti8aPPJzhMC5YoiXjDee3uTIRp3CGtfewDy0c5KCSo
5BZYk4cQvVkf57FwcmA+g40NLVzd0bpbkT5tdBObnCBbtNrb2iejo0DI/sKnNqFpSXXy7U85T6PS
gZSIOpuHLSuB1M+6rburUfk0M1bLtlZINP08O0AqmOR21oQb+RXuRWgiOV6ssyd07LJuPmz0sGHz
S3JU4Gs3pa+lOaa33tqBJCBzQVTe+X3nI3LQ263s58CMfTudOXSteftGEj1f4jRFcTKuqLYitmuC
pdetGu6ZF0QTceZ6b8Qr2u+WO6R25AxBj7549rsAOi6Qr2O5Wg+GWS88JXrF5UqYp3cEbAPdB9oi
StMUEF77zCB3JMJbAjhrwot/mERBWWEPFkU2b125d2SGcwhtYyuJ5UjLBrCtluudUfByog4/0Rij
Be5fRpmJ+40vGHtONRPUwVbWM0eXLi6d6XcEs5soecmUbSCnK7Cr11U/shtyIjd7nXZrFlvQOByQ
IvDeNn8aq13jSuMmqAJQxLnyuWqqFi107FWu/2tKS41uuNUwbPbGShA6TOZf/BtJucNNK97Zl9Rd
M5rK3pVzQ49Ak23WZbUUWRv5TeYlhOM56jHYhiw5A9KdvwMIIUoUNKu/SpLVtVmWKJeNyMnkfhst
VG2bs+Q37SKQY0ndInMaiLnZ4iav8WUDB6yXVWFNhxwspWVPd/Eqa38lmdRLBFWDfi66JcrSpHiz
7GSh8sBy2lM5rgC2ibchY6oGgwf4itPyFXhgmzihevtZF4ROHuhF2QDTB2Mb99iOO3R0a5/JndwU
AvOl4SdFRZbrIRzlWm9HjRK+gv+i8SpmmHKeXLVpVpuM9z9CmBzc5QFl7TuP7jJ5WoSborjGRTkS
SGH4azi7MM9hsk3iczQWCLXAT/yPnqKAH8MyWu1l4XgkVePmGqqQ/jrjoaQLvoCmyEAv8mFV4x4N
s/RD0U7jfUa5RHqJWMLwLio5utOp2/zzrUQzXQzfaLJOrxLPyKgmSBrtdzQT9+tkPRCKZj+Q5Fj8
mL3KG0Kh+/zgjGOVYyXzSfdUjeZqpWYHfLAz677eV8rPGHPhTAfnmokVM4LtLoV72tRU04Umi3nb
kbImPDZnwqbOB4rhj49bwHyk2fgs0zuRZDBlLwzMeXlITMoHT2Ld7OBSkpyhH/qu6ee9OsMzEGjE
d+yz3LKSL0eRS7h3FtiJJ3utg/ZEI9gqH+w1sQU6dHMTt3/ah/62dfxZ6MIi8yemnh0DKcD5g3HY
gSic/Gt0cpIDVTd5l56jSs7qr0LFgfaqr//5p/y1LOH8Y4hf9MixoTCCH/cXr1VATFyPJL6IKYRf
0Seqcnm00BYSl0tIlx2WlmiQYOs8R1/HiGh2wIqJp7qn31/I/9+E/w9mwj99Jv8mLnn8qNHLdAQf
/8syfP5Lf5OUIMgCkyBCmSecjf8S4cgfy7AlfqOSkboP9LbEh5CF8s9l2P4Nfy2HJpw26yr///My
7Af8Uz4m8r+t0P/BMvx7/NA/FSUevx15Nw6yEelgZvu3usIBWkW4s2TZpdWTIW1Rh8An4M/BiBNr
urEOIgPTsfLp1picg9WqC3D7Zm+K4ok2w91Yz49UFlIMs0Duddp5sSvOdqivcWeQXrXLAjLku8nu
Llzy5MNSIqLGeq33WZH7kWckP8lmlqEgPYVBy2pgSb1fXoOGfgqqox/Urx6nXDwt/oJXxnqcXPOI
wbMJW0MwFVf8Gad/b9Lxom5/jDolo3twK/iL5In04T/u6v/oMn/SFf/9VRX1L0qq/x0mdPipzwK/
/q//1PnV/EPa+H+JQtHDR/vfw0GPP7vPv6BB57/wxw0g7N8QU6GEJesI1zjL6z9uAP83dp2zUJbv
0VIGTvN3MMj9Dc8Flzc5eSirKC/55/UvfjtLrLg5BGqs3/uX/oPrH+jpr0/qs1DPtiG80O0S7fZ7
gMSfNFVK9SqglpBxucsnZLuFsZuIKL/kItMfAMPjq2BMhAoA2ieZ64cdEI6QiaG7xcmXnNSs5GfS
NgDhWMsuymzNXjPcFHtn3ORpyHNoH1gO783KdX9oSlxflAIE9V0ghvI06179IuzZvDcAkC+YfIwb
Jym6B0JM2hsrJymyUPN4Z1pyuF7csXlB5ZNG9ZzlO3QdTiwWz9gVgL7s6MJ4zodWxs1gphcDdp0m
nFXXI4Je2nvfWVE1dA0zi1HkyLvBY7xMEVFjb/UR+mK4n1eivZbBdY7LkInTltFOqglK3jtuVpx0
P18Lx7xLhbXDV81ggXtzE9YjogZ2IczA4coMwttgJx+Bn8FXawtmaMQ6p9Ys2hrxnbBN1HOqdrBc
SOG9S+Qn7QFkdp9bG+5VN7skh+3WTZ/nVT8YTtkds9SZ7zA6VPsqmNMAf9cMJd1N66nG7sarZ1ch
jkweVFlWbE6CQ69qQBuQuH1aeWY+yrFqL4xVPukNnrBIAjuqUmkcZitFPmbfsJ05B2L76/uk0uJ6
037zPNfmuvPc0T162pieiDhFN+PylAkFiNQlmiM3Gop+fBnsxVHRnJXLLkW6cRuM2RcE3s7KCVOt
SBygRaOyqVCxqZH3huSLtt3sULX2cG/bDaqBMjUOTTJOZwDy1jESGQs93Hn98GZMxnmctqMZ/JrV
RF7UVRovso1nJxsxhSwvaUMC0bqYUVqMn56tHlBOIPkpimszIfMKgZRJ1uqWUdiV6512tqthWq5a
gxWscqKy6T4zgV42RV+wq5FSTMKHEuzTMTsZbc++M7QNL6K3YJlEjUCQeN8Lv/XGF0xNBaS1P19h
jyPVNJ23EK6wjdRa2XtzAmZKc/Y9Ve/m9lu0foX3CnTHFuly4bWXiZS86t7ud+2ijUPnzrFPrHwo
siS5RNq7Q11TXHfBPBJ66+ex2/sHP7cBPFLD/7JmQ+4Z9hMRwij68QTcdUdQfyjd9EAbFH4Dbz0o
k2nVWWEm2LBCws12ppz2JS5tm2h8qwawGlu9HFvqES/FFPzsOrS5gEugZcMVTYkLluEVhIuQ3+ts
WgihAE8l0j7dTXN+NQnIehh8bjg7m3YIUK7sRlmXUwm3uBgmHDORPeCr9gWaMPum181NP/nyfjHK
ISy89qs3umfwG33LkHdfC1NFWAGKcJ0qh/dc0g3sGR9Lg1ADb2P+wDgOJrLaZoyYMhJyUdFSurja
PHdld5UalrKR3cc2SJe4Vl8eihWrz+QYUTEk6e1AMBnbZvYuyso8TIT8voyElu9H3Y6Po3DgAulO
yDNqw4lh8fo5Kmv7V16h4mFxu2YXkS8FHYhxU95CM6M9WLF1dr4EbZ3nr3rFk5e2pv3iUMoYj52v
roLW2NuKeWKQxluA3Iko4WKLzS57SrYudhEgH+CZjh7ilz72tfJOSqnmRa52jfUd/UWW3zu1M94B
xYZZIK8RUZMlPrxoBBKhSs8c9dA8Jpn6ZjP+8Mb2BkCN/DsF1uOW5K8h6zjipssvnWYAhhndjmiw
YnrBb4mAzLeNMPOQHCAZ9/aURhVf9hR0J5VCk+Jp3X51OcFltV3OO1266RVcdH8YC5fHXW+aK0YN
PKuNJY3LobHg83PkI3lWcj+xGUdS1Bv2H+BfBH/OniBjnoaUBcQQxd6hWtc5KrbU3ZmV/bnN0g3L
mfzmRtbLISWz6WoFZLsKJiN7YO0XP5SWTkEHw2DdTG7V3faJupT4+BPRNvWuLAMFJwlsU6yE6vkw
xrUFy35O2TxaU5C/pY5ab0hs7X4GReX8XPjYLostuLfIbI58f14+qQf1P9amAIZ0kit+kc2LoTzj
tE0vfI6i3dQ6FqqutHysPPU9DJZHJClpBcZg1S962KaHRlTlS79S3yPc7SLrkCSnqajvDU0tdrTm
AbbLfHPfsIdCgwfVbmiWH6BDz0kldTxTNWyTc5HcTG3xNWdmflasgsqRFov0gb5q7u1WfGA0x3U/
GkAd7JUst7WVZGdFT2oTxlWSFSvqtn2oN9fF80Qjs3/oV0Ne+MZivNtTU58YPwgrL5rae5Km4Tsh
pPv47hmGOAYkz95BlU8XAbI/JGDaiHuZG6A3qhJ1CKvQnewctQImp048NzWH1IQca9rRmD19IoKZ
IZTrKTlaRdu8CNN3ns79GU1UgHmkgLcIu46DToyPlliEh0mI7tEgFOJBNFn/yCjChj7XLtwp0aB9
lSZhYiECyk0eWjpwllu6EbfrCZHpZVaUgPPJVjyTbPiiW8UlRtE6ibwLNqStWz54PyhMpAhN/8Tw
rzGTZ+MvEncpyijPWAZWVDjtPBU8Iac0B+br7LuiPmja66Olr6cHMTq7lqgRGHxTndmRx5wyyD43
b7CkPxiFx0kMMDgOc74fg/LZXcvkl+pwr65I+TBfH0rnG9d7TDTFAUAf3eX2Sbz2BPEUZ9lZWFME
yXqrSp2csDIP0UR6nrSmD38y0NdAa/PEU0bzeR4X6S4cgzswFGqvli3pIx/NeZiM+qOdSAddU6q4
uHyvnXY8BB736Kw4v4JhOoBYOs/SGueYMcK+Nksex2axpPvaQ7gh7G0HyNDfT7nlPnfcThUP/6V9
zMkB2fm5DO6ytO4/VDc6kaLEnvBy0RJ7XrghplH/InNcgArI5306EApHBo3708XZuBJK/ly248yb
U3WHxhzlt7M6GTz1Gdjy6TgZO4a0vrWuHL2Vj05ReHuVtF3cLe5h1gi0vcz69HLzBUYCqLV3YEOC
TiJzBr8PdbK8E+t+xIt4ENyXjlGfUl8fRELqCyGbJIsKab4oPmMi5rEuXnEI1T+nnIacagMb3UST
YldTM6oaHLbfbV98eBS/3YrK2uUIY042LWkPDgH/ITrH7I5cU/HedgRPkXysn1O3tG/nceiPbrnW
ce/CzDXzIg9tSRbEBBexm3pCa7bCtp/n35FCoG9oqKrEESic1j2IhnGWrJqYEJSIWm1EbdMtCSom
YSFxXR0curs49dwjpCNlL0ZW3qW6yy43LTqC6wY/JNsipaL6DFSqrWp2nkBcQ/Ea6Bkn7EUt1P1I
ZOErct/gBqMxDjZHr4gJsKc+ez7YWqR/x0DxO6Oiz3/HRqXOz9m8oZOJ2Mh/zGtxtI1h51nJY1Ce
lL+1gJJ4E+hi29rDmANdo7AkAT8vJ+sXIZ39samyK0/Zw2WXKvuqpH8zbIlaO1I2UF10XTNebKMn
XltkHmdGDqmnIdACRo5yC0SALfWC/qbUbvS6cqVtAX/+VDrJKcUwSiw/qugA9WViXRLvMvSAjxLt
kjd5BXepNBjOkFj24e/XudJr86NblLFrnOGQgmu8zVTlcn2saq5iLnz698wBytSvsfTxLpO/1dc4
P7nR6nAsOmmyeYAJkIzRzzsxzwGRD15gPAWdsW4Xhse+zvRd+2GO7+PY9O3A2t+jIJHNNr7O5EtH
rY8aLpJud2bZgeuecOYKxCE4G+Zwy0vbIjQU7XJTmf4Lstxil2W63SWN7T2tbmqSsQon8bDQAXEw
/MTbpzVmfPz/BL6srmHzySNqmxofOeaqcFv2ulifytk722Dy6pbnf7rPMQDv+gHeaysrdUtOniKi
xek+BDY0FxlToX8Jo98+Ck2p40DAzB650tNEf0MazkE3R1vNoCEHpjmRWyISGL9vjOzobKt7qhzO
JLvoqhvZjd1lXjcoPVkDeDCx1HGASJwIvIC5JLKFd2e8AAR2ca2XbqR7Y943jeeckn58b2zTiUt/
oDeBugHnCL+0XYwVTT+kerj17ToqcYS+HEKEmkE0oFGgxtyYLgnu9y7bwd0OcE0wGp02rmbDTyNj
drf92PvmVcLJt4PqtC/qPGuPuSONXZa3tRE13khg0do4FzmS2nj0eyzArrWe/bzrkS9xoJodS8sB
r4n16hL0WsQsrAgSgs+K6xfaEEByAgYfhirdgVIS/iLYk6u0ZS3KFpNHzyDX28yHMcn0TEpUYRhX
kxs3/eOW2Q9zJy8xJDtoVK07FoYfY/BtL+mFyPvDhBnpQlWKGdcCKzLnB83GF072HFwGGbrxJZHq
guuDsolhHt54oe/JVDtRjqDJmKkhK9p8+HAL+XPOs6uJOuzonNlA6+Aeacv10i5nwRt2id7LftkO
dwStGm6EUZuFIZgwEedQkX7jnRY5vgS9IXbF2KRhUCXXXemNEet9edPZsuYJVPrH/2LvPJrjRtIw
/Vcm9rzoQALIBHAtlKWnSNkLgqIoeO/x6/cBNTPNKnHI1Zx2N7b70IpQkwkk0nzmNTOQMX9NXiwv
9VDZ4JThESRy/NhOBXZZDu25QtdYxCNtkKXRMeYAnjWiXsQRzAurQ1EW/MR5ZaQe0s7bcc7lXU07
dbHHm3eVkF97P3S+cBAm+yFKvlkqNzHfxpqalwZE/0nHQH0DQ0nu+PQo8RuN3Ld+cj/0ZIgcbUDw
YrclVyChpx5X5h9Q1dFG/C2gstMEstNd4OpxvKn03oZjUvhr4at4xw9Wm9kd76J4fpycAOkFrQVy
ncfdOu5L/wbhF/Kdyv5kRrkL1lgCdMDnufse9+i/SdGCFmDrbMxy3AZuXK4gFmhXto2smuH2ZEWQ
ki8R7UAAv71E1Sq9llRt0BCJ1LaaOrVVrQXcs3bgiFbAXkyyI7OZLqGRpNhaEmBW7ZVbuY9x58Ar
mahW4r6xGTXj3Iww1UgU+kOTU33spHZXa0XtGRUAjVA0X9tWYQqiAtbrgj+vXKjZUF76fQWtiDfk
QhqCKx/q7FmPQeu1GNNvs6X3iP709r7Fn29F8gK9JWuInKMrg37LYSRftkt+h+FEO0mEvhJoG3gU
V4xNHGS7SOHjKScCHh1YYtAyOvy4B5DuHQer8S2WFXbjgCvi2azXZQ/AF9RNvuHrQS/RUgDLfdZu
HKdCSyWdb4H53FWiOlQlR5KGKMLapOzrVZYotyKwLrhvV77m3yXGdw2fvJ2ly2mLLmr0HTs/2o6N
f5b29je76VHVox8PK2031FzGgKDuuCua6y7tyrMMaVOalgY51mDRrTPmg+3ne0P5ARpb/rav25sq
dzcTmgwZZl/7LulBUYCCrYXgwAny/IA8GASAVvY7oafytlZWtEtp/G3doZzWKm4+D67srpskh7IY
OV9ci1MlL/Ag9CGFxIl/mRCP70s/renPBggYZc3HgaaUWccXRVb/KFFkRBJOkqnyXjsYUvMZoIsv
psjr26yx71tgoCuZFsSxg9vuMDnvr1LqBZhRaPvOqpoDKTpwGbtYWCJ14KW4124LZDFWOv21TZcZ
t24d2ZylmvhO+vZd2fjbGENmHMoUoJGBs1kClGoVUIKxCKM3WUJHMwjCHANBfUQ5REovHF2Mdxe/
xT7QD0LxB4A4EeJMwXWCO4mJqBJw5IziX4QnbAxxG7GfzIfKFH8cffNKbwJ979Sdxc6jxOP2NSn9
Qhud+yx8jPSEhnIdt/IhQJiEHmV+VxrjQ2sqpNVg7K2SPGOOgjnBuwo4uIipYtRtfagUuM4S/AgV
Cu2Dgah8ULmkmwoVuMIM9kFKRU9PICTGgAHqaaz2qigmUNX6V8HFc41Y96VOYO3CP4xRvPESPcHh
Jf/c1SLea0qPtgrm0IXA8VRa3QZIantl+Eri7yNEvjdHVjnAM3c3tc4tgYe+UZ2LrxaIokzY45qd
fjbisQpKjgSzY4Nii9f9DAnKnpwpfDSjQiHdNtHCDpwakAnmkYWOcmJVmYtWN9lp4Ea7qss1/G7a
DxJQgpq7xoPg1X7IkLmmzfbFNOLqMBtZBokKPGotLnStvFW52tWmpn46PnFy5O+Scv6KQbAixiTB
mDPL9GYKFitynnoHD/wLivTBN9cF52DPi5pLelH24aPNpQi6m3mDiii+ALc4VGgIAh6U3iz6/hYh
6HOjbbZWiThYnUjUtEYsWoENlOGYrgNQxvdWkoW7Ef+VJmgcLo5p2M6T+QCQ/Szz2wvhf7N71hX0
0qcUvoanLSvQwnPJacuNqLEHh+WUt+eyU/a6dszkfA7V7djzudyh3gCKIXTKsh0On/MmtBGcbZM4
IOVEK8jfRiq7j5R7EEjycQyR96VpXNLfaSdyegOP0I8qNH/SmxIX4SQsmuDS3Gqhqi+6rtAunOYb
IpFfNHAvLlxOlN2rH3aVo9zVtOmCFSo3BkJo63Ao3XAFQOI79yz4NJl4g2nW+yQfv44zSOIQZ+l1
XT3VlrERaryiCL2y8TzomvELrgtq1SqglioLzT0N2/gyGsL5QlSGvIelHFxpFoYdYCq1Ln4oaFPt
3f6yy+ZuX5XBY1JkMxrJ+ngxTM0If3pMt9S/CVsAhdn9hYj086HjMhmbyZsSYNBzqa6yTF2G3QRx
I5mZvRI9JSQLtoZU+teIXgNS5nLTAY7em2CwR+2pKTYN678ab4DVbgbA10byc5o/dfrXvgA/yN04
JymOYWbyBNl5ixIOAWSbxzdqRrurQzdypdqsp4QVfm7iVDsE4FxZj4DChLgHokrvz9TSH2FnqHUG
8OTMNur5lnKmuSg1FCu4CCDISy0/Ixz1LwZ2VqTld1imXrWaGna9UUXAhYJFMXH8OIA1bGV4HmIS
54Gv1NYY4kGtFP4Xw8r23Rw3G2AiISJicXrJ9I9brZN7v7N40CLM72t35KQqFQh97QvWClsD6TnC
KvTdzKz3VObH68kS9Z2VUUwbHOMsEPMB5Ga4IyR5VFoEDj0412vD67r+R+4XVzTs/S3p0Q+XPgxU
eNy2MA2EZr5L3YAZm2PQ5iUFDrXR4AatYlEgoBTOZ2pG9MSPUnMLaHjXjb44D0fZbQpRWp8BDxEW
OEPPCsyg34QYvBazjiGvj2PI6De0SvUW23GrbG6NPtYOER0DzBjSnOqtarm6HeupwcBhoroixvGR
Jm2wBe00fk3Y7CQgMQq2d1Mg9ypiEaJwlO66KIHMG21ablwZkMDaX8sE3F/NT3aqOwuGcLqc6RRt
y15serB5bWR7+kRFhbK4QfzLeu9uOhvkrBvf1V2MIm8eZN+aNjqPfY3a1/Cha2UFI3PgVq6bjzlR
E1JQ7qqukefOpG2fjT1ti9ypKfdH9uOYWspThBKT3mi72K7kea24qSiC1eeAX+DCdxNCsBQQKpuN
gITYeUVh1uTWiyBb6jYip9yMeWF5tcwHuVKzMXWrrrcLsZT/ystxxv840YEtmTOQnKKnOrfyg+aS
AunPosxrD6NtDl5B5LeZG9Fct72uNmkIeWWyuCYRnQ72kwOiiGDtHiyjuW+1rNprGqwuGA7EPQAu
kCYIYfaounAvaVUD0eqANW+R5Ak5WWPgvZWIMekbuaeHznU9CLX5obdjhWUVnMYQMZMuv/RFwcHE
HQQssWqRfZtInUWVTGuGA+hD7f27Bnyb6A6gjqcXWbm1q4Ea/1zoD1bRXWiZAhGVRwe3McPPhmyN
dY/L1q4fq27bW1V8MEbX93zYJkgT9nct9/ITH7fa9PBdAJk5fbBC3lL/rKWN/iMktilXvp+GTwUG
72STVMScrkPij4l8lI2lX4SprQN3mNVOQfv+UsCG/JRQe/bwIS62bVKmZ6GiuA/TX1IOjcyvC0bl
kpKQ3MXIJtx1HITXvht9zObWvxgTN78NG0N97/WFleuSJ6ylCzgd6lb4qY0L1KoS+F9XOQhSIOAt
TLyxqWAuotwwDV35pbNn9wyTNH9LdQpjbgfpR7PxjUsYUJhMz/lDUNU3VkT/INSpJUHu1g5hE9tX
LAjQTjAzSz6YXtwR9pWgB+GxGcUEBSuUwfBphA8EbcYS1Jl863oqwRBQixz0M7eYrXMshee7EWfj
C5WC/AuzvMXPcDSCazT8+vMU0N6uRc8TPmTtfB4gkP/oZdMBH3aKbeGrCTqNPm9RFrVWAtfxbTTA
vQ8y8cHC/fVgGGXzJTfkdOFKjM+LaPZ/QBmmBgelKBBoS7eQxTU/y38MNoVsK7LNdTk3H1tN6Bw3
WjD/6CK0ILVI+DtKpeZ5MX6Km0R7sMfWJzNS7R4maXfbBFawduaRnlyO68iYAAlSiKWeN34zcoUR
XCTNsGyeakq8FEw5asV4i2sfKsO/ifx+2OugSc5F0NnA6HAtEGgOPpZMwBlExgzlBDiknt2jVjxQ
vvxQk+Fv/qfFRq4zh+rtHAMLzXo3P/fnRlLXnNH3CQJnnWpByBFj1Td/jkn631e/+Y+Yjf8D4RgL
o+UNNEYd/ePiIU+O6DnLj/zCYzjiLwTnTWg5+qJe7i66878ASbb7lzSekRCLzNMz6OKfeAz3L8dc
vCRg9Sxuf0CF/o3HkH+5hm4pHAFAcYBjkNYfkXOOYXOWg3aSehZSMtAno/F+TM3h/FIGTn0ji6uX
t64aEXJHeQRNvTgbti9m5RWI3rEUlf1rLAd/SaBzC5pq+fuXwA96fXBqctReaY+sgcHml3NZZnuf
4uBNEhvvmUQtz/4CavU8ng3MRaARpUB+nQiU26NCrNhGXbYpmmDdD1yVsGQzkNyk0m+/2gL7+20o
ZOWAH/J+1rMK14tX45TQOHONYUOv0b1B/LP+3vlTd28PhhBwD31qVLFDdqHFdWNv/nzwBZSIaQ9e
vYY8+YajFgF+rrRxk8icdM1uHILLWc+vYyMqLnUpmhsc8Rzq4378Dh7yBMvzPMWIMAGHFMLABWlh
fr14byMQpiZtY9z4WkxzV2XU6kHSrt9+wVNPmWUY0Ec6xiqKtcPVdjyMnU4p5Zl2xKZ8TM6w2eou
nIEiRJlVxl29LCkK6/TZaIUkN6qhMltl7XTDCdi9Z8T8yhsLJCRALkG1s/FLOH4Uv7Vo6mf6uKng
1q+1gjtiCIviHW39519zsqAWozpk43hzRZPveBi0OMYopnW6MRzcP7aZSMTFjIYvmGJLm75h45rh
fT00aLi0s6rV0gEJ7gV3tXhn8k/cBZ7nHnsHwamDoJZz6qoCE87to5YncSH47Cl0BZ+wFbDOtW5E
/HroEWeFnPjh7S/+2iwDj1SGwycHJ3YCs6WSNmjlnE4b3Y/5uG7wJCY32P35IHxAU5oWyM7fBkGy
lX50KkGSoAlA8ytMSLhgQP/xKGDxFKe/zvnKQX/8JSkIleGQLAvGdMPzLgtiD6Z6+o7lyCsTBqLV
RkDNZSdSUzseBUipr3qBVDdYJH8NYRfTCiNz3znBX1kLJlaCEgchJNnEAqB9ud2JP2CEC3/YtI1j
boQIFsEUwqGP1M/1tRxbbYfDTPvOClx+68leQMfYlriEc8zo8uTdzASFWWB1zOAwZVsSuQItTc4c
PUveda9Cie50rAWWCG0DII5Ck+74DdMKKEjWzP2Gegd0HTePzAfHKayYUK6mTC9mq8p3o0AIeael
fZ56hT3FT6Ipm+tQ4M1OjwGR54NTiCR8Z72+Mg8LctgVXP8sqNNNMYNEigLDbEFFtbA4BjffCvry
ZwPt4Xc+9CvnDx8SgDsSe7rkGDr50qRxtN1g520Q4vM0s9xxv9yjY30m9OBCDqRoCzsvK8PzhBTw
T7eMYmjw2Oj32ZjiLmDsl8uM+rqY4NE0m8GWAZBHP4PQSzT99sb8LRxRCEdyoTCGaUnn1Be6HxHy
aaMS7X4NKHRRQtStcbhZIdsw7EwsSd8eDtb16dpS3F4us0lN3ZTs1OPXGrqCCoEOLhAzCrP10hHl
EU8npgDYQapIkRVp9R+4gCFfgq5VikIysBowBqWNJJQa9HBh47AatwZqUMGZoXcU/8dKdRdpBu9g
D+CiePSDMBO0D6cp2qZpDq4lS5oElAHEWGvTSr+jeDz2WrqipxOQsxbI1G9ByVJGtmLLHtatLCvo
aUFm3obU02PPdjL9kx07aP+mjh9+yTpoDqBDuIzXXeaEwZaMjPCtIeECvCCdxvhY1xpuFCKUYAkx
sYjMterRZrvJkxL+9JwXyrmpRuWbmwnRs341WHH4KEqIgwiEzPQCo24q9rnVm5GXj253B/U4vksc
fww8Q4xtizIpSoZ3eR+jtZjxQKBvu9ySwbpCA7zwSqcqAs8KBJLjbaOC3OvkkF47dUThBm/M8ibX
TS3ClV5VD1CIDeo1iKzqNGIZqAgrH6NUaccPftugpFz70fTUBFlceGgpNU8+jpXzBgaPAB4Pzyo8
+MDtLuJn0GXGt5YbzTSQ5Kt6mdD8dBKaZEk3V9YVjtZBcV5Js4FqbtOjp0rjIAjD1600M72CCmbp
666Xtblq3R7Vn9lBcNHDb8xXa1uWwkQwv+iSQ6/5jX4wfC3/hsbUDLA0SoLEIw93vwdFI8KDQAHJ
pvSXRdva9PX2zHKEcWWYo/25bZHboztu+/GG7kTsfOjdqo/P7Ba7HAcIGwJtqKXQ5R5zp187DUEI
TGViDi9BZBH1Gqfp+m1bV1EHwytwHwDHdumuBtFMIzV1atrDAA61sz6psGVYKF6tl7fCv7TQ5PbP
p56Qz6tmGJEVk1x6xRBb8dZFyaU4NzG1CdYGxw6iO5Nv3UC5MuszjU4hPq/M5v2UzmNx5uQdTSBz
Tmp8MW2ru84sGVqYjFBgWoPVLj8n6Ivh1QGQTUeQfDQwssR3fkQGvEEnrst/EgNMnznsnj1Ew+Zr
MOUWXcfSx/WmNToTlmDiV8GOtBrNITMsosfWsRekeD61DxY+FnheLcE1PLGs/plyArjrJi3Tu0iN
/I6xrCBuhHE4x3ughNVWNnql7kZTA3hXodc2LRBkX21qC+DrzTzOtC1WllGIEMO3DgsZLI7o15Wy
aVkROCB0nk4FS6713qIfYlQQSAF8Aq46FI4aWMgcCoM3GmmlXbVTWnaPOHSF2cdmdF0NIcuu/Fji
EDV+WdBVNBgcXV+1nIKcFaEZ4RZT+rO/1SQrnc0XhuCu6CGwfmkKHcyukyjAgBhsLyzUcz6bjany
FYFN6gC3Cv4bDsh/LBa8pG78X6hDzc32Rl3haXoMn9L0qTmiOun80K/KglR/EfQh1GEpQ5GSOESF
vyoLFn+DIxtMDxPIoGEZJGb/LC1oyOcKHUNVqkeEVIsv479rC9Sw+LnFSgzatiUxdfsz5Y+jC48T
H+UlARdLAZXFbv75QnyRHeYT0kV4TfurLrW07QSbkcbgYK5hdbjvJODH8e8/hyLZJwNezC0XOtjL
kCGnGYAQqoNyrA+N1kacFKZ+av9RYLKMQjxC6EvlhYD0t+SvKqqpj6oUoIqDkZGqG2uTa4HzTpz3
+7vgI8ovhyeGsDivdPwuYFl95KDodDNPM+A7LMFRGYveC/GWKOrvsPr5ZfC7tcmwKCNh5HaSmCCj
LIc5xQ7csacfVXcB1RsMDBD9uPOeCfSzfVZmoGSm9EJ2Pjc9IX5QrAu9XtEo5A69MUr90p7Duxer
/ObXI7ykch5nGcuDUVJwBRUbMhkFVe/4/duwkZmDk4YXZwLhjza7KwIALUB5hjUrCRgAilTvfNnn
BXI8G0u8uYjhoBYLjfRkAfVhPqBECXLC5SY8QJEoDq1u0IMegZ9LJ0P5WFXDxkmAyfaAZKB+q6sc
VcOdMnPKqQpLjkAGzntR43HQ/zwZBKg2pUBCRvbryVeqBwOFsobeVZpjO7cuXDomtTC0tR13tNU7
0dNbCoiXP8xQURXSGqs5chEZjbXJ0y0TPxw0r3YIbwSAnuzgSYvQgFkjkRgZq45q8rcOoMU58kEz
oOiezq1GPQ79mMii4awZcNzNCOT/25/49yVOaG/DtuQjwy7TT95qUHY7NKO+QMtnQk0EGnZVYA3r
t0c5Drj/OXeOQTSsCyLuhQj38lAA+jopGZmQb6Q+b1IuvDUCQ8DdCrPyjCS23zmEXvtWLEyklDAp
54udLFz83tGbwKYKeHRqe0PVays9m9Qa1kH5X0ygQ26E46OFuNOzWf2LoxVYaqKXeLV5tiLss3Q0
a9FizN9bfcsMneyKhafHhkC4icrbyQyKrsRRUGcGZ5Qar6JBH69tunlgYCC7UD/Rt7qIzG3X2bQw
Use+9sFlbmc1hKvhsvc3YW8PhzK5a0PkwsOpzW7QN0LxkOAFNFb8DU2rCPkEraMN6M8Uu4zmXOb0
MdIYvbI+qEBppY46OK6fvnP+/X78oei+XEsI9T1XFY8Xh94nxdiFuHC1qZnga+40nkFPf227KT1s
qvZQWrvLJEEN9u1V+craV/AyFbGSCdn41BXEqE3VBJWNn8tkhnu3gsgF1KF4Z+2/cohy7UogDBY1
A1S8jl9vGO20zg1ymB6UPffVNO7m0QQC2bvKc4Yp3AIEq94Z9LU5hXeqY0cnqdQ8m6u+WJUgnPWe
6xFnsxBI+TzGyYXmOsldClphXyMu9Lkzp3Tr2LRY/3hSn0tSvDPkbSGXJ3sxcsIemYcpgu5CluFp
OTDKBv2dd/bDKxscliwdheWSIIg62eBOa6UU4RbamNRtDwT1uLcrvDRQyQ/eWZ4n1QJOLYIvlohr
I9oGjf3U28KY4NmJFhO0pBbfyihdh924Ri4NfZcaRowqmrvABpCkOWV0M9X5fZgBp8WGxtgB1Et3
ZWV2B1IAuuVOHv/hdP96OFRHpekKyrQnq8v1LRDlwDHQRZHhLRXq7NJvpve8hY3TrXI6zMlXLTBW
UXOrW6scZfSNmDpEjPoSv9V5mr8nuh8eGuk3FzoGu/foWi42hBJruy7sbnGSlmuERB9JeUxKHZZ5
qBFX2WpT9pXJdza2MwS3cLQGdJHjbGMOSbTNYtTkROc+vb04T0xYlm+J6AT7jLOarU/v7nh1cjBj
x7TodbWOg1JxVP0YVep+YuNG+hqt1e+tn0fEO0YCRruwcZQdGjHpq47qwapswvRr2WqBQMfZRVwr
EHawSZIMok1VmOIOgy9NR2JWgu3rXNRYPHhjQ+cJC7FNTOqiFI6r1SAP0wXA3qoZDsPbL/h83by8
J3hBgwaBu0RrnNn2snFebL9q9jOw/pALqk6AE4kK9IEXCdkROeUzoo5iTR7Te7gI1xv6DMOHCEAo
NBkkKDPcBReBu7ef6PTqX7KYBb+LzTerU7rm8QM1RhUg3j/ZxDz051Np/tQqCSilogmOAPP0znAn
HarnL0yD06Raig8b5b3leV5MQNbCO8nZzKthGL2xFxcQFjtE9hP0oTsYSAkB5WpufOXVoIQ3RUKG
b7rjO9vSWOKm4+/AluDQJ37l9IXQf/wYk5OgCUXbCtovdJxBT4L7tlMtauqiu+hQHl2PYpbI+DfF
uTYD6xvcqoaxXDibcoRyHeCi+rDwCXc0ZpOzqK5apF4t975P0N5vpfVkGu4vUU8y89ctik4PVdJQ
mt/WItui2PCnDSYhC7Oc/RY2Amq+WzfXHhFsXIor0EDfXhSvjiTpaNGLQdTePYlm2qoq657O0grJ
659ZllW7EtyT54a69s5IyzwffQcUaJZU0eC6sOzfGpZTaU1C1m7gRZWQ+28H5G3ltsgGkE6RyN/Z
fb+tdWEv3SuW3xJJU2E+/uhiDrvKHRAza5vZ2Fnw3YGnW7ui3NAOfC9R+v3NHHIyQXfA4XuJZ6Pu
FwvdpTTsoDMYAECefRPge1FvREELAPh4fUs/bYalnsTvxEwn/Qj2FxuaLU0+DJJi6Qkcv+NozXrb
anniQYJaO3p332fjZYHIdFy757h2niW2tcNn9oK47p1N9duqYTsZANXISyloALs4HjqdZDe5wxx6
kM7hTGAjgaEF4se2Gt77kr9NLkMpAkOJoxhcg+dT5sXkQn9pK9sgikkDXGH6GrRdOJb2Ji8bbZ3E
qAwNZdW+F2ksUcvRYjVsVHFcJhg/Mknr+PgFe6PO6Aq0BMEkZcCw0xjT0Tw4q4Yh2BUJSHyIl3Zs
ltdl0FoXEFDba1BJ7qEOko9v79Dfz9HlWUBKGGj0CEieJ2vZiZC1HPmG3tiO+LTazQiut+r0leqG
EmMTu0S8odevS7XNcgJNFN6oiHbvtd+X6+FoSoDfoJ7CmWTaLHN18hj6YAGMRdbC04iubzhKyktl
lMW2Jt1aQwX4kcja34X1EK0hr4lr5ZfNrh1ga1E5kI9jZu6eJ+aPhHD+Hy2CLsHEG0XQ6KmuH/5x
8VTkT0dl0OXHfpVBn6uWiMq8UHD6Vx1UE+Zf8GKJAwBYKYc7kcX9b4yVyz/KBYu0KD4tMQtabosF
nwJiRQrhAqoB/MulLv97iJW0EdzhVJb0kzHwIjk52V711OaZPzuHLnXFwwTlflolbdd+F1ZYvHNU
WUfL9nkoSrc4pgkKroru5vFObgTa8VU1Hmpp4bmLrNVKl9B0X8z/za9d8LI89/ogNDFtxQyBajge
xCiNqsXg91AK9oI0kCjQYnqnbw+yPOnfG/CfbwIEk1mDAE5x+3iQkQR8rjIY6a7T/lAYpu0LnCZu
R1Q4r94e6fR1CATA0BGdUyMiTD8NP1SuD/ihFgfalvQ3NUwdAq9MiuadiOD1YRzFysJVjhjx+IWg
tSGjGJQHlKpNBIBr39P1vN2//S7LL3k5a8wXGIlFw4n4zyIsOB4kducO+ylrLzHf3XVDSw3FbFSb
rhOe6gBFp/oj2AkTx4DUuQCdkHhgXHASURngWWtA7Xul/MxrczJArazfq4G+9lagrQhylnqGlCcX
sI0/b9hk5r6PoDzBXPfRlLWGlYW9MhxbYMh/Pol/D0fKdjyJaVbP/awJ8LWu3OoxUkAtYk3X4Uwn
jnOkun17uOeI6eSjcekumACmkIr8CeRkVo3qijHfp9OQfysqPfpe0iDGGScRGLbgl4XmbYKzws2o
elwlDL92IUvjO/dRDxw8bScLwtQqyFM4CZmg3EhHv9L2OZjqbDVT9fzYZBUuOOSRzR4ddb1/wNxI
arf1iOrvPm0aLNzefqfT3Uv1g8OO6hbJF2AafbleX8QxkBYhA1fdPpwaubPhLl1mYOr2k0nj9e2R
fl8baNQDpeAo4jyyT6skvnJqPZ2afR60Og33wPa6euqfpgKiRt/O5fiH59LyZgxD74yAW5LsHL9Z
Wk1AfYJ6D5C1Wc9DP+0cZxz2qT4m92+/2e8HBiNReaX2TwIrT9E+Y9zEKugg880oIjc5gigwWHrv
jwdZTnAuP24M7oOTD4XlGkZcfgHHz8YsyiZHRZRAbN8e5JXVQDWQwpMywdsAWT6eM8PEEqOzs33f
FsixjCVoewR+VzGc33ccl18dacFEg9OBqquWOX2x7mQAk1wbi30MyuMiFq22LRCARfs2NP9IbnQ5
+PgswMP4l4XOgXs8UjXpxii0bD8ZGhpHWdJTQQ67d67z117HAL4MRttGpfy0JxXJpNIbG3Z57uCx
i43NDiEirpC8s27e/kSvLDYJapC+FzUDesInrzNkwVT5U7rX3GjaFYMZrWsLVfC3BznObn7NGcEY
xUyuDPBWJ+sAe/HCMtt4X9juAz5Q0yWSB+UlPF31ITf66Yco8Q7+L4akFEIAYVJuXxQPXy4IhPKl
gfPqPpnxT49h/G5Rqs32VBry/TS1sCM1LSveeU9CLX7t8ZFOLEoZCNFEbqzfkmTb7trAqtNdowQd
wR7o1mNTRPDOGzbbsPaTHk/WdkIUzaXD8tXU6/i7q8F4X00mKswbIln9qsTB6xpvgRnjINwFz9So
6i+Un+Ic7eagRuGK51/czRuo3qmYnU2YNDCDk9qNaq8qgaHcNqFhXcnErrsbtN37aCvSPGk+qCh3
QEVVJGG4FNXQDV0fb4BqJZM+fJBkf/oHIwJo7EUsGstTUFKuDejCPyPpVs3ZIgwtN7WvFfeoO6Fe
3RuNTuE1gbMyA5lZmWOoX+pGp9ubpmIyPFtkwxl4KOAwKJcjT9Fkfr8RbjJGh8V166oAPPlVoQ8c
rzLRG4d8TPyflQVHCupMO31JO8tu13GaUEZUVUwfM49zOsEdSjGZxEwLawtQmeso1KcLp2gLQV3X
78FnYl+owAONVbWnepFQUK1wzPKC0MY3gO3lCC/AuXPYY4s1DetkdqCZpRawTg+jn8igfi6HcIM2
tfWl10PB/9L02c+wmZKrmuMs9Xyz9e8q/ChR2Iv8cjtNQQKZPB/FD4uKK/Zxjeq/6oEokTuyjPGy
SVsEmHI3n35oU4neuJ81OOJ1sKxpGcYpJIwJqW1vGgrMyvwqb9U+mLoip//bYjmZY2SQrmneTx86
S3WYRCbtd58N1qwLK9DRXJjr/h4F+OJDWPo049phzNCGQWNjitatMYiwX1WRdC4g0UXxfmqy5Ha2
isK8nMNB26hQiGJXO2MKsgkIwa4uq3ulYT+1dybuPIoQpb6t5KCGVdk33S70R7vHSHCYPlA2wv7C
bHMTef8k+TRJZ/6Gi7G4dMYx+IwZzZhsLMRemg0RvgR02eXZfaDAH60kmnBfsskpOjCDAVLg3dSS
yYB/xJrWiCkfsyBb5J38wO4hDQowkmaM9XcXxvIHXMoJgW4/mLCrLIsyO49h+mPgJGuK3wJxuZ9B
2XCsNSloP7jwWfgwj0EhDvQU/OhjqTXM9iwR91sNEOOitZXW8Z0cMtCa2A24iGq0po3RJEcKIj8Y
juq0egONOjwN5svANjDCqrKJ3AhvRNjJPvzStWvV2o54KMB3rA+1T6adBWLtdzbWLMVYQdYO6nbC
X0Pzy29hjwbWOtK7aRdypuG2Sx8KSGSKcent7AsNzxhH1Z8Xjk6xV2OBO+o0pc6ntMpQ/MnDaQYv
Zs0IOqo+cT9NnT5i81lFEGyLQMeaT+oBdiUhroMfQchg2966okFxye4sENZhmD0m4xTdpdEsm800
sNGvStvOaIyqzPqZTkUO97nJFwZ0VmKyavqyorzPt1g43cBDvd5MOEoimfuPGBQGypvCOOpXeltg
slqqhn5kaqRA6WwV9i1qdsb4CKAGW98ysvvZqydjWjRIAnrGcNQxRht7bFjddYk5Ct5kOPrGOOhM
JoI8U4CCxaqmlBZSoWnaXzfw/y+7/I8FVfSfqy7bhzRJH/If/zg0y3+al5WX5Sf/WXiRNlgy6twg
0GhSUjIjrvgFQMMY/S/TAr/pmktS/UuF+F8INCn+WnBh4NXI6vRnlNm/Si+aNP4imQT8RNvzuTJj
/Ent5aSLqkGQtHkKe8HMvbz466hLfWjY6T4Z5fUYztWqZEN7tJ1QK2xr85sOZfOjbabjlyhBSAEi
6LDNKGkgOjFOnpZOLg7dZbTpdV98SmgbrF/M5ytVlGfwyd8xwt9PdhIFhVoMtN6xkn1qhtm5YU3l
BY6xEHCpR10aeUJhoHYR/wtsfSX6Kb1rzfkjfGuxNfSgQhfZl71nzbj46XpqbH20VNcEDWJnF9hx
pBAOP7zzpMdNpb+f9CQo1ItOha2bJHvOMcczUdWiF4RAE4zy8FFPrfBc4fyw6WcEEVfYvnCzVECa
/8vRl+D4RSxvohbj9mGd7PXKkFtll8Ma6JLcOJU0vDpssz36rqkXDgPOCWLoz1WFPvLbgy+r5LVv
dJJHYP0YAXgxkv2cB1y3peqj2wBA9UGTDQIA2JV8iFBZxX4L8bU/yjD/nm3z+H17t9ANTRjxvky6
bDtknQJUnaeXha//ePutxH96rZNoGFYbnOF5SPa9CMLzuaxQ/aXNdp+paNjHsx9uYotMBqUb/X8x
d2bLjWvXlv0Vx30uONADO+LeegBIglSv7PO8IJRKJbDR993X16Dy2EeCRbHsiIqox5N2JghgYzdr
zTmm75Cvuc+XodtRY7hJs3EjLOW4mBXTtUjbH0VtQwSWOm1mRQvPvHT9WPN468GvaiGKQgR5a4/J
HnXW5BetTNgLl+0uo/W6N/A0XoxWll5EQhCVGNrxJ0r4yZb8I7Et2Qny8cLdm+FWBEY6xRds9vUb
BPYT7KpqPqit6H24WMcwm7k7U0d8fVj7672tqlN5O0rcD1axX8Ip90Hw1ZtpSoaA4JGP7783g4n2
jaeCduj10OjjNMrMZCz32aCCA3DgksaFq+ytrJouh7yePJ280kBpRblZirk59E2dXwzsoz2VkJJ7
TsPzNm5i67YkQM8jHD392hURLMsq7vdOMkP/1DXiVJeoDgwrU7bTVA6BFaMv01osHSkURKJmJ8h1
IQxRnAaX5tDXh6maEshZ3HLTatOlGZk1UacEzPURywS2xms9Ik1zjJpz5++3nzZVn9ePIpmtJeGw
hzMkXMhHYcMAu21BkFrNzu79x73qOf7jjf6LWqOmyQMthzJC5iTtTma1uhmYq6lv9jdVlH8dw+a7
2cXFZjQ4zri5MZ950drxQ/zX4Y9S5PXdVQq7QrMxy30q7Z74BQvMlD9i1PqiRvHwlA8opwjQAcuy
QbSbmn5faSIglTUCcGlPlrpfOo3T3JkHcernrKbgCtpeuZQWD7vKjatxSQfwbq2k6jFbjlcW5gVE
+GxbUwn09L6kEaCl6ADbetpjTOjO/Yy3JwUaNq+fChBBPndVK/f4QOW+0CH3pcPc+E0Ufq4N9OSS
9OftrCIhiEdIbUsjYJe7S39mNXh9qv9rPKxmZgpopgJIJttDnXF8DXTxhtTf+rJQ3WxD1Svavv+8
T43t42t4seKFs8uXNbgZoZNTHrSzbbPYQ/1WtfrT+1d4XYn5605W0yuAXbGElUj3NKASgISatUlS
RfAGNXCYRoJ5S5+1r+9f7NR35Kxmxr4o4iVHcLOnZw/3JrXT+yx1FBYeZp1Us9sNWqL4oJjVr743
gZNPSXHmS3rO43njSzoyF14+S8eZMcDV+FGljIuLtsJpo5bu8n2m2HZdgTXbWkYlFhBcVhOEFZB8
HvOQQ5omx/QHYA2AOR0PHoQN7MobUOuhsWmsud9LzoM7xSyiPcErGiFSpqjQorn5N1PGVSB6Nea0
qOds1WoOgc1GmtCePWOsAJ5BvuqC9x8vfnDu5Y17XHvEiWTqC9Jbiz0ezfknTa6C0yd3fmFbiyJ2
rcVz91KiEx2vb7LsMotUzHhdH069V5ki63y3s6EGEDttH5Q2vU5I+aTLghWJM5abXk9ZY8MnSWb1
0dK78KHOQ62HCW4k39MZUGoMvHqTx11J9oatNj5LTIox1GKt4gDtFLBhEe6lgR1K5051+wabpQhR
qeFfhkQ4T/p12w/zjYH7rgcKi6SAWr7L9g58JoJtkKsukfNphfCRHTCEHH3RAEcY/Z2iU8UBP1k4
txHqfI6hJHRcSvxnGpSnvCAjrNWVrzNBUL+Eq+TTthNOmV/N9RR9t9i2XUrYYe4NeBRta9kTmLjE
yom7qIxGJ+gsGRMbYZBT29u4KqKdMZVRRzRPaX8yEOuS7laUyy8lTJTHMZHQgEOA5ntQl8Z97WLv
8yqhmFeEpIpPZPpYGnWfUFZcdC7CTTTkuullJHt/s8iMxJEVc3teW4ul2eau0VhXsBR9qMf8oV7G
+97ILjJ1wbNZoB/iyG7XlFs0HUIa6uzpE3BfkqHboTrURdYFFmDxzuuIryYNYzAouEPoj2ePXs0o
9+3cShIH9CNQtyFmLCDaWvtmq8OArbDCqOiPmp3e2gmov4u4s9qnkgbsrzGpxGVTOxW4pKqFLiVE
uUUwM7RgE5uu9qlShWRSWz0IWK2Z3E8EGvKWtXTMPhR5UUB5JIIOSIPMYdEvskw9DDTp6GGMTyu4
e1r+bcxlQQr8Ik1ta1YpBNBYjyiziyk2viUzHFCsf81nMgCSBw2J3WNOJaklybeci891p9qPwqJ5
t6O1MlEtxCUe3dsS8LWv4auNfSKQ2M/rqV5+wDmXf4GzUOAwBj+m7tO6R25uYG3chZBKzAMAQFI9
laM6XY7Nss3z9uhzm0p51VozzXWYv2njSQKLw41NJkrvUfbs782O7x5fvFoT3itb/WNvKnq0kd0x
sFebi2wzVhbUN2omaN6EuLQaCl6JsYRY6kk79sCTaxvCNzLCZaNk+Y5BtgaPKha7gHk8dR8p7haF
Z5mzkuxUKsj0+s04MKcRQ7EJQvE+0hjXfk9UyHcr66JfVlxU4MqscbL8SIPwS4h6BAq6X2BxCS3f
gYCqktux02y0+lP/jRRlnNGKXTIOGTowwifw+ztbNRKKyrHMYOTb4kfJt1Z7SM2dj2FfFb8U2s2P
bjRoVJjmwXqqZ8OWvlZjBPOJmx8+J3BS8DLT6/3RDW0X+1ZrFE8lQemfZdmCE4wIQ+4J9p3IWtUM
ZHReDU71oVaj/qbXDP3rPPX9Dqxr/8luZAWrP4yMQ0cGebUNiXPR/DDWb9zWJTOnouJe9b38NUVW
tU1yIgfAAVcXxIZOnzotJ9p1SvL6wWE4obTK1abe6yXw0pSGUbbJStf4TnVzivGNlhdjrsaHugsb
ze8Sra72lEehqEVzMu0Rhjs6eewasmQy4joqqgnwXz1KFJDScDpA/0X5h7DOJmbNrvqOUmXOL9Qq
VK8lOa2Huo87B560U34x4QUSAChmFyjiknZbKIY701WAxvdRKG+IBFM2vMh6b9XjZNMYKiUpQOmS
ePjF6QfnJPMQkTjL/TCbHTk6SKCfrFKV4RaJuPqYR2AOPM7rVnooxNT/IJ9mODIMmTxxzWkRgYmm
kl3PgngJL4Mughqzo9XQAO1nsYzco/m6Mr+rossfhmxkts2o6oEYzWtZeXaaMp7bYQhD5nDmTFSQ
oiEJNo6tKzGZfIfvL4EnNkzO6jBQj0Zv9VXD/rSbiYEFv3zIIIDBA8To8P4ljnvMN9bYde9ygiNM
8/xYak3nJhi72SAAYJ737//rz7K2t/751YZfLmDnF4cu/JSX2VYrUjVgO4EHz4rgzqNC+ZhR/9yR
JVB6lB1MH9KsfdE3bA1FKeNdqlnhxrV6DSxMaXkxq+DOXBL5pRocLVD0Lt9MWSth4zqJxytklaWh
dFGbbntD08n8D7foa/33lIx4qrsl2yf9mFyplI7hQyggaXUCgCTpltuW6AC+NtEearahMIbr6Uqr
Bv3M3vnEEdlZnREctnF56tZybxHBdJsMZng9jVXyTakVEmjHvN3ICFiu0hdxkCzRfOas+CysfusF
rs4GpB5lJKWbch8mSf0zMcbO2kmMlFrsjNVVb+S25VlRjz52QM70GQV1+4AeDGx+1c+DGthVikhn
Ea0jPKxw+XbSRvSf5CZBfqR/VX/h5E8dnDb0MG+nNos+KVkecbCPs1LQqBns7woRzpew9kvWYIII
mEDw1595s6ee6+pMUpgVWaouWxDcJzq7nvhYKKqybttPY2sBnwgRpSKNjPBokA76Ew4ggRLvfx2n
Pu/VaWVpSvpeBucHfAL5d9KQ5i051hOc46Q6I/g8cbRzV8cEchkgY4K8Z+emEwer5EFeaGxkCRMn
ieqcffjEjax5JpGzSAUrW7qXg2FeRe00kOLM9nu02WS+/6xWAtp/Hu3WAKCC3B0lM6Zsb1jEjzVj
bPqgPql7zyWJQQ7Ljz9ZyXxXFLCmYS6Kw+guSaBGevh05iccx/wb38Ja6OhUCrQKKlR8ZV15qMJ5
DoicJrmEuLz7OgLZQf+r+QxUv6e0YVjXCf2/+6WmVzq3zKlAxPMzh6MTB133+CZeHKULcj8YmID5
FbbNdM/opeaqNYJFJktQy8tk64h5OKMJOfV6V3MP1TAnTbqo3PeuMfq2HbmAuUtlazRh+eH9Z3vq
Eqtphm4wYNDGOBYZE31XR2nBZicl1WfU1DNf+omVbi2VgLyyDDA2SqqKExh32ZabNoUz9P4NnPrQ
Vt+ySxN6yR272Nc12F2kvJ9ImheXbUZcxThH53h8J6Yrd1VyKIbRLeojtBzZ/LJVO3W8Ie/vOqrm
5SpXLIppM5+3jUvMtwfC7N6/uWdT5Rsjf+3YL6Z80mI0Wpj11fpL6kpuyFYSTiaEAyzfJBZUMgeI
jeHQSxojNJksJIXaSfOl8RHrpVdd1hBgHoYy/VW4ZfmlNDkIe8gG6B0nJQAVNnTHA7UyMxeD/2TG
N+i7BnOVj3dVPg3fnEkCEx2bAiCMTq+C1GEzDmnPst2ED99yNnOUWnCCcOfmXqMxjnDCbDoLqX07
3MuwT7+QDEfXySyIFD8zL534ENcqNtGNdLOyNNmHJUWQLF2qXdV2y5WR4bdNZJp8A0kcnRlkb/c3
YBu8/uptbTQqwiTlPtWXJ8Po7peFQMAqTm4yZdCC1h2zP8wIHvL7r/3UnGuvdm+qncwJUIt0T6o8
+Py+v4cpDEAohkOBjaPa9W0sdplIH8LFIY7PIlyoZ7W+e//6JyaFtUkhJea9Onps92ZLJUvNSOHV
+kUesG+dk1meusRqamtoubjTUGBTZpdzCKV+jLeU5SXXWs6s8qdGyGpqW9wizateifadkUNAwjW/
ZY5Ir5DFVIepHnoOgKby+J89Mv31CCkEivZZuBEKMKhR7qjaB/T/wh8JQd6+f4kTM91azhtDo1wW
jkD7nILTnQbC3XMLAyB498yeH86NvlWi9D9X/LUvSXS1BeOd7RGhMMVlUs2G39rHjJjSNHeFYijX
ZAilF63a32p8+HfoN/Kto5XVF7Bh2kM55sRGxdpTwRHDK0qt9NxO/RSNSbEfPBsxyj6L69aLo/Qr
WVj2DrtgdDwkF/6oYK+eyTDdKU0XxGVORarKrS0cIYe6x5De4n57TCjBcsKV3TGZQ+yHMsKO4MS1
h9oZ8Y4d5/cFrxdufMNynIzpZdq3jd8CUt0sNlkJnax3DmfQMwPt1OdqrTZ7XVaROgFXZI9lmuN+
QowJCboNEHVE0ps6o2sQN7q6b5QRRR0+9u8R4jWfxDT1zHnvxFhfu9RLMiTFYmjRHhVS9IfuLMXH
RSdQBaGc5g9KyrG8Kc3h6f2RuFKY/3OErMGJDgCKspvTaJ91DqAW4tawrxULEWFNcxgnPQ461Dic
Glt9YzoDwXUTNcFcx1YXSjv06e5/FrEifORhDfi0Rt2ZRMyh3TOXP2xaLccWYYIHJCOitAGKPaC7
PvMZnXpUq7lVDCQ8kVQW7QGit1tDJ3+GiWi+WXLraydTeQ8dVJ55LSdHxnH6e7FdPOr1kryqI8jd
nMVNY24DNevmH84wD5dykMPFYKftZUyq48cxRTC6xEm7qaU8d7cnNl9rpW+SAk1X1I67JdxhM8sG
U7SMzvnpT3VirNUcW7cwXPWIlkWEb4/oQU3uS0IIt87CKkzyg3NZKZO+1fMlwTtUOx4cGvvMEev4
DN/YG1mrKVfVFlkNFdsY1SI5t+whzKhpIjdjoTdnNhknplxrtbmk6JSYy0wQnDPP+jcjRGGptuEj
HOQCdp5unqs3PXMs3rqX1fbSnQvkRLYT71MH8UctpvneGJf8cmy6DoZbqAcuVqUdEXPaZkkmScZw
r2ylLdny2VVCG4PavteiwtwOkWNczJZOdKNjh//Zs17jWqC7G93sslzD/kgIqaUcTEB3RsvE0r68
P6mceJ1rd4w8ijOroZf7Lk5FcIxs9WPCVm/N3rTO7KtObOOO7POXXyPZsWSyGYAvuzZpL5xRQ4ej
pGKnW7kIzApFbhpp/Zae0TmqzqmbWk02Sm7US+V2cs/r63x70tMLhmzrm3aVn5G2nBDfQGV5fVek
KEUD+BAqVI4Sf6IEmwfkHut3WUMU2RwpBqjIcvjIdWviJ2S816e4JmzEXXCdFkAQTS3dWs5kEh5B
4JBZwBegiNBtmmY6d3w68SGZq+1eL4iOpDkkOT5ZVHOJFSA+2Jl3pU2Xx5HEbb4/iE5dZzUfhXat
6E7E/N1oUDqiMocIWgptF1NOI/Jhzs4s+afe62ruEXmBRqy2JNXbfjlkw5R4SiiUbTNm+Zm558TM
ba7mnpJuYKctiBOGYQy3SyfM664u5u37D+rUDawmHM0GyMWoL/aNLW0PEpS1DXVWCHema/8fXeJZ
dPRi7UvrsjP6DP1SUkT0lKBb3bTVcouTcTyzvJ64ibV3PxJz7zZzxk3Ewr3FW4nErGyWu2EAXvn+
TZwYUGvakRJLElVMke8jSKJfwlCt4Fmk2sFWW6iwWfinLvgks+LErmTt4uSnN1OfGskeneVHu61u
oqS1Pa1Usg3Bi56Km/DMHZ16aMc/f/FaFpuFhehbDncF/QC9kAsS7VqjigCN8/2HdkpAYKw+946Q
8M6thmSfJOj4RmUKL1SSav1kKPRgHNvORw9uXemUF7YS5is6a1O/AIPqbDMwYGc+0hNaXUxir2/V
jS3KAgXH6LisMeyNWH5bX8NS9kdYl+j39TlpDoMe9gKFQf+Qt6X2h9W3VekPvWk8drMyXgiyDzzC
rZDux0XGMcKNNAoo7z+o55H6xrpvrOaRUpEWx3s0u0Zfk56zqB9ns6d3n0w7vUmbbTdRbkV6iKjX
Ll2/NWbh00fudyLqMapmlrVBujXfSFT13pgRUZogHfvaR5obdJYee0MeTlu0l0TVhGNEKGVSEv0b
X0LbvaoHzJtlu9ATNCNPpVt4NcyR/dWO3SHIIyPd9VFzyRusg6FTxAangX4zqe1Ga87NESdWZKig
rwZjdgTYVmTW7+n/64dEw2nQiATdrdpwWFz0X8pScXZvGnFmTOBa5p9+65GvZj6UmnHqTnGyHxdB
vKfZl+6lrHP4SDiYJjg2ah/BZcxs4Vehkl9rshx6CvfU97YGcaUbjo9IUiDnsc2UrLSa50wVKyp5
94XX4Om7oPk24CdWdkMTRVSjCp6tjwF8/CPPMBcQZ6iEQZe67eF3CH1ODfZnTLrW6MWs2ndWrZCX
ndrGR/KTp7u+tq2fcV0Q4NyqeJrAsUj7eqQNLT0Qjj0GNAMbVS4Uq9wMihg/RLRWh00EihcuFWEK
VOdKP59D/QZKskT7kZME5elLfgEpo0o2YulqcrENxErOrKJQl7QPiW4B+hx7s+tkBL1BXNopjrJk
GzFroJ/DFpqK5ypu/mRTyNlMjqU4GzkZ7feGqNcHt3MRUipYouhHqBYws0FZwgdV66cvpZp/6Ox4
vLBm+qutJgCAYDV2F/LMPbOJCbIaSH+ms9A6+lWJHQZ6uhqbgxeKln489yd/9lmmXYVJFFpEQfdh
v0Ek0+zsuowfdKdp6WuGCVI9S+YZ8eyFqX2zulq/yOKiJoTabQm3zAtKFQSEGITWj2Oj4X8L6z35
MaTIQNp2fJelK77LmQ00vwj7xABaWUxPpVp1wweUk/WHxEkGWuUuua1HkYt4rMM2IxrSEtkeW4xB
4Llmhz0ApDknZsuImvGmEwT0FVVjfctmTqGeYqdOSGqkmXxxE6lKb9Tj9OsoY8vxp9GdQKQuo/u5
I6gk8Yclqn4k/cynAlVwKVErzsNBI0GbTFm66T6ahFrfIdEhYS5bdJs2JV34zGNAjt9m/FcEO2qD
+7nSQ/lLQfokg6Ilv2bj5G24n8gatPy2KWjLmzMyDOLwjAS5g2uFmWdHXW8GWTqPnzhxQNmKe1kn
O04k1oJCODenIB1N6RnGYOjbKolM07diR16Ptlw0Tmqjej9G8eL4pQ0/Quoi/hwBnZDXrlZgj1Cr
STUOw7KompfOUVZsy1yg3qpbpfghO9Mmf7HvxB+jI3ahS93br6ZivnPFPIMQz4QTDCrDErecOfqJ
fQy+klrWXo1ZNZO0rDT1d0C70UOrLnKnDFlyrGLFia/brSouBtppJeBsh58+0ga9GKUGJN2g0nHf
w1hw92zv6Hy5jeJk276peKHM3uYPkcT9Z5Dp+eTxVTgXCSB5YGlFobYeWL/k1i6t/lvY18MlLccm
9HS3sRKfbpL4GMGsTNHb0g+ltS2a5AOV5jIoEnAvgz1XG8aCknt9mJPg2qW1/NwXofMTIF3Kop1g
P/Qn0bbRVnYF+dNtTadg14lqiZi1w+o6GieZ7oiEbO8jq1BnH7ccXoMlFaTAN27TQ/jG6gCON14s
tBT9mH5S6gkxGNWb/DOSaIzIE4GMP1yt5KSZ2ma9YFU46nPAq1m3i3sU8ZfpYGebxOnCALFcE28V
EVrLrqaYeEMGGe7IiRlEEsi2aEw11aDgLsla5GR9Nivb2VAqouINXANA5d1uZ6ph9QnLDHLvQXWu
UjB67i4WefdzGDRLeIvmLDtSDFXaPBpGRM0028xbTKieZLgzGsgsoE5udOBCzdaVHv+e6+tTGO2b
sE30i75fKmILxhHZYBU32U+iW0fi3kZYfi1Fx+/Y61SmLjyiPKF6GNyDYaKP8oDKcQcM3+FyWtLI
BZW7WLcqBloyw5tuPOTGlEgPGp91z1cPwcSIRZ34hPH282aOXOKWl6Jvgogq/g/LGq7dvP6CuVI2
Gygv4nLSlegp5+8zEhDzeLZWSMJ2HeMxxBM4bYakqki7tXXrQFyJ5uyMmHlqK8DzNjTLLece5BrQ
wVI9Vj2nzDE9u2ZB9eKqH0K2Oh19g7YgvlCIJKL3nmsaDt3aUb+F86hn+y4Pb2tpOLe5MWifJLD+
D0uqxqVX65XNUEwygU6A4k+I9qowrzK6bQz0agzvJmhdIOa7SvvulKIvt1aL1AgtVX1L0l93Pcn5
M4LFo2xCJMUnJV2UBF1l3P7MJruc/RZhF4HzfZr/kYmMH1fKFO9lQkDzBRXGfPE1huxmrkpl9Cbp
AljTu7T/gCJt/BAnYvojKs0WeEJnkONup1ZDHkYtx5m9Z0a2MEu6SnsKx+K+4BF4g8iKH5PE1LqU
RX5TGRhokYpFC5bHYqzlZlJCBWMwA2evlu1seGVajpGvOlPc+1L20ggqDGmPMd/udzYGje7l6I0r
ZHYt0dDzEDXLUa+bFr5KhFeH4MIJD4TAU+yjo9tf0dfGGzq2RkD1XPEQrF3JoakKb7L09sP/gght
S3YNbjAU5NSj1+GnxUpRfX1/C3piB/Zc4n1xHEhCZskeqnuQuExWmtQezTFrbwVz1yGPQpPmFivN
kPbiTL3ixPljzTJm6pyK+HhB1qPqPkUI/Itzrn1wMvn4/i2dqko+m4Be3NOomm18ZCYFzkBVrDCI
ECrzON3ZUmt/dLZDA7obMlyfbbOXyA03XVZOP85c/MT+Ul/tL8k0VWyFKl4waOOnyNJUfx5izCzp
aPh6pA4bfbDkVokY2zqz8iGrR5KF6xFQopkWBGJmyu6IUnn/55x4vWtS9bToVV4Nox2oOL49PRrs
XbMU7Y2QcRkgXMRjrsp+F7FJOXPFEyfm5zLVi4fPstmltp5ilMCK/UXHJ7Qx8ok9BxPWAdX+9J+N
ozUSWCtHcgr00Qmsziy2Mcbfa/aWw6bSZXr//sM7MVSfz5UvbmXJQgLiK1zqyzJTfRH2bQb8FTzB
ck5dc+oKq8N4C4jeUGgeBbarfO4Sw7hLMjCOtjWrh/fv4dTrOA7TF/dQ50VGz8ykASBrnQj2NidX
tNR2uELLQOvdcxybEwWMI0Tt5XXCxjBbAsuVIErjbxxiD4o2ojXO45+1LOdDanfOGVXMc7n2jRPc
c9XhxS3ZTdaA1kpiUqZxbNZlFt05ohlu6TTZ3tIRJmfYPerUNimu8aAZftlE2laP42ljsHh8EZn4
lY8NexbZpVdDOGlfyKQ08PgY40bnZLQlqN7yzVKZN1Hf5Vs00fZWz6R9h5e82uElTz2bujSKtcI5
jEQvkqhg5luFLuSu1mbk60LPbqNFk4FBmvp1CI3Hb/t5vBqUasJ6r+aHPEtpD2eSVbUwl20xwgpO
kapvnB6pBCfRDj0hWePvD4NTnajnP3/x0GoS1ZHQZUpQ20V70NhnbsuJtExMjO3GDMkhK9wjwiFN
lYtWduoHSA1syNw4PlPrWAUi/LNp+Dxbv/gFqR7VehPmhNuOrTA2rrZkt3QJDVLvcVMEpHzU+sbt
gNmhNmzbB0IDiMKY7D5wy2rgBDGn2mZMLOtGJNSnz/ysE9O1uurdGnHUdqYyxvsmqzUA16xJaDn1
zfuP/cT3vaY69ammiCnk67NwCfhktgtO2XO34xB8TubwvHC+8Tk8O5VePNceg29sxEu6bwxDbHip
866KKLADFI8ewwZ9bpksI97aetmWRRh9720Ux8mkJp6uL/NFpnOwC90mCpaRJMy8FeF1GPVAq7MZ
T2Yk7kozy+7TrnxsLHE2LeTEhPEsfH3xs+MyjIo+o9+zhEu3HZHt+fmQjrvfNuylc+7g2T9Obm1c
ZZDI9kLSmtGlarJuu+LO0MR0g0SWTy80xUcztiwPapx2Bvx0YtrUj3/+4te50bSYi+Chhm7lEF/b
I7agVurrYsHf1jjmmRL2qaewWgDSiKzBCNB0AIf8jiCRMkhF2wOwsEJSP9JgiXA1vD8WT93SaiXI
3aHXmlIPA7WZhiu44a3PWXHc6a6K7xCzx+9H9/8CcTE8NV3fPP3t+qFq/7bri58PnSyL/z5e6rGs
5kZGcfe/X/9n+/u/IUFvHrqHV/+xLTrZzff9UzN/eGr7jL/6u/5+/H/+3/6Pf3t6/lc+zdXT//zX
Y9kX3fFfi/hZL5EVGBlfPPzjv//n37t5yPl7H2URPVRl8/Qvf+c354LAxb/T8AaoiEX+GEfK7PMb
cwHa7u/ER1gwraDQGeaxYvwn5UL7OymNJuKhIw7ccfmr/+SLan8HKQtZVOjkhABQcv4txsWKNkWK
iqODyIRxDk2Df2/NupiA289zoxRBXYTpY2x0m7wZaBNKSsbEcdhfdHvOH/C8UT9LhEGJfApx6JAL
2Aye1bYdbEAnxJ8VunN0sEaqAi3nf0pUTj81PsUvlwPkwAk2dPrbSa8srCCRmmzULOEodKyvDIQh
KMUtS/5yV1UhHivMfNl9S4rmZ13LSUIzHOpNi5a6s6eK5VYtCfX0q0yz2dqGS6CpA+I4UD72V0hP
bkHS0IBeqO6F4qejk1JTye1kwhKE5TJjjjwMQ62e2aOu3KLHJ2kQ/kkhC/zyMX1ptTvKhtDpXNRA
wbRYezskIL5pLHlgN9b4eWGH1OlJICUyT/g9Nd6LbEyuCaj9buZQfPJofCABFV+oRVZKYxqXdthl
V/GS4W+yxJbV9B6Pl0UyH0VUc6iW62UwSEdMcAXSJGgGUMfpGOLMWf4tQeSf90XMLWBYQM8w6l9P
k0DsStJ2RspVo/KDHF+PwphxTdOv8LVY+ZQU6U0cpvXdi4/o7vea9hIU+3oG+/Oqx3EOwZW477Uk
3YrjJEvQEAWKMVDTSRJjJ1MAVyI/CoyoHQbvX+/15Pz7egQVW3xQQPjNdYe9yQdjUiiuB7Opz3fK
EKlXulXXG41S5iYJl+bamfTpzKN9vWX414uuVqBS5IaN2bEMRBergNpq2j9pqG3nJTkLJHjrgQKT
B0NORBscvdWZtVAJSncbUfEa4UVZRrNtdOOiNaKLRSQaNasoggYqot0ispu0A7sWE4/56FRtik1X
Ie8pz8vrYqkllSaY2u8//rd+neC8bqrATMldOL6eF2sxPZSsj5y8DHr3K9Fo8rJrluWgk7Cxb5pz
jL3X+8Dfj11AgychDC+nus48r6KS4k3Cl+qGS3xgBEaobrJzQbRvjShBkBOVIZ0RvEYdN3PYmk3f
lgFxleahSaIOHFo1B9kR+GhNDrV9jXzq95/jm7cGVIk70yBNrBHoto0ztjO4tXFMKLoVsiNyLel3
71/lWe341z70+ARNGJkm4Vg03YBlrnp63VimZjXbZRA7h6j/4DaHsFE3Ry9zWWqXWUN8RP5hLPaK
8rWv541ZOXBw6UEpv1RlR2txp+S0uMLPM6CHojR2C2kf2s9Rb7ywBMufgZOHTzFjUAXQ0zgBxjW2
vtssai9r9SfHsu0cgq1tH4Bjczi7cIG2mOYfHV0fcQiza7AinpXbtPu0oAzvDcQJ3TBfNQXOZh2V
Ym75tI29EUGb041bTJC7qEtpS8lzOqTnWtDrR8XaaOiGoxOeoZEVvBrZohX4ldM6SKSi7PLIjoFy
WNZ9kdjJNqkc4CgIiHalweSPOV7zCnfs9x1q2K1l5c1B5fx4I4euDkJlVoM6ARqEIeihlrHrFTot
DzOi0XXme3zzZx/ppBbbD4ttwWpqsjNzmKXWNMHs+oLuOA1I1uVH57PxK7+ysahvbX/6asx4zD2K
4nZgf7i3f1Nx/q3d5W31VHzsmqenjo3j6+3h85bvr73jScL9qy3m/y97Sp7naYLaxzJ/yCTFuN8b
1MPP//kvmMH/IKdBQCNawIIxD7sENP1x3/h7R2mqfxeuAN0NFs2Fg348P/5jR6nxP7k6RHq+WtD0
xxn2T2K9ov0d1DLlWEILWGtZA51/B5u2moLIEXGOCk+NcCf2p6SLvh7wdinGllVI95x4bn7I0Wi9
pFfzczWG4wB88V39vswxWQPGDomj6uoyujzW3ukFeXaWtFeK20aHBgv6ZlCjiurLfA6gpD+nJf51
RdCTbLodE7UjiR6sHmspUph2C/QeWAu1KBO1gx9K1rQKYyI3JNr2WYEh46h1D09nzCuQnC7VsvpC
0gyAi2B2ooQjW+R2d9+QE+9emBr4j53Jh1a6QerGgG/9ThQpth60GMeWhJTJ2Fkb6Yqok0TKxYYa
0oSfw8JAxpg1o6AfjYqyCTqpJeQOz0tvagMN7N5xpOdUsE3Hy2agl/uoaRWmao/eqxg7DG0k9w0+
ndRp0DeZKMlSBAQg/g9zZ7bcNrKl61c5L4AODAkkcAtO4iBSlETb8g3Clm3M84yn7w909TlblNuK
va9OhKPC5XKJSSBz5Rr+IbWMlypLx7AHoazCd1kMqqq02D/ViWPB1hdSVholcminDtosiQ8sLogz
w/tijn0zfQJmlFQGQ33NUO+aKuTvLaqmVv2NKkqLIqLpJqy33Sw2ci90uz4bB6xBpTLYxUJlUuF7
bo5I3DChBTIwNrFVMvhtMiGYu1RpF2S4ITPv6lFiCFNzoCPghA4WzQrsVcbZQdWKZRyXOuNAYSdK
NQtYqcEubUFNwCHii3suLJQq3aemlnwm+y6trR85cUg0BotXLFMTGvvXmrK93pKZjlTnskr1/NcY
NdWzljaZvlWoNkK3pPdeAb00EGPITK13FlmZ2vqzQOd7QFWd7sdqloGNfuR+ZMEdUxWpbnjmiuYO
2OtW6wJFneC1jxGz+YkoiEAchG2mDWS8mZHum9LQlOVk4OSL5ROG5vb3mLQmRuxybGBr6+mIiESi
T1aggBowtPTIVFyabiVjz9sPYujSx2JSlHxnyUypYjclD8zQRcAtPDlgzt22T7MesHWP0XNWPo7R
yAfGShKrR+j+vbHPNYR2F7UZKgPWMrEeZy5O9IWB1gjWzQAP9L4TBjqpapivQxpL1t5CUso6DT6z
SNxn06zALyrKaZei62k2zVbDf7JCYj1Jc7FCd8IqqpWA2Za2LkUhlCs3KROZr/1qqBGwAGaggBmK
Ras+YkeP8mlToYF4X+IaTZMoL3XnWPkNXBklt+P0SUFerz2S6Rvas6hqC0kR3c6UrYLD9t1oqbZr
WgVwMK2J/VXWAXlCV6T3EjwqOzsN77sQhBQPfTSRRBkQXC3vO/xFW9SpKnW2vJJ9qCYbRKKQhYOF
Cqk+spppPCKfyp3cygL38x5xGiDGpj9Ns9puWfaRtgnJbOVdoRVW9YIUct2ffSQiE2M5OVXWPSEI
LBLG80qZR60btEn8NTejtNkjFRLbl8ineCH6TJrXABcx1LLgxFsYv4FdagVzl8e+G8x6mlx0JygU
nwQKJ1XxhAmsgQ4RMQvF10XV6yTbZ09xEDfel2Qglf0dcFBjTtsMY+7qGWdX5JufynwQjAWRzAF7
nlcFSg5RJ/1oVVqTGhTICVdlDfnGQrGnBiLTk1AFVmAtOq3oEXTICaXOCUPEEMVqyNexA4IWYlNN
kaP6g5sqRkG5UZVYzMoalsnJkZES7SYcGCHA1o3tLSsgKQqAFSDPywpRABoACqIlW4vAoV2UGGO2
TZaEMnFbW3piBzim2me+iv1XLHgdrlTQhkaRmarOXo60IfH9mUAMOuIuNyK/c1yjqgdf4kjsiyp6
8RXUwZx9Nzqdn5ydzK56794HYhcABOkTdNo/6Na/vcf+uVUkCqhc5thU3JbXFPB2KT0tcFEbcKzt
lA6kuOW2rszqIIBD6et/yST+UFjP+eabWwz5b03XsAcwzFm2/yYf9XJJ39MCNmhMSDlN6MFj9GDm
YJikViN17asu/FH1W+wVHyHD35a7fFU8dKhK8OAySDOs2xI0V8fO8mJeSgPOaAVpK1k3ZY4NrMqg
5u/f8m0S8vujaKlJHVgzN9rtyJvbzUw7k4/SsHE8jYEeH7zW9j94d++f5fxFdEx+mFyQJ89f+F+q
1hbx5FoaUwB+aiIFLweErVUvNb8IZHwWdg5uMBsZYnUIJn/wGt9/QSoKcj9UcnmUuPm+/WhLD9vG
sGEGI2PiI/yUtlgDJdYUfv53HySfg30A8k4q5eRtX4SvrzaJYHvmMRwnt0iK7inKK+d3vfFvpfr/
awL/pkX814Lg/8NUH52hf3ni79vHs2vU/9nTP36T7l//r38ayAZZ/dykxRQXpVJ0j/8n3dd0QQPZ
RAoZ5NFsnUts+SfdN+z/mv31LAydJDUcW+T/pvuG8V8YpBn4SdLUI6elIf0/zfN/wgc10u9m+h/C
yQ0lRdpYBkmH1eGt5wBHunXjBqFm+SQY/gPqTONDQM626Khb8QvtlaPXTvnd4Hegv0HruFDbgRwi
DpXcpcrYHKya6aQnEmG7EDn7+yLQy6WImQ8CAkUuSNG5sn7vtP99wfPJ+H8B8LpgiJoCZWcMiGj5
3RQOVRHQpW8q/yHUJ4XWAAAwODvtOqlwjWeo/KVE0O1ZQPfF+9unx1H6lvLByOm2N2TomiN1nhi/
eH23ABKiXtAImSQP5JHiBMFb/5Z2WrkVYezkbg3jfinKJvjgLM+Di5uvPnt00NDin/y6pegEIUpd
vl7nD+gNhNapQQLvhTaJfhz1PNwIOcnDBLX/OYxTEMRql2uYTBSTDS5eerPF7ZDZZ70hV3L72M9W
YHC1D5Rw34bU+e1ge0l1KBmZUNY5N28n9Yx6RAwseWicMTv0okOuFuhjhU5MN5boOUttywjTPBod
ZcBHe2P+6W/3hk6rWRLsOGtSvHN+RdaIlnSdPQRhRb5UBM8ijqMjDFvtHqOycGdZCYJVUzmAsRNa
ta3Rn1s6SRjt4hHs9r9Egj+drbdBnocBkJRSGrd7enlood/cL3SBncJs8vBBFDhLuV1h9K+TaLWj
6gx1uiYlMb9NtlJfcqeE2JY7BobEZjEefAVpuvs409MA34Cxuagfv6kb6NW8OrIIA4123aIhyLzq
7RVkKpEZgtS1T2Wh5lvsBKaj3ev1i6Z1wI3pNQOcdXSUl0WzT6JI2UET/8iVlTD29oXxiHSKI+Cg
5PPGbfRJ9ZSog43zye/94mV0EmQOi3k5YdsWLyKrzQ9O7hVE8WaLzM5U9DVmf0kSjFvVnwYzkjZR
zP5EMOOQxIFT7RIcDRYAz7D7UDJrCYNgWoSq7FymUSg6a+NaiYLhg+TjBmQxP3+WwiHGaZBUgIDy
9vkjgmX7SmEPp0AN/ENj1866aEt10Xl+YMBSUMN7WiPeCtIxGiFZHw5YWTvWssuh4EQKylFT1H1B
b+QD0M67I2xwrzBSJKxhUk8r+u26sI/zsSLN1ZO0+nCjDV21E7oRrPQ4t14osB1XQC9w/Xz6kIP9
LsDx0QxUcRbEkIj2/s2W1DCptnPRiBOtF3mh4ZG4OZBpQNCR079iJK8dRd3JByPDlcP3EjzIFRMV
SaXusWQP1GI5Zn1/NwRjfmf7svkIOTUjTW42DxtnzoDJfnWS4bePpkREHJVhXZxUxL4uZHCSjkHb
fm20oDoEZtic5BRjr5Kx4ZfjlFjfP4go7wIcRgs8G4MWHcsgb3i7ANVKYmvUQu6c3FE+12NaYopS
Q/dBxHadV024oYET3vu0uWhvRKP/qfO9yHAzzekvEO/UD0Lc+wj3dj03g4TWLmdASCBOKbqefhDu
NCf69cF3/sOmMMmcOKwII5LM3mwKG+5RZfu2fpLVGGK6MjXt2vOGfJtVWMq1fuIfIqSF15maFy9D
XJh3/tSVW9ll8TYIlGQ2Q9eaH3kW1oC+Wufu7+v70/LYqoxTUK4ED3BzXGq0O53OiowTh6S5VH1V
MoNMEFRIK5jMq79/2I1zxDVomGSROtkhjoGMJN5uAMVsBj2zO3EazY5YiQhm96l1jGBvp/Xwmpow
eSyg9DH6pD7mDWgYrISsuwMx/mIzcmhpaZjlmpFDtgysukbi16+S7aj69WZK0+ROnZkoH93Lfwjz
pL90vWlR/+GqgWlj9kCltVPZFr1PP1lBwdvyy0M+DCwpc4Bju0VlNPt5IP5Muf3DKUheWlQ/fzW9
1e90JP6XTkr3yqqV5LnT6ubywaOdB/w3h5sEGGc/TPHopd+yeScbvoIXs8i6VLtoAaVGO6Lula2F
lrQbPymc7eg43nOC4dZx0tr+OcMmCO3GemF24U8T3b76P3lwwhRcjBi38wjnB/svFSqfOQml1PRT
PZnmvq615jJoslh6YS6p46ZwPyKutE30aELhKcm/dk3HraZ0YHvVyHhSmtY4oOLXXMze7l9FEPxH
j+1axTCZoL1+2wAx6UjrKA9rpKO9diyLKXkwI++z0+NP0Nb1sEijIrmTdZrv8aF+LKqCSD5Z9hZH
rOak+MEH+gfvcnOGCsRocmRcachG5xD6L4/Mt3rbw/5SOzlFb+5FFhYvnVeQfiWBGruj1Ksnw+dh
frB73pUl88faApyuajEBv83NnVZrE3A4+snPHP877AiLEgoLMq6ReqXoU38GiWrumeDLM15o+Ta4
Jun/wSqwr6Y5ZHFInFtZKCAkA/STSDvFtk53scZJZdEqFuYeFoSYpM2/qyUMPwhyYhHNf561Tb35
txdBXapRAs+1raOZN5tWtrMt7KBPJx2Tp32OjcC9NtniNUbZ+Sjx2z0UQ3KcGIwueyxfv021sD9Y
wzs0z5zDzAO0GdEDHOSdBnyvFWimCfU0kFIYq8FSi5d0Prh+NsdNLw25v5M4ttbZOAVHEZTa04D2
2c+8DYNpiYRD8eJhllUuagQ+LrHRYgDTCf0s4RftzTkxpeOdbyuk7C9phocwpoYY05ow4sK1tDVV
J3UJHdu1JenstdySE5YkH0UIJofv4hYjQWodax7bMVC7yQmSrCtjqMb/xIgkH0mSZBFu4IrJ8yil
tq/wjFvmDJ2jVqLHPVeBM5xs3yotKa9vik2o6vN4XYfqZtHTV5TSBd0yWwpBGvRr0f+s6t445o35
pTI6cx8MU79tUTJ6CJW6/sTFCAEnho35u9IZBsM4lRAiYZQ6iEqh+112mykQgqMwjI8jIWPZBEwU
2mhiCKHNRdEQz/RFhbbz3hnD+Ai4eG5VK3ssv8pdW9slEKnGXMV4r31heCAfCjvIVsgj5lt62fHZ
FIPPxtfYW7GV/miwmnrk3su3Cq9qa8lQ2zmQvZ5Hp2h/0TGHQjjlqpsij3OPS1m7cZjErFFoyT/J
TlG+4/xLgy6Y6wKDfycX1SviSJGb3VKGmbGJ0Ii/9xJ72JCNsVXIt+wzne18a9MeOJdOHezTYoTO
EXs7hnGf1VA5j1UgNtCXkEBXijZ8za3IPkyZk2Km1GjHSCvsncEEYVfJOtzAE10MaYTar2zkbtSD
YVVNernRvW7YTzDBthl5yTlqOwh2Tjn+RKY5PoYRJVyaeVABUX3eg1CotwOejp/trP+ZwSs89ozF
MMAcvWBbeajuB0b6LYVBtCPbUtZtAxnQjrTgZDutcgCl0WA82IbjHUrDD1oSdUurmA4h/hG127da
vgXw1VzS0uge06jhBqKp9ElqGGWg9cc4rIJgijvA/JeEmmQH2HzmU6XFEMbadAUAGnF19On9PXrV
ye+7yioGfaHUDTGTidpRyTjBQVSa2zSy8ofYD9WNYcYcuRJhlDM6AjTCnTktDAM938IHNveIuvMY
ri/NKHmQHo2271Eci3vqLAmldhhdsNkZhpyjX96NPY6Hfb1vQBh9NbzuPgH3uOedNgsTQ7sFF5y1
FjXqKF6U1MtE9WChi7F5RolvWASlaR5Cs7Z3VZwM4GWq3I31ss7gi6Xx/nob+SUC+G5RMuLJlMx4
Zq5R3DNOa7cTIt+7IkEIWvZCHEM9zBcj47/vfV7mD5mj5FvfVDrI21m47DJtJlaCrZGdjzOBzKXE
yq9j6gI0/L7MnEe4kNMhc3BjqXqBM6YyoGzPTnbRQOvyRSECjckcs1VXHct62abFVGAP0WI9LdQA
czRJ1TCGSrDUrNZb6EUlPtdlOPySPZO4QnhbNXbsfWAV3prBsMCLK/2kQQUnlHrfUBmPH5tBym99
G3zxargddibSzWxU/cBw0FoUVdbfXaNiwDG7cA3BgjdZGAMNBM6RaOEwfsPQaDriVKq7dd19NarZ
72/I8u61Qt1uS+zHur1ROZOImFfGsumMb73Z1xfSXjZapXIw+pSDi9MimxAju2mbIqL5La6IfnCf
xgXfk55LB4FIK4N4MeG3iYVn5R88rxQbdEKnS5mk2coZ0Y0eUriZUPHqh6gPxvUoGv+kpI2/7WRW
HDszS/eKRscS0T+0Ol1bzDxaiTzVSjNQlvcru/xsR6p39FCnpxyThJcwMoeVbMZHT3fKHaKExQuo
AwJhM/iElIJ9jW63RR/NMLll6ioqX4LS4Dtfa6Dr00uwi3mY2moXRFP66sHmqRjoBtEmTUBJqXYQ
3ytal7wyRTO/GGbd/0j9Ib8flNA+WWmuPKEfMe7qHq81RrbGVpV1v9UEWgnSa7DqDNNineNZ6fqj
wgjai+D+N9jWWVHSXKQ99m6WTKTMU0AFdg1l2Hs0l6JwMqb4YaLfBWlN5zHCsaNsB3PHlaN/gp28
o3TJn2EM3E8Dt+yUeVBgkRIGFRCiR49h+cFQtGmXIo+0icsxPtTYiiLnPfJp46gVn4TS0qHJprrn
e+b6sm6b6mANzpe0EcXPovFoqclCB7CQdepLboWPWa+PGwUfFy8Kur09K4NbcSLWVTLZ98xkjC0T
evPOjrt+ocNWUpOZDRwWzdOo92DgGGmugDXb92mQPlj4le27tjHP9pxtOq3kzV17V3Xkg1YmI5QI
IR/7Pu2edMQYcm9yViSl08/QkdM9Hn/572ZCNCdHYMzERgkiCX5ONzf4d1C6G77SLwIZoyTho6Jm
KYF6oLhNli08BMj0qBrrmOJytynBF9suDpZiRvhu+f1enRFyaZ+rzyntVhi35fgKa91aiiHxcUGd
YLe7ULnrCwN+OsiIQIXLwsO6Vh3qzyKf2fNVpI57w9P0hcNge5vV0bjTHcHMupLIWI2waUevjO+r
UFnhGTe4lSPioza0hutlcblllN1vyg4WcJ/22IkMw70GJmqHdoa5MnAfOsJ+Dp/0WLV2+dgS2PTO
W4PJ9B4TZWj2umzyE263FO/CKwGUzKc+JfxfrFAkpwEVTHrMo9Z9BU9eIy1ME+Sa7pVWHp5LI05/
Th6E5TrLKlzlYt+tFcta5iZAEjumxgP3YcyE9AFg9ljKk6xVONoCM5nG6cdPUN+VHRPnepWZenXE
9i7cUNbkW6lmYsEU3xYLLHf9bQt0yF7qRp1vHQ74Z69Fkxe7beceVgc3ZBlN23oQ5bYwDFTiW6E7
BZP+iFM+tQ63WT7pixCKNhL281nWSdr8MjceW+bO58xR6cOZUO8jC+edOOFJtbZN8yuiBDQ4Zrbz
NBq9tW+LQgGPpGkXVbG2WdybE9vOtGkchpIhThfZZzwt5qx4HgL0vmV9VROEF9DQCezzoGucGSdR
9ZeCtIIioqq4u8u858w11HEYrqHCELg9jNjXax6ZTV3xgvUF/2nwpogTYNntY1Tzp5OnkinLsf7i
1z470IEo5jrWJHZMDwIYpxq2LfrQHCsnbnlc6PZtk0ap92hQ4yWtMJf9LgRgSTfxaGmh6N0/NwDj
npF6UE42xtrrkkl4h9jLlG1zbyT66gre4ktgJ6xH66xRPKCuYyFggAVye4xwWQGZFQ8AXMNT7IHe
XHQdHwe6RXZPtI7rH2qrdF8a3QwPeeik9tIqySZsdZjk9trlwUJY/5HVnvJFJevFCKQ06rPRFuXP
vNKBNuGSkmwjfIi/drrswYJgdxIuLF8Pt1mjYxJgToeK5bwQearG7SzcOALDzu/LyUZjpSrUr2Gf
+QZws6BHwkC/1HYhHqekeBgj8yJRvrmMxmBviaMdPuI9i8ebjKwLY7o0t3nfgerqJBorACbKkr1e
Q273fF9ZWCkq2EWuK8gNtQnaF8Wj6anxlo7suEIwAD8PxTJfAkw3D1A2xDowun5t4LiITluwExFi
S6oehl9sGXxjDEPmFnh0sUeZw57WS4hKAzO5uBnLjQg6ptrh2EncJY3qFZBYNrjCt6Zx2YBn+l7U
UdksgqTxjpnZG9myGQzxg73nOduB9UX3OVJAIK/ycbiTqeF/yazCPPpBUPzKHCAta0ytg89l6ojo
czKq8w1gDzNuYDCqL3YX1Moh7qfOXw0RtlwHOaTK1yDs5LLQasdH8AJAd53YC+zMfdeX/gkLph2e
Ee1Ot/vh2FtahPl0Ut5HnvqzDGvKoSgKk3OSzcN77oH4GxERHG0cDvhSogMgxcqC9HoY7VSb8X2O
/FZ35PKLxKqDeofiiPiU+CB6kFdoh1NXI3f04HV+UGIQ1CZlvBGmrn7SEE3j59lDc2F2TAZkGlO4
weghWyUlxUU34hZbdp5gDpBQAUyqkWFP6nTa8Xf+kFglIlh+bXmnIjTaE7wgqu85eJaKl66AN/E7
izpWHweyaNzHOd962nF09DTn6Fz/WqRq4bjMS0T9VQxt2C+BxjzxmnsUc6iNUqqU61+tPfKtZGw5
77DZ7aUj0m4tKlQuA8toHuKJrVGpqXbk0mSuYNGUStOwfAmjqn8lnvfutZTjGuYTvblq9tOCpMDO
nc9q3njqsrcE3dzMSIqXNoYd5zpDaP1qwx5RlGsuiTwUXyXz22hvoOeyt6w2XibgOjBcBzT4qZkL
Xj/t6cumgdm/eiGq/UR9jTrdCSVE2naw+ert3PtrYkzdXIyEmoJDVTjNihwlnv0UhrPwEGBQhGwu
Bua3a8vBlcMJPP33MvKi5gcqfnGNktjpAKyKshV4MzN3fSe2d6hkaGs1LsJjOZWw/ulV0BfVcPql
g8Y3D/xeuIFdlmvkvYe7MQ1+tZ1tuG05jFuug4e+TEEMalW2TQMHZ/ZCyIsPYXoRhC2XFF/RJd1F
7jj2kp3SOdEhCcitFDvxn+o81e85s7JfIKgyLCLRaI950zYXXjvPj2wzXlVD4K+QrQbP6evpORXe
NC2MyVB3RaCs+9Ys79OmTo5lpvAbP/l27YRoGBJtc+hRrq7GHqJVVBG2Fvs/HMWe7ke7RGna8dXg
e4aGEiJXXuhhUDY/HDTl2GJZ3T3QCzb2g2Ika1R+Q8ZfXFJJb9YXDX+U107GFt603lydJN2SHpT5
GBfp3fXVTpGqUsHEgPJWmaC27+sm/S5JvJ+6zMhXYZ9+VpKAy7jzcToC05euhBZZz6mKYCD1n+5W
E/g9uN3+Ckuq4BgFaJFMZAjAEhsuW+Ig+wMrJn09xFQNaR+ElNvs4CimqefHtLPlGEZEuXkc8PtG
Nbw+WpTM1Lbl3LEIBjlAW7HG3dDnF/xGvksDkZ6onJqAG1CMGEtSkved3h762kORl+nIuR2r6tUR
nv1YB2VsEBp4YKJ0lJ+A9zBDTvoJkKlPe/hMxYc64ejNJl4T3m+YAhmvJgLu2FbVjas4Kh5eBd6x
3zXZxvS1MNhC09tL1iXiVojZddOdCBJ1a88iSqhbxaepiioE6JTw67VB4ycKh8UbC6tcTaUcP3E5
8z6lZaULr0uMC22szyLBjsqNEXT/isOgjaKHEYxLLRhN7AjtDDkZz3u4bvfSd7xzTm7hk+5yuuOZ
eE83xDg3Q/Icz/1rFXlzf6lrpaW7nkJDAJ0rDkuvEI2MkCZcaSkhG9xwlPvf4UjTYXLLqaDFVQBP
dPsmnGa5reZizX3jjRqhDjd4ANgaHBHogGTVGTYlCbyp9EC/mgT48WKi7E6XRtPgNF/5OY4JXkmy
o8a0+ZpAmXe6p6dfB6/GlI9BzOka3QRz0jvdNJ/CKsRosCblW1+7hNcSiU4HNCxQj9qDZxTmBQRj
vr2Wd9xHNAubnlOoMxE/23lsFC63pHfI1dg+98wYL9M1EAP6rS+ZF+yjBnuvRTDgsdAy59sJBYMI
FX2f46CLBkPimD+ayl2Zl913s7K8lRGW6oOqVsE6T5T4xQyxDQ7R9q5glBxpjimPGRKLi2unrzCm
/rXRskiCm0drrzeL6iURKKdrReUDqW2Hx2tnGy2pZm+lPUXNgId1aYptg47BKZvvnXZubV0bksAd
8s/4hw87C1soCrFRWVSF56+UfG4R1V1eP8bIQhwTJubnDhjnBn2S7tgyB97Ycg6shTS/GbpM9tge
yHPgB+0xcKLSndSo/8XoRqUt0mkuHGqxNg2VtLHzCEbgoavdkKrpg1om2HU0Y8AMwnBeJQz7KgYi
0mWy/T6mars1x/yoGRhOyrZJUQVSPbIizV4rCJOfZQQTdxZjYn32WNQudMTgaIYTiIWhZovgB6Mv
agEM222aJFyZBKlxSfPLwL3WSdofmkB2bQdBim/TYqD12pqTuY+vvYrrPS/9jjtKTnMjQJYqe82S
Ce9hHgDlTujhpWnKmUftnwtC+IbukaR5oY6P170ECEhb5w6OzEbeZTujdapNRg9222YopEHfBxnt
pdHWKftVkXnqAQpu8NzFxbcxxM6ChIakzIzig9pMdzEg1u91IZpLMk9YIduLreo5+tqp0uBeozrA
e24Yn2PdGZ49ocZHxyExsDIEkcyoEbu0AwWbC/soKaoPTq7oP9hP4UsHOmZ/3fEfDCD+0BEHeYMg
LgqPJqi2m4542UR2PuYN40bZJM80z3/YWE7u6n5Wk9LMbFfNei59WqWPYdB97jrEQjRdsY1F6GTe
z99AnBIExiYBWP7w99W9h1cwHIL+ZZgCkg3c7bfzKVjVLXl8DA2a/bqImZvHoQIDRYhATxddHkf7
FqcylNKL0vtI0en9IBawn02fRzoQDO1bgFRYOX3XYld6KnBNI+krmBOoc4mmSrpwkAL1j1Au87jt
7VRVOraGaTYwXkfVb030SG/RQkt95TQq3BUJPbwYUTDV+aHpo3pCJEw8KnhCbLgRnPsg1AaKCxbn
9mVT7aCEO5/+/vivL//dgpjSzeNUIJb6DZxADwV3cDMppwnNubP0Aue1muinqpXXr5u6/pV0nbPx
DXvcymnAibb3zyNSub8c0eczPkttF6NVlMtMUaPVgMLaXs0CMky4MhdEw4q7tm/DD+ZZV1Tj21WD
g1YFiShgYdu8VaH14GtbvSzFqfNDpB6RAS9erjcp3UV1VgEt79VA/dRnSUT11xTGA3Y4wc9YTfL7
RKYfSoK8R8LYrEaVmoECgYRW/nYXqx10kMbWjRPG6PFqqrG9VMqAvlGcqcuy976COm0e/CzyRldY
abfyskw5yMhLFm3OzDfDC2Ny8YoMXD/UtIdKbaq73pfx/npf2Glin//+4rX3WBWWDNoKxLUtMHu5
kZHJke4KAtL+k4xlcpAqvtRdIGKEVDtGNDaVUNOTXdv+aL4MQ1WvY79/gTtLVfxPT8lex+MYfCA8
cGMoMEM6WBc3hiYBtLK6m4E1WNPCohYWpx71n0+Qp7xNJML2UssY9f7E18+4PS+jChXS3LOcnWTM
U8K0aZR7LH+sHUpI2tEAC7aEZlu/tkAwlx10mNUHz2/G8txuQSpPizXCXgQx//aVz7C53ldC/YTh
2XxTz0lLOMbFS0iaD/ud+cNCZxZnVMm3LIziZY90zeaaLv59Je+DmM2Dms8uWxAE/c3eI+fi0lEZ
eF4HumrQTT8c/LBcWrnp0ZsnRn//vD/tdQt2wMzMBPF7y5bu9RKkcZfoJyhvkUoj8ZVxTLbJi0g8
VL1t7vvEwVOlKjqGMCQFf//096hf9sfMCgX4pSJkfku7CMuxm5KMozZ4WnPsG4uO9mjZR0Q2aGI3
3Y4JQ3ywUxEuhgFx2Rjdg7OJDqeLXKLyOuTFs92n/hk00kdP5g9vQgOawkuYcXuwyd9uiSoPclPt
a+sUJuDhrgjKcIgAqoi+eKkNr778/Vn84U0QcySgjvn+At7x9vNGEl+BUKl5crg770yDCq9D/Pkp
TXLGOKmhMFeCXJ4g0bkzhfmRh+NVIe3mCHBpgEabo8h8bt9+vlJpqmMhs3uKFbPdWtia3WV2kiEo
PCLMGJlLbZzBgYx4P3WYW91DWnquHXyEori37vyq6z6AW/9pc7AghvXoeDi6Zt28AQPSQWEUlnWi
Z2ddKgw4gXxDjFoXAIpoZFjylxDME4KKA+KNyl1bxs1GCwIkXwbdKlZaE4Tfe9XvX1FKpRX9b78w
nhKPGrgkQeP2si2EgaIyFPUTBhZzz7sSjLDalGp5HtLGWjy8XpPla7waBnQZl39fwB9QzrYJWQCQ
LTBb2qE3Ub8ZcoGQYmue7C4aH2t/RFA/ihc5asT7HDbjPvXTaa0ZiIeGw5Bs0M4tPuIs/CHnAJWu
EUEENt+QfW4wgmCZc2siqD84ZrsDLJoxjxuaTTd5jEOVafpioyHtlhVtH4aRAmX58BzjW7E38sCP
lkkVl6tar78hGp8thzYLf0TgjU6WQjul9KbeDWNJi/Dvj+49kGompczYEo4LGJqbrZWYPZVk0UQP
9Rzj6FjJcwvFaC8Ka65K5rFfa354TV9/7M0ZYyhi0W6ecfygHN+esSCi+p1qPXgYqC83ltkWF61k
/I3xmDzX2ayNDsrRPiNiyHblPo/9Rd3R7ibhyB/GIEAWWYkSWbtQrD+NQjx5HFS3MAMoXldYwBVU
kOU1/b+ebgkjmWIhCLzrMR6ey6GlgW/kUsCS1lq8fct9r4JVW7ZaOut++1n6KbvOGcYZuq+qNBTK
aZz2dCUal5lt+xhMTv7yuyPye/5cQMtdTnGo31V5OJ4cP+tf//6y/hAZHVIqCxEoizzxNhKneFRV
YuBlibC3DohI46gAfOBLIHQNq5i4OwZ5oK2nsUhdUdfZByDYP308OQGALiBXHPSb3MB3EppPfR8+
1Eqg7NRSi3/3eeAtVHdFn3eo5gZJuQaX/4rrsf5BTfWnj7d1pHGsGZT9rqzpTIzk+8qMHxRoSa0L
FwNwkIYlOCMcDY+8afyeqTDKU2NE9Xr0P5KGE+8X4MyoURhbBlBg49bld+w8p0NzOHkg9rMrrx3N
Eubff3N3ZrtxI122fpXzAiwwSAaH2yRzlmTNlnRDSGWL8xwcn74/yn+fslWny/j7otE4QF0UYCmV
ySQjduy91rdYjCX9E955/fzR6ZpmXVy1Tly+i9aNkYGs0XM4Nmlk1AhioZ24cgR2i0BmU/eduBrs
hYbjbMw0E6wwpsljdVVz1JKJDnWjJyCqE/5JVDT0fRP9y2q899q7UJvmrwttnB4bR+7C+ZQe3bdE
TrwpjaTjq7SK+dPYClh0ykW1xOR+tGraUJ/8Etraw8c0QUM6/me2tvXjJiqeYn1oHpS3hCeb3s35
h4rRXqUWldGhsUtW3e4/39t/PzFzZl09Ra6NXYJD868rQjQCN7SsvLqOptC4sDJaW5s4KTA1zpgk
coaCuPw3qP3cE8WB+Zvq7+81Dq1YUqywUK7f8OcMM1vlzZJjHqLUs+l55rHNRCZ39SunY5jgQOuJ
f7Nnfcrs40RAwwg5qct+5RmshZ+2izgzjLxw+/RGJjnZe3GEQZ9sbXNHOmy5/SizsJfVftgLxelO
wWlrpLpuSwLHHGDCPzQYRuvou6yDZ820nyvmoMP8qE9ZOKfzGKIijpLl8cMExkFMv//Nt/a5C4Nu
2XFwx1Gqs5T/bSF3jBCART/3X6IuqS+Iu2rO0mpaFFTW3UxzdUOTKruoikEtmwly/p991jy0gi4a
YqyI2HMq+SMz/jQglooGSRVOccBk6XqcveKySsunNGu5gweRLS/0CCG3rfI8Tu7NvRub4/fME6DA
1tuXmTlDefINboHm698Igmh2hW436OMmOb0Ui2F8zXpnOGYMys9lkkwH3W15h6AtD8bcaAeRZeGu
GQcb+vxY7orB8b6EYqx8WY3AqWfpbhkx14Ib0yv21YiMiMSD5JVhkYX0eIZZ7qPDSfYf9XGZ6uO1
66QZHp76UcNHcsFxrt0OEp5DARTFA1dvWEu6Q4DkbVBsaq+FZAPu0JJtyV9lGq2U6PdZq8d24DCD
qA2VvceeVj58zPgiVRvZZTQN1YNR1vo5DQs8Rqgt/3RjQzwnRegckcI3Oy9kpSkbaSS/uYs/Pzcc
abFVM8U3bcTAf+sQSA80SCpa/UsDWuNKm3p2WrkuO5Ystt6QTj92wH/LgnxfFfz338MM/eJS3n+v
Vjxk9/ml/hcalI21ofAPLKL6NfnEw+Tnf1iTrT9oLgg0F2xZDkeXv0hE9LL/EHjT184EaEmAA5Rh
//ImW+YfILHW5g9nMDS0q1HiXygiw8HQjAqZlcsGj7nalj95kf/Rm/zrriptx+Ze5bQFtpD62dE/
Lfyj27eMxZnqSPw03KUIoZaDg0XP9Pu6sCGvZp3uI9IR7QbFLhjzyR6WPogy8GJbxUCLDAaWlj4w
QvbErZUXUbfti8RttwmZJxbHgJZ1sKL7WeMuGWP39qdrff2jbP0Zgyh++H/+qmf5EJBBkaLzLBjs
YByDft296lnvkiwf3nuWyeGGPzrUfueNSg8m5XWc5RkFo5ed52UrNPKdQnJa9hgxre/02PPoOSTU
xtzbbWH2fkX8TvY1cmCIBJ2BOCTI5iXzBTqx/rUnBK3ftI2AsNKac2X7snbaCU6L7O2dSGDd3NVE
4G0gDZnVteZEwtxPRWIP236yJP4fTmEQhhbsLxvDZurgk+bAQA9XpiNxEBTIT4vFxXIm6uZaMygf
fFRKlLZ6k4ITjfV0UgwbQxA+TVhrD7E9NyXz9gRCiHJl+W6WHYhSvMBpc5UIZv+ukdnirCZY/KxD
U+fbI0pooG4oYTFCpjUT+T5Z+m2CtJQ4gErTjS0vchG2kWVsc2CIt6NeF2SdT/X8rBmVHgVTN/Ta
3dIgsd6lcvDs0zyN47wlijy5TwSH3sjOk3Efl9EaFuEyxghaje4gE8qpmV74bS3Z9PU0jPexV9na
DTraut+1IeWGT8iGfpsWjZCQZqJi3pmqG7NgWDzEcg0pGs8KCWjva0NXhgjThvZbU8ShcxeXIIE2
jILq5eD2+jp4H6fxWZZJnu9idxZrUg7BO9e9KZps5xINj5+gERED6ER4CQgqEZ/kOFDh9qXjXEW6
2Zi3DImGJAjThE+hwO88V30DRQ+YqHEzChdNLf1WdarVskRba0AHuJu9uUW0Fg1Tc6Vis6434fgx
do68ptiacgBgkts2wiZTL5aTY5A0Ankod5/6jhN2MAzoHwJT9vHXuHQYUOdWnVlbGY5wy7Wom8bN
kJZF8zwmRfpe1aS804uyIvGtku107ah4Sf2eiK2JgIXSehUNJ8KTa0iyl+nfFa6vAJ3P2w51HNwY
nql4q1cyih+Qw45vBngd3BXABXiS8kVfAtCiNSLtMOwNJtWCF2MOzotZSdVhVW3nkue+SbQWRFHD
B+PqYkEKwew3LCCNNbpiBzBgQmjd6CJonHHQ7nJLuRYjcMHDpoS7DBvCrnnRfhaUfIJ+7PWEymG2
/B+PolLt6r1K04GXqLGITC8T5YR1IJhsAScGAnyqIl9xpi++WZmZc25XSIA05MtZUhFIzRnV8x6n
GJGkFST2xB/+aPQjdlbGF+BXCCN/3K5YAEL5RA+AL73QcKf4P266dowLb0eu3xpi0S1leRFno8nT
gXFU+WnnvjpWNEhy4ujWB+0QySejdStkgtaYGuh7HRPJcdrdcE0ouZJ4tp41FWYXZFWpL7YY0UZA
qbfeJm20YD+G1bc0IyKbXm16jiNW3aEzJM6Qike5BBQRYNwcDlFRvkdMvsifMuxoZ2tFduUgovvQ
ahBaBpEEDO4QKmBzCwlUW+YG+tdpENgVYVZt0yWdn6eaeEo00+UDwnWwWWWETJ+8WO+86kRMfyYT
bPT7jKqc+KUiaKsqfyRSiGgqlNOXlKJ0LIqoTq/NUdUMcVLXPEQrSGAzzU78kE/yzo0nJv8VYobI
t/RBqRvXGPs+8HgFBACRkxpcnw7qY48dQvi2RJNvVLkXBWTnYBvPvChBELuiZ2vhzLdZhRU3MOZB
XtuiqC6EW/MdmFp/308e5qKwkycCxlLfbV3CwGo1IvqUbXI713E2cQ3d+QtJRM0Fp6BsS5drZjlm
UueoFOrD/M7Iu/1K6lMltwuopRRZiISVNRRV+HXK0rt+VabSk2gv+PQEVbp9/zx5IxLNIQmP+OQy
QMyUznXGrTswN+qwtqTlaeGYtU2GWGGunlyBhMKrTQQOLk9uKgbmxhidyZCXOcqkai7uWLFRb9Sh
hx4wrTuS27wIrW3tFPGX0Wu8bDs2FP8y6go4bpa9NH7MnmD4aVOkF4tnRTEFctdTn4Jj2CxOUmuB
h8DttVo88yCK0njpCzrOG0tzmjcis219S9jnfNeMDdkpSdRoG5I5PULSZqWgXlqpsa0Qt14teZ4d
9a5w96wk/UUxZti2Oys6QR9qDnnpLC/DXGIo742+2DVxbZNnqKfVG1tj2iJgIRw4rVJ1KKq6DaIl
Fsz18TMYp4TyxTnkRapVG4Rz62hTZcM3BprWdzse3kMd8HCUV1GgqKYe4POGz66eOS8aDb8kII7j
DWN/WaPhZabf6qFbIEIcRJBwX/CnMs85p2mdekgdhubWQp1CKIM7JQGD3Pr7rKvunRCj5poVviH0
jGfvCp6ZghaonLs+HvqgHQXtAWTnzkVPiAU4VmJYaBQY7k1tzM5rgQ71Bkl4csuCWWy7JFq+Zsi4
zsqlX0TOWXjp5tnyJ3Fs4mtPxbUzoIbfSMcifHFWHE70uQoKm3TAZxXiivJrkj66q8KIl/ulqM3U
rzN3Lcc6BiSHjOaR91xRVEYbg2M1zsRMMJYXCTlnGz0d5ktiB+znLFt42I0FwNdiynLcaqjyW59M
zfzdpUMIZXasu0e3tdn7WQ5IyYHasLCfhIh84gSVbRkjZvQNZbEZpyRJIqVHk+DsRtRZ047dIPua
2Yq0HVRuw9mS5aoK1b18DxTdjf3GwdDh475R+g2Ex+6gVCG/F2lUnZaYxR1BpjnZ/koxX/YxhkjA
ZMaccLahGLN6AIFCuQ8DZ9AOP0hfkOUAFI9lLkI+8mQ0vGngjJKhARhE2zqEhhXlgUYrs9tSBGVB
ZfFwBUKUNZERYal9N5w+JmDcjZIwiHIIZ77U8NEN3qR2I6lpix/XQ+Kx3dWs3UKDELnRe6PQKUu8
/qKWeBuDLGy7Pugaw9ZuRyxxXVANnhNtXfbNjlwskYuXCi/CS286M8GW3qwTS2lZ9V4mlELsAfqg
b8pxaGKcaEPdX9tUSsmFIKMl4/mfDYW9o/cmvgllZhde6nVPyWzVN+zI7nCiP1mREUnVAUkoR5jq
z21df+tnJfO9XjmesQej11c7ZzLZPogaMQ8mXdRonw5KBxDpObhPsJMiERilrW06U6dqtUBPihuU
sdhGEm8YruXokH6XxaLe92bm4cPrPXdrUODhdipH/TCv5w4Wk8TGQ11L3UcSnh7MMEpvjX5iX7Vq
S75THF3ZRUr4WtMZjXMSZjeF6NxIlwet42FvZsHXip0WTul5zCrzjNOltvY6aZcAB4mFtc5VMXH/
a7qLzMRDWgZtlDrj2akjxI/WMjZXGXsoQMWpQlgaF8D1e90DDVbrFB0TZHNgpRqlGKYxi6wcN5t5
2HOOblvOMxTrC2XAa1tG6i5PF7blpWvxY4je/h4Jp9vNWjz7oaTaQgVta1dZXtQvnoiIoktR+fFt
NL0tNp5Vj8UmUQNtiWxGAbbpCH5Abbck9ryJO8lNWpb0GTcjUEEEUAV6GtoowBGxoEUG6tRFahd6
mbpNsPRSEycOPgqvl9knj5z4iTSMIPI9IbyJaERac7tBPek+Nmi0gNh1rD2+sr36mA6xeTJqvCy+
Vzg8vq0N/3wTm5Xx6NZpeQH6kOs/m4oMFadPnQt7WM93kd5bD6bKqmcLztk+U176YiUmxbwgPeyb
oURz4zZVNvOJY6DeOKNNmIkmbic918vMp/2iv2BXy1dX43oIiPGNIeXOsseUvlK4bb0F2POwjJUL
43ms8V2AdUWJG4aj3IwifEfGl5z1RJ+O7P+Y3E1XXUAkqhCAgqKAThojog16T9NhWnt958eLYS5f
Y9Euj72YmV4Ku1/unFUyDg27MM+5zJJvhhlWCkLd5F4TEOUSfQfVzUe11W2laE00jtAHDiCw2jvK
72Gj8fhvGNEkB+w8HAhjCKYbLnx2CfGcGVxMt6l2nPgY1/E3adNRJW5zOvLQYYLMXeTMtJYKvmSl
2Yc4CbOd5tbxjZXI9HsLlxI5stRuCy9pX7wpJiJzRsLHDMoMDEdDmizLxU2R4JXONdTY8Xs4TpB3
a44sT6qPytonyjI2gzIZ82bftLPzTPCJia200+eNtl56dxQE5NqV28xfBgOYlxFXaudm9Hlxp+Bw
y6eBVE5QMMNhMKzyNKtk2rNZoiPnTOnmjqNwfILY2dj6dK1TeezJ7vyaOE70IDTDPhutxWIBvuAA
tfFA9TZ/AbZgPMl6rJdN0YzxWZC9bG4pTtq9PRvltaGZbbvhbs+iPXTW/jjNebdb3UcPUy6cvRNR
wDe6uasKOXzplIG+hRRe72LJyQOdhIbmBWsGj6i3FGcXmcQBoC7PCGk+Wep7ieGekmoyjuw+32M8
XN9srRkOsKnMLTSmqQyQz9kXeupgd/RA01a+ItUQq1Ku4ltWyfySxnGxHevEY4mouTvZ672SVFvk
WbtxTu0nLC2R33fMFc1aUNoyzvALDn5+kw7tdZEkKJTNcbgcCa+Qit8CQKUdW9vMz1aqGYchtP0V
O2ltG6EV390UmGzidM0XL+9sogmiqpW7lEQGuYcsrK6squtuyjDM9k4ttFNLrl6+BTRLZdk7sbPh
FKJDvFUNAac5sqBdrhXU12T0Ai13MULrKhxujK58JVZ3OlFeqEM22+1F3pPChVrK+mIUXf44FPHQ
bCc8rezNbPRfxxR3RwxdalX3KeW35HXiZMkT7iXuz2NYt4kJBHn03qwyqW7LTld8+Th/YZHgSTmL
MSeyArGu7m2VkQ7vedtwcBFUNayTXhZv2jrJ9qNmz2/OiBmtq+u6P0lbDtedQzLKJjYWlnttSdtv
+kSC6Rr/u1DMKvNrqzgTWm0vyn3mONNbmJWuIOd9kDy9c1RpAFY5oHAbL9TkrQXYk5jY/s5yC+1I
Md6lfqzL0AfCWo3siLrc1mYZW9uut4ZdExrPVtOIc4mxj/wSoXayGVObgF2NZjnuZ0yvJICk6XSO
Qy06Tpw/YBdr9ZYahb21TRUW8EyEx2aOORsIVc6H1jHFw6ScJPdZF2S2tRXveUJp97V2y1D5avIm
2lFexqymal5kVJI4m2RddT9P4X3bRYp8PttZ1TKk3e4coMDpPezcQjK+7bEN9dBorxNr0KB+SpJD
hnbwHks9b7eurY/7uYuyZcfEyrI5rRBY3UxpfrtOjHdiBCqwYQrfvpEH3772WdTSMWuGP6dRZS3A
XcxQjMr2Q5FjskxjDTaDN1qnaWjqbVcM2hUbYPPWCy2Dgxg1fhsOFUewZTQuDY7+iJXpFh6JmhiP
aJXTG3StO8fJ3SVwojl/WxJVk44KJ/co4uKcoSDciDaMD8IqWCj6JT44FT0UEkkULha7d7+3oz5D
j3E4tAXKYcbmM0Ro1X7S7eXGWYb+qSF++1D1Rqeu5zabd4AHX9iOi7vULactuOT8ukDH3PNp9+Ac
eNBddAPfLZg58rSkatFPkeN247YpJu1laWXz5Bbqqk6NYlvRv/Un00mekqjUb9s2LXy5ZAYNND15
9rKuPmhRT7/Q0e6q0CJQiFbZfKBm9mbaGMQioHkEvqwRNHwx9Et25DhZ7s02tF+0IhFBFpnxJfbR
QFUQkgJlAy3YoAIvj/R6VDB2xnzsY0u77VJ2ImoeyaNg3mJK6E80/YgwYZvatZpmXYaWmjHjORoc
MmAEoCA602F8gjyPEkD2yZXeeuI57Knsxg5O8rbPtOrsVcNEb64uX5zYpIbL53dRTOOuISrw0cjN
nsIqJFLPk+lp8uL2MosW+wpt+QNgsdIvh/KbU7n6vVzRO7uu6MovuYdjaJy6RzIt4wRyfakeO0tq
p6Z01bNb6mDRpZlVxnVKHTG9lJKkMn9wej0PFI62PuA8ZNPuAncgFmwYMJ53tPrK5jpZCpqpTs7O
E8R60907hU0FaLYcXzbzKvkMrURv9jjyaFw2yN3iANEDxr8k1/SHubFIWB9iwC9RPFhnkAn8AAd7
+3q2xuKeHbcddjbWG1pZI9yPDbmMtAcGDiNFgJy/qc9KYR0MqpiiCv9RNiJen8RUX1CZeGmAJpdl
ZrIcDl18py7Np5g4lH9r3vujY45kCBUBzFqAw6sw5SeCT1NZ4WiY3nfXduaTW/S6PMywoDN/rghh
sao+rGjot/OVk2n10z837P82cmDsuo7xEfvZSMg/ixxde+jwKC2vbtWVl4lnAn6aRRosNF2DRDT9
oTLz/lYDg1z4aa/pu3/+85/4Xnx2NDcm78DCaM7o9CNQ86fPHjsy1iabTvKiI9LaFnrp0ED0kmT+
MywsOdzXrkVebax7fAWTputvaZpa3a516G5uR7TlqU/N36TBDN0xO4a9NudnJLehsZcIzLXAyrpm
uq4W4dobMaem9js966oL+mXgQd0Bn5mpEh4EJE+fBh5aDLhsFqQZGCLM7H3cxvTBtbI0QBsSUmzg
KhMip1TKmOnEpcswJspJHdik2jQ+Wl1WFPulxcQSiI+pDWBtO/+NYOSTGJjr7PHlerr8EKUL3uev
95hpstg6YZNvgNenAwE1ml2dC5jhe4eN+0bFY/Id2gyzGnxdXOSPKZJXeRzkDBis9jYmlpt2j9Pi
ryJxlintb+6EX+VX0l69C4z/VxODAb/IXS/zT3cCje24xlefbFRPlvftj4cOEVg67UVNj+qKdUN2
BCbTrw+cqp2JQYC3n195JV6gfNPMSnA6njLKh7wpuV06vLXdDu6kmM8YL00chwo5qfsbANcnINH6
zvH/E7EBiwgIFxTJX995ncol9/CobQwLN+zBxKrpvuRRUw9ob3iwXwtwHHkwaqivLyPDiARCcCNO
sazZVXyWDnyuQ57XIXMsI07yHSOwLgqwAFqIW1pUM3W6ToPoBMTSH9VsPEoZ2thB29yu6YKlmbVr
qJunoCC9YO3kNO5ecyvyvFsegXdOTOmtqZv0WhPMIhB2oLC+1jGItJuxi+17bzIlVlel6uo3T8dH
KuXPT4crLFDQLkFZqOYdW35a3BYGE4XDUGcz8DXFVyA4ONr0WNNCP6FmqqAMVJZ52bWKA1WbJMZ8
Xjw7yk5SL/l/opicL3T/Md16JSNavxTSqg8sovhGdHvGr13YuiQKk2+mC5qM9PONW0T8qkFSWUKF
VOreGLhtn7qvNeEKy5GuS/pEg1+ffyMB+XUxBWqKio9lZIXjr1Ltz6K0eBTzbGXEehTuWK4VdORj
k86PeLBqvB1kSER6ZVNLWMrYzppX/I6f96Ev/etq8w64yIQzoliHhWZ7n5U0SzzJuUw7+skxDv+d
HQmLInJx6Sn8GOlwmR0LXoMVPyVaBTAUm+y6sorI+FPGsi79nBQWKzBozoLBIfmZloc59i8Y4gqK
b841+CfHsNmSD2DtZZ/lNf4H0CokiixaMWwKI9S2EsNcsf/nFeJDuvrzh2PCbmK2Rv9rI6FFefbr
cyZjO9JDW33jZNJc0mkpc9/oc949HQLvklMkuS+JcMxT6GTxa62XtBOJf8nCLQLn0NyOXqnEpkL1
9GWmMxoMc5reGWjIZ2ZKQt55GNTOdl+ypuihLOG7lEbZBro+istkch2fljBtc3c2EfvXZdnX9PJk
ty28ur2FOFDX/j9/4lV08NPW4hh8YqQKtuGQDEDO0Wf9dY5HMJdV/k2Z61zNZOrBGQK7MXUzqgSQ
/bSehh33GKaXIZrAZ1X0XanJOdYoYl5+F9f2cf/8+hW4BjI+XET4IQzcXL9+BYVlJewz87qQsp0f
q77W7tLUK51N1IsQMo1pzw8D+ZlMclUe4maWsxteeIBxErpNqus3I4PqFAqn9N7L2E3VNkWZdOWY
mSl2fZ0V720iGVXKuiku+wG94J2OI5fz1Trg/BAWGnUn72VPv34z43/mtLvKDbVB1jTr9QFn4BwN
yRBEmktkA9QKbpFKNdh5h47jm+wwmW5kXVAszgXRN/7IGDvyw8VMwGdVU8cdPZR063KK8piXHK3Z
L1hF1JNXVrwYJlL6uEZhwdLBQtkcTNsSO5exPwdJCQdlW5EuykEhA1a5NcEprHEVMBuOSIR4UnqN
fIc5r8VD5828kqw4+2yytCUXZCi8y1yvbeGXhsi9ramIwGEqmK8hZlxdDWpAz7jp4077HxMT/W/U
Ca2i3P9aJ/T1Nc+T7v+8lt9I91V9+fpLetn6uz80QxoFORG2q54PZ+UaWsCy8yO+jH9CNUTNzLNm
UFD9Sy+kCRILWKekTkXD40v81v8VDGkCDRKiXcoxFENQFaX4txRDv2oOJbWzRIPMYogOh5vM+1R6
RKPTJ5BQ1EPapyVJtWaRX01l4ui+nCYAfyNon3SKIixrYIbemIvSoHP1buQ8a2cPISb9q3wyi1sx
68u+c4jZ/Omi/j8EQeuC8NeC8fEGHcp63hzxamR0fao7x4m33rpISJtUIVE2+hNmBDoIWdFYx3/+
U5/q8PVasE5SPyKeNd2/6S/V4IxhJFGnz8DI/H5sIxrkcfqbDNT1i/30ibB1miuUGrE+bKC1CPip
TmX5WlsWBY6Xauz3AlTOBmjN9QRB3M+7rtnpY1+jdEBFcC/y2b1aGu0ya/NzG4dyA5a0PIo+W7YE
Lck76CtMSkisClIMGjsnvM0cTqUZHtJDGjGBrrs43Md9IwNvgJn0z1fskxVv/XbodmI6oGbRwSw7
6/7z02ch6NNs56KLAVpq8TenL83rMa47Hx5zSaUN+jzpxWmyCiforbneD/niR6RhBQXIsrKtF2Ay
xAWX/b20hnQ7QCn88aX+WwvT/59BK2ul/F8vT7QiUCT8uij9tSZJ5w+gOAQwAZleXcZrZsu/1iTb
+4PNBjS3SzsBMePqrP3PhYl/4rRvksPIrIz6dD3t/2eoomH8gTDSoGZkjguZjd/7N6SMBpXZL88J
NxUOJAo2jnJkurBKfTrPuePQGiNuxi1wL+giob1Uhe3DoOiHyxLRyHjPLjjrJ3z+mrlBZWYvSFiE
Nb/JWVlvUVSHzosSKo1onmua8mHUz8yUbStiy6zRAUp6Mlp5qyovTnZ6XWesbSr1JJijZZriTbXM
JZ743FXANaaanpJsTdlc6Drm/NovTCeGaS1qeTmmCJgP4dDKyuQulgu44AWFQbdVAxS+x7xqmuxo
NcTwQfhxxnf4OOoljVrD2bnUoZtkduxtOWZpEHrJ1aSb033bF6UfxoQXJGn1ReutbpsVPdalOXm0
+776U4M/GIBKqtZ26psOmue8TNoJVCphHQ5D51hlFPIw5TZ1UsMJLIS1X1LtrCOqOWeZ7Hx6CmqH
wC88zoN3lp3Mv5hZSRpcjK4JoeYNkY+MwFvc28k8RtshVwOwWJO+vOXChHPim7AYbdCn7ZXsp/io
yMC864fa3rpD5B6J0jB8MUu1M6X6XhZiCgTEuMiW7bEZAHi61bvQ5hvApAtVTKTBU0wecqwZ+3GI
lp0zp9WNyI03j6aN33q5FVhh3TzURdJuMwPOZKpnb1rkvpRTZW64L6u9rS9/muQDggns6y25mQ1T
gwXlOoa2Dbkvw13m9U8zD8Et2Ac7aF2NHL4yCh8y0mVfEu6AQ1IjetQ6GyxpC81QRKQmAiYe+wk9
5BTr31jFs0dj0FHeNOyh9l1TJvPRpslExvQwKPMbVBfXWTVVmuZ3ZiFHA1oh0uFdneCi26Mg0S9q
A4zp1uOoH59iAt3u4PeVIlekxw15Ggg4bmIMzIH+UH8JIpfGJFodkHBbILH0Sd9rPVIz8SdO33nG
dWwh+EX9iFZWJCfIZHUZWAuH+X0jCySBVrT0t5FeV/PZrXSBXgaD5t1YS+OVKBzX1xTopD6Nmxu2
Yu9mGLv2kBjS8cUEgIz5QRgD7FL2E7et6S9ajxGHziB7lV6oQ5y1zWWLBPXdjNCsEgZZQbykHjpB
Zpuv+ihzum5b1WGudY9dEs6jj6A/9LOhhDFFuAgMRPM6gooWNLZZIGnUBhCOhR0TcBmm3MUEBdfD
uWC9cE/UtnPt7LtGm5ZDN6NxsKJJO48CcZ3rcS61Qmn6Fv6mrRcbq/8lbLqLjkyv9tDRwtKDrkRl
UJHzNXtvdF/CQy5RZ/hjHCocIFEUHgA/RBtorw9xW8kXbURL5cKFpI4etXE3o1+6tjiO7x1NE1uP
XRj5T6mDdwVRN3pR7bshPUPK/HwTV8nTUtNmCOnFH8UotQAwKcPNuA03HG6ymyRdllNnFa6VAcA1
U/dLBznxjNy6PJJYyQOLFJTSqx13Lsl9TxUBrOeKY1QwVsq9dJcxfY0itN/ZxG0fzXCgRxNapSXX
H0GBg/zDIsUxG909zfkYsgo90LPbgr7Xq9bdu4bWHXPD1unTQkDEg+JdZIvnXqFENQk/TPWDbiWI
NuJROwOVtB4SyQCqi2KED12brynuzMmnhvNWP3FM409mQO3uEGG5G937eFfeI6Zervo4eIkd8HXw
dxPVPn18g1VX64dqYtxPv4FX0Gww2lNbHiRyjazSkvOExRIYSTweo7ic7t2ZS8LaG35RKCHXPm6O
cbcGGjgopg+WzedrxnE36pW3thqWjVN75hHGUMFscDa+0Okat0y+az9BS4qc2H52wzl9/fj7lWfH
X0fHxuPa8RM60CW4pFzDikD1e30q1NFtAfMgWJPxV51H71vUSfeyNGPz25Qig+pyJ33tnLwMunZJ
X7PebJ/KMlzepoIBQuEgoNu4w8zSN3VIuIQ2HVWkefdONw137VJqjwlsOlJcvWSTYvhiHlO6F8z5
sZ6B23tPRo3Uo851zp5YPB+6mVe7X1fFmOYc6zCd9Gy9xhxOeNSXKh9OKLDqNMbyrgvOl3gdDTR4
RKGqE7HnHRY6B7KiVlbZfZdI8zQhadqr0SY+Rb9TTXZL34MBsLkElTtuIaLsjbw7coTdGf186E3z
DRFK5evQegI36sqT7tAyjmv3y2g23OiuuHbRyyG6qnwza+Aq2la2WzhE7xdN0WsfVhXNvMy7pFX0
J5ED7axe1tsQ/KY/03bcuFpCXZ54cMjd2Dp3ZtXt9bjsfRuRDfpPR2ycSEaH1uYW75i0CX/u1Cst
RNqWPar7cJwfCb0iicKpYPCEL30b/inJOA5Eqd2JFnkRe4nHAWAuD0Iw90v7kbvbYSlmJumBHXfz
g6cy+2Gq5BSg2+ue5ljVW2dwtHObDNq+q5hFlK2Y9jAMjwIABQu35b5P+n9Qd+Y6kiNtln2Vwej8
wZ00YRSSvofHvmUoREZGFknjZqRxf/o53g0M0A200EILo5QSmZXh7nSzb7n3XI2lNDiaFnOutZq5
svBYadZcF6NfDjplqDT7TqJWq3ywSyO4Kg8TVzgPeHaDIrwAOTTjshwIQPRFpFT+ljZMQ4wZbAhT
iDPT2Y9u2A7KtxeSoicfHwHcEPylfwqXNFFGrUzo4LL/M4C9iQxXkxKiWeD3DL6iylqP22h0O2b9
9Y7QrSYJfBEb6L33GU50dyU8GUlEdUe6h3eLfV6StpnDHZMyjkFSjc+TuUGk6UecYYY84Kn0d6Ol
TvjoOKvbHNTT2vxGvblwKQ4O5DXfOWQzmGgv7cRj7Q3ds6X9Gc50ZSawAsKXtg9sQNircyxr7Jo3
EdxCbqcuEm1awZYwMm+OE933U5o5J6rBUEKKnO0TkOJ55uHD7LXpukJuYdV7zuqJ5fxqmE89KsuP
fnX9DklFMZ7CIhAJBSk6nKzlGkHAMgAPSX8KqFX3qW3NV7MZqrglkjgJlaqf2C22MXKuDNnSZO0g
3YFroUJGfubiQSGUmOfVnfL71Gy6fW/K/rVG+I+MyyCAdPS77asRjXEIRsSri9frGM/BfJqmGguG
I6d9sXTGpajD8oQ83oLRKIPjzHn1g3tP8UhK4wEp+MRjmpV3lui3PeeidZp8F0mCv8xLDHxQ1Mnm
csjkpGCsic34H/5vEdhbJFnAJ8jxZsSHfi7uii3IkkAFI7Viq64tXOwE/Hu1b1fbwFVn9i/EarFX
dKgYfUZUSFWD9WuyjSGSlY0cLeuD7JnuYE4Cb9p2zTLnf6WH2HpuRnnouhwgc+54PBQ3D9JQKy8y
qdQTPPnro5pt8aSQ/1BCL3uCj417CELpH/7H5SPTs4qZJOf/BGTrbUKq4rPkJinBkCeAg2dnXt3E
BzjzF/6i/xMqoqcNP4iRyUDALh33WMhUR5ge5sNiSUzrMxEHCerZgfqYOymU6T8CwubOR0MScSd/
AjDUALsKZIZlI2KCCt67oi93KjeXc9OX+augZEwCXNPALTzo6AMF6LCO/k6C8tuFQfMPN/ozTqIm
SrnKIoy795MYn1Pzpse0JWCaebbHY99zm6Qir5/cFd81VQ2nWrcEH5UYXonMddCI6h8kH39guFF7
eQZasFK5UAwtLrOMROyB47Lp95Mtv4Fsi2TM5O8Az8R+3uo2ssbuoec7FkGoddHbj9y0QO1jSg0d
Z6FPrjzsI5C35rabhuBas3+8oxepD83CinQxq/zddF2riJSowgviPgeNezZQKgO6pvqOxryd90vD
OdrT20WZ0ah9Ydq/Q1nx+qTZ/Ea5xaEoqjNafTJ38lYc2c8jdG0ga4638IMaARQfk00QMju88whB
mGC59WVtQv+IPMeMCiewo0kjzSfNDAau/zus9JtEXL43A6Yi2Nm92Cp9Y6+71GdkiwtkD9Tw2Qio
KYnFun2of50CE0PR+eMjWqCFBWv3d4ZUF1tdX6NRQl+tnal5sfNgfJqMhlBOu/Dt82bYKvZgPvKw
jem77pShEgosH400s45Vbd2pLHr3IIIcVGIl/kyjXcYlO4GYyXcd6d5OTxNX3bFyDDiNzskxwu6c
uqgwINz6DxNcKpTb28HI6+yMSzRLqrYhWRAdb6Qz4e+V0dtxNertMPM2RlzbTrOjSc/IO3B5nKnA
E7Zj5jOSYeNjHpjqTenyhD71N1bh6g3ff0RinHrWhiNfMYXZh8ntnV/0VXq/hOYP4i3/LJyZszDo
HswF8JfZ3tdBc2Ddlz5gKlSxQlR6IjNkPVmtA1lf5N8lmmaT9/UD+aQXUa7zOTLF11UhQJeT9NSn
Gtmdl62JV+lqN9lVefAG2zZRJyqX6MuheZ7dcGATKbt4TcFSlEDO95PY0K9VWwoGPhMX0v4oz4yv
oMnHK4rtJQGZMv1N0dq8O4VVJ2FdiL1rzN6R84sFWqnSdzbHABJB5h4230uvN4n/HWJiCLlLiDGr
oOZJeTN9c84e5wCs8rZq76GApaxAKePNKZphvnoDCraGoe3Vc0DP5fU43EsO5zg3nCXaCJcjh2Kt
D71aEKtadPHoDrafxhVAkJd8ekL8aByWWx9KseJH5CF4NN7d+E3wNTKw3l4T5PHo30WdN/FiDN/5
hGKRNUoRr5ZnH/zCG+9Qpv6eS2X9gpSAAInYkXPhdS7P/0qtM7ifGFcyxIkL6U2c2R+NEfSHuUuD
10oHJhHsg3snBZu6dJkNCnMBzztbs0vRlE9Tt0GeGHxn39jVBwFo/jF0lZeoifVVNXTTaZ5C9Pl5
N3NsQEjc+wjVHnl1BSzs9t7d6lKBA569F/gtv3qfDfTilzkOPOWKx6Zptl0hbP3d+rUbo3zmTa+R
PUSeSSUCx6+jPvPJ6YYNcURLa14aX+LhGOmhqDbEk+tU04sO7YyeXUobh6OzPiPWtXb0wuWxbTyo
qpkc72hRhx3h38FpIpEmGfu5fCWip312mpVrwOWcvXZ4yo51NfRwY7zyfkzD6WddbikXdWcfwYll
L7XnmDBQw2a3tK7xydR7ObYCVn/VN+oBK1n3y+xcdS5GI1dRVspljzsviAYQl+86l0+52V5dmv8s
N78qT+m3kHFWXCKZ2sP50IdGpN1hW7y3oqvI6vFWAnntqrsrMwWo1ZqLj06BX2P7XJ4sa/vd25Pa
ySpdD2MPFR0bxl8TiPUlm3O8sLM9R4QDLYgIloFqYrypkvjKCZnpo9tY2c6DCIXtIPvTLo7epTL9
njo9Hqq+vva0X3rT7UMfLM1T4K/+P6kfstfPsvEOxIb3ZJAgeAiKESWbOWXqq2m86o63rkCEFbqH
YMXsaJq5fgooxh9Hmq1j2KbmRTF0wAE2YDbw0M4nCEAxG/AeYQ0QYJr4hTZ2gCvO6gSDvpdsebcW
0So7+QzlbTlOBbkQM9O8WHj1zCo/MGLRd8anUKkbm96GBgtC5wshWUuc5Znijcm7s6Ic2oPipFaW
Nhj7EmoFD6GzeJFVovza1Ww1Dq2DrWYcUnwFckzvF5R8MQVtnaCad7/alV9KT5nUzDk6/2izWHze
KKt3TW4Zb/5Ae4IVd0hGOygPJFvllDSjSQQqty2zbqCh5nDk98pPYmGYxKyhurpT1R8ydyj+qbYC
/BtK3/1MEDSKx5qMiq5ef2nF4WNiOoBj0mTuH9/uGOe3W/gbj2q5k6oZj5s3hEcftfye2PXuszLH
dUcwRkZMyjhYPyhEm/chVBreSTGKZ6KSwAsAff7TiCHdoRft42EI3L+AU5qbCzxLWhkuEXvsZs82
m0APQIoMUBb1zggq/R5Rx96nEm1wMwTtXaZgt2QzcB7Q7B9ORo7FnBXdkT0thY0nlvZrXRb32V5M
NICLXH6F5IJwhLjh91Rs+UXBpjuWXNx1vMyr/6wJ2X2ZdMoh3AIZAs1Po92sROku1oYJJ8fUq7iE
2pyuOcIlaWIoaK3wWpZhcSF+ofh2yhlpFNdOhuLVruXj0G9BQjII8U2+LsBf6D64d3yjXC+YnAp1
yH1clEXt7wyQELhYAu1EFo6oI2EXE5lfgpzqlJUR34NOPDSLDJ6ZtpVXS5XZ78ruFDELyDejft56
SDbh9FFbmZmkK/c/MuTtFX5/ehH+aCRkY9h7W2TzuS0KFY/oj6n1DOPvqNo6ss3iUeMyfrTrYDm3
KWGlpCUUh9TqOBvL7SoskR0m5o13MijTJ4OPjaJ0FY/2UqMeBYUZr2Olrio10zNna32flwjha69b
Hvh6DFGwZsOPoBBSbfbt2OLb8MwXl+HqHXqzj8FKXwpnox662WFNNoBJwGMCAOOnrkcW1o748ke5
q1jM31aF2YXhYvU6WK5NFWQnGPXefJT0MbtNxA5rtsfS5USzazqJxbdh56x2QpymjgyVI1atbBy0
i9w3MlsJ7iI6Y1YzBeaqzhPKxZfeCHlsdHmd8szmuKtwksgGZLtl2+fOsaekGtb3rBk/2w5vaO6N
O91M+5ZuNLJSc7rekplB79cYohBBFZaRXtUw2MnGkPuCMTY4LlYF4MmeKdecMEsykQexLQd58n1/
OK6LXg9rv1aJKcozItnhSpskAc8v7vcUSJnkGTd/MdpPTtvNR4DPe3dyitgunOyg+g1Xo6n6F7/U
Bv5Pl9GsQyO1rZWMnd7yj3O+wL0fWGn6uWfv6K0Eo/uxvGJoY/ZaD9Utrquhi5TyczTLGnSJaz7K
G8uy6AxLRnLDAcOVIh78gBGvKKbXmiigxNIBIkKCGaJuGKy488DDd36aP00D0wNzDoxEO/q6ZVT0
umJ8O8KOOAntt1fCssQ+6Gf6KEIXdN/y3odIRnofN4Lzb6+Mx+F1adZn0VAqF1MJex+zfyS7jnUx
nRX2E7LoPORW8JPOuMyXRAdEPs2yPeFG/1A6u07K+FGEpyUgMqeduQZIkjP9ZBKtGk3BsKJ1SoPj
Jjw/MTOsRPBTvkNf93QrzScjHqhRxPvRRIX5aXWyMFbE50S6Bp28MP/F44UH0naeJuXwAMw1I2nH
jDXtRCw3o4srA8hWSZ5SGAGTe8j5cseurYodfq76FNbB3TDovbbbz3nFb7FWAW1wF8alW3xoWbQ7
2oc08lkP7TsAbHuv9Du2GxvLzaK/urJ9Xcj1jIKemWzj+ISL4cF2ejYGYFXRlzvBssNHU+xkqPZ+
BcQGJ62+UXvsyO5L5zUw9K9RMKZDRxPGmREs3JjmJW1L/JlrOKMlDvXFDec3vUI7YCRg7mtlfmLT
xq/ilNPRH8Vr61NydYOzXJEGahK77P4gHOWcYQ09B75iO7JU033FZNxhCoDwR7RLsfeadS/s6WvC
q+SljEQw9B446ccEa33K2atCkopK85XyUR4K8WcDwsv8rmHoa4pX6siPrFgeaDRunNE2fynG5mdl
n3NfwlHZj2bQXF3D+oGGwKBJJWZBqmE/qIPotuY4O2N+dsgJ5MasONN4JAILAsV6awNE1ewBKPxM
Q33KWxsRQuombWk+b6nbnmWGPRpCRZwJdMi2aH77IQnTfU3fYxXwiDCy6RO2WsqLlOvDaMLmDtzA
mS4pO8+BqQ62Yf2pLPWalcXvCXnEOVOGdSxnWR1rUbFJomC9ZEPmHRxKtTsibdDtlOF81K2YCJDZ
0Ic59o8DbvWlNO3l1BrdGnu5Uk+wlnCJNHmbQGHPY5r3/inDBntADfarWLhG7uZsTor8lSN9PlX1
rCIE1OvBrlnsTH6bfalFWcnYkguzmXhaqLtOw4w1ZsXNnmhvOjhNfSLc4Fc9Wnc6G/ebAwkXTN+5
KscHLK2Qlz38aaQS/lpb94n3+4TQdYcHhMcTZZOzduaOqetBl8XLotME4Hq262AEPBY5f2ga60vf
6RXvrXpm0/bsLP1+tPOTIjOptu0y4q7ZWTXeha1Tw8VNh6QZc6yx1jsen52pllNZOjk/HX+I/ivx
FFjfujZPHt+GiUfjMBNko8zwZNjhi4WRCrlafV50dvacchdA99pEaT8usrUi9msjVsyZ0CHTPFet
FvSTnf9OescnNHXK3waU3GI8emUeu5Z+cTvcnXqzTjObyJxucceeV32am7zP0wXU2wBQQCdLpd7M
fLxxTcQegs69YykitdbVPo0iXe+ztD0SWIoLPSxw/tfIuoqVXZdtkNKaLd+b6wRnow/L82TMqCeH
9NO7VRaeQQXlV2Pij9Cx1Qhoo1qXX3VuzrtlS682bQtAEXPXd8jf2BExAgrY4LbiIWOBAOYkOGdh
Li6dhmKNp7MJPhiI4U3IJBrKdJgfwsC8EIzEAJhWc1f7Q7Fn1KA+3X4dHpfAlWdDFsVVGJtikhBI
pqmIgSvHPzBnKU5kAOHxtquJb24wqne3k/O321Gw45SsEh7ypvpd+B7dOnU1GWOsDZzV2JkY1ncL
pZyhyh/fn9y4LoAU5L0JZ0hsuLtIMNgwwGr2eYyesFwEO4dPBvG53DXC4famNHFTLB2633kjk2TC
2JNiCl4KKADHKVhI5wZ54JYlkweWVMwsbrybE58g2JymZag+Nkk3tz2Hhued7RllUu1PrDSMfT6u
727anLugHKLRNB/xjZY7OyALpE679yofH4kQeWMVWqJyZ/9v+LDUkB73p2brsU554Z8+6ywac3M8
TCDSXsd2Cs6hK5+HzT+FqXD2Y+egckUxHo3u9mSrTe2gBLbnftoSH6wZ+3jr1zQQMzx3SsaEF0Qa
CPiNP3wJiGqJatSL0ZQFh5XFaBQyoHVyoeO6SstkCdP7ss6eA8LsHB1glxtyTK7udpzwJUdpBu5k
9L4QKX6N01LFPTvF3aQKiC5yeM/a8Y8wB1BDglWK7+0mNyt4jp3HfJwJLKzw/VWV+ccvi/po+KAV
3ID9HFrYgNLB3pGQ2SVjhRBpQBs5zj6uLvkLEfCuLiubUnG4743ZIcSqA5ypu+cwtWi5vecBA9tD
tgRL0qeLf9e32G7SgfH2VHMrc3w657AJ4mDO2oQddH4mk9vdb1bXHkVJ2c76nGE6js+7wG/ruM/C
d0tIfd+o0rvmQ3HRjR53QZNBrlwepMtjaN4uGrI+2PSWu7rVOzaXxFqUTs8EiA1uacuH2QyA5Gk4
sDJYm3gm42w/srDf5S6FAoHQ+G/btThVIUNrFHxBYtAWRGk1QXdxX6Zt8neLNxOZh2LEDMx3raFd
e5ly+U+bn4rJ/u0sjDHa+jpAQd1hiK2uZuZWFKCiirF8gOFaHbqb2gjgC2c0djgHZ8nc03mfHFKf
68c2U5bzd7PxNiRpx/Y+8reqnU4OAZMlaRAbXnPV6cq5spMlqczyprI/aTA8FiH2fY6dFxcmm6g+
Mwy590Bp9Qlz9P43sKiKOf2gcVMzqlueNKMkFRUMI2d8wfnsXQf6zxY8tL/mj9zvaf/QG+36z1bi
Gt2xalfM62tAZMe69vpyX6TNBE95YVXSxjVZfGYivd6w7lB/UBD6a5BD9Zwz536AhaiebZZiVNM8
92Vxt8BLGJ+nPhUUrhkJjcmIRqk5N1kuxr1g3c3w3hPjzR9PPOKhRRjIrpkUodK4ZMxe13ugDry4
NG0ZaYFp00MiQ0m3EAnyTXC59sO8uJ9NN+PyE6u1OZQ1i2sNO+oeP3woEE/wHM+1gdPHIIt5tmQx
RWRXikfUFCEx0db30nmPYU+mG2goaBa4ww5Dqedn5H5oQaTqjjpNU8njNGZftZzVo1EagAx6MhTs
2IY/k8VmY4UnhB7P2xR4r3VWfmZ9sPdlzgDcQjVfj9M+K53HcK5/nHRMDBQ4NcyT3n1icd6eESar
MOY0HLd3yPdh+M/U9/bt35/8i2j026ywSM9dvjey9E/ujhbJpsFByP6gJmrgvrrD7WQBwbKGqMbw
yiqEEG/ABUwdA3vP8qI66YkfNjgiT3B4qqTvBLKfYFjeu807qn5pLykOhX1D2XuZ67WJarHYF2JU
Ec3f3qQGTzGj7/7QG2So6UWsh9lR340R3uc20W920Z1nRY1HdwTIrN66ha+lB2824xz1SdAFHcY3
ZB4C6y3VRFwYALivFSzfhOnlipRB3rwEvfuxElrODnT7UEP501J0JMPSH6Te0mOgOhlng2jiYvPk
B2yQHyDj8jS2I2ykvjy0N2jZUiyXicnXU9eF1Q4URr+XhfnVDE0eF7nmliFWlc3AprI9IdYjEX6T
bIFV0tCKbdu7C3vyJdendEAz36Bdo6nqWER065mlnXMkZQTn+GqrnWvNROgRTEqVEHyOt+xSUryW
p8xKySr16iz2bUECuAVsFEWDuIYB5oAmVK+BcMpIkmDwhKZPHOeORFKWKx1U5qrEdS2ynei8hd2M
to56QuPV95peQrKpzSEdRA6vPuKeNeCKd3hKJQASLwwvBWKan47FAcP9bQcZeN4eQtJG4qYUXgQI
g5i2tPwFYLsGLcrV1trypZQA2epwCXesYV+2pa6vokxZ6wqoRWMwDiLxarm8Y86pKWbQSJ1ZeI8r
Sgvee9h37YqHORTbb+Rh9nclMCo8DYLm0GaqD14MkgRqgbWVek+suHn2ZK2+4dswD4wmXugddMKt
jY3K/Shh47FhbCFfh0TkIHoEJ+ew4ITmdMYa167RoNPy6oaqYR3W3FXIBePOZOYCpkknhMN1kaWN
7UjNId9lqXI0T/l8tnW6nDnAKKzDtMJepXgOdqTuznncjxZVl25mZZ4t7DwS/9O4hD80fY2Op9ET
u3BJmzuCOkHTdPN5yW7ZLZ6vzxAHMA3nhv9IZvy6Zych70lXap5z1fyx+8y+8iVuyLqpjKe2rJ/s
IFSnvjfgwKbWgdHxX6+XYWL08gby4CjcXPdJQTcDOGilRrL5mUzRAOXbcAn97Mup2jc2j2OyFttu
7EzjJFNaZLsonpeSRZ67MpviHibpyDH+Nh0ag1YEsV7bg7SbNl460us5Ifaeh6iHlL1wVxtyHXnI
SzexvNTiZvbxpgXmyyTY7ZmVdWDzpXC0zReFW+lkO4aOU8I84gmmwBaWvPfzrIvHwLwlMoqGfeQA
3KBb6yzxEAi82WoA2efXgMmtXg9xK3szDkJ7wC0OkUTndv+2yfIdKTeX99j90AANz0jwUDm080vO
sbuhu1qWv1AzXxkQFej4vdum/jmrzTxOexFQf8+vlKA4rkAyxt1YzvtyVB+bqIm0cav5nGqTj8Ya
2InPPgx0Eir72USKsy5ikHeZ53kRC/TgzQGEfyV2D/ddJ0jUFVDY0AGB3t12t1E+/zbzrVBuNxKa
3+5q9LXDXZB3jbu3LeN7NEN/x5woPNnE/dyHI+D9OeUJSy10KjO0gRg9F2ka0vOPDuqAOfKHdYit
rbTut3b4IsZivo5EBBwqqYE3jpl7YRmp750FiflkNj8Nz2OixqK8dD2y1ahuMqhbBUqhbjcPy56J
/t1q800T3cs8tcjZWFoc6266C4wgscSUH2sHQYczbBbFeFPErQPgkR2npv4RSDP8dt+xaICXfmb1
fhajdYQCD84NMlGtR+gEKCK0tF5ENtzDEL2rcScwGWunPZlHCGxdoORJ5QbjLtuEupOyN5DvEODj
oVRK+qZjm5rNVuLnKST/IkyPusfOBx5mz+tF+FWI9b22hjaugpxxPu9SCSYHWa+so3GRzwSSvRsD
YIDmliYsPOBEw7xuXPXeI2jl8lI1HjstNuZFWuvLzWe+Rwx6ZFW3JLlFSd62DCqd0pxunK5fFRBP
JijGH8daXzYFS29g/L4r++lunqWxx1UEX2vdaA/h//69DZ9P8xb8teTghjHElmGHaZyHy9q2U8Ob
dU1BidOB/Jv4+39CBj/97Yex//u/rr+VxtrS/Pweirb5/wLsi5Xiv1bEv4w/v/8T2Jc//+8mHSf8
l4cPxwuwmfq0mz4/+Xc9vG39KyQvBCW6gMvsExfw/+TwKN5t4ils0w6Ilwwslx+xaB/y//O/xb/I
gMDP7RMHYTn47v9bYniCa/6DFj5wEOiz5PWEa/EP+pgu/qPPAuweGBSEt8gIR/8176buNhHspDT7
u7Cps+BvZkIgAWhKsrvqv9xhNux1l6UN/ImVtbgZ91ub7n2T5RbutLoOwa9VriB54YBLuCLEUjnO
YN8Oi7Wx9wS9IoaXZNq5dMeeb2vUV924Eew+yyYx0sHX8jq2rDYAOS4O4ual8Plfj4RKzowlWkyy
JW0j1PkDNuvQ/87SXGJRCdu10fDXcOOUATvWHogR7UsQosx3cpYwzGHZDC8b1ttCKIGgJmx9iC3E
Ty5Fth+9FQgDMZPLXJY45GSAvADsBuIgWGp9QoeO2RdVGJ/l2eiU5/1IpNLmFZSqN+7XdYXGC08N
gs0+sDUgFWsLe5BvnA5QlhDtgUqVjeJSckcM0EHbW0OieEIAHoZquHZttqFF9mZYvVGNdxrBc4tV
OnE2dKpkWzvwhr+p0/KOzM2sRfrDJdE08QaQxGMQV2FoQEbAKAtmUgg5KXCXMDwNmhXvP0zkMI1G
hZ2J8WLqmrAwY2a/TaIBoRTQe6wWhcXAdCLsjemUpyQRREtmLirqq6p7HOHk+dFC3vwLH5c3viEb
HJxLZ9xmJpFsRue6QDwqcDpvLNvtbkkvkiGUz+XXGAMZXtvMr2dXtCa35njrDxVSoB9vCGhZVdgj
9EU9aqukGnPkEAOwo+bMTCejb7b4g8wT6OU7ItbpUFbm5FFTOtkN8jObH6E5mSDcpM3fLDxLDc4e
hgdRCHnKIKOfRV1FTeuX5JOb8BT5u8h0m0ggTGel0628ymBqNvFhVbVLP05MqQLq4kyEcCPO4Yhu
MisfW6QNXR5GDE3IuoePAQwSIaA9hg8+4E6P3OYQyQYmsrb4mVMnnw8Bhl7HPE2Wtzi/s7nsnE92
1lkbRFNnqAzU1OZO9okKgK7xMEELnuFRsxuJRjRWlEiZcmw0V4Xz0IiF+We/hahPLJnxSxGmyJAJ
PiFKHruAsh2veH7XQxkaHu1yLhmOWui7XHZckCxkuBKMIqg4b0o7k8thRXYfWdmUPfKNXd55ankb
Z1ODrylW6Xkxm7Lhoc9JRwf7ZfNDOVHf7Npp1YJNrkMCq4M+FFaRncJfmmo3yWQ/fDWY31+CdHO/
NnZC76rrYUxMi0OJTHirdQyDKpvvxjxHSKCVzfpUezc7fD6C3OUbInnYKoXQEmsMVznClQFxcEc+
V3EOkJjesGRECbgePDnW58v0HNai/0QIQRWvVhzv4C9Jpo6bFKRvFOT+9AuULv0P7vpqPirTXdu7
fjPwglBbhV+YL4a2YmbmMOoZcNkNsc2WH1Its76OuIklpPgYCEIc9xxVq5PI1vaGF5bEdoVvaKAX
IOC8rUWcqQYaLTsP6UpQTi3NOmwhB03px1AKI382BowERWx0M7DCW6TItsALX9zOvWYOX1Mr0nbP
WAY4aEcZtCkvO9hC5zcJ8lSa7FAZpVj9aeHtqBMqKqdgUGx1/sXIDHdAIut1+rqOeWhc+N7mwXl2
2wYYIPzXpY+NAKt5bNj4HzfcEBO6cs5INqN/bIcQt68FuEYbwYDGR65FaxkfDfNee82TClDXhPMA
+e2so5xRi/WNJS+EONRIZiu1z04GOepRQLjK3tgjIHbK6h6FQxa4b7M5oTjJNNrAg+0zWjiAvAWx
VN8onBxkAkmcsyKAsrY1N19oNnJqm4s9FilA37EcPqQuSwPEka3G56bwEQDnuUai7POFyV/gjjk9
FxKB7Ri+0bgSHySYtAdwnsS+yhwbaNGA85BCXbNDDEUKV9jSXkHTlY6AUug+2A2tKk0ThtOE2E2d
HSaNe5MbolTs93U6Lqwh4STea3JFiTH2N8xQGV0Q0pXCI29WBLoDKExVX10pnaUB552lb2R0DjNs
YL3l/eRYG5ep9gYqNHxq9gMJ3ihvOoPFzEGvefqYMrFLIynaeT21bm8ifveH7q/2ffXJ5g0luxAy
uOICU9fsNj3m0WBPQYjWrR0oTCGPW5lugF1mvZkngpm5PVvuXTtJLQ6VfWC0EKDzsfIRdUk1rTkK
8mH6bbS1+snYj5VXFIGdv5dEaaKeksLXjJlcy2JdNM88MhmycuCirnme6ab7pGi5ABiB1rDXma0a
bE27riUYZMBsU0TZHHpFEkK7vxTOTYWDFXn+gqTsL9HSi/yGF1E9UdFlMHCqTlUGXieE6xavdlqe
3SBzFwreratxnfvIO27U/n0mlfe1sPan16pKpjKIYy145Etr9NvR1NWwPfsdLJEYHKxzmMbCb888
UGQUdAL7Udz3s/8Smqgtdvga8h8ytVjGGuOwnu0qbcJE9YAa945SU3/Prqo/Z076TBYNXH+SCsC8
CGTc2AfQn9ejVq8z/q5wt0w+0JjItyHxXjvECQVYkcZa31YsZHmiMCoZx1Tb9gMu5QVzQict+VDl
t/ByOayc/BQf+RMnifPLaceyOLquV/z1+JR5Q2vp2J/TYLvjWxMKMR4MX7ZN3Bt4ks7h5DLGbIKp
647IaTbOIHR/mnKg86zd4NedMogAUc7wUzSWb8+xPwQ2k0VTbNe0L+zvvFv+L3Vn0iS3je37r/Li
7tlBgvPibZLJrEmlsWRJ3jBkDZznmZ/+/lB2uyuZvMknR7zFjehwu0NtIwECBwfn/IfwQ60beBgp
kaZ+w/AlyL0463tum7LOe39mrd8LSskpuLoG/XC65c2TNWrq98boe/qiUUhfGaji8g0eN7autpnn
qGu3maB3Zhf213TihX0gj8N1wcWc80FFRZQv3M5IiipkMSM9FFXcmTjXgeYrJM4VDNLwGIVaS5kE
VNlHip9gQW3aowg9JB15Ir0nkAfUsObQL4Y2Jhyj94BGlLbUf6B3aneHQI26r65WdvdWo0eflKEo
32sRqHzfnlM6M1lVDo9xaSJqyFYkzTLc0MLup+tqGo7csHfU4/OfA0WLVy1Alp+watTPPalfdTMP
unljgZeiphOjKIurAWTMuw5r9x9jD5vgMJl18Jsaj+3PyHQRB6+bRE+52ap8wo0ljcSXKRP5QH/d
QmITzBmvthsR43h4VDLeCvqOlsc5EV4+AWydJwqSLJI27gr5RHhBtXaH2owVJnWIasT1+BJVlvml
prbvYvpZQIvrodF+dUwDlQHTFSCBkAYw1spUghcTaM/Ypvme5g+GXjk3S6pM/hzg84tHR7tD9ueV
9YIazxwZzzakPIgc0FqPZypTwqWgWYdyDt9Z3LdgqEXva8ni+qHS4fM1acjH9wWyFuSIb148Bzek
Bs75/8+jU4a1dJS4QK9jBHm+wkuKAlQEdPww0VrwYXF03iSK79cHOWf/y0FwRNUED00UF0weneeD
wLhAxohgflAGg07GLOn/KDILP0yHEjr33+/bjQltj2VpNh4zYLPWYiuBlrQh5AXr0JN0HWGW5Z/q
0VVf9U0Czer6WM9Cb/8RavhzYgYDObx5gVOr8se82J+KRlclmyoamDXRh1ZPQd6K2PFtU9edJ5FM
fkXWLQUo63s7150/FIfaT6TTPh6qkLgwOsanaaq7r1VWzGDtq2be+ZGXX9hF4YFSpJTcsjlR579x
CEGiAA+0ALPAoe2HOLs1gGmenpfi/0etpfpRfOiaHz86ii3/Gyos0kv37x14/Np9/T8/ii7uZun9
9H//y29HakVFfKaEIv+Rv4os4l+aTr3kWVnKETAL/l1k0dV/2Xgm6Wj5IfGhUmv5u8jCo+1fNrk5
/tOUZ4RAlervKouCfRLpOFpZyN9bqkYZ4lc0B7Tn7/+fPUyoU1EZs3R+A7w+V12XWfRw0EU1IWEL
h/6mrqonCnvDLFUtlfkGtPXCs9+xfXg2BrCDpHhTtUX8MCZ1CvQ2dX+fhDN/U6KGRnrtiuRoO2kt
7soqfjP09BTnMm49FH4Vb0yiT44VA6uPwbQJ/USd5b7osMvUA2rrA7SrznxiLPOmLJI7MdNSsWgE
EvkeEtF/pn/ztg91y5sd2m3GJCZfDPmT3gcq4IPG+I0WZu1TmgS6GHYoAPmBMkOq19EyiJ4SJLa+
Q/ij6xYb+FB8mKIiE6Tz1iAORio5d3kW+WaGTbWqwNjw8lGtX4dIEHkTxMy3ikml9CDmKRc3TjBC
7pgGsw5/E6WOlIemQM/xYkSqY78bqZl+h7lDwFEkMf7YgAkpPF1BkoGHZqCZiOBrWtQe527UHvHc
rF+he6ow18xKh0+9oc+uD+/NuolTQeUVzr5a+KKZBKkq8Jl3EQScx6iV7hqWw3udHs0YHIU+O7mP
fVP4tGg4ClPYKvobLPYoKJeqEz4aEH9+E8HAI9m18seRjgVjv+tNkik46Nisz6DDRlVpbwXan4g+
uP6Y0qObKxQFlLJx74CByMy6DW5rJ/bGMaBdGoOMiG6hWhqnyK7w9K5t48Glq1mlSAyqyQO+kU+1
Lf36guaDq3SQpIZleccNm3qqEn9asJ0EqhclN03suoqX5JYojt1sqAjzzVGjfaLw4+YfIxUKsKTQ
URxCAMJFhEyBqE2B/Nej2ZtrcerMB+5/lFqR0fMb8vfy83aYmv0VTWUMOfsf/nM8edf/aOb3P9o+
6/4tIiL/n/+vf/hXVHqaK6LSt7IvOvlvCyljn4UmweX7P0ezD+OP7z8u/4E/Y5kw0HSysILTXAhn
3ONEpT8Lxpr6L2RQNERSHC55CrdcQn/ppyCtoqJqZ9HSQjuFaMUd2f5ZMDbNf+mEP+ESQHS0K3GW
+/fE/7rorxnBSb/L/8Qxi1iJQpSlWUi+Sbt3Tf75i7u4z3QME0bKqEo1zX5X9fY73gHt0UA7/zZv
UN0XSWnRuJUA1RdrtJtz/Dk0cqxEbMfgN0ivu5dDA1Os3TatTM9ukErLhVE9xqT3R6fSih0lpfP0
5t9DIYOFpJ8pw//5UKowgHYshek5o1Ef81RyBWuUSsD1jjuzOk8c/hyK+0Aq6XEzkEudD6WFGXXq
llnhpmzcj9Sgj1SB5tfX127rs/G6NTTA8g4Ns1V60gPxTIKqNL1qsVz4gHOAlLxa3Uta1B0GNADy
praBd9Ink7YzQ/nvXm8ZkiNLOgIbZItyBV5uGfxN4FMBWaiVri0ArzUFspNZCUYLl/hyjG0vGOlB
Xp/x1ieE9G9KETSB9+Vqt7jZWI2Nxahxl0nA9zxRho4L4CVpe3d9KPmJVhMUyNeCgrc0jqe+yu6d
TotnoIDYuFEhA8rR64BMrMh+ZzXpdDQEen+Rk4EudprpEVyh7l8ff2MLsXFkPEDYCJ+m1cctYjBW
TsbHHaYmeRClC0KHj9mZO+OcvxOftyrjmNI5UZDKrPVSBxWfrDBJTE9fsuWOCrt6UIDNv+LdQXOk
jJzb6/Pa+IR0wSwUMDXgno65XldlShHpxhoyhYl6a8HlP8wzIo5mR/bwD4ZCh9WwHQS/eaOd71Eg
8ipP0NyEK1R/yxrkX0In697haL7noLy1WXQGcl0qF8ihrvZlMGDC05gxizg76DroiRZ7Vh5qj+j7
tU/5pE6ON1LD/k1NwT6ARsuP16e6cRwFT1Dd5okNtHAt6Y1np5YoArVeuhbKkxv0sYf5yHxXd/n0
sUeG8gjaNNv5lBvxhx2K9hc61BrX0CoGlNOMn6JgfUtMHw/YQUYAfHTzRKtNuU8rpYeD45onEATN
z+vT3dpE1DcIARqQH3Lv8y+bD/HUdyDZPVGA2sk0wOdLlppHB0bNzspuTpLaMbJnBlT39X7VWvQ5
uQENr7Ok5AdsuLvJmrQ/qnawHvN+jt8OmeLCaqkMuhq/PE2ij46eMNpZKjWG82nGeDMD4DRpb0Zw
CVq0qY4t2n1+rJXRzrfU5L9rFe8wV6dpbJs0g6x1vGupB6Saylhhg+y8W2c9VIelP3GVLgd6K68g
cYmbsa2tD3peqhRZ7O8KsKidsPtcNbn4HayzrOgAETVkvHpxsdD6GAaUCg0PN0e2cxB9BDni+nEk
bToriG00DwB94zxEIb8+Kb364/qibwREUjQCowD3TuyXe+/FD+jQ4w3VyMB1sugQmFXM9EFH6e1E
Obc4AQiOfv1OQ6/OMBxVJojoKJ+PV9GeHHiSsMFwyzypcaVDpQtjtCQVZ2cvb4QpHr6cV97AMuFb
TW0ZlAZHE4jUWUBzoLQHCrWGNo8fLHq4dwF9+9vaHqofdjVmbxppGnJ9aTeOrYFXucF1alEgtFf7
eR4ELUgAeF5o9rnXG1gfAfGdPUWd/xKY5VUQ/ig38sqNqQKoIC92LbQFSaNXq1p1Q6EigA4CzFTf
zAbMNDsYMAIEDkjLyABaa6qhn+JBeqjSqPavz1SGvtUufjm8LGq83ERQ+ZSwnBWdK1tu2VAF2wA8
bud7nm/V50zd4kuSC+mAplVZ6ng5CnLkYxXR8kVPh+K4Tp/uk22HUnxLDXy8AdKH67PaHI+SjASv
c92oq/Gos3UIYLuVbxVNe3SbdjwifsHnHOOvLrzxnemdf8Pn6Tm6itisY2N0jkX1anoiDNQEZCgM
oFaFkJ2Gp2URX9PKCE7toGoPhluV8GL68IiDjrETEc+v1L9G53bTBCeGAvpqsyo9tfIYj1o/MKGR
R0DogBsDxsQuA3drdFT8xmz1t9dXeGtQ+Uhk51Lwsp8FVF8EH60PUfDXEpwmtARWVoGQlNoaie+q
S/rTdpIU15p+3Pms51fc80xxapBlNHCnshx7vs5BkoEkSSuEYWs4MvTVzduYSrOn1guMB4jbE1Ix
oj+FS6XvLPLGjnI5nRTkSJyAQcqf9mK+fUCxMJ+Gxs87qD+dooSvusp1MV6zNV9Ajry7vr5bU9U0
XoCWLN4hQ3s+Hh1jRCDECBlBpQsOPsi+p1tZeyi5Wa/wxAbUifFO876CtbgT5zenapO18M4l+ZUV
gJdTzSIlt4E0NcgwjcmDXdQmdBzg8T0/AvmfaW9pEVB9GYP+/KyaK4VZXUiv6CKcD6gOiOoiBND4
VaVDScth8FSAcrUDosXVx9K26IdWtOJicBlu9AOnEPdtgoDonR7os6/BG99LGFdJxp8/SfDY1xFt
F3iDrC4gekFInC+Qtex8/Mj5ck5uSJ0Bx06sreDI0zAW1iusAHFjUxsMkcYRBpsR9TuR5fwi+vN3
IKcMeE9i7shez5fGjnMdRQUUUqfeSBl5Xu7TMXSOmlXGO4dL7qj/3AR/DgVxmcoOmsckFavProBU
jsYB2XlQd65U9ihvBsy0P1/f11uby8RqQJdlIvkMOZ+Qxk0XYe7R+W4j8bOxm50yddY+qr0FmQ7L
yF9LTf+alonmL3HKAREhN9+Lg4u0Z23Hat35UwO9tl8QuKJNNt6NUOdvfn1u6I3LLowjBJv5fChs
mFCx7/lY4NVqv4IJfLsU3YzmZu8ew7mrT9fH29ocFgU3wECUibDZOR+vRaF6RKcUQ/NmGKEmmN1t
hWumFwBX2IkJW+GIrA/xYnTr+Osq8hqTSvUkijq/Ky0BGXcpnsrWSd9kRigOKfk6/e2MLnk3IXlz
fZbPRb31xqQ9rPLu5z8Q8s+nueD2jWJL3PpObjl3LXg1f4oFdrH20J0ELNmneG6DbzN8ltsoW1wU
p3DkOSkdKr6HKMgQ0YxUeDhTaDsPFr1t9CGVKLiDH9V4SKLNzs5J2kgHeIRB2bLYDZyoVewOKJzX
wu2le2+qPbrO9GrSVe0tmgLRmymc+jdqrOhfY3AGJ72Y3Nud9boMp3SaKHjZIC3JX9fbIoNkQCET
fyI7SnHCjvrA8oc6MbFaBXKj4TPawplRgtb9WjUKMNceWROEuBLnBgZ68xHXHv2367/pckW4PHl3
y4yedOE53L44hEZV1WivpchdOkF3spEEPsAP6u4X1IN/r9VZR6I4c94B1JrfzVVsfbk+/OXulXe3
xZJQuyV5WCW5g0HnxEWE1adLX6NzhhgFKwQGrO1xaytL53bJWsQv5qbYOaKrV6IMPy4jWg4EEJD8
ZGirzUsdxTZ6xAdYGesWx/jlhgtL1enChdVPW4Fe21pj+ADmrYp8fbDEGw05r4/XF+AyUkgXM+I6
qsWICKurqBvZgbaUxVz6ulLZRyMD4QfiIHljz+V890+GIoRiCsEarncfp7gsASyXfroY3R8N1lR+
0DYtouNgIHcO2tZ3tagkgagCcGDbq4MGTtrUEx3ZKHC7LaqPwYjzjQ4rF80AZ/m25Au8G8QGaSLW
brMXmLY2NdclERjQik1OeP5ppyRv59SNKh+9RPEQWJGDpB+YsUBH3xz9VeWWV6xyCxY2ekChasc/
Sm6c86iIbwSPDeotz5fpKjNIArO24bIjmdU7xeuwGhCYWSJLPCymWt5qWfrraSGMAItmDitNb2L9
UB3mocPZRkE11mrCW0RaBlwdJhPpO3taHrAwRCrx+la6fGMwIsBFW0ZSUJyrzxvolT3GgZv7+MIC
wOfCfpyT3KZO14LtrigA4y+a/oMTK9hKsltuurzpVtfNUFaJI4a09OF9BzSWzfQRQbHwNGEs/U4x
e/u+dgeEaMZwaMHgdulrC5O479envnFguelAzlGqpY2wru2gA1e4eKSWfmMM2h+4Cuc3yKrkJ2E2
zU5s2NhI3M90gOitUTp8Nsh7EZsXVZPbtKnRJu3DHy3CIvdFICZIf2pzNNtkqXc+61ZMlDkm7xpZ
49ElJ+VlSgYCrwxnp6CPX4nBPCp1F6BuGKRPMDLB0qqZMfxeE0srH6qScdPietQd9TCwM/+XV1mX
VSZHFoaBR63OEH8yKJkZ1z6xG7vazG3ogcGbBvhcU1u8PtjGbmaq0L9BglHrt2Uwe7nOjj7UeKbX
fjp35mOf5/rbxULMMXXddwR/PAiUWN3JBeQJWQUJHdUQEwYtpxbvi/MxTVNBZ29mgmFaa2/HwQyO
RO782/WZbYRhyjqMIZ/l1LhXM0tKfrk5oxbXuw1i1p2e3gN6R/PXJh3z9JE/g46OftfN4kTJP9i+
pL9ECLpPADZXU0SAqInMySbf1oP2VV7FA1JlSN54hTFpN0giLNbO/t34kGQRspNJrZ0dvJ5uN0Cd
0QP4GXaOoDC6954T2eMXfAq/q+0AKS8cFPHrW5Wj6dL7pd4szRTPv2SG/LSaz5T/Kjue7vIU+foO
wu/7yjCdz9c/50ZAYHdCyEIRmlbCulinV61WKalN/qgXqVfVqYb6Sq48aDHKGaFVFjsZw8Y9KoFJ
OD6h6UopfXUK+VZ24iB264skwmXT4GDwGJ2R2II2deygSL1q8ITnoukClKXm2d6pZW3/AOCntKjl
PpIL8uJkmoMdcZHxA/olKH5H6hqRzZp3jIO3+avKNbDxnZzwAA62/Jw04tOvL7cDlMF0aaKSqKxG
T/osUcceBwkyjOXQBQ5kj7aiLT0MYron4O/ZBV7WW2RfE+irBDLwN84q/to5FTbTzNwjvAn7Nk6R
awmnCYFKZXoqkkJHWLSfPIwWFIxl8+Q3SNSxl0yIWdWK84vgVPmqY7epYEdVA2jJugCtpmPduwak
+rgeu8dmSszj7ATG6foiXwRCRuGZSBgEV8eLebXHAjct5nS0nCPy68sJHTyk44dmrzdlrsMt8F7u
UXqlNA50dX2flMxRLCGmBFMR5V4+N/md1mAjUkb44V2f0OVQOlVBgSYEXQpWbhX2wJUS2ixVHBtA
e19GTsZHZ25tb6xja+ftvzEU2R7gbJlpq8BEzo+Hix8EJTcEIeogxC2lUpDgPOhJiOMj0rFzshPp
LsIPBXvaPrJnahlkYKvHmtk4zhiPOHM0s/UHDoUDshVzdWoGmJRVPio7C3lx+BmJ7pl8rVNCIQKd
z05DG1Rf7Al5lADEYVxY9eskKbo36mgOj2rZtvcAfzBEDNoINSKpVXBz/Ute1hrlXPmMJjbJJlmu
3Lsvwo9dldJYtBfHgQCL+DB6GbNnB5PxKRqcPvFyVKw/Gcli0AmDs54CBkLHxB/wj43gazeor1//
RfICO8sa5A/iSYVrLBAwyo/nP2isaqj3WY5bSasYvzuVwD+vC+u3IszeI1azfABF0v2IJs3c2Wkb
n55UFO0PkLT81xqNlLdWq3Q1faisjOf7EeEueAlh95BYunJKltbaAcZvLT1VCUoT9E1c+pqrSOj2
i95PPf5alNEomECRJX3Il4bTmyFFnkAKrHheor6DJudMjwduX2FkCpzdoPk5qILq3vW13zhs/CKQ
IDqdK4Ns8XztsbDE/IkIjbTAnNyVNf4slQpQlFPe7Qx1mYdLOA3XPJ+Z8jv33/lYQhRaE6rIAel0
51BrRMloLNPhYR6M4pS7lPMGuCn48Y0zWmVd4gVz2/76Jyc7dXnpSHTWxRcYFMRKIQDOx97W6rsy
wA4aRlfsV2hG+mOfhTvRZeO4U0mkZQ+UH0z2GkUUt9kIndtUj7oBMddGS/lRw1f8vnUK5YfW6nrt
GwjjvgMoMo3eQmpr7Cz7xiYHtCDTHSrSlOf081VPgphq6sImpyaW3gu1gygbtMvHYhLLj7F0y3hn
iTeOM0IgVKRt6jGICq42+ZjjJucGiM+lijpG92moI0GJwDfkWsvEqoZGkFPDTs6xGO+NoN+rwG8s
OU8PbhCVHIcpy9/3Ir5F0HjD2ImgDzlLclKzpVsOc5NZeLn02GQEpt18yCrou7UYFi+bo39wV5Jg
SPoN4PzLBTCypAGZ2KCFMfZoovWoA5VaOPkO/OidR95GbgUBhmIQmDHSSX2dS07hgKlR5RjHqS+a
8JhWi7RX1oxX0NMCKGKp/QUxwOboRIqD+D/Gb+RYmvl6buzmOKImtuPBfvnxpVECdUdskskW1qXP
mTIf2h64ZJpGCFEztqZbMtrm0A9Ldl8UePz2UTOgO17sLcVlykVlinIvdwldNGNdc0x1curJnczj
1BrxrY0J2b3CkdzByl6eJlIgCTuWu8tUzVUMi2da21VsmEeOlfjghLW4SWqM1RK9xl0tJYDsHN/L
AM1wpKyaxN2YYt2YVaIWtLOOOsSwoBpVSMKYrrfxgS9dnX71LmAoGmUU+mwLZuvqLhiz3lGcrLCO
XMaa5/QO5wYStudM9l5Y3FxGsg8CkquDmljlIAt0KjQAAxO5Wf3V1CfhKdYz7GqcADUYFAZ3ovDW
riS3AwpMs0xWDc5DgirQNLOgPHLL1dUTgODsxNGtvE60yftqUSJomXqAEh5e49fXdHOiUtaEoyl4
va/WFK2DrNCxojpqMZqCQ6WngC4j9bGAAI3Tn7LXjdkcj36MitAJ9dp1M13DJWAOqYMdXVqbt7Y1
5k8uygnP1N47K66a79fndxlsKazJww6qR9AGWgXbJA8RyU4Zb7RYQBHq8SGazeYVXjnGKXQhASp9
ZXkO4l13nWbuvbO2pkvjkzIX8Z4ayeo4dlOV62nG8opqxgQHq8IbIE0hRXnXuF+mcK8/Lj/Xeapq
0GKzsGc1JWBr3QGo5hHx8aGxpJFi85jRw/6gtJZO7tgFR73t7FNohXv58eagPOXgOWi05Nf1Ln1B
MNBEu+UI4tK4d+HeeShdDH7lzMEtDpf1DTKF4vTrH9bmWcmbnZefWPMrtSnR3XosMEZ1AlRgewSW
Ty2YFANJ/8H6maphjrYIyrmAY+JCPRiNHT1d/wlbHxcAIKVSblHu8lUigQXquHQR3qxq0Jk4F+iD
vyA9f6yUBZOIvtt7GW2NRx2KVxnXCMXwVZSQEtlZTmnxqAh9/qbmiXYC7Vl+0UDW64c2LdM/rk9w
I7ZT9qJSIGsE0sHzPCyl6H6Wea9jK9lqOhfjjFw4Ka8f2v236yNtTI1SAXpHnBOdi2QVb2GK55lW
4t9QAbNO2uJruZhoaMQJRPEaF8RfHg3MNYhrshJAW5p+Pq8yzTATjVX7qPY6dSydkoTd6xpSOVNz
bFEw3Uk6LmdHBIIiA05f1g3c1XgIPEe5Je0Mp1nLTjYXNMRA7GJzZMu8KRiGnSTgGQ96HgawegRR
QsOdEqKtrgasMiR8dZXHQlPM4ttkxM43B2u8d/k4qK/VRTd+z7NqeAv5LLxDprFObwLbjU5qHo+v
aEWoNBqQNsywNf1EAst79/r6y6+5/nm8bgxoUyTifInz9UeYkp54EQVHS2TYfTU86gQiMHfXR9la
dU6KQeznIiffPx+lLYcJLsYcHONkLG+qtozv7Nx+ym23hf/ffbs+2mUQpCXHBYM+lK2BGVqdFZ3e
H5kjIurp1A6eAFruuWgjYRFTTKfIxGYRrtYejvTygFISIm/gK3PBcXrOp4h7LJJ51hL6hpqpKASi
hp+koXEizfjldg2pHVkzKQpIOFloOx+qxJ0Lzc2Wd3EWTffIx9gHDBVLf8mQnEihjT4spbt3s2zM
z+RtSPiBHCEBweeD4jY10XWzUAJBO/Qk1LwHsmr3H/Ku63b6x1tD0Vu0xTNjz1k/Q+vcCaM0QJBm
mTX9ZxVYiH5ZcAU4CsaU3lzfLFsH1OSGBozCS5C/WZ0AXn5ItoxFjJj1VP6orKF5gxgrfHpELJQb
NdcrLmq8Hb3JEc03tS9KNNPDssADeAar0HHVuCNiI3M4Ro81+Br/+g98zjhXR9SkGAKIllOqUuo8
X/kyy/QAn+UI3ZQ5Kw+Npsf3saiwoYxNNUFNJ0NAGlrw22UU1Wt0UuPHFqW1m7puBXZb5fzGTdCp
1RUwqZOKJRySZE3/RihR8UWgoSKQAtXpZWKAuBNcnqP36qfL5hdkCFnkRozq/KdXBqieHH1eH1Ok
D2WlZndajSUANKnIQ3BROUR5292kfYXaLYoaN2j8KJATeud1VojQBzNS7azmRSQi1sElpBdIJ52/
rpJQiRErcO0yvGS0o7uwSNvhMBpUEFO31d+bapCfrn++rQE5LlwANK5kYed8CfCeLpV+Ugx0OzXj
VkQtLiA93iw4FJd31RDt7eeLwwPXjWHA51I8s4i35+PZNeY0ZgCNyohxYa6hqwBPAI+wjM50vD61
i6eSbPjJUaAjIB+irtaSpFdJBhPs+jDWJv5PVIl+ahrMQgqjPT37VL11c2U8FqXb7gy9MUvXIPMi
ygPlIR86n6XCY6zNq9rAF6B3fGhaiPPTt/YMo+/fX5/lxbOFETh/lAFt2R9fd3H1LmkoRUG4sOJx
8ZWgtqlQBNMREfYFcdmxPWb5XL6PhDLgv5zvAcsvC8GMb0usCUm9TZ9otYEiRgQ3lDA+lB6EH1VU
u9x2SG4r20L7HqfVGgtKhKXaU6yN2hPKT/OjVHu6DdNg9K4vhhzs7EDLHwOoB0olhQ3a2ufrXoGC
0OwQ9kso5cTrSrOPqCbvadJsnBnJi0WaQpcMtTVnS62jAdWA0vDA8g+n3i2qgwJoEWeGwT1iq7H3
NNycFW81Idmi8j18PqsZgog9AWP2dDoKd2MRFq96rLF21u4iLZFrx6NBgtyIiOvUUxtzYCJja3jE
3OA7/jw8A2Or+COlaaJ4gOWNtzOIox2C89ZaShKPRmUBjrqxehklJH+aMdu6F2sdYqaiyKeDaVXq
aTFqLfE7vdmrDW2PyGGhtkcxew2zQxhtQB8H3k49LOMhNzDOU0MsyXN9AaGOCvbOul5+PZ1rkbcY
RWRoH+vWJnLG6SIKxhO9UG7MxOnuaDeap+s7//LrMQo9RpAqLnnXmkhjuAEWh7okQy0hPuGNk/h6
4+J/UPUZwM1ZcZNDqbbmDo7wcjFJunReR5wEApC1uvx5BXGm0XyFrVdnt33QJLeGivs3Mszqg+lk
0840L2M640khXVvYXNzm6vqg645KZusCmu6MwjcwpcR6R6C/ouETROePMpzp4JiVG3vEto1Ax9CQ
ShCecdDdWteH5hADWXDUumeKNEBCZbS9qcOhrWntHBX1dj6E2oDMYD+NyNyL6aRYiv5eNcHuXv/U
l5cL4k/I29h0nzir64jbDWCerIQgp2hD6gc4aHuq1tn3ljnvZdVbn5d9RVme7A4Bh1XkQSYb0eAA
1YgQrfKjXemT12CUfisQs0Mdvxt3st3N8RCGhPtPgZOH6Xmkw7JEQ8pOsJ3YWOh75Sxgj7d8z1eF
IdvOO8/fraUEOMLJRO4XIYDVfdFbo8VzARGH1EFTVVOT7Djj1og/vdhrzm+FAcnbpvQNExSsw/nU
4lZJLdwW8Myzw97HT3Q46lhY76S0WwsIdoECIikt1eHV+QjHOYxwXzK9EY4vksYIW0XGjCNVkPxh
D/aeGtxW1AGABL6KBhGLKH/OiwZVQNNTVMhge13bSi+oRLvJ0kKB7dm09y3Mbg8XUWtnk1xmPJTx
mBunAKoIXanzQbVqpvlrd4YXhKgJHpTE7d9ittHfqvbIA6Qop+ato9T5b0aqVPcY0k2frx/ArSAE
cZgUg/sS9rZclRezRs1ldlMwYN4cS2VVFde2vK/jG01x3SfeuxWPmcLF0bYa310feevzUqslweG6
RPpq9Xn1CV9XlBoNz8Gc79QaHYLYMXagaOfjX9Wim319vGeW/XlCBRjHgH5AJ0XK060S2SIz1dTC
n8gzMAmKDiIsLNiSYe98Hx0evkeRZ1gt1Epg5UdLD031gMl98RpV3/KzFhTJdDDyCvcjpJYwGi6n
yuZRFXfteMCbcBgOaIeOo+eAzPvUIgr7M6PojJNsLfL2FsQ/rrtqjfC2R5su+aFjNfM1tSYM55D3
BMJhYnVZHKplqHbgDRtbTHKDwLQRF0i7Vvu6KyP61zhoePUEPyhKLeuAPVPnSyUjL0IW25tdq8YK
F9mQrCv2cEOXb2oSIsrzholWD4drfYxdvXUrLBYx913U+MusGx19HatRv6FJ1eLkmDT9h04DlHow
zJTlyGNdPNXabLWHpYuNz6VjYDdbRU1t3qRdH7w1474OEJouVLxJMaofPdBcOeq3tF7gHkX5uJeQ
bIRWWsNgnp7FDXganB+SBH8DM2pI7GzFmHCKmLMP46SEBx7ks399l24NZdIxBpVAzw/czflQmCFW
lcaBZN8Au+TT0arR2oVbI+t26rMbAU9yg/4eanUhFlgBa0bMrEyz1x4GUWWfF/k0OvAKRG0MROt0
O6EXdro+w81hTXToaNYQaNcqhYYRIqcSM0OntvCbMIwWQd1k7LFpUqu++uy6seIHRuPsjLuxsnRP
KXRRfSLbWHeiMRMtpojf46l4+95iPIzrYOfUrwKhfrs+w82REM3iKUP0Jtacf8MMQ7ZuQsPVm1CY
BRA82SfXqBtUZm2r/v36WBtXMTfjf8ZaZRlTUQ4FkmzoT7SZ+mFAC+f3Svalr4+yOSP0oaipkDSa
a8q1oZbOmIkKZQ8Nxflkqt33fSmK+7gM9rhSW0MhTkpvCzYC7IvVroyRq8NniSxcrwwIWg10B6A6
6a3o8+ju+qw2diJ5BY0QWng8E9eg0wEb6lFEAa+ZuQH0hJbFCaF56rrVEN6kSa29RwLQ/HJ90K0P
BrZNbgyaWryBzzcHxhOuXQ58sGzO2YvxAI1XgJq/PsrWKvK8JqGA6sVHW4URyqe9NddMrW0a8SVs
ih9VIez3Vp3+g73OVEhSEJ+iwrX6XLoUgrZQ1PfwLI8fUXznFhFhWB2XJVB2vtfWpEinodIRi3m/
rMbCgSC3MnfUvUiM3RHHCnyveoqa5TzvkXi3vhLJNLIuOrxv+jXnXymatRHRdGKj1ibTacEp6AaJ
5V9GOlLLk5xdmNasEpv+fBQE+rEPQBHDs7vmD7K+GqtJsZwEE/IGawhur2+KzUnJ2ih5u3x2riZl
Ke5sVE5PfYJS6auix3DeCzI7UI/Xx9k6VzD4/x5HfscXOaW8cfDDYhxsqe2TppnSKKvuQf+4C5IY
bnafcbZ3aocb6SQPH57RtBYECg2rQWG1hFZWLAzaQjTFFr2NPw3x3J3qyLYfs84pq533ydZy8j6h
2oOBDin8KrHCXq5Neqwsvcasirtuqb4WoSp2XnXbg7BJJLsF8r9c6xdrOTtDPgqrpcKTD929WydA
9UU6eb/+xSTBTKVsRt3qos2lJUUed0LHWGSJX6E8k3ldFjfIjOMIqgTOw+gGP68PeTkxKi2C4g74
Rws5IZm2vphYonWi0kb2fsb74OialfVeG3Tn6fool88bWc/RSPxlZxjW6/kobT6gNQrRFhaJnd2M
eCY+iCR2Xhd1UCH7Sg5QojvhFWXS+9dHvjwEjIxIJgVlghXMsfORUYuoRmDlfDgcjN7qih5/AtTc
P5Rd3dzpGPX65gSo+fqgl4eAQpKsPEoMLUQsuegvFpXqZptFHD7oV6N8ypgOPDpbORpm97ngFj39
k+GAc8IQeq6bnQ+nxaGFao8crrQaT3eRuQ+4QHHU7r7NCv7Ovz4c0dKFqmdRfFxLT3UmflDWwhFP
hx62FbA8jNKw2tEg+n9M+1zZqedubVEZTSQvkkRkjYyONRtOTsjLhbdV6NHRHG/VyDF2WrBbGwU8
BoWp58LNugSGBVxBvjCANHHb+DUP3/FGwfDcU5ex8+K4do5Q54rj9aXcmBpdJARFJOERpMRqdwKj
dDsI2Xw5JRwfMoEesjsQZa6PImPu+Ysb7BdPT1DO0mFsnQgbtW2hjM4ofT4DtLULbJEMq32D4Ff6
y48Z8hxZQuGfpZq67sWNFKIGK+egi0QNjrgfJQcnchbsS6vS04yi9yZci3dugI3jZtGml90qtshF
A7Col9io8Jzy8KD9oqWhc09Tq/ikKKNycII83cl/5Ec5X07JlwVpQY+KHucaxYt1BU3bZUYLzJnH
t0YyTj6kYxujM97RGc7DnpIrGMmHUf7eicSeaOPl14QcQe6g0qOBwiqt4l4GlwwvFNWdbaD5eBn+
7liBWh8LyHH+gp9Bv7O0m4PJogUf1IJ+vXrX5OMyqf2Cgw7ecM1NjeA0NkmzdcMrVbu5vksvGRAo
0OBYISn0lE+RaTifWKHYIiv7OT9GY4bFaDFMvsqR8N2knx/CbkpfmRMaSFNkQgxWplfG4DRvr/+G
y/PIuHSr5C2FdswaeACKRrH0BS0ctHinOxUPNz+Ml2gnXm+OIu9aEk7SP0Mu+ovrgdc4ezRzMGsS
fXcbk+WCrKD2d30ul6dCJipQaWRxj1mJ81H0rpmUtKCIpreUu/V4Ge5EN4T3sTXO+QHDk3bnA25N
ixim0/k34U6u0d+h0SKUDJzguNR6877D4+JxqJx2J3vempYNJgT8ipD6lqvFyxMbfdslKsDLpcYt
Lhf2ffbfpJ1Xr9xGkIV/EQHm8MrhzNygYOlKlqwXQnJgzmQz/Pr9Wg+7IocY4moByy+CXdPs7uoK
p85ZKtRS1Knwew1d0Puf8fZd4Av+Yk/+nl82a67oKTOZUgbOrLzNwUN9gZh1fkDcKWVk0/3We7F3
cOlulshIMb0vCaCjXHczI6KizYlOKWyvk96iqZoO3mk0nfYBKWINbujqCLZ/c8mxx0gAVSgX1tAb
OjUnRs6xTwUnRYmTS9zWNH4M4A38yj64/zV/tndWzlPaQprk5yFhdnoTCU64xwoiXySeWzF7J3Oc
oq+cpem9swwC6rqkKGm6zWjSFYN3bmrP+K4mqQ6Vcqamb/ol1j8vugGv6JxCiZvlBXWkSdBXNsvi
O6wf/P6iqL6Q1HcPmt3OH6hgCyjbDHS/odM/CPR2vxw+iwYMLyzd0vXhQAoLeQKuU5AUk/1mVFGU
tZAqvLhdpxwciptzKD8cZgBkSJbRLQ5hmBxjGkm9g9yev1mjW34fw2K+Ip0eg5pvulSczDw5Yr7b
syoRYoxC8udmCLD0YmJKYyqCStHms7dMNfMPluKHMOZcil5Rgenr2vn+Idn7qhRLGEBmTBiw38Zz
IaE2hI2t5EFuwUPWIjYXdFKPm+n+IyD3rikaPmDN4BIkv1tv4Lh0sxOBEAh6EGG+FVvNKUsQdoip
fL/WH7OBMOpB8A5GQBae1qYguhzN0TXzoB8L9+rQVQuE1YuzksXxxfCK8M/7X/H2PZUGgS2ajCBA
CbFFXygTpTYd6EqAwlva+pqJ1jJA5/xpQKv8zRgtCA9PaQcnb1b9k3itfnbUtDp4UXcOEFaAfjC3
RuNhS+DiFaAHURvMArgYHGQ5jCpYJrP2Lagw3nmh1/h2YZYHRnd2FddJTEhZnYdvi27pip5hRdfM
AjgMk3MIFRHyHE5H6wWkxP2vvGuK+hSkw8x3EJetd7UpSS7nEVNRi5pL1+XRRbj6gB5gm7/e2YDY
kayictzppkkP+6AwjVLBlGg8vwoX96JAqCTVZI/KHTchLtGP5LID1gu5MyncelVRkUqYUphBBIOm
kxpl1rWGq/xkCc/727aa6Sw0qFNbiViAVOooLdr7qACzJVUXqQSFibX5hojIVsMoD9pYy31UbWBu
rVX9pNXhcFDY2XlrgZkCfJAdApzAxoMvTho3hTXkwWIIlQmytn7JQ5iqqrAtH7TCyK/3z8vefaBw
SvSHzrNG6WW9NGOgSILybB5kkV4/FY7VnKtaLy/w/qBqqRWo2sVpc+B65CI2jy6E4P9ndPPoJnOx
iBYWzWAKDQGFcpHPLwx128j+ZM5jZhjxxcscDeEHU8/+ur/gXduUs8BegKMGNrlesKtN6EjqC+nK
hELwUqpIzGY2iMnOQLavHL5nXqk9DZN9BNzbO0RUjiUdLoyt4E3Whr25LF0lSfJA7ZfoYSb3/Zyq
FBBwV0ew0F1TRGs/n0lJ27Q2RWUrL2u1zBkp0D4sheq8VMJhYHlQw4MqxZ4lNMIZHWH8CAqIzaL4
aJPJtF4WgK1LTku3KOdxKnPEKp328vqNIxdj7J1gD0Ti5maU1AVTW8XdQBFaPs5F2ja+lxcfm6ZV
rkg9QrPeaApNgHb6fN/y3stFLZJ+C+YdJueke/ol5gZ2CkHhaOHpFkULdC81Lk2rdo8ucpmnoZ3m
2HcS94to4qr1ddlKF9TYDkLVvZtKs5wJK9wCr/Zm/XOYZLJukgW9mXqPgx7D1WeW8anJy++aC182
rZwjWrebFAq/K5EmkhiQPHTblaoTtB6jesZmwvjnZHbDB3h/3IOC2t6VZCgF6iJZx2Dmc/15+yKa
p7jzMtzrML0vTfbTnafwwmv5zQmtejk1vVO/m23oLA4+6t7DImUfmJsDLIkK29r0WApojNoiD0yh
t/XJ7JPxPHVZ9GBZWfsF3UL3u+tFyHC3bjGfusVVj5QZ9hy+nMAHhwG9B1HJ+hf0Q9bEkI9mgc0j
dyJ9BhsSD2kwIi5+StEVPfC9ezdWvqBE7wCqqeyv7SW5rUW9gj0rtfKTO3tLoDV2eom9Nj+4sXtL
Y/yHpJ/qENd2YyptJ6dLKvRDay/Rfa9ybUb5w+4ht8v5jPCveXCObpeGf5UknnTNqC5uW/m22WpL
GEVZIKbxY9R2w1OvEmjmoHheHdABwaAkI30RvZFtPJJLki/P7LKgSOvhOqpcdqDy4lK0wjw4obek
ARLuwT90o+WLufV7XleaFIMLIlYlmf7Su0w0vjkkEE/BXL+8zDT1/hmnfDp1qEnTFLeGD6Iq0cGG
reNSjGN14A1v/RA/RvKk4hKZvtwCCnNVccx+yfDDSpJ/qkprzE651ZkP9ki5yg+LuvscDXUZHRzc
XbtUWGAadsEabNu8g45Udy/SLIAH9e9JUZIz0APnzWBRCifbnoNisIyX+55/70QxzYEogSQBvAHb
e/S+zKKpssActZxZwTG7OOmovp0N9DR+wxSvGlx5eAHypPW9XEaUDa2MbW5BN14sN1m4MY2NkEl7
pD91ey91sBocYF5sCe7fuJyui3trMDE1mnrli4xZ954YN2iiSH0Ab6Y/vn5p8tUCYQMsFOjmemlt
Yg96mTfcltJ6H7ttdeItLy+IMi4HlvZWRqLA6ZBgzZv3ai4Tw1VGVpbbieQmYmwBRe7In5Kke0GM
tTwA0d2+jxIiQtTMQAZZ5XbTTH2O0Kt30sDWmuYiHKV737itfgCJ3DuFwF4k3b+cZd826DW9kvLU
dRpAbSp8Kh/22cpodQ34nPP9rdpb0K+m5E/5JdIpUcYs4x5TbpVp77M+TK8QeIvfuMrkUTQiwfMz
sW6srUw8hVqE+A2kYdn07JW9i7I31KIW0pg/HDqSp7o/7MvvnA0pMyLZV/BbXOe10agrC5XnPgno
ov0ThpRuisVw0MBg/mxmpuf1X/InxzaQUpJ+6GXW5kJYqdwKchN4AJrugsT79AczUq/TPYNBGjDZ
z0IY0T7Niu0BbD29MOMGK0NRixagcFidmrZOv02xMr0DXnrUkdg5i8wlUFcgEuWmbWthMPC5WDTk
WZzaEyNg1smOYziV00PakT1TPHgUFqhn8vpt3NQwqPVE+yMJVCOp/ShEmUVEWo8vpnB0/9jvPbKy
jslEFbEK0e4mYzLijGlvnG6Qj6HqI12i/a2Filn6YSLZVXL00FzECYJ48tRrBGvSCQaU/FoOZXka
C3v4fv/37C1dwhJUjimp1bb1ZDJrPlpKm0DKriTvtSUP3+L04ChSoyP8486z6tAipVtJq1LyIK7P
aYf4lV0sNaq8s537htO0l6wewFrHSSugKNLCc5V5y8NrF8jrAzgAuBHMAzCara3GOm08V80YukLv
9axPQ+tnEw7BSpP0IEW9vfcGo8XAw5h9pxO81XgA0u/UapYkQTGNuZ90jTgDWEOrpWKq39Pg1r2/
tFsXCnpPVlYp9rHIbZ7GpDAosR5C/QWquC/Ueoszc4PK9b6V2xMiafjIlbgctJi3kI4hm+ycufY4
mPrRCIombeDK6pDYQfzFv29qb0HMspKYwVl1S9o+lpDNlZoSBUTsCqA3JpVHyvzBfSvyNq9rQlig
Koz+B6eQ07w+EXCO0hYU8RSUUFJ9UFsvvdgWvFMtueE14z/znUgpP3TN7L7+gPCIU10kGpItp02a
wuS5M3koxwa8wEi59N5w6Yxu/rdcUtQiymw+OPs7B5JoSE43yA4KQwfrlSK6FHZWj72wLWYgVFV+
KtQhevT0Zr7aOTO9Bxt4e8VJHoj06L/C3Mgerg3mdQ+/UEGE3KVNeK0Z2oXkdNFPYdJaTzSrzCcj
GdKDoGXPKDOq+DAye0jG5AH+JZIQmUFkPk1TwOQ8ytXZ4JydDo0rzR6UN7YeVR8StM0OAoudWwE4
+P+Myk//i1FVb8FIAICgE2qHp6pZ3GeaUOOp7fPo4/3zurs+wnRI/rkZN0PJfZa3o6g5r4jjzj80
bUQ2w02U8pLosxJ0BUeprJxXT4+RBzKIyJWnFg3F62YrTUiFqinOpyCzmFKh6zYHE5zkT8SgHvU9
y329m8EeIRpiAjKR3+xiPSweolnlFKTO3JwIdfqzKQXRRyd1Dt7gHQdAaveTCJC+F2/Reu/CEKX0
aqinoKN387zAt3BuQ4MhozRNNe0BLhzlGmpq+bZC6fzA9o6Lo70nu2GUYSiKbM5Npk/p0HjLyHs3
vnQoKb2fGjP9dP/E7BxOdJSZPIafiVhjWw4hatJKNFzHYIgNSa84JFee9zrIkrk5yEt2DifDfvQs
pWODhmATznhJls2Vh/d0S7rzbSYWKpJq+VRY9PvyOu3+VAqRHxjdWR+kB5TwpB/VeHDXGzirykJp
JhkD25s8Py5zNYBrvXtInbHz739KuR/rx4JJbsbEGVCn/ALTwtqUbXWh5o2M+3Mik28KQLiTyYjU
R6p4RZBS+D+oLO3aA7UJEgfwEdWPtb0ZxEU9tsRD5my5T0U+JW/jPKqZN56i4kfjDcWBwdsDyQLp
zUqeNpLmbcepc+NmnLRFBFqLRkrUiP456ab+4CXasQLznAQYSUogKDLWy4rjJTP0RhkCDiyjzcAg
ntAnKg+c8s7Ho2jDKCNQHE7ltmC0CKMbNF7VQMTGaBBRj+IajlH2RWmH5HnR2vCgCrCzLDkmJZki
qE/xzq6XVVljldDUHQKvMtVr7QjlHB8P2d/eMcJWGhHQkks7W6Ty4upZ49nLEPRWl/wRtX34pLRz
gmceNcrJg/MH1CbtwY7tfUsYKAhTIHOSqeV6aUmiDMQr1gCmqXB/wPubn6J0mh7iGdrtVExH1De3
d5oMjLqjJOlkPGAL1ey8hpmvuhDoQBUI5cRJ89SaHBiqt0cw3p1do78Csol6G6OY2+nheUi9petL
jnwpmqcmNbRrFpOS3PccOwviFgMH4xJTQ9w+aIuVKq2rsaApzPM/9LTtz6lZoS4YH5Gr3loCLwLe
moF6YDLm1mfQrIqdPq2IRVy1fW92qvXJK4pFZzix8eKDZf0cG197RKz93CWIknHBm9cTui2RIJo3
BUMSVwIu8FJC9JfEdXx4LUivFrosD0NUzOJqEdPA/jMnFgxSZaqSwtaqlfshysR/94tidafM66vP
4zjPfytul3yaY1P8TdzqAdRrYEJ7mCkxG34+6sYS3N+g22vFDCAFBqgyJGfGFiUiGGzIjCjpgySi
XuPHU1F9zmgbRYzJuYYPyTpDWN54cK9uqQ8IyakOMVQAQStHfvN4eXjcrojrPhAMeH2ZwkWB9VhY
i3auh2Hur8kw2hdTauxe2pHhc3sOjf8Up61tf8li0ztwYbf3HNptckcJ4YBjfavXPcVR3o10GOAe
75Lnjkz5PEc5+lUi65+zxIkO3ps9e/SkQY3QGufMysv5S+BsIvWeaWlP8FVY+qmAG/fsNczexmAn
/QH9rIM34fayU+ZGj5ysBAdz86B2grZKXhFXJk7SgHVouYFldhQt71mRrpKOLT13XPV6VQiAAtMG
jBmIMvWuFRK4F1pS7cGJvb3okpZIkhryYBOPbIIDsbRaFSEvG0S6m5ypu7UfzLDJfJU7+Gp0iDRF
jMowOI3gLYYgnQGz515D+I+8mG8txfitcBBjJSSfHuywiv68fxn3lgZNBfRL8F1KZvT1B6zhXmOS
ibi4Nif31EJKnvp6WcFfZtj536+3JQMRjh/Fe0o2a1udUg8cGMiq5s6Mn3n9wjPFp+ytUObySGVq
x8lwIIhVpXYTgcJmXe00lXiCiORNHdQHZfIcH7a7yq8BIT02szWddNL08/0FygWsXTRkJsTG0FHz
LgAsXy8w1JrJ61XpoqdmAKyYxC9FNg5STMB9mWEMe6xD4Vy6WWhf71uW/+etZZibwRUB9KPpuzmh
kxd5y5KzjUNDURW2NahH8P+j++O+nb3jQnQMV5ccSYMsb71CN3ecAYou0o6FCnFBH9HPa7dGL7ae
Dj7mnsOCaAg7vK3kphtTNBDmUZlDqM24fH4Kq9ylTqEvSN322c5G8df9le3sHaEkPDEy2jPAD65X
tkxZglasTE5LS0MnFITmkHh144tl0R7mHj3iOB48XxjLEdHazlmVgRdpB9eeFW9CPtAZml60GXFE
tGTMSRo50gQJWAFD75WvtAhLf3Lq6Xp/wTtbubK6+b5GHs3LMlJoMCD/QaYwn5+1KJpOtTccEbrs
L1CWnyVlKMdm/W1ZtNKoM05tUqPkMpn2DJSloqYx8AajmT4+u5l2pG8h/6ebKyGbCpAVS+Jta4uT
dMJqgohDgwUwUyGIjtroXTgur8dj86TSiZQRFRnClpI0n0YVAtmEZ86LvvZ56nzMFye8tMagH42d
/pwc3K6I+h7FbgIoBBHlZ/7lCYe4IFz6CoSM3bnFeyvOh0cRhSbQ4aR6p02T8k8/t32gd073BB90
9dEYs3454Ryyj4tl4dn73LYQ2LD/iWIzPBFpdP/Ra6X6mlsz0nDRcNRt3LtVTNKRotH4RuRrUwkN
o3Gp8pqXU48XSTAFNXjeAq6sABkF8DhX52golzN9feXgIb09c5SYcYkq7pjOx/bMjXZv9ZnjQGOl
1snsN25Wf1BLtRl9CvbJH9oyu9rjwLhPdGD49l5RjlHJ3iiJogSxRTEIYQAZmSn+9rNtX5a+8Z7J
7nN/EWH4aheJKTnHB6kzXaQtYbXdq6E9TfisdFZKZngdUQdKO9rvLaVqOj/rjCPaot3FyTwRcAjg
mC0Nuao0LZQtA89qb41Bknj2pUBGw0/0Vnu4759ujw6Lo68Kcw+Qcg7P5rSHg56a8CAFRe+Yl15f
sn8zpXTfI9jbnWvBsJ/VMwiqqtkRRP/25cEynormHMUTaidry0ZkNI3tcafneplOXjaFb6qCly4O
R0gOyqxuX+4vddcgYku0rql4AVldGyR0bWYvkbGy6zTPDiN8fl6l1aloJ/0SJ4CD79uTb9nakbhw
idLBokkhM9jNp41MDaGXGn9cIIP+lLTG+ORpMPDMKD8F8DPlLxVgjmsl6sU3l/b7q62bjqynG/wA
OiSbRDbS82agJ0j+Z5v0laOEoq1vFC4+zGv7U8Z8x4URs/Jtmgz9WdObI9TaziFe/YDtezs2ilaM
Th/0DU082iNgSPpCvOms6WjQ6fYRIqigdcXvBdBK93m9s5OWOV7hlUOA3nUXQAdpnlQX4tb7X3Rv
QXg7LiSVRLhitwd2HC27Fs0QNDYt+3DG0czhgBJ86r1aQIMiBFV0WhOEK5Jsfb2ghL+sNXMYAjVD
MjXUzMwvR3gK67lQT7FyyCK1tzRGCQkcWBkx3yYsE2U71VatDoGVReWDq+BI475a3tYgNU/3v6K2
cw1lzQ1uDvqAiFJtz4Uhu6CtPoD5Y2SZ6Isetp/NivODlpa3+GgBWxdUl+fyOuuM+Z9juHfeu0Ns
FXTaBhiGQEtow5kKc/WSzaH9xqmSNIaCwJqPaJ93v4tUcISEz6BGLv/+l1iAvhvVoLwfAj3p24dB
QE81tfGnJMq9A+e0UzghTkQqDIIBMIGUqtemJuFGXqPxWdSq7i5tVyFSp1DSrdu0Pjdt/JIyL3VF
y2bi7qruyfWW/omRrfZgf3a2h99BEEG9jYRg+/Y0M2O4A0R1QTXkHiqryWL5ELfZJ1Jbg3nFyHl1
ssM7Z/OByQYIXbdd1Rg1uLpIozGY4mR4dFxBvVIIim5WqBysbccjMzgA/hx3Qd64bXeoRQUobx5F
UNoGSgTMiD0uaZEGSI30AaOFQGR6VTw0S7wERpEcIS93ThN1bqpx2JZZ3ebkDzajtEnl0m1JIvXJ
zY0fBeI7f4r28JLtOETSOUCQ3DIqwVs4dgNFS6kmITTOZW2chz6rPy1hkxyQAuyuB6A5RWb0k+gI
r4+s1eRmTG4qAliklqd0GcdznCcaRVOlPti5nTCFWg1UGMy7APLexmCN45UFHRgRWHZcfB6WrnzK
Q8/4qOmZ7osaaaoy0Sa/6M3XV6UAeVNKoS6lAbXzNi7AUThRIM5FUOSNFjByQ6zbVOl5jnvjIGDY
9QGSzY9eHHAePP/6g0JuDN+SReev7b3mompFdC3KtDpPWfzSV1b2h7D0/g2+qAiEvWT+4LnVdSA3
Ovjaez6AsJoBc2aVwUpufJE2uG7jVvkYVDPseH6+dPSbVC2fvsSlCWA6nqFKv/8s7CQSoKGZH2aK
kt6usbkb5qzb+ZLS1PWaPqHjLwyEqWzn2Z2R2ZlQIDspIXxR943uXRO5sTTCoVslcV5/75lRwkG3
Br43+ZOf25Py0Zir9I/7VvauCZG1PECEYkySr604qZFYZosKntFH1jkMReUvc9a8m/TqaMJ89yty
bnhGKBwBbFib8qI5HVD2EgEKxxAoaiEjtskgqjNckP/2UyE+56p5VALYWx/vFUgKTozL27U2ahaa
NdhVNQYQc0wcyqGrAnWw9XdDbh09yHsLpNCtcjpll2Hbt8vbJdTHeMblaCJ2H22rT5KPDQzS1mdj
kq9UVMGWa+ljftQZ2rsToE8pC+DSeD02Mea4zKbZQ7QQ1Cr89BFBfFCLbrgMiTaewRQeMXQc2dvE
76EWTkadYi+p+zRQGxGf86atLursuZdIGEesYnu7aKEsLzvlIHu35BWST0gMcyUCBQzbFyT3UMge
QnM4owqeHHRJjmxtjqkxMf6f6cAAgKDo53G2vKdyph5WzfERRn/XFMViWsuQVNFCXB/OqDcaGCIB
ABh1YX3uhz45xaJQzyBiXz/DR4cXxAZtN5lTb0sSmfCUsdI5m5XSelfY7dyr3oIC8Lgel/suZc9x
wYeDQKLEvtFYWK+KB8gtLV2IgEEqUzuXfE8hpxCOvPLeISQb4LRDzwT4euO64iyh1G66BKWmnXww
ldymq2ClT7VjRh0swsvR/d7bLincyiwkuSsDT+uFuYjEQ1gTAZglQruo9mBemhI9tnAa9IPKx64p
iW9AsHVnUITOblTqS0igq87lOUM09BMHY6AmYKUHpva2C3QuLRKKpGSOm8/Yhq6OBnAiAi8U3WNJ
bveiKIdqBbsLAktu84zS9d2ClWDoWtwYGqGgYorimtoFAli2GCo/qers4E3b88OgzP7X1mafeqMy
3NQBwADbQH5llMl9dpTJ/d7nDHYqauwEKaNlv3Hq6dfBsgC8nHqnDBJ/ycbytO6bIcVFUdqo/i20
lgmuqHfDg6hg9zv+HMOVg83AbdZmrDxPh3Lk0DPhnKaPWh6ZT3HUde1VzcCY3r/Ju8aYw5JYDYlB
3jwrLRCvKpprcgLRmaFv1Fb8NPetQqqn4eX937AGIAB+SjiKkOReL02DwEoVWfoThlK9s8MRdZDJ
eIryQ+6uvXXx7ZDVAfMkRwLWlkItdTSFGTuwQ3kUqEvYPiIJ8jkWlXIAO95LDcg9SCHJ0hHx2YQf
9tK0dpnwBWukrr4oE8wCTqVnkvk6OYu+V/1yUvLTMuVf7n/MvUoGMo2wUMPfIpVHN5cgsj0lK0ay
LHi0l2d7ROS7subqmg4ChvdBsa55YU5/NLVIvsKfFD63kCMuJ9i6s3MVV93VTiPjmxoOhf0mt+Py
38EQ83/3f+TuPsjeAD4cqpDtYYZ/vE41j/fPU0frJY1H0LW5Ev3jifRIvWTvsaBHA8oCwKTsRay3
3CoZTG0cHqUy9CCoxT9c7G6G4V8H+4Cq19FQ9d7SJLSFSBdkApDTtb2+1BKekomnPZthEyvt9Isp
OdCr3v2dJJCJQlpoMveE8nJtiqsb06pkaXaTIsmADFT7BUptYZ+SGjmR3/AJ8qlwoQNivGubflVS
YJApDEI/LQ0fICHoH0o9MU4IG8bn+8djb89Awcm8C9QKeNP1woRw4sgcqRIL2cCPdDSsp9KkjlZE
GcLansi/3Te4t2lUNqkaANciYdj4O2E2vWsk6QB7mak8RrkOIXQp4oVL2ocHj9Teswv1HCwHFA5k
arJeHMm8U80mtiphio9ZZvdKQDoonIP92rEjO66MjjHCSE9q8y45ejeXBWS1gTUa8aNVzM05D5vi
r/tfbtcKmABgOORZN51WJnoKgfAwtcii66qLqGL9MUr00bv+/+xszjoVHJCJPIEB0KzJn92pBroV
Jwf9u1u5CBAA0KD9POM0dLf5hmV6idAQgg1q3YjnJzuvJs2v6hy3JJo8+6r2SfV9nKt2eDCqXCMZ
GWKm7U1QJd/RtdKNszpb3aOmRkocFPScB79Mcgf3pjv9t7bUNMVXjTh56ZMy14OwLikutBqEpu9E
m5XSDc6G8EVYGstpYI42o8yQmo9uRypxbqts+dTOeXtEEr1z4eS4HywxJCRUzTYlntEegY6ZSPlG
rgttQJHML4ZdiQezSkto+uej+aa9U0M4yLn5CSffdhKysDS9Gj6IAHLctPDHUW19p6/ro/R4JyCk
NMdkLaE0BbFt5UHvmiIVtUq3p20ZRNNB/ROtqUFVF9p1aUs4/EiLDo7qjjORUxU0oClAkt9tXoCF
zuJi9HxMFU6PhzGdso8d9nzmA8zXh/CUwz3Z+IERgSh07UuGnKoKKtg9xzWzKIAV2ReDvvBBLLO3
W7IFIHk55TSfPD2/RLi1ogtdiUqado2qfAVZOqb+SHU8uH/F9wqNMmyhdS/5vHlE13Ysr8/MTnd7
GKiTQQ1sd4r+EDmq5qeyTOy/m25kFqZpu2h8O7Zl/4J4+/wjtW1FO5tahs7J/d+zt4+Eb5R1UDti
DmFzKUAs1imwUVyOQe1qiTT9AUTsf6XWH4Gj9yzBBwd4S85WMCO3XngzqpMaLiiku1TE/hIa3S4o
ZrPJDxEaPQi2966E3EtyCEpjTBevbWVTlOWdoXSB1imO9laPHAcwo0iV6mRCbZt99FLFzX3I/6Yf
97/nnpOhhIqXoaPCY7EJTOcubzsNldsgtlSkRuY+R3IHfZ73mhfZJybT59/YQBqiDNk6NEcZl18v
NbYU11QUQRiR65mvOIoDtTLM/rWt1wdnd3dtBJhygJ9q3JZ0IUfz2sxGqw+q3uwfkXGyT6EVi6uw
6+HRkhzI97/l7okByAsTHMgBWh3rpbVUhYls8TFmJ8LnuFIMJHQ87cmItaMmx97SaDBLcXSKSMBp
1qYEXEW9gDmAEeLOug5iTk9x7SQXpwv7PxXsH8QtP+/VBqHARC+1AlkyIKKUP+gXd0P0N8JyyhRE
QZPnVIjB9fx+mp7rqVwifyy66XO5mPPfhtLwsNK4jT/aRlYeXZS9T/zrz9hcSupznRlRhw8EnwVm
fAY34Qu2YEOJo994MXB3IF1+0iZsMSBxbAhkcZihgbBtOCVmqYHiTLtL007m+f7B2fPlUAHL+yeF
v7YvvaaOKRxpZMDxrGSnTNfHN5Re1a/3rfz0WNs9RASYqggFFYmI2uyha7bdpEwDU7CVY5/TUZsv
RuI2Aah/Ro1td3xjGWn1Ji7B51XFZD4aWdRfGTRtC5/y19Rf2mxwmGmg6HIF+119KkPLeuzJnw/i
8Z/o95vfakl6edg/Oeib91qHRbGEbmxgtKzt/80iR1y7pdRU+j29yUBth2ZykTmduOp61n4Cn+99
jU0ju6DNm35PakMr0Kd0uzpo67E82K+9U0gTk3RSY7tIKtcfsqzhDdKogQNNbZ3k1Iyh+wBm0/rW
MW574FR2ahYYAIRERwH6hy2dekVNs4vCmYvnGCTIUxGdM7RKTksCNAfCpH965rMf6ik58p47i2Tc
CVgxBAUMxt3c+LZaFgI4Crqijapz30xcdCslqAs0Y3KzAw+zs06Yoxn3xsPQtt3OoprwvY7CZRYp
DV3TtwfI1UtzdPyxqcu3wH71S5Kpf+nT2B2kF7vrlBRv1OF57bdYHaermB/NGU+iTDmCNLGKcwO1
5VUV7hEFw54XpQovMdQkZxCcy9/yixctmVyaDa3hopdG8tDMg+6XTj34XorUsdK7zkkLu/FDpOBi
lDFBesCYXy3rhGVamEz9Qv5GArH15CEIqLin9YUYXf28uH3zRqdz7ZfDYbtvf72kbCA2pCzFVofX
cdMGVD5lWLFoynurjKyPzIC5T96Ieooat5m/LLMTFFDJ+44xO2c3DY+ejJ3Yiqjqf3/DFvHqMsBB
OgKdfK137ddJpSltoznyAt9B+TROifehS4vs9TkAsSnNae4Nec721nahFytFAXxEdGL0YdzQn0PC
1gMrO1GAHG2gZUUxQWq4rI9TBEkrAGKsaKg6fIritEpPjdk775ZxVs9hTKXmwBvtvFTM/sq2KrUt
2e9fW1TVpBvCTuVjmvG8+IXXqpWvx5757/23au9S/mpnE98wMhgjqEwtkg5IfRmnIjw3NcibsRib
Axaw3SXpoHwQMyE53AakuRYtkWoN3AdYEYMUCYUTM9dHFci9Uwj/KuwyHEVERjYFJtuAvbJO2arB
JMyP9FDGvuZ0Hua2CWJ87UMx20fDWLtfESYfyXHGv7dtHteuYOscflZ0q/JJnSG07i2kyBBRiA/c
9+5RlIUDcM+QV27za20BNtH39K3sCi70EjVlzV9c/BsDd3kQlV338hsnRFIUGcyjAPjfnMTRhUc6
moiZjMYoYJYV5iktpv6jgXzm4++YIj4jYQGCvB3J0ubFVWbZk9M65O/iea6Cxk3ds1MZR4PbezuG
gBVM6/yhVC1fyV8eCLOFSV5TpLNqqubPoVmib0h6WG/GUgs/3V/V3rmXkbycEYegZPvgksf3zjDK
dpKaup8Yoc7/VOAuODgXuwuiDEZWCzkceft6Qb2qMGrS8+JRxVMuqHs0/pi19cNYquGBb9o7gkyX
gGKG6wH+xs2JiFApmTSXh7zOh+gC17rykLdp9mkxhvYCTVd44Dj2rjQwARYlOWz4jOultYyiR6gV
kCCYUxPUg+q9j6Np8l2qHuckNmK0epfwx/1d2/ue7BfVUFBIRCybuNhOlbqe0EgJoiJzPzHmPyIQ
PtTP4Qij+n1TexHZL6a2WQm5c9ZkNaUW1Y2L6ZLEifIurxyl9u0x9k5ObxVvJ6cEHom784L7xvc2
k3cTKlNiB0rmm3Oz1Gli1go4bakd9JZs831utWqg6vPyNtHjIx32vcsAqIspA1npAd++3ksdtURY
YUdg4abKsJBpTRelU19P64TIGumdnC3DU27Dvz4UhO6j0gdDFGuPmlsjapMd0jrtnUvOo6SmowwB
lGy9ljiEwwntL87lMsxgdOb5nOaUjPvW0i9GZqDqEUNNfX+/dj8gwDU6JcCeAM2ujWZ6oadRR5kQ
6F52rXtkKBgJOWqu7VnBBXPsKUmC+ticihACEMNOchobU1EDI0BfZu7D4nx/LXt3jHAVzhLQ56TK
8mz+4oSnhRlcS3DwUzg6vyRpOfkM9cyR72T27wRUckyNSVFeFu0GGAv5fj7YFDSc2rUuqVUVTNa4
R1Nfe7eJWBTPaDDGTACyXpFUdU/jQWVASOl7mNZNGQhYxbUusuLRcaro4PbuVY2JAkDMSLACNjfv
GO08FeAFE5TIJoPRTBbvmiuJ/cZUlvg8hsD4jaW2Ls2SKn6f2SVqdWZ4XfT5SEt+b+V0mqW8BxRx
tJDWK+9HMeq5M44BbaXhH8PM01MB1AX1M2QotCg1/3r92YHPTCqJoHDMPMDa3uQgsTH02Cv1vnpw
zLg622bdfhHGPB5gqvcuA51RCZ2AQeFWRT0JZ9cbmWuLp9a7RF6XfR4RUb2+fkGQUBFlQRxIILlZ
kJbnsaFNjELVoa74pZZGway4RK+K9xuzbIzmMMvGyZHkJxsfUrVjDPIOfq/U7kM/tcLKb7RQfMrn
cT7onuz4SFoI9M2B7UDjuS24d1lHecyTVGKxZV+MtCv9Oa/HCyxpLeMMjnuiLXtEU7jzoEppT9In
WPulLMH6bIhwSHJX60fIF5T0m566xkPViuFkdG3232y0C5OiyQcvHIyDk7Lj0GjrgTSku03qv+2k
18Af6OYxHyiURL/Quf+nE631oKbRQXRycyQpFsnhRzmtY8pRvfUKbYFoepLEFN3ivDvNHUCBiqbr
x/tH8uZOSyu8bmzc/3D2Xb1142y3v0iAermVtPe2t3sSO3ZuiEwKRYqiWESq/PqzNDfntWPEmA8Y
DAZIxjTF9pRVAE1CM+j1KF2vJar3AqN4N59zIGtuJaxCjggOP3U++M8a5/twEGQABx37Benb6+Go
SGbjFeprY1eWpyB0pg18ymHOGiX/9bChcYjQACJUuEDwJrwNQ1Z0MMk4qVZXizun1bC1duXDFdS2
PgrM9x/1qsCKoRD7o1EJYd7dS+b1rMKJDsVAlQbMYd69JFRWFybvj6sMqgsChG8N9RZ9qVD8rudq
+c9afvvwyAkhggoyGQqMr4cfIO81MgvwzwDBowMqZfqTGnZuKUKx1kiNxpdZPwpS/jgH+6Bolu74
fTwFb+esQgNbsYHqdvc7aiwY6ccxgLdnwgg9/n2PvjsUcm4A2lAIx/Z5Pb98w5Nrs0S1xVZsJ8tj
3C05gnVlivWDx/aPuwyzQvAArUmUyndTntdD7f5VOcAdqg0rurfsE2Jf4k66paYqDR7GZMoeQMvo
Hv8+w3fOOkBHO15gzyKBjH09rMavYmYaqXaJRsgVrB7RBR2n/8N33KeFZAfPN+DSr0eZYc2L1Bf7
RPpJnpIsiNuSlVE9zbQ6/B8mtGMEcIWhRPrW1JauRVClBBOKw0J9SgYcUlTTcsgN/X2c97YG6k3A
cOKxg2762ylNKHV3IlUQ+GLDodT89+IqAFN89VFf6b2RdnIeRPswIdTyX3886AxXAcokY5tHW3lR
ArRSa16F155n6r8+MdiE6F9hjYB72EGjr4ei2CTBXKAykik2w8p5Dk/ltuAttam4/Pv3e+f6R0ME
hHdsCnBk3jItsQWYh4i5bOmYO13bVYT8JkaMd9mjhckaVZTq5b8PieYAEF+7BPAf/XkYxCUME4QH
qp3ZAfTRtOZ22eoI3tknWZYfNcnfO9L/O96bSGERBIvpYQ+auShtRjUFDV/i9bJ0JIFeQ9edlO4/
Ujral+jti4BSBjZ/hBfvD5sSiec6s6GWbRxIeUBNPGwEKipXRmwGQqexuqZQpGiSJY8/OHl/Thc8
0t0+BOkjWPDFm+kWLDO5MrjBJKTGLgXdknaewPnwVEyfw37Wl0WMo/L3Nf3zcOzkVZQYkCKDR/dW
/K6KAVzRHgIN+HeCPoQMzgvyiDqGQsR/vsSwW/EPyhkQWcJwrw+HGxGZYS+j0SqW7Mn6Za2XjAyf
B1OoDw7HvyL3r1cRQqDglqBvB5AFqMivx+JZLoINMwMic5sYrCZsyWsZjP2LWOQIRiCMghttBzo1
bonsDeDmeGx7UM9ivFWUveSkh6hCmQIa+8HF9+eLgaQaYSEuClBfyrcHV/tRD32a4zMECf/MUZxr
QlitPP59Xf+8HtBpAjYCwtYoEUBT6vUHgF/kJLoSgQ0PY7DFWZDV6B5XX1yvnuN5Kj9oH743KQyI
PB2VAsCm9232P8WCbc1NqlHhbMt8So8GFHB9B2/y/CNtw/emtRNowfWEiMkf1U3Ut+WGjaNBPtYQ
Hps60dfAmdJaVpbeWhd8VNH/U98QLB4k8dDoBjYIW/fNroWsU4iSG3ZtyTt6udBlvE3HdbzIsb0O
a5oFfR0vcXAD9kj6pVgJWIQQ07I3xFXupc8r25K+Gr9yWeZXdqLl1WR5/jsdxuxR6S6Fmy6nn4SK
GNpX+kMwzp+3GX57GOjuxVnIPLxlgBQEKXOSMgMe7iSLOqj68EFvsTgnMN+8rYopvJbZmjyvUVB9
kFy+t1QALuzoNAR/kHl9vSVW6G8tpU8QWk/pb7fQ6rbatDywMn0ywP9+VFV8bzhAjkC/RcdxBzC/
Hi6RrCKhYbZd4VT0UwbZcuHgggEtiKSs3ZB+VNx55+L8V9SswK2JIOZtSZ/JPJWTDwyEOmJ/200m
qlE9TS9VOX8kOvzOw4Ch9iwPGQByrzeHK0y7KexhltPazPjtWGqnDjJEjnCmAIefRWLL1lLGPqjs
v7N3AK9BFRO3KGqab7sw0YyKA7q1tuWCkkebgql3AlHPLldZspYK9VPbvzDDp1OkgBA8/v0C29fr
zQ2OCBM14r0BhHfhTZFTWiJKO8amDWfnnrlLIaZeDsu1ieYOimsueYImgYRHRDyzT6vsPxr/vdmD
twBoHsqs6K3t++1/brTKbgTEa2tbQ9f+WcFvoy461l3qIqBNyfj2ZVVuvlBj8VHH4Z2dtbuuIx3F
p8fL/CalAIEwi6bF2VaVQdHqfKb3cUi7K0AWxMPfP/K7Q6Eagyb2XqF8C+GZwIxG32SEBIyEg/Gw
0bR2gO81AwPG++9DvXM+UevZ9WbKvST6tjU6uggcfahvtC6EHc1pC8w84UXOAPGMpnU42Lj7KNH9
+5AAUL1ewpIncGOCxCeckwt0R/OSMGSDWR40bAvWa2+z5b/ydKGU9/8nCTTC6xF1ka88CIgBWH3b
WpobdIWmdbvO+uSjS+Hdye1nE13ff5WvXg81BzZiJO0h1Nr75CurnLjevApgTb0yIKREld//fQHf
OxAwFkExG0kobqI3c1NdrsKNQcS0ix2rySjHy8qzXyxm5h4U6PVc2Ky6hQrCR+yed2ILlCqAJN39
OdCdehMXQ+PA2oQZ0xLX56AUDqaBuNZ/zxLBSkMFZkcD7a30N5fsqgeX5EizWxqq76MU200SRQR0
zXU6/P1DvnPo4N6HVikqXJDneFsAtVaNG/VIo3ICh0lo8+l2nuEVAdnbj1A/71yiiH4wLfTyQEl+
27NP1yi2QFUOrUkSZ5sl4vrKOND/IAwU2HMJJa2nzs/yLFPZX3MHgN3f5/on9mlvUWF8FLiQEePw
v96mW1n4Qu7YBPzwBZa+80/vUcXTwZieTIJCTdTl5YEi/qnllFcnROsfGRm+c1JAp0TKiiAEv8Mf
smI8XJeJwbo9HWZxzHk63826Ajx5ObChEhd/n/E7u/XfqiXI5jgqwEa+njDk0O1CekwY4hXdlRjz
7tE7yz4Y5Z3DiFH+LTqFGRLtN2+EcFFXIOTAnGAh/OLDPq+rZNA3VaHUVQ/jg0+IWRSivu2je+e9
LYWQDnxzXAaQvnob1i3l2s0mRBGARtlFZ1TZSo5WEmV8vrDMBuipRXG7bMl4LMpFPP398763mKAa
o5m199NQwHz9eWPeC6JS1AR4lGy4copnjbDiCCXb32HQxR/kau8dVbR7cN8BrIgw9s1iAsmTdpLh
UtiwbZZ6tNKeY9mz2w1V/w+Oyp9Liq47RkHHJUbc9ZYcO5aV4V5Djq2ayfrQ5RlpBlhp1EDtZSdI
t6uWMgIGFMEv8vdvGv05zT2jQlqfQiwIuNM3a6oJta6jyrZFRmH013cZO8QuMLho4QMu6nCN04ti
m7NDEfhSH8Ji7U/WS9If+7FL63DShtdBPiRQCAzA+fHpPH3/4Jfcv/XrgBC4XxQoYISOiiHCo9cr
X+aUj2yGkKhZ6HoVb/tL5PqxdtMiIYBVTtdb/gkt/bai6dzV4ZJnFywx/xnChgQDOB5IHO0cdLRC
Xv8akJbIFaUO8ldjkl9OgX+hFlZeq0/FMYIM6oGT7aNa6Z+bHlTtnS2y61OBiLP/+f/EonSLR0aJ
BcsJjjT8EGyLj2oBHc3wBPQ6FCGryaz89PcP/uemQOybok0HWA+6Zm/zN4DKikQ4pNoODiQNmo+0
WXxO7iwX2QfVg38RC6/XtkBymuK6xAOMTsibtXUrjkQ1QIqKBFMKJyNNhq22JKniOlLdfJ4YVMlP
8IfUY53MwMI0XubLP5sJfHKoEg5xl3DLypvSGTM0QeH8yxwbOFME5Vo+QQ1XrUeYD9OptjK0d6MX
8PT7++f6c42wNhk+GIQk9s7mmygFyN6RCI5N6bgIm3TOiwaoqOA3HTsBuqQfvvx9vHeWB9kJQggU
uVB3eZudwTkZP77oTVvwlObQw1TVwwbJwy8mm/HZPhjsz8sJoDXkgujh4OLFf7zegarnPFtNAZdz
EY76po8Tkr3M/Qz/ekhoDOUtUC/ZXAfw453aQARwnswGx8mxQN+cH8W8C1WvRqivMfqHth7HPO7q
Mhy7GzowVMid7wjKJcF2m7jBw36hUtWjVmBx16ijwYSBzGVxzzfZfdncpuI6LCBAfyQ86+4KUrrr
uQxC2o4j4qFaiw5t5F4kkEsEgtCOB6CMMrgXE2D7mjlwWQb3ctj+XXgwv9ZmUfPKjlsnOeweQaCl
56EXLqn7EeLlTSWWEJww6MFVV/B3oRxm2Yz74xTo0l15RHjdswHeE84F8URjaA9W0L5NaEjuk6WP
1AVUyuCJISNhChTF8vLbpiCC9J/zK4AgUGoB2hrVKvQfXq8QAKZxF+eoW9OCVTWFL3uTeTpAPrmq
DmLtisMHWwI/7/WRBQMJSsL/AiJ2ysLr8WCYkkcW8G4AhkX3bFOtDhOEl+7lDGX5vw/159FCbooc
FTpKSACQEb8eCj4AVIPkqdt41sOJlFF3Vazw40TuuF6BdvJRAv5vj+v13NDIw67Cxbe/NG9rO8m0
JsA+AcG7kgxupmtstq8xd8ydevwP1zJJyD8WSry0RQRL6L1Yx3RoRhRmtqbISUUex3KZH/FUs7Hu
0f0lV6kx0c9RaaNrPC76q5tSfs+WEXWUjtGtvIXkMxJ97el8OQQc8nHItuKlMX2uw3qKWdVB1a7K
ngqb0OcMPttfdGQkqbN8yNRhoGKh9eZ49mS6wY0NQDHqh0zm4XPIZfAyeSDkoCkxl08d6o9DbRi1
l+jciq1l0pkHyoPwF7DmkPFWFeFbXawSAfu+Gl9jl7onCL/lZ2H7+NfqYVnS5unG/kF8Z9QhWuDx
UisB6967rSsHdEe4Lh46L+wTLIo21NEDYodGWVDLr4Y+Kh83EOzorbRdmNUD9qn6vLlu7u4LkqQT
BA4s30Qb01Bm92SAjnhTIezCwYNewFmU1fKUTF02NUGi/XNgBmbBzDJsPY44AtDghHwQdBlgVdm3
DmCyAVUN0j+IfredTiPibmfoNIW1k1CvqyOPGulxRG3iiws40lcJ35CpyUm68tqB9nO1uWqc792y
BQdK0QX7YH+/vcp34XREsuiS4+yCpPFmf884ZkADA/S15Eado6kS12CG8KIxK/7gg8H2e+B/9/Y+
WIGnFsELqC+ARr4+TNMEvsTqsggGqKFoFuGKY0ncRyCfP6Bve2dj9+3Dy7QX8LLk9TBov6cabL6w
ibjsgoMs6XKFShM5ZBT3bm3iavlMaOaucq8txHNFmc61KMOAN5GM9EfIVni77iO+njjCNjil4Gvu
GuFvsZlQEIzZshbwn5AI674UTgQeeLGsMtApz1n2dabwuE1tulMBIw0ZBTpncruAkgqHxKnUywQo
QRzA711NRj0tsH5PgJeaO4AoqJy7Nq5MX9RWOcMvCGwbUNlSUxg3AJRM5EFlvE8Oo42HriYLI9Gh
H3K4blgQLg5RR9y98Zbib4tuv3IqYetyLkd6BFBx8w3sJFdZu8wXv+eQaXmqEs/EgQdV9ICbopAH
MS3VnYnt8m0gNN1qzUjGTnqk03PGlLovna6++zTAEe+IxUefaW6XpsvH9LtWHqBOpq27JQKM+pra
JHJfjO+3LyRWwUs/0vy2gKhYCFaaoXMTZRSipXpQ/XVQVZCh64WEP3iq4/GKd93ir9PQlc+j0ekK
RxozXNpus7Tpt06Hx9CUywsaf9PlahYOQEhPoi8uLaesDtwIqceejndoIo28XegGezhdlj2pnSvH
pKFxwW9ABcfuQjNt/QIyfHGGdQDCO+hLo4cyjMSVNUyT4OgwgdDiTkitoMDZi3W7omKQgIzDEKUp
oLnzDecBv2EMMMDZhS6j4NMOsB1SIhjno6bpCmJaufDPOfgxUev7TCMn62DbWJvC9KolfujuqUTU
8smV2nzreAg1aApHwkd0+GRZLySeXySkJgPAIRf5Mwztll+MkC7emj4YyueFURMg4rG0bwB/yJ5R
rF0/ezGVt10JH9hmDabqx4Zf/vNiFAwcoMGRv0xjxIcmDNLqMVw20h1s3hHVrnKLCsCGSAyZXpYo
+BnMlEzNWhB65yLZxc0ygUVUw7mYcmBykoXVQ75W9mkcSvvTByJcD0DEq1vgy9B0SFiUXQ+bjvu2
cnpIaqNB/gUwMQiDtrIjP5ohgF6UgRZEckRvsfgpJ7H+QhJf4Efr2CXTpSgzkLM3EbnfSCqkOXTl
sj1mYK2sj0VCYWEKM/bANkyaObieV5PppuhKzlvPivwB+i3sswMbMrvKeny9GvnzTpszlkGGVOZs
OOEc0U8m8SX8xKTZJo43cfLX0GYeqnNG03FuPFvy5bBz7bp6nriQB6lz/OadXH1yKe0in2GHa5da
F0Vw6vgEBwHo1HT/sEWS23EutYD1kQqfM8Bai3pIEvrgZrgtg+wQpy0OBNLCYM7sfRpkIm7ybk1+
eSOKqU4dmDr1ArWW27grDbZo78VnCipyfILQlLjqPSmz6yIiAEbSNVXhJZwy0qzhvGcZr6ksZNxk
sJi9TioN86VgiXFel55/kmQvry39tnwhcFAjAPXSXNUD6WffVAtwV0sSK404JEphkDOCU3abIyGi
F8QzdQdWfv5dybkw9bTBzqXZ3arMEVo2zteJwaY6pzzp72mQUoTliVPFV9vT+DTMDElURoek6VhO
3Z0jsWAPMQx+dWO5GQWkadHCrZEaRWUbTH75VCSxKVso0JQTJF3V8rlA40E2U9IRgHJoKcY6h6m5
r6OFM3EMjOxAaCpJt13ZdDbiPGwp/xEQpK2XgtNxPcDwpwuPuoR+aQMgc1G1BJ9sq8tloXCLWoP5
E/xPd+ZuyvpbaJMDSRJD00afQTnNFTtxosauHulWDTee5vQ3OhVFcQCQf02OQeogLFCINfy+zOjq
1lA0mbPWRH3yExk3YqFx5clpcyg7NruQ4T0USQbSaEUmYHKKuQDEO+YClcY0m8JzEIwVxVHckrnh
G2g6NzG2ncKfltUn1cXFnS+i9Btl1cwuNqXm/B50YCeOeqy64SiFDh/WPtvWXbtS3hVzhzWBO1AH
mxQmNmzrWKhLHmfD93CXl2ngUOoeUj+U3QlutnI5r36Rrg7GIXraBjPhao6X7uwh8ZmhXxGPz6jZ
pR7iUnJ+6leIm9fzVkwTTOBgFD2bBMdlBAdFH4e0Lx+8iWDfskRTkbUAEm/lQTgAc2rBsgWDW1n+
NovLDLAHWj7hWIa+hu9LIC7nmIQ/eLppdd7cED3AVSNxB27H/NxDYU+dlBC2xEcazSeS54geQxPn
28NsOL0KEKIisiBYFmqhpX1ZUCW+BCwILR5EO3xnix/jWmkV/gN+LYtrQtbpxhBs83ZeoO91hqiV
HYH8TzN2zLqqusgXv4GwBLdaU1sRwiynmydfNQrAn9ZJ8Eda4OJMelV1ZoKkPFeLBsJL93t5rFq/
ab/jwatomr4CHzDdiS5a8VYaA33H3pFQncdI4cWE0xh7QZSZwng+qsaxKTzAyueZ+Y41KfzAFaKD
KDgjTM1Ao8Ku38QJFnxjD8Iucyn0AdcRCvMZVyksoKfkyRiNu5Btjv0EbpfGdaBTQS+1Y2tcj4kX
8p5oCz7guPlY3/AS8iaPG0Jvdj2io9LV6K5sFYwvJd/BL11012/RUNV5MhB3WHGsfUN9JBJkBlMJ
Hq/YVlPnfkXzx83xeAAUbbOodli7XpCUr10rinF4CgXnpO71qO5s0BffXTrgr/GcZtADWsx6pzjY
EQ2luKmOilW8qoEj4F9ZwNUDOsrpdPB9VCxH6KnOMSxr+ok3eJwIRO8LBbLImM8xb5CKm6NQdEUR
gsZdWPtywe4wNptvVKQ3DxTPEs3XUbQgU9zpJ2mTKU0+wbQbZfOIKvIpCCInGwpEzfeF8ippvQ4J
dOBViGVaQ2NuIz2GxWlmhpmzykCe+MoYQyRXcJd9tTwMpgbelsVzuaH60caZgHZUETsCnTYm6A20
3klZo4js5pusS11Rb/ipgAiOqF9UUxyIehnjBIUPyoJ0bd1YznhWVMiRvMO9E++owcwbOsTLXeFW
DtsvEub3SKzKSxu7OWgkRvsJ91IK2WMKhQ6biEQcUx7jJGoGC+hTT13MjiEq51VNlCE/ACEA2Rch
XNh9Lnplk4PKE/WVR4UYap766LrK/YZlGaLkqUOBAfJmQR9cQJIoKFsX+zQ54S7X18UuklDrNQp/
oWCQwZ9ycQgF5pK0ehEIm8KEdORiKWcWNlxnnWlUNme8hXZF9BMMhWBfDRph60ZJ3/YkKd0Rmi7y
UzJmFB6ia7yqOqmY3uoYjPVvYMTi3ehtCnR0JOB+gFdCjl0zUl7OVwkuKH5Ver6MOMsWWBNI6BXn
bQASu15nbcgRR9LoZsin7SaVNiZt6ahYawaQHN7VIjUobABgNjfCO9WdHGjKDjwMjV45txl8hKkr
/QWLg6g4RqOMv2YSZeATBH9wCPQShg9Ij1h/KCJZVtddD0/GOiRivhFJ1veXIsJjVauEQX2WoGvy
ObQmmg6d28Lv8Fwz4ZHQ2JgTF7P+WoQLWknIIeh9NiORanQHIbg6q2YFY1W7omUwhTBaorksz4is
E5DRUSodTihcBXmr0TENIdae4OzKDu/NEf2aoKvzXawNBj/wzEYyN+bwVtSxrVPkHKhWwQ/BIMgD
CaWBtYb9QqoM38dCYujZUij8YHN2a9mErisRUMrsW2/jSTcCLkG4jLCt8ZSjfHJtFg3tNBtagLRi
NKsCVCkKvdZ9PNkbuYje13ooNmD0citUUxrs2ybfRJYcU4oKQk2yCohxrD2IWxiZ+lrNyv1jOcsl
rp6heuK5KyNEkCYlrIZvTs5PJJ8B+ENnR5UIw+DHWfeANT8icE4RqKW5L2s90+SHktAPq2P4R9lj
GWjFv5RyqdDRgCJaUWeZXzwYfAql/aEqxMEVSW8PI7CFWQ0gulLNABoPrrOqgv2I2YLBngRj6XlL
Fo5pQG8qOg1ZP6RNMnLYFm2J7LcGzMQlahLp/H22dTNU5oC3+KUpzQUyAlZcm1HDOSWWpSzwBEKS
6p7gGn9x2YQXhGNfbnW/5ds1bgaE1cloEJrA4Tf+JfuOPJhB6me7DcFwnfR+DaAuly2HuUsgXbMz
VkjDq6J/DP266saTOc7RVSqrK07X7AErEiWNQRpwBOciLg5M+uWJ8hU4lx6ItahJPUl4s2S0uIoh
uJLjcIXqJptXPO6GlZKBy4bOaEvmPBUItlTQchO4tamsyX/n2ZZVV5mauqcOxiNYfeeXZ+fQnWr7
KTA/x7RCWSvyaXEZjamPm9Imyf2SRKtExU+L66UPLcCcfae+pCNFmOkpxzLPE8yTmlzDg742STxM
jVwUuYo1hOiaGQTTpGVLN4jGU9199tAR1sC7GkBeWMVcd6U6NxP41uTzWKOuOX0245JtB2+7dDxD
Wz771RUs7Vs2KaTjeTTT4mIFEWxsLcunuTZ9FTxuMjZjk6FgOJ7iQbljHruhrDOZg0aLv4Gq2BAi
E7B+GF29FX7hOHaVYi22Z/oPnj7yvQs4xKPMohzsw3GfDzB7J9PPTE8uvimGTdhDUk35rwVdEjiH
bkogk0ZgWtueM97OFUfFrYczkMKzPeCvbAlsyX5GwRb/cJpiG4ec78IE4ABYdEjY+mslrDtTPuUK
8iSQgWk8amJfTZACXgk3+AEHLZQBLkbr0keIRJa/i2jN4GsRTWXXcr/Y4noe0ulBurx7gVhbLlrm
Q9vXKNza7bzBa+8XvACmyxIRVwXn0VD8iMI+nPH+MtQUnCnd51jNjF5MIch2FyVJZhzAcJG/hzme
+aFHYNajECqT50UK/90VfAwaWJyECkWYoUIRRsxmudi5bqrO1JbqOvOp140rXfEQmAxdEihGpwDC
EojZ4eUm47VAXIXLZTTxCSwWuLFKTZOihgYR+y1gKdDVYAlAl1sCff5zgrHRP47brkca1UvRAjTl
eqQzHG8Rtj/855Z5z3i6pfO6RVQmOOqKTt/OBUmxGjDCQ02o8DHaCfjk8zHUPnsOlUeTIK+4n+qE
jcVYc9wz8mCWMPut8xz5hGd7yxOaC8i7OQOsGfsLv/cg7fwE4gllDUUA9TlYVDAhMFiCC40GTVmD
82bwOHuH7mwP0Yo6ITM8bS1C/Cc96ATW7Yt3PwNJ9a3QjP4Y+pF8XVbGvjlEy6hVQwX6UUeQa26I
pNvjCg9zzC8NwGQVabnWCXRDaBMLYAML5GasjhiNb8yKHAdkU9A2D+sS0ZOH5/Ins47Tp7VkKLdY
ZXmPZFrjWTQoQLs26PBCNFD2Vl/KAhardUrH5QH3NWoIfAnm7ypIx99azaMCXYkVpvFb2st6g3Tf
AwS9ks/Ekf4S2YD7nW1T8qnDCfq1qBHAPYHSyYiUP0TptuqSHPQgHeZzTaChW9YhclD42qdr+aiR
Gfq6Q7nhexTZsWuBain4Qasc4Tf0ji06K9lm7lHHWQVi64n7Bk0ZaR4ypKDsnFQbuAE8HpIX0+Xy
3sWx/171qvfXehXljNbkXGR1qHOqrpnpSnlA+g097KWax5ZZXY2XPVoHPxlK/VcVvCDlGaKSxQO0
ynaBObQdVQPpr9IeEL8Mt9ui/APpPf8HLPP5Ctp3pGvSqUse2dRXay2lRAHZoZV7U9htpHBvyiEd
DABXb2vrZPZ1GBZHcIPmuHLmNfd3ayVQ/Y/SQJoLXMXqOKVDF9R5THCZL3jP0CILxyBsBtzZD1uE
ZxvM5gm1SSDjMmg6hdGIQimn8lOUG7eeUd1IP2+IltH180icD0sEZ6WaogS/oeIolks/oGbaCBZa
bB8ToIw/DLDAq7lZZdR0ZVCJwzoly9AYJ6B7FgNkdydMAsUvWlV9eZuihfhbwBH3cdRIeHEW90i6
W/vykpJh5gjZQj0/4DSgOAS7HHdrKZcGWtT5PDSigk5u0/cmeczSEd2LCV4Re/8lkNG17pLp3KGQ
QerZgK57Wg3d9IEwWQik1NGCpue8qR/zurBHgHJH3UKPj/KWdBmcBKxxKQID9NF/k3lerlftt5+i
x516E47RjBMK7vd0Qijsz9k2xvZi1SK4yNeQOjSGckeOw1xV8mQRv3yvlgW5bKK2+KhIood2SDV/
gI9scJcWKv1s0UtltdN58QDG8vCi2Rywg+yLTNU2iPEjlxW+5E2eeYnUcE4JSgHLiqfDIG/MmgQX
ed92E9mxxnbaXSXlOn1DUMu/dq7Ew1iQQFGc/xJ9LEB/3QVqI5sDxzXBAel7jmyrWEMFGcZQQiCj
1wgUqoz9IInPbD15ALSgK7ZQgY5MbIcanPVxqQGljx8RnuSfUrEUtnGiXM50VFFVqyILLoVfp/Rq
zvV86d3g2IVY4+5x2FBIuu6g86iPFBK9DLG+R4qSJip72ZC4dIcMhW48DxwFq4upKEnVrGj9P0IO
KONHsM/GrHVi1d0RTVz6AMSUgK9KhOKUGqPqBOy8e8n0UtyYJejRZOvj8BLgfj6iw2RwEPqh6q8j
9LOmOvY9uw/iCG+7cd7yg5wk+U6B/1O19gYXI5ycwQkrxZYOdYhw6jNZfYQwUsh+OuSe2K+bkMDA
GoVbo4bkonkEcTH4wbEBfkxANnQNehbkOe1jfmcnRBDNNusE/XGIupzcZlDj65iS7uBzauF66Adx
FtIF9BiFNjiXuPjyAxRSUtlaXxB50VuxDU0O84ShVizHw2NtFl2n6eSKA9QJEHshCwaFOS5Yd6xM
TMemMzq63FCoR39h1O7E0RnLatctCF3zwc8liux6kqif5Skeaty2iDYo0H0Vrp8VzeKK3xRmrBAe
ZVv8cwAm458xhfBr00ciQkzw/zg7r+24uStbv4rHfw83cujR9gVQqMAKjCJF3mAoIueMpz8f2D6W
CJVYLfvOQ7+0C8AOa68157caiBaWH7Jpt5DjHcpvtWFbuVdd9+kUSitWRmpA8Rhp9ada7ahudCkR
fS4RwfTUKFovOvGo58qqEcj5EE1IbeQY+aA+5Qma7n1A+yXZrhCaHEdhtCSntFLpupvmayabjxbs
0ZrmDx6tQWZRiSzdaQTStU1JjbJumsRX3Rz0OEDHhHujBCQCKCuSrxNuO9mtJ6fT1xTRg7nL1az9
YIahf6OX5jr0C7HeDoIUVGTbK5m8gDrGKnIDyzo21th/pGRhFls8UumeC1H5VUh8doZqkPkbcSrI
N1M/1RaxZdegFeU6cF1wFNGpypzI3XoEESR1DDXhyhkrgTtfuLuVX8Tmio3Vt0je9G25zRF7kT0q
EuAXIz3hk0OVKAGbpdpHp1H1hueSY/tO4eOEaLka+XtuBkS9My3v0ChWPmx4xvxajaKCMDYaPDLl
Cn8mhjTPskERI/+aEivhOmowzW1aXaj4YtMOTSAf9lbpPXL7pPa1F30wiCDkygu/oI0A99RA/oxs
A0SHdaTAS9LPzFQSVPS30cTVyAzV2L4TAUMTOpPqOsj8VLRzHWYYnd/1xnfzrGweVIueYfuWwkbt
jgn2Oa7DOu7cQp8KOobQGfsTapK4WI8Cd2xX7CMOG7kK/GljkXT/gD1amdPGGjeXsaPktB3JWrV2
U8d4yYJK8tEY+Uaq2nFkmuSABM4Ojgfdz1x1yoAKEvRJyTqcYqSQrmi2lljaStmP2rpTmlQ4peSe
aWxbxElTfCuCqgpOg2/29C6ow5iAhz6WysguGsqx7CbJICBA6XwkndWpDSlPj45eK2X7oWzLctoQ
wBS+YEeegrbJGhBvAqaTA+FebgbVhEYvx0ikbD/V2Qddo5Sy6E7x9bLzbBG8aAJCdCyVB5Xmu9mp
zIRBJBHDoaNua1HHVkVbTZkoOxMF4UkM0j7dRUNfGvPfS8N8H8CraO91qZsItQRzMvNvNBiVCW0o
+zFGU1g4Gew2F7Sea/7Ui9JWG2K5P5YqSXQqBkWXfQdk3U25QzmZi9i6KnTf++5Zk0H/aDWqk32d
0R73KabzSvPVlDg7T6KZe7ozAJ4fHim3VOJD2unEQo5n6an0nAuFJurrJKFGuPWkrqOoXCuTOX0V
hnwW9BDOBZ8ypLPxhmEqqon+3I575EikOcFHRRVEFrdk+DL5shikMIB8s1JrUE85AgUyMFRUoDzE
vB3ME3VraNtOm1rhPtXknEij7QuNYonXVSMS50YsWVIaugvzs14quvG51c3YaDYhdVI/sNVBj4qa
DFSoph8Lk1Pmq8XV1XMHc1DC/RCGSXOtjSVwbAffG8jvwBg8Yz9UWDY2odJ16UHkhq5uTDps9G5C
6ny61Qt+f26LJqUCEP508Pvqh/6QPOiBKAwv3jhwbFArGa1txfzm0XQptjakxdtuJzUdR2YgypRS
SK/11dUotECd9dqIu22d9vQSabIk7Dkq2zo6IYgKynXeG21+VU3iFLmdlirxC2QPr+SeW5uVS9ZT
FbcVUpPJjrJxklaKMKYGtQySLc6oqZn5MWbF3MEEjIZDPWrcZiaR89VthgYsArzn8bn1h+BbNUxS
tdPZBOLVoMbes+BXuWj7Qtd/gLLpy+tBtOK7ME+V1sY9n9BkieNPdaGYxfmLX8eewV1LsYatX/Af
OZwbo7fzWS5fW62MtJWI1nncIMyUPmBAIsekkbO37NYiD2djqhFuqKT6ySo2o+llLI38Dj+09DCa
vmhwYapDty6DMKOIQIxoByV2W5sSSnDMuHvfmNA7EDKrdarZnu4FL03t15LTaVXT2WlRjB9TeRp7
AtlOFFdSK5dfRqDkH/s2Hq4Egv0EWUyu79oa4D2XNN0VFNYFTS7jnRJFJZqBZjpQBuoSN/c7dZ+z
enp7klvKN8Xo0aBXDfv4kBg0yey5NnCNVIoitbtALugRQGGcyjxJoM/pJA0PRV4YpE+NpMtWZYK8
fTUFVH7vInbEB1GoanLSMExpDqEZwUhdQ0GEkEg6oo+At/sQlhqi6Tjvqo/ojsw7L06leO1nnmHc
5XT+fippaIlgRx20r1bexSPJGK0eV96opZmj9UPsVr41zGyH2IDUDDQscfqBLriHupF6cB1Jme46
sQ+2PWLm/KhhZQq5Umsc31aVkcsAJ0e9BtgkuZ9eFoMDpnUtcYrWi3xyzzX9ezn4MwqfpWeodqkZ
1Uvpcza5w5ii54i4unMaxxadb9vJG7ektXx1VZt1GuxRUwkpnQ3DNHFDb2o/TMgEapdr5Pg51aXg
CyB707T7QBv2KeCnbj2WZfhSNT1yZTMIopumUENKl7KZo1scp4YqSyNXe+5LXF/B8FvH2d7gO1Kq
B42D0oc6DMVVqr1Nl9H5oEjpu2rTcLTmsOoSVbBLb2rug4CbsU0vLuD5BpFOtVKHcbhpIqUreCWD
JtoBO9Bk+5WRsONJFoIrv6vZzi0LtPpGIqX5RGEf5UMXA6V2mJYkrqMpLPb+QIjldlh3Oja3uSmh
NoXlc1wq6oNoDV5is+0zb+R6bOSDUFRVaItUgj76fq0n3PFqJN15XUXmms3IDNY0Uw3WrVgIrWNQ
vJLWiWTVt1rtT7P2T5OPuV/pN6B1wLymOZu4LUyxObpBOI43IdLceyUsy3RfWXoeuJ7aRb5TIjpo
XE/zfJNaD0HG2qyois8pBNL6ndb6BblMSSvXkpxG6botVIv8DxdAkrDN0DntKLUvGWev6iQSHJwn
LBbZtCpFtG/k3QLDd8XACqGkG0q9p5Iy5h+laDJDd1IF85OR16bilGU2dC6LG3pClGYp/d2H2lJ3
pZg3x26gy5UDCYksu5mm2ZWcC6SwA4mb3JoAQX4sta76xh5KcSsOxTlZRGZb5Po5SKZTRTSD/hBF
1bSNkFIk5GAFSrPIg+IPVVBpD9IAmHgvcd7dTqmkEw+8L9L8RVeGWhyskgn1SCSmW0KPsqQZW4Iq
8rBFVK3TIdB2XXRxlKUVFsgvuCMI4JDpLJhHCyU8l5RST6fMdIqCHLSR8PW1XEL7FKPpGEbFd0Jo
5Bce7Rd93jzoqxwURyYZxfnPf5Lft77ESeSBpVbpMryHk5zf57QY2KSU8P98KLomI9aFHsWpsjRs
QeCRkjEuDKeQ0BUoZthsfD1uN4FUZhdYJUtV7cxLnru0vzaFgES3UOgFfZGx7DrT8aIis2OPbgmx
kYabMYp0u2inSyaGMxNkFgzTkxq8GcrAxaeLx2LykJBY6AdGeZdM3bAz2UgvvMBzT4WiGU+rDP70
lwmCmT014iGyHCR8NJztUYArnhSvkk6j7BtV2gU55Zm5IdHHXSaQxy1Bpf7t3JBRiNc1Dn/H0svP
oSrGK79HYx62+SU8yLn3BxoRWhUbO7NxoRLFIlcWpRBaDhmQ6h5BgHFMCHsvvL9fDHvztLDw6TEj
dPgKS59uoVUat0M+k9CQxM/jQj6i2pBWlSko111pdk6UBN5dqQ/SI5XF1pXRyNz/8V6CxwfNt8qZ
iaNmfhU/LTiudgY2DV5qXSGdd0ILqQoqLUX5014lEuaueUqaZO7o/qwsBpKjACc3DU9x6RqdatNi
AD1ZLxby09QXl7Cdv04VBQgkNS2kt+yT1mLBCYFUUzrhCi8E8fCZ+gnFzREmwkeMduGlHtNLw8b8
ZLNXV1dm7DxP+PYVRlEteZQ5SHgZknksjOxTSZV6TVTzhexX6uCvUFex3/UXrDy/btCMOxM6WH+z
pHkxrj6YlUBAz3rQOm1d0K7LKVvVWKdWUawEXx8dUUql9fvz5ezD0rGYOYPYGAPO24dFTDKoZUxd
qSGZgZcdqTsav3E90HDQbtS4dGWpREkK3P+Plz+POzcSmf21Bg6gtyNnakmDoHSwHE+Z0sdESLO7
UUlIpfZDn16//5S/bgBYeCEez+cf59ESHBMqdVR0pcVYmW9uxH4sN9JEHeH9Uc7NUo0bLdYi1r+0
pA9wLfdIoxpsoINW4RjOqVu1Wbof0cdfOIHOzRVNxvmFmdSYa0FvX94UW3VpQGByLNRap6EZvZOK
9udZgscgulOmer1NEBBp7vuPeO5Fwr+jCxodFbHRzq/gp+1FiETyny0326mX05dE9rV0lViN0q/e
H2dplZ3XIMZKA0OnBntMWZwNtSDR+2DULawEWAVBwLLiokZaUZHAPomAgeYzrfa1QgR56hXzT1tV
zsOzjWsGlUu4qMvW720nU56luOx4QLIdFVi7HckGDef6CLah2Fwi8J2bOTAbZxarQt5+ydcMgHBE
IzZWx2zFbk0PmFuPpkEr+qOZFw6pSyMtXiwE0SkcS16sr+eam6QSDR+i2FulZaHu3v+GZ4eae7TK
YCvAjS0WOOksz6881XJUIVQ/A6qgE7oSFo9FGFzqUf5r6DK31v4x1OIwIsDQWwpNltMFFrBqmX6i
Pvkzlx7fGoJMeku+/2jLXVPWCFxmooP4SnjWFuNxuQHm1sat2wu9tMF9NCDNGq11PPcOUJShWxs+
KRxlTOoLO9nypb6ODBgIT+F86i69i5Hc4mmU5dY169j8nua5tYup/gLGl/ILa/DcUBATRfZmaIOa
uthjdMD7ydiILabZzvyOpF51sEU8NF0lXLomLL/f/FTYxWY+8NyNYbnekqSt5NBHxSoow5GKi/RY
pX1lU5zQ7xIzueSKW+6eDDebcyHFoFkEeLl4MqlpaXxiWp07CCEaSd3caK+mCTwUFE3znN9B9e7C
l1tuafOgbCfEZep80bMWQWiodWVj5CgzTYqcc8eceNuBIvlQ4RVeE3FoLkme/CpoS/NTMA79/R9P
WUIaviLXI4VnXiz8zqeIVo1p46Zj1WyaeJ3nd0rqtzdpYGoupdYcyUh+6aHPzCGc+RZoMwvuIa6p
t+dF1xLMM0jjxlVEnUaXhckhQtW/+1WIluD9Rzz3WWc3vmrOAFwm09vByhZhCLFZg1FKCR0r1ftT
XgX1jSeNwbopEZsJRS5e+KzSmbmLZQpMK/hBmnssSeVJaPiiHxcNSvRKPsmkbam6mHrzOWlya1t2
ff9gBFN8FTW1fMsNL3kiKay4JY7dkv43lMo8Kw3JTGHXcL3cU2yJ5uKXIuizvxKF2gwQRGO6nPID
l3S6SkeIkkUMemVjTjazRNtWiVBvK11Lvrz/Lc7NdgOrC4Z0tAviMrrD7Jmlit63roIqWkCDKCSe
q6BoQiwzZHt6qYYr3EvePg6TeuvBvOjW7/+CV+rDz661ecERG+l0ugeKjITi7XSoSHLKcwcjNy70
dE/aLV0b9D/fGn4Yr4p6nJy8brRjLU6FqyU5Mm6+sFu2bUwpBYHT+z/n3OSk1YxJnA0sQl2ieBDw
+14uU2Ke+iDdp2Mz3nYi5goh0D7HhW9QYxrKC3Pz3JggH4h9gcRyWi2OqT4RxUno/cbFGRQ56ih3
cymqMW6j0exim+Id2YTUU40LJ8fZcWkWMJMqkSUsO6JJVMGngDQbzcsVnfpBk83g2JY+pFRTAmyz
ghiso7hUL3zys+MCN5x3OYzcyy+eN8EQtlrWuKKcKFsjinUdWXET7T1c36suHyWKIpjJLuw782tc
TjSWFkcYQGwAjvNa+Cko7pH3trKC0wNgZvchDId6Jbe69uH9CXRmRdHYB9s4Cxhe5JIjgJY00Rpr
ql29yiPXgjq0wxaAiKL2v2Nb7pxaHmSH0ECB598qu/dHP/NqcWuKNPBUJVR7y7iDOGGsYilgKiWR
vo90VPMmPZk2RKi122Qy/ICyvgTMObNpMSjZFKKC2cW+mL+cZJBmLc6stqWGDDmF03kkqR4bXugY
Wt/9+RoFdSTPhzRdl8XlGWnWM3BZNxtXTUZhX+t1dRug7M3XIt7I0BGTxl+PljHe/Pm75eZPSMeL
lWnF/Hb+NDgmNNT0jSu0U7MZcyndNlohurhszRsZvToGwWq8/Q8GVUlvyKBR5tj57aBFWodionEy
63GQ7weVvHdlasIXvyiGjZjJJxrrjvGFlXImHCAMYArLvEcZAv/bQUcvMvRE9Ro399KaJLfS3jf0
2Ew4HyosqO8/4ZkgncYWuKmZtQy2vPR3DQrCtusJuEa8xQr2sSutn5R7gTqm3eDedhQY3esmnqqP
74/8S/NRjh4KoXSQncFZc8vbt88pZhNH/GihJyJTQH1iLE8lRcjvGDDGdVAotEdVikr7YhZegXcd
jTJiDkEWrxIaf3+gGoMgUe6zYIWqCb/A+7/u3KriXGZhkaTkErH4CFrXiwI7N+eiiVjNpFc65iFf
P1IZF23P7/6U7Pf6Mshdk4ElJqNXxtuXMQamZJQlV5agJWetNdALZJKTm1Bu5D8/AGY+MLpRbaYX
L5vhUCtS6gA/mOuhMd8Q8j5mrPINGwx3F6vSri05jd0/f500xIV7B0Kf/juLhYSlLdcRcbeulubk
CqSsve7DbHQtD2GJSq+3u/fHO7cTw9gzLYVgzqQL1NvXaWYifTfHrHM71RO3Q9BKeOjr5gPuRwn2
dOqd9DyPL+UNzk0aQKb0cQF5OVMT347ahYHV+3gK3KzVFEe3SpRlSSisEAYKM5JAufAlz+wUCgph
VeF70gxkOV5hsgNTdu5dbfTjY6GF1VMlq+OGfFr8/P4LPfNoZMpBwfF8pHz1+c9/Or61iVznNEU9
ZUjkl4ZZGtiIdQyIQov4G1T8dCEsOzOgisuaQ5xa38z2eztglqs4UDBLuHHpe+tM77+laihvaZVW
QD/KiwsT9MyrBKcJ15cKL0yJ5bWIQnpL3Vfs3ZpNy0XZF2/QNaioy/VL8PBXqtsiFJrjIDqggfki
m7zY+PQA6ZgeDoPbRMG41RSoBWUotLdRG0krvW9qrp9idhO2tXhVF/hrtNqarsW+9V9CSNifcXWr
EA6UatvNDVkMRfPufa9qTyaXvivmQ7TNMLFsfT9uLuHJzl0Y8ClwSSXpqP3a5GqSFFpoon9ztarO
kQh5GLE0edD2tKjLnnKUHESx4+B/tDiPd3kZwh1BKiR8a5Q8xBQCEKBevT83z5xhVAMok0nEOgYF
rLdTRRRywKgVU0XSGwGxUWrO9KUOKguKrkJS4+0kWDXmyly5cIE7NzK5eRLZ1CIgFS23Ga2lH3zg
D24kGl9pOKESsE/NCUe55kqNnDzpdRfafW21FyLNM9OVEgh1Ja5sTFdZfvvIPu6vrCmkwQWKHiAv
02ObHoGKq5XdpTbcZ7ZSKNvzOOTC4ZssnlFpEl/hOBxgNnizOF/t0w1KnYEa7oC4cZyqrVHK3YUH
PLP8552GFhQEBqK8zKGPktZWcY6xvRghnIgoYtFqg+vYTv2QsQOA9iic96fRL++U2UyAqc21CdJ5
yxsKpf9cGsx2ZPWF9amWgmwj52q/QUr5p3VBmaGYsBAqiGLMX/rRFVHS6ZEBB2MWXV7hvQvtuDPR
GZHRvhDInHsqSFMKX9AEWrM87TOpGCNTF0YXKzAZ+rRSW0dDtBIgU+oT9/1XOB/jb3Y2IIIkJqGk
k2BFeLtYiSY2GZSwYBNC5NInFNiU+qcpB8Dy/jhnHoq9hwuPzPvjf9bb6S/5QA/8UhndpIODoOL5
wv9Cn1/fystP7w/1y/SfuYg6oTE7NlePV7blTwefHlsgCOaEObbVctu0deHWuCtXTSuMa1Lf45Mo
Jf36/UHPPR/pOWXGyXITWDbDCmDkYVaVEB0hX4ObIYd32UjOzmgQx/4nQym0IJgfjljp7avU8b1J
qBZnfVNDl1qtRrUEfw5JvGX8bz3uv74M/+1/y2/+dyLU//wf/v+XvBhBfAXN4v/+8xh+qfI6/978
z/zX/v2fvf1L/7wuvmX3TfXtW3P8VCz/yzd/kX//X+OvPjWf3vwfLBD4gm7bb9V4963GufM6CL90
/i//r3/4t2+v/wqw9W//+OtL3mbN/K/5YZ799a8/2n39x1/Q3H566/O//68/PH1K+XsPn8L+069/
4dunuvnHX9Rd/i5S00KOg7AEsggbbP/t9U8k7e/oWGbLLAMo4nznzfKqCRhQ/7vCiTPvjGQqTSR7
f/2tztvXPxL/ThBDaoeQkCw2C/Gv///gbz7Rj0/2N+BBN3mYNTW/5jUa+bGmsZSQtUVwZSwmRt+T
FJrkWjxUQRffNLSecPEdwR9t0bQD5GjyFY3Jh6uEDsCjXNe7dgxngbk4rBO5BZUbIRVOW2zOAoho
bBsIgUuthjjvxeFKrhVzhb1Yw5BU6Y4WlNIKXHSybpC8u70qw4yXo8Jte6lyfCsSwdgE/atfztUL
WAdtVYMODWjSI1W6+WRKibaWG9OfLR75996KdQeIg7rNyjZdUcHwnU5MwRWOHJVjlJVIIpOi2uhG
esS0Du3Dv2vqbNtYHYlOSvLIUNpgm6E4Y2sWyh3bhOX6Q5rciImIX0bLFXDTbXQvoztdIyg27/1K
UTddi+KvKfvmq5i3tetFaoqQC42giJb2Y0k7wn1dVQVHCy4WLTbjE/VwYZUbaY4JS/4UD72waRoz
XHVNLR07bH4PYzWqruCH/T6xquIQdzkSfg+zoT/WFkM0g92kqfnFiFtaQ6nwQdOu7J0+EPxdLBoZ
6m2txN/p9Y7s9aNtKZ6PwQQeQq7A18OIquww5z+nUtgdI1kw3YxmIZufpvy/ZtbPM2kBYf0xkebN
7qcd1KCvE2JTXzpUGLkQtR9JsA83KT4vob2ykHneBdkelzR2SaxMtr+SKoxGVxlO/u7CtXARvf74
DYv7ZzTLyiEFSBCQDoJ6DI09QsagRJpObwvB2Ov6bR/uTGvnw55//7nfxog/hlychZaXwSgQEuWQ
Kn3v+AFup2aEMVi1PLkul/LGa5FrzrKdC6fwa8B7bsnKb980ZZdSswRrOphl6Fp+/dAbqTvV1ioo
oyOyXTdLrRPpZhGDGBQMw3imDBe5wExnPb3qoIANNcPupadA8iCC+E4iRIEzGflzLxR7lvyFdzOf
0+d+6CKmNBq0X2AxpkNS1rRku+3RUdOqhqJQWO+1r628ff8bLK5cPz7CIo2jgynVA9mfVeqbqnro
8OTi1pla+6PR2zU9SZGQx6abQ/y86hOHzgaYGcoPhnDTtNsqvS/iC2nM38yGZcSCny4XJgxhB3WT
gzahc61y0IvP2BNdq79wpC942/9+Wn2xZZtim2Efj8eDhH5HdHESSPoxhTzT08bhO9iOSYcNcRXZ
CTYQu/z8/kteMBl/DLvIDQxjnqH6jqYDPvE2tUusv4PlIsm3tfqUf6Dp67TXzehCgmBRU/wx3HJh
kX0RRVLBB9EU7Un7FEbXkeJW5hr6fhOc+h7hrvZA73SMdnaLYrLVbMTjqnzhNb/m5M7M3qUmUzeI
Drwunw6ZEThNmzwijjlRWFqbkNRMMXIiY9dZ+yp/mX1xOVS3LFbXiWZsykDXV5GPft/c+Fq/E6Pm
E0Zj0240kGDxPs6eLYV0IwlQmHuHYnxB4u0QA8B+NNZB1a0VCkYlZNV2J0SHOr8zswfZAHKR7MtJ
cfDFCMVjLd614IEy5TbUniL4gv702ENbEc1bmV+It8lF4O16sn8njdcKwn4BkOkYfjHGxKm9nTd9
bM1NEst7Kclvoty/GikPBYK37o3GVcpNM5krE7GkAphQbXZDTVPKDE5NuPPrI+De7QB3Y+jvOBj7
4djrrVN44o5WpHwofIGafo+686mx2hfoANhq+8lVGu0EeftLILXHspguZAh+uyIWG41oCvSIapgr
bU1TCKnbELkHyHX7TLTr9Cilz028rZgdln5lVoVtaDCTJDwF6YWqyduI/sdkXWxAXp+GVZ3wLWtQ
1umwygDsUep9f+W9apvPzMTllTWm8FPQ2VXG61+KL0MUTNsKlLuLXYPWzpWFxKbztHUuiSEK/kG+
wjkqXSU4sHjaHgC1OsXAFaCLmFMcIrDQjW09g/nwJ4BQ8nuYRIWQOnWXx+vJ0tHyNFJ9h7x3MDcq
BMkvcddDMXz/cd7e/f/9rpaaUoAylJV83hU75NhtTTaQYDLsePjy/r//u9mgLSKRsMVtmWLDPPjC
jTw5PHamhna18xJXf8xlnxyxO6VX8+wdy6OovAzy7ftDvz7DuS+1CEAko7HMJq2mA0Tc44RobhJV
10o48eASb5iBN1Ok7aA02KAzsoIuA8JkUzt2NF50++DXEHesu2nYZ1X9EsSjHYWTOxgPmkaHAjjo
olSSewLRLAK/aDclhbGZmVyxSXQe7rVu7mXptBWs575zceNgo4uOnBVXUQnPBuyPlISuEZ8m/yB5
V36F5Td+roaDqF9DaSuU+6BPAJ9uR7V0yWAeWplwEwZefKn8tagL/fj8i319DEnV9XUyHgJ/00re
C4k3V0xvCV+9im91l1ma3dH7wbLVap9H13hi3/84v5t38tuwKQx6qcAVMR6g3oLHSwDR5MJ1Bdzr
/X//td3yuY+/2AT0rmgs0TPGQywd1f4LtVIp35a2Eb6kj/VtF671jbFXZck27WojXKXdOnyIjoK4
qbhBiSuhsKXv6XPnb2vYKFfthT5sr3L3Mz9LnaOznwLzzq+wMsLTO0Qz3Sp6ic3HJlqnU7eZvoOr
cGbFnlV+UU5lv4FeO7WrMACOMeJ15Pqxq4eVVl9BQRiNI9iIVLtwwL8qEc79rkU8wb1XzJKRfWBM
nqxg08h0RokrHPJOOBA5b+CpMFtXSqDbhrkKii/JNvIeJ+g4ia3uIGnU5a0aPqPmWVUweT6bpaOP
h/ZCTPkqDDn38xa7iKZjSxzgzR48T3Q14dhcN1pzmsY93bi67kNicqtylcqAkLBuuit/o1cUaOyg
2IjhSansIVib8XqAV5mT/L+q9ZWQKVBmRTgUx1q76tPYCZubOjsFlWqr+SVC92/f62KBdVKtjYmU
sQeFwb7C1GuYz+m0E4zbUNyOgA1a5QQ6wcbq5xZ4RsfqUIJMiRq6rgTgYcB7+dHL1LItj9lWy8Bq
QzzUdEKubjUpt71gOCItCy8sG2kOW8+96MW6jAUjN/rKHA+YeAOHmEjq1gKu0M/lKYJgaOND53ae
nUTjA7A7Wi5JwwW3wavg6MzQymJpBEqMTV0XpEM+bPVyk5VXuedI1po0RLEqGjtn73VH4bt8I661
2BE6unKvWtvUNnTtrI50b7C676J8Q9N3XXVD69aE+pteFcVaAbclgca2m2BLNd9M7en5/W3mdxNT
WQQ7AbJlcCD8aHkjcFAcJ8xrX5J23wTu5G9bVMz9jXDqdjDBrGlVafa07e4gf6dOKNryo7SLk2eF
NtYgp24w/sHdyfihJ7O/odMJ0J33f6b0m6vQsvNiCqxUUGgBfuivxpJwVF5DXF75Pr5jV6F6RJUG
cF2oZUja9zReskvlpt1hG+7TdX5h7/vdYfO6Vf+090l9PtQzXfEQdBuRZl3DrcyUvsc4DAOda+F1
eBjKPXipGtVh/Pn9R9d+c9L8UrBNQsAUlS8fROvUxhzcjmeuYNiQkxkESJ4su2OR2w1wSybOtVUd
hfymp+EIe+6j3N/TjZ3kCCil7LEt1vItlD+246IEurDuBWFVx+swhcn5TB8bv17BhFO0G1iCprUd
oIP0dqlDV+L2/w3qqmPEpNceNWWVtjd+Q27q2r/LSxcnaTVd+Niv9swzC2npytM7eeiClCfGWV8U
dv9xFHZVuqZG/V0uHAVnrz24A9iNe5xf1vMn4g7zuvrAjoP7FkzNY2RPJ2jiIuEojJuDajhge/34
4f0v8ruQcKl/CUmlGqHCPODuStuKFH5v9Yjl90h718mVd4axavZE1bpq65fSNL9ZAEv7WUorClo3
M+aA8XI9ApRK3a5eRwb8wX20LlTa19n6/WR+iDeMqw1PtNYonP4bvBp52+9yhX35NtevsTDrp+zS
vfa1Z965b7XYb/HWl2I78bvydNVuZdzhznQlp6scn3awgjhDItHG7vFYP8UndRttCMVaCOZMqGsf
HT8NPtfRR2mPlnK4H139Pr1Nv6O0EG6K6EmpJdd0Lny1373BxU5HMxIxtuB1HALvc2GuJ0ifcMkd
JIWNw5GqQAi+Ap8TbBIVVrQdHAXQK5fulL9ZxEtlQiwMQurNU6bwJ9oEXUfC1WTfKN4mqMm2rvz6
k8TqhnHoxK6pkpC9NPBv7pLLmmiUNgQEBhnMydjq3zzlvi1vYy4QiX0LrZh+roTIkItWarCy/sP1
saxEyRBSo0QxpcN4a12zhtN6HXztGmewW5mAwFZeYPHZsXE36scwvBAB/u5BF4FKLyiVN7yiooYX
SXsEy8t2MF7Ykn4zd8TF3BmGvsr1RGeWjwA7VMhbNFYWP9JJo3Ys06e27bGlDtHjhbl6frpo1vw7
fjpprEGjSyyG4oN/sr5Y3kPb2zAmdIA+lq19k5/k+7BdBZGjf/VpryBdCAbOv0LKQW9HBbGmtl6i
kvAWA6fv7oLysa0vdT2Zo6BfNwqUIG//cSQ/lkXza+mgax+9Yp0YL0Nz5z+LUI5jRxovFA7Oh39o
Hd6Ootadjia6kQ5a8zExMVpyoYXU6USiSJh5qST/mhw98zBLy3+L4s2PkJYcEp2EXBB3zmQKxxqw
XWx88XQ6FUXmURx2GhUVWnLRfw82ccOmkz9X3T1obRcEq23OcVO7FcNoxwHvNPFnA/4CLYooM4HS
aE4hxrjoQ8GuGpr1rcA1XcE1NwWfVXGd0hUkIx7wcJCuSihOktZvAVZY6jNYmj4zd54of0q4RCTo
bpRt5D9ahk2HJPJVD8P4UkUPlXTl6eJjhtMqgDo+tajYLfkqljwYz09xeR0HtE0S87WnVytB7QhZ
tUuNdH8TqKN8fvul0jaRRFWYqPAIn+m1lgiDy20eljfupNodsht92NbHRLcFiXLfroVGzjmfcK+N
Lokbf7PKzMWWIWLp1nKPn4BJyhniQxCtMfRumzJbv7+Of1NK+KVpVxIkMHYMSki9PD5ocHwUf3gY
p3ANdmtlRXMIFZ3KQN3QC86ZRjiU0KIl5es4u0gaZVvQtywktm6qF/X/cfZeu41rW7TtFxFgDq9M
EhWd0wvhcmDOmV9/mgr3Amv7lG3gvBbWsiRyhjHH7L03eqeJ3gQV94C/fLtv5rvx5cBS4BRWh0WR
DpfgzaPybGyV2/GMb1FwleJFrw4GJYYTxoeKKxCsTLd0rCW/EJz1PiQUigYoca+PP3+Zy2v/x4wy
vqx4TdmnxJ8P0sFcXlvzbrB+G2jfrDtfr6QTs6oIyqhJzVycUNoR+gzM6WHUgs6615LKK1rv51/w
7z0C/ceXAZ3mWQsiHScEVwgxmf+TInipse+XfEO6Ujd//vw53yxxX2+FYgJLuQ1kTOX5izK9a9dN
MIluPP6yj37zIr6SicVsCQVEqAwKTA9LrTj5tP35i//1N/7jHX8VqaerIPdpwhZAPnb6HEEaulEk
pz2HynOxbNrBTit3QGK8OlpPTQKK5saSrlnTjPtxupO34b7MT8P5ksekOOm11G9W1Ys+u484YTK5
SehT8e5SUpfJcqP6v/35e3+Jofj/m4wo6L6+WQKoGovgVUN8C8EbK5BspsYuK3dc7J5co9h6+PXq
+7uF8asFNg0TtVQJzToQcAHIqk09YjWJyt+QI2LXfZBYB/nWbNjWdtaQ+OpVuxDp32zbX/oY36yK
Xzt8hE+1RQj34BBOK4lNnT0Kp7ixrcz95XF+M8K+ujIwYcvJklniIdfIKZ+vGwXYuO71+imJ0Rq4
KwdPEpa0U3UXa3fl8Es7/W9awD+G30Uz89+iqhPGDvgeVqXl+pJRRY7n5JDxL+wt9GY3od/kPtbw
of+lXfDNPP1KGTfFGXyCEIoggEmZXR6EOrW1B01zLOuXe6Jv3pRyWdf/UyXiGTbJGGPFaZcrnU5c
QtG2eIJh/VL1fqOAQBD4vx+A9+mSk1hxeMhfkkPc7+dwY7yMzUMouzGFBUeZAU3gL/vRN+dq7Ws2
wSLoQmsJMysbfbrVM6/J87Rbol1jp9bc5Mk4Exwqrm7v5A/Yz38Zjpcf849h8bUDRqSMmBE+zgYx
/XlVWh+sy6j7TZDWrswN8HZoH8MX8nF//rhvuoSIK//3mepyT5ZNycelZrBagYZ3hWgeQjozr9Ic
sSKertTsqYqg1KBtUXfyuhWzAF4FuzC0KUG34YBk7QHbBdF/CvXRrppiR1ltTEBOJrsNdxFDgzhP
ONDRTvtnVXktFlL/6HfWTz//jO/WxK89EKublFVN8ssqZW6lkU8M1jIwcpu8zBg5LIqcZvllRfpm
Jn3tfUhhSbRDzoIRK86ceONtmD/P1oP8+PNv+WY9+lu8/WcaCRqpo2lfqQdZTUdbLqNj1f1mgPtu
z/srcPrPHy9CLVUJ36GugeiV1kF5J5J48zqqgWK5veWP5n3YkMb7MAF0Fxyh9pobc3HK5rFqHsyV
G/niyUyD2dghFSccRHOou8p1N7J7RrtJO4wacLVg3nAyjKDgUCkbxb5uffJzrWb85Q18U9tIXyrF
Si8TxHIsneu5j+6V/mbhBj7xFVQA6S8T47t97++//+dJVZ0+GN3A0S0ejOtBUd+k+F7mBKdtC8uZ
l0/VIhB9ir2qkZ67pLgZNGQ4wlUH2U3XqjP4rZufx4P2zXj7KyL5zzcZSlOLe1mUiC7dawudetEf
q7tmuGmWs06gsBDPjvGonmX6y0mK6GzTLqtfnfR6QzA7yfRkEXZumV+UEn1hQ7UbxG16LtQPRNw+
qsI05W/SVJ19y/SKiqjD7rAKj4MF4GiTSLRnejh1DvHVkerp8odIu0zC6avmx9SgQCKyVlF3ZXJs
m9kdIrcGAivTT4M3L6ovPz+Fb2bF3yb4fx7CohISI4UtE1x7E/vnMPp/27S+ZvkgS4yaIuLhrsVZ
0rZVvAUeRjb/L+XrN2eav+vVf7423NBBatWMP69kPMBnA/Lb+JuT4ptn8rWZFrfVmBb4/g6wzGyF
dkKq3f38tL8b/V97ZnPf9YoZMfqlYThmSkdFF3MSDc+Ggq4HVI7SGWAQ72dR90CZkLypuJpAG77o
HL3qD7WqeOr4yxHjm+kuyv+7R0EirGHCdhQWUnYg5tbp5sobm3VfzJnbqsWFSxn8/MP/fTxTv3a6
FjOFEiGlHDdavymYE1vS/jtfqj2z3w3xL6XFv2e0+tVK2I8Z4foVJ33FuFfUhzH0FXQIpJXHvxSX
/35i6tdInkYxBkMgZvewSJvhJuSa02LHbrgYIWjJ+flR/V1t/+9KhQSn/30t81qmRNPzIWrhITwZ
qtc4dwB4rDuFsMTlBBSHa+wN94QQGBkmn7LlovVNLKQD/s/f4Zv7fyIh//c7YGNU1kniO4CM4nK9
L85GfqBVY6AHIfhAfDDdSniokslN583QP5nLlqACoJKmDxBNYSerj8IBgcL7z1/ou4diftmaQJoI
ULjYmvrlUauCdtmL0Bt6lDCr/tKQ5a4O2wS/WUmqMfnXsbyrzC0mdGO+E1/LyU6y36RI34iWSYb4
32cjlAa51hZ1ijbJV0PU+skzflWHEBcyuP1EmY6pckyU6yWFc4ZJ+wENWSEFYs++cCygjpv7sIx/
GS3fDPmvndABgqgVNnwZYSmdARt0JiOvN7h3QdgX/7La/vsEgrn/f38xVUExGjGrVm1s15VmpHYD
uIIF4ueX++/FnICf//3zw5ohM6/5DeVA111qbAE9aqydfv7r3335L0M5QcAD7YxVbqQLkc0BOnaA
pm6d/nIA/Obbf7WHyuXaiSn5KwczkT+FPrytzQWQe12+/fz9vzmeqV+jZ/CeETSi0dpquYN9RZaF
up/eYifYeEuc+cO0L/nqP3/Yv7c+7ItfXoUJGGSF7HkQzGLYmvK0Ol3WtL+sz9/9lK++/kxN/7+m
w8pisWv91TgXG8srUaplPrSj1m1+eSvfvPWvQtwOii+4k4HuA3XWKhJ3qZ/MAbhA+ZtY4Zst7WsH
zUiNNlrky6kZUE61bQE2xGilCoKTYXK1XG6mv+w635zCiGD837eyYKlZe4P5Z0y3c+KGLQgy1TEQ
9w7Rs/AkzE/Jb0qgb3a4r7JR9cJaVAl8PZQkSq8ok4K+eB8sfzb8ucvdn0fZNy/na6cNDAqoNNjR
h1CKpVfYA5CQ5jTyu3aKB6LErfGX4fyNIFz9W/v/p04kTZ5YYxKFD7GTTp1NpBE2gqc8dIeBgCsX
uauLVVCvGrsqA3V1x/G5bGPCJX77At89zy8TiviILjfScT2M4W6q9sMi2nDZ69ITuQQZbDmEMIom
c5fMQREGyxuzeog+ivxQF+Ivw+dv5+sfBcVXbWvYGwW0mnE5YHPgDsSWalB967NoeLFySMGSw7LI
zPU01KeshyUAOTdRHal6KhI/bCpnzJt7rLWOKnJP1IAUWIybNN8qqPysOfLaofEKBaJpuKUiQneV
s0FsdKR5UrGXa+BF6evEIadExTiJnpzcdcb7Mvg/j6W/baN//bov5VIlhaaESwnNXbLV5buuoyAr
y7MchcDX7jsd+Wp0RTKV3ax3ZaptYl229TLz8qQ86MZ6bpo7LrHRwzJCersAVBQptDfgpKcQyfXz
sLi1WtmjVCK8nW0j9tThtPS/ZVT/nVn/+v5f9ifTyICfKxM+lLDn4rei36b6q7bNUjjv0p05Irfq
GLYarCN52cjxeyac6qp9R4dpR/nbmr0OlQSn+cPMH0uJujCYVDIl1G2fPgrpeUCIiQDRug2zTcYx
IuFOWUunfcEk0FdfBCynhDkQh0cd+qKolWcVOnUt2IJ4rcQfPclXdYx8IhaA/j3NbX4chU1ueZ20
7Rf+HOH9llIeDct0jJZwpZau1i+H028mz9cedQpdZ2g0dTmYtMbVLLig21AvVdxfLnfW+PzLCPqm
hvoaHJzwovNJQ7U5utMRKwM5lJ8ttDVb28obtozO5nQJMt2BOXUwnkbJw+2EGUp2qqm25UNGbe7f
CLkn2912jJ2ho1Z/FbfjqZ9cEJw/f83v1rKvDfWBAGJk/Ax01pGs/JO6WOPOqyfidXSzJ8Ppe26L
uV9xpNRVrn7+0L/9yn+MTvXL+qWFOujCORU58dS7aequ1TUCJUj86Tl5rE0oT2eoI1P9NnS+eN2E
zmLas/mkSrPd9dWjrNJ+t6M3aNSuwvFVTPxxOi6LE4PwoXLWjmmsb3/+rt9VF1/DElOZO1hBaUQi
vXZNtPpWyjMB4gr7RvK66Nniaju9qtpnsel/Kb+/Oyh9tbWnS9llIJCoLmFnbiYWuZNW8xCC8Y96
x0ENMTISo/2y1+6s6/JzvGlzZ72S0KNuqr32WwFN0DylwL/e05dVpDNV2kK9jEK+SO+Id7sWl6da
yP6U43BNiFxv0FWKJVvKaBjCCede5EmRbhIt2rVJ57ZdeayayIUNZpXXS3hlJn7VXo/V7YVPxWoJ
9/nC0wVhhW0pmuerEClaUizvcTjs+mg5tVqxNav+oU1rrBIp2kkZi1nWscu1qd1ZoVM0OG6Tdr+G
vUuqowcQBjCwC3EVYBhCG7G/ESRrsYFnKM5Y+QRiQvBWL6QXuCRBWRzyoTlO1m2Te50iBt3EPCxh
YJXaWQoh9JiOIL+ycLt9OPmgs16HJBC10ZH4uZr5nKYqLT1E6oQ0DX+KCntLnj8vVu2UxmfUWVtz
7pxslRuXRTPr/Xp+FAtf6DnGVWYL/j3KtmlGZoe8XMUqlHJFqk9RQaSbuRCB0SVTfQHFe/0w79gR
zTbA77VTNf2FJJY9FuXHMc1dKyvvtXje1Kr6HFtgLbviTzxP536OA7h/Q41GrS/Fbd9bNleycpce
6qQt4N4xZhc5LVfEHVBL7a6CYU48jleC3QCmmMjPWbYp5F0avVfd4KpoIgktsOMUBrBRQl+ZzqY6
cgkHWr6/bib9BTDIiSiWdEOalF54RqGnb2MhN3+Gqim2SQI/3S4tECTE1ZQ4YIS5JNknSwMhwgJQ
NJ1h8xQXe2wN/kuwvd6iQmJRmOpcxXulhUBXaJ9ivY2etKp8TIsXOLbjQcu0jTRrLqAdcwsN7kXq
lnxbKVr3FMdIpsnm+1yrZrNOHRpWL+1vw/g8Dfetfo7jzhFKD7H0gkWnGbdovSnbjDK+AuyehZan
RBti7tJwt5QFqvkCs6ppDTQFgjbGm36dNQtXrO+hasvJlaLZUgx8OijSbV/v5vbcUe/EWegoQ+2G
iUePYQQ6Odli76IjZOjGrFq6WwibueYSMTmow0FcnEG9Rhucq1tOG4jegMqP8yHuuH8kQRFeLAnu
Hp58iGLZg7gesR0UU0bihui2kh0Kyz4XmyOAS1Smoo3K7Mpc4xvolYTJ13ZVn6bstmbcGk+gwrjI
wA99q5nDoWo/iuZjZs6pWF4i+bWGYyUr401H9IuZqY/0bkIdWvawCDP4qpROvhgjJR4cjmJE9bbX
Un1XqldreFdNchUAPzijlgFxKh1bufUaLFHB0kePg2T6EaFO2nqTSadiDEiZf1mzas/PWCYaVcKw
kboHcEHOaPV7UIlcTFm7SQmtgHjDW2VRb7DvK3dmOHXbAte/ELukFed7LW1cjclbF0QEtmUSaAyN
C9KnRTAGWKgSgUk9Kk3szkt6hxB6WnjnMS78xvCr5kT2VOOQhhMYileMhTdnNWYmMDDr49hU7oRX
cbQEKip7jk7Dc77oPNTiPE6q4QmI0qAJmVrCvdvgjwLkV3yMAkNFyxMYAniiOpw3090spT5p6eD1
FAcCCy9JbAJoyCWQvcv1NrKl6lBCM0YjfRQMd8wRJgvMKuxw7uXvqAkev0OpIRqWrU2aaJbfiMQk
KTFXfZZePxMgflXLS3goottpOg/NR5+2NiEL/bLJmjuTt64nYyD0LheyzI5Crxx4hU6n7HVhC/w8
dMvhtCITN5PmIMR5ULSpG4kZ8YeJdReSo+CObEyKoEPnA7liCdmOBzxtmvwoUVJFHlp+mM2sbGex
dEvjauxJ/9aQBuXX4mgL+QtXlqZ1iwlFHP/oVkggsLGJXnJrIy5bnCHoOVLd6XNH+sP/2axB2js1
hhGAZZMjcRXCxb9ij4jq9eQ0YXiqDiLop+Kmkq4SFMWl11OGR41vSvs+vBbWzxj+d1G+SQUCGzwd
BoL4bIjuxzbeCmke6HF+36cNoveskjddsYtlbj+7YmOOseErCA80i7CDWd907FeDIuPFyJxuaGeY
n4KERFdjS9NYBS/y1X2k3LGSk+9OViYquBet2ugRMGROCWo5zZfJ6GjaNhZXCO8EHflK1PfHpjSS
P9Jtm/iz5oU58gbdkS8dQe5rig3xKpslRHInzgbcrMRm8HhRpzpC1ZHthWYgupo02V2NHoIhXmDj
2BWubEYsomtQfOYr6ivuw29qEkNBonMg1zOnrzD0peX0rHbDee5RzyNQ53y7eGV+wHeXwfmGTZuO
3iDtaoUoAa9RaFOiO+v5XJLeifnruXvmqb0mGZFGGyujuJ+QgRzLNVAyTkTqhyJC4lTdpTqlItBb
wa447vU7Q/ekbvXV9h414kbrDoDIohiCaDNca9WpHr0ufqlVTnuLk6J1nPvblbReIAD9DQyuMmyx
GZYe+nHT8IYE84t6vywXzsrs64h7OnkgEGEmm8MdxBczfTcku+8p+v3kYwA4RT9Xqlinchu47oBh
QAoqSyG71Zckz2rv2uheq3bKZamw9fFYlXsosFFx0hevXV2pf4KfWQE6qlnnnoX5tljvCLqmheyO
YSBHQTxsyn5r6ZuQRs7TGu3pHKpMjjV+xa7nm7J1sPTm2JkLCQgT3ThDImMVqrljpstNvWhBxBut
I/GscpbK66Q/pDjAyraNQMW1/LFmJex23hHgvHiR2LHFLNmZJE67lGIv1fVX8yVuvaSEaAdsirCj
bQSIEi3lbrw8fAQT5pT5Axb3BgayXPkjC33Nu+B43s/zrp8IxG4Gt1xOOY3hsTGu2t6x+l0e9648
N5tlGAG9tc1B4zSrExqiKs256clVv4W7u+/kV6I4SgJH7bIfr5REuJqx/DUFa9Ws3YEaO6Bt14X4
GDZIludJslUy/M30OM2NwvJU6pjMq3Y/yEblWOtCZSVt5ehpMOgLQGWhqBI7ij2Kslg2/KWYiz/r
yIafGooLBo3LT3IZYfWqke4v5KYofQf3TrEHRaK+WMWjUTN/s4BNAEY0qLt1py6mL0OX7mR9EzfT
eZ6e6PTaDRhsEQEykfiujGF1qVQn1g5WrnGvWy57ODgEPdRbMPWnRL+tp85HP4TZNvIFTrQWCF63
EOMnaIEbIXwVOfjSUrFXa2cZ19j0N1Yk49y/DOben8HG2+Z12260ItzVlvkJGUxxx1S4KsogrMVX
KcXSl/CqtbHZyPXEE1Mf5vu+3ebrxrzlIhppmm0Zey6MG6qQtX1ZlnljtQgxx4fCepHFh359UBfK
Oq/Or1fsIVLvL/jKMlsNg3iCMBiRZKynN5OsfIwIXxwRLxNS4oHLt+LcJPWxGi1w3qUQ6DUjViCo
bfTlaiMW6ZtqNF5s9dgGsoRCfCUnh3SBttS9KddTCPKc7cop2jdlMR0mHSZoW/ZxQOb+blSotywp
vRkr6aj3SwxUeHyu2MO36KSsTdW+SnAdytT6mGdCAuDojfpDqlO+c+VPMzW5IsUGB7NU/MlSDiZj
gbl30rbr2LgdxKlyGXZUs0ETCvtSSrdxHW7wZD+gCN+rqrBZJkqcsUw+FQtfWtQFk0Z+j2G+iItB
kcaw08EmslqKh7oqT2zOe4X7+K49rOlLYj2LGkvFycis2M6Y8OWIAxo7SeYB8PU7rfMEYJf2OCPF
TCp5362zelnYac9YQ3yYe3MLPvdcG+1BqzsnqslNny20PRwG2tDPgbODjOPx1eJW7auBXs9ymKMC
Xm/iXPLCVP2lnjmmSeW+kJhQtNVS7SPtnmMqpL6oCaZBSQDpQPPWoTvLSe+Iih/Lf7pQtE2lvBWk
m7rf1u0EaTw+FGp+NfcRSgWTv9SE8WngE+Ah4ijLF4o25bFrq+dFsbZVR9hrPD3IdDNm+aoZDnMZ
f5gSaKoCEy3ez3EJ2Rdp0hcCKiOwz3cRUQkSI/C2D+2YuZARFX9iha0qT+72WehrEnnPmyK/tTgO
UGtc5q5a73pL3kolNlh2/2ZilJDFcmcMTdAkLLuN5i5C5GXS6yTe6Ys7pBiKVOlDzocnbXpnELqc
x1g/oMsUXhsDvM9mN2ze9Etwi/JRjd5qNIeFQq6bkoOkACrsP3RTsCWiR8p7xbwuErcwcOTQz6yQ
X850BJXyWdHSKyuUsHgJWbAgR2n0hTVutNOpcmX9aY3z3WJW903S2mlXbGXClMTIbdHH5JprWDuD
OlF5SyOXtbXPXlSDh+QkyDhSntywrRNPTe5C09HKp1hxTamkRDyYAHz/cM8CHw489lo+T8qTZgZU
Ceu8yTqaCtIumfB6dfHOsHytYafmmLLX5uFqncxjhFAUKZHYla4Qj+yTlLS4LkbdGXuQ1RnGC2qi
/n1eP3QLI5byFC6btK3sFlVkUkSenJ7U5lVHmWSOKQ50jnajL+pHQp8LfBX4aKFdNMZOr06sni07
zJgeFERs4rWMV2Fm/oBsNUWMaZjCVbK7zJcoIjwh9AQ50MSDEb4u93Hj5M3Fz1LIvrE+gHiRoHn2
tGhWt5OCmgnVnELF18KjaeGfdTjp1FR8veAOxqlXCtaifU76lbNaJ5Mq+MLWkjLwtdmGPEhXygaM
tSzZVNldEQURJy7Fyjzix205Y1qLXJzcLCWty96tl+iIFH3T9Zwo5n4n9EDmJWwYyaWRkODzbKAm
f4TETCT54jdjxRpX2Um7GaMNlDqsDPetiop5U0iekYf8iHaf5oS4pwq1ceLq4nyeKiPQopWdRHkX
I4LJi3bL1n4lTKov5H6YHfv5KURvDB82WERP0XdV8Qnt3J5Ljh2eRHMxTAOZa3bbzDyOK3EwNC+G
GoxoUqrltauv1Iy7BJtLhL4NVlYA4Jvg7EcPkmf5gZvUbir9gahwOT71whPxNBuB5PnCRAurXn49
9DmXYA/TOko5lVG4t9hqxwr9WVpXtKwqLXkv8m7htGwYw3VcTdOz1ojzsxo2HY09c1B3glD5yjRv
UsAB9CcgrMeZrxOlEfacfGXkqmn1aTLXorLFhDapu5xsuClKNrKFPVVfr1ZJRnGV+f0yBqXUvq+6
nhwpge8sMSq33Kk6BhSQXqlvmmL6jCIOblxU2WEYG5s+Lm9qE/1VaFo34mLp9qzHnF6WkFgT4bqS
F6cju4Pf5YrL8MfMx3gThdKnYEpeNYTvy3STNae1c+oXpXnjImjIAoMzz+AquZO/6QJ087H1FkLl
aBT1++pRkOGuL349OYK5uVwZmJzI1GOdoN3zDMC3hStN9gKEfPb76rUian+yVelO7ewcsLp6UfUE
zFi18pJ8Z0o+gFknbH08prQYluIJBwmFYIn+w+3FPWGj2HhJMwowbVvWVVGhI/3U/0hn9UF5Jmmy
P+LskQZX0t268/PkdkiPg9Y5XA9qVz2btRa5NCsQcOLyIhQvq04t/5rz82a6bXaXH4c0KKNdPDpl
umnwpFhnJd1AtrdQmJSG12A75RQc7QQKnepeR7Yf3oyN7OFuGrO3RIef62ZSoB6hkAzVih/iD/QI
Ow+513poUL1121TZF0UdpPqGFCMUnlP/Jx7ALAdh+iHEr+F6F/VvY7YGteS36P1rl6NfSZswam1Z
tEnc6BrPqs+VAbybsnSO6IFlOwq5ta781Hy1xvSUa3ZPG8qiZ7Jo55qjh9qqpQOU84ZSMbtV6ogT
6E2TeuwlSwphF5NBGh8LSuemiw+qedDPGjF6smsCHMYVU7vWmzA2nLK9yHgo6EyU524MpJVIo4z7
WI13Q5zgsG/THWWCgJ6ZlKcBvaR1X1hBrT3FEgLGfLrR1TcDz1dKg4mUpYnFrHxSWzILBN1Tm0NR
urH43sk4yMo/VutKxWc9XhE3M4CAZ0PFiiNpNDiOcvFMn6mPz2EdNNptmR1b7VAhK0YPVCArRoIi
Ch6b3tIGkhxQEKzVexl6OSEveeHCQ656D8OSLdOrSuf+ImPEYRiPuht/siWFJHLN6n3ZqSyz/iDQ
aCFjZThSjtQk7rxR47lNvZXEjfFYVLb5h02le6g+IBhHzV2uBypiZYKaJBJZVJe6ye4VazyHRXVN
GIat1DzMnOX4xgo3BDPE5j2/xaiuy1s1fojmM/Y1Yb1voeyIUMHTpDzV5ElqHKr1uHBqEmx0kR+3
HsPHEhrSnMhuoQVq62hZTeeGHMR8Y5QXwodEZr0rxVfCTu32cYn98FA01YPOLplThMkxh9n8Qauu
osWuiuuwZ8gfdY4zpcobaOxYVHEUkiexOJF5tWS31gp7pTpyfTq2Z9mgTWAcluqqVO6b8KRR0Fbc
GeW+ErqjvC3yfUL2xKDQPMx8+lZpGXQ3Fesgfr9OZshyrrmtS9/QX4Z1Vwj0eDfNS5dtJzS9xquC
DV9k05Q8cX7hdxnxZhKxvUtvpbqluWnn1U5LfCLWyXEgAmz4YJYJlterW+7xJiqQ9Sox7uvyY8hf
9aa7pt/OVbPSHereUTPe3RPftUyfZ4JHmpYLNljogk3iKO16cRvTi6ir67l4XpLTGp/06KkrI7tQ
rtNwU3Iej2zDuldnl7abdUpb+mBQg8ug5qxssFKNHMRoAuWESBiPUrPXE4KM4/1IKcs6ojttx3g/
pOz7g85xXmJNWQWX1hAlRVsGVEAclhPmIwEHjIVwRixNspFN18uadrPlk9bXR69q9TblT13rqDLh
u75lnUsI5pjoyPKcpX1X0UfRz9xUjyXBCRsjveLsVMpsmxDADeWBDLUxdKrVEbMrobtuMEoXbB6f
mXalVFdF7uhwEJR3zcpdTb/LiD1Mg7jdDOqWSw624dFwppVe8D3OvjTHriMcl/K2IyuoPg3pVdw9
wp+o6n0nTN6ITC3NX2YrUMRPKrpGiBydKkWmjon32YryM3OFGaEFvG4Mx3bJmKd6EalH7Lg1gylU
b/sq4v6E30cyBc57ze7eJ8LWEy5p3bTdmOm2bSle7jqCArroI9T3erhbQ8QprpFvxndgpFScyiLf
i5oXP8yh289Erp7RHVMLdhzw5DuLjvtBIVHH5IhCc0lkLidsgcTVxEjBA7j0bt4+ZHq77QsuPPYE
vzoU1EL3usKq1pNdgaOMWDXR2JbLlqM5k1RhWp6y2VPlh/VDSR7lyiEhZ5ofQxTwrMt66YgFb5+M
CjcqXYMVqziiFxC09452692imvS27YLIGUjlDCzuZnxB25jtZuZGYH6fVa/fY3BdJHQetBfv2IGM
MLRreSvrb9n81F5VbCzxFtC9SJkWfuj547TSY139nKVWdZQ+dBFijDrlOW1H+h/21AULwXia8Rwp
x06NnSXzp5iHNN/L056RkDf0CB0FsWzjWt1J7JFn0ex1ZfUxoflgXI0z0cmOwjlSehC4HSZW0xca
3R1nWmJICgzbaD6q8DRh/LQC9ZlIPDmmbN4u5rkiu2OwgVim9cMkVO7azPa6vF/6gc/laBviQZyv
Z3QjHP3rarN0Xp364uRUght2XtcHGEvF5MUcgywtXeJjaUoP18oY2qtBzGCEdbm7LmdmGMdP7dSA
p9DOaX0TwYqvt820a+8bMmowLX9y9gxRhKmP0ejMphfeDrOjPxufQ0ZqnlOJmJ63smUj+TSn7bjr
uT8A0Mwe/aGkOwlCg6+xVx6jUPWAFZj90yxdq3cKDgN5vO6elIXwS2aaty4rrcqbMpK21CCkojic
4sPkZVVEeDP1xY+qlYQoNg59GU4LPIdNdmnZsfSeI+1VSlgpvb7Y06y35I84cvPuT5Jv6LQStmTO
9xJkotbNZjikGw58+qeaGU77nKrv9fBKk5coJDt9wYzd32alySCrLwoApdoUdN7zUzg3QasfgSjY
5JGp7LrCQBfWrxX6gzMpMa8DDgLzWvwEEMhRIte3akRw6LzXKrbpmXNrYGRvjfSuaDeX/n9FBc+6
UVz9bSxdhpxqp4ck3upXs+Vo1Zb7AaQ6Io2heP2jp4FI2IZ4n/PKp0tu5+K2GUnDpc1dqxHeirfc
m3TEbxDi1Mz3Wn6bMqbiGruvjor4Rg36+lQrG2Nxw9mnW4LqB385NtkCCRtnGWYXxq9NKwaN5DPe
jPllYFuIDr3mGaEzRJuwLl0Si6rpdo2xTOyt5pZW8fR/CDuP5daxaw0/EaqQw5QAQZAUk6g8QSki
h40MPP39YE9crmt71F3dOkcSSey91h+/+0i41Zuu33nb5dbL8RKbu6HxgarHcdN/LRRfkTPcmWAJ
vSsYaiTBuza/GNAzyUsr/S6Nq/LBsQiqk4+rt11fxUquExWuVm9JRPX64ge3iBVt0+vSvGo6+IrC
TYh3/M2Euc0Cpuia8HxUPxLXPzFpsPHJuWu+SFdyjGNu7NIsyBXXYXYlcsGWWIN2ts0Z7eesvpxC
JHBJRZD1Ox5Ns/BBuKUlWIOdcl92XuLPuWNTL+CmiEOPA8M6K2i51FMnAkf9HvmPy36w9nW2KaXX
sH6uP0s1PITpM8zJuvQ4fegJXLBW+9aedCD9ZtJcLb815pE4+U2uoPZ/dsLXKUZCsSZT+sxqCoP2
YngplBgnccvkbMKQDxt5WJ1hiZdVLQoV/LELE1X9pE/FcSIfRtV9HKxqhtp+Iz2Zpl8Vv7qmvFeK
BP8OljdBZCDobVSNm+M4l15n1ifrn9c7IQBVI9yZiOKYAIyq+tQx8PfeYt5odXiTACA2ktGvHDYV
W20Da881ZIM8G5QENUV0VMkZbjRxaOd4r5aVa/Z10NThn5zWH85gf0lqshNQy5vMTFy9Dcws84tR
31r2VjUHLpZNGfl05uRXZD+oBDe24lXxjxp/qagR1GNo71jBCTRqtL1SH1cYLvZk8w/KvvhxJC1I
tGjDktNVF0EiSrTt579+0DwkIi0XF5hzQF8Ml8FWWbR+N3Uidhtn9Adj2yj+YtMtAxrbJ3+TeVCh
TqiAeC/1Lcu4aF3dHk+ZWHZhNxznjoe4ABNTU88EpFaTc/XotO+RIfvpaB9bkfmRld2AAPysXyNL
1MdhWBd7gNpJ4gho1jlZxoDPFUSn+DYSHK/1cgJTC5fhXbHviZbeqnCf8tWGIT3q0n0Elci4JrCi
X+P4xL05zkRxMmM9GH/R+Dsip41AAEg1dovnwfIU/TgqLEDYCCOshi5H7Tr0wgyT3WoeZoDv7jpG
QTkcZpBYyCqoBC26OSX8BTzP3lCOiwnkrm7rjFNwOVQzMNF+WWDjTtzCSe/apq9P9zK5MFWG5rYa
PCkkGGM3yO2+ms/Vj4VCKbOGK+AyKMUwXIn6lh6XjohFgEz4jXfDjnh1vVzdFVbgEImdqL8mVqvq
ot4nbV9k+Gz30VqM0R5zTr2h91m49eZJdx5RuxB6g5xAUu8qH33mZN6jUfem6JgyZcgMCPi9bDym
EEbR9EBkxzjwhYDX7VduvfdjYKn7mQ4TWtWmnwFlWwGBdxk4y/Weaa3YZtDE4UTfiRYH7XAp0hfH
PM3jOYNlBeg1DnqHOg1wV6xJapPwc5JsjeEtIVnZme4MeYwoCjbk52G+COXe/Tk/eWJu+mRrht/1
BICVJPfJ7N8VboaZP9zHr1X9maObcsbj8I8cqDHxIUW1zpNoHesG134Qg8Io8Z4xPTJG5v5a2jZt
nMAp3Di85NkuL+/O8NAQLJ5fZLjlPjsSZGVr9uv8JkA9f2V2bXDPXf1Thb+G7WYOSz+C1Ex2ed1l
40yQosHrPbnjX266JM8rmVu+JOO2fFIKaiLea3GSv2y+ps+2U/ETVi89pnI9u7ICQkLCHun6idYP
r9O5Pwksa5VDVLVHvYEDxGwIxVjIe2ImtRLkGKjP51numJ1OZv6SLdDpyFl6xAF56+u8vPkr1rlJ
n4k4BiYwPacjEfCSC5dAs7LapXHp68fQWmPUKGwS75MMz+/q2u+8yilQ1Dhbtg8N2Ypg2Fj3m0xl
sEBFkrsViB8jA0ofB29J+t4+KawmtdtpwUQq8aNzHZoX8Zo6Lp8HQFDACiWC3JL+8vIDJ3Fd+M57
yaCpvDXALFEayKXjzeUmQudZeJq1qSmvVa9JCR3urbPb+zz7YUg5E8qdL0Gm2wX0HL8NTNHF4Tqo
FF70cad3Bwp2SDslnUM9iv4LF8iDRaqCvvgSNObyFQ6oJcqn8V0ipJHXREKl0dTxPur8hEND3k+s
StWCA/oU0bmkrvcMrIJab0MiaKNzNr+L5C2Kt478IUPRJforbSc742Gig9yEezzmIPAO9A/RGnJi
PtNd99UX0jES3DQhJnWCr5eNVL+ZKcesF/efCjETw6cAAMs8do0STZ79MBu4V03eHNTY+u8UHopU
2snw13G4l0deoPTeD8J3imwnLDgciLvlUiteFkGAVvt4eKhDzonIM3m06+o7jc/0GbhR5DaISKIm
sJvCnXPQFixBzZchPWnFiDhoRHgt3IQnJLIY3hEKlhSqLiUzBLi2yS0lTBJvx+1soMfJI4AHLbt0
+bipFevUw+gvl0lyNfXWR5SVIBDeRA4CqQ3z9mA1rPfZY1xjD6NztEEDBWKi1kFmxqBwa45w7sfs
ijDPICbdq11/2sqOzyXLOJCiNJ6a6jN3+EwkAC5Mp3ZcnRVbdUv7JrXe+lIPN727FHzDKP/kb7No
B1PsW67/hDUpEa+pjAZbYQFXnySi/GLDn5YOEybLLnNyiLaZo6IIlD8V0N6JfZARehhQJoaq7pXm
K5m/mnOsOQqXz8r5aqNo/SNHPv8pqhgzYk046RZzNwnk+uM4EfSqF+9c2bYCnGiZmwGhcWFlH60J
hJpPvoKCZ+SBjxGQQQy8ye1DGf+18PAz2+7wt+it9w+hymUxzj3UesSOJjgTZdt+qxiJkuZtyLOD
ZqPJitODyg8e2daRKLBjMSn3HoPaeCj1pzC76mgZo/BFbom2Xxzl0nc02TfqOm1W73Ge7oqjNL07
Cvg1Qje351fpXxLnUVUHf8oP7QJPFd7KCERJu3XRoVJhDh8VKTDs7eKEnjn8NtU2hl0xrT0JmUy7
BFIm0nOiDkza32b1pQMxJd2ejhEYhLQh1b8Eec9qvygeu5EWsEJ9zClF3Ogw/8XByG518a03yCW6
WYZ1Jt6wXD7Hlos0du6yU/PMTc2XOSXPkgPXXi+GXyoD/BPKR62p9qLnCe96g3PN+u4pPkq5gZVR
soM+sz/DeD5Ms/UU9YdJfbYQ4VYI4RPxakjRrQXUblgwEksaTgnsPnCaLbtlArGbMbT4hkbbcK0a
j5YZJXdNRyAkImb6cqn2uhPdK4t4HR3haPWtRtlWNbS9JFAzFsvrIq8QEEdOJJMHqJ7zGCYXIZRO
SwsiK4QQTvNaOJUvSfZw0McBRTu+7I1eqkHvxKErUotoalkMu7jTv6LGinyYUFQLc3yyQwQkujYQ
y6Yw3ZeXUPK7PKBca4NYDPX8qI0vEvd7aFzn4Yn1s0mPjo0DQCReiSKp/DJMqiWImlk2RsM6leWM
eNgd3Cb6S6RHjRghllD8EI423ghRgoRTEDZkCkaiqdOoJRHVY25LR6FIo2tLlKxh0lR5UB16Qe+9
kXhKGczap2HDf6m7vOPToH42Eyt+gZqiLuFK4Cwp3xIsFU6luRb+36UW5yauX01TIdZzgIlSt0i/
9UOqGJfBOFbABDNTrA2ENRkSY3CQmHAF2rseE80Qx8O+aYuHYex1WK0Qtit+yGJ7JwSJtOQ59JQ0
FqEbSq2+aQSptFRJqYHlQJP0ajp7EDyntmyuheq4NqeINNVnrf1wUvtQ4DoVQ1+RsWR4k4MO1dDq
H0N6sKpin0Q9Bqg+Ad8vdnJ4MQY/bbC4473Rcg/S+aLZJH04JDOdU43B2WWKtJSAmB+N22KKTphR
EqbOuXiezYPU+KpzqIxdNN0H+6iTjoeYnqetq7sbH+vI76b0AJ2lL2D1qQQeqaEBU5BmKdt00sD9
FeuZVESu+bI/Fcny0U7NAXyFbbTq3KJ5ojyWRLZYvkBvS+Rsx4+msW1xN7aek4AzQfQm3Cw9m0W+
BGwADi4YzQvpIerR/2tb5A8+reRuP1ueFvHr1vtI2PQdxX6PAqFXWSzFSzxuRd8HItf2Qu90uDdG
phTNIaJnzt8X8VgBp/a09HBuM/x2w2feObiXtfe6+QE4C5vy3EXJmWzwXB0fFudXtwG7CzaURj3M
RuvPJq9DLe3t+Esjhj2UPDxGeLlJ9G9r1ynlT9nZ0U7mNTXyF6cJP5tSkICZhohIUONNiu5JlfmZ
WAq97mvWXNu/doocqGl8n8PMDYVNXJvuGmGCEqKS0OEO7bxrG0sGaa1652do6Fzu5ZnWHCVKtooR
/ioVelQeaq1vh21ad8iGUznM3cLQKv4H9EFcc5MvhYyksyWzy4qcIxJszYMB5Olo+8LP0jTohXOM
pwkmT/M6VEwjhHw1rR0EtTG5cVv5QG1VpSM5G4Bv7KFMjymdPm4VXwXOJQE80mflSYKM0wYlWFAi
Tj3VNeQ2J3Z2QZ57zpL0Fq4uNA3cqWe8X3B5FKhuKJmTt2t/im/Wq0LsTKOlrKf244K0sxpNxy9X
0S46d2qVovMcxntz2Cx2ETjEDhkMVDrbSYrDpkKloN07HnkBvRQWDSNbJ2/N4XNYPnQRqOydGnKy
BqVNzHiCEUvyIvOxVc+T5TDr1B5pnqFqbNSOH/GvrQd/CM2HDAVCw6BcWkzp5mcmCTYYyfSm4rWs
s2fFns3LDM0NlpCzmq/qbSXTvHy4WPXVjF+kBpT6IJfV+sDRNU++rvlVm3zQtDc0LX6fYaqSURDH
mvirkfJn7mC/JVG00xLICgEKl8m6486dvc8UZPvdX4sNuZ2YcZw7Eo5muAzlTxZ+xQNwJ4+wPf8i
MhiZsIu0oNMYlGKWicc2/aX3W+dWyNdB31nhLVTOWtjF1wx7noYK8W5My09SD1TVtC92vuty89co
knObDDsDuRhpez5K+Uq7mKOOFCiHWPG62s26p8RUXZPoF2t0c9S4mdYF3aq8IwgIbcjkoPm1t0mX
AzFcK3GaYwRPqFdtlZYupfDMuAlMOmRwjkF9zIRX8enajCQNrENtCT8hw+xJgZNLOOTeuHyRnSDh
alCByGzd9UdCe0ihcLzq26Ycz8u4T8Kjal9aI3UjjphseBmaR0gnqGUCrXsQHpquHESnDt5LV1IM
f5C51mBo6F37GKT4kjGNU3kwSR/96Pgc2rdEF740PtPyTKDYiDdB88pMMm4Gs15BuU8+tJy0+S0y
bSPomqU509BWUSjew5sqN/7+QY1dREwMyDy0VdY9JGxiRbGcIoUII3AKDRCoG1Jo1fli5+aqYlJ2
hRzk1ecyqzSh6aREq66ivHdhdXCmnN8Dq2P2aVlop/iD7QoHwkNSXdAjgFVb+g6AP/BqVFqeeIDh
dNniKwTpyJcDpdejunhFHUOQkHBU2NGIroC1N5V+C9tEQYq6EaF9ku7iyK9xdlcA2FkSDPVss9/t
BR0akzzjbhnapCaUBUKbcuTvRO9YP4WJxaWdwRw0fxj+YmHZjygDxGaIy/7axyD6HPsTvFYUK7Mn
y/g8HICq9EHuU+EOtf5iIUPB4FGZxrUutV2Cz+XQYD3FuCKVa1vJfZAYvPvZ5oFdEFFOahh7a4jA
W10T6TMvr9kySIg3AqWTaUUqQEeapNup0WkiK6+2dLLO1fRSStscgUhP6QHnFOuiJcEsyDbevbwJ
1EFC0jqBATKI3XopukdD7s2TZj900/w5SeCGFJvTIqSiHq4s51EoZb51pkcQ16x5bdZNuVWjv4oQ
+C5RrhqDqF6PmUvj41VtYZXzixo+oVLPt1n6ITQ/m177hkuzFvfQvmnkNqEn7GXJS+yXKfsOWb4a
8RqP7wqHW2w/debrZIDqKs8yoGG6KoJeUx2yWOP7eHxszs6IdyCkgO2BzqHmJTRyJbCSWP0M8VwW
EKfRAidXhaHnMFzJa+8RM08PcR4ugman3NqPTaZ/dovYjqQG6XL4NCVDoIWWV2ST8iTbP2EvuVwL
hkiSFyRSysEwEWQ0Wm2hCB6lr0aOcKCkn21b/EbUWITda720e0GXhAS8IPdPyQQkG5sIblojzyg7
nlQeH1S9lewVfPw2nEPkhysYAaIH3QwoBpxjDe+vhq5Y+y4S+wR40S+2DJ3MbIItB+kb57hRcWBa
u7L800oTgrGzK4jM/ihPsULY0Hc1vpo9PiEweV13uO+yXTsXgQmKF/WfFTX0ffyEEwu5OyrEgZeb
42F87kekobpcsq2kngGioi6wQ5aeBB1jNAg62NS4/jZp45fiBi2bs8k79ntryY9R6XwUa+1DA35p
zoWEtmB18CN63BVF80Jlm9cCuKXmcCLQKJV8dONRR4sEhigUzDqEiO01DdtOk64ydYdtJZagNyC0
Cw3Vi2Ei/65TI3wD+OUAE7+mWn8NvLPoOJQY6SjJK9mVICRgEulRotC6mEK3Zb/wZvFqpQwVuUZz
4QjKSdpSj61LWdsoWOaKyrgV/FPJlm03dPteRgSy2EdySDeYYycFUUtju3mX7BLynR0VeEZ6nSPe
MaGcausBCPLUDADftnlVoipAPl1EY/M2kfRa9hX+IdRqJERZHf9ewn6wLM/LTrdQ8TU8WEZLItvf
GALkVZPz1mcN1HPM1i3h0y1MHVxGp/1B9Saigc7I2sW+zR07WBwB/BrrD2UK2scsRIJ45YiT1qM0
s5UGsbF8CFWG4bT10pQypzTiU9jKA3MpTpTWQJseO7CFengzRxMAyTLOkmXfrUy4SniuqPEwmeg1
O/YpOxSR7XKMHTOHeQUCLGpfRYY4ZZyCStcuM4pRvBfwkDMei904/qrCOhaps9Vt3mH4L77fE+hu
U4xBNIh9wo+ltGj4h2eKxXwj/eDgD+aqOCaOFYTtjuU47k/Gc4hmp67NddOE8lDcEGx3sQYXGfYh
Dt/DhtORDwrimjih+iwy/A52W6cmPZPs55pUkmqUTop5NZF6Swk9AIhDxfKro9Tqwn4vyg+H+Ek8
/uvkNKKNK3+c/lXS7731gw4sTj4jGSIFHRtFNtLnSM6Xbjr8qiAaDZl62eyNNXWURop6HM4NiD/T
r1r6Ho5XxtOqA8OqeYoRXUiWL5Mvr1ZN4MSa35AM59IUr4PFRnu29J1mo4Cfq2CQXkdBij8BUE5y
VKeXGjOSOoiDosuunbQrzWEqeePmgwQYuT70Iwd7OsLBfDvGGAe6Gu4zw/qISaAdRL6bLJ2kagxv
JcabAkGeStOpXiFMMJVjwhykY94M2+jUDvdxTHbUP+8asz5oWAgwBW6J+1nd3L3OK0VtSc4Ny1+5
YUceMIFXoGWsSZExHTLUHgYoXRHfG/NLSu600OEvQr72Pqtfav1twcsrombuf6/KBQ9oSrXRVOEQ
r8t3pUqvdULEVKt1V2WynuNFxoVfLG7tzEcpP9aO6VltiWlzr4CKpWyV6+sQxfyYFhbEhvcJQ4sc
xT+IkriPj2DHPFucnpWV7aIK+XkGlXnq62sc3llm4gpS+FhEq23SF3267Yz02wA4He+z9My8n4jw
OhhQVxM2djkaEVuHHfsGkDz7/6HL0IEb43iTkaQuKG2deQg6lhPbTiiNtMuzKmZvMYrDHBvqY2gD
d0AI45lMumlr9yhwFSXi7M6VXW3M33Qtf5Xqp5VfF7t380ZC4KK2SLIKh1IVY/pEwV5lznYIEZGH
kwyqXK3TURUWz0oDms8K7EVp1/O5KFcmfM0oYLKZ6pldl2wFjRZbd2YnriMrkG1facqdnaAuLc+J
ACZRG9fiaSZbT6d1Nisglzs7PEyZdtfT2M9o/oicCSPGrk53ioSyFGl7r3tqsyvTs2SHj5ghuuR7
HK1bNL8Z0Q9WX6h8tlDTkDw1flSMWypp1xacvbHqszTJrqnbfmXK5qM1ZSihYkvzWeJskMjRx4r4
kYy4rkZ6Xgs71T+tMFvOySBoFM7Hf47rUo6oVKEotbCFBHEmsAL3Pe+TMflLjOYIw+RUvtr2J8q/
RfuuIQtobZEHjyh/t+JAqV9sc3liZ9qb3DqlAjfiRPJ5wAQldV/Tkp2t/DgLmI6oorgwx1phIRqa
g2yad7EdnSW0BmJKT0ZaH9TIwCMzGX5fq6qH/2ebGwLUST6IENQgqeOXJpO3Ooo2HLbknqMYrlq/
K8Zz1IY0lSDsW2Z0+Uvq0Qfv5dWIhq4VymdNoV4MtELel/TaWo3bO5yoAeGMANd7FXHbSJqgiVvN
yyNAWpoa3zl4e+XVnvd6yJvmYrNk2H9cKHyYUK0/MmDX0Z3Ph+7c0HPb7d5hZQ7tp7o0YWPui+lP
1UPHJKEIQAO92412eOf5KmXzsEi/FSJ5bcrcRu95SvIaYaJTI5VKa8lTNLtzk6jlBVbK4pC3I91b
gLxp6jVs7lHiCfgaMY4HqzYfCcqtvdaobm17n+Odpnl6oh1rEGJFe+5ExQgdsQhsqzzUNkJgSat8
GvHgqSY3XyN22Fa08pJOdAKhAQyTPaVgu0jJqP9Slu/JfByZzerl6kg/xfQKHc6KvjpCyTsnpc2w
FzesKDODhp0NdJv2QaB8sNtAjpWvoa0RGVP0BxCjlgd7+Im0Bfk5DZhqDhYucfc5xCO9dFVymlL6
moba/ooXlrVQW446DP7CLNFPF/wua2L/duYiny8SD/ZAjTxs/SbppzcsQ53zk2h/ihksbXulIg0m
E5p4xm8sCfq9Sk/DkZ8azSlfro2e70jV3jZwR1pxa8p3K32ZG+5BvOb2MR/RsjfIxWnpIoAoa2im
Vla+wq8srFOJl68qRPhZg6EVFVq7WKdG+tOUnZHjGzYbbDCrSKlParz59hYHUUy2VNsFEa7FIqEl
aglmBf0vjlsf8bNq0rQzDF61nHWz5Ith5EIIkYS7VRJAiwhRsSSWeTDXD4X6oDLfyJSDHogpA9jf
LITdWDS2JcvLSnxF26re49BNQCWNPYCRru+64SKovwHmiu56tBUlQzbqbP1XrKHBACN29iyh7kAn
gVIpfkBMvsm0L5v9GTYBfZU0QLw2OHSlcx8jRSFgPEOM57CUqxrvEexAcoHRlAyuV5QVIqTtqi39
cR4f6hZy45T0x3Z+n3UvpaFTzY5demunk4lgVE0utSzx0Yyz97rQ95Zt8+p9O/W1kcqDacHyNg6q
TKyR0hdjx561HLgPozY40rbNY2/p7EPlUJlDE6fDilt18NqT8SLrf0ZRousyD0m0PKfi01H6At8K
VgcxKh7uVG9WO+QP2U5KEcjalOrwG/VfrOm88+ilQKex/vV6SNN9/SwP/UMCHdNbpAg2R2mIsIlJ
NDtHT1G6fiqSm+EkB8ErrYaKD+viak2/77STLc+Ga1eMsGnU0kiVBXLX0tmzDndPdlS9YdRAAAAh
4KctF6W6DzOy+QYDUcm8lN48fBmGBlzUAw9E9Y7wI/DUhs1/7DNMk67qzHtFnmdPjPptacqHKs3J
MYmZwsqhA10xh2jyQ7sjhFqw9oqp3y1EJ2tZg7sT5Kmf2uekqXja20imwNggkUTvVPUaSYr5vMaX
yZ7Jfu9Fg9HvHQXgIHLAEnQH3aY9IRPFAoUlRZpfxXJB2pkpb1lTuUtLUgF6eAH3/G5xtU/RXUAC
GRgnnMYP0+ZT766NiVlixg82TsVv2WJ2ntuQGbVH2a+IF4vY+KboGb/G7jvW1IdGKAd7zYKoC2qP
xqNZ2UlQDbcG4BhObVGyTQQIZkMcWwrXIpaZyTB8Yf6QW0xaTzrtQ5qesCg7MQtcHN6cgTGptOf6
UjaI1PDXD2yeQpINvH2jcgnX7bGGCtHk91wx3gjwkap+X+Tpuxbhxy2L+dEi6fMOahowenb0ao7D
lTpPE6AqX7Ytz1rTP9qE2yDbT+LvuduribSV1a1t9XvYlV1NXFGdF/e4Xh6YmxakaokPVNURaIq6
b9Y/ouxSFF6EPBtVaDKjbpivCRGXG+Zs8gOQ/saSdS2WxdXG0E3bbdy232pX73iWvKGNjz2bk5ZJ
rgH7aOVQ1yLcqSBD8XTXZwYz826DunptOC+uVeSM2GQ8ScXwV6wfuMR3TGunmQ8IdkR4H3XDZ37Y
1et4Aeom6g8sv/3o21TdEXKTmmDk/K5YD4TqIyKyK1hq0n8q6yKj4UvZLxSqYGQT/zHN8ROjBJY3
/ItxkntLWXKPL+3ZGqXVE3kD3anSJyF8jLd48a8JZOjM9vaMXpT8AJnfeopUfGOADH5UPNn9Npwf
FTJZpD2PJZbW2vEb6WPsENakfm+4U/OB7juqrr382IaHeHyalf0QBlkkeVNyDdOHHO2p403qPRf+
PP6UxdYpPxNYefMjMSCnXjpY1OQ95qwYX+R8a5EvPZ5UAE6pzBJEV3R/0HdgF9epADG3lVXkmTxE
FoPNJePQcIabaXjldFZppNXpZ6NwLDI+au7O3D4zA3vycIaabOX+WcSH3nnVGJZrcPB8CKtt65jh
xe5HV2150xI8Hr2KCYxlhSx0feytiyNItGtR2Ve5pR+11VQrBEVJPbS42xCrWSgtk2h7dgykPQsN
UOlSgDEW2qVrUGNp1Rz0kg0TVbWH0Ko4FvpZ3Q0IsFyB7UopXoX8TXPUTuAlmWuKCZplIQBnSPgi
4zhr4V5Jm31TiyCXcEvl0k7BBGCTCFM8xFRrOdM2Xn5i27XD9CJXnQPEbB5qhVJxS0E9Daq5dyD9
W2C9enyPs/yzLFUGGBNuQ9lpjnUfKqZ45MDHxmAgoi8G69BHOdQPscwSXeEJTuPbYJUcv/POJiNn
KnadedHUi6pR832UYSBl6yFnVW/nk20oG0OI5qBbceilsfEGN0HgCDR3ExO4BLEY844Piv4dqXaQ
4vHKFhhtesl6WI540HjEtY2p4skiTkpOvwob1WsMNTOr+g74ttYZau3l0GjZqdDae6Ij+ZXyZylK
jiHaDEOKzkabaBu7xoTWpYFjx4G6YIggJ2yqZo+ojQECsLyR/bPRmpc6xc8wbivpIezzxpsLw61X
+1EGS3zr+agOHK7a6lQ2Mw46IUzU3aZGebzoHkG3oeYrGmcxrqgTZoGkLTa9kN8kEb5LKbQwzJRp
knYQGz8ml3WTbxWE+U67n+jVTRhX4vkvStNj6aBgx6jABGVUgHTzquwsd73Tby1kbLFSbkPzFkfJ
qUObY8igFOt8nuPALU3noDSnLHlSLcLQLLRAGcAuzFonvBRPPN0dBu7CVnqJ1MZzYAa6PEawcYv4
iZB1pzSnLQvcbjn/CAcZiAQlQ+jLMGOIsosHark3DQLTPkFShCpwo8EHFnm5bXXxGFblxcxjGjGb
/VTY17o/pSOhSn3/i5AmlQJbukSZ4RG58aaE8TEsTNnNYswJTPnQkM4GDOuUhWic0glB8X8P4voP
iaj/3pBaZ+lgyKqBtk73Y+mp7h678OW//9XKmmf1/+Rc/XvdhtBjec41VTnK8kgdpqypzWlW4xSR
oAFvo8y1eO+zEdOq0RjM2jFs6G8f2RA++hKjC/gfP8d/yNvS1iy5fwmWzDq1bAYH3cwyndf00hyn
OeScv3gor3AQqVuRu5SpwEaG0ikFCZD/x7e2/tNL8G+RbE2nmYtpcWZPOrmmpGqZUShjlZu2oGzo
mO+ZA83eqRhfqd86Dtp+VPZm/zl1RBC0vPWS2HUOLkJ8Ggndnrm6TSXnh/uljQOeLCCzkldzrRbN
UOXeVGN21ZkZyuGXEo/x/FpyQLafmlCCBGWG7GD/TiPzMx6fud2wJWGWdG28X2FNP8/SB6khHXK9
Rfgezu7SM2tiaecjp+GSLzZm9ERwtEWxqCN45j7lAcNjGYi+CZSsO5SxhEpIb+GbtPiHwkFXFQeV
/zbleOI0+NX//paq5n96T9dQ3H95T2NbUlvJirSHSB0CsppktA6SeMvs+K2x6DN3NGC6aAuEtZJB
qDtRTybpiFOHjmYUwQsoPo1uRnrooW0GRrBAaG79lbavCTNqQT6lcRXx1VHywELx3Ef1wzDDtozE
UcqGekbueR2/5fo5N47TnzGv38AiuGoJivIx1V4ksvXqLaqO6EJ1X1ytNPlZHW2MPq8DOrXSPOD7
1Pstsr8brTFb6w46u/wfZ9+12zjWpfsqg/+eGOYwmPkvGCVKVLZs1w1hq2zmnPn089HTOLB3ieJB
AX1T3dXc2nnttb7gP8E3joZMBMyjA4fCxd7oEkIhVGIxgbb3WjNARgMWA5KeMfLgHptph9SvRW/7
00QrRL7ys5OA+QAFT4OoNu1wN0ix5YeueeNwPuEMx1Qk0SZG4WPM96g99jn47pQNYGIp92oHMa9W
daGJlCIPgOxKd5WeUcYUuC2H4xxxU9OukMIH8avq1iL0cxrYiIKckHCXHsqhgFOxv6scSw5vQRdl
dWEEZkceu3eBBy7Xb+BtO+5A1cNJ6/usStMilpV3iEsP3Bj+GrP8IQgdLwM2RNkngOGBmB8iVVIZ
9bCuWB54xrPM7hr3Azridb/n+sIQivcx3YBag4rttQQXSSzVKMd2gKAQ2CEMMjrsOcICZopzyQcN
ZIblM5u3h7JJ39lI0hXE/gyuviTFWwd6bdBIGDaRoGiIqIPS6MGYx6MLkYwqh++sm0KIIDd91Bph
hpN7q8R9q+hdioASz9ecl6FECgkoFqoegPesohh7nNvhLB+RpeYAQU3xq6LOAsoS8LQRPtNsjmCJ
g5Q/9zwAFA/mUlg9lYPdpBsWlfYSmF9gyYoQ9OcgxGklNJ8yxMtcGrQ/vtPgWSOOeBVHjgssv9Qf
Gt5J4NuKpL63VkRIxQQwj9Y7aVNU4GNFYIh5rxUbvMi+f43SVUprSv4U1cc8ZXWm9U4U4p+kbUH9
hfJ/Kmt+A4ZFxflWn0UqQMA5oIBNkp0f7+e5W4j7uZsbqBDGsMpht26EpExAYQdj0aCSnUHc6nET
8nQy3LuNCO3ZlFaAdoSn4RZpTaDrIVxVQtAIUC7IK8I6UpWBsEq82ER11klRc4TRFxXAORI1aHcE
/KHXk3Y3AllHfUTw7YmCaO1VSJaWlCmnth9hihlkU3JgNiu8kpNWFxJF5wA2CyZ0bJFaLlLmiFug
SxVV8smPbwxz9sNWxztTw4YuGaeCvA5XIbkQBa9NussAeQT/XImxXplfJVwfmt5UqGvu35iIPpYj
UuVhorc+MC0MtD6VECkuqoERwLXgjy3MZ+pkhwJln0Mduv+VBxCshVB0g3TjoNiUgto47qFtl976
8Yktkeb0k13ZA/SNyAmVhRBJ3iDOpQUBTmlumgnhSxwErawMOQCs0J4BKQc6lVT7FlSI6oHNbAHb
FVHf9BGejjFzpPh9woDjDp1MVP07v1QB6ek58CwjZHhi1+kK6ZPigeZO6ol68pZj7dB4ROPV0kJB
3D8CZg05iI0P+DaYJFEDuKZYakCtFhJiNxyC0ZqpKhSnnI6y69ihZLtNbEVkACa5xKgvxoACxdUx
H1ZDWB1apL9iBYWJvKmteHKcFXz/KATKLXMFLZN/V+7GBbiJBpkhqc/IgBt53R+jvnvn3HbF94PG
QS2gjyHxy3o7fvzVp2uudqRxyad7NuQi1MfpGk8EQayQ9Kwtn4LkFliCLxTvPfEeoPW2m0ABE/Tc
duEentFVZ6d//+0WxnnXDSj20pvay8WzVEbVHplzAJyTLFOgbpymEDWAPS/gIBEEnWRJWNC6nRPY
JS3YaWqkuTwduA1Vlag6jG5qRoN4phrcSilQLKnUw2Y22As0TI4h0l3QRktVwJ91CPMbZGUyPPYV
OpAXjpcvJ/Q7xwtLBJmdn1St5xfcxu8qCqyxuHY5aDin1GuQ0VCfCVCl+N2xQJbyrYSUtMjSqMsK
kOzj6xhiBBLf38oongr9cb4WoacMPb+0Sjd1BwpPEbHlsZdwL7GZW106RQyB1usY1PumYw205QDg
oXiEFkUjV+7C44Cbls29ThHha8OwYUhDKdERGxHqYRJeiJmZQQQOtA6tcSWUC5BUpvNfFLB4gpw5
QwDNkWHvccGUPUaVuQo+0iY55/Fg8QBQJoDq+DBKkWGq4QEFV5bNqiuRXAZvritzpBIhNScFMCsT
l3yy5vowHUbf1mjPK3DdjZQMUjUdkupAAGj0m/sGfdwQSUuINsgcuErySuDwzNUB4sqBLP0Qzvkx
aN+6JwoRIqoP790O2wryIta4oQCuQPeBhEWHoIQPWY93sYRIwEoK35BdgRwmqyrP9WcUbwGHxTr8
iGFFhWcgMIbPJZTleYO6IaKgUB+G6t0HABBUZUR2BcozuJjwvbCAea1TSDqpxS9QMEtaTQ5Q1ZN5
I6qOkFUYfQ+Ipg2Sf+mCfvfM0QH9up/j1HqMTNE9DeOQLbPvt/IBokmHCM/5Tf1EmY8v4fvq3SJp
b8t7JaAxERSYxWOz869qZ1ILwuAzvgsi6VYrKVFAUSM+zW2lk7ttn8HgNel375Nf8Ca5L3Aukmay
SBRLDfTIYPXj4HGgg//HWawOavHjoeHvPxVFcWr32zplGFFhmDgatpxa69FmD878FpKMurCLnHYt
mCgRasm60TOtM6BKqULMzOy1HZjslnIszDMqOOvBOOM1t7MnefNmszRrzBQi/XkMiCKxhaqGSuqq
Qc4YrO+VrwFQr0L5F73nbIg4LawN9v5GFUXiSdd6QuzLClqBlqPVXNN1uQWTVQOX/aw8peCpI72q
uQZkDA1qHS7EJDMXiSgQ53Yvx03Kl+W4Hexup5gQOjDg+adBLcFgjE/qd2D6drrQGDszxwJxnipA
INTNCLkl2Qo2At4+DtRVVqD2wYTmAI1+Y3yTb3jJPYnPUAo6s9tqQW99xnlBFIjQS+naLPZQfdgm
RvGLNuTXG/T29DWjilczsaVNaMYqxD8NeZWqB8AANFa/MVptSXrzHr2HmvT78TKf26ekgH8B8E7Y
hPghsDMINOoNSr4GNFSfRUzq4ybY+5G+yBNTyiriOCatiLhxizfjtjtVTmF1qKBsoMO/UhzxpTiE
K+hQaMhCW8lV0FFXNZnD4+bnhpon1nEqpaAzy7AoAOhLl41QE1S8BVRJhw6lXuutDnUDjVIh5qEm
mrdG/WYt6hYcEzSgamwscRVuqtbjHzM73MS815Qbd2xD4Vjcu09QwX6DdftrBsrSLjQeN/HlbXvn
dOCJi8MtpY5VIjQxxKq3C66cWZyQI7dTa1jlOrTOzOQtPjAbGEdeKUc8ZFbwhBD0qthQItx5WqR3
pudIFozUz/LCTpvxIBPJ3CPeF6nQIqm4bTRofe8LC9R8IzKaJ894xvK2eos3aZOxwUr+eDwOc+cX
mWaUSqr3yhZNhmseZJ9ttgHMy2zXnF45AZLMJmpniibZSHMcGCPuteT9ccv3o3CRI04VAInjMZ0a
RkppC0UovTfC1ehIC/aQc2uINDVmaTqjswLfR+qAKnVRU075FcpSYO44gf64D8zMpuWIXVOnyqCg
csNslTNY81KmQupWwy1TquILrWdr7xDtm4XTcC7W4bifdy0QZH7bTj1SII506c/Sqn2mILmoMg5K
l/JCxDB3t3ydEN+udJ+K0g7C0szWu2Zv3Wlcd5/9VlqJZ/qWXSBmYY7X5ry4/mYCFPIFAvlPaJj3
aK3VIwPPWJM1IGhs5ibEIq1RRy1L9U/Dut7werGtNd+pLXojHAbrV2zkT4+nce7wY4mRpXymkiIa
PwKvlzUoQ9aVMaH7bLQ6q/mYT99E2lL9gIT1sdLhKKnmVmHU+lNv5BajVWtfPT/+JXML6mubfht8
PA/dFow7WNurnZHsIjvT1sLRYPXYOEtLV81MZPR1/HxrZIwjwNcZNFKil+22MRCar3ID6VjEaEC9
O+UuOPAvAIY6viVashYsREszztwiQ4SLCQeXZ1dGy7IFmKMOZJkJkQUNPEhV3Ec6MlKGsLA3vybv
zgnPEBcqUixyiJQYIKe7es3bgh5f8i0IhoiTIFB5QQXC4lUcbAekxC54y2wUXVpoe+Zs+9pa3waY
7ehGZJWpm0dGv/Qqv4dVlLF4TczEnF+j+/3zXim2IBHgejSBmDE+JKs1QONfLw3d1xDdGzriWOtY
uomraYHUZqFO27CyRF2+QAJMRRZSgzqlTpm//YW7eCYLITLE9vOQepRLHs3BSscS7ctp1FJE6ydU
YBB8MOYeDrx7PL9VCPHplXH1dFeTFxqfVsO9rk575NtYhgorj0qJtoFZMhIN172xdJJ+XWX3vk2G
MUMVyuI0T7UJNVzeGk2UlnQwtoxyDXGYEzgNGl7ihqgJK85k1NIIcewdYMz+xuqA+6n0XnD6DV5M
ANbrS+W9ryrpvZ9FhD48F4x1+H9HLqp6Zr9trq3a2owK5Ps6WKFsZvAWNE4io7oiNav2n9nW3Tdm
su2N2loBJ79mdcliTaQajW4FcoG5dDR9HQR3fhs97ahv05EXQZgNHIaM2QPsY4gWuGp7UAl0qCmu
K93TurV0LA65Ey4kA2dbJI4JqYXOC9MD+THeqJfxglJrDV7ub0igvCEJwkPjUwdkfVhz527NvxfP
Cwf9zL1HE+EPo9B5XU4dLfXkNHyOeo4T2J8mn9FQ98NCh8inCu3npX7OvOJoYqHXVBhJZSvhjmNA
CVFZxzvlZuTwZ/qlxABfH/drbi/TxOJyJSFNaNABtoCnwTNo1+zca+HA7wgHid5cyhW0Wu1gDdTU
Z7ViV8A4m54Ftt+Tj3v98W+YiWAEhVhEXBCOI9VgSrtPQXcdxLXcS3gI4UtloYKVf3J2fip3/lE8
PW5w5qoRFGIN+akUj4GMsd235+xUT52tnuJ9p8NW6VOxvXNqtRjyTWZEcFfCG6PY50/ZQlw4E8IL
ivBzzxSQ46/7DEMuWqxdr4G80ip1eq6NeKr5b29v9Go0RmPaq/nCBff1TPpznwoKcUOgEOwNbc8j
TjnVWz/c8uMKuckEDymIch2SXwWv4lrVuj397D5Ldi3Dr/YK550T+DmovnOyinIt8PyiBpDzJ3eN
ARuw5fdc0ME+qzFU/jFZWA7TMNz7qcTtkoWjB2kK/FQkL4zoEizs4K9ywb3vEqe7J6UJ1X1tqFtw
Qml9zZkshP3WkBAFLvbCIQl5ERx5D+WWJ1EH8U3P8ZaCBCISFrUDRQqLssOFfPHMjS0oxLYbFcrn
iwprYDCQ58PM+xqtxaZguaqof0Aqc+8bgVksLbn7hwlAqT+XHDUEYPoD4rOV1MAIEDWOpm+KyIyK
+gGkHA1cfBUePHarYygcb2HVfT2r7gw5aYwdDxVPSQOmskHdfzqnWRqgLC3aTWooG+XUbuARtWFf
IUrjBAfQkY7lDcK8v/IjrixU8UEAA07hpbYTp9z3hrsBX/DxEfAVq9z7acQmzEWfZlCixMV1g0hA
nuvUu5eo5bm2WVAYb7QLHxcjW1h7M4kCQSYO877LJs10tFaarT4Y8I3DUV6v2nfK4Ne38DQ9SYDn
31CXesmVfCZ2F2RivfMJipkpoN9b3gJhbddvmE14hqa3ztiiWVuoUAyb1Pq74fwqxn6LA8aaEkM3
K74e1vvsrbC7J+8oGfGb/DJe21/RwkCy04DdmTaJOMdkWqyKRIAbMcTqd+U2XvtarMv6qClYwyKS
Xrg1INCg0htgZlaRTj8vLea58ZSIc6mlekCgfTRdHjiYWCKvimDM+yWd0lVvszfuTa5Vl1/OGd+P
OASJWDNMGfT/5/INWfk97BCNUe9XvhkjtILWvBXorzDd1KCPsrBb59oj1gtkWgaYD6F/wDuuFfUC
r4jtUt1hJrsDjayfBxAvU40Q0/h4jWfksIMIoxquehQQlIVfP5P1Bj37ZwuAnsLiaFrurZnZ/arc
J3ZhhzqkdXftpt3UBpzf9kC5Gr4N3GS3CYuFo2SmfimI0s+Whbbq6pDj4JC9Vl5iKDKoSLqPrgV+
BgOjGvgIQXccqbkVnAMEyEnDrRJSga8e3BKAGNpw8E6BQAbymEOs05Im6ZBKPCzsyyk8vbNfvpBt
3/al1IVF7nbYl5CkYEzova7d3wGkP0/KLt0oR1ZvHVhW6BDlWWhw6vS9BolztQBSXi4YGoHGddxG
v6DOAsVbU3Igi4n6rKqsweQVd7UVvCZLSYppDd1rkjgTwEKuoDGCJqFyc4xW02wD5WQDb/GXp45I
bH3UxfvIZdFCvMY7qzvW68TmnvsVbHa3wAWs8hUUTTTBBqIbQRt08C+LD6y5zhGngBRIXVe4IOIK
UFXPLpkFHxWQlvMNlI78jb8Uj8w0IxABAu+53jBMm78wEAurnhWa7BrFDEs+/d3CIEtgcdHFkZx1
WBjGWBnti7Rn7ehUrwGpWI9H/+qea2i2qPlbtrAuZs4zsgw2CC2wGnQ4hVigUIM8DAdHtf9YekTM
pHcFgVjpPNWOzJC1U5k5OnHPPt7/uQP97iOr/n48ZjN7SSCWHd1GPF0wKAYjToW+5rm1gYhcQtXM
vboEYmUxHj34OZhBWygX7t03GHhmWnwQn7qTBzkllbF6UIqgsgsviPfH/ZkW052NSpYH4Tva0+Dp
0dsW6o6IB3FV29m6hqrwofm7x4Mwre9v510IQqxPTe7LldG/xxufVx//9LnRIiuKOST3lLyX6S3s
CpNdepGPYM25W+XYau4WPEgLtpR76uIuZPVnpp6fzvNv/WBYqOIJJfqBlOETfyidYjFWu/++4smU
tVKDF16yg7R1FWhGFdFOZiHOkfZAYTweq/t3Dk+mq2u6LeQ+6qQtQ01KqA3S70WIteVRphIXzcL2
ngkpeDI3nXJKCfflcdyOID/mXaPzwxPAdmAhS2YnwvK72sjje6wsYTvvr16ezE83WdcWbgwNrLaB
ozSM6qjCTmiwR1oPXgqdnrONLqRPj8dwZpK+luG3+edAtOTjGDAFoLGskX7jIPssLg3ddDH+uQ95
Mh/t8WI+RDw3bilPOrYFFDrhlfb4d3/VIe99m7iMJSmRM9FvUHkvMxiYRCUItpGviLUGOTW43vbi
KBi0BPXcHGT7PdOD+BkI8JyBl7dvJIIPqOw4RvC85SAh3oB84MaZ4qn9SDeQC2LhETBAGyXnIatT
0lSwESuWXseyT28aCMjrfQ01uxbCzvCeSeVXnoVlmwrhNGhOBKMibeWEgd2f68IRJ6aV3w08J7U4
76HkFfMZZMzhTPV4JOZ2AXF4gwxZjpAbGbZ0BUcMWO32I2ikHMAAwhKYavrUvbEmTvCgFETo7KEJ
n4sCq4RgBkIDXzBaCfoTAiPRRtdLlcO2ubsP/LKx4wRCk/BZDKFwmI962ET9QgAxt16Jx4M/JGCf
SmKPeSsAYw1sGboGQ1Bojwdz5vNkmrlqXT7rubbfBnEJAglMEyunZWnj8ddnpoomng50HSRxAfGY
rSjDaoGnlV8VfATZqnuP23BhOcwdV/R00n/f0WXmj+xIo5EByF2AUyD9lrV2mPAAMvobWRn3IzdI
KqyBYRUC1vbjvs3sdTJvXTReURQu20Mi8qlJXrNw/3ffJfa5GNRNkWbTdymQK2UziNKF62PuFxMb
p4SYulQm+PJk9FNH545egBjMLSJijZYV3ocUy/RbQfJVOKq7LLyHrcfDcX8JcWQK209cb2xjUJl5
FqktDrRBEVLbN6DAH3///uXDKcQSDdJu9GouyRwR0kAePboqI0nsmm9hpxTQnGxHKTa+EoNNmbHw
fXvc6v0oBAzUn2vWj0G0H/k0c5qgec8iTgCDhUusKIacdhY10LiCh+LjpuYGcJq0b9sjDwI5T4Us
dGoum3zvigB2foX8HkqQ5cghZLyU+bv/LOD+yIT3gcJwbgVHPOgLQfIsDq5Sv6EG6ANWL62fL9Rv
7q9iTiFWcZFQMc9DesNpaTl4KjAnG1fJ3NXj0bq/lDmFOPl9L/QULy9Dh/fMNriE7Z7OF1by3KeJ
XQLqIOBcfBw6FOzSEqmHdaFRlH8VnoN1/3OWlRgPzSiDjdOgPLfxa4wygp/c/mpMZGIF1YmguH2Q
JFAqPrQQt4QNpo/kw+OPz0ynTEwnXzdt26ZM4jT1FaYgEMtb+PDMcJNZWsn18yal8OEs9Jm1nJYm
RPE4vZ804h7/9LkWiCfRkOZy7new4xDGHkZ6twoCjfXfrXISD83H+ZDK0hg5GZxLKHbPxevHP3rm
OJDIk4cBXFYMmghqewnmEaB4iQeTCDIKQspeH7cxUwPgSLA1x+AhJIdB5HReCENNMW2HPUOlDRQw
QHZgfCDnR28yM1Sy0AAfvTOUMeWQzuvfo1qmVozXdgsbY2Z9kflzRXD9JhXz2Kn6PcVvuX5pfc19
mFi4+cg0vpwUsRNCDqWQrnW1sN3mZog4ghomHUdfVCJHHimLh3h5CdJLAPtZaemQm7l9vujO366E
JuZLKk/RQkMB31lDFfzgUp91CR8wLtQfr4G5XpCbw0PSmxECDA+EQRv+HLmgQYLBmY31wvabmQBx
utG/9SISs0Fkeh+8LzZB2bSGtsUSHWHu08Qmqbm6jaEQGjv1ICJDlLDPQOUsBPQzg0+i8XsafPYi
9GInh2sxiHxgzrM8xMjHUDSEGgZ3bqz85QhN3fs2QlKeiI1XoxsQWPKSXQNN4MeTOzM+fyQ1qwTJ
M2i2gTDEQpL4Pa4WTo65DxObKqRokZZdOnKoFOxqyVA4auEnzwAKOTIr53cuO8TTiQpcpwvD+gxE
YQFBF1w0wOKqaOhUBvDhTRM8ozvohOlULQHhKFbNrq4y3sriOkO2c3SNvxpDnli+SpFJNGxXY0fy
8XTFWzory4W+zowimVLzcxqQbh47g8ZTP5EYeFu72uNfPXPn8cTOoBNuKKERFDvKiOlJKah/cm3e
w02mK/S/a2I6Ub6t2oyWICE7tqDNQPEfWpqQ/RWRV1h6Bc31YPr33z6fNOmQQXYuBsEaSbrNEFid
v/CWmBl3Uo2jaJJK6mN8uqihRE6tmkZYmNGZH03i4UOa6Ue3wDO9pXSKKbWIes0gqP54wOd+NjGn
XEc1owKlvG2dA9YogQHNnB5/eS6VzxODTckC3Deg0bmFWP81PGRXDvAuDsoUb9F+Ka6eg3yQjI24
VJhQSGNm6695o3iSNtJLv45sNlfhUxjDD0D1N8U+7layBwnBhUG7/9oReOKkkrxwbGgaeeR6DZBT
9sRY8ap5h5rM45G7f0sIPPtzlSJXEfZ0h8KYBPrgGYKBMGHn36Hn9vjzM6ehQLI+MmEsiqhDDUeC
mu+74HRgnIUqzD2PLk5EE8JfWwD2F2Kw+6tXIPfFUKdSS1co6EyFdgDnF95q3PRy+jNNJ5CUjSxp
YSEYSSjj2PD7MSA2Zgd2fUkP0EmwoDR+hM7DvgKWFcpsGg1ujmgGOgxaUCEfr7AKNGANuV7Cz84A
/gSSxwF0ldwp4YTJAY41NWmbtSKAUNxLvmm2ADxpg+GbtQ1/51W3albQbddhLAxQufD6eFJnliTJ
wcg7SAMWFBQBFBUM8l2whvPPwT09/vgMLUsgyeJQW3a5TOrBj9mOwPH2EFs7SaYCmHy56UyY+F0A
LANaBF6qn95r/xbsoSNTXqvD4/bnkD4kZbyHPGboNR2z7U362lybnWdzO4DKdMGAUpwNxdEbpK2t
9AQ99YVH2FxtiuRkiJUCPbsJ+jCxIOAGZEsm/KM2AcBktUa9gjh/rK2lgGAOPPm1sL7dTHA5h5pQ
i23CmNfWRPnTqS+FFZ4CR3iHwtM62/qrbJ2YQFmUlqeFOwgYLlzrM8fN10/61nRegA1eVRhct9OB
1oILRd2coKqBjP7j6ZvbHV+4o28tJLlXj2wpoHM6/zSu4YkNUWvLPXDPU5UPQAnA9gdA6vlViLVk
h1MHrV8pSqTNwk+Yu4zIupaYUx1epgGzpa/+hVvh3QOqVQU5VQcnwsJATtHbnSOJrADF1agIeQ48
Gq2VZ9H+aO3Ubq3QejyKM7lu4Yvi+20URzFkhZTHfdqFa8GFe21rczZs66GNhb2+0Mh0hd3rA5Go
avo4pCTkZAD4aU3Y4qn5mlkl69B0TeAIlEO8MFZzmDOy+KBkXkVjxDBYpcrsGdhNwfgTB0qyKtdA
Um6A/YC9gFqu0iuw53Z9La3osogUnTkuyeIEK5e1z2f+xDCKE6iRq/w13cjbAFzOCVWjaIEFhVFj
EiB8lRaO6LkThSxWZBF8MmWhnAAvrelaldVuw0uwgdumDn91E6rT8m3YSn85lWSRYhho1LpTLMfO
7vfIZTsIo/kDdYpVRqOflcOwcDvMZHwEelpL3xamW1YF9GFw99R6Z1QneIA5HzUaYXV51Tr+0oHM
3l+aNLE0O55mJ6TiRJvibRDSbMA81S1lwaPKFNaP1z87E67QROqCRZ5fkYJ6gp2xBtSJ0YhnRA77
Cp01qAZAzLXcsGvJ8s6xFT5JB2rtw1cGN4Gy8AtmtjlPFj3GHC4b2dTNBoQPmMxqMPNRQaLUFvf4
/Zgfuug/56schUiWevSRWlWq+zWYkPCxwXUBjXnQo/0SgPX+gQijxZ8NjdSITAqLPV5XBsCl0NBC
YBIcymPy/Hi67l9dPAn6F1xIZkUSGhBtSPRp47F3lggFM8oJPAkmH9zAS/IO3x7PMFfeZDvWCI4W
pLwhIbJbYn3N7B04ePwcorRoqVqZZhsEKCvfwjppw+2gemtC52Yd4xp8PFAzM0Fm2ilFZOtERjOt
2bxBo0mdQPj0dukZNnOa8yQUGwJgLc9MVx87qP7BO6P8v49s+Eu8JG/tM/uChyW06jXPgaAfjAmh
oKZ78WRO9bh7949z3IE/RzEOodXlB1PzYM4VO+wZCGojTHv89ZlHJk9qn1SjR4k1hYMbNvI+q3bX
1JTP0BExZBhs6aNda9JlQHgmHOOF580MIQseNj971Iz+CBsKNMl2uiyYwYpZQfYKViFsqMKy3GRX
JTzQYfRjRYdJ1GY3LLQ8A/mFb+PPltm0poOMRcv9Ddwl6MVCHBZ6hDAcs/h9bFJaeAUDGT1VnOgC
GWP8A6WqhXU6wyfhyeqBEqA0EIF2iWed9yvDbMIiRoOcpXL2Vq4+vEbW4DQOwOiQB1PTEwU9cxWu
kU64Ec1sBRcTiBR9LEz7/ScmT5YPPB95NJbDOQkPUz012814rEwoTVqVvcT/n51nYv+XDA/dSwFQ
4mSnvKQtRlNrt9gqV+hQafGm2LqmYPAmtMcEEJoW3uT38/M8CYIf8NrwMxEdU/Y+iGfVdgkZPfNQ
5MnqQtSVIRxUEQqkW/YNjwms3Of6xpnAKEGE81A4wROWkAGRpEO2ZctVDHd6W3hlt8NC12aCLJ6s
DAzVWPilgIdUCx1kiD5peaW5v+mDVKmjPQ6qdxNCtXru7M4WlwL/mYwKT8Lke4mi3WGaxfoluRZg
g6SqeBN1WJiua4PeROYiq2860f6Mz3kSFt/mHDMWPVJPzYkC/1eFQiAui9QpcDIsBVpzbRCJO7kQ
QRpnMIneGzQwYHoEfXzV056YpQTX3BlD6gUhWTr4DTSkt9LZO4W5Gl66T/7aHwtIJgXQ555oWsxh
sFMHMlswJ9NTZ0kLam6BCMSOA64jKHpAHLdw9LXZz/SC1IUtaYMZ76CEe8wuaaSew6eFM2Tm4iXR
xoHSpQy0xkdEc96KBr++M3Kgs72JZQ1pDP8NYTIke0qtU/WFJu8/4XgSrQtjriKqBRkYOQQUjE6d
mFWqI8C7Fmsf2SdqAfgzc+eSmdcxr/M+ojGHoE6fYtNbi6vqsHRCzWR8+D9yoCKnZHE1deIo2uGr
bCHcdpg1POntdhPvE0iBqxSUKJLf/Gbx7JgZOTIxGnnpmEhKB6Ulldbex+deRcEa83PsVNBKFuZn
DszJEdurzaM4S1IaENu9v93rie1Oujrqu36F3Gyt0hZEumj1mdIyVf6NwMnu1HOjy1BqCDTP+vS0
mwdNCjpRl7KXX2fjnUPl6zT/9oBjB6bIxtJjIeykmNwqsmHIsZ2eHYDfW5R6kXEj8ZpoI8qGCogC
+0+VwpWYmyKOOmgiIJpzweyEHNYKAazqY7WlaoeEDtTAMYRvHPSaILup4Rrfw8B7F1sIALeu6sIW
1oINzjq2mlWz8Q3ZBD93ISacYRDxZF5LlD23FDP0Cs9SDZxUi7XoY6/DQaVGWqHTA00yxDVk+iCw
wEPRKdI+Xp88PTKh878BWmqJJzoXPpLpr2AEIhS6rCziCPjt6ApeKtMQiaBrBVplAkNr+kvnzf1H
Mv914n6byhLyklE0teU61Dldv4f6Ybi1Gty6jaUFPBM9fD1cvzVBQcUopHtv2FKFE0UW25uyYgVL
O3/mWKGJ3SFLpZCXBYCKHgP4nQE5W7g3Msi/+oY4LmzBmR6QKgANwoPEBeBkC0NNmjMHRoedX9ov
LLy5HhCPEbjV9F44fV2B+TkNTqMhMwhVZV7r/pL5x5Eva7FpMiBnxtCBn2q0o59GpIVhUHfsnzh1
WIjF719dHPkA7iQAyJkWYDvIrAlGCs/UQXcZ3Uu1UdQA5Xl8Xc20QpKoBS5sYcA0QfogQN5a5W+o
U4Md07hqj1D443EjM0kVjuRMDzJTt0OMVsIMwqU6wsIKEtXQYBfVhrJdmAMuERfn+kM8n6KgjhBA
oSVYd8H7DrLOqEHKlTG4askvvk3urzHuj7RB2FUcC/81h3c8AZb2Bgp40YEuDD5b2CMzGXPYZf58
B6Zi5woNjyaGYwi1E0g2fCS5ycJNY7K31kQILWYLD+yZMSPf1ylVdiFcIyLghXQx0WkBRlAqmDNc
rxco0y2FnXNdInnOlT/EcjHV6PNGQ2015uFqBuNvtbm5LxX8f0f4rRuPV9w03X9eqRz5IvCRkVDK
MYqd8dZemPf8032B3evffZtIq9UuGOhSABxG88kb4yq8iqZ/fPzpmXVFcjLTYqSg54CfDavMKtug
knlQ0k3+tgRtnPs+saiUphJS2ZsgJLHGXJDLoHoVIU6G91K5sJhmHmOcSOSJ2zwLfPpreASQyqq3
HDlvQB25X5zmvcor6JCiiPZ4uGYWrkgc9cgJ/TMTNGaC2olb4TN3FH3pBJ7JDnLCNIzfrlpXqTIx
rrLYEVg123FIxAjQ59YauPt8Dhce/kOQdnn2FtgHM70hyaRU1vVdMADZFSECupYX6gTD2CnMzv6y
AWLh9nLZAYGKBlKY+8pryARCpKKk1+PbUhl8dsSI8CGCMqDMhWjCe+tv6S365D+rI3WCyVHNWPKt
dpjXx1M/kx/myHck9O0lFjrmsdN9RqMGHxO4C4cqd2J5A1mN0vY/ljQPZzaNQCxoXqyymsuZyCli
Fdar/ov3JEweGSocuBY6c//JD3P6nwutojt4OotAjaU3uCD3qIvKavzM3qSj+4Lb/nErM2ci+WJM
aOTSRLCCnO7oslZgwaipf0vOjz8+d7iToJy+CARK7uAAAS5pf2kPsGIAvUHc17+qffurel9oZmak
yIdpXARwEY/QiRhbcjQG2OECSv0Oj88ArEVepbiFOZmZ9S+x6W97vw9cxQ3g5eJAEt/vVKGGsIHV
uWpwy5cukrmwiHzwlorI8SGHNuBfS3EaSqGxjyPZkEoTSvSdr8r/8Dz/89b/l/eBpF08eFla/fu/
8edblg9l4Pk18cd/X7IE//z39P/8v7/z8//4txPcyqzKPmvyb/34n/DhfxrW3+q3H3+A52ZQD8fm
oxxOH1UT118N4CdOf/P/9z/+x8fXVy5D/vE//7plTQpTu9OHF2Tpv/75T+vf//MviZYxTDjL/vN7
G//8hd1b8r/sfcly3Ei25a+k1R5qnx2+qA0QA2eREhkaNjBRA+bB4YBjWL3f6N/rL+kTlKpLDKlE
y0WbdZu9XGUmGfQA4PB777nnnoPPXn+qPi2f/roc+7z6X//1P115/K99v3z68umv//HX2afHtv6U
/3XuIGXwxf32b3/95IZ//oMK9UoQEOe4hMKVJkc21PT1+0/kq1BhLBiWVJoLfgSrmxZd7H/+Q/BX
SsLXSMOkD4INUrF//OXa8cePuCL4izpkBgJGyCP/dQ3PHuW/H+1fkPy/bfNmcP/8x/O4oQ3UmakI
jdGKKcPoae8UFj59xRrSP6jE7qUll7VQm84B5yIjzNrUrqy7PZTtXogm9OSw/76wMVSxUAiDTPUk
TEJ9ndkBxO2HLlu2PebQBiEecgNrhgoGJYTW22ByNlpWf21T9A1yD7vq1k09jI9g4mDkHtZQGyfc
hZjRWsnqj8UKwlbenTXMvyl6sq2KcZOS7nyycGNqH2kt90sNgkoq7+qqvG+7xyx0O2XrK4FDwdXq
vlj8tVFwmzFy3ZZzC/tKGECv854X6oMeavhOC3NPBgLXUAsORDIVj5no9sRVN2bNYKuSf+JwvoZN
b3if1tU27bsPjPAHIfQ5t8OmyvMvGSqMMkvvVD+/8WosI0CNJi768Gaq9H2O3Xz8k27oz/2Er+KC
6Rymxa8n41HvsiTbCaY2GEzCgC9uVul2IxKMGRVRwYCIMCVQc5dXDUk+L53vz5sJdkNB8SXLRkgt
lZPY66l7b5IEjqNwRFkGGbksyHZkDnaYtd8yxR+IaG9n0dgIFn9BDOfTm9H6KWr6Eu5QMHHkBk7N
Fp3Cyl10ndo0or6CncFWtXUs8mVbqfGFiuapK/zvnPxpuzCiYRwqQzSY2C9TZBA7Gmca9A8kdBsy
y8tMOpidQtEil3dLglKKq+k1K/J7r9LLzFRbJC1xWWn4pHt4X3Vvu0Hv7DIn0Zq792k1H6oB96vt
YNwiz1gybApQxTMK7fBcnOma3a2wWcWBfr7APgcTqtVNo+xtm8yHGudsluGxF+qKyx72geMG9qzR
mM6XtmniYILVxfHprNjFbQunb4/UeabjGyKPGzzk2zwNoQaT+biq5L6E8SXY3x91mMEtT15ZN/nY
B/XHyYMOPsKYmmqYFi/dh0r2F2Ba32gmMQSS3hlV39ZMXxXVjNnZ+XVn7VuTJsDfg0tbiocsb88w
M/fg4aNLB4B5SX2r8ZrMmbiBxckOLijXPv0stEANV9+mHb5r1qDdW24sPEo7Oux4VWMYa7zABr3K
1uSFoQr6RDQ5fbAUU4Facia4OgXbfdn3dTMpuG8Rc98pc1/AdTWEky2c8t73pOniic6v81nC3Acz
kRMMGvv2TeL3rWjgiD2/LhaLie/iKoflMmnTXQe4gHXsuoPIydTAMTIJ7sUybvJKX3WrPR85usDV
CukfOl/21p7LWe6F9tc17IGglRIPGoyYbniX4CR0ML6GT+K+wftWwKIsh7ttp9p9UvUXyQxv+r54
TLLqavIKBhFZsbHNdMAo1aYbOb4RfAfzeouRhE05DDuztHue4rCaoThG2M7DWNMOkPWdj7e+u8Vc
3dkC077OoHvTKbzD5VbjFGqHJh46d51y/7qGJ3MBDhzmEeFUtm6DDOZ1dLquDds3XbYiZa5j27MI
r8QGrkA3mT0I5V8nU3fWll9MCFV8CBEEs4Z30+ee4RJYcIGHcDE6OLLK9rbIWh8NrTrvOE7+5CUG
yxOt9pcHLjmlCDdG0ycWz085UqFVrWTeOTjveQwR4khJ5T5dMNIhYApol9dmkmdhkt5VOrnttNkG
RbcfgnETzLiN2Bxd034QBYx7Id8RZVV71q1qt/LjvKA4S5SI3QQpjxpkwXZ850KQgjh/sEn++fiW
MLy3KY59CBGjRW3OVRve9OalAZ7nIOX304oTBHVYqjMACeJ5ai4qZrUqV2iDFtrCS7XbwxVgs/QT
jGqTlya2njiKp3eUC/iF4yUSUp/Kq/sAcqzdhFAK5a8LWbfgAOoNH7pYp5eDlQ+Jni4XL696gD9z
k0ZkrH1EfQI15KR5ATt5Qht+/jIoqo4XHFJDJRH8FBvkskw1n/z0MIHFvRb2PIBHbXUMqrZRVz5U
cdchy6jEvtfizHfd2QRTuA7yhjXeJ1KOG9WqmwL+fTCDjXBeX2Sjvmoz+36GvVXRpJcWJyrzkDs3
IxQd2ltQn48ur+/Eml56CxPnnD3UgX+jBlxms4zv6rG44cF86CsOo3G1w8zwl7q2e1igbMJlvCYV
LCnK/KtD1GZqBg8aiyAFqsPmbbn0PrLp0keLho9lmCwHit+JbNJ9SGt+J/ALUVDhnGfBvSPqCk6c
l/D8nl4IgMcd8/y2KiZCDtNWQqnUT53Rn96ajiYizzLcVgXb7R5RnFc/eMx/K83/jzn8s7z/P/7W
/4OZ/nGy+j8n+ffZ17/2n+rH/NPPGfzxM9+T94DyV9oYgel4To5v8vHGf8/eA6pehbAJwv8H0Ywh
f0cK+yN9x6dCPC5JSMggFiCOeNaP9B0/IloRZpDzS6ZCqGX9jfSdnrA28LZrHDEEObSmcDlRp5Bv
52a6zFV1x+YcsTFYivBjU/fyjtcaAnNWFknTvRY0H8y99sYl8ewsctheTl/WDoJxUUrC4mLtwnrC
ZF1YveMLCedN0BVo8bmWv/NJzsge+S68z7J8fdMivaxjAsfy7ML2gQ6urIZw8tm0jPnDOBD7sadT
COMuNk/DTvaJA4MkyAiJkBGnNu5lCH3IhsAnvUxgbj7DvfyjyUPgiegqTOCB6Y7De2uEohi4IKs6
5pRT7WKFWbYpYn7CIFWZJchzDWqeOOxx/sXL6HPQ30OD16Jbmx7RFn7cKQSXOGnQZwlFFLbIid1a
aZiuwoMUzuWFyNJt2tAWoBwHcdmg55DCvlwswDYXeErunBqgNJak0whj1dJ59GvYpNEZ9b5okH3P
/r4jg7gZRr0efdhXqaN29MLEcJDO0LOUcASPampncOUHGxTnXKDeCUh4dGIfTP2uLAZIC0y1sO8m
dJl5TI2Fe6ia5wapRl/kdLt2rGo2nHubRho2mjd5sKIYYgnm2SMyJWQ+W3RRMjjUZbKI07AvMbZT
tbA2T+AQHnuxsi+SZpBIMKKbq02KKgNHGG/Blfa6LUgMm3dYosmqRK8grIlOY1tianATzsF6PyzF
QujBsQwG5mNXenwKfNThjPYC4/8IpeiYTHqsrqqpmIedTuoyjUeCedZtVVuUOTlJL2pJaLWpSAqk
qs4M/NUBkTFwgguKgUqISrH0Owrzf+FAe919bd4O/devw/Wn7v8D+IIdDUD+cKphGvbn8+zp13+g
ETjOFIgYBulXiHL/OAr84zwjr+gRazDHf0Ji2JNr1b8ONPoKSbo8QhGgngl67FH/ONDUK0pxMhL8
o5DeS5yQf+NAQzn5PNLhYBSYk6BahIoY/L0jYvFzpCPrInXxTeelUPtmqoIrXTQCDMIRDOu412jR
fOp0u9zwpjaYIXQzDHqn3GQ3kLSpv2kY3pcRr1Rym2KU8VAwTj5mUwnZ8rzJyJYxFE4RkZYDAkwJ
a3CM+OFTGzDL4RAYYLCXsCy1kaGWoB6TfnzdQQhkRfcxG3SchbpB5S9QInPM5Y9nzMKDfrsEln+g
kxPL5yZZevqOjkWS7XvnTbZPizyb0Vws83Oz2ppsMMin7ENDOwh6QRiOqgcesLJEwRWEO7GUmM31
VVvOELAakDrBmrmjfIvCfTGRbrNgPFcL9UjPrWnpblYNhXKy6HoRDynaY8kYCHVF0rS+RklXwitR
tyh2S7+EKpoz1z8GxbzCklcNBaT6y7Z83SKt208OLapbT0WRoUJJaF9tzTDzGn68eQ9JiH50CzAQ
6Ef08WBXbzbrmOVhtNhSJldL3jVJLKwe7ysqQYo0rAkhVWEX4hoIKNbefWmTOkhjGqjuQboZxLFm
zkcJd/Vc2WjlLB3vkN/SLybNEzCqxdR8EwNyPo96B5LGvYAEy9CFVWxFObW7zlNUx2GdfhEJ7H4j
paUrt8YL6PiRuqKoIlugaqgDC5hYl8DT9jI1HnMqtk1gzg05tBInOrCbc5PIleyXorBXw1qDhpiC
9APlX1ICXJdLkn4bE5d20YhKTsf9UiV9rGTgYaZZmMJFrV3tF+dDl+0nI9FVcEORw6aFZGDkrsRB
jtlZZx6Kqq8j3y55AGvrelkRhdJJbdLOop9ZdT6H124hPmkZXuZmbmDTI4VAHpuM5Vu46+LCXClK
G0+8WltsTw3oSQbkHYPOWHtZVt5lsZeugu0En/SD4uNUxrCNZRgbGDRCAu/T+ouyykFda2ULLFKg
FtPFGK9Jq+2gOgXLa5t/hS1AgYn7Jm/vWF7nfNu6tX2swnS6TLMMMEYC5fZ6w2uJQYHFVs37WbLh
sUhLscZtVuuvzOe5O19WUzympshul7Kpc0T3qQgQXTj0Y1kWBAwjvgo5tPagYERFJxBjAIik575M
c1ZFpCmKyylHexCMkn4N4qxsgteskWLcmBmWyQjdw3RerMzvqrTP2qgmGSLvGMzzBKH+BeRfPsD9
cxgdnqodVPWRm6D8EAwDXD/nvGSIxKnoH6uFg10g6hBQEGk1Q8ZfQ8IjbJlHsZnODUSDc5jjbFZa
4KsOAVNveSESEisQ6x77NTR2qwWCIYyek35vZg8NP1yDxqTQRHrEZ0MomK3JADLWPAzBw2ATG8ST
z5OvFdHG7hZepP3VuhJYPzQUNVxkmrm+W8cggxtEFzRAqariK/Cb8iGrDDyHO+x7WK53df0mXZwZ
I9ctar8WDNwM35Pq0zhm9iN2zAyPpBLCs2eAsQpMnKZJd6FdLY4t+1Q9MFPYKVrbcFaxkI0CfYA2
waXwifw65RN3EURe1FVLx9xGR0VGFuUua9JtVzXwXNerHtqo1d5jmtb0QExMVvkNlOqyfSUrVaLS
5si5nsLaf0f4f7Bjm+BPEb5Jn5UsT7//r5pFo2hBXYAzAu7TShynyP5Vs2jzCrWMCbHTuNL0SKr5
EeIDKl8dfzs84jIwHUXz4f/E+ICJV6h0MAkeomGBegajf38jyJ+0+aUGhotEAQUSZxLf73QQXEMB
U2bA9B7msDVXYmjduSnqYNMUKn0jq9mfsZI09zgLkOu3cBM+Ew2bzxek+rElvt+Mw4pMPaNAwH66
jT/6Iz/3Q3Brfqqz8c0UpyjmODOGHBGMk+yjnjuEzTwYHhKS9Ztk8GNklaW3VnmQDANR7f683vO6
/sd6eByMcs7xnydN3MyLya9L6h9S14zbauqQHBeOfn9PnjXwfr6qk2bh92UoQ68IVxSidXTCcMqS
rqRJk/mHTiPNaALT8qjPwmCfZGZ6E45rGGdFOFzVyNc2g3Yemq79ePvna33ea8KXCKlGgQpFGGk4
4LGTPn9eFsIlJmwPgQygJcVY8H6xkHoP63B8t/QEyvSA7W6ZbcldLxL+AoTy6014KsZ5qOH2G6Jm
P1k/EBKzqy2dD81gpjhp6zoe2RzecjLQm1ZqvxllwS65dfNNMYv3Y9kXLzyIXx53yFDmIGQTHWp0
fo4//ym5bYYyWF2VYjKWsSQ2NXObodfqhVWOF/JvsOh4o7EK3l9k6hpv2CnEOiMsWprNw8Eq3sM/
pJyATY9y3xdB9sJSJ32841qoJdBDwFsMqBM1xfMrWjs/0VYsy2GhTm7SGV0mjcriLSlDc+GZzLKo
7TL63gzBezX1al81wXCWB03+LkkTVsc5cvUXugrPyQrfvxPgGOi6EqWAMB9LjJ/usoBSYlGP/XRQ
PPg4Ihvb9kmDOXV5N1dBhB4hj/+8s3+94SiZUB4BfsX5+IsiMpzYhFdAUw7tXAwYgVZmkwIngKRf
rl/Yxb8sZQg2ELYvC0PYp5yqNgLPXZysWn+oxrqL6lzozWp8tp2FYy9c1XMWA24jluKQkwZWj/Y1
OSWsNhCr7rJkgnZD0NS7WZsj6xKpf9JL+QZiXmRLda+joK359m/ez+PKQDvRHUaHQJ9O0hXDmHWi
7NFqY1Sc0WEMNiDUVDshl5emOH858LGUJCgMjqj9EUB/vlfmNGtyA6zqkIjkSrvyPYWvWjRrpKEQ
23v883X9sjGxGOKnwnuCUIub+nwx3TFdeZ+Mh3LuDBAlrdGjLLQ765Yag6R5UF+OTfgSHfQ3q1JJ
OaI+Tm+pT3UqeqhIL43OyAHAXfJYTs1nnkPvlecsOAtGxzd6Cfi3P1/pLwcdEgyJB6hDiovlp7pT
+BbCe2PJwaepj82EOmvFGXb2t1dhDIecwBAu8NRTunPjJxPKIVkPymVmi5YwcEM+Jy/E6JOxo6cX
AfdNAsyVSuIWnpxxydJCM0t6dSi68BrdhKhLSUyG7rbKxyvfbyn/MGgZmeIsqw4zSbcFWc7mAfVo
ivRhPvz5on9zAhwzBYmXEqkccrjnm8iinQRwr1aHsOeRg4fJ2s4o5ZoXrvp3y4TIFUIc6xquISd7
taW6MnXv1KEx12K80vomzV4Y+Pt1CcZgmoktAmYMwsfJEp43DamCYnjHZ1Ltq7Wvd3WpMQFYyfJv
7xRsE7x6yOwALeHfnt+0AACryMrRHOyk4EzNAAIr23YvnJjHJP155DVMMxqS47NBDn1KaKO66GGn
R8whDH2LweOqHb6mUwVcBOPWRbtJWubgGNuu8IWqqnrfDUP2zTYVAVOMzii4WyvEBzToDBQfEpWV
mzYQzZdaNrCcawaKmYFEZBZuRwCThn0m0SSNVltWGNHhw3IpOutv+1E1SwRwZ5MvPcjl0wjZt7M0
txildGLAXCr3mfkWojf90lHz62uP6+dI89DLh1H1U+L/U+SVtLTpCtzh0Liq3XZ1wuO+c9ML4eGX
RBJ3GacnMnWDUkKak/exQUumZ6EzhyXB6VUmmNYDuIGS/YKZfDrPrFiGq3Ei622RlKXdUlfVL0jG
qV8etDjWSJwhu6DoDZ3UCWsQajfnQXqQkO47n+fRbRjK67NgahtIkJR/u04AScwQZM8EAZHIUxuM
VgA3pP1QHkifgoGzCqAO8HjY/Plo+fXGYhX8eYUKDyye03eezRSkBubKQ4ZYmUYp7+QO/IrkrJy8
vG1S31+mTZOAyzQDHknT7oUD4bcn7c+HzsmTXUo9rX4Z1CHLNiw/n2CAeZlfh28nseV3OHjZuf18
HAj+YpooMS+8vb+9+mNZGuLAAy/u+Mx/2rz90Wli1U15MELmN93gPwS2YZd5iyRH1YHZTPMMohpv
g/c2o+kLq5+QYI9RBjdfhoDSOVYPj5S/n5efqykMskwVhwpmLRMJ9giv/aVOMSEy86W7BygLMvmS
FFcjR96g7Fqd2YW+NGT76yuswmOrEwk0Qqs5JcuiqyRkF2APUB3CdjQfXMTG1u3/vNN+uwonSJm1
xml5qpgCEXdjrcZ+bsGA2QKunC86UrAX5lx/uwpOe4OobRC3T6rraqp1I8OyPEAKAi2qKes2Ra3d
C0/ulx4snhxyOYqGBfq6yPBOIvKY+CHxnhSHJShDsLzhyRBAMyhyqZPxmNe3a9ZBsM8swrxrJ5td
V7WpH1Q9kc/EOLj+JMm85U3yTevZf9NkDDDfOGmDfu7aLN9oGbC9mDk4SxJsV1DVS/nRJSVFe4/a
lyZtfvMW4GJAmjhezbFcf74NQU4yIQd76FCvFjOeGifNnABscQGl0bgwEQdJ+1g37K7zoFX9eVuc
MPOfXoIQJEokjGCQINviz1dva1flHeruQ1P1cot7VwBo7eh5T8BFKzta7Bc+67PJjmRn5SRvWp8s
b+aE5Lu0TP6eMOiPb6MgGodgziDqeHIvFJAfM9VNcTCAZ88dRDZ2UyZeEs74NZZg+yAzeVoHENsx
f//p3PFGz/3g1/ywhsDqk3LOdrlJ6/O8rtfztZXzC+/eb24y2HYUt5hwkAd+kclRmvfYrr07mMl/
6DQGE9qMQTeZquV8nbl6j8m79164dONbCJdRCGdivNm7Sw6zgxdi+S+oDHCYY5cPeWYI0FKcavZl
OYgKxdIMhxSTsTYiyeAuUCjV29Sgl4Jd797hxjU7lYoa/fwsPWS5fXEo8/SkOH4LZBISAAZqJbzK
z5+BDfCcS66HI2QQxmNlh3eIU+n5RNpxO5HRRnWTQt4bZMXdIsvqcRj5cp8E7GtjQL5ehjeL7M0L
gNmTk+ZPQA5iwRFfAZkZ3Gz0Zk9Zr7SdwqYOE3jEIde4SseueK+cG6YokRBMjnodguLkegdTt2Va
5HUaVvY93EIEpLyKVYE/VfHqxjZj8jGjA3GoOCt5rXTGMQIxeSdgqF0paDylnt7XAmxgMEiy9vWg
1qqNUACQ9yw1I8zsh6m5PzYbCYYlZHXrJkfvALfVBfCbXNwz1/E54iCQH0cMU/sR82LZ5xYR9b6q
24JHdnWYRp1RpqG/2q0Y52YysW/8FDRHvgo9gLoxy0iObQZNOZ7AmYeqIvvEyLAWcZiV5rJFn/O6
b/v0s695g6gkWfvI1wVegDTjXwYdcB4VZc0euQ/zPgZNSzxSk9o7sZIB9tmNTCFp0hGk0iv20lU+
8OxzZ3QNl40JpQGXI7ydrTEYo3ItGBJ10Zk1ltkaZGhpdcUH0tQ/NN3/u4WBFgZesj+0MMYmd895
V0+f+MFToK9gf24QtQUQeYQDHIrfexj6FUKt0UcYO0SSenxnfnQwOH50pCYQVHhSIUnGZ36QFDh5
xRCa5bG3cUywgLz8jf7F8xCJAo8DROYgPGjCMKJxCjsAG15nglmCCBlH/bEqwIRaRW42WTL6t1NQ
VaB6rvOtbsh0Cc76S7nT87L5uPyRGYHoxChKEHI6YSgWPti8EuhFWwXgulnHx9wl81u0d/vdT4/k
9vtR83Pj4JelBA5FBXSMQJUHmP1JPl5jzmB2EwbHeVNU9/NQqLitRugc0cq8EJV+uamQ4MFVHcFG
YH/k1EWS983c9zPqXiKhWjnQAB3y0vhaRtkqW9AIaHWvPFzLdgtUnr7iBFr4+Z+v9qQvhTuLqyTY
c8fYiI13CvS4fEzRqC1rmNb6oj2bzJS5GFLVI4iiay5MhHQLPOOlWy+cXqoPEjGLRJ6X3QFkkAEW
u1avX9RkHds209E+4c9f8HmUOn4/fdzDCJOYJFLAEZ5HqXwJK7qqDjMjenXXXVD4i6C29Qvw+YmQ
4tMyGFTC5oU8I3Ln0w1mR5x7aCCUUQmYHj7s4bxIYAZri5vRM/JBz2n+uh5RJMSiqad1TzDCkoIC
VosvU5302V3es+zO2saXsQVrIdhigLivNmNdkLeFa/UUA1OGAfrUVhpmJqm7qY0e4G0yYT5335cL
g8RDxj1Yw6AEfP7zXXyeb2nGkKFjGEtRJLkcMjUnOSaYm/WCl6xGXVOWO1WScGfxukXTUoP5P2TT
C2H8pKp9WhD4loa5PRYELnKyINgP4xS2wG5oRvYCLDtwM9QGOPCGJeXHMOnftqEEmcdFphUfJqIu
YKqwacJh3yDkpceb6AL/wmbHYfgTVPXjS6HIRVaFExPTZM/3kgZpBPSVpY4gvZW/7XCSbetk+bq6
MrychWeQV3AvKcee7l+m0PvBCBJuAY5vQMTP11x91sypMBiwAhHhPANismsq518QwfrdKhjww0Jg
7gKIOlllzGXoCpZg71RdE/Np4HGinHrh/v1uFUQBgQeLVoU5Hb9dZqES3xxX8VV6TuWAmTkDNs6f
9+pvVkGMQ0mEGhk9tqcM8afawJqmDmZk3RCZs59qwaeP1PbiywuLPEnM/DvRxGbAaBWWoWDw4az/
BbebKdor1MvPvRlx2JNsAgCrYBPZfVW0krFHV/ydS+cKMKIQAdtU5arlNkWvJNjYqaummxF2ZexG
5jmkM0ZSaoy+H6lBZ04VC+DKdWjt+SCGNIwLVDtgOc0OzLHcISG9q/1sq0umqpBfpSzFZ8Vol+4i
SyS8q0BIplB5cEkxnjnMiZebps/AjNFZI16vNvVptFYdqTfJmBVnaYlxjr1t8rEFzcpojBDWMEDe
9GkxPw4AKDHihGS2ida6L0Bzdd2Uvu58ys/mpZ+rd4GE92AMMDFwV1VWj+ubkduVPCRtlrK9H/th
3U6G9p/NHATpDtNL6J2TQRX1mc4rXm7KvM/8plnIBEKwZrXFkBnrAgyBuaXe2U6G6X4Ra/+OdIGv
NyNJ0mFXJ5183di+JNulD8PxAjadft2UMIKjm6FyyXItOmezzcTmdjmOqGm3EQnN7kMFX4NokJmh
u2ABUBFRsSRTbAsW2j0bxkYDde7FGBFuA4RvtGnpdqLVmMbOU34GShLpdykSfn4eQtqw2JROrudh
qQN8xqXkY7vUKPu6XEDgpStlYHd0HsD9OvqupbGEOMewhe9OejfMM0Jejph9s7C8nyPMTTyRuoYQ
9UYLdARst9V/mJeu/NpP3LstfBlKs23x7R9632MTwCzuDR0WGrzGH4P5I9BdVW/70tfznnVzt2yP
HqbvSpYv5HqGV9iwpXNDDKarZpRmogY8yRwO4QsGjjXYzCBgV7eBd7bf0ZKV+UYWGRwgBjoG72lv
WrCxO3u01gMx70PIff2Y5JkH8ChAhrxeINyHSqhQM+TbAdt/ILOvQoyGILc9A9YP9RNHavvFc4tR
TsNyf5bTslo2qVWwOZ1c5c7bNWsK3HjZzDH20kK3iQgoaHohCGaxtxWEbDyvYT2/9JJzDLDM/FG2
LSYqs2EwqL3rIBt3GcT8q0toCmAUUxdTcQEfkPLRLohacbumdIg6JcC0nLUdyjhtgxbnXuMQpPNW
p58WyNWLM2VBWt3WS8AeYU0M3R5H2naO+noOBKZl6+EGhO1GY/grbfqLIrGLv5WVkXhTyNSwmJUs
YXFq+xAahkVF0TwEfpHs/JKpHFz6jkG3S5YMhM+1C4YbCR2ceY8pnFXfjt6xDyqwGHVL3JImD3Rw
Mr8Ili45T9HpLSGS4eGUWjvfZLErZ6bifMpQn6YumD8UkwtcXPrZo48yawp2vnHNxwWQ/x3Pqgz8
cZbocIDCq5UDaJKJLHbCDQo2A76jMP1ql3LdZ2Un+jjHdFa1Z1kp202eUkwa98RrfoZRx3U4DgJ0
53nqyuYKjH7MjAIroyYOwwwlczumHDRaeOiOAO368NJ2zrOIAdSDzNLom5vKVVm7QeslQycZnaf1
loUjdGhDZsUXUvCEAs5b8mynijl7R6sWrjxdUnZfcj7oa9byvN3yjiAOj7MptrQxDtptRdhdKmrV
Pb5Scp0UDnK5TYuR4KiH+iqc8iprz2ALC8oSKaDYEXnQ+N7mvBfnQQjjjY0ilbguO91MGF/SmPdQ
TVemGIzElEVM8s5cMDSs+muFnFBHRcZ7fs5Il7wVesUVo+oG7g53hZtArNqew994gTpaWDmyAcg0
rrDDNGu34bKb7K1PhlWdS9WJNG4kJM5ipUCaBeDg7CfMgCyXpKbgg4oWhiCx9+ic0rk2aBrhtNqv
eUNFVDUZt8DCQjfGsgBdJ+WJigaIR79e5zwH9zCQboqzFXEtSpmE6Pwo6AXezZpfKRMEl42dGOTt
pOnuMInAyl3X9GAap/U0VfGqWYWBkoKm+aYIC+hK9TMLvuFdcO8XQdWntmuDPppWy2Wk6wyKuh60
TRBRsw4aZzqEw080QVWtBCk1QDnYqdSgMWzq0UUzcLWPRpSUxZjbwsQhuJED9LhchmnOIK2D28UH
bRmTKQhIvGLNz6KZXLKzos0pgN8sHGOX1xhknwqgx9uB8/R9geDUXIiUZTSWQWuhItyq4HWa1MZs
6nFp3yYqZxkkrPIMG6ca8/tymMMHM3fJt3oEURnELsvIFaqpOYz4/2bvPJLkRrZ0vZc3xzVoMQ0g
VEomI5JqAiOTJJRDO5TvqNfxNvY+ZNXtZgbZmVY9e2Z9B3XNqoqFAOBwP+c/vyiWrNqDTic/e39M
7aNTWOWHhQou2JiA10OUztWSb9wstrxNqyW+T7JT10HGj/sbYog4XrPCa95BG56oGOPRfBRxKv2Q
rcT/rGTbPDiaqB7roidEszCBGUNTN5s2dGokQJETu8uytVch4YPXINA8GMNsYxg8wfXbrw8Emr9X
T1cpqiXcYf2OlGzHaaencrQr3oSrtwWnp9ag0y1aNDxN7igLsI6JoCvdalOO5ehzzYBtxATJ1A4W
VT/H1MDytUh98ohvleb6WQXZ+lbHqi3vbGVUWUSo31wRtJN19rwR3aLBtW8Qx7yDL1zNJw2ivOjA
qTzpXdX8PURCi5Es/iavvIWvzBRuAr9t9ubBP7Z97YAM1KYVs8suvfVzSLHqQv+UAPJt+yJz8dF6
Luz+F1wCXKJfeQ1cokv/AcAkv77w/Xj+Y38hTK77LwAHGEauTtFLF0Qz/RfC5Jj/gifpGYxCEepB
sqCB+Btiss1VDggggq8TSD3L8r8gJudfMCzpamgtgTJgN/4DhOmiRYVpuwIQKxBh839QJF42SmOc
WBUkiGBrNl2/m2x7CFMUtyi8Jowv2nT4R4My7obrIVfkzlY7EHSOL69nun0Aju3427JoKeA1ODWR
r8HPewPAuED7/76QTzMD6Re61SUH08xbv9ZwA9kKfV7KQ94Ovdi3dubdySTzDLz+tCALCfEJ6o1R
uLFxJYrAakKVEXz+xo+5ALdQKhvMt3hs1spENi4T/Ww7AwpwXFwfdFUc/NZIzm7uV9eoMjAi+mX5
/QFIWx/gLw3Wei04eywpvF4Q8V5223PnDe0Axr0d5lnDfqjV30knk0c5ogE0ZJdeV6nK3mnm+FYs
6QVDk0fOpVmxTJVtC4HoZaZbrlPkGO4YbBvPmG6EZ6cP0nA55qca7yNj1HHRpDOcr8Z47O8RVtZ7
4cf5uZ85cyO9cePrvKnLx9cfyMUQ6u+fBYLLKGqlXF9SRYymykcoucHWqdtm5xepd6isxQ/9BVIo
khTGjtaMtW3H6aw1w7yXSquurQbfkcWO2ZZf/z2/fXE8JdT6AGxo1lkLFxhNVTrJ5EheUK0WxiB5
0bpTmOWdCsKJauFYJ7RIb1zzorl/fjMgUbC44MqtiMXLr06W5eKaSuOacytvhCDu2K3EW56vvy09
0C7oxmx1ugda/Wxx+wuEQE3V+9pqoOGlTWfdDcYo04cGpT262FQrn2atLILjaFbeahFR9u0bpA5Y
txeLn01lxfJZfsioPesyZCnXktbsYgPb3BkYIqA0N3xkJxCkzbAr+uHrSErMl1mZzpfWGLNHu9CN
7iZYoAhs4r6pv1aLJX6IBGctTFMgQ20bPRvULvUxV4piWjHBaQ+pAz6slpr3FVDC/YSeJd0iR1rO
Iin19nHxpftgTovtbUoqqJ92FczyXutL+mfXJWz6Me/oOZlSzS2cCzqBxXnUR3qybONJ0amDlhY9
tjxwj6DgtCP2k3ZnmA2tnRXcZI1Xyi0t2aBh+acQX5vSle/yIst4xEtC1CGEsTSsAMemPTwwpgVw
Z1uvPPQtbNH7FoHPByLbshtvoczAKqIv2+BbWbuORLFYV1ZQwKbSvOqdTKugw6KpmCAZ9Ez2osYw
R9DShrL5J3ms9nIau9GRB5Rnon+Xtob6WS6NWUeaU6ZPLSpcbWel8NS3PWYrxsZH40OPbpWS2tNm
S0EzJs0vk+0hEa/iVH3JTNlrGwcp0rxjI4nVrpsa+bkgDUeya5SIeOdZzz9PSpvtqEaCl25a07OS
CKkiHhCmb2r+tZuR3LqZmjaRIMNshpuytbLgWqdPkdcMG3MsljUkTTsUXV4XKk3v7ainDyj34G22
dmgcU9uVpTkstzi12Ldm2SMTa1Igqg2paM4QdnEjDsJjuLqJlVMy+eslZheW1aawhsY0jY8LTlIz
EgB3/NnVQaq/79kWgV1Lp5497GRE+qHzis76TLU2t9y1O6XvUkev9a0FTuC87404T/EVGlP9mwq6
AJHg1NXVaWmy2Lh2vN4IbiGkBZm35/XMeZizMqaPwypL2yeOFONe16cex5+pZm/QNnUG1netpsRC
/aEw6VmQ1YE+NluikkebXbKUoDpzzKoDR8PADn2epK1wJuCDobDjJ2/UsuKqEFSUkRq11IlQ7NqA
Q1qA5+SMOFHQtACihLFagjxi0pDn6Poame4VGi3k6r0w4useySeOVEgr0dvaWCphP2TflstST9EA
NwpzIMdK4Cpm+IOJ0nfzfdzOvhH5rsD1SK9dnQY7mAuB5l20SCtGDIhR3w5HtlKNe7GDtooQDdoy
snwlvqLzcZd90EL82CncDPT7zkhr2koDPUbvKp8vVJfLj5y/fC1iy6B39RLD/MRydeXNklaVcS0r
TdURHE8sTtTkKbFnw+jHL5lVmSzw0ZuSb9ifTAwx8jl2DmhB3Go/wrn4jLlCIbZUQTP+9LOidbLL
xtUx9IK8uEmSGvEctEZ93tcymeZ1H5tupiIf432SWJaK9HLCLHj2kpmQl0K4O8cRObGvHh1slA+y
cTeZrFqc1VsvYGSf5iMmAoOjGVsR82TDqijMvVcCwoUMuTKaLTEVM7MwpN4bken+J5Vk2Z2AitWG
TZPpEzuhv4xR5qq4jtqlNb6L2DaPU4YrL8eXTU6aSrsvaV5YFtxav1V7x5LaT60eCflwu2WZ7tok
D0BKtC6Z7pLEWJzdlFvjjSioDz45idfqB9XGcRplZeIQvaFkQg7VZslKfx3898BkptMWp8pNtK99
6fr3WZWNc6gpYySIrq7NYZVm5zLqajv74BvK6bex6a8bGXhHfRLIJTEuTeNYXC/Kl9jAGUZOoFou
ZHkVTFN9VpheOTemshp7k0htZDACepmFTdYI4r3iphG7fla8G78aA/jYaDTmveZ62cCYwaLu6Ssh
PlajMJeoxM4F68Bk8vbIPbUfbMuBhg1OojW7huCY70FBeRxSKpNljGmGofDHsMZPFN9th4G2bVVb
tmFDXmcVhK1DN6tOOyi76q2jAiKor5oUN/SNZqIxazeeQqi5nyCDeWGWVR0y28FE8lq4TaXCwK6t
9MYCJvuR6EbVvFcoWT3AgcJ76NygUTB+LRjmICbubeNPPoiIHaMd7fjLyW/EYO5LKBfgVWaV/9Sc
Rsgw7pP2PvCAma8xL+v8Wx2sWOHt5rYdYSDDKGRzPXeYoO2cbB6vUca3OFTIxuk3/bhYT6WuCCca
xOAvm4zdD5N9EeN4A/zkHcapyTDbCHoz2+RuxS0WMUYhldLJdpBVbd7U1BsBR1ed6VFep/1y73mr
488St072UWqiq29au9TEXa3gye4TEWhdNAViVD55OcjgzHuhzZOK7IZ9Ut9pmVEWB1taExBH2knA
KjgoqWlGsrQ7yHzxPJktTzPJPUL5WjkYnzgp5Bjh6uK518R0N4zehC7kfNVNWTp8gh7gMLosRkvi
ADqb/r4ojPJYunaXb8uplcvT4vVedW+4iVgQ12rwf2yvhQy16YZKL69mo8nwBciFHkcTy/ZjR+wY
suYJU4JjxiDAxNUrn05dp5LlUaZAv7dj0eKmVZlZ/84bk7nfINKysqu61JxbrYvBjCkV0Ce1qIaS
E+hVAmKjyvYGiCeQkcnYJNmpsRH5VTHoSf8Um1Mbbz2Bov8TLGvQ5TkAMnnntnb/LvZEmX4ejCz+
mNmayA+inQlJj7VqcMIUYVgRWSmf/Mc6KRznS1PoSbbzlaEoDTP3vTRmnvM8dLG30wsjqfiWKv9+
6RCZhL1qErYvZr4e2n9p5vcGgvhPaRNjHOIYPXtKHMdZEzptUjRhSk1kbhjKxtomVzoWIzXSkCFc
vCZ4srN8fCTbpXK3vRb47/jyzW+enqfX+FqjZRezu3w3GYY8BFgZuBsttrpT3qb4zatMtXd57HrN
dTLns/hhj3Xynmg2fF/kIJLmBtsWFyeAkQMJPDrVvi1mSs03FJ6gCuHOjc9TJd1ii8Wt7E69k+q3
+TruDqVmI6c3OrOTm6yTaFNT0JwgYsITU1DoafmQ6WNfbnLHozdPE++jrmuztpXCB+n1rAJ+VssY
v8WWV+9wmVs427fj4jn1Ji8DHcw9Yy9YdZaoxJ0gBtGD64sDH4iU5kcjW90UUbHgU2ECHdph5ceZ
OCCi1CvUZYE+YlRROgF7vZV+EAVIfyQwATprg9XNW4Mpx0/DT4w6bJnffJ9GX33KBzcAeuPII6dE
pobL95LwgxI91x/dzOu+1oBi5qaRpvFJMVypQi9V6TdatUbeJkj53XHTlJPXPQROjT8iA1AGRm47
u/Ij66H3vxd25zSfdb01hyO1Y2Dg7hmPCYUqonns5srezp2jO8dwDznEA2cBs3bS+iulUX1X5YHF
vzNaaU+RLqzgNKaFm16D2fmGxIeBEXtkMOOJ98of45UDI0wHk0pBnR1wRlaJ/sMxcYjYJYj3edRS
6Ca0Nywx02GcvmiqyIZdNg3Do5a1EwlelKvftMzshl1bWvAB0mXGoaPTluLRg5drRUFvzX5oLbYg
+pn6tcbnUvPTrWdga7YpFznck/eOYN6NAX53jju5eL4h6PI2jWZjRkLbFf/QnTwREROX4IaBDUp4
HUX+gEGQh4pHr+IS678iL/aZXRZsv2VpfRpF5qDu62zrS9L12mcOG1tuqzlG7WGmtCFh0WTjF8/O
xySEN4K7nN9nwRIaq0RwUyZwiEPLrrAllMLDEslzl56cqzrHkqJFKPU9aTXSLpI6z51d4GvmQyVt
AcVW5Oucw1rGLnRiwalc6L1hbBczkEnU6K33pLNOwJIbvvJ91kq82s1AzBxQiULOanKafXeyVdsd
e0EcVsy1JojzaqCubDKzifqm9x68TBXNYQkkZpiTZ6ADWhLP29UTrh3YLWWeGzJEbj7XUzaqbTLU
xg9ZV3aB97w+1CFiSyRXpuxQBDiuVPqV1DT7M2ifhREg3/FdKlPvJ2Yc3AHMnSUL8zww3g1OoxPw
UWSsD2VjtDj4TTHvVJrk6XGpRhjXvc5W01vZzGWTNkAsZ8/mRwlTl2g/qQ3TNl8yUpcVAs8bVRt+
gcdKUZJhHlgDXfxkTO5tJlPhHUvpY2wnC/SZ2EHqvYWNBNvDuB3ttqFnkmqsQsy0FjY8vZWbOWCQ
gUkp0kwGFx7Uw5mL7w0PRtTObKeJKDYaY+y0jCL9CBSS+lttdmhiRZ2wotouG21Gvn3y1cqxJt0M
CrervayG8fOYFzrzRSTn36o5x7+FpVqQhbrkM15hvan8SFcqtfaL1EEA4WQN/cGszFYgQXKT6kkX
/iyOrtPpzgGZTaod0tw1461IqK53lWOl9j37E+aKDn8D81xZjH8nTvwvqP1/jADs5r8Htd//3/+A
M/nSyPr5j/wFaDsOpnMAz/CMoJLbmDn9J6Dt/MtkfTC3Q5zA3NoF/Pq364Op/wuNLfAQqa6oxrGl
+09EWzONfwGGufCzV4El1gjWP8G0rZeMI7BU6HXwCGFgwitDmL7CYb8AUaikoUn0cRdVXpFqd96E
hU/oz1WvRSPAkLezmLCQHVSWOT5CI7ZMm9hcNDiUOHvimFK5qt1acZCrvTbWc0N3z2T0aDC0mxij
y1xc8ZE0uL5wjuP31k7EYCLcFl7Uo6VpNk6Xmu+qzsNGZUgDJqS2sXDQGKXXfU9sjp6wbAfrvSzy
povsDgfZsBcBTpCcF/3BTiZrCEer+dQPbv2UENr2za66+i8yzj9a3v+/+ZFBuH1t4X74Wg1f5fCr
Jdnzn/ib6utBzgXsg+i+yr31VdL+1yCGFbsyetF/o0iDaLViyP9et88+iuZKVsKmA6+DlWz8N9lX
Y02beIit8xNMNfBG/Eds34s8u1WYgB7LhvJLibo6qlywLvPJ9BgY+t1pdGb3ox/bS9hqur2HKl8d
pA8VCWM86wamhXnMuiG/7qrC/OqVrom9UF1vNQ0LRCf31D3dJvPxxFL3sC+9fe/b9RZGjPz2y9P9
w7DhJZb91w+GcGjoPqYiKLkuZE+JYpjvgFWe4oVdXMxKbce60Zk99gGR5dQDr1/vmTH5X9ONvy/I
o0E0B0kNlPfll50zKQbG0fvTmAX6B7sN7t2SQxneysTAw/9YCLu+khVdCEHduPgOEzF99iiIdfN8
qqTxtpAJGVJiipn9rE38lPTbDvAo1Bcfc60g93Y2yO0+Z2JwpPtbDq/fwkuQfL0D5KpYz2GLB6hm
XkLUyhhcrFxLecrBRzdM8KfNkid4mFm92C7CO0Gp6I9aP5xev+6F6u/5wgyZDJA4ljeyw4t3RZc4
lqqa5amOl+EKXk62N5OGhPlBDleBtOEfQMRi/BBPh2bRtAi+WR/5EDrCf/5LuD5MQLwesA66HMgI
XP6aWLTDyamc/pADRd34qRpvsqGVFKf0lAMzsp2ELnb0nFzCrSniDSSX4a1f8oeX4XNUYMmwKmz9
52f2y0HRUDQbOH+rU7HUtIm0xjgIDNMjQul8D+96Pndz722yWfepdavmjq+p2JaZYwPvtvFx0Ef/
gdNFfDSh/96Kfhg/+NDy7/QksN6grV+Qe9cXuPqusmowV0BiePkC8Vk1BLCneeK8yW69tG2e0qak
D2Y6fZtakwqtGduTIV6qU9643ZU7ViyxRVXGTsfjb2fhqLrjH2f7ihntPbx3/Y0H+nLQ+fwTmVXz
XpF6YT57qSzVhqS1kyq3TnbWW/u8WZaNMsFx8qB4a4z2p8dBmgSfEANl+OOX00aB0xvNrW2eRrpf
QOoyq4ghq9MpA68RmQkQrpXnsZIO7I1E19+bzjR7u2xYctwGm64jDNrIzH7LNHVg0pAwG7nWssD4
CMXO+v76ml937pf71voLoYIz/vfQiF7sWz3IoqINtk6iVNm+GxlqpDa+isDMbdiOgM+tUMsx08hU
KaFbvvFenqe+L64fcHlmn+g4YA1wvLzcNwcmPoMgu/xkQb79LBba4quxTHpiaipbP8k4gaICsFPQ
2cU2eHBLS2xHYCSgArneO18wCliqSDZGcDTgkMI30+b40bKF9xTo0M+8uXeuaUzAydxiwbk1Bd6o
Qh9bwqesI/dwM6SJnxB/4Q+3XN4aNksw5f2xS9wY97mhrVsYUCBAm3IeQeXkYCq8MOsKOpYZz/YZ
KMeBoZc49C6dGIrvbW0E3z3oQ4SFLmVSQJsr+rPnpHwKeAmpH4XlzmAOk2u2UWMvNH+JLYvVfHHC
0tAB0B13AWgCnKeJ9JFkXFt/f1SQuYVZwhlTwvJAOEYcI8CfuqyIlsHACD9RXX6te5OGLW7cYZFb
YqVDQl2NB2Y4eD2YVxZnpRNVPXJqt8MxOBiQ09tGZyErWT2Z9qPsciLsCpVrx8ZB/TihHat3rVmm
92Bsvgwnc3L0sOonYbxxjl6wI/hQST3BsYTFQCQKm8oFcz2p7H7K88E7ueWM8b1Cr1YObrYbtcb+
Ujtm+U7vuGc0oc4JhDn9PqcE4r3+TfxWPAQG4+KVK7BGs/iX34RRY96Y1tI7oSwhKVQxLqo0D7PM
pKoPpUe2/evX+21z4noUfdiwrsQaXLFefgOwvhSTxtQ/aVo2HUQqiggY2COgFBjv9Uv94dYA/y02
aqyxEDVdXIo9NtecSQWnrk6JcEmdZFdoBnVKbya7EgBj9/r1/nBrHGMUjtRFlI3PUQi/nGNVMw9J
PPvBqVAQaFVru3y0xQ9MT96yavrTnSEtQUS8inY4M18+RDpxw45LPT5NjVEf9SlIYGdr8WHkQIim
Lp7fmOn/aaWiCVu9KCj4yDBae71fbq0EL/ayoNJOZB3UB8bi1nbMRHEyfL7SyuVEy/DE3sAlVttW
tPYhoKl6Y+VcUEiePxfH9nUOtsBGG+Fd1E5xYIx9V2vOCTdVtr5Wg9xxLMBGOpJ2YiQ0zlzabGWx
rXA/tQSub5JFmIRd5VmPCgIOKoJGxM5bP2z9Tl/u66uIjS95rSVJfrpYaJZV+kXexsHJyQYXVD4+
YtNZHSHvGierKrzremTEF1jxGOmaV1OdM4wb3dR9YwH+XphTz0H8YCgLLw0I4GJdsPu1bp35xZlx
mvYUJ332yYH1c9+mlvw+8DCwJV9kpiOzEvNXs2abC/UBQnQEYqDh2tYHxYdUCggxlpN8yMFMl83i
abFxW/SN/miZ3GCUpZ6Xh7RqsbdBF8ljboRtJWHWNDipv/5N/b7SWeN06+ge4ZLgUvBy4Q1dI+em
H+KTllopjFuMDAflGju8SIfdbHVvfcN/uh7PjXWuu8HqVHRxPdzp9FK58Skwu4Oo+zjKiuK9ysr7
TvrDGwvnD+8LGwDIqLQEOCPB23l5NdOYcFmHrnOqfFucaktm92acpOEUu00IISXB3AYWBgYe3ToL
myLcriYYreZTz858y3w03WQL6Tig4uIAXO/nmzRAAlDGCQO+dOn9o9f1aiuaVl0vbtZ+shQfyj9/
Ryw31j18Ko+S8+VdlJQOeFhkCWUeg6PMjb+MucIc2fwmIJy8fq3f91ieGFpNiG10bUBVL6+VM9xv
p97RTtYEpaQqLcy+mzSEdfb59Qv93qmxwQbOatsIixSo4uKjBgKS5eIEyZkwEvmlXWr11XKWCYNS
e560cCFrYWXpx31Goz0yPUsM6X4h8DdQeOlqsnlDGvaHPZgfRJGwFgpYtdgXH7eNH1RWNlVyFm7n
HTyyQN/JRTkQUbz8oOe93MpWFzeDXTVbP4j9e9qS5h8RR9ctGFqXgUWBt9YudGsvH/+U5rmP2iE9
B4mYjo0gO8nJlvyNmsTmv/JyP7XwAgloKkCIXHc1tP31tKmwOHBxMM7OqpApk7jJibKh+B8sW4fO
hUaOTu73jLGyq2EEm1l+lr1qN5XWnxwkxgjXxsgYlh+vLydz/ZRf3hO9J0coqJcReLiLvLynBYtl
ZBlNfubEjhhbVcnNNOPcFbq4dhl7JG7OnS1GE/kWFJH8QeGXmsP/MpZ3UzshC1CBXB6F2QTvRl+r
v5lVYx/dOGy9dm+hsiAa0qy0LHSk1x1e/+0XQC4vHcRiheNwyfVhF16Uqa4xaoEyJiiien+Vu7Dv
Wq9/rIV9rTviyTQYi75+wd8/8vWCcAi5MiZul8fYqthSKdq/8+Svg4oZ4V0sBh2tCDOMf34pMEdr
7V7Nta1/+VoEJhFkbBnFeWow209n340mA0bHYoi33OL+dFcIcPEyYPty2VleXqozc+T9PYcz9W8e
qbZO9m5XaOhijfGNB+j9XpHAZObQ5GWxH0N8eHmtOTUYE2O0fC7sdnjw3c78lCjf++ZWugFLYLG+
W+Og3eZVWqMswYXvU4rbMcQQmBEYVQ6Z9oiMm3o5X7Mapy6pn4pC2ejMtLycwwbjOzOCMNlSB6pJ
3mA43KmIJWkhl+yhPFQorWy+IztvNpWQHUKwxv3WdQhANpM1MwMbkVYmVznWehDQdWO612TrHfN0
KcVN4o7zDWJEpNMqcbEFg8iDU7EnFDZlc55OYanUKhcLZhNlEToVJp8y8x+6adYRj5pxJXddrudq
Y7tN+1krbcazpCmmX/RmtvqNyGvSDtBrruFnMDd+GjDxOLbaYZdrIKarltTtN9rQiCRcqXB3ndb0
hJe5HREO+KeMBFO6hdZGWR70N1YrNUXW7zzfFUb7SH5EnG+FtyzX0G/0L68v2eeAr4utBONSYjhA
qqkbLm0BTLwH2sLomnOZlGm2MVirSALzMZ83s4NYLDJ0let04z7j+w7rwG8x/C8jbEXXPdRjN7Fj
WK33UVGzy4hIVX2HeJQQwzGe+yO2ztaxWpLmg0hGh1CGKrsrMNpvQnew5N3YTgPBASgnHzKiEJ4g
VgLlmnCmx81se8WP1iHZe1OXwvTDKYVYQpCFzD9ls9TeaoOezYIungTtJM9i9awg32T95H5pS/IA
rhkcre5sF2bw5FTYKkFqHHKk92ODt3ZdZilLKB3weF10eEl7V5skAQCA/EGIHKeGWuoHkghETGk2
+lzHT/AxLD+qu9aExGfpn+UsLCxpWrsiT9hvxtCGkwvTQGVkFxdaAYYtRWJYDLKc6k7yAhitIu45
vv7Wf9+EcQA1MDkhuZXZ2mVz2QyM8eMhaM4686+dEVQkpRnjk9SsZgsz0LtmHv1WA/37jgU0bq2I
FbR1PAMuy1Mn6GQA7/lsgFpHLbyGnVna3lbvpuX0+u39fuTT1a0oImYniDQuc+S60dCt2sjb8zrm
3rpGP2yDeVZvFBZrifRyvXCVFa4ktA3VySXgAoDsIJ1u2zOiszTqdf8+xXxtm2D/EaZyeV/htrpB
Pj5vX7+7P7SuzKVgpPPiVpz7cj9eDLvB+Mrrzz1lx1fdU/qtV+vp7eIR9lErzXjXFFJsXTa/qHAL
/w6sNPiRp6gksu7fJkT/vT/8WqZdPAfOIOAD0ND1mV+c6BK2UT3BAD7PjTHv7aw8mx05JbEzTN+W
hpxS8oiXB782qh2MFWs/q2V8KOMClXWTVW8Utn949ZhzYOyLSIRO5tLr0s2JbrVnvT9PLTYUJTT+
SIfa+caR+Ie9ApOgNfR4Nb8AE7pYzMjujAFiyXTOsty41ZNxeZJFTdEcwEve5vWaSsKR10JoJmWY
1GF/wemXDDSk0IRqrIxCDiJXL2rwVG3okPglicRPI87U0yB6Uj8d0vomEodbEl7VYvbXs64tZeTD
vzYjKDxNcegIa3uKYZqGptSgXaulwyf2jdV2ucwBIVhqPEyUTthbuhdN0mD4o51ky3wOmLDt0Rhx
aha91R7bVO0kOM6+svr+hjfyqKoxf8Tdr0GioOO9w1RsVyb5AmTR1ldzXI07WJ3G1ZRAOy6gRL/R
UDyPmX5diutvXUUiwGUI85CavtzCg4W8edio8znRveUDrMUxXMSA8iNDXrzt+lyLCh9eci6K1SLM
fq+pWTv2flNftcjGSPgM5OfcGeTu9Yd4ufetv2v9NvhkcWfBvuTl72rGIe0djHXPbQUFt2mz8Xog
ZIWguiX9H1yK9YgOyX2uQy9eV6JNlltJczmTtRKEje6scT9xuR+stHtjA7w8Rda7Yu6BIo0vzmUN
v7wrnWSc2Cnd5byejOHopf15mWL0u3k73lai8G8NFPtvrMdLTGW9KB6rWO4x8ghwsn95UbjU8DK9
kYuieUG4PRNGYcOdHBPwKL1N34KYf9ttuSCr3qNrx/xHx4Ln5QVtwxSyJ5vwXPbBsrMoTubQSbL0
phk7OzILss+JBAZYnx3wkNF4HLt6eGyQQdxOFYE8r6+kPzxzXi0IP7ASj33lTvxapAxNoPFt2foZ
uLIIx2yY39dgDptpwtyq7aCJOTO5Rq9f9LlHuviuYFjwqiEE8L/L78qHRlhAjFRnJ0YYrwJSgAs7
a6N6TuS+Nx13a3VafW5wDtihh9TPEMmdCCypuR4measx7rh2Olt/GCCsHzVM/G6o9JEeuNDFX/+t
f/jUGIwxhYBvgVP8ZT2rCuYgOMioc4c75Ie8hj1MdRXsurFv3vjU/rAzUmVQO1ssDZgkFyuDNBA2
YFsYZ9sb1JEpxXIUS2LuHAEtM1lGnR6jnrdzXMg36rf1Lb98H3xupLmiNMY86LeiHSqJDvYcKEzN
FpiLnbm8i3Pt6+tP8vfbw7qUfcunxmGg9Awh/VIPkwxa0uIK/YzTQwnLSpQfK90uN0gPip3VNzDi
ibm8KxM5vlHhWJezVRqR5159rRYtbD4uNrFlTNqY3DDz3Ch7iaSv2e9L5P6k7gWDSXKFnRVdpIi6
+lr1CZWzrAfIlVAsjSGM9dLbMsPU8cXwRxSDak6bRyRzzmFm9N+FdaL4L0HZurO8utMjbHLVzxni
JJmZmq9OvpsNp6nWPjso8d7hGuC3O5ZBYuBX4Vk/bRzlrgO4JOpKZoh2djHy+y8DlK5jl8FtCG1G
jB/k4qTzJqNBvBeBV2sbC8pK+8Zafy6tXqwDHD51Hf4JgANjopW19+tu4ItxncS5xWPe6+11gTyQ
hG9kaKgAM5FsibJvzXuNqQUulZ5dPmBpTGAnQXrCCK2sXwbMlcra2ditlWjYoGtkokIt/aoRVLAO
bU1/o1AjavDnKuLDqnEOsHudyvqaBDRoE8uc5IR9le34XnmBR0aoKZ2rJcCWaGM4GlZN4D39gUmK
P97ZVZu/gas+7/YvHwDjMRiGnPrAb3idvnwAtVZO9WTJ9tGzUrKTm3I4GE5eQ9ZN3Ar1YFzXGYmh
Q3tHW4PB0yTktGmh4C2EDWpYJddQIdOwwy+O4EclxkMyo5wXYxukG6KIDCdCo7jc+q3PqNkLirpB
2z6l32zmUrjFdEW+I2aWmW5ced19MRlgjKUL13qHcZr9RrP+22fBp0j6x8rF4ODj+395t8wvGpLt
/PpxHHEkgq/OPsObS6/iLLD3rJJ6iw6/P+hJiosrQvT2jX3nNxwbGzqiamCJgqQgSr/0FrBRY/SD
n42PgVNMh6Iu222NE/dB6tKJVOIMR20q+n3to5fShYWJUe3mD6lXLvvXN6cLZTp7O/qbvwZUUDBW
+tXLZzHqM9q8qp4fYcTLz4hK0ZbMiGWKkKA6Uj2TxmF+NJuN+UnpROxsEq9I7ivszMj6W8T/Y++8
ditHtjT9KgfneligN8D0AENyG3kpJaW7IZSO3psg+fTzUZnVpU3t0p4soC8a6IODQiWypCAjFiNW
rPWb7i7XBsuT0yn7uUi/hcH8W5PrAyvs/25ITVLXF4vkP3VP//pedHE3XT/l3//j3w/98JT1L4Ga
zz/wE6gpIV/wB+hzQJcLepdLOcfNL6SmZf7BGUaWQIeEAqNNWP+J1DT+AF7DLdvktOOfz/jOP5Ga
ioyeBlku4GN+DHXE3wEYr3QrFyV5kmYwTpRDaEXgw3QYT3B4q86ojO6xz3BtzqfevBhhsN0bea/v
457eV9GO8IjDprxVB60616ugIpLM+RaOB/l8mmZeFhWQOqPIs8s6vYTcXD8oKIxdouZaU4cYw71O
A+0iVmY58yujDS7raI+JpIEh6Iupv/25Bf69+Cq9Fbqbik5+Tu4qU49enaAyTBozIKO7N9Kefn5e
2JvEtr/KGGie2BPWacLzSLiWsDGxK5HlHE5cT1qciKoHVJJnxiai6o0O+AAgzajyC7ZR6Id9hSqC
g/zoifNvnesxNCNS6MbxAL2VBQH/8viLuLeNOE4HtMqdYVPMbXgBj1W/hG86nUhJXg1FkKHaAj6V
rY9QWb1lQtwAKs/rB0mYHTwf8yk3IxminmKcWLnnC8XLM40LFSISCmHIkY6yw+pMo5TDeY2F+ENq
yVyflyKqAbuuu0T4Y1OP+Zat0TUoqwKPGvQPtSzdKSXYuOQiDJ7wTqXZ5zVSu49Edz4tqJ/IHwb9
LNdxyMnujT56HI0ccoy1z6r2Isnji2YIkQWAltmryu3bcbg87OHL6Fya+DwREWHgtUchdLjEhP2W
PiipkLaW3JY4AiDAAfWp9CAXnnIeehWNiNGABqfft+B0iIzDkKjAA6YJzjUPsi1jZRqM896RxuwC
adnirBqFc5dKFjpSzckIWefkVOSWwiaNObxWNIqchyNbSTKaWA/rD72FS1CIn7HfqkF+4mt7BhMf
TqgNOktHz10DcIz40OEwCh0/UJCj+tAHSrnHlA9+K8aAuxQ5wEmxMx96KoCV0DHcsEFWrw0itMn0
tvaSvMGZpC+0jTTt1L5+enulX808msekJ5TE6LGhz7PaQCtkOCkrB+FjHISlB/Orv4FRoXsB92RX
0UZ1MyjRO8mSrLu3B15ZaLDXLS4dsEPIAyCacPdbTQlicXIEr+ix0zdzU7Q+xoGRa4nirm6nD402
PCQZNHkKPLDyM+1LJ4e+0BofyeHADav+NlosaqdJeVpoiWmvfqcCT13f0b8Ar/X1xcqkwkhFHrZv
P/nzFepgMcEc4NlABZH2C6nV6gYpVUBvw3mYHmtDvQpmcyeyyi9t57p1xAXO5TRgwUBI+gel/xlH
/5Ol/BtM2YtVeJWlPIZPxTdC+2fmcvbtP37+wM8sRTP+QJkdGDupLSAhTrQ/kxTV+YPSIgnvUgCB
NkL0/ynrBQEFABnGJha1eGRy+PD/M0X5g7sZ5UhyZir1HLfK7+Qo2hogDSmDNjbXfp4DKCJy9YeR
LrIpaTkH32F/MxdcN7kZu/LURwI7+lG6msLmHumhovKkEo9xt6oIK6PEspq4L6NPEuRbRFNMIcNF
p1Qa7zq1R6I3mhTI15LlTChDJHQv3TbnkuxKBr7gPnRp8VHOSmM6E3YyWa4dqrLtdk4cPAxdN4wb
tbYTtGMhNj9NJtRREL36XEPVpx4X7LRI7oRwU2UegjtnnrEWzjy+zlahmhYVVeWlporrM0azlaqg
Ed/V071AqD27AHekgaU2sZdwDTHxqGgI5KZn9Ul8j+qO2exkih+cg2JRsAEAVeJmmc5juAvjro48
echlVGVRi/yIkxlI1HCA/umFqoJTR4TO8w+5V/WPNWCm63TMC42/Ciaal3FYQORue/p26pzZpofU
aVNv6ftzBaZ/bGLZh4wIrlKkVMUmB9C2d5D1H3aBmaRfE2xZkO2tEN5wRdBlynYQsvZZS9T6serb
0IvssGw41YPa2pQhu6or9CrZZbLOfNR2WzkXSaxY6q5BYSf+1CP2/dUIkizysxk/jA+xEML5pMpS
9Qn2OmZeSUiVyp9Qnz3L6RCJzdjlxoci7uYnDECIEykqJmQW81iZ6MNiRwUDN6tSXxiJHwi1S9gP
izlwU5jMl42l5BkiHE2qgM+o59BDf7R0NvXstDeCi3jjN0R95KcScg0UZKb5EvlUVUfROR/TvaaN
+ugPtdIFbhGRArt4j0DjtcKFyE8zCSiGoxT27BJdSr9N87Q0PKmQzMCvnEFDNdXQZ5zG60mm2zoa
6ITmBRmgm46lcJA1pabtJlCSv8PoliS3CecCRQ9FqRHTCQb0RmwBBtp1EB0RbiuEfd2Az8lc4UjI
H40KvN6rQkvSL4iJKbdj1OOol41S/M1uO/yWBqeI4s3QmsMDvTb1neisQGi+luaNWm3SmC+g9ew+
0JADBnZcB5+mNHSyH2FeZ4bkqgJp5bMwDokON0Itt/TmnjTWY3N30iuJ4vjX0O6F5fYQHtpdRLiB
U1eG6SbTEEzdhPRyjCupYzvworIfPjY0O6+cMldgGMzoTm8LVCbR5cqlAeiapTfyVsRTfK7m9vht
MhMrpM7RGer70KJFtUPVI8r2BXmncTZP7bTTqqT7gpu89YB2nOi8uc2zO7AfCARLSPGgK2aj0X+B
M0ofbyakh/ZcpcGUN70D9H02xmvgNCb6mWmV7PUsbcQut8P5QYgWkSzkopwfchWm106AavGVJdl1
6zfAq+87NRaf5AGICDR2p582yP1H7wWy3wHoLM5kz9LrTd/WJfKYERx8mhhRdVkWSV2/o9iDzqZm
gn7hPlNU1OhCtXTbetA+RYWZfICHD0s5z0YtphBg0lu3A9m8hS9A3Bl1Y0Fpq4zQbylgPIYOxq3X
SZXUyJk5TXbegHetdvNE+G4z22p0L0MWCVJ8FeXpTum66UdVasXYXhq91Q/mFjJ2iZBAUIj8HbQI
7O37KhVPQZ+VN6iTm6gtIIKAJvgcTbFvd31+lfR6GLnobrDlaUU93YRdSucv6GVBndEpNE79oGlx
fTTsBXhRxA2oFz1K2judNEfaNLE+9S7Iy3ZCq9VWWl8SbZ7sQXfze/IubYbPY2MgcINqE6parh7E
4otjJxSlzC4av9bs8x+hEVhf8KRR3plFZFPPpSVJl7yZ29vSqOCmei3yeXuUoANgZVkMIgIRZ8Mv
kUMQ53YnStgeYZtRk80S9ErBI8NIz2pj3ivOECDNF1RMB37SDf3CZkBJOUn7+XNn5XwSlhOpsweS
oix81Zxb4XLTQxN5RFgn3KqtHoVA1/oa/gjyFrNXgIG8mPtUUaCPyOJ95aBMi8JRa5+TiiuYExlN
CVfIUdpf/uf/kyn9mwokzOgFBf33vPHbJ4n67tcofpJoOr9Mm/766Z+5E/WdBU0CHGHhQXIJIzn5
WeDhbxiJJFdZWKWktNxZfiVPmvbHwrKlNqyZC1tvKcv8Sp40FbOeRUiV64RMyREC1G+IouJNQW70
V64NHx2rXxgpzwKDL9oYjjpVSVVIyb5ERorT2RngpMTCm9S5+eyEA9JbKsVeA5vXvYx88k7VkmgD
pQ7dIRWI5BktpNlNqf8+WbT2zht5xLlTL41zRB0/Iiz+eezr9rqCanlhFPmD2SBiZdggIBAx4/dG
+QRYjFN9tqVq2dFwq02d8wh9h3eRNkoK1g+jsUNo8UYKekQ2HZwNjTTVP+IXhgPrMCFGNfDwV1AY
Pwdhj8zlzH2lDapgq6tIr0MJuleMJ0TEG29QpsaLsPTxgxrZF1W0vtK2yRVw8fIKLb5pX1bB6KG5
UwNoKnjKif96b7SS+GrERXAfJY2CyKgSAimdTPNziNH2eYhlw6YiEUA3kLyQ8yO/7Ph2Q7/QsphT
MSi/a4nOfdTUlj3Dai5A7xdfZzUIts1shg8B18b3Foprrqhl5A3TtDmXHEXZF2Gs3aGurm1a9Cy3
WZb2YJEwHlCsCaSBI/OvKeQDl56RAsG3cO7Nxp6xMevq2VWLVndRnA6vRVikbBP6cBYYQeFrlKS+
tprELpEQWxmHsFyTrDXiHE+ZEuUk2dwYyLPsdLDQaGyMWXI1VEV1NUlmcYtQT7EPYoPkI0uBtEVm
2u80RPqu9M5U9xVowGvTboYPfYwYWykF1jscx5wbmmbSZRGWw+NUZst5gqRgFNWNn+d5doOLNQfi
WC+eInqJvola+GalDCa7dhC4GFyQw5ZRdEWbN/ZQq0KM2pQ6H7xxCRoPqULuospGlpE3wig2mWRX
bmSkF2Nyh1F7xHKp2bSOPb0Xg5Z8CaOmujLi4c7OK8kFK6SCcYztGwsNMLdNumAXdCwXPIzKD6b2
uwEo57rXn4V7VLF/3jb+C7ZR4AL8/38vv/lrWU1NHEbd/zn8Y/vzz+H3crnfHfxh81yRvuu/N9O7
722f8aM/oUzLf/n/+5e/boeouVHX/lr2Rbf8tnClnwFu/q2t85Hk+vu3f/3f5unLvyAQN0/d9/bl
Bvr84z/3TsNELEOmgLQYID+rFfy5dxp4mdHDw1Nqkb2gxsQG+WvvVJeyOQ1o2tzskUgR8zS/9k5V
/YMSFCQQGkUWHkzcY/+chl+1Y2bwbxFehzvnc2uNyyZy6AZFPOr3S+XnxQ5qOjT4MhW3Cp5l2CLa
WZzFQWGeKOZytX6xP/8chRsyMAMOA3jbq7utrYlYq5oebJNsNFxghfZZ6vtyH3VyfInOA+Jmg0nX
t4u095lIyhOFysMC78/+IdcDtiFYlEBaVsNnsHJK8MQ6lSFZ3iBtVHoV1oDo2FT2iTc9rJT9ORRo
OYaBuri+xWsZfhPqInSa1c5Wz8mZTW62eQJbdrbwLxvQWXNJkz+9iL5fy/qyJXBkGZlfDlsWkX95
RgK/WMZmaCC65ZwXEC/wUggcaVsF0H3eHuWw4Pvz5YAMQOyA9ERLZzWPKT0hUlMD/VApii/ZD4vP
0kKwg26iX+Jy3X99e7xVS/J5wEWuAsIcNB6O+FV0OhWcYS5SaG1RivAUo8vPpMTAYnkO1LJBvYpT
Ff5ybm17VTV/iDn/HCOIu+XaVz2eeBZKPesY5lkoAUPKRix7HURtPFmWEoU6KmQDlgGm5U9jfBPk
pg8qNPC0eZ7ovrdXBs98BpISe4CSIzYRoS/Jfe29/ThHQvrgaVbVRTvHdNbRJc03JDX3kc98wi9I
PpfLVo5OhPSR2KJpRj0aMuWS/a1WvdPTToQjeCgqqViaI+tJb0E9QRw9+j7MyoK44bQ3Vy1fIPBK
XxQqK82Xes49T/NGK6GBNgfViSg+NdQqqPQA4S3wgZovW3TzuMM5rtVXVwiNnPKwPTpzEKFoPfK1
kKocbq6aHM46R7bmV2BTaKaD4xAaOd7vhoJNYxOngudkGj7U4SiozXaQFuwS0wxNPisQWDkb0iw/
C/r+lKP166mjIk/w06FYeF1rEgxp7RQUulX5uci793kSonFq59QhUG/6PbM2DsMFBwAeDetHTBPW
e01Hv6FuHLnyJ2FVu6hsUAXM0C98e+6WsPrr4rBsMIu1JOyt56OBs+Fw7ibTGRc4OcAPS1W+m1CJ
LtvZdDzZbOWdICv9kqjDL2vXvz1zX8/i4aDLTvNis+4xYkKDUFQ+NgY2AiT14JmJbAGryRzzRLC/
DsFlqagqE4aG+pyWvByrrOtRNxqzZcVofXejU58DbglOIBdfHwxIi9HgX9jsHAtrOBnX9CwPBqP1
ucsre/Bj1p5yt+5qImcaFck4gQQ/smwg8zEtU1E1o1G82pKMbMSquFF6f25rSkTFXAovsEYEbJ1i
Oq8TE1IAnaoTG+GRdaNDsEwiOAYqrquNw8LpTXMAHPk4TxieyQXrHFukzrcTpTnxgkcm1MSlkMBE
Y0oGA3EYIlwrhjEcB15Q7oeb0mj6e3mOYZvQitvqkWOPJ97tyFG7CEyQaZK3LOjD1cu1YdqOah03
fooRlau2iPZyyNWLTqnQEEyPaxW/n7IxnipLT3OvgRJ05yiivkN10B5O7GnLaKvvkrx3SdWA3cHs
W+2caGKniF53jW9kWmAjhpgpxYYaXTq5URHW79pkyqlEjiYOgEmiJPqJ6TgSYOzLBDPqDEzIGv45
FC2U64jxe6cLtlohVX4m2s7PWuWpT5zorAb7euKdX4UXOBlSCLAIiyEoDdfDNRe2UOaOtoSPSmay
aYcYIC6FWm8qi+9v73qvF5uh2MnhQi0EUzDHh0NVXA1tE4MDXxQK9qsUwYOdLQfOWWN2GsIQtdB3
Uwk1jXKybqHnEllnttD7cysTdey//TRH3ht4DtxDcM+8/TPw/8V2KIpsRjxGatEBgk9JD7l+Z2Q4
GNZGmZw4VF59VqhuKGCUuDgtYb7Gs8yFPQUYHXR+JdNMQufFAhYajo9BFIzbcOrtj2+/2qvdl/FU
ThVa1wAHAHwczrMpDclyIe/9JnKcr+k4KwjYNKdQOs8zdPC1MAwQfaScFHBB0IYPh0FuHmqJIXit
Kg0uFLQZ4NWlZeZ3CNgq55PeNJt07Fs3GbVoO6HuvrHSMT4Xld3d5lIaUsvtQ/1ytrt48/szgFsE
TNbFYwQUxeGjmWo2UHOhIU+3XD4fluL7XGbRiexxecHVBLAxLykQQ4BmXkLsRQjFfSCFmTG3/pTG
kPyjAVlfNGRDGk41YuiaJCdX9BFGXy0DaQ+iyJFOBPEKs0gmAUCBK/xCTVq27XW7P6yVVCkxyvHD
KFU3ikWzqw6KBSSpGhd9hghSnkVt6Ib2aD0So85tK/octVnIolQrlT10juTEsXx0WoCtMCtL7r7e
UeieoFCIVKvfBWVcbfQKYWjyKbmzPA4zOnllO+6DoG22akFXaKoUKTixqb3aSJkWGCQO91KTzHGt
7UmH05BGeJ1+lSj1TcVsuOhNpWe9LTs/ZskeidFZOfGZP6vMHMbDIpsF0ROdRwjpzxSvF/Fg0niT
wjITfmBpH/Tmuii7K5qTfiFRUdQkD0HSMw29lxF13WTeDkV6plnfhtbxW0FZF8EIeuQ3b38Jr2cC
dhCJH1sdWqyoVh7GaOQoYyQDTfKNRusvU/rZ122l1LezTgohJXNzYyF8/uXtQV9veAtyAdorORK8
iXXKMtWF6G0Tx4yitZKL6UeKftpY5fiHUh1+e6gj78eRacCQ10wQ/sby9y/mPBd6gdhjOuOjGjd3
Wp4sLphFcZ9mjbEPsti+nNHKO2FJ/jrCOTaQxAJ/sZwfa7KrokdBUdtMamwzixF2B1Tu23afTRU8
FpCR8T5YhJHcjG7kdadW89nbb/368GJc9BpgnXJxBZF5+NZhZaJ4mMY4fTR9ADVUhBeBVbafRJOp
J4Z6fZgg30tGAoJwmeF1EY1Ox5KPzROGnkbwDa3z+H3Rn1Izef0+dFGo7vD54b8FJv3wfSrRh2Fo
M4iQewAnCj4zUhlpX9OmOVVXeB2bDMUtAJIDZTeyvMOhxBQ1Iy0TlIb6Bu3oVq+wGMKXwK/aTKPP
MTn2bx9GywmJJau5nBX2Gl8neK+yl7vJD6CI77Wmlq5UAXX97ZB4vU7LKM/XLX0x71odRkIOm16r
sG0wpHT0lQSW3pzk6fYfjEJ+vECBF7TQKvDwk43FCM3Dx5ln3OZtYl7A6xhPxNyRNVq6dECgFvUT
y1r+/sVHnfbyQHUNPSOhjupZWdbmGY2I+p2uRxHqAYp2Yu6OhB/kN2ZvIUBTGl8lTGMKJT82GA8j
ZelcAw3pAHDMCqy56DafOB6PvRxOYNaySqTba52NFjDSYLZS70tgJfwkkneJHP6Q5eSW6DmlT3Uk
KrhXcZNYdqrlbDqcSSW0G7PGasyvm9rhzoRxQxfV/f7tqDgyf8u3RO8X3R/qNKv5A0xCiVLCnzXR
w+95EOskO9qnji1p908GogPB/ZQC7TrIoTUjjVhpvT/0dfGuhg3pEfjzZTD3n35/JCSjoKtxjr8W
lZHsfIjBefQ+yL3qVsMVawPQtLof0ec4cYSpy/Qc5g1LbfuvsdTDRZp1zKJti2t3XVnh5dDg/e1p
1hyPuFQpwZ3WteBCcklRWm9wmhkXDC7kHa7yFomfNrWl41mBlrduZ5R4J09ArwDwKION5EXRjMWD
kIrqe2MMqupOaT5ZqPbic+y/PWMr6OmSi4Izh1yBnDppkLXmEklNlESYCGOjO4UysH2tverHrvs4
0QujMZo7GxwspARo1yxdqm0c7JEXqP5BKC6TueAZqZ5Zq3ynn7jQTmozYPmm1LtQJc+tZLPfUT4y
Tgx15ENe8jwyHXvZ2Y1V1E9dVaKFJQYfRcEU5JemB96EddNlA6MXCzitNk/sU0dHpKUAUQou+ivi
sFGwBEO6eAlRNjmLNbPfo/eykJaBbl9paRXdvr2mR7YPJGkXLUOSJPp16+1jbkGvqpPwI6csfduZ
EEpVzVOC3UdeC8GGBYL6nASsRfQ6bKSmQej4yyTIgici689rlH1wC4wbHBHnU7p2xyJVhy4E7YwK
LLO5KuTlCVpHatmNfjghCxNOyOrMoVpshyQpHzCCk55yDVoLutaauIuBJX6xe5Kgf/Ddk8NRvOQk
oOy01tzCyM3MtHAafdnslE2TpsWZRE09xCUFS91Rz6IbrbAHQCOR6pVmidl4ghEpKESMUrO+ukV/
FpqgNelgt8p8GwkcimC6ln6GHeCAuxt9qtnG+ubtqDiy3S/9KJQuyaQgKa8Dn/sLMhOS8CsbTItb
mED5nFwot0UhxNe3xzoWgUQ8n7SjPUN+DvdGR4SSLOc5cxQ1WOOWVY3gFkqp/2AUPuZFjgL90PUx
KbB6mtWqGKkkV8E+axOc05whOrVDvr6sUC/QIRYtthj02NcTV0QC1hOBriBK+A2nRJzk8znCVzkF
RXQm56HTeyqF3ccpyIvCY7eVr4dWzs6Qp/ghC8w5DTKS7QTx8NbAX2pwJ6oc+1GRh/dvz8jRRyXd
J0dBYMJYX3FG1MvHrGTeKXLMZ/hI5pdZ2CReOGN2JDK1dXul0r+8PejRwLJovEKKQoJ+QSa8zPtq
2H4IW5WjD+TwAyxp1QOYguOhM+ebt0c6GlYvRlq2pBcZZkuFMwF/zYIPBQ4gqH1fRXMmTqR6x98H
5h9ta3D+6xOx78wwoBQ3QsCw8ckL+wU5jsOOW6hOcsrT+egroX5F6YNOsbP+KpM06GvUo0ZkUFLk
o0u5cptW/j2FxedDnnsT8YsiCOX6dfZaW+OiYd6Ovi5Ev8GwpHfTCoeyt5fn2MS9HGV17qC339aK
VhEI3OPueyw7gVOV03sYkmI6sQ0fKUtTQltKtAsVmblbfZVC0Sc5CVEvLaZe+CHEchTfENQ+H8Lc
/iAaRzkfNbv5OFZy9qimhnQZdH18oecImJ3aIZaTZ5UKUs5bTCvg3y86fIdxOSAF6eD1JvxJhdIg
pDHe5HL0YVSsZheZxY9Bi/0CRdzzGFVI1xzjcIti+YnZPxZJFHAo3eF1Ag5mdRtP+iCSxxn5g8ap
q70xKJ1b1u1J3tmS1q7flb4WfFtOfqriq3m3Kt0urZIpb5vQupjRZr9LyV2vOWtb21cDszuP29Da
JFNafJHsLvcCnIM+qpT0nqaBktCJQDgWdC+fZ5UV6FVqCbRTsdQKYBH0DRNAP6PalKr5T75VREqR
ySN1BOSwmmFUDLlzmCwzUocddA4kKdCwDk9scstXsp5goF5LTZLbJiLuh8HU9MIeDIF+TULO3rsx
9H3dFUvvCdx3mhf+4GTVpTy1VKq0ICnTfxBH9HkWOWwSSI6Sw/Hp2YYWDH7hl5GTA5JMGg/dj+bd
23vFkT4EXwowK3Ip/gfN9XAYtY7SvrMpejTaFD0hNYxFu4Ux9MM0OMaFUmJc7eFr0l4Dxou+Gqkz
RpB2AMeczZ0ifRBgw+lEBBKN3TiP8uzELBw7SRe1dTr+6NgDRDt8vDqtZQwlZUExQ9b2eShPrgz3
43a27Xxvlvgd6kjzPbw9Kcs+sV76Ja9EOhQ1OXvdSQzDPlZTLJp9QKPxJo7aW/wME683jU9KJ53I
FY7tF4ifAAMjg6IdtNq01LI3R3nic6FhrJ5rtd25MpJXJw7To6OgGLYoNUHEXUtfD0pqWHnMPGoj
ZJauyG/nbmju3563Y5+Mhc4qvTPa7c5axBgeREaKTX8Aw+72fdA5ynVuz+15ITXd50DSnU0SaC0Y
YqGceL1jKwbplMoa+HkasasopkE3JCUYIR/dFMhccROd15WkRBt0PJUI74g8fXz7XY9OKA0kXA4A
7ynGar+rsUMeeKLRh/flAPlOdV8a4mT79ijHdlXeCCSdQbmLMuhh+MdRo+Lmrox+EOTKtdaOzjmt
mO5M7tLxxJd2bPHA46PBDziDfuvqhbJGR/xJSSffDjVxnSJr/hhYXYFITyhtcpb9DEkd8bFQA+0f
TCUlV3kpi3JsrjUCK9lq6ZBK5CvQ0N7HZQVhCKj9iV7OsQWjpkE9ipsQhjba4VTOGeLGQ6ax0bVR
6SNsn6PSpZbYV7+9ZMfHAf2LFBTL5qxCseIQLsyKe+nsjMrGEc60M6fqlOzasX1x4XaQGaNb80po
pw6JSHTWRt/QA3HVx0EWbUSvUHmVncb0mwmX2wBRwxMYl6OXf4fjiKEXUdZ1lFRFF3ayQm4pel0W
rlHU1m3QTe0jm6O5D4ZxOGuBgO4wnB1uhBMVt/AjT8juHM05ofCCKOSKhcHVKgHQZ6VF7IuvAgVE
dZvBb9phC1w9YUgY7zBj0r/J6qx94p7QemPWdpjSJJ1xG2ZIBv/+Yr98ktXxlOCOUaXRTEJvVv2F
UkTqNnGa+kSr/EhIgRnnbKBmQGl/nQoYVYfio1GSXs9DChkW0znMgbJKObG6R8ZZ/PkWUAelaHKr
w0+kyhW1yttOgbDf5pdjUg67hu7OiTk7Ero0eVUaY5yutMaWPe/F7bGQi7rBXFSByI9buDSY09c8
T4tdAz6HJmBoRK4K3mH39ko5/NbVmU646pTjIPejz71eKTWqCyjMii/qSL3DNTraIic6eimWqB5u
Ms35nIxY1EHJ8XCyreQTb31kJwcmQ9URUPsCGVq9dRM1URqFmHFghSXf4gssbayime5xOPrx9pse
HYmiGCkjHSAC5nB+kSucw8yegQS1Nka0el9v5rSW7mWtO3VmHAkYkDJI2izNXFxJVkPFIqlEENuK
PwEvc0eENjwY36e0/I+cTJgfOgAsUNkD+LlaOruBf9kgtuaHMJ5i3zHb6EOY2D0smULCTmvCSOA6
Uo1WR4OrSIsTG/qxFPlg/CW0XgSsmbaRCbte9YOmbn7Ied/fDLrabZAxDAavzPVip/Ui3+iS1UIZ
sEfovRCK3quxdGEH3QYSa+2FOi7vby/00dlH4WDBNS5b4eq5RDHMSUmR1o/Q/QJYN2W+NWFU+fYo
P2Ewh58OeTdIFO4htMy5Ch2+v2z1kLTbsAeKMVtib01z/XHWVFdX5k/aVHhphu7azhjsxdh8rKOH
0oJY5bdK5IAC7oPiOpRoqHhdGWjSvpmVzkANtZHCG3aj4mrs51BwYxywVBpQ8pXP69yJOneyR9s8
g0afVNu4aazQN8MwrrZlWjufg7GKUWlvAtTyOmnCFy2Ixmk/z/iqbKcOE6jLPIowx+MZptEVxSQh
PLc4ge9yjMAjZiqE1hI3mHj7csJ12lewOQPj0sKJGxu7hdQusnh2lQKz8I0zBeHlZFTzoyjnhKpa
MTP+aNdO4tqDjh28jTVTd56Kqeq8GIpFQRMjlQJ+S9llENAt6mVynyLmMPVBrvo14nWfmmbu1T1e
y3GxbRXKal5U4UK/aQbANm6rtpW9y5QJPetSLxcWCtIo5m4QCe6ZluRk58ghttM+BXBZL/IAY3HR
Qh0OffA7YYgcUWXeByP0Fl8fOyG50N2hWpZUwlOvbGM411oYj8ZjarfznWoIZJIVPEY1l3uXVG+j
PqZiRFpooZ0Yq/EHlWIDZCBtqK/KWqo+GghChK5qNefVBOzfxaW3Kr1MRNp9QekC+69gqqVzaSBf
cp22n/eVHhj4x4eTM7m0wdH2N0ItGS4ytQ+xgRza9l1rxHrn48NNuTrsaCjvst5ME3xvAusyMa3G
gUI9q+OuxTXygxrmyeR2Rqpdx+GEuj9U5qg+o/CTaJ7Vqa3qmVirIX8BpUjd5sD6cx9vvPoCzybw
dWmUzZHv9Og8eUowWPV+sOWqv1GtQnqPWA5U/yntUxQy6Bpc2H1hfpmI2CfTLsRNgzn6hZ3POe1n
GZkCbjqyuU2HRDwgzQlLMNFhOFolHn0uGBu875Sw7DokK8YcyYXJDu1ruWsdaS9iJxw/9bbdGego
qNrsomU/SPwzyxM/G2Ttx1joWAJJspbsBqmRfpQxJRcXak0itqIuiFi5yKZ3bJaIK8/FnH8w8iKT
3CKkWOJREIw+J0lln2lxnH8v2ya+Fco4JDdBaOkf0rhOOiA36Ou6Ar0e2UeTBc2S0s5B6uZOpyFc
DL+8PcutqW3czJjiD8UgNylICRGUt6M6S6mPgjKKD7MTN98MK8L6Pc0KhCACqxo+dzF2Pvu6s/N0
YyWh8SGSMjHs0DIOVCx3eu0mjUYHDQUidhuBp5E2HaKqWB3pCEm7WG3m/UZPnUreWI2Fd4Mqzc5N
GmaS7cK0TL0YubvQzVi0zJUQn/7WcNW5Lhxt+BI2siR5mM1gX2DYqf4hBs0furZVQV2Fuonv4AgG
pdmAlVLsM0eCZerHjk1CVziSqXltO8e3Kt9y6NXhYmU6BAsB1g7GQnKVJCvOHD3WdTeuCo12VNNX
1KxNFbf6bKydwVXDJGvvekmlgTxGcY8yh5wWlS9sY0iu8I8RhhfPjWO6thQ1Pc8/QNSvW2Sifa4u
xUdVyK3j9kNeJrvJafg6VTmyc2DfQ4D0uDD7xq2x8Mp8ivKwSCAPdwC7HK24G0fbwGNL1OoWD8wm
p8ltCgXrhDQWfo60Q4GjGvxeNhwqFC4ofSTMjDIVu9FspnBphZnzeT60hZL4aLg7YH57o7Xy1JVG
/MPaL8DkilG6kyUxm7PbyVosZY/lmKLdyvsHqL16/6uo4dnZoKT8oUVnntqXc2+wFT0YaoOL91A7
7caMzew8qbMEwyUBLdmSaq+pLfVxwvSEv3ba5tEK0Khxg6yUihM54itAqA3Wg84SbAEK9ABotMOT
LgTcOBQjrpyJGd4zXTngpmBCLgF5wHKApasWTe1rQfqNUyn1+kSyvBJALhq8bDYIyTw+n73/BSTd
/3balbr6Ig15rQr1k6t7ERfhtzI/YOkuP/iTpav8QYGF6wpgFsBbQOzIhH8qHEg2OpU0cZYLMjUh
BOioZvyi6ZryH8CNEX8HKwfnA/7lf9J0dYe/okJGA8hc6FLG77B0f8q//pU3UccArU9lSOa3LTm/
vUr5F38rtHSQs0VKY6qjhYlh2Vtkk1p6WJXkSLsJGfwLEiFUnXBhUd4reR1vkSXQzzL89+LrWYT2
jyAtlR9jW5TnUmyGZ1M2Wdsxt+IHOxTVBrmfrLlHe3ncWUVd3cr/j7QzWXJbybbsF8EMfTMFSJAM
MhR9qJnAQtIV4Gjd4XB0X/9WvDeoSlVZplnVJAc5uAyRgPs5++yzthWH13ADotQvajwNiST5J5jY
LM0gRtk/iGoRP0KnjgTsJiv86k0tZLzYh1WcuutKPpYCHrOlSgBrPoWL5b8sTW04Z5N+YC9/r0Gg
7dG6FofSm+V8SYAjOmBnaoYLJuZFHiZ3Ho+m3XaTh0WX/CNZD1zOE2Do4YiHxfeopmyiKUbWVoDk
acYb2ejopT/2s5IqL1W3BheL9Iz4GRQEG7gFEth6IRUzijJKhK65syOr5esjDfmAkLOe+m6Jk7fC
D4Q+hK0qz1MSbnxEsnbfq2FvHxaFhyLF4GLN5z5udba7LBYwhCelO+3kNt+D6i3qbKF5asAysa50
6jClHAt3ZOWwX0pqj0FFA0EFTtRCTZxD0OIzdPOMkInt97TbQZG2MtyCk5yHaARjVzjTZavBbR38
PkpG0HEbSYBLEj64rmQ6tfZDc+9uVrHCpWhXJ3dVYrE0J/z+OyhpIe/GRHIxbDtbCFpv3k9n6sL4
ifTLbcwn9oaJatSEw/m77SI9tCBh0qmp5EO0Y+193YeVm6pLZK+OSdQl+jLJyf5pE4F2otPtuQtJ
Rveyfqyj5TrWY/y98gHzZnADF7hGegNHgAzztjuj+CQWDtPTvEhWA8wQitdkikYnjVyr/7XIYPk9
V6H6Rvylfe9HrTirgMmUsZrOSk05R9FhSWYurMoOobO30nptEt09J+us8CpuIjp4XaWuvilhXYs2
cl8kBI28UO62H6dtIEpKL2XzPjijehwHwhzTIln0Oa4p2FJNFVSzVTYXH0En1l+UpzrOEurakxkG
u0i9aOzmQ70mITSjOgJGpjqnIO1j6z+6vW7OYW1578oxSXBoYwAaY0FHmck6ImiJDmu3s3GJPsoq
gJTjOcWAtyWQp5HxgTo6pGY+qKR3GU80BDSBgEicITV2GZXHvmuXMjMMiT5iy3HNqarhbI7LutxD
HPUem9D0VHAAyj8xcKK/j3WQQH7btIEabZcyuDDpaO+ttdnsvOe1/RluTgPGp5ud/xRk9ldT+an/
MsLCs8xIMcTe89cV2DkUPjA1nLQdgYvY5xDo0P92kj/+zwH4b/be/+cT8NVjivrMzflbINW6UaNp
+AQ1puPO1mFZ/39+wl8HbyLN4nWST+hUJvg3RJP+f/kErHoRrxULjX8b51FYNI8LjYyJDlbgnxWG
q3//Lf3la8RQywoOOHnmT1xS1CV/Sf8llC3l1QXPwUQo5X1lpP0CFCz+Kkrfcq72qGTPv4y9B7eh
i+59URxdGbX3TlAG6hB72ItztZru66oQqzPN7Gz/Njqz3Z2J8iWWsAgEkS82izbdwWkb+Z+Ug38d
yvAv4OlhOotg8GkNYjfwX6spNTSrClXkpAQM3uzpd5w0d/5gH4flP+Vcf/6g/+um/Z9PAvMaeIzR
uLz/3iWyfEdXdms5CIfytYhJDp+j/amvuv3w73+V//sHkdSJzYk5198em73tw06g8qY+UbkwRjJv
Gd5Fsnz79x/zf35z7Ph9Ci64eNis//slXMN2iDdnc1M7bA/eDPui7ePvax+ewbn/h8/61Oj+9bv7
xHswYuZ/PvcH/nrhRdRMvi16onfj9dLXuaph28g9I+Goiv7DOOsv5f7zh2KWjojEOgQaKA3Vvz4S
TQgfKF4rP107Mi3Dd9sDyHYlQyVVMTin57G8i7ubp/+Tk5sU03892P77o8HgQuDGFc8T8vfTuPhy
BAI8Quh3A/MaOXMNOGlMWir42ECiX5LVy4atjX67rdXeMSPdn71lHo6TXpV/8MkvGc5c9OKhHtDO
gWTKnrW1gdzBNAyM9U0uXXuaA2l3GTiR/lo7Rr5tCfbDNDD19ArCyvle7BrxKg5rkeq4U0ApAlWI
gxMCV0uJeSj7I85UEmP8Uo5WVjOLudVyny5DTHWXqnCZf7Zy6UHdle7yFkpW0+iQnPDYBjp+Dky3
6Odyivw+K5W/r3fguG3vWsrF/jlJKR7bpsD7YnmFMtkSWvudLRm/pR4komfPlP9wP5SkqNu9SdJy
TYCtlHh19wNWDOdl0aFwryZmq+UuWUv1ovZlHC4Q/MZ8k5b+LbZyegwInrx0oETPXVS2R3/qHKCM
9cbYTcvZHU+zCb17z1/0zB1MO59VoBBsdLQBGsrESoOdryz4/6zpIkW6m11SeOK9Xh/kDrZQFq7q
7rtxmz+K2AxXVSrvUCllPyWejh+d0R3A4vnhDZxnlTFgEH5WkqBRH4DMDg/Am+Yun+fJNi/l2kYi
hWSoP3fc9LDea5TO5YpiMjNIdgq9hlmtJ2hThDmbgAzNKNoOXj0sL7KPSHPWJHJ/T/aErnVozmR9
FHkVj94ThWHysvSc4SenLPK2q0g3MJC8QHJF71boFDcLhxBba4Upb1I0/XLHj+nmGpfYYY2L+c4M
5dal9liuZQqMFCc6b83RUk245r3L8XEzSTOz8u1WUXCbCNM47XFovUt3h3aSgJI4At40Pk91OFaP
FA9RpnSt4hxeo6zTSQzjvSFW8agtC0fd5I3i4sqiGp7NtNkyX4stMdeOr/IhqWJ1WYqEy6Pvt2V7
bXh2vNPCfy4s08rpcJF80gbj5HXyRXs0brlfx6kPD6uWywbQbOBZToU7xCztDgnhHa1Ycj3ZUXun
lrmqT4GasUamg2Al42FpSl3/QvUKnWOxkoRy3gICz14witQferCS4UpcdnRp+71HukmGNsxIKw9e
w6YfxW3yejCoidi6gFCjsf6h9qmW08E3OikOM7f6yacnW4F6Ta1HouQYWZce7c4cBurLr32TjH4u
XExGXuFNee9vyUvlsxEUbP6sSYpzJwBvfpX7FlMra1vGx5UBN+WzL/+wh+6faxu1UdRWfK5Rgz5i
ZROnXLL9k65rGxND7LeAT4Vg6pWyDDuf9RZbb7qo2TMAX2lHiKSm+j2YJH4GCySszFr6HXy2R1Id
aUP7R1LV7gCc0u7ziJWoO82qHAmqnLr5rIvpW+hV8ce2KadPo9V4JyucpsfZ1PwdVoCy7ZIXdCdC
1J6PSFeec+q1sI4k5yTNofeLlUgEd2X4j4+WUNaKQ24+NXurb/6+fR16WX10IPFubL7vv2qSwePT
0qF5HmmFFXkuXWUjIFluTZ6LLMTbJsYSgJq2xhNkM0Z/n/AacbRbu/uzTCo+NNJbkueZPj482Yls
g6tt+tV9gOOpHYQ5KbZDE5Asewt8YbupssrNzroAQMbZEuNup2HRr090mIu6H9HkzHtnggX6HNHZ
PpOjSSDz2wA8K8j6BG3i87ZZE1nd9ZW/uz+wf7Z82PU6y+9gMZPMEGzESCNcqjCf5nqzrl4d9f65
IjoW8mpXz6deOcvJLRbWJaKoHn6Hg99uaVS7412nRmvJzGbtx6hNhJ/OtraeKzvqytxOevG2F13w
1ps1OG51L+8S+FblYWCZ74AJaHuPJeimm6OFfW9t+2pe1Wg3IONE3z9OVl0RIedFPxn6k4RDdihK
Zdjs0iPisIq9t5a9cKYxpby2Y0mk+DAROHtRhbOwVz5sO0Kj2De5vND71ftdS67rkEfT7vqP0eTr
7ttUKACovnCNeMIG0x0ZfNl37HoNzo/WgAQ8xCJQ/uNC/XhTTjs/0YHt/tlRi1uc3aWsDuXsll8c
vw+fe2lcP9vxRbhZjMpe1Fh5LS47BQ8CLX3kd/0S+YaIGISDNc5rszvleV3U5r6T5ChptMJlvUZE
I5wHaMzl/TY7HtvAxTxeNtcaXjo5J4BZl0l8cqoNptfYHpLHtlzc5Li6WyfvEN1RjTFubHXqTKXp
GPyOWoHnt5JaZOUWtnkNeHXk/WYt9moRONWkNfrF85zwtpxnyNjhmbthPAcIL92XMRn0Sdho2V3p
VhCQER2WvHDm6bwvTveV+L/9284BEOWl/znjsYg9OnDazhfVhpCfWcrVVdq4lXMqWUd9nHYxR7dO
VivxVvNWOjnLKqNKhy3xnv1p7/lm1+UkNW9fOYkRIO1WiBev0TYtQeEdw9otjruJoVwimreniOkI
McL1SjmSEkJCy18FnGDR7gynamdPKm33yLuM9uw4tyYJl0mnbMX3z/7gR6CVzWy/dFWA2KoTfvdU
22MSfQm8rXy2aFL6fCEU7G2vqmeOafThyp6NOqtiNfW3Bgbz8qWz2jqLdK++4Mny45sotY1MNLaj
uQ4uXVTOVgwiwdR7/NW7PW5cpljrkWVqKyu2er2bbdJchp3SaiVKtftBhETLezcDuIB+uTTtsfeE
hGrWrP7RUwAEf5Im5Ry7ZbeBfXnSPvtBa5pbVyx1cBaxx6zCGWGrU3mWiSXR29WGZOMEGpRl8UEn
D0UFbnf9vkyO4BpjqBJ/gV1Sd9dxjRNyQkE8SayPfXmpC8Df6TjvwbcddxsjwXIaTjPmlYazFmj3
udTQoS8lyNz+TjdNfYjVMlVH9s6a8tlhA28+oPA1CpZoB53S6ssc089OBSW311j3en6xgyBzyDe9
i0sAlj3azIFc67OyA6bf/t6cCvw2eTm1CqtvWDILX8kZU8b2+YXX9byy03tkt58s76EM41vjtLb+
o6yZ8OxZo6MpEZx0a1k9d23DMCgqdDc/zd2immMxu01yNkE0famS3v7eqVU2HCSGXeN93q4A11c/
jeFjt2zf2euWL2wHt98W9JMqVUPHzoMeNufmThp+siv8Ge/sNLj3SeO7CyyLpP1Zc7lSGFhJeekJ
yq0BYizE/sxL+FgXzNjWjUnax9LMZfkOiFQeXL0nNVdaGH0vymJkaCT3YzssC8WEZX+H6RfHrIQk
+mn13J4E9E6HV7dzYkSHuB6OCS4wKyMdO3ZzWANsMG+YeS4S77rJB/YE+zvW7YqfndtQDHZub32n
jTJ75gu5WS8RpOYIzQlUIRzzavuY6qLZfjM5LNRPZxwckRuA4KxBtgT9Ev1TcYRMigmpGcmevbjI
uIehiZ3ugNbHIos3QJLW81plq6u9V7N19AmdtLe7DZHwghdn6NLYL6z4xo0xk2+UlMCbfaX+9H5D
BY2ySYR6c9ma5moMKXNsuPjHPgkrOBs7FJNmU03+SUU610ldPKzCbl+lzidKeY0ylBLcwwtgr97U
PewBu5O8UsmGWZ4DeT94e1nQbkCffVrcWmGgY8ftC/Hi/ZEuI/hi7I0eyu/Mn1YE7RuvXHyKZBNf
8YS5uRVr649T8mZlHM2kF9hJsdwFRaXs675Kj6px68tfoS/NSe27tN6M13hrWg8xA8Khdnrns0a1
c2cn//awsaY9v0smlnRhCYEHDcih4xhYuk5psyDiT01z0y1o+OOn0cDJJlybp2Jci/0iQP+Vl9aq
fJE5GuJVt/QwvZaW2frFCpfIvYy1Kvtb3IaDlwY8tN/EGPVtZgCWL8dpN0N/A6C9XIfqM2mSY7G6
0FRB7Gq1Z4ujUy/bL26DGoPE3nkCxLgNuVd99l0CU7Wj+6nKw3aOzp/7ExkrJ6GGZFtWy3NM2Dri
WOjWjyzXqJ8q0vM9uNLgVERNciiGxKypq8D83synKdOeMfOmUb8u8Dp7E04cm+W0RscF26O6Dajo
0d1UyLp7nYD8U/rze0ZH5cnmm0dTzAy36ObnFX/kk7UW+gcuCHs9Vmu4X0viIq5z0Pofa+eWI0aW
zu7v9wVCPK/xNFbPYYEjl2vSF0PqGWu7WjOrgUfl2+uX5tNCqv0ZHD29SUMUhSKqQZBB80v2wjxY
FgExF1TH5qdf+hBX5uIwBX0i831zigYyY7V/ZwcRULw7jV5No4qRA8RR/bWeHHfOiKzAdD6j0bep
mhlpphP3z5QW2k0OVjiOB1b/FFeAjuSNaPglvNQJdfykA2qGhHHpRlxDPiXJnItmnvJtrdtnSTbY
kfWp6GhgZ/T4R+z4xE5b+aNGXXuVm5x5uYp4zdTUiqeBXaH30aFl7Xe7eQBTbB3bNdR2imhQfHdH
GSHQOeoau2L8Uu0DH7vKUsF3qZb5axJK8aeFfUJNvibrKfGr7Us4w3HihxrJ8Ha4Ew89WcoP2+C7
p4akKv02+MF2V+lKHHb8fKCaBfD9rMXYl3VL+CvUrnXfoK2zM1za/RMl6fDdzI6vKb00neyuKYCY
8ZeGY6KUWzpPAZ0mQyH3wrplcApnwPoNUc03nmiMc4NfAwIy6slzB+d18duXoqdMCFA30toTdsKz
0YK/X+Eh/+Ggce5q7K9+XoTVctmo34Fj7X3/VTMcr0781/wvDTmPkAnHCB/GPHi/Yjtqjsuohsuy
R86S9VIzqK5HepGClZvvseqs87BKNCqCLkyVedriygA4tq/HyK8YDDvToDHX1PG7ZTVJ7tJJfgur
yR8urrYUorkK+zvhyviQkMmS4KYMmydLxOt3ayy751CBKg0ATF1bhjU3TD0DD50TOV+GOOzO8+Y1
zxh9oqPNQCnrSZR9mLRIzmGTzCKNad5TTb/XHcIpXH4YE3SHKXJ1eK5Xfq8DD0FgcuwVDQBv20pO
AD3ge4OF4FkSqi/eVLjGp91xrUM4Fg7Tv436G5DbFS74fi4ZElzGNTFFOiTedOiXmTzzzScOnFHO
U+U4TFiWYC3CIy4PiUUqsPbDjA7/YtqFBK5Zr322hnPXZ0pszXn4RIJXg68y9l11mA7GWXJnsbh4
InBiIuX/nptDV7Um80d7i7JlSwgZHXTNv7dvnfXJcuOKNlmNN9/MoPUk40NslOIE3mrJAmeTbMiw
s+emGnTxO6E5bnNqOD+21AnaMvfklgAqZSc9w2Y+33onGVnWn8bgH/ieA64W2f/Ab5BNIq6fC+14
873cDVGgFM9v8dZEL50ZOkPZGpnm1x4n8us2Wv6cW3tst498Hbw+q5zJynHWQWaTiVv+d++sB2cP
ySZZPrVB6oA1tk++O0TbWdSTvUEOh+M+CN/hMEYXPYwejUUuhDUuKfWre7S3xk6wdKoI59ZYNLmq
Zq4jIBW/5uKTaOiHj75TlyrTkk4qdaxlvpmZVyeybDebeacedR/E/4QbytTWuYuXTW61f0v6wv9G
osTyjAhGL5nUQX+NebsI5Im1ifFkNLTQlXEZxu0MbI6L2MVLkex1PnoiOpLmUohcMpeusQrzEBxH
5kkejpdKkexCls0tmBmiZjGxEk/YPFo/lUzHqX558tiMTdf5pdgJLXq3bgzy6u6E79u+6IHBe862
dWr0zW6lOCad9XvC07azo7nZ/xQmtJyjxb4CFIWlyjFv7tdljAYmkyQLVOelH/UH6bf+yY4GbDBm
ENt5mxw+etEeS/KWPY9PriWdh7Xlh0sa2xwbVqQPdicwhXSE2HzxBxCGqVIYYDO713twL4V+HaT5
iMDA37O3vT37cyJu++bvnLIOo7W74FQ9NTx+540IoCkjsGg3p2gMzLdd9FF0Z0/sB5/8QQ33aPIb
5SEoY+IIyuoCU8AnlCRQ4Tu94XK34P5i8XhZSagFev4b7zQ2EKzVJDNLHo3UAcZziFGnDnvh+BPy
STO/T9TBP9sh5HcYQ1rHYzN5VXuo4iGh3Lbpye77eOiT8zjWpAxUcjVzStmp7qsl5vSlZPO9rN63
/i3pHCzUuO3ah7WacZqNxuPgABRKIEudqDn64nntkMfzFGm8fvQWmA6C5adrFoKmWh2Zi1u1OjkV
1PofQFzCUyXn5sNii0geogUIXYEl2s5pHrblJFTywGv51FQoBxXc8DTAOFhcktH4QZ5oQfJIT52c
5BH10L1sJhdwWiGTQy3L8ZsUs5+NWjMEb5Ou+DrS8iSZa+JlTQd+svcQETZiUlRr79kbGBYXc+1f
wo6/P7cXqysOYx1TNnmzC0BHVMUCsaP1EQa9JRzvi3KLfyNo/jO43VOBsSlI9Rq7D1sgBiffGcW3
xzIq2hdv8s1JjK7447XNho9IFxSesdX5RDIPTJwJnku621Y3dcCrUJU7JqygZ05BSPFHKWOgAbQ9
67tf4LdIi7ipr47Xz0hKpnW8i7tL25zMbpmZyCO8hke/C02TGt9MzbEtu7HOSQncmuPowHHPJtua
i1e2FGBhRQKDf86AGc8RA8HiPi6TqEm1kGT4Nn3r3SwxuV6adOWWnCtQIOuXCo7YRrRgsComCpv4
5SCOz1ljdeJW+z2x74VfbtHZ2zaMlPhUwg8sDg6IDSqn8JCUrTnJod+bp9JR8asMO3vODE/2jUQd
/o5IlnZzSZYG+9wYILKQQ13JsH6EH2dFBzR7g/TPV5bSpKrlo6v04mbKU+pjRqbbf080Wu3jTN17
6TkD1zOZv9aUaum6T5ghw+ZQNL3zan1Wu+fS9xx9TgavyKap77FUW93DWIT6xXxusL1bynb+2QVE
xLV3Visl+b5Dg189aeD/VvWt5XvPV28MUaAdO6c2Eff+PBX7qbXK8UmXrjkvWAloo8Zkf5gKWzxS
1i1fek/PVRY5q0RQwPJ8XsK1+M1Ss43ftcZdmjGrLXU69nWwnuwBdtrVC3rrUIW6eO9Z0zkQaTnG
N2wzw0YnjAr/bNgvwg3MQ/ze7T0lY7lXFqWBU3bvo9ma7dgow+bOPpNhjUkC/TQ1Vlm/w3TV9Bqo
+X3atsVhD319K6eCgzlqFPRcItBo49YPPqwpjph+1Iu1W+Nb28mAyRo31j9+V9ePmEfjA6lC1cSK
TBwf2zCc6INjXXXXAbnwZdp2f8naofHcmwhM8qed6FxTuzDOfqgKrZeTZ++byIkT98nO2glxx5Wb
tOe1h4OYDWB9AVg3Pplf/TycmrJR37tgC+4LY8mLnUwLmwd2ze3aYsss/kmktJ46C4BhnfwWAGEJ
L3OAeLQoBysFaAul1yagncU9+x/tLInK5rWOq7Tvi9q7NlVXfa2LSo5HvI60ZkSI7CUz5eQNVfBh
rlqyTYJmOHhhVRBXVGrJrzjgIJlWQ6Mh62tXbdNZD2GETYXM9evWI4Tc7ILYktxPNoWZeVomeTF1
3zMy4Kf+4k+qJ9HWzGwQJUUzu+mI3bW82piUCPnuSYP1AXr2Ob+4QD+jpWgf7B5fiiQnazjgaakK
/kg2QNJ1Y2qFo2SUZ5uZ4bP6vHRLlhdlGiayGbOYt/sHgz6nznTvjoIsrN0/itHBMcyN4r6SLtU/
zGTHX8YG3ZGviu4tX9FGG2zhLfcCgD3as0WMW33nOHP0zWlccSVSR28P4zAZJw1WT7kZWXB3JXnB
Atb0oNy0YR7xs3FUL3Ks6e3yVRLORQ2YLJU4jdLjsh1FNBxnq1gY1aHaPMll3q9VgqP8qWc8x78s
nsr2EZN//IRnfOrv2nobLOLiIutt19J+sMtyV6ndIRsFjersY2/vZNDsLsk2Hc6U9b6Te/TVsz+l
8NKaQhcqYRveeJaKnDrKzpNtMv3dOjn+TypOviEoyXI8M+t6GzCZM89pvSlKdaej/UQCGwivuixr
91VRijnZ544OkagY1Pg8otQyBkdlyJQgjLc0jC2O6zacrfehWNW5jrhS0060209+OOdeRLpufjT8
s1O3E671wlC0ZbjCZtaOcBd5LwsxkJ+iY6EPjaMRBIJ6XOrP2dN8mbqkbM57KeV4KnWwv9YEwrQs
sq3r27TBJ5Bb6d025Oonpuj1j35S45nV6268RN0km3M19rjA1sA94h1Eo+yKLRqPPtQVHPebitNF
NsN+QJhIXjqbcuC+naylfWb5AjZOFwPuTYs5drYcC4Ns83bUCUJiX7Y21UgU/rEwvbSXaQE4jF7G
+Zh5Ca7vylBD/JQMcbY36LBO9ayLrll4ZEuvzbbNR9InZWl5I/ixE4diFf2bXtaEGlnHqOhM14kF
7AWyeb7PiVU9TcUkGX2JRn/3yrK7SHuvzn41eOx01+3+LrTn43tcm5cqkOhKLDoWWLi90KC2GZf4
oFqJdcyQY6R9g+LoiC+sVVX2M4sfPOE1z1Z0DbiyLx0RjOKuZspMT1rx7eO8d80HDs7pC0HICkOX
TsIn4XIOZ4uause4jPSLR9sPfNSapbgrplA+sb+1mtviQjtqm6H8HlIIEfezFmiNtS08Ghy9fagm
lhFhalrMWTlyuWBUF9N6Jf9QGDim5aoPw2rEo1cSLniBDKmGrwoX/ZdWhKAGCJJuv/Y2DoTUdvT0
OgXh+LqFEZsWfigtxH4x3MW7Ikh6T4iSSBPPNEG67fQQWacaFzFJmu6GoNc+8bcTaQVlZfJ/NZsZ
r3MfjI9OSGHi+mp/l2qr7geSZA7/zdR39na+C5FNyKkLmByEacDSTHnawgCX+Oax6tOn+LOj9bmu
JyafkT26T3Vv3N++LZPqUAmPTJoWU+d3QQ2I9rnhi0gZPUZnzftyGYPa3Ji5RT8caeKrxw4tsvpo
q0OCz7w5LaMtOhpB4eWuX9tP8+DOJ1eEquUl3FhK1i0n7Gw4kKJJmeps6ImZWnbaObvGp8kSfTKx
87aUhN4xnPjDleVgXJVjfCiCuv3QgPDusRZWjzjUcRXyWAFOD9H/BlaccEKmPYZZ86xc5T5qYUQu
unn9Yie2+80ZJ+cWkjJ+VJL/lGJ6X2S90EF3FIoRYusuMgcqt/GU+H2Xzosdzkdvtur4jtHP+hWl
qM+pnO2dzG05XUevKu+jQEbvtoENto6uIbvMJGdRNsw7W2bQ9CtOiYDPYKynJmXw/5t3qTjOUieP
9WhQqtqCP6gMvbzsHPvBE2AlU9lO8aHjOPlqbIp7m0fziKcRDP1UVG73pyip/W5iwet4V8ZY9En4
4zw+U6TjgK2W2r6wX9u91I5efng9CawkUS6fOOQyGb3HShRSn/Hx9Xf15IfnNaHOTcH8DzzRttU9
b/gbGGfWqv7Hdov9u6sDJiM2k7bxjFy5vandnuz7igkg34XfyeKyeAbH7ZII7x+P1/AEB7YYD95U
jxOrNU37DOcU1QEji/O8oGFSSaG6pbpx5z6vLMaeSTe1bkaGWfzW7SyHHcPZROqoa4HJbWaB5NDV
Hlm9RVJaFbsPkbRyKgo5Zi0zwnPfEiL3uol9JfWnW24udR3LOg2nXD5wpV3x/Rnn1O5d/xjEFDlb
wcIIyqtDhiw/7WeY6ucPlxeaovoBnTMuf8y7cnlRxuBzuMUU4VB2c8nOtsYszf7cNL+HA2VWUm56
TQtlBeuFiDsf1TlGSOMVVzSREJcPEcekxSZK6KYVI929neYju+UnzovmsSBpXdw1pFc+V8Sy3JBW
1iscrf2NaXsJv8N2ihr9kIQx5p/lq7QE79Vi6i+lEyJSY9QDJ26o0+uc1SdaWJp63oudL8xkFtXz
Yd0ttbK6VI2/xrlZuiwcpvlHUAccWoWqukc9TBARGuZb4HfqfjjGTCX6Z8OnPvtb310LjjGQvl74
YKZ1fHJISP2M7IXlvM2dzhNI74Bep2bOdiPBeX2WhXk9aP+/ODuvJblxZWu/0M8IenNbLNPeSt0t
3TA0MvTe8+nPhz5x9lSx+BdD+2JipOiZTgJIAInMlWtZOxo806uWfkrTtS1ZfqFwRuK35HdBq0cX
/PXIZdPdNKbZPvZlB74xKSvN31cG/UabgcwC9FGeGasgL9r8CXk89Z7enUC7BVuXD9eaGZLisis5
f5KQMqC4g1rnhkp/yFujrB79SjfYG312iIhvbhUvmH7QdNS/Vg1Ayk0Lmftd5bRTvStS33NcwyLA
2hd0cyPFXCQdbVeS+mYSeb8DOR/J0BsaZQe9RJ0g92joZtuJNqpiiHe6EXc2Idqo3/RxWDnvySBX
d5kxDfEmYFm0faWnpRB0kOiRQ32ZqpecxI8RbYPenjBBscktZbVJzdQ2aQDqo2B8BUmQVB+EPVUN
1KwMrgx6kv/U0NRJh9TRuuCJp7zdHVrimS1dhGaKXjNEPLC50gW2E2VcY1Oa9kCWHhjOC8dADHIJ
IUM6C4r0UE2N+tVS2oFqYZ/vmHH5G9C+glPQ4P5Tt7xkCPi5uXsesZNBOoKaacKxnHYRjfxSTU3X
ySnXaEMjmaTWCQBiEn13Uajqd3QLlDQBAoz7qhW+/qZDnr2NLTX4Zat8yhV0CEVNASK3I16LCpkp
vngIbke7Ht6dKQ7NfeiYlbzjxEWBu+My9N8du7J/+eOkxtcZnZ3GPejECtmKJKZD0ihy5Z5eK0Ib
BWLMjybTo3/CIdN+oJ5RI+EXZ/b3AGRT42plkVZU8337V0D5wuGIp/5CCrW3Slc0k3F0SRVloiBK
H6NmpBVCAZeBzqo1FtMV3RPOMylMYCCwmYavXVrJxUPsyX3PNowMAha9L7rHVA+mm0Dphp8y9+pv
LS9pV+9iIaabO6rw88gePtRC0V/pu1ToWqpCQRVKeGZRLSS1tCefbY4wX9DLRTOllqkbL7UVmt1U
p/moeE3eRkMQV9c5fWXWtuWgRta2o5hMowXSsBQTOrIHaeM78rbQSz92BS1wvJsm1Fw2sS/Vb1o7
6P8EGQG+qyWBx2XC1Qofldfk5jW18+G5iaU2P/y/ZpiyNqs6jvAw1nLIAPTuj93W0DoFZKBf4jaz
D4rZRgiX+f0PNWpKcrCy/O0y3PYc1QsfCMBUR4EvGQzxDKic90pXB+0oJFRexlC9T9m4jrVGO74A
tKUWKdsUQgWZgz4DdMtF5EljQzNloiKELr2EqJw6+QO13EJ/ujygBayrI4QVwNjDq4I+xynMFnxW
kaAfDbNlwItN9r7Eufd82cTCnMGQBLG5pTEeCEhPTRhaIQ1tjAmteC6sL9m0I4l/2cQ5ChoaN1mG
ZRzeCwjbZ8jkOMjBwgQlPZUO7KaStgnjgwxMdgrWyMtsPvYUA23LEAhwmwtyZEM0kh13+ENiojle
mIMlKbxNRFqvh5lztK/M4Wdq34TOKhxZrPXcIG1NDhgRUOQQF50azIuJnkIf6tE6mdyO5KGs3GTV
IXTuo/De93cd5V5zBXx9vmIC9gyGTYW4xZTn2HXVp6gJPR6Vi+4F1qmrLmv2Wru7vGbnnie4J3lu
g7K2UI+YzWRhJ3T2m4TQivM4tG+NvUL0NGvRBMYtdJzoiNAUkMgmW/Z05mryp9ZQmeZGh/6zVGS3
y98jw3QrdHM3qg7eF21Vrfuh1m81D2Nyi9dIxqyIVZz5C10GtGRwWKimrcApdPoRSp4C63Ymklea
8ZgHxbaVm5cxMmtIB5UntYy2lBJWyFk+sfEnPiOMwvZjopUimCpnNAwmrdBJHSgkySPnoSrfi55o
oNb751rK78ZM3bW9+UBBjhylgfIfXTxPg03jshbfZeV0Vfv+feEPL5fXe2k9+CqhTi4zGfQPnE5F
VY9UrWjjQf/3n7zQb2ViMCPSSySS722zdX0Uf9HP/OqoyaMgRchS7R9I/VaaGBYXxJF5sEP9CCPJ
bEEslWqdP4CZLVMgl4a0dZwEZWN/S6bjKiYFA/rn5+WRnx3nYjmOTIpPOmIFUauRAn6GycrbFwYZ
D1r8e4ptbdVf5cHK3j3bVjNjs7WHsxeEc4+xDnQMFzaFTIvnxOURnR0QGGFnWQb8bZogyj4dEYDI
MWozhMPk0dhRNDgUMSBbYsHLZs6OdfqqIbuzDA4Ix6Y39tSMb0lNIzWaR9RuP42Z/Me0DXIjaf11
mqz87bKx8zE5KDsgc44hmrr12ZiKVCulxrC8jRTKB4Vgyde6N7x45cI99z/MOLRCCiJ6unbEmI+c
AVYAtWsmx9tYylsT7VNq5RkIAdDJ7YdVrKlVnLsegYRCE41o2aF7ZzaoXuqCxil90mlY3ehhe915
HWpR6XPsTLsum9zLk7iwYlyOsHty9PDv+e4K4fJPY0X1Nnr+T2cqD8nQvGQj6teZv8J0dWaJAx6f
YFDQ/SDlNttUkqhSZVB8bILaeua/zK/8rqICF2n2FuHhFU8Uu+bkROUKVjVLBBj0gtOidrpqcjVU
LUg8tnDr1vqrYvzp6QPJZKp/1i7tPrKu312eyTN3FBZ1CxdBfkE35lusLWG68mUs5pHuGiFt0sZv
b1wjSF2wQnhJA7qQ46BXbTYu0kyj6mQmRebhYSi+GZXHm3zlClxYKWzYrJVOFCPrs3OfQlZh0ypM
UCbd2Tzi9Qqhufexfbs8YQrd/fM1YiBUiID3wA5hzKLmrtFGW0lU4sxaUu7oRUaNwyqH62TQEEdq
jT+e1jdgeMk1FV12FY+0W1VUb3Zq5A0r3nm272xCaZNcKZpQbIc5y2Rfl4kzWAoELareAxyg3m6n
uvZF07sEOlRULX29zVYinvOJ1nQZTgLBS8EzZd4LqLdkc6h0UHSHNiaufqrytPfiO8/8cnmmzwen
QeSMy9CjB5Jw3kPpj0Y5VQ1AvpzJ7oqO9iDjNgVvUYRu4fy5bGxpUPgmbKeI4GJ35j2p1sFq6ZAM
iJPiid7Na1oewf31d50qXV02dXY08wjiJFFlBoYCuybGfXQ0x4JdaPKFGk0Sb3PvrS7LLW92F0Ty
Lmt+UhS8bO988wlNKfoMYS0HbTVvcQyUWCu0KLA2U6dXt7KXQsgSTfnNIKXdymlyfn5hykGZBtV5
0yAYOR1aWJs+bOIxnUKdHV8r5P8gUBrT7TCaebChIGHe+NbY3VIZf7MojK/EC2dBCWEfniJOAUvV
zzxm6MYYkEJrEW47VEloVStXpMJmdJNcBjMTwo+OFq9Q7NZSKhDqaahkV3knodA05u01lEz0so3U
XjUl+xVLHeREWfKotfKaaPeCp34ywvDEVbn81NkXpInnBXrHFyikiV0a7u/QkuB2Hz8Sa43Uc8kW
KALYjskR8KqYRUaghEdSeUR5CdpGinQjO/dpyi1br9x7a3bEmXs0q5XU0acISSpnKsA75d6jqh3C
llAmK5fEkoegTgtpH4GyyH2cGiq9JPZbhUos+urPZeH/hLRsZSwL241mO645hdegkCU5NdEHMTi3
hFcRHD3FptY611AHKKOMcsXbz3uXEck7tjTzhIG2VjvImbVWp+smfJpwvOB3gzyhYqSuVJGnaH/U
YE9Nac30whmGaYMLgOQUf5gNMmrpwQVWw3tT+RL6j5T/dPmqrJ969SBTXNPDu7y7kYdDQZ9a9RJU
dxT7W2dvxJsp/3H5ePvMhZwGTWIa/v2W2TToURNCx8I08C1jfvCbh1z+7sFToBl3NCGaxiEcXhPv
1os6iqQ7M96P48qVuOBWRAQmOkWc63C0z24PpTO13KyYjqKSFTK+BRcWGIrLA13YJPARc2NAFkS2
Yf7GbwGJ0g9NDpf+lz9qbuzB7/6mcW5Xmn+nqvd5ygnKIagtSQnBGjTbj6Xfl/Dna+aGItF7F47P
RQ2hYZb89OKiXRnW+X4hMkSEmwSkQeppnuuUerUs4fXAizXpUJb2Ty1W6TR2vv3t7GGGh5Aqk4dU
gJWdbsuxAyg0onO1sZruLhhSKtAgkvNxx+tzJTHyeYOfeqQ4WmAUkSlTW//b+X90nDm6VJdFF5Bn
iHrLfi7I+l/7qib170lTlNFei6ih7MiO2+86HKgRBb+J20oK4350ycKF1zRqmm8JjdnWvVcV/W/Y
l5zpjtYD8PAWxbl0m6cGQW4zUVDYU01L/oyIwVN/nELjTaVR8kmuEucGlxmQTe367ksRVLSxDJqZ
kaoqsuSga9EAMAVu8q+WOflf6rCJvlHMaK6jbGh/e1bUXNOzMKzpQ52fHZ+JTShdCO24pWf71UDV
UCtDgCFp+U/oRG5k/ypD6I/Khyi6ttSVE/88ihQvRdRaUA/Dlz8v9KO1ELzbYCYa1sKeoA7ynqnd
bZS2u9e5ybRpTar2fJPqUFeoJBzRtCMuFyfFkTn0m6nH147Ne1HZBO3O0Pq9NdG3v0YCe37k8NsR
AYSTA0VWwv9TQ6pRdbURxc4my79p+m20pl2y9Pt59ZJGYwMQzc2OtMKh19DPaWIap/yfhhr31Ftv
f70lYWP518RsrqRIglEQOOBGpseG2uSG3eJaLRLea2fMwmCAUJGH08SFrM0ZnicQ65FV5zZnTE3d
FpYUbc3EwsKfmJh5NTJAfU/Llk2npYQYejz4bpTL/dVEo/6uzuXhy+XJW7j2qCfiaOhC4NrUI04d
IM+AyLZ25mwAqG1MrbgpYB4mJwe/BNgRCHlAsHyBzuBFjwbXDugCybPbnCZoi/4CRY2eL3/P+T4z
Ke3Qsm3REoM0+ixURMgwSkJL8gQ97Yuu+/SDVnR+11fRFHzYk7LyqDlfUcZNOwXlA8sA8zALQPy4
MCW1lSXKv6F3F9XWn35qppWD/PxqEtQwPD3JJog89+ylRj3Cy32gYRu9+xHmMlBzay9p+cpKns8c
VoR0KKkYhOM+E9pHR0YMP2c4hIHvFrXysymyg0eH7SBZdAJVfUZbnn24vFRLw0K8BEEMR5ZFOHHq
OVObjZ0EXRfCk1+ygv7Z0IJDbu2AOt8QDvUIHTIqYLwagjWnVmjBif3Kd6h/WF3khm0WHpBjg4zB
j18sY1Vw4/zpKczZHFQwuJ+/qhNPshq7hF4lsKFW8z4AXe7imv3XDlcax6RpJMrGDIzt5bk8X7xT
s7NdCO4Kbg2gF27UDnAfZ3ta9G5s6B6GodlzIKwkfM6XjhMfKQzUtGye83PmcUgLMpoUg9AF6XpT
lzINbGN/W6jSSvp4wQ5XJfGfEI1C5WbmIlAi1yVyDgzLhqxR0OvJd3HycXnuzgMBcR//a2R2hdEM
No4Jwas7hH0MDzEA5zpxYeFxJ0LBxPsTDNXrZZMLbyYkesWZgWfqiDTOrrUuLHpAh0PIoyx8Dnp1
r9MoNVTyT0XxnxH2ARUsvwPGJYFXbkN9TYvjzF0cnuwyzKDsB4UqlfDio73e0lSedKLFt5e7ctP0
1k8ns4wfpdYqrkI1apuU2fj18pjP1lLYBETAGwlKdmuuMzL0NHpEZh66VQQxoAmN7hXncrjze7bF
ZVOqSPCcRL7YIqTDmm1yLs9VfYIIlc6uVkIX0nP4MjZBBph6evMS2GTitzYZgD3f0eV1GyRiqt0U
bNtwMNNoX8TytdQ+VN5vy7o2+pXr4lMp4uzDoD+l5iLUCOeH7FSNfVzqZuhOGb2pJMAiIjInq8H2
gjZL7+MxD00XnClw91Ay2+Yqz1XjKUhUaYduaetdpaHtBzcVh9C4IY7UtkAT1eceHGS3rbqxoAsc
7uFbG+oy3VViQM4uff/E62Vaah+tBZ32njJktCZ/enbOOqifMOEwxFLDOqs0Jp7aDZKMlmNBuuaO
B9S0RQOhcOWpk6+U0DevLq/xoj1SbGxcsnyURU5dOK6mTqlNgE9OkNyozTc/VGF22Mv6SuC+4LaU
1KlMEOKyYebP3TChqQF2IsY1lg/szJ/wvxx8yV65fZeGI5Lo3IYqG8Sa7UjWewq4jSI3ib4rxq+u
25varyJYOeqWrRiomlH2Ewji00kLQ1mBul5FcFO+bqZfE0wI/vAUdr8ur83SnOm8CKj8EbNweJ+a
iZKGa9BzQjfiljhIoZFC+qPDMO6EUb4SHH0q68y21Gfszk3Ec+dsr0fk53MrhAZfDXr5DeYISMWz
IFKeh1EGpjmCEoUvUFLlf+qst/YZMMGvCQ1ldylIXuuJFuoidbuJyOdAhQ/0vCXX3q8aOoQvU+An
Py2rNq6gSQDIOna29U2PcuXH388XWQ4ke0ilkiGf5avLlv3Yy17otkj2eQFwdie/cry/xg2xRY/N
zLYMClUxiWvMAHijnf/Kb2TXiGMaMd8uj2fJzUw0aQ2TajsVWXH9HF0vjl7CuKVLjCe1qP5ng66/
I1tQvvDQ1X5OZsABeNniwoWGHUIucjj4tjy7T2sn0ljIIXJ5jdCPJHfSPYv3z5DVDf0OcrbrySWt
ZNsWRvm/j14eP7x9Pu/4o1FKni2VPPmBXvZwEZa9m/IOGJHf8/p0JQ5aMzULUeyJHEkZk6SI87eC
li/QtmCMPwJ9JYxc2LgnQ5pNI5ywjaFl2AG4uvXremc14VU7/TUtKVlvmE8Jyh20hM7uCjmUK70C
dc3M2dtWqR48ms+hH9tfdgodN5udDHDlU+cFVQhnmjVzQ62r8ihqRS9e9N6bFQHk62UDC9Mlakw2
gSl5Nko+p35eeGhcmTkaGBA5/AmbdJ9DxAFid+UKWnBuUeqF2YnTjVftbN/KEFgGkgmgFFKFOxJr
1CQgHMt+UeKiTWhNJfc8NgUOJ8oGigxPvIiMT0eFqhAMBFkM2TWdY/BbQNQ+mddyxiG5t1RI41pI
FKtdkP2982FXJ+FJBIG452yYUxlknlTQYkFTvavFxjavJVhQld3lRVu6MAB/KuRgyFug1DZbNROx
QCOtstjtEqKuIiDh+ezYX3X43yADoDbQhLvSu9H8Q5e/QQQw2K8VVJzdj6K41QV0fze0j2RuL3/W
grOSrEOuSETHYGVms04XfGmE9KixxQ90XNInX7uXLSy5EV7EktIwCGnE7BBxpnIokxwLNtf+SLtW
/dhQ0oYVpF4DQSxtDGSvZIWTWFzLs2jGt0zTh4cA+hy/uKLJeOvHxjVUpisjWjYjEj7iaWHMY7PJ
12vN5mB0/XxyTeq4RoxMiLYikLhkhXOKywXkMO+W2WBUL3AATgB77+s7Q3B0TTE8EStDWVh+qirE
zQp1LMi/Z86PnmshaxnvT6ttrww6Alm/lYh5YRwMAQEPkUlCCHjmYWjztFpSMY7J695gWtnXQJbk
xPrb3ABAV4GWYP0pf5vzDFw5NFkbaRbg9sbZKu3N1FArsMeV7bJwI55YmTnzCHX21EVY6ZBmEhmC
Fs7SEcUZ6+8E6gTuivHwVDN52oCzmS8/tMXKaBdhQutdfC3RxqNDJeI14eHy7jzLQnyaESVu3hlQ
dc9WR6tUT2+aIHE9vaJfEhIIKuE3owPdsMFEFmWzbds//41NAKoArcnizE/cxqu80bewCSHsLuyI
iK8L5bnKyVylT9CmXba2cP5Abi8yLdTyRYHy9F4h822YuQZfIaL2t6gBXKedtTVbLk5AsVa3cvkv
eTv5PhIcNilatFBOrZWeTVuGQSeUP9k3QoFCsY2dWq+8PpbcUCRwoFdXRIJqNqbWgP/BkWAkkHPz
IHJvUVpsergeINxciQIWB3RkSnzKUbgZ6nTSOiamtMr5ktBznmwKYxq3lTlWK0KiS4cRdVDOOoIN
Vmw2qrBDmU9XMAVb4LU9Wo+QVK04w5qJ2WhGI+j8wsNEVQzOy+RXESlE33+57HLLy/PvQIRLHs1Z
MIJSnxys2L20mXgT6FTBXjTpv7haKU+LswJ4E8Xx2RUBi488ZfSWwFSlvwpQTOd4V5MaQOMa32uS
vZa/WzosjuxZswfjaMOO43s5G7egNbKugtzNO2TifLX85nkwSYf+Icjj/eXZXLQqdIPIbZPomYco
feIbtR8KGbM8uaG2WCS/VWXY0KWTaorb2ivmzkFOHImUBf5jT/jQ0eqpfWbBTIY9+HLdEfIsCXo2
RZchpH3tjceUDLsBGVG0uzzMc2jlzO7M/XUFahdEJhLKpdMBShW9fB41eN0ODaMF2pHXSKEKTov6
Ghbuy8YXD8mjMc/2hekJrvsU21RN8Bw4AeVBehoTH/mKnt7A9O+Dm5M5nu0QfYDpM8jFWNU7X4EW
tYZ7kXbky6Na3IdHoxKedbSS8NT7LUI58CE4cA4bzfe+bmm38SNAlGtSFJ9Awtmzz7TJrNPJQ0QN
RvTUWNIkflfrpPAbA/LZoIWqq7R+IjZD/7L3JbrK240OhRnsGJp8LcN9Ff3wTNPt/I8uXzl/hKec
fQpqswJgAOZx/kDsVDBebdHwhgjr36kN1UJLn3hi+yt3w+L8HtmZeY0GvR45fYYsoXraT6orNXCY
TN/hhPwv4lRcj2woSV4wlrMwxS9JecC+hX9Ko7PRcsjGoAhfMbI0bURAYMGBqC7gmDR5QKayh1MU
KiPbL+6MxLtrG/vt772SwMeh9AOIwZ730VlFJwVAMBI3RkfwiymPyXUF6+NdoDram5HG75fNLT2s
TYeXF7AfIiB0TE4dM+gE8WA4QoQKyXLXXJOHzbtvJiHfeNNK0HRa90m/rb39Zbvi186dkLeYiL1Y
MxoTT83miGJ0rS9zOUnhHfxL+iGuR3kj50b9ZDc3QfI2tDksqauIOPGLTw0DDlVIIqAdKPIIM8Ol
M41NqCEO4UNzC4VZY91JwfAh1RokLZQ0Nmlrv0P5Pb03fTFum2jU3ToOX3xN+94r/ptmV/GDZI7T
Ie6g3fDpkFl5q5xHIXwfMwOEgetUnj8gE0muJdHLtCm1L03x3mcfl6f+/MY8/f2zcy9La7QRAoVH
tnKIpTdLhdDsOUkPhr0t/Pavd82psZl76VGmw7HGYLxkK/voa9Lkr0MddHlIC7cjDsxpxksIjUF9
jkZQ66ajskjiABj7RrfejPi7pn2VsmFTGnex+rXsb+tuD0mb+reK0yK+Ek7MOpGf+qzHnLpyZnV5
UmoowarKNyXeJp7gtoXf9I9luKCcKuRcDaPfOf1XL673nnO/mgzQz3eT+ARwC6LHg0L/zKklWHPt
ocOp6U/fKcU2hkyrDG8aHUAPDQHSYwvVbhexjU0XgSk3y/eDupta6MC3vf6kFm4dXJWEvKMHvX2P
0Maho014eO0h9JBFA3Tslkaw723dHT3YTKNXvboakaQb7GqT1T9oLtrG0n1TfE/133X16tiPunOI
RvmAsLFFhSNJX1vrJsvWsp0L8djp0GfeHCINO2UJQ6e5HXo3GLXJRSKKE+i0tG6Bm27H6MWA9+Wy
xy1sopMZn/l1NAySlPSY7cZ921MlZx5feanjbP4dD/GVWGVlgbVZbA2BM6LPPuZyuD4bmvzl5CYe
IIfpXFVB0mj8JcMDeXmI5xfeyczOcQ5h0XQw2nUG1Bam6xfQHYPDDBEtuWxGVc9PZHEJ8EIh/SOa
Pk73jzeOEH202BmnwYVvkh7N1yz57Rg3SvtsWdIGEu0phmvrva9iSGT2qvaL/P2mN0xIvfqNRGKy
0O57JKahUZOkYiX6/bxyZ1fGyQfOQn4vpXEDblEmAladxr6JIFrN9BRz7HmYXdrfyahsBMOs5T9N
4fe8AA+cbhp0E9CndccQaijnGXgdPRePNpyMlfWg1uaPy/N4DnoT5xBAXuDCmkX6cXYIkK2Qx7Fm
Hv1J3aJ168Rfw+Aa6UQVjFEEb5huvdikyCnlOeU7+fJ2+AVXyMpsLXrN0VfM9qOKloQVe3yFTCeB
7v0qwXpmcFevDHbRaY7MzPafbMNVlHi9sekrR3vJJkUWaB/jdjCmig4oGFpbhETd2FPJXkI7uWtb
r91EQk+n1kJ75cGyEN4z9wjHOjbAZrqk5nMvO1MBx6WxScpnlISC6lrTE/jE043lbFvnw8q/yaw/
L2P++WEM8CQ73/oK3NCXyxPzedSfOevRl8zmn34XTdNqvqTuJjjXrlogvVksyMxvHIj5oSFWoICT
1Ee5fpHlvT89DONXXUIgNrpqyVpH6LOr7U1FuaO2d6nRuBFUaYPe0JL1AdEXb83icPmbF2JQMXui
49c04Ayd48/hiuotRFINgMEfnoo2zzdJCzZVrR9QUXe9bnIbcCSg4JVm5fBZ9FaWTJBjwCUxvzgh
qDLzLpxQyE4QF2kbtH1TqfsFU22y4rHnryExxn8tzdbFtz3YgCssgYDgnUIPSrBvII8yW3NlTGuW
ZltDTVk0L8aSr8lbj5t7ysidJk96uxLDfyLqzn3tP2Oa30oQ1trWGHAKhqVQJYYUkj8mN0ULt2KI
fHq0UzkqfcWdpAdFPqjajR/e6g5R0VvifGjFm2VP/OV7P95TDqex9zFzUjcqdzk6QsX76DyvONri
cosMIo1wlGA/t/HRk9/UEg/kBB9sSt7DEEDiW1lQ6aIQ3AzaPlb1/SBPZHKsLdSW32PvZ4Xes4se
1mFyOrSS13oClz3/6INm58YU6OUAjYSxycxpn4+Fq8iw6Th3daC6CN2Q0bmt5ae+MTdW+PfXOyUq
0VfCfECJP3OTVE2lPkS7eYOyBfkq6d7rkl2TFCuAhKUhYseiTiHKSGcQXqmOQSpbXAiDIUWuhGLG
BnVBdARGuG2h3ZT2/L/ewaP3EgJGbtg0HgHLdHayMmBF3NMzdxVcJyL7Qv7dnvexojswRkHKMRPB
aT742jZ3lDetMbfqkLtObryio3wNFeudA6sy5E3PZq88hrq+N7p4JUW/PCtH3yK+9cgT29iBd89g
9luRFDEOCGPJ5n0ONQe8uFrvVnJ6g05gm65sgYUdcDIH4udHdr2SLsIMeBKyEtF1YvX7cMp2efP3
hWPboDWCAXLkUTqe+XUCBEEJxfDi6AYCZddpVqoByxN4ZGF2niod4p5yxkBS58G33gftuk6v4v5d
G57T/AbUoq7e9fmaC4k4+8yFjqzONg1YJT9AE5VQ0PqqTO+e5B0S+UbKnio0QRpQZWD91rJbi0um
CRiWSU85daPTJTMaHtHmyEh1k33h6VcpjNx55qy8ocWEnQ3tyMxsQiskcUZLmEGIyi36Q4COVAa5
20tOrxvEyytHsYjqL5mbzSRBvwofHrdUnD8p6V6K7gGIh/5vVJJIfMDSzM3o5tkvRUcZul+JOC5P
KQSEp1OaRGmiNAnHrlYHMFjKjzBz33eJ/d9stv9MqSUrp2bQoyPlljDGwnipm8fI/Ji8l8vzuHim
HZkQcfLRfs5DOZDbgVWLJ2kj99BvSysW1uZq9jyL80aGkwILbRActIG37uDfCDmEywMRXjz3BzA2
4EBoDBQY9NOB+CUt97bMktSVBjsrqlD2vVI24GBuJXMNo7EUJRMDiPIoORsNkq2ZNVQTjDpiZdC9
6cY/RqBeZc1VmQ+uGcGb7jzKE4RVAzGJldDoeZCt+mAPr06LqtovR3+QtV+59UvSUKF8cppsW+f5
Vu9vJeuHbVZu3KgrMd3ScXfywSLoO15n9LQSZES5u2K1flSjkYRM3vzUHHpO+UEMKD8N36DNzm6D
cQpdqZcf7aBNVr5jYZVOPmO2SiS6eGXCvLgJShIRqtnIvDHa7jqG6QsuFpRs/SZa64AXR8HMNU6M
zk4mP1Vt9Ccxmk67jERWn42bKsx2wETdFoo+WftqW6usb2JznlklRPzMqalw95zOuJ4PWmYOOKTR
V5v6Jkpg6ZQAdm/th8R6zMbqj26mL5UpXV/eCEu5TI75/xi2Z4eT32lJwiyLt+SXtv+mqH8+2Rvt
L3l13UTAfCY4/G5LRMVaY+UO+IT6nw+asFDkYuSzHILV5oqH/oqxaYYi3QW2U27RrJHvFA+Oig5i
q02S9b2rO9FrkKRwyvZT4KLfoRLJAeBSrLXzbeH0YTL+/aDZ2gdqW5PYZDJM2vbT7lsPzqnLVo64
BfSdfWJlvtamWXbeiJWIu65DvyMc3+ge59rbavaPCk7YINuQO7VyqI1ld4oh885QPBxfi6jZwiCc
Nx+qQwY12UzTx4o/LDuiqKyLtmlnnoers6xIi5E1yduvw3ibaNdasu/oOxpQmBoBhd+mugtz3mWz
S2k55uRfs+qp/8cTjUYOytWb3iHJKOQjAx534a4BB1bVWxvW2tz70UUQdVX0VlIlslxg7Rv4xxPp
BeJk1XLhcotITzb2bb32fWLhzzyVPi9iIlncG/OTCDRXGUjMiqn3W6GaGjcdMtpPyEzX8bdxWnER
Zc3ezBGl3E8Qi2A6onC4IpmihP0mUPZFgS7hTVh87exXw7iHZD0YWlKS90h/oAn9Oxq2ofJsFqsE
F2L6L41/5rLmZKZKF4nlMT6ydrqukmmPRuqmDb+qkhu3b6OuktX4Uo580cpdvZR0F+xG/zf5c6gH
5GPGoNBKTLa1Ibi5S7xib3r3HgWxlOdS8csJYA9ZSTf8f6w6Mkk2gZ36vCOP7kCJ67myGs3YTMk3
J5E3RvYBmfbGKr+a9nU51K5lvUq6tDLY+cLTUAhdD30DhAoqwcks/unknpZFyQbHIl9Dsu/2YBKM
O015q7qXPF85gOe5Gwx8snWA31ZleM5mcYlWIe3doTvodi0QwhbuX9VpN05s7LRkDYc0v8vFYIQZ
yrBgfM+I4gw4wTPyAlACZ7JXufkY5xDxI49UE/nAFHSYrCm89qssWQmLFwZp0l4IqwXNPpALzgaJ
dmspdGxid4AjYIOXtVuStR/I0EQ3CMIrm8sn2aI5SKXg0AAgpn8e/kduU7U5QtSQcXN9f9dLkNVo
t0L+p6xlvj+zR8dbkgmlt4Sqrbg4HdKJpyemDw+tkDakXbMCEmQizIRKYBZsJipCGoz3H773tc4g
KH9XrQM1lVF9RXrSNg+Xx3uW55h/h5iQowE38eDIrcd3mJG3sVVvn6DzlT5xTurFPdwSXnZnhW6q
7JDJ2djhnSOtZDfOtsxsImZncz2BmB9VPkBHJN3tbX8DVhqdBiRHMznewbi+q1RjZZ8uuPPJ7M8O
aA9VKSOCZZVUXrCLipsKAo8k2EvdlTR8uzzDi6a4Gykm09t1xvBTe06rlg47B8J0MlqHQt0lVbhV
u63nrRwIwmfOfIomLLBtQGHNufPacW7pfkURY3AepwZ06vu0lkpZNgHcFmZFgAfzV2ok611WCvx4
gNbvp1Tvn8T/uDxjZ0Htp0/SQvB/RmbRRFAFyBOavFrkmlY2CkNyvZM0v/1IOyfZmXakX/nxJL9m
QxLtk6Lo7xoAUh1dDVJ4HaOWupZ/mD+c5x80O9bLAO23UJcZtbq1ZLcKgCjYW8O7tVBSDJ6d8LqE
F751tihPhYZbKWsfME+A/O8HWFyTVOsA8M+SA2oT65OV8gFWhFim4qbSTkNDT75HOzNHowAVJqei
dk7B/qdurER3Z3fp3PpsPaRRHw1EX2lDkg9B8zBBuqqG/4CI7/t32d4n1b6uVka87Gf/Dng246jS
lV1WMWDN+57EL2Nxn+p/LrvZ4sZ0/jUxy6rmpTwhLYUJqrBy9RNsW2o/dhNghjXc+NpgxM+Pzlg9
RfkgyZk/LRof8va75Mh7dbX7aPEgPRrP7CR3Yk2LIdzHSsPLExVU/dCju8pTCLZsy1k5tkXIeH7W
/Dt7s2M7d7LYMMTsDdMTUga682Cad0N2CAGUNDeUcS4v1tIU0opLu5MBeI9muNMpNLUyQa/Xid2i
eA77H35EFWItb7Ji43MbHC0T0ohK2nfYQH6bijQi2GgFkvG+PJKlCONoJPPAVKWO15slVtJE+6L2
2q5ttnLXxxtFW9lDSw5Btg+Ej44ILx1Tp3MGAEJHjJ6aHhgDv9qn1CfGjxb10da47b3D5WEtTt6R
sdluUhLDHDoFY73X70z/OaIRuOr+uWxkce6OjIiPOFohj4OI4AwjFreP2t2n5h5VbCQN1068xdFQ
XIbXwhCNfDN3s5vMR4mcm7QAN5L/HLp+M6L3bCi7qlR3dvCaUC5V0GOdMrettqP2GAw/qjXC0cXh
/vsVnyQRR8MFRNWFUsFXZBGdLT8G40ZDmXuNZ3HJCkzJhPVQLvCAmbmJ43CVmjFQfGh/9Hjr2A/S
sLXXsqhLM0qUK17f1O0NZzajJjRuNSKFiVv7KDA532rgon20Aq34TMXOTyXYf2Af4NEg1AROHWSE
f0B2hBVFpn7YJqWQsUhy+yqGyg3tS/TqKIdMSbXzY7u9t+2p2MlRP+b3g2nV0FnZiV3+7iW69YDA
5f7/kHZmPXIbyRb+RQS4L6+svfeW1JK7XwhJlrnvO3/9/eiLO67K4i1CnsGMHwxMR2UyMjIy4sQ5
jrqZogC5Xz9Rf8l1gqYYAFvgcLmRyeUeivwcpXc7bZqHrtMG+ZCkxkCCUOmFvtW1zF8jtl7cRggS
GRacAZ/iYHoZIGI91uCxpdJ56kN1ozC63fjx7vcPGgWk/5gR8uOkRkipMdnH0dM6V+sRUrRyF+aN
56hNjv+dLcEz9JiSu9Rhq8ve7eQ+ix+T4qldA7IuJjFkTvBDURzTrkq0PhJztcYn3JhG9KuFDqOU
WxdJTR7OOsK31Qu0jNscJr3qdwmc5vQJsrSZitzC+0XOiiRTFakN+Walom4zb5cqQGSgUPtd8sz/
tUOveuYD5JEkXMlFoUCJb7HCsvLbfRFZfyWFoa88kJdSYVjBbUoqWAJEf3nCvFYPJLDovBfz+j4E
pOtnwcq9tRSQZrWHmTMM9gWxhml2QVtOE/OKSCLH22H4qJTKNQcG+odybQpzaTkIdQHyYKKPeo2w
Z8gw5eU4cqPEiIjZ+WuXvNz27kUDM1u0Dt0UvA5C5m47nSElCYsxZtBve4qan//GAP1zVAqJ3+II
pONHg+/ojEDCK/gnlS6EzoI1/YirjtLsWogSUOjn20NuL3z1vFLTsorQfhtq76CEO0elGJBuEUPV
jK9+NIv4PMyauFC8/ZvV/WNYSCu6wmc8NmHk0iqz78ylbXRfXQGdLLnb+dqEO0OpE5S/A9bmq+/w
9Gy1YSfZxn40VjKkOY6JdxNoc9qI0BnzRhc8gVaJZUcTwJXKUjyEs34OFfWO/lvVRS/O4JtQTycP
MqwBt3dwcXkAmKDGg1DKEaeZU9PRG6/D7NjBEKaU2jaOLKTqta+Z9OdtU8tuwt3OJKrJhJ3Yl4US
Pc3MeRarK7SN6T1Y+fNoQot3UrVfeXk0jFdJ/WJ1KxfIfEavNnZmlqDsChm1iMvTIZ8lkWOFJsKf
Kuic7M8SfK8dH/R+f3uFi6cZKTFCBcVB0CqX0S/Xu8AqVUyVDa+sWqmOnh+t9U3XjAjPbTh9Mi55
jMDm9rX35C8WTNC317G4ZcQ9pLfm/FKUEZNGy0Hykag0Su2v0g9PBYS5YKOPdv9RVmuTzEsPESgS
/2NNWJAm89buc04YyuMk0nK7o/LpIvsGK8g3r3OeFOPb7fUtljUZ8gIoDgyGqZJ5A85SZyQapTSU
MImG02s/pRtUA99QCf6ayUjkMV9iZCjHZgWSO9ofmjNu1Vbftnaxs5BIv/1blvf6n58i5FJeF41J
UhLCHKPflBJZ1BMitq3R7JJhxdTCRgMcYVRvBivwUhbcs0a6HN1aPAdtpm1RIxm+DYyjaaVb3/5A
APn2wtasCZ81bO2mQy6Vc8d72ZzeSv+PwVdpQPBkcu7M7Hjb3EIgYyLSZGGQFXEJCXliXVTGpPYM
7oEHOVB+a6U/jeYTaskrAXMhTiPKwXAB+S8D8SKPgT5UUlil81AdzbLqi9nDZnGX6UclQX9L5fVc
rJRtl/ZRoWSrzrNIENAKC7PTFkS4R9RMppeh3ATZcK/u0KjfdU29Mma54IsQo1KIRlsIQhCRvU+W
zMqX53HOGoHmgTvKReoPH0l914utF/O38WgkDhictYwg7qIZJ6xt8vPBi5H/3EQw2reS7TZ0FnrO
2e/7xpkZUS+jqtXCaGYzHil2VD8W9cYrVOaWVuL/0g2HDIxDN4z5ceBkwgkrHaNtionBzqmoQN1C
UQzbTqaW92Oiv0pDHb7a4aj99Eqz2Y8ZA+xBZLaBqweIUK8cvyU/ZWdpyvEpORPCT0GIWUGEVOWa
GD5C+QMKzmSacdF3BvPlTu2GazW4RT89Myic96n2yjA3MZhDU9ImCJu/oT/sqnm06dMPJVg570sv
NrDG/yxQSDqlwFbTBokgnuAPhV2DrWlgfpnzXHgj95JMwKZt45Tfb/vS2jLn6/ns6gAHlQ5dwDIZ
23otcwJNYH7NA/sgOdNLiQ5cn61CReelCCnMxVKFHNTwBk+rMy3ZFOqvodgN6DfrJ995sJyTpT87
zVub7ksjQbj91Hsrz63FmGDDEANkZNYVFa7Ktm+m3M/Z5kb2ISg4Npa27+yNzOxRv8Y2coUZ+jse
8D5FHYgJd4ZrLzc39gevk0I2VzMLmRJ1WO/6fgQokuopIxveT92PCmZre/UOpsHPEiLc295CGZoC
sMMlHqSn2197afV0zxFIorfMM00IUE6PjoCR6ey8ZyNhAEFWdIjqvS3FhzKdDreNXeFk5uWfWRMr
enmk+U0RGtSnsudWQXa9rEpQ3a8Er02Q69s+jbZZpT6Wwb5QturGOpnhlyJ6IEiju47oQvQybKWt
Eq38sIWUk981t6NnAQlIKC8/i4QEFyU1dmGgPRmXxTNXw8pGL13fYDWZq+WtasMycmnCib2gkpr5
NMehFW/HLgYKNFr9CY3JMkRV2Wk+397txQBybnL+SWcnWW+bWCX1JO+cCQHL7137Zk67XqG9/m1A
DBjRQOn9ts3FjeQMsVn4ky4Sh0Kg6MdRxSqT3kHNsX7ovTXc3eJGor9KPYnXuCOCmRRPiSegGOiw
1w9ycm8NnyT14PSvtxeyeC548xu0kRUk+4TPZedaVZr5fC787CXWpLsyKD+PNmzHbfsUIBl/29zi
vqHwYcIPpPGyEszJjd83KfjnjdaW9X1t5s6DOa3RJcx/RIyyeOB/jAj+UEQUBoMOI4YxbJ24RFYk
3pbqyv2x7HYwQ9Id57TjCJdul5B3ZVEMK0Knp69VrzBPWZzCPjhKsAlPsX5sC+e+N35ZzlpK8P+Y
noUMZgZETRyPNVEyQu7YIUdutW0TvisS6nKVuu8CbzO06SE1Pvp8OPjKWvtnySlnZiygkXBVGWKD
uitpEtsZEL4prKLn1q+pb8pT/Fh2CgKqflOvvHSWPiVFXPBPwIKYBRQCFjVbQwJpRTEFikWvPU3c
DsGv2z65mOydG5md9jx+DFMt9wFGOslx3KGA4NyXdonB1kaz2PJwmKiAZZHzOlgOwh7hn//lDxBO
RU53T0pSfoAvpXs9O1jTu+896eOhqf1dW72q8hdb+4tu8m27S4fxfN3COamrRrNTjY9pRDk6DQfb
HLa3LSzlWDOVByESSCYvn8udrXzF1+p65LjDA6spO6V7i6SDLh1baJATZkhvm1vyTopDiNLOWEBq
N5fmjMmD5jYgZCrKg+L0m6iBpyP6yKVwd9vQ0s6dGxJS5LowMh/MCuT7Rfa5nbIvWjatrGXJ8+lI
zhhk7uormr1Q9xLN7sigguYPm3py+ZL9m4f9uYl5lWd+b8hNUqZ/vyz6N25Li5l03pSb1t805Uu5
xh29+HHOFiQ4uRM7chl6fJwxvlOqDpkLCOjsyB3Wkpw1Q4JbD1Kktl3MzkXenWK/dcljVX+ygpU8
Z+n7UCamB8JgyjV50xBN9mR6Nmc2sXO3k96Lojz2frZyPy95mgkcEzFdlf+JD1EvkI1JtwgNdhyh
ze0pLdMUSvR225+X6mh/C1TPXOsQiIoNVbmJrKxFgBHdEemjLbWDKmmM2cibEZrZfgjgYP2hwYFc
jtXeaf2dz5GyC3+TtPaK3y9GY4QHYMuHZd5Aj/nSK7XC7GnupYT8qWFMPewGNx7ox+o52PocfXZn
k4clI/Ohy7TOJp/WZqXnoCSmD+c/QDgWplMmqZXN9S7Shqzdx9Z9hhIeCAE/lXdtnvNe2tze/yWX
PTcpnA3D6yO/8OnNO9WwD5sfdXjIe207NT9u21mC3PGd/9lc4WwYmTOG1kyYOBpDCN955hY93JZW
dec3kJwxGrW1mh/aFB/6PttFagg5z29P0cyvo/MfISROOkIFdj9vcJ16bqJSvkcj0/41GT9L88cY
PKLVson1Q93+iwIcMn2zIinxlJ7jpWfZ2hjENOsJqUp09C2UoHLvQY0+N/Y2Mn9E3fb2Zi+l1ufm
hL0uc7IyiWbPxg+mb9lY7jrdZA6e6uJch1N+V5H3712dFQEJE2iqiW+7sAkjx66hdkTlajuW27x4
mmTodtYoYBaXxcNOo/c8K6QI5zMIp7zVQ+yU6ef5UHTlYVD8rV0+2mtlhEVTkNLNZNNgwsT7vKjS
wKyiklAgK+j8HTVpmyII4H0Pf1f+fd68uZ3FgLJJ9VnsD4ejPTSg68kcml1jQCjz2sXPstlvLOWh
blZO+9LVcW5szprO7l0ljAs/sDCWdXV26CJFRmxPh2atRRv7tg+umRISsDieSj1VMKX1T9b4M5Fe
yNZXbCwFL5jTyPBUiKEBqwjLqemr5hEOUbSlG7f5BryJi8SS6/yr1ZxZEtIupmycycmx5DcMgWrM
lnlPXfd+e8uWwv/5cgT/jspOl/MMI4YeMnX8qS5DVzEOivIlHUu3Hp7Lcnfb4uIGIn6I2g615ium
Li4bH4kxqvVD8KTn+0I+hckXOPf+OyuC142AqtuhxEqRIYKn+NLHlEx3oaI+J4G3donPX0K4Q2fS
el5srIeAJITaAIyEEtnUzyEJ3VWMxfUQ65ll4rZQoCXSSUe0lOvHuPMZFPVUZWPY1cpvWHh78BNg
mYDPgjKWeKSHAsBHMf8EWNdUa9dV28I4dfAHytbPbhVdtxCq5vYj0H8Ka9AbCwdNrYe8nuYXQWp0
sDtJe+TrvujmcGQc4D71zbUBljkJETeYjWVaZu64gvy8PHSTUg2tpvE1AfXtetPeUaG/7S8LoWOG
2M0C5VDjw6J7aSGr62SsNPpjgfRR+E/pOLhRslKTXrMh+KSehLKVltiYeuiz7I/Ykh4Ue9jfXsnC
+bpYifBt+jA2NL/AE6ooZ7p/k5SnUPuswEX139iBu/5yxybYfxXI3uHY1js3l58BRLRRsVkHSS9t
GzUBquv8Y2b6vzSk0mUstYpn9VQBrHLbaixiyO0UZ+spKCOC7cyDfJe2pbPzqImfgn7oTwMwBrh2
tOyoM8IAEMq05vJlgKyOXfaHKQiiPdbaX4zjyKFbBWUG66bjIQtYRRQgw2GCuDkdY4C/DafOOrZ0
MsAh5bW2i5NCdQ1pGr55/SS/R37tPzhhMX4MfmJ5r3Grau96C4dOHkjUg3vZ8g92oph/emE8vViJ
ymyoZHfZoSiKrAcF5vfRZhrQETtUXmN1D04VS+Veq2MlOCi+H3yrjK7/JlWlpsFcmAfvxWgroSv5
HippdqN2RxqD2b6PqshZue+WAgvQKKB+vMzBewn33VRwDaYKJVMva7aNcahIXwv9OJQPhb5L7U+3
nWrpW59bUy+/tR+14RipWLPKnp40o2pN4NoUN26bWToj52YEl6rjCfcZMaNApJe+xt6nrv1ZrjbA
5r0RwxbUPiDkyFGh5ZxXe5b6VJ4ROBqMjJu6/FloWzU9aPpzHCCjUtxL0QEgkVO+mObKI3rpTcnA
+D9m59Wfme0b9LF4D1Dh0/7soB3K008JmjRmtzOMzpX151raNRAkrCG7r/j3yCtn4l6V8EnrCXjo
pWG7nBoJYFa6Qc/up55/TN2wBx7ld29tXN+Z/rizeRDMoiMDAzex8cpVepqC/G7UrMPtL7xwQ138
FGEPmspO6MvwU/ReMSFENraSUQBebvxNm8cnNV/j+1lIpFg4N9QMIZUtkSzBM70s1NM+3SS5+TlP
EKSxi3hjpN5TK+V/0V841mP9udDtP28vdAkdfm5YJEswUiXuJaVDLC2fTp6ckOzYqbVpJL15lM0O
upIii6P7aKqt/C4OJO9etpKQ+dqiDv7yRk2WNk1sKhTX0+5FVsfoGKU2Epc6pHQq8/9e8x7ExvC1
8+nLu5EelHdB3xl3oywnL3LEhZz5+Qq+dMmFyUpp+ADkMhDDFDwp8qe6CboBhJPUdRsPVLts1wZR
QX9HpSXeVVX8hYrMi5EcpjLWXGVYE+FYiERgSUDfzdgjMB5CiADXOElaKKckBOk3TQsOTm19NZU1
zNpCJEJGdS7+UG0gJRbDax8NplHy9cZ+ck16Gsy+tcEhBV5x20+uxvfnw0kzQ1HB48gziOzycNZK
T0fMHtNNqb4PPDB1eNW3lbJNp7tOfoMaD3bIIDhq5eAmTDPI2nMSngL/KGsblX93+9dc7+5csOb1
DhUXd4sppEJyEk0S/jPj1lPQbMd2zDbJ8NtRHlJiA6EYUON4k0hx0wadpQ0ADNAaodYbbgfjQ1W/
DmvTo9fJ6aUZIdSQtGhlnWMmhfeg159GJ17ZretgNlsg2zah6oHgWEhOjWQMldTAQq61u1F+y6Yt
uP5DMsFPdbr9YZYWo83K4TqcEkiiC9mjaU4eXwa2UmTtmpcmC2n2Nmm6sqAFZ6QjqoFIwwi4N1H0
yPINC70vzJjjm4E4aqCkX50+Yzwl+ezU4O8Z1UmkDnnrCuaRWQvTdxsj/Nyon/U2evSUL4NVbCRt
dSr0+sqex6NM2jiI/cA/LwQeun2aXslluvEzB3FWDW660JqeKdy6EMDsigm6n/HH0KX7pAYQZXy+
vf0Lvc5L+4IzRb5kdGZTpTQlnH1Xdm45SijKKsHT5P1V1eF+lHQGtEjvh7WS2pKX0U7i9pq1ITk3
lwEiz4GlTFnNN+EFG3aParqdcxVvuJ/itX7Pddhjmf/YEiEjYc9EcBBiS5saALQQqQz3Wnhvr6G7
FtfEuBu9i5mYXCwTQsJHqdkkDWCYyVXknNmYfTs+Jc1HJh1WPt2i65zZmo/WWdo1dHrdxha2eEuS
Iv+SFVLko+nlG936MVFvDvV9Dgpp+HLb8MIaeRmBKCM+QDsidjNUxw5rS88z8Gp/+ZnkqhkXJfOD
0Z21KsKyaItXP+5BBZH/XK5R6qs0i9oCcWS1pn12UNWDXEDyXrdu8/v9TXDOYDqxYoAiFbPJohlL
1R9LbNUHU3mc0KOuB8Wd2pX9W2gHXRoSzlyhjZWZDBhq0/s4eJyKw6D9qdq7gZql1bpddk8LRFa/
5vnJrndt/Hr7+11njpjXaa1xO0NwKJZuMsNJfHLDbOMZPYAoRuHRmu7n9qT1OauLDWTf8drYxsL5
u7Ap3L8aYV5NdWxOerJ3or2SekdLuzOatQbX2uKEoII+mhEVA9NnGhqcUDuyqNFt45+K4W0bvduE
8j60329v6PWT9WJDdaEyQc4xIivC4jKLEthdU28n/WOqdd7cmyGqTr9vjYsM/TTSGOa45yNzduzH
Qe4YdlF4h+fhTmOEN64eJApvcTnsy7YHYdGu3J5Lh/DcovDxDKMNkUxG+VNSikM9fJdSBpRtcx8G
qSutZlGL1lQelHQ/Zko24ciDeouCuGJ9zZBvx8yCrga4/5hvVZ9hm7U389W3gwZCM2wNhBHJMMnh
5W56vdp3batIdD836IHNrGOBqW4i+dGOXnlA3f52V9nObA1pMPA2pKFX10MQGlmdeFiTnO91yuCS
/nHbwJX7YwAQM5wiyDuSVqmXy+ny2kJfCQb/DBgq9cuuearzr9GIrBraBWl9LPo1XoY1k8IOJmnP
80zlG/njR0LnD1rpHGbCBOzl9842Ns7aXPlVLi+sUbj31HZquoxapjsMT7a619ScZPtwex+v4pVg
Q0jLvMmfUivARkBc9Py900MxNmxLfeUwLzkELzGqFxT/cAnhMINyhXc6xE5VfEm0dFMVKw6xvFn/
GBDOrhk345Tms4HhM690RXld5SZbW8PsIGcBqTFGLYobTNiBv0f3w530NR9bMSFOJuRKRKVj3qY6
MF3d/yo7K99heZtAU6vzG4Thwss1eINqdqggs4aoduForqpPqvnptk9dwwNmp7Jp4oEQZ45Q/Nh6
A4sheKRZyyre+iUUN9V2cu67dhPplmtaz4FUuWULsV69lcsVj17cQoa4wG5BxgCf2+UKFT82Y7jX
JdfyHsv02a5Xmg2LJ+bs7wuO5nddF6HzTmgbGcLUut1ou/L0mKxNYq6tQ/C20tR8Y5xPf14lbqoc
PXmtgXz9JuI7zaBIa56/BB0sHH7mS4epH/hOAySvpsEMmOtHT5W20cZTYWwj76n87ebGbJK2nQ4I
iWCgCf5n1mVTdjKriplrk91R+aIDDSqN420XXNq8czOCE6QhxPuhihlZfbdgSzG7X7cNLHgBeGo6
JMis80IQtdbVoQiQA2GypazfFGqS5XbUT4Pz9baVhdOKFbx4bgnChCGkCFo0g5yrSXITfZdRJAyq
mDZNsLltZWGzeA2YsIBTB6HbKngaDH2W1mZIz0XOm2O9ysEK+c/VKih5wIoPNtyA8ZZq3OWJDGaK
XUBhwUaXnuL+PjZ3mve73xsT7M/M9sNgu/O3itVZaO58UOlVnwUbph/k5JOurfz92V8uGg7z36d0
gYaQYVq0Mi+XIHWyH6Z9Hmwa7S+l+tw3d32wz/ptEK4YuvIrwZCwV77j4XOItG/UfGLy9C60PvRk
J1e/+8kRKoAfCfANmBhST+F8aGkmIwnfM+Gt/tWE27ZbaywvrOPCgH25YWkTKeYIin1jWM+Tt2cQ
pwBItNZuWvgsVJH53AZ1NcYABM+NvVTxjGa2Uj4mHiLE6rHp8g36DsNaOF5w4nNTpvj2GZxcUwZM
wWCl54e2vuvslZtlaTVkzRoP1nmUVAzHSR7ofdtofBT9p164dnbv1UwdUKyLV7zs6sTz+c8tzV/v
7LhkqjnRFsZSjspYlNF8WCP+WNgunt18FBATNK7EEnHT912s10awSXluxG+6uYuqlV7GgothAlAz
PIkzRZDgw8CdPbvxYClItF+27voFlOvRpxzB0dvhcdEOA7BzC45byxLOvm33Tm4VTrCRpG2kbSJ/
a9rP09qIwsInof4MbgepQVUD6375SdpQU0NzasMNskiK9CVM326vYu3vC5+8U9ssSBX+fhHv6/Sl
Kf66/fevd2lWzqbE+fd77CoCh0HvaHXlAyaI1OboeM2TrU/1qcnBR5RDsNYVXDQ3d82ByTDmLX58
QvUwORGUBOW4M+sc0rp9yKn3pZVAeX0mqaczlsPSOJCqmMrWyYS4V+vFjM0+K0FNw3nfFy+tWu+L
/vvtHZyD1eUdgymkg0y6Y+ACxNJ9XBr0AHVMIUDmvMaZPLz2SX0/jXF1zLs63Khj/0Orx+E+Doef
t21fewea7pC2MClvQQQuAq16XxukymY7oZ/ZeFa2q9dw+3PAF1enc3eRCgCmokdx6d9+VJpJZs4U
C0a7syTDdazmPi7Cb401bjqK1RaSj/9iUbw1KU8TIFjapclIa8OA6XXQ6OVLZBdus9YLX/pi3J6z
Njgz3rJooLPUNPobBm2USKhEKAhsB+eFbrwcoejUu94aZuQ6qlLDmYEARCFG+XQhH+zSqHLsElCh
l71M9KrK13btBXr9eJur+cQ6xnt1uBHE91Oh5m1hjz48gOE3y9vIsJV2x8FHw9WHOPSlY7i0hKre
RBWvPtz+YNeH+tK0kDQUzaAgoItp1RpOg8Lspclw86fptwGgl0u0hOKRkjT90CgBXJ524prxtyAr
9s1a2+LaOS4WI14blRf2Ud2zmEkBowg8A9aBT7UzuKiefPUVRO+q3q17ZyVgXbsIZueUCP4lIH3i
PVL0dSxPOmvzEobto0OVf/V+u8g97x/VA+5cqG2uUYql30ndbKN0zO7YG84vZkyfG2ksjuQd+9tO
sbigf4yJhPCdo8XkKhgLtF+GvJsIE76+4njXL+HLFYk9fCsweCJrGNGlB0/fduZDBENwlmr7Sr2r
ld1U/FSlP24vbNHbzxYmeGEQTc6oeNh0QjXbVkn0aHSjzsM4l3bM8q3NEaztoxCAU9nLBitH5EPW
XgPvpezA66xMRqyZmG+Zs7QycKJgsvyQT2X/ICOj6ela/krqek2FPn+qmU4apMUMUZx/xJkR5pgM
vTdYh+E8Suj/lY+57jatO2hHLzkZ4RcLXT1fdlGDLo1nPWEow1WblSftNY5G+BXzxz37FU6mFUyj
8ysG1NU0Vw0GV4U3N/4eDM8peq69tzXRvuvWwvOi05ytXkh6gwp5l6LG7hh9Vk3EM45wTW8Z+7/t
m4sHAjPIttOrZ4BK2OV6auE58LAj6dTpdNahmNBXeXQnPCC8wQx3kZUt2uZ3kCHeNn6dcwHOB40B
isW2uYaEVx3jfcaoqNiOS/uOqbVtQumrH7QPM7dOfrvmUPOleZmZnJvTRbztYNllPqoI/iTkd9av
YlC2vufq9aeCscIqq7ZBvk+z/tQH29vrXPqW/6yT3b70ITOU61H1MZyha1Rq5skPq72lgpmEKPG2
qcVbXUdkgtcl+eXVrZ609dBmIbZs2jFup02u3U7w5ifbEek3oxh287+vau0pVpIjvxU47wqb0OKZ
Of8NwvVOz67Jkp7fIFmR94USbX+fmhmPqinvNpkMhUUv+dMBNqrxrgjV6jkdqkPD+2uFwu//2QwQ
6f/bpBIfpwr6QhRG+CGyCQyj2XbtMbJ+Ss0+NvY+4vUMMPdsEsW2YS18XSfaOJtGxRVuvRmnI3zz
UotCmI9yQqQ/PmlSCeR5TT980a2AjRu8J/WZgPHSrdTRcVI4o9nm8ANWu1j705nH0P9FnsFEBAof
gOJpYQrXSSQNmpQX1ZxnGHetmR+DlvGM8ceK3y7tF2MXBCGLBv6VgoCVFKFiR3NK2BFiB8/+mllo
hRsNfDBem6hvHuQ+UZN6YBn7H0OR/1HX1mupe9C/pNqb1+jaSnRaDI3QIDILQt2M6oMQgrtE4mKq
aA3HdbrzNO8TOKZjM5UIoyHY5IWvepvujCHd+clKxvB3WU4MVTzSKAjPIjVA14RPG8M4rkEitYmL
l8ocDmGl/0jG2E2bT5PSbBU/+IWsw1zH7ejjdcV7E3EL9ZV6qo2YRE11Tef99heaD634k/guNnVd
k/+KMPbRqsuyGXHocEBipXtNtfEA54HrecNTzsCrF6/RViz597lFIW8qUHUYxwmLRTSViIPp21pO
3kPqJsZq13ze0FurE7xckZppUHtsxWTTTh+6VvG16FduoKX77nxB8xk4yyUqQwpqxcHISAiOotIN
fdij7ryAx8/u9tdaepScmxIcKE+aNoDjMN7U4O/qbIeqmBV+eLG/VRGVGv3WLdqVsL9sEk55ULJE
I024zaO+CGOksAm2XomlaFPF6ml0ZLc1nSfPhKgrfY6laYXbeyluzEr1DGJC1gCF3eWeSmlljIFC
ENR0ILeW/RT6aznS0meb18MIwlyDEhEVeSGHsBo3XN+mNRYv6dj1APsIGMY2TApoI/wGbc4aiaCV
y3zJKRGIgYKdCj4vdSEAVUXKTSp3aAKMz7G2b9AB6v/NJQK7F1eIo+u0hoSvJjdDn4VGjwpi+12a
nvzgLXTeTHt/2x0XVwLvjEpX0OZaFG7DyRrGhJsE37DDz23bfY0qplL6acXrFy98kCgW/C/Uoq8g
2owfeb48jKR4zqMR7Mz4vs/2Y3Wo2hfZ2OXKTuONYD4o3Zd/sb4zu0KoCgalDfpgmsNHtnfi6KSV
n/JUWtnFpRB8vjrB1yM/nPx0licKLL3YVJr1azZ6dEI926hFZu3DolW2ZZatQC6W7QLyobkHpYR4
so0+K7WaXj8sPukmTO37zjK34yQ9e1LmZoq0N82/bu/n0qnmMP+fRRGA5jVp2GkMlm203N/Y0ZPT
rmEjF2/3cxOCS/K40UvTx4Rte4wic7J2gf/i998Kc0N7SUXCzGtWDvRSiPwbTK/QTmZMXThsnlEY
9RQZuElHK9l4hzJwM8T9VgPVFFbDXaOnD3I/nm5v5opVcTNBaQwxU0ysdHieCqj6X9TgayW91Pqx
KjflGmJr6ayfLVKsXTqa08bgykHURYzx3AcaE4fBvzgJ5zaE84aIX276Kjb0uEYp0TX0wFWpaFfj
dmwQoFsxt7Yk4eCNqR2PpYw5K/iegO3Oht2qqsff14iQgpg4/Nz9n/E6YltAi/2mrLlDNy3EwOFe
UTv/Hak/82cIcHfv5Er2ecjt+MkammrajJUvPdPdpS3Wx37/EJRJct8YNoTNt71nYe0z4a2Kuh/s
plSLLy9YO2Mus+H1SgHm5Pl3tTW4drc6AD53VcXFz69zHqzc5I4InUd5ssq1jhpZ35fGg2SX6ouf
GvfJ0PNkq5zD2Kn9lvTlcYA32Q2ifFpZ5kLEmSkqGARj1JwpWCEcmDlPHxiRWabGzBb0U1wWtzdy
KeJgAgEzxswNwHHCde5PpdcYPjlZbt47zXGod3a+Sax3PZCZ4jkMPY/hlU7z0sejxwjv4EwjfMWf
l5ha2uj5nHFKD4l5kMg7GUK9va6F8GKe2zAvHaRSZBBLTUasLrdQUwz+dkofvfANWkqG9tt/kUpA
6k4LktGSOdMUdrGuR99sNd6joXKnB3fF8GGHKznl4q6BauXph+czVna5orTUwyCYMGEruPzPPn0c
m5XHJYRMCx4/58kzCTJ9YJEGo4mGaozhImdKJyzfZkHIH4Ycd1+RjSmgAvTUj6TOnJMXRtKTlUXN
XZQq6S5iKOTo5XJw8qOqedcHT/5eRrl3lBV/2keS4fOqMHPtkHe+t4d3u72TzanT3cnKpvd4hOHM
9IckdLtBlwuIRu1qm45R+9iEibwda7PYhHWrPtajJT1XpTc0qOOM06FUSv+7GinJo5m2xatX1MOD
HoXNSyJVLa/NoIDpLk4d6Ija2t/6svrDnmLIqjO99lR04YrmS9uG4U5vuvDJsCqj3oZGCCFTQYeU
Yf7AghtwQsTma2NC5sPG9Z+6YvJPilEqO8cj0XHb1taPQTHkBSXnsnoINW3+ZV506tDx2Kplm6Ed
rAeQpTp5vy9No9rLWe+kh9Yv2yNVxv5kemnob+Qp0N78ZLLverMe4HgYMi3ceXoyFq6eyvqDWsje
0e8dmKSKWq5rt2UT9z3iXFsDnBbzf2YqHbs2CRnVNTpnH5ldeEgnx/wjbYL0juqj9CWK0+5j8mzv
uS56fScpgdaC19e1xA3phupbBFl1cIVyrHzTJtWhrT2Y90naKt/bpFJ/6Xkov/RWEu3ySglJmBk5
SLZSliff0tjsS/ic8+TPzDOGuwhi+6+R0nWnPFOmTdWP6SP/9/YxsG2A54mlPXrSqNBY0YKTPajR
oxoa5bbKp7BwS8q935xSNV/7zHciJJArrWAAx076vZf6fnJgkFw95WrdvMaRVu6ZSnOaTaRp4x2A
r/7D6gKZXm9FsdhG5fjQMxxXuTqMti82oxlPiVdGBezvcwxH0+KzH6fZpzybzHwbFUFxavOyfPd1
M3DcUqn673oXARxNlHEy7tQgaf6IwEfuoykp7rxW1r5kbaF5J+RfQ5gB1ekVtaNsn8ajsZE8yXo1
rNI7NUptyIdO9zR/V7alp7hmRt11o0fx2B2Suh5ek6IbO3dIHO+hN6SUSSOpPXphISmuNZT5DwZ1
gi8a+xL8D2lX1iMnrHR/ERKLwfiV3mdfk0le0CS5Acxudn79dxzp3tAe1Fbme26pC9tlu1xV55yg
Bkvtc2S5TbEtaJ+9lJyMzzao1b6zCiyyUcbMNuAVL14Kp6/f3QwZBeCIPMBB4jSuv5ZDxh5DFjVe
UFSOA85zkl/7wxjt5g4Y76xshhe7nmwRRIYof4/9MO4sFBRfbC8BoCXzUSwKcrsEC3SesPjZSUOI
fyVuPAQRgvMXe7KNfRl2ThyYpZmh5z8chy+OiIZTmOWCBcXgeddDZYd3kdNiA5emO2IXoZkxzqv+
ehhS89uEzqfATmuCT3f9MAcbb0nvcoEHNqhz3PFUh4mBo8MT6QRFv1lcEWGkDxOfuzKA2Ex9qn0v
3Rdui3yZO8cC2Qd3BJaDp7/Q1zW8VpR1p9zPGArbSALeF3ijFUAoxdtKlOI98sP4DqdhtzVEPv2g
uV3vZwIWJ6cvxjhoaAVCjnmaouukTxC6sskLDzXh+fOI43pv8sbuAxiKTiWr6j0aPdJbUpX8yQin
+OjFjovtkIITwffidhc5YNTPprnfgxMu/ZazxgjIFHc7cFbQIygnwCTnRW6/FWKiSPpZNnpCQKAa
7clEIQlJ6mGX8ILsyj51h0PleYJt/Jy4cwAYccOCAbxz7daOmyzGo0ygOuxWoGgNepCK7QDwb50N
jWi686w0e/EhG4++tmY0IBlPXDFtgLeZqw0zm/Q3aOKBpRzLuv1SlyzcTY6ovlEStsc+ztI9eBia
b05ktMcaWskbYXTtTlBRbR056XFhzF+J1Zm/B5L6AaVp+YjGAHoTtay5hkzGfLLgiOASN2KdyMVa
KQAcgX9vOSV6jBNjgpBXyMGk8DQnexO1CIt+s9lXE/Xk2dsYVZBOe6KTFlmN5mS7oKQSQDJZMSvQ
A1VaspZsNIcabPCZ0DVWrkY9CwvyCxa5vKir7AjUFCjqdtP3yvolSfaZCcELBwmh5CfLsgfS6kDf
qyEkMQHEZsiVo4FMvtQXVuuG8m40EDSksvUxObn9vsuTALpESXwck68h+cVrzVt8LVBBVo+iUxE5
FYRc5zaTJgZ1sSxfl+FdkgSDt2+rw9DchrpH3VrYtTSkTCkUnSbWy6qyIV468eZEp04nN7jmF0sT
8hMW88frUMSJXLWZnsbcBeOx8++lcQ8JLrzk0OMlaY/PLZRoZCO2rL+x4XqYDpTtmKupScuAWn0r
gSMfIFKQHngf2ritJm9Mq5cl29m/Gfzsqk1SqE4m0JG1t5dj+7UlWZhSezIEpU2VZxhN6D/75AGK
iZautfcjkh0MoksbysvLQZRXsBg2wEi4AQMdQkRQZs7mloYCLCvGjY3Owrj3oFwBaKADKqIcHCyF
FaR8PE5Q5xvxYmvN7xRNApdHr5lotX3Ip2kdNrKTQkQ75nwZOmQWriJdM9SaT0JiAHA9tAJbH5TA
vT5rQPSAl6ctfqfiJRavnxiFzLyCJAAU9KoOFqKgJpwavGZytqvroAXKBHSPfqHroFz1FRwR6P73
AThWBXIGmyN5keJ564RXtvGfugdjk6bEoDOhnBAm5KYhzw4Tnf/M+gQQia2pk0vU2ZC/L46IMhW9
T3w8mf3yd53u0vJ+rJ4+syJ/Z+rDixkkPtWAYVQI12r3q19+D/PNIHT1g1XPWqyI8lROLDuOPBd2
Cqi/OK+81+SFdVOl3EZGjQdSSDBVdb6rITXYuF+sfybnl6fDYgzKecpTG5xyFcbQNle8+yrYcxo+
Xl4OzTT9uXQXK87CAt3gAiZs8hZnEN4Qn7gTpOgDOlORr0MIdu5Sk9mlk5mjRpVbVwlkBHFjm/8s
1yLnCWEbYHjgc2Vqmd70DbtmLXb5lKOZZXjwjcfOvY3QwO5pTsW1eGBpSdmENeLmuABAaTOZBxIf
I+EHxHsEBXD5712wckwetPskpytSPufzZltVWBcclnpr65O7mez74TNrD0wU+vCRe0Wf+bkJMUK4
yApRaG+rW5eVQZt/Zq//NeAqY8iKtvT8WJ7u/Wsx7L34ugwPng62tLoT0UEFgDR6rzFd58OgZlLU
TSdzcPQwRHujTgOuu6jXbkMwjgKHgTIQWHaVOLCsZsBhB9TWYkDK82ifelMAli6L7y5vx7Uinrc0
pDgYJJoFyVtpqGmrGySV0qsCSY0dbZvmAYjPcCN6UMf2nvd9NK1m683uPvMSZwOeYV3EvebsuJf/
+CGqx7YSnGStM5ezja1L071pj4DTP0XmdQtJsdHSZB3XjqGlKaWmUVR2jbwKTMmG3sR5HCDOcXlm
1y2AvEqiwYBwU84hJwNROZep07Y5VOWd02s206qHIIP/3/9X7gNWgKVLjPj/uvjFO76NCmRLGN05
iY5U+g+9jRoD42kH0BFCR/T8K84IR0RNCxxmG7/3IFTn4vFj7N0IzIrIWbUzRasXDewIujRpeYOG
5bsJub+56ZAZ6wMOKmAHPETJwI6dddeFDIkvzVysvQ+XH6g4MdBp3dzJueiMr773EHtXebyLSyiE
XtXV0dE1X6xO/WI+lAMAOUeXgQ4IlUUUxJqkDbxqArTwGCFBdNmJ1o6a5cCU4KVgHNCRCQPjaJh0
XlvjzjQ1J8Cqn0radfQloG6h+ulgFC4YIdBwwe2bOLUQfuuqv6vb+q8FFX6fFBkr0dOBPgFoFmTN
S0P3RfaWNTdGrmvH1gyGKds6ZJ4YahuDiZPqWPLkBnpax88syf/mS32hN449jTzEaJjXHUpnQF6t
CDKaaZZFN2mKS9d9KogVYuUnQIhBikELkGulW9I/Dzzb/v+GpPjzVIFHETReuDZbsvXK19wDttvX
zNv6Hv07b8p5GJpWQlmDeYv40UQTqGhup+G29hBAQb/HOjBnf3lU61cbA5gc9OdgX1C7rSs+pQMh
Ha6T5CbJr8LxPkPvsW19hZxoByIfEhBrg0pwgJfiZ/at7MxC7t0BfE+Z0WKcU+SnYTpuroou3phI
9Mc6LRX5Jx+O5YURZUZ7UkyGJ3cu8w+cHkTeoCVfUzpb3VALG8otUxfJ7M4ubIzgmykkqUGncT6d
BSUojIaqSgwDFjCXQWiUm17XVLvqeSj8Ad5F/8gvnMdrJRRivDJH11Xh8xeOIzXIc+i2gcnV21BQ
IIHpZnpC5eQd3V+nT/igVJUEmhby7cDTntuu06HhfjuigOpGj7nvANzzMjQ1ctnVTd/QTTGaj2L8
Mbdf0Be/I8Y/E3bipQJqXQSqEjVMP+QJDGgICQtjz7mVgkOaTuaR9IYLlfoqvfH90nq9POI1p8RU
Q0QXAAcT/djnAx6TwZJUqHDKOLBS8MoX93M0abbX2uG4NKJci7A9JhWBkdj5mVAUdI6ZW+Ep+dJ0
Xy4PR/6TuseWlpQ9No71FPUdwuNqBPMfKB8BMNrYKBI57bfLlnQTp+w03CRehkIM4kX2HkVHmj5T
urtsYm0jSAQ8uCLBEYIXzPna2HZdN8mA1rIifKcJtHNQf65QkTSDgb07xr6Oflw2uD6m/xlUm6H8
rEM3cQODdunsvBH9CpDkzVEEvWxmfZH+mrHPx1WVriXsQi5SuveKHSHbInt2yCcOqsXsqY9+F4Lw
YG2HFUe85fzQV5pM89pBuPx/+fsiM0IBVB8hYoQnyQhxNAi/ct2ttLr+8jYENwUgr+rzuOdNBko4
C33K9Fm004aPX4RJUExEHfSUTCgT6cDCqxsV/a6ANACCD4Tt+ZiitqTIWcEis26SEHgUvi+iIRg6
C3Hz/rIXrM7fwpbiBTYotF1XYP5iQEANDz3zmrPgI/OiPEwXFpR3UOFPBREjLNToyORXlXguoydB
NkV96FAgRuzMr6xoD35r4Lo2RaF5Ua4GNNT9Q5WOHpYPAU045J7VhfBAI7YGHuS0n15JYqDgLLhf
AhwdFij9jfVTRr383gMIqtzIHoRbC/g+MNOSSGjmfHWDA64BpAKIbj4QX1M7GuomdPBF/TO3d81w
1TLNoaUzITf/Yls4OZvqJCPoZub0Lu3Ap1bwu0LoOH5X98ZiJMpBj9O395MZZpo+a69dOpQIRqwr
PibetnH5lc8ySIjz6JrUpe6Vt7pLFraVc3lou8TtK2nbKcGttBfpcxkfwIsD+Msn9shfSyqRLedN
70cCluLWDQQxg1anzq5ZLnXHU6ekVJSwkBGEo9XeRsMPyTWlidWtvhiGstXZaFVoX4Hb9dYX6sPG
8+VpWl0Q3wFrE/BR6B6Ug1z4XME55G9q1KISZIdMF1TZW57dGuEDimCXLf0pjqsBBiJbvBNwsAB2
oAwlzSyeORLIAXqAIHSu+/53FoIC8c6AMFRb7gbnSPNvU3hbuQ8oyV22vjZOxIZAPhHI4gBucT7O
0DMKDkFczCNv3kWM3vLxO5rL7kf3xUkbzUZe22FAnwLTBGwC+aDwVpZ4Jvmy0c8mJvh+rnP+Y3T8
wC03cXHdp9um/c/l0a0aBPULAB3g53RV5h8DQqB2FbZI0/jl9dR8a8BW4Y93sT9Awj56mfNpC6Fo
zZSu+T8uUR+y6lKBWi1JUzz7aGEBRpISMNhBuqG/nrQ8UKtGQP2Fdgv0MIN2+HzdmD92SC3iLS1I
s2/C+VTH5qGJPM2KrTaUgDwZckgA5SGPqVzfYrAl7Z98PSTZ7STuZ/DFxqK5A6vaDr2u+7iOHyBi
+jTxZsOy98vLt7bJAVcG/xTAQD6SwueD9NhceDVDkF9DCdEYb/ry12UDq7MIBlwUI1AJRh713EBq
k3o0HVynNJwPsnJXGeY+inyNR8gL6sMOX5hRLjDTgQYplXEJVHiDzkaXbr7v+DP5BPBZapH/bzjK
ZrZKC1y06APdhIjpEvThpPl7bQG/p6tJre6rhSHlpZL4oddVINDZlDbo5dk7QRtn9tyS+45uizI5
Nv4nSno+2rg8HB4oq6tUetXQMVPUSNZH6dU0v5ne0RKfqK5ClRglewRYrq1eW4YDJh1uIGHDON/Q
ESQVuCJ1idA1j14aUc56L53BRVTASO75D6bXPbLi6bJL6ywoB4PjFHkJMTnsGUjnWOO9m2mWYjUG
Re0OKp3gAMfZo8QqqTkl0SCwKxv/q1kCK3Q92c9G98rjR5Aux7fGLZJp82deeAur6sslRuyZufLB
P6Qz2mO+tIIGlb/VsuJL11X36tKOcuBFwhxGUESlG6v2ikNiT4/9+FXM7MGbf+bA8wU0/XF5xdYO
oaVF1SeK1CnTEpspdQFMkBID3VP6zyKGeLgsjShukduNHYkQw+rZASyyAWR5wUHq6Cgp1066pRnp
nYuwqaTN4IwUZiq8wLJxCnLvRzscK1MDtFjtzFsaUk5uMlkZtSU2D2Ktm2h6n0Ms2G1YPUF4D4JN
IKF3bQRUnyjpAeYLAj4klYEUVzMAjEe8seV1mPXmVVvQu15L7i+XW3FAmGCScBNUVB+0U0K3HEb0
38MEre9q+Uyu5iCJuyDnDpAyNZI1V9QptoP7NkZvdqVjUlhZQlQUPd8DggUQVZXEwes7K09sXCIm
GIGG8sDRpWF+d3UE2Stef2ZGuRMB/o1ISmGmbdEE3o73Lal/t4W5vby5VrbzmRnlSmy7ue4TiaXM
Gn4LJRbAsoP0caTsVpRhgF4UzVW/cjNSvINRRQPy9mMtjVuGWfMGVz336i/ELndx9zsOgTsfnuFS
6Cn+wZLh8IkxLmwqt7FBjMGtW1seWVsxP4v0MQgc6G/zVlMyX10zvBMQ13pgJVTJAatG5FEiDQ0T
mDr9eN/P+VU9RxoeEZ0ZZTzOKCI6mDAztofae+DNPouPl6dMLvuHTQZ9Ozx9IPqIiOn8nGrDGhpj
aJ7f9AN69ZMdE8jiAKSTB+0najSQr0KPCGiZJROlcqFA6hpbSpoa42HbeUcH8tmZLn+wOmVoFMG/
QegXFE7n42lyBzAJ10cWBlA6sHdM6NF0I83Nv7aXLBOttgjFMW0qNDGKRtuIOgMoUG4dwhipcE5A
WkemLesZQC8jEolJqVmptZFZgAiCPBGh3wdIHR+8GJgZ8F/GLSSWmMjrLWX9sE+cWTO8tYNvaUk5
keaZegAmYHgxI0Aok5uiZ6cI3IO4aU6X3W9tUDbq7WjcBNvIh4cwqE7CjKVIilYj5GFNsMlxbzcJ
psknr3m57eEdKnWr8IpTvLymHcvKBJkYlhZQwDhAPzL2rz0aTHx/eUBrc7e0pNz7kJybgfDGgApj
D2aPwKM/erbrnefLZlaCW3CG/h2QnNdFeGEZthnhV5hx53s6sENZVpoDfH0kkqxTypp/4NjP8gzy
Xw4SS3nxewJEnH2l3W7QyXatOgDoov5rRTniktRy6lhmTbvqoexOEyhJRs2tsGYCTDZI7ADdLGnO
z+cqyXPWDRL83k53o/vFAEWt2WgmS2dDOXbEOAjcdbDhkz2J3gYLDGY6Lbm1Uwe1UwZCfWhsAcd/
Po4xs1NQieE2AHrxR5XHN70D1SOH7zMwkLq1H/jgjw0u+9naLS7xBDIvhmZwNQZyS8GHNsK4kr4C
yPaO48Cu8zIAEe/Gq3ZAYEL/9rLJtb26NKksV1/ZWVSZ2Kt1Tu/Q97Gxh/xnX1m7nPn7nuaaY1U3
QmXliEBnWuhhVqeyKjctGd/DymhOWd+8lb35zWRRuQsTdpejH0wzuesL+ndyFd+HWF86ZhUmd6bW
CDUuJK5AydJvof3wPpbhN7O0biECoGljWNvXyDmC1hh5QNyUyjUMORZ7qgx5Fg7XeDY4YxrMyUaE
vy8v41rCDH1UkNABLAVAcLXvgwDIOALdjvPD9m7N1NtMmbeFouahNvh1nn5r/fzkAofoRtMxcruf
l82vepFMZCGDCkoDlQ3Y6/tegAoZwXv5s01zOE6yt6MeV9p7bnDNQq5O6cKYcug7rpmEYAVDUgbc
epX3JZ3TE2sg4WJ8JqrG3/1vWMoZ4AKJxz2BYU0xANWmf00LirgQGtdjec9bcyviNvBnbWusboTy
98V9U+CTQJMHuzGvjnYmNtztAheoDnBl3Y7TtEG73EPUgw6Gm8ewa5/zyrunydBCBjo71GkXWFqm
ytUl9kyQB0kUO6iYzr8JaNpMDJ3cPshcZ/GegTedbEF1EOhI4lY36sKSMvqBCrBgxBg9Gb8TJ8iz
Y4ZiiMW3YVRA+UPjuqt3ycKaciKVExgIHDmuBAwm5vQWIk9qQYTw8gbRWVEOn3hIXcPNpCe56Efd
AfkZIBrTGFk9XBdDkb8v3MZp3S62JrlEXfvmsPYm7rxtH34BGm5HvGSXxO8FenUvj2ytNi3VRv7r
GKqSAu9jXlfS6uhmeydJTmCs3Fh9setpe0T0jPIK34IU46nvnX1sVDs/ejeN6CGLT5e/RDPHqkRw
WxteCLSfTEPbWxLb4MZMDpWhk9lZCwah6oCHAQgDwZisnOg0ayqXpXjzRNSFkrx3BGD98JmR/DVh
ny8kOp4TUN/jhGv66IrTGM2k8ZdwnjVmVo+ZxUicczOl05Z+O2EkZIpOoqlurf7JKny0gXgaz1wr
NqIHDvKbBBAMdAEpk0ZY2xhOzBAVgpMOim6zC6n1wHW+UPI2zvsuvHeHoCA9yB92jQ5xqrWuzGeM
ULUhAgO1kVsqyaMXX8X+ZqiuwfGbdT+AyMZ+BA17b6PNathdXszV42wxdGWWGzrUnZBv5DIBQxnf
zN4hSrptlL8WDOLhm8vW1jKUZzOt3I5RFFdxjlfeJp7v3H5Xoc3V7Q9zIhBXPTnGU2ZvR66piq86
kuxwlBvC+YBtNFg2mKyEzSqMT4XoQcLe7ArfOHQY4uXxrV5DktALAH+CbKXiSP3k5lNo47XsxhDF
RJxqdOSQ4YUxkzdcW5ojZW1gsj+dQV4HfD5qGXIqI+IapETA79AmEGn2q61Zv7EjLwlm2329PLa1
EgdqniagFdBytyGrcL4ho5L5jenCHDrVyKFJq5u2qcut20bjCYRI3qHznJ9tUjfB6Hfl1hnB4V+F
83PuVTpO+LXDFIc62gMIvuYDH6ydt86IKCvb8Ixdka7ekJreZtpX1oq7ovIln6OQJpB62sqd1fKo
t32nRxIxefKL96p/LMHWO0Ekx0N1ftcYkOSiGh/6uKqwidQY2mMdSLSo5VfDt+OkDGGT5xureU58
AY7gUzno6K50duTvi/uY2h2HqiRS6hPdtN3zVOyhkC3I18teo7Mid8zCSsUH0On7GI2b9UHsA7Rl
PRMTlfGXy3Y+eoScNbgnmlxNRlXnrJMYSgetHE32PPSPhXlf63j7P27ucxPK2RW71cyYNDHSHxE9
WWIblWhn+D3rqgAf73BgTkwbWm9/lMzU9pMWhCXGJHuFx+oxEuzJ9DtNznrVAhRmCPJsUh9F8WvH
4nGYhEjId2LT8q/E+ecjV7J5Qg4R/HhSDEVZ9S6upmb8k3ynr42zd8IySMP7ApCgy6u+5l1LO0rg
ao8FevAGpL68fBtlWRBRECqhGEQ041mbL5SeUPxB4gisacq53rUI3CoPmSnB7u3yP9lg6y7GFedy
ca4inKfIrFBV/lsACVFMBcLDzq0gkP1iQvEzprkkfwlEecvYb+Lxx9bp9il/NPvmiALHS2c7W9MS
YNMqcUbUumfB6jd5IEp1cOZLkbDzvSs6qJwByo+Q1cuuw7m7Fol1cGp3P8H3p1lXvVwzBy0RuD5y
gHAbucUXR0VZguNhoFhM0czVt4mGIIrJZ4iLbsosgxg7nywCXpMO+o0FxJKjgJCeBvNIh6sIIiE7
1s2ZHwARWhaQaPAloxbvm9cQSaQHt+yJTqRt7XtRJ/EgMkvQGqF2w4VzHyKPjOmZ8J4IwtTcGvN4
5SflzWi0v4qk0/mIhOme12ccSM9BgdgmcEUUXM8naIJ07hj5MlA0BGQSGnM7ON0NsF1bOk9bUTOk
cXLgbocDWhl1qyP//INx+AIB54dkKFSMA7nTGN2M0Gbs2VYM5tEw2Z6a6KR13b3ROa9zMiDkQTut
/dJXkSZRtbIBpXo8xMqkoifaks6HXuCsmfMQMZwb/RhiP7DBYfXPRwkauf4UHkCDAZDouYWsj8ba
6UNkbcMdiU+1dT2CIKl4u2xl5Zo6s6JsqbGILdAvYhZ7ehIjILb1PfN3l22sPCgcGJFUOdhHSHcp
k9WIOZlFg+pQ4Y77FGCDIIqYtaGtNR1alqZQYhjSbVaCiHvk7XiHTjMkb6zBvWry7rFv50nzRWs7
Ba7rghdQJqzVGpmThANBAyCoUe3fqCQEuX8XmsZDxwbUKsatZvhrngoXBY8nXnQ2XOZ8JZ2+QVlb
PmkqK4RYSt7cMBB97eK6rL/1icf3iBTu22imdyC8vuW+QSEKkWoc9s8kq/sFCwCZUwv7FT1a518R
un489iEIKcbKG1pAhHPH3EReTl4MBoqcNu0ESN7HtIiv0cMFp0t4ijKlBZD5iVIuXkYnBVFVa1Dy
7veRswWf7dzhasvTK7OeiniXzvinoGm95qVkibWtwkqynRXttItmL3+1vdaVPDbWi9kS43ddNPWB
ccP+4oZhfczaKd/ymMw3cUJyVELCMA4i8KI9dJEYdY1KH5+ZWHsEZgjXEdd4qoxBOuLhbfdFtvFt
4L1s+lC4P1uUEVJLgJ3T2Y+6JsaVlDMsgiBAXiayLq/MP+89MnQUr5Vu2jH/0Ym2Rfe1oC9x/w7B
uwQ5GO+WaOUb1/Y3LgNUZkHRDrpMZesNmT25kJHINkMMclVLKruk954gmmaAlbgHdw7ksJDPxkZX
u2mHDHx5yYhO6KxjoHI7JdV37r95dH95K63tWzS7QNfakyeKmrMaSuF0wPZkG+IPO3vMTh5Lt3FD
gsz5Fo1Ec7+tzt3Cmn2+Y+be7jkXsNbOIBC37V1GH+pRM3PrRkCLj2Zk2Y+iLJAdp2NEGbQHx3z4
OYze+ODT/rXkbakpM687IKQzUJ5DdRbQovPhcLTwiEG+zstwQM/pj2ZCZ831zIJoRGVwZ9OrHsjU
SkcTLUN39dwhzMFmg5YREJxKaO+TloZejln02te5ex6rq4iDfCBIjVdTHC3dW2UlKwAkANr0pfQB
wDcqTr6DgF+OLjr4SPsK3ProbMx0Gya7Ng0of3OyTQSr3p1fHS775lpEsLSrhP7cBqXg4GOcftMe
Ejoeh0mHC1tzf/lGwmSibvUhlyraobUzEJ1KaHbVnOrhONW57BsuvVkTfay55dKU4vtpGaHrDRHw
xo+gPhV5R9/NAjPPPrGhl2aUqzHiUz2LGGZCgIqr8WFM31hebsLpVwz2zMsLtHbko5cIoj0MZz5R
+9Rltr8phhY7DVAN9sQ4C5j7KMLnDgLTni7Rb6/5g4fDHmpHDmjM1PPeqo2+Fo4MetDH2VoBq57t
GSu3M+rHJvwCLLhBbrvofSo3uX900t9NdRfTCpWbg99fm+SXMOogr56z+Vh426TQcfCsOdPy+xR/
9erGSd0I8QAoo7kZ9NNe0Een+dEmmsjjT0+2egLgxgN7DV6ruIWUg8cRfmPFLmZC2DHauA7ZhGqG
JI8N2vSx9qZtbDlB2ha7rMTlm32vHNABbbL6p+tcpeOXwgfl6Lgxvccx0pzwq5Hp8tMUN+/sykGZ
F5NQ59dgo8Lk75AaEnzrsBee7z2+7dNjCQ22KN8W/w7BcoC3hHn0S4FrSX1D1DWSHshEQTQYXOfI
nQYh2Qw6yby143dpRN7ci0ds2lSsAMAQAYD1rW0Dtz3QfO/EL4N7zMN7W9cgsRYILM1Jr1uYq+vJ
jZIJ5jyXb3wvIM7dCLAc072O1rwXT30TygDI/KLCe26nmwzXs0qctk7aA3F4EvNTDGI6Yr1nOtaN
lXMD1+WfPmJ0tyGnd24KwFieJwSmEv7sRQJwTvARl/cRuBadDQBhl0+plfU6s6as18DtKDNGWINe
ylyD8xH4/CQmgWcHOfkOnl20vGgOxpWz/syksmYcQOTC7WHSFs7ObLvtUN6aOsdYWbAzI8pxMw+c
h0IGU9GQB3V2hYIjpjUA03pfa0Iqe3XFsJ+AmUWqD0WW8xXLC04yMsk5zJ6T8TQkd23hAKS3daMd
KV4STjZx/6spfiXeTTgfqSO2A/ECx9z7oCJPTm20F2G2tbodkFWbMevAtLlHRJFCHS++H9i/X4Ko
lvz9XGVqcD52hZ3g/wV6FBialyxxoPWPwfB39Ndl71rhFZVKC39tKdGY8IHRmWWUEtY/SnfbGF8T
pENZG6TxyZx2ItlXzg2zdnb50IKdaSo2tf3E3Lcsjw+V7gpaO34XXwMR6fOFgnJZOJgmvoZhmlFY
jSACu3FTM2j6E4jJg3B468R4cN2HIt8O4ycqDjAP2Jzn4GUG3Pu5eZBXO80oQ9OwfhjZiz2jRaS8
GmPNBbi6v/6aUcG8xhwarElgpmjeEjFso+pY1MVnNvHCiHIgusSIR7Q1YSqN7w14sbtk5+mIgtfO
JtmXJXEVFAxUyr6yunHIUlmWjr0fWXiaMwhFngQF2Wx6XZZfxy+XnXVt3oDrhdwfkkZoZVaWx2xN
9PdGE/bdtDP8o+s/z5+4giV0+L8m1KWp7AFy7RVMiPo2i77V3s4oNLt7fRRQLQe+FckmNdcE+vi5
dYwB18d8nMhXk98IHZps1QQqJ56JNCGQpsq6xL1tiZliFP34jC7oKb1B1fXyWqxVHsHD99eGckhN
LrQuIDMC/xJv83eCnHuzMdz/2Mn3rn/McC26Xa6xuT4svHOAicILUk0b1lXbkRKNVBtXnKLod4Lk
kfN+eVhrNwXKTf8zody2oWX6OVLxYGkNd4NxRBDubnlxN7Od3Wje37rRKIvEpiiLSQdTDLLrkXUc
ku9oj748HPkfSqSNRfo7HGWR0m4aGsuEjTqZgiQLCP0y+XnArGtHVyCSM3PJlLI5LVqL0Kpgaih/
WsZV1vyuRjwUD5cHtPaaR77MsmV/NIJk9dE28wFKKNB+2kyI7tAzCckWKwi7/prW3ia0BV5y1R31
ncPkhrcxjR7jWoM4XTv0ll+guEiFLliQMeALHP/UT//x+hfbQYn6CiQ8pb9PTN2I5UGtTCyQZa4N
UjLAucFeen4p9WyOx8FykScUkFGJgyx5peUuC69GMgcj++oghdzi7fjv9wfwB+iaBwYfCj8qsDYV
bR2CRvTPMeX727w99OPu8mKuzCSANVJHCopWDCQK5yOrclqNdQJBMq9ONq2/98xD7ASovgVuskWg
xXUprxUfXRr8c6YtHiOeDX2JagyxdIQHGa/QS3yauxvuaGpRK1v7zI5y9/YmwOgkZ0iWQHzdp0hg
j0HziQv+zIjyVKVV5xYFwtJNDDAUCzcO+zroOJlXzg/QByANKdtL4Any98WEpZ4x507qZRuURW+a
soN6Fb9uh2RXSvxmzzXztnL6nplTjisw4kCfw4TPZfavtE6CxLaCzNhB99zHXOpQoTprivsJt0Mk
UMCa7W0Ff0cnZkDEcUy3rv2Ydr8v+/pHlyAo3uHgQWiJR4inDM00Q6/oKDQpaFMjewERwz4oyv1l
Ix/9G0ZQB4cINWri4H44Xy53zlEBHSPUX1GNJt22NhK8Tp+ocbps5+PGhR0HbWQo9iJcUt9TfI5K
s0pgx7J+p2CuhZhZ/dWG5F8P9iY6bGJXEzF/9MNzg8pSZeZQWpADxsDCnSiOPbtq2m8Qs9LKtK2E
NUtLYAo/n0L0i1RD0cLSTDwHUXMYJnvahtGt5XC+TxjkMKpclL9I7EVPseXHB69j6cvl+V0dLnR0
pXQFMhpqkSYUTDi5maDds75t0HKc2Y8+/Ta621podtzqSi4sSY9abPDc5aYoKCylQ7VliOBqDzJf
I7o8j/HwtSePpNWEPas+urCoHCk+CYECd2ARJNzlsJttiobW+7D6RJUVK4n6GmqbeM3h4jwfGhnj
Anq6MGTSTeJtXKsJ+h7sbGYgut8heTKTl5HdoS/+M2v3P7NEcSAo6/LIK+T4LHAPgeHLePDYrmA7
c9CkNVaPlL8DVBserEiAdqCEJYPs3Ox2mB+s6e3yYNa3w8KGcslYhlHRLo7RSi15KcpdjopQOzeQ
mkvQF/va88CYTr2OJ0A3MiXkMRNq9pOFkfX2vDXQWDiO38NZx3GnsyIT9gvfD1mRu5V0kMS5jvlz
Bz3zVKcLuurtOCZB0uQjL0kUb69EXoYzg43aDYqZBz5aTkEOECPbdXmlVo+MhSHlfklZ0YaW3Mgj
curE+BnVt8zZzSKodapRK0eGZ4FqxaG2hcZWtenKCLuMzTRCYDjs3OK+T7Ytfe7LO/QtpOWW5v/u
5VDvQQuti4oBCgbKDPLYiXo/TZAs4TfUesjct/zfoxyUYxYmlLlLwLnJhwlJ/7R4aO0H0b/W5Wae
7u3u368x1H1wIOGGRtlaBXfWHeoetEebiR8+ZOYzrze+vyG4Zvh0vOwOaxv3zJQybWg882nlYdr8
7HdrvHkQwd6U1RQ03a1Vf7H4bRR2mhfDiq+fmVSmMTMIAVEvRocM9WC9zeZBsJtCVz6W/3L+HJK1
s79zqBzr/ZQ28/9xdl07kuPK8osESJSjXlUq195P97wI41qUt5T7+hvsg7tdxSYkzGAXiwUGmKyk
kkkyMzJionDMM35P/Q/o3oXeQ80esvgQkpXYU3oE6jNRqhFtGTkP8aFl0PxD6xi1xx5YjLiFiOGV
yVe+liITQWjg046UidKhJ2bawU403xI7CKunfg1zJf4KedmwaNhD6IMAfCTFQ9FRVpIQgPSQAIqp
v5trlTO1ARCbgbcN9Tn5MWdSvIvdGcO9UAuDpDx5nO1yZdRfaQIFM9HsBqRRhhemzLAHOC326e+y
enAwC7O8a1TfW1Tk/t+AdNqxziDjXOQoMOX3OjI1SW/d7IGtaQGrPvepGSmsmqTucW7DD9Ye5+LF
rf0kXIkoxXEgFKb+80SKKBa1ERtTeELLFy1+8yCkDqnNdEr9bI2LUPlVIMdNqSmkP2RFbppag9Hq
aNnb8ZXVVZs2r1c+y5oFyZkUV7eyFEAVqBuZqIBUa1pxyg9y4oL485ObQNNVaAt4AH9p7Dm2nswJ
RL7DyhdR2gCmR4xwoY8gF66icC7qdATwqhxvNS2g5ZWZvy+Hr+pkRuv4PxMivE/cyJqoTa0KJqrp
BpKq3AsswCar61qDVHINSda1aSJVLiYUWFu0Q1EXlwuywLRBK8hEj4FNu9ppAwLN4WwKNOcK+bkG
0+2yf8qgPjEn+ddBvAMMMzBHm6vBOMTui2sGU3Oo1rDE6m/16ZeULIeegn5ohiE+fneSfY3KrLXy
DFL6gl6/GMQS4BPpGKO1l2NUBD0+s3oaqueYHa0IiNfHJPmHOwf5NCSLE9Z84HleI/Hr06HPn3CH
z6pNDwSmszKCoFy0E0NS8SEiFPhdQFs3DvumZaWPKUzoAa6EgDJDeyj/g4MFsydyxOmAyidgd0CI
m76FrlZDA51jQnflNq3MOCdmpEgzuiQxWAQzRL/XtNdaC5YjWXk9A/AZn1iwn+Nqe75Vy8RJilBg
j+oZqnAau6RJGpgxORhsuNSHm7EoAE8jRe0XXrvSFFCtoYlLgGAgFf9KtjswM5tzgdAb6W2ZZr6d
HAYNuNfjso+qeADQSZxBqA5SmXCQdb05txTxUBp7Ev7pp9vJXauBKjCMKMN8GpH5BcG7z8G8ASO8
2gCjFhB6Hbpvlrv37I0BwETxkHj7dk1hURUep1blUJ9MoCKE1ba4jKHDWf39UBrcchEWiHQQysm1
i4b0czVXCI9u1By+sdyk3ZsY3Kw3tZs6oAblupevxKTye33alAsXAEi0KRU26/JH7kKk+o3z3XJI
qMP+xIa0cPXQg8Jrhg3DObLW8IfGBrjqLuvuZlQs2zAota1OtstWVceiidc3iP8whQGk8PleG83Z
QP8BRsMOyis+oMJJD3o+rYa+TEf39kBIULVVfK11IQqLU27sl3+AKtcL9QZB6YOnhIwtzzKNmjzD
D7BwscjMbY1NF3qZr2UvpFi5Zig3t+gUocyMUrMuvvLJHUDPTd57HsfrvImDOSm2ELyufYgT49Zk
r02CKkPmxJiUJueyyMKxRs9Pr+4mK+iG55SuhIxy7TyhOwjAsOATO/dHi5ibFdmAiKkLUHNovkt/
4JkJkCsm9pi9crwoQ+XTmqx4VTt1B5AZHJpi65HRt7l5jbz5Pi/0S72gODkxmmKtoXiV2eTEKDl3
MYtqjUQGXMyBDBVXqP4fapKYksNQNEZbcFeTK4V5XkE3ncEtK3k3Z82fB9+0fa94ttfGKNSf69OS
5AvaNyNrRURwHbM6re94GzO+73v0997+YVNhgB2NDhuHqPzehJRbZHbOiDoA4EFudwOl+54+AUHe
h2sKsaow/8CPo5VuCEa28w/kpHSKzRwfaAYjQFoN25rjbUhelh1S7VzQ/wj9YYxloLx2bqXU7QL0
mhPeUe6PxHwfgQOuw9vWWXlEq74QxtQwYIBBJ5ACSimYt3yIGoZ1i7QrHh11cpMNl6S8585Kn1x5
Np9akmJBB5CCs058IaPaz413mXTAlZmFCWKligdGjzGNst4TjGyMbfu7sl//YUHhIVA2qEp8kXTm
DZ3nzhMLClZbT7OCqN52yBzR+7IdZXic2BGvpJOUSzUtQz9Zx4rSy8S+tJKd1q6czaq8ZH2aMKWm
Qjo6EEGO4crYf5s8FHXHQwKa3sh8n9CfItONvqaVqoxGQGxs4IcctPmkMHHpRAYjhFM5el3WtHGM
dwbafRKv3LSV4YjCLgUwEygHW7KTTzEniY0gSecDmrBV/KQN27a6tdfqhkqHxCMV/uBSJefAjEdt
GSUE0ZhpR6d5p17/y8vArtfUKztszZIU900WxlPYwNJA7sECZ+XfTCEYFqXb5bj7wLvJNT1o/v7n
knSxwUsYiNfQgEs1vZ770jedZtMXyXPVWg9Nyq9ivQJ/6ROpXoqY3WH+zdfieTvQNwvvs6lqtrMT
b9w6OVr9GpvQ2iKIQ+9kU/DMrh2rxm8Du23rbSvrWmdBoz0sL4GqAIFyMKT6cLPDSSBFT1R7AzF6
YGPo+D3j732/mZOjXl9M1Wb4vWxKdUqDIA408Lha2VRue1hTYgwUFHibdLwtjVtQIPjLBpQrdmJA
WrHU1KoprWGgdrIgMa+mLshqc9f/S/Xx1BHpNHNJ2ecOhx07/h7ns28b90b6c9kX5a4+8UX4evL1
MfoPmKawMfHcT9LXsYo2qcEwG/9A11rYynXDMKMFVQ0KEWzp3ByiHi/ACbaaCjSWr2Pr65ApWWtJ
KiPtxIqU5CGeMaDojQzMsHWcZNuFPlBYXL+j4c6iT8vLp0z3J8bEn58snx5lg2kIkFusX4cAfbfA
ne8844lFm7Y51PHKVWplBeVHdOFqAEVPHwflKy/3YwUY1lO0xumtPCZxXxOgvQ9anHOnjKqECFQ5
49Gs0f1sgILY6a7Dzj0ur51yn56YkVKCHaMPEYJTbMOgfh1DhJt8WzagfMSCRv4/R6T8Xptmnlqg
ctjM5N3iul83h8F7sawHUn9jQCxBfYqWa7leuaNOjEq5fmQ9NO1TGLUr5HbUhXA/DNKY+bgcB6b7
G0pUO1Y8cAc3VO9tjNlG499KvXjqMSpdJyVIn4fn5YVQhs3JT5ISlsb1yK4i/KQ+GfAse6wqzEQ8
NNp+2Yzqg2JiDvgzwX4AZonzuMmrLu/LzkEthAQxmI3yeV65g6gcObFgSx/Ui1KnyWMKC/23UQ9G
995wX0GotuzHmhXpC4YJFsusXeTE7M8Igogo9bvxe+e9L5tRbTP0xmwx1IHhXrmw7Axlm4w1nMlR
30ArxrZ2MyQIlo2INZdvHidG5KIyJZXOSAMjNUZ28ujRqwMvuQcRVJtctmUSVP0aZ7Eq/55alLa1
TiIPs+uw6NTgLN5wgh1A/Km4Gn6nxVpLa2UNXSkgqMd7Mg0wppVPKQ/G/tlcSbmGMho8Ae9CQwM4
Tikauk6zmomjJmQ37ZOL4cvDOJGdW8+vYO9M/XSgw35smymIwfB1QZ3sdShrlP+SrRf/ArfElZ0P
O3OcuxVAmCrPCA0JaEkIrQxXWmePcIvpAgBPew21jhiMECEKVT8Sx+/WZE1Vy3xqS1rmBihCLYds
36aqBx89/83c/LLWUFKqhT41Ii00ju2ITgJmX0yAJURGUGb9Ta6BR/ifWuCoRhM0wvC4BvnBeabC
1YSyNhpxMBiBDaZiVvxY3nbKj3NiQPh6ei9IaOS5OQxEBgYBATs3eeyH/UtpbY1iTVhRlXdBUOJC
/QAcb6ZM88apNenxaImG5fdq+FUPu2VnVF//9O+XnKkZt9woNPF6mdkmMtuAuU/duDYzolqyUyvi
z0+WrEATJswx/rcpk2Nv70MdI6H9JqN4DT3+gz+g88DQAc4qlO3PLWVDXkKWGefUZCWbut2ZPNwR
dyVvKD/Kp5GPu8mpO3bYk1aHkRADY9Tds35tLlO1X1xgTk2CUAb+X3KjgJJSOSY4psz6MEMdrvCL
8SH5F7TIiRUqFTQK10bFk8APEu1y430Etcvy11Dw6uKRIyToKN6HQJVLfnBuI79MsOCgs1BYR7xD
HX4bj3vQYNHwWDXfsEPTbl9F0MvBfsVLaPkXqBfyvx/whdhX05IGEGpR/mKbhvqh81y2r2N/XDaj
3EaffsoUKJEeQ0CuhZ+GwXyKsyF79NauLspN5AkadsHlCQGW89AOJ7MF9Qke8wW4eZpHOz7qxbFs
t8kaSkl1yoN9/T9Dck4g5RQlDKUTVJzIcD0Mz5N2sLrXJj9Ya50S5VY6sSW96IYyKbLJha0ErZgZ
JBNVvHKWrngjf5qSjFY7USwbyZnfpmhfXFF+VXeBlX7PnJU+v8oYRBcht4JaJ6pC0jk3R56VcZEZ
xrTcxYRsuGsf+dwcWsMDpcPod0210khW7jGhtgoAiBjJkkcZzS6M4zDDPamMN6Gp+2iPmGYMSqjb
sD7a1I/DP7i4+Ul9k5IrNw26NbUM5Vvs9BeIj3ySDzXa9Ebc4xdE5Q0ZgzkK7GFXZdcsum7qfZQ8
hHibLG84tU0UGkT1HFoBciUIKJSui6HRsskxjDBYaNvcxdWd1lwypwUTIabZy9TH1PaKWfEB5Tv3
B3sowA+CJkI6yTJKi7xwYNYrTO13lc4tasCQReCjlh+LVoBJgb/b1xiq2rhJYuJ2TIb5Xaezjl+G
RmfPh38ByoBxD+UwkNBgrEVKsjVqFIU3iwkuvfSL7rWm79Uqy6Nqo54Ykc+8EXVva/Aw6ERbDuFU
HV2slbVV5TfREAE3P+acPPmJaacg2Im6OMfTjPll9IuDaSX1fhfV3erAhSpdn5iSay2GNdEhjqN8
M0ZZAG2Uq3hkARmHlRr0mhnpGs+TuUwbAjNh89Ca37LGxGZcI9BRnXCnvkj3d1LMU5eHLN9Y2pay
C4fe4lKVDCsfR/n5Pz+ODFfJptntNR2u4DXiu7Xpu2tgyTU/pCQS6kauFwYs2On9kKP+BRuW57N/
acN6oPwDObXImPKVJKV6WVcNWJO1qHlJXO+uMTRI8o6XmGjdt6Q7LGcM5cJ9mpMvIGkeJ/YcIqp7
m+9HY7yfcSIsm1CGmWBKEGpsYFGSwswxQruPcphoq18mRlBTth2it7+24QpZQ+geADeJ98h5iudO
G9m1VuXQQZpCy59CXb/DoEXiBlZRZPF22ZpiwBjYMlvoaqPAJxg9z81B9Tc0ews0Wlae+ImGXGpf
hWjMcxet3001pz7l7GBkd2bT7SBisnK6KI7xM/PSntJ7kkC6ucGKWjsNpWVQsfWBB9Cuqd/q2soF
RXWUnVkTZ87J8dlifihNY1gzzYcOT7G524KX03fZCzdxzqA4cRV2/7Chz4xK282eQLHbEawwq26r
aMDda+3qTcQqSWflmQkRtyd+RSYtcy2DX5p2H9q7lm5NFgWWfm2Hr6m2jQvNb36bubZL2JbF31jC
BSQSL96NCzxcfDk4v/TobaqfaB+uBZh42nz5bY4NFZgPrVCZnAGjb3kNasQckLWXHAQD/Q973g0V
3efNkzUHCD6Ag9em4RQbFW8N4A3B2I7CoFzW0ScrrA2hUhuOfmK+OOV10u2Wd47iEP0YygcUGOUP
V55TzzTdHE0XpA8tMffu+ItkuylqN2OxH9fEGRUJ+8yUFEE14EzUKWGKGUGmAQF68Ir9tEYuqcif
Z1akIMJseufVLazQdD+S2xbc8MsrpvwouKv//4oJN0+iFDJvJaliGEgIGLKf437H4hWYsQqEAQwh
Ot4Am5Kvcx+MNaBi7jFr4Mb6FsMz0F3b5unPNAxi48rETFC6y2IIo+lrJWJVbjmzLOVtzczApWaK
KYf6HgquZR7oyU8UEsAEHVcBuGVXn8JKk5hNA9MjusEoxEhXZMNLwszsUVTtuJ+BdBZTuxzEkp3f
TdxPco5hRdwigr/+ikA9fxqV/dRpMqUCN1nMd6Vzpxvvzvhr2cTHnL2UM05tyPX2tu/swdBhw6yG
J5vXF0k4+QkA9i1GutLODDrzvcleHeMR9/DaucpHtjUo2rvU11NMHdrsGPfObsohCeA8k1CHztmv
GKO3wK34vV3cjYN9m2BafPl3K/bp2c+Wz9K4Z4bd4mf3eAWScjcYL14caMVKSlWcmTirAV/UcQdB
RV3aqJHFwqqdAMednNl6iT0v/x4hOsDMZpnsErsCl4eucJoSi8HASLzs5Nc0AV580M/iggJm+C+k
UUNW5xgYjwEMyB5L/bLIVrz7miX+x7svTNgYRZO8y/sqbsIEf3+LXotXR5tET3ee/rrshQJMAjPA
SqFUhlI7bJ0nI9HRtCGAB+6F+KEBxWe60839CJWyKAIw99aeg7r3Xe+q29RPtuV3mw20aqvdvJax
VO5CpxaYcWhigXlCipmOVUYyEbhbl3/K1LnqJm0/cbICTvsY3TvfUaAmhsY0mBiAPkIL5tzdWde5
VunIToPjzMzXgC55N1juXE4l6VNfzzpACrt6hkpOabZQVckwAjjnRmMGRhyXdwae1bdo1Lcxxiq9
1gnMISTboW36EerpPC98DdKQpd/VKXsKXd4+DXOJFTT1lB5ImKwdVuLzfPEHIDfwMaAW48qpr+Z5
5lhJg5aVFeH5UkH+NPMycKprlPo1ya+mJsN9LsOkWaL9A3YFq4m7MthUATEFZux8NTVj9CAQgR1Y
Zu+RcxnG+z78Zuf75RhVhsaJFSk0oHDRJ7aYMKHtQ5oGRgOSC+N52cbXWwwAVZhisxyoiArI9rkn
vAXUvjJ7Acat7gi3r5ln7p1wxvFR+lQLVw4PVfIQ46VQtIYyM5XbgG1tapHB4VIDTLPXEJ+wH8sO
KS2gVIUbgBCC+JI+whJMo0wcT66z86wQHBIrgz/KJTuxIF1jphqd0iqFhbG870EgPTzqyaWXtr63
JiT8NdHj43iC2AS82Ab+I32csIeaJAEQN5lvAIHU60PItsXg2xSSjtvldVNwEZ4Z+4IFb8KoKQQs
u6mDnFwP0z6vtzTdGtHBsXajGZTtbR4HZXig5pp6rirSTxz1xPvm5GYI7RFABYSjen3VoBTuHaI1
VTdVwjg1IT39KuaFoTHDBM8CPh7BGoAUDx2AxNtpdNOuCYIrasViOXGy4DGPrye/q8ciTa0C4JxN
VO3a7k6fX0lyoO3txKD78Ieax8z6XmkDWvqQetN/tPZKRUy1D5CdcIQCvofboVjykyUNaydKuAl/
c9CcYHbH78lKelJacAW8iYAUB2DWcwv6XFUpcQTyyGx9I7/W4zVOLkVxAqkCqwhCLsGfLm+Aptb0
GjouOLVs9JMu8+nB8A5aeh1129IJIi/16xYICfy7UupX7bwTw/JmSN0+6voehoFK97S9Yf5Muhtj
em6rC+PvAYpnTsoadcmEvV8JJ6uo3LXTj2omFxqLg+X9veaRvMXqInMmgdpmIFBz5tusuMT9N3R+
6t0B+LEVa6oNfbp+0m7jwHu0qS58QtPe/d52F8nwtuyQKg1jVEwXc9guIHZScqwqG3S6HSZ/aGih
19nEf+KeaP5QQi2FjdG8BV3MGuuIahFRJxOM7cD0USqF/KgxM/YEgiNPH7sOvOUbTX8uDX/yLoY1
UiTFEhqCp/1j9BMDx5J/oEo0Ss2Brc5DVYxYzlPVOfMuc0FtuLySitRogF8ApW0hJogR5vONHOmQ
5R3AZ7CJoXdpTPFNVN4BMX2jGdVFZd4w3dxRG9fBZasKKl5cnD7NfmkNjBxXBBv5Ix69A0arIL7i
BlH8Yk7koGnORVs9NRG77Fkb4BwHkYPlbSZoXSQz5KTcZythB4tbG8tYeX2aiq+MH4awwow/bhAy
EqSJkr50CwQvLTHZoPEovWB2qZNN5sXJC16T8xv1Mu8Ym3w4JNaUBg3vhsGvSAeZ124O/XpO2bei
qfS7IiRJGOhDZ2eHsE05GJSHsbsoRnOEtujkmIFLWPWbJ300BETLx98Z2Jv/sBBMxK01TqM/xA75
6faNfSyGKb2cIsrHDc7q+YF7jYGg0NO3sK3jI8Zc2h0Aam1+pRXcu071vlxpun594OKTYSgNOAk8
mSCMdh4pWdIZFqvQ4zfaCzwVNPP3VF5n4dpU1Yc2gHS7x6Q4+mti2AmD1NLNFw/fvquZhd5f3xT6
hjHWX2NNh/eYa+1BtzjIKpy0Gn/SwuI3xTighaH3abVNx7S9GNyxecjSEpXdDoR+z01spXd1pvGf
lafNK0uiChbwAtlAygtOYDlYIq5bkA1BH9qdtHivOTPZOrV3rKqmOZomqkATpaE/lVb/9wc8xLGA
RxXnI2R5pW+Bxyuq+R/90fYeNIW+62yXN6jqY58akHJ4Z0Ud1RDoGxCcoGxSapUfxvom+fuCEgZ/
cVkXpIv4HzmRa3Vf81i0o6hTbzlPbwqT+7xvVo50xXUFBA3IcngtCgIH6aVT5H2dDOmAOjQdgljD
ph03ywumOJHwIARFICbaLEhNSafDwCCH1zdwhEybBhTi0LTmBESYvd8Y5ootxcdBF9p2APURijZy
l7DXrSrrQ3SiWen3xfdmvO3KbbImmqVYM1hBZQKLJhR6pBhLbS8mdBJWijeHXidrjYu1v196SrGp
n/tMdIfpWPi6to3GYmWd1ixIXz3RE6fLCTwoSHp0+uRQVoflr67+Ep9rJBLEyUW7rlhWzxN8qIto
55kghBm/OSjB/v1AF8RbKMpuQsxYcN2c27F7o2J9Dju5cT/box/RH5154yVsZcUU944zO2JFT/yB
olQ7AcKVY2Dybuqv2+Gbxt+Wl0xRpT/3RdopqROSduxhY44ekhDA8HxbuIkfDYduvibNfVwcde/H
9A8Z7cw1Kdwc0IhqMRXhbEHWs93wWt9U5aW59qnWllAOOlZOncfhXkgf7eq2iUbfTIPlNVyzIYXd
VM5hTjrYaKKHmR7KYQMk89oVTbl7UCzEtCIeseDaOY8FTkkcWS0WrPaAQbcDD6Rjky8qa67+PIFb
IH5pssc2hNomELo8e8LU6bKbih4HQkXcuaECj4KOzElWtjUg0yXCntc7073v8x2gC7ux3oS55+uA
/unjVfb3xLI2JDXF7RsbDqV26UbsOuk8NYaLq2l+wCgf+FZoGzT9dtk3xdXh1IoMWGi8nIKCC1bs
5rWoAmu+pn3lpy0yyC7MX5eNqeJFIO/F2JigsJVicq6MtKQ6UEVZEzQNpIdc1Eof/sEGSBgMnEyW
eLWfh8uAW45XewiXuHgvoqsORCtrp7jSDRMHHoQrcTuX4brl0CRDPCIcBFyBCfQfyvVrZP+qsPc+
jcho3ZEyN5lnGOmqpxC98/hfCl72qQV5pXBFmZIcu1erKx+dSYdfhGt8z6rrCKAFADaDQV60as6/
Rj652NMD4DedcaWPAe/fendnpsdpePmHz27hEY5SECBlH0pgJycGKG1zcNLiszv6YQ6DqDmG5HnZ
hOrEEFwiQF1+aH7LO5KXXa93M5A3RvZWaRd4/wRlv52ch9DdUW+fkndX35XuSqlXcbbDKlSqsIoG
NOClJbQZDx20dJHIIShBoJYdh4caD7FyDZgivrf04IEhTISDdw3NNXnnGBnPWpKnABM4fFuatR9S
TLNhBmYE/MvYApYBRK0G1NQAXe05/bm8uop4P7MuXfP6NNU1CpwGcK2jX9Abo17xT7mOGLDBLAfa
Jo7c5Mrcvu1QNYd7SNip9j6ODxq7ZmuHhSI5wMCnGcmPjpld3HgwY0ZXEFns2cEOd/+wVCcmpFvY
TDRaR2kOPCOoeocWGODoadnCmhPiY53sJq0Bz7Ep1golCL/03lkP1bJqpR+oqvZjcAcPLjy5UCaW
n61gqko1kIsBiwHdtSrG045hbMD0i+IGD27YA/s2eI+r8nnkz+Ea6ktRcTqzLuLlxEco5/aJpiPg
8j7Zt577qPf1paDLikwHiCzMg485ArHdLy+tIiOemZXOwDhLIjym4PRsPrThVWZfj8ab2Xw31yYs
v35DvANdcKhYEAZHb026P+TtAHpA3U3QTNWZn/L6Jnc0P9PZSn76uo6iuQBKPYgV4A345U3Q8bor
JidF9671LX5djY9DPW0G86hDvwKivn+PsxVIE9iCcjB2gVyQH6vcyarKTTfoJGvGc8oetPZt+SOp
1u7EhFx6t7lTeGEJExVgnI31anInaKdg2cjXjPeBmMFhRXEMQ/LjPAAn0HwPwwhJ6todtk7SBsPa
HeJryoMFipFCvJ3R55RLZbmlOYUeQ77c7f1KO9pk25ug4epflh1RmIH8uiibYCxABPe5I4iyvPc4
4AM5f7a9S3OEBPwTN1behCorwLyD2w6NLNQ3xDc72a+2NjlGGkawkoUYHqnDh0znN8OstUdDD7XD
sk9ftynFi+PTmvg1J9ZS105mzYQmexHXqW9VP8YieyLRG53JYerel40pwg0sriBSwD4C67YpJfQk
qVhY1whnr4xAo/BjBHTKqR6XjSjCjYpPhCFToHpBF3XuEcDIXekKlrIRuAvbx1XGvcdJSX8vm1Gk
gw+ebSpEtgFLlNLOxLzcqAUezA136fzKwAOUxBj9CkpjB/AvCkVrQ5NowuGnn99cKKIcFS8ASwjo
yqWbLJu13GMRuGTNirazr1vhhEERPbwDOBJfz2V4cvsMU/wbl/Y88AY2+LVBcavGGxlzBxqqM+3G
GrQBdNNzOxyHQbNe8rDFVSTW++qQVGY6B72JbKrnTsf2fMigNdAjs161zcCvUEFubmpjivhl5cbW
nTM72G/zNO9IN7FLh+T6dzKV9HKMaXvkCK8Yw2M5ErM1Wwaah2mqgWIo8pz3XC/H3WzR6WesTfZ9
2Yb5I0Mn61uVUn5peem4s2HjvqJAfVRFQViQj15/YWWO89rXDOxO6cQMf+RDNwVGpBU3ZQxA86xn
bbSZGr3/IRg92x0I0Mojd2ak7WZw87uhaLr5El3WIbzzgCy9xagL7TcDqBI7fyxYeXRtNr1UvGE7
N+7BBFoa4AdAQdPZs9iEVkBIQXceRHzCANBMmHabkUJ/Tes5vC+7Nkb/xLXrY95rSQDBNyjn9FbR
blC3YsVlUaXlBT6jGW1NL53+kJqUOVjT0vwJdEUV3tkgDN8VbRu/t12dkZ3mNgXexK7LU7zLI/5K
rKF7K+cImjI9o8lPiDWY2ybiFqQ1isy8sliL8lvnhJq/HPJf39CoiemCKc8FTAKAj/OdFeOgYloN
rmSSzxsL3A9E6/Zzou9jUDOHff4n0dYaV6rNjJKE0Lr2QMgmF0XsMHKtIscuM9OdA/ARH/8eYgen
TixISb0qMrfsBFtqBOlYLZv8oTguL9uaD2JZT1JsNxncmj4yBeKrjW9Gcr9sQHHBBEWRidMCeldo
Uci5qANetSy6CcWNkmjf3d513woWDc2mpgXKox4IMHd56EXYhbnTz37HwpgEXUry301kJvh+cXtZ
xUNfB8u/TOU6yEZxPwO9HUr1UsLPonAcIgvAiIE/a0bvO2yl0aA4LOH5pwHxA07WljZdWpIPYqOB
vKQENI5AYNhTdVGQFUtrrkjBb8c0T1whrdignQH0RbWqGaU6HV28SfHwBoU3ugDnvsRejPwssAnI
VAFxXzxwHDJ75YsojaCxiPskbKHffW7EcrO4GqCvvtHofd/uMh7Y5ooJ1TcBD+t/JqSXoQfIqhMm
6NK14/fUdoKEA5JdDOhgrrFbrjkjhZde8rIaNDjTTgejuWhxI19DISjuRxQVHdyQgHsAwkdar7if
SI+8J1AIxQ6sg7t87zwyECtb4d9TuYIO4cSUtG5jqefppKFEGVbxAWKnRRbt7C7o9GvG/v7Wd2ZK
WrjRcKM+DTHaWo5h0DlxAIbVrHyxdDC5a85mOQmojg2waILUGEI1QLNLxuqo7HnrYQmHahO3sV8x
aOQdIEPl29BLTtaCQhl+J+aklNAaqTUVGsxNeejHfTDp72Hv99nLsleq2MM9EwUWYpGvnVSwnHE7
swEZYRA/ACCBArRhzGvcTCtWZM3YqYh0J55wmU3ANkXZnWM9OGvMyaoFO/FEHrTL52au0w/p08p2
9oOZNij7G9czKPHQLAqTx+WFWzMnhXk8Qd68zbBwpvkrc39hzm5TYXKIJd+W7Si6GWDuw50BPXv0
hwHhP091DbZTE3KMyPc4d3N749kPnDwaEyofccDKXTetNw5VsS4gG8C5Q8EOTKjnNj0GjvWoBJjC
LAsx0Wdelpw/8qHKt0Zz06OHo3kroAhVhvLAwg8Xdc9Fk/rcJO6Pg+kO4BrQBotvNfPOTnkItoZC
P1a0fgUPx1qrSmnxgwsAvGBC0PrcosM7q61TpN1yyly02wyoDadDbHwnaaixTW3VYbbPR56vFNIU
RzBAU6bjUhRDwDksPbnwiYvUGdBWKZh9LPm1G9b75ZhRbLf/kTA6QGahIyV5pmXQQbc4Kt96muZb
ewavpNO0I7AY7p9/sIR3MGYRPDEKKvkyV56DQjCyVFKiIELuubuvSL1dNqJaMEyeC84YzKR8Kakb
M2VN2ghiN2fyR4xhmWvKI4pQ8E4tSMHnzpCC0c0JtyL05JO7RN8Z5iHPr8rpH+7pAtmL/iigESC1
Ep/u5KaXFmMx0UlgKg0MkXJvU7Ffy6ulSEzoP6IVBdA64EUyijgdErcyKxMEIcYFGS4KazvR99Je
e8YrBq5EexXYG7DGu/hH+vR2lvMpFleKLonLncej/lD0XjP7bmE7UeB6jF7Hes5uIo/xMmjKvL4Z
hix7jGczvshykpf7EOPdiV/X3NoSJ8weRan8iiQjiHsJlNmBIrdBwdkOQxv6SYnpq60TxxNB4SC2
HzMP9DEbNEGcY9K2dYNnj6EVK7dA4cV5rQL+AQ8NjmQUvancSw6nNAobNAjwcrP17TQU4cZqW+04
dMJg3U1bQgZrb0982Dd9TTfLH/PrToZ5zKyA2RhN0i8yolAKHeK0QlsRdCX1rnPT6JVOAIwUYfP3
ouswJdCcAO8AgC6nw9FLjKRI0F/MeD/5rlHER1Y51Me4zho/iMorfDnB9uWZBC/i802A8oxWDhlG
bdlUtZcldap7knT0J61MlHCWV/DrdhBTUkiqNgX8FgT557Zwt/GctscEaVXd1iZaSdA17qe9VWkr
n0ppyAWaC3p/jklkoo+IOLVbpD3azAA3TrGB92p8AzWebWvVD8s+fU2I8OnTlDxLFFZWqc8dTE0O
OP7a4nbi1duyCeUnAncLGpnU9L4k9trKsecqmBj6KMhD8y6FBh9Lp5WTSvHmhyuAZKPPB9wsvDr/
PDz2UMXLJvRXhh2fH+LsUkteInK0MeIdQzqzvpyhkZ7cVBngmE/LPqqWESwGQlkbRwuKrOe2dU1z
+zi10SCGVHPOi00e75YtqFaRCuA3rlAAK36p+3C7DB3k3k1cvUDrbSb3/7KXRJanIDYSZIRyP2eK
0rKZG4xvDulBzyFcMB9i3KKW/VCsFK6BaODgK/0faVe2I7eOLL9IgDZqeZVq731v+0Vwt21R+75Q
X3+Dnjt2FZsoonsGZ3AeDtBRSZHJZGZkpI0rxTpdKY9UTVJ7BuQ/mBEO2Rr9IwoEyekBRx7ZAs4w
0PHPKULRoG2QRrQMy/IqotdJc+X6vydT8WCU2ME7vDAkAB2A6OEUnAGGZJZ9VmZlOGHAo/3qqKbe
SL43HCcGTON2R9FD9KFlN/QMPTxlWENZd8pWZnljDYqJi5IbyQG5AJ+CZ6Owd09Xyswj20GKqwwb
Y2sUj5O3rdwX29nr5D4imJiCpt7zH19qFFgafEAASO4mfywchSxGBqZ6PAFwTC8JeabutwwNZf8b
hmAUy/R4qDxgLOVNNNwgZZ0mD+chpN/+nxnigIB2XjpQuwFhL2xjGPmOoUvg8xBoicAJwf/RyyU4
FHeyywYqEmWooXk1cVzk6LMvWHEMIfjLLnEp0juAyJc28NHuPCpeJx+ffgixkQrAHvMR1okuyyEj
pLuatgydKgns8jF9RWEVKY6Vg0rN/HZ+wWR7GcEqRMI4BQzTxE63Fracnw9tX2IA1g0bMT4Z3dQ6
amoO9Ae3LHK2umpsmWwzw0CMGkKPACTqBU82pLTy62qEn3ES2HMo0h+DSohX5suOMfhOPDowrdVq
eJUBQyuD5PfYvejxKqWKjSBZOhfZTz7/HNko1PNPQehkRnOrTbi0yIXmpEFBHxz0QVI/MJwLzIxq
FoXf4TtLiIRB6UQkAG0mlKhN4YhOnYkBk4zhW/kPi3ZhY36AE1o9SBdMJTYm+Ujo18AT2bdxHXwY
xuPZY4lYXC/DdmCQEMfr0n5sZlVR5gMKFw1w0CvLtRRxdQpHSdfRlYMYDdTDPkMP06o2ysBNtud3
uApEcJ5Nbfh9NAOERCB4Q1/MKr8wbI3rEnAFWmxo0EfEGFc3ptmZZwgTpCZy7dZqiuvwvBkftvQf
BGCgZstbv4WLsx/qGq1yKHnPjb8qm5Xn3xu5H+oKfyBZLQQYaPXGmG6e1+f//ejkRFVbI4yukQlv
eoxhRScTe4k/HZShER9jfpEhwVdH+CfYonUVJS2fYFVS684axhUpMX4vVvhRmSnHKOapKSyfoiGN
OAr4k46ub41kuLFcFT9JCmNhvfDkt/FKFE7lOOPN6CxoxBtzctnP1pUL8ohZDJ/fxpiKjAiNM4d4
B55gzaKZTkt4iQL5bhdEs8YKUEA6v8k+XD34MNClQUyDlJWB+OkUxKyaEg9OB6RQQjaTn6zRl7md
YnB58vR+1qYVpSoJng9eVIAUfEDq1Y079yhWFImNnup1Uv+Io36VodPOzjd2u4XS1Xkj+V88caOI
C/C+5qk/sDqgBHFqpLtUTk16FGo9r0PM7kKjpl5Dt2HrLN79GBW783AfWbAcj9cRDKgVI/Ek7HYa
QWR54JO5JqQZh3xdOyjbb6s0rNynLHs2jDtKX/34cB5WZiVaIW1MEUIIAcbgqZWIkaekaJG0ttpD
TFGf4SXji272g2pU6DdJXBOSTyg0ooCBTipf3DVlli9NBSjH1PeFFV0OeQYZo+b34Pd3562SQfEi
iQ52Fq4M8bFql1U3kRG7hTijHnRGPVx5lPWXdddoQR+zL3gqNE36yD2h4sQzM6erOJleZ0RcAro1
nTXqrZCzRrbs06Rv7BDwpDk3HiHrhxekD/oGdg9SXFDVd1eZG7vBkpd3iZGj87SsNqwsX8+vo2x3
gCPNbeO3u/hMatx2zFs+gMEbya+czVsTU5iXuO2C1Ms2naNSEVPhCbFSN3fgUlHg1UXyW6c9hpLO
hxkZ+E5r7pz20+HLnwX9Z55wxFlZuU2eYUG9Ekq72iPG9G4qlQqjxPG7IC4j2EfVBHGyEMiWFfOh
gQcb5szcN9ZdP5I1GHefv/dPUISVi4uhzVKe35+pudHb6HXomytreY+TVlH/kdmDXCCnCyKYQWrw
dK9bC0vTJWXwxON9PvloJdMCqnK+khsGyTmk3fE/JHTFq99G53UbQXUIAlHGiuovevISdWlQRt1d
k2Ckq8JfSOFcbHJQ3cDUF+cVspmCXcB7n7ulPrjZZW79bKdm7fyqURcfVdIv/FuINwt0DRAEILDB
Kgo+F6r0g96NiDgy33/Xcgg6lomCPCxzgAjPLDyeEKZBB+v0I+EQYXZ7B1+LLNFeH8rVMLHveImg
q4oo7knZfkD85OKRxjPS4tMwMUDPK10USlJ3By4hmNC7zswVaYePkis4qscowuXh2ElR+nwGW5/b
xU9tIc4hmq32FgpX7MnQFhed4069RVElR27S7S7SGtmQoGxT/8b0p/HBKdbmpBKs/1jzFX6WcBj8
hJGIOjBeg35PPm3R4eEsYUwo5mqtqsYKbbrtVPeAbLeiaISrBmpftvknkjgKvg1I7roL5AjDuu33
iWPtl2S4jPJ5x3AUo3Y4ZHb7+YiP16n+QgpB8lg5LCpjQEKXI+htJ5i99z5agXC1RiWxTBTnUXZC
OGsXSXobSgFib86Q10uZc40Aw49uLSiSz83T+ZtNekDQ9oz5pPztKpJEzJiUPms5AnjIyWHUCyPd
zpbR0CCtSfSjp2P9lTVEugmyH3j5IdN8eiZHxkY75uyhvky2g6u/lnp9qGqkHFzzqmcQEyxUU2mk
VvI8J/S4oJwpehraLDNJ0RURuigK2IsO1cTywq589F8QRdZBGr/iY3GnBsAP3DvTTTMMScXdHfU5
WmKnwMad58abNHuf3UCzrpvowTU3tqtwDVL/g2OAg2BzzqawrBR17SWzeRm1cwOMjrkFR28TYZjM
+Q0jC02QL/wvjMiM6TwWmwM/dHobr+P+WUOxoKk2lC2YcaxwqbLPhvQtvhfSRlBuEUyKiWZguicP
9GZQibrI++k3kxtq/UwhR5Ntz1smdWJohLPxyEHZAG+P040Z+6OHIh++ljNY10l7X3kuBlJX0zYn
8cZc8m/zQjC24iZ1VD0uUkOPkAW3EvWYaNMR7JkkL14n/WXJrLsaydkQBa3NeStl2wS5RBQ8EDgj
PyaEYW4zllGcAiprSBbUxP7t98UBhTXVwC2Z70LJFC7FRQ7eENULk97CZMAZHZMou3+rGp8GllLO
V7puEIjAIwpXLr7d6RdLh7mYyh4YpQsCMQaiVykY9LYJuUbF+1C6OfDWR4oHHot3gZ5CQSaHLdOC
arPT955x6H0rzq8QbNZzYGOUASjqY9p5gTOZ2bXdE3pvUnO48EBm/3yeBplGSOXhVY4mZ/FQkKQe
PF/DD8na/gnxNNrazHRVQkVW4aelJoNOxTNovOgoVgdSYtDca+A1EQYfLC+NgwzjlqOOfo/G6efi
m8+0sEKzKm8NPIfOb9OPXxaPVrhqrDcSRR8kZ4g1kalGrBOi+raeHEjEV6sYGpdleX8e6KM/AxD4
aqh68tekGCFa40QGy0d9IuouS+f7XMRBXu7wIEdlRGHTx6N3CsVtPopXIO9VW7MNKINhqp6/9isE
i6oLXQUiRGIjIV1j8JIOJpnE3ZuvjUH26REBYBmj9oFrBlkh9MoJPgTdHq0+x0jlZ+i7cfJxV7j5
xtJUqSCJKeAbIURATxYcllg4ZAaCytpAVr3s3B+oym/dCA45rmPFNaPAEZWYMaS3wnDWBXutYAGt
tU2nzeuIqHjGUhioPfHbGXGISAHX/JFpXeNg1Vg0hrpXeYHvVND5GqLPOysDVRZ0WSOFBBEB8R0X
Ny08VQ6x/8Spg8Jbe26YpVdelay89rtT042HnqDl030q3CmBgYHciwHWmydsPSfpaBolQPXy/BHa
UM9mjbBH1zChDT1ABM1uReyvzx9fiZ/gLWcOV6GEvJK4R0YrTvNhSSq0/uib0XrL2bRdEJEzzAw6
j/Qx84qN+A9J3CVRUsXdPAOp957Q2IKYZK1FZL3M34mJWG/dqGrzKkAhHMn7KgKVC4C0awJ3QsR4
nU7ocXtJXG/daa+uijAuXUtonqE/j3NAxJtlcO2BzF1WhQZoi4zezSZb6VEwuooQ+eO7DSv5Fwel
hFM/2Fa1XkcODEsNC5nrF9tfwigNNfJa+C+ephpp8zEQMWASRIWwKWGXJayju9CJxi3cSONcmKwO
LKhfn98akpMNCSkuYYsqAA+rTg2amxyJBvT0hrVn6gHTp3Sd9ZBuwdwmlS66zBjkjh1Qjvk5E1+E
qKjlWm66KKfHdUDIrTKk+hPAn2ZlMFiP9z3Dg4BBKAY6QwsObhvhFM+kK4M6IhduQfqNxtIbqms3
RWeTQ2ROl4amHTyv3Wtm9dQ0y1VtxjF04HEKO3qLGpKNsHk8VBiBE2mIyGLdGhUn8qN0Kq5rkL55
/R9xCtbkdN2ndgSFKaMVeoOcTW0UO51ywXh9VY+YjzaDEp1GoT6/xwtZpUbMlfYU6UbJl4e4ADqs
kStDwkwsG3R1hAok0zgf4BCPbhC39xC22n56ewEETbMYlQMCjXgui7xoiprFcASIw6JO3zqQ3lfO
zpOEeyh74HGMp50L2owYTA9pUxpWBphqztbl8OQyzo3t593ScDmdYcUweMqoMfaQdKpYU7qOeFZy
dMQUYosjwsDGSgiw7RSaWHMfzrVxkVMVJUByejjD/C8M94DHEVjZQoVpAExSob6TO9c9VQ1el3ht
XhK0wahE7Aq9k1MIr8E4oUKDc3Paezu6HstXCOv0873Xvdr2bogUsYsk3YAhSkd43NkemdSz3otY
klbh0qyq9jpjQYLkt7GaloOtffetoJ+etHH3+R2JJL6FZwgoVghnTkHRi1sVNYh8qE/oN8yqDnNM
bhLt9fMoqF2h+UvH3jfFrA0kJkG2zDHFkeRs3fZs37TdCjRfxXUk2xQWZoqCagWO3Yc09JR6tEE8
hE2BFhWr+4XY//N22HAQpgl+ECpxQrhspmgIGJ0Om1t/NMjBwkyBXGGD7PyAYsdbvUARwuY7/SAR
OrIrFE6x6zAOpGwdLjISKO8G2d5GzR5MQZBPcdsJN2nseJWPfAhWyrkY0GoCERNjusvoqox+tdOq
qBRxLN9GwlUEfgjvXYP6A3Lm3OqjvZ2PbYt+dDQ5W9DkdIc5MKe7vrpNvCTI0yRoVLOzJKuIhkNe
lNVBWUMAfYqnsZE0eNlUYVbybl3vfYxxuVimijwo2XG8bgnWCL/Ikas7xSkto45oovNQstUOy2RC
ZnkkKqlOGQqKsMhBYv1wRQqr52UNVi9nFYaMXMwYKK1q0ZTsBjQA44kBuVzQx8V0mTm4UFuj+Pta
u651pFIzVEMfje4Suv1mvGUqlpoUjxcpEZ9CyUEsuIGfQqZex6q51XwY/HmLTHzg+L8t9w0xC9T5
3C3qxp9tP4aHczDYD0psvo77XVjEaSybKUOIg4up37nxhDHjKkWnP39D3OYwy+DKUUjeikGEPVi0
gtRtFcZIPkAYIk/2iX7VIyLGbMzxyWSBt9xisE+c/MiH7bjcUJU/l22V419gnm7IjMzj3JR2FZrR
oh0w8cu8sRvy/mk3yCWV/5op+KjWygwsJMxMM32t4d8YgbR3ITh2HkbyivlTggM5H6QVNGCd2sJ8
nUFsmx8uhBF97YXGjLkiyU1TqRQUZe6CF/v+H+lPQHXknki7JAktjCrMrWVX2NAj8dP1Mjn3nzcI
vWooO6FigjynsG55ZjTpgPxXGCP37Prx29wmVzoiXqglqaIJyeKhUApZFa43j30vLB64jUVuxcAy
0/piGOLbhTlbty0wjsPbZFm/061bA/TavDEhZX5tGg+O017GHQka663NMoXpsujm+PeIS9w3eHZ3
A37PQqKXajTWdmscSF0e0ozedshs5OBBuohXUW2iEBFRbFnJBQRNQYwugr4KGF6iy5lGk2VTD3Ji
2flBYexnI8RYwdxMwkJDVPft/IeW7CcP/poT4EAQQgvt6c5dnLhlBXTKMHUMo53JluU/llHhz1QY
wkknUZXlfkTrsE3KYIm2JYtXjbJpULqNjiwRtmzc1LNudLDEzrZe/01DX1G+oun6/HqpULhXOzp/
tPbRETvAFgcj4GKQFfZ49pne43kU+Yo5XEgDQ5EhwH+K4hlL6mIb1mGOYewGGujzBMWnzXkQuSl/
QcQ5ARRiOvrS8k+vXZX2TeHuUhbOg4INId3OyBugcQndeR/mcDWlG6WziwXTOgthR7+vreZygMo2
2vTNcDKirTmpkj2y5eOJF7SYINYBEft0+fLUzSACi6Zsz0uR+fQv9aLc+r3xdH4BJTcYVFiQAYTL
B5DIGmyyJjVY3WAvOOYVxgtvq+jtPAJ/uAm3NITz+GAxKFNzFahTQ+jUDWZrITh0vaSAlhqEATI6
ob+8K79PLB3gF+NC4f8+YkKgF32+EMHHEDxLTLQvhUZ630aI1Ser0f9mW+toOEz290EPP2scgCAN
zXt04PBEv59EhjV0FcKcenidnW9Ru4+H59Y8LKqmzY/f6QRIdOhdBWmqfMKdabSvbgaXrRofz4/j
6WfCyG8H5WK85aAIKybIOntcqr53EGXMF0t/65Rbjb608a6ZLmrzIu4UZE7ZFzqG4wf7yAdVcZkO
7QC4vGYh0/fQVN5GyXdt3vWpivwjxULnH1iIoDKhVnWKNS6YIY+ThstQf+69dGeT5a6y2rXWDgEq
S4pY4OPB5R3snKgH1Tj8W9jvROvTuOI3xTQVgetuJu8pqtfnt91Ht8cxIDwLNQMMZxOVBap09Fg1
YQbzUP0i7L5JLykDDUTxOJbtOTC00eeKwBBFEWHdDAPTHC2Xoxh3TpQgI3J33oyPfhUDwOFU8Tz4
4xmEpRr0pi7rJq3Dqlw5NWZxvsf2jZXuC8xmzVRkTdkuOAbjP+ZoxxVNRYcBakKht9hBku2Je0dI
Hbj6vlO9uGRbAGxKcNrAzwPDS7j6IGc7lYRi4RrM3sjbLR8AR6hKYUCKwsdJ4E7i+oHC6tG2Ikgb
5zWGUN0xH+pm/r3mqtRYZTsNV/hfEGHVvGbS4GkBsuBwVvsueV+Mg26ohrxJPw5qDIgXkYvBdN7T
j1PWdedmCWC8jFwUaNjd4WkK2dJ4/u4OzpUZR4XiCEkRMfwZZVJUUsC9PkWkhJZEj3C/RsVPfsV2
bthoe22qV321Pb/NpWv4FwqUgFMoiOn1XVpV2A5sB6m7ZqoDnyCsU8BI98MRjHBcnYg0wzABJsrX
zvhtoPd18nzeEumiORhfgvQipqOKFDQMlLBbUG3q0DTvxnTTk4PuRyCPhI6KwSc1Bs5HB+UZ3kFM
wlD01k9WAWOmLtnUzApTMHxmDCU/b5D00xzB8P9+5BTyYvIcTLOsw2wokBsL52TNDCfoqy+4Ut7t
8l9z+MIe4aBFNDchso/nA8YPW4P3XC7xVz7/EYRwUpEbizEcBxBjfE+Sm8S/WWZFXlH++f9ZIZyZ
zvaHhvCNDNGqDY0vhmzbQLKC2pgzo3xS8+0qBiRHSyaG9pDimLrGBthQUvSlTrxnYNlq5LszeKve
LdbjYq8aZ0ghSTPussX/39ZTjBocF01d0AL7414H83G0t1GnSmgqdrk4Q8fMIUvg1cDIW3/l0hu9
9wNXRZ9R7HGRqto41YRhcgAx4pXfr0dvQ8yDq0rqSPcGGpDAe0IWBKN3T3e4pTNKjRkoU/2OmR8N
W4/5XR7FoZup4jnpqoFODJEPtKkhrDuForbbQbi5hqPTH61mnRe/XJUvlUYmRxA8NDo6r2mc95YX
wRqnfPbKt9n4kfnh6D14kxmAUHPeCcmX7p89ghNyRy2vJhtvsFaD5FEyrOg8oyM2mMhbRZ7PY6kM
E7xEF8ej3lRYO9qSHWo34/xCQP0wrG9mfTWaX4iF0ajw90sJDgOV8qyNbaCZpf2WuywJULHcYHzK
/rxVknwXIsl/QGLPP+jJNWrvWMI+XrfRIylXLsqHS7qbh1Xl7KoE3p3uIl1FHuYGfHBSR7jCnbsY
M+SL0cgaRm32PPrp3p8fScQx0Znmp6GBbHTTfiVsPgIVclFVtHQ0zgA6TO2mMO/qZsIk163ZfZsw
mLmY3s8vruK4iWU4sKObTOfHrRxAH0ZPaNvX97nmKqxSLaVw5KDNS5axAIxevZM0rPuDC1045u/o
FDI/6FSRrcos/t+Pjnic11SbLeBF7Mrtr6vq0Wwezq+c7AF1vCuFgz02ed34HGKZHmb2ZjHFfSyh
Hpxue8Hpzl4UO+kIAG/unxem3Rt+GtQGvYPSDgagkIukvKlzdAgUjurE8aD13M4XHEnrmY2eJoB2
7OrZKobLNI8vXJcdcjs5tL4eLnUJIWpnTWZd4S/lPgzxJ2aioOHqjzM4+nIl2lwHq4dzTjU7zPV3
PaVbWiwbAwNmija9QuetIlsh3Su42sB3xXPuA8PdQoPAnKf8xBGMBGimdWnYkH1RkXelF8ERjHCw
Mbqy9VOGNe2TcVN4XthOyc0I6ePC+kV9VUe5dBnRC4rULBgXKEWeHgCn7a0RPZKIC3ounJmF/rDt
od+mL4FZvWRjcP4wyI37Byfc2jaE+zvIueO8Vc8auDDeS1etlm5jqd7FKrsER4LcXxTPHYCG7EEv
0Uh16OeL3r7R9INt//rfjBKcCNrFtKrglXY2/HDtbQn1uvnSSK78dHUeSGWU4Eo4L3WwKwD1UOny
rtPoyY8gl3VflZez+RW3gvoN58AikCI2/zFHB8zXI7vI0KMf0sTbV/RFt0iYFix0XAqlIxRY5nc9
zh8iX1XS5VaIToXnodFyCH1QaKecAhOnI8MyAThJ9P2s+Rdwn3dp61yNlKoOm+y+OcYSjISCYFnp
JbzIbGZbGq+m6m5YdsjYrH0tiKkNvTXvC0fgGJL/pKN1tYu4bvIE5nX578K70Ibfc485KRE0eVWi
1rL9wh/OEKAEBwh1sVOodhj7OYeYR7hkGzdCg+1307uMWLUxzZUXq1S6pRfRMZzgS4rKteqhA1yD
mNK19zk1Ayh2ezGKZf6lV63r4tfgOIpDId0uR0aKLoXmvVtb/BNqV968HSukDcFocFRqYjL3f2yd
4FGsCr1pPXJUYTV9z/RQp7cZU0TK/E982PnIvWOOIoplUBU7/V4ojQyx0+CGqbzqeqyje0Rciitb
BSG4kBJDer2qbxFg1dElTv+66VSPQOlC8YYQDH3gDevCBkfCqEkwmgnEI/RIGfRbp89BqlKQkx7c
vyAfaNBIcmFWxwxX6DL2fekfE5/uEyRz57dOe0gT486D7tt57ytdOrDEUMrk6swit7cEkcDDHG2k
idj31r+1Va2d0o189PeFTzPrJRs1HmInjrPz/OSGZqiTx5W2jthX8hpQEPRQmQeNyrKEb+TQMYH2
MWxBvTMPYlcrgmToDw1V1cbkm+EvkC2kPQd3zs2MAEiv8SirX/7TtqNwqfKV+wci+Dkdkaeb5AAh
OTod88BDk//wlFDF8ZS6U4I8OIYBuehSFfxbqXU98yzAMM7jjXMa0gKD0cichIs/B3WW7yY8+c7v
OknEBPUi9AlB0RQEyw8ElpKkFHz2Cn0hawjD2yOkOoK2Wmn+83kg2fOZK4uhcwxqW2i9FbxPBuUP
p3B8sLXIsLZZsdXyZRNhfGbeLrve/oVq9DVBfiplzmVKVOV1mZ3g6YCpyDtW8e9T3+cs+lROKcgq
9tAMKwvDadbGlPnBkFU9BsmY5UqnkIg6b7PkSIOADnopSt/oPhAJamY5lCwyUHvKoyGHhOvbxNBq
eR5DojpggrbKk75/tHbFLPa4kM4pBhSCHGbfFiP4QEDrLzzMODpoDNOktFm7RbLJvTAQAoTmkv5A
4y6YQ86YBUkMLef084I9/CeB84qudbQJinXempl6MVuweyTvpHnI4mwF3WGsOgsix1f4TYkLOAET
/NqAKqteOwCb4xmcGY2w0IS8VKBR9nZ+qSWXApBQqMTzDC8o8ayUDTIufofQqmUjJtDReAzyJNFW
BtP2DUvIps19I4BAzK9+rh7PY0t80Ak232pHYR2m7A3QPULxSlucEP0yrrmqe2ttq4YryM7JsY3C
KWUp8oNdjepLzLprF8FOU26tusVoFIjCVrvzRskWFDMI0MsCETUQKQQw2i+tmc8waugwQ7exTAhl
6c78jME9BCnQ8meSQyS4asf0SW+HQvHgli0pqGceJCPReAQlQmFJZwi4DrMG7t5St0G6tP0t6btm
lRAMplqWeVDgyZYWbUGEyzlYXCf4FA+db2NsZ7C2QSvjODz73WGIdkZ8lfSKIyELldEv8hdK7Idb
qsImiQ2fYM8kCgwyhqyir6R3wsyMXrKh3YOj+M5qc8/0LzyNT7CF27LsCNK/yHzhNZfejhjLHRPj
RqvaMBvzoF5cNxiJdnt+I8k+JVf+hIKEgQyK+BLx0sarJ16mHvCPo4da9GQk2YrFCg8guaJBb/6H
Y55+QlQ/uzG1gONF0+qqXFUlGpeaWy3beOb6vElSKMvivFJIn4GaewrlakM2WATOpoKCYZwUWyhp
NZh80xo7Yl94qiYFKRyXxsAawsWJJKOI1AX5U1oZ9DjZNYtjQC4GLBlWVOzaL3xjlSfRVZ1jSt55
O/kpEx4lkKxCZgiq2dCTEBkGVmOij5Ih6qmLGy7NAy1dXTXCQmrcEQb/70fOM81KK9InYMyp+9aP
2UWUJCGi7QdERnuXtoGluavzZskgXUjR8sFVmN8ussPGYmq8hfMfJ+NR00I//uYu+256LFDcUT7E
ZX70GEy4HKrBjDAxHLQTF4wWOv60U0i4ghGpWz9yjQbRdJGQT3NVMbQSLzBU6ZFuQyPD6ZLWNBn1
lENqxrKZjf6w9MlmmJzN+WWUtBECx+T9HjoWEpqhpzjL0LCu4be7OWEupvUQJyiRQdEEBOuVGb+j
AINXv+atSKFq0ZAtKtRcOeEOx4GIenmpnoJcXuOs66iUYTz1ukiedPd5cA6xe19aCSgJX7jj/0ip
oCGEy7ALFwSa3+K007CmBjUfBnQtDoW5pug9aTGtUrGuktQ6jjpez//BEivf3kxBGcmwrnb2k0KH
t4iiMgSL6qmNk3VSVnuzn5tAr/0bT4+fz4PLLkKueAhqGXQ5P9RWUeIZu0HH7eTnIzzpvY97HySj
wNfisKwVrAgVmHA2lgXNO6kBsNF69+Ot2eerPH1pmvWMKefn7eJ/SnRlx3YJAUW7dOjO5Vy20Xg2
8x/Q4/jC30ehEwxKZNPRbXB6FmK9j73ax9/v/OLBoOObWWirr0D4oF9glgHUFAWIWm8tv0JJCWKi
qxzSiToGk51HkPl7zoXkU2tc9DGLBzrqxylFoit09T4kZcA6aACremZk3vcYRLinoQhpeS3P8Vr+
U+Pui3xlLh6axaywmG+K9/MWST/7kUXW6WeB/hFrSAkwc9YCA7ohtqH48NI1c9FdDGkbcJxFnjay
yIlrtkjdsBjEITROJ2GcPxlp9yUc9ELiVEKYT/w2mNKB08LpPZ5Hp62OOHidgUu9MoxOlXeQfiEf
0rXwdIjaxGBY09Ms7wj8j6+36945pMmK9L9InQV6+WhF95//RFw4ATxt8AE+dGn7C8R+Sxevmpq9
9MjgaKr0guwL/QNAZ9PpHmDN4hW5BwBn+uHCiMY9UJXPVmEIJ4eiCNqVKTCYs/HTO4tcI9I9v06y
OPrYDOHc1PqgI8UOiGm8pCnUyvb1sLI7hZ9UGSIcGAI9dnOwgNJa3aZosg0mMQdF3yp2s8zzQ4QB
MTT4nnhm8p9xFPW5mun3E3cCfNiRF1D/KQMrMnPeS//3+WWTGnSExJf1CCn1B4bYFkg1dNkdaOoW
zjbvFBGXNNFzbA+39wilQb8Tqycs25gsd8TTgqnBvUmNlWNnT6PRr6jf48MxFLaclb30Y1BWySbP
0+u2mVU/RhY/HP8Y4aJgNulMlsLk2fOfJzS/JUu1ySFt5Fb0MNt2ABeyRffsihZf4E1xcY3/fldP
OGsUT73B5lyzOLma57cGGljTGoISDHOujYf/6cuKXdUljbwefcZI/bp0X8aQsCxBnRpUMiiKDeQJ
584xSrZULlYTjaytWQT2EAcYVXzeFpnLPV43IRIqR6dxEk52JOzWMENzvOu7ezO7LNiuUN1YKizh
7OVjYyxzx7/RPF2WgxO0KYasj916TOltOvoY7DcqzJMmPbiyESTR8IaFlz89H23TV6zhfDr06kT7
nFnFBuv46hbxPsU45ADTQUiYkfSh8v2D3rB68+n1xXMP7z0ENahqi0/o0YuoVYG3FMYVhTt7nyoP
xzEk09YeD6nqNpCZCzjbQREb2WWk1U/NzZsp9R3MEQ49ql3bBiJ50iOVlIQ9JoVkEIFj1FkzvQt0
lu/OWyrZrifQgr/L7bbv2hyWFsZVWq/z5rmMFBAS5w0IsC+tP7PWxKx26dRRMnMmR9rcpcNKs9ep
v4nGi95SEBGktmBcF7ookATEzNfTZRxZZpDExTKOzs5kB1o9p9Pj+eWS2nIEIRy8XHPiLEoAUSbr
dLhqIMgHEbNl3vkqrV++8MILBC1c/4wR9sTSTv6c1fgwkBctkgOrv88xSPRv5+2RBLzI76NYxCe4
gEIhHDQ3K1u6uNhxPsH4O1RwetUITdlH+YfwofyamYk/GwMQdO12nC+9bl9Eq88bAd0SKErgEHEN
htPvDu0Uc1x4tS0u9BnkNSiZIv4tFKGO7IMcoYiJWLceLL2eELkP9mtvh4V5UaYv/bI9b4vE22I+
519bxPSnHRWDRhPYkvoQSITQ/nyRpxstffGt63K5Ow8m+za84x35ZS78KvZneANaziFfAeIOa01k
m5wumJaarl20wClWT7bR4MtR6QcSiHhCxKsNeOrArfPSzrTqlv6C6apKtWzpUNDBi9qF9h/29Ok2
IB4dCxNCnSGFEDZmLmN+b7U1kUxKK//Opm+eVezPr5/MG0COjFPY0XIL+cxTxB6h74T5ZCgDzNAX
HJvA1O5JHgeEaUFCFF3FKjAhsGgsMBlyg8fA5RpTl0M2H7ol3TADktiK64+vlOh7ju0SHClnfngZ
b3Ya52sdUm4Y8RRE6booVl3Ugwp+qyEIP7+Usq14DCk41nbKRjb2iIhBszpkpf/ao8HYsqmqxirb
JNgjyItDCR9cUGGTjAseJ7GGUzyDxWhmz4377IOb6e6NZBdRRWgtX8e/YKKIc9UXrHJNgNUx3U15
ibbLYYe5T/vELgPNXX6ZzjwEnqarGkVkvurISrFNm+rp5KSc8l0RLxiapzk2gyW5giSx4rMZivU0
hV05ROi/HbmJk1n/oIbdBnpHwipjl249rwvdWqU6vZm9b7oTrSrvSdPrbdqZQe9MN2b9GM82qjyY
uIZxS1/YUFxKEuJZyEx84OBYWm7VLs7m7MS7roPDTvrfzdIq/LX0VCL1+UdElw+POnUBRgdKrKXB
hTr6Yxc99NZNW26XnzF7+YI5JkTtDC4Z+aG5dvKbUWsW+M8stUOGB6HvoglRVRaXWoMoAGObuTCh
WArA5PqCNjZQdCe7w28JM0xYiiDsUuTVoTdUl4KMSAIG2z88Yfcs1bLAlSGcwrPWDFr950K/VzPm
kw/2BoWYq8Vgj5H+5HZt6OQq5WzpITkCF7xcNmtjnsUjHKqeX3jkodCjh4wuGxcr+4WPd4QkOLfa
MhYMDsKyVtkOdA2Wfh9U7RBSY3zeZAlZBgv96af7sJ6n0e5KGJPQn6218spN0qElX6X6I3XT/2DE
8KTOkoK0GWD0Dv0ydRXOvJfkK0f3CETYFX7vj2bS8iB7emimXd7dp/H+C1/kCEL49lqVxxgjDDsM
AgMwy8ikoCsrnKNssaCXjDcdfDHGhAvfJC6yIbIqgFTNJWYttM0lVU1ckD4dUfiBA+ISftDXO/3u
Sa3nmTvrCHq894E9/h9pV7YbNw5sv0iAqJ2vUi9u2+01ju28CFm1UrtESV9/D3NxJ9000URyMTMv
EyDVRVUVi7Wck6R+CA4G7FjejYgTcx5a+XPA/qE9AnT2P1JFHDmpX+HhslBwvuBiA2nAYEYeZqAv
fyCFPUMhPP0xBAo6RnmepEUjHb6JuOrM1kth43WS2cm3cXYx3THoajaKsIeZLoegKk+Qe8t5HF+8
1Rt6+KdBfmCTeeMtxcGolk3g9qGdf7+smcIqzoRJ1u3PCbFSDmGsvB7nDrlHyLmmU6Y8vROFJPMG
n8lqkwlP7hUzMav1YpVPBbZRU+PHZV0UCc6ZLlJg471h9g3+BQ39/IJl350/oAJF200X0OMy2i9A
L996uc78dEco/vzE/LzVohNn4nuh3ehhtIHVgMfUhAjx26Uk+Ew3ybOCYEyAwgrdEgAZsAC8zYNu
jEinh+RGI0p4c5lAj3y2bzCBjx0CCkV0LN2KHO1ME/HnJ8eVgnqmBpshrMHfe8NtMOzmzhL+FLoD
i2qNTajPDZCFwK/Es0i+iQZGmEt7RO9mqTd2f9NmOkIiVdoAhf4TId9Cbt8FYsYaVYs0HHlIye3s
RgBs8QGkPBfhSCK0Bz2dWHWU+CNVctyUTsZAakgtWzfs7UfG3pv5dkrnMJk1/qs5Q1/yX3vOir4V
lSwPwPJ82QeG7iJXe+4fZcQvOLGJ2pjqpqdCAt52AQ/nZMvzPSsE8D9AnPe8urocKnSnJ/lshlba
vDIIBIAuFu/W9SHjRTRmG25/uSxJ7VV/VJMcl1eUdcyEJEA4LyMqTiSsiGbAW3Xvnpmg5LqtU/XD
mIlEaMEc58bLXrvqy4A1v8n8UuWbxQonHeSSzigkN8YeFOaTHehlk89j/EVbRtOdm5SukHYCSvmM
v3+g6Vdj4VeAEHsdGnd3+fPojk5u+gwgRphWYdxN4mDrZweIpT4BuCOwTdOjV20q69rV4WEpL0Qg
qALh1sV46Mc6Jy7/2EIIDHiyyZh5sFGi8Y3vPkbzL6un/Er/SfpQ7+xIZrJxhKSlw2pRV4dN/y/2
fSJBenLWvj+OpgjnHaBg/ek7WJMSHSSR8so4kSHHuqDt887GN3LLdw+83skd2tRzOWBPHjOnmiNT
hgYBSO5jLhpI81JoIAb3W2zJwpesR5uUIQk2c387ZveNsb/8cZQmfiJJCg0mzcexcITX9k+mu3HN
LW10kUFtAH+0kSKDnVhZvXJoww3kDNPWsIdtZW1JM4QtieqOgykEuNGYfftcsPd6ivio8TDdL5AC
BfD5kF4O0LKvf3j2d7Q5L5+i8u44OUUpUKwlXWM2Cw2rzwl/ogQ0GQ/x+Gl2N6wHJ0OjG4LWGAiV
2sTuWsVOBYa8KAEam29G8RrxBOBfaTTp2hU6UZJzebyz1pEIW0TJzBDf6y1b3qbi2tXBkOokSS5m
Y1uF+72QxA1Mrd5kRhqRPvTm73OgcTBl9AMiMIZXARCJ0uf5Zd+uCxBesd4ZmcGrMYAkwvs2uA+9
bjZX6V0nYmTvsrKyT0SNavW/Yjdk4rderKmoKk37RITkXEMwkdEXjycePKfDr8U5XDZtnQqS67h5
6wGXFydlVXloFsnGHPd2/Ov/J0Tyn8VpAz6Jc7ImD4xiDPv7ezt5+38JkW9Z1nX5gKcynma4h3Jr
uxpu6Gc6IDbNeckv526yc6cXBTziv6TOlyzZl/+AIoUP/p/xBlIu3AaYxAxE2oMF78idPmdTG3X1
bZHdEqzSXT40ZWQ7kSXM7yQrNjIrLfwWspLmawxanrUtP5u5DTpbcztQumlbtnM99n5ZqvKyPZEq
+c0wEK9cxYsp4V+c5sUAzPXUebuSEHSVvCCsikJHL6mJCDLqZJ1OMQ/E/T40wPdPQxpvgS0VGrpJ
Dp19SP7ke1VHZqGatRyCecP4qxbXXSdC8qahWx0T1x3sg+78+akqv2lHrDUi5CJ/WwXGMia/T+tT
OT7Q/snJNIFNLQKj4qKZiDxVDmylzVtTONKyjmGaXxXxC4aHLtuZ8sax/8iQPsboWfFMAsjIyuUl
Y0OYzc6umOOwaer3ytENICvNGv14oG4BMRjlgHNnajsX8082Ljgf+wuAFQvpuJu6bNM212l+MHVV
Y6VJo7vsYCoUyx6OdJ928VrQxYe4zHx3luugPaR1xILD5TNUfqcTKVKEcIsSBfhqgePYt5iXMefX
1NCIEAb7ofCEPRqwsUIPTNSenxvvSstjCYqrJbbKzCtSbHugDVrzpk/2jj+Ha/H6DzqdCJTiTzda
RmEb0KkMFuvWQ14SxaOLPoW56FBdlMd3Ikoy8zVoinxeVwxR0OJxrdIoS/ybctas5ylN4USKZOgW
bLpPRkjxyn1gA8n5gZl3rm4yXUEoIQbE/nwoOfJ4QHmfKcTwNdlg0bA0u9BL79pmO9efJ+xhZzdY
NMnim6l/WnKAHOzoPz1ofLGVBAQUgbIp2YoDiE3uiUI8KuT2fOsuXzxd2FDa44kM6TRtdModF7VQ
8WhK7Q1j3/zh67BuSfyjdbatbpNU+fFOxEmn2hvJYHYxVHKcN3f5TqxPHr3RViGUiaQPBHNAYKL0
L+MPBkvp1pX4dv0yR1P7LY01Nqi09BMB0qlxJ3WyxoeAbtgX7BqQTAA3uey3qgCLNzrQE0VMR2P4
/ONjadRIgwQRz17q6qlJh2vqYhxkHXP3esBiyV1ighjAcnodY6jqE2FsLMDsEGZ3P5C5WnM1u7Sa
ETC8J99/xHTSbN0Uumes6gRtoIzb2Dy3sF8kGQLoeoymTW3hXtYmBsJP4q5gvrP3l09RYQmC4Q+Y
CdjjDdBqOj/FHhjDRhaAJ93EPijAWmIzBA6bDqpIOKIU1M+kSPfGRFt/Hj1IwVL7Q9MABbUtd4C4
f+5Rt/ZQuL6slOLswHFjA31CYMQAWPpcqXQoSyeYBRP7mG7rrv9uD3PkGaamTq0UY6PqCJ5rkHHK
6b8PuGTAA4Dlesqbt2rCHDvpHqgOTUM1Lo/apoAVh7HB5sTPOEnL/cxjrpOCfzoOKncbtEX+ZHrp
21ok+Tazx1sWN3dF7r3WGAIMp9U7xgmzQ3NY23COW3ooeleHKqP6nhaIk8XgFyhEZACBabKwP9yC
HloMTnJar2E1eCT0ke9GIFBKw9zTAbApRQq8H6zY47xlHLt09hNQBzIWzfOOjtex2+G/LwtoURvd
XL6qRgu6uz+ypGTKybwp9xzIWgDJytKrasrDPovM9W5YN7b9uABOoDO2l43WUsSVM6mS1XpgTK/7
uQQ8ASsEPsvs50eL1P2XOA6WYzBk9j2JPfdnzOeg2SXDCObM0jPjQ2KS6ZEvZYW+gkVaNDpn80DJ
1E1R3/Xo3TX2SEDmaVDyPe0Tb8uzBIFlwNz1HJaW3VzFRZa8pJWzlJvWGNJdFk+upm6rCNfYxYJH
YlQQa7byAKlNam4YAgB5dUGqZj+P9ABAwtTZc/9YTZppQZVnngqTkm+ewHKNEcKwEWtZITc68yfB
IvPTaGTl++XvppMlfbYlM4q6LSDLTp4G59CQfVxE/yJCzKliUtnxZdu3GhvrECPcrXR/zdUDKN+1
hFZKLZDOCR52bGDL2+sjrfOMdwgyprvsC26GaCWglqmbOlKtQWOwCpzeYDPFeJpcz7DKsbDG36eV
1eGyON+S6jsby1sLi3njUv7oiB8RJ49cVlyt4IxJiuzh8mES8UHky8gWHKe4GVzPleNpUZoD6Wzx
wcA9sAVzzKtJDb5zKXYc2jIHk7TrPJtdUIammd3Mbma8+3n5xMjobYGQYmg+riqwnf4cERZOwjtz
G5KtIpZOdhpyEB8U6507RKS4ZvTTZdVVEQZ6E+yR4XICFcG5qApr7mlf5CzC4hEWHsYkjuIK7x2y
FDFePb0x6BqtSokAKQIbKsYEcR2fSzSDihe2kJjbPwey5ei6t+uVp+uh6MRIATsGrSwnDcQU9V2c
b5r4OOYwLx1WgNp6QfmGVqCHW4iKb3nyrUZeFlnfFixKCj/fTU0d5jS/zZflEx1f06o8duUYtWb2
OnrGrirXg2u9Xf6ESmvB5K5A0/DFsNv5L5iSnk2Oi6tpcMDE8Bm2HM71vst+MN0UjTJgn0iScjYQ
UoJbS1yC3eBuaPGWpmNYzGaY4s2TjfzQxFxTBVLlorBO8OkA+h83hKSbkSxTZ4sLEAnxHLJiXjbd
6OgGGVSRzhFpC8bFgH30wSSXzAHBY4UTbDd58TJji9ZcN5e/kjKDcBxTbP6AWdSU528xq+o7rYFE
10yANnQ9L5/HYNettwEw/sAAQfyNr1sNVg0jg97mj0wpkCRZDI4TCpkWKI9q0BEikjVfJ/vOjnet
tVm9+7SNFgQ64621ohIwFLW5GdjBqw+01qXgCoZvLKuiHYWlaAHDJLsKrXrxaMev4fVNQkPX+RnP
j00eGnHIrWcvDtdkS8Bk0927xY1db2IstrbX47ht+HuZbet8d/mTqIwLU73/S5sCkj3pPUViZnQ2
6Vk0TvMUmiJBHZq61yxhqQKRg4lHUMHDtoCtde6edK6RpJcji1zz59q/NZ4PELwAi/T/MF2Jyxqg
s9RBbRFFv3NBY9H3s+twhsnrA8X3XrOHQLdErfIUBDuMBYI0FNA9UvDus6AesYzDompxr3y3Pfo1
uTJIr0nWxMnL9zFQV/FaAjCKgGA5V4UXZZ2UFLNYvK9oFq6cmPcTMO6uO7NlG7sbzMdptMZrtgym
Fy0srV4vm4ZST1t8LbQHbfxz/gPA25St3ogfYLSHZHo34z3TfS5VMMVm3n8ixJ+fXBxtYy942UFE
y1K4wO3qbbN1k0wmht8CwBRu/0EjwJLgWY9TxT/n4uy2sPugE+ImK3IYPaazu12y9emyGKVWJ2Kk
a3dsMbgwtLB2QPEBn9rvurAyXr3+EzUOjXbYV/xtH+zkRJpkJ1aSWavDIQ0P+6F8W4EjlbIX3L1p
8zoE27o2w+Cn2R6Avxhe1vN39ntJtHQXmmsfd/WC82zSvWVeT902pcfKiFi7T8pN0Jb7zrz2mi7s
ne9xsE2d97Q7xONDpsPhV8UXvLsFmrvvYjdX+rBui8lWN8AZGLmY3r5q6k2WfKar5rGm8ggkbICL
BLk83h2SR1BetgsBDwSYvsm+m8ku6NPtEtsaM1Vek6B/w5axBWYpdEnO7TRxvannnbgkFkDobBlP
3V/G1I1FuMRWHu9oNsZbYMkOTyVSVj+aKvRK8SZg6aC5sVUag70NGPkCYAG1vfNfQvJh9ONiginz
HbW/VCw0Dd2gtcpdTmVIBlxgKq9NV3E5JJvVDwvryioBWlnvgDbg/cMALxaqUf0Cp5r4iNLRjoAI
xWUIhboV18No5WE+5v8QOE9lyBkHM2Yko5ARB1gtAvcjOVh9+s1n/b9Uf04lSQaJVoNvJBWuu/JT
X995w/28Hs38Pnu+7OjKL3RyaFKYZgFvMdGNLxQXz0nvhCX4o50NCNZWZ4+sWxNWlDaHFz0eZMjn
P/Bhdu7gDSURCz/uTZDvS+vR00ElqOIF0FT/T8RvBzy5d6zF7lreinPjryv/YfUb0kVMtwamyq1O
pUhRycqswh45FBnAiG2NfQgEi8sfRnVUmPDEkjPYV02ACZ67p1s0KDm6BKmIfeti3ZRh6FRXClfl
Ib8r4SaiK4pUknvSGdtnPZqPaIqgrrhfsY7J8OaxmiScm/1QFZucby+rpQyApzKli8WrCuIhCiKe
J2voVLdD0mGV9sZkO75EfXIH7AyMzF0WKs5KuswCQZJrurYJOj/5DjGGJO8wFY93AoafJwFXxn7m
Czqr3Tdbh37wu6RwLswFdq6o96Gbiz1BKQy5STlW/oRdzNFFbxpbkF4whUuxnXwPjHg/AgD8cfet
IUtIkxR58q5YWFjQX3a+HhlKRGN/5cy31H8ezIMXPCVjBSbScuMDb0c39fnxXMRPpWDHxvd3QYR+
bmNmRpdmZfipZb/N+BNh73i8TSbeKPPPy1/gg78AeFcwkiIum4C9kJ+gPQX2bZ96JRhJwRffrs4Q
FuWq4z394DNCCnVFyRUR5sN3xsJ741UZ2hPYc1+v+7p/makFUrjKe/l7dUBFaQHJ3kYHSa7pTfYQ
F3RFtmCmyVeGctlqJdFlER8CM3QROF6o+6NLReQBkWow7BJVDxR0m/fFfh5WQF3PIUmSsMo+u972
sjTVyaGiimcctjgsX0YGsKtmKVa3Q5sq6z67JLkN0u4zTXSIfgozQIIutnNN7F5RuQtLwCyWsaRG
9mPar/7SP/bIbC9rohJhuQR7eCJofngmmjMfZwqXitJm9CJglA6INDoYrA+OgwU/B66N9yhA8j+U
p7sMi8bACGARKZGC8092NUSJ+2Q4drTamsbyhwsNslyYArBBHEF/KjlpFrOJLqWDMwtQRPhlkA1b
H8b58+VjU0nxgH4D8AwXpUsqDOTk2lxcjuJX7YryzfyY29+wqXRsqgAMiqsmGH+sRkMhIIujHiVc
FOWJc1Gtk3is8iGqA2LzPF5PNroxV7S+Mpwb4kbzuvVQLMn5e+7fYGjp7/XEwx4tPBdNGYDGnAun
I3BKm4lVAOKuo9Tf+8EB78kQLQ2NIJUdgj0JBojJaewuSxlCYIOuli4QhAGvCDzmd3PiPF7WRS0C
6S76kRZQTiVdrNrsUgfwhSCOTQ5Nz7EzOTXfL8tQ2YWYIsbbC+8EbNCen1eSgk0DZKsVmljfApSz
/PcOpMXmX5PIwSbwSUxYHiwdjz1JzJgXnHodTsu5qVt6ZI6/wa695psootyZFCnZRbuD2ySDlK7B
0n7WgazA+cEqpum3KM8M7xCB649aqLx8MmRuTusJYhLvLQM7ZBmHbb/RLu9/XIsTh/afHFxG54fW
eEPt5hxyyqrfGO1+nb/Y9fWaWmHqgRKV3tWoTrRRqYMqUlxNZ3Il07ZaWiZTLOQ6wxaralE10TAv
g+00O6FjP5moE/y1FQJEmLiYcQC4D6pm55pWc5wN8wDeFsQu4JLVYTbwMLY/x7pFPMWnOxMkXO4k
DHoYyif2AkG9XbJnP7OtA9q79c3SNV8KwE1r9FKcJEVbCqMUro/FcXmqYDSwMk5sBIm+KT4D12wz
JOMYYg8rzM3qaKMoFzuWRqZKRZAi4X2M3CL4UFApfAJE5HysInv2AHI2hVO6oRXoHVpNZVjhbYjw
v7GfxbUiVzmziXdt4CN0oEZ/HbAqDT2CXoDt6zBeVBohefVBeg+2OtRuzz8aXcxm4gU0WvDuz8DF
Sx9tUKJ0tubklAqdyJGMIzUNx5uyCbEw9vcZSSLLZ5uiX3eXjV11QdJTfaS7eI5TVKoY9InXalMU
K0ASd72/9Zao8a7BrT4D2bc1Nj2WN8f1JrP/dshHvJWw7AgLQSLtyn2DCijCYpu8iijWCIhRbK3F
2RKrfrqspiKHOhUjLyzEzkhKo4SYJMUzKP7C7fbZMevNYJGrutEZo1KauIhFCRFNRKkZks3tbPBg
hVIwC7Opb0znW5b9TKZ+k+L1c1k1xcUMlGd0gdAPch1HNkhi9CamhaCanVUPBrNv/fbrZQlKUzyR
IJliay5dwigk+PkUVckUrmR4AkOFxhSVirguMBLAvoPEXTq1IasWNoF+J+qD5NH052c7063PCec8
ey7/fpmDocnDC5SCJuDceesM/5vVLox9jp9iMVdVf/JR7HCaMHiuqi2wLn3n6P80AchfsWF/+RxV
oQMMPIAVFimOJWPUV07fxu4CEPU8uM9Ri6r492zcxuaqCR2qQG8L5jaoGQAWX3LpzmWcWBlGknLb
P2IqejPXXhgvRUhpuZ8CEmZMd5URpW4oQFB8QOqDZuj8ZEswJVbccSqgS9qvTjIfPLDIffFL+6YZ
3GM19l60Ouknr/OfMj7z0C1Scugcbl7HrD24TmfvmqFlYULsl8un/rG7gI+OaRSkxaIDBbjy85+G
/hfqjqDIiNq2D93UDrnnhN6Ebgqf84NVxzuXA1rKaMfQzYuIYGLGrY4FNj4mjK1PLQ9b95fb6hba
PtTD8LNwneP568JpLbl0A/uPeZ4ioa4Gf4NeKVT/VTT9viYv1RoZ9bFhm8snofJj38XcJi5/Cm50
yfob3xjQOS+riLQsv2rN0okKO52PtV16/yIKCiJ7osBNlH3ZCbI+riiUq7v1SBc0pWfzk+fz58sa
fRzehAwfUjDJiw7Hh2EjNDw9ZoqsdAUVqF+kL9OQHfvp5xL/sDk/BOmQhu5oRujlPpNs3rqAR98Y
lglumZFoEn7VBwVCOc4VfXDXlSemu8YlPFtiPDU5Ce0+AuBh0u5AOxFjJG+hn8ZUEzBVPgcEdrCi
4uoEGLv8jgFObeZ1CSzISsJ4/Ob7u6pZo0w3H6dU7ESO9JIJWj81gtpA2X56GeaHqTqYLtat0B6j
R9LsGv4PuRyAHIHcJcI0+ivnDpshShoxT+GwAbDFUV03DB72HdGESZU7nIoRx3uSfjvDkPcErKAA
GHrgfh0OWLQIdDNhqliM0IPPJAKjJTe/4QeM0TGDz813cXpkHRCv/Stq7oZqm+o4uJUanQiTPlRq
dnXPyhzXm2OGbXtjZfsekJWXfU6V3JxqJEX6ok96TLJBo6XbGf4YVVgkTOvbIXuxpn8x8D/6yKyN
E5bveJlAVELem+BqLh4761Or4yJVutGJFOl+8Cgv5t6FFBocaPO6NPeYNZ+45vJXOhFKGrADvMGw
eiVZW1JOecbw2EvsZEPHn6aVodr66vcAcTCyHbHNKFh0iajKIASUFgUxDZ5FcsTP8tpinQ+DQBa/
pWUb5l2yDXTwcL9X5OW06lSMlCAOBHg5BoUYA+Xyl7FwJ8w899mQbyfXX54dbAbGO4BTV26IEZGR
bRpCp6+4kvlmoSTBEl8wlUaElIDUT4FlDJ/nkWRimKmnPkamO5jakmLSiXa1/40tK32avK5sUHAg
wXMe5/Rx9oDKM7G4f2/xt6Abi8mNt7IFE++Q1kmxSwxnGtBsAn5GmA7odz12HAW1De6mHiCueQsQ
bss2ix1PZ7vacs6dfuf3pQfQ2tXe9J3fPDRxu4KgNC+7MhybwY/82W12LeYWWDJgz7V36qoM53Rs
aLigL3hHu4GsoefN1Q8D1KBvi1kMWZj5GGEMgU+CV9XsrEip+zYZIydvLO+6mHx7Y/mJ+czbac6P
o7N4DyRldN4CdIEnW3+2ynsAH48bzC0nXpg62ENzSswwYdfWjD+nDZ39Y8rwXIxybvv3pGPdIU06
fzfnE4L24jS5uXcqCpY3uuT+C8/bZAjHcSr3pBvqHXOCptrldOjRbcwcfoOpyPlrbKb5GPHZaEA1
ZDWlJmFQOeGpCUkxv1v5Cvo+uAdD16yP78b4yUdtKSg+XY5eH1uCyBjQhBKgxCgTgJrq3A/73HRS
IuqYy3xf1VcAzcvN3dK+AJQ2bPKb2D/YxtVlmUovPBEpXTRzMPV+ZaDw0mEMubHaFFWQ5jFp1vfL
cpRniL4j+tEYW4PPn6tG+3adqhJyhrm74pj9r9v8Jbe9p2bkms+lPsY/suTO97xUIO4VFefVuyLB
N3N5HJwsWoKvTrNd121fgCpdxwWjeGSIsWr0jTzU07E/IkVqTHgkHQaEUQukx6R9qPmxm78n6del
jnJ3t8Bhs0/w8xBbrVYzhLW1yYq3ofx2+Zg/RvLzX2GdHzO2kIJ4SPErpgKTjvFztxSbypyjON3w
5jXNoqzXvFs/GhAk2q6YShbAwrLelYu91iwdKrASuFHTGjsnCw481olR1HghBw8SdJM9dDXlxlzM
J68p1xo3IfeeHQqO3yntroaUXns2msXMKniU2njkDVl3yGqQYwGTO/h70xK/whMIynisYQXx/Hxj
ghllUiCnZ+3njP4s0iW0O5yq8W6wr9NyhzXiZdW1apRHfCLUORdqsrhMOgcfdXbXq5x4b0M67urO
0WQBCr+BcqLrgHI6ds7kCoSJHmFcA0wVEOxAFmR3Hf3EcPOz+wC8F92W9UcW64aFP8YFIROdQ3Gk
uAcltwFzzkjHDubTs59dXwCy/C6OF8wS/rzsGMozPJEjOUZMab2UPnTr+uu6/DawLeGPl0WIz3Ce
aZyrItlGBwodjKlAlaF7XM06nAEgflmC7rAkQwis3nfTCkoUmKZG1D4UWfDoA8MXezUaUcpAcnJe
4jxPHiCsCXJ0VaBMFdwb/g+j98J1BnhYHMbklpM47AGn8/fawaPEdD6oQMDLcC6S2u048wDVXmtw
QLlzv2R31ZTtbB2uisoUTuTI62g87e3FTCEnJdUNaGu2g1du1jLRxAqdGNmy53JyRhNiRoCLUKwb
pazbNEw3dv5xMQUEI4hEvgfOWAG4K8nBiFeTmQEqoE3GV/RNeOzsLED0LeFcDDY7YukK9augNe4y
M5u2drdUXwLOphurFwyQvMP8z+UPqdT85BdZ5x/StzsHiTR+URBPz3VMfvS+s/Hr58tSVBZ6qrfk
bqTq12aJcb4+f6VDA9Y6LKC2jxg7SM0Vydkb+ueXJSr1CvBSRklMpBeSxKTJiia1UATOsiDe5a3p
Xtf2VKDJWOoAwlWxBFtTYqYGs5NIB8+PEPxuQ1ILUeNo33Zx/ZBVXnRZG2W4R1tKWA9IXkF1fi4j
jYt8WE10Alpg8ScdlumvLPNqmHbAbSP0wfLScBg1ez6qCIbjwzA86p5IkiSZhkFBqzCj/OvOSeiT
ISrX5cAcZ+tVg+ZrfaxuAIAFhWwx6gZp8kyXX9C2WzOrQmuPhauxWackJN57Zx0rfl11L5dPU6nY
iTSpvOEzPqyMQVqKelcAvnFzQOWhD2sdXo7S33FPItdEiRZeL4VJY+3KvhJ6La4JoOZhZ1O2yTB5
OfRGlPtkw5dXTHFHSzsf49LfxfmisRyVrvgBqH9hLEtYz7nhMFY3oMTCNZTiHRqz72OQbhim702a
ab7hx3oOAjXqp2hngkD3w1zeGhS0yUSDPev7I0rk6T5mwbgZFsDC0nVBk91NrU+Xv6TKyzEESHAP
QSKy2nPtmok2NDMx/pt4INzqWNlHScvj7diQn5clqSKYGM8DUoEgxJTR6YwKTATUYDX6i/b0Zi4r
78BzTHzQXfVO8LX2lv7ezRKOwS20J/EcRF6qOWBlWu17OGATSCqCO/tcWzebvGQufBTDqzi0bY52
7nNLw7n64i73WXHfOPeet1/bYXdZd+Upe6j6gAgW9SN5Rp0E/ugk3EOyZHw1HFAK4RVfJZq3iaIE
T5BJYHQYtW8fS5tSuPG6mFkuZkkj30rDbtnX9cOcP3oMtZ996l2Z/a1l7dbMiTjyDPLOTE0OoPrC
AaYLHNgTRuTkcIfdoqDCVKQYTLqfAr4TE7fDgxvc2vmBz1no+53m7lVFPXTXgAblwHWg9/n3DPA1
SV9C4zn4uhI8TB4Yhtl7AFH58ybpdaCvCgdFIMCzTwQkdEelUGC1dYPdrFaMfgftTbs4AVjiuhSw
yk6ebW0UmfbDEPSxRkvFZACufvRuMLkGVFvMY52rWefWWDIGudWym5177oYTHbFfPOHhC06VI3Wj
MfgVoI+GBsWGuH8NxC7WqzAjin1VbBbCfc/lx0BjMfgAqCNmXfPsu9M+psmPyx6iCvQnMmx5qmnx
3dj1OsjoqfNoWWPIwGwwm99zt7jFRMIVeupfhmR5R30ztEZyaAod/KjCmM5+gRQcUMZBahzgF9Rg
BKbAS+v7O6Dt3HjDvHExZbdkuS4eCY+UHlFolv0mj8BC4IcBp7a0i3ElTh0ZTbJ6e8Pl3du4JrGg
AOTDU4ry7WNrGi7bWS5oXsPY9ZPkliROceU39WTvxtIxr3MacN2akCIlA0qvjaaoi/ltPI/PP7k3
T/VciwKDm7t7Yw12TaabglKKgC9hAQFwGR+oeyaPFYu/IBgDV+vQWqj6YirjslUp7m6CRWtBMCle
DB/e+OPS0nV08Vpg7MpqE7D43XaZFdI01nxKlSRU+gQmHWLDhwFTr87LwkoQ4bOco9qbbGp67daP
ifUvcpDjAbrCJqLlev5dgjJwetwB+C7MvCHmd7Ntr/oZkTZ3dTgtSpd00BNHwxFwgqiSnMuyDLtx
Ur8Q8Hp3MX9BPSY00ytSFqBSuTfqF2+8Gd1rNr2knmb4WeWKp5Kl/HKqrC5LO2Ql5nL02yOpDhYx
Ite+89MXsl5dNhJVVoBBezEl5OOp84F0KXfShC1mXUcNdW6d2npapk90arZJUu+afAgHmx9Ns7gN
jOC6J/H7ZfEqXTHFCwoFX5SLf3+Fk9pDNg7uCGI5cWvTz4ubhlZtgy06AAGb+QZjvRkSHUqVWmNk
Ip6ou2PbSPJuY17sNE6g8Vy4n2YsehoL2cxkKKLCS249wrG5AsbVxo7c+AdzdGsHqkwFtFN4VqJX
jgkc+UKx45T40wBvqfvboEEufwh4jybzgvnvq4BuA7qn8a4ECl2OMuCu0IHPqV6DxAMTq0DrQOIr
rwZ1NIv7EXTpEc8PBI2oAYMBjvErRWzwjKtyOTjxEZxHf/+lMbgLOIbfgwnySD8mj5M2FRcMdtDz
22LoGEh8huZIGaDXx+zOz+OvU0EHTRNfFZqwHQOMAqwuoGov32t2V5WZNdSR09rgKa5C30Oyi8kf
EwsflzVUJEhAgkBrFTi+mIOW11zjxulMv8Zu3OR+BznIHph2mwHvQjp0Bx8g+Zelqb4i3hMYbIEo
lHB/dylOXGcsY+C8UzwpkPo8/6awtkB0YhZbErR73j9M1IymMd4laENeFq040zPJUmg0arDdcPGY
6eMHHufRUGFsqUx2tq/DO1VFYYjC5SXYLmGuUo5rLCvWXhjiw7Da1w56sbj5b1Mj2dhNty2YE7Im
3dXB0+qlNyv39r2pq44qlfUthCcUK+G0UrSo1qy10grKrsYXjJD1Rh82w1OPLvPlQ1VEQqyGoNcA
FEAb7WdJ0zFA0xg+iTSXjNddMG0RqiOvJd+Nargy2HwoYx3ZhmIkTVBB4UJFLwuPJ/nN4jS+D9hf
yCyygwu8F/eaJPuuvMLbswqu0nXD/FfXuK3ozspfQBYVgjnX9e/Hv0bRRV6NBwVAVHB7O2A2Pb9r
R5vOqbHgd+SoLhR7x/7ku8egi9GKv6GljpxD+UX/SHOlFYJpXtoMjXacNIgJBvMVtYbNPDthowt5
qoCAYgbOFxU3gSF5rlZcWgsfxxWPfnOIMF2BZsv4VJHmJrWLp5l2j5ctSOksCD4WVsGwR4dGy7m8
3vwf0s5jR25kadtXRIDebEmWae+kVksbQlKP6L3n1f8P9X/nqIpNFDE6C82mgYnKZJrIiNcMYshb
MXckawTGV2DLsY9b0VaLO4RwUPL1wmcvew1NRO7CT5eDr+SzVKr+xJbPY2PgLYkVTXNwiz5Y8ehW
CrZwq/MOWLwXgE2CGaT2gZrpsn6B1VcRmB5Skolg7kxQAJo4kgWGV5dHsnY/g/aasXxQWWfMyvlQ
tBayu9rQzK0rKz+EfqDak5r6T6npW26nDckhaPO7yNAJDoimHtXIDvyRxNDXPiOv3lx1eTpuJPO/
L6rl6MGN/jZ3gee3BAykI0lD1PJxKyr5XSLZPU7WpfYOL/NGFWcuOwew+t0KdbvQqoPaVg7a6scw
faxM/Rhrje3RO4308MYz9UMgC0Dqtzp861OnKQb6HVSo1CVnpavbyB8tVkHWYSYfXbfxW+TZQEnQ
Kv4cqcWVGr5JtWLLev9JTpN9FFV2JW6xPdYWCssDlWyeIyS3i6OUDyKFMW05J1Qg6oSqNBwBI4NM
r6uNVH09Eu8e8zdd8XeqeXIHU78rk3Z+wkaqfDSl4Fh3yU5PjMPlJbl2YtGppfOuUQmGtn6+IgdR
ESKIqjj7gEUp6mMYv4dQitUtqYLVE2QGT/McQDvpQ5kyG6FxNRHk6Lz0PHkX4POz18SqIZEQus+d
ORpfpFaSjmlgFLe1UUu3pl5JN2pWIKonWf7WiTYfxctFb83lF4CsMEGXBVpMmmVFm60q6sruwlsv
f2+FX3KzM5BNlg9ldki29tnaVJ9GXOQ2Y1BUtTWbZkbZ11J0Epm68PjQK1uN/rW74TTO4pHnpZ6Y
1y1xBDnZCyWoM2twhKG+wmobp5Rg4/hYyy5Owy1WUK8E4RD2TGTSvE0VKgDFSx8+i4Kbe7mdW/vL
61XS5uP+w4ejaUCff1auWmYWU5RGRqZwx1ICAZyZVsNQHeqyNusdW0a/rhq5VHY+oOr9iFv1q1hU
8qOgWaNy3RhpR6+ykIa9HisYe7QUSvy9Oo3jkzzmouEok6Ikj5w+5aHoM9U4hl48fI8l+AWONvrK
Lph8jkHf9OOburSa3pUhjVbo83d5sBs0obpOxFzYhfOyVTLZQ+KnFaV3qxHro1z38eiKqSWEbhdE
meHUg2fea0IZARuUzOJR8VXxUylLyZsmpshxCZI5keXXoi86aih5UBHzJrpq014hbx0tNNpg0fEb
zPa+MzxFsxNR8L9LVVi4VD2rF6VU+sId27LftVEjfoO7wF5XxVCHGZT6gb7XglK+9ntsg+2m6JvE
SeteCw51CjAAEOOsKiEl6szLEo9WKSPs2SStPNlWMYDviIas5GhC6f66jwML7UI/Mt9zHDmcsTWs
X7FfSFepYoUHqgSjayWQsa4B1aP11CDWZ5c5k2z7dTRGLo59rQN+EOfBVlTTf8pibO/0ycprtCwj
r0VUtkVOA2cW7Vdqec13KWxG04n9uvrZ1lL2kuMc5dlaOZpuYwrWr0Rjep+N3PDvsdEQI8cfkxxy
hDrdqogb77oqxkhB4trPess8dJknD/Dcm6u0aaPrqe+zKwpd8pXYUAYvh6IPbTkLsLutalaYUAGj
vNa0ke54puXmTha60HcRcMyQo+u8O1EuhOo4ZpLhu7EsCndpy9q1x1zO3+RqBATjgRdUnWqcytLt
sV3Ln4ohCm70alRUpyymEvrOUJazTVlea7shDvx9FPT1vaBN0otaDeEECBpTdltWcll6LLQuK3Zt
L7X+ndBUyu3Qy/VOIQn+Aem9PCCwAUC1YGWkG0+M1eN9ZnrQZ+NEVZaM46pqWD0pjsYREmuefAjK
O7n/Gof3Smxn0VHJf1WTOyq3urlJgF85EHjVUOOB9jnruC/O1bxrrLKOyQxgCt/CE7vX/PcY9w80
Xw4y4ca+29MFvynT0K4TUPBqvnEorRyBqGaB5QdRhpr3so+QCeKUBnqbA9KQbNk5aLdtr7IrRfQf
tqz4Vk53UmH6mfyHVHx5/CVFraajQV6QxzWKDJSsPdQlYqiNlpxQiTUqJb6BXRAVG+f8WmBYT7AY
IbBpH0Q6JCHRaqkRqG21AH7vi1Snn3ocvU+eEm6sprX5pKqCOqGMfwen/HlSUow953UJatqrVepo
pZpfS+LQJjY6t4gocXy17uRLcWZPrd5vydusZF50Mk2AMNR2UGdfRG+UsQ6nnugqTtC12HKReVdJ
uOWBuZIOIBUIS1/lSQCYYRmGUqRZBAXpgNTsKu2IFQU39idj66m4lt4DlSBfZSapACxX56gPhVL4
IXw/5uqtpE9LMW6ETuQ0YNIxSNV9fkUQxSNI7l71dHvkkvvmdW1X2onvx7eZLxk3Qd1Zx8DXg53n
Ff5NEPbCTlKTjqJFrceeGzc9fdFERy5crrpgi6KzVpRitoD5yzP0F/zv+aKwujDTxBZL60KnWhBM
dpBku2T6FiiZLQXfINHIiZuq0sayX1sNp2EXnymus1SuIsK2Wr8r0k/KOB6SLUvA+bcvchr0VVQd
4NUMpVkmo02i1GMnkhx31Kl9JXiI/XZDRWErxLwcT98TecXG9gmRpjFf2Aue5Cb892+WuUdNUwj9
0rkCfR6jKkWjS2q8pEyxeM5q4bvvJXvcBTZy9zmj/DBbJ2EWBYE2TCq9MQmDfXqRPOTQE4LwLrLs
xNop3ZdUP1zOOVdOPobFkGC16uj9LpZAWlI9TLUawfsxcPO8eYgmY9cM6rXceK6Rjhu3yWo4hC5m
cuvcXVuEiya91FuJ/N2j2ipNyU4rdagQ6HopwV2xZZe0ctaq9KD/G22xLqBgDEI0Eq0SHqa+tmX5
vY7vGm0f0KHJtg6jtU8HUQMKITsYpafFClFjJDiDfrZ10f9RjZ1lHIb+VxJ9snrPLdv3Qd1qsa9N
JmIQAJwskHCUqM6XpKoM1M39uARtBzcy9wp7StTBbuPIGQNjdFq9/XF5tawcGFQHyGEhx8/50OLz
pcGQW/ms05DnQMUG/cH3tYNMdmxfjrM2MtJDhXc7OsgfJIbMcTRC9hrY2nrXTTcIjNpQaIKK5HCL
97keil4apy+iEEtMreKhbjAlAKiM6i0XReBon0dwfYV3HLfqtWsLRIdE9n+hlrBaPYzJoyRQ6tC4
5Oq+10tXnnTHYPcl5ve0dpst+ZW11JUP9ifkYomEbYaSzUBIA4u9svhskbeJQ7pThfgRFKqdzxRb
ul2z1YV4SCzL6T15A2O0kgzMsCl09S2SDlpK58uUVmVXRRMznGCXGiJfbQnVXSOIVyaQ6cvrZivU
fCCcXASJ0MmKMGsDlUN5NEvNFUhcmyGGtrdx5awdLUDyIVvgxMYXXewEZRityhyBn0ZdtvPwKXBl
IX8Rhn4XGenOTITdMOQbV9DaNXcac3GcGX6kB11EzARn+6xSqBC+XJ6/tf1toDmgUocEXbHcDB64
PrUewS0WmofiYoKmPYA7c0NAd3Xu/kRZ7oMMKlo39eCSp9aiWCG8hrF1P8N3BQPjI189dP6WGdra
1jsZ2LLGnzeFpE8xgGs9+KInj6b3Sx6uwno3JY9B+qJ3/1yex9V1eDLCxS0eNaEshnO4wLszBwTL
dlP1uinWv7oeTqIo56s91OgmKvM8Vgadiz6ioB4HysbuXTsfT2du/hEnWyqn7yP1FkFgXNvycJTa
90p90sKfurb7i0mbtesAy5mc+4vhtFHbGFLOpHU0BSKxcZXwiG+S5b1ejrO6/E7iLEYU1VZLM5oR
KfNya+OfZiE6vRTt48T6qnnqdRHHf3NanIRcnBZG1mvRNBEybSiMem4QPNcj+pm0ELWfQbfV5F5d
flCVodoB1KCrdf7NRr82E9mYDydfsJPuvgCJ1oVPWrzVMlhdHEAhZkof4mXLbTV53SiLKYHq5IuW
3gnJHr6yk1m7knrSX3y1k1CLLZVRkjMGhVCjcCvGsi2n7S5Jrn1qI3F8q231lVf31km4xWJUQiUQ
rWqeQrHcx4F34/dbfuIfPSlQmqDg8N/ZWyzENLTSUG3n2Ru/ZfrziKV4MNjmeN0g7z/toeshbpgU
xyY6Yg3n6OHn3nrWm8cRybZa+HR5fldThdNfs1ij4EURiVf5NThjtdUN3TzbADHa1b5d6DcWKZgs
7sv6Jsh2m1oYvzs+y2cPEBB8A9HDgL+4yFMEHZMosx7RPjDlrzEy5nLZ3wstuYkUH0Yrt6escofq
W2YlkK+9LdfC9fgUZdD9IE8B2H6+Yzp6on0owPRoJf1KUToczBI7az+LemerqYLeJLTf1Puu6tWb
Km6cDmv9PzCyUPzp48+idYvR50rbgSJl9F3/pc9015MrdzRnKfTy1bPkK8q8u2KIWRrDztfiN6q3
O09vbqt005pk7eg4/SmLbQagFpOZhonILEjuwU60/uFlJpb+cWO5zWNafvHTQIsZb8xUnOlYpGoG
6W/8qpiYBxR2nX/SuxYvx0NJ9SWibRBs9ZDWqi2z2clMUIWdgVLl+ccGVhB3pcV0+0puKwWQkXdF
fEqlXYQRRBw9BON9+hcYzLOY86V0co1OKjurLYlZUsgvd3I4KomrR2kPcCQcvkKp6J8vz/DaNXc6
yjklOokYTGGRdhIREa6MhJu4QJAht4PBUcS7KNmqVM+nw8fP+Z85hSxxHs2TyjGSCz6nkeXXYV4f
CyDthvXP5TGt3Td/xvQRyzBVgJfnMY1D6+ReSTaCQV74kloMc9pqaq4eidiwQWSjgGVaS4BNIkt6
3mKH5GgBBjyTI4pPmprYhfHJ1H+A2U3y0Q7Vt9x7aLON/bG+D/8beom2qQdBi82R0E057Ht5n7at
m2IQFv6FpMJsKvUby8Tp86G7YVQDhCmZSGn+Gnj7anRk/04We1tSrpPINSZn2rRHXt38JzEXu8GY
piSTcmLqlA5iY5+I1Iep9Ud7QbvRkSf1drrghtL3y8tnjRRxNtbFngg7U2gTibhZ2jmVdVU195rO
4Y7d4y2ITlFoXKp6Qb5vZdvTt/bI6jcFUA6maTZ9UhY3rEQnEOQh+Pgkrz63ffQU9r3TB6+JsKUt
tbobTyLNv+Rk7zdDl6BuTaTcS9wiCFwFmnAhZLvL87k2IOrHrB4F+CkqtudhcqkbAO7AVUwE6A9G
FEHs8zlHM1X9FkvtxvN3NRrITbwg+Kcu23BmWaWSIEIVEmSI/p4CQjRwUqF8Qh/SuTywtfmDO/jf
UIv1qRRygtAPoQIBSnKsNDSfoXu7ha4dLkf6XWBdHpynoRZzaGhZ0HUpofLsppa/ydajXty35W1Q
/IzxU52+idKr5B3l7ksePyNDZW0Zuq6dqSc/4LdX2claoQmr17SUSX3y9zS9Fs3b2WLSlB/TcKv7
tHYlnYZa5Dld6am1BULeqSfjVxy8xllo53rnFgILB0RqpyYb07v6ISlUAo8E+/VBfV2IdCGuO48P
mWlXoIs/t0Xglt1fMDlA2v4Js8iaFDOgh6YShizypsnV/USIcNCOYPs2DMFW5hBeNVqIOkBoeJGL
OcSi9f8+l2H19S7xVMvtxRQnDN94jKiquVo1QGXr6mojn1h5ESHmBk3QpENLUXGe6tN1gkZ+kKZB
7mh5KDwrbWo4KcpPGx9sXu6L7UDTkE7s7IuHqNRiO0yl4uWpwsMY+RC9dcUQtRAUhb6ZVDgSDIGk
aoNvLa+NC2V+KvfYVmJ7uhhXmXdUDMsZ9garQIECnbQdYrl407UaqgTaEV+IXSirdqwJVwq6g4bh
77QmPDRTZFd+T+Wqdz2930268UnMJds0EyqpMRpMsVtklhPLsXv50Fg5CTUM0zgEZ0EZKibnn2Ic
sKAaCkCNWV3j50k2EtlJ9J42T5fjrK01Deor/+C6fLApNLpMoIpFP35oDhquk15w5YNARDhHbY4G
+/h/C7c4dXOpmkRjmsP5n3MrsCXrPuoeAu9z1nf2prz/2jMAaWtggdjdgh1fEmzTogyHWtShMfdu
gs+c1dhRLLm1DNTXrrWrKb/Lt2iZa19ulu8G1MGR9KGL6MutNgRJD9mhchslcbLkn2z81ItbPLmV
Q/23TPh/4iwOJAR/6S5IbCPNPHYIAOm2Jqi2NDlJsYl+nF9qyy3LyTqbaCgyL4DlavSHqlJDYhnS
46A+CgNSbJ2NQF7bdEjL7yHc58Ue2SUUbQ/mVql19TMaoNZmouvcxpyn4uRcSnUj0tNx+L1IG/Fn
XH4ztL3cIW+JdRS6Bu0hGTb2xdqRcRpysVCDxhuyWucr6nXlTJP1kirCxmm7+gFPRrU4BwNdGXut
I4RQBrelhlgjaqRdFd5pcfKl29SeXCuAsMX/O4u/RQJPZlHWk7owG2bRKPv3KngwcCtJAv+BGth1
obQvgm/uLQqVjfpW/xXM6Sz64lKzcqsZC4vRBvVVXO7KaADJ+Cy0757/aga3efEimbtK+VSoGznl
2ovgLPJio4SCLGejSWS8KlyhQsOnCW41PXqo9PxzXST7sX+G+HYQ/M6No5dReZW6LfW8zclf1EJi
RR/zvmDy4/I98Z5ANLqN5aTRQ/fbkiGbeIt9qbe8flfPIjSMsTgBGC8tr9px9MUhU4kaSG7WvBj1
o9fvo2xjIa/dIQjc/ifKUgV0BjfmgkYUTeVOb7ld95N0lLVvcm1X/afLN8hK9kBRQIQeDCUTA5zF
rgmNMYP0z1FkmRBv4oNevI6W8FKJmQ39Cg8P2U60YKNDshF0+VRXYRz9f6Z7l7t591nzbiIelIFG
vfTW8ENbzzau//lAXRy4MxwPWgOSH2SCi92CwpzlA8AjR5KeCkSm5Opq7LZa8Cur4yzIYmNoqZ56
jUKQaXhseKUnFhIN5GDaxqW/NZjF2g8FUwJRMMcxfwRVTy3cs81/b8IEgBGA3/xG/c2mPL8jshIH
TdwsWISJoyav9OPMaTdqCI0WWx9ndd4gLnG9U0z5IGhhyaCqc5FQhfcwdf+U/Yvhv2jNv38FMKA/
UeYb6uS4nmI6SolAFMGgUJrYpbnTvV3ZfvWVkhb+xoJbu2MRc5ag9evcEeJyX9Hp9mt5DmekD5X/
o1dKfKpfde3JmI5Sv+tbZAg21sXKBUiB1jAgx4OnoWJyPkJAx6aazMlgojXYuKJmY+xywM7mbamG
G+Nb28EGpyAAW1IyoITnsfBvzWXPnHGnGBDn8ZUlfQ7yN3MYbK35OSm7ihP48kG1tkpYHshWkTAB
31kcVGOpJ37UE1EDsCg0niOoaDRMnitDUfqfQi3f9/QcYq2M51BC78RDfBTkLwq0/Ck3t/oY66Pi
CWXhUU9PcJGK1b7sFYOv5c7YVMl7Blv8h1lIwhtI7eKlNmQPn+U88W8A4Se3yTQZt/ooY9QgSVZw
FbdGntvmgAM9IuWp1GICHZSdKyppt5G/rdxJwBtkyZqhvrSbFrNfaMNQQ48A00w7luKqXj9qeWcn
UMOUPEDw7evlT7C2lmfvLZiw5PyqtThLfb0tuqImXtCUdpyj+vJ1IB3XxUcz/AvKCogp+CN43KA6
umxuCGqVt8o8tqmspC+DHIw72SjuKgRrXcBp9xgqhEcGv4HpWHtGG+hmzMocPBU/7NcgUaCHRiCL
tUr3Xs1MHJ+BckgvUzjIkqN0SfO115X4KKup9qvUWus77NVuV3etEtkDPZ8rNau1N3a8P9p6k5rP
ZhRr8UHI1b539bILgl3V6fEXLRCQr9eV2kVHR/rlTwr1Dknypa2HzcrNhP8L9WL6kdQkln5mnR9g
Vz9iJY1a7H3u57dJpgCGMf79QYfaCOBL+n5oBC1B75AWTXSm44JauJ3A8RDlF2rfVvxD6TeW/cox
x2nK+W3MghXyB5phlgW5Gs58uNKG0FqMuLPV19VAEXU4pHlwxfe4vPDXMltCQomDbg+PfQkoMoWq
Kkq8HCGd/hLjAyetLbWhnaRON8T72Pqa56++8hplG6ICaxzt08BLjNFQtLHYKARW0ZYsgdTXghtZ
j5r3XU46u+wh3Fxb5QG52NDCxvixMt5C/+uU39db3IK17u7ZT1ncLkODMU6r81MEoXI0ZLZ6if52
6mri98ioHaU6yumtP7kQxX0ES8DGZn+hN4lcNmaaQP5BdS0p1Ybiwb5SAEh7CGVE2kMQ6LaYb5xy
a1kCtyhbBhrrLLW5OFZlo5FTT5+R3hTJ+n0if/fSgzkv5GofjdcV/kO6sSkrPXcWF9nwLAGJFyU0
MnCp8zY+SYW8gp/SxzNiOv8qq3eylbia/lTIT7I8uMFwXas7gAOX1/XKBXIWc74IT2KqBnLnqglu
U4BzMyUw/sfvc6dASxIoZED4Ad1cjri6ik6Hubhbh7H3B0OdQ1Y7Md/n6iGdDjNSQjKOhdTYYXFl
+XdUg5sSH5Gnwnq9/APWhzyLLLCCeDIvPi4PjCLpEqiQonhX5G7dPJsN3fNpB2Ik48i+HG3tXc4M
/zfc8lEVh2VceBJfNRIDR5GPuXU/dldt6QgpzsAQ+jz9tRCPNJxT/X2o1K3466vqT/zFps3RXYC4
znD96QpbITX8UsCxE50x/BwoxwFXZj/aiLl235wOeZEl9CF3gzzPsCw/Bd0/4nSvtr8uT+vaDXAa
YpFUF12XTIPIrAaw83NQVKK01wBBWOkRH61q/rIbN8BK6oMlMeRoSEAoOS4RYkIvWf2kAIqfrGu4
i2Jn2lb1I/QOxuY3WwtFbRWFIkDGygcHMqtKVW/0+8IZhG955moTWKp4p8CWG6Yt4NtKpgt9fVaz
hreDAsdieaiNZqI1PUCbSOnLZ7e8x3dR9LMrj5c/2NqZitI49RPONh4nyyRE6kTdQ7aAe6zVMEDO
DBWqmJqoqNXXDRZoYy1yowyWmN3qgglnN43aPnFLf0g3GiWr03vyS+YD4uTMQ29XFTtFxKg8GJ7q
6WcevjUgA8aY3ui0dWmuzq+Fghg6bCqi9ov5NTXFr5BtABk0YbHiGYLqokP9llvGm5AAGLo8yyvR
SItQ/oCShyzQUtpKDBGyMfOoRBIy/WIWTXeUQ7OCD13ET503VleXw61sdJDwBhRADlPtg/NT4Heh
WVrwNsRoMu22jEFzSTJmjY26pT65NjKadXjMa8ggYB16/tFC3FctjIVKR1KKQ1Blu6zrrobQODZt
vZFyzSWHxT0MpAGyAa92fPKW7ZS272k61oQyo+aYGsMhMLak+dYmDkoIjU82nvRBqcULBLHUFXxq
o4ZnMsYm73hbYaUyGf9c/kJr2w7FCHxPOVCgLixTmZKiW1FUfQn2BeSz2N4AqNhZnXdViMZBbKr7
WC7x1yz2kme+b8Se1/ZyIg2kZkn8MTmm7nL+zejatFFgTKUje+Ou8aZd3iQIjnV7vazuej3gnq/t
VEDoLNUO2RhEG9WQlY0+f0SKV8BBUfFb3PRVmzVQ68XSKXodXsgwIh3Qd/e0eYKdGgmpLRqttLs8
6LUvexJzed0jk8Gi7KSSiwl7JeObyGMoSxCKvhxmbTvMKrfyrNYBu2hxhqVQ+ATDk2fGlHUQ++Fn
KWlHbaqOuiLtL4dae/rgVMNlZHJ+kckst15lJeqkUY7Le9nJgFOqner6oDuh9ruxCLS1Ld20e43J
KrrOP/yP4RdDNQfQYn5J+LodjB2K1BA6wn7fFyrYklAYHQ7zh8EXRruM/B+GFt16ZvVj40esZFHw
ChVsJUFHUJlfHOOQGSdgClrpwPl41HGgprYy7C2v/C6N8nXkKYcW8HYbWL7N8bGRpK99bIgEswAK
GD7Ytef7KDOr0awso3R4F9319fCMXuqz4Itv5WR9vTzQteV7Eur3cXJyN45jYYJlMQnVFHCqxyx9
iDo9cPRK3arFrh2zJm1OAADMK9pn56OSx8ZUwPdzeVAQ5Un3tVe1n5dH87sQsDyBLPAQBpDV2dZ3
8dlSlA2nMZaL2VOtVF2xvJnG9zY+JoliZ/Vb0Og3uv95LK684aWU3iOrcMrkTij26XQ0soM6Asbc
Ff4Bf61e2bg8P35VjL150lEyMVEfX8pA1oPmq3kH41uCPYc/V5v6zij/jKzny5OwGgdPSlzgZ9HJ
pe3KYHVKR08QTR882TWaElFP8wo1vU2bgdVIDAku2W8H4MV5HwhF5fUhTn/w1rExfEalZ/QehvT7
5QF9XDhQhX5XuGfgAQJA5wvHGnDRND3qTE2f6JhCYyDmed4WlX1tMOwEium/RW2X+WrdClpdBbww
umJIbkhLhbu8kuH4gnP0x77e6IN83HhzFZcWGyTRubq6WKmSh37J5FFyqAyP/Kk9aK3h6PmWktTa
3KGiPet+KvBSl7RldFOUOMl4fA/GMfXe5eTt8reZD+PzDccwIJYzFtg6ZLfn3wbr027UU4jKqYZE
o+2lCEEEN8ia2ZF6pbb/XI62Ppo/0ea/n5xWkuSFShITLey13SQi3poY7uUQ89n6YUDIW1iSqtFX
We7S0lJGf8p5H4mtci8k5k7Kv1rDsyG/ylOLfEnLE7Dc0lG7HPQDBl1JzFLXGh6AvXCs232gHUZk
hob0EOqAUSg7FlssoZXlN1vkcrehGE29ff5FJzNpDkFkdYNC7akusVvYC5PoxpuuUytRAHtBD9HV
mbVgLRa5N/T56LekvYmWuno+QOYVqEtEjjxGX8ZI/9Tlr5qQuLH3BMPlJx73N5BFKktxS3S4Ln9Y
Sf74Zc9+zPz3kyHXPVVxb87BLetJwCuuaNA8Dt2YK9BuzC9Zm990QDisSdgl/d0wjBvH2Mpk8CCk
nszlB1NwydSRB6SXo3wokQ00P/Fu8xHW72onrpOtDO5jHiyr9Dpp4yKcjTz3YtrzQgpD2nKVk4+Y
43W4ptrFJD6Whv9T09uHuIyNDSTBysYEYolyABBn+jfLVoDWYKopV03FAp5uQa7dNFm5u/z9VqYP
fQLA2vCs2JfLh00faqEZyTIqh/mnYnxOssP473Els9wiuwLJIpRZl3t/0sy49GKtchAjcAcETBDY
RRrZ//f+ssShCz5j3NCcXM5W2Cad3yfEKVETR83cU45leGUK+8sztnKjzc9AnetllhJcdk2qjAcp
NMfK8YVbPXuWy+OEVeIW32Ptu7Cz8UUUSbpQzD3fVhYKekNpqBV7u4XgZx7bxtqHvfqvKx3MGUt5
BstBDzUWF03sqykdQeYsnbDXeDK80obHa1Ij+4tJO4mzuGLGFF3uPCCOlyr7YHYhMPTPSIRldj5u
1B1WTv2zIc0ze3IghbGmRGZLqBFZAR2r2l6z3LxEMVvqXiv9Z1Jhcr0lcLRSnz6fyHnVnEQVmkyZ
uoqoE6gf1PYs+Z9RQrCMgyi3DfUKxTweyU0jg6S/Qqjs8vSuHBQABzCBA+Q5t9cWR1Nl1VUWZV5F
PyVywOmAkP73HxAipkE/kjtH+mB4nFLX0Ie5YZVhjDICizO+RslLOG3kCWsDIeWBD6OYPJaX2hCd
HLdFnoW1E5YNRCCnJ427PFUrG4vE7U+ExTsYf4gJMUAiFNaVVie2UAN2+5tRcKRyFM0Op+JiMZRK
ofQopdZO0mE2TJtL2rLVXLmLOK//RFgcD8LQikNZEKG3HsNkJ2So4oFW9uxM2Wg0rUWC+UKBEvl3
EHTzFztZ2MowsKwR2XTG9KZqqD+RRLznodt4x8sfZivQ4sM0bRqEVU4gixXWS9hp8pylrwRKYav9
uUKygWUtG5Qg1Pnu0xaxaOAjStyXNX57PUZub2V+rwuoFf7URheN56b/qao/p/qe17qiVTYQ8Nbc
WIdrK/3kJ+hzqeRkXsu0asVx5CdM4Mw7/UnNN+rzK/cUmgn09nVShxkNfR5AEPMsxiy6dhpJtnvS
lsqzZamyYeNf/nArB+5poGVr3RTGuo1NRiKOQL5Rs79Rw+v5dczLWFP3SrBRjtiKJ58PLM8FqfN1
4rXRMSvcSiUF26eaIwl2kf4ythbL2oFxMo/LK9LUwEtpDfM4YfEgQjr/4TePl2dwK8T895O1UDdK
rWK7zqdCjXt4TaX7ZAt5sb4aZkA31S2JN9h5iL6M4jALGcWMNShvW38XKIdhy4xodVGr9MEg6gCl
Wpop0IEyhKllIEMkgpxObWurEbsSAa0wNCzIikGuLNFrcVx5SSmPpaOTgNuAdFykxOuNrGje/ovX
Kq01yLbo+XDpLd8UqhFPTWSpJTZ2lSvohyp+o60w4YpYtA/BFkJ0bUhUlXhUmHQXPuCKykTVpyqg
gqcn4vSiN+XnMbCqf18YoQzzJ8jixIN6kWFJRfGzDysb94TrRle5MPTj5ZW8MnMz5EKaOzJzq2Rx
6JSRJ0UZNtMORLdgX3YGYBscCe0syx/KyjKfPbUsP4VJqW0EXjkUKMrhf8PjjBeatthCTRd4rQnk
wgnFK9/ctdZjpR+k6K6Mv9UNiiBPl8e5clmdhVvc8KrP8A11ptmN+q4Vd7FQ7KKyIttz8Q3ZWI4r
CwTXDshoOvBXCguLsfmqVbSp1ZFbllddGjsJqJLLw1k5Hc4iLIZjJImGS9nAcAoAJFns1NGzmt7l
9eBeDrQ2b6dDmf9+ctIFPQKo2J+TqIpPdZ/bmY/BfHkj5Sgyw+a7HGxrVIs1X+gY9eZiXzntJJQP
aRAPu1Yo/adisp7ErJE3xrZyirPB5i4ShmfzCXg+thGzuWLUCNdZT1l6VYXvVrexEtambxbcU2kX
I0KwBHN2ZTykozxVTo2/rWb37bGPwRq9dP+epQFD4yTQYiye7AHqjAlkRkfsYSLx0ehctXXH4Dno
NhKVteX9JxYZ8/m8mW0XAUQkVjO8hP21+RclDhpOyEhx683svkW+MPrBMOitwtHgV/Qqv0Rw4EVh
o1Sz0t6DY4LDDluUWs0HqbS+CcqJlJ0t5Lve4CZ16vq6XYuvcvPWJDtzuAWFNVm/Li/xtTV3EnWZ
e6VomMn1PDYzfy8S7YtcyTuzzt7+tyiL52WfJ1aR9oyNNPIQQ5FIk/xaMbf0ENcuD+jEc6OJNhPd
9vOF4FkZ4kIqgzHEX3ly7NPnKY/trrKnnon8cXlMv3ORxSUP7PVPtMWZJwcqXmUh0WgP69/MaIiv
dGtSJWru3gQOX1EQIZ+qx0byNUfL6vzWALp5BQCg3olCEjrYlddXQZTqbl815q6Ji/fLP3H14wKb
/F1Onp1ozudDCRO16S2dX5g+9vF9Ap1YfP6LEMgb4e+hUWRahujMxDfjlEnQJoyJuxj+fV3Yqedt
pB+/87LlbM8ybph/kh9QnTsfS5gr2ZjqI3dYLO+65kvL+6ANZDeKrH1f/pQNyy671hkKoClid9co
o2r35bSv26+T+ZgE1ZUgqdcUHx400XMLa8sFdu0QOv19yvnv6wNDLr0I3m0ef2nUu3QLuLW2tk//
/3P8k4svVyM1VlUOOZlDSEmvpqZzjeA6ih69DrjdRg1sbeWcRlvsJAwZhEgGxwBF69tYzcWB1/9H
2nc0y40zQf4iRtCbK5vt3uvnnTQXhixoQBB0AMhfv8nZ3VE3xGiG9M1hLk/RRQAFoFCVlemtAUCX
btdzG9r+8Ydwkg3HjIHlrShfHbz0ysQeVxx0AXljoxAKePpMP4kCtLYwBEz7qqIYymS/SxKgL/PY
At5aB0dwb/jdjYucaLP2IFsa27lRbbW6yGnC1IO3SvFGy1eP4rV09xd9exgaQtaZRxphvw5qy4NB
VCDthxVebvOmQp+beJ/YnwthXprR7r+wClOzbLBQkJKa6iQaIQIzTeDZGmMoUsaus3KfLy/Z2bi0
JUPXbCfNfz1j7KEOCaQL0CR4FZwqp0jkLD1CQftdAyodNWt8EUuefz6n2srZGZDtjok5Tc2nfPhc
DvtW3Vw/M5eCsHMT2uYy7KCezNJCPKHoswjteIR6fRe0ry36JVAZWEnALZ1MgD7P1T4QfPyGo2sm
w8u7FOZ8avwYC/mVQaLk+ogWJ83Bew0EG+j+1bENkqQCKiu43/Mm/MjBpmfV/l2YeStmlpLkaN37
ZUfzRAtNfE1LYSer8reuecuH6OiPFBQL48YZP9Rk7G0xvHS53BI5CwTmm3Ckb9cHu/RSPP8IzTvd
oLJyac5X3ug8DGkGZatuW1D3ZPjkBkWSrQc9ixrmr5tdm2PNMUVpe2D8htmydWJkfGJuAYblH69b
WRuc5ptOXvdAeMJKSzchhqHeHOi0OwCQfKHlbYoy8HV7iwfl2Ypql4BZ+2WTBbM9d5ulCSBOLPpA
q9dfWEHLFVxzpprRJZgZzUxopuPVyJyTqfYeSeRw51grUe5iCI/+UuAsUdZD1lSLt3ISoCdxHkxe
v7euHec37c/ATwL7AUQHAU2U+DKuqcguHiZnNue44SwuIH3nBCOHTeg0lcVP5Q2xHD+i4r5f5Tlc
CkGg9gyUMXoOgcXQhgdq7wDpYOw+L7xr2d2Q3bXuQ8/fnekJSMQ/X7FzW9qwBtuYxqGGLZdmceZv
eZq4UOQy5Iq/r41p3g9n0weSpbz2IUq1yQa6rVUIkaXvuW+DtqBHn72zQZSy/Z9GpiNTIZYyNC2Z
Z5E/1ORHIN5y8P5E5soELvnFXPcHDgy0+rhMLwcGuV1TGgHqiV4Ank9678ubCQysaX9r8/31ES2d
TOemtLVSLlX14MMUFKLS+osZHD3y438zoS0Tq4EyxesZkY4FNpj80eDfGvXnYN4ZlPHflOlv4ahz
yyq1Zp/LB3dbmGCItTroA+QoXT5YUWpurg9q0fcANEDmDM28yGBcLpHf8xBItvl5puz3Cb2um8lX
SSvHW5MyNGI4H+jxXLG5dN6CnQPhIkpxc4b90mbkZhZpJQq9VQ0euvlE76HtkFD35frYlu0Avu+g
9gcsmjY2Au4lFw0S7SZi8gix9gI6npFBNnxccb75h/R3IcCbiIDRqDOjwy4HBERD0XUTJrERXzoO
gKCDluu9KrcgRHLY1loT613cV2f2tAur4oxIW8GePR1qGTt2QvrPgXXH+B+jjVGdsED4MEvXBtCb
uRyYXRkW7fOi29QWgsOt7O9SiILZxz9dJ1gBb4CN0BDZYR2TVLmlZ48The55gSa0E1C4rUqMtafe
75MG3BNS+rO4PdL6usyH7UYF+u9d1LPbBHLGEP6qOFgxH/laH+XvR9GlIW11ZEgyIGIc1I+cb6Aq
r/BG7r5en7ElE4BJu8jQIr/5W9+iFQJqb4iwg0ufOuunL77Va/w9Kyb07loVDWVvTzBhj8fCOzrm
Hkq710cxR4uX22ZeiBlFj2QKENnzip3de9xoRrO3QqTKcsh09CjNk3olZbM0inMT2rVAnMJUExDz
AJ+BPIuTA6hZts3A/vg1hZE4ponEEAgwrN+grg7t+7rHiVZL70uZVQiO0Sx0B7DQs5R9uGOeveIB
vx85sOg6AD2jkOiile5y7twRnOJgnkTMAKABJfdT5O+FQHfXMcucuG/jaq1a9PtpemHR0TLcaQM6
8UHMNyy62+tmq5r8HygwniZfrDV4/X4pwRRYAEG3gcQhkvSXg7OHsMzT+VICecttSfpnv0JSz2j8
VyXT58EUSe2Pb9edcaG5/tKo5iqd2YCL1cRtEZDpUXDQM1Tht7CYNlHwzxgEkK3Md2MbUoC9jCe/
7u4hoLI3gzeTpknkihvmBTtekpVXw6IDn02Fts4NYERpWuGrrH7apUN7rwAFrrNmZfSLM46zEalk
B7ey3lLnhvkwhAr7pFL/+L0buxBygP4myDwmdegCI74+2UtnMR4pc3ocHe6/UV73JkgRixCjotXn
3mG70GqequknE84tOt9Xwo3FsZ0Zsy+9qYl8EqCIi2xKBxEbVh7K7mhGEE257fqjFa5xlSyu2Jk5
59JcS9rca1tM5ZSmsRTQzvHMjcrXajVro9Ke4oPhm4ZIsUdUH8WG8yXLE8P8YhUfIrwNjO/X12tx
75+NaR7z2UktIFAf5cgOoW/EjlVuJ03/nSh2pMj3/W+WtMuzM1ibm3Mo5bOfdYlSpx2X3SsL/xwQ
g92OkwXgVHTCQJXrckRojnSDwooQsjlujNztfa9onHXl4fpwFq+4MzPaKqGxE1EVx8XA+9JM0jq3
DuA8cLbXrSz7wq/BaMvDctfswgGD8bsTGvd2TvBJyCPv976xacLP140t+wII6wEagmKzqUXvnmJT
lBrwb/Arb4wB0Y3fxU4TxBn7c1pgLBK4q8K54DLHhpeL1PjKclIfs2fnYKX1n53mI1AGSJ6eS2Zt
LL7ie0unEt776GxEzw1gdfo0OhOqehmiXdZ6cdnet5DqqPnTKD61axSNS5MIRLSDFj60Ff2m4s7c
YQwLhpC3JmjWFC2xH2y7yPeMe48g0epfr6/ZkhvOBUmQWIH3H/j1y4mcYTNu1ZOZl6XYVja5H4na
XTexMHnAM2EwgBBDaktfq9ojbTgVgKRGxlMu7goHHB488ZG9CPMVd1/Icc095ng0oHcEtWr9vdXW
uMlqjoXKCvCvTt8ibiTQX4x5Pu5yZDECB4zFphyRA5uembcGEMPjEfOlRa5ovUR7Fro2wCSsFz2K
OqxGrywBvbRR7PeKIvsckLHcWr00J6jOleUrSw25NR1SH43cqb71dehvBHigXwQPs9e0RxBBRlRh
S2b0u7DIPTx9QuMknVbcD70l0WLg1fAI7pTNN7Twd59KqpyN11n8EzD9YbZRFjfAfVOrr6ZheM9d
Ewb3LY1SMFJW2QHwQvUjH/zKuVepC47jYI7T6GT6P33V113i0Mw+8kkZW0kmepzMLKjA0FmC6tEt
s+LkceSkYtStPDP2RG+PyahGPwDqwGUyLv06svfgRXfR2TVVbrYtLA5h184MOsBsZSa3FDoz2yBN
xU8xqKiLs6DI8k1UDJGzSSGSchwtR90WllGdOlrJ17Cc+HtnNG/o336EKXFQNQsA1DanScR9EIEb
MrOrWWvKdna5kPSfIejDzWRx+jwg2X0gXWShjcEGbyRTSP8DUJC3fOv6pRSA/pr+3vWos/ULszha
lNlbauFV60Ny8gabxgCPQNsdjVY0N54Q4XEEDEMgb6WybS+Mof9WpoNFbsDgR4HTrHgI6Xo/r7eN
2wbOjcyUjQ4ETHmMnQDyu4GZaOihLURKUAnmL26bFwheS1zUEFV/r3gLTh0jinZKpIAINIE/xKHb
mf+osQCj0AAhDj9xIwJkoFWkxQ494OjcbLggL8PU9eELpWoYNwLtNR9M9tWBu+DP3vhTVe7AxjR+
NwMCYE2Lpv9tZZTiDZJDkZ1YLPXr/dS4sGm3XvYB2cQmvHFJE70i8q4OI2gU7DSumtS5m8AiFsVg
E0PzBrOG/qRsHrAblHJcF2o+trlljZnVcR2h1Bg7DBrxcc2iAC2sOefYiLIWu4Ex9z2vSJlCUoux
G6MyzQNPy/ag0Kq+CduJ43in3MWzqbQDFpckffWEYyUCvC53g9OrHUrb9k2XseaQGn10ciTNbdgm
JcQ8zJ4ceiqLZ9AxT0eg1pH2nlRubesUjOaumkjc8kiAicrzJEk4DcQRUvJQB1C5spJmcqyfTi7A
fdOJHJGUsFUa+0SlJ8cw6IsZ1PJHNA35doym8mmUdX8AGtv6Ac42LmNVhNNtyYo0qYjnPDWdZWzy
CqwSsYMx77xGlICRGqT9BwTWuR0HFSef7aJAPpTnPJSPKWPVDRChBnKkZk+fXNlFL73dkMcKeIPP
cuzGYGeWTrSfpJ2ywxQY3SmzaIC73svJtupL/0lwCuFrGRrUOvUm5c8eujlubcMvftYe4sRYThFS
ya7byW1I2BDFfhkK+dJLRjdF0fQ3/hSMiVdVxbZEx9C4dmYv3HgQgwIDw0yYBtFkLeCSUVB5YVfh
bMC+SIwJ1Naq2oxBlADQAemg4s1rfrjQLI0znJ5DXN58HUmdsPrOM9XX63fVQr8fXulnH6OFZZ1p
8o6U8/VLCSgMXitWJUXwj1JOMg3kZ918a4h3ylJEnj1YqLq1B+7iDXb+AVqoQSHOHjI1p7xkcVOw
IRkalrDOBuTUhaSRdXDdfuvTLKlQEgBdz8fKBMwXvn6BYfzIVswcxmBUvAwIDKMpgFbBBea3X8vM
TbIu2zms+2egHzVEVuJW1Nver0lCeRZHXK3EI4vOgKRFgOgXT0A9FwfoGQS5AkCsARR+8NLhK7bK
jWA3DFWPlZHOaYnfRnpmav6Us6dLbUD1oB+AGTd4k+TR1iyabY2GHGjGjuLdz/cquxnslbB/ISBH
5+z8kAYDD5QftOktTeqmSAkjksQ96E3yHYJ5h2kywRPFgg1vy2djrYV0Kf5CewsIVtDKDUo8LcTL
iGFMdIDJvMs3ErLMxM5AzndM6aZfU1dZCCctaEchA2nhAePo7PSCZZ3LnRHxl/OtJzIO1nqPlvzj
3MA8v2eLhmPQbuoQBoa+ydGj6Fb3TKafKCTv8TCkTXLdSebdpvuIg347EEj+m+XWlgvIDlzhAI9t
mHhp5XtWfBB/JUO4OGW/TOidMtlojNyQMKEclfiqS7p2/z8NQo/xWTq50rdhYWi/huIwBG9/UeeA
psQs0oGaAEodOvuLAxTHWJYWnhF5BqAPJEXqposNy/rEbH4SWf80ZVCZbuRaVWxpPzkz+xi0BNHB
pTf4lg5F/7dpdxvRWSAS+GpWW8RsRjZtO/qqzBUY7JL3od8tgmwYCMrg4ZfeB0m7oXPmq6q0Xpt6
S6evRnCr1k6mJSsQvbHAzoX9inTDpZUhw1vTdLBeBXvo0OiZqrhxcKX/ObrBAWz4lx1tL3k86mVe
mhgNeKDNOjh0Ez3VCBwpM1fKRUtODqX4ENHPvJP0YqIyWkjCZlgmXP8nGk4n8K0c/tzLwdSIe2N+
qeMtezlrozBdXN2o4hhDQNByxoKkUXm6YTaKR39hanZ1pKLBtqMf4jJqS0qDaA4SujhXN4z9gHjV
dRuLM4aG9VmHDy3s3vz3s4NutOjQRIWB4ajH0vTi1F7BsS0dbf6ZAW2+SEZy0Y9ptyGoJKOnKnYb
GdM1iYIFIk9sFrSKAmaM/6F8fTkOP8+brC79uZ3NbA4dK5G08fpxTIysMI5ZLftTMTVIiHLHq6wN
Cd3iZWrM7q2WUFJJK0sdamdid7wFa/5K6Lk0x+ffpm2AfgpbMAzCZVomgFxVx9qQu+vLuIAWnMcP
paWZvAgVfO0Gacwid2QI4ttycvFAdF6s5rO0s0MJST7OUHqqfnBuPgkvWwlllwf3n2Fd4gRw6LDL
R0x8Wlg7GWQ7Zq3Jjc3frt+OZ2PTib77qc4s7nvoHWTme8/tA0m7/RRkGx64JC4bAupl/7Hj7ufr
k7rkuud2tRcDdVooq5kYWmU8NvRrY9wE/O26iaUzGMjVWZ0Wsq1Q57p0W0goqDBIsWxoggrwyPQe
fABHzE/XrSyu0ZkVzQEHEG6U9QgrMv8e8uOwhn1Z/H3cyjh6Z3zlv4+Ns0Nk8hlOyhp7XNjvhjyV
5op3Ly6ED1ZQVM3R2qTnyltAeAJloxQ8tFC5M1Q8Nk9iMleyr8tWggAktLh28fq4XAspM5wPEqMY
u+dabpvxsS1XLvZFE0gX4upAsAfu7ksTxAp70Uucts34b/hyD7A8KLC6v/GqMzPaeodThd8NMJKm
OHpuiU6Eg+u/m9VKbXvRec/MaBMWURPZjIoAOzMeKn4qg+NgQM5nc91554/9bff/suJqZV8Z5Wyi
BFbsYDMVJ7P9B7xKkXUM1dZaI0heHBFgffgPijaA0lyuDygpfeV0eb8prFM+oWGlKI9F+x19iStw
5MUEAJT4/r8lfVQeEkUhDm2MatwMfBf6tx7/sMaPjB1LViNMOvbFUwXlZrJWHlyczzPLc2r5bLMK
pBpIz0q0c2ZACzxX/ckZ3tVwXxUn1fw5AA/XEui3ZtpPAPD0nUvR4OkzYCYBaH1oIZdsPrYyNqDF
vXbHLu6sOY6d+QiQTpj/fjYqBBVFVaRYuRxM5Z1rxTL6KrLjdVdcPOfOjMzuc2ak9Nt+iAosmuGl
saWekTO6bmDe/7qvz+UmMMmYMxhOe0OXXFTgx8baTHg792O2mQi9q1W0Ibzbs6BdeRMuufu5Oc0V
SO8AfMdhbijSmLpkN7T/8g2uIY/XhqUtjhm2PZQtYScKv1TZDVqwRoqk7GEodtfnb8kLzgekLVA0
SE/2PQx5qBCDCa3O9rZcYxRf4L1wQCo0N4LPeeffEc5dNYATej5e2ZYYUFeht4R+tO4RnIZDcWtm
z4Ybg6Utd0+F/VqyTZqtBNVLE3r+BdoBb6botJI9vqCvHuj4gsxmjBw7kkFxVOR/cS2izoCNhZZM
5Fy0KCgwy2oKFc7ffHywje9NtXPW0jlLy3ZuYt53Z/vKaDthG7OJsbaeWAGBXj/d9aDSu+4di0nP
czuaH5YQwOEDg50+2kf0y2Bs0ehJ6p+Oh1Y5lmTjpooe1Jou98KBCzdxbIiLgWTzN5mICbqiCAhg
1Wqb2LK+igFEw6AitF5UigrhsLIHFjb1hTltU4s6pxQ1LeRISPvYMJa4fbETAIIiglqZ0IXz8MKU
5hoTQrJQ+nM4I6pt25c3pPO319dsbTSaa7TCCJyxhwlRPUzWx2i9hNML+4u4DAMBn3cIGQ8slXbv
N9KN/HrCNaXkC4oDXn5k/cqyLL3Qzm3o8DULelSs57ihxpAmQAEnEaliMNR/7oM6tkmz7cEDBV0f
0K2NT9cncel1fGFbu1dGiHZEnoRt0/1U8K0sbyg/1Pn71Gy77I14h955GZuj5IlrPjn+ygmycFpd
WNc8snQy120UZrci7iYzv7dQoS0zEqe1+V7zNY6WNWu6U0Y0o+Ucw4G9wnJ+uAKy20zEZnWLSvPK
vM5frt3XeG4jiJnbKl1Ahy8PLqfgtghTjMwbm3uvMU4mUlyyJ49NkSHdlX6uGQrhvfUsy/QhdHNI
J3y6/gkLR+fFF2g3QV2FRmSVGG2hUDEJQ2mh8NZaoBBq1hrPFif2bLDaJgG7TzWYDIMdcu82M8iO
u96NE4m4tCl60b7/zcCQFMcNC+J7PXI0yZRRBlLvjdccwXg41Sim7q+bWB7QLxPa2UJzSKcbCiYs
1KtVEPNyQorhVIp9Ub5fN7V4B8xwDfRsz4zsmlOaKIfnrQdTIz1AjtF0bqFO59rbnD1zv1nZb8vb
HcRvgMLMMn86tSmcoJG2SXGcQaK4AwKw9ue6/RQXo7ijXhd7QI/aPtn6OdlQy45riGkP3jcAa1Yi
5sUpPvsSbetnmaW6ScwRJmCdEkI6DA11aCpqE5mtHLBrprTVNG0Z9X6GQRsBZA19wLP6MmnbIS7E
DzCmrM3xQlnPhpTAf3OsxRK8ADO5x2FuND4UZEkHdFTPNMYEvECvkf+IpoU4XyPhWLwNQ5A2QVUd
eRYdd2RMtj/ULYymQxmPyFOEPn9CC4FVr7H+Lp4rZ5bmLzkLyTyvQY+bC0sE+a8cfQrCiM1g5f2x
bAQ8L5DuDoFi0k6UPOz60jOrfiN7hCch3xVduMvMNYGL5Vn7z4x+85adMqYygBmFHnsjYekjCIZk
tJLbWbOi3bEhGlMzRRlmrDx4488+eixYQqI/17hEJDlz4/zfOfsXGXa2MCHQL6OFppgNrp7+aHb5
N0Ow5oOVxQ9LONn2+rm1Nijt3KpoH0ZliqlLy5/+uI3yV5AFULK7bmXemr9doxEKXnMLPzAB2l7y
gi6MshHvakoyZ+tynyTumP9VKHlmZR7r2czlKsoAUsFZlEMyCU+4vQ2ZqxTacIArXR/P4mkfuXjF
z5VwNJZcWqpplTvWfOr5ASSGbJSKwNj6pYdrRA8GcNL/mzUtBJjcIUOmCR6h2v7WSUUXN7wDq7Kw
gOtzTOg+Sj+PqyiqV87ARec4G6a2fYfSBbpjzla04wuv0CIIUA+b9tR2NtdHOP+Q7h9gNII+A25O
9GNo8+kGYuhZjq3FQuCiekjW1nk82sa2RAbQnLqkCqONdOjhutmlZQQJH7r5gbIEGbLm/E3uEhAU
wPl7dR9Vm6x9IdaRVF8zPsZtsaZYufhAODenXWA1uLSEKWAuyECF5t0HrIhr85A6j558y/NdNWxY
+Re+c25T23mCg/eSUtgkPWSI3SNraay8e4QGZvAUriEElh7g9kzFH8zEgz4OscuNoRTa0kOvRiIo
f0NTgtPvOwP5ThIXzmkmtAbRoQqTgKyV7//Vnv3dg34Z1ve+bFLf4DAsUjankIvwS83fGrwrDegM
hg32h2Mcx76MB58DVdomtTfsReXsoWIcR9GwS3mRmMzZ+cYae/Q86Gvfpnl333SEOQa8e0Ju1E6f
mf+pUCs7aCk4AmQCAlKAT6DOq9loW8jHtiNsGBlas8aIGXGXSYH6NR22AMTdQ4BWrtDnWIv758yo
djCJKphMRThCpKB+K5TcB9mQcGB387zeoUNxI1ygp5vP3MxvC++nU053rvVGTSN2wJPGwCLrOtOp
Tdn++r5edsOzD9MOLtMngxLgrts4CrS0xoc9HITY0/Gb6+UxA20GvwsABxuO1+0uLjR0vGb+UKiw
6YALVuARDJAy5kOxgxf0BzskKFWvVeOWDxLUE3FmAXbxW8YOSNEKyDtsatGOG+jcbdDzvu3RQeah
Uwesla9uViciAJJ0ylamdukmn0uZ/9+0doa5EvmvaD7DBl/c5E1zhPTHiisvz+IvE9oZwuTMbl1i
8SKgcqFRiSOkjDky/n+zWL/MaDuGM+DKKDI2m7xUSRcVW+p3Wwn65utmFq+2swnT9giKdEPQzVdb
mB+9aRfWzxEO//JUDBCOPAxrPZRrk6d7fg9Wk3rE+lAr6eSd75989f36iFZcQAeaFUUqIz4HqEb9
qpyH1TBu8fdBDemhgxpgLJ2jFCS/CBeneQjsoW9fmuhw/fsXTy1o34AlCO0xICK8vKMgGFMHtMMu
7c3yJEs/dqzixeOvvssPrU9vhVprpp5/8bcL4Myi5gNN5ZtNZMOiPx59yLwDbWAcvPo7aCquD21x
9c8MaasvI5MABwBDWfgwdB7ULwErWqPoWRwNELVoLZpr9fpVU8rJKKCKjCNA4oKpqDqaI0iqMvOT
CcLhfjJX1mspCrVCYH4gRwaMgN405Q51mtZVOw/q0LkfoZX4EYoHK2f3oleA5hDBJ1RSgMq79Aqj
TqGM4mPqiE+TtpdxQRvcnuiMIAeWtbFRr7whFqfxl0EdV5P1Nc8rCYNNvQ/t+7bd9vUPM3y11siO
1gxp71ZihJA1beaRGZCt6BMQm5XlV9vaRNNK1Wpp5zoBqLOh3zeTR8x/P3uAkY5GTRAKQIVsNPiK
rR2t1e+XLKBwD8zzzDeN/XtpgYNQMooY+lVQAtlMHI0FfwGaBAQF348WJ6jh+log6XaWM1kpLESl
2BAJVFuSIZI15Mr1s3iJA9YCxnlQhIS/tbMVvSjSRoLEIbLeA4rE8Q8/OInytbTfCy/JyhuxltKa
XVg7hjwEC+BtwqMVF7jmCGnbVZlqIGSv/LcaRCXVA3f3eGSFYYbs1kO4dlAsnEZ46qN+CnpwSM/p
WUrbBuObb4Hu2WwqsVcRmIsBWhe4l+haXXjBL0BT4CDVi5cH8MPzHjjzPJrzXKBFFX2ckbkL+fhl
cs0V514czZkJ7RBnucDJ58GE1TUxNISTXj6INZ6XhbMuBJMRFERw2KFFWFsivxkKJ+cwMjl4GxK0
J2M45Q6FhusXxZL3wRBeCuDJRh5Dv2SJVTkdGs5mqqEbBV0MVGyEu3fSGHwiDNgbesezl+s2l9YI
CUe4O9ryAXrWxgamDF6UYgArc1jtWMqPNGhXztSlwB/D+mXDvvSDycsA3i9ho+RgGoD2rIOOcja3
x+3aPpnQoDUlWb/LyJ8nOoEoAoNNBFQR7g/9XIoYz6NQtuDnu0/TH7l6qddEyBddA8gyQK2xqX5L
VpgK+pgjyrybnr82kRUT51tACxyz79eXacnPoT33nx3tEM9YjhatHnZqvikdiKnfW/1KhL8EjgKE
2/aRJwCaF6jky2UygpwqaBDC+6r6aSpSfkjB+dFODoQdTJccoII37VuTs1NtZUdIsn2OJAgQ2USq
5+uj/Tejrh2K+BQQp6KHBoUbPQdkucxJrVKBjpwqQuMuCrp3WWfkMaCKfxtdhp7LQvIAIg2+Vyai
Y+F9Vmb+xhnQ1QiFroId8OP1npUBGvwbXE4nFXYygJKcT+o4n6ZHMksP5wZXexAPNieekf7NA4dl
C5w0l2ZsEi9/ZMr1voNmOProRxuJXwgIv+eRtHiSganrKU9LCw7cxgpabuAotYuHephfECkfQ2hV
iHxXl2P9U2bGSGI0OphbAm6sR4s1CGQaa7BvbDBw/AV4BNMHUrJZhzOC0s7lSoJBqCZmCG9B9f1E
rXZvGuyUEvIXhy9K96BvgkgmPls73z1FKp8X00xgFzxw0LOMqALHHtQer7vD0rkIXSgkrlAHDUF/
o41naiwpgmreZREkC6KBIkk0+k3SBKJ5aUk3xhOp7Y1NLRn7oBDf2sCbvF7/iIWALUKafNbPxu2J
cuLlnGap4hSsQmCLrBFfOy8FL2PwPwv5psi4cmIunCoXtrQD000z4Y4jbBnRTdTuvay/g7IlDYyV
8HrRDlIiCHUQX/+mOFoI7MGJYF7zzA6fRhs1Qs8AsVTkgwJh8j32dn0OFy4b0KQhHwZPx1bSxSCY
KnN0KWNcEYRupQMYpFx72S8clBcm5iGfxRyiB1nfCJrgjYRqWgEl7Mgak16sCcQvm0FSCXEU7k49
JCB5aNXj7Ppu+7Wt0FGcvhTGj+uztUA5O7PK/TKiuUFFMq8rZjdogn8TFegRUuUnZh4t682hew/s
KFyginc/AFi15hsLTy8YR1QKvhSg0PTGwikzKCv/5a72O4jAHWRXgUL/vvRv/Czp0Gp/fbALYXAE
HncTHZEQGMesXq5bJSDiO7azy3N5TAt3byn1D8oAtzURJ9dlG3Nyj54j36+b/ZeyQbtpYHcG5iLk
Rx+HZlca/cwTBn9hIE0J6zdcRuDirHZTNB260IqdES3+Rf6VeD/Npn8JRzvO7OIDR29SeaCOAfKE
tf+UUHd3O3ngIMyjtlhJ6S45GxL4CD1nwjy0Kl7ODQXO12w8zI3d57cSRfW6Vjcq+Lg+FUsrcG5F
2zn5FLIBPdfYnB2X9y6IScF+GpZOF5t+Ph1N1pXPpRntSZBWG67k43XzS2cDVEJd9M2CqASH/OUg
eUoMNBJhRxWq2/d2fe94f/FYQF/XLxNaEEVFUTn+vGk9M38SZvVcZHIz47+uj2RpubBv5r5SxC6e
zpTjjl05BQPDm6SNgKCZdjafjlE1rpgJlnboLOKMdxzaFh19xpogFa3t1pCIyaymjmmErQOSDE8m
ZlW23k5knr8LRaNewoGLe05pmVCwx+EfGfjIODfzfowDM+vsuFA9qHxAU1wnptca46bNivIRQrzO
HSgkOjRDgrqVd5KA9sM01SkVwXTjFmkF4mu7IHETpc1Hn0Zg2sqsqo97v89Psmunp8iV/LUroulG
oFCeiJ5PYZxXPhg+aihVkdjhvCg2CK0BpwUFjvjmeJSIbW3X9cFgVpQQlaWPobQb3PB2IHeQYmVg
sHXF3mlUVMR2F7bIBmWPrQBhtGk16dFg6bGsDfsYGN7W4pOzYzwYd5PkEWrc0fgApuFp73qGe/Ia
vEzijA41NPtYCSCeAnYehGiucxinbnofW9+qYhkU/NGZkFyPQQzSp/EIHp8tejnFq6LK2g9NVX42
SG6B6CD3UbA0IC28ckYuxkEhdKgtXDnQu9Ufa3ZkdIwGeEQBGhecoDrN7wfodxxdpH/eURdPwafB
BpVwQ4X3VjgUDDQV459r3jgoCf/6Cu1aosg/cunhK2Q0nVQZgJVp2F/fQktnUeiDGBS9hZCs1zXK
JcLpzhUtTuXQgnZdhmc3JziN+M6g9dfarNH3Fh65v5bVXAryQvC0QvPXBnJYrxVFEfginQ7JEWad
7HxTGwQYUYas44Gba7mmpeDr3JaWuqiGQlWBwDTyoAHty0CrHcjdXnvatM9dZPyFsgGW7Wxs2k2X
Y58bQw172URVnNMemMnROIV5/qPM6N0YZDwBgwfbmgxsKU0g25/XF3XpXMQPgDkGuEIPaaHLE74e
QSJDe3yA1Qg8hpyo3qaj/Joa3RoYdelkBJ8XsmpIGs+dvJeWXNXUBQJBXGVu+sGoEJuoAQC3d1Do
9qAaYQIS3nrgPbk+wCXvOTerrWhR8zp15tRa0wZzpjUPErdEjMCQwFkTjJ7vKj1uObelrSZr284r
DEwm+PliyrCg/HB9NMvL9d8k6mqFaMk1ugJ2Nnl474PQXcrbtvx63cbSHjgbhU6oFQ5mNKU9Zoyw
n3lrxHiHAHxBHvpGrLR+rVnSDi2wGoBUe56vHr1/9Sg2rnxxwu3YrYQxKz6gK2zj1HdGVWFEYUu2
wbSrozKZpqSRL6CWWrkP1sY0+8jZW4cBVyX6EitkVnk8RCrOOJg1t0238v5etAPiM6Ct0Wvq6k+B
gUS9Y8+notNnSc2S1rvjbhgH1orHLdtBDhwpVjwDdG9oxAhCIj4noJAIF8PPFlRVrrdV6c+/8Lq5
WP7/7Gi+0NZoSHECzJtl013kNyfTS98LGt7gQluj/FkbkxbWkqoZOxogd+xF6VcfyZ+YAArStTSM
ZR08/28D0xxiRANV00kMzIDXVSRu/XLL7dc0W7u7lu5n6AX+N4P6UW6P5f/h7LuW20iWbb+oI9qb
16o28CRAK750iKTY3vv++ruKE+cIKOCw74xEQtIebWXZzKw0a6WdCkHJmBOjGx3grBLRep6ViTZR
cp/VJUDkq4V47pJUttZn5x3PkFBDbzj0a7wZUtEu9R2oYckkAV0lgx/phm3m/ryiN6/z2UQ5SyKG
gyGCKg3v/F628bojkdQ9JHkFL1mgbbHUc790WjgLEnV1jwY4iEu1iSj+Wu8BLAZ+mSWKxJtyAO8O
TipUAF/RaQxTkUvThIi8bhXb0EeNClqJBES09HyJAPTmCp6J4qaU6YnVA0eQZWjgzf3WxxVKO0A7
kNNa/w/F6BYikchyAvAdcDWcUexkcyizHIpKU8B5PRW/jTDdVLIMPC2Yx1odFxTWrczGuUC+xlkz
gPbXi7AqeFivxVLd6FGzbQJxnXevIFW80zWdSCGOaSbimqTrnw/nTQuNZ7AEvl/JQorj8j5UY1qA
UBi7mAqlHVcKEBnffc1f8GpunpUzKdwGFplcdG0MKSLDGu76tRjGbpfgwakVCxf85gMH5R/As8Kj
FjEnTq+YiDzUQQZZQuvIfWoncgTn25aB3lerxAzsMVCI+h+6mC0Ey/GEBm4li2RfrqPc6VWWDsgT
VZPvjvpQEglkX7rQLsRxbuqvv3J4+pUpFAY/E1gSJ7FAI/aGQPWQd6Q3vdjvqVZ/aJbq/HxE2OZc
uYlnIrmo9WjKuSYoEJliw6zQhvfbZ7Sp3mIpR1xnYf+WpHGGdTZLBnuLhVRZSeVDIJx0ax+qDyE6
dtUFGISlxeQM66DnupqLkKX3lTML9pS77QzX/hloLxXgHZPFDuQliZx1TUqBVZRBojTFbqv1dmwF
zjBLdoCb7Y/ZUxqNd3q3xKTJ/tmftpC7ExLasXqzgNgAvFhZlSLzpC04krdqRi34dgAFRPs78ivc
Ysq5Ae0SIQoaCbuwf66r17bZKoEtyau4QEwBPLruPKfEj4+mGBIdyOba1ujWSgnK2Ij+fGZvqrWz
wXDrXEdZ008pJtzrp6ybnDLZIka9IOTmqp4J4VY1VYZYGyrMOEk2Sj0Cd+Q/gNkheSmjX0hFtf4V
952BrUrbHtFGAUso9Z+N6hMxJwDNWdi9m+t1Jogp8DO3KFEVVElXEIS6JVKg8TJQniV9QXddC1GB
3ikiAC0jWA52mEshNfrVAIrFFIk6UKGPvKJT8biR/vW2XIrhNAhy0IGSKNh7U5Z7JzdF35miNrV/
PmHXJu1SCnfcBRQAAREGkzFn2c7i5zqNSOW/D9rbf5ED/G1We4w8DifHHEstTnX4PmoLQndTXdWW
URJlaD1A9i3xa1+rJ0wKWB+oHAE+I/gVLndIZjjKo4r4fYdjEE4PCjpwDTsEKAKQsPGSx61dOHjX
d+hSIrdZWajoSZCKsGf6fMAbh7RWcPx5BW8eu28wPh20N5rFne3eGAsDTOi4REr6nueD+oL2F9/z
E2sJ8ObaTwU1lYp6Rla7jVQQ50ylpTCP0qQi/5AUG0B49S3KLBAZr34ht/PzpK7NJESBNMrUgD2l
yzKn4Gaxarpu1KBtpU1dv0j6oxSvwZM8KdBGCwt4w6W6FMYpukiUg0KYIUxObUndKxrAMyIimm5f
o7viofadeYk+6uZSns2P27RpACl6FOlww9OeKF1EZqBtw//o/dUiZOittVR0dLdYSIToOs9XhDIH
vy8EA9tWkFFQyGghNN9XgHDp7a7eZi8/b90Nj5/VUf6Vx535PDLUMjYgL0+eWpWk4iEr3/DCoFax
FyYyjq7Z0cZaUFi37jaityjcg3eKTCV3OMdyFMIkBbgePAw/BrS8BfIfRwotkpQrWXwy1fXP87x1
7wBdBrhkYJCg7o0N6MymgPVjTqYKAls0addvRvE8+p8/i7iR3lbFMxl8gLHS5FJua4Hl0OuHOZ/t
rvsNFu83lUUuJuleKtVtqYHv3hy8Cr1RyfyCOsMFg3Oj6ulyFJzajNMoxDAw02Eoaam9V35+zMbC
lfycRuDGGwK4yztBiLy674Avni4U0dy6LOerwB2opJC0DI1BzI+1nKosyay+zNJOi++NcSE2eesU
nYvizFGBgGFlNJiqiPh0XdYkMGyl+1QaFw5d0qyM/r8on3OJnKYrNCU2mhkSk+kxrjwgfwdFRgQw
RLT9U2METijSWvz3sfHLLeVU3ljD6M1M6mg8FYi4qUt2fWkhOQVnZpLWNIzepcnnkACWFOSgPWny
aNcrhaMo/nOO6s05104/X5lbyu58OTk1IDR+WaKkF2pA6Yk2PqhJS4wWyNLhnzheR//+5c/WEe9w
Q0KxMMqELpXA3FZxg74wvDyyr6Ht8eAnuWVn0tPPs7qta/6K4Q4JMtK9ZLAb0M7xym+mvdqqjihX
Cx7sLafvfDbcqQAMRCA2CsSIzSkfmFFiWWFqxPrq5/n8Hyrl74S446FU/hQDlxulYgjIj2nraNGL
Ptuy4SkDusJc9kzU6BzaSPIuuBY37ROwwNGagRI1xjNzuWfm2EjFrAYAnUy14U+WqKOnJ3O8Rv7b
RJYx8/uTUKrNy9yrld3XXbFRkc116jgT3J+X4aZiQ9IZoF2AwAJz7+VIhLBMEjPBSATxDzijhtot
hW2BQJi45E8tSeIOECvQisMMkkwroIXh5OVjIb4GVegUZbJgL25e/bNZcacoQBBA7coQsczURR8U
eswrdULxUEkyLULL+YsUPf+8jjc9ONQd/u9CcscJ1lkwZh3HSTM8UDIKnSOCLCDWqV/bfXe0JrzR
u6VzxHbnMuqAu38mlFM1VuVHXWtgTZXyaKAaUNS2afOSzpLTSIGb1y2aExB2OaLMtbY2yVIF5NKW
Mk145n8oqd5FRo1lzkDvHMaPDCQGzxhVdYxoITP43f7801Q5X8cftT5KGkzVqDs7GmbIhLA5fqoS
ndbWr0wBQUY5bFst8SpZ/2WAG0EEsHY/Djux/xJQOA/duU7FD0sKKXIwnjIKXhz5p6qOt21T0NRa
4k79joReD5rhFcI5A+8Pdw4rZQJ+bQveJU3aweDRASwyaria4wOuObhNTRQ39+MJlMX68DhYG118
MbolKIKb9gg8fv8zCO6QSNXc19gooNsLOlhlhjc8TiPQwUx2J1bAQG3ssdOMhaN501ycCeW2K5Kz
pEhDCE1qolSYOXKS5RJPHGDLb16A/50b/5zuQHNv9hrEBKOEIqMaUMiun4QSqLvq8QksrNJJCod8
oMYQtpumi8KGxFnU/VGlWFVJ4k/Wuwjy2S2w66292GZmS4LcUqfjPPrtr6JPqp3UNz762QytOQFT
qHMnsJCFrjwkll1YeDS10Sh0pC1LqyMhcHJB+mKm1SaItXaF2hFlWxgVgkqVIB1HgKg+FHUXIdYE
6qyVH5bmS9YM/iapA9SeF4Pf2VNXImCnDPMhN6zUi4XR8pq8AZWRAMK9wezyXRY3ho3YWG1P6O57
AhnRsPF1C7RToGZAANAy832K6qA7EKQbvwH7Z+6zbi470himjF79ojd019fUfKOEY+JqviHaOco9
QR+IFv6hbJRfUZt090UjRZltoVEdabQ5t+c2Cx+FuNdJGmbmfZv2k0EUtQZqnz7P0gqE1VqOAshJ
/xCxgNuwClj7rtGJqCS2SlAvV1Y4rkwLWTOUrRnAO2XsNp1l1c/m3E+PoBmo7s1xDO8a9GNuzD6R
1hUacZx06MWvqJL7Y1HU4i9QXllrUF3gX/TNOnPLyagmOk9Su64RS98ECcDaAAUZKDaC6+YTwCPa
fVhNegnsSzH/9MHT44LoqfNpgOKKlWRmZQabl9bqposnSSdy2Fq5m5gTGkFr39eAR+cn3UgQzZYn
YsaydJrGJjiqvhyyho/UPzRg3LrHGxAcr3plZm9GHfgNKeKgjLDwtWACj9uwVqKaq/ein7QbcNEK
e0tvGWKNaMYOgAimL73RVVrM4Jf3fjZRN40iCD1VHSjR6NbgTP2U4lwDtQOkwW2hknaq9ro6m47f
Db+z2PxI6m5n5Bi1VkzrnyXf9ncsRFK+K9IAY3FpKKJKAbHSmKH3UGpcX2kSWpgWuHgr1a2VPkDj
qACdjHw4EVPgTQgSHulFkS884pgJvtLGZ6PgTXRbF6aIuDVFTPkAdDNPFdZz5lXxYP8835ta6UwQ
p3F7AP4KCI4Dk7vqOpJ3SU/K2N9povCri0zSz0vkiDe9D5RlK6xoyzQRWrxcYCFNLGAsxQA9HbaK
9I3iUxsPEpRTG8BttPtxHxvOv58l45NgRH/45nstVPTadOkEmWL9zqjgBu1FBzej2b1oS5nw2/ND
lANc8SaAg/hHThCCRwzlGOAkEh+DEdgUWy3dQ+3aJkq3DNWNQB8kSQsTvGXDAM+MWmTQJkhXFNi9
FQVl3+bgmJhzogG9Nmwjp8TT5+d1vCkGlbNAlxAhiC9GCropq3ofnk0xr+oE3F/CXm6/fpbBnGv+
6GtnMjjnG+8KxVJkyAiMsnKlGj3gFYjcFhbs1gU7l8JmeuYP+tOkdJUEKf1QAzGwAsNuQgfZrsdg
wcG/fSAUPHiR8kLonm+Di/S8jAUBorShduZBIwOUqFnNtGqKtVa1OskRwwhr0wYZ0tJ1+96Sv8uJ
7JuJRAEQcxB2Q1u9LDIAvLOJAkO+ACtzllE3fsj2JTnQ1fa4tb8se7VUxPOtlv/KMmUJ0F8Qgop7
OKXg2+Y8qdEQiqGKYCpLe6CNAyZxe7QFIhCUuTgFDW0wXFMd33gp0tYZ6WBL1CcxEUlJBXsgvmPY
mt0t7MAVzeb3uGQNKR50/EtXmQwhDcRBMK2BVA4bV2/3Nkq/aYNxzeTvuAwaUXiYdHIH+59RJXZO
A9unhm3SckHzXoEZ4T0tolcKHc2AUbqumZEGGGJEfkZiTusoJVJg1xaBjtIfGlc6+Csh2+qkwwo9
heThc2lRZP4G8OK5F1Evxn0Bso+RCCEBZ5B8NA2ar9/uCgq/UgHYKonWvluuPnqakpzg5EzkC4AJ
dClRAmg47soDgJsVZ8twXxBwxev68oxW2dz0ShXrxLbtrW3v7e0ev3PZl+sSd70mBL/sXdfF78ia
eC1Zex45efj4nx94MOfv5EQ8/Oc1fj3h7+HvOuy/44OyL4ofNvuglNj0eLRX+NquIMtmH/im+GJ/
hf1V9gf7c/t8fN5+bku7xJ+2W3x9btn/BePcLpyIqycCI7wVRRQb4TQosmTxW6KFuTimmUk0UpC3
fw6nctfaBpmciERe76Jm3c7on8GtqKk4/sO8Sb1hO5COPJe2SL4+TRq4hj1thIWxSVfHBTeHUZyA
5k8EIJzOKcxUHuusENKQbl8zkpCALfXHC3XocaE49Ar2FHcUOAkqjoOOLm/IujwNIQAbfC3HC0H2
ahub7nm7xk4J9uNnQ/MNw3+hrjhBnKUZFHlMpsgHxC/JvlUW4ExxunVHwZ8UTJJ9Z/i5fX2195az
v3PJemQT9+4/VLJTSWVrTulozge5h5tKkL4hL57zQFfHz8/tEgHXlSFh73JAjCuoZgLlM5bocmG6
EQ3hcoMIVPkRqxQtbHib9ZvpdXgff6ULlv5qF3D8cBYtVHFg07ER3H4DfkbqZ6EI6av77q7/3H84
h4dgUTVfF4qwAh6wfCEFBS5m4yrdJpRKF85ZRJ81gr0mZIfVJdRZLZyq78Tu+Waz+cA/AucXaJYZ
hO/l4sm+nBYynjcU6mXvvu7/+eFCq+yhXNjXP4qCKQumMTymP9b439n39w/HIU5OdjsKtXFcfR1X
9vYI5fD5vPr5XF4ZBgwVdOg64yxijbQiZ0azqtVUv+hAv0gbCqUXfWssulpqkfxOiHFrAmgx9IQC
JAmBCd5ei0ORJdmExWfaDLoWk3bIwi27tcPAq5MQ/QOzEHwC7oVRK1aWVRHoFxOy3T5v7f2b673g
+rw4C1sssZfD1XTOJHHqU8wDybdCSNru99g26Kb/sDFoNpbg2YMkGUTol2coKqwibqKZCbDt1737
h3g4DnS1oGuv0QpwAM7lcBOR+qwIkwJy9m9v74+PjwHclEcoHuaszPg9/gTRzs6hq4evkj58PQyE
/fyayERC9stC3u270JVfWtQWoGDChEKWecTHGr2JIOuUcFLYdVnfwSTDRsJQrlYwlD8v83X89Hv6
f4UxU3Tmsg4GrKBWMWEw/zD8J1h5THXFDPTPoq5MALtqwPE2gfn+bWy4x6iIsMjUWmA6ZV4H8zbW
7Nqz+89cgG93YEnm7bU8kylfTi+wkrFrqhYyUWNO8AHcO3w+Y7YJPNA/3ot3v7vf7ZyFTbwO8XKT
5QxrV/VyKCYQDA1YENd99H7Rw5JSuXnfz5eUU7RGIMllHbHp2XuDWNCe9x5O6tPSMbnOinHT4SyU
HqW1hI5TCHq13bWHl83C6bh6z3yfDh0uOgo0UMTDd+8pcZELyfTPTm0N8goKcsd2YfxL5+NbVdIV
uwMLRa+3r/+ZWO76J4qfZbMEsex8JOS1o6/PAC2EOZhoa7P3CzxC90RgKZnX0cLrIN4LEF+/31Qp
wYMSP7H+C4bpG6zsSgucDYwzTCZYiGdgOvxzW3CI7P33By4OuzzMosJUssvKPvCJHzv8+n2Zvp1v
rBau8cIdZvflh1HxVdBC5VedeDEqNjIM6B/rzUbBxsIeAc63JV0agcKOND8CgAygBAuQF/BjuHUp
CivV1Br9nUzw9zuFPVXYK+QFsz/QDVOT9tFdcmq+41YXgtFTqgFnw8LbFrWUCqcp2zgX4tBUYJAK
cheQgGQ0oz35g9/NZMRnwLwpB2MgGIq3u6en9clbOw6G9PV1/ITHtXahe/DI2eItdHx+3h5XHfkK
8Bb/XPRfr2KNMvwAwO8AhBbuPcqPLhVfJeha3AliAhYxMr/6Xw1RVvN7+h6si3V8KkntJY+TPbwv
MV5cGxR0S1ggCEfZAfroEQC8FCykaJYf0aXKrNcd7OnjIzMpWIOHicCrWi3ty7VjBZ8KribEAZwE
0CScQD9UW3SMygLRvfkjWqVrd179UTxhUz5H9B1UG1QnSGNQYFQt+e1MiV8cCebOwUjD2wKQIpyU
y7kOeqgLem9A9JPsvfZ28pyuh8GTvGSde82qWtAJV+9CmZPHHcEq1zpRLiGvd6UH6bV/lekpoX5j
y/e7YSfvDFv0jIUr/38IRXE82ixYBIULatVqJ8RDAKFpSo3AfouO865ffTQgMPnKt9CALvIsT9WS
g8m/gf+Z61+xnLcQ+VYEGiiItWQ6nY7Zl0iBOE0jcTv8epnsbP2EapbFWnqmPa52FJuKwBUAO9B9
fLmjnYg7M7PJzhapNtqH7E2eua++WvvxPk7JdBdijRE8IvGTuNWdn7Xr1aPze85n0jlvpbKauVKB
uk0mjcwogHiGwQE8le8InvyyhDv83WF0PVekB/DWlRHH5k5vkUWoNgEuEYl31Vf1LEOdpVt9LXnj
qXgdN4DSohXoB8mSirgpGI4tLg4eEIg+c4KbxO+7UoDgLHNQD+Ggjaby8q12Ssmwm1zTtY7DavRi
ZzH6xc4qP+VzyZxWFAzfl32VbS/mRuRN6ar3LSHBrglsnZjkqVnl3lFZa/dLe/vdZ3shGjAfoNjW
wOmIoBMAty5PVg9yIeCiZ4jpjAhwBivrTiHoHbJ9F9iHbrRNnHabHVUaIFQLXPPn+8EDqDy0V06y
++YOZ2DrO+rhMHs5LdYyCeyndOHNJbPp82P8vuV4p6Ls/aqMem6aVCk68Cja+vNIDAcMpY5yeCvh
A6H6z2t30aan2Tok8UE7pidrndlQA57wWDjaeuEyXLkaYBCAYkdFNyu/xyvwcsEs9A+IRakiee0a
MokaIju+XTpN4E0yEbCG8+eCxCt1zknkTkdgof4qBSUJrQU3ehZQe0grmm+DXYXroH5o/x9xaWac
uBW/mCTnzbSgp0EtNkR2m1zYlxkE/rHoSMXXKANDFpEyG91R3s8TvX4VqSAGhnG2FCythh2/XFpF
0Oc+H/WQ9nZ1CIhBzI1xl52AQ0AHN/7SbZQcIDKd7PLDl+IM5JBSkZiHjPweSPD+82CuIzDcYDij
hjR9o7UFqKknxAM11uemTgTIkjsQn723ju8CB6WiBTIDMtEL4v/rCiJOPrfr6BiQq2bGYkyIRWak
OdSu7KSPQJE5tStpNXtPwBtwUwKWFbs9AKxr061yai0UOF4rRQzDBOQQsuGIeVz1FdQBnM6oRSCq
/Wg00qNGfB1tA8dch+/zQbzTvIBmoeNYa2nporHd5s7gheSr04D6iaqH5MZBkUj/qn513nzXEJTL
aHvhrdo1EW75kkK89tvgrkkSoGgQ5AalLX8IxanXYwGMZTTeKXa8zpzBsRxsvQBHWvHir+DR2Pcm
BciRPX50tGvJzwfvxi24HAB38CJLzxQfTcbs6ecKqzki0s78anevn6Y7bUY72I5b9Ut2VILaq3yb
PKqAWqLi5tAinegToHUvjejKPGFJmBOLTj7cS0PkRpSmc5l0PfysUKGDg7Z4IYUqHn7PxLRb0EWS
yY3Jc/IITySgnyIIUxdGcOX+sAEwrFwA1+EIfr+Wz6JBqjkKiaFhAH2EK8h0gHoX3A9k0fe41nuX
griZVmqcpjJYN6n2kO4M0C2QKiXlNlpn9EX+kF3TIv6CdbsOyXCT4wxKkuUAG9YhEwmIR3EjUvVX
h/X8Y95FtEZEL3vPl0TeWk8A2aC1BV4Oc7IuFa3RVkLZi3CV9bfxDk0uFdJKsPf9KvAMC/nP2XEG
e8Kpyuylw3RDr0qKhtcJmqLYZuqcaTH1epQis01psoo7Mj7krkVRcOc0gDqlAtLC1p9Zp/M+cMeZ
NNulnOfN5T6Tz78bxDgqFXWEfDA5HY21XsOcmvZMC29w1jOr/JPow89X+oYSvZgzX3sSjX3chSp7
mhQENfUk2RivYBt+T2j1MWLyduiMjv9S7pc8y+t+GNxZIBbBWUH7mQZ1drnTbSSj52QOkC/aKZ+1
O79mG3Wt7GuYNAd1KDnpVj/P9Yb+vJDIr2/cNrhEqIaj4kTVt2I12vHdtA9O/Sol2X6k0N40P4pu
9ATGJ2OzSJlyFWG4nDG/1nks+WKkQ364Fu6shwBv3+o5tpOd+TgFzrwyEpLT6lE+zMKClrp+knKi
mXY5U1OjFCaJr7Cpe/1OjFd4q9Hoz2SRDq3rd4M9buQtXhG28vjzmn9DQlyaSsDY4mFoIH0Ougv+
Pqd+pwtyWidU9aIXFbYJc9wVewVPpa3ggDlmbe1GW4XSRvmHPRP/8RWAxutxEz36r9WnunAGbtwx
jIfBBDOyafjsnEoDFs6saSnq5vyjepLcYhM4vYWqCtmFv+AmdjkQuvRKuM5WqjK8ciRFEQ9DkuI7
KH22+jWQCaXeyhOqPAA0e/I0lHaovwrPOgANPH5udoDpW3DSrgPdTKYMECMEBFDK8X39zmTGfmhI
zVglUCa9LT6NEemJisIWk+CA78w7EVpU2LYuMvRLh+36VQDRQLJj1ByM3oTzD4s8UQFIjDVGbIVE
q8CRf/m7zrU8tNKf0GV///MZu6oVQdYfjF5AbkWWFrtqypeHW1HTsR4SgfnC0CVu/dqu78CvZFLd
i+9126Ahnsmv7UYnlld+5bSk1hOofFBhFC1Vul0HJDAWtN0g7skAf6+w2Jq4URop/h6LTNEPqgUk
X6FGHcwXd9H7zxO/zjFwwjgVWtTAsi8yCAtRhr6qP7NNQg2qfoh27IzeEpzxzSMFnxuOJ0IfyDBy
d0cVqyrwBSgR+VjDA03X7xEN9ujJyvAMku99t1kDStI8BHdLzTXXXgFb1b+SuRNl1XMY+HqY0Dp1
gdn/FezEj/o59oyFN8V3Xz+nri4EcSuaW0nk1yEEAXTCeiie3dlDDA3+tUr0z2yvnfC2oPUBIIn6
oX5aojq/YY0xT5SCsfYzUG/yiJeNIdSyWmJD98WpvTPv1RIRj4oqPrVoQOO34n7aDmsdcbyXhaPE
VvBq4meSuTukWWFhhewota+mRu6EmUiebisGKT7AzDG5NYnsZhu9x16f08UHFfvXf5LONMqZsooE
UNOFyBbQ6hkFj8HqTgLK3/NglxvBi9xFR+uWgkI9Ad4LcDEReOeOU6+kwLlqoRv1Y/Yb7/nDvBJQ
+de5aGvsaPl7CWfzpgE4F8gdqyTVzEDOIHCgEugr7+fVfb9F18S94iEoK+4WVfD1uwjzAnC7ilcR
Mi8iJzBOM03vM5hd/xjfoeofaqjfgGZMdpRP/7RwdtjTg989HdC8rOoAFAa8vp/0Qh3lGPq+o2Aj
CDPaHXIXcIBOZet33RpkuF/RY/dgLpm46yeRDPP2Vy43yX42QqGMIDdH+dmhvUdGY9zE5FPcyYgB
SdDzi0miW9fkTCTfJuMPfpuEFtY1Xc87ZavYFbUOFi2daN18iB8yMXbTSsOtPc0LVu6W53I+Wx4b
Im4GtQFdQ0KTZ2unHkfbcn34y8Ovduu76aY/TWRJJlvA640FC4HFCqpkXuFLnR6NWtoldH4dDhVN
dsn9vFFotKR8mOG4ksMcBdThMEYv7m3bx0aihTHkNIhuzw8I5bvRpnzJSydAS9p2WlcP8RPYj+Cx
rX8+u1wBMo4rTOh3dZehoMjiCoIr8y15ztsRvgodvOiU2poLNIWV/uyCnIj2e/01ckMcKtNtdk8T
aVb05wHc8swvBsDNfdQis9ADDGC09yhA/oi29fpPstPX8UFB0FbPyWYJAGxRJqf/FDkaW70aoP/2
YU+QorLuYlf3omP+ou0RVxQ8tJFLToRazYXZsmwQv9MGwxsGKQIj2uWurKoHWiOw2VYGi1c6up3t
hD/aZnjstoshk1tWBWFwKF7gheNdz6WmkhFPzKma4a9s6p4ClduWP2uT9vB4g5ZIsV27C9O7pQkN
A/xO8EbB3cU7+kNdSpNsKAk9pRbR7hB//9WQNl+JW+WY2bUjnyB8tXRNb7oNqG9H6RfwcEBBxa1q
ribhHBXMvBwtV/WK07xiWKLr1tlNtgGvmOyAk4PW5CV36cZ8DQWleSyjq8Mn5KI15dhniRhrCQJE
HU0/y110mjaPArJi40pza0SnjA2et3cyyQ+BK2yP7NWx5Lt8S7k8VAgVIaEMcj74TOh5w6E78x50
ACyIY6+zSAKO8fpNRoDerhz/rfEmB81o5HkvbxRXc6AvZ/KS4Rj0m8Bukb4SYgLgtN++E9BwP3lL
AJc3ngOAfmanHVxnOrBMOLcKzCICEAUEqJfnUnaCJ+Vd/DXZsr5XA7wDF07ftbpGgbqJRAUIWRGK
5JPrRiZMtV/oLFzXPHe/AfD+rtjhZ4E+RFTL1yiL/gQK/Uu7N7dLnHg3EmGg1GLIoYAVxCh0puLP
9gAhUKtCi1RCt9gExOyQDvCmTb1uEI+3qPAUUcRFd8AWPwhvNSmc0ot3iJGjkdIJFpTMVUMF5o4C
RcAqoqECHHp8JYfUsEiLj7Eod28RVV4b5wGhLa9zHj9YaUd0+sgaB8F7FrMFeJRqR7uSpJviIXBn
R3GM+9wznYW9ub4p52NClebl+oiTFAwDi/0MYNQhgwMEHad9T0VyP9klKrUjrMRWWC0pXPnaR0I4
k2GeAnwJZcU8peRYocetsKKU1q/Jb5XWOcqx+mc0kbrBTjmQaqAqCX9vOqxVswHf29eX+LYY/2Bq
4PKCYhAG2IRwPAE6yauJCQhU5tjFKZXAMILGbc/ciL8Rvk6eCy/d5iGdN+PX2LgyWVj1a0cf7Zks
ewyljFg2XxIb50pkmC1S18VB2mYeWLRsUUBJmoaedbTzzDEZF1ojbwQZL0XytlUyOuCIQKTs5evo
9Jiv0ZouvbCuovILe+2FB+kovSnoKKrRfPT584xvi7dYhxPDRbviO6xzs1LTeUB+4E4MaXBi8JBY
6IPlzIeIRuvg0fIAhjXYLLLrH4r1f4iiYwHORsBpY0MQM2GMQQg9upKrPYSPIWgwbHVTeeW2ilGl
QY0NDX6JrzWxli3wtc0HoiMedbCyCiqNDHYPz/RQFAJ+UK4xf2Hl74vfQkPGk1o7INm1NfRDk2wx
jn3tvEIiaqlEMPngoH0nzc4kZtI0D42EDReP+lFaw6GSj82fDDUKK/2hNWzhyUe9GwWYrL2oVW5d
LFwtOM2M0Aela5ezDTO2AqqWwnHOX3Hg7sLeBS6IHbQ2NtoWYxBH0OJ98QF9c84WiHjwymQocpzD
oZaTMocKm3O2Ndz+FTxvRARrRUym+5w095qnP3T2b7R3L7nLt/YXnZE6s3GYL19OmWtRYBYh8l/g
ZnJGogTER7x+9jo3+URkIlnc3iWBnOLWQS0XiDkExrvuK1/7m37bBgSU7vOXCLYMshTqkm8JNNBl
hqA5HNerMn61sLraqmTkMYG/5RoPFonAvkL0kNzvyMvLTAlK6x2drJa7MW8Zi3PR3LbG2QCM1xGi
lbsus5uTQIUD8l5esGdv+WpdUoeMTvAw2PmTugtQUfKz9rrhyMKN/Dt3ntY7NwGSPQtSSs036SE4
FM+SDQMdP/wR3pp76bgBXzmp90uJ9RuBTRxhRnaqoJ6FJXMvr1ERDH6Q+0gdI45aoaXqS7iLkMou
3Xwr47m7M5wB0mdHP4Sbxaod9o/zxhEozODZA1wInsDcoktD0ZhVE2QU3Uy9RTDnXbIHgUKyTuzY
6wLy8xrfshDwRdFtpAOmHFRnnKeW6WndI5ILejM6u4gk0GAT/KlX4UtwLN9xtJWTWRL5U4bugN5C
6VS+Tl5+HsONWAaeDCq6KdHrBJpPHkFBiTRgmpgYw7QR/6i/KpbgRbcaTR412m2BVOGAkXKpqfrW
6YJTiPACKN5YLyP3Wgljoc0FGSVDozs58m//TXZmeIRZ4QZ/8gOqMu8sxFrX8XFJiVxHjVQLqS9Y
JWhpEEtwW1z7waxULLGLnIQ4kdog+jrYAbLdXNjcG1PUkDvXdThayDghaHN5kts0l6q0reDwTER7
RLLPFp+zjb8z9oDERKR+n33mNNumm0VH8/oYQzKcDlaxhzc3H3GUfBByqTUSyfFafvN/o0lxhzrJ
BwvJPN8uXntc3NUwoPJ/k92ph/DPot68XmSQ0iKIBHx4CwGGq9CckOEFpsLyV4fmKKJx+MlCgdLg
faZ7zd6D/ie0De9FWpFgDcRzNEOWyEbm1ESCH/3ti5HCa9MMv9NAkAOuJxxPHkG4BCmrpRYwzXEH
CVAlq2IHjNpy668CGYkoBAlzD0pu6Wpdu7zw9JFWt1iWE2kx7gREWYlKGcDdUPnYPeNwOwoo/Gxx
Pf8/zq5rN26mWT4RAeZwy7g5aJVvCAWLOWc+/akR8MPaWUJzPsOADciAmpN6erqrqzaFCylP/r5Z
MQ7zbTBAlLUhcAkAO0CQNJy8H4YKslt+ak0eitqpKVrFnbZNj/4J0KyvPDCTyBQBG+FsFuR54a4k
pglXBxobwApFDVaWktZPEjhu4aJc5I3scE78Lp/flUOPhLeVrNEn3q2mzETkK1lgDvMGlj/9Bjhf
++/rb6Di3ZiPwJtk4BuUDwkYIB/XNam0RqLJh073rrKy3gv7/GrM5BL/EW+GURr2cYj7Ilx3+wLd
NLa/g7gbgoVNbgpnzpueOuBjHqX79oWx0rfxwfVQKQfKQR8vlUUMtX4Gxd460u3+CW3G4GAiC221
d4nL2lwLxwjAcp5Id6Ckitr99WhbiGnXU4TtXIOswV+X7zM60ioTggJmcFSscs/fjRw61BgjXThF
V2bJIvyY5JiTYvTA6oAheYhvV6MbmGa9Ha3uubpUW2bZ8TbmAyzg7yhpty1w1ThXIoLMxgw84Ogw
PpRtDjg3sZl5Pu7jZ2hC2OHdRdrUVhrbhC4+Zl0eSzvr51eQr/wx6GLsytYPMdcz8iZmsockqBVe
DOePuAbZEBpgysrsttuRta2WJxsQOpU8ogy6HAdNAT2pIaaMhpPeVlbdIbO4twwvNt8k6VJmCLR4
ZIn+7/8MUvdxh4ZRsRGIj/SE1PW98T44A8A/WwIaX/4FRofVBc0JeS3xaJGg9nAHVthg8uEgO2v8
aLGOmam52MSmeImA6yrPo8XSsFqoOF7bpDawnoPyXQ1wVEdX/kq2gwMgmVfs0kO1BhTBVdasC4/M
Ge0Gfw6SmtNUaWtV62GQ94K77CHaJevRKS3+7veTubhH/87ld3T7Y48qZRSqQw0zvau5XWw2roLh
9IwtybJC3StxHk6CVJHZ+5jt4OzvxALXl7T+fSyMKfu+3X6MBSVhv00HWIl3vgeil6fGhoqey/Iu
C0noq73wXQP7YacT5DaIR9iRzwKcWbutHbCGPwP5c/59QAu77jvABRgbWXhAKKkLwheMtgx7HQVD
Aa8ovbSyLwMg1UYiXTnaK7dXL4ldrH63uhAFwCohREMYoCMpQK0WyTuHUeWjqOTk90g9W5kbI/lm
7NJ1owKXn6+k/FHzSus8mAay08aO+Yi7XUr03GPIhgK1eQ3tuNeuk29EA6I6GYIAM7tLHoXeDJxY
sBAImNEm8nwwhEgAcOx7J3CzCwgWf5+ChQfVtX3yfT+WuIJgbWNIQOp2m9kV7NSVX4TD5Ipm+qDv
PzXv7ZNh8NZnXxmkz2HHzzW47mDQf1UEcwCh9mO/FUzDUfYdEn9fqKuwxngbZxLZdjyVeRQaCDrm
eowxP3G1MmKZa5u7xKfq0F9izVZ34NbpzdkzXgUrsSvfkhSm11lIo4NjBMsLBXSkNpFPv7bdZ1UV
Bm2HtOKlR+C+ey4sbQZoVAb9waHfRqBFUpCQquzulL2Hjo4tiNyQxJqC2yoCPoM8b8B5DK1Pncpu
SoM/FnqLh6Thu0pnivvJes8svCfFk5Hb0rlaRzukVdcsr7uQIUGGEdcXQjADtId0eac3lDocSiR1
O1TotZVx+YPGmw9MQY1wDOAzj18NW2NVPg+GzbpZljY3qHbAtAiyMAiC0/4rrjJd4AxMfvRm3EOB
QDXnnWrjqRkgM4MoqUenje6y0HW3fbkkJ4OmYOQayZudNqt2YwBeSSQ59d6eHHkf2uJasvPt5KY2
gWXrdgjgqFnkEHC0c89+21i6w+i2X8CkX38EFe1HWqnUMj+RxxUekjhZ78bWt5t9hK5kY6+b1Wfy
ZyeaybG0dcZV+z3A6yv92ja926paB+8rbGPDgR1Qfn1FefXlQ9noR4SGpnpGd9trdi7u28P8rkZg
hrcEx39jeJrbR8f1V1CuFYorOVRF8BWAhL1U0OwbzfI9e9j1j9yXvpLv2gQVu99tiguuBq276JfH
cUOc+A2g+OFOpSiCeurMI40CFZFjBQFvrwVVnHa8jzXzgzfDL/X+qTY5w6od8F7aKLACJddhD6qH
bhuz4NsLsERkgrHzgVcTgLzUKPeutoqWhL6c4VE/gNDTHHf62km8xEPPEVhV0P7JYT8M5tyZD5zH
7AO5XQKYR4oUBwLKTnA/195PjvpJzQQVR17ZJoMNBJvbm+M52s/nNjUrzn0Tma3bC6hekv1GaQNJ
0QUs5FwqRatUCjgDzMbsNqjitrEJ5SI8dDtAMo9gyQOAulxJIKOrJ5SZMwvoV4iqIx5k9pHfBoTX
HyNez0AyQ+IzbfAx8LpA8MU9XgkBPF17il2sP/+s3QELC1q+yDowrtqF8ObaNnXvdXoeCUkO2/1z
8jVtbCFwKlM+dS8f+ufsjXiktathp2pmfNa8gjzGmc/h21f49SdQXqhD91FZk7UoHOMiPffoHpD2
iofmcmt0uP1ZPJcspoBbBCNyWEBMQKcNaWpk9q5nvAOAaAjqAqmd1ptIq2Gzh+s9No2TnEaWsYXx
AaYB5RfscNzz9PXu+6APygsNUoGHxgufZHA97sTO5C+n5Dl0gniF2LlhXeYLe+rKKOVeRS7Mcj2D
URBpecFKMHWIhK6al/JJ24sr8aiAhhsMDNlWICnb3z3cwr2CegP8iU76nUSAsa6nVzPmsfQzPUPj
he9V+3itbwLIhb+Lp8Aaz/ljZCvr6CV5ii6xx8ojLe1oNHhBXQ3lUgFgeepBPKJrc2jKChenld+D
WxudOIpgdylSZ02MJlrSw5rsAk8HgV3qwM0/5R4zlrqNYHGpo+QCbCOgwOinvJ6Bvq3TvOXwEZWT
hk58yh70Hb8WoTO0IZ0KAqRp/iGEvbZJ32WoTRScApv1TruAQpB0eCl3MjrpM7B64vln6Udtk1v8
f08aXhumlhsM4ZExhjXS3ef01NukwvaibEVkaPW15qD9yTUehcd+71uKzdhpCwdZ4+HDdeTLACKl
G1HQqkwoSCCA6z/wm/KiEnOiW+noAJpYu3rRFu4p0NmiwAUk/fWaRlk/gV5kQioSmnOoSXNvRm8D
dIQ8P3NcCz4DCfa/tqj9w81JDMJy2AL6ODtke/0zdAmGXHTFo4Vqw55/5xkCewvva5LU/2uTOjhC
UU3iIMBm4YSo7hS4GUOb0HJJ+/DQmhudmd1mjZLasRwvkA5BlAE13Lsf/GMSoIw0rYGEtQ0wfApW
uunWrGLSQm/g1ThpoeEi6xW1HTFO6Ao1DkpmUKuw5Eu+je2Tdm5A9fj7Jr1tU1PAYEI6L9DiD59E
v2+aVJ5j0YgKRNiKyx3eRzt7a8waFe6qMb3po366I2cz3+6SI2g+Hi/cfbgpX8Fl6v3+JbdLjC8B
gBRsdkBMkYLK9RZO+tKoyjoF+njFtZ5+5kFNLL60iqnaMjhcei/5YAQYt21EMImsCUZPeDuB57w2
2RpDMuojROjnY7gb3X4NsQlLeC128gfIj1muiIRKV68Kyhp1bkAw62MHw1rrIqZeAXbsCdt6Ox/Q
zjwiumPM580GJuYMlUSSoEkDNOh6cBoeUB2fVYUlCSAIaEEANJvfGDAVorm7fjNbb3hYsiq+tw9m
mEU6CtcbXuq4Xahl9JVa9OtxQPJpHR/1/b36Ka7R7rfhkQBDD15jWzhTXMTYx7fI7m+zACShGkde
zPL1aKc80MK67LF7jqgA93ZAeCn0e8Qyiafti139qK6qrbFmMYHcUgNQhqk9pJTckJdZh73qvY4w
PB/z3YDt60qXwkz+lLsKngpFuRaBTWxWT9zG6QAZfpsACFbWzHid3Gf0JiPaDP+bB2qTqdALCngV
n9M2jrLSLsB6blVwoYiXsrAbd3TQcbmqdtExebKgKsbYcwvWQZuNAjxK8OCOlamIPQ61QM2gOm+p
D/qrtiMUyY3ln4zIxA2BIpI9b0TB5Pa6i0Yyhu2F/X5lm9oBVVxPVVfBNhjEv7LHepeepC3QaDqG
bZTWbEmVWT7wTwyz5NdSEw5uIhWYEmw85ECpYwbxK6R+S5jltipYb4Sdtp23hsP9aewJigImv2XW
nW9HCqgOQZSCkAmQA5W6mkJhiEatL0pSxXG7TXQoDsUD1naFtBRC2QTtVd1Ku2cMlLx1rwdKrIJn
WuBF5IToEMMP21RIIVxolXhpoUD3km+R2t6jT82GEtLn79ZuH/5IQP20RrmRpB0bkCBVqKNMq8wB
odcj4TvSDv2mXiVr4wFkX07vtGiTk7z6LrJLZmaZnJSb8ZJ2BiIVjxYv6u2vxkURyVlbItELKnaS
71HX1b5eBcA5rmF2E4+m8BKvmct7e4jwLEGWFwuM6i8UufFhP3IwfYoiQw9nZk1nBRzwZ3CaFBs1
Bt4vW+dPKJNucm+yk7UP6DbLf9yCpAh2HGEkmk6RbgZW6Np4XvIZnyYZ9PKORYS+gnGdeNOpepZd
9aKab+UXEl1O4QDd7qEviVUY+q4IUpOOEiQGDxYK6ADTFdGUT5tclrC1uw1hCpjOCNnNRIbWEZAj
/NpfTXbuxA/6039H4GHgPyzrlOuaE2MOAmJZOWaH9Ni6gB86p9wdW3NGWwU5VM17v68rU2G9yBYW
HA9SEehhtK0DxEIteJpxfSNC1RlafhAQRwk8f5OcDslNZj6LOCNqehHu6GhcAdoPTADkS35srSRS
1bQIhdKS99MmuJsOEUI8bh2sM1jrWI+SW9cIZYe/1uhgViug1xRyfGmluxBdD+UudKM93ppu4M2e
4tXM9/VCQAeLYA5G3xNKsmhEvx6fzs3aAJVJcnRmezqk6Fb+rJ3J9Z/CV85lku+TX0dPpw4qBQwS
YhHAnl2bC9o4FYe0K6GW4who/MQbPnrgT4pPHu+7ksURc5uXVoBvB3IQlytAISJtD9rVTQ7JGuxR
V1qBdtaRLchJbbkHsD4NL+hrsMR7iKXtS893ktpM3rOvhLmHFlb150fc4Kxqdcw6FX5xDJB7jBwe
oLJVjo4nMGrIolUdufsRdCKtzbgRFvYuiSuglcnrJEFNXbRowanSZIZdDdW21ZChzexVPCHGPAmH
yo6f+DXkCEhTC/oV0eWWV2a1ZWLtWB9BRXuhX+RC3GEFWlfYCRCKA1JZdIavzIIElLomSAMfVeb8
kXfPwXuzeWRMArn2qB33cxK+qYB/HOBJ0kooxsF+vIPajyfcRWipGU96Ytao1yMzmSMJ+iS6/l38
pD7x5rASD51l2A+Sl9kZcy8sHABEekhTA24PUDzdaJipeZON2YRy913z2ECPBMJRu+rEoRh8kg8N
81G+cCdf2aOcNG7NXB8K2ONW+nly+H20kQo7fSrRWiWsYy/eJCfFYuFnpYWAC7UwCF+ABg+MGzSM
dZ7iXpE6IM9A/iWDuUUA3xUCLedDsJE1c7tz4EgbDbQiSPDoZryJ14j0nWwFKd31uJ2c3IMkq3MR
d9UlR+fX73ti4eGMb/r7dRp1MMps1tSswtep5zp0hK0IyEtvQY69cCc3P/gOb3/9bnIpSrgySXzE
j20oK4VaNgNMapfnyJnX4LN9Fa3wuBMs0uLvm1loyrvIlVD1/900c7TUCVRmo24qEaa7L+1+fu6P
7wjDPGizbE6ZN1oJi+ds4UGL6YVKGWHmQo/fTVOdQDCHcoKxBnZ4D4h4HJrp1+RUzhF990+DHVwE
5GnWUBOEDA8jQf/dAU4deLRPouyPSw3ld9rbaoYfhLXaIUHvpACQgEzI+cY57HoR0HHFfR5MwdWO
kWkcOLPxuh5A48J6CR0JHK26OW4FBwzDB90eCnPVPk9YlP5x9nzzXNr+PnQYDuo2vQ6wN1HJ0QXS
lYvUyvXOSOIgAuQG35s8Io002/U7+ifw+PrTeQm4ONfhTjkBJuB0K/Xw37OgMA6MO+hiSTco4sdr
41ISc3WmAOeOHqhXKGqO76NqK7WLqz83pdPvO/E2mQ9r6P4FwTehhUGJ/tqapqp5GAc9akE1TrtG
0Jma2b88Fx7hTVE/C0/T0IMGViVuN1sb5XNasbr4FyJHVYP0DIkcgbSjqRHkfszFoIfcev2cId0R
4lUWb/y7Cc1BDmO0ZO6ojagDDQDSQRBagaOFCh2jNAm6qPbRuWDJVn8ZZFDymhME2h6jbbuW3AwJ
pfzOAN09CqMnY214XY4+N9WEmm8DANDvn7PkBn5+Dt0woxZ+kteckVn5TvdUVFMCJ9n7K+QWwq20
iS5MIMhC2HNlkAotg2GqyiLG+COw/4IvDr1m53alwdT46IMVo/Q+GUO8qdMoiJ3/zrhK+fV5yHyp
T2BxsFooWppgStjE7gmduiiUiF5i/25vyalf2aMu17AbBj2rYK+12520m3vLMBPU3POjbPFvBdhf
oc5oH7DEIdI62Gv/4NqvPoA6UHlYF2pTfH9As29EF3tMdT+CzRMuVV8zeWhRg7nrv44awaQBZ0Xc
BZ5FNAVHFHeQsk0QUU2WYNdPKJ3cveMko3kfD6IQ3vS0Qc/GqYPYHKsWeetBiAggzpKGniADPovy
V4KBrtVBa2tsYvGVMHdGzsdLjP78yAFXngvaBDOHp3wYoDx2/u+KILAOSlW0riDtj7+oFIusc6Ei
Dl1tNbi+QD50AD0PzKL0GOx7S3qUcJbRtJvdrxJms9/tSw21L+SR0AWFRizSsnPtPINBHTmpaGpL
3IO6DKzC+jqxnornYp24LN+1bIygSEBDh1ZsGtA0Sn4nRy3mmUM+dF4ZFokUsvXsoJ60YrqmmzcC
GdoPa9Q2DlMtmFUDQ6scdRNsODM8pnYUmerxRd7mMePY3oJcKXPUJkLHSyUIKOrizVvbJRAKUJjQ
UrT8IGNk/X5YbstTlC31etVUIQZQsYOtYdM57+M28dAX8Eyw45w7HpnZoJs7hzJH7VBB7sBhRYbW
PnfO9KZte5A5AXYmg9gjuLRe/XBmnsmbSiplk0quIvukD0IBm/o5W4U2qYVNVriDYI6Uga6gBUXn
6CG+4t3cYwVPNx6f2JZBcUzqXxDjoDzwgE6yZqphW/gwPpM319+LKDp27oj09aZYM5fz5jVJ2aN2
qhJ1fFKS5ZT3HIBFA0IVwoNWgb8dOS9Cj9la6V63cu/3fXQTtlB2qS3bDpORcRXsgnPM1WPz/U7x
+P9H/8Hy+Ejwji4pKDRQ+yeF5FEoGD083Eb0uj/ZHqwgQLNlIDiqnf4tWr+Fm26LLqnfh3cbnHyP
769dag8ZuSTFcoxWFcI9oRJVRn9Xv9eOANBQnpoPZ1ZfurToc1ALEFRQVmH7UCvZz8Cw5hF8OYnO
jF3jHIX1ZB3vnn2oBpC+Gu0grvfRwx/VnF7AgGAGrhduI7BvGvcPzFwqcQNXsSLGD6llgicCskih
RSm5IhaKJJdr0JCj0TVazYhLZVM5o5W7GFACrHY8iGrmU8ezHNTS6UV3C/rEwAyARCC1s0IZJaBm
4muUs3t9VZ4QFVqOekSRgmdEK4tj/GGJ/P+PJ3DEQxMjG2GpcnqoreOtlRuM0dxGZGQeERIBWE8I
376Rgj9sJHomN76mwv99jNDAxBPD0wDuUNf6DsyeM8ofoXkYzAKMD9paZITYy9YRICjwSejOptO3
0LrKqm7EKk4bMbN7ySrxgLMEDzv4bvDAq6GYIefAvBMStnMDrcU2szfrthBE5gDQawAwRTSK0RxH
XR6FQlKgiVfdN2/6XZAB+B4hwzF9aC6at9+k2ZReaye454FVKz8i1+gZy7B060EBE9roZFMRnc/r
pS7FAHnJLmqsDPl5tzyisddV9vxniwpUCfok0fiHO/3KIrW5NHHqjCaHxe9XPyhGh5MBLGgLGraa
VX24bQojCr8/hke97LJyVEG8EEKF3VPPod05sc2lIBu/TJ72yfCMC+cTbFkCsLzIZGNGqRtuzpqU
r6HWiBsO44G4SmZiL49osVP38wvD2IJTxFMV8GGYQhmPhneMkVqVATiP8Vgyjrwzgy4QjIUQ5HmL
zdjD0WXYI26dcntX9qjrJvHlfJbEDJAdAKPPskeYxV30KCA9ZXeG2TrSmVw8pVnsoi/lnmGduPjf
rFOXzhgMlTrnsN5ZBXlAHN57l0fxXbf5S/FZW+EfhsGFWxwZUTDegG8KgANalUHkxGrmxALK2HsA
v4eN6inO8XREPaBcQeTMS80NWoE7pCL+oZGRyBD/sE0dkLmuNbE1YLs49ybqAZZ/TLze+eo0k1US
XVrVn6aoVYXIvZgOYdmAOT3fhcd2xe25M6vou+TmMCAIy/LIMKLll7LSaq0IsHNFrMxgsmlBK4Na
Pphe1vXqJXSLZ2Mv3od30zZGMJO8JxNj897ymH3P6N8PoLxAnc3daPDkA4CJnc4qsEm6N0Lkif8E
+MqsndAF9B34VGEDSlxXg7ZQ6I1Hw3wEYb/D2FpktPReRoJZQ0kBJAJIs1173KSOqjnia4BXELzA
7yKj1h1CON6AcBnIq8juQCbIe6y1Xnopgkbwr2HqEOUcxK+aEYbR/TKveVzuPGBThMMKBzgq/0Hd
gkz7X4M0A0sfNDEE32HwNdg0lfknN0Ws+wwc5WTzyHeAuYkxt0su+KdF4kd+BBXKWGWdIsBivOOt
7o9/n265V9DsHCRWvfIWlEUNjjqlqYr+S6Uls+mGa6B+N7mdeQawUBhcgtZqSGmsxCf57vcRfj/n
b3cPOqbAh4daKV3KV1AnbFUNW9m4qBttKz2BDQIN5if0IGJuebe0nrCVrRTxOL/ibeGFVSZcjBiw
dZHeQL4UKB3qmguNMeU7HQNXPSQBrPgzBK76EJ04O3XQfbpmwTgX7/CfBqlF7WIdvPeojJA2TKRl
B/PpRTSby7QqQPb+L9P7Y3BUONRUCFlrH7YKh/cdFX1xicmjEA3azSfC10SKPyf/9FHeBU6Ll3qC
ujT/30uBAKwiKgTgCiIawBpSJ3X0QwEaODOiU8/3sq/ZbbfvM+JTzQGu/BKcSk8OEFb8PvbbjjxY
VRSypGD+BIKCTlvl2uwLiVQDMVqA0sbJ9oM3YkMrZg4BNnTu88h548yyCD9ugTHEMFhVUAQCX+8N
5kuqkrHpczwFNNEat9VGuOOsyFHXIPGcz92632QQNBhfhE+W6NXSIQaKVDfAq8nzKIGRKOuHvxjr
gtCfTCQAH90YWnPBKsUxllvLX8kXQJI2oYxwqmO+osk+oo4xwNAG+FUAKMV8U/tMxvsqmmYBr2hb
A32lfWy8SHNMUXLKve/ocMuEGJkZDi/EUUBCIyMKGlvkJulHl66Ore6nMCtdQN6XutqzZNj+pXFn
a1ojcnObyWbsqoXrDgoOYC2EMCjRfKf8ZDELfGJwCEh5r7kjvDzoKMbNm5vyyt+hlGvzNr/FC4/h
KBd3MyJW4MnAKgf4EeU1phlV/awdSf5nfgbOXXqPkck7RJv2SV235/JODUzhDxM2sxA4or0JmElN
VEgnCnW7Q5F30KZSQxZxbxwGsOo/JatyFe3rTfogWA1UvdbByXf8P0a3St6ZzvkGtICj9NM85Tmk
Jmx4g5jv3eKA3htwM+bvuAQBZGxWYcEKrIivv97GEvRAENbhBU3Yx6jAahqEecx6qcEzmkNcLuLv
BsGVdBA3hos4r/AaCZdSDJzwRlsjJdNYSMywHMh34fXmMwBTMgBT5ZEDpyZd7Xm95RL8ch7dq5WF
HIIreT0+BVxFqw6QrBBk7omXw2FzUNFQ1jy4YOX9P+w54OyBkyV0ZPgWWrxbnmZ/4Ee9sYLH+kN1
BHRXHFUPZZc/mpOvYvBwC5uJQde8cB9fG6WWPFIMUGITo+3HhCZBzZxX9S7CjdW4YOU9TCvGgb51
XVf2aLLGrhSJUCDsPZZrHXLr2ZkzBSQ4d08GCobtXtiff7d4e6SuDVJOesoK6JWmMKhdpKcWLRMg
Pr7P2TIht8HjtR0qsBn5uY27CXbidQ0Y8K5Hv4QL0oV77CKnWE8uqlW6k3+//vzIZWUWF14p1/Yp
jxWogS83ZCEHx0dWXj60bvySOfBY2xFyViTc0LCL+XW0PnyNJ/EoQjgtevexxKyc60J+7PpbqPup
4PNY8lt8S/DYOcgsg4MbHVHQTgPpavzePJePnBcfLuF+sGKPxf2xEBBcW6fuDEOZFCUhKzFtVMf3
9NQ0gDQS0E1J2uL1j+SFO+srZmaKbCTKjaBdFMEA3v1ISBqUN+OyceLEFm5Efc3tFjQbx/pJOJRO
ti4+K8T1rPLsrbMGmy3iLAH3FIqUdJg3GWLFKZlBgs3xWYOOUuZsWwTVsjWDppLQT/guuBAe4E7N
qTDrTc5Igy5N9I8vQA3xOv4xhkoakxlfwK0AMq+cfea07+hq8FJQrhcf/n1zGp7qV2YjzcK9Abso
SktAJiMJSzlsRZO7OuewwKjNvkIjDVpDr9DZDNaXCvyrqyyxmDfjbRxCJvuvScpNSsE8D4mPofJW
vxZWQWerp74F0l6wuBcVlAPxRjxwJ37F5PMlu5XeVqCywR/SkooO3etJFpVyCqXWR/bBG3fiA3CE
sQ32mBWuIw/JZRARXGpv2D7+Z6+J8f61Sp3gWe/HKQ64Bl2peWj22/gL/b9oFjGFz98NLeQVyMz+
tUSd1jxXmySSMb4MsNxD+5wjh805BZruIBLbekyeUeIHf5tPaiVr3S81oYc9yMsdFDzPKue5hyLA
2r/w7luzYiqZLFwMVwOk/IKsjlHfazAofYApINvPvCUOZvfc3AczU1xvoeYN3kM8v9CngDDypqAP
/CEq0RUWbkrt9rnxxBeED3v9qABlxVi5pZ2poUcSgSrBKtC1LOiaVcacBS1YB4M76dLbAJW3u/gZ
art3sux0UA9s30CtxAohWHapHRPlqpQECewKH4kTPuZ2BM1lEaTeGiBtlniQX5F05T3SJv8vIwaa
HQwghJXOoN64oSp2+pRquGM35U74bCCNCRfEPwBeFvzZcfv5LQUDtMTi+lgK0oBzxLKiexB1Fhpl
m8fVwIPkGlvoOLqhVQFOd+BPkFL6qFxj3a2YErYLdVpsI+Dn0KANfWuQt157HS5VenmooHHavemd
U/XOuAFvpuSlmwiU5ahlgQAH3NrSC2OGl1z7T7vU2gp5HQtqTexuBk87cne43vZFZ7X71mmt9oUl
ALrwhsdACZ8IoNrAZdI4bakWBo3votYyPibZNJ7Ci3CX7RMi0TdaA/hCOZSx+G1h85rJGOtCKEzY
+NGMAU4ZdKNSc8zHYTPUFUw3Gth7+I2fA8Y2O9MJvGQr/ZLupdLMjsxnxlLcAFIygNKRVkfbBOWP
pCKvEmXGFLeg6kQe2fQvwfol3BtsERriS2lf+8OUTAUI8aAbgT9jhCVQKkj4HZT35E+xn47gSp9c
2VVOicu/Bi8hG0W1uJH+jvJmXadBKjoyStImhSwnRCW0Q756efCtYstey0Wf9MMc9coQ+rlNoUiI
SUV3lAApNyvaQ0bJku6IyrS2S/fZP1DuE/15ZHFRAke7I7IU14dUrEdgisW4RUkfFNUQRl4p5miP
20EAMSle8cprB/0QECyfxxNj7y7FQz9NU6+NcjTSHKIWLaIS5UN08gJZqIRIjx/RnWecIfXuBUCR
+U7OdIYLFzi8L5HwQPILCQTq2AhiOIijANPTBiGDvxfcBkQLuOlOKL8rG3mVnmPv9+F+A5apjQyb
6JyCXC1wGzQmzxDGROgj2GzvSRG4QM9yicgvgMgl4k+HtJCMTuaiCrJRD/iPXWgOW+nEbvMgh/O3
D6H2WZUAgjWk+BDlmFqPyTYNzUy1xNbWoVcDpObqDXq1lcnd5w/SOmQxjy14rKtpoFa9GOvEGAoy
DS6EeUF08NyMVr+KbeNOuGud0NSQcrZ+n/tb3LwOeCLABUA7gCgddN7XuzzSywQSWim22ibf7XHf
9qf4BCGNe+xxUH+ZYON3u0/OPsd47v2DbQFnDCJGIKbXFeo6GtScF+Mpa62qhpR7skIbwVcEYchs
V6/yVa5bJ/Gik2wrWPBW093v1r9L/vRikyrJdyCHPlvKU2faFART2OJ9lZuhxW/UjYqjrk4Q0CWE
0sla2Q/uId68nKASBx7iCwTI7XSreJWbg2sRzOJMkqAFYC7wCX+/iXbpJT/UtaQ2KFwdnzkn2Ejg
Di3O6RNa68DXED+BvdY5J7ypnKptYANuj46336dlKTb55lsk8m1opKcPY1KXuZQZ0C4DB5S8kUCO
HBK2tR55FjAFnSRTROz3u82ljMaVTercTanf16oOm+8BKIF34xN/mk78c2W/gAYFMEh4XDvcyFvM
+orJJLpwuVwZp07AYEixYeQ9SWiQPpfC8Scr8TgINg2QVRHMCBy+OjOjtHjwCK/l/+aZOu0BWCz8
MoFZbjVDO00xi02SoOLbfOyqe/kIpTRb3WvIwIvMavOiw/1pm3Ly7YSId5Iw39JRcGdU0hH4vt+p
QHyqtrDhT/zRsCRPBlNE8nSBSKv5D3Qd8Ds/P4E6+33e1oPq4xPEvSRgi7XO3WyOLmd9H73czZ5L
T9tIoI34fa8tzzvEqSB8qUKmm37xj708NUGPeQd9G7ZWA7/amf2zBG4UDXmdchtDpAAvfxCK+ta/
XTEQxkIJAqYJYvDa3wp5OsQRP35nVwS7Wk1wfe+Y9e1H/liaf1CBuJ9MEM1b6aPOrF0u3W/QBEPT
AQSbDACUro2rfV0n1QzjEuEWMkyUbY/ZG/QCLOWM270Gr1FvFS811LuJaPqaMfVLF9xP89SWH6oo
ytSRjB0UJB/jc7KP0TVcWgFUEiBclLwRkfrs+Pm72UWnqkEQgvCCEDAjlZPQImkAgT8KITU41s89
MpXaMQetaLlOVgNofiSUyJUEHg5d1GiqiR1whIQPMpOk5NbRgNkATLJQTZBAoEnXcLumEIGsRClV
hEd7dvnLCOGqAjtOtY0EEO/hObC6d9Cg/T7+74vs+qK7tkt5V6GJEn1Ssbqaea9v0t18apz52Ltn
cEnhZx1kMTr8WAMJvnmvOIg5nhqPA9RRcWqnXcWPggWkPe7AYlfgnA5PTNIN8gW/fSG1L/WiqLtS
Il94DL3wHnx8kOvTwXeFL9iWgASCC2Gjm+IdxExCENP1rFvvuwpFfwFSOgj0IWRCSPquT4acTF05
iAA+asej+gLgvVfboNgwa6ChrHZbKiZK7OvC+kAQan5BR453E5tzU/gnFnxwYb/KKNz9/RZqv6ZB
AFCkgG9B/RlpfUA4/rwakCbwP+Em4ZsQ/eJf1awJ8aay5tgJigVY99Un0O3ehdpXcargE1AYztAJ
JEKUXV2/13b2rpjS5wRKlPLJ50jnEOrw4EMBrGV4ke4+0IftFuvUGuzEZjUcfx+QXxbJoDayPONg
JTy+StxHd+hsfgU5WbLx7Y/cjDzxWKCI+TSgXj25ePKyjtFCkHI9J9QmzcKmMHqyLLr33mEPrsIL
asjzGciplxmdpfEZKRttpx39g0YWicXKfOu8gQyQQLSHer2G1Aa1RWfBSLpqCEEVxu3kdrKlKXlG
P9BDzKWvgo+JT9Ge0jLLAbcJVpjFy4xQahDXRYXJStLxVakCOVvWK18yE8HrIXkLUi/RUmcATuBN
gfz53WXdXhSwSUr0PIq1cJVUCULuJi4XCTLYkO4U0a6zCV6acRst2iDsGUjj4g9PLeeYVbNRlBhX
qgbbSvTEvlyV5Z/fB7KAj8JIflihrry41eu0HWAlIsSqE/oQiuSu8sdjI+uW4Nc9EvO1LRN5yFq5
R18eC/Rwm0q4/gAyDT9QNH6JFHORYde2yfSsoqFnnKMPTipXfFeZdVswVm7pjvs5XmqTKpnQD72P
8eah1/aP0fjURo89M694m/oioyLSUwb6F1EXpEaVhZlQdAneSV3yOfP6ZyZODiibTakJdr380eNF
GXXAKHVStJFFgL0zkKbnVQM9AjWMwXv3WerCPkJ3nNzmDEVSxsfpVF4u19Q2CnxM+TCbVbSddQ+0
aIaC2jUPBWwW2HF5HwOtCo+gQXyS2sei0TZ+QKYi1yezzNFLyhVrOc8ZUIZF74Oo9X9mqI08ysL/
kXZlu3HrwPKLBGin9KptZjwe70ucFyF2Eu0rtX/9Lfnec6JheIeAz1MMDJBSk80m2eyuGlEqBZh0
eO3q237B4VkPrNxyZ7QyLi5JqX957YgMYzx37pSwiQcgysXidhZ0rqxZcatuagQ+KwJifDaKzVpX
6DqC5DkzblDQ7tSpqLyLO354NcK1TlmziYzH6iSrE4WiSj4EozbNXsf0JppTj4Y/lmRn4AWbmiIS
ae5aRBePBdkC8FqxpER53fdmuNbJJ0ZgNdZupFCZP829Enxhoiw826ANDLzGhJmorJvVpcqAY9DZ
XfRDvCh+L2X+ZRRuINugMLNUWHpLUvRxgBK9vi7pnAdRJ72RDvV4qtrfV1Eqyk+JEJldqNJCdZjq
EiUHfRhU/VtjoAZexoGnj67UNDtcto8bNTb2Mac+9EynZt8AbWgOkvKctlfGGN8v7ehVUHnVrGR3
GU9kHeOQZbEMadICL6dTUBDtrjapo1u5n3TpzVSpuWCV8b3xXy9ho6LVqTkhCbxkUFDBOT219HdD
fk7Sw2Wz+Dvun3FkiUtQQ5mkdQmczla/0wykKW1aSkeogV+rRYGmjWky/RLsq65cFyipUIffUleL
SA1E1qrnGxRNEKuU1dpWClTLq1E92+eQESCifAZ3GtEsh3WHymBwNJ0D2apZqPaMaYzrU9EEU3av
1Mjbtq9xuL88slwH3SAxO8AoEbtcJiDZ6ksnYxyDElmEsnX6zHJAU/EVf1l7SleOE7RzMlFFl8a8
S4Z1HhsgJYpXQNiwW9STmY+Cl2fuZG2gmNCStlkt1yAFcFG78Gip41tqzG45mofWsAVWcfeaDRQT
U2gqlRAKwyDqEd5xbBNN8/27bgnVyP5+hsQBaYPDRJNUh7zuZ/NQCYqoxStxU1Hj2ivhG03+1EEu
p7tbLNfovMtOIhpKJqpkJJ76qsVQNprudKpdOXkLKlzotYylIQopnDri1Uo0H69t1uuf587fFFUN
YU6gGen0K8ebkaxGt9YUHboi+RaWBXrJaf87hV5SZqOHyoKOSEq9tAk9iPK+6kjFXLZ+xWMvqJvv
YclhBomU9dijZatECklBXbWlg4orNn2jCiTTy20f7FVfGHEQDhqgA0SZr64xHiVVuaFNZQtMGT3O
EM729Wr2lhpU2qouSNRz6l90eQvGuFU+SBVql9DhUjRHbTjKpqsn12PhVeQZ9DQ5HvgT0SmGk7A9
x2QmGfe0DhL3a4OYclUmt0WHgay9Ln3MNMfsPb06RfI+S328XYXdabb2yngVdw8k8VvzmESiPABv
BW+GgH2ikaRZi7Ucn0ON6PuY0Z+mmu3qKRS8Bq7RlHUlpIDA5wGNRjC0MOFPqaNKSyrApKTfTWb5
pljL/WVv5W0dWwgm7NmRhgQ86oVdPaUO1Y8Um/8i3SnZSyj/+G9QjJOadmeRTsHCaKnixMU9lZqg
JkdDKl1aCUaOP0F/Ro7x0Y7GYZFD4NtFIHJlcBBIqNDUBdchPsgq0QPxZbQUMAZlk20lVMKqyyi6
JdPYLaLwWGulYIp4e64JiqB/YBhb2iSvwmZZ3wPL09Q+mRL9RsubKu8CE4LLMch9BPsT9/i0RWRW
26LppZx2QOzLyY2rvf0Lxmk3c+1cJZK7zG4/lMEXnAMdGajA/N/m7PMo3uEc2vVr76McocANPbsS
Gf28u7GVp04TkeFz19UGbP19kw+p86iMkNjEpajW/GlM4I2SC/5/N6yDIVIcZfB15aWy75sWKZKX
Hhz2ovsSf4w338Cs7ahc8sluYbBpOnb4fdIf4gwbsq9L2MFqPxxbx9JvKXm7PM5CXGbB14TEZKTA
bZfMgZKgPNxXoJBTgxoqX1JeOLWJh17dU3AyuAzNXS4bi5nlUhaDlJYzkOvez2VoAJjTbhDdaPhT
u+om4eAEXfL1TLSZWmlc5EqK1ifFRfZoBzUfreu/XTaEUyyI3QhyEf+AMAf70W47Yk+oGlDsW8gE
d+qrbe9a6brQb4YE0javtrqj3Y1VfXQiWg5uMNhAM0d9qcl0aUC6x9VQrtEbsrMkT1KMMrZWdk1I
AUrEEEQD3nkGqQPUgaM8kvxVImHUZSpHy1oiUT/Nw6mzHZIEYY2CDA3CxN3eqnzB8PKyzRtEdncd
LDWncwnEgew61TeruzlbnHCA3l/cORpuG7R25FxUB871TzD8orh9bd1lLxuaYuM93gCsLb+USesn
MipfomEvsI7roRsYZgFOnZ2NZoW3Z0v66HqnIdcI4Y4VNq4E/m3we7fkEVR3cuqr8feomRyjIoLd
cYX461yx+QRmJU5anOdpvD5/N4Unx0aQ6Q+zPt21vWDr4g+pDY1WHcTufyW80taChNqEN71KuqbT
fRaeyuhweTz5w/kvBEtLHfVlU/U9IJoSb+ak9sb8K7lBqJn8YwXbJl8oIeSCVysMdCi2WeVF8zEW
MlpwvR4KB2CZATm6pTMrW46UPJEsoORZ/Ia/d0pr7VtS+2m4nEpD243mfQkRHdwlKsGGyA0qG2hm
P4SobLEkA25CufJST7Fj54MzJv2hD9+08TttFsEa4IaUDd7qNpsg3cSKkY7DOqD2stOWaaeOsl9X
qlPYw23UmLv1XSLJFe+yq4jMZFZeMQ2TJq+wqi29SOH7kDex02lzUGnflaHwR7UWJBW4l1PIoYCW
Fm9MeFVmJrWP9cLuFoxsokIXWJ2elaU+JUq9syyUcinPiTLvpwifQWYQPITQVHZs6RUNuY5FoU5t
jsHlIeCuFigsyKg+gEIO20GlT8ncp4aFFvJm2uVq/zDFoje1NXj8FVz+hQBD7fnkDjXu+EsMCNSX
jMYN7oNptrP0QJu+EsU2QOxW3xuksCcU4YZm6CYhVIy62KmzZV/GorwzN45toJgNX7XyKpHXaRy6
/WDeW+Nrp4j2Wf69egPC+Eppdos8d7CHFBESpJozovIoQztA2Llp6XfEV9eMAhU91wmBmeVfhmD1
j5W1J1mGBmAYOQu63PX9gPqndnJmc681Nw35ytawsZaJAdZQZVYqAbRUPSLpThjtCB0EZxfuvH3K
PSIpijJ5BkQr82Ky1nkrM2s/JaBlmE2fKJp7eVVxXX4DwwSWRjVnKzUBA2kIp6/f2wq0eytFQxqE
4SQA427eGzBm84bYO6naGWDNXDpzflODAW6OftBqEYRLEdAaTjdR2oyUFtdOACXlXTruwKrnELz0
JYKXUtEcrZvFBsaosQFkKRxBRtdPERWPsTwHRUMfL88RHwaUnaAHxwMpW9IK/uS4QFc06C01yBZo
M54GHidV+ZLD/UFhAkWZ1W2EdwlQAHbGXrHjp7lJdmlpCzIP3J0M1Ib/GMOEij4hedRbNmIsUilL
vNPD0jeSfYcbehN5iyghIBo7JkBYbTjqfQW4qLqJVVDxDZDcFZW2iGxi1iryX7FtThi6Asler0Xp
B0rxluJHklsgG5Qz5KeaYtR8LV/6p8u+wb8UY6tCVx8ECUEpcu6Dei/F3TiGYPvofAOqeL3fxahx
qm7q6sruPMhP9ygmiCaRzevA/bVX/sH9LDfa+H4ZLc08ZLB5UdDNjFKFcBKdQLjHyg0Es0vOg9Tl
uQIICBp7Eqyoyd5EoFVTN5syd0a5L6TVI5GClcgyZiGQEmJO+QCXMSRymOr+ZWnz3eVZ43rlxjJm
ERhm0lOZYtLs6tQWJaprngi88zII96i6AWFcH3QWljTPsANZfUeXDhRRsFU1h2LCzAky6FeLtL8M
KRo6ZiHko1yUvQrIMgyRVM+voPvy/TIEN7RvrGI2LFML8QxrIeY2KPMt21MZVrvePCXQ7fgKkAaa
cVUzNHRXni+s1IzHUNckkLyQ8U4p0shVSzQ3TtCJsPTXy1jcXRg8Mv9gMVPVNjTvTBv+UBhHpA0m
pfW0ztPQ1gE+nctQfK/4A8VMEc1RBlPWgFK0/lqLZjfVH6YCBAxyH70PbX5AN7s/1qEqGE6+y//B
ZeZNlzPowmYYThUxvgdBnxk9R9MoeOHhRuLNQDInDA0dSKG2WmfpXpc/1HqCqjWIOhpB3dp+FAeX
B5PvjH+MWj9nEwSXfuhtpYBReeQPeCEb6p1Gv+umqHRUhMMEeSUfB6uRYZaKSptpvfs1CV7lsse+
SkVRd42qfwf2f2wCA+i5TaUlFWFiAcuOn5PxADJOLQNnYe8uI5TzssfF/j3JT5XeCWIHhzACqcl/
5w7ttufAk2Tm5lIAOKHg3kx/09COAmuSnQ4HkiaTdkX9OAyzYw9QZcGVsx7CQB2gqKhBU2EgD5Pe
3M2FLHryvuxSYNM9/6yyIzodcsxxlz53w9Gw7rsqvkrzF9P8nrWmYJnwlyd4wxQIzUF9lok6mjLX
EPPFntfmMogT3aFC+7pGoRB1mMofM4qv7FgQEbjORdDBRhRkcHDVODdwykJVTVoEbWQuHRL7tHuj
2q/GFNx5+annDc76HZvFIvVzmtIQppHmUJeHIgFl1Ufe7ovhflZ2ioq99mfbPzf5/ayH3uWFyp3E
DTYTF3SrUTtz3dO1Zp+bqEWHzA4e9Xsr6CNP7sf/OKRMXIDIk5IqHeCi4leT3Oi120AL2hAYxd1t
N0YxUYHaqZnXGlCGbDkYRv9T6VXBaf2yb+Al93zOcjm16zIBRNKghQ1xTUKSV7rLm+Dy/HB3B3AX
gLNahqaHyvigZQ9qlxYR3j6m6iTp2sks5BezJQ+XYfin5Q0O44NdXGd9qCHGaOMrXgcVzU+htqWA
iDDy5daTIK8UOnEvC1Y13/c3uIz/qbNEab8At0WVWjs0V+GiObg8emEJJcIMLLH2D1rGH3UKKqYG
bRM9vSYE9daX7edO5+YzGL/UwqXUxm6NZXl/Vev1kaJOrpjQyCMtAijukWYDxThnYRv1iNsXtAqK
nwYcp01xuasDOr6CrnH/n8xiGdczmoWltt4pozaI4sQFlj27si44enKDCDSyTEgWo/3PYiZR1ycz
JSOctJl3Ov2F4qe6KrxE9ozuuZWpYHVzd4INGjNXdk+yjkyYK3n8rrbP5nBU7ZcxjFHmeyzrYO56
wRoUATIzltFQ0qtqNa9MnQjaUNJJaVWnrW4KzTdMXxOlg7jx64+FbJeOEccoNlbRJoEnBWdGpmFJ
u6fLnsGvvtlgMIeKkKKCqpxglJzL93YyomkwrwanKlRQP+TTTTOmt3JHP1ptRBG4vjzTcDlI65NW
m9wmrRK7bZunfpVroVsOeO2CSnfhpHYoCbYMfgT817nY5qAQjK1G3OBDU3m5kvCKkdf6TdRAUuny
iIhwmAMGWF3SOiVwK+QU91pY+Q2hDgQhBDD8tULWLCmeX0GfyGwcpl6hbg3mEPN5MBeHFl7fgfMC
VGvTvWwKVcy5p1YwAIDzAUwA4Iw8x4tGMoWZDl/KMzcns1P11wUeeaf4aQKRXLm3UYQsoV2kFLXe
cZ14A7z+vjnVRIkt5dXaajaTZidN424UtcBwg/YGgdkb87gwsLFjKCeQ1ZVLUJuhl5F9pYs4Z7gh
+7PJFANo4dJ7bgpJU3uqRrhGGT8YjZ+gokLGGUn3k0G0EXG9cAPFjFo4qYNclitUc4/WDMekslNE
qSCiiVCYkSuiGBwB651TSq5tvPwnKOcsRc1e3LCJ6mUwlYIF/q9C33hEMRjadlBRoSB1nlzPqVuB
tlmjt3bupxl4UjXBPsShJdJBRYp+tlXiBGy7zOKq8yErMgLIrnSyk/Ew35lP9Ea9CwMQ3n4Dew6O
GIfoN44Yl2MHb1FvcNl9Vm2zMlU+UyLLwQJhNCpj0zs1OvaKN6f3l7G43ZJbMCZyg8grG3AsW3s4
bQcS9hHkgMBe6Jh3xVWxq4/24kCoN39ugsjLoF8cgljl8ifw1sP2C9Tz9YAnTS0xdbjPMgV9epxn
5EierNYzlR+XgbjPWFskZuWBqLFUxwhIanpESO7n3tPko2GgdETbt2bQgMalESUv/lZoxb64RWUW
oWUNkTpIGGHqVKcFh85HOXWmyEEqPn7tnsOHY7d2tCfej9CPRG+tmsiZmMWpLlkiD2C5glpiHIRP
5l36Sj3iJ6ConHcRJvQ+9SxPd9uD8dB40ne0DB92YAeFd9cu3WMTB2M4+FT32lsbyPfSMRGd2nmh
naCDE9Q+UEfXWcrd3JyXLC3QDEimmzCZ3Fm4bfECFIHK1tr/YChQXjr3sLYsulyesXmUoWPMKGIr
dqGwE4F7+diiMPPcohMavcdAQaOrDJJ1kp+g9arHP7UeL/u5FNiK38jPi7wb7cCYZV/g3es6YTNK
W3xmpvNQ6uSCAD/XUANKo52MAjAjr+q9msooxc6u4qHb6XXm1rhlSul4QKXRV563th+x7rKbfVrH
SyfqI/ERSnU/SiByRpViUYoeHrkXzC0Me0foCkkrMng1ruStFVB6vYwvpmSivfkbTZ/lam80h2Z5
uDzEvCPCFpW5K0j1hLLytUtWb6SrbCHHMf8tKfkrnaWfl5FEHstsPe0gV2VpwT4y3xnK8zw8duHv
/wTBXgvSPu9LEsEYNVtcNVHdUFuCJS+9yzCiqWL5GhfLjo1+XAdNDyTcyHHc6a1Dq94Ohj8qP1Pl
WCmebBaHy7iCEWQP+lE8DYocAzYyvrV4NxuUe0N9vYzBj63/xhX2NGxYKa2LGrOUjKhZHRqkO6Rv
ljUeW0N9T61HaiX7y4j8WPkHkYkxs521uR4CsW1OoYyDNohCRCctLgaKG8HHCAr0vyqSSmpRdPGu
jtHHN5U9Ij1i61X/cdkS7tgpn2pCqPMy2LGTUQE05iuVhtqY3iw5s3wK89lTJc1rzNsIr3X/DY8Z
uSJa5ixdW+yz5qHVb8MsyObr1HorwvvJbAUnOK7zbYxjQjGRkzSTVzaEeVhQf39oM+rEmaAmjxuN
NiBMqM2iYcSTN0DCsfHR9e3KiY37t3WLQg+B24kmiwm3ZlSmaiYDqkKVv42SFb9b3ufpUVOPUid4
W+KOnbryvBFQrPyVmicdnes8xHEJgvbGPF4pYA9pRPzk/GPvBoVxh1JXawlllKixPcW37X7Z4/Xq
UJxq0HSkDh5uoVHmaYfSlU5FIBcOZEZ9VTB/HCEgHAw338B4Sdfrkt5mWALDx62Gc/cLavp+fntS
DZDaNN7gGjsCafr5FXL0rna1GGD80wXfwC0/3H4D40TIjU4FjTAOPfisvGJ0jYfpSHfgE3xvPuJ7
zc9qUF81in95NfIPxRvbGY/KS3U2aQNcUGZaEmS8p2O3V3+GP8GZgrclOVCd5h2vpLcgNdeI/wUW
4fOxXz1+c04JdT3L7AT4xuPJLnAQD69H1FOnQJ4d66E/hg/qTbg40ftlw7mLdmM3s7GnJq0Nc5VO
TEGXhiwNpE0kn4oegQQonxehjXUkQ9sDarixMbXvaXg0cjdLB2dpBDfk9WP/OnH+MeZz69/AqAYN
wYq3DmJUuHlMfmm4ydhK7Mja7yWWcbmSkbcVlcxyg9EGdT0Hb1ChYtjGwwzUvv4phbqXZ/sQeqOz
9WQib5jQ4PKMcYmWNkvk89y/wYvqwpb6NX86u41LCG7H5Bv+QZ8suTEodBPf5PfOlR+k63LXPeup
m99L1/Pu8lcIouInH+PmIzrQ5CFiwW8aBWtlVIJKdyHF9JV9azO0TESqQHw9xKvfNG3phGbjGpDr
yERHQtEEMjEnb8u1TAEocvpBFZ/2XhN/GJk/Z42TCgXIeSnL7fQxkcaQprYga5SVBurMBM3MdzLx
kqH3eurFSLwZdUC6F7SACmKcaMqYEKP2jQxtCJjZ9TskHKb8F0qpBRMmGkomnKA0vYIMLjBs1RmX
b2NxKJadhVo/CFAGiynI1AjWO1uMZsxt0g/rxBWWL/V+AuWnEkswPSzq4M72cZIEXi/apj9/37h9
bcHnkxaTlx9Qvq1eQeK2vu6Otp87yYkGqUM192EOnvPdcDU6BmSbLy877ln4z4L4jA0bfHQfhHjL
hMVS1vkRIUgFCsLL6n5/x1BDtUHeD+JBlphn6CVD01UcrazqpY8PxD52zUuc+0QTmCICYk48xiQ1
VbFyLtVz0MSgQ7pC62Y+ev2XymhAyPCvSUwUMYexiCd0C7ty9YFmc5xMc7y1VqIOXv7cWAQvhOAl
RuPZ+T4wp5qs5ObKNYQS18LKUIx0uDz7/NX1B4FZwbMcq4tlwvsWJXXmpMHuUrkh0a+HSnLyyPDo
SARb6mf2/29/+IPJrGhrfa5rVva6pGxeM5XgipeX0Pm082JPaK1jg40K1QDXaja/Jb1eoLcYbfZm
TiSQjCeS9q72C/3oJzRUtbo1XcvjVH/Xuzh/QHelDjIr0A85qARI9sVCUblao5Ws6TvrN8oKw5d+
lud3aFdCbquZQO2aaZLtzh3qETIzivZRR8Kg6AwNp7bazk5kiIYTmefogF44kGJ23Yl2ibGK3eiT
19ha8jFYM1SmMtvYL4Tqv2K5SaG9kRXIDUmGn2rTo1yTYpc1xqM2SfZer1TwOUrJXWUnkmBC+ckI
OMz/+QxLLzOHC0FpAEYXhBcSiv2nxSnSHtvctwbSiNL1Uj3j7cweRATa/L3gDy6TZS/nWFFRRLZm
IBdwokhOmJtu9rXt+w8KczKSSF6CYgkrogHNmdG74RDE4a/La4I/hBrY22TIJawMOufLLmpsPStn
gPTpY7Ts5PF5MXYZDn3ozyiSQKLv7VrR9pWNboPKnBn0Vcm5nYAa0h9J85IoKejwjtJw0LLHzBCl
QLjTtUFjQktOEgOc10CTpLdE+9DRbbUQ/z8OJBtdpiqNQhsgaX0f9reqfTPJldNXV3PsUWTmy8od
8eZSi57AuRuBZq+chqADAc3Y+QTWsZ3nSweKLNKGu2Wa3CKJb/oxumnJ/IPQ4isb3AaOmTlQNJK2
V8FlEylveuPMUuIQzdGz60k4orxKdrQf/2sZM21mO9qWJMEyO1UPppQ6sbWv7TcJZ3KFHLMYPcG6
j4V3eSJ5pyIksFYBVNBFy5+icJszQgMCQalcOe/mqXBamgdzmblj1YMXqNzFUbqfC4pGc/n1Mixv
Gq1VkxsFhSB1YksYS+gZQeoO8vEhxQZL7gcjzRCUKS589knGI+llON6S2MIxx4cwJoYkT4DL5Psx
pz61ntNOFCZ5G+4WhHFN0lr2Ug0AiapfkLNIMm/IQbEAdoXqqIam4ESkrPGQ3WvR6oPHXVNZlQUY
uCRfxnqywTdiZrGThz9Gy0H9sqeFoCJ66rHnUaiLoWnYnjsnVN6/MKAg117RwRPAJkBzSa9Tq0Iz
OVF/Is66yfLaiS7o3PHcYDCT1hSG1mYrZ0YWq2iV2Y0RWulSnNrf1P6nLqKT4rqIBXpJ1DToJkpc
zwOLpWVVZIxY6aWGJE4MiqH3yagEdxDeqQ+J6X9A2B08G0G/K600gk1FX+LSCEpUnH9lZv5AMJu1
WS9S2Uuwg9aJHyM71cydaw4/L6Nw168tqwoU5UCKyDqfrXV2kqSYm0F56TJXNVO4AN5iQSJNhlzg
6lxH2IAxQRh5mUWtMoDZw2No3ikWuuCNdzStegY5xN0XGvYQhW1UmUMyBAI5544Q9mVNQmUVDlDr
XURaJ50Mv8wEC2j9Znb1blHW1b2Ju6BJNSqDYgFV9k2I0gST7DL1Ls0FMLzwvoVhHo/7cVpmfWW3
iJZyn3f6jg4os9SsoM5UpweHczndyoqIIY23lraozMq1szCyx35FVd/s/rfaXan202UHFI0fG/2g
8kJVBRB9NyF9ZuOdp7bUt6kEx5PycBmLa87aXqtbK3+BzOzMJcmLbtDBJzHCE2TFuhp1460Fr+5l
GK5JeOr4DD/gOWRg6q5KZ6UHjIGrGwq57Lu+1n9rUbVD9e3uMhZn/YLHVF19HGdB6ESfu1+bJnqD
kmL0r1n7WxWKS+NwoyUi8rp1nhknP0NhFm456xW4EChaX9p9vXROK9oiOO4NAMifySAMV6Gwc27G
bM7JnIUAMDLqFehjXBQdNKZPSwtdxlD6iGnhUCsUPPJw4hE4blUbhWEgdJJZYiw7jE0taju0lxFE
cDl0JlO/J3XspOV1d10bojInjmOc4a3fs4kVc4SyENRHoERtCMA6kNJqnxeHhWYCuz7zsH/N18Yw
Zg8sY9PMaQwgBd0X+sFQ3c7cZdTP7BcyBmpTordnP6U7Y+mdrrdwIBVVhHOW2tZUlu4EhzRjrFV8
wTyfchRTqdY+K/eXfZ9XSXUGwkT4Yu0tXtb5y6TZDyeUuaS2k0z0mtpISJAUtVWxEyvjY4Xjl2CR
/z/g6PEFpZpqoPj9fDJReLHMo9qjuwCXaQPtlpIV5MlrqT9SqXJCcoCWlAP5ycs2cxcKCjb/QWVi
i1Tn6iiTAX01faBEXqm6OKgGcrOLKqcu8Jws4tTnT+QfQMZn0WFXFtICM1t6Ql+LPbnNJDhMcYcS
NVcgxjSha/tX7dWsk7CO6hHuKifdzWTHkyc3M8TtFQ1qajY6WsG736MZCi9jhr6Y4P2qRNwIPDuV
VYLeACmmiePQ+XQWZjdL2bigrQBH7TBS0bp4E1c/Ls8eL1pvQRifkXKUhy3DvFbCRu6UfcvVnQzB
LuKOrWBf4DXYKVsoxlE6GaRtYQ57zMlHff9U3yfGa1w/Tt3ORn/4WPt5dorzd03eLf1+zF0UkCaJ
p4qI3Hgxb/sdjP90iSVb0ENEzANbSK29lPLsIeeAqvpJsDS4MwhVjVULGvWy7FUmw7MRiupVWKwZ
IHoPZlVy6yq4PIO8clxUpfxBYY5EsV3HuZ4DJTUKT6HeNL9b8tUgH+NmFxrHgUCKSb1OspNC3Kl/
M7Lf4fJOReWc66ixAX77FYy3zrUsj12PfmEt8QlqCcfK7RvD6WICOmXkLTtBdoE7ttD3BesA1F7Q
XnO+OkyLhLlEgLcsdu3l1MD7DlF/GJ0hyh5qvLMGtGaNVWt2VblloPK0ibM6xgAbEJJs/MkzHLyY
uRkkoTMHjzxQFx+hZd+nTv673c9Bcp2+/oK2+q16k3jKDpvZaw7Ve3kvInflj8G/H8YWRCOv0/TT
iA9rrMcsjB1tOWSa4M7CCxDoBYWCskzW2xgzr4s2znleaugNb18aGTEiBVnGlbH4iirqDeGN8xaK
iUXJDCnLRYM5HfVlvFtkYAu4vFZECEwIKpouH7MFCBU0UajSOJnoNYm7c2yNYKJLOk1Fog+ASNID
CDFi3R+LH7G8TyE6LV2F9FoRsTnxvAD6BJ+iz6aFrM35SoDcfDGnyuoFeiBbfoNmAxHE5wsmu7pV
EBGsAgU4ErMNkqEe4+aQwgsg5HpFA7qzbY9+JLvX2esDKAF7oRuCgsMpiIPaaF9UCs8L2Vt4xjOk
qjDyeTUxAdWojDiNkzHRr5JFsO9zcXDWh+yDYmnw9/OhtMwRxVwJzJyn28T09PTdrG4N9fGyF3In
bIPCBGxZlcaVyxUBG6x4prQ3I1SUi9rpeGXXOJKBOoJAfciAaN65LaOa92SokDO0reJGknct+iyt
lzB66RdHM6pjZt8VwNetAI0itmil8eBVSMtYyOPhCgVm2nP4fDajWKlm1DGuaj2jN5F7Er8a04da
PkmNEy8eqnssLArtVhXxcnGW+Zo+slDVjly+YjArghLcP6HOiWpQWfpp1Y0XUUNEkMXDWEnToYyH
uy4ubOf29dlAu9k2kW+rh9pRZiOAgM79ZUfh7Kmqumb0cHRAJtRm7JBHxczaAcLNRmyBrtRfwF3R
Wr/7xKcQqU6s4DIcx/vP4JjQZcagL0hWnWhpBP2WZJ00aUIrD870xrS/DPW5NTEBBQKWOFyaGrSS
kfo4H74Y1O5taKMQf7yq0IAxuiBscQzIfnn9VbUbUnTaVP476v0c42FwwfIHecHI+yi87FpzZYeg
6eLyF/HGevNB7F4q2bk+Ljo+aOlR9f1rJrGHkB2D5WWITnU7f+FCjAHQUQ6A9lLogjHLc4gMdNCV
wFNWCXCo9uoerP6g3+K9nTlvY+FUxMlm97KVnxqVf4/7H1gm9qjtgPQk6F7cl8IHt0UEItod5JWc
8KDfJdfL3g6GY+5Mju3b3/F0WTg/7MMPuge1neZEAX2/AVlaF8xu6F/+MN4pFuNBQD2Bq6sG3fBz
h4i6BMTZIT4sfJaC+jryug9QWVpeeB35CriX1q4ytzh8gW3pDFY9hw2jXFKWlRE4ohCy1AbHer1s
GK+a9QyBmWhNHo2hIUCYPgZP26Od8aa6Sb/R58QNHw3kgJ3oUf9W4ziJcgTvKvYz5/d//ARm0os6
M6I8glI0BFsdMHS9K9e6Vz3fFaePt/pk7MbX0MVMS57lGN58FNFX86qVzoaAOUPaahThnQdDIO1P
023x23LRh2LurcPHt2qHpq+wdKTv+qP1aO/I/ez8vGw+7+J5Br/GvU2Sa2pRR6QnMN+4vbVccze8
K96E0troHoKLNZSZNRdsjSIiG84uD7kv9FahKgS7ERvhbChW1cWSgWs69GkdGGqC7HjuTqaHRxq5
O0nRFUoq5NS1UCT5PYn9SfQQwN2DNaLjHU2F7gQeYs8Nn2tSmwRCMO7S4XKtdU4m6w6CMvp0dpp2
qOxbizoRSNqL8maxbmrR/Ze3oaCiVof9hoZWNmZNSxOUrfQe+KNxtFIvSg+lHSEf/HJ5gkUwzBoe
TTRlUxnzG6LRdmmqa3SEf0ht/KB0Il0JntKpqlm6ZYIhh6AKnzEpBo+2Yqy+BP5yt/PiXXhv+flh
erKelJ22H47Tg3Qqfz8aP3HqCLCVBBQ60JNLX0Wrih8xN5/CmN2mFGwQEkY3gx6wN+AOjKtpGhRu
gzZKd0I3pzPs5GC5IofL482746xnHgWFZCAJQvLi3K+mGR1Eip5iEDpIlpFpJ6m220FQdZwK9HUk
8y0SrD/Qv+qrVMRtwzt3ITWuw69wE//rKQNMSFrTzFhWaoROn19D+HDZON6yNSGOCOYpU8Zlij1z
zYYNjg2MqhrP8+REdUWiYFKiHOplRdT4l9HW/43djrdozJErjRo6NxPQ8q47lGi17ajmz9bgZgk4
KeK3y2jcsYNpqAqUwSDCvjZRAhmvfqw6hJwEJWz0epJzwQ2Kl+iHRjQoY1EB9ZlBPfeNKK1mqIXW
nVtVswMFKmeB7KndWn4WVsehLP+HtO9ajhtWtv0iVpFgAl+ZZkaa0SgHv7Bk2QZzzl9/Fl33blEQ
z6C2T/nNqppmA41Go8NaV8EAigot2pu1Zs9N5xQK+G5r1SG6fnVZXbLlGNADCeh9uCAADnJXL+kz
pvZd3QJLhHrl2DqaFVxnU7obg3GvpMTP89Q3hwelMJxMVndpNx0AFG5XFKwAenwEZZ8Tgg+yA0JT
F/yI8/cERS29K4GKm56miA4AdUhRYDUFYdrmCQN6BeJjVddwg3AnLNFIKDEZX65Ur+ZwVCybtG8l
qDDDW720x/zakIUE24u/4G1xLXNZzdU1aQR6LcsNZLImsSNUp3NVctjgZarky8V5tE5KmtpWh44a
v/uH9CFZC+eOXZgGZIwnCO8G6alt4iuDPjZK68UYixyDytamn5eNYzMqWEvkj15O9WZsF3XB6kWR
CwrztwSJS0NzDWbYQ+Wq4DABvKcK/KymtVN5BwqXPP09TNem9VvwNYspXlp87j2E+knK5BFfAyZQ
1xqPfztLdZeM3hwknhncVvmrLGUAa3qp0t8SfRDI32gRIyaSfAYcuoaiLXdU9ESpq5B0WH/yWCMa
0sJnvNIJOehgyjZ9K0F/jKiGu/XkWsvkwlItUpRy1PrWadKHsPdpdDVJoHRRffBG2gUTeKYNV2tR
E09pFOgUVNe4I6WbcpibMtrRsia1W8l6qGoKbk/wokY/+lJU8Fz2i9vPL9K4w1QHSm2waGm5yxmM
5pQBbD0w3cK4T4bGTpqTpgpu5W2JyHGDyGzpQuX0Q6uWlicNYkszSsHmhZSc9hJj5L7L1Ieh+4PR
QQC1ifoXtty9hScbnvHoa0GbH2c3sRb3raGjJwi0lI1+QwC8Tkhua7UnDweSetKcOpqEvs13vStA
AXGo1P1l09241L58AWdF4TSoErOw0qpZvOZNWR6sltSCq2TTeFZqcourRYPEiqWFK+rZgbHIMfS7
2ogcVJL8VvuHpl6ohLIfxoxxcWm8M4hbMxtnbKUVyZ5JZodGL0oUPbYF9acYVquUAuNZvv+buX5K
1DmgPYRtStx3S/cYegtLku6DhjmJkA9ke6/Qv4P5ZjyN/vrk1RUjGRodihiNhRKeZHYpzT9kEVfa
hlPB2n2K4Nx6QNRyIEsfnBzneyRGgTXsL20HOXNHYLMR6fWy+W1ahkXA8GMBZgqu8+utqY4RGsgW
pjkpt3tJ9ZvgXEc7mjpqPrmXRW0ftpUsztT73AIJ1ABZ5lzIt1NbnqzIuOtma1f26NRUifRAtAh4
Wsgo22OTTregSFe9Sg+vujSLzy3NsifBNy36fbOc1TdxJ8Pqy6G3InxTkMXPYAH9kcnlTZomH8Hw
nKEAmACKeZCCnZ7E9qwB2i1gH8QAHfXl79gI9Sy6+gzO3xaF3sV0aVkFwVtv6VcKiOWC8dkUcadv
y9HRmgNmHpPyY0lzkxeoU0FOxBwq70yWHArMXQm7w7fCEyj0KYjba03vx0jtsK49/ZDDbmdMLVKi
gfnEwnyvpm+GBapGoKmoU+tmzUtD+ttOt17AOWUreXITTxgxtUTgEZuHa/VR3GYXKOCPcoiPknWb
mEcNcWJDd5mJuQNMqoyTYFM3vdJKHLepkiR1Uk2w2N2E3Hfrjr1boJ/mXywHu7lwg4EClIs8Bxn0
n2OMdr+qdMCC5AMz3NbRfJUogjtke/E+BXGeqYiNoJ9icOcl+S9Nn2/N6A4AsHrudtOHGgwCj75t
qJ/SuDukHsImQqspDoSq4uVqy1azk5T6xpIFXmn5oe8O4D+C+KujyADBp2dooQ2jtwZZ81R2szYD
5vVLFbomTa4BSnd5x7aG83E1Il6lCD1AOMZtWRKgc/FvI/KcjfsRRF8K2hlyYDKnWnGTAChSMkqf
6r+67o+e/yYYn8VLEOSulmt0meBjtmx0/S3crs46qZI8w33TDHFu1+gfcIdKDV0tCpP9Zb23tnQt
itvSUi9SGmsQlQzskPYK4N66A0jdARAmAu8XaMVPtE5dOZIRo0WOrkinokLGXyV7wxTUtzYvtJVG
/BgrrCYtzABiAinddZH2IhXo+NZbT2KA/mqJkyjoZBuM3UJWNPWxZ0aoG2qaHQ0iDrut0wmvDq4+
IGwgVcol9qg8dFKlw4wbNjgpiB2N1nQaSz8O7c9IGR8G0E4KPM9ipvzJAbAiOisoMmnfiFUGRCl1
uFCtqpP6ZNWgEGiKOIXQvHIrlUwuYyIir+19/RRJvkYrQRlgtmqh3zVpZTpMmqlXRwO4UHtdVOBa
FuybdoqB+paJgyrzN2WmDFJkqlhQYEOdIvbLAuYvkbudDI6pOPlj6jGiQFAiku5QyL3A+y234zfh
SPsaBpqel+TzVz2pEqvqUEF4OcV+FOv3ST8LEvybS7kSwR18Eo+xXMxwsJ2R+Gjr38tp6hahaFp+
KxUEPNFPVbhTr+bYpXRx5HF6VMOnIQzRFHzXEDeprowQqAryq4SpuH9wNSpy9gQcbMsz5Ov65ZWV
WU2DS9Ho8NbJAj+Pu50JnjmJhoIGo02vthLFmWSnGxiT1SAqpIY3IoaIpwFVZ+sMyu7by1ptnnHU
ZFTc82hR50c0E/DGou6KpZRSB9EqZtZzYB8gpqqznzpl/7SGn9K46KVmSaOlS2ARKCeDooQZH6ww
shNRmnPTjay04mwdlIiymU7QamLZbgyBn1L+seTmagxfelDiXl7C7d36VIqz+iIsKpIu01lSC4RW
65SYP9tgODcis9+KKqyVUpzVkzxqEwKaGqefIsutWJCgGN3etebwyshw001D5DDMn1ynRqyJdm5T
OHo7UDqztGUa9Kv192hFkpUMwnVAOUilO44fUnOwssgumoe0/CNEit1c1U+BPPN9yVQM3FUQWCi7
oXrvWtdKXjJZNKu4BUdtWSs53LFGFbYK5AagbK2LI8C8aB+4HVpxbc3Wd+/SaXKb8+xlLnuQjoZ3
2XI2/eVKNnfOe6uPJ7NYZIPxXU9j3yTWIVNFl+p2cLiSwz3IZx2ElHkHOcm75hlXxNOop9+X3uTn
9xWgRXHZ7QBuKoiCt6pxX5aWe6+xAY85Wi5inwsvDV1pH3jaaXjWfme7fD+l4Ity6j+g4tIFTm1z
Xf8yZWpoA/7WaIVhs6gIAgim5GQpGMis3MmsReotu/PtQl1J4XZPIm2kKovlxPVOb846mHsyNInP
jQvegpIVHpt2Fd5muJCs/vGy5WyejpVsbkfzzOyjUoJs1mrXUwohcnUEAMqujoz9ZVGbvnQlittF
QEoAn5xBVC4NOwmYMWSKQZ6GhgUjRceh/nRZnGjvlr+v8mFjGZRdmkOcYr2Vyl2x9E2LnJlo9Za/
r2ToKZJGSJJi9eoIV8Nd1u6ZeUX/YbwGDWoo/Mkq+rlQ8voqpmnVNqSJjFsov04lty4/QiEo20aR
AoMmOuphaGjEP05G1fZlRgmiOr19UWh3NQxl7Q7z2yw1Jwyie/1cvubKY5IXD5f3aTNwWAnmbr2o
yfGbS+AQIcFnVU4xw5G0gT2gL8qIQTRs6P9QrViryl1BmU6jyaBLqCJj8HUkpg9MxjHo75Rq6RWT
BXh3i11/O96fCvIXUJjLYdgvsUrcYkShY+/9hEGsy4soksFdPjmYDCzAGQPwFLuGl0Fgy5MsShlt
WvtKEc5PTWmra10DIV1XAsxK1p2AUG82FYRfhSgY2mqwgUEuU9fo4kOzK3d+q6ZSJjJh2ap4X8y7
qLiNgzf0eGvssVWRgJxeiH7o4tsyPDSiYv4W4MgX4dzBHoa2yKNlFFZLvUS/1siJGS86YBVGO0VB
rToquk17wW2zGRoBj1rRiEwQWXIaz1VpNkUEobmUvYwhphviyB0I8Upds5vGAEli7MiZ5F+2nW1l
V3I5ZccmpKOxxJ0zWnymCGVag9kBnbyxeAY2h6NMzzlIwgr6rCeiDJdQOOd3uiZVTWACIXRJevQu
nIr8xtQ/wCflRuZVZ+6qwGX1PhClRzZteaUz53UkNjML0NTwAcRrYnpXdYatB5WvmM+XV3fzGloJ
4pyNrMtD3YYQFJrhYcJjkkq5v4C7XBYj0OfvS3d1E8WtHo+lvogZrcCuhvElVGdbQnVf6TrBO0W0
Z3//vhIWJhrq+hWExeSPUnqj6gTsEKCcXy3ATYMvd/7YAP1YxDyyHQhiolvH3LABoFbOzRVZBjAo
hli+rQebATEpGRkmCaQdVTNbrYs9SSf8f33Q5NjTsNDSbD6kGIBLredJ/V1m3eHysv8vS/H5RZxP
LGuMS041pr/78g7oE0N/7lPM+4VXOqD2TXUnoVZitJ7FBMHUVpM3qDw+BXOBWwMOGT2nWIq5equZ
umsNYo+jcTYmDRM4pldKzFbiuzabrno6omInH/QwO6jyg5qGV5YePFbGz4G+5Q1x5I7ATMKr3kQh
aSDhri2U301ae4wldlUost03qH0siCFDJSLu2gwLV4pwYSExrESfdCiS9rd9e2DxR4U2IU122TgJ
dmvbwX6uGedg66DsrWB5e1YEXJwPTTDu5PJOac8a3hSSibLL42Xz2D78nwI5z8pqOTW0AdZRagHg
h6x9IysY0Ry9y2KEVsg70RwTsn2/nIvsDPaOigLMJrOZjOavQ5I4Wde5AIUeFGG1YLGyr7GNDn5i
HaBcGGNDbpdb0dJCNx+REQCX0bEJol2gXRmweDxfuvhngrTWGDt9fhwzt+56G2VLgeLfFxjylWVU
Ee2SsskXmCSjVxsUpRGAV4DNaZDf8hP5WouIG1TUzfTJMYvbWgblYu7Mzb0OpO80PMvTf4+o+PU7
uOuEYMy/Cyt8R9jOpY/kygD8EaDRanl9Doo4soFINfmXld/UHWTbyNXJOoIGzgMMM0lYoqsIx6yb
VNuz6jERQVYvn/1te9EGS3UNL2yZp0Xr5wZl0AmDOIFRokYAegcdFCZUw1BOSFwrODaYaxHcZFtq
of1UXVjEkb7ne4kkYsKgNKg1TjcGIGGzyWfj78tL9z1cxg2yksGdy9GwGPrmNTyoQodKMBth/5VI
C+5ERlOVBuOyOVno9MjRTzdV+npZieUj+c1ZK8HZXIfMgCVJEGHmZ8nsACblGezYNv91DvnrWnEB
zID9UJZj5ozVSR1/FRhoyO6oKihpbO8ImgyQZQE0gMFJySZjYFOKHenIYLfMT1rBlm+v1n8E8BAV
QTTRSU4goJwe6nqpq4fBA+kDgfV+v2KwWqBrB0AaBboX37PFTNAKWctqBT0DYCXa3eF45zLQfxlx
l78wXUp+gSyxfZyDGGTuTZoEglfEpqJ/p58UWcXUFbeSeawNcqFBUcJCjIkfMtluzMTOREClmxau
QwDIsZAyMLlYbDSrbGoAr4kBuh+0x3BPAEAf4+6yjX8PDrCcKyFceGWEplS1ixAt3dHodh4e0v4Z
l47ddY1g5zYtcCWKc6cFC5R01iCKBkcDY5t5lzmXldm0jZWE5QtWYTO6cI1S6iFh0F6zaD+ChXC6
Ucqnxthr8WsxCIpoW85bwUQx/DdO1DeEhHZsahD1WQisisdcBWIJRr7r8FdYfmjmjyg/XFZuc/lW
0njlMHA4IPxHVWvaV+lPqRQkbTYXD9N8C4oqxPD5qURN2MB6CebWv7TsqMo3SYnQ2noztdcYKOnD
x2V9Ns17oWlGxg1wefxjPO/lKaMza52410CkqNhNGaNdWxQ4iMRwN1FtZlY2lBCT6gfNwiSgCqcg
ulLJ5uaslOFuozk2CJ0WZWq/uAFyxYH90Jnd6Bj689Jn3ckd4+Z6/qU+mO7wSjEOGDv1EYixl5d0
oyUBp9nS6IICipCRn0NUK3VG91yEWYHUJVejG/0w3jDivg/s7JiAwNGzHqVSIHRb9U+ZnAehUq+F
lYXBW0SoRv9I/vtujq86cW6jbqVYiQP8fqge63JvWE+WCE5+20Y+VeCOVhZZg6RRiDDojaQfGE1s
IY7i5q1hUVzmhrrkgLlbo6fRDPIYyMiqBRTnHRmnBbel+e/noHUMzMEtAf7LWO7Jrz5QTroRF98y
udcbcOlz0j+kAQ0xA0I78nNMwuK/H1j/KpEzgLlSmcQyDFTlw0tfXsnW02Wr3lq5tUacAcyJUmY9
we8rzb7s/wwqeNynXZ+JUrxbVyHBMweygMvyrTtyUpQYU1VwgPLoKkNo62Tfywc6NAj89pdV2jK4
tSjO4KQwB+FTBXdRqkjjzImrhi8Vjdz/m5TlK1bXodQbLYtbSAGiTqb0DsqyBrC0/kUIsFWMBcQH
/TJfhcwdsYzWWlQB0QuoNDSAo4WiQedNE8Co3v8XwkXiNUMzDgshJMLE0qxGroGB1CRRQDf+eFmd
TUkmxq0w5yUbwDv9qg4pkdWLFRwfU1t4Mc/xuA9krxcRV200xiB0Rfy6AP2C+PRvcn61N2MyRSRC
XtbpTc2pdPM5BiWtps61jQl3G4xtzpRhtjlgvtGIur4X6+LfNWvZnPXRqVWLAaV0h+Sz0+n17Wwp
gtfGVjAB5AeKKxG5RJMHOGLhHOawl6Wtg+G+7fLe1Rrg1Madhc6pAvikbR0kLqE1EN6GTlAQ2jpe
uAJhMAB90eBwv25ib5LAnCOESiYIcigD5HZJjwFt/+EhoOIltcznAQOBh8btUsnSEHIiIgs8guky
1hduC1Quq/IvG+WmPp+CeHjcaiqGsDQgSJUbEP4qddA+5Fk5yHjMgQVTcKK3bXMljrtCkIospqxA
GG1Eow2mUTuN5T0dEeGmJshcotxpLXTHjueunEWPhK2YGgkXjI8g4QLwbW7r1FwJlDGieN4h36RZ
92UZAtuxOoYJcTXlVwuYnstru+X10XuACSAZzzmZnx0zrW7U2nzx+vpQ23IbMpALRvmeVICd7VEl
ql7/bwL500eNRG1rCLTSAknhP8yQ7bhAkGj2tq6NL5elbZ11TGCCiRW8a4CT4cIONOdVg9rhsaqN
wEulBuoGIv7wzRUEDgh60kzEnvxZN2c5VrPFOhUyurnhTXpi1xjLB8R++3BZm79REu+6MAOM0h3i
dOAKcqYp442Qpk2LYPBg7dtXclKBfmePr8NN4gBDjHzQw+DPN4b9lJ+M83Q7nd/Qe7u39iYgQDDW
613+nq3VXX8OF/pUwyzPYYnPWTZxDAoUhZ8vS9iAn9DRfvqpMXcgoiJTCdiUW0f19ZvgBMiJ29Y1
9+ZNdtW9SW5/VZ4MG0w50DI75l4rClW2LsS1fM5cW9JUaCiDfA2YnGl6pNFNUEhugVLFZU03gNsX
TSk4X1COXvb3q9eOU7RyNgMmKnFMXyXcgMmUu8YIpCwj2KUZ3vBdCxo/TJVhiBQ9Ia5cdKLW0U3f
Z6IpH6i5QOZDweXrR6SBMldagxdUnHRXgR4dMoPacd35HQESQsrsfrqNQ0AVhr8uq7/l49eCuRAH
xfgK7zkIHllud9E+xwRrOx4uC9naTBPOVTGQ/kVZgVtiubTqxDAQSkvmbg6AXrKjxk99Fni4jc6C
5c4H1AQydKCA5qE7km7QtA6IOI7Cbg0Q0WKq3omSdN8rzaFP2n2kTw9G+YaxXWdmOcbElSuSh4KJ
lU1dLUSl6JYFhhef8JQkQiQ0HwO/o00ddOfGBbOz2gP14OU13bqxzE85fN5zzOWGosMGFpPH92oU
e5VS/pgD2e0Js8vq1xSJ2vW2giuKQyBrGCNBgzPn07U5w/zECJSCIFLBmKLO2b4ukByMx+BWVYvT
OPShQwopcIhCRARNW94eDfELKcaSOOQvaNBhNHE9AYZB1X/Gw22f/Z4HZ2z88b+fI11GC1RQaJno
Alb5NCvGFiSWEDgeg76UzSGO35roIynfOvlDBJuxUd6DLA1YNzqag/FE4ZxsPOTdhOsfK4qUctf7
E2pag6+EZ0X3qeJTAuYk8kJE+crNfM1aLudcxwRMTDKw2BxZ83+Nzp20b2qf/riXnmntRY1XPwu8
zObu6cC3WOY98Y9zb8acohqzTMrTFIO5+lGTbVV5l+OnUIS6uHX86EoS589SfShotEjC+8cGkV0p
vw+Jo4kwxzd9zVoOdxjYaKojXeTkLTpllX1vp3Z+pd61SL+51W0VOPrj5QMv0OzvFbJ6ugVD/P/W
MFpm8TExW7wUCYimsvvLcjamKGGVSEWAzQcYc4TP5s2NWQCZecTVuzMcZa88+oUDqjB6Vn6wh9mJ
d9UtwDwGe367LHjrKlrL5aKadiGdL+gAq2x+sv4ACDlm+ZdFkOU3+EBuLYM7cb2cqkUiQUbvp8Qm
z+AQd8cDPTRu8FA8KoObOyqg8nSXvafONeYPnH9J96y/gDt7aWxKqpRidWdCbpNZ9gF45Rho6Jjp
bV/VB4HCokXlrt5JN9vJGKGw+WDsCk/5kEBXDdpRdoOximlwFTd1ox3yTZ09T7b2ynbzFYZnP8Jn
6osSQ//L6i8BOyA2ManPrX4bmcyYQzhxeaf7xS7YHTLHUGzTV24qpwGom6e5zVH9rRww65zv4p3x
ZPzDGx1AVP/5BG75xzkA8aSOa7OLr9D9SowDFYF2bx5U8CjBrcsaaBg5Z5c1mlLJxaJl+aur/1ha
D7qcB6P/c3lrN33qSgzn6ZKxKtHTDTFo7m76n4COCIpTQUawnwvD021ZQAW1ML8NVCDOipI5Gecw
gCwGuoG0Q6XTQKPNe8t0xxjQNGAMDhIVeFcmv1sjcs2pP1l64861dpJi6kvp7cgSgT/cjJlhSf/5
qGUfVg5Ra7Ig6OUKlwpInTvwIkiZY02HCWTbxutc7al8o4rydIt5fPMfgIJS0cuJxeCbV+XamgqV
4ObMqHyXZMYDzvM/BHYY0f2PCE4tNUykcaoQFJBc9erYGZSdnGCihh0m6SrMRf5o00GsxHHW2nRW
K4ULgpGKjMvQY547RSIQ5Gr/YK0rMZy1DkapjF2AhTMSZc8av4hlF9kRRxrdUjTIuKkSkjjwMog0
rb94nivDYIhD476EYSgNoFArw9Za718I4sBygMw8QME0griYWzgjr9MWUSlqb8qfUHUbZOJUzY8C
RwJubhY7oQFUl/3lVdwyP0tZyjmYx1O+9Uma82hUVMdmlRkwGGv1Jh1qgYPc8l5rEdwtLFUA160i
qCVFSJmG5zS2c0A7qeXTZVW2XMpaDncXRBXwusAwhwAKTQy0OeeNN4+5HRZeK2LqFInifH5FCiVp
NIhKSO4CFbisCcZ4nbo9ptHHZa02K7JrtThPWeeJAURgPB+kfTfZLbHpqT1onuWQc3kNekQ3tRNH
8ebdFT2H90+x88Rc0UNtOUu8k1p/A+dBsrobOrldLLPLvSz3hrnwh86ydeVaYmiI/HVZ563jthbH
HYQKoBtTQSEOaOuP0oK8A+RQIEMMIle1aZoABkVeSMEh4JMkylDNqtQh5tYqf1aPpXai7H0WWcvm
6q2kcJ7KsqI0Ix3yQVG2G2i/lyQQ5AbXY5N5Jb1lQszx5aXwbbdW8riXRF5hPCDooRWw/+gfE9mC
V9WV79QXMJGy3i6ZIz1PrrwnN5Xf+sGJPfzD9iHtZS5tRcAY4iy2V8FqHk7QV0LVIgFMU6Q5hojO
b9NxrYRwJskmI5T+LmpQRK5MXiLgFF9WYzOPB4Ibw8T06dK6xjmUOQE/yRgsLzLpXBW3OUP7NPpU
PyLtV92fDaDjlScm7RL58bLgTfNfyeW8S0CUOQmXE9/MDFQiKOCaiIhEr7JNK1lJ4XZJqvusn5GQ
dar8Rit+a9ORdJkNPiRW5oBGS73C+HFZr83TtpLIbdlYlJWVl4tdNFdW/Bb1J9a86aK7ekMKUEPR
l4BWVyDe83WQXi7luSWQUgaSE5uqnw6FndBzr0SCp9DGkCtErERxG8USkC6ZOZ5CI9DDH5TenvfR
ad5JJ+22ru3swJzp2npTBNW6DXeyEK5gzg+1/QWb7GuUWjZSp7IBSUkgT1GUkcCQPXehrSkLI68H
ht7Lu7ZhjV/EcUq26pCaQwJxJTlm0r0S7xXp/rIIRaQSZ4vodhtoteRZa/1+wKRN7Wb9qUtdIJUi
N+gp/Z9W82t6LdO7ur/W89smOjfM7eDYQsHqbj0poS/GyVAOxXAjn1pWGlmX5gGF89JlN+oZ9FIP
xbvm3EfH/tjuw/vOz0CQvU+OOaozV+FTI2LW2gguvnwAd0zyAGReeoIPGAM/GP0ydEPrrbduylBU
qRDqyl20dSVHaaRDlMpcDM8BT4rZ2q/Q/50cP2I/fikUNzqwW1C3Hzs7eix376LkqEhZ7m6ktEB7
qIWd7zJ30FyNNXadeRH7ocbPl41MJIm7FVOzmNrcgK7a5PTBdZVeTel9Mz0EkejiWE4Ed/+uN5Af
40QjgarFNSTVBCT3P9pEEFBvZXkVsDlreCroFLE7p0qjlSTQFpYEEKTowRnTDGPqV6o/59fT6EI5
9Jg4s6YLLkRt45gCQx2HAki+Ctp5uaJlyJqmTFFlBuK06tbwb6DnRuklbgGMO3gpDew4cZhl7LPy
mvUnKbwGKtSkXxvqzaC/GsNdlEc2mYBQzXZJ4MZF76HuPsjXyewPhWvOePmo9qQdYhpcdwGQi+no
9Wg+RF3bacbnHrgubftOuqWK5phgDyqT66k+m63sjyHq0GhdAJOwyANuWA4BdroCZDuEAoS/UZCQ
KQpp1hEHwAMysO8AcCNxLJTvdNGE/9YKr0VxzrYYwOWakkVUdAT1TRM66hDbETgBmGuUAs++KQzT
o4aCGVKCEbGvFwmbB+ARqhCW9pYN8ElfBvBrq7xKw7HobuKy9S+fwI2beRH0H3mcY+uaKY/wBsWr
SXqWTSD7kkfWGP7ceZfliPTivBq4NNWyMRa9dPSLAhSQko9C36lzuCtNeqBCCKkNgaqCsXtALOHZ
8g19UiIhDQDH3TkKAFdZeYjmHxOoBfLqHCmeiIV8YxXRnUYpilY6kDr56z/LzWq2mAVQez1wpvJp
CmZkBvwhF1jHxr3/RQ5niqWihlojm52TW+cxOaXKYySiDNhwlF9EcAaozqoVqRXWrQ00h6iDY/zD
6IGKGBDwU8icoljMmQKZVYPlIRZLC7uXNp/dvgzv81gQM2zqsZKy2McqPdQrVDIiGVIS+De1BWmM
aLxqczNWEjiPH0uhRcoZEqrsd1l5KnAlFaRJL58bgRCefEfTC5XhgHTOiMaXVj8MVIPnFXTnC9aK
Z6SiWdWbWgFN5E4/hz1xwQHgXtZjq9603nWVfN2PusbIMSp6HVAw5lNkHPUpcQYASraT6pZRflxa
zfJwwGNctjEzgkJ37mCK3g17gE4O8i4YHtpEVCdYtoiLCr58FBe2532ct5aE1c26J1o8VNMNY9dp
c42qlJJ4fXd3eRE23cSnxfylU1zZZBzIfR6TxSajYddHIDeKXkArGiSCoS/RfnJnuOst2pTWcoaT
+Larq+ssf7ysiUgCd20UFbPoKEMChmGCfEdaRWD3W3n/L1vDeQkjSmdwlWGtUl1+pHEc23QeqN1Z
0+3YS56VUH+MCrtt7i2MOV/WTiiccx4hmxWdDgEOhPyYBTU6gZ2qO2fzLZjZxthyBuk6l4hA6qYx
IuuFqx81h29Vh6amBtOksHcyeKwg9yIN49xoeh4xHPhu3Mv/MFOngrcTwO9oMCXf2BHpqDUl+Ht7
TKD2f7K6eByRC+uU3JXRjClYULJx0NayuAUdWkqyKol6Rzk2mCZmdnIs381T8PBE7uuPQjA7tYE0
gBavlWqca6YB4OWUHOL6D/kmejYfkpvpd2XZ5bU5Oarn6odn/Y6JXJx8WUl9+fvqeJcmScGPAql4
nXrDnz6z9ZN2CFM7BMSKQNiWK1lp+A2UUykLOR8hC4VON48rZ0ZLW3xPtd3lndu6f9Zylo1d6RTq
cZq0MeRkqnUwUu06BLzcMIkSRCIxnCPulLBWs3YRo8sOHa5iZNdEWfutbo61VeiLU1vpghFSc+oW
IdIexYhd/Ro/5kfFza+LV+0hNuxI4IY377z14nF+GJNUcp8sm9Tkz+wddL8/WrexJS9CR2Wr29Lv
8po89ujKv0uf/2/bxvln+M20jmpIVtWPgT4TtbEr+emyDKF6nIvup0SR5MU2jJOK7qYfit1eR1cL
bPMAlYrX+Wq8TVywspAdFT23BQ5F5xwKbm0jHCvIRl28ymzlrKEQbxsLO4b3JqOtwBTESBvtVEtf
Gij4MFAIAlR+sj2YMMlVtgqancsIb/tzll4lMbjDXJI1bhQ/TNUpD/Zdt6smV6pu4kRwEjcyDMsH
AHYRUwcoTPN9FfMI0Js0R7e1hV7ypE/drAR3NnqsQLkcgDH1MIUGOFG8TIQ4qZjLan6Nk76K5k5O
QRnarUzMRSfGNTNRk8wAk7tPhgO4syXrnBXHunot1F1tPlu63WN+Rio8Vf6tKO8G3ii6LY/JHdpD
bYvJngp8zOFEq2A/94ljlo/IkoB8ICtq10IDZVP2dlv/AP6C07ZnNoMyo9yrJESB8tBrjQ8Klqk5
NnOCQs0POkue1GpAG/AVso9nr8wOenVVSLlXDYdc2gXxwchnu80OMwVS/K7uH5LxFKjA6cttFjM3
y3+x6JoBwdJAVJEVrjXfpvE5JxgD8sH+Xpb7MT/H4FecfLlFvJo/A/RODvaxuafWc1HeAd4NlAbX
6XQH+BpTSVxa783qgbZ+lqh22R914ypmd0ZxlPqn0HyxUPCfj0l9XYD0rkoOZnGfJbu8eQ+GR9RN
cuvB7PeFYZvTDpzVOc6P3ANMLfpoNABUnIfZxwyKFwGSJHuVm7fCjABzHYBiwUuMUwgKO+Upjx+k
4l2dQJgTAMsCFGQGw3JNqKlpV43kWtEHKXRHY2/ydAP6A6mMnA6FFNLH+4z6MD8nLp6Cag9827n9
01ZObB3l4Iw0Vt880eTnAAQf4Gj11bIg1+C8zq3RSXqfaV4jNwcJQxUtcA91ck7VwZYLuqPJK7qF
/CzygJ8ruu+/h07LSOpC7aLJKAvx476ZzoJaD7ulGcdRDuah9lu38yI7PTZ2K9vyrXr6H8q+pElu
nEvyr5TVnV+TBAkSY1194BZbZuSqSkkXWiqVIkiCGwgQBH/9eFR/My2lZMqZgw6yiAxwwfKeP3/u
kLLNMcMe3AoNsu9shL8YngKLChjzYKsLJ/QfD5ZJhIOWF5pgc4XW2NSkbdrfSDcpk6cHCsPO/viC
wtHTnE/v3PgvLDRRdfhu5DcLkw6WRhKH2j/0IDQKHadke4J1aYfQNb2P8uh6zOcru+eHKBuzZgfb
WkjzZO+dBL/YH364jDcHHV/mQVUGl+GnUBrD0GVGd9iMTTF8/ADt94Rl0VWbfGRff//kf46Cfrz9
N8cczIkgCxGhXgYhKd59HqEGNo6JJu/d3+X63+x/P9zfm5PObTsoJ4WoX3VJdw5ScuJFi/ucsmWn
8vI073X6HqT0i0LWj/f25oTrOPGZivFMu7/hwHXoiwkWxznwx+xZXZ/FLkzfkxx47y7fRM2CQGfn
H/5uxI4k3JXrmTj737+wX52i3z1J5r6Jkbkd0aIkL0uFVl/ccL+5/WGE9utsnlFxyphYn5Xxk6jl
kDWO0V6DljRTL3eXfszfX8ovPPC+f8A/KXkzJvyRXUryCAbvGExiiv7QZO25zL60uzXb7nGqJSiz
JHMRJ0tqCrD9s2PYJA+/v5CfJjEjYIeDjEvQTQDy+5vFYxxuheuXCKOsLPx4SidsrnN07dv73w/0
0/vFQGgMBbWCQtIODXA/blNMbGKkMGwC8Aa5ctrDZignfvH7QX5+w29GebMm/YVsYp0xCkRVoe29
IT5LhgZKv+DeHkjaw18WxavunZ3wvXt7s0L70XRRNTUG/Z93qnkcw8K8p2l5+YkfNoE3N/ZmQQKx
dGZX48acxnUPop26J98htIHQoh2uI92Ib45u1ndwzF/NDrQuRWi3h9x2/DbRaxvQZJZNGJQDd+6M
JjD/byNPPvn4zmt7b5xLwP1dcrQFPqSELR4gQ1yXeWtBd9XR/wRJwOoqfujvx1N43R7CdH6PCflz
WnZ5rj480lDFCS+SJz+OXEUbM6xu4S1xwKo7RG7yJJMlJzv0ZeSXfqX0nVu9HMc/vcjvBnzzInU1
6VpqDEiv1VUNZHjH0vAu+myKdceP8fldOOInYODNHb7ZWJ3Q9ibiGHAKizUb0iXxPdjVp0HRw1Tj
nX3t58L9j6P9A2599yZ1L4YFYklonMm8m3i3vAwimW3up5f8bNvRmxmBEU/VM2aT3b93bv1yISIX
gOQriJM/dYFZbxh6f+sMiFWgtC57c0GxQvreTf5yuhK4gAaX1tDgbRGBqjgaGR4rgi39DdYZKc2d
q+k4filvo1wCDjl3t1Wh3vPY/fVkhSMSSheXUO+t/YOON13RGOOisPQS3IFYX5SZ+OI/bmmYTjf6
yztz9bLsfpqr3413+fy7lxk6vlCcDyaNfDBZFMw2E5LWO/QnZsZNNLK/d57sz/yDy/T5bsQ3wWyk
S0E7B3cYf65sMgGnLqDEuSRNQTPPJvONzaKdc0CDyP7bmkafx6Nz1bzT4X8JW3+6a2hlexCcwZN+
ywGUYpzjgVw2I3EVeN9i/fr7x/rrm/xugDdbAJhlBmKk2MvVSsHyHpIpaNLGje97DXqqHhn4Lijl
S/S92QAQNIdlGorchu+rsUkhPpD4tEzYNt2Y0RzamCSekQ9xuADqc+r3Eoyfw/zLO/nuct9sIEsb
t5PrX043eqCfzTP8zmjBH8b9/ZjM+/ilKzaTNUdyXFOPZmtqs4f/bwbMj5fA3gRuxAlWKUI8sW47
TO5nR9/Fdcripx4dNr9/Ob98+QBYYCqJdf2TF3OzhFPdzNi/NtS6+m08r6u7+/0QPwPEl7uBcgRk
3tCIG8ZvJvnaR0hPLzsytLxDtJOf9bkIT5ChtZ9UUj2GRwUJ/bQuZPH7gX+5bX037pt8rSllS+Df
gYld+4dg3K5QpYbap805f/n9SL9+iv9zh2+CPVhKhJuqMFLMnur676DOf//7lxXydomC5QLKC8gD
CFrf8E6ieeSQ9JowJatwNwP0KG/Zem/6ndeLc/ce3eNXd/P9aG+2wY6OG58FRrPsSVfFoN7jPL03
wJsJQaM6XL3LADR+uEhBLPvfP65fBY8X5SxUd0IQdd7KeXi+hdrfIg0kWb7MYTao3VwX6GZhVfr7
gX4Zf383UvxmoQ4r2mqjFiPVxF3SnnMgzm1z3VVfYRVTVD4BuVSorF/Yk6l79MH16m93QTdDGA/n
UszvzPifGbtYahA5DeAuDJ7pT3opcDCayNLjetpvXuKxTIFUNCfD1RkkJQAiyn0nE/jVEmMxCEBw
hmJg0LwJJ4OaQG1rmk1alRp+H1cj6dBdkw9z9s+D/o+X9X9Vr8Ptf8/1+b/+E/9/GUaUUSrofP/4
3/+6GV/7P27F88vr/J+XP/y/X3zzvd3rcH7ufv7SD3+DH//34Mjgn3/4T96rWtk7/Srt/eushfrn
93GZl2/+v374x+s/v/Jox9e//nwZdK8uv1bVQ//nvz86fP3rz39sHv/j+9//94eXG/jrzw/bl9cW
jSHPP//R6/Os/vozIv/Cvh2BoA08LgxA2vzzD/N6+SQM/3XxqLiQPpCFXhzl/vyjHyCf/tefQfiv
i58nmDo0jqDtGuGjGQIL+IhE/8ImjcwHijsEbenApv/Pxf3wjv7nnf0Bbcfboe7VjKv5YdeC82cU
YGQMBQ7yxcPozTJXM6cxh4Q2gE1QDBtHTbvVmcyuimybA/zwH01F9Dsp3I/w4GXQixIumviCEPEq
miJ/jOGIWlgEBaZ6D49FumXTwrwp2xRFKyZ6VsoA+uaeuG6Jjw4cR/CZJgsX63sGdz9u2P99FT7B
9nPpagugOvzmKsxqpkG4zX6CkHg9kKT03TGpNh9BEO0+d/72yJj/zinkAVn46ZGjRxLCdBCNAz3K
e4vN1tI61gnnYeeEynzQIeDI2BJ7v4TBtOE9kPWOKgSdp5LK8Gs9jHOQQZRoQG+3tjxpm9W+SLWa
4PMi0SdfoTRo9nUDFtGHlfdNmMOzHY4WOOZ7uUe90hcPYUu1f+Wti9ipaeszMnYX71v4CO4EYdWQ
OJregp50nuaWwCzBc1c/G/wQIp5lDY6oYzWBdBTA5HC0CA49wSSIzXRqDn3HgNo3q4lNoitowWb9
0MDtdXBVBXFw4bcfKOP9azu2HSJ2Bz24Mz1sNA4PsF6qXtE6XyYU5k57x7RhBksdtvO39nZk+pYZ
/tRaFWSRUM6dXUkJEXqoMcl1nQ7W88cbd0NFgdLe/SacDmWfpX+IpaEPVSDgqjT6AGBdD2rhJQZp
osYvNpAodtFkRTGv2w2dNhNm3NGfvEl+mcoSSigkzE1H/R0biZs5USVBBm2jNFbONwHGNdibaEiH
gbPfRcmMzOcYEkG/KBsfUTOB/xjHLdLN618B7IUv8TKOWaDWxb1fquCpixqZM4ec1nDUTWEcymhe
TysMFPqa1nstSN9da90PNwHgG8iSLdMOPi72FXYaaj4YRgO4UukFVRV4C1fiVq/O3KZuq/ybRi/h
twHYO3z4xNQ2J3zZ3BiiQg9yPVbhpVgafETbC8JzHusmOrJIm+iGw5QVJZG2BbNiHHon+CRXrwW9
qtTddO/XG0L5EC9q3Yt2qb5o5szL9TRFs03CnvlH2ga2TgPWLypXWGhxuva2W1GFMaPehxALv3Yg
v1hdTNJWfarQfPlYskHf87aB26oH3ir49KXmB28gqsq57zIJJ5u647jOxkfxktdDCH2PPrr3W07J
PhoU6w/r0lRO0crJe2FrpD+AImPdouocNqbxIGMvheU0CujeogXaDoYGJKrrcvLoTWBi2wRoXawZ
PCw6voVZELR2+YJ5bFBr92TltUkPuYii9Fslk8aERuSWD+N9q4IxzHza9J9h9e026dqMwslBiW+8
Hcxc7b2mJdr5xNB74+OiXCtOI3THUcwXrYwS7PMgtExL5cdpJKHOky6zg6yqiTnti1VBOyX3NJ2H
o4+bfTTM6VmiLv7GaddhU8lEQCtEy00NLHggrJ0ealTubEFGSdBiSqcBdTERmER0At5Hqqo69+Aq
0uG+ROXcREO1BLiAuUM3SEfiMo/dxlf54seqTUG7CeynRnM6X5llYB9WaGiJh3UDQIy6rh8/Tj2k
79VAyQOS1RWlXSSJAu3HU4tnzOvQz0wv6/YTFrQCYtX6YfW0kGmRRW0dyBVevEzZHsXA/rrpBewc
qsa3Apt8M9MHPToTfWl9OP7kbmfX6HjpOZd5IND6c2JuAFUbP1rRAoSulg6OyJsvMtoxb3kspW9f
aoNI/CRlcHFunARqnRGDqFMy2YvLhsfZVjTCmBOZe34frp0JC4fCji0LHGZ5EY6yf9lE69msd0si
8SRr2K0idNAfbBPKOO8aXz/A5ilWsFgZhXvoFWm3Dk+y6U9YtKS8MjX09nJ4mGz3waqMSOEX614q
gysbzv7a2QlSv745Th7foCnjW/nK3A5E7Uly76acwnDZOYEIN8RrlXxxl0C3wB3o+Ghl4HVfRz+k
57BdJjedhJKo6VFiUNwKouXZXxsZHyWIfEtCIcc3JRVxx1MbdY0FktmBX+oBq4WVn426l4gIMBO8
aJ4TaJjwNR37yU04jdZnIeSoUFoWPHfaWsEZGZ2OCQxcncfQ2/xbp3ehBsYDzk8t3OJ5CoBiA/4S
WujWTTWY4cNq5j2WEBuTrmKMHpe5DeVOVs2q74TEnnDtja3ZrmVZwkY3GCte7+epHk3qU3TPRNb0
YudM0SDT3jp1m86UNG1iVRME51aOUKQKm97etqEYbyCj0U3JMI5EHFAWZTgYXNqaBO7E6NvgZsaj
dgafDLAP1mYF4WSdTI6Tt7zhjSuv5DLI6lbZutxyKI5fPONG8xn7ZnUDvcEBJfxaiGPYuRx1JzV/
DAYk/mu3AnuoLuaErVT9xzFu1zEJmZpOyG4ohb5zPTw2FRmBFNHGLQY9+5/6iE3PkxauyJSAIBNc
p+ZN7irtxfdKj4BAV2ztgrhX4PzLc+fKcXlijb/2qS9HhxcqHvSHFn6vt+PqaghhV4realOiKORx
Drd5E3S8zyY6u8HOMbbxM9+xsBYkVqMBAZJQ+ozz9BL4LCAkn1riRmUxTdYJclPB/noXtKucwUQu
N0A9VnwNBU6KTIit63chdhgn7YO4qg8SQn8SPU/9zI+w7EGJmyrUhmIoCLaucOIzfK/We3ZBmE9x
LFteQHSMKHgGBWI7DoEadoMNJg7PWk/K60EMGzoseonmClSXxXyYV79EXBAEw1e9ustV3Dh23Wtp
2JJt3hRe48Q2LJ9mHT2PreJjBh13lPQ94W3ueVF1+arjxe1Ouh7WOIP0VzgXVGp3KtqGVQbbg2de
G9hBoFjtVqLaL0vs6MzXCGATy72wxsFTQT4wkKIC4cO89gsYNsuslxcVgR88es5p0NAQ8gkYGGz2
U996TyogOQsddXTHSCYQ5xHZzKQqWjpCIctTR1N2fO+p2YPR0NSiRS4SqwsPdnoxIHd6JKCCj83V
Jub4Gc44sJBjRH/zOSuPreGoEpoh2C/xpo69Ap1umMC1dhzlnUkPuwEadTKzy1R+cJhoP1UwPagS
nH/kNE6lH6URmFhXARdI7Xk3HVG3WY/Q0sRJXZOq8FlTf47G0P3QhOO9kWjNT7p2dYquRIxgvOV+
Y/MZASmqsKO4Kgn5PAQS7J/usuKcUV6Ux+ZMawYSioUmaHNpRJ9qVe2Eb4/TvLh7XVVRZkHuScSi
UJF3VX2KlNfkDoWkRcScJq9jR5xF3N0gDILaJ7SwigCYpFQtIoAZEhEUjbuASa4nFq1ZGbfH0Ot3
La/GwtopzGLR73UX7ZcApmd6bTMdQBCcBOV5qI1K+qEc00Bhew+gs5WTVbLrzlhdeAsYJ9gevmk2
wIE0kp/nCol61ZR7N2J/u1PHEmpR6PKW4aYt0SPtrfyI75RHO8PPsPLbj0OF3RlZmb9rLT/Bh24v
+VzMrLtDgDygXde9K+WCqMkJ91U3u+DbBDimuNccN8t04isX/fpjWyeh7XJQxWXKdE2PJagVqCXA
Kc6LEB6pwbnGGyzTiXrNPd9I2yeTH0LmxjHlteNu5b4nRqZYSjC7R/Wg6KVX1GYcbxG4r02iFgNP
NF9pxH5O+Kw8bk7+1NNH4hv63Gw9Py/t9DnclvCWcKGudOyW+ThE4ugEzq1P9JrN8F/yQgc7xUJR
qmJR6troY8Tdaynjbo8sSD2PXtAfwo7ueCdkMoRDeCROxDP4s29flnbbTSCGQtr8k6+pl5kGjAnp
7xzl5IMox48KpoBJDamta+igjrsRuGHq++p6W5uDx9f6qV/4feyQJlnG9VC27rgDDNNeM/drDPrV
DKJK0jl8P3r6cZQUBx1+6zhzB4yroDtTusBYIvaeELlYJxEGs6/vVvpRgcLVmNjLVwGBJLhw7mhf
rbnug8sxhLZ1jWlu1YkMlKfcFyQh6Fe6D7puOKFOc2e36J7wUO+6zadnavr4SwgTvMxQGxVxPJ0w
R/Ujle0V7DKvxr7sr3jtwHasue5J0IHXPcq0dTuSVDCWOszg/MP5aiI5Wap74SyFVovN5AabMuZ1
OI/baRlSUZljwOQO/Xn3jg/eVL30+znQ1cklU/Ribcc/xmapHisiKeJGJj7aPvLPPFrFmBsbBWfO
dZnWowTvoKPenXCiNnfK1Ut1Sba0bmqJXWzudzAMI19LAki1qxFLuVUdX0GBuMwc5rZFuZm/xdKB
h8bG8Rhu4ji4DWYoKfXdKHV0NHx7dNFysHeHKfq0eqRHrzAggDEaorxfIvT+w/MrmFo/KYVTH/vW
J3uAn1UeubNIIa1cVchrePe8jS44hyZ41ATHnYkBHpTY/bOG00cZedX90hi0WrUCQa8fiax01Zr2
sMTNbFv+3fjyhE7TurBdE4XJ0BvUOCiMqBJrFf1UobxxvWEDP5G4Q/I19qg71ay+7rSsCzQ77wxe
TeqaAeV8Ttw8ojobPDtlLXckDuXBzTbo7d6AhoCtfrhoa0IzcFezFr52OqihwesRnXh264+eLQkw
+N5ZniOIfd811UhuaK2bBOclaG7EqU6BbSCMsDYnJJx1FtrVeSy3pm8TovvwSxStd6xW7DkI8ayQ
XOoqbs7QNQabAhalfMn0pA9onzwOWDwIyIU6rKhepq6cwqcIr/l6iZwmHSLVX3NnhHlIH8Vo4SRV
V3jWAakTtBWUbyv12DfiykB/Ol1byIhKrw2ybUE0sG1ley817Y+0oxkdpvhJjoAtkgXIwQ0hC1ow
XQuHvRApQeeU/Ynz+klNq/o2a4QPfqvdnG/lVmOXM1cECkRJC42W666mL5pir1wG9xCpYN+7ZLeN
TbEKJIUgGEqWl2wbj3U4+EfRY7rOoCRsmdtP3QowAQRFaP50LXvg4bLOY7KOMVlvA5RXCbh6Zckb
pJ8umel9rZaK1fkIIajA7pCfSXAIvUqCG+nK2a+6ZPajdnKSegpnjYyZhRNaR2EA1DXJBpseaBQY
4XMviY0dpy8xK2EVkFhHhEEFt3AFimrgbHSMCxeNMi4O8xn606SAlLw72BfPeBW7DebpgzL9vOTQ
MQ/XOmk2fCu+Ni687uLcDRep7xi0hjaIxjK4WCFPqocl+gjhKr+Tz61u+rDfr2M0U3VgQssYAVIt
+7orRgp8ft1tFzfscrdQ0sVhMmlil63wp7mqxXGldiaNzrptcWFniyxxJU7BSybj68Y3Ey0GTwyf
q3ks4Skd+AXhrh6SWMi42IbGyyZTgiiBvmnoHcgd6/wXHLro0BWNfJBTs8AtnREvD2rHFlEAccuV
dWgWYMO3YVzGohN4pnM0ffD6Md/icEgMHW6kdo7N5Dp546C7EEROJLBbE2RsGDZsMA02DLzDT2uM
hsdpxdScapTm3HDSe0mE6JLGW6DTr4m5ZGPuxy6cuyOWoiwq3kZ3Nemca7hWI2fUAp6txkVhFKXu
RA0uOJMmdKaMKXqSW1Cr/Ta5WE9269JV4CRRVN3Bkp7gduZ1fIq3ZtjSUsHZMJnXgOblOF2UlD2n
uWG9bT95TtmgwZC2ILVFw4SCvUPJlKx1je4T38N8rWbeCPCoB7ElQJKASNiJI//dwggcRgCOiCU8
NvoHwxnfhbVfLdloI/LEa69ssips+dHHq80aBV3dIEazVRUZ8cEdIOVVc7leoURAM7HZ8zoH7UFp
+Tp1FOVeHyY1cimCLlCZK+KcQ6frQPrZ5DG8L9JyG7a7YDPlfphlddOXUn1wwFV2pECsITZ+bj1k
HQnC1W+eY9GbNBt/vpJq8a4cx7mvawJfSZS9sxnbUGEEvzYxXGHRZZ1Jz+2PgguxYwtC22SQIspq
HQLKcgYT3UNFHFTqySFp5aJLfiIrfXYc0D0tFeQwLxAKCUzl7Xrq6ONc+08jYePB06ZNAMN+oN12
bcOZbonefAmB3umOmBnHvIbOjrst31SvIb+uquGgomDK2zmeD0Fg903vrXeDqeK0xlK/4fVEwfxm
/m6ko1W5Mwx03UeEONd61qi6GAAZt6WJQIzuMSueANGUOXoKp73T9V3KAzfKnCaKUxJE5SNiRZC0
aY1J7zvD7bT49zRwl1x4bXc3oP8bAU+5HiEc6TkFGaB4G9JuzJyKdkVN6iqNnFAkcSMU5rOzVKCC
Ojy6pnwEUV9AT+Xoj0G8EwEzNg8YjeB8oOurqp2dvKua8GH0xQa+LIxk03qRMK3rB6MyLpdPLlRe
/t5a/EnYMEj8Rh6guzw07fXgROFtpxEPS7ZMKBkCwTMWbClW87YArOHJBPuBl3Xu2OwCDsOexnhe
0flTPtKpkEypL9oNLJyyL2RyPSA5gK16Fq6lgWdvMH1tkGKcGl2hn8IN4erpIgUJoH2SaFWKwmEb
Nv/W6idk7GEbJ7yrQtqkFrAuz7y+n909SJNUfqxXTrBiyjEvo3E+W6TYVwzX/whsY81DZPifFQUo
mYbV+nfYt/AxarVCjjSJCuZ9K85CzqfcUXzde0CiF+NJqFf3a5kyWkG2yO03PN1oyGfhoF9t24Ld
vE7T0Su7IVVQa/6gZiS/pK29r/4mv1UzgmSgxT3qoGW3PIxVeG9dNPGrrbWZtZG+LoeNHIxysPVT
hBK9KQHr2aqoAyLypgk+ouAABZkNsm/SIsj3AAsgjsMJHNclbIeHBbIAs9r25RrHmd8rP1NbPxyk
cNeii0J9s1YEemex8HYA6uAvW9X1OZLhKxxu+ltSw7Esoh7CEMTaL9DHgZIoceR5EeuaNe685VE/
rkmo3Grvo5R4Z0r1EUjUzofDu2aI6sK4OgY8tomrF5OVvQT0IPv7cBb9QevQ8XIvRACTSAPWJ9Ke
EonPiOXdx2q6V87qJnKK+nytJ76f207hZtWnzpfrgXUxvwJGGmcChiIHKOKPt64u23SbWLiBlh+1
hQMDG2ahEQN/N0SBpo1GsFy1JF+gpeDsOulVHB3RkElNKjbMXwFFbS9ti06FmAFUiTscCzDwHtOZ
zzovKXVumsFZDo5w2rML+KrDAa/4I2CAvvBRaUghVR8epNRXndd1J+CM6M3sgn2t+vhcc3MtoZ6D
zi6+j7hjD2qaVziC13zf27J6ihFvNLkcYvDSxs1DB8gK+ac7W049AlKB7XSwS71bp/nQYR+dVv8B
sDV0aBr5AXS+qOA9no7x17PVrt63etrJvkcNIgjvVtdgRvNwm0gKCGq+5l45fpmgCb4lLfV4iOYN
f24LGrGmwJ+7n4EgzMtna6JNoC1jGffA+COQXkpHpg6DJp9FtO6dXCDCRzo06EsJo8rzP7bMZFsU
DoA/x+orAgv7rEOGM8u9VJlY6Hd5qWgu9Pq0NB0y8fUKIMicouxIq6RvxquBhCKHnecMiYQQgbAl
AyDJVQj3hg8Ig4sI3hgTSJRIcfzJS2cHytyb737xq7ovSqaiV0u6GWfxsGYANfvz5Fb+Y6lZcASx
C9lTAxFxdJU64V05x9ulOd5LJiBtyboscIzaEAukooMHcxtjYYYjBy+aNPahH/0R02bz7oZwVfkc
QasqrYeS7LqFCFxkoJr7wFljkVW1QdaqGrVvl81AhcmgpLV6QEmFGwy3qyOGJw/nW+IDTV4TWFYh
SNec5N28VLnyAsgbKMIfgb/oQiCGQ7stKU+1RQo2d3x4Kl1s7ygoMajF+P697d3w/oIY3QHfCY9+
M09HGwoKrlxP9T6qCduJmAV3C061xwH3zaHV3rR7hKtgnI8ofwjTrPdgE3yead9+grDsuKZmXmKR
ePHlsXTSep83Cr+5hNc9jhVcEZIVFdrPapHbk9fGNPGW0ZsRNMruxdIatbcljjE/kJ6CNIiyTTOT
PXLsGAj1UAdHCEY5V94opmPjBcsViL7lU7kKnSJvcmE/4EZInJp2eVQ6AkO1gaZRCQhzj7kITm5n
OLZpp4XMr402a+e8o8RWz2ENedghTh3HyjXva6h7nXhLgTElHMcTbn0gMLAE3jnobVc7oME+ucqF
0W8HNLBMJVLlb3pVSG4uMrDA3mAsq07o9Q6WoiNjC0rg5jveqSsvnEA9uSfLJEPxAfU02p8wEaFF
qD05Plg9b3vBdAkkKAyKSpIIHEIAKWdrpv4zGX2K6iIAtxZ51uTfTK37BaW3aMkoyH8FW6V/jnyN
8N+NEBxiW5Pk0zQJ/rdxJAoDqL34yQwDN5kJN1qOFWIaBfsIN1fjql7jnnH3vgXimAG/3B5lC8l8
01ywdej5ZyZwd2yYHha3xkShbj5bfm4gNjAuMIbRKFuWDcv41j/WMvrM5PPGyHitDBRneanDpMQM
z9QanLA3pkC226PiZRKuC0oKGxBg1Hl3MfBQIHvN0UQlTSpRXtkG1Wdahch59Qk3nIRQlslowO+k
P9mice1Q0A3qZXqAleWlcy0agoQ1/W3o9KhhlC5gGH6uxqHQ64ZtUq9kv2j/fl1R/5ok5ciuoT0y
S5rQufnUMdZnLcVRUYckCTdUH4FV7GNg/lXHT84y6sIwgc/xj42AuVFKPviSJIHj7WrOkHs4E5Lz
ujQ5aXn0ECELzBu+3rhOlZYx61OQ7JZsaWHCZMZz7erzAoMkHDbzN9b3txsyidRHNH/noFIsF33w
w+ZaLGGc2XoCcs4hIrm2e4lGntvKxCdP6CUr/fGT54ovcIG4Ca0PhJKCm9RN0NyJvpEGxAWNFvr7
tu6qu86612O3vogKJKMROylAEpqMJNp1o95gp81YFtewgBA4mvINKNn/Zu/Mdutm0iz7Kom+6Zvm
jwhOQd6SZ5B0JFmyZFv2DSF54DwFZz5Xv0G/WC/af2VastOGCyigC2hkIRMF26I4xPR9e6+Nu54T
by/d9JSCXw05ucfs3RO1oyWcACRPYCS1Fi2Mamp2VtQWh5KyX7wOl1SrN9VobH1cHUrvuXGVV9lt
aVF90ZodbEQ/GkRSyYOMRUlQgqYZVHbveD5ny5icpLbeWX7SJKFtt+qkmUKO7Pg2agzdp2ye0ysP
c907BoIf+HjY0W6PfKGrPdPf6N1pDvzWwfCYyJmhWHgxQ3mxXnF+JfAisxe6PpRpNyY+Iu14p3Ip
rm02NtR8JQb4ss5QU1QVH8IQPRpNae63+kRAi/vDYA/Wl23+CgdR5h8jOjD6Im8MIhFjQijrmyRL
dH8FjlnNFBYndzrX9sTBbmpN136liqVm+6bT5M7Ohb+wuRtcfJXKZ/K6IPcpjS/pEaUlGUij+DIw
nwb/qy8FiUwDmSRJw0bqvWlW4yFy2r55+LUu7oXdB/2LByyYogKVT3pv4qUuLMtbX9ciic8sAqZu
C1BdryfZcngSHCfm3exVQgV4LXji6TBQg25RAOC+6v3ofTXUm5Oxso0wMopCHWeAYtPris54FyLA
ED2px6ko9toa52w/lhORo45fpfjCsClfWm7FD1ls6koDYrjPOX5FuW94+3+LZ/9IlXaVftR1V3/p
f6lJ27Rrd73+/Lm/emxe/s3/F4VpLhLTfy9Me/+5/Pxck7b9/W+aNMf+Cx4ECjKI2xvHeQuq+qZJ
s+VfiMvo2YlNnoS4jH/ztyZt+0t/a9Ck+Zfkj/lQJaEoHuyaP5CgmV9Zc/+SzpKMzv8RuODxM0GZ
Avt4rsRq+nF2IPy5VIGMxDhajKrmZs3tJN2RJeuDgy2KuTQg5bedkV4iJyCtz1Hl+kqtqojPXcRq
7OZt02iPplW1YACztW92hVmacqc4Yr9fzNFSYZvEy7t8yNV7r87XFM1JXr/zLCNzgmGihtnQIeMg
iJkhrnuPrYxFNzKINGs9EbLaqdp45+fLwg9JonF8I924RkJatInVUFfVmfElLwa71KE9JmSfYPNO
UqJgcyMz5QUdbBOriYil4YWT1dT5JRWUwTq0VGQvezEY01WBBDXZrfjfpgPzR0YVzFq97sYRKdwp
JNoJR6ll1c5y0SxtXj96vUB3jnLEQqlUqdRL9lIZeRFolTtmuOR1kZjHbCqn6DIZ+j6qgkhQ/Ng5
0+A8RrXjCbQ4FBVFyHZitaD2O6lRJadMZ3X5trK8lq3/3M36jc4nyv+NRr9QBVMVUeH0SYrLdr5P
yZuW3cKO63otWjO59dfI/zCX5dycR3M9JlewaVy2NzhfrEzvLMdYIucQcwsclUiEiSRJcN7alDa5
aWlLMEXclPFBW2ZrllTSJ48vA/NBo+Pyzl/kNrEHkVI1eWiBSamZrFJB+dBJ9v66DKbNiZ+9+hua
YMjUjitZsPSLYwsy2RiMDgVMMNhtnfP/1VUb5R/NsRjnM6fJKrpFZd/b5Vnmejr90g62YSIoi6vj
miqdhI7h528i0SAJVdQXnKQQ1c6v+sgIRJQVQBuHJjuv+0KXVyqZRB5klXIe4Bho6yz2qfVeIFyR
8VmXmHAK6tXmpDr4BUdmasu97be3zYB5LnCTOk2oltF9sQyrP+/NcWL1Bs1kNpP/0Iuyecrc7BWS
APVOxPTFA5Q69m1tseM2QRS0oW0Ndh2YYtAPFpIM/WrO7OKhEbO4a+ORALmx8d+vsRlfxbGpKtgU
0tGU9X3kGAhmD1Nq3FkNme/0X4vTkm6HCHtx+g+TMze3RYII0aTvO4dmsnUmqiEFBlys1sGjZRb0
Bq3FcjLTU14J49AZgqNlU52zBECkQOgRkHMoAkbzl9XWINBH9n7dKu7Hou/2JOi6l27PwbC0Tf06
9qrXY8e50Szsmbpwpk/LUpv7uoLLxuDI93YmhvyuKzu0kv7swHUWJlupIEJlximzyoV7UnVhJWHe
R1l+0Tqp8k9pStokiAKQPIfRj7r8uhCSNctym6R84DvIpk8mTkQ/LDtKU9fjSDl6h8PeoCuUdQuv
F5ESuACUdyi5aFhUu2otSuMaCEG3op3UqXrlG71y9ybbZQ4ckJO/5BYtx8CI3Ob16I7+DRsd/eSR
hapo4bkqCb25N1Glr2n9hvaYdo+ZaYz8EhRO+Zj8sqr2WoxS7JGnrc0OEUVm3nTUIEBqZ2zyQxEL
82GSFFn2JDK26BinBqxozkmP+oBNa/qx7JKcHY091dmZ0ayx3BeuispDSX+NbKYZAeb4Dl2XNx/j
fKzN0BriLLlsG6/G0o5AZO0DHbVu8VlNlZnd2E3bNAcCT7UWlMT1st5R1++N0G9bszjpqi95Oh2S
N6LBx5HN9Hcr3N/q5u/VzM+l7qwiLB+bEFGZlC3Ber+Q9Cp8k5Nd2T7VDfQ63ZjkJ3ewokAb43BR
V+LTH1+ORRBCFZgDE3/OCxeS6j0rbTpXEdkJuGxubetkFL550sgGrq1lsX+j5H8u1qZeLASCOqgQ
cJW3lfuFxQQWZibablHsIBNiCPv4EZAlkJdRXi8uZVpz/DMX8d9XlBDMUToLixS75ytznMYWnWOu
SJpAfVgVxwDcBH6oRd7+xqfx05uzbdIISain2PliE+DYVJaKbFYBa818yPNpOriOOdwrT9eHWGbp
G9VN1vqbL+a5O/PbDeJBQQSPR822v9obv7MTareI18UZVOCx0z2C/ej2ZpO3Bxiy3fHXX8t2A9/v
cog89dngUPkm7Riz+YtnqeIY2WS0RNRF4uGUGpwJR4Qwv/HVvBwC21XAKJFHzv8wEjbV+3c3VPVe
l8+q5JsvxuQp17lxRBdAVOVSjK9Kx4h+Y2f56fUgzmJKZBw4X41l310vi+Ji8bIW75/Kll1i6xx5
nb08jFZWDwEi5vI/8Rh5hhjhcNCgO3pxgwlyvtyhdhfojAgX2tKZqHcNR4ffKPV/9rr4LDzPYyLx
fuClOhPdVGWNEbpO2T41ybQ8SQ0c7tcfxY9fPQ+N+AHc3v5mad/+/LvHt8Zo8t1JR5QbfevMKrP0
4NdF9bpzUYS1Td5dLREL368v+tXx/PJTRE3kSrbwEgnhi4mrmCiWMwtHgVlWJIgbs8WhXMT93lZr
th9QFh+ZDgwE463f7kWNpJJIOVu9/fXv8ePgA0i7ZRaw92f78zK7gEhelVloh4K4ouQtsviS7TSF
YW/5XSDYjy/TFGibTBeDniTl8MUNb5rBtJarwam08u+dNZKHtVvkb5BYP96PuU1gW4AizhZs2M9f
ZoXEdqQxj5+BdKGw881ulzDoL5ceTeivH91PbghCN+4dnhyD7qvJ5PvvZnEyulsVBTYd1SdvkZ+S
yYx/M7Z/cj8bdpnAP9smp9Hexv53Fylw8fTo7/2gNaAVUwmLIprUXn9j5kX/O0/vT+7IJbdoG9lE
tOMLen6xDCcSUgtBW3ppH8hpjHZrnKfnv35sP7sjzpqSgY0Tjon/+UUap7WM1J58Yu2zOqEVNfT5
KR+rlbNT3bXj7teX+9k9sSnB5gN2mQ3JiwXbXeD3Mwh9+irdcDB1jzCFlNT9r6/y4xzCvAFfgE4t
g1qa201/95rSYTVGkku9QE4VJIXKZettJiq/t815utC+T9drcVvs8f+J67LPQhUDUJps9ufXxdQi
UcVjXWmn0r4vmkWGVeHXt5V2+o+LFCPMrVT/5qI/e6Q0fCB08vFvqfPPL4pfY1FG52OISAkHCbpC
WE9IUKrfvLmffSi+RRoZ5Qif/eSLeyuYl6Vjm8g8DVqKzhJ/YldWHzMfsNivn+JPr8QroeDCxbyX
drAR6fnSakqRtZDde47TFEjttbPPnFEOv+OObr/284mfdZNCiGRrwGxovbit2Y31IN2Oi0UFrdnV
JeZEfcTi1x0pYfwGzv3jqwJEv4HUbWgmDkWe568qQ7YfrZt3ZZhGlGUkdu8Mp/Z/8/y+btGe39N2
GR9xFEsogT4vPv8kaeYiQZ0G9A8Vym5wJ/wGw2IOy8416soPx8XjmWajSh6M0dMYDkVHoJyFKAKd
MMPDCc0osUv8a5Q8f/Mh/fQhbNPNFvOiTOfFb+dw0ow6i7tWqBxCNxrEYXEJRPn1R/TjFOA4WM9x
hW4BpuzGnj9q7CsRhq4S0UOXG5f1SqRuDLV2J72uuVtU3z6ktmv9EZRi2zs723oKpJoG4HZ/zy86
GQot24rSouOxHhNnKVG4F8nx17e2LZrPXi95eFyEQjUjzCRL7/lVVNEYuTHjAdVLpT86KS2GIC1y
KlEpCN12pyMa+NdJm5X2peOkiBh+ff0fhoy0+A8wKpOoFXzbL16gWru07N2G6zelvsTiSNnC1nKG
grjk0OX6tNz/+orbT3xxxzhSpdpIDPCvvBeDdPCjJk2Y5unwJXb1xo7qaA3YTcf2+SqzyT/79eV+
+EKlxU7Q8rfMDK77FQ3y3fJhNlYP4dN1AgloDD5ijxqvnn+3bf/hC92uwozKAo+nUW4u6O8XqUJP
o4c6wwmKPO8OVlXLo5PD7pS1KUMrL5tPbeSMv3l3P2505RaOw7jjQMnl/RdXRQSBxt6OvQARD4oC
OT+krnxb+eraS7p7pxyf7IjOkxrvk9r9XXDbC0ApAwR7P4UIikMc2gX07uf33PdrP8mlcILZcPTe
sMV6nsQZtPPVmW/cljKaavvsFuvKdCQoeqPmOVNrf/qj98uGVMJT49fgjGtuR8Pnv0Um66ryiS0n
Z6oiBbCnmUotfA7//CobOGTb+8KEtV/ca5HHy9qkfhlim1hCRDrNzltRzvz6Ktvv+t3QQIFLnYU3
Cdtyizx76RzHTTExEWFn8NfRp0UZuf5j36UeDjs8gstj5DpTduiS1rH207AU6+Ovr/9iaG7X9/HW
seWhQME+cvvKvxsrjhk3XrISBm9hPH3NyjGa6Afc2TwYeqBE+6dXswTJ77anqBqwtG0j97uruZTI
4mp2CdGKaUPkPHok6Xm2JaCpyfsdQfvrPvH5w7Vp+jBaNmLnliv1/HKzXCOdojUKheUZ2G3pmpJ3
7epOAecX2dxfYBn2zV0ntbvctz6/0N6tqMwfXR+h27Wt/TWbdshqRvdRi0iqnT12fbtTZizvR7cu
Ex2oFOXVbV5Nsx0uiRzUDrGP+IBwRYt9lsvGP7iRXFG89tQS6ocoE3b27S3+/57g/2Cp3EoI/74r
eAcG4h9Xj4+6f94c/PsffmsPoi3+izPLth7QJuSkvzFMvvUHtz+iccVUKjdKPhtjVqf/aBB6fwnO
8qAdBFW87Z/9q2HIHwmHTRB6TPrNfHp/0DB8QQJlknHZc7BeMQG4nOdfLpB9XSfZEtnWDmYVjS6s
bYjJ2rcY9ey6edvHFC6iurofKpK+myy2w7xIixATwwAvKnuHoRfko5ssu++e5M23kfJ99flr9u2/
BtDX32tLDiR4WWwB8tuj+X68TkU7C3x75HdQvQz6Ds+No8VpKJanpIUtKYrog9ETDZEU6w0lq5u8
UtTIivrtsorlXCGxLBxjpxvvjZSaXOIG7mURX/nxWlyqGAOSNUQoIkvvho5Xt1OTKvabDZjepJUd
djGeShBUSPRVbteYHpKjiUff9fIST96K2NcWJ/wgxbcb/68YT+NnvSnH+QSb7h+Hofr02MNb+W/R
bWf2/ffj6kNaPj0+TZ+fkWNc/sm3EWUxoFyMhVjNIQJsgdD/MaBM5y/E+diRHVgvhCVu57+/x5Mh
nb8o4zLW2EVwxIfP9c8BZZjmX1Rk6JizLeaPt933Hwwpz3q+shI+tI1mLGJbGYHh+xWi+N1a03qV
t/gjNQJZu85wttRD1Fd3xGyOXXQ1r2tmHBOdZvKK44x7wEdan1xf6vu54mzTRW0WMGtgLGzxNsKS
mepzf8YYnDaDs8OfOg9hKuTrRXnvHN85IZqaj11D6gvBzpSOAU0EmOEQ3Rl6PVVJDCexWQNIEc5H
GjoQkpruXtEFPgzD/FaISYUa1aNx66Ef64KBxgSZsfZSfbTEUJwvtpBn2h1wdyJYO8/49c9wXCDg
xLOMLtqqvRP2K/dIRJ0MqojOVhWjU3JjATRByGRX282DLVGkO8kJR+4tr1QEI+reoPDyiN5og2Lb
jsYTF70ZMnmAvXgLzOEa40lGqHgykKwBmgX1dl7Rf07MKP1izYLOeRknmwmijoBF1LM4r8Xa9Rd0
VNzLdJDOYztOHcInrw5nYd9VrTTOpyWfjr0TYwidPB9jYlUcaDufpSqTHFvpXxy0XKqDnlS3m9g2
BIaJlQ1B3MfS66fbxlyaV+0SD4EoM/8aLIi783IyzfBtQ5TpojfAkZbQbZqswd/iIH+qkygEvXOz
+n1z3hvWfC5F0r2SGLDo0Iz1iYBgN8RT20L/6+Nz0EHDrq22hd6LqhrVYNV/1JMkNC/t5MNajvaJ
OFzrQ4E48lhmujxLeH7nXj8AbsENJPZoRNngNH3V0AVHseZHtrkTyrkceqzNSV6uM+YAfcglhotA
TNNy1viiYaeQNTYmSV/0oUOz+n5KUWB4fd1dLHj5bpGHG2eqIRdktgZn3yQE8nkLPg/RO/YxLgae
oWvO2Fy6Qn2svbl+8LKyPMu9pQzXZga1MVvZPQUEpPIrQIXcHdGilHl9kaCxPPmRK88tUPkU7Mfq
2ks9DwGKHSMzb3q/3MNSMQ5DIu3LqRbGyc38TRYb09gPisWRx0gX9eMyTeNxcQxxbIdV07NfJ/fM
aj2QZVZGU3jyNdxFP4ovLd2v52YCzj9bvfxUd4tDwzNFDoHohKrGaH1MRuNJLv5RISYHfNNNxlu/
IMgGaMp8jIbaf6xpv78x7MS+48NZ+VJUjos3n29tWcNk7WqEvarvPkL0MS6ozI+vdb4aGIEw2pY2
9o/KQYMuPNrMyYysYx2Ty6mVc9hFpXVojFXufd/SByfGoDU7tewDIbqkDHIrUV/aqW2PKDHtE02j
27jkbGZWVXpbOfNxnA2sXYl/1GV91hlOeT1r96LpOXz7tjijg17dqRXxNZ/BtXLcu8yvHmsTCEba
6rMJwcBOV832wNCtmL5xtdbxa3u0n1YnRuaT2fqYwP9BImDld9LwVY2RU157Wj5AFXHfsvPJOJ+i
mjc1/npVPuaAoQ4mJ9ZrhOdWmBnrR4uO8tM0Fpi//fu6ro8UP8sd4BSwf/GrZF3fAPU/Iia4LYfl
kcr8wzKqNxGW/K4yyPrrKwchq953brcHFHV0XP3Ftp34VAvnQRbjR2VGnFfxzeE7jp8is33liTX5
kLJ5Rz9QKETuc/J5Uw/4ibruIF+citl4V6dbY0NgLy+SXYecs5zTc0KoKXxN6sa0jWWfpu27EeeS
m2KytQhvrJvkJlHthdUo44BJAA9c1RwoUFxyDDuO3QhexGoOBoyZfbtYTBcKJVXX2Hdub3bHIluY
GjECpfcz4JIvjY06FG7SHTZ7lJDugsOZ54frAilx5V/HvW0ESwXKQq24MxY1OXtbzm5QWf68Xwdv
75WfbCtvDihW4J27yZW34CaMcCFcLC6OTuQg136cKPzqpHmiYFnPIHFe4oMj12ItPlKk/ZyuxhFW
LJsfO7nys/YizfCWzLbB3shJPsY9Lvs2vvfYorkCdW9iz9AGoiurbjWsENYUjN+fo+ibaP42mab7
svBPMyMjUKNpPgwG42lIM9AEqjtDfWqGKjFvJ9PaC3+6KejZfMljfJ8k14Im7RHZ1tq4zlJWz8zN
N5OWrA4rhtTQBUmiUh8hzNrLfW+zf7OddATQg+7dXNUpw4sQ6mR9I0q0+TprcALDiWLR6ru7pNVk
yFnrh6GT4z7KvOKzV3TFayhTPEK0OSOiWyDjXdb3R0nJ7KOnsSCnGoROBI/o09qNK9JUtz/6m4Cu
VoandvE4Jdlpoj7h3w7K5QNf117gVOv9CX+LD0FhWefN8J9Cl2qLqXjCiJ7eNS3/vdOiQrfvwama
zoalzg6tcm+HJKr3xkBxNu4xmQzIdoME3P2FWXQ4p+i+7Etkdqlt5oTfpYoqeGTsct8GZ+W0IHe9
yLnOPCR++OuOBFeuYAtafCqLVnvZz/NjK0o3xeCI/VpovTBHdy054e7SmPNF1/vK2I1pN873Je5c
/yKt47zdm6VLjTZw58FobuYsNQNgBGTGtE04TbI8ZJVFckaUnsUjrsGhfnSGZN/qeGf69Y6VhcCW
/D2yDFzKoyBMO7ffzdnQn/NgbgSxsKodsKSKIUycdj+l+T4a4uvIzkH7o7lOUlaAsIEPFtopFhqO
Cs24XFJS6nfYV2+bbAHm1Lg3UiKzJuIKF1EUg2kd6ctqSpF1lJdfPEHvRdVpHriyAqitDFRn0+rP
oAmmedcWxWPmLnYwRC6QbfDXbIb22QyQfqjMe42bjKcEjSFY6+LgTMbTUs/ZKxdD5xG820Ndl8yc
HWhO06ni0LAmuLC1+yZtl6ukiPozv0UtVKNwCAsDmXaEMm0fFXyldh77mK3wXkcOGVm5l1pnZSpG
ABFOtOxyO56uciNGBu5NOd4I1AMjfje8h9V7C6/0GqrJNQgOqVNM2FMfXda2F1FpKIodZoLs7YST
4YSSqL8blfNBJW17aCvPuFzG/ktbYqdt+VUEn6RRTuM52zD3Q9ZJtfczu++CVU/dsU78g9T1sVMr
n5G3s935XY7Tikx2eFY6hk2TAnggYOnBgRNCeOqS3ZclAx75dMQnUHsBIaibtrFNn4Y2Si+WsiXN
0VVdQ56NHh9bJI89Z2k2N32+Z2FrqmXvJibwq2BMzcYPMExBju1Xgm/Guh7cszzmfWBtNoxyb05z
Tl+8ihejvZVIwedyo0yw2tggc8nN6WfL3VmLnDXyzaUtUHnBMWrXwMph3hymOSmXgxkPD/GSLsMe
KaVFenniGeWVZ1Q5ikgO8/G5ShdxKzJCrJDcuZ0+lGJNixsjXiz5obPEfI4y0OqKnU6Xsn4LritD
0deXeXItG4FClQl2UZ+bKt6EolaCxfLCJ5i9P7Z5N30iEkWNBjFCRebbgfCr+Z3QbvxllrGFEQMB
nFGSDTdmGKNis0gvOO12/k4PZtdcdJHLltBQaPgqIRIUGWSBTDsqq5Y8W1PsciHS3TV907C5vWjc
gfgdg/lss9JAlYoQGoSr6OwLHZFKNGBbHE6dHiNnXy3o+j64XOCUCm/2YtxP46ivQSjl3QliUXLf
IfPa2dBE9509VQPCwzGdL4a0kMGiLeKNzITO1nlc+iV3DM2BZR+OXhKsXOLRQ57cAn9bhpbYohZC
zqUEV9CxRy4j89pxl5GTiYmB7NwSUXnv547z5EPGE6x+0mt2zepmA3mqbZ4EGLS35tVgrz0/zF5X
8yaDgpecj2PGVzaBMmDtSqruA8QsF0Op64ETyWbwK2fLkDZIAuPOUBeVdl3mI9SuA+mmvp2Tcd3R
ezyLZz0br/MEpEhYzq3XvYZM2PrvpOqYsC21pOIgCvSMR8YYzJ7AHYhoDtsUxWuQsbT1OC1i0qCr
ERf7sQJ/X7EF6GP3SskytS5maSbFPpZpTzaQkbvsgpk59Cdr7CdWn8SYFAvT7FzmVrSy7kV+/Nbu
K/nYe0y/yHUj/cZLC7pNLA3ldBbp6LXopXB366LS+Wpy1u4snetVfvKs0euOYl7EGIe9lBxZ4MAN
y2kds/raoIU8Hxli7nRR99Gm1vaMzZusvfGt0fWCgCAMKNWNAK3EYlsuHI+tbLNH9U2nQtsADrBA
ltkPY/RQlx64CJJxztOiJA18W3M0vSNOs2Ma6hH6kFtlPmZd8FWdtR3vTHMg6NkSN6oV+Y0pcBAW
k8971U0EXbJHvvrenyIJSNq230fImTk38X1K4FWBkVS0LkwGXzhIv3yYRqTAMh2HJBQ9Umm6Zf24
o0oV9TjdZvHoF3D9dsj6YRA0qvfPWvbi7zjx9ZSc2ll1F00BjBaL12bFmisMWmbXHnxA72botjKq
wxxzv38x+l5V7Bp3zO/dOX7sc9O9SmtfH9oIS+vg2derOQ77ghdQxcOVmSkit/A7dVTikJM02UWp
AAZylpXFK2BwX5Y2o5iF9sc/LFC00ca7ct+2kC7H0cwASVje8Gjgm/7Ws/ivqFv9N/OGyE3S9e+r
VeH/+d/95398+p/nIwKMZzWrr//w7yowFSZyV6m0IlGh5utb/My/q8AehSlpU5mCJYtyknbIP6tW
UvxFOYtyCAIDNHoUsP5ZtLL/slyT4ij/FBEkmpU/QhfT3Kae+l29Fb2c46BmoDdM95/e+oueU1ZY
c1TQbRrKCA7NHMV+jw57pZN33/VKYLVaGtfQ712QQ+mHIS1z83UXD+AWz0XcyrLf4YTuM+/T3GIc
jQ4AEpz600Sy5zBczejuHuiIgC3F/tYYl2k167uWY0FzVkV+dTOao/cUI1p9EozEd16ioiIcbeSx
54TiwLN0smmFj1FoYiMauc5fiK+K2B1hFyFDiY4PZNjcm9PL3C6xsXkVaKpxWFn+ylZSNlunkj26
P9X5rbASfd7EnvV5jcUIHV8jcQL7QLreqwWggnVfS0PmD6AM0uE6rn15RqBA+cGB7UYuQ08ZYiNZ
TsuXpJLmrQXfoQ5Wb0g+2K0BysoWMWQ9zBKoiZmAFjTzuTlhqE1cZ7yc1sxpd5I6stiRZOSstyz/
hBj2HWzPEBn0IN+aQ5o2l2mDrkoGRUMlZy9rRXYelRVrCG2IVO84Ltn5ackTmz1Zb9lvC84FBZik
GJiXbuqVoR9j+j9nGzQl58jSjP6KXlTbP5Wyy9SDxUmdZRPkURNCKE/cHUFzSR+07rgg1ZE2mxvL
qpz1gNAlp7ncWPhzM4lhCJQuxa7daMn2U6TiIT0MVtFclk5Efuvayfjad7scImxhFYRdUNO6Nyaz
LENrhWsaNr2o12vDzpZ7Zc9Ryeac6hzH9JlJzUpG9oBUWAjLhr6ioT5Cj4Y2pzMKVcpsk+6YDSBD
cS1WGZmIPWUIzniSH4zCbnjFS5/KfQ3mKwrzGatj0IqB5bSyK+nuMzB77zWn6O3I3HgEIXZmg+pC
5P7bqtr69VJG0fmEt8QIYo7ebPSngRyFFh2QhxC4t/OjKfkoMKt0BtsGjnifpsLnoyv8QqsQzxFq
GW0PakvCYSk8AcOt4gNyUP+G48b6CLip6wjXjHwZTHXSwWKB8MmBobHnD55hzq9pWKjHrpnBtJDb
nKYco6hhHKZBODiWLCvHHBGP0WMmfdR2LhWet2nbWy38vrlyiF7kZ1A/6x4ymCi3I74ulKB1l3/O
sA60u7qc0qd4Tu27ZUP0BtOowRGPnQGMs/Mzhg8YIzIEVLye8XSaL1OmK+7MsXxwNFn5lr+pbhqs
T8lejUN/lyepdVniJGZxklYCtBHrTx90bVFWIettPNA78sf3mUWnKFilxkkyTHh7AjBa5heJIv51
ZTG4Q93ZJpmO+Qp8g0Jt/y5e3Ax6SNc72QFoS8H7YFN+bcy6rqlAUVbLVyVeFV3sUiAGmJSHI1qs
62nO4umgsUGLc2wslR0C/SVIVqvokeJnZux1NmhcrrAFTqYsiyZEGQPxAIsJm6ZVCD8KzThbLlwq
f+8FSLIni4U9DSw5sCrbePPhaWDMCEWeOFNAgaF8g6aksYPO4TByzj6sv8wNQzwVfjVa2KmVandC
1OUtFyUSptCVUQfU89QrE6PqOzPiGBbEEt4pmwr3qWYtJy+m5d8FfZ4sb7vBT667NmruaBgnLdwK
Vb2JR9G/VnTwTnPdAmUyzFweyO3sh0CVyfDAts5bt/NORYIRnv3uUHad876gEJqdR6hRQQYbUXk7
5KWB9yguF4p4LQmqzA2ivUKw1NTgewuDcrzK613sl8NdaaXztDNZEe8ocGm0Uk5fnrhvUjBTI1k9
jOqpTz/RB8sUomnHv4XJMH8PLat62xowQrAA0SLZ+Rhcp/2I72/aOzgTLpvt4Ba6OXNRGLvEmAZW
LShrowmJnwyroMhud4lSOwUy42OuQfFeqkEZxALrrPg8l4kD22CNIlCvLXPpmi7AJIZhurHixuWU
Xm9CSggv2RrMCdEoAJCxN035CAcqaZZqCN2hxb64xoMLOQ2Gg9pbVeTR/2PLFkATbGugDWb+xeRo
9N7KDBqnkUNo7GbL9tuQpo91jyaA8mKfxIOiXziaV11pcXApvHoxCU21nDd9Hlmv+VKAs4gosT75
UT3BPRVV8hDHhXVfAheZw8iuu7cFSq3zXHURKMt8Bm+J4Th6IjfShCDWWeX7qYAUfJR2TaFmcBo+
qzl1h7ea1wRIYVVuGfQLCihede59JKmgQqOIhz+wKXJRocrzhnq8YcMXYVUoMeE32scKJjuHA7mn
Gphhmca7VnUlG3xgDwmb/dS8ob+ctrvINug22K0TvQICCJina5OEnTD3TJXaENNZX+WWv/MtpvRg
QB4P2BT7Gvk4yIh3s6PhCvTMouA4PG9JwY9a06lx+//L3pksx41k2/ZXntX4Ig2OHlNEw74TSYnU
BCaRIvrOHY0DX/8WmFmVZCifaLqzZ1ajapRKRCAA9+Pn7L021rlgCTRzWrXweVS1glV68JHw4oFm
g0RB8v/gKylPS8a5LyCJsPnVoowZUiFH4tRO57TbBeixOo7gUzVCLOgXfUTZ3YujHmGsuhgaB7xC
DaX+XuSd8UPVS343eTCFSBjE4xb1cKYZH9PH5fV3YvKrRG/X9hkEcJ8IYYaO6RFQJINWxsjLoOeK
bmxd0+HeTi0HhmgwTMbVWGhHWrMWXtFioTNZ9fwLcJsV1veklVhlrWwCKMY9t25ipxMvGDLyT4L+
3Q/Z1rrfViouXgjsKmCoNz6jqbZc9FkrBvnit/bwRF87oFnVevn1qENLsDshRIkY2Um4XFU/IqJX
ajlPlFU8Bc4CZWHENLATA2cfgDeg6/dgfOdhw6khv+yhq0/czYDHZ4yD8snx6VftBsvrp52lHZ/t
SaTtN6XoijAr68OnyR2K874r7c/sfX5+xvNPSHBSLf0FJNm+PSobqDVnISeb4UgWtb5hCLc8M/1U
d3Sfq2yb1SVEQ1yZsBZqqepNIhXDTN9Vzo+WwQ3iQRtChMAdr7cuqx8UubkFHghDfmXci3miJ+Hl
5m0/BG5zyrCoDY8atAK0JMwEwNdcyquSniYp8Ct4nbUmEXDXeUfbbCG5Esqtom70xGJF2RgI9oSU
IcsmXfz+0Yqt4Ew2+XiftQiHNoZfkz9ZLRNgGZ4YitHRb68lvbply7IHV4P/PZ2pwRoeYfkGHatm
AhWWygInmFeD9kJkywlWZGyaRwn2hC9wc3k1BjIhz3NtAc9ycGd+kyFf6lTirD7RhWl/83uJkxNS
lrUdeyfjuTFVcNuhr6Z92lgK16ljpB7vFd7BKNGts5+gmbln/NbTvZBO+MKgFatbiOOT5Gw9FwOQ
04HjfR3741c3H1oAQHCy2Ari3jpFPTI9JvMsDUqqtr7rWG1uXZR52TYAYM1Rs9Tzrpza/LgElOIb
qyJjBg9zYvZW+cNuk/xuKGIDdpjdG180SucvcWeFZx4cJABdpWCiwI6OUttMPPoDfblMp8ng1KuB
NqnOsJKCpzGSwPiRowCmBQiTPtwWgcT34qdlmu4TJ2Mm5RWzQW6CSpN9OAm3YJP1h08Mi31yCAxv
OQeDkegt+DbFGT0fLcLDh8XEG+/FWDYV2CC4ixAx9mSLtIQl5FZxLa0ByMvqC/Ajl1ZPAywj07Cz
xgRKS8XU/39zpv7/jaQgHE6W/+/T8nn2fUZh9mda0BoJ9PrP/3lIRr7BORj1LO6iAAX2ylj484wc
/sH/aXJ6NmF94AlyucZfwg7UIIiDgr+UICh5/3NCFiFn7tXciWj1L53Ib6g6Vr3R3+dj37JX6Sfe
Rs7nWCX4b+/1SGpFX9HHAyc0QsYPe6WHXVAb2bUPwfTWl56+fnNf/kEBxQd/d0GaAhYyr4DGAB5e
x17//I2IxFU1FIcRPn6iS8awwjG2yjK+k3b1ke0Q0eX7a9mwpTBR2iZdBBoRtn8gxUQ1WeZBz+Fn
aWf0hTuifOPUvG1DvPLM7Slc6nqT+og4xS5Bi5Iv6TaozEKWQAelxyacwb3sYfBB3s2T49nrbfI4
xKSebeXoTVMZS3Ls1XCnzkvPbi99I7agnUxJtlWNW9wOPaXvnvgKu98aA8DJ81BnZXeScrAqN6zg
Q7hrjEo0T1rIWu9diJXJkecvHr8IxXPTHdeZclGx5oKeelUUcU+0B8NOagaAc5exjzTiGmxCZu16
o52LC9Jx9NOASfVMZkvrf6ty3TgXwZJACnKz+KKlAfpUQiDNNrUr2P5dWuczZHQ/XBxvU+QJZxLq
g6JsrsrcjC+aRVPjRJkP2hLKLkZyTBNEx1MCoVxugnO38qWNScQuycBNDS+dokV7HTeGx/spSUZR
PtLo7jm/T0aVd2eagAGqI4SCFiP2eK7EGeljmvgDVzcBogunEMvKubI85dKOzGNnsXeLYDXWbLRV
sSpQsqDI8m03tM300KX51F1gt6/ru2BqZlQTdeO6YwirwxzNzz7DETVv6DhoeNB+FqN03wWktSz9
PjTdBvqypw2aofhDqPjsvYKUH9q7wlSgW09zoOCtf9X3nbdy4oyqAw3dEto1JNCc4yowo8pxZiS/
Ter6yzVeClEX26zPbb+6WgZ/MD/FCrAwQUwhWN4dHUwroWVvTOpbyWGpA1vUB/N8wxewQsGhUg1u
vSkqR8F5AyjXMCrtzBQLdmQJd+4++fagqusqM5yruHcNoPG0dautdhb5pUtIBIHQqGbIvRIN05bf
0SPRKUMqFQHlBu3sZSXWj6X38up4LORMHI/w16M4kQBPS94Ca+wZIY9Hi9nayeeBeZRkv5CWSXVG
U39IrsAtwhEdrbiqI4N73WytOucU0/nBQF+jCYHXIf3tCUVgawuPwB5nxzYRG9XWBCzBrKoK7Cu/
GIEr9zZY6m0Nv9p+ZmOb2tNJVW5zKbwysM+hbnQlLLsxBT3SmrPB8M9ZUn2b271Sx3HXrf9oiQAH
s2pQWZeeUaBH4Rg0eQgHApdSovCKwiRnoB1BTSW+1/4wm9IpjmkOzcmZ8tbZmqI19l0NA2TUws30
Sda3jnlKNulIz6t0LTNZTiWRHP2wU7SOJMxHGNID7CXdG4BVofyhd+qLsRqPVmNmsu1jkh+OlFo1
XYR2MGK3SXM/tmYFdnb2yLvaxhmVTZRa8N/JUDUY3pouEVv7ahzMzSRzmMwo8Twii4iGqSL0cCFF
jdEX4XURtqE6RrM63RUiAdAR8yIHR25nDeI20QCl1A7ykpN/bppYIxXCY6rTje3Ubpc/6tqATLlp
QzH2F4RUMeA29WJkx7PKUZgODnb+yPQymMbQdoz2vM5zMz0xrKCEFImZ6Bn4vAc3baGTFXnkxWQb
K0yTyzmRHBA0mrXbDJ0KeTleyzGWQqI7KxYdoNBaUMXvxmpwx63FhlBtC0Hs0y1PJQEic+qmzv1E
w4jmkwBFzMza0SGL9SNW75bxp2xDJ18eZ0SR4lOciiXY1kag5+ZrWo+zZT0Ko+Y8D4Em521WybZq
s1paEVpJq/F2TU9bc3pOOs42XUA/Fjan+j5yzCPXYgMVzHCmZ22l1Ev3r5vff6cJ/0IF/qYOWCMW
30UgXnybm77/8a5CWv/GnxUSUYZYKEkX9DhXUyaZbOR/Vkj8iYmDH4+D/SeGCpX5f6Sv1h8ULC5/
07J4ibEP/qdGMqBPUV9Q35urifFVMvu/LpLWCzOIQJkeMpIQfNODOgKY32jZhQ7wcawNAlfY54MH
stgt7Ke4B8z75tb8Q4m01lx/12Tr5VCvkziK5x0Lq+kdlEiOziY3Hpj494pyomCdoA+DzunXVzkw
Pv11GRT8BKti5vCcg8ukpbF0RtmHkehImPPHLjktYlNvbL7WGdDFAnGaqklCleCO5BSMl41Gbfnr
T/F6lcMvi1GGjFccZgyRD7x7UtPG1rCKoqqVzfccoObNUgBjivMXRHPusxpGB6lpqU4rz6ppsqbj
PmevlrtaFu215xfWVxf5aCRoykCxijP05fB3bgaI5HcDXp/N0vTFeaYMRuss+uIM8YLwNr6CB0ZS
DnphLeFmjaOmQjEaRAKpSTRXbtLkRarbP7EhwIzyMp/rT57aN4k1sNLU09dFztdO2MaXBPaIDSTe
Zh8GLMe+QSNeGDLfVmNQIULyJ6hQr3fuv2vJv5g4vHmIfl5LmuVb9T3r1gDzNweu9S/9tZyYf+Cv
YNHAc8prBHTi38uJbRK0ykQj9JwVKuGH/Ml/lhPzD2cF2jGvZFGxWXD+Xk4s748A/zWACFxPAee4
3zKnrC/Wm0cehx3wY6wgTDrxxHOt90cg02d/BT9OhIEp1mlM455XQ4DJz1NB/YEb7v0RiI/MtQi/
QwzGWYgw0YOlqxj9cFQlJpEgHOOROUEwCo5edvqEunwkqaRIfo878XpJTnbr0oUXjl+A+/juhEfS
W55bHa1QDyT8aM8Gr2r6EabhH74YvgbOzLAaoDq9rm5vzpGlbzu4QecpSpOwTk98CBgbjI3usEcz
hWFgcmsOd2+es39YmP/hhwsg80BjAeLh8zi8/2aEDLS+2yNViAdmiYkzM4sriecbo94fkqNfX+yf
viBYgYBlMeQmrg/x29uYx3YnrILI1FHVLYFdofvsNKB0OwC06IokZ4FfX3D9Xd4+lvbq0mZGDnYI
JyH/+f6CPJDm2CAGi9B1nplq/q7TuD2jHP5MQRieV7V3lnZq9+uLHux1Yr0oihGu6HBNxvTvL8og
UROEwGxO5wLue0Xqkiqb8uR3rwKo0sT8DvyCF/+QwjV2LSd1swSXI9rxEnthdtEp//uvL3L4dNgU
Lz7ATLZvaBAUHe+/ip4Zm7WSU2zrCnkPUWO+RvbSnCgxfFQh/MOl0DLwQkNCcX/+PsSkIJaZXObW
SWEuwMebyY0ye54e7CmF3/vrL7Y+ae8fjICCBMqjtVJeWCHff7Epa7qqYXgQGXlA7EI4x1/Sdhy+
EMuSXFRiTlEE5MAhf33Vw+ef20kxiHYESI7nOYdkmaT3uq7FSRuhkyYpJWYikINOPrdbmqrzCjD/
4Pn/+VEEd8uCws8nTJb49c/frCga3XBgVgTDZHEX7MLMhvnsz/qD1/qfrwKBDm4UvuvD1zpzAb5n
FcYlZgEWthRBxE9ox79/8yhVaYDhtWQid2jYj8vFRzetlmiCkX3UFOAP4i7zT63M717Soe4+6Or9
vHYEuD2RAbG10tMMDu7dLJWHYhU1KSjSY+7yyHwr7KKmHx7aSlzlgey3vRQf0EP+4TXgiGfTRgRG
y0Zw8MZR/pNcVGvA2UwBd3JwGybEXngMQGe4//XT+NPPtq5RdBixlUJtwlH0/uHoOMISvIw+Gmun
IvMnYTpS42j7zasAEYOGQm+ATXsFfr2/ymJ0Zu5QyJJRgnw2Mhhdb9EDi9vfvQyrFHJdnnJ2aE5e
7y+Td0T7BAQkri0IHG3MadihLfW7XwanIDJ/Ci42aBwq6wv+5n3C/trjMeUhD7vc2FojUkTV1B/B
U356BnhjMUDicGQlJKf+4CpI49FY0QqNME4apziQlmuGn3qTMwbe/+Zte70UereAgmptCr//QqZO
MqbkSKGkm0IZnKvBdE7mlnPB7tcXWhfUdwtu6AIRwV3NWssx8BCUIMdgaHpcHTSEMLqzps+9f5wh
LDc2FoG3zJTJG8eLRx+yjwxHFwPJInmgf/v7QpvjzRIufRF254Nby/sKwiBDpYFBRCenc4yVDnhy
1TYffN+ff0NvdYqzelCocp2D95hgqyqRwGuiUjf1PiViNFqGZTgmEte6+/Wt/ek9Zn0CgeWaoDGp
cqyDqorUdRfRBkd5HC3tlW849XFTwNP/7augi+SQ4XMV1vr1C7959OeaOZ8N9DDKg5q868JWcG+n
9IPbBkL04EFBmuubr1wtxjc0vw6eSBfH0jL6U7JB3d3rXcn+hflgSrtnPwBr8mioVU4XYdHxh22f
tTFyrI7oxOQoUUVa367ghmpvETzE8omPoImkpQ2xpalbmOcZdspnH7M6Bpl8LiRep5LjsRM7CnNH
pkx5CxVq9Pcxu7HcoUrUdRUJUtHlKSinJUYylNodKn0Vjj7s31mMs4vtrkkLJ7xkkU7m4KSz8jC7
IR2BsIxJEclob9nPuvGGVKcZlQd/7OyWuh7EjY/8p4hEmw8jrKQC3m6XrwKR2c5lejbkqv3skqJ4
ZDdjUZF2KlV7FZOe6j+mErXlhakqiJqQmHyEZqMXQ5yibRUeFxmpAdhY3WY+0WpeihsjdrJuL5Sh
9Tn19kzUHFPfVbAx5YzdR+jMGoWEsGL21IIx7K4ni9791Cgdp3u0bwGSv8U1nJuCzO5si86tu8nF
AsPLYSxjIRBRE7wORXEVDUXQuvvBVVb9YCVxQuJiTw/mHuhFit6xxYRTfitTcAS7NqhtGwmPTcaM
MF1Cq8kK6vpj6eBCpLptGj+S3pR8LQgkTTaI161iW2mR3ZtpZiwnQdga1pZgSCfdSEs2zPnm1LsP
SCWdj5slKKeTUfr2y4IFihB5u13IASqxIfKrjbPEm5hVaUumxpDeJEDSMXL7aSWIblyDHcuKf/tN
aoxI+4zKm7CgVW5Ji7j0NJSQoSr7yyI1vfCUaJzyGgmY7d3NTqAILVV0pWMWs2rCDitJWib7cDbL
BMvwpMlg/R7kcnDsDVp4rS5lDkH9DPQ0EJfWyEf5nFXzciLtGU2jDZgVYSQGrjFyWKuRsVoZquO9
xuksb9uepOnvs3Rb295gZsTrtnPttrfVceGFBpMZFTcmvZ666nCj7JKOaZ2/tbrEHJ9DVFv9uRN0
pfox4NlpyfIo+nBBCIkD5tKscEufKqKh9G6UnuiO+RBo+dCVukxA/Oya+WL3YiiPjlXYZL1xlkwE
E2OUVXVFkBsS3Z74S0X2JXOYOOdXHaQRGljlF2/8jtLHQk0BCrxHwrUmnhqFSxQFecH9tA0BsruR
NBe8m0g0DH0iiWbwyZkiKO5GlzbaTQHkPLwgVLKF55ZUzXPASzUepT3v8FOlbMRUqGnrsx4V8Xxe
arIb9lPQjsGJnZKLsZt5eaZtmbrjZT/ZqFn1EPTlp6BsPGePag3gS2p0nbVDMIkWYUlhxEcxbbY5
EnExtrsi9xyyuOE5AQTL46rdsJKyg+kBAkBkzOFCSYLX8EoXk/iMC9ccj3B8dM7OUQaPvfLTtNgF
jh6b495aO/aY+YZm4yhSq9HkjTjnY+UXP5bex/E8pURrrhkejjh2h6meHmFKkYmVcuIJjzNDVsRd
Iw1zrgckQt4XnFVD9mnCetSeeEEZLEdWMw0Jj1BSunsY7uEXqEzZhdmGRrLDp9T8MMWgkou0XZ2v
S+/U2a6I24aM3IQB9G2HLJejk9mI9Qcapm8OVrQ1KrtJ75opR0lcS/JuNgWv/2Wha8hFgwiy+Ri3
g51vBPIspnYeB/7jqUgFqASVjhVJZVI+4OJT6z0rqxs1yBo+v0bQWOAlumXh961NiTQ6ObKtkVWD
accqBaza4g58cSsQRQZaHiUakd9+CXBdXM3YmFN+v54up8qkW20y2wiCXevmbbZhAEVapyNaxKGY
/2T8kFDVcHRvulSc2wBN5aWYwuykYb1wjhvhwjmYfSurH/tkIKysHpbw0SvZODdWEEzeC2nyqYnY
StQ9vIcUa1qMJslirBtUxrlH2K5Eg1OW3imhWMqNkskcwg2b+Lw680lx2DnW0M97ppJi2aZx7xMl
pGyDbnA4M74iH7VfTlPeFrGXBhl0m2BAcHbajQnGRu21brXD5m/nJJVhqyJuqMyt+x4FUrrVvpOE
pyZb+RzpqeL4i+KXYqj05rDD/U3jZldYrf+dZa0zLzy8jfshcZ1uw8vSmvs2i90CdUHj+F/HvITL
rg20BaczoeYAFVLR0O9IcZlF7bzwTaYECee2deaMwICxcZcdqjBM4bGglTbrqQCnLsZpFTP4NjCr
aUJFmGjLmzeLaCkK29CTP5hlx5KU1Llc55lIt6I5tKdjPSqJ2G1OrY6onwJFQc8e8DWb5XSbi8wh
s4UJZrspS2lctUZMFIvV5uNEqoaftFsrH0lkKgsMaNs5NDICddYs972fjh0yrU4T6EurMX9BCkgU
Th8K6BtqqObvQQu/mowdewp2BcNT1nYPoVM0QbJc05MEUXmWWVrlMYbQwYkya+S8OrYI5AaLVFxS
OyHusyKP3hcs8WTak5VlMIBNRYV8Clsqnfwmm2/o+s31xlOtiTzXMgjLbTySFnpoORjZPeV89pex
tqJKCQ6mClJOvrXHYcbHWMTTAj2k6W9w5Rc+nyd1V1N2Di0I90G1pjMU4bzxywW/iJqQ3zOk9ZoH
i62PV74mfSwaO+lbdB07+zn1Sc0lW92mrQXgZ50zsBOQTExEvbGRy2oykEFel5tsKepvs3SIyWzt
ZuVihAA4mtLqgH1IklORGU8lBK3c3/nJqPxLWzHt3NNb0AEFUtltaJIkOEYGxtPWriXwK99D8oi7
6yRmzH41p2UbAgcLqt7GFj6O01lX58gpUK6Y2cbHLZxeFEWprQipcq5vLTAc7qbBUpNfOrmzjEcF
UnJ9vDBnQz2YYjc8i5k+F2cttcQa7RxaYC2SzMHU6gH/h6tgpMoBttm42JMX9LdZ4Jw0HWOY5Nyy
58x9khOlAvur1TEkDyUbqReNPl0gXBSG7bRfKVushshyhWIxB3EQbx3iGY8zNkRFAHHiucdZYqAK
bssqRlDN4RCgJ8GpeA2betQbwGDLQ0eW7HAqywD/R402m65w4883wUDEGxmxIRJI0mQyskdjD3PD
EiQkfdP4kfgptURskBLzx+3vuAU7fhn3tFe2UkeD05c3ptEgHPaku3xB9pE01ODd0G0TKZ1PEifx
qasKm5E4K9R5EtsI45NZAmoj9uoVPqUYYeFWDseHIbHsh5mzLY+bFQ5ib8LV8aOQQKl+P2IsTnb8
cws2GqeP7C7xnun144lsENKshgu7u17jYQE988lxvSi2RiLNauPSxHBBpr0CX7PJm5kW+UhPIdmh
FskfgOOwghiI5BGW2hSJka2yEfmuyIdvkk2djJvOsPJotCpyy2UZT1+6HHkty7A1QWoQrXen8qUs
d7UQQ0bqBhyDCIFOBgVgSeS4m61AkuFViTLHldrVd/AWbNAOo+H2e8o+/9pDEoljkvAeJu9Zmj9Y
ViaR1rtM48D9lLAX6jaeuTrDmagbdPBJTNg/toRuICJazISIGaJWxx9lb5Fjlswtr2GOW1Buh3zw
+X9sv8diMKdPTSFpmS4BU94tZ7bpBZ5R+8XLcu8YCQC1lFkITkucBQiSQ1GuzmdwPSSeyDVa1Ox7
LaMqpwkK5cdvUeZyHPo2kdpxtqBMwoOd5KUHjMNNrzUrXXsfZrIjgC71FY/SMBf+toPit6/I3CK8
GDmnt8cSwpjRr91pQPuMuwRFDUyLbTHny81Q50mP/t93IFcQ0nua5rVx33mJb963gYUCWcpivFo6
x77WajBteAoOccl5mBo7zxy9fZgOwzkaKIfccXRDiN6Ltvnu1ElzjQu015TYBQZzZXmgEhzwCzM/
fw3BhO0gjo8sZ8j1SQ7tqbqh5zH9WDUTL2U7uu62MhS7J5lMltyGQtffNJENyPpMR8LJqeNxFjiV
ErfnGOzPNWgV9EM1yzSPT5OrM5/VJnw0yMOWNwXBeAsfMS0G4rCzwCzugVcQBYJPeE6YpYa2tPqr
tDZK3kqjNRW6ZQqg1e5kxv7nSurlfkKt2O/KErzafgBHD+aod92HROXjncNREN4Pp1B7Kwi1DXiU
8hnBVk/W7X42xHimyfHUuKcWjiG8rRkPncmUf9Y7y+nTHxiVFTSUJli+6U4Nz3nXQ/pviOaueU5X
n0BrdIPixENIcsSSUZ+5qA3TfYWUE4NOXXnxrpRIgndLZdmfm8w2P+Njx4JAhKtZHYV+OZAaXdvF
riu1eVkT20uujdGST+hTqT8jOW/g9QRp8dC6yPe3fQ/jqWidDK23tYQPrl75FFbhTWh5bM922+/D
K8uirBiSfeXezmJXGFOHOVBTekck93n3KZaIYtuMBuwBo/N7XAp2NY5IjgklPsOG6945njXoI00p
WJes0yvww6CdkZ/VryAQZvCGs7NGZR7RkO2exOw6rG1eTrGCjw0cnSMKPe5oNlGQN72TtBvZtZwU
RqXdY2R4JZ5r6k20BiQq3C2LMXxNvFDZEX438RDMrndBEpwosJD3bBXZ5I2fp0yaipfD7NwdTxy1
A+1TNNHBQCgevDB6aMjBZNtvOwya5VGH+Qj4RTnWT1U44i8zmNJiqcGCKTZDj7cZ4uygd3Ma+i0W
5arCxjY0uIqnVGbn0yugKJ8DXx4x/oSZRKkxfMILkiFyR310WeMwCXdW05FoLZdOf4L7K5Ay1CMM
4Inw1uyIth/wYapbfJ1igd7kg7YZ6UXQeI4AO4nuEs8chFRwpZ5/PhIB9VDLoIm3GeCtHi5NZd0Z
jYe0CREewVRKe2vtBibkLCNuUW/9BeIFJd9MAUrwVoM33uXl7yYfnox0augJbi8qMyqCcPA34+DI
Jx/lvooQMJPkmWMXLY80ezV5QQEKOXaZEOmsAbgg2ZZJbhabAqrB125imYnU7FBmL+ZS3htdsFzF
eaJ/yKpbeMuBNfSnUzuOzzyXiU1aEkfNl+UVdmZSGxunMQZ/QTT3gmQ0GKUojwM59PURhmN2zk4E
BJ9x6iVeuKocFLG1jUGISKN++a67jHVnqFJxjdMIlFxhLPIRQRo6CzFmEgqbTTK2EV8Yc6Ct6jad
B4f3qxvm/GhC0xcMl2YbzCgDu4UEOELcUvlE4yCvvpq5Nwr8GUL1RyppaVMR98tZ/Y7o465j45ss
z3goHZPURoaKvpNHcUviOS4N1yzVJ+yhbrhxPc3ApSumrL0IYm96QYRqzBuwRjhZWbw5Lftki20y
38PeuwTxD7cbqxeK2+GxHcPU+oLscChfsErkI0nLlNCR8BpLnMyqzZvbFOMJoJsyIFLa6xlW0wXo
8i990n+qC3DmHCJ6keIwlmdYkih2Uc1wLHLTbdy61jH3+auqyIWu5VXdOC+cd4stMtfnurT0Y074
x64KkhAx8nSq1pLTQMkYVKQ7FmKynKckcOb07H9aXqW4qMM6SuWKOxpVZlwbXm0T+W69Ymhbh55h
DiuBELHA5SgDUZTPrSb36n+CRsdScvzjgF4nmpDf3BwZFOXDVTjY4paTGdYkPMiUp3g61XUbokEi
428o7n/dsf2pk+r7UA0E2jMhTDjiB33hOhxdnkwSf7GrIJOgRbnRbRxulYl78NeXOmxBczBk7sIM
CS0BkQvhYdNW2xoRNQnjwsiKi4RtcOv0s/7NkTdXYSRiMvJmLIKi5qB5r9Bc9TBQjWhwfHnKIag+
R9hif3CVQxEZ2rxVyE8rncmYjVHsYDaskl46Vq8MPOhGGe9lwa4D8cmpux0Cq/ky653gcvJNzhRF
0hn3ARveC8pvSp9f39V/+gEBeNBwXweejn/wQUYXTCOYDj7IYg2bqV8dNSZa8roz/hpX/Fd59a/A
enPTfxJe7eWP+in9P6tQpv6hsm9v5Vfr3/xTfYXv3fmDNCQPmQyAaJ+36t/yK2ilzh9kWAA4/Tfm
92/9lf8HyZ5AyLHI8DAJEsXe6K/8P9DdMBIl3IX0Kh+jzG/IOV+HPH/P19xArFFsIVEanmnifDlU
unCcxXyYT/PFlA3xfo1QOusn1pxgRH9VyGm8IM172glQTxE79nI61E1NW6AotxNWtyh3W72lwIwj
00nNveE5+G/J8zsl/haaUJoNd1nlGdu8Xj5LPdx3c/aN13y4i4vBOULfzfGM/MwP1pWDd5GvBf+V
3Dd4HIyQUY8erGFTl4RN69f6omwX5irhaH5tR0oPCeju9YOaeDETlaXXjpcRDto1Hy1tpLq+nVzy
EfgEvH2INvyVt3E4ufQyL8ztVpgXCzLNh6Cb6+u603mDyQAVWCD1XpDHnW4TB96hiHNmCbBA+y/m
IpobMj6bNmqgkEFGbkD2VYUHicYP/PphaNz8KfDxU+R2MZxOtqJFhQYkP9H2RBccFdaJh5fyXMqO
iqRsQoW6gtOLorLk9CmsEvOD6I3c3xTBRxFx4v2a/vq9Ef/YTO8JuUErfLCmy47jneikvqigX31i
aoEUgomnQTPHUd2LyFKq67EsCayzLCeloRg7p9oVVzTkEOBONDqiZa7yR9/MOeG8eUvXtzFp6rfQ
6YP4k/XTrdJaHnm2AptZ+cGny3HKhOUkrIsc1ME3uI9lGbE6x0duNzuPdoGSiOacnVzlSatPaVUa
xIJaBsUxsIZmQwe4BFw6FfFvpYOsnws9kcVTgkSTJv9h3J3KVOgVUk0XUIO/0lMihyXQxQevxauC
+N3bznpiIrV0kYOg3lhl4m+HsfC7GC4b3XJh1qibpUSUmDgG766b3hZd158S7LH8EKll7NDMeGNU
QajbV+BE4Tk2CWhBsFVrNDxE18Wc43GLPpAZQ2WTQ9wv4x2eaaTFTBXzS0QH2dYWc7/z0zq4qdAA
IwR2w2+z2zBJ0+lMFi3dF+fW0UH1FbcNvM5xSXYp5JmeuUVKLVDD6CJ7HpRg3Oew9DkpR5SXDHVt
Tmr04Ri1ffCE/Pz8smyw9ILLAV76k/AEkJfVMII1L2yUBw9WwVAucufalXxY29gQ0qT2sTfuHYVD
lUPy4N96KfC8DfPjLNxOd/UGjmT5/MHHWh/M9z8dSgieDoS8Higf+0BwqZTqi6kN54u6HRVRzIt1
gRwe04xlDyfVhPTNoA9+sjTj9HkBu7ufc9c/nsuievjgk7D5HH4Sto1Vn4BIEu7OWn68meiLBcld
3RrmhcG0A19P6SZbXGn8SLlyoDcqG2Yn5WtGWok5f0XSht+kUdzAArQtUy9a0GvkkPa2v/5kax33
9hZR19PcRC6EKdRZXQPvP1hvg00r+3i88WkltxzC6Z2lMGNIqGAaZH1Q7x0+J1wNoD8CSpYR1D2H
yiFDu2jlQVvcKG13jw6pSnt4Y/Xxr7/TTzsZxTElAvokkhXNdZF4/6UMw3ILSHjiZjZpAiBgNnaq
q9KzJTaD7TzCxTMr+2vrx0CywzD7mldT/YFOT7wvKGERoBfljbCIz8NbgpDu/WeAkDAnYPTmm0FD
RPYR4e4nB0eVb/EUpn5wOYb+RaC8/NiPLQb66Ksv/KAAz+E7IDdX+5tpjwukC9xjH9yfw23WMtEw
BQAqUEhiHz5Mylly5Q5WGZc3YS2mjYdNfmtXULfTmeMSOgwT83/XgLHu3U9kjlebBFjUrihjWpe0
vT54BNfS+v0jyKfheUCmyS5DbfX+ThF7rXVl2uWNoNF7BM4ZtolWYhtsL/vE8W7dCj2Wa8fmRz/R
4fLwehveXPjgjONY9WBbuVne6IlhkN0qc6dNXIBdVXf3cQcwIatb+Iuw83ZYYiXTzHpPWGHy0fP6
00uIQJvn1MdvxFvBUej9HdD0jXWtjfTGbyXAW6piBgh1fxwPNll3eQ1ehtStTW3E9aYeHhu3f8T2
ttc0LO9xRPrX+ZDZF96iQaGnpfzg9/n5deLjifVhdh0Uykjz33+8wQhtgE15dmMzht3q/8vZee02
jmxr+IkIMIdbZcuyKbvd7nBDdCSLOaenPx99Lk6LEkTMwTRmz2A2UGKxuGqFP3hW+YJN7sHA6+0R
tyiCfCk3z2FYo1nQNsZO8XN/4TdMX8vFGeEnmCDZMBEgiyfzvvwJtkjDQMs68SLr3nMxGPKr7g/Z
VtYs76FCdhElBC94tgtEJu5/K7deDZAvinvwgXTXZ1cI/AiUvUaPhQvG3FrD8QiSSKxBBQU7rH3j
hbPwwd64elKQP9z31MYQUS6fdIjDpGY2Gr4YTlytWy/sHtBXY3ZdJCaU0gJ8eFWq26RBEqUz6aeU
oy32ncyAuZEK6Yg8zvciDJvdUBbp1mi7dK0rPgpLYaZvOmYh36sgQdWsr9/NMld2AKb85//HnpEu
TgwVSvqrjEkIZUQkTryoYCG2UqSNGxGHX0MllaBZ6fpC9jHtyNWO0fzjHqOfQA1/uWN2L3sNlpcQ
YALrDUH0dp+jx79DzPxnFjqnzNGWvPCug7vKpzpBhimUkGSYty2MSIxxIE+4M6NE4cxTv8plhT4a
Kjs08RFhE1ZNMyN7dexnYGHPohP1CTTzvsSKaKtiZ8fO/9dNh/dITSBPYhBcs7MvJAVqFEgZMUSp
+kmB2XpX1fYFlyNlM3oM6u6vplx/F7rMpAuM4qRMgRjj5aaPbR7VzVAjqC+NRgw1nxn9WsI/Ql4x
TCl/Iyt3Bgq9gxFMjoP1UooUgjSJ+VfBuG+FJNcr1Ti0/mB8RnU7/sF2G8PCyfj4FZdHgy+Jng7F
JH5ezpwqReKdFAJtwRcQiZrb4j/1uYae8gCkoynWaY5n2WSOE2urhiFKSF2FejZIjCLZKGaofaK7
3jwrThz/smkaQt+jNwzqzmz0iXisPaW1UZwYyA4vKQTvr/f3WL+6plUCHioHWLhO1s0f+hT/JI2W
Da9YEan/EqdI1cAqKLYgHcZDOg1zMfLQNqTy6jpphDppVe29oYN5WQ3DV2C/zmGgz4quV3RAerVY
qU0YbGSlDta53G/MACiKakfdUWWgA7SkXldAA+gme0DFpnl5aWLh2Rr6mtL3j5920tEoX20zjT55
hoOspB5Nqt/Spz6q1ecgLSF+Rn1+6AoEGYvUjNdD7agPAJzqPWzp/4Z0nzzgJpglPQq6MPSm52QL
aYhk34JufkbjCPWvpMo3aDKKBYLAx7UyOz9oOYCEhNaHFsi8Lnf8SsmUPvFfKqsYNrqRWw+4NMSb
iLtoUzYKM8moqLeVpIyfQnpFKHyJxs3y7i3w0vFJVe3siP7huEKX6YdqJZ/xsrU23LNv5tB/87ok
2I5+smUeiU2NWnt7bBgQPGh5JcCMi4VLVL8KlLgvfdTKqL9YcOwuv1lbboaSEyWdtQqHy7EEQ+mM
Qfjr/rG9kS4Qh6AxGeghwvqZB0dPgsBE6zo5C1QiaOZaJLV+T3Wspa5e1W7oBdYOPXjs+xL5yQAm
tnD/fLASL18bv4AHBPEBIY0M9/JB5dpW9X4wknPRWm8i31vGs8Ro2voJbnULmHkLvu9RASHVDbty
6E9a4ey7vnnKg7++KtZ96Cx0Kj6e+eoX2XR3bJ1MypjTDMYi9iRf7pPz6NeYsE8AKWUQ6m4M8dPq
ojR5tDMhv7WIyRN0qnSf1mgjyF6bbWTYKchQRe2my8bwt1RVHurvEmgz32i2ueKHJFyR/Z/PynSZ
ULzQ/Zfpcc7qQgaLeqGgGnuGum5sh67q1sJBYO3+WbkqkqjLaeV+mEthyD1n4MRyINcDUjBnO2ir
fdQARY8Vrdp4Q2MvLHV9YTFpmNJr3K7wdJufCRSyTTnrnPA8igRnhQGoie+By4Z+AXhSk5fe+I1H
+7/1YP/MLkhVRyu9NUV0DhG9FDZYHwRfH6vIwZRI2eZa8JTa+RGI9Bqo80pIBwQq9p02MMksjv4S
F+OqxmKWo023CO10yHjydNX8c5X4CaDEfijjcx55QA1Qh1H0MNh3WRscVDMiRxQ24KDaM5i19d72
/mu+cfwZJRGmKfrp1lENXy4PlT6NC6MPz0LXR2aCZfnJGwrrydK6YwCwEribqj11utRMKhuNc4CL
+AxQzz9hDhYBfxXpcIRCoBx8GWvp1FP7A3JF+NbVaGPWivd2/wdflxsW8zWbFsLEsGZmcPl7M3gz
mkYT7VyNgHJ5g8nabEOws4hRr/04HXeVJbmZnS11G28ET1oX2vQX1CedWcjlylacdpwPLzjTwBt2
XSJeWyBTn9tW/S3b/vilVnA30UqwOtAePJSeAdnef/brgztxQjgp2AOjWjHPOtSix9W7HYOzUyHM
j2bPuUQMeNXBh17Y5avGMswuLtbJYpHGE/OHWZweQnSX8iZjqT47hAgC0iuOtKdGysD3JNUzZj7m
c9AikysxIck90HFOvKZh/4zli7Xw3DfeOV53ZM8kFdRec86j2lnm2AAvPGujI63AKFbPthkZL6o9
fgVbcijNNPkkg5X4fn+/pzd6eTVMNswmM1akOriwZom7iVx0YalVeFY8w9jjjmmsHbV1NvdXuQ5/
vM2pvUBXzECmcnrr/wSArNK9MdLS4ByWffvgoAKMUnMEmMjUP1XKcLq/2o0zRGRneCzT76TBNFtN
nxwoakgFZ6lw3mKUNnbDSP+SRkL3cH+l6+KPMtkGGgabX8GocPalQk+F3hHFKHt2CvYfg7ZVPLV8
95HljIda/m0wZtreX/LWw7Gowm7a07xqlkZlhUhUMITirIQaKHOtevcdUzrEpvzn/kI33hkddQaa
Cn119CNmJyPI+nasuJtdwCrtLo9r82CK/g/A5vxxkKWl2HOjWpqa05wNUhR2dD4DV3L0YVMQIu6I
2f0TxPFyZ+P69sx0iYaHITYF9IhDEFnjiSmZfUT3Rf7qNDlmLYX1UAaeeih9A58VrbT8Xw2Axz2k
jL/okkavINWqdTJGwr2/RzfeP6FqOmTkKA5v5fJcY1IHOEbPNLcE5rjJ2zx8kTL9VFskm2kpVbCj
QWPeX/PmRlk0Z5g50RSCZ3656OCJPK2bQnWNKN0Psg+u9y1q/mqS+oeE6gCyD9s9b6Wj7S7D1oBm
D5ItO+reHpYO4mDtZ3uUkOmvTdhwyiHsmoWYcr0rBBM6IpBA+QzRaLz8gQlCwUiiSf5ZzeRz0ziv
VSdrz4Vqn3S5TF67tAgW0qvrKDbVqXwOnBzmQPOkP0fyDdqO559ppIUrcI02UEql2d/f+Y9W42Ww
vFhm3nZIyfi7DLW1s1nsVEjhEY5trQH9hWnhVzMev452vU986VTq/U+Lr3ghjC7+gNnOGoPwNYEx
+JnTsQOjD+5O4KtGUQhoVN21TvQkxc7XxDt6pr9N0HdbOHzXQYG0hNOOIgWxix7M5avtPNDkrQbz
TilAdHUhaw3NX8XHwTSpvtzf7o9m42y7qbRRsAVc52hXA7S4xotGIFx31orwVVZIwuIcIO4A9B7P
Ny2DtRaWf6lc4HHRjP6myIX9WOtmetCRBt3inxisSHOcUzX48t+wzpFlTGMckle5XfzJK28SJR6L
d/oLQAiB2+8lK/LwZQMP/YiadhBtvBiwo0X7eSt81cQvKB6eQoSXdqoxRM+oyeU7r03Mn5pUxFji
DN7XGuTwyeYlLYSaW++eL8qegjG7Qnf2cutRVGmcKBfi3CBlcDST8Q/ynMXRU6Wd1qrN0bBaGvAj
7j3oGGdbBsfK51zLFzrE13kK00zKakrsSb5jPkqs0S60RakEZ4NjuO7C6K8zFmLfll10osrBRaNu
fkOVlP/ePww31iWBAHsDelKjMJxizj8ZhGqAcE6r1j/7OZSmkET/JWts/9Ub1DMEuuChT8zqkIbg
2e8vfKPbyhiPdiN1GykFM9TLlTMgjUXBTOEsq4zu0P34W3sJ2liaij1BgREEd2PnHeGTvMs94OJB
HdS9QjBywzoItkYlwOHkOjIS1svCT9NYevaB8ItQUKRWRoFmnjQKlMSmHpHjQmP5kdMLWecYFlTB
V5NOPQPU6JOJeFhjUm12anJs4BVWkVI8DZFv/vcIPHVcaHWqSLLhkj7bpbLyS9DIjivKqP/hZABe
ZWuMFk7BdfLD3JCrheSH3rcynwVlaO7XYvRsN8kat42D/lSFTrnvYKuKhQe6cYlB2qdapYVLoJt7
76jwoqDddp6b0G7bRk4b7vzCT1dwqtoNdoDYBuSqsrDojd4RHzi7p31kyvr8jaYFXF+oU44LfQY4
kV7qBroTJkBmXXyLMIJcJa0Z7ONmIPzi5+FtutF70UY7ODh6UUQr7HucdVXn0lGRLSwqc1v+C7z8
feHkTXF+dvKAyNGb4UtUaFHOgtHYSUU7whd2YZ0mh0yFKYIJYriuS7X5QgD5kSpafurrQT7yq+wH
u5DLddgEvxZ+x7TO5e+YFBd1hiHkjowCpvvqn7DgYOWBNYeXn5sxhQ1jxPEDBWRIKlZ2m4HZ7sak
WDuopocZ8NBtW/L4TTv0MLX6FGXNAcn80Dh1ExsLa1UspdGrXaVDLz3GMd6X93/u9Gsufi3dB7JF
lawNJTaMpS5/rWLQNc8IJme5wC9chqUFfjz87Iwj/MrR+c9HmOU0ylu0FaaKYV5Lo2maeJ2n+ZTQ
TQhccEx2vYTYvV1CvTCx0Ntw6cYL8fIqFZsWxRSLIGA7EOVmz1hyhC3ZZtGOTsya3jSMxjoZFq6h
j7H8bCunr3JqFJgIjWmzF0/damYyNGY3qsI9bRLa2imEC5w2mgdHWBvb17Cg3nfNn7h9zKRJnd9t
28/IwjJnyR8l3OoAxv9CrXKfFeHOyD97ONjqouV/9YUfewWwI3XhmybrJXghUmbOy8TUkjHCzSS3
ZnCwtZL21RpLjPjIZt/Aq2EMKhppM5TOqzVUxrFNoilR8Zhdyb0M3bKRUVBBMXSher2ONgjo8Lp4
WxNCiRbZ5XmkIo+6fhj8c8M0feeXkwksRRLE+xJ2rxkd9JxpMCWD/2zLYbjHEaLb6Ih07WvwSv6q
tu0GEgubhhvnH59p5Auwq3Eh7b76ahAt5D3TQZzk67jpLn8lhJsSLoCivg6M5ndJ+tOvXyoNkkYs
umQpw766UqmpSDT4QBl+Iak4C2x6NCK27VPH5ZJtumWmu1guov8b4j648nPrGJiV+jjlu3pmh49m
oEABT+SfGu5rK4l54+5+yLiu9tAu46JTqYtVoKlzCIA9Ng4piOqcG71y9n1TIfNO0UeTEuzQazN2
4qlsnW820mD7zrbLrZUVqrQxoFOuCDPJvkA4fe0ZRfVmgwj6lSPBBwPYq8tiC+EVXRPH/gs6WKkX
7rKr18YPp4XIDIZ5mXJVpuoRjsqK7OlnCDLbETrJWlKzFwZ0XBcMgO5v063FgEjSyyIJmRa8PCPA
sXw9Lg39jMr8gLsw6oleyrSxNvl0KvgoC+tdRTkejuaLbiAqRwtxHn7qlAOYdA0Pl0LPzVUn3lit
vBTlbq7CKUQpmJN4Jd2bJGZe2KWpnxEc6NdtXgDAcXAUu793H12qi1hKBKADyDUqo6dLZ+ly88Al
h3Es9dY5QY7qJEt18zmL/G7TVJ3xamv4TK1Rp22OIfysVVVF3boG22htOwlkzLZRsOdET9JszxnJ
CWITweD9terBgvtWeZ+6poRe66eyidwTCSuik7RvqOJkaLgtogxbFQ7XsxUl0WeA1WB8RF9V5aqn
pD8Mfm/QKlQlQHNDhpEvWUnygEkodBuJf18Dmcx/OEF7yGXauAjyIwyzHn0VWb8CIhTOsG2sbhiQ
eFyAYB2jHLVgvATrbR71ys7TY0DmuS96f4Ulm7eRuLb8hW/46nByU6lEsAmkyo04z42pWsagQX7q
rAvkNSoAt6s6r3R+VRwBfQOXcv+FTr6Vl3kGAPZJIZbUiGTZnt/BdWJEbR33o6u08tG2vimt9h3j
nZMIYvDACC+Ex8L+ngXDaxcjSQSgugjjg9YLtE7WNEy3qlYfVNxzJOtP1fyN9T8MhZkVq8yFxWTw
ssMFBoAv4vzqi8aMIgqDx3xScqFpl8CTaWGnMo55afAuypR0i1PZpu4W5uNXxcD0lMz/0I9XaBzO
iRANyXsnd/noNojrByu1rE49cje/xdi+3d/QmyvBSfjfwQij3csPpEOxqIWcPLptaA1fGHI/crLT
h7Gu4+39la6rTR6KhjJFLiwPkO+zQAYiUPFMpxhd9PhBP+q/qjh+sU2AgFmL62+baSt9qP+K0tsH
RrWKw/jccSlHQbfJbRr4crFwmK6xNtMv4lIkj1SnhGtW2UVw2uUBLSc3qCz4c42KHILaQuutdc9H
mVfJt6Xam/skVuxTiLhLl5pHDBAUV8OWYmMpdEtaM7efLS1XN1kXlwsD96soadOPsIC5IgfAxGje
7s/w2BZWZimuNDrhg2EXZIBRdV54MdNjXgRJViGvnd4McxJ9ogz9W2m0+BbDdlBlN6Lu2ylq10Vc
nbHx0JGLQv727G9N5py1zFEPZiwwiYPej2SDw8QRaQD8yvLGemoD73cXTIgoIQJeZaREKxT7k4Vj
9IFAmf1aJodQjbgSgSPPNWOjUM8VPZAa1zK5BdE/EXtLF8YuwT+roPKo4qNjSMOT8GP8RnXIz1lZ
wfxH6/jd87XyHDu6vE+00iRKgaWDIo9Be1nijKWUzbAO8sp5GJUmWbcM2PHKxLQDXQHJWmk+NqBt
ptM2k2N51egZ7HBtRHwoQUpKRf11BRTEw2nd8zdpPdT71IknNbIO3g32LjvaCCq+vniaBTWG3/2g
iiPDxz/JIJp9m2v1J4QM7Z0kghd7ULCus3JFfO962XHrPMt2DPT7rdcaz9zaJziYzr6RcIq5fxzU
G4cO9gf8xI/ikwzt8jjkUYkVtlb3LqRWrjfHqP0XH323zvdGEPbFZCQ7vFdK6D0zfbdcoevDI/BB
cYZdbbtaTtXZJJbYF0Ff7UfNyR7rJoA7Ufn9cw6+5HHwIuvPpKeJy0Yurwoprw4O3deFg319VzBI
IPnnD8gf2h2XD9KafWQMQdC5pdEp26CjEOH4tns8zeQ/nK5fRS0QF6qhbO+ivlSWkArTdzM7qWg5
KciSK+Sk1PCX6ycFM45KTlpXDUPrXZEqcM9Wbx/7joyUBGTYY0BZfG4Mv/peSVQpCN5vKgX5CL+x
xeb+a/0Yrc9+DQwoIFcWAQ/g7SzYDT5qU01eWy50ufBBNgtwrvZoWCezH14x3pBbfh0qA1HYarTa
w+pHAsv+l9LEwysDh+pNaz00S0gOn8JSdl4KkOyPg5Zaz1KVJG6gOxFsaNyHEFlCBkQzw12NBPcW
n3FKG2dAoievAqbqiV4aD6qoze8AwINPaZ5jqXD/Ya/SkgmtCQqd7Jxe2tXoN9N8Wp6l3biakpe7
MKmwV4/0cA8CWEHioCsXOgPXZbAzzZhpQ4KmBnczcST/DaEd2PpcQd/cVTxMf6w8Hb9TQPhPwskr
t4lKeROWSrPj9Ld7vR8LdFP09neDCtUPUHjlloiKi+0AO+3+Rlx9yzQQGIAzl550Na8qlaHVQkRF
6F3mBUPONsrMh3wyh76/ylUSwdRkKraZFVOm6HNMk6akoayK0XEdtX5qM1V6r9XuCGlQ+fn/WYhK
ERVokBTzQWqI2SrGNabj4sKTPplWka0tD4fmvFLDhdL8ujrloQDzTdP2jyb5tLX/9N/wQ0G0EBq/
K7VD8jtNQ+2FGlT+ZpZJ5WIXFZziQXzVpMkyq8imBDFxPqHNZ8B0TqrvqHaGIHNzE5kdJIMVZM6+
mpnUHjqK8Hal0VJcJZLh/Lm/Q1d3+QcTl9G26nDw7SvB5ya2w6ytbVdOUQftZQXNE6GhtNd3bXeK
7MF5kox0+DwW0ZLs6VVbmaUnyPZEYYLF68y+AaTRAgq9yHFtPLG3cvdq9Za86WyPLhkaDNHgLXWf
bj2sxac+NXnQsJmHtNLwhRZFku3ydeKa1Urmps1T/5nXOmlDJFFwspkt1Ssz6Jc6TNelJY9LDx2q
Migb/ABnpWVfouYTZZXt1mJQPslp2WEi1dSbEV2Qp6hFLkpUnrND8aHOV75tjxsjVrI1Cgz+TvQF
aYNf4M9uoIC6Kgb5O+QhaDLCHIvVMDYJZWSBS2w5Qj1solo+jQZ2aEaISRh2s8kKSSBE34zAMLcj
jMlDXQfWByPB32LjVqOvOMS7tioHV6qxXKaZU+GpK9XtKkPuZ9vivotpleOgxBil4lDKQhyRWcvX
BjqPsW57D15a5A+hjwtV6ETeGus1HeEXFY5GgqcTrsWy9nb/8CrXL1SRwbxDK0TLGUbMdMT++eZQ
i1VE3ESam0kaomCihTRYJNWTSEZLQyAFt21svJpHcvrPBQae67A2xSY3QN6QK34StRpuAyVtIYw2
4AS8pKue8KoWWzTEl8AK10GP3wpGAewjjTVlLhivtGaDjG/M9CuulB+enW41tCi/+qN4vb8r15cZ
QwiFLuE0HuIfZxd3P4oc3E+tucp4JlkFpNpZFhKb+dtgKgsp0/V9wQITcJQ7E7DaPMBaWZ8FWmxo
Lmi59hmhFWOdtL20+c9PxOXMS6KVDgRnDvQxe0waNDyc3WJQyb/aRt4ihfQz0FE5szyQB/eXu/FQ
YNkZ7RPKQeA46uWpKpSkKWydOSXGfsw5rcZjpOZ1zcJ7uoYY0qTluSYrGi4nRDcu1xmysmtM6gNX
9v3vRoMXMb6FEP8qucbDzcyxyuvD3djH5TasEv1FDaJP95/0I8+4SPL4CfC4THJOhqd0AC9/QoyC
SacUo+bWYxRttSTuDmMq7HNteC/AKYZvMPK4Eowyi9+RiSvW6LxtsW6WtshuaU+lGnwRmLc8wWBo
Houh63dSLdt77GhwUMq96uwraCIGo94+eDF24W1bPQ6xvqr9EkJ0peZoeSWPIcrLzzGA7WxrgaNZ
lVCFN6UvgmOYKtlS7jUF2tkzox/EHIJ7mmp5XiSXwVBgutLoLkpL5mq0rP4UZ6RYWhSrrm/ZxReE
es90pIh4TAqANShW++3+xl+VGmQD8PdItSiiJ/ePy303Ap+mdKJprg056aExjIa+dKI/ZondbBBM
+1EbdboDreyaxaDt7y9+IxLhVjTN3ajjAa7MAkSmqKHorFxzUf89qS3mxwhwKk+NXgJJvr/UjU+J
ynuyk6D5BuZ79ikplhgGKcxsN+sG8ROHn+9FG8gLp/jWh8RrJI/kgqUxMRe4l8xcliSNVbTBhGAT
dxIIR24/JqLTCKkKJ9m9DJWt1NobifeniODt3H/QGzcRTSH4FIjnkGoas9otCiUNlavEcTvfOqn6
8KyiNf5i0rVeD0WWnJyQKzHJ2+39ZW/sLySGqd9DPg0pchZCxroSOt1Gx8VNVdnlk8KXn0tL+frN
VTBeItZzWMEIX57WREnaoGw8x5Ugnp5jIZ80pY9f7j/KjZoIehjf98SDn+Ylsy00Gt+pmt603TzW
zkwJMbOGwHPUgjw/5aZevGqZPjzpVvuOOJmMjmFi7BCIrnaxnnYPkeXXx8aoFy646w8VPUomlSD1
GXAgaXX56IUyMDMCl+W2+vBdaqv6MSygD3pO1qKGJaOnqZkd7PCQEHREbd5euIuuzxW3q8PyGux5
9n+67P/JcEpbRoZfoarQvXo4Inudbaq6ECsteimqTYnR7Iam5RK0aXqhlyESjgCJ1TRvQY1gfjPF
gZDtoVAs1xqzr3HUAjdDOAKV61dGtz80qW0XQtJHM3e2InYp0+DVgdrMKbt8zqjF+bQqpdElN2v2
iLqLfe6MYoJvlk+K6e8su1QekXPMNnAVUHtuDGXTgWNYM7hvljoxN54fegp1AnELytm8KpKlvKNA
JTzj9Wps5ZBLamULJOUiJiuPVTrkLnr9ym/Z8SXkC5o1XgMbp++BGkEg1951GS0b1RuTbaHLwTnX
NFpJGvf6fw6vKmR1fh+JCoFvTvANRVLKhUpOqejCPJtO+hQ3TbDwCXw08GbvhkSSAD5dWuCfZ+8G
0HETohymuH6WjDEqrVWwDkXd75KhfgyiBGXVehxQBZfVnaM1n6oxb+ikes7fhQhx47VwXcrA7Zgd
kQ7OKkZPGhrSWElxu0GJHvxwzB5y3aAAooUUtmgA5/p3LxiwRU6baB9X1nAWWvGAIHz1DQFA+8nJ
UYyh5ispawaMnB98NUmOTrNUVV9HDVILGY4ZHXIwIPNc32TgW0mhYrqjKo1//AqhoqxVNilOGoNm
HYI+/Bwr1fg9Q2Nq4Uh8NE8u3xZr0z9kzjYNnOfIGqkZtbBzetN1nBD5TOtUF1q+ihykq6TjOP4q
k99F2//KkL8FoPaQms3RpiGxSkfyPOgsjv3Qh09WXa1a+zE0ERWoEes32j+SYzzcf6HXiQhnF7EF
ILSIXdE3ufzogyADG+gH+nNg63/TVuTPSYxKuaO3wcJK1zXRVD3AgJ/SHTSKZnmI7IeVlOSd9pwr
g74rtETbddhhbCsAF9upcF9IB66HV6yFhBTYG7JMB+bA5aMZcs1ApI61ZxyWbdr8ib6XYgGnV8Tm
LxUTwKNZYLLdTfm+Edn8zQu2tET0t9gMpO++HVq7ssWKOUPEciFpuFL3otcDUZxeBAdkggzNLjWJ
6J4NWm26vvcMKACzu22GrnKgf8XDfiMQOGoj87FN01NmxP0a4ZtVpP6sjfHF9KvHSjqYNtpCb5L0
yZdyNOTl51J9EvaL2YK4DWIKcW1TOszGkVvqQeH21aHO9q2EbcX9A3Qj8+NJyKJxNcKDDVjI5TZT
3I+pyR8abMF7UBrRBvnQEju2Jn/xPTvaVGh1fG1MpVqjAJXvq1xaYNhcxyQqCfSoGBh81Iqzk4Xa
lur4oam6ZieUUx5LL4nmbJtOf1LaArSf6D7ff+aP2mD+gXOqAD4D9kNfYJYS+EqNOGrvUw0byVE3
ym3LoCIwsk1UVduoebVB++sYdXey2I1o6aMGvenwL0yK7N3HBbwYX3s7X8vGMfBOme6tQgnHiH5b
R8HartUDqtFwydd4Obze/+U3LhL2Ct4UYeTDJ2qqzP5JZgo5s9Ig0lSXsrp/DpIsevXbPnStvFLW
3GVc8Fbrb7HWk/dVpRtbT6hiU40A0e//Ev1GgKbBw2fAB0rtO7/S8PhJ7TZIdHTbRnAHOpaEWKgn
6jkS3daJXpXwJWnCjS0Fh2KoH/iIQAoMW8kotvSMzk6wUwPp3ObvvXQEOWmU76G0Lw204exfQn42
0K/Lz1qUvZk+Tp9Oeugs9V2kD6Ys8X/xXSusMCZ+bkq6cymDFT8ACFFHvzzV2Bfq+AKn/lOcFjTw
auYgo2S9p43zNCkHULoscfgnIcdZuqdRB39outBhgWx8+V7MbCpW81Z2S7SZdImwP3orM/oi9UjH
k/oI6zyEbzT8KoaNKTLvwm2VU9D/HbUvvYbEbuvSTeu7YJf7sOZhUmep/NDY2ne08MyVlcYv6Dm4
Y7qr688ZskKycbj/Qm8UD4hLwIygxCS0adbsaKEbg3pb2YyuHhjjKZBUJA+oFs9J7iU7MarxPqyy
7qnJvHAv460BGD1CLx8+dbORUPt9tNq4eQj81l4iK1wXTwAYyCSJtAjXmXNj7K6NtCEHEez2tTiG
VS1WwuyMg4InzWrULInmblJ/JxEddiRx7a86HcXOGEN55TjZW+Yl/de2rBaCyK3AydB30q7lj0z/
6fKVdz3CxZh0qy65kHKsdPUb6W3wEDKlf2mTQOxNs5S2WqmCUaPTfLQCbUnOcLplZnEMrik6QjCR
2Rpzdvu3khMamQa+w9eig4JMABgBGFuPYxAsJRrXvOepzUJTj5rGhhwwZ4wYHrJ9be0NbmUP7RG1
rdOoF/HRgLb25Eco0RUdNBmcd4JvPmDaGhRQwoFtg/GRWzjZpPj7TN4eonlyWlX5gWeQdVBL33yR
h9F60oQnL9wr12N1WgkcabBLhHkV0bzLN9QokbCLwundRk6O0Cp6V9QMvleBrNIPFMYqJkKvzN7S
XyoZCWdZMDj3HNEf6zbCYkAQOFQ7GJ4rfPJcJQnR7zUs9LOs+lRGQbGlgtr7PhZwflpE56aWfvom
wiwLofZW5oXaBaJNk88tgJHLx0iaUQfE1mjPYZlsEEnAAyaO3XbUmrWT6wuLXX9rZF3UycyxgDzh
vXi5GNA9OzCKQnvupUZZF5KGU0NV/rkfa67PLawfxsXEFKoeLrTLRaJwCNESd2Is6YLULezqdRCO
8TRG+X+u/aeFGJHS1zK4NGd9OpjvCDCrVexavpQenKL9XcbOMUSwfd0p0Skl91+VUfKfZZyAqxsM
AyGvAJXl9F0+X5t5kRNioOsKy/Hfcb/7pg7Bm55HgFkcuzlEQebt7m/p9XubloQHoMGaoR6YXUAe
rGwrGevMlXzbPCH7o55qYwkcdZ2pTQhA6leqDfiilnr5XHKntQkqH+Q6QD+2YT3Y9FyzcGuZibrq
VbVfSXEbLXzG14mGSZcVhRzoahSDc8CjhW+kJ0Yrd9PB6PZcwdJrlesNxnf2D3yhTozHFXrQ2nDK
PFocC9/DNTeAd/nv8rMwL6xQGsMI+8RRLldt8uLFTxKorK51tlrXbGgqvnlJi22KOGTNz8xuaaah
HVSmn4qwZlD2uSB3j+r9WJxaS1rRVv9u5+XZwWAHd7PXwFmSa7x1Eqi3UHNjaA+Bavrv/6SIjpym
qPmLgoYxUs3Y5ahb28mihX25dRSYuFD/cAUSXGdflixDkTYCOUcGJ/IfYhGwOVH6PtiTIUPYlGdr
1JfygBtrIl0Ee5xwbvNws1ehFoNZjaaRuNN43wT9qhvVq4EDjtCGbYjlXYmIctP+RFziOcw/YTfy
ipnHmsv7qHbJWdeCPZ5yC4DB6+gMLmFCG3E0AfLNO7v4QwxNHimpG2bdl9q0Mjoisvkw6gmqGkW+
WBZfbwIIPKIz6RAzGALb5evN1bIQPHPjxkjLf4ni2N+V+E28i0EFcqUKuOmxHnbPUaV6D7XuvKZ8
0J9TUZANWegMlh4Ys5Vj+tprUqfiIcyt8UeCGcLb/YB0o1SZAPQEXvIjxJPMWbDIhAEQrMzREid5
OVSW6p3qTjOrNR6HX3unPntptSszWnzI/5vp52I0inVGvbFwB1y/IApbbk4yWjBp9CIvNyy0Fb+L
K9CLcok4qSZ10q6pHKzVcoNpoZItKbVd95tZj6RjCpXMqOeDKRCHWGRAyXLF5L+oJkW+NWo7fEpK
fVfbvXLK8MxeNaIPNws7PuUzl+kgGBQGomDwpgmKPvsmVWvUJIx9GjcSsrEVaaXu28HAXKSC4ZHU
nfSCDyWUobxGIg1K7zfBfwUjIQx39HJMghJnSS7nxmmlPgQIBSiKQ/BRN/0TjCKt7OWEoY2b4El1
IJP1joZRpBumdNk3wLbOto37b/f34ToAcleAiZkazwaSWbPbtx78rshE39IIpyS1lQjbTwXNs/ur
XOcwIJU+SCLInTJ/nCVKYWFIYRmXhYtYxv9wdl7NcWPpGf4rrrnHGjm4vHsBNDoxdFOkJEo3KEqi
gIOc06/3A+7aVner2JYvZqe0HOoAByd84Q0N+MGs2dhKKT/MkSOu9Ft/90ILfwh2LgABvvHpCi7b
tJpsOygPoyBuCMC0UBOq5yv37FtL4nT5LNRf4BUcrszbuYIVfFDSmVwO7uOGLrQ5pfmOAOo2zwzT
UxtR+WVhfCsnfbzp0ZF7dfCoWmkWGXZaJzA36CL4Upo1nmlgDEVktB7UQLhQ6DW0BFLkoEsz8yep
17//6ZdgXZGWQBgG+0nN8HR6arO1JgAUwX0fddRpEnh7hZk3m6GmfPv+UL9J+ghCloBS5ttz5J99
iiZDzRc4THWA6vHSkuV9EHUf+EMShutM2I6bcnJvNRzx1o49L1qMbXNl4S1D/PqZNGXpo2HYgHYC
RYXz123HDlNFo23vqXdK68EWoS+cyf7U26nAF7UQ295omkMfabdFn4bXxMcueH4aSk7LCYO+MXtL
P0dhiUlYorQH675D8vlmsNVqh6fuegwWqTcZa9OYXR1pmOPNWvJFdGawk3rofy35xodS6lUvSato
PUXq8xjkw7YQSue//5nOTx3ETEHD0XZbqhlcysuG+uXUccIQzsiki2PvVD+iYTCoudj1TjaS4qDV
AGY1kXfP74950X9bBqWQSoxKwMm/zgYNcagr4JTHx0zTw8chdOAXGTEKMiktT3uEe42carSVNJzt
xkbKb9Eqz7zEnEsDt6TyWkJwfu29PY66QOWW6IRs63QOOqAEQPJscRwk51usts+ZZmxSmx2ZV0V/
ZU0u73ayJpd3/2Wwsy1Iziwo1+PprHfCvgkSHM7RFJ2vjHL5ShAXl1YuwS1B+cXNqvShOo29OKqt
kz3ZaUAOwlf26nE0twoZ5ZXdfn7EU+ZQAC4SxrDTUOY5O+JV6jkiyHmrITS+zYae7IykLb0IL60r
C/a3Iy39G1JUbq7zE77QJfK3bhRHXDpsrNXR7nLTsddmrLuM2Ht/pV4c9G/vRdQLqne5UuSz9xoS
mJwc8bAHlNYrtXit2Uv3SiAhOIzj7M1B96FMQB1RDoeJY/lGOG3lbF6XWXI3zRP8CoriKQkMgY2L
rMo61MJb1GT2IkyuBP3n0dTyrAvhXF8AedznZ8+KjJ4VxKYjjlE5qRBAchszOTX3yx4dikIWw6qY
jMDXy/Fa3vm7b0Kjy0DKkWyWPuDpBsoTu65zPJyPIjN0V+li7UakmN2Fsp5fySEut89yYCEBy6mO
wL61nGe/nFfSbE5GLZDhioSVeQPWCJ7kDMOV7/7bURYtf5YZUeJ5WzOIEqnFEzw+lvAaaRYkhGEw
Cdfvr67fbVKuBtIzlhYCJsvPf3kXE5FDKIqDOOJ0fp+GQX+oqcnuK2kY7wU6arv/z3ALTxelCxxU
zi5kgDu4i5TsUWgeCJGaPwkxK9+R7G8q7m3++4Nd3it8J+rj9MlwHCASO3035Faxgh5ljrmxN9wx
jl4ruUKqq4uHTZrZx1htvr8/4uUixMULvIDxVmEG9Xo6Yj+rZdTpA21w3QRXnI71GunPzu21arhy
ul5UOgjQsMfRKXZwwC4w69Oxkt6AUJWrBpANba02wXqkCroa7QY68tDupaGVVnZkfzOKRzVUt6O4
S/VjMX6MsmNTAznU9woYZpygMQ+f10IaVa+28o/KwgtXBlxuUw0lqeLKY1/kmTw29T1qlYtMHwCf
Zdn/suCGUpijQ3p5SHCkceNMw1zeKIhdo9jG0tAoP8coBrpm25r3Cvbo+15B5SW2nPbKyv/NtyLJ
gZZL6mEQCpx9K6NuazNOEOdu8XK8WVrz21EScFoBb1956eWdTu9ba3EQAKbA4UQaclbtQ8bfqJxM
Gg95FKLYhGrgepTr/PP7i+9yK5+OcvZCRViWZh2EE2VMG2y6pmLgYCubRKOpFYTl5v3R3jqG5y+1
+J1BTce1DlT66YdUJIR37LqZDmGurKUmeCrxhvSSBlJhhCfAvhq+SHF42ym3eXw0h31c4e/7aYoP
RnCrjtgwHowYz9fczSavq3qvNI/A5A5p+dIk35p6nw0/wjb0ZhkBnrWq/rDnb3OHlD0eA45PycXt
gi8D8uKTs3fwOs5axL+f2/IYjrfC+TY4GiYFNYzrLcbHnqM8asaDND/Jsk9mKw0PrYNeWLwxqp9O
vxuUT8jm95QjMd/AtPYnTqiFge98vDUXnaFvefh5wPw6j7/TT08iKCzNiyVe8RTOYMjbgU6YsZ+a
vaJ+Lp17uwMBpa5ypIQl8NtWusP2xH1//i9yG4JlUGOLijF1ecoH5/NvG2KMyKVAD3a0KDEF/4QM
v/G9dcbwplKjEHn4TNlBl9BvC2B9Lrq71jVDl7cw+WwVkFYsaEEidxS+l132y3bOktGGzBUMh7Yu
MR+Q93G5nYz2BQsJCkVR+koTMF3NqfFdsWNPVl7iiUpf7nYAcXAkTbR9L+bbtHm2xx+z8uooW0zP
V5103+kvEsiKYi7vkuJmbNdxYX3WC/XByF6ske4xyhgeZbsrp8JlAANEmNyUZgdX7gXV15CjyBrM
VDuoAv61Fj1JVE49AUlnredGfoNmv6s5lXFl2It2rvbWpgMPuriwAXI4C8mVKkfizBinQ6fzkWKr
qfCyRfwyNYJ2o8cg8tAe7pVnoQWbNsvTx6TTjDtRpOUxKXr9ru26wDOBxv7xhU1ZBl8+9EbBNF8A
I4skMaI0DuVDgyBtgXj1Wu9z26Nm5lYLEO39RX15UGLywllC2U9zFgTo6WqS7SyUJ1EwGpK366ns
cgiw4zUwxEVzlMnmluboXyQ0ETw+2zoW9FxVKVVo7Zm0CziR2x1QZjdNH/ssYw32Ea00A+8hKfTi
EHTmrHyLg/y7WZSam9fNI1qjmzpJvX6Ec6/NVn0lcrk8yhdmHbc6dQsSp/NsUMT8uJ2QNyhLY0Di
S5OeDEcSXoCX0SMtFu3n+/N+eRfyFzL1SJmCRAbWfTrvCG9UJqVx+aBKMLNbJ2rWfViMOB9fi51/
s79g6XNRGTQSF3rL6UgzdsiRFAJbsJA7W4X4TO+g/XZuEM23YbShqBZ8H4zu4/vvd1kF4YsTc4Ai
AmwNAGyZ8F+OKS0rwBZF6XwYYId/ygAp3tD6KhDcV6ZDTkEbi/ZqwPSGHF+XpO9FK6FdJabSazUs
uJc8b9PDSN2ZMOBdOa177KKG5Ov7j3kZsNrcp5wE1EIWXP9ZnCBw94inxkS7QwsKiF2N8pBXjXlf
6rPwBmHEvtZ317qfv/n2FEFAIIO7Jps5RwrkSLnVwaDwRciY51GxqXbjBwEUoL+yyi4wguw7mOYg
IKHekD6dCzlO0gRMy3bArKixuVJ62Tym9fwxLZMZxKXT6q9Tg0aXU6YPdABcE1/KL6VjjBsdXcUv
9Zg8aWFfr/tW0/44QoOXgrMw2OKlWnFOIVPTrI6asawPtDZCtJEMyS3HMrtyvP1uGS6dvre7ZfnO
Z8swrUqAM0ZVH0QzgypKo+nGRsDPVaAO3rWapK/jsfJltRVrAhFzJawBKXCMrtGK0HxAWfm66OQv
0M5mL10cWKZkHK895OUhvChg0QaAY8EOPceCW62KNLdRl4cIGthH3RjK+9mOn7NROM9GHSV3sWm9
KE7WfpCsXr9vLNEB8Gz6B8SpP8eipkdRyem1q0FZbsDTSIPHoqRAE5MPRLnwdAvbbQc03OyKQ9s9
C3TI9ioO3Hs9NYbnPAfJk4cO3MxgMm5nPIKOLaYwvpyV0XMnD/shu+Y8+btZYrnAzQPfB6fs7HG6
FvObrqGjmoZR+SSaIlr3eTL7758IvxuF3JW6D1QMuMPq6Ut3YLjbCpj9wbKz6LabBaq/5nTNcmNZ
dudTi9EqQAEqAEiHnJ07aQrKQa6KCiI++RBkysqvbGNemVIEyH6M/7BBoi1ANIJFEOMcyABZT19q
MOxyHku1OOAu1t7InUwAOFhX+oiXxxrnDE1e4pbFiuV8q6mtHJJ5myUiHWEIsbx5KEYl/e6gwPj+
J/rdwqTstLSw2C+L7Nnp66jKHFmp5DQHLjJEPDol2KpWvDHjZtoUaEL8KGt1K9p2+tqPk/CAuXZe
p2oJStHaU2zl1/TJLvCyzO9yxkISZp7hMZyFN2ULBiPGwPXQRMO20w3XjktkujD1DSAzZ4nsFdmg
PUbsmFXhyL7cDs5qlrvuM76LC/NTdwqa9cXgOhG6NQ7qu7f8ru0mWdv78YAgLnej0X+1s7hzkZac
nvrWkXdNgVOhnLb17EaaAD6XZtq39yd7CQ9OVirdHMKTBc5Nz5SPezrXZTfOqH1O8kFugK/o0SyQ
AiycfaegE5Jlttj1oDGfCqUUOyFLs/f+8JffmnMRuTQa5fpCfDsvytlpVDtznCqHdMySp8B2tmU8
j9sg1dYgLUG7902wQe7ra17GiWcUvbmysHNQZ+zypnnIrzQBLxY5j7MwlmizY0Vw4WITKmZLcylT
DjTv032qhtHtBP3vpcqCa/nmxUm0DEW/EdId6wv5m9OZD7qonQynUKguFPNRMqzGG1V65O9P8EV4
yCg2Lq3UZGBKwCQ5HQVqQRohby8fFnKwl6ptttUKZUBvbBoPbK36sTKM3q8QXL9y7V1wBLjyKOqS
wVJXgyZwXroGLF71ttM2B6yTsZXLkuZZwiVkNWaDelO1yrS1IuNzLgNEjIsQ7CRWf4epi+zHycJS
lmZyj3VIGDymiI1vyx5f3aKuvoJZP5Kly66SOO1+csbsIEUN9zhlmZ96uvBNEEhUtyWyWWttxJV1
KKV1CUJileaG9IW2ibqesGy9spQvYk1elyosZFX+oVlyFoinhXB63KXpPFY1sqjUr1bWjN9nPCkY
BWhOh66VlVwrGi1H++n+ZdSlRQOUEFegCzdNa7aTrNebAyp/G1AdVvPJoAIolT0Qab8jtq70xFOL
TVY/oYvjDsO+hYwh5c9hDDY8ewibZrUcs6WuU+t8CAYEI9Ry0T/bSjFeVs5LOajrpI1XaXHfRhIO
CGvkm6OO7oeSbctAw8oSoR3Rerae+KHK9EfoHt7BOQ8Tw5PaYhX1wzq24jVMvK2VDj483BVqeBnw
hKhG8jOPtqOe+02crpZAMUUUMeXXAoxqx22rhwA+gauAL7Z9zajXuY3xNP8OBxm7ZXutp2IVSDvQ
25vUUrwk/CbzNKO+6VR10wTTJqNGgoBU3UcxFyPU+Pf32GX6S4GD/phFXrnUjc9b0rnZyPSqavkQ
dLNbSnPvJpgMot3m3EraFB4mZmszgmZaqWZaw31pZgQok2o/mdZPSauKXWrk1iqgReFhDB36EoyD
VVPb2h3p2zVR4QvNC9DkyH5R6mLNcPSfG204iR0oUqpSYjLaYpuXorpFpVWhaDhIN/ocKveRnAo3
AtKtDLbuy3Ub+E2qKTd4TH8B4nDILVrki5hM5c1JPKwDzcmPWjZfu3kvz0gwBrT4KfPSdaAPeXp6
mbPeas0EVqqkWrCasjFcT6pVPbz//X43ykJaoFlD4Enr+nQUp5SNHmJgB9XPxkqsQAjXlFFoe3+U
31x1RDMg1pBGWkpi50Fh3eVRIGtNd8QGydrTCfui4oXg1pn6Osrw+TQ9w/ex31CX85K6QcDGimfH
zcJE3DC/yurK8yyTd3p0AAejTU6SBkoX6YbT1y6y2qhDKSmPtZNrnlYkw8HOUe3ORWisRRW94FHc
+wMAPy8vCL0wsLc8kbSP7z/H5ewvMA7mA5Fr6Ofn02KIcIzxfcmPs2O9OHqMo1ooF1euwYtBdKDw
uF8g40SP+aJJkjtNiNlHLB1mRDdv4SNS/WvG4sppfBFMLaMga8jih6BEAnA6o7FgmWrKJB0kvZj9
Nu1LvzOLfuuU4CBsO4rXnRjMnTTZ1gZ8oHQlQn/TQjj5oniWAQxd5Mkpz1D3PB1fU+dci43BuDcG
gRg79qyuMuJWUxVRuCLF02FoUSd0HUEF355QTxPZj8npNVck6VFrkCpr1GTyEMT5HPc9QKJQ6rFX
rC31ODqxtbVpO98kTT+4E4bv/vsL4eICJftD/x5hLzxnFh3g06cvxixr29ZIDklWKSuqTzl8qpiC
0dBuakXsTNHJ1/bkxfWJ4Ax39aIlyyfjy52OWetjzTTS4slwUfJa7EyOQ4x0iDUW+ndLaGI3FtSm
lXk27vDDwOcyMMtdMwt7MyHv6L0/AxfRJ7VJNsGiWYraGLWd06dx0NgPSjGXcC1s3FYMoX2uEBT+
KU2SfmX3X24IGmcqNro06sBKnu+6aDT0IJGAK1RSnqwpOwBXQkbxyigX0SezBkoXFsryVWmrnL5Q
B79honYRHwKry9dxhA9qgnzZGpnz8FOVDeJzUgTRuqbtdWXky7YogmAYh+K6Bc9xySJPh07GIdA7
sy0P3dAaqzGSuzscGGL8B+N1oY/JOoTX6dZpVOwsPA56xBq9ONf7b+9/0ssjYRE34sIFQEMR/hwt
FliDTq+myQ6GAU4ESZF20xqWp8TT8FDG04QMOg2eQh+QWA4a9cosXG4pkiok8gFPvol8nMWkg4pL
xCwP2QFqTeTmEKY2emf0K3bgh7hPbD9X4mueapc1OcAPnD+2TFZDjeW8Io0c6ozIl63ec3HpPgFq
6RPpldmqTfTwSyjJ2TaSZwj+BZKnLmWfyC3GDjn20Ezu8jJRvaKdS5qPmvzVKDs2fVIm2o2Wys6f
7reFWY0kBuxqGq7Ayk/XSDznvV2Oo3yvS+pHuuQ9FScd7Z6gv3L9XHwH8BkkQcBbKNPC6V524y/V
cikDL1EWDDRLByvLvljYTuYF0hN1nXwKsuBaL3n5+04ugmU8Og9LAeqt9ng63lzreU2rX76Hetq6
kTUKzwzT9MpbXRxXyyhIRpPrUH6m+no6Sp6kAWJxg3wvSRk62HjD7VRObJcy+3ylwnUZPDGWDpXl
jcvGQXJ2NJajULJsbuT7yFQftQVYi7lL4ukgol71buw3fSPfBaX6KMzGVcHZV25Sh84mzOiW5qP9
4/1t/aZSfT7DOjgHQgqaC4SOp++udXYtRqeS7+2wnFa5GQU+UiDxXim0zk3lwNnEcpRs50COf5Ym
zpgunOToq6POGsrtbeb4GGo1mzq0Whfr8Xwd0KrYmHZabVGa/DGaabQFPilt5MR4DZKkXFW1OnFM
SdqNMSTZvZiL6KUyg+m5Rrt9mxaqcdMJ3TxUeat4nOfYr+p9dctF5jwpeXfVXWc5u09ngCYm4Bzi
DRhs+MefzoBlFXHcqSXsQqUzV+YAdXzolYckVj2nGAxYyfzfzVCj26fZoVfVUnUlYLjslVNWwKuJ
qAtk0FJuPX2EwLRiNczhgqi5tNcM6bbTwsavamu8ydDq2zdR+jLMfXyTy2gIYjBZwjuINbw2kkzc
pikTqoWzssGZtv9ptqm+Cpoag+YU+n1chtuaIGcTc2X7FdGPPyijfNvYWbmvhNZ6soT0vjdPMCrn
STPv8kDorl1k0q2iKRV+izlnvYVmk8iP76++3xyxCINQJ1/0fBBtPz9PqlEq465KYNhMmrTWUaIP
TK1BaEMoFcelaLvbTHLqVZ3M23SYH9sqXaUa1rdy3xi7LKYHSxDYBo/0P50VRY1DZw/aldP18tDj
IeGAkFYRY3ARnH4dOwRHVduNBFZcr/bNFCGZmMJcim0wKqKOR7fpNfnKjXd58lGppelEycvh4jtX
3ouxIioXPsahCsP5Ec2w+k6O4mstvmVtn6z9hXykgclc9EAQQDu7V9FvrngJBBRk1r866YNfjEPi
t0NcASi96kFwefpRVKB5RBhFfR9Iw/LWv9wftslJa6STcoiTEn3vsjGpiXRj81wMuuRXQY0zgSbu
p0ZRd7EWGV5SoBuvSmOzUuN0fAT2di20u/i6yyMh5kVswcFGQ+X0kfIGDRBrQkkH+bln/sm8NCuz
71kBTCXUZfFxCq4JsV9827chQbQj3kOe86af+8ssYBA9mlMRKIdJGKHXInu6isdi+NMSMCpI9CwX
kVeaRBTFT19MlpGtTmiIHvRaCdf2nNrPHdLt20wqtMf39/FFcEhkxjB0ophAmGJnOyQuhxjZYWT0
5Drp7kVy0zk1RoCOI6Ue4kKa7NFi91XU3veQhK8MfomQweTrTTySahDtlnNMxJzgZybMNjsMyN9t
kF4Mtolh1RQkFAXiJvZWsj9U8pNsR6XfN6mCS0HR+xlFcbccjMALQ3O6cqRfhu3LQwE7Zl4WSuE5
Z91OeomLPcoOQtObHUVteVUUhbNJwtpwE5pGu15WP0TG6CVyjGqTSLaBml4rq15iwXgMqiOLvA1p
BInE6SLQgFRi8DOkh7xS7iZZhHdobWo+UTZAJqUqVimcjpXTyclqzDH3TpP8SnB1ub+IKkgdSB6o
JlzYZGRzmHC19HDEO/1R16Vw18aoZklR2a7Q8vJTrbq2pX/z1uC0AEjD0ZExydGXgO+XDZYi19k2
WZEepjKvkWEtna91JOFG1yaULgdbBt5B5SCmYsYibSq/GR2KBO9vistdfvoQZ3FFRo0oqesuPUiJ
kNaVKcV+WsThxz8eBXI/PR4atJDwz+FhWesoUpLF0UEdIjB2siKthhwS0/ujvLFRTy8KyjC0DKFt
IwJIzfV0RsUk61U75dEhdIYVl7mbJZ9STazgKq1H49lRj7Gxb7VP+pB7Vqy7gGhdJ+1Wk4TVcHdv
BRN6zAKfQtltxYs6J/davjf01y7UMYx/VKOPwYirRAL0shs8uwFqUqVbIvO1nQ8fIULd2mH/qay/
Fnik+XX5DbXjP/9eEAC5AwERcBGcs5Ih/XRhJ9TwgKfKjZ1JKl4RzdWI56JYCUjBBkSIlOBCEjiP
t9GYHYlQquiQIFy/LY3J8gIYetvJKdaRZIU+Fh21N9ix41lg6bZ5qiouAIfmyhf9zepcWF/gm8HO
ksyd3Q4Noh5Oh77IYehjjeYGZoPyUiF9f91cbn64Zayb5QRArvb8FCw7pw+FlYeHfK6fBnl2HqvG
ap8kDipcUIRFisMC/vDHgxJOAwchrge8dR7QRw0gqshGWmiWm3Q3YxRxA7Ac/5VgXKeJ1K+IRK85
nV6+KCkxE0mqip025PbT/dHoY0RXuM1RVQEfaJix8Um253Zl56OyYhmFN6LK0s37L/pmw3G6KxkV
cBJAE/A4qFScjupk9NGqqc4PrXOYi8BTIvwNjRTFscwtYBjMw7qDo50/jWBw5eEplcjmdD8YdmWw
LalVmcl92+0QbnEt+6EXX/XK8cxp2ibTVtFwp4H+BTcrK9baELmx9qhkd1p0bzmUgUOjeTBnZT3J
YNabFI3HxhVcq47I1kGbbRqkMnulXbXIZVpN8pIBfPanFMysXQNYjFrcgoZ62L4/JUum9OuMUJKg
QofbrLUgbwBIns6INbO35UEMH3Iuh20l44tWYQa5lQpZozeHhkJr9Zafdfq1I/ItajsZGq1bhFYI
2hc/B0oJp0PbThbNXErpB4QyVbdFgPaxS41jrbbhDv8WWmghcx3YWeBrMdvb7AZ9G7cgyTNzQi6r
z1RceU2xR/9H9ziEpnXFkWlh3vo4Z9hujcGn9yfrot+HtASZv73IDrKKLqwexzFMIr02pQdS7y0i
KuW+sCRxKKO08aXSqLdS16xSQy5X0kAAM42y7Qe6pBxjWzjbscXhuKOkbk4qduO9oj1Odl+v2iJM
jpkaq1eW+0WgtyB2IORjTsIJSvPjbJMVklN1Vl9rD4ESkiioerOGSFA8gzD/KgUdKmSIGHiyGhR3
4WwbbmU6nZeIvlvZjZWssVTqPdzD4z+8goHt0dlb0tiFwUGl+PTDJ8UsFU4xqg9BEUZ+bErNqguj
4Erl6PzAfhsFigz2ZnDw6dKejjKWaZQP82KlMYlyjf0e266q2t37S+JNheXXVQzAD+AV0G4QfoT0
5/dCnymp0qaS8RArTrU2a33ySpRe4UPLLygD7IdES/zETp/MRaNjajo/7+PSn0ZEfx27rf0iG5Ot
kzvKHrGVzzUuPm4XPUaRiJBKtj/Ghjyuei0v9tTZTU4HMiCUVSpPDZXIz3WrunWCzNhGUZl7yiwl
a4qzhqfLmYVyZ4vqGz7VXl7p+pOdmKmnJ1aFfpydXrm5LrYzE8Es0FHgcCUOfVuMv8SQohxmp8Um
8IFYxzfW6L17k9fvhE+Z/2b0irtoBcXvUH5tX8VjcOUKW5bM2VdY0PUAd5ZyJFni6cdGaLlVo7pV
HwB8bmFx6rW1MvWNQrrw/ve+IIu9vSaoCwSpIKKD9D4dCetFO2P3qw/lrb0xN8n9uC53yhqmtRv6
iiuvM0/blJ9633owNtZeXuWbcBW50vr95zi/P88fQz19jNHsOtHLlfqASrBrIAWXGl+1clOrJvDN
K2v8fCcRK4NrWWIvIhOkRM5eWdeWakqE2tqo5MadZYefmtxxrmTfvx8E7DRlPS7mc91bAqqqDtIM
8LTATbEQsfAxkBNXXmW54E/WCbokQCDo9S/SdVw/p9NmDBFSrnOZH8wuxL0ZrjVy0EW4MPODFWIZ
X2kNZMcKzJwnJfO1xXP5jguW8J/VHMra54w9isMTPFRGr+TEhD05FUuGdc248mwUwF4LygD/3aW9
TglPO33HLKXykyE8caCCm3XuDOx4m5JQP7y/As/Bkf8chxo4GiDUwtjzp+OgMRKwG/TsMMrxuIvy
caBTW3hFkVhc50qLuWhb1l4dGPXKTtB0BQw/PzWGHGyUHk+6NusLl5VQ+IpW9zdTNEXunED9rurO
3ITluOuibdKLbwNef16r1Dd2mTxCC483hVp+n8wgudJHPwuG/vlG9IXoYS0I6HP5hAnWeNDmWnao
nPBh0in31nwnAyKoi4qPcPUQjcpSke0/28xv4+p0iDjBiahoz57O5AQQ0kLDnIJMoxgf0ywV+7Ij
pWv1LHTTyvrclNfsoH+zSECkgFCmoMbrniMWEp2LZKhEemgtPdoG02x7qQY16m2N/Pv38T/C1+L4
z53V/OM/+fP3opxo3kbt2R//cShf88e2fn1t717K/1x+9X/+03+c/pHf/NffvHppX07+4OdwR6eH
7rWePrw2mAq9jckzLP/l//WH//b69rc8TeXr3//6XnR5u/xt6I3lf/3rR7sff/8LytovG2H5+//1
w/uXjN/jf8U38XLxG68vTbv88t8AYeCosEACIe47HDDD6/ITRfkbujlwDDl2aLy/YcXyom6jv/8l
KebfHIj+LLxFxx5xMU7Ypujefqba/AxQBDJ+C9cKtMJf//3uJ/P/v9/j3/IuOxYib5u//7Xsyf89
/+jakPjA3EEBgTI5bLTlfPzlkl5IE8pEgO2afa08NGP7lRVX+GZiq1fWNF5052MR3C8qAkuUx7Fu
Lkvwl7GaqlYmnFiqheQDfbMbqvUgMzSn0yh5bR6MhmukQ+NV9Ovv5R5cSWmOw6OVBflLiSbrfSHj
H1d1UbazMyPZ9rqVuLGK9moaqa+OZOrbshw/i8LR9k3XSEfRqdTIsDc90qHUv4DAsx8Lu7iPFMlx
jdFw/AYx8qnm3KHmo30X5NVQTsPnwJnT2DVLOkSmnoEAw61xqlz0bIXpBb3ZH5qsPfZq1b4GWpBg
32lY32yDPp5wdNK4BmdlfYz3aT9pXgD8tfBmK3O8uqvJHvMu/4E+nOlCFNGortWltpoQqnusK2uK
VwAwncjHRIrs3sza8HWpAI4rbQzFOlIbxJk1o5VVV2RaCIzgkQaPlCg+CFkplR+dyNQiBanVDI0k
cwXhRk+rvexI6gwPdywma9gjESANz5Oagk+NBny2XGeg8HioqYYfsU/ovqdjaHV8owxVEbSQtJdm
rJTRD+VO3xF2xZGnFy1JV9G00hcnmMyHOQuKH4CcxAelw/zcKwPR66teafrWi4fJ+MqFbjq7tMwM
cEeRypwrKMSGeyPSrOepyB3JHdsYyGQ+yOO+k2qcGpTaDGid9s1HFHcxdR0wpTX3+txUyYoGV4wC
R1TPJUzl1k7dSZHFZ7VoYjj6TQIwOEx7lltYZZazL0qKDmTpDtqTNdYGhh9miY7HKAMXq7xG6xMI
gmYU67IKo73VAd/0pCnGEjOZ6/yTYRZQNHmH9imWjcFxdWdqZFfInfnTHhFBh4rbw80J2yEZPcWO
tBy4Py5grjJbZuDq4Op1V8PzN/S4EbXPTdxHWGsrCCu6HXbVrz09xwz4fwoju0ykeeNYjfO5RdcX
ARIVeQdXiyNHwnfWlrBSAy+/R14Cn53M0gGla70wkLyTlpVbaGrxPSYVOehyUNWruEGXf20NVla5
9QDcgv+6rX7MialEOHQHSeFLuVWZiEalXb0CfV4BgaidCf/VpkWHo/3KoUSD8zWpbT1ayW00fNFT
Sc3dHPb9vqTyPsNpjBwMFBpTzb1ISpXKzyWwjvvKmOpia7Vt9mLGWvJM8FgvbUgF7vGEmVngZuDw
K99O0Gdz7SCRB1cyxRis6sAKHzQjtr+zJoS+K5tAZnIhGHKKWDGEOkTlp2/UphdIm5qo6RrTyVqg
XW5zmrB8si/JLEuPamwl9mqgpnGYFR1RGdFoqe3p8TirG6dgzbgDcmkPWS8wjRLCRPG2TWs6C5Ou
tZ/ious+NnmuWru2SFoEc2vbaNzGkqYee0NDbHNzKBb4ity85iYcCXcSgtQud7ppS2ADCkEqdCS/
NblH9Fvux+GHRaN29KKiT0BmFHmQuBHOjdhcVeJZHoMufMZmV/sxKgZWqGmbfsBTCd9aOn1z7OFC
JIAYy1aguEmfhTgRGFpEnw+OfTqrWewvIpHHgOjWdJsSGqqvGJmY0eYM6w+IGNkxkQusVZLCMvyZ
aFkoKFRJBDlzXZXjqgvABfk1vgMRZK+xQDZQnyinONnYWm6fB2bi0mrsyOYiURe+OlSR7EVBb6l7
p5iNcldpCouij4SmbB2w5tVKiWP1GZtIVfMG1ek34ahPsidV+bKRqESGt1M1CdpLzjDhLfhf5H3X
kuQ4suWv9A+wl1o8LkXo1DpfaFUpQAkSoAS/fg+zZqoy2cngdpit2a7tVWa3ZwaJAAEH3P0IKuPN
iJIQk25VjZOXOg071cUjHaBN9GXafRrnACSDMtA92jHMSzZoGLS229tDmHqxKhHA3PO8sh9AsRbo
ecPJ8WA0BeJAhMnCLVrO2nu8WTPVI7Ii6rPMMXICKw1i1G8wiaH5O2vp0P8sQjXJ/VRlDJWpTFE6
fu0kvW5fVYUhDYanGjQDhAt+5pqBGl0pdzeO1BE0YmmMt63bWSGkDuHVrCb1aM9AW7iVASmWmsDI
wHBw3XCRdBdYZ0XaAiNVxJErm20J42eMH26iWIIpGokEXpxur2dZa7mhSkLtPQFuN9/UmmmmDew1
Wsku3MJCVXxVMEg8UjcRlMI2ESLGA/NJLYWISLLFqrsOTR7Q4IdUzu17S4ikQnAm0JIomd5pvi1U
ddhAarbQ12GlWVmAqjuKU0kdqgh+DMCJHUjGIGQYGXK4S0jqZAzGiWqBOxQXbfOYKzCpXMtU1bV1
2CQpxN0BjMCJYhYAXGaRNBQNDdox/TqtcDrQreCNtYV0ngNhv1ykSvKqdQpzHsDcreWAcscIM78E
9yN5GdparW/LxmzVM5FbfX5mGKUyckp0wTnOZGFFh7LCB12HbZmHd3KqDq2Pin4brdXEKHLMvuJD
kMLG+qLrgNsIIjRjojPE3657qwc5BxgwJblx1aWydugjxNd9N7Cu9SFfBhEKW5g9vU7RpK13ERid
L+g8EOGjlpU0QVxlAPLXsNBsLhuhqT8NpSPNOxcsjH5AvSVvzvQmY+RQmImlblOZ5pBpL2RUaLwO
YVS24CojmAlIStnDyrjkOheGF+lk0HfyIF57eLy5fV+mLmzI83NTkvBcwCslV30uSgj+5c5gbJoM
sjkeXIgBaSkE1J5VDclL2Cd4cUD4cmPo/W2imvQJWlhwyULhqAziIYsDEkbZOd4M/bsBlf1A1Ahb
LnZnBbEGecBJtoWb856i65/DwQDMotIrWwMxF845Qdt2bAufx2zdy5qAvgJalCPtftu2xXBP0yRC
TwaUBB8czAiairD4hrQFGGdEN6QzihYPKhc9hX8sumWQtzxH786lJbwntVLrDopSdau2sl5Lkbab
CII2niUjkqQkBFywgQhfUkP0opHqtQn1I+iZpKOVSNE8sKSnl04PXkliRcqGm3ryCL/J8KlPc566
+K0RjFxt6uAjZyp82cNBxSUHBzYBSWcD8paWhapeYmz0jKgBIJe18Ku8UbGhSwBEXN4Q0wfNL1vJ
1iC9OKH5E9ukuux1RfK02mJuwvXmjGvo0vWqpFaIViDIRFozXIoiS31EPuSZJjNQrKqlF6LrBzvq
a5+hS+nn0Cu4CE018krG0l1iCX7TmmPBIrYaSUYU48narqL3huqNj9dcgXuS6olPnNg4r3sugSSZ
3ac8C6FwJtluB9TedRmipwNJIWvLOBLaJKL5TRn24ixUbHZWwy9+S+FAsxpy2QSLicirSEb6DkAI
LskiLCHPgh0DJ2OuuWYmxwelVm96FPADpYhKIKuAQwmlkgYQUAcar6fkEYeX+xZp6idZpbI3aiSd
9dwo3wGGDK9CUVlQyNdVF523SyhD36klhFiiRJI2EAt814WRb6BI1rp4GYPiRGPu2rxo1lYsi3u0
qQa2ihz92cAT120bs99SqoGHo4NC2fn2gEPt15Jt/mic0LrUelzrllMZZyYuznWpdPdWz/Mn0Y42
Ammj7bLeShGqWPHKHBUl8KouduqQZVsaZTcOFGC8qMPE4VAP9ech72iQwL/P8uCoJ3Ueqk93TgzD
d1cvo+JNASIHcgOgp72rlRpvC10NfbWBq4Bvk06mbpXCH6DX0Rx2SqlG7V2V0xTHLqnfhtHTkQJy
E7AWz1OQTB5heGkhx8kMX4KiyNaASE3i1loHNZ5aNO8Ji1ryq+b5r7L4s/iFF1XxXn9N2b+m/v/P
5fpIhY/l+gCj/XX7o4uzz9n+x3/mV7av6X/DCQZC4BB1GeU+Rurfr2xf0/4GvdVEuRQVTeDQR8bG
f7J9Vf0bfQIUCIDrGlHyo9zsf5J9FTUCALJllFoBeIXgmvVvcv0JpAbNY1gLqYCQQP8FMIR/4PDA
NUhVGwhFNwOZVvkZ4t+Dx8CQOvw9LLWIVTj6DrcIQOlprYDyT/Qe7w3gJiFg41VggCCwgixkXP//
UBVCeeN//Lfy8o+qENI09GWjv+5jVDToX9sq+0Ffq8/bBt8V/+9HkQiFib/RaUUXcUz4ASQeFRh+
7ZvxX0I9DogwGI6AUIou2e+No9h/ozwIYBKQ5BBAA8Dy98bBvwSNCZhIoUSPdHxk9v13qv8bRSKc
gU9FonEf21BdBqUI6knAkU9rg2LgvOwr0/ErnZee3vWVRys0XId1k4n3T8v0n789X5D69beg/2kr
KEAjuE+7dAAcII2uktCvKYS9BkKSwGRyGUA45/74X5qSpD5+FtTMDHSaUX6DVyh+9qd6VD+gaRHG
+FlDF3lUc/atfU/zHvAcoaernPPY7Vvo0qSh5Idd+Sis3geMG9qUpHjOtfeWXIOemQQQoZd94HNA
MHVcTQNtodW1PIiWZM0nLZ6P+aIsqKCENhrOT1XNE5vnRtcBpov3JIycKiZ7WlfAtrobcFsqIZ6e
KLsFx1fpw87uT4UQHwS8GewwVChHABNq0l9XKYMoetaI3PHLxDY86KNeEda+422UXZk9P+uQzID/
2aGdh0vc6zUl0IXpnLU6hFQBMvFZmfgxDN0iHQan2Mu4PVH6IeysbOF4lXarWMH9aQKBB+95uLoZ
OWWeTZxnAYxJlpbFDYo+V31bwVUMvt2ugAO015h2FBhWvE5BZ/HD3IKwYhkKj3On8nNSBlVRZg8V
njsaZHIXOlNTgeNxSXQVkGtsUfRv8F9fl4R3PYEHVe34kd30Prdyw9NE+kozFA1ikA991OofQWEz
PaUKD+jy7DLUfd2yJOb6+NeZ4oF/TQXnBEIFmBKAV1+nIlBJ0kd4ni87ceG2XV75ouyFm+TAeA8w
3oD0luwEseqnkQLx1gqK92LERxnsoWtNvtBj/0ekGFfmz3SmbVdHbworbfGSgX9m6hKNEbSqueNp
zT1H7/3XO+RLM+FzrJj0LD5+PPYlxDpRpwAsZVJQjnuS6xqqYT5jYYYSJiQ0SLlocfjBgp6cgNEt
AZH5A7s3VQnO9VJkStw6vpSFiduiFqb1feZBnOcMtS+8QZMByA5b25WRJrkhfKKFBSrI4JqQNdhU
eBGjyGNVa7PPr4HhoV6StRtKrVeNNnDGhBdbpoRnQycTT9KaVUhVpHtFvJYghuxGopJcpz3Xhrj1
WOTccUO5aMJK35dmxvyhSsEXIxGkneKyCIAjdgVqxueK8G0lbraM5LkfRgX3c8laUzvKA72vuGdl
4Q9JTl5T2j0RIrODneUwuiaDb/cojBgOQkoa37VxMbi2yRQXMi+Dh78TBSm1K89pabEQab7dywbY
ngBiQekYy/11L0d9BmGmNHN8K8sEABHwqyTQfaZGsakN6TZCuXSvID9bmQLqAxbxgV7rga6xPaiq
L4EZJ62/j72FgDciQyEYBuGKr5OBD3JT22Fo+xYHA1OrOtPN5UJ25RenA+we7yYousgLG/rbP4re
G6pvABPAOOnrHwXcLEeQwB+l5LKta2dFRhtMnbOzIYawrJ0mDXbb00IMGe+56f42VfxigDXQgzYm
4Qzldgv8oATXu9FsKwcR3BZ9um6xpnCNcTypap6hTAK3wcJ6FiDQ7PPW2IDPscR6naqYfSw68NZ4
CaETCeeFSTQLYQtalPDu9gnvdE/kcuuFMmB0kdWhescAmBkgAuYx0vNdCN6Iz6raDlRLgo5b1+9s
E8UXEKz6nieb44tk/OPyRWTDvhwZbqCSgvTx9dOkcUaIAVUg38mfNItlF5k4FyjcGp25GgXGcXjk
cl3o2lbTvAFsLJR3gIhuDVSBk9yofdQmXGDvYRasoj5VlM5ThW6Dl1VR7iXadazyyouqBOxHZ8Bo
wL56FjU9WMG7YZucMbuzgzKXnvpYIJsHHNFMf5hy67iSwO7os0PaJRungy63JhE4dQIx4dYSK6HV
Gv0YSf9uNIhVVSgDTLEumEV7T8rhVkVhwyrJrIHpCRDdGRaagIfvm6jS+TE6T57Csqs4XfIw+u6m
GHOkMarimedMwAJGxErawKbKB8saNNRG8ohdI2WN72IVpnQfX+//RMLavvG64W9/oTdd/bVCI+5H
jX7wNMn90rX+v6NN/SFlMJ+QbApK/tqP/+fmfyI9+9X5HtvbH/+5X3kIMFp/45mP/0Z6CEze+GL+
b7Na+xuPZGDz4O+CRGNEQf1JX/GCRuhA1os4ifv/dxaCzBaPVeS8DkAMozbfv8pCxh3xJ0xJYI6B
mwsRwclOkUmUdxFv5T0As146wHEx81TJXzjfM4NPjnUrKjw31U7ew9XWNZvqvozJtgXK9fjw4zDf
zX3yeG5R87TStJL3jhW5DI8Decm2+OuV8WdVxqD+KXmx5TJRm6iR94wMAQTe8S5B+j4Ua9GfqYbk
xe3baT9hcidRMBjhPo8/xO0zhR8sfUl+cO67TiB6RaMO6tj02TcqOr+qjo8KaWh7WMDwzCz9PwgX
mt1KHRsXqPfN8s4qfxxfj0n6+HvlpwQEKUGRXS5LZa/ow0rXyM5BzbTN4UBjFRsjbSH11wNc0CP1
IBtJZZcWR0JTo+ltlIfeMS6IEsIfyN7brD5DrdVV5Z1pwpeuBy7r+By/Xlp/pjh5ScHQC+5X8B7d
90byKELZLeH2O6Tvjp7vFKNdH/8rcys8eTegC6vUIUQz9wp91kalq2Th1MzsDHv855/2NvQYOLTO
ceIt+V6gXW/2q9w+Oz7pmXMzheeSvuhrE8KI+7zRghJErqHwEuXFikZXtE249Kj9UFz85uRPKfGk
LlSryAZ5b2hvqP/vGXyfpCpGc7AL0QHM1/AX3WmF5SvA/RaysSJKcwcnikCkDq5CUKiF7BOpQws8
XDe0XEnWcMHMyOdxCodumCwRKYh1egaAgm/bgKiEHd/0aKy1aha0EDpTgYgYdFhJE+RfbeZH/L4X
D3jWrqD5sQ/LMyoI3hnQ0mujcyHTi0YqXJsNq0LNvLTpz7s+xUwMtCB3RaGuMpYGCqkDK+VrBB4/
BrS0kguvSrtzqXlucY2b/LUAkr2F5gxQ8W5ovfZD4sO3ZES/uLZ+ncAJqtb41fFvObdPJjGQdglo
KnA33gt6w/iznhyUYgk8+cGw+e4DTuJekrQ8bzKcIZOlbg5vPr2GFFbewUMNdIhebMGQC4h+GeuR
16iwq6ZGoEE/tIujPTxYXAN9LzuTbtG43kBhdZc6dCdwl/kSSTzRtAtnZXwafzfNSRSlFWFNybGf
W2gMdepjKkUuF89KLLyCPw5QwE31JZXvCW3md1yZvs9xLPtBkWp5r9nhg0iUVWVfmsgm8Uh3B0fa
iuwNMiI4WsZFDT6pW8uKT0xrr8W1H6KS3MJ1IGvkByhQEEAeIrRvaMAVA7kscCMad9Os3FgQioag
iAd8g1eotpckO0djrqU/gYLtRg1Y9ZXqoVWkYBDedh7kANwEgJA0bTyaF2sVzj21aaMZdtMp90Vx
FiKFMEPA3d8KpXLh/7eQts0EQGuMMZ/iVCjZTdfkWHu1sdwEwJQ4XBj5A2H6zWedUuYLJRv6XFLw
WQmavqD1NxAzlfsgGhtoStBLkqdw3PsUwv/PNgQUh9QTio4+EopgkeOaw0NvxfhHBq4X5ZDEV9Qk
XqOYAVVRijp+/uZ+/+QCQAdfYyhJiT2gmhui4zaTXo6PPHOBTcVInThpwpKquFqiAyRLA0n3Yu01
ZxslVxbeBzPBY6oyXHYkQXMZl0wt4ca+b7sfmvR2fPZz6zJ59QGQ0aZQXserz3FZC9OGhQt3blUm
8a7MSpqUCsYFLdoPmwblvB7g6K1dRxud3xyf/Ny6TOKemUFvWqnwR7rwsjDPE/ZiJgtWVnPrMolV
hdmZQ0GEvI+4TzUUdfzjU/4gHnxzWqZVUOYw1JPgGLAvlcjLE76mYR3At9GnINoCPba14idela7K
7+JkWymhlxT6bVfXvlWidQ6+kaJnnhSjKc4BK22hz1QZu1jPfUOFumQI38aBrQEUARdOcSNubuPm
sor7q9Y6h/mvW+U/YBgUSGJbG15Zl1tYETryqiQPOlmqRMws3lTiRGqBcQEkFI8iDlsFtuKOtPBa
nBt53G6fwphZiorHcT4mKdeJOGjFUi1tZr9O6+RlBP4GZPKGfV7VbtelK7mNggjFfAgeW9m/E/z4
fSmZ40b+NH1WD4OkAjO4B7BHUrdcXzgIc7Mfl+vTuE0eJzhxeACksYpG1GFIHgbxLiCYkuZLGjpz
Sz+JFDpAtEachLBMIC+Nsg/Zv9NS/7Mo01CR8LJTc9zUPApaYKaX3GlmosNUMbTrI7SVQ3XYm1W5
MpXOHyntElmIyXPLMQkQmmHwSouxHHkd+3W70op/J/T1ez2mmrwklcNCTp1hX4Q3FSrqOupkRlcs
XIQzW8WYPARQVCVAZ3E89h0wQ9LbHk1CAKcT3Nlq93o8yM2s/EeB8tN2jIWWN4Cl4G9wKOHeQfva
jeslFvbMwk9LwDC7gflGg5NaUJ/hjC7l+HPjTs5mNLR5DaD7sG9+ZImnLz2P5oYd//mntShrW4qZ
Ywz7Tt5EIggH//gaz407OY69w1FZzjDdWge3WrmpzIWbb+7jTY6jpMJtphkHJuSila8U5GDav7JO
/LOzJ/c1erNx13ZYC1rCXtaPiuvT1mJyFlWngsLH+Okc5DXDxjC8k8b9h0pEPjiggY3zhSfNdbHk
eDvz6abNcbQHgS2DbxKi9VmsecAmnDbd8ch/2mopwyORVxg3J1e99sy6t9PGnbyd67SMQ3hxIPJb
P/r0LEr4ies7OXJyDzxtBjN5OO36EMyOlhRx5hZ4/OefFgJeHEOYQU1ur5s3KoTElhLYmdg5lcyO
4k5Qq8ZCJOWVmdZXDWSj+o74Mre3PXSGT1vuyQEkdRTGSYG/EkH+Ukg7QLwXYv/cukzOX9lWrB2q
Ut4PUVCLbd+fdhdOTejgqJ3ifzRs6GxTGJDaCU5aiQ+hmk/fsfkQjNMxrkDS0Hg1Oe0V+cGL/zSu
BrKspMHEed/lO6qvwhOThmlXuKtzpRmYAyG/zjcg8yIt7IiZwsnUxQSifAXALFiHwfnR8XeAsdei
qTwtrHyH3+qEreL68rQlnxzJVOFK2HJrQJ6MUlIDEcafxwceB/gm75k2JXPWlVYNC6u9DMIJmIZr
VeAaWHLQm9nZU+RPmodOJhO89XoVSJYMRozPx6c9N/DkMCbAG5XUwtK3PDAt0PNXp407OYo1NRlI
hDYep5YN3shFfOqEJ3ch4PumgocMYl8Jcftt0yzAZmYWYup2DRB4Dhg6vh+N9hnUbyOxBJGZ2Rkj
pvRztOY6qTRnjB6Ozl0LiW2jXlKyFE0nBgK/Hx0fVPBPh1221I7Aq3fYK8kz9BwB0c68qIGZBkWP
2woc465QmAvhGI9I1BWAdRHlOlPWQl9pUukpQt7E8X9gybNwoIlq2Z/ZTO7SuIlBoeGYTdVCDCpP
gbNuwFXYNbUOxzNg1JPYa6zrHtSgkzba2A39vLptEeMv5JnYh1l0ycrigi8E/bnPNm6UT+vawzck
KjP8EqtZJ+A7FuFFBAzX8VnPDa59Hbyu0Lpqxt1Wa4rHsnRlyzexpC7E04mp+p+vMDnVGXRAeAXW
xl7lqKW0vTvyMKjZAPz0HFaxL8GblKjSThXN3lRUNzdAdQXIvdNBrwXTCSoNq0KJzwsq+TBvcVNL
3kFfc2F6c0dtEhsGU6nMvMMRjmSGktC2F0vJ39zIk+DQD0CD4LGCqCM8pdhSayGazXyuD+2hT3tB
hx5V1aQYN1Z20J53dRP2iNGSwNhEteH35/o42p+GZwkX1BxjWgdCUJxkK8j9yz0EQ8sE4gbDGhSh
dyd5AMIkSNqf1LrV1bXR4TNR06fsNev0favDSPRBH/KgqlLfzNN1qYIgAj6ck2ngat4b0vXxrTue
5G8uuqkKI3iYlVN1udiXMriw8VUFlfRcqT1d0RYOx8xXVCYxBO2ehlWaLPYFgKtJ9i7q02L8B+bp
0zpnoKVFsUzFXkZvD4nJian1VF5nUIqUiBJVuw59Egli28Lkp+U8H0C9T1OOs7JX+gSrLYq9kXq0
XfiKc2s8iRCaYgBJDh7ivrZMdBYhUwgp0eMbZG7oyfFmMJ1XdFaIvYmmJ3ebh9OGnZxtp9Ul4DcN
sR+gn3tJlsxoZ2YrT3BuEnq+AopCYt9R3zg/edjJpe+AtQFidNjv21ugRX+WWfVyfBlmQtEUlF8a
Jal5jUZry+H5/dTbcRBq2WmJw1SUDPrasRF1vdhD6xY9Q37aI3OK2m0FnsYFxbA9QNmqy06c7fhJ
P52NPqwJPh+G1Q7GNZSrjy/w3IaYXM2dLMUgeGJD0OgSqNTnTKJLTbqRXvJd7Jyq+3IThlQfpy6s
Ck9pnxxczUbtsSJcmcNWGuA8UZErGSZgEpR1Qfd1Re2AC/tWhdSrizJIwxtJKldFsXfsK2xcDzzO
WL1N+YPJkEzXrVtBiAEKDjAsZNs+6QOYuXdc2hpwdrPDjdFc193OtDelsw0Tu3ZRaQwypXQdDpAn
08B0DvIaRCQYt+YAHzuRAnXbOy4/nra4k9gAl42c220n9joYeZDv4P7xcSfA5d9X6NTSw3LimIEN
2e8herQzrRsCaYdUgeJX9xhKV3L8mmVvUn7Dugc4OhI8f47/3e83C3Rbvm7BqJfrkDJk2rYEgYGN
Lhb4DXPjTsJHGoN8qDvwb05/tPBIPu02gTrs1+laYNuSECz2fQoq8a5ZctT4/kkAD7Ovw+LGU0Q2
ftUweYAYuJsN16b5EnanNfeRzHwdHx5mxLQ1TLsI7zXTjZcAsN/Xu+yp2S6M5Kmp8qFHa5u6rRzi
fzVXT64N+gQBy5NeuzBg/jp5J4PjcdujCKhAZKF1w3Jhy39/EQAM+nVcEPerluvjt8zXEO52E+p4
OllqLs1twMlBTYXd5GBbYckB4Ci2Xbk9fmA+Khb/fD5C6e3rtEPoGlAwafG4Cw8K0a5UsSMdPB7E
rRzdRQBjDXrny62xgr70JfhIrqScK460iiOItlZsY0QcTHmxo2hcaiQNWNn4cmFdKRJYtxKylNIt
6FtTbnh8KyuRT5XK69AAGgj3M6jBHP8ZMNHBfL/5HVNMo94qLdilyOrzyvQH0gVNqYNCb3gde01C
BXY5IN0QDe3h3IsgNZobzB16SD722zazXQPqCqPSbMXP27IDJI36tt6sJDPbpLjYuRmo8gAwDwFK
Tfc1QLdKlR5MeoBHFGTcELDTLHCUu15/1aAGkKSPVind6Eq7MtT8okh/yvW91agQAy/ciBiuKZkr
eDFC4BJyKPpLGR+iSAKixVzVxWUUPWTJytbZmdIOft8DH2ZsKejP7XDVZphkDSELyBiA7wLHtDsN
tkG8/5FljdfKT6NBdyVDNoVD5Efl0OmBFgJ8U20bqov53WBcWoXqham1NgDCp3bod1kwyHehsD1o
pQSpbJyb9r2tHdLCcYUAYUk4gdWtpdD2okS+tBPT600p4KriFvk71F/B53vW6vSy0hpPY9VpMXdq
2DzoISmYMXZZNA8dMuhELeyV8cx8s1Wmtl5oKtuZBe/5fVneFvbBfi0OHNZzsRcPq1LZkHQbFgvH
a2ZXTklfECCNgChEJhlmu7aB4nG0NtliZ3ImXk6xHa0iNQVch1DjlMBC4j8sPDPEe6Ydyuw2K7YO
FIG1qzqDWYL1UpGboux2WXUD2VOQJV0WWSAHcW8Ud3L0MyRNGxjr3MhNs4kUlB6syLPL0g3tawgf
3Ed8lWWZZ1bmKlcVTwWiWnKCvEzXwKB1gNc1gQpyogpNCl3dRcl9bF1RAmuXtVQu4Q5nYuAU5lHr
Vh8KScaGkFMXxNO6vTq+I+YGnlzDYcZj3klYR8iQxeKSt7fHx535+lM49BCZSszGwopdHRK+6yEV
3S9gdccHzTd7eOqKAXg4lKNyXJVtqgMq+MpI7cHTyKXwT2wRsYXJdp0d+8d/yMyDwp48KEIthQ8X
zJD3aXhpVLc8PdPhIFW3Cz9mbvhx/T4lDmDjlUNb4A4K496FgHdQiufKiT0TlL3jP2DmpEyhzVXT
yhCrwOUs071Oc9ext2G1w9Y104XfMLOHpqBmldYSpBhxQSNVA1MRBr7HZz437uRZoWRxpqUlxk1h
NhKt8nohCs6NO3lQdBpkNSBGiNJcuu2hjmIsJIFz33LynqBlCW0oTsQeBVUQBCng07lX6ZfwlFrC
Ts3s/SnUlktNq9tju7Vj9xl71qVznnauJkPwHyUwWYyA46WHxcwyTXGsBaSjJJqgRNXX1FMbew2g
2WlRZ4pjbQQrqB5VYm8Lj8T7ZKnbOLPXrclhVdJME9HYFYzr6kzpxLYoYo81ClYn28mLJpkfiqvf
hKApEBVyhqOENaKbpR2oBJ6KdnAseB3Ll0MBJnVWwJL+Zy0uJWDp7Xij6b0rVxcGfFE7NsDgirq1
WIVccWWob3VSvOax4/XlcFuyO6rX6wEsPZu+pfmZZKewpOQrxiHrsiQoO1PlhbDC16jTQ6FKszlO
Fq0fM1G5rG+9pEGOnbcBjX7CxALPHNUt0GRg5VUZXmTmlWX/5NDpZbjqEhAE5SH11ZTtB9TVJMfx
4fldkxS3/JWS3ufCz62lCDxzlUyFinsIEnGnRsNRhwxS7bdrLTmpCAs1i6/LYEdKAr1RfEbCfzZ9
4ye8WQi6M2dnij4Ma/DiIjZuEPuFFpdS93Q8JCozEHDowH6d81DLUTNACG/P0SxROTQT+HXaPefK
BaeokwnyTNARyMrnKwOqU9DX0ndZea+QZ40JMBISj6HYYQ3yWldjj4h3qDi6cvKYdQzqHQQwNXh6
w74oCyq2TgiFuOmoU9d6am0EraW7JlFc+BtAiki8hdIh43uYpsv5tVKeGfm+pGfycJYZ+1q81XxT
6itFejLTm3i4lKoqXmX1bQXDD1cGPdVWyDVo1NjpXHlI9RT53Y6bT6K7IGkCOeXnmh+46ZP2gWYs
9sLICYayCvLh3aqv9Zq7dXQ2mB18yJGg6EC8Gx7TLF/THTfSqjPwsAGFu7XEbVxeqt0t666HpoGF
wKVMbwZ6YOFWls5TuiH5oWQXgt0k+t7UdvDu9aOB+Fa0TxgI9N1FqkLtht+lINdrr5Weuaayi0W4
jpPWt6tXiEcFsm5d2Kx6ECA9ReZD1LUQxrnC1PXm9fiXn9tRk9y9hZohK2Q81EAsSerzWDrxDEwu
WT03nbzoMW6ngoxyNiyF4o+e8jcxcooJZSCDRPD8xMByuEJbFLKxkMYIr0guuRHkq+Hfkj4mD0/h
yhgOkvUkGS9hCpdhe+vYD2b8Zoy6CDy7MqSN0aabyLpREr4ykJ0WBAS704BRYLt/PU+hXHdlrACF
EZY5FPL3Mlk4qmN97JvfP8WWwmMEdiRgxuzh74teux+xddvfaf2ulf0e8f2kbTHFmMZMSxte1Xi/
M/TPfeQnp407yQtgrg3PiHJECqSHxPKz1j8+7kzdGSoKX9c7zUz6C2DTgp3KExrA1T1qV+rIOZdS
v1Gue/KiWS9M7Ep4UQ0VKOjFLoeJGucbqwdftmo8S0NzsgVzfvjJxTlKGpnduzWDtaXu6/Rcqs6h
28gVaL9CMDPMIHTyrjrJhuZvkl1uG0rPSx5CsXOXQmI6tIcVgWjcUN5V/CILg7o5Axfe0M4NY+UY
xolfavLSd0xJKHmInJ6x61Q5wEPmxIEnN0LS9gqMk7GDFTUwX5p4dfxLzQQcYxJw4OWkSflYg5Al
7kbmY4jK1WkjT0KOsLNSaqQQzZIXiSjnvcUXQK8zL4V/mG40PZG7SgDxAblTeLpi2rctpFiOT/uj
rfzdiZ6EiohGmhxBGnOfStBLjqy93oFMlUEsF/o5K6K9wRjDCyl0sAxIHuZphucKbFpilpzXpYqr
WXq2aAxFcvm02D0FzQ6ArsNPDQuZm/Wr9gCrrNfjP3Xm209hs6QLU8hwdQOQ664FGcKlp9zcuJOo
Qmw1LjVI/uwbPGcjP3o7bbqTmBJLaFdB8HDYq+YDrE5PBCXD3+RrrCq03GRSgelClL23V81i72Pc
Md/sJH1cn09ZfysnDQRYMeEa0kGWNbiOeWfnmlvSQ2pBOqh9pwKJRe0nTPL06AqFTC/RwRztr6n9
EiUGaL0CfF/1okjAQskeS9HedKBR1lno45YJczD6lHVvK65cF5sKoLf2cVDPh+KSsHWWbRplPbTI
1mt4STxqRN6e9iEmMSNRMziDQVt6r8NlZse600LRqCXxebkq0SdDPGC5pPSCtGu5Wjg/M+ni1LEm
arVEqRUNfXz9ojNE6sKmFn3GBG0dqPvU0YmnaRI3SKeJBmQ8hCWV+q1Vryrr9qT1nqJ2Ib5kyCWE
3vZNv4GlmHVil2uK2pWKkAyFjXEV+dA8dkt8h5n1noJ2e01ryGC1QLfzWxPcXlqgR3rXkKBYMq+d
CTBT+K4GxxdTJg1qg3V+1lQowTYLz7mZu+XD8P3TkTWYgOebirmb2hOjg6tqB247C1fL3LTHf/5p
cM2ArV41Dj4YQQM5Hnlh3LlJT86jWuqkZjHeoEbyZDrvGdop3IqC0zbf5FTGYWH0nYpNwsDGDmEl
tjDpucWYlOcgAZYkVgHUQ73S+w0t16dNd3IKe0dkMrwBkZKHP4hy0MlpvZopWneQoC7I1AYxL0Mh
LmjYafOdYnXtoUclSE4R9OCtW8HRYAFMOrO8U5DuKEIH3fYEFed1eNnenbS46vQGbgwuDyYGbQ88
WBL8mJvpuKs/nYrO0eG3ov+aKco+x2f6vzg70x45kaZr/6EXiR3yK2vtS1fvX1C77U62zAQSSODX
P6csvZKnbrdb6pHGM9Z4aCoLIiMjTpzrd937L3vv78LKH1fNJMcZwJimrXKasKx8KEyY+0MZQyhs
uakZXEyzbe8aSVlbYQUTmoKh+8kpuoinBmZIgXRFKnDCKM8axGqc71v+yJrn2qYr4GKiwlmigqp3
iOViuHFjpBXWC9kQOj2s8mrL3EhYHjjFg1+cSkycdGsHNn4mSihHYY7p0Dih1z3VY7tmFsrT5QsU
IiG81a11lcP6Emw+I9QxGhNO8ILXaLPOKrYehYTXPNwlprnZy/6gTL7x+7TP7qYJBZVtTlfwLU9N
4G8CYzIhdXVohMJlBBzLaVFiW2jx7KoVKClLIGcV2GxZE6HWhPDUpkaK5nnCFbknBQw5m5y6K2F9
hQb85Gu+9WsUdCm8TAm0iqooAzjL/iKOfBL89JvgB0ipV04eTgNFv5PmswsqUK9/U5RwK58iQBo3
3MLb2Tg/B/Mys/t/P56f3fRN8JMNsOV9vWC6Yk5GH66pw3OHh+rfF/9spW9CoGQdiDsmxTaDOUb4
r9pfND7+ftMw9vrvi9qxuWtGAyudjyky8YCx5JpF/fumf2tt//eFhZH2zdUL2KTCQAn7zKQFi2XA
AxiGuvpjl4tg4SPoSVMgDRrBti4a/A/NfW6ge61kltrjeIZ//Rc38vfV+83s+jMcAStj9KWLQK/7
z5p4ZN/LWYC2/+/nK/TCANQWn89sHqV/tIbvfdvmzfNvDHJipUL4tBL6MP/497fx90Xwf9tf/RE9
QaKA8yIp0BRKwLz/4vm5ftL//Yb937MDf1zUlg1phzGft95CIhs17QUYgBo2p8tX85qfZJ6/IWR/
/ASnz6xWtRjNsDI34bBB0h14hCLbL+R9PT9/a21upfkFZKWge2HB63W7/2aP4laQXxmZa1dXDSiM
Hh5a/E0v37vb61L9sSSahK+3jTr8trT7mFl3DYYr/n3lv4cD/1Y03w6qm3RMIG/7bj1MNlpIkOWX
X40ofPIE3irnoe8zJ2PAfXMJUc5FxxTa9277+gP/WBDTW+acToiOpffaasvZr4cAplfsi1X57L5v
XkeWtVLxAk8HCKlyPjRfaXquQfYvL89vW+o/blubxVRpGXqpmZ+FDVRqaAqFFaZoGGhHmq5HnVnE
3Vfz35+oW+FK+99VooNY3FGiK2zl6QKH6V68Tqi0OfqUqlqmsJ0OYSUZN12Loiy6MsOpyqJ/f0Gf
reDN9mW5QilZIPZUd2jZfJEP/j4a/mX9blX38IudGGkQfLhPt/kQ95UIBt85clTUs7qIAIJfcduJ
gdoMZiZiXddQqV43NlQnnKez72Pm5AVXCBVPK/+R6WDGb0AIgk38Y+kPa4qplAwKwswYf6jxrZKX
Sq70ZT0ApjZ5ftiRn5r3lbXkDdT7/6uPAXn97/dTMmvmltMtW8tArWdjQzEuGhYrWKDpA99ChWNX
67k6YnqBSSOUxrkw7/79/XwSZG/nAcrcwcgz0Glblu8HWgCSs5bmU022Cm61//4RnzwCt1MBM7yC
AbVCrlg9LnfV98pLtzMBXVfKurb8aVtX+C69eJy/eudN/PXX1xOky/9+H7aC5qYWHNmtMwb9EJri
h6t2VH/25buCupBZKzoeq4aE3Hsbc4qm+wYaEniCduFQAakGkhHd+c0Er7In5T357kYZz3hiA51p
qW+ISGqYZYTdGtFPhtx5sBrG/zKceAZFvRMOVpcuYOBoEPgJULk8eyVhhtbnGzClNrV7N9nZpiHN
1ujePTIGRVOFrmUABgWvFfuXcOTa9O61zj+IHipK+4ASeww0BBBOTWoWcIEQRTSK+W6Z4CbfbPrs
pAyO0iN4RzyLdC0LO22VeThauQ3mv/1gsPheEFDHlIzRcg4xKh915R1DYYItDfBHPBypussbPXG0
R978ajwDDW38jqQK+Jzar2Mzu3C6yWpzm6kimazTsuwgbAbAPIJda+BpeyE2o22AwGOF/fgxazsz
L0JhrOySJp3NsJoqEELEbfZLV29q8gPbg+bTKD8aLJE7DiEdVKzpB8JWuirjrhWryqAYqOqmoNHh
7Tnr62mR6azD0lD7pdh0mhF1W/7R6puqlyvLf1VX5S1gx3aeOOilleYTa7ZE/Sr0tSweTVGGOmtQ
aMyjWTtM/pjK0nmU2V0FDX/XsTuHYfgXLzBBK5uqBH4IQDECNTx8gPAQ8b7BzKKZ6s4JbLGgsA5t
vQQawhKohYlBSVJTPXK8LrQQjbSsC3vS477fq3JvN0YKu/GwwfSDMTWRXyyR7V1QNUPFKJAgbWVz
Hw5FHRL06Uxz24GDNVa/vLY42AvsszDNqazDAgdEXzohtJiBRd7qKYX+OAKaIV3A8vIGFmMjhRpE
6lFLYjsu7YtjniS5p9P9WO7G+jTOyYTf9td/d8Anb6uwbeEs+dBUB/zK8et4T9IhBrwJndOOxGGV
RyXq5kz1qJ2n0uwCE+fscTyM0KHk6N+5B9ZtW/O5n1uoahCI+Ydvvsjq3ZKvvp+O2cucvRjDB6ij
gWekFazvCo+Fda3t6zIu6322vGbmqnSgE4bx9Xia6mNTH8x6jXQ61LCgBskwuww1JhAge8b2YEuC
mEUKHRxCaGa0QwYtRZk3sT4fUcdJqNauWp+CCfY8lhz7CyalkF10r6xc86HbZ/UMo8IpAfYq6UFc
mzD0kmtk5fNpxQCnhEdOrx2cca/cPuz7WDGMVLM337nns4g8WUdzN9xPsC4zUZOAS94eeVLcG0dG
ccNy0y1ayKqnRYAENSUj3Q7CjFzaBoWz6fgY2HhItYoEcPkPNSMDPA6N2TYxEYg8zPqVXiDtCpJs
LLkqq2CQBKURCEzAPvdNGbV+Ct4tOHNQY9TDnhQnxz56+glcqnCMIEhHT8wAE7Lo37zubJjTjtrm
3VRDhWLZgVY9lqirLlA6cfR2cU73+aXqixXpNADOrBgGqVxDfxgq3Hq4Y83PbqpOcOjflLUIMqtM
Lesu8xm4ILBQ12ASggbJJEEd01RgMgfnUVDP1D0hMzz67dhrX9yuwmQr9OcNjXo6PdQopgzAIZTG
Bb68gWOroCMPg4QGCu+eT+2I5FPo+YcKK0DYW+FcYSVeWIKyiB5/qMHpY8Aws+XswE6NRPdgG9Dl
yWI11WsHc+feGGHeAEKrKuqsR+JeMvNxKLqDCetJinlHAlmHaTUJpPVxI1/piLoLl8+dPv0woOjz
iLafJDYBvtRX78xQuCzIumFV6nVIrX7d4cQ0VphB0JsXAQl8PbWBDpHEAAJYAypK3oIVJu/nlgdk
yJJpHqJuKSKPO0k5g1PUb5s6yWnSaygRAy84XZYRY6llzIdtLZ+VfRzaR9fEAP9Z408ooWrNxkHC
gz8xEQZz+Veeg4gIZ8OM4Ph2tYxlQQlJfWUdwY0KzOFCBXryJk3cMc272BfHUqFQ9VgWFxsvS857
tOo3oEhu0RwLOYHZfPU6iWaDYE0wc6ZZOSp0OvTXRtzod6NhpiV2vtF6sLy7RUJsCXiswuRZ+yQy
zHqSCj9prehegElhtzbKannsmdN9Yb3ybmNoKNcCQ8eA0XUwXgaVFhxoNfUqm5+OubYkkr5mLZxz
Q9+NReKN2MFEZ1W2q77+YfSbErck6AZiqfWVxsAxwQAIaFbeqznVxgEcxUcoiAxhRATAuqYB+A/a
q+J9wpAdUWdHRlQCEvfc+Qmbjtq4GQB96/s7FHuwhdazel9sIxi7MjY1La0XPEUvLn+TOEvlRoci
nbcZEWLLBoYK5dosMVW959yAq4JA8tWtqACJUSTgEYihDFqO6JVH0jgZgG9yuMG2ckkyMIYNSuPC
OWEYcF3Tw4IKdi1XSvvlwsMQoh1d4O03UPgEHEZcT0YOHPooBvw4n8OGkeAabxYhw0z29wM2eXlm
VTLTo21FU7XLMWYJHo9updiMoR0Lq6IJijrSjTddX03m1rEfluFo2I9GfbLqAe2xcwsKd44B5sEG
zPQ4+n5ioAcFH4wS26HKn3oadXyFVhJMHe6K8UHD3tf5cFLvG/gfLx2Kt/gZGP0gnB4phZa61LZd
/0ZHDS+mHaixW5tDFpUQlgk9HgkSsnHliWHv1zLoehbaPvKCpT2aHQAybXYAiXzFkbWwqopgLxzS
fo3wfPCa7YDoJJomLCgNcyJTTYH66imkWrBV5SPwt4grDaivNKnGfalkSrgGh7wBYJYEc2SnHMWr
XKI8i7ZvkX/o874yt0z8glWkZpzqfNMPl4wNgdO+9EsWU3kCMjBQ074pHpcClrhLF/lW3KNsbRdg
RzyVZlIp2M0NyYD5Gr9CBKPY3ocy8eDVIpSOAP4BEAYGlcKCF3iIvEjiDLMgAkxPhNzX3mrpD60j
orZw0nrYCsIORqMOFYVOC8ZAk1bsWniK9dDbawX2F3cClZT9wuRyOgkJUGwLzHcGTESd5mPz3k/t
ahpiDx86I10osnbHlIIz7hnJIUKBn0Bt49ZvJhNALBfR3GuRFDIxzHuof0CiqMLF343OD9NYs+y6
rtZJZmYw4h0CInTbYwlcnDAKLXXLEX7SKdebhFfvC/Y3huxlQU5v+ahB4CG2kGG3Vp6oyonM+YeG
Dc6FG/DQHWb6JpBM63Co8PLVglXmLdgbznIcHFBmbfv6ApB8WFFJ9j0GnSznp9fJpPL8mGqYCsv4
up/14Ao2uoKHykasauN14k3k1j0SgdDYG70VZI4Zd32RGIUbj3LVdaDT1hgm1K5eGJtq2FfucCnd
D9c+Ze5dxU5IQHsp006oeKm2hEJeYrSg4KxgEhO6A7AHy4D4jmkUtq8NJwKGPWCus7dFFckWuaEw
V6wBiGxhqaixsbV1KluMgzkGXg0RmgjPvY1VG0yMVdnp6PxUBF5/MxoPo9c8Wd7Bmh6a+Rk5w2rU
1StgEPjx1pYaVYi5FAQ3Bf3W+9ykOnXiEqXYxT1MYBEboL9OAx5GpOVNO54KVofSPHMlI99p8GL0
oYaECiROiLQVDgRTanhPoFkny8B3Iwf7K59g79SeO7hV5p1xsh1sOQpI47bamhbHWcCLabkt2ihD
LYLU4BGOftgymIS5NirCIiBAx9udD+imBxosUKbIFq9MZIZF6WTkVMniTXCVbk7zcAR9JGkquS88
HjI/X0FGHmpwv/BxUQ/6jLKBUbS7oMnnAzlb7UYYfltY5kVbdoRDP2Y7LyDCxKDyBgaSosX86DHo
52ZeQARbS7V2gIhqMUE0EWT4MKIxnTq22HRXLSoFcifwBXhOKDyNyOSnKj/5xrRfephvWI4e9vyn
64mjWWw78SatLAbqCJuXApZFrjwJlX5+kAIzTv4WpHjg44cYTno422LOTaSwNg6yjzEroqx/HFyy
0luewL58a5ENPkdtPOVOnuZzQqbYsqY4g+3QaKUz83+VI6xyCI8rsO5yGjXXiendoPpEzEnvHT0L
N46pPq4gVB+GQ9t4savuTHNOe9SAhO4HcOJLpsI8dw3btSClQ/NVaD4Ojk1kujmaYw89jojUfaS5
CFuI45E5ljSLfSpAHvYwrqrWo99+ePAGD4D0wrYyyH3TXODeErjmGWCbH8zOTzMiDaYgeZsWSxFC
vsAYfJGnHTdGJHewAzcQtQs58TWDsUxviQPxtw7mxGCwAyYOx8yWgDrZX2XNnQTHDthe6T8X5AeM
+ZqggZFnBQi3V+AEVPSQ8COKwxPYGoyD8lHnWTpgMtspMXQRVZ21V/AY8AwrwruVNssDx7Qkxcbr
qAtsFOPGh1V5Ju6VM93r8O8e6ipE0weDjak00trGDwRfqZrmHbDh8ai8BKwICAXCQWVxmw+BW94b
tI48cIbnGecJHCRVuYQKr+CU8XhYHj2JlIDZIXPdFSkNbOhEA/CrWTOEyqqH9343nYiF3dUwQBN2
sselq0Lm5IfFJpGprwGZPZH2w2/twMYAp7RAO8R48gKt+TTZYY/DwuzLgz3fL9aRq2y79GZsNngf
nS3JzgsO5XnepxnBKZi2kdnbITgzKc8BJyzHXSPsDxuu9HDpb8WptxKPH6ixgSd0QIwXs3gc8/NI
8oD0O8QtqNm7Yt+WKGu0A5TQYH75kavP91pehllmhpWoT2hzIX9oArR5U3cmZ6vMV2AwrvuK7m2m
EoeaPytkqO6Y75T3OI8tulXIGAhDCWYB7NVKCCtCjtFYXiF4uFpqkXwD3jyCC2ju8INDXgZEA/I6
y4IDD6NBg7MEmryJm2nbzD1YOGlID81kdT94C/g0OPZ7i5VSaz+6GMC9etmLKajdLjaJCBy/CStE
O9M2joWW7xVaxkqPbIyCach0GMWMkhlpJkADs/s6+R+kzretrAKj+NHz4gFdmSOqIjBvMDY8xw5X
D97Bt7t72Wcp5HY4LZx8IY5Nfi6nu+vBNGRIhoveCku1rzkazJ65d9Uc+naP9GzBuWhL3e7QZNgG
ljfYIoI6ZQUm1+LFfy1RU1R4i1A3gh63ztEiH5egRoeYv4oaY+vXSk5+13dvJco1QIgiM6ujln6A
foG6Fg0l3jUJo/rZepsgjDTR9XXJe+blF3/EEzynzuCv3AFHldba5ZUVNS6ANtdRGiCxmZMyEne4
M099CM8NNOmtnOaAimNo4KuHlXhK/VXOPVCnx5BoReKi9GaPNg74eCeABeh9zGhP18Cztqhcwa3I
6Z8yt0OQ/VgQOHuMfJYZPTBtXFEkrTUYBINRQYEMUnpRf0yNDCFNB3zgfC2LGNjHlN1fSnPltwc0
3TAFA2sz/qto34jMtoXep0aLfceYTy1Qe179oS2pw5zEzNa1b6VTTsJ86VIdTy0Q0aE9OSvg7Wqc
jQ1rifN5QczTrXXr+TjXiqhkdMXq8cTJKzeGg0A1ynGsYBiRq1P9sODWeoy3SqAYCu+ZLRvdexoh
0aHaLzGfUNaY/YsTVbEqfnamvyOoClXeYZYkqZBTcVVhyvvVdN5YtlGotHcr1fNU2onELLJW7Stk
cqN8LvlaoIhhD7Gj77Oiv3LFkJ//AIcaT5gbNHiZusJOluVjQsKy4HQ5wYzbkrvKUHGLAnEJUyUH
406or0G2rY5MaU8djC2Hih9KxOm2BjyB1eu8xUQLWQKjhBytOfNxiqrCCgTOpcsUMZy0of3e0dHf
ebm1YkjhmEsDMr2yftjq2bEpCkziHwX1Iw1Is5682dKGa1axL9G60HG/VHex+uO6t6uj5rTIjD+Y
P4Z9NsZji+xPyKgax2ikBbg+GcqVD9mSrYif+uhxuaD6FF69Zd1jw7OQLMithLMdfIzU6Kjk9tdz
pLNv83lDZIi5gLDzoE13WajVkJZIFs7QqZPK3jUTgjjw8m4uYyGAYvMMDD+okCErmFobFTsIUQFc
aUc8gK2BuRdMKiNz6sQvOfBHj16t6csjnb1YdxA1QLF12ixijcIfHaK8bMPcVDvl40Fh1Y7Oh8ms
78p2OnUTx6Q9glipJbZRpKPIUAfAbD9XqwqhqvNePbcKWuhfbDwupo40RCtwNcQN96nHXJahGefW
Jo8OXF1QnXjAlG4Ir/d9u5AH8CTXtjT2vT3u52xKJaS0OirbprZmNWz3UYC8/vHS1pCN89ibyqAe
tTW2Q3PucpwxkY7Rcd/PP6Y7v7e2fd+/mApSFBOn0CFTCTUzlHSFg3lg7ZIPKLF10KMZKI44uXnS
Ox/Zb7dgg4cngzcWKzV37zppUmYuUatjZI/ZG2ZocS8cLVXsdcnsrQO5wewAXVLFZlFRTEBh+F+n
0SxeJglRdDsfzMyI+LgTMOmYwP+bgiq7d+gz7chmaKotvO1e8gWRm6i0W+bQKfGCuE/+CNyN8dGO
Ty34HHbuxYsGiE6fxXnVxMxUR9nVU+C5+R0OJVAHRCPHQZ08572/UTl/mxSku67Yz62zNqoOjhK6
VgWlB4orRx8KByGFQFSV0MErPF9zrGwt9NqdZqid1WGN5wudd752nEp8ZSuZszzU6UPpxcJFmk96
YApA81SmcCPb6QBzWfSw7c4OPNwGraRIopxwyQ53bbF8NHbadA1QKhqqbxLnDNL1icK5H1RSvbvz
SnHW2jYmlbnhckb9uk0kbH2oBTXUdCFIV2VLNl1j4myGJ8wHu7BYwDEsXpW8MBQuMmJu9N5DZbMV
Qd85yJkWEWn2oazWFKLta7UuoZ1YmebZXg45tPi+UpEApCG26raGnPrOoRhjGfmbf51srIYkJyaa
YENy/T1gMYmFXlWLf/ZoElx/f50VzcQSL0gGleEHDcbU+oJfzz1wS8KF2WAgRazhKWlf9dhrwNoD
q931SBjkkp89cwg0J0ct1fmYMgF3IVjRSOaHbo+ZFveEcUagH3d+tVUMRZgOqfRkdRcpvHRSXaDQ
dc4mPaED6k/kSAsr0iF6GfQ27OfhApTLW0Mwf9CB6MheM7Rcpw+nu/ey92XANql5Se80aWujHAyv
j7H56TX3rbdhZMSeK+NO7aecJ3IoYms4ur6WePjjzfILp+N4dJrNIIdUEjuC2StmKEiABGDbD+BI
7duuTOn8yud17myZyQLGd8R9bHUJyqwR0EWPNFQNSj32dcxqGmZYuB5G898knv0GJV4DPTaTIA8X
KBjPmKUwoPoy8rTQuudiNB8b5dR4HVWK0tcd8zdas6o8Gqt+PTvLm460s5t6GE1hAJKuM7XK2nY1
aDD25HqSF6hSDWDlGk6i40WYsdhD/nOq+FshGd6wOtJcha32J1CmoZj8x8KCzSTxqotfGqFRQUyv
QX+2lOYehjAJrQzk1ptRbbFtrPGAp32nrzsDcaAaP1xEKSGb1WLcU6BLXNx/i9WfiwElxsyLZt9+
6/sRSrniTKgbWCP2aIfDTUuggLQsfMVHn0WebkfTcgYoyAgJyn3TNMfcKnZwbTmDGbNTstr57rLK
C3OdafpK5z5OdfYuL/jZgJCr72Wa4UwwMjtpq3FljyCPoG1h1HtqPVTzkyjfSfleqjeKLcCAt0m1
6603oVBq74/UOSj3POLMxuEVTFGJRMFE0+q4Wt5L+UTmp2r4mDBuxeeDPa5Qw4dMUPcTVFCt3Ind
CmMK+2v7ujMoRjBPaCgaHccVTtQ8+6jKEH2t9ZtJnatuT5uDXe+NfF8Ye31+n8yrn/cFj2E0NlUy
aNoZpqAcoWnRwRzNMJhcqfk5x2Cn9A6jc6yvO+B9m1d3s4sDacviuh1DLMZPId47J2ksyBsldtwp
njIST0WISOTDwSW/uMh3HRTheQ6PTxq1FqCxkKbAIHDj2TiAYVbW2lj14Xq8nMmp0o7dgOoR32uZ
dbdY3c7BlkZttAJXsCVH6y2VDsaGkf0vJ0etM/YBk1LILXaD/m5odGVZeKHUvixjqT1OxUM3haax
QamAwzWqUlefGrk1nbSxSMTEvMHxv/av3/d28KyDVhxkf3RsWJeg24tmGkX1cquqDR9866VczBTT
RdtavJoT2VnDnS0neDFzHW405G0Qw9EBaTAi45ujP/a5keCklVBSgHgI3FUf8/4HYv55oWRla9b+
ao9TD2c/f2IDhO3Dg1Y8MvSL+ovfRGXjb+x84yM1X9neT01dnBderrVOxnK2U6kfDHbEKD/aGqFM
/RFyUxrTDIY90rqfmRHWiMcqa/HcHqx6BDP24Mk8hkF6WpvZi5ufc0QE3YHBD3JENAxw8POLgHtp
t8ZxhrnAuvuXQavXGvD2TMcPakBmuodSMtYHVCW1S0N/MsreSSviZSQ73aJb11x2ZoPWs5RW2HrQ
9sKAtUYeTgo/dhC+izZx0XwECaVAFeBS4Uhq8zJRPRA6vT/EXQ7dUm5F5vgALiB8giV6zlu9fzc7
lUA3FZgofdQoZDhMj3pDu0zNT4xftRK1jAb/hZcPgxIXf7gYuhZ/R/zg3XqE2TmV3aAgFKxlpHH0
77/AUPxdVOGRG2VSOTGB/Q/X9WXSkn3jfUsZ793agulFoQtnxnVLNDKHlf5dweSNBIkDYWY2PhRg
cwczaXxFXwjAPhnwAz7+v1oNylpr6gFv31aWuy6L11EbY8M1sMeiI2va6VS1Ia3NhJFffjZd6hy4
b9RfwV2OKEbe+Q+3qr64l0++k1tPL0z5O3V5/Yytg9ZUVH3vq7615Rkr5fqVwFeis8OMVhYa4N96
Nv0bNaG/uGQsGMPEkBENZVx8Jfj5uzTUu7XfKazOrzIT883YbLjDUss/4NgeZPXyhfjnE4Nqz78R
6BQ67bWx0BRcTFGua8Nh6VPaIMdGc3w01l6pB5MGBqFlrXFi3BaOE9vmUzbXSEOPnKC3MiIOozJi
ZOKgd+OxZ19Manx6a9eH4/3trgB8G4Tm/1eP1aLnFIpjhqo3cLGYVV/Be4A2za4afqIHvW6HFe8f
oPax3X0DC3UXLhZa68HGoQpqnCFwEgIVcJexe9P53viud2v3g69DoJhAYFPLItScQUr93iN0VVD9
8Wlbnw1S6lC69mjNzuav4Xu+7Ffe9H8urEQnvG7Bhe1U6wMwfL53vzfRwlOVYWvEhWWjGeoWjqHR
t6576/HjdXbVqqLD7c5mRKE+dFAG+d6lb8SBIOKZfBkwicj7rV4nxfS9SH/r55MDJ8DpOM9b4315
Ej//fbPW3/WE3v+4+RSm5jmzh3BsQ50FmcfoXN1oUT6ZlgKN6/pYMAspYHYm2rVnDWOQDv1FVe8a
+wUtCE3b2eWmQDbRlMBimfYanYikAim3XX7yEbayajpcu/OFTtLReNazt7G9I6aeutp9TkcIojbG
4sJ+GC8TM+7+/bGua/2/elPPu4k3nlnmhomK/7ZWlxleJaobwWKQ6sVq2reiwUfMs+l7j+itz89c
OcytWzxKXnlcusTzH//9GT7ZnW4teSxuD9ywC0R7uhPl9azw7+t+Eu29mxDg2kMDr02szagJBGJQ
GLUMhSUfBPCvDGJ/P5N/W/+baDCWuqW3Dt6B0szDhZ+52On2vRhf+5qgypihgbwerZ0UO69+5fKI
bV3wp1bTIHSrAlQxUbquQ9G+s/GVaJfMeyrMF+DV3RkFWxA1QEKX166lBpsditKOqBPR/rLQJwUJ
2zUbbOcPRfXoFBG0zIGPlk1JUgPmS16bh723N4fUUycddUT9R1GeHeOdLC+oPodjfjSm0+JeWWwn
1pGD1m2n8lAIyA5Eiybja4P6jtt2J8ot6CKh4KF3sDP0uwWMXXGZbD1q2OOYbVros8mGDl9MfX+i
Cfe8m0joYiisLwd4El29OXAYhPAJrRp4a84TCv0uxI8kdKgB4oaIGpyEbRTfCc2/ZT8Hsux/w7uc
iNAUBr22U7un2Up9JaX+5CG/9Vw0BbVzDfqB7fDh3zdf7OmfBTX3JlGaC034Ywu5Ph+fHOBFIQVF
eSyE65ZNMfkrUY4bumSiRmTMbqDrCwjT6EhQL2rkOq/WOO2rPnXqGUVDLDa6Gp5j7qlYnvVCHonN
oTZwzz7PIzgLpgaKy1PhrumyYtQKc1bsZtSTK2vHwGYprK8muz9bq+sL/cfe3du14ktlICfYwIFA
fc+Fxru10RolutldjssWB3Tjiq8cU66h9i8h4NZD62p7XjGGJyZz0Jb7icGJldt9cy90rf8uRSHV
0LXwntsWCzwYYlZ+kah+dtM3sdHQGCauG1w3pywkIyodEJOo77ETvVu3Jh24DqYPMC033tEd/d5p
49ZbSWoml/WEWRHvObt3f/x7j/jkUbv1VapcKrXx/zg7r+XIlSRNv8pY36MHWqzN9EVqQZFJFlXd
wMgqFrQWAeDp9wO7d5YHzWSO5c05VhSRYATCw8P9F8B0Rm2SKlxUF964pkpKpqgyV4wzMDwPN+eU
Pk4caMZktycNOu26m5DLOcW6dMCjg0GyZGASdr24bD4mW08PCSgi1rp99rNZpO+XDTpJUkLUmOXA
5mUrnwtrSRXnsmHHNf0UJpIy4NKdkSeCYqTN5bx8P+ypWZ5sOdXwSkmoKlc4rdlYAIATL59blbbW
4nMCvKc+YrL7IhVtTRskLrryNCXeW/MYYlTvRGeUi06kulPlokYOfU1SauJnL646r505sdjblDN7
9QCZ57I0/UOT69P0h7EuzC5COVdNgJlvnNpbfb8AJ/bkVIhILfS26SsFTv2j90O67MWeihCZekbD
VqZFYCjulqI+nPbvn/ZEJNUnm9J0PaQ3x9tKEG0iQE7kV5mfLr8f/NRUTLaj6mApnMB2HKu1ot32
2oWzMdmReR8aVMaZ4qpa9SNefPb9855486ZSREgYFCr6YT2WcICCa4TrIzBzx6IPl64+nPmQE7tH
n25QM7K9OuRDKIuOuA76CzqoL6267KCZCgRpBn4hXoWmg1lUwczUlUUG3PD7CTq1oJP7gmfYStTY
LKjhogaH8sOZrPnUuJOk2UZPPOl7nlk1FuKXFK6/f9yP2/EXyc1UE0ivheFEjuj2MpywHk3AEExa
512FqLNK3e/Ba0E8wiuq4Gr0xULqZChcWxPMpazOTNpZcQaa69ZUbQDA0DwKfx3mGk3PZC2GBz3t
x07/3rfVOWDJUR1Uy/0HJ9GXdm+us4GqrLZWzHZBwWyuI6Hhpm8jO0KKZKAKPwcuWbg5XJkI9nVD
vNflGqjmfQW0OzDpn6Mmm1ivtOiXCrcsj1KfScvFj9P1EHdbtS6XNfp+drqQBvMq9vqtE/Lt5t2g
mVo/DIq38mEmtcmhQs/f1e9sFWRCosJHfUDADnTBmSzEsMb1/2qeJ7UUqMKKQm4qUO6u4do+ut2D
Ad5IAkCZ2fdZz/y4P0UorVVH2/ZOvaqjctdXJj2MnVX39OXFJrGuUxflcvCpOsrlnUOrPJ+19u+x
KhFlu9KCTKRm61GCpNOWETAAT94BFVx7OoQdvtsPt0X0O1RfoT7AcPiR0jhM9c1A77lrVp0OjmXw
kDdciCJZBOC8A/Erg/eFhNFcr6pZDFjY6jp4QBtdCVcR3Y0BUFJMo974jWu0KfZa89LGzjqxxdrw
KZKA0O7fMvUtxKmkE9sQXIZyW8cryQF3Q8+2UOZlvu3UP5Tp58JsHqIqvc2let9HNJVaOpWQlCst
m5dAylwwJpGGBqx47CuQ0u2hBzLvJcxEeGPRk4OgBkYKFbQA2X2puav8AgyYvol9fd710l1Wg/l8
VZR+1nDZzP1sFQ3RY4f/dxw8ZkO3zMq9Zq4ymV49eo6NUi4svimSxwErZGGIowSDvND5ZTVoQchK
8kIDMN706oxtkJs36GDNunxj5vWsrI6+bM/ToFlq+q+4uDJ6YxGa6VwTylNaFdAUwaTzVG2gvZnI
uGM1tQkcVNdF26zkAWdrOCmJX911RT6ivzSjuuvbemHDpGhUaQFuY90FB3DTVpIuYwTKLUmZi6Dd
tqDwPSueYys55NhO+MNWgmCl32Cwt4iBoztGhFGGPVd4BIOPLkCytB5QrLHBuFR1d6G75VZxq1Ur
TJROnZ0C1dNxOzhVydK36k1Dr60O/GUMWCEqu3Vh/qlbdxUEziZFW1P1tV+pB3QagpZHg9ZO5KUZ
qIs0vu9LbZSImZsS0r5lfBOrvwPr0ENloEg6pxwCNNXBPy+Z21azrX1j3o+8w8EFTPQcO/nRHtBk
ooNizCT4CJJ07YT1dU7jt+iWif7cY787BFcW8nfNhovQgXrZrT2IK8W5U/z3zoOtqQBJyEG2G9m8
03/IQuycaE1Fib6ouzbAW/DRs85b0aVDg2PugEEHFuRUWDhcC0UGLpYCwiyWIh5+NDaEoALYqKzP
UlZMT5/K7knmTQQa1dEkcFt3nrgZUKlkVnnSvOzRIMH2ZXCsmSae0D2uAn8edVBMEpCpQ7IS2k4G
5mDWPnA2upY5aN8YEsBrFmnQCrdFqM18S8MnEZm/BGZjeRX03QoVKKQHl2F0HyU2wIH3VrNnONQo
1U5KIadTJ+paFrw15xp6QZp8Z8C6hriDfLiKfFZl/KyyZOXTzbDDH0l/V8kAzD1nzmKAsdqrMIad
FLy9w3tMMbKOnqSkRJlIg4uhbmJhHz3DuW+tPfCtBNhzHuwEiuZ5tzJL87ohQFvVsxTDCYzgigbV
Qs4Raw5JrVDcom0Cejb2o2VcP3cG+7MBpoPjSKu9o9g4V2UIWL2+yI3XAnRr3T3WXbqWA4ve6zGy
kc20N4CDlDqaNz7ekSP5sY122XCrcIQpwVPVgIoPXx1T3+S5Cdyw3DiWTHWunWVQOWOjnUkymw7C
z62ZHLOI17gzZja4ftnZ9M61a2HXVlkoRmfztn6wFdCbYOwXWeS/y2G88/z7hP46e2k8EIUBAMp6
0kVKiEyXQ+09uXS7amDBiZNcm95P2wMKzwtXg58T+MPMekBDOVtUth9DkB4pFjpZNBzMQn5IwMT3
CfTiLiUuh87PRCIi+l1UruPOXJh1Ny8Nas9Gmb2Urblt5StAqT5qMWg8QB1GgdRMV1qwr9s3pbwO
4mtVfrFFtwozTuWOpmQ1SuaKvapz7P/u62Jb5do6Cu/AGi57N73mBjDXWTfcYMro3sjRZIYGWDvg
a2uaR26yUSznulSv2/KtoCPviXmNeL1Zo2Po5cve3hplNyush9r+SW1pEQbtojAfjeSPZt634Qu+
YQsdKolH0tGkbxY8hgHnHbWyjmV4yCvsUrz7sHxMghU7ai1cRjPi4NqL+oPAEyyQdpGwwNIRgcHg
oq06p+MCEc8oZlFYwQm2d1Uqz0UCeCCpwmUT3rlZvW9TeBpgcUxg3gXYTZPMhMuU6Tgvbn8nRyk4
XAAsnv/DG+55jIUM6Ei22zetda9K+SjpDyJY19SEoVJ1gdjG0s5yqQk71xEtpBwQ+yiXkvTWrybj
xGnfM7h5QR+vkqa7qi2obg77t3h2HWXb+XRZK5CdEi9rLMvwZdyZQZNutLSVgo5UWJCo3RnNOQW9
E5oW1lTjzcc80YUQI/ZOf1NXyiIgNlclzPDijy7CdUpqVQN0CcoUEyjo7PAHcP9deqY0Fz7ct+DP
oCZ3kcvh5t6XSbJIDI88T11kbM8wo+5ob+umBXQF4T2o56UvbcomAxXuwNW8d2KQoWm2MmtAVQCD
v89sdeNEyvxRU/10f81qv4lyv6XS24JXjGG9I15THH212VRSsQgIxjCNN0JbF/lwZSsvpf0bDOxM
jc2FlbUzf4B7CRErB+XRhQaM7FscRmYDtAgxQCCVloXe7IEVBt0xzONljuS8GR2aFNJqqO6rEUuY
k6DS6qt1WPFWPo/TH5FyrBE+GGqxsDNtKbv9grvq7wQSqhMNq8BDlYqmQX/EMH2VQeQMtgKeWFAf
DFBMWo8HkfzQIs1oQSYJ3evY/wWU1sjbnTDvQs6pUKRLj7uk3VjXYQQijWq+S2YFgY0+QxZhkyig
Tlc7lIKUWVIEUMpXJZR7QXe6BBREOBjKn0OxR/OHTAi6spU9yRLS15QSRxnaRroyCu+uJnD1MAG6
auUU145xU5aLOjiq2bCRw23PulewuVwPVLGUbTTVmwNOIy/YufnajbeqqOam6S8GwplhgeeEbGHr
gLOVfKnbtylBWS6amVpnRHEgnxCJtFe9uRPJnQ//jCpsNpaqg2MOUA7FDKd0VkFEAmqvJROemiZf
BfHNIP3kyACRKRYamVPe3vUhfVJvJbvXA4dnWdzbg73w1LXUzcSdVV0X3TBzx16LvPeGo5r+sJSD
EZVLzI5nOk3yoLlurOcKXma87QhrJumyofAmj7h49AQi1n0IftqITUTQ/qt7VzzK8tH33tpyH4RP
LtzqgHch4f3TjJvce3NKuFQMHP7IymB0vCbXIODaUPdpaeGv4Hr2wYeF01ngljFCWzYQEctE/tHF
x4y+uoXzAEDbpZ2oW0dVVrbp3mHKvYycPUYYdlSu8hz4vape1Zm/Tbn9uEDEs9gEOcXyOD3tguIx
q34m7n0VPCiJs4MkhCCg9sPtmmdJzvcxWzqzfg1md2zx/sR5AZu3RYrxWUX9qcl+6DURQobI4Gc7
F/SnFjABsKUDybsH4DWvoIm2ModAf8wSF6uybta6Nz3unTlIt+LVVe5aNZuVEDEcC/0C/cFAoDYJ
YMvK0ZWeP7Txuumew6hfZM0OubLRKJS0FRSWTmBUtOuUrajlR1yHZ2wyOPDwmLFuYLO/KuFdQ3oh
s/rOA/wufEdq8Vq6e42usHqgXEK6v1QBEtfDtaFfBW23tm1ngQJILe97zo9E/xnCdOicR91+V7D0
M4Ns6bXZnaV7Dylk7QCZETRQamTgF40LNN7nBIq4f3poe6/5ohIj6tD760T55db90u5IA0CFz0t9
o/vrXhQw2fcKTczY5O5bPUVhBiE6AjfXQGpHhqGtHmyp2ssZpjGFX3NnNt3NQHqdNdWzj0C26TRw
sPy17iBkQJfIhIPY1uA8k3rpwTqo9OKH2ThbNPVvBKx+qwfVGi8SE/k0BeKd4swFFjvheBUXpEKw
/xvzYED+992bkUWDeIprr+rOoTdHGPdgKyMskAz+CkJTwR1AjMkctnqO1K184L6p1y1sSBNWtQvk
KzV77CigaXEPUWSYRy4ZOVwOxbTv8gGfkHE9nX6dtpuq3Y6HkBoXfwI93oSuNodyPrdLCBH6fU8J
IaHaJEHJGmJvAeEDyYpt0ACDNjddt6tC+9bSE4i1wbWmIZIbAyos6qXvrUNEV+wquXMVfV3DhPHK
5sbVtR26aeveBzolMHsru82g21urkfdVzPtIRLIRYhbGiwTtx00JUNWdB8C/LH+2pbuyEvDNP/Ds
yXv3qk+t+zgSG8UGeYgQzpnj7ET9YFIohLnEZMCZ3vcQC+FF++X79wN/6M19VZmYlAqF0ppCV4tu
bzf1A8HsxkWmpzPJQzWEIfCI6sn/7QTQp/2OXAM5iDmHXLYfJOU26uytXA2Pvv0ndLwbx/3z/UON
n/3VM41H+qejuxycAvy8iWxYrM8ikqARoizybPH98B/qb1+NP6kw6pHdtkVMSy+XtUU9yA/C26Uq
VkXiTyDde41CY36rCJDG9U5wJjZ9eBNbN8VZ+90PQb6vnkD961+IQHlm8g7yF1JHGWDYq30CH6RY
giTbucKBdYHLZHbb4aMQwHSuOKsSlVMmvarzPVDXDlUFW5Uvq/Vrk7KlDxEsiGiM731prYiHIThT
X+R0PbGUk8KlZabwNziv9pDvZwUeu1Tj4CVugEbcc3mGHJLuSYCw8ojnKV3/NPhVxAjVKwt5qO4z
TpTB1xcFJDXOgqUOVbqDtxCnXH+Pbf6iefrKMJuVPug7P2+XvvSigxDPNPvWyZ5F3s57L1gmyWMx
WHMRwYbLt1V15faPaV0sUDdyYMQq9W0ZhvMEUZGSQnPhHjR7ZxNNiWnz3LyC+VcUT5HcUF5D26bm
GSCUEd2rDEJQNMyt/AWpkNiFzbarWxS55QUokCaxSB6hyUv1k0+g7GAcdVkyVhLmrlTNRpWBosnJ
Kl4jn2QxAqiLgEZcwwz17eva7LaSDqJ/VOpY2vGVIy8hseoDdMXixs+2Ve/ODUqEKnWITks2IUJc
EdeCrIZMr2z1PJoh6AZHNesfwjpblI2/RTAVpa0XSyNtD7ZRscspsWG1FHivQ/cnzbx9DtGn8MFP
w2JEoUXV1oa4cpCrzvA1oEV2NQzBTRkEnMbk7ZyqQgnZK8nC62CAC+iM3tpdeYaC2pTFUkN97V5C
Xb1Osz9aVmxiu1/Ezcju3+X+j6AcXiJB8mPCGzSVJVfOeR5w4kDTq9IfbXStRtcARRF3csOV079p
ibLs5fDOqt8d/5eu+otcIB6XWBQ+Qu5a0axU5XmXbqT8rrbyxaDlf0SVbmpp4M72Yul7gOTQXeur
RNOW6JlwkdfnqCrNWjM5DJDJBXyjsu1WInMpIMVXEN4+HMY9P36xARb4cbZs8ueIAnEz0isRUrSG
kDKStU+UG3+4rskey957MKSnPiz3Tvpu+bBqjWTRacWyh1fQCOdG97Vd7WlvgUYFAuCGI79LrQb3
GFutykC2Nsdo/SmEt4W6WJOvHPQ10kQ/hJZ8pg9yopmjTs6UIgpbXhlXkHW0VA3vO89fSDYQEh92
3HAO4XAilquT8wW11lRFREjs6+ghwWbYqK4caK3fR/ITd7ypPLczpFxSyKT2mbwJPQzzuv7c/fHr
uKVOjgjLUwKdyq7Yd9V1095zApwZ+ER3a6qJazpaJlKLSnmDPETrDiiDISKH2XEqnzveTjQbPhDC
n45Pw0rjKhoMFhYmRx7VeAialMt2IZIlQfjgy+s+tYkzwdzR7fn3K3FqmSdxPh0U2erHP6v0XzVr
zAzh9CEB8P3oJyZtKpZrR76fDA3r7BkyTuT7Tq0hoCJCJ35//wEfL/0XB/JUOTd0a5C0hsYJaPZj
pN4GZXAT5fqb4lGkx5o3ILLWyi+r7bjexjeJ+2yXXElGJzwId6gsLZoc4TCv30Q5N1o5e3PMZFvD
t6R5typbZRmG8T4lmz7zxKdWeYJkk83ek928o9UIw9D0aSuY2ZWI7yP/ReTPXlejsua9DEhy6Yh+
OBGaPpaEpFk9kwSorhxqZwUZyc5kWkqvqfQrRAT++2c7tS0n3a7KDRXU5WxqieAOOUR66oPfj2yM
+++rdRqD2ad3u+AerDQ6b0KdhofE6NdF4i2dWmxVs19n0NIkJZ9VWbxAuB6VH9Q40uzRgSCkUNT2
0o0dinlo/lRCkJSZtqPbNHN9MKnhPLPevJDIHd0Xo1AJZU1FIc3AE1SGISzQgvIq5LRkJN3caFPZ
9VLzXyL3NTLyJfy4Td5Hj1nfbSLgxnFw0Gjmp9isNs5P19XnlbNOA6Qfhu5N7/Q7XKOpEmhnZuXU
9phE8j5yfK9Akn+vxBlFkHjeIRiM2Rud3H/h1//zV/d/vPfs8M8prv7xX/z7V5b3ZeD59eSf/7gO
fpVZlf2p/2v8tf/5sb/+0j9uXluI79n0Z/7yK4z8r09evNavf/kHvLKg7o/Ne9nfwUeP64/hecbx
J/+33/yP949RfvT5+3//7VfWpPU4GiKa6d/+9a3tb8gRY777n5/H/9c3b14Tfu8mK2v/P/ZZ+f76
b7/1/lrV4wDy303HhLRkyqqhOaPSrHj/+I6q/12xVIoFluzoljq6hqbjeP/9N137uyw7lmY7qqoo
jqLzEFXWjN/SrL+boOpsGreMaPHfv/2/p/vLCv3/FfuPtEkOWZDWcD2+2oW2Zkw9QUQbBLnwOu/O
sZJwgySGsvbtQb7gRjqOPtmIlunKcuUW0jENjZekrtDSO0uzOfXkk/e5UhpbVrXEu3PT8NZJcntR
GZax+rSI/5qm/820TBISraagm6ite0zj8Gduquo29bL2goRknJXxL/oUnrS2io3A5ckrgdqSRRVQ
Usxz2/yrM3YcfJKTOMag59BdvDsd1c1lI6TsNU5lB9NTCn+XTY761+cXfII0UFS5U3p8kTIRIQRH
qfSywceT7NPk2LkTdR758nGITW/h6vpjV8vsuf/Zml+s6qm5meQfldvSC6X5fLRaDrSoBEBiKHRV
bV8+8958RcVg9qc5SJ113ZCaOi1OK8e1VuT5pjQqZd6h7XTbRS7NX6V5k2QruuAUHT9wcoqi9QLB
EM7xMWyam8EbCQeufkl+Ow4+2b6Go6FHbpjWUfbMn1KMvVtWGk/fr8WXNaVx8Mn+jewyhwPbtMdq
lB0pkLtFGsF2QeQ82sNDhrZGMbrp3EZFuJRSrpXeJm5+ue6WKhv/zZD3QTXq+4f5MrMbH2ay35E5
qvTBrNpjgwqQQH1u8PZScidCOrDRwtDeOlyzO2mYtSqiYc8wtejia7MYYWEXRTAHxYF//q9o4R2r
20QJZ35rrRKpX0rcaZEw/f5JP6ZnmtuMTzoJHjIm20nnt+1Rk9Aa0t56NGFMZgS4bpmuQImjTQss
q7QXyBtL6J6qCDBZ8L2Qe9hF0E2/f46Pq8hXzzGJM7GThFJJQeooJ/2sphgFI3uEGYDUYoaGOZMg
7Gc3P7reSkHuhfnJ+rmltLOQKq2rQ16p6w0/HEUAMZEaOteqtE7scmUSnqgmREEj5cGxSEDfqKW1
FR3i6Oi1Aguieh/T3S3RjfLRekOztUFGo02PrhE+tnZ5VcnUk3PnKsiTZ0cL7tReum6c4LmrvAep
IhNpkgWgyZ1AIKFE499WpGurAYDQ+dWWbsiDKcq3CAq3cCkTpUr3s2gBw8QFer8+bbF+TiN1g0n1
zh+GGzry9+QFO1l2101j7SUf3ThJ3o0zFijuovf7m6pt1ii3HkOp+hmkxXWagy3R1GLjtOXaD+Jj
QFEfhWgbK2OQVHH8KCSximkLlAa6XLVAdTnudkaQ07HJ1lVb7O24vdGU9C6O85XXRum8b9xDX5gX
RsFJDKfQ4xVGHRUHteWA8zsawmbf+OsmVpNruUr1W3+geQ7Q4cyuOJELKNPA3g0c/X3I31ACgsLc
PkTJ4fsX/cTQUzOHUKiB7iRqftAFL8RQU0rL8zMo81NjT4K3niWRbeZacSgKWFy+Sc3JDu6+f+4T
u2BqndBKVRLmllEcFIR3QH13hn8M4zK8DQvTuYSjTTAaU9rPh7WWaj29rb4CYuccGz3eoX51+P75
T83NJCKjg6o4VWEVB6lAiwUI6V0Toh/z/eCnJmf80E9JhmR0thSC7z20DnpGkoFCm1JFMrrt8iVc
r3FqJvGxM2wnL0ylPNRSfxgkOseqmZaXve9Tr7DGMY209YbyICzOGwe2wkaUkX9ZTiFPtm9nd2Fl
63F1iLv4xeKmapre+/cTf2pVJxs1cfw+kP2mPChOi1BZPxx0GeGUSwbXp6Zhli3FdYsa1CGmazJ3
ePJ5mlgX7VV96hkWalKaoVNWHKLOobcAbi0L5DO50NezojuTPCtWyx7hOuAbSWWv01LkyGoXyZlg
fGrwf9ujPdK2NoOrjrsCmYSYJwJei8umfLJLXaMrm0iziTJF6W9aUxvxPcClvx99rFL9e46hT+VJ
kjaJDBFU9cFpdASrh2zVxlRekCFT4uGP0INdWiNaaITIcn//iacma7JrK9PsBzkaJyuP/vA+zbXU
rS7atPpUvMTJUJpF1LE8qCVkJd+hAJrp5wzzTuRjujPZtLUa2F6AYMOhra30NU0M6WVAKBREpmuD
akP6K+I1A11UqDe25WBWX/TIiEWGckfKUNymLWyEweqbh24wtZtYRjU2zSOgs6ZizBrk46/Kvvkd
mZWOzqliXvgCTQJCHSVgxSW5PuS2/e51iAE2QHC+X8yvL2P6VPHEbQBMOXXCYlqRtEmMkoqzZj3K
ers0RVxeNQnmTNjAXMK/sDV9KoUCXCtBi72oMfdAKbAE06BgxHLZ2zOVQ7GAW6dlI3HU9qY7l0Yc
f2UTm7+fqq8PRH0qiqJoUjHgrwaAzPaDhTcYCVb0NWocjaJcdKDrU1WUJjQqPjcqD76EkUCNmvaS
xu9wJlSc2Lgf3qyfTnQX+a066OzqABFCnXlG9ZvS97nLzocV2ReBaCpQYndSnwRBWRwcxdG3GKCD
LBfBLwBQZOIgA5dhh7ikbfvRdV8BfaxCmnixbzkX/nXqX/OVzIqJsmZZHoakusvyct+kzp/vV/7U
xE3iRiaFOr5AdX3ILP1XLuu/5ar9/f3Q5vh4X03bZHMLt9MaF4ndQ5h1zVah+owYbepwXx2Vh70S
QYw87BAFDK0n06eFLwoFGC7BaifVQzM3R5aOM9BEt4TT3ENgkECM2+5KOBAQSqOXUHNA+ThPao5j
F5TzoJrxMs1R34hB2xStmyyUQcBJSmx12UpDMQMEZcyI6vR0lRod/LiqFk4ntJWNSjGW00VxtHsj
3/oxejy12QQ3kqOnM82EMIC2p/0cOShJlL7rrzToCNByuvrZRVVupxRGvhCJ6AGwyb9gLwKoFla4
6CNaAoMAymdbprwWpvNstUm3FCrGPkPZIhTdtW9dIAFtSuCkfD/5J9bVGr/+aUNUQorhgmXFoU5w
iOn7CCxUnZypAJ44mKdqHaaf23obtfmh83CM6AM4CoFMC9u0qDnYaYwgdO4iAB5y8xgyIFXf/00n
otRUx6ZFQq1CVzeHwGr528pNs5nkJAXMoHNezqdmbXIjU2FQRKYt5we3dK+kBJ3OTC3PiQSMGdcX
22GqaROpoAVaWc8Plo4Wve+UYt46tNs6X+q3Si9FZ1bn1B8xyfg6pAhy2VKqQ5UXwMvcn3Ka/bhs
BSb5XhfAGekLURwEngovdqkldzhJZ8vKjM51pk89/STW9UMRpVbQ5wfZl69E3v/GUftMnn3q/ZnE
ujLv1VB45EhlDPK0blAK7xtTvja4HJ/Zdqc+YhLyGk2NLLmvzYOKBNBVjrDARrPKfJ73dndRhVyf
qpMgTWr1Za+aBzNXEG/WAe444gKMFynMVKFksMwiaHPGluKyQeurvM6ryyr7+lSnJOpF45l0vw5h
DAsFm5YzU37ihRm7Z58jnYW1XW/okXmI23qbOKiSas5lOctULUTtOsRvKtk8YM+A3rEL4TUcAerf
b6ZTDz5+/VOILh1pcHvbMaCOKPLCyTA/6BX/DCX91OCTm4wmurYw4gRsrpSFizKub9xeOge1GC+m
X0SyjwP/85N3Ra02VW4eCrnNwQnTSEGyMNg0joIhjgNCv7DEOdb+iS31b0Iiml1aVasZB7sDZeWE
Gbh7u5RuzLZLV5etxGTXSo6D95yuGAeRB9AgikdJdd4vGnoqLuIFolfzsmeRC3jwnlwpqw63ncVl
o0/OK7xLfRBaDQ/eu+1MsdN7LLwuO0amSiOR78iFBubukIYZWEHACH6uP3//3Oo4s1+8QcZk05qG
Zfsh3quHLrxKa2stIyAfdyuoFK7vgqW57gJjISvrLnlXtbdYe0JPBtbt1qoQcudfxS4YMNpxz8S9
L7G2BD5jfPk+vdE6MKQ+ChPrYOM4aAKEt0G9K5hA9uh6y+4VjQq9uYVEsY3amzQdTaeIjwjodwXF
5rGJUZjpZXHhg6z06VlEGOKIbMbZgeRglcVQV/oyPCd/eSIufGBmPg2e6nWQc5XMDq5tXFtZsRMq
WpRnVnVcva9WVf3rLPpuZApUXpIDOHHxy/DDZpvk3ivF+WCVD9A51MLot12Qv/lu+0NXcuwNZPuu
6wcQnQaWMYlnItEcAcdtTfpWWYvaGCwxcdsqunfMKn6uqm1rk2X5SwDxdJZ06k+aDddaAaXm+7/i
1AxNsoSO5r/RuGV6kGT/j6pCNnRs3Ei+H/zUDE0izZBkJo4HSnIouvg66/EJ7bnYzZw+eVU9cdnO
nYqnCDpIQStEfLC87rVpPOzoHr9//BNzM1VQGawq0woJMQS3w2jYCQ/hKFn//dgfaM8v3p6pikpQ
+0PhD118aOhZbv1uUO5zLQuvVWmAIRkH3tZJKqzxHLuAReZJ3U2q1fHdgCHxvBLQTAUWnwtbhOab
H2Ttla2h4O4FlA5rboJgIZQfhtqpK7cW712pge0WGZy3xODWkgSXdeR1fRLZvHiA2pS2TH6tgDP2
19woLov2+iRIBSi8a3HpRQd20dq0Upwx4jMB+dTCjl//FBYQseXmGtfRIYLm7eTOs2KeCa2nRp4k
IrLoFEtucCv3SsODFINDkS9VZ26EpwafBByciG3dGkRwSBqBHL9XKIu+Kc5t1hFl9VU8+/j6p1nR
UsmAdYR8QmKt2h6au4Wn3HBMke6vV4kBhiRsl3L2qo1He/DuYP2b6A43++3YNomUYeHjllr7GLea
j/bo2Zx0Mw/zKRdtjUy5Z5/iYvMjgrJn508AG8iREa9Q7922WFZUJ/mk2n4WfNWoV//8WMWzLqsq
6ZNYJGRJDRU9jg94A79FGaFVRif3+818YmGmmjF0o5VQi7LoULYZvfJulQXqZWuuTXKewIlgFUdp
dHALtEJVGFXnZCdPPfSY7n5ebk+EfjQkY9yk5IP/HJS4+OGyCZmEhZgA4/cG9AHD3Lr6AdzpZeNO
YkKWxKkiTNyLtTZWFw6wsm3elNbqstHHmfo0I5EbpQkXTkbPRilMeJ718HTZ0JO4kGZFEiWlnhzk
ITKwRo/yNaIP6eKy0SeBwTcy2+xaNToMTokHZxbd6BgBXzj4JEPIM9WUzKIJD33sPSlYK80h4194
K/wgSX2acncQtoYJVXro8zTChWZma1Z22XKqYz3v09iRLoN/I6s9KLDAsf+zybgcfMkvmvMplnSg
6uSZSpAc9EJ/SsL0Lc256n8/NsTOr2PxFEvqenkUNWYaHGRVWhOIr9j2hvlIrDUKGIZxOQvww+yw
NEP2aIDIWT/hP7dUkU3qvWHRo1XrJNLRa4el1mhrNAhmovqtRT8YIaYwrMXGlcooZt0SrZsNtd+Z
nuDGqVwFuGBFGi9p9pRx+zSJ7Rq6HzUkr3I4EMDz1NhkDXIaqzFUV5aY5XK45isDr4Uk5O3/5ezc
mhvV0bb9i6gSQiA4NXgXO4mzT+eESncnSIAESEhsfv13e30nb3VNz6qao6nq6ZWObSw92+vC/QFH
7FHDtddBk2vGW/yftGEIEGBuSpefafmbpC8h0E2M3SPZPeMyiNYUXvIjrE0FTv8AH1baASxUi+u1
0DkYbwTb418f+PgUVwOEAsdW9o+1OjZ4PYH4KuGmUtkv6yAjwb+DHxmiFhyUGFGrb/HXUsIgfjnG
4YzJLZRw1f9/Gy2cjsDvjPAr45/vrQVjCXvZENh9Od/v8IbgNvOkvymBHnGSFIqXWA8Ybkayy0qw
EjnUIAhsAa1QHnt6oTuZeXgrM0xa9m80PjZTdXZIa0IltxVN3vA7VKivVK060PDdWFDDdPxDMnUq
9biFsSlPiNiu2Pyz4y1NzhwNJAF7X4IKqrOAepFwO68w7Rh3uL6F4UxyJGWO7JxJCvzmkHvVIAER
4Cc1sUUrMD7YF00PO1sIPcl72iS3KAJsCGRDUJj+90f2L7fJn6tTYkK7N+NxfbE1zHRhGX9UNvmX
r8P1RvoPofKfC1OVsF6RHmkEH6dnPtIJHSiHZYMOH6U0Yszl4uN/+bf+9jquf/5/Do20M4nxmAm5
NKKCNLl7YVVy+t/eoj/ugKEZ+kY721wSJxi2TGC1ZTNW+v+3n/7HHdC7OUuAFUAeHXTvILPfNqP6
lxpseP0N/9MH8McVMKBpHcdTJC8az76YRR6aCRC2nXDxFs//NeKxzcOER8+Lg1jDu3B8/e+v6m8f
/R9RWzuPup3rsr6kUfuNnldwKTPbP6skbb4jGWd3qcOa8H//t/72Mv+cZzZLyZJ+TeQlBW72NGVx
/KBtCZZGCR+Hc8F8q9Na5lU9uJyVDkbFxITZEdokMM3wxT9KLMn9y/Xylxf+56gzT6K2Na3SF1J3
/S32IVqQaNL2XRKW4dRcKrB6Wvu/PTt/jj6nTcCSdan1JZ6nz6FN3xXEef/9Tf3LRfbn4HM7Rqsy
GGK5hFUT43zm8IU1HvysMZKQ45rsEGSg5dGQdv9bCvbndDOfQ5BC5qa9UF37HAMu6DZCTP/fX85f
joc/B5JTwMIV4OHtpZm6H1r3n4rQj//tR/9xPETC2CBlrr0MzfIKAuQH6p3/8jD97bf+42xYXNAA
H0rry8jJa2nrt8HE/1YG+9vP/uNs6GprgI0IQRPy5K1ssl07jP9yp/yzxvEfzp0/J13DMu1cmzF5
MZwqSLZJD9OVYs92gaFT1BTrY4FO0V3ugoFu22l54IxnV5afqgvhZLjvOkEBaQxUESyD305zJ7ey
yoYCRYXwYFQFLTNgzbsGL6KYaKgboD2G8l9ewN9S6j/naY0FLT7sM3Fx4NA1kKUDfbip0SvXDVS0
+gHxzIKBCvwPsaAdePQTEGrBcRljH72OL9eIasUiEW51u15o89yrmxpezbZu9vgzJNXQoEIrrraI
1oRh22vo4LF/fY22ZPShmkdnfRFBhb0CjT/638S9e/cv98JfPnpy/c7/n7syUZz0cY1Xh8BXLoDl
/8uXjPJ/ppb+wyf/50CvyToDd7itL23Yi6dF9m6H4in4qcmUHrxsky3I4GbbhIAohlNb7XVAA0yT
Z9ABhymBttPVJSIcGB6zeITZGmMW6rWhIFJNgYW0UNsQQE87mbvJwAxIuiTZeF77PVzeK86pyd9h
57U5RyFGw4Y+HmEbpJ3agKEX7sZ+gnly1BbIFwW7pukRidha+53AzCE+IRa8pF32SFpSxHN4L7D0
CqJcBNtzjIGMcV3anLdAYXHRY8+y1Nh21tr3hZYyOgciixDJL92OOBW9sImtu4XqBjbOQH4Hbqo/
02xKvnzn+y8BN8v9GnXNRjZZs8X+t99hhDsGRyF0byW2Gbf4hgAIOHON4jKws7KeAcLDEP8u6ef2
GNXwyHdR9JCGMZik0bItQ6Ct4qQ1h3oU8w3m7DhWeml9xjJRtW8GaFZS4zf95NltytQXA8nqVazi
R9b17dugWHxi1AJHx5jdxaRXOYEtHeKOaPL3mrQjDAyzOyyJS4oWAyr5Gkp+A5pqBNAaAAXNtAJ0
2snXVpr+rg76ugjacnhFTsThtE775JMNIbuvR/OA6zofA8EOy8CqLX623oRkXHbN4kL8BXSlp85i
v7UH5qvlvLovGyvvZe8jJOEQQzhZf0xzr7ZLg2NkUdl68AreIBOEPm+ItU9BzfE97dk3BocA2aKV
vsePxaSHCV5ci4HqppoxJegrh7fKy+W4rLIk6CYnwc96zGgRadcDJSjHQxQOUCWvkdtJxWlhKwE/
dqPDY80A/Shm04FMOC7VkeiW75NIzT/IFEdFBi/wsdYz2WMHlwBBEykgzGS2JSaJL0EKNKDQVQRS
KAaCdp3ra9B7oJnFfDeiMr4sz61uobokgUB9H3J1OFbaJAXUAWcrxsf6JHdjhgkkOyJrcSF3kAhm
ESy5kKit5wx36IMZWfU1JmW39WUbQbbBDGhdTdn9bLwDhyKAFTB0hOy7EqDHJQuGuy6doxxJRvSm
YovVWxuU42fdRvyop74CxqkFWkkQWJOp8/absBhPaEeamxT7dp/SQCDNFmSX8HIv6BVDH+qGhe58
UgEuFYGBjQpugqX3Pms33s0j0Mu2Pxrduc8yNvFNP3GwproWrE3MMrObiXdHbzwSXoeUKhogVKHv
8RDlGRVHYyZRqBl2zkHyFasyWfawtELfaPiof1gio9twdSmomUsmbxy+mAg92+q4BMv4IMB02Fa4
TfZkSu2wrUeuXkOvo3McMLPvpAdzKmmXK8mrjb7iJlUJqFLE7TBgYk/GoVyDwqkELENkTXnwIVA/
yKrn5rRG8RpcEb8h+HVU36cDabItBdRs4+JYvU46rvcKGzUvo/UMJNNoAIIsE+m8zULViE03SGzQ
rB0WqFZBkZsNRq1PS4YvzjxM628br9hYSdt+SYoxngnwy3WHJYQ0VSGGXwHYEhvKOvsQJX0Fvbac
x191wAH0QhDhXl3WoKgF7vE31udxeNQuhO3e0whCzNUmW0+pWrdtBuci1D4TVCwDIJ1zCazrJFas
Dpauvxuo8vt1BP0v7kEC2TBuVbFWINbXEuRZFePVaBFCGWejfhPCv701i4CEZbUjpDkQT6vOoIjZ
QZq7XVkXFAmfsQSvJ/dAUCAs5johWztiqq3xUwY9eQR7bnUlkjW8+6rHcf20mI3bxAuYumq6ylEB
qYV5drPqcw+RM9iMK4bKNB54UPGagB9q62gBWcJULEkGQ7GMJ7YpfQJyD0Uv7WfqB2wyTSS+RFWY
rIBFTQwgTQxVaCBwdiAXNxAc+XY708hsXezYNkhovG1DoFFCDzwjtfCc9gIS3lRmMOSy2o7JXWg7
ChO2HT9gDXdvkwPGF7xnfRi4m/vtWKbNkx+y8kGM0qNqYgCLivs2LRzNRLBRJbayQMG5St5r9Gz6
YAA0OGtH4GCT8DNa4vHnojiKFzoc7sZ0gF58rNQNm2d9jMSMCkKoeT50+B7ZGLTtzMKCkyzSgj6e
dAhvFvTldUmrG2G83jfUsy3JlH4JBqMPgsXyrl9C9Q3FPdb05vk+tSXiFmmje7yqq2Nnnr7Kclke
PIac87HP/E9Vs3S3Lj54Y2MYHCfXRz+cCls8Xa4CQ0bibMt4sqlq8hHK+hdR/F7UiuW1DaOHtgMa
jS1+yOPQTTvZlk8TxQWgWOshpdJr4TNA0JIU9CHGYQB0Lv6E745tqMIvlNK5hZAUPYxUBGuBBU51
izG58d6qycJWjbDS+4jjO7oi5goVrLoRDXA2ggrXC3gXTYTYbmgCuoGsXRViLK8UXJ4HiFo3i8Kf
V9Fnr+s8cNAOYzU9n3BlPCCe+UV0QjZ13CX4e1lwi815c1SYji3aPoaKzcyYdaGATbbHRRi5V+b6
iip4KUBWD/dpBR4UIaneg+7D70xQ+l3W9ORxStpwi8Zds21YGWGqlzTRXk5O4983UB9qTfpn3WdR
tOtg60Kc5QJ54BEHXGhwnhzLlQBuOC9m5xzoq7S+onijFJhdB+ZAUO2XhZbbtmtwjSF230ZKBkUb
wWes+1ndNCTDNwLf0XJL6TzueOPgAi07Nm47Gmc7rwFqzvolr7gE7ywzQDzmUgVgLjsizTNQYD0O
K8VAGcnKnPRJA992t+xxGKGGxyzZG23x8V93M2UYrDdR6Hma9xO2RntTZUffDtEZs2uPTAJgxGQ8
bFYWlJsIC8yYdBi+rpHtHRZ13YaXdCKAa40VwMcMmURHq7GwwgAxSRqXy7iP90FUsmOvxZQDlNpC
bw5ABkiicIZ3YDiWOglObQAD/VonRy1ZcFb99FIRoKYIpn2PfgijH0lWV0XNmm+zeH5oxu6V91G1
YQjkUDptMB9i1jh4gTMg+EQFlAATH+udRjj3phZZ72IDCDXw+SJO3Q+LXxB8w1DfySAOD2k3lFBH
TOa84vosrvudmV6ecJhMxRjM/mWAKvNXKpsGnvB5PdKhGnZRilMb39huM/N0xpfDZhJOmH/AHRBj
Yck+EHAiRPSsJ9/tBg3R+Bx5bArDYZ9nUfi0AlGzAUg3fe8tT86d4sBp1UmD+qOObmrEJnozGvBO
ET7MX5lqKZhkFthBvGWABmwCBu9biANi00ORxRHRZMihAjAZ3RS3d4MFfzsZZkS/VejdZU3nFMhQ
49ymojL6JSgJd4k31cmv/T1iRvpce//qbQ3+K8b+i2WtSLEEgPXWTYdIA/Mi23qKsntTGvdFWDPd
wPv8nWQ9LA+9pC9r0gUeWDrWHaaKhgeRrD0m+2t+23YhRppBPAfpzInlXA5IKXLdiuF6Zw9gUvoF
2H6sM2TYrirINICXi6NU/2j0uEJB3zSgXDPZ4CwE4xkm6nTnpIVmtuKndenkB0u6eo8l52SzKgVB
nBTLYU7VN2r4yG+cFacG5+7JYcNkN48JKcpSf7UxH3OMYVxZ/a24WyKKb36IiK+n3mDqNFx2po7X
fEhg0rauAdI1TNpDGEU4Fplg6NpOgNY6t/4S5boAkJnWoH8FMpPbJh5xjIqMml1mCBthZ5ph7RJA
PCvRvytSpudaA+eXIYjBam7zC2Dxddcv3bClTdXhiSIrJrk8W7FZrgmiC5OBeQ9DFwBNqge1F7u9
HV/mbSCbL0B7kocoMsvWoUC7mzUfRgDHAvWc9UxhBUKhso7f+7frFXCZZQV4P635bjZ9sgcpQh1B
OMwQ7zq9ywjIhdE49T+GpIs+ehmnecRXkuP6BAe9lPMBu3XAz/nJ7VVf2vMkw+pQ+1XfujnsDgYg
9Ty8OtY9ZuIB0HHZnfMRezHd2J/j0fjcYhRgk414pCosVEBViOONjEOLZECIbdfhuqmDxeCU6qq7
xkESn0owbtF14PCJ9Po1nQDubtOEnAl+hW1rAZpcJCLiZDHwU+jW3IWiGpHBonc2MDtu2dyJQpur
ioa75qle8Bugcs7hG+cCOoU0yN7sGCCPnb3+oezIom0KTdDrMPKx3szwnZzSmIy3ppzW+xbBR972
nH2vqCtAbS6MnpHHlvbZL4TmKZmT31XZhIeOcpM3CWGYJOMCowli3sk4ee/clOaegD8BlPk3iwjZ
AQgT7ehcMpypGQdREFvTz1mFW0+0lTpVzCWnpSNh0XdZfYKZSx/w8tbdVKlrk2hMbogOMdbSa/qz
m+s3o7HyZZAxIL2pw/tpteDcxkyPh1jab4wYfMZN7LvNMrViO6zZ76kU4B+Got+0NAT52uLGHvse
b5SDjR2Z8IoxeKxUNmaId0uDEyp1drn3Dqfb0s9dPtXV8ohUKntcaADiXy3mrQvAxtQEHxC2HhJg
6scVXaiV7kzJsYHB0u5WX3OSmDpgY2cNayFJk20USHPTpRywu3CJn9oUKT1OISR5S+B1nuLpe+xt
J7YlFhww8eNhZZVJ9KSjwZMNUk6SRwYQRUchnE8xlLcbw5DtfInHCt6U4bWeZ8xt4CDfeCG/q2oZ
QfcDBlFM6VU0HUOhkFEwybXz+84DNzjV2AzWFMjgys/9nadGWhzJ/bfoSvneNrI64aLkL90wNscg
ptd0fWCbEFiB/VqVZc4Cg+xxdd1R0HS567K2BOB2Zfsoi5e7Ej91PxO/HhAbDEWYYgyyXKFz6R1I
mFg1mh7Qo8Wb3wGJbj1df0NNlBQBQYtN9dl6kQvaP16rX6qVwUPS+gBumi55SVdVHnqE36cB1d9N
uiKZmFW5bNJ5RdQRpXLHauxIYVk2flZ9W92uLSsfvNGm8DH2HxTCE0T5rZC3rgujx5CO5Y5hvulY
DavBOmAMlb02yCqQaRw980CMDdP7xBKs1VmNYpPhKRqV3B5GXFCbAFyGU4mWwkYunN8lMLkgsNDp
rSUOyNI5Btg7yRbwvFXlD0uIkQPADC2eC633oUHJKqm8fKcKb5PmMb+g+sHANnAfpWTY7esT9aNP
YrvTRj0az+6pX7L9vIi2SEdZ31ms4214N9FLIoZLB9sIrCXBzG5IJ5wthopwNFF5IHbjkL4mHQ/z
lcv31IEUTuqxIOP6hQzsvRXlj8a26jtVlcyN44XkMync7OiySYZOAM88f8DaFR9TrIGD9r2Ayk4V
YN24557Rja4AQQepwMq+2XZi9lgK8vBoxgHWkAJ8latkHLb4sn8uVDQb1CxifKeyr5KD1D6u7bQN
R+SxLrLyBoWuhwZTeKiVrHorG27wXQUWdNMiKto6AZRF69r42VBDbzqN04rp6bDMg3sM1znYtfJn
T5CPphip3MPadUF6xA9IvH3Or3gi13ZvtajumYKghBk7ITtL5rfREv4bYDRoYirXp48NOs8nWgf0
UTCJ/crIqVdjKnYBM49seDQA5d2bGnhl0LyXJkxuUDgJ72SMBLkjgHlbkr1bt95Fgp1Khj5+WrZA
Lc+02jVdArGmaKAcAqblRaHccEsQmv6uXY06UgBwlR8XAKeFvW26+gXvmSxa1v9ux3BAOSlz20lB
K7J04+sypk8IyC5gCSBtDumnzNrnUen6iGFenqtg0n5TxjA8r+XVETGhCrFEd8hVQEishluF86Wc
4EBfp7U9Govv54YTXt86GdhzgJ0e1Bv0fBmBMP3gc3QNMkwIo4iEnwkCjaGLd9Jm58zVoBbrgN/U
vnT4b+Jls7ol2SF8IttKSBS7Mydew0wUpE7PY0uj7Tgm70kcvzAWz68RHteDDDtzTpRInlHql7tA
ixFCGAmerCpTfJxxUToHw1iqfjsgi0Gu4xNY+RHpbgSsrrtJj+TAuijJkQyAfbckc7WBeBW1+Vhh
JHvqo4cgCjZEp+k20tLsAwBSboIIHpAJ+XzRKVntUMDqCwJn90GZHlwSo+IdSwEn5YOC/AdxUJEE
AS/0yJY8HGb1NogsuXEU/V4n4gJ14vpupXbZcF4jaSDVDYFzqDNW4B4Np53GNt7Z1U3wsNKhfolq
vOv4pLNTeuXaugyYbYSs9xyylXyKY3y9UgUemEYGiWjgVzyCqCs7ZnNE+Pc4t5JiwOV5O6zs5Epo
mUMZnvtqwHCF9maDXDy4L6Pl0y+NyFWPICXmkNx0s2r3AWs8IoD1V3KtQmHa74kbl4HhW/MNT01U
oK8kgdswv0IzvAfiOpZI5J2fMeqHdseKKmn4MLfqRKMSfIIqel0VB7YFnguAg8/DhGUhat3ZGAhZ
DB6TjbUUnhAGYj0crdvGh78iXG3D3OfI9wClJz5AbuA+PKopEWLQcC4fWAwysVvVciBQZL4lHPXr
etDivkdCAVlER0+AysWwQ6dJDokJNtF6ccNXepNY9HRpuB+iGA7pZMPD4UUMNL2k2nY4Wkh6M1wl
LwFFnjdD1oYug8e1nJKiSQBZJkl2lKKb4ZOiOG0bPM0knuwDBkzrX6EbN6wnL3gicAUGUuZlfAUR
U3KYYPaYwaxBrHdIfHteSfVpI5ilIY8bVFJvVDBDgPtgV5g3yLyXQg5oT0yY9ojh50zjxOwYo4eB
rirnQbZZB32N+94xHvwUSZ0VfsFJv6hHv5Y3aRo0By4ywJURZj60zbodouw04oIbx3QHsU1R6dVv
VzzzG6HMPYR1ZxNoesOVe0Hz9AK2ziks5wdr8elrVmJboIlZrtp1Ong/XSqMQm26GpjiJZb60jRZ
t5vm1T+lVYKKuFzfK037nQw+TV9/rhHq+mCLTnkSozEyNGDeo6MHfQc3yc9YrTfd4v1BiLK+en0g
M0KYNnSQevavztXPLXpeZuQvLWzNg60QtwYAODfDV2VbTFLjsih1G163MiG8qG4DLsPbQFePaLHk
q4LCwhB1pNSoYqRopgFxXGEkSLzOgfuuQRyOEky/9tmMBMg8olzQ7OtkSot01WJTzf6MnO7cTmQs
wHiFpgk3Z9OU0MfZrLkVMwnuuMCvH07rltXkNGCSGUePavJYi+xpHYnAHBHesxD9h7kEt2OF/zkf
hngLtNFT7BadO1kCG5WpIgOTNJpEf5ANfOMjBXFaN7rd6NaNb0NqFwCwS9ANrDg3Azlwsr5jq4ps
pxBhEmI8d5grm+W+LVF9gmW97zG8G84/DRsPCCQDuIRUvrb1r8RkHg4W4VAHM4cUnhrdyx/1IM/I
z08xmOF5OYr+uQyj08B/xzF96wgcQKQqzHyP0KBoJIohSdbIU12PmApGaR55zUSmNQfyXL7pRP+y
E46LLGx2JpLvUznyE5tTf5OOqPnRaohuFe0eUcsFFtxEzw0q7BszrTcAjINuG2ANOginIKd8+iEp
TpchGm8bkGjbeLywpbuxXfUDtc9uI7PPTHcogPUQ6WD2fWNCdSYDUmojAQIXho75FN02JSQqXmK5
xTt6TwOM21cmNNezCUYxh12NbH1TGbEbNvX7BYMtGlyr3KGXlnPWD3jOKLtZr4ZAeJhYdwqDSzgh
r53TDxz3t2X0Ndm2B+MU8O7RrePtzFtUX9v5q2KZ2wvALzcLC76bKDiENBmO2FE5IuXRR0x61Wi1
uPbnVHbQJ/lwSeM91mNqFLLXikPD1y0tOtpt3CCQj9wGafpLH2QL7pU0qnBk8jnDLBs3H5ZOv22A
1hS6nBF0Px7kcHxVk6zt0ETgSN/CniFYgT4C+rsMBVpfyq8GC+zB4GAkQYquBkQQSPebZ9T3v4I2
6A8BtkqHRNCibfoHMiP9pTCUNRJrmoKQeBv55AdK49Ds9OG3bbPHBOODkMkhAxftmKOoOWwjyF73
Q/kTehFkPK4rgtlYlB+btyWUkDq26lZnZ8yPk5x4v20svrOwVwMIvsSPELxsfNt/OcR/hIJxxstw
QCSrMSO3gDPbEbYLMLIegHq+8XFyaiGQ6iokV+skWqzoqJPHW+QXl3MiTwDFn/iEv4rtXn+oW/J0
vc4oPBCOGH0/J/MjVmW2Ihr3nLk3nkGzpvmY/Qbpc0+gIoKsgMG+SX5VKuTFNC1fdWM3RMUoSKfA
2BuLhbUFKLSgvaSmeiQDUu4+0hxNyflUJ+XOp10Nz019UH1QAuejxW0sab3P6Pg6WcPzJdG36HEC
jT+jTRJBtbEpEVCjOvOz+8fEg7t1RdfCVXDzybD+gVIXamOJgCsOlXeUcYbCwk2XdF5v4RpacPao
p2Bunkkc4f2xd1GMAYmy/xjxfOZ2GJ9TW0OXqN2KbdP1Ywizn61sPmhmf6LHuG6DFLJFiJ01tJAZ
PBh19+RWeq7J75AZjjJpXB8YpqrPbmqgAarAOw90xl5mBOvbyIqbEHS8QqdoatRBNDwuA8ww/dgd
lByROgnp0XpGXbys0TYKwqH9LWcDFUdL3nofwLcLK1w+QAOXxyuG04YIFxSnun90AolTNZYcueRi
3pAFPpagSO2bPsKIJ58bnEoLO6RlYHLJfZ8TFjaHxPnXuAvsHTyd5XZNQ4yixnrcybmZn1o2NK/C
1ygMM2GfUo5SnBDVdIvOX7IN5jR54s7zh75zPwZxtV+qFOxlBAjrZe7GEuT+mD2pQJJn3ATRI686
BGl8fijRLADxx6Q7Sh1ClETwd7L6Yc+V1XivcZaXZIoeh15P239C1WxoKog6Bu/OPa7AcyihCWJ2
6Z6jpWPbOK4fu9QBnQIg7QZZiS7W0GUPU7KmJzponCQgUW0kk59YZdV7hSA5T9YJKIMQbSxMINA9
OgsLWs9xdVgH9bzAU4aTO/IPrYkHRIcanmMHXp/oUPyuWvAWAnvrERqckp7LPMDewqELyqZoQldi
C6mHQmbqdmuIp3cRdbBNTFS948SGGc3Zj2kFe3PTjWipZFjdLeK4o1uSVMMpbHp2DGZKt/DZLDlA
DKdWUZvrGizttsooKoGlw9IJVueeRcj0mdJVgk8CKiVvlgfqOKYAGoKFO6hFQGmMa1yUJZh5bR3d
YzBhfhBDcJ2+Id/RiM+r0XH0zCLdQtM1ovFo3FrMKngbZvQGprE1yCbQpJ9gauMJQ9nO4+CEvgqN
4gFQ9HopUF8IXkDNQGFpxo4zHqCrJtbG7cFRNxwgmHHIk20SX5Wy62kWeBP9EptjVU54kjEmU9GC
4YovrGXyWTd2uenioC/aKZ4uE7+WHBi8PLZsNQKpQL5ODmTMdbHZA52mZ1QXyMagjc5wnpfusHqZ
3c1rWp3pOKpdObeYJ5gms/dyWB9SOtEBgRs4WX0ky9t5nOtjAqHH5yDZWqxlRs+yphjOHxk6WT27
XgqxEHvgqpMcHsFwj65vhM+sV+wkWSlRhi3TzTAl6ndpGdBAXoUIEDFHQjEhvpLy5zSUzTHJYnoc
B7seJ+rYGTjpNQYYsFa/Jnyt7vGXe5aLgayviYf0rGlHuB8SSx55N7YfrKHRzTxpZKei7N9YOkU/
0SRLMANTql2NTl6O8S7cFaiYskKui7hF5fPqcq7onU5NtokjolBBTlBMldiAPVM9w9jktNj2kmN9
rrH2aBzkd3rx6R5d6OjNKBJePD6UIx31eDKIbp6hAGweM9jQfleeLhyb88DfE0XGa7MN8/ghRlzk
iNGZcBqCYg2cuMwomn2zQKh9uKLcms9lN/nclw0K322Z6aKrmxa4mCFAJX+EL092OGYwXl3vaoex
hE3oOn6z+qa+m3u+/o5WPeI7YkDz9L37NAQS4bnT2aFZCE7GRnb7qirZF556d/YVUzvML6aPqx9t
nkZ44NFlUmJBPTqOf1RUiFtjUg0x44oUP+yA24XeC7Ys+F3GGW4uLvA7TCKxxWKlOU/RLC4Qe4Vn
DptroSTvtjUbdzW8AHBetWO6H/A6MZsTccy/DXP66VgCO6ZF4Vo6d8UNqDUMUKCm9CNJ5h7hnu6W
r/JqUka3EM3SSlefPuDTkZCIP/OhrS0QM7A+U2pn9Gtw8KIhjRofqgEJ8XgA4FNOu3T4rvHkhrW2
dzXHh4mxOJZ+xui1PqApqj+pTKbvLvPppq5LFNjo/2PuPHok19L0/FcErcULerOYheiC4TMi0m+I
tPTe89friTuNQfdVawat1QCFQlVlVoYjzznfa03toW8NFvpmjn5nOgGvSV8YLmXK0H5hSC9uzK1H
yS9MjqSkfqFyzI3Y7g+52uHAWaZ9rivtNtdVpBNzpjcva8XmY+WfcWRE3R25yQNBbiZnalriWS01
DDIj8yZU7l44LxWokoBvoJpMnO5mfIIXe85qdk56R7lKxPCWW2n9tFKpgk0DVKPyiq7Qv9RoAloS
+OnRNOc7S2YdTrO+9Wmolw6l1lMgNkEHGTkynhC0+0MUKKmqjRGaKUtaB9rXOA+KSsRJ074Jfdu0
dsqEwpoYr9qPWuSUKnbgLGk6xiixEuMySZzRoimiZqaGNXmokOX5QyfHt66rkQgkAmIBi+9mWGOp
vwu3/W4uVl8ZeTrCEFXbGr+qG5ua7AlZw6huVMq+NMP4I80gIcU4f4mo+rRLVgLBIRRMo7dXKpt3
I9Krl+nexWpoM7sD/mKC1ZAALSOyGnr2ymzTxN3HlNHg3qnte2Ia8wbvdPeQNXQtcgSXA5nkylOu
6sqzkfVdoCZLAQtH43U815z0O21hvmklX6zC3jPGHKWHllPDt9ao1aIYPlziMEs/wrusUeC+iPTI
weKYjM6m4RnpvfMglTLU+PDFK73yvmUK8MWT1R+7NdMhTOCGopAIZmlSqCuHuPmuQ/R1U95YzoDw
x05yPC2rZcb0V8wAXWKUHSNDGwu7V5RoIysqF2VSaq7eWc9aYnInsD/nb7HStudqNr/0XmwP8hSx
KHSUqqi5nD+x5lMOpYN59o8iIVA3damBCtpK2YaDQdt3bGT7BYzsUMqw5n05Cg5Az29R6AVBVH1x
mKa04Xibksk5Tf1tQp8Jr65Nz9ocphCcIvwGEeEYkjOAGqWsuuMq01Yo0W71RZ5RRmEkMXwyyVRn
TW3fuPyN7VpTysnEVgRz0YlvmRmOuyWeoJMNtEtdH4lPaSug5MzqK8ex2lkmavWiMBbOk9bNrmyY
hotCTWLwyzNoRsSwSdjT61ipzNURtZ5qiqSzVdf3IZpWBEG6wm3Rlp4RV5XXmy3zWl1btL6ha+sN
TtO0g/Cx6/k3VRvmZrQAreJYLAJFHFFF6EO319mGKpi2Sd6P1ZQe6lmVr4m8qNu5msONIoSvYdjL
mznOhMMcD/JH2LT8temXQ2aM2jbGpr1RxSTeZm3VbupqjK7ZDC5gj5MmnJKGfhJ1VMavvkiXitem
3iz6PMgbHlf0NXFSb4xwhcZvxy9TGRARM+0/RHm61DDLpnTQIioZFw1GqlEkdaci9qE7uhvaj6wK
Zz7CgTkit6yvbJDKfd6p+gM5nQjzM+GVsrL80DfQkrIqF14TAjgJBk1wIua9DajfclpTYXCjoiyd
fu3XV6qBDTcuDMVR1KW7Fa3VPjZT0fpTq6hbIjlld2JveEum0kfxZo9tNQKdxI6aoLIQxOEKkA4M
3imqPQhtcw5nKfMSWZcjG0Kbn11VrdMXMcuhJJ8hgL4j+DpPHRP6feIGJXCxhQh3qW+MbXXtyl29
EoAUT+L4OOZL4wnjkjwmK6IxI5KHLxOMCtBtbXfNQj28sVBDBKgBA8EZorK1WX3mv3Y7jT03INn5
K0ZFyfvZjxs9TPKPlVy8p0nNep+FgQ7kYYz3JfJPAicUSnBXbA+LlPUfErqKd0HtqB8Siy50i1F8
HnhVNO4a6jWMqvZm6SZNdnU7JF5TrY0bzh1NYgI9WSU1odJI1Jjcy8sNo+RChpyquMaSl5eWpkx3
zmo08XJjpufIMrWAODTO3q007BAuzNdVa6jnmpfeHeXGOnaQUi+MykyYMdVOX8IcY7kLa+agOjWA
tge5P6TSuJyZoJ8MpVg2hKlqxAdHQ3OIpOmpXplr5YaeylExaT/R5H1LHjYqGIBliMcMKhJVJG7D
Kxk671pafZlhlAIFJOCrhDUAW+j19CvKK9RPVgwLi2rZu8yqJQs+MwZpfeKnbITKpqi0dKvWVo21
DcowtOUoUhon6eS5JQaef87zSggWLcoCU9GNkxCX78K0oAFdyagLdCupDkWyoIsycToadZfCLNcl
/Kt2UTI9eZBCqm1aI2kvS7fOj4lBSF0NW4flDsY8LrKJ8m/hPadXzUGJpQVaDXWS3bMjN6QmRvvc
1CgMo6bCVSIWB0JHx+aEfvlpEbRq06p1vi3JzXTGcsXIvWpvGtKVfVKMyqtmIkdJ4zH2rTl81vP5
M7k3mGZFoXoIIjADVlxSbaiE1yozA1E7TbQxx3pSvwt6kZwasy2vWquzUZotxXY/0poI+AbjlYx6
VO8R3IWt58J5zesEJF/5rFmQHXb339TU/V7bRM1FVLr+RL9wd9JxJ66DHnmhgTrRjGLrKObLZ0cB
kCvVI2AvlaLsXUPJbgtulxcGI05ZKOaX1ZDEZvcGaqp4VXVvUcTOn5OGXD5wCq/XEIF2Fmo8nFav
I8VEDqd/QnfE0BBcRL/6TWcJPMtdFj80KCDe0qRaf+WlKh9lESGG0Q/SFWFHxkI0lODtgmEL0Zi+
aEKH7RPdHx2KiBxdRPeoNAU5CAeh3gkWE6BXanJ+6fMZLRGYbQPtFxrNpyXjj0WuU3s1IqxAgoJF
p50Qll2pEfLgXHLQwbJ9TBWlqHhTobiE+iEGmtvOlpwESxVyOcdSdyAXnCMlhQRhNxX7PJ/kGaor
hHaPouk2ILzbIPZix5ry0LNQJT42It1MnOqXoA7TyJHA2g9xIkYOsgkQn5EBR4dPsf8MqQ0FYInI
yiwgWuXT7EOANkMSgBGzVbDO08xBfIpSa2Mhtvtu4FgZx1eETvJIOSP1RM+NrlboD1uwEGcQrdTV
9Ebe4CIQzX1MM7Lk5MwWx2zpKIDAcEm3sqlrl8To2SvJeOiZJn47YPzToKZJ6kb6aP4apYlEbUC3
E8KIbsJi1U8iThzOU0l5mwpZJv/eApXs0+XTQpm6qwTshHUGfDhq2HFCmveeRoRTAFIjzXhtjRAi
tCrdl1sCtiTKgXghKICFxWqPHcpVoPgUuUGUG1dDLJCUCKNspzNqPk4q4qaWm1fAx3gDesoPjZCQ
r/H4TaZI8WmJc39iBg+fCnCtjdWs1a5as5n9LGEoqblA20RfAiYi2ZGUot1ZQ5m4A4PRMz2l1Dd0
Y88+JBGmGevRTq+ybje2E2YAI0XLMcvauDGzIjqVYWl9jCOoXqt3oWcUcxvEGaeZaqxmyitgOHbr
NMoBlo2Rw6vOecZiRIsXNJRzFq0p8LDZvLWaunoza6Gtp8l8MBKMipyI9DjQOD5QmAC7qUgJSqNY
6396WaCJUu2q6hW4urjOHbKPKhHCfUP8kWcocL2rFCW3vhymwzwgpiRUFM9MwUyi0C0OB5brV0OK
b7HYhBuxTOHjCukNIc2QOhmboam0YYBittqUUyht+9pAwaVGSmpXka7elMhsDguKOa79NnMa7iOw
HY06ZRlGKw51kHxh1u2JCOEXbvKUymHEpwzJxXNvkThgy5NOwaBhdrFnDcp0lpsweo/4upOaI1Nx
yuZZ1dQgd0tC+3Vhpl5HRLBXW1Htkj1Ja7QGqhGRzEaiFWsueP1NQ9pODRpFGWqUNJ8dlRnMA+kU
RAi3HUlYhv0orbjXkynblpbZ+clqzb+GFnIvWOygG7af2qnYyiFXJ9o0hG7Ek9Kla+Rhx2Fd7pIc
qCZaXjoT6zv48NcqDoM3KigrRSVaYofcdiFQ9eY9lhtoSwRGHsIdmVNnHk14ROjfACfF4mE08/ek
UcEdZdCfgzFS0DYl8abhDjyJ6YrbaBD7Vyjj3KsyHKErw+pWXEx9l9dmipIgLN+zLH8bJRGgM2YN
UQ1MHWG1vAlCtWKNUTW04Z3g1Oh5rxkOBiz0ObfyohkaJdUVZTV6NHA7qM3fahH/pdq0x6rg11/7
0P6hQW3zU907x7q/ftN/x9I0De/jfzQz3UvZ/qE07fjx9VH9j9v/vv5DZdr9//ytMk1S/tBFRUH7
rEiKatyjHf9WmcZXNEUxdMMQRcnSFP7P3yrTZPkPtGgiiKCoSJbJ+fs/KtP4kiTqpiqi1dR1aO1/
qTLtn5qiDU38a/sC155ZN1Yz7g2E/KF1IjrnaVaOUwQePD2ElMRP4csw+iza5SGzlLe/e48e/t3q
9/edZMrdm/pXB+D9cf/iKxVJv+1lDj37cfHXYZdLN3GqTmX0JMXcZo3snBFZfoR57eqR7nbGHBjV
TqCZWr02fZDzDWJugmn/iGKKrqf0LEahSj9P8HGTagaGBT+YvQ2Zk5XRfsAisMyf//lzl81/Fvh3
f/J/sa0b1jAWKfaufZZsZ/En1SBN3iXFUzH+pSXHPr+pv0rp15hP45ekB3HkrhNW78W25pO1PEwU
mhv5SXhLPvlbgQaxWgNoFUk+AGLumuJmZE8oJDge+6CgY2hPkVN2yK931Xvzi7LJhWgl+CHogvJY
vgNEseb55D347WYJQg+Oxe28wZvd1UUueaAT2Y68yDNdoHsndTOvPAv2p2EXdufhlYkP6UFenJ4I
jfBFs1Q4FrRoj/J0muMgbbah9KaDo+RP5bwDxTKUp4xgqgkiOn+xZg7JHY6iO/KvUXXsdONZrH0z
8keFCp/dO5XN1S5rbC0510hXr4ICmR5ggervmkBf60RKsE6onpBIIWSE5blkyxklLRicoQd5+8gD
jncpueRKHdrm0E/bndocpuKk9s9NucuWQNHY2gO2TEkN5vGhGc5mRIz1Rhy3yvitM0zh2hjGoKhY
OTEQwncuV454tkUTZmYXAfkhRPm5w1OnbLTsSq+xdszR/nCaxuDkaleMhlFl195drPIsqEe9G+1+
cdX2DCbGL2mHOldqUDzMEAVvE5ZTebLHD/WLBG2SUbAFs5noyBe7lCFLd/lpXDDSdTYc4AO7pvzq
qwrP5qca52/lpuON7XRw32C6Ja80wPqNJb1MemSL0QkD5tI9dgXnbEo7wZupl4udjI9dOEL+StW+
yELkxB9AQFLktHDLLu9T7M20IGh2SgcZY3YeKMa+xJf3vPIbxjPwTqiCbbI8D8s9GOak67veeu5G
n+Ilf/S6reLlu/zJCuSd5lu+5oue5aJ6F9VN9lkm/0XX4p/5Af/X8kD7yV/CfWZdKuKeRvK9cMsf
EM7s0OKflRPZiLvyRFberjxKD8V/kdzxTwMzDR7tL07nFDUCNAaPVh6G5+bUPsy36j2+RRvNS0/t
qXhbbqXXHs1T9f/7iPdciL/zVsMjoK2JzWEvncVduNOf122zic/ZUT+YZ22Xn8SDHsgv5kl5/M8X
LRqR7u/dP3tP2YD+/jHHfILcl7Rhr5ybxgEzA/vCFCe9WKdkN285VjzSXxyjBngmAH7bBLq3+lnA
LbAD893xb37rKttuVx6sL8UfD/QBnVH97MsHxE9ojfMuiMNjb9nYyITEvR9twE8RV/hy5kSyF2WQ
w04CcEB5GqgqVWIyp0U8nLZ8tFBGf0qlM12S2c1lECvma6QPTupxSrFXA2TcOZwq/2J0nJ39Ydlq
yAxe64O8iUTuuUM/XsTWERu/7jeaDvuwi07WBMp0yBNUmxTc2cvvUroCL/s5W/jLjDgGwqKy9V8d
1A0N8oYOuCOMloYs/KO5Nidr/9htOK3FiAglR4amOvYB4MaIaeKVprTlYUGxRjeenTB28ZBbHuC8
EjJrW17aOKaLfUjF4iw5KksJvo4+GCLflOnx3Q3ND9W6dlX/Wq9Z95XXb73yLJe/kbhtDZp7g/lL
Pk574S3DsZ26kupiBtV3dRQMEIA/4md6VLaMa/A7udt+RZ/rG5PviAEINd/n/CBenpOGRWs/Z++U
qpP81CqOoAf84S69QV2QB+iG+UPde1wQ3S/8zfqVnBYvCaKgeVaai6Xe9xHF4UOygm6/4EKxpxf9
Kl7FC3KsR+UVstNO/JhbkhTQYHAoI3nu3W8k6i7JC250th5496WJ5dG3egeV9si1Irs1a29i91vs
bn62KQPt2Ho4+ZzVly9U/00OKk278bJT1TiiUx9GH3T9LP7GD3uMVDa8vssHZU88fOoY2/y18azz
ALjCxWdLbqrYYCtHNr2t4YHa2+aOl1hvLTt28HUoicvODRL3spylU/TeZZveukQKa/Jzx30QQeLf
7cUgFwgyy0/xx9o31/qtfeMiaPiVIf/CsuW2XYCRUfW4PDEDFjacza/oM9YnT5DlguCb4xaPXv+o
wVPEZ5oj7OpJM0jbAqre6HfYwZau4nIzc1+5iA/mxFZ6xf+nXLERXNqP9KRdmlfpspzNg+CxQnvK
QfYaJ3MAQezUXe1H3YmC6iq8Gr52uL+ZghM74e6931p8d+rj73dBYv3saDi1/SY5uj88ggptYm8J
Gv9tdr5mD6XgIfuGdkve+o/kIT+FN8IkWmfmJRFP9ZDtGggefhp2gN26Y89yY6wDtvqBu5Cs0rSE
zHXlmfhST/qUehsXlIfbRtX3IxhwveCAxTDeOOrK8QKTy5XrbmYPTrxS5TRn42v2S3/cc7ep3ynS
71fRso1yb2JB5KSIDGVFGGLrfnerj3qIBnKDFhDF0KY6cCeum+KAQreOcaoeNE84RZdEeK7eDb8/
jIk9D05RuNPvBOhnbRcufPkojJtO8cUZv7k/W75selrnZO+qFwXqTvFTTkv6VnqRXpRA9fot45S5
ybut5FNPuh1OzUnfFc/Cfn2YLuOXfFe1BV3stIhwNBsBcMyV3DgYytIvtN3FhbkXjozg8pIpz3Sj
fJvg8qO0eyQZ4WBm+4G+zsHt5oumBG23X2n7UexVdBoZWlGj+dKV14dwOc2Lt25m3Bzzrn4pb9k+
2veHLttV9bMsvdXGp5W968KL8RqtGeZ2I8BJFdJVBuZkd4/R8ovUtUy99Cm/EMH02JX5p1FCjkQw
tLZMBAHPI0iPuEQ4oEJy6qaH7gzz6ZTb8bfwCsj+YL0gziqcqmneya08GBZ5E7IrZDLqZIsPPrOb
n+LHfDOu8oP4sJyLdbYHznu5HX71H9Fbfx0v0WszPeRTvxH10ZPnhhpvLJ+cCWUPk2YA8xYm71G+
0UrJnjjmU3hJ1GjypLbbONvmJWhyZbfXkmiQ/mb+9N8q3pSR0DBkJIfh1J/VN/3GIWdYXlWBvG0s
Ex3BchKqVCxu2CPs5SNJzuO4icYtbGEe+eq1+k7D/VgGyHTrm/ksjp9Z971IW+EV8OJVpSMUjRoB
HBVFhPlONx3rUx5cHMIV7w+3eEWHS+zU4/M6+GHpJ0jzAfxnTp916BrjfKg5Ckd6dLRI7LNg710V
gGaC46XBfBs/1cj+KqRm/YvqGkdtclfITpZtFlnNaZKNbl0LyS/DvdI/NJJfK+dB2DAZtXtOz+T5
6wc1yM7NDWaAlPNnDZqzdfPGKQanxIizuHdiseao5y1E+6XOzEGULNtxL+K9LLxJ9fCLrgVXGEXw
b+xuvLTwoLrWJfyKvjHyai0/tibTsXjT0eHFg0/Sg7BgmvG1hTOuyylzIitBcVTJVlggFLv4KRgy
uo0mXVfrovV7A2HCdP9M0198k9mDfOgvC9deHcTth4JWDceO+mlhuWcA1LaduWO2k9qnhMQXwCwo
SRy0hKzjGoLxAPNwNWmvpPs5/5Ti1NZltmcdbYLuxNlzMXfEoH8n4SPbpsEBBtXXeXlmbbz82Tzl
acJeGU7acMouqpdcsw/tXL8q1Xv+CkxZvSS36qw8weHaUv+cAiVvO3e+Su8PrEle79RPiYvlsW6Y
tOLcifG9VwF5LviwtAgZmr10rgqie8cFFTSlRApILziI95Ek2egeHXEL2bRuVo+EWUrOlmD5jKqL
fNOIpcaGGDOeTOXjcKNPVUc58SIdxceGUg6Ep4iCMN24UGsMl/Nl+lLQh+Y2Fx0lxGO+RX7cOoTr
MBp8VZ52SIk2ezEeTZ9CRM0h1jFE8+As4Mu3/t0M7UT0BXlj1XtDfWxr1D6ORYxN4Q1u1gUIF93m
Uy3s/IlcO3M/3MpL/kOD0HzkCo/ol+EcRiTFZ/KbHuY3KJ+SiIkntMsv4akqbZSJs+bgsyTDaf1u
XizOZJGz1PeDjYza3SAN3yH6HNtx64tXPmYTSYPo/K+EYuCUTqRxn4TpBEi84OZTACjTi/CqO+pT
bNrsANmPnrroGiXxlHZHAZdMuGsZl7ruWZ5djVOOP6HvjxFHCo0ritOmRn+tCm9S80FZjjcNxTFX
F8KKkcK9Tm3rzdXvn8fvfwkWOyZfbdVVv/1fQa9/QMZO8Gnlb/XX7/nvCIwZzEv/b2Ds9FN/5P8A
it2//99BMdP8QxZlxTBAtxSFDm6+8u+gmCn+IeqKoljy/TdTvX/lb6CYIv6hqgbmDFVUNVUS70Nj
h5Q6/rf/Ket/IO9RRBwSiqwAl/1LoBhP5Z/l82F5+nMu/bv5jESxJeqntA2MXGsvjNnDGb9CsW0t
afU0UxAuSJIZK6we7RtaFM2yNjIJb5s0MgYoPMFyIH4aL8S7FODkTjxLkQfUFYnuZtqSfU4KWISZ
GXAeEXKbH4yJmif2BbXk0z15JKomvzDQaYq6Gt+aMO1OcTVm6DbKJmNhVfDxDcRAmkUY3da8XL1o
lcQfdF+kBKhLS5qrmBmBUiXZxRILGJlxEh/X+u42SlGwXCk/kpDokcg9iuj00iLPP1dtTt+6bKAu
ohGaxsc7rbvQn+ZekKQUR6qYmUegeuYupF2uiYlkN82GsVWNJNnijzKu8MELvrepeWnkCpadNu0s
YvTBCu9K+JH9uWmqn4S4o0sjx2rlDEMsvBlTxzkDvTNhMcnSHFF4MXonBVot03DMSoz2XZJJp77Q
5qAJp+U6pnX+Wsha9JRkja7ZZFRMQWOJS+qosbK+j1Xf74tCgEjKyat+DTGQzJ6o6ghscrU/DIlc
v+PSnICB9O5XGRrhlKJk/s7WXjyknTV3DmIFogvmmLPpgFVp26Sr+TLrmcSZf1V2y1yjWZGHGHns
YqSy6qIKbl/gSczOkTVT+qpRLn9VclFu176rvzOtJo0jFYhQWEf2PnI4FreTMEwjhGi9duxuEmle
G6V/rCMWx6qKVOwz1cucS8BlMUyhGlkkgYWgPvWQXiOxvNSER0kacR6p7qbaZHBSm4qNkWElESKg
mXubR0SCViz11GRziFpXAd5Etq4VZHnAeqq4tLpHiiJtEiXJHYRwBO4q5LWn66e+dIFkFRtByrAk
aIicxqyCgLlHMqlX2q9Bu7AJBWEmeLEVeRPWDDo/iKw1H+RF137TksnXkDAP4oxSxW/I4LseXPqt
63F6BuDuvMZUuVvyaIS2Id9kJqZmnpLAymPkX8V07pQ227emSazFpy7TL6Hivu8Fa4OcH26DzZ2Q
Rk3iaWVYn5AKbUlY2GCbQltNVbRvFldJJeu3FABVRwum9RHdlVsV8bGG/NzmWYivAbltiWvQKMcL
mAqqkmJ6mO45Qm0/bHAeBXJcfjVlYtJMU2AwD1/0ct4q91byOCFtCbU5cKDJ5C42Z7URkl2MFS6q
tDczib4NKT0PbauPtqz9JAbTVBJORBHVbH5Gn7rqohOXMLOPGWtoulMu7IU+IgEJUKLL8KxY0wMK
fC9m41VFRg2pzdm6iuS6xsalCI32qbHoibd7uh/aId2QjBOeNHJVZij9QidkrV9LTrzWBEKb25Mi
ElRnADHUEleiruK16pPiRURP2ilF45NnEdrE0KhbcnRuaMp/8Z9MJsNIqJH33ip4VBXuTxm3lp30
Eiolqa92c1YQXbwoW0vqgSi46x6NEcPdtBKHEc8/OpndO9MIn4Q+Lx+Q8PDSAUQR5JqEjOHYYo2F
8vRjtCKIrbHCN8hG2+hiGv3dYDaLl6WNjF8yNdAfLBRh0D7oam2mnAx1/TDCWiRwD2H+B3q3Htim
osqJGDJckuGsFhed9JCPWeVDk+ayPU+qFm2EHoJSlHHG2FG99vsaRsYdayncZdUdsxfWVXqqRpHZ
hCV2bxH5oWpT/bVMq/IhVHRnrrFV/iiFqNAL0anbpGkmH3YbMNzkbF9NaOaQz28qPURUIkjPecUp
x5LQURhIcsk4AwLQrandrRnqHJgKEA89U/VfVAD7NqpUzCURR0RTRLo59O85GpB+KWtXFdZ5D4Ud
7eiJNLx8JqVD6rsTDiFA6mJUH2E0h4uszqC8Rv2QzOPHgF7xAcd85RijyFHHAHIODb34Coks/sqL
sFiQ7JfqyUq5VbMQ3xRjF3phR0qI6qBsvLrMS5neNy787aRFIKBb0F1LlyKSvlZ1JTlYSyRfQ374
OAr16BaVxKAg5oyATZbNh1w2Y0zQq/Haz82tKUScj5XRhx+ioVEvlyLMGdNpM0fpIa3uGD3bB0tq
hBW3W032HEvKgyKDYp+LaWOGluJKUYdYOJk7jdaM2NAQOsV6+1nrpRFoeQV9RQzJtiSm62RUQpky
e7TAcipdljX4Q5K7akIRKUj6gNQ94zpr26OU4FJ2wnGryjn526MVuVbaaPZSDs6YqQel6PXT0L+S
9Vh8Vm2toMdVJU9sSD6axVLzeh09jcFBlpivzOejKNiMSwILBSMnsAA5U1nz0Wf3Q7wsnNuZF2qL
yoDExUjthtKX91DKwObJnVkzB1cQ/nXyHghAMNgarGSyS1MwW8y1ILlK2VaOCsEP9Np6kRY/RFpE
wpUVHTF1On1EA2ncoeQbe81wZgCbRu/81Wxf26x3p1n9JfLDsHn6EtJRGHgVyeFUYbIe1sY4JoIy
0jmq6aaf64CeCCdq5c+xVFcAacyRFKuMXINuXejEY+NY7z9VKN4y0on8Sv4WjH70isj6mA2eJ7Ho
20qFBZqH6bPImgOMOqZ1kv/cOZ9+xnmqiTAUJo3lZYKGZPUbkVDaa46gQkFxZWfIIHRj2ZnZ5Fhj
BIcuCa6K87nT5cyfwtpyENC2pA+JuxUKJ04QaDGYi4vwPutNeVolA+0+Z4Y9Qa4zeI3ya8jKeY2G
3CXOcqcIamBlxMuDefZzhzlihdohtOvLyO7m1YUuHwO2LNH4A/reBmaMUBJRPxF8hvkVzavyMKvR
sqkoJd6NNEKHJvgjVvKfHjCiiUwwwHtyC7JBDjn9fkAj4Qx1lmwIwpTcVZmOw6hll2jYi0sIqtvM
yGBi5rPlkT6L0NalDltmg9hPGV+TcQgUJtOhEJ0h/IqbUEbHp2NTMd2eOEU3Bn+HeD2V5EKMyI+i
fPS7vnzBAEbMekmqoQYkbjCQyg/moGJGw1XY6eIuxRlm87G4GEM+ErEwT5QFOVVfRC7BaBdNjw5L
Up263KCzG6ouLlRyDNYwQJD1sgrkBptzv8VycTSRpo5B0kdkghIy16hDvB0Rr82cAHZGGT93uaDe
ytX8lYlxzNsbOjnwyz57rWe6CqI4/LKMdfXE4pBNM/BFPn5SYnBRpjDiLMLFKmT3qKfi3ZyS9IDv
lqBPkoVXab3EoXYy8kyyRywcZOS9LoUJJzmorXt/mzQ5zX290JqjqgrqKdNv2BCeMctuNWHymibJ
r8owYxoIITUqht0REdV2MtX2W0i0PVZltENh+TTiAJsMlciZojtwzWYcuopX0yLEy6pJzFlyc+Uu
y3wVEwBbHiZvDPgPpg7MpaEuASQjX8wSMtNpi/zNyCe7A4hFedP5kjZB6C3caTYNwuFGK2KEqmlT
exm5A1OJBrLmUEsg8ZWGyqAGMJsF81EZJk4aSAVvA/LPdIrJcgA/65KKO7oibyv5TnFGDAqdvvDt
sXbPYZywqzSLdZDqdaOqjatLw4Me5fvM0o7xChSL4w6aIynHoM56s3IjrrdlBVSPohqJnQxMLujo
yglbc8dJwLg2Z4ZvjV8pd5WvGQiV5BkwVNOHbWsCUqgSrko0x0W0XziLbpHN7eRI+j/Undly40qW
Zb8IbXDH5HjlLJESRc3SCyykUGB0jI7x62sxs6z75u3qSqvHtky7D5k3pCAJAsf32XttZqqFxCAY
Yh4rdFJPoP5s/D5zTLIkt/0XK3dubUwtJ7uujmHAbrrIHiU/DWmhOBQhqsSojpllP7eMPLJxvpoB
JIFrvPPQcRO9AmPlIs6RB5tryKoTz6QT0JNXa8L8akt1G1/VCPxQoIsOSYHnTGXmbItzquRN58+X
MrM6PhGalVeEwI44XrE3LfUR1+OTa5sQ+1LyaXX6LiMENYxEXEM8ZvCBAIvWzz5uwgbETFjeD2Pk
f0Tg2MixcQwbxi8uWJ7DMKH2aUG+CrwL2xP1x/MQlHg8nrIZr0Ys43vwLwGSyTvDFNKfUgQ5UiC8
UWiP26Atn4I0QIaRgJzbKn8dfDxAvYsGFamMywFgDsFReVPiyCCQ0dyE7e/Wj65qFR91mixPAc8W
NtWvwHNvA7+AkFE8O1PN4FogAgmbJ4tfd+soRymOcmCCYwwYrFRSfZd5On32PptG6zYldrdxMJ8u
mkWGzV/HGHS2WSqLc2/DAIQxfpNkatwFpt2HefWCmeww+vJ3Duqce8Gw3Di5u7Yalxh7/FJ21zEk
bHZhZwzNC14GFSTi6m7Nkx6dhK9Yo3g/e7nLfP9SgltdydScq47ac2NdAgEWOPD03pcOZJXwVrRX
yzZx4tG/ZtStUSS7a1R1IA2Infeeqqn3tmFIc8DaV5n5majIuq9D+hxdWX7N/CtAqYvNMETtDjLk
3kJPGqQNOzQW3SPevAnfyJV30XFGSAukZm6Rn2noy201xcODVnAM4FGynWVF4OMPZFJcUOKQXUEz
PabCRZkDQ4jOXJ6c2m9vCIa1G6u0vnSf/KZ77lfg5t3aGlsWWOSfqIFp3wPq1t/LMThrNaUbzhEQ
Z0zIy6jzvS+Kkx2MGbeiDMCbdtWjF1rPDWSqA0geBG9PUZpQ/9DIMW4yu52OeJpI7jod7s9IxPuY
tYFXT7fOaD/yyesteJd066V49TrD0qs3amN3gDq4PPWdMUgf1Ehv0TOQ7xP0AT+VNwU9NOXQyA3C
xlPnTkQKarG3LJOvMzNAf9II8/GzwMtGviI1+05qe6PC4LIwCWSD+90BdYzDcxYrGNDqO864xYUm
+ykzhcDculshEQXsuDyMoXwABb7uZ0bqgMlrdit+FHpmXOFWrQUGRbGHX3NsMmrA26TkyJYJtZ4G
sR5HkKEyZpszzrQ7mszmiyqDbZ2BPW5ZNSfhAkvJ6zeL3YrDgjOzbGhQZ/TfRD40rHQw7Xa2UMeH
4Ypssfw/fWAfNRkE4gtAimzitB14hQaT7synumqbt5a79M0ovGGT+IidcR19cKu9dwmrFpIVepOh
HeU8MGQ7Gv6RnAE2vwP8euibEfbgOHanJFK3ANG+0lH99FWq8c+LDLOwRWwwny4C/hpGV8Ww4TFk
8lzdWYPpL0DJ3sTgvKiEp64/GYL9xOV7b28LZiuoY2tTaOzt7rM2/VYSjUzHzvAlTW6Aozy4svsy
On/JcjaAWfWAWsZGOlegtsv0mc6FSyubP1EUX6+UaIYsXVXcZPErxexQSWmfmiT/kwcs6mPHenSs
7MGuF650LdaNVyUrv+fBs/DsI2W2AZvB93axvkAMXgMCGWbnpQBg0I/ddydGohmeu8PxyzwKkdRe
XAosAcjF7Q4fzZ9MpLuRjZst2IXE7bDPLYbRGnmFHdY1NjCzG0/lV6F4Egw16z77CnTIbHnWnh/s
68a2b4opkv0KuFMCyGyBnRIyP3Bw2sTD8s7feO0M+lHrZmvIuFkNYJYoIa/gmLR5GxyPCtxOIQKZ
9KNXywPA+G7bOv5TFfMmLgjac8oQIBPvtabiNcvngPwwok+fN09ZUmwTgG6ln01gY/3nVgR35TLe
ZewalxqZG/BS4CkCCOVb2sqb3Jp/Oi88dVYLzh5yDQ9RAKH4YktFF49luR+6dDdWwNoo5f3wsw4b
Vg6km0sxgOWI4/lGehbSvmNzoTtb7TkJ82WMHS/G4FJTP4vak29MYEP1u95cfLY7nveWsmIXQ57s
Aqu+Add76vxl16r0cVB1uZ6j5BV87E4LO9v1bn5smuFe9GI3iuZCwOSOI2x1n8fjuVJ46HIikrUb
5yd0Ad7X8ti6RUdQN9g0y7izi/BhKLjv8OxkB01X7FRnRPPt6r631DlsZMb8nJ8jF5d7NseHqCx3
hYtYy/Mpt5PHYinfXJh7O38gX+UFuPCMGVcwwHKIyvYl5ozgZC0ZzDFiu2Bx6xmG2H6aujfqvg6s
maXyif15cQuLqeaSgN836m8EsW2X2QbGmQgeRg93ylLBLIqjfSYjtVMtgwqX+s3gnMMlO1quYuNa
gXBsb7Xxfkd1v0py8TwNRQcm33pNKiSsDotyWs5vfZweJPnLoK2foCc1sEXewpxJ204hMrWzcxin
J7ICCLCc/fso3S8p4NDMJrhfCPFp2d0RICI4w6i9RT3t1hWukantcW6QiTUha64lmZ/Bdp0HY275
Sp2cJX8ZhhAPeDC+lmmN052taz5XR6/ER7Wove9D84+WGmND1YOCm+a1N5gjX4pNOkAqFs5rxJmA
/Yx1cLL6IRvb96xmahNB2++lH2LPcCJAbW1zzBNkPs89p57zZMsClro6N9a0amUOHLz4CXpELuRI
mJ5oZEXD0U5ez8rtZ137q6L3kWXluL8S3uV8780ldwFCZZKwyaaRHKGvlWN9DASfZDKrIwZ912f4
pK3zPiDWKfRMSIlysQRnVTbCuC/deRU5xc2QiW87sV4dU7LHh3yxsZ3wJ01Yhbch17cNzBEtoZgf
+45ImFWZ+g1tESoY9oqRk0zMdJ44GKlm74NQ3kfBYWlT2GN+iqbMcJts43vSSiQFxlu/WbJdygZ+
bivGrGFZuyCuD6TOXM/cirT4M5LBePHtK1/KC9rDsvChDDhNL+UC4WpOZ/ROwsFb36hxH2oOqyrr
j4FkT0qh4cmJxKEM3nOOH9u5wwa1FN9p1gNlRzwjrreaiBlaPpNSW78oL/oodCg26C8sFn+FRfxs
s/9WA36p5bHAE+82FGMTMImZ1F02EypwPmXRfpNU3iVLugXJAIbWevNamKkSP9pYkIxhtZ6Duy+z
3zOfLSm9lTbJkyUvFuc84wZH2y8u0mY7bHzn1MNFiDKyP3hOM5ulIIzxbBtKHy9Ehpya+sN8tNPY
vUt9MkEtfhRQzlyOrxkJzGt6aeTJGz5US/a8tMUD+xHGW8VSIEI6ajne7YYMtNk0xs8URl0nCO4p
KEbc71juN67cwxz4ZeycMTbaBWHh7HxIsn7UjuxRxEM+weO33NoZWZEDMB8LEKVdX+1mJM1tM9/J
VH1P9WPbE9pFFB3B45TfPL05Epo4GzhwjHuZxPfGUCXgBb/MKMzajN4usImdC8SRoGMuMWtp6WSv
XA+qb2Xfd1xZnT89cYA7E8ib+b99/+SpCisEVioYVTvPlfHJG4qAlLT1SdbjboCBWlrpb0bKV8VC
apvXXDM589uNNQtcTRNk8Fzat4m+aqDtNZAf4TAoUREFC4I0/JGKexNBrsOUpBd/6vu1HIS3qSz7
IFG/kYnbPwatw+LJCaMrLY8lK5ep6DcpuO1LtaTpgRN/fQxTRjSEaCZcnpcYa8J6O8hw3XLUXne4
5/fs7AhuDf6hU8musq2HGsD4uoKawgRj41aUPo3nZk1HzKfT88VZHGtD58rRg1OzJpZFxa0wfPsK
WTG3zL5l3w2e1x20m6HnZIv/XEKQq9bpouqHyYGSSTtV+BlIMQPZLatfXoeIxs0tDrFaC9HvsCUA
rAq7xN10mO9XlEIfkYgu4zyGcDe9ANwROXIgiLU9AMCJdH03UgbGYtCOBopzhdvccN9BPJD9Tqbp
l54xVYVe9xD2VwOyD4+IQG8lQCNnBN+mfLkTZFJXNHtsSKbWpHmb+qupo/JhKmCS0wJCUYNLvsrq
Z6S0QjXs+KkoyPY16EdO8xITmj1Aj9PMwDjvW93tIpHKTYUn61ZbxKI4wOAsLmq/2QOgSM7l3ENY
Shx37zczdriluqbiMif8XYvMYnWDcN2aTB0rh4J0gJBAcIO+2U0yS69jhtgupk9JHAh1n9gsf+qx
JxTqeg3sybJuf+aUFShQFWL7PX9HqvcwN03LCBiYc8QtpUH5fRCk0ESyIQD+qLwFrn3J0Y/JHlph
DsUAP1bam5th8fuv2G+KGz/IOTSTGFvbMcZ4r+bwbzFS1g1GikrP44l31OwUz2MJfGoppzU4lfhg
mHPkOpIt2SPkej3tlsCP8ewX7bSnAkWfZ2dSp8gKFAbIWrR/prhJyAABb+bTDrKXZeg0oa5+QC2y
hRVgEGnGbZfXsKglxJz1QvjiRsNaOHYtsxUFlhZPIi8pidIunStODXH3XTtow8wUFzvZq/STAmDr
tyUooVolbU+IrBUxZn5dY7rX/MGqDxseoir8FU8TPy3PlnuvxrfGphavOqqb/Ji0mC4u8epNNOBy
N3xFMFxGUbeffVMfY4SgQz7pD0XdyLMQVrV3Qk4ZPK+i0zI3071innlAw5hvMqiTBNmg7Ap8FrvK
A/3j08j0OKJinZMeZCJVBfZ+gJTs4ZKr3PHMWYe1nDJly/AOjWS5Eb2JUdT59n+1SRbcd3M/PUB1
Ch+Vw4F9TasCXQpoO9t6SudhZWUhlkYqNu7cRBXnUVQuMIaw/QjDqJ1v886zs0PFVHxCY++ilR2A
PwU4iEV5GSamysqu9Z/Yqp19HVvRtItL9oAHFccC51Gd4eDh1ML6kWB92bNzglqcbnRuFo5WlFmw
LZeT98ANxEejyRt1DwouTQ6FNmS6g5ptNgQCn8QF+gVhPyt6tGvrMWJ/j2dGcVuMRKmh94XT6wIe
7U2h5W6bQvTrIhjiG3onp7tWVc5eqk+tGm/vdyIJV4MR4VO6OJpMnFNvF2kH9dYzaXLp8qHhHlQZ
qG9Vq2ne4Rb/CIfNeZhN6ld7vu1RfHJpN+MBmE5o7Wokyb2ayiEEYBctx8ZJfGTGvgVF4ysUmZ3q
zIP0wUGXWZ/cKY6R7cq2rHk76CZYO1EWFr/532rnO7OR8twhgYTQ6hIvLg8GM62yscDgYI/mOXYk
juE8Hb3XnsPVW+MHI+JGMI+3vdtPJ1Q2c2Mqzz5V8xR9XqEhSCLo5+uqXOaNSkR01wbUbFU5Kj5K
NVOEncW/tNuD8vHnerhO3+oYh4X7DgcG0JyLg5tccH9pgsY9OGrxdjm8oNeuSZ6UbSeXLB7inUhb
FE/un8EHhoF43I2u77IRLIOdO/il/WC1S289ze0Y3Adj8OEWjf3ToxWv6CJj0+e5bFCwAnBea93Q
W4+BDm/yya+jB1GU/vPiJMuL5qHkd9NVc5tf2FeGT0Pq2qjNFqpwTTVeQVUeHufp6rwqMyAX3YQZ
gmCZ+zibynpLKTchmYNB0VPmqlJB391osJdvvN2APdwQQc8C3nW0OfiuKS7S69Jv2vUAiflEOD5K
OGq5zoedqPBtYc2w92AKJRnyVDwE8aZELXvrQx1csGhA9SAmO9Pdh0diS3/Q+Kyz0bsdcLzg/yW6
CIUQBiV7++zZqXqU7YadbeoITo4Jb2qWsR7qtAE3Yl37WYImx2cGw3Dd0fd2LuSA7Twvoksnx+55
TmLU0IL20yiZyX6NMudMO4EqQDvCGuN7oeBMlbMigG2g7utcAjOaysrBg1wuoG+XoocdFHO93LVu
a1ri3UzaK98mo7vMPtJpFNTu3bw4hHKsch43kEsWsS3rmtOG7/gdh4XJPXHOM9u4KS9I23RU0WTI
vbwHgVU5lDBiAI4c7n1sUIK2Gb8ii9EwSKbhXM0Yif3Ir88enD4iEZ5XbLgzz6SzRB08D1XBlp74
L0mJggfLL39cIC45LrNRpTv0Visurm590WDFt6/c/CFNUwJbFWBFyFdXT2Y+3M3tMEDHF/KSFYK9
VS6Uu/O5YN6zf6zaHE+RCSMTfmZKivRZwubvDjJs7Y3DJbZfajwC0gqT+wCo4AaRuLydzdj+8VlQ
rcYqWB6kZ3cnd3LiG5vpdOt4jjet/ueOOVKk/PfvVrh/scv9fxQklVeX2f/bL/fMAq34Vf7+q2Xu
H3/kP3Oktve/uMY4ISi6FPx/uN/+aZkLA8xvjhLCdjzhUSb1vx1zEsccxyOCTaEtHD+4Vt/+p2OO
HyYkBptAYMMT/Mj/kWOOX/GXaBF8ZUkJNEv6EAcebj7vbxEjryuajKx2dxi0Ze4yKXCD5Av2rMxJ
dPJv6myvP+z/5Jj+8cvYKvPXD5XCoub9rVE15RgipXAagvzJdVCWDdDSiailWeLD6Fp9+s9Lkeso
/qke/vmj/xpW/a9+ofIw3fEPzIXB30JbGVQ2R7Vpy3eELzP3s9TCN0JZoG9jZpn80fk3vxCP499f
YcidXeGMcpSn7Gsz519ciJWoEvp/Cl5hX0E+gyfF2TZR5UM3xPO6ipJ4x7Kp/h17cLz/cs39F6/1
X0s/eXNpvpQyDCmjAHLo+X+LuNIlFpXCxoRvZQ4ZLD+Wu8KCx/Pf/5b/63rht/DCeDdl4Dvq7z2g
mk6tCWpNc2gmeENp0HivOrao1WhSHf+bN/NfrZz/fEWIazglKNlSof+3xHFUV165mLE5jGO17Qts
YwbDXc9ggnQWPY5ldP6fv7iQk4oIXa7Rf3hb//rpOWOLcyjWDVlkDvhRkiQHexot8Hre93//m4Tn
/msUmVenAt9T0vP5xAT/+dulkqaLiSmqQ6lW4wCJtLA++iwgMZMnZrk0OmMnN0B72VYgmVkbEUnm
9EUOJ8xcjghhaH2CQWTjly0VlVxAxMGit2Fg7VIREqjQyUK5mofpJgLg5Ni4Nbt5eEokCDg8ZkUC
DVs04iluuuleMmty7m7S+X1E34LfWzlU0FHaIS6AMTOYYZhJnmyTXp+EdCYSpYihMq+qkrPJik1v
iUjJLD1s8tAto1MOeyU+APQMGNVMRxMbY4+8UI8jOUW1AUgZslpMBfy9ZGq5Ec3xUOKS26WUFiDf
kL9rub7ubt6xr1bjwbKbYNo5gTT5m0zkNQ48yyCoV50DR6TY9G1RmZKCuYUVSoOXcKbApvTq8a0f
fbSB1UI55ngcsjRkZqWVL9FIFT69xCzywnTjNGXzoXDFUlgoJIUmK6dpqD8oxrwn28s6KSMtMNRN
t5shkE50rOkgOI2221lnTGf2cKqcMOl2ToSN8LaXklVcEbEs8muNPWjgeO9SJVD1D5L3MmV9G8dm
q5RRydbLagD4Xp21nzRWeWyOYodtCpVuQyGXXWo4fOE360p9tOSMTuOAm0jXASpts5u9WnTHaMz1
uBacgQihoxK42OVLADrCk/hrIrxu1CzacWs/2aWDVSlVM54GD7Cps8o4w/bvchLpSxV2Qf8KfV7W
uyBxGEJiVifsn21dDsekAbp5R9dmSHg44Uy1KVs4sytMnyWEM59+jV0Qx/ZMIDpvQE3OpeWnt/xg
92Gw2MsxmGkotrCPILi1eTItl1BVkfcys1QfNiWGH6jSMs71UXgLkzPbXHF1U3DkDj9FMkoLJF/r
DOEJdBiJQEhIdbRePJdyx6HBcHlrRyGbmGQKIzLX8I96UjyO1xOBmRLUm6SIgO9miZjoIE8kFSLr
Ei5KVmzCWOFVtRtdpwhrw8I7DmMzvORI8zQixNixX0sPkhH/joSubYqZa9eal/axEGHYPTgzlyf1
s1750oL9Ste60U5Nadg40p5R1P2bky/wt0UpAXu7Zd4mbypx8zscsQ3ZpSIKyoPbYPV5ZGa3gdzy
9dBrx+5H98bVjnMH5bOF0qxRfHdpgG6+UZNfNM9c7eFLbCzfWdW5bV6qNLbF1koW4uxVSIn8RIol
7khW0GImArhydvK7USWAeM6sUtzDsg4Kmk+CDI2dey6wtaLxyovvX0XOuKk7sQGdG3FmmKW7wDt1
ajEdkP5HmJY6yEmKzFPebeSA+3Tn9tEASCh253vT5UTpMkmnwLo1JQ4VBlwr44Q85nKDt4KkLBKN
jkBB6aBfO7ob+3unmG0XA8Cof6BITvtBD1a3FnhBvkq7gZTkQlyP1h5m/WbPt71/oBagrnYptb7f
JaVuX3Zm9RiQFVD2tU2lDySqoASP1CHocGPL4Ndtctn1l9rKOjIulCz/eFUEVr7nSPdWg63qb33P
Im6MmC9L/EYYYVHbwBEClxrbVbpkS7czuaUuSk8JahI3pXwNV7N/6GB1QjDOaUnZOvYyDqsiiWu1
mnm96HVdhN9WwfZdjWgzJYYfzRWB7kogDOe9dO6CsqHry5RJ9GL3ZnqqoRdL2ElJW2BrTErrvkzz
q8iEwnNOCAUw06QhqU2vn1iQ12WQvlGrG2P5kqn49gGQ/7rCY2PAmXPAzhR47FPPyERTckANLRtX
NoubkkdSfRd3BuyAhEewcqyErWAwzB3uReXWN6lX2IDyly7MN9284AYMFt+5AWHK66hYO1+ln8D9
1WDJzrkcSsnatLPZ5mR1ytILHF/gghAX7l0rqbtZD7JYTuWC7XO1wCB6Sa1M/yxZVXxVNXSD0jXT
RwiBds+zT7OF7ZZ30YVFwT1holI8KFJ1/cxGHloaNDoO7wqnC36Snt2vtASftugW3HNZ5AzkKkfr
z2R37A5DFZMYCKb0w6u0+iiAcz4bDqCk2yrgwesKtJe96qLcQacBZvo9aotWiVj7WHUR4zLSqkWU
8VZWcKY11TA/VLEiedYq7nnnqq5+pfTOs2maU97T0o31Jxj8rZOyU0JkUtsFzWYGheu04Eic/KQE
GkYoqK+Iqo6wna7VS43b4tkqvPKox2mN5vBRd9NOmiLdRDrBWmik86HTxnrDjOS/mcWjkafu76Dc
dRDIx7w7mc5DHeY0SOVs3mE9LZeyx76XJCdjkWNsrV4/0jG0HLW73ElZoT10sroTLkDoVUht2kPa
+Mi0BaVuAbBJFsnU+IXAzN6kJtTqJI+1qgNMMHNIBLyYvD/NLLOzQbik3kqQIdOEA1gWLYZeGGo0
nAAtWLNg4aIQZJUdjeOtgNJvzx6FY2N/64oBx0xnlces8o+8hPjWadPrHXcJPqyl9u5QbfmZtCe5
t/hUqY/DWkXgtC369geisfy2rNz9kb0U7HAARvM8m97SMfiT0ZV764aL80CO1j7oYCgBHLrNjzcn
9rgZu2wO2TZQJb+mRk/FK4w6CYABH2SKmbFVwrkXbzXO9fusLhLM7OzqLLX0oK1HoN7bnoUVHjZ2
OIvjcfpPPXt+dpDckn3CN/EHfmyVA7sJ/QvLpeS+8iTx/Cn51plNVjN18ZXqYorvahnEy0Nbt+HJ
rXBpS3yIDEqNkSVCw7UZqmUa53kUp7ehnUMHTEWETQb0tlg1vV6IiAtSPazDJMmdrDfsBrGpVFSf
uU1Nf/mY0cLn1V7NNxiMXjLCQt3Cfl8u9ZDyRS3SkexqUfgp3lYzg8tq6YliPyLgj0PyN3gzI8fH
rc/K/kx7TA4QLA2hPADypeOvrIaTW079ew2XXH0wBLVvlH2NZKB1Lr4QVCsi2Pk0jjtTyKm+T0SM
iyQfWsLGfmMpyL5IUeegCVoCly7k2hvLHfrhQ7RwU38nluycm7l2JizRga7eqznsb6dGCID0k0Xn
FHZD6kuX0CwT3qsYjkrEhL2rM2meUPSCVWxlabsaHEk5LkXSTF1INOm7EvUwrXPpUTnsORbtM5Hh
Ra3llOqPqHZacDoMJxBDm+EKHMYLo0083GWJ49wy69RYT5NWPJI04+EO5LpghSBsuVJO4kA/4iYJ
j6zK9IPdzeG7zMM43tAyWb9FEcUqHVUezrrP3f6lxZjBpeiisK0oKqN+KR8mzew9GiR2PwrRjxQX
F07hoiXcMaDEfWMTRBrtcHrSwcvDhfqxdAduXIPXYNOJlMRvj6Kcr79uhtfczWbaYFQwQFAIMJZZ
fXRmhZBzB3RDPmqh6mg6ahUxEgrqcLJffihrs0m91qd5AEPSWWWZxUJ1jqc1Qy33xGnOm/JMx3Ju
9mSo4ne+sUy7LXajt8lYCpyNzH+Br+WQ0Hdt9FBF7MBCe3nykoBwdpv2zokFCoZDEgbkn9TUYfgn
M/Iyq74hd14OQNEjtz8a+nLWwjW4Gd18pGKO5kLSUcl0o8tQXxZO7XylYQNivpg2tkU9WJr60dHP
s7fcwdgSymx+bVIKuLh74kbB87iqLFbsbXw9iY2Jli8U/RIc85kugmDBwCR6BuwJevhqAI/32urw
onmc7cJRsr5FRPxDZMXnfeD8c+gFI285ESHpRWLeKGRNXpyl2JdhyXqwrT5sQUK8c8uz0qT7onTn
TYHmPg501QrNCQJsufF90AFUJv4pcvuGgnDmWUgVUcShr2Braals78XiXAIVpQmcR2pQxm/0ExFy
N5LWshr4eBLZu3DG+ZdUwb1lWAxOAaQTd76yI/GFTEGPr1K/Mqm7m8HCT2c7yS5WM4RuFe3szH5Y
em5A3hXEmy5j9gvKESVGgT56ufss+iB5gYLMkqAGrm65otjHIdP/VYW/SYkWzTb361VRgS5YlAWE
3i3D136YWSDFTNc4TM4JATKeEx2h6I78oCSTHTPe35XXRnZZUlfXA+deF7w51B5P42Nu2KBnTXIg
weTRrurhSaZwtWHswuSb3KqWhhn6zIiBjCN4x25sVrWDJ6yUO5XxZ6MCI/CI6XZnanwIc+48dQlf
bIwCvBQ8a8sHDqt7drkc3Yox/ubHz2zFuor0Ci5Tt61/cDwdpy6i97jr4KaIID+x1NhpWiwgQlRU
nNDVfJuH/E4ntGFpVAlO+EHeBGyvMVzQoVcWI81QiYLPPRNHoojuQvzkKU6tdkdu825WwtyZInGe
gKaSeLTCygLCywqfXb/9DDDacTZZ4VHYpusKNIDVOzc2tisfi4mVEBvnOMJ33HbrfUJM4y3VWE/5
hV3yptsZ0b8r2K4Q0LkHi4lbuAwGAqUCHoeuly8l8h/b1fCprK6DnKME3xzG/tky1EtFbAUG9tZt
p5rPPvTyu4lj9WZJh27XOzl0ncjbFQYr+Rr7GhH713wZ37lH9TR+T+HWJeK5NQF+Xhuz2VrDmV5K
1jy4fdRdUFj6FAkpNy0Kw7axRosE18Jd2B/ZkAf6D181Gq3nx8yprnVG+k7QHDGJ5sb418Br8MTp
G7prEZzCSr/k/dWI4dTDLjdpSI+kx8LAQxWsLfolKQ6kZOFVs6PO4K2l9U1hAeR0aueNkFWOsTj+
Qzpn2lQq3HHGANs+qfAcWU31JEZZ3OYal4Oe+Z6QTXGgEQ3g1aM2B9HVPvqN5DPA1IhlkADE70CB
9w76gUkutt6oeY6OxWCaZ5bbpJjimLaxjhsjMHFokbFbXmCLufSRKgn1NH7Ku+oJr6XzivT/Evqp
Yt8jnFt4lUev52Hty0CxUOnUJUjc8gPFqMTfndBu0sKIozh2ZcGA51hjH2MrfuyL+BP8arEpBCCD
yNAfYgW9+BSRDt8rmQXAopyp+OR33FAFTGNX19vfne8Fu5GhF/ONqOcDV2y3z9Nl4ohEwRhPZFqQ
6UoYX3Ic2Tel6Muv3Pa0c+ebfmq3XK5RiD4QwYsvEsoVHH8RuxwBS64KCfgyt9GHU85PZ/pHu4sb
hWO+wUhd0xGtNCxrftTUN94BbmZ+6YdMA/RPqD01xVNvnIUPQVTmC3+2fy9C4/OmZuVzUYU0/Ix1
W+wpqEYknhn4z/XYlYapKdPwajrJa5qCaIbsK8UuZll+wKc0fQfjPDBUx3zSZeDfwuWHJls7FbZ/
2oLWXWa6WzrByAwXXTa+DU0LfJg5zXtoPIMTgSS1fsiX+SlGhMOV7OtTnzNIrH0pYjrqCnz7K/q0
0/3cx8kmmUtsMnw9U72e5xDrsg2YedOUOtk5S2pfTDUhrtEnr1/Q2bwPLUx/H+sFtwkls/MfQQBy
Q9irf0JiGb2175fsEAFc9juebE0JKK9RlG/5dtMfYiPt4ejWjfnVcBr4oD+FIrzBD4Bzu5MRXL8L
HXqGHryCZsYoo0oFk8wpqOK+XddWbmhxmxubxsMQsJ2LmrvcelfZdd37sZ1ubRLsT10ZgxPuSWHh
JvcnrNzW4tcB5VGdK7lhKzK6FEGFCGgMryzSyrjYpmw4wa0skQSfVKPqsz7rugX7pJPhL5Judlqi
0i9wuSUm3My5KcNj4LnF9Tuh9c3Yde6w87yAMKVbp3g7TJjxDUnHzt+XuKdwYsaj5Aw7iZBATCXO
9VR6WMTJ5JfrYgq7d9m1yWcTC+ZJkc2QFGWkSXqFHL5iTjFSP6Y4bMkPDFdPILcLgbntP6g7s926
kSxdv0qi7pkdJIMTcLov9sQtWbIkT7J9Q9iSzXkKznz689GZdcqbUmsfFdAXjcpKoJBZjh1kMGLF
Wv/6forUJEI7FwvqWtSLfWWFbBHiCOn2HZU570uZJwpwujGM91pgd9lRtvF811QsKw7cxSCuQXOJ
qBnpLi0EhZXQnaYlEdwuN7OoLoDEwMsj7lJ7Z/ciozlMZUQpTReVt6bM5we9sqmmTxXKiot4qKQ4
CCtK/cwZJ2gfLs1zU0p3wL6tI+urFSWDhgcfUuwL0rhDS4kb1femqBvRbVhPIttabuL0exdFl8k/
darvU2NV17IZ0WuGPGmH1ncUyhsT+XG5yZqq/U4vNbkoN7Xij/ME4nsn7Y7oZkSytDwNS7LtzGRx
NlnAXoHmV5fubsjLGdUpshRYeIiK76w8h/BMVwc5Gn5EAqVqyJybEhebHEVziNUQs+6IQUzyhh9J
Jaq7wexoOSTXgaChZVufDs6cAMgmiV6RAyYBQYOe2d3XvbJhcXpibJfwo5wPZavGcBvnmLQeukJr
YnSNg/bRntDzcPlBiIMGMJ8/lzVrhV5h3RwuBBv4w+yOiLsz1Ro3FfmAH3x0Eq1cX9F9MZdGdJl2
Sk000khm4OaSpgtqtu0HDVHzZYnS7ip3GpeTWzMjHNvmyr2vlYIC2Ujk8V5TDheVnZdfPfJ/qFua
e7x4G4rHtYNn5UBeBBqQUU1f7MGqjqHdLh4NICpgIoDitjeg+HuU0ZFDvinpY0BZ0mi1t67QwQGO
w5KSKmhMg3WhOaRokYbGEvlebBso19z5u2ka0TX5sOCxaioEWkVYYjFi1KGnbzK95eYyjRPpfaPP
pi9YNvXfQTcM8Y52bpdjvJkxzWjnpa6QziO9MyPYZkX/cjJjQyE0EDc9R6s40O+p6+CkM+eBCBGs
jmgd2sMJsqot+dOK7tLCG97ZorRo+pB1D1lK2P2hN52+PE5U/ViUkK2zrRt6QNP0UAr71l72LD9I
F7leFENohoeTJ9jDAjRAeOaNOUkIvdQ5aOFIuPsGU/v7TiVGjkI+Sj5npHXf1bakXR9prHFjkWNG
bBpWuLOEAsUTad0ZeTkmUpF3QEVMP2zaOXHG5ahtHjxzFBdlgHZ4U2c8X/pXOj7DYHImOp4qLS6P
pZ0UOjCSfi7xF7PjK450okicA1O40APnC0q+fKYZABD/Thl6xv0QSVB1HJAyX8x6Y/x0qhZjDUMf
ug5ldQCfSUWjNV4GXuwc6b6k8YVVb3GVT8bup8qaujv0RQWkaJxQ6EP5EfWtUrX4TCa4+86XHaiN
O6XWY4uqjWQCAu9Frj3F4Q3Xqvg6GV08PzwOILatVC8+uIVWfo7YR2CvoNFUlBVE/kg6GzG1lVZk
EZhV+ibNIZTQBZQSKJF7AYkRFpiUsQTy8qbMXBOgGrIufmjnIENCdTx+t53RgpgQVz3wEirteIZK
fX5XEFskOyNDSLKpZ9OpyfEKWK86l9KfNJS1n6IgVB9TFyYDu3GEDiI3IvtDGWMFs435zOndweF6
Ww52TBuroUlj2/ak8hABVuGXzHA45+hqIYWAHTKi4dYIrRsL2ZGNW0iCttzOcbgE/DC7X2CYyget
Nmkm8Uz6OtA9kY6idY1wCrDghM9r5vWN6TtTaufIeIOBS5oMv+EYYynUmEK/grmvAt9JKveCCZmM
Ypn9D3PI6vdhOrDgBurbP4jpABsaU0afUDm57jdy+96VTSoGLVJRes7O6hc5EnYkojgSiIQk9asw
zzYuWOkD/fY6Yk+X8GfQNZPW1bwERlejxb2nlzrUdxQ+6EO0lvqPb2Av1G8KvbSpJPTdpHNEuvif
22T0oZS0HR9uXFS0uuOJQkWOBhVaH1sTT9CP8yDV516G1gOrCzHzpLfqvuAu864Iak6aAZsJPj63
Gt6g68W9PHKoKdL+g/zq0qpNQjFQOvmNal02nNRq9ZmcJBLnqxFx2gLgyEV2i5Hcklfp2/CB1tr6
cz/As99wVKO9tPWaS7OKygpapzm29zJxBHkLnUvfbUg1ePiWVnX4ibQgD8Luomnaj0gzHsKMa8H7
RjYL5b4rSRkPyqBns0f8SnGp0ZVBR2bVN36YOJJGmSYzzQO2WjXmwrpDrK2Q6sHJKPAloVekkTAq
R+xxinTq7euojnWM4L14jJu9orxZHfKUZpttodN2tTFsMpQE3VBwyXbWQ/ZmmpLepCeH2xE9MXrz
vdcjSMgejMDPlBPq8gATBfZGSOUMoXjLWXbBITHRbVJnhn3JvRi3qihjWC4LnCFUO0yIci2r42sd
GRU2E7m53FmakBIldEPCp7g2hmsnsuZwR0i8qOwikq2Ey5ZR3k52xwziQcelK8zH7MNQ687nvHUG
+zDkATc+6sFUJ3iadXHspNveezkspCsaDDt3XxilTrhVlUW+Cy1Ffzopzd7azYsb3wU3USPYzRJi
zy6ZlM6iGNyxvAncoXhszb4f3uW2NnuHxqFZ+FDasfbFNiJ3PEhDEqqRc8WFlcTNpB1sltb3KCvl
vc5BiBNKCYDsHQUAvvMmKR3vA7JElyh/0Tn7IBnnm1xMMK9dN3AAArAyOroZAqvc9hYp6Z1sg44I
Xih54UJZukxKhGIbg9V9GdBh+D00jBZtVpRaHxWQNCg31dKL0iWK1BCXQ9oUYArAu6itgQZfqq+C
4wg2xBtVRU1yw+O1dFwhSAxDenA8+qTp+MlrvEK2yJvJR5TQkb8RfArKo3m7PGqaHputGPvkth4s
MoRB6HFxHjvasYmcAK9sk8wI2FCos14QAzQzVnoEiOiL8QXbmKGdGXSI2MYbbHi1cceMqqsi02jS
NewkfR9yhjibJB9IzFAt1t0NRlo69GFPD3yuBnQVQdSy35leFbr7PMjUR7SR+MzWc2M8QAhAhJqr
uTi8rLJ4Iv9BVsE1yIToIE3DNVfyH0vX6FOvSm5r3WCBPuym+7RuR5rZuE/kMQLTM+qYU1Azmg6a
UEwePxdqw5FUwU/lPzkFK+XQ+nqUgd59iwTICGrXNkrknaZQRV31bg8Cw9O5+vhxYZKlKbos187M
+4lIh58hhYOATHCdsuRq3otks6XY3h1FpfcfWOXaDm5SvSePV1y//IifqI48E7MK2py59xmuoy8/
5TfBU05/40R00R4dWSCzxN83uSP3lx1fHubpmzR1EgQIQQ2uZY5YSYHsuszp6RbtsTc4o2rMOFHt
AyAbsUbGNDWOzmDMnz5BxvOEhViPQBetzum02GZbCqlxexQtsHVKr8bHJi7Uxq4D+enlqenLbz9R
xfEIDYIr2zNROhnruaVWTdeDMbXH1EstH19UiA5j0xxqBF2MiK3tngxaAUAEWKdOV8TO0HE+U0bl
vH/5pzz3lA3p4pLJ7yH6Xb3MrEIqQBW4O+Z5ciGs8kdUDl+CLA4Plfg31o1pezp0FsRdhmucPmDq
pnimh257NELstUfa1Y9abulXL0/oudWJdtKWug1fwvqFj/9tdSqaoawW1S/JKORTfGl0xqFoPzOX
5x4b+DV0XJZjIDRcPbYoSQh8uqg9Im03A1+lntbcTh4J2jch6TlM1AE/uPuXp7Zeoag2dU6rZXam
ZbFWTx+gXQnuoNUofO407U/HwqMaucAYQTGdtODLy4OtzEYcEhKLBg+dKpJoy4KNeDqa2+Hm57rN
6FP1y78VTRNzuNMXvIefJi48MRAYmcL4aDSN9VCFA9Fcbpt046bJvjBHkO/Ej+/O/Kj1h/PrRxGm
stna5P3XJgCuQO9IPmb0Qyx2tk2m1HuTxsyDZ8Az4iZBB2Ek+xtZIgRxMmrrbYFuHZuEc5/wM+/C
ZBNkq2XHpeq42m+teU4cK25m3xobXIXjoPyZJ8lwJ1rbvn150usVzZwBvcFpYMuQOlM/fRHj5BQD
GrfZp6GJS0TTAWBwhXH58ijPTYgX7XmLWlk47mpxIYEXmsRpyY9tQToS3AFokjn3ptCfuB9EZ4Se
zw23DMb27kjkl6vhUmNGj6j3CNiDGKHeFCJkM+drN3Rq/+WJPfP4bNtx2d+Qy6J8Xj7l3zaE0YO3
4cyipfGmR9BiCvIAOs1fL4/yzHxs2+Wj5KzyEH6vNrdcJ/bnOtr6ss2Gn8pO3KMXihFPE+qHLw/1
3IQ8h20HGCsHo7taD+YwUCXD5tIX8Ma2ZMg+mzmuqa8exBHIa4RkC7WstRC3LeeCEMZrMI2ufiRx
4e0BaHSvfzWOLvnDWXAmS261xVhYaKIHxCpi1shyFlLiT5B56kwg8czzQs/mOEQqSLT5Xk8XgEuK
iK5FSc9zNAPid9PiUic58voFACPHc+jgsXWGWYUPGed3palo8puJ/tdYz0Ea0ryoXSWIB/ozS2D5
yb/HD2wJrunaOEHZNOLSLXM6JbNoRWfGtC0SzYOArBEhClrbJmO8DLupf5/WqhjOHHnPPEYuL5w6
fETSYamfjsnqThXak9FPEnt6q9M6DH1BuvmZqT03jOUZus3hTXRkrKY2x2VO5pdabo/qvb6D8Jjb
h74RhXil8nt5hvzX0LH1ZIGvxfNl7pG98CBA0Mzbfx2E1T7qXA8f4t6ZzzjIPN0cdMuSOIqRURMe
MdDpoyPDTSaQjKifu5bpm+YksB9tK7+sSFG99rvlJuK67Kl0iFvCWm0OtReMPRUxz/cGG/ojBpBf
My8qf7w8ytMJGYLYSjdpB5BEy6tPKvZQmdTOpPtBJ3A7KYvxjVHb9jYFZXD/7wzFJsGW53LFWW2s
7djB2wws3Zda1e28OKdIPKR0pZmpdebZLZ/o6VfFrJxlv6PYZpP2OX1NZC+6SMhE90uP5G/X691I
h1dmfFMRQnTMBdsPxYx4IaBYcWb3eLrquQTwNTuc8ATi5mpoBPR2EhiB7iszyd57czCRvxLGq3dC
NJYchN5ybyNZtlqHlD2FNeqh4+dkgo7F7ARXBvihM4/xmbksGzptRr/GWY8ioTbm9BowihX0C++3
3Qs6CV4dFS0scuBGBIJEqGIVQKAv5XWNwuGJxQF638HWYXREyfTa9hfHMl3iPErZQIGEK1ZrHVFv
1lCWFVA5cWpVk8QLYsRuIUrT4tXvh4ODxIVh0wbKsbjeYocSJ0s5WUvtN9wpqAoH0Ynp1TssfeFs
nssG4RjG+oui/F7RfqlwPFpKk+GEowiKX+PVq4B2KM+mEQvGO0fG6v3oIkdu5+Fp3OnJsOfe8hhE
idi9dnMg4yJotJO6szSYrQ5dLaUyHnoFzdSe1d6EZuFemV7ZcRPJgAG9PNbTZS1h2S+Ne2x7fKKr
l1OMcUVFxpG+WGSgoH8j8GzKNPtXL2xpCY9lwN2LvcBdrbe4DwYUmoP0jRwLhdmB2wM1qTvzepY/
5XSvI7BDY0Imx6FcZ6/OCTPMO9IhFbOZXKiYUgvJVUc4ODVVQS/9KM6M98zTs9hUDWEv4SQ3t9O9
1VRK0qiCAZ3GKUmXDh37VPGDM+/o6awscnE0qZGeIuZZX2LY1jj/vARRpyrK+GIoA/qDUOAEYovc
fur3SE/b9MzNafnpp4+SdJtFg/oS+6OhXA7L3y4YudH1LhV4yzfGTlfv0maGPeN1nZMfZYLeZOOG
qin9LDDpaXNJqsvbfC775szclze2/hkEaPDZqeLQjrh6o11mu0h2MDLLbdVcotfSbyytDA5TOoKG
0PvxpjbBmb72oyARQdcJH7lHDL8OCusUjk6TZhYwAqBKFnp0HKCGbv/yKIb5ZG4uPhN8F3wZXIXl
srp+e8Rz0WhJHYvGj9WAcFNBoB4PSIiXFp/CDd66DYbsWy2WgdzRZV3OPiKH9GFSroZ/gtOjobGL
yqi2VmT1aleKEtu6qnVGeTHlY/upbWPwbDM073BvmUvTjBcOQFQU8DCK0dZs9xc6Cdju1e+MjkAO
L/4in8pN+HReadvUFjjElobARu3oLXgTQpVEeDSJC67e7rYLp/hMMPr0G2FMyyRPLpaGVWmcjjnF
Y21XdHJCjkrmd8Ty2haLA+8b/s39o6s688y94ZnxCBJ5beRJyMg9GQ8kUwQcpfE77vy7jvawQ18G
2n4SlnUJlrd6//JieRqbchAwQyZHZo4C6en8YgjyaQbyzG9UgheISSUmQ5+MrjI4l5B7OjXajDl/
CO0dnVbc1ZFASE+bqJaxLGvV/swKLA5pSAzfBsRH2F7Z8tXxAXljoioOOt2W5DNOp9Y5PUXgQCg/
hu2G2VJm+7YVhudyM0/3aqgP5JyIgT1BUWM1rYxcPvimQflWO2b3kL+dbeqGyZlt88kotsH1QdcJ
RTi6Wf6nk8nwgEsNhNu+aMrwDSELGROl2xevXA2MQshLmgFgGgf4alekI2cp/ja9TxU1O9IkFx09
N0ZJk/W2//JQz02IcgX7AJdXm/6H1YTmUNl6ZPT+GFjGxzSH0K3Vebl7/Sg23DcpF8MdHuHpKB0A
SJsuz94PBBovt+vlp7HOVXtmZ3puMpR3SG7q3BTYm06HQdHSOZXm4qrBl7YfQ0ymQGUWr0zWc0kw
Ha7eZKoWSIC+WgN9mcLA7jNQlXhwHCAA9zu3ReXw+kfmcEmQjGNIud4R6LG0Elt6HaL5MnyPXB94
9zAl318/CsvYImzj5bADnT6xSU6oJdGPkwyOcI6YVWPchPGYHV49zHLCW0uEY0kyWqfDBDN4KjnG
vT/V4VheFkVuj1dhDN7z9QNBiWAP4EZKhmldSS1BnusoEzt/Nt3wWkPAc0hGZzwT7S4R+knUQhaf
shvZOSSm7ATr71PQKOTmZedrRNzJITQjPdlHeVEV1wB+jdssFL1zPTQ9Bp8G3jzh6z/a5bZPnol2
EAsQ0OnjLHq6kaDwtH6nqvKtYdGdWOIseiaA+ZXOXk8T6ZmtcyL9OndPh6GHehzhCXd+mZkJtHQZ
f0ox3ekOc6Siu8gAJISPUfS5hB6xVyrw9lYae2ee9fIsVz+C3D0QAvJnOAWtc+59n5KfAZ/oW8Fc
vo1AQ0L3GoILY6QRCXFDPdw6NL0M25dX7JMDmUoxKSliUvI3HJKrD4N5B3yZXu8XRR9epTRZ7YTV
a9cAxNW/MRRcE663vFS0IKtbhpV7Lk1Fovcji/oVShdAwhN9rFdNHuLt8fK8nnucZCk93icrB6Oz
03daTGlFiUnv/dqDVz9zEF8VagJSYLR6dajimhfdiOzx5VGf2ZhZRqTCljSRzvl5OqqLrhNNQt+T
tsz1uyTogHN7zfj6jXm5VHs6F2tBZmr1IJ00HE2scAe/TQd0RxVw2Ygm6TOva3nz6wXJ58ARQ4S4
bJunc+Fb6OJUKbb/sZ6ORApuQp+WMsqNrFCJ7wqtiH++/vGh3hEkJKCa8NWfDjmaU00v0dz7og7S
j1QsDbCRtf353xmFKJsBuFuvITQt5QZ4BxzSE73GF96ML0MIJerMrvLcUqDY9P9GWWU/4lwVsF4p
bFRBAIOaMGfbDYa3e+1cTAHIyFq2LooO66WA/dqiwYw7n2pruZ8rDMlTHfe7l0d5uklQRGUpEGxY
dAKv600Zp4OharP3IWNhEVC5u6mAZJCG6avzOJQBJXVbQWaKeuda8VCloD1FCgIXykBKSy1sSYEu
4kyo/vRcM3WLrwe4liP4VlebQ6Ymq3Eww/TTcbYlEk9F9pqG2JpuZTyMPruBuA3yPqBBA+OjVwc8
JiEokZXLLk9ctTzs367LLsYAeoAXgu80dE+HGqSGbhqqM8vviYoFGtDJMKuNPZkMioNW2PvQaiWF
yGSiqYzsTpeP2IyEibXPU0+hk1w8vuY5ooMGYfEMPePLy4vn6YfAtYjrNxsW0iSio9P5Lrw/y4mD
zk8hPW7oO5d3nlbaH18e5el+zyi0nXEvIpik+HE6iluNUNfSqfPJ5wzpW6PUFl517Q5fOF3GN8mk
9e5eWYiXz5zbz0yP6r+NUSaXzWVNnQ7cqCJvXbNr/X4I6xsb7O7ONPGNfHl6y0M63YzRD1PfY3Zo
ktiPT0cZoiTIRQncslMjcMmIvpxszAsffas6s3KeG4qKBho9MmcUkFZDtdkshz5l34dgRb+C1uYk
iNH+q153X5vtIG9EvRK1EY8Qfd7qOwRu3Hfk3Hq/jcLrOEVor436j5JQE/SYcWZez7wokvdoDQh1
JCqn5Z//9t0NSCZJ3RidP6ZldciCin6ououaTy+/qWf2FuqVRFLLPYM08eq7o5krCTPJ3WyaDUgA
SdTsUdDaO9lr8j6aQq6FldNfal0Rn6mZPjNBnMNcl4wxyRXKtKcTJNNuFx4tBT6wDjDOcEG/mEkC
1unlCT6zPrgTIt7kMVJqW1+lsmxGBwfJzafHf4ovDA1F9d6g87relfT1fH15tOVxrRY+tT50aWwd
v77t00lZufL6jBYZvwlNjBXVrOqt49QQs4dfSvmxjwPnzAyfjkkSfKnDsWdRD15r4QqjSTSsIAEY
KeSiJHuUH2juYzk2oFDHVD8TaD19b8TDCCDguOkIyBbq4O8LM8oqV9U1eUY8o8hWQaq8LMld7V5+
kM/ccizu0ZTKJJE+pe7VMHGijUo43HI8N/WhnX0TI1YAQA5+hKG9l0P8XXr9QkLtcPqJyldf5ZbR
yaQuKwcNzmp0S4P1SozC/kwP5E/lGc0VFKbp/uVJPvcoKUYbsBp5muZafQPMiZaLnk8goWC7tdtk
3DcSxfvrR7GXGgbxEEnvdSm6aNqyUaCKfFczwzdAJbxjNuhn9sblgZwufD5m4iAwe2QwKZucropB
YXbWFrnyUQxEW8y7rccmycZDkMjk7uX5PLPeGYpbC/Ejr2edTopbkWHE0Sm/wMwAVxJY1B8ctxLm
0TJ6511eq+rbyyM+OzmPfZKQ1STzvFoNcSPGkpKw8sPKScDnQ+uguaDDyJwmiKY9s/SfGY3tg7qW
Sxaf7OxqNJ0W3jkXTeMrif/EKCa1sxOs8YLGTF59TlO1JaqjfMtfBDynb60CWOECn1N+0nYStZ6e
fEQTOl60QVifmdXTiAcxGye0Q3WV72pdw+1q6PjaSOq+p4RSbQETt+pWB2kfH+g4qpObYjRwCxZB
Np8RYz+zlZAWpAgqiPtZN3L1QOtaT+pQEmzpTqVuhai7qyHZWdqnuMeJiiYoewerqdrWTb+jDzl8
9f2X4V0eMEMvgeVyBP92khuRbqhshnoFTjTCRSMQfhwlZw6ep4tmGcR2aSZhhydaPx2kpTYfNXYH
eiOiStjSULPvEo+e6vpcXfTppsVI5EUgv/J3WLKnI+nuQIu6PQPxApd1CBty7XVFB8prPzkyEyRD
uL4hobHWuTzaKs08rQh/JgMP695b2hQx6d56SZ+c2bqemRAKYGohpI1dLtjLP//t/ShTa4za4fxE
WJV+jePOuuiHLN//mtB/nMBkm//6P79Dilf/87+u4wdVNuXP9kWy8U31o3jfqh8/2utv1frfXMZ7
KHmeVBda/vy/x999a7+d/I990cbtdNf9UNO7H02Xtb9+Gdjb5d/8//2Hf/z49ad8mKof//mPh6Xt
Y/nTwrgsTljFkh36v8cbf1TgQb5NT/4ff9GNScX+iU5qKa6BnyU5vNRu/sIba5b7JxEA2wXSb85I
sfTDFBTVo//8h2aKP7mbmbw0Qrolhc1+8zfhWDPln/x/flXu/vpD7X/8c/a3f51Zf72Y5yHAp1/W
Uh7hgsamz3Ik70jK83R5lHYLSWzQDNwLC/GlySxgJHNYf2ghbp3LOS5/1r9O0b/HYtmbzJjkrrfa
qSYhcGSvU3PvFE6DFbMd3/bcEQ6YH3Z+F2qQFxIkKZaK5jPf2+lH8PfIjMn3zHfwpPyI73RNMSM2
92lYl5sSl9FNlZ/DGz/7KJeGH0SFYlHdnz5KaPytmZYMElvu+wYb8CLor9N599vy+vsF/k5tXuUS
/p7Lb8Os3higpGbC3NvcD6qP33ZF6G6GWmkfKqmlMThPQqFydECiRoDUNlaW3tM1cxeNXXjmivNr
L3zyPpEYuPyHNLLD2v59axkyfYjcgfc5bMXW3OGjda1tY7/fWr7O33UurAd9SzvnFpzAzr0btgDL
vifb5hLe5IX7qsj9n8/lX79mtdEVhYhtqWXmnrt/uQNqe6WNozyzkNbvGAEH6hWSYbxg6iDrmFbK
aRiCrjD3tlFZB83IsrdV3ABPMcfy+PKLXq/ZJWe05BhImXMXQeB0+nSl2YS50SZYA8f0ntepwRtt
23M3EXQMq6+ScYidCVwWQSc3rFWeV3TwAjX4EPtULchIqU3RfARzSAe5xHCo8CViz8ivYlN+Nw26
4elqBPXztQ259aYbYry2p8lFQDGwhgFi8ehG9J0JiB/pXdrXBCcb1KTyxso0ApLYrPR4qzCZWNgl
jW5tJ7KPzRuVxeNiMwB1Id4UlV3edbShW1s5TTR9lgm9K1tHwyn2Op94MhdJWmGFHJfTWzdyoCJa
V4kxh8kmqwUN6fiSOPgthCPOekCa5G4AHfDRGdrS3qq+BpgxSq3NjvHydx+D6sY7Rgr7vPemAf2s
UEPdSnq+69LbARnz8G7rguCmM+HZ+J2Hfp6eTUozMDRBcj7kxSwF1K1K/zLT7qrx7VWYVYWocfFc
yCvtk0ucWu4i6g87FRZN4reY8qltkcPZPMyzBSFV5Er6zS/G3phEIMEqHbqgOWL2BHchMD+PkQ4a
wnTj9mLMadc6hjBBrzPuqOkCG3QfZQkM5AZjMnpsPVxljM3Yg7Hg1+hxt7c6oV3HUndrf3CbftqT
hXEfPZGMpus73oiBiDYxXw94ACaZpluLfTq22TczAREMmA7q76GIR8RBKRCEmT5+qDg5MCAN5mWo
3xrKQANk25N7WxdNcdsOpnOn9NT+Tv8PSMssa7N3Xh/B7RmgsgL1SoELb4MJzNfO1KbmZzSaqtvh
s+p1GzXSJr+pZDR8SCnvggPAOMLClo1cCLCiWuF7XRnZwxJhZbTj9/WXWBYteYnIiD6AinLRk1FN
edCCMH4bSvikGz7YEIfoKgKeXMFizjYtNvLwB4oMxoI5aiE5Nrf6mQLqu66DOHjA+rm5jSBp1bTc
j6D+ABv0N8NUFfcTrNcSVEMI1sEEBQtOLnXvGu6QM971TV+BoNb69wiI6sehoSsAM61hhFFTa0pu
8JyP7ud6DBKwTg08PxcdCcQdXWVv2yoGCTPWbnvVYYaRbXu76e+MzswUbhzT8JbGeDplJc3I7/EE
bONdaIjmo5ul3oXqbOC6BmWCEFSjsDgXBL6X8ZTLFN1XL+6mKO9oJEoUbOg4LOBpz7NmwlVlod/g
IhnP4DYc7Si0TNUb2cVmt2lS3XxEOtKLN6WXi2scG+evBow4AHit4d4MdU9Tdtu2mDh3Tia+2vD1
cL/pYrAdNPzId15AJ+omqGT5sxw1+1s7T0EMP7VMxIanzw0pqKaPLKnsMQojPdsN4bSY2E8Jnd8J
G+XbJNR5TDRG6+8a9hBMy8HjFNvam/io57KxrwMLvjJoLLP9DNI0v65aOlV3YHfcdzlwQbxSUpX/
KMzIpbaQmMCVq8lFqhZPouLcKmrDBjGdgOrT5axov4cVd0wNPm6MzLH83OlGYeZ7mTqz3OOK0+Tb
zuggPMEgr/EqAxOM+1tUlV/NwXLYBXB7uh31SI67jKLxDwE4soPnasThZtL0EVpJkVlXcVq3DQzk
IQa4EztzemgAxOB5Y3mx2Nc2KnpMhAEHQETiQ7irkgV7GHfl1ByjvKqDnVE2lnsZNJVSm9mqFZAV
DOEkuuVazVe60pxP3px3xnYO4/591EgR+UUD9n4bxL1Zb2v4Jlislomarys8+G5nLTIWY3YdOptR
NDdW2OE5aOmNMx7zIFDEi1Vj1VuDdv7kKKapHramykbzKEtneWG0BncQE6lObmf2PlYz94/33IT1
fJfGmqyR0hXC9m01QBMGBKlpG/pZKDYZXjjD5sXyetjiQwWoYwCL38KW6Khw5fXMCdQ4FQ5Ck8Kj
aNN2FYoON3WcYZ/GoquPKW6PHyTWgRtUJtnwzgY4LrYRWiPzzYx9zrCzswk8oOqjzD0WuCjNO3PG
0wruBcC0yqGiu4/EgozHzLeudzrd1JAKrdLQ3lDQg0Kbg8nFS9NhR00wgfpIgBnKvRv1/VsqBpq9
D4HmuHvKZbKCgockdA+uvINTpMcemOS21RcMAhZEV1ZaUjYoQysDES0iM0N6C371g53q8HY5OM17
a6xH5yghlXvvNDvggWlFUY+HyMC3Gil/FQwbvi8oC3w53YwdQhT0F10cm9oeg19TAL7WC7r5MI6+
ZlsFi+Wqyr6Qk1HSBh/O78kdxNHG6wPrfZakErpbYBQEjVOtdlZXgShox8iy+COMTCVXrtsPP6sm
dbKdyqnUQTCOCvwukZ+2vhMr2VxCfccTcNl2IKgwN4AVhWPcR8zzZkoN+3PbFtV0peEKDlW916qF
ryMhmppNxDYYO216UEEq/8ok/E9cVPsfqoWG/Af31OYPqFWP31ruhv8LrqxEH4t677+/tN40rSr7
Py6YXlf98R9/7NtSlW33x0Wzdur5+4/626tHun+6ICPw67C4NJIH/edlFs3gny45KFLJdN0iI+RS
8vddVlp/0jRGRxK9uUvvwdLS9fdVVso/l5QRIgPy+9x1KZi/4iZr/yqG/es+wh9DPZwfgAzjV1Vp
3RBXTXmhaCK1PypLf0Qsp20AjfCZJ1F6Xc6esQfH8RMwT3CRus5bNFvzIYjyqxY7j02s99cgbOTj
IOsQa4nZy7Zja9wBHK3vGoyA3uaTO144o2rfBYlBVGxmFtYWuXWT9aHHWZRfNdg+g1wfm90MPGQf
et70ppuDh0yYd06VRLu8qD/nEbxHDGjlzhHh46TjJz9qgQtxqHqfT+FFk7hf9N68qyqJzbHdVHs4
8DkuAjOVgNy8w8fye1dmX4OcgHty44SGHveDKp2lWZeWKwvbsA1pRgS2AiK5NyVfvXT+BHLsI+Yi
X8sQszAHSJKRa98iHfRnl/3sApydEyHfxnN4MDRTgYlvFazA5p5qPFRxVemf8zr9HusuxAx5rCjJ
bITB4GNjvw2kdik6R9ubBSC+pIhQwEBaAQnl7sBFiZ0OL2Yb63PhixZcTxfx6xLdGTd4T38KQn5m
lgcfOlS6G12LoaSZPKy6yH4i4RG71hPgdtXkTz3YKM4kPDJD/jbI5NHRmnoDdaUA8x1XN4EBNSdw
BndHdfm2mbGjnkiob0ReRo+hyZkxxhAcZN8EX4fKCj5DIMIcjvbG2wywIW7aldyFJUQQvQIQNWYY
l3UcYY0K5SWQbHXh1ZJu1TrFO4QuB2jejE/PdPXdtkr9M05iEa3/iwUDkOFDjbRxB0PnUVvq7I52
qQ9M2olAVGpl9BMvi58xqNS4GgDImMVi/4eHecUjCh1IsbHqggsxTtox7rVxzzKJty290sdwqN45
Kcgq4iDriEoA1YJiU4+Rz1xOI9PnW8BEtO+h4cbcGwvMzoHl4VdiTJ96bDX8vtTcTa/36iJpp8Xg
Gd/foonN+2wyIJVELLAQT8xZDJ9w5py2TtPDctedO0o41oaLjQn52H6rNb31Nq5k/YACCWiwq3AM
reRd1BXVnmz5XVomj0MyfiJHLY7YfxJfDPgY5IQNhIusIrpwAYXNxQfb7g2MjLT46Nj/l7zz3I1b
y9btq9wX4L7M4S9DFVmlKpWCZVl/CMu2mHPm059B7d07qC0LfYADnIsLNLrVsl3FuNYM3/wGn1In
1aVslZssaeYOqz3uoqr0nWupY46NXngfNukzqetdOXD3iVwgLNaUUF+vOaZaZJeSdiNsVlHE0QAW
mvg4ZfVFhCc06vkVAWTlrivJXpjyJhmVQTpZ8rB3PU+nNjP0JeNinVY8uprE8ygIU3QFQzqwSpGH
uyovDBMnN2uqn2Xupt0u9aMw4x4ujDBvYef6VV/Bk+H2zWv1hJffQ4TPl72I8kMImXDzfweUXJjY
hPflVd6W6i6JhoRMu+SxU/HOZIfljUjM7r6DROJRdgrv6571JYWdYqNd9HKh9RKVc2/F4RSZ+dVa
c7zGYt13cn2p4H26dCvOzco54UNBKkjA6HSTuPpS1E+uIffIOLX0hQ7rqYGx6Coyzv7NLI9OKpLI
9q0AwgRnl6fX9Q8TR93GJcrwlgh0cosFITaU64OgLySwfVgxFNLj7dbEtSNJ3OMGP1BHZYrL0fPk
uZPVG1Egl4MbX12X0AkcczWYOEg01lyTcEUUxA64UE5IIXBHsIeaeaLGTK5xUOaSVBJ/HlV9Hqw9
CV5hbdSFpn3EuORRKDrRNgaW/MVqyPCX8s549Y2a1e6WKAvQgqbvNHGWPSEpTJc19SHTeXow/70P
R3YBkYMhjWsfh5idog6/qnr8UmhTG1SY1LJujr33+tl4kmauuFJLH4z7ELqU1w4izJQ1e17GXHQ7
yIZuF5GvYEAH/HsqgTFMyr6Ml4cwSV/gTOH8GYrSwRqnUwNm1pkiXtm81CDzxjm82ewKSfxos+2d
rW46KWE4e2vLtkRa8lSq7WM7FPIBL3kJLun6UHd64tQjDyKtt8VRpqGJwWDqMG5Li5mgXWoAf8R2
d21PFs75Oxy1AUtSFXVmuJJKrQB+5L0To/rOKsonDFg/YUk9sBbwLGSNBdt14NaqYaPYmDMnuNBm
KuhK/SyRSPv5WvZ3CkJPj6JV7cgC95IEER+t7hEbtuwwSen3essnmqEHwzoIizMhBzvk2pj4kazO
HsMP0j2mOBo25Irm9KuKI2lm7SkcWQEMNGidOKCSSnNvQ7wIc5EBoLzmGgs8L2BZXtaxvFvV6jJr
2RPju5GDxMN0Uy15jhb+KaSaq7RZHvDjPo9V0+xTWqp+YtJ+Yb4+c/uofSzWHBZUypXoTeEHBKjM
zSMjKK38iefgsZx5qJn6v7cK61soxN8ZnZ89WV5ZvZNJtJVlDW/Dubzk2fIQ5fVjCKvLqee0PSll
M9pahx26pQs/2Gk6WCrJiyAK/a4pSoVNsHiShPCA6WvuTHH0XYi2S1/prEA1mIYE+peNe8LjjFOn
nUQco8RlHhdc36DJPszVFB4yc6w8wMTpDdU2tlIpOupiLNxPy5J5rUpqqGnZd/gZL8sc7Sh/fM+w
w7Vr8CC+UOeYgTJD7igxR2fSv4eXC3u3VM15j4eG7DVbXqs03Fg2rJinZVLdosJrOhfSFxw9G7sV
uHfSxB6YYMVng0N4HhXhUDARiOelcD9om4nbYOFvr20XBGEA/m48+1Kd4FdfQFSaWA1K3BlBzlOB
mNrtCsZj5eJTCPBeBtHROqoWwiQfJfVBgnCOtxaLrjZR2XHVKnnWFHbeXsgvNT5iJFGS0yqcupVa
GLYJ80OWDHj8Z3x/XWI7LWfhfaziEZ2Q4lgr5jgY6+BG2BjKnu5mfY56Cef2PI6vc6ucD9tK6Qzd
/JAwU/e1HUENrHn3uMV3XVIAzsmmcp+uEgBoYivHLAlqapklR04aixy/El3MAgsnFDGQEwgEPSrJ
SK+lrxW+oW46Vk9FlQw74uY9JRXZG8voOzbnPH4sV1nG6o/hbOQ1EZGjApjd1xa9PYmVoexI2WQv
VjEkoYRXgi/jv+SaR9NQ0c6nKmu3MLbjeWrqnoE98UYEVwPESbpKDN6anouplxiPUs28jBPHR/0V
D3zItzZOW2wG1ACwMuZygxh7xoUU1+2CjXfuNVL4hX9p9ixnkYTjWW7Ed6MA2B17fcHL1Hl05G1/
0ZXoe1VnT9FkMYq+hdhxXuinXklqhyUrc+PNzDuciwl7MfMeXgbhtI5X6bxKQdTWraON+/WZOgQF
IWURniORzUytiwZHcF500HJz8LoYJkCyqcPKhyLWXiBiTF5aqYtD0PMw1mHvT7Pc7a0Q/33a5Wy7
Wm7txp4nWFal5RiV7G/bwhJN3H/QygsBtXG/dsTL8xo3EBh0klwZFSeFFq5uOnMZM105iEA89685
2v9A6vpuJ/Z/YX8Vad4mp/kwWT0O5dcuTlrS1X/9mPwsYf394/6VsOq/0aqh5/c60sYUwF8Jq/Yb
7VX6/DQpaH9sc7L/SljV34hjNw0kf87U/9bH+1fCqvyGhhyhMHPtGmNl8n9ElyUt/kfrhYF/S9my
XpztTFyKyKj/2eJpKmYXBCltP2ljCqRDUIkEdMHTtfSZdL3mLU5IGoemfu7T3oLgbcDGYvT2RPep
/pqJ3eL1TQkCEXfz8yKw5L5G4XiK6SdMH8HfNOuDqhDvtFk57AbqHb4Qt0Q+RbSgZVISH6tcwdPE
UD0uFgaj0jIn+7xk013lilSoU28AaONKKmVfFaNcgqJL+BYQWbtiZJsv8Hl2Aa/DtxTS3GeSL9ut
3dS5FNJGEhD2ZaHGg7quWRegwhyJiU0X8fDOWLbsNCLQ2IrfFmOUZyzPW/b5/FlalBsTtHfSpt+L
NXlODCLc7RdWKD6oMau20BU7s1pfG9YUp5u7wcqvBNEkdoT9yJQE8e4oVE+xSSKOHcnIZlPXu4kk
DN97PXONmiAkNLMX2QwPMJjCg9ELqw9B4TleBosmQnUXGeNprrcELyGnTvC7tikwbAt/+mxsO2nM
zPHejDn+uhXT+4bwJkiKJL42+7VHp1KtyzHU+mWvLyPhMYHJa2YbyQAos9kw94XFTWqpaF/NtX4e
soYkV58vdfMk9nxbl5dPOVbTjjptm+HEVdh+xTjr07S0d+USHcO1r2G+8Jc1DSzn1KRs3qPw7TW9
MSX44CVMlHhhbWtpnWAQrOJljJMzktfvgs5W3LX5U0NEsTMoih6QBSbc+xlW9tJDAayGuffGlmCt
CxsWvURkm+H2UKVtH2cxZl9rRwtaZfqylQGyZTvGIX+CthcDjZRyG6n05TX/SNJ42OVlVz/VqUV2
BA54856WrpSyqMByaep52R6dWelOiAcAZ1bjcDWHw3BFM0MFp74SzVD7LeTbnNDqmbmt5iZZwWdN
WAokGNmtluJXTfJc41xJDlfdxXo/n7Gcf+rC9i5UU0yW0/IO6uJL2rCbisVF6nrgO9Mc77pWgMIi
F8/GkH1f0qFyVRWAWaIqgg2CYT6UVa7u1K3GYcVsYkUsHGKGsq2FR0GOOd++zL7LlUYMK90QnpR7
raiyXZUQBmUZO123ZMm5EkkNKlnLccDOtIchSQlKsd2CQrkxC9Mlp5Gm+T3NKFeJyruWDggJTfyi
LdLNmKMrgKzFY5eUL1qtC/QNhNxRZZyzasZd99TWl11YkLVhgZy5wEdPaRI/wY0QXSEiUshTLu2M
7Ll0YqSpvtVPlRsKS3Slr1q/owSse/jnniZgIu6scT/FhLAiN8KIa9FLV/WczNeJ3JV7SD4k5Bmm
MrWG+XQFDc9JIzbPCWsL4Jl8gKY0k9uY6UqTk/SzxGS6n1kQhkWP3FqkxNBUUfy9r6xvSkL1IhSS
l9BU968Br2QA21OJnaKx0S7MptKAFpVALwsVaAjlJCviAgxmDloz4hsbizrHlgxxJVHRWuIpp6rl
Y7otuiONZDvW5NUWu/j7mEwUwrMXc87Hhzwl5pExZHKgiJlYsHNo+FAVzoToE2GKTN0vT2PqYe1j
ZkbPrSx+xQ45dwWlSfalvgWE4ZDtJMpWtppResjUSnbg/SWOqeHcN5aUNqrEFGxQ9SLFGa05YAc1
+BkVs2tE5Cu4hLB5REGXA72ty6tiLNvnGuNwe0zIt7CEPr0+Nxoov+1li218QbApb1fZEbJ28UWJ
h4z4JPEFk7xOTRLyJnX43aHg//MQZJvNYet9PwS5q9uvAGv/CDe6v4u9/vi3f8Qbkv4bJjEIqdD0
/VHr/l3tJUnSb5sq4NUBE8XVNjPyR7zBn6CQ3tRXosQUEl4Of8Yb+m/M4zP8wVAZ8jAcbpT/pED+
RikqMLtLYor66o0wCd28Mi7qYARKe+i08lso624hh59KSdoLcEigzxys6Rppwwdape2D/yrI//WF
m+Tkb5pDXM4gM3e8NquouM1o7eVBhHy6Jg/JUj//7U78TA/1zyDqry95o/cRI9RHuRgtQTbcTqvq
0vt3J1CL+Bx54/wMw5p3Rz62ykre0jq0m2w11D84w1cVzs9OcTuqv51izkgpVqmZEIjptK8K8t8Q
x/p2taWuILi4iDSiOWGbQp8jzMVVWXwgD3qjA/vrvN/oghRLSIDiCV0gsEya1b5vk0AbJTuK6DaI
42VqjKMB4KYVGjKo9AMB1LsP0ZtYNaMt0mhmUwULhZrr4Zxf959jKkwP1YV9/Nf3dJOw/eyivhlB
EvCEgIZehUE5Km6tWgSK035pr+lZuAPKlJiC06+/6Y13759X8W2vKFkm0WqmeQ4m3dyvC7VzyCQK
7AEtSi65RrgZrnuWYXKRe3xuiJg/Gu167wa+lRjrqzDHqzT1gZojkxORyRh7Joh9hPiUJGSqvlxR
9diYuhvr0geXdlNz/eTSvrXGNa1ZqEQIs0Emi3Y9Wa4izmAn1T2DAbi0hftwlSESqL/nrP+QBf9C
rfjX9X2z5lBXWMymN82gfqzvkh+omQD00t8JP7ensEB98sF5vXs136w1WdimppIpTWAJQD+V+wJK
g7JYr4/PyooWKU4jDDs4wp/EDxc49HHvXM83qw9mAMIyhW0V9DsdUMSD9FieqvgU3yWNuYsvZSAf
psGA2uOM7vgt1A/Uds/laez8+YhI6luYHqXYoy4xXmVnbXC6h/SiCV/HK+BHNmtlpJyar9W5us0H
T3Ezr9lr2knwSEx2Lb++SdOgP5m19DlvaFR+pgpofwMsADR8ds3O75VDpzoWgL3kS3873nbmSfIk
p7oye8fYd0HqLT4kyGO4BPNudlVHwf5q3x4qrxd3qrsEpQ/sMey+xaf23PlJcej99mzd6nwiXEl7
vi9uhd1w3Vwawy4TeHPP6WflKtqbDPn70bHyU9GRvBWq4ff8BmmB2LrjM7a1TnkWDqjY5j0TLuBa
joPf/TdXxldvrL+tydJUWFEuLHJA5GcbsM2oX/oGXim2DtzB2BLPUAFJC2WWn6l/f/QM/lNK+dfD
Lv9zM4Cg1TTZLMrBsL2+omwzPEoHUgYt9RSjcqrGkBbiUyKhcWBZGfv6UiTyfqGT1n/4hhvbSvyz
V/ztCq3PLJ7yGELWOIpKRdPTIswGDWalh24NV9vEOqPLP+eTeAyLRvEqsNFrrG20ShemDuLLWhK9
rtxkgzD9VDSOBNbJ1jVdJoFAeLSCJmluU9z8ImjqRMbjAcBGsiNI95qkddkTB7eR82tBEBkKFCjQ
y2QMxTR0FGeh23djarcmQI3os7EkPGzLJ2RdwZyY8Y7Ki+KMw/IlKePrDrxS2ueRnUcqEirttMBg
MdO82SnAfc1mZerdTg2jOMcAqqGiwziK76q48yOp0+xBKnz4Ys1uSdF30V46lxX0l3Jy+vo5Mp+k
/gMx9LsbyZs9C8kKQ9RNHQZh4qfNI7jhZ1MQ3TkZLkbNFVy9Xq9vF/NkrguqGs1mHf5gE3tnTX9r
HzrEOL5oGXIGKWyeY0VyS1NxE4UQIDQw1TKOFY9i3yofrenvRFxvgQFqa86JLhZhANuIU9M2JgoP
+bZr2lV1G4+L3SW3cYMXYxr5eD18cJ7vxR5vDftWKljFHAlhoG8llGxAH0zbMVfcmO6OldZHdT2O
2k1Z3f73ooO3c8OqUowdrh7poQxqyzrkXftJ6GN/u6nM8HqZcBrb/IIc7lKBfVmjgxX8+pvfiYDe
TsctQjlkXa2nh9G0jo0q0xkdjx2TTrG+HMFovYZBv/6qd6/qmy2sErGrQB4gB9UiXuAeH0ztfus6
D1H3ydRLIiPGCXrk3iSlH3zltiD+ZIl6awwwr0zoIwaSgjHsjwJC03C6Na3FLSAz9JJ0ZEZvw7vB
KqICwKFki/HRIs349Ttf/maVVrtFx52DkG8ej1Dd/BCFhsnmkFa4LkizFdK0p7yYs0ThxHtVxhmc
eeu6aG3ExudynY9rPgV5E35hROwKG9gOMqRiwUdTUgesjazvzG6XKYem21XVcVlZirDX3AGYiaWd
0IdOjN3lIvsLKYlMZGAKrLIiGldknNzZMKTvPtCzjbeN24k3yfGtsh6n+lmlkUWQGO9xs2ktyMI+
agokgWvrG/NOnL2K0qstUPgkoEOJvITHJXtU5PME0Vx91NTbQb635s+1+tKrD0V5hxdPpjCs+DIC
p+mCsQtEbSdK+yLzxWIvzdtBd/EO33Rp9IXRj6Mg0gItpkW4o0QGzYhJE4p7Qi2D7VlIRMZ0doxS
8FNFuc7a4T6V2yulSjmtlQZxdrTqJhgoz+lL41FRcZQEtvBgBWPkxmNznpcsWFPlTm+xVVjwGVnP
qvlZ0T+BCd0ny+LnEXsor3tfq3CWtF1sJXugVd8lNP+GudyBraL5o5gvQindLp35Se3PUoWSKdfv
gcqdEO5+6634aCTzrQRVlSpQsHS6F+etGxUqwojMkSzBk5buGxrwnUWUU2A1Wafl11W0evTZ8U1i
UqBdF9Yc9VORp/u1KekVczGEDnJWaopXYpzdp40RQCjU8h9xgoC62yTfFCBfkshvqYBabj4uhd0q
0ymG5pVq7R4s4+rl5QS1XvebiKQO1cS8liCmzMOkyAGEAa+Q1wu8KwftPsr3ic78stf0Q5PkR7M2
b6S49ct+9ppBca0m8eoYtS/bTSz7Y1fdgfq7TsfRTYFSM6AbhFY12cYeYv12aa7JKe/77LOSLVRD
Uf7R7KdNsLUliulbXdLPKwGjr3VgqEOQ191Jz0VvSdPEVo35vCTmD1We74b61KiQN5Br2VXWTo5B
V29cfFlMDlOk3mazeqLydzdFxrO5zvaa9W6GeXec57uFiR30sfpyaTKBuFG7GcXpSkY6XK56MDFh
ij3aXikkXwirQIM3GDKcqceXYhE9JIhHs2+O6ZB5sfwFcizv73wTR2pkE26HKaIhNUu+0hbdRYyX
rd1gK+IjK6uNcNgpk4ukJx/tk+8tNG8CMWmxWup/wxA0S7BCaDcx63sV6sSmy5z5fgWAEjqMiewH
fT18bEr5XjzwJhQxUP2pRqeMgYk7A/KtU9TzghfjDo39WUHzX3RUirveHupzpzEHV9yFU+hGBHyi
ftfgtW8apmMwHF3nuiNi3SwCzTRKGgBF41ShnyJ131C9hbIiaIdTjsRfLe+78osoEu18TybZs6CY
T5LKHslskCnsw6oAkQK+dui8gRmmybqJRtryt5kxIHrEQOK+mFbn1xvMK6niJxvMWwsmaIArqrco
C4B5IVw/hvkhl++ZbGSHsTWyTmiI9PYFe4xm8J2XDmGSRcwqUkcWGTidA7F0ZtxqSh04KYMVlqxc
Ebmdi0b3bmJw3r8+UOud/PGtHzcVwhhEX9YGxaIEMZuwIfQuaoo94qNevRWtc7tmDJAwayPftDTn
aX8FWdlfyWG/K/AZbZOS+3hJ5NOIsI2HTD7mYnNoai4zk5t5BkAb/9/8Uel53J5pIjpNHu47Mdrg
t+6cAgWyGifKSlcPy13MK75J/FYN4Sh00lLwOi2xaUWi1AQGUzFR4yUWFBWlo/H/LS9ethQAK1sn
6WOvmxlBigwmBjK7Vwvk5aITsk7V/VdhepJg1kzyVa3RVheWm15ZMLsXkZXeZH2Qx4GcXqsI53SM
baSOp1CY8UZOrqrPc93vKtncmaiPkpQ5hclylrTblXx8i6PLHOYAFHWGnb4A+rAL415l91bnZ4NF
d2CE49d365UJ8bPHyniT4BllpGSdRN58ZW7UA4ije9CQl6Wv9lHW0YEMtP5uSB+iCZ7q/KWJb7Ri
dDZxDKxHbx1MJ++7e3WIdmZ+TGkvZMzApa9J1mEyljutmd0ZwVbUohMKM2/Itp4T9uxWuE+z9trK
aBIlyA5D8Jy6HAAMQEM3uvQ3XWWhfEC1c+ozB+C814wrUyyZk+pM+eTFIbMMhlgaNy3YV7XSW5vK
S5PIk/CNQ51ty4Qjv75OxjsZwlsCgBq2Um3Sagu0/EvYycjG9BOb91GEPqtGvU/36twkFqNM6nf4
vfcDrABDPMncuCzKz0rbBKPe3EhtgFHIDp+o61Vnfq3NPnWx+lkuukCPeg/9GOLiykEo4mjllkSP
ETnJF71rryb8pUyh8hUZDnP+dbBKx2IvXaMMPaCwN1PRi3ka8Va+BuoOyl4PohqVSdM6zTD40vKk
IoIs1tYe8bake3iqjQEcaO0nPVSSAlUb/9uIOk1RfS9Cpk0fmin19C1jru5CKOxjuwnYbN1IvFXM
9pmGXK01yfw/Wjxe05CfPY5val5VJNM0oNl0SBrdNa2WOL27GShgmuF4XPpr5qtcMzf3daS5TWd9
KjC9I+baiNOXZrH2H5cVlXdKH+KbJGJdxpDmtCQEZoriCMHuUVyuAftIlDPp92Xr8KwgbcqN6Z7w
O1DWuz6IMvOIWpr1lx5v09+0DJEymoRfu7MsjNV9WpGExTplhal4LoY1oKx/kC3bCXNiULO/Xasq
PSgI8WTLn7Sgzz7y1Hjv+d1+/7cKksF4ldFPuR5AMqQ2Fj8qVLRq3e0lR1XdMdWPsCMf6EEeq/mo
KxhQ9OjIfv3yvFdJEN/kJ9naIPVtR9o0FIQXSUYBbx6r2vrKZPkxbmQkceNRQc+w3UYrzY8tt1VQ
tY++fwsTfvZUvQlb8hLtidyidUwL45rhwKPSaC59zQsE7kuFucdr7WrSLmuVPvz6nN+JWMQ3EUub
Cdi4zYsWMGHlljSLTPOy5fVb5SQnNJli0Uba8usve+cC/5ujpZiIPaQoSwlSvfmEOZGrhfmu1r7L
sXXUzHsg2W6lGa4atxdBW45GvB6xSvpgx/95Zi+/5fGNTYklXy5rgY48fyr0/TqcFx2tH6fZZYBg
mw9r79u79+83EieTfz7FMnO68dqTJzbLtTQpbmoWn0TOcbuywiDs25euMZ1ZStkqO8VFnMg+QGia
fuSI8E5RXn6Nev72HpVYbfSKsppBxm5ZyCogYsWRMmrlXE8kpG7fS+CxTQd94S7jsD64wz8vgcrW
m4Uxz0epndTFDDqrJrB/3N7dJnzoZIMAZz1KXHq9FNy5zi5N9eH1fu/WvlkDrUTCHoEObjAPQ8VE
pd+VD1vzn5Ea2RYYQ9QlVBeEnJabDtGhNNWbOXqcwv6JEfdLRD1aadFaQWT49WX4+VuFyOyf9z9v
FFxeUNgGNUSmcIyw3dKOiahh+rgQ9ItH5DxHKdQ+ynd+vnDIb73uGqWgizzWVjDJ6bNJ6xGuxqGZ
XtcrU4k9OdHcqvqckAz/+gTffb7eLFUdDsKaYPKEa7w5iQrRTatdZXoMI9ON5e4yLRSL68fG2ItC
9N9aq+S3TNEiHrR5Yu6JiH08Rqt2TOmWDbzB27JolsZRpFkpset+cI7vXNW3Ds2DhiS4zVQhiCj9
bQtGxXs6rwq793KUW9EOVWZAOolx+fD37/yPZB73VcF/3k47/t2f533Dn/+FMlN8LZB58oa8r/L4
YyryLk4wS/haIjT988d/H4z88/P+UppaMgIOPBgxKsSM6y+lKRrUzcJHxFUQo5S/j0Yqv4FzQPyJ
OgSnsjdKU2IekYkHjNaxZMMA6D8YjXxb89xGI1X8NjHyxQhtw4u82RLA1udVVCbrJ6GRPjP2e2jj
8iZtJfK4vGBAQjlKZrTjc45I4Q2vy6sf6KXuQrN6GBTtJG16srSj1oeDxBrfhuu4i/ramUos0nMc
2qtVdxqmHHZMJ/uoWTcG3KairCKKfsvd0mY31lQ+0NMO8It8MivtiHL+fkH8Rj4jIKteFReEMOr7
qvqBcRnNnbTOba237pVUuiuExkt0wR8jJJ7V5v2Ak8cL6/k1pjtXs4ydjGTcV4Zwjxr4OixoEZiJ
3wy5P5iCj5XEF6aen8uKdGBWqtCOZQZYiqz60TK7ZdcDQqt+olOklgxVaInR2CK92Qm3S2eslqeq
pIgEheOLQDCLdUBRu0itnqmF3KkYYNotg/4Oox3uNJJ/Rkr1YE44ocAVv9522E6DCpvJ/a3QUSCV
ut1UGA+dNEdOzDyhR4lup6qhb9V8VNdiJzOp012UUR8XVvlgLeGLPNEJlrgqwpiHtmVxbWeKiNQE
sfpAU0aGrHHMLYFzlnUkyr0w7se0uGHSVLObpiDYbh74t1S6TcNfdIOPrVD1mcjGtJ5fA0w6o2Qt
vDAhXzJTIEUFlgVpzqFbAk3mMS4YtVIZN5qZx7fzljuxds1DGq2fJyWEUiNcUxQ85ik5ark2t8Ik
fsM2Yau5qA2D45LGoFV7Kw36vWgNZ4Fuw7T8oKZ7SaLkSynh5dl15Y+ogQlhmTs0orgCmsWPtWgj
VzTVakupevo+KVMEeY3osEstf06Xz1aqXC3p/KQN0aVKjDPuFZatKcILjrL7vFrvIpVyF2aGNbJB
IfG0xfJVoQztusmJe0DsaGlzyxSWL43i5zFvHjKJTMOoHnKxvwnX4bTI5a1UmYzDVMVDuC53Mi4r
jASud0muYwJSKe6KCYSTL1jorApwJx0vAHeUtcfRbHNbDkNfpKypxeqVJVOADLuydpu0/ZFJ3OFW
PgpxdjNCM6eY7hhK7KPHOGAr+GM0Mx8SgGemxUlKtlsQmjezOmJuMrae0YWeYI6anVI3H41mrzfS
VdxPI9Wf8FohJ3N4x74Iab/n8OxZW15kqduPMvYe6LXFWnZQp34B0/Y0ITg3qdIMU36DDJwJpIlh
LWGw7ptJ/WbVEuVzLaj74vXQJgLmUhReslg9GLkRQEDBkGSSrlQrfl5E7V5SpOMyFpG7TuohFzPf
UupbQFR3YiP4Wlr4OG8g6VXj51iob0V5fqom82UkL58axidkGZvo9Smt9CDTlqepLH7MtXycNLK+
vy3yl9/j4X9IVLa86q8w+Y+1kbl1/AvZITBC+me4hPYu0aJpXj+Vm040bOrHVEK3bpY4s9TRt2mm
9GLouxWmS9R3j2kxupTpdx8cxT9Tzt+PgiF4QI0SPkxMuf3zKArUSE3TtiJHUdSeEjF7WWea34wC
7ZL8ysqru7QunqCVHeslPFQtGuwoYaTlf87K7/+lMRM8uwxu799uymYV+IcF4PlrgQXg3Y8y+5r9
ywWh+79uwrTV0H9N/s/NZv5Q/V32+efH/bH9ywyNAEdhnuTPTf4P4aes/EbRANGlurlz4nL/p/BT
1n5jAgSuLJJP/F6ZKflT+MkfIRGxYJMrlonRAbCV/2D7ZzLlH4/478IUPDrf1uM03j0jGVPllAbJ
sTl0Z6pevmLXdLVs8yQftv+rns2z7mHTM+46h63hIN2h+Zauw5vkPO5CrzxRk/FDb94VXno97ZMD
tDe3O6RX2dc8YCZLsWzq+nVANHxMvcidd7oj7UInc2VX9/TDGGTe6KvOwM+zK+9rN7sND4wS7udj
7CxO4zfHzlMdNExHWvqB4DMq4lJA8tuAAZeduFcPzT7bp+7iCbvK1w/1XXRQXMnNzlg0z/Zwktw6
ACSy03bFOWK008Y3y+191RVOW0E2sc2r7GT4zVk+GNf6vjkvp9jF/8RdD/k5CUa/3hU+W8WOzdgf
Duahugkvwjm/yw7WuToVfrPpn7zEkThPqrSecNL2hoPUhh6aYRcn5gKp8FH0Y//9FF4GGozzM6Kp
gEaIl/Kxyq6zfwRe54a7e2yPHGmvu4kne+ELlF7+Ru3rr4ehepLPJ7jNnh3FV+0q6HYeAISr+ZDs
q33mCQ6Djf6wL914N+2aYPUYUTwOLkBcX//SHile7hRHd5VDdmV40w7CYyDtp0vpj/yr6ba4iXfr
3roZErsLkKrdMATuZPviQLcg27z7nHIPx8Rh/M5OD/EhPWDQ+CIdsguzDd+sp96vOI7Obe3h3sEu
y+1twxk97YCH9E6/rgJ1BwfQy/a1L+4KN/aZ3rgJr5erxW1ccSe6ilPajatfp7fiVfF9faCwxQBN
tE0G2s3otGfRbT3tzNTzqQuyu/pT6TXB/CLuekcLDLfgQ5JLfMQoyE/3Gkq23pO8bJee1JPm5vuQ
dgr8CNVO7oyLEeAtxNVO9orDYFJ2KQ+JS81ln7jiZ2wsDuwon8noXBoSHKzp9d8Sfl5c0Vdvi6MS
DL4FuUByzLN6K114Evehl+xyr+E9Efnd9+GYf5IuyTPvD38zvaHzu086Wz/A79wl19ldekqv5EN+
pZ+qo3mbngzegPa/2Duv5byxLEu/yjzAQAFvbuF/Sy9SvEFQhvDe4+n7g5RdJeWkqibvOro7FBlJ
Ub8BDs7Zdu21ztkBAfejeur/DdsrU2q/Oep/Kn3M9SjXet1KF8aqPRo5iz+4jUvPPBxtw264hs59
fycM8A1OZXFoDpurevRwoWYUHqnM2r1XviW3M2SNoi24gz97zCw5uf0xdVN/tGdHdmjvMR8RSm53
4IT5eSiBr7OzL6lneOwiB9YOR3IV3/Bzz+R5K+zy4aTGxzLIHRpuzmAzEuGWwRLWd9qJVq4HYDuI
gzRIvzG8WRhHDbaNb9vn8mkKhxPV8yeTuYYwDdabJrTY/XntTKd7wTEc4aPqdvxuCKNPia8fipN6
yJ3IrZ/MT/FFPkjXOD1DraRd9Bs25CE+yI/bvXZPeuNPR+NSGmF8mI7xuTht18jvfSgKA6W+NXl1
ZMcOs8uXJWCWme297OfBnxzTlvj9+2gXztunwv4CTNJjsspebc3tPfE4uIr99T3j/bPLmeS1EaSX
mbPapcsnef1BO87nLJyCDMNqXttwAH6p+RM9dVtyZ2/kxalfqfYaWuxH4RQ/s+PcxnnTbfHASLID
hpaL+4oNP6sBD+UinKrz5k/uCA9n7Y0n67ZwNP6WXzd/8E3PvKfJUwRAYtl6cqC5gMNcAOte4VUO
MflBuFmP+/cWl/VzfANvHHkGwzlO5tV+4nEEDm1Ye2oQh6K3uLnNdL/bXQcndZlh8jp3dlRHOjHr
7MCj4+f+bM92B5x0xNX0nmCX9mi/x3gENK49Zsjc6qC5IHNJLA4Zr2pD8b4NMzrBxifEnNl+6UvH
p2uuchDwQALbOOPW6E270b1xoHVvy4EQNnxIcmyeYvffaf6SsP9V8XR3mX8q5s1GmssKIx6X1tMv
G66MvmgAD4bbhiXpF8+kcze/c02HO2ApR8c4JzyJCl+1sBSWK7gP9DF9CBf5MWU1PjJq7q9eaX+t
nMoZ7dqGdy2YWEnDbYLiuIbjaeQYMnzl70eWXNRd3Fcz0IPJxzWDCEbvzYNJjT3W+cVs79tmd5L8
g8vclcNMojfxbj2Q/O4AExyGqvNNTHnkFRxh8XU8Fof9A/tQZ4+JTnld/JafEoxm6/X8geGR1lkA
3Ng2nf1X7KC3fT/3IeU7/k7L9ZDfE8wfWvBGFltC5muyw+ws3Oz+4a0nHTI2y+D+uJGMQGFid4PJ
cE23cDd2ZXbgXRcqv45htx9H7k5m+0Dgxy3nVxYNJ674WC/unLPh12/ZI5/Puu5EspGne2Iw+Bvr
Kbmll/JHd4gqjnwey82eEm6LJ9Ior+WS1ncei9O4HMDPwFjjhyi2k6f+1LJ31GBz6YE7jHE5+qHk
OYNlwXYufsXjtNimlg84VgIczSxXwHAJsQob3RW9yV05OKuzY7X3f9vXDDADDzP2SVVDmtI4Ribg
OAjAYDmNHLpDhQvat3LtWbxPcmu+pOIeYLnUzpJduJEbHfbb2UOlwR9Pa4gl4Omt7BYWiFcI9r71
GJZk8arD9mJe5uPKcvRctcmzJ54IoqA5J4f+2O4b1dUD4WZ/0oa7hszLsWEZh/e7oPA65wF0LvfA
qL9dOe85F2VxuQlWIefM7mtBXslFkwp+X+SBi8/5T8QPiEQ0NGk2NiyXE8qnIdBDPRzwyqkbeVYo
nLBBJ+F2Bt/NBJy/f5dKlLefkdhFufD7xpRwFTMXmjlN0OmOcGBqhm+TPYOTt2+J6oxtCot9J2Nd
RLZYgvGIvC4YWGLiDqfBYfXe9rK9JAc6tqubgECvwz7GBhm4eoP9rQZDahfsPBGv3H6mbnzofJkz
KwdJMIcCp3jfqYwgByDyfSpGfhg588k6AM0L9uMw8BIwebaCBZ48EItuQqiLiXaEMDkMX1TMsHXe
bVURjCwpghffbxVySbdiRanp8BUGu0pmLeFe9TiLnnhnPs136hWbxrMuXekCOyLr3XAxqpOHhL8u
n2bn7swTYQ4QNuXW77iOKoDo0gZ8wWsYLOVAYuqDmecyXyXevRt+hfc0h5GTEGGLFK5qwlFwLgij
xcC8aF90jq94twYmLqZzVrd5EwIEqTju2Aav/sgOIOqXuZMe55LxbEQO4f7Nlm34sLgQSBC/OoRt
YeRWbuNb3CcgBwyB6Vlu7RLMOQWLPPgsrCsele+2Tfy+wxdfwmLtnmc/rasj7WZI5FFzUh2F+LPh
1gHKnXsgRfiRhDVtHbgtXcmWPckHdzLztu9ej0uZzgmxxWQvtmTn98lXRCpZ6vaocaEFy4D15N8b
zyIkN4PsMSLEbm7KoCVQSVwF+9QG22nTL9VNebd+W8I9UIBrzEsJV7oQy8FRjwKJl1lXq7SnE1mJ
V3CO80t8LKhY+vR5XJRGfUAXx/iIkvl6ZvIluVlO7aW/9N8YEbZX3wpAtjoEQSBWngqflCrkWnzY
MxxACz4bzE7cOWgdeDaY+Zhs+FKIkuqg8RnYJ4IiuCXOyUgpUrt0OqKiPewSyE9aJ9n/+IMtfhWc
mJzBcpAfIm5pPB6Qv17G63LWncwHScl4hhUMBGpLCJ665+NlZk1SLzookWNdm1AJNq8lZM8d8dCc
tGv0qCEIyw/ig/HU6k9r5+lnAjEv8UtQYYFJKqEFuuKQBdgpywI629MfJ4zJYThFh/qJ9WWjqK58
g6BnUJ3k21mwzcZOn9SDTASnvKpfzUf1Ng1YHl6bPcRcjv4p/QYg6qTflgHtb7+E/TS3oQSJnfhO
8ASvC8sAF0mYuceh8O9qXhwIXst9lkSKMb+OyJdKp7CpjLnM3wxhTiSlBfzCbp3eviU2fYOBoraH
1cvP6TmuyWtgYAlmv/EI80K4E9U2rDobmcJXTbMT3vYiP0Siq7FP+KF+5MXEfPvjBcDoMwEIU6jE
TjZZw/qw52HW9+dm8YG9n72py0l4JTxlAwr9OQp717TjRyW25UPaHbYg8WuncrNPEvvhy8JDjL7M
7uwv3hsQX4xCZ5u2yUnkGg3H8FRbt3V2V+827N2Bv63uHoZOhN3q96gRQiS+IgHFBaySnIv0UnQZ
z/RBVvLbVRjs4b3HrA6ts9YwHnM58pfykB46L7lumr+8r37nRXzdHt0y2rKQfrV8Q8Hnyxxbk2/i
KmwriM1QuJN93WcIg8uAr8/NoO76WtwX1zUOVL/Gue1hHUEQZi1iTzchiejF8NjtmPXYz7zSpfDG
d4nfieQh5g7wOTw49q7zNjgKjpaLd/ZD0/DtDWH3HnSn/h5s75t7O27O03sW7PHsvlx7CjLYpNB8
yYqLbhzxWcBG6fZ0BIFmI8KHzyOMdvg/BggpHDvDIBGdkwjI/E7C7/DJ+EUD+09DlUh6j+qEU+bg
1EhGK4ydC4QQN2ru98Gik4YGlTdwsaO7cSGwzmHk93AQNDChbuaZfvtYY/ytQxEwHPV9eIpWPa/E
/TrLjcYNqKF1ZB89tgfWC6c0e/3HzWcQB6Ns4nszD4XBELYAG0ca7PUXdKx2M+ztq0wKgFEmLDhP
jCS990SMgg9Nm5d5M76FwMXmDVwwgZSfHMRjes0Oe4xtGiyobJOBqO7CzTDV4jXfSLXxMHu6KBBV
/FR4+4uaLLPNv0lj99//hBwA+peWa91IF4JUIs0SshEKS/h17ytxigc2fsWHVIpDAsADMIisZvIK
kk7ON+SJWEDm3nB1zAARqGxuHBa3e7y1HKTdLwQQOuAVJGpJRKb2dhM9RZfo0p2tm+4Az9KBHi4V
DouItUfTQCKono8aNaP+Y/G4enE4HCLivdnRsdiQ+u6FmrA89pfCn04AsPkP7PTuNC7DST/sFnH0
zYdpT9u4wul5eV7sWwMnVAb902ZXN/0le+i/7W5Aetz9G+xIzPtpoWTXuID+zjgt9peJw00P57up
orXBHwiNSbcnjtuAddDCDRpv/nniGO1WrXQyN2HYiThz9ysQYp4ErKHkmkf6ZgS+1I/cZsBoZ37F
4lFYoki3u5SNxHImROX7HSonzurDkk6e0e9Bq787pYXzNruYCV6zx2jR3eLv0Y1GoYGo2ZY/bu4e
G+zlO9lr/B5Dti8EvjQQAt2Hd/H77TAZTVDYYqZ4Ij1uRMU714ftWCl3vc4knV1Typqw6IM9E0lj
yRcng5GBAlHv6w/cOmaAfos3fRTuNg6a4i2eckxJ9TW89hTimIMVe6l4HA7yrNRHfQLnz8wE+dEe
RwI7IkLcY2yyBe4BFjZHG26s2+YiPmd3Jbg/kVAvu8wc792IgOiIHackCGscILgpW7Bz9z0583NH
qnWCNsp/yogUx0Nn0/fDRhR3i+4kR9jj7SzcU1uSa87szHMkMLc5gDd7iDgS/+whnuK1TGHSPzwW
HgAoZw8MFxZuPOBasSUNVmMP6RrCMio5BHWNct6TEoPzmH23XNixM8yz1/h2dhds0l5yoNGLpSqI
Z//1aZW0353WPzct8kbLi8Q0LtE36QaG1NqmDLHHe0/i/fag5zboZH9z90DWxDTuoaXkV7f0eKgy
D5+0Q/qg3dYnqmp32xcIfG7m9/wKG1mIj/fMIwhGP7mBrtfbo4foFuzMw3RqTlKgHLf3mvommGRn
82SqnKufHnQCw+FMAk0YQ2p8mAiJSeL8LlxvCmIN/bY7GU/bkfqe2x9wml5+rNki6RnyXlLMyyec
I6bfFa9w9LKvPHhlD/Kt/Gk4lme8EAGtjC+L/JEiZ0tpQg/7g3Vnxu78hem39tD6DG6frJvigH3H
ilM+p/Km3MjX/mQcSL29PcHPAuvHzOv/ZMQGdFgiMFbqL7+HbJzexrRL8587M/9824/WjGF+MGDX
0sRdQJIOiExh9Edrhn9BtQZZUFGDCElD1+UfrRlF/iBDS2ZY0PzJ1neir//kAFOkD6YBtS/IDARZ
EU43/05r5jcD5CIaUb86usjIjBklnyiIi/nS6xsRO2S6TjIVn6HNCoD4BhMTuO00OmlqHFLG2ke9
PNb5Q4vQIWMYdwgksMknnXhMjN5iGcytUcikm2ae09SX4OcpelueS/m0FPDR8IOn9NVLrsu+Zd0N
E4yGiXk2pC7IW+FxU8cnKUfqoC1ut6ElizKzxDHymxneUC+ZyX5UeEXNe1lLvi7MDNiaMfK7/inP
qi8Q0h5iS8rcJcmYMtfkqy7152Hn0SxR1AR8npGQJ60fKwZTOgKzP+Bp3CzWETJnEkiyVtNhDMiz
Bjq8fdx/E7rm3irmIBoIcpucAZQmPc3z8DzFeO2VOankqwHDjlCJlCNE42EfcR6ylyh5H/sy2Crz
ZYbvx0FX/DmVblpFazx1nN60aCBgrJ86Vf6qZbASaIp8J4mbt8IQgjJ49piXpnzptFw80i+/WeOO
WYi4wBuiY2Gb6/AqIaNxSIda8lZ5/lg22nUzlPkIO3rzYqwrhe4ym4Kh7LrXKUudSV5WNx+6jrgg
rfuGqQq9YkBHVyltm7KXRV0SyEarEqFsvXm7zVJ7HfWWF0r9Y5nP/VHNIGylQwyfOPgYlDOap1KQ
0ye93rJQqsVzMReGW0/rBC49+tGb/lvG5be93l8QYX8NGvsvCAf7w0rQPPm9cXl4q+K/sCy85w/L
Yn1AmwlgF7T36BhDf/+TZaGHD5SYBi525GdpN8wHkq9w/YgorilIxQMU+4NdkH+CBxBg2a5d/V1g
+m9ZFv1XXMN/Nn1hOfzVsswRWjf6kFKpkJcXJGIoB8VDC09MxDhqzJRkpoIc0vSUZthmIjMkLhBo
VyLKLXHKLKKljk4T76B9iA3cds3ITsu6JOiuXtOyRnYHJthjazblWxejM5EKUelL2oZEB8aW8f5e
DxdGXRzmCBfqPT3InSzX2KvpF4RlKGDHcnMt8pGZvNyi/27N60URmRNblyj10VmRodzr9PnzOg/i
caygkoBpRzxWLUrb3ThhyrDax0afkNxomw4GDksm1ypVGA7EOmOiSRMlCEdM/c7KIbJdjFr/2Kby
iPS61jB6KlKGmbfarcYZWLsUEVJZJYE3Q75YWmbap6l5FjJrgFFA3dFikAan1sJge5qs30CRjL7V
GSR2JowClci0nIyio13mGR2yutrJrhuIfSXEnyaOMRgALkcfDWJqA1yWCsvXKjKhpUl0WLQsfYyL
1dyRPSOpiZEiItPF94WqJV7C6Oq8jRY30cJpMMZzEYLSXxh52silByAhRRYb9yaUrYFez9tFk9fJ
FYZuOVdpP/u5UQs+eh39EURyWOnyi7nkiSf1CTmSOqIwO4j0LiOVCUxVpXgFU5xs511u+OOyUVSe
l8ekzQJzQQUTOjuKyGp30XOoXCGtSaBanQSGcxdIHhYzUIzFgIlIfNzMxdPnLDqsRkwRZNQoP6Iu
bscNZMvtBIlwZS5x2JbyXakro12ifnQeIdC7YwL4OyUFqfFQWK+9MhD0NqNyjJcGebKtVsMpEpuP
kzE3DxPjjW4Sj8apzU2d4F0ZIowocLViXig4LGn3cRyRxDO2GYyBoJehVcrF83e78L8Gcp9S+L2B
PL81Q/JW/IWN5G0/bKQpfpAJoaBDU0RwTQBg/mEjrQ8Qn6JIahJK8b+dveIPRjTUL5FQ3PlVUfWT
dUzhP22k+AEtEeRMwWuh5rgLZ/8NYAw8b39RZthVe/9UZugtS8mRphMCGZZ6R+kbBIrM/Fjl6aFq
yDWbJflUsW3UVfq0AKq1x3I+t0sD0xb+O8qZhx2V+pMEGqsvl096Hb+s1FhGlBSgfFl7+mLjndyB
55yk8j0qt0dBXl+SbX4cpKxyJmtzN7GHkWxodCfuEXruleRaR/FhEVC7Q7LEtwbrOs60MSwjD+Dc
oSiMwBjkgcBHhfVNTZiRqmpy106H9b+D6XtsnK14tzL0Ger0HE3razFIIQpqzDtLj3KvW44iRdQ9
TTHUOWRDNt1X3XQfw52f9PqXZVA/rWL6bWRMfgVYaqey/JwxTTii4TEO5ueiJW5TdohjtACtH42b
zCzcHtRG3SQPC6bY7k3d7icIjORsdusEiFUhPcbQJ7ur1n3rlfm+qCNACrVXoQBrC8wCLihFmVsu
OnVZX1aLanGaDEy3V2SzcqJDaD0hqpQgAFBS2U3T+GsDmZ6NE3IhsAxalAltkJjMmm2011pqCsVg
K3wGsNx7DaPhaMUMGZw+3JlbTYtLv1pCLh10GBAE0UiecsZardT6BDvLDCUTrTgDvodUND0GRSx3
E2BOX9cV5Is+hPGaE9+JwyNkWjME3fJEyQz8Z9AaG2ikMV3OiTaAPe7zQJxKqowWgnFb3GlfF7ON
oav+kqDsFmJ/QfYtihBaEaxECKU7aAbeWrCQOo08IHtVxFT1ViT2MqMgT4UlO1RzEy7uIdffk7z2
pmy1fsxG/Y+2ZAoh1u+N2Gmc39LhFxu2v+GH+ULwSFUI035YKNP4R+6I3hEq8MA0CfEsFIcUDMs/
rdce2emQS4tYqu+G7Y8ITzY/aDJwfowbStYWQ1V/y3opv5ZdDEW3VKCDhkHYaBl8IAHoz8XSlRF6
tezkxpXmnhgunmprdCbIKVVAFEjE1p2NIFJDjUyrFip0oz4vUHaIEPmOUQcp/rTEaNFUcV5T/xrq
iNp9moDNAxeZOtUUgRvXraWLcM9JQ6Y0JtLC3LIEtwCiAXnrwgLbVyHftHzp4n3IS4hERgW6fJRo
qA3TckTSbGMwdTKlOwCU8b2ZmszbbvBD5o6lNgwGm+NoMu4nFfvIfSNRYBPrPHcUY4JpVzLa6jDo
6ULxEZLlC1JJOpptfZGcu7RUK6Zg5CSGwU5Nb0vZ2KCtkTcDfEXWd5M7VzUD0sRGg5cXa3ojbsN1
G3LzutSicIHDWCdUg60hu8uiNf0UL4IWe2q3zpCeGAoTsxofm0AN81FBfAW0zMaP1RCpTPi2pbre
b9HCFDjps/IQ6VE8frXGTECWJUYi5ZhUs6AdTameY7/QO7331m0C2oeoHd0bI4KbwkwQWLrG6G5S
051MWXYSsZal6zglm+nocQnaCW8YVuSEW5CPiZLcVYkFWbAYKwO2nank26FrFUrSSjkcldgwqzBT
6ua0tG2lftaZU5BRlRzkd5SCNUybld0WiqzD3c0qu6me6g+RJKE+0FFLsLsFEUOsUTej72kqEANs
S/MlyeEBEivZUF+0WJ7DIuoo28prc9UUXJFeGS4ofdJZZUCETlOPUdEVz0ZOcOgUWr3trMBQR4ij
qHljJs92lKqMVqiilEK4stwQ6Ok9+qmbjka92FaxY1EdoZWb9/DYZvXS/RucnEQI8TPom6OzS5VB
uKpTZhDl77yeP/UZ1Dqx2CIbSME4Tf0Y1alARoyhRZtDRIKCYHKioFvziFpFnZh56EXQGlWlh9qs
NKcqq427xqhVezOb5BJVUvUEMQwtlzVZ3J/s0V81Q/ZS0E8A9R/XCoQYcTPZFCX5T1Oy6rBGYk6+
5MZg55kqzGAIuI3S3jR50lm+2JmlzwANFrHowkbuXxfkfpaT0si55SltD9KoK4CUWT2qlkgpJfO7
Pujxu7VoitMIVhUKpEkPUFgXJcw+ndQ5RpbVp0SudLdKqnc9My8MJcM7yEH0q6Rs6A32Y47sqGl9
s1Ytu2uabXgtJ0tvbXmqoLfByytI8CZS9LFkivbbGkf1HcK7xbXUrdqwo1ZpYGbr+Qin6BKShIUJ
+WAs80m0obRGyPVfL+N3erI/L6POFJaif49H/yx1nkmLMc2JzMR+nmr3ddlNLyNN7Bz2jXCNi+Gg
iTEMCl2yei0KVL6QD8YbGq/9rSHMhAtTOjxFUiKgeTOtJzMREt9oUSlcBXn6N4/810nS3bDruqkC
FseyIzWg/Kk4aE1V0iBMRK+wk8fnhKfhzVmz+fUoyoFV6TTl8U08eOaC/t0y/cXJ0EGjmzoxuU4Q
vl/bTyfDsigKIrHMbls0/VDlnRkiUWC5A2qrj6YwSVcFXWp/SqHgX7eeRmpdo6xq1X5Zb6hV59a3
CPXdM1NmpYdQn3xccjX/QUT9W15R+dfAfV8hEw/L4pgwJyMo/6czYWbVUtY6SF94aHAnHRTg8JZF
D8044ju2tafRQ8pKU2wdZbfQo9GLJmVzWiN/seJ+DqdUV18o3iDC08rCtYuE3pPMqQx1SJ7g1irG
AGIcCVqlKInt71vxb0VZN8236mHovn0b0Jf8bzNmKe917N8HW8/f+uH/2G/VLxX77+/5EW8piEUa
CvV6HZ1JJvVMIpofxXpFJSdErtiUTVMzVPnndFFGYZLpMcQ6CMlMRSOT/GdJDeEmSbRIaf5IP/9G
uqjDt/2LJeY8KuquVCmpOsX/H1rqP50NPZ+UJoEpGKaw/AjzxcdB0cfbJl1UF+m/OERvY7anmTqP
VhfbCYqrW/RSATqUIr1LyFaAIEzxaJuifh5F5L7RTyPBy5UNIkF1gWAQmTr4a2To79TFVeDHPE14
TT+loof2QxuhRrMwN9C3jDzk5ABjBfs+elIGoYpy6tYCxKbc1mAok0G4zpvxkQkuAF9TKvjDhP5l
BDfHDaSc1XMurNJtPSqgNDa9ux3nVDwa+lyetWnIMeDQTSiONXXJs1Qm/avRQNR2XaF07YLeHC8R
/CiGPhwza/rWKrwhGY37WGTAH6XHr4o8Ir9ZkswpM95A7V7l9EUe0wc9AS+LzodclIG29gc1OeRv
kSRfNGG51erqLdLbV8YHP3dddYRFyyNiOc1Rc65hukvn5taI9VsmIW/LCrSKBnX+HEmPy8o0nt4E
euTNxm1lZg+7MkNldMAOK+OK5pAXp5LdrpKHluMpL5bb2XzJUsNV0sjpOpqii3XW++U8zS1h40jt
vRZe20FH+1ou74Y+3nUeYCrRstdhae+1oXzWze2c5AZjbtEnJmCf5562nzQEa92j6CJ7lKV8panu
6CD4hh7BfRtDkWTUn/rSmxeFTSJENxPzpXYpZIh1f1KKc9x+W9bNrVvGa9r6Xq4zxlPL+GTUlr+U
A+j5WEaeGmCRkZqXhOJCq+x1L0SbBCBbXUfiad7ILd9o0mc31iyMzQxqPTTEJhTOsht4CZhIhu1d
89oueivz6mtlACUe7gR4mNBKJUqFHxEpLinU5Nux6l2hQ73h01QdzGT5mEiosA8KeMlVeChF+a2p
ZYQMbtBLoherdoFlFcjYi7uw1fAiFILfCZuPFt6TFj2SJyOqcd9JEcJwSzDKWSCAS0jS21SID4IF
bFnOPGuWr0SS1wFhOrkCGVN/3PrnqBoPKi2VzYjcptRCtcmRTdYv67QdjVJ9TbsYGsscWB0KwwJ5
hFrzTbhytx3QflOKg5C/9pN0jJop1BrgBOLKWCy7U0JVbDKDVpYvlmrGV3ORjmWTvGryGzvohIqn
z2Dop1z+lJn3UsJzAggWQR1ZTvN7KhR3Yj4/7Jzls5nAB9Xa4qIcjOqlElpYW3TtpJqCZzbDWZmt
Y2Y0T/AzuP3QOItxgWfUMfPRp1ZBoeBZQoxLnS+mchm1k6xDYwE9VGCty3mEj7LTP5pCdhTjwoeP
ylMh6zMqBe2Twev7+NUqCqBvVXS3FvODsR++xLQeYXBsx3u1/VauqqtkflfCFKtl/jJQwkXIajYP
yKz5ptjvhI2+3liXmqzPzsOurtDAWOw6TaCmrEgmgZUVua1DGKgJ3UthoD6KkAC8j17fNGchB68j
UdOZGu0k6HdT3LIMclBbzF7MsTcD+YNHfa2msNd6hmFfV1W77Qf4hyEmDuZdDZZiD2rZz6aofqEB
CaQrnb0N2R0b6UW4CjW6CNxzHAx9w+xVEzJckuQ+AtIf+0G1R+TF7DhbTLtTrSfREm8VCwCqAHGd
0KcVrGkUnXSp8Bfp8wqZ46KDELIMf+uClu3bwetk5BMMP0ALuy56TyJKQ+IGW18NhWWWH2DsYJom
jk5NVX1tKAFg0KPSMUctpAN97BiM15P5QS/MmdBEmjxRQkQvbwrr2USVFMvfvFpR0p2p3zWXDt14
pzfEE3OhN4qwndt11xKehey0ChPD7RGnlYg2CdQ0+wp96A2km2fdmtHw6ccMGmeIxvRUQxZTYnMY
Yclb0YFhKGeQ5E95Bd2SBgtWPV37okhObUIvEyUEMdRyaToPDVqL+qqWVxXPc6+VPXjMVZGusvgS
ZZ7WR4WrGCAe6MDE6VMS6yBXaIWyd1sJBRrD763LbKVvMFVQV2vK7ShLM8jMPowMeN7KvgmytX4S
yo38m1GHvBxOVSDkpnaTVfkBJRjIO+OYUTRqb64cgbguRCu0Frgma2jK2pje7cyod8nEdYSsMiSN
hVif5Mx8aZPpqVYZk00646lLW9iCeFhQEq7u2I7nsrpNS43J6zRSHRpxk0Oh9jjJ9Vdm9L9so/KY
dBN53IxKQpyHCODeqEKf2JIkvjQ60p9NR3s7Id8aUk4H6j/Al/OZ1nSCTnshb7C5NrFbWAz8DxUH
ZB67525UWgfySzR6JAYVxOxZhJX7IChZDEHBcsm2N0NOXuaVV8Gy3WUwitHdLhGgrzLhq5jLHjmU
nQpM6FXt7OaxsvornR5b0qCPb8BIW9QQ9YL6w7S9iKPyLqD3R3mXBtFAXoNDjCNbX7rRHhf1TKHq
TBL+KG3Raz5Hd1aTXKfKeoFf4G225FuqS76iDl+T5dDK93E9g3WyhPOAU3qcWxUNQ1EUXEWbxOOc
IIUn12IazLVe2eQn5VnIBInWHkpJwjIzq2MVDwqtIFx+S9e76K/dtLWB2mtAZfYVK2iEOUzORz5V
4fEyJCZneh0+Vq2qINBTROcySxRIBoz4nCb5JdXx35MZNy8wNeHg1Xb6pgqD4ZsVu2EZO90tGs2k
i5gO6HclXyt9hh0h3866oUWOvoESzqRyOkASl58pceckn6sIY4wEPr4bQWv1oAsQWEKGuAvlsmtg
DmeVTYNoabMmWzcXR7XUPph1EPeKoDgiclMQ/KXqOdYawSmt6FYxZnSlYvFIeKFhp8xHYbBuUNI6
LJgRRZzDrh/sehmQ1FbFa5x/tmqLMjl9K0/W1qs5t7BvgsidBcjuoAm4g9Q79pSmfBTz6riCqjAT
epRTOyUgvaqHdknOW5VJGLYBPoqsa466NpqQk2Xd5gyCYlyh4VsuA/JGt2a3W8821xUI1S1gt9Ja
3ZVwS+SWcmxEDfQShElz0rwMghD7aML1Yibcb6ZiPVmGvG4M+DYZ8sHLTE6oxkwCFzzxuR2AzpcF
4L5Wea4aw/CmXnj/v2VtKZIwKUzMKcaDMA2HVQQcbgoDPBQCnKhw0+W7CNnSrBe5kz+TR7ryJH8d
CTRVivVyWgV/P936/8Mv/Muk7L8gjEGh5//7bMvu3rb0l/bc/vofmZZALRoEEyVotIf0P9BPP1It
KpsfLFPBXWmwIdA7/wkYpX0g5tCoelOX+IFS+EeuJSjKh525QAJrQ2qu7rxjfyPZ+rXopVHUpKDN
96uGTFKnWnsB4KdUS0GrLJPjDlCdNhRM3STD0AXjWNGihnwpG35gXH5bUPh/v04ln4OUwpQVVZLk
vSry09c1ggHT3aACRMr7lVZNkUvoE1YRcmqwh6Cz9eWnJ/FXRb1fMsn99tT/4Ow8m+NGlqz9ixAB
b74CaEs2KRo5fkFIIw289/j17wPejXfZ6N5G8N6N2dGIJruqsrKqMk+eo4GGMBmhZgJDW9gTQxIr
YwLKquSm/NyQ8HhFSzT6j+f/n6NatjHCecDyGrD/KKQNdbI6CzAIfyUhqyM93R0et497d7u17e3d
abt13e3J4b9PLv/fdR17z5/c0932YB/4ntOJ/zy6Ll/bu0e+tjnyR757ezg8unu+euKHD3yr4xz4
bdudza/k18/fss35+cPr9vFw4LfZ/Dp7M395e9g6b3wLH8F25r/hz/zHxradvbPHLt/Lb/yye+TX
37kuv+qNvzls7M2G3/jDPdmHw6t92Dj8zGazcTaO48zftuHn+X3zL3Pu+cOJkfCJnmfzu71z/LY5
zt+6OR7sjfPguPyZUe9pdeIH+XTbzf7ecbaH03b+oHy2HT/57Pzit+751uPDy37/Mk8TEzX/tHs6
pfZs9sXhr287hkyK40O292LFLnjGoqpWxUh6Om0f3w7bVwa1cX45+6PzsmJJoqx109JiizUoP8oN
vrF1n378fvTtR3vz88ER7RU7yjmD2eWIZqDSh71Vl3URGLMdlujH4fmZdXaYb5Zkf3dy7xxnLbl/
nhy8NDincT4Y5A1eRhMGT+7bK97COt1eoyVq89LCvIgfLNRyYXhdiIWnu+3d7NDb0/v/8e/Hty17
4xFfPb2dtm+nx9Jm45ze3lhL+36HYx2ed4fdbrfZ7e7tBzzs6Nztceef9/fv7nhvOw971pudx7Zw
nac7x2Z/bo5Pzt0d3nfc71eGs+YIi3SzKnadFzFf7g/3lX3DjK159Tuc9X+T75cTNn+EDxNG/RsB
F0zcbd8e/Q3bku3+OG94pu2Z/x3sHX+ad7VvM8Ljv7Sx9Pa/7n6//7e3n17WXESbA+ytD7QIwGlj
KlE6O+Xj4fVx6/y7P4T2dredJ/20Jca5L6c5TLIwLMTGJgY683+6j9tX9/XwfHJ/5MS2nf3j7veW
X8BQHnf27vVLx/S5RJHnww6/2xzx88LePPyK7OMLS+3SPeM+4RBvlv1180Ak2br23t08EYeOpznA
3F7bBTT/cuIX6fw4F8g04akE7JP9g5jb2Xzun7ut/fyfyMzwCKJ3jnu35UNsiLu3P4Eyp2ZvTvXi
DCIJ1Y/9PNU/CO8nZuE0x7XTi/voOneHA9F6/8ZuIVgT8TkldhtYAuZzhDnn6NnPp4D7g8XZvrmH
x0cCNn7z+Ozb9ne8aMuacEpsjuzCH0Tto/0eyw67w+Ph+e/Bt/8+z7/09+vjW2i/TvZv3z4Q7IhD
j8/859+/eCMxf+88vBBj+ffT/mXzsv/XIeTvX+xXTpGBXjl7x1b9fv/w8P3huN98PRz3f16eOCmc
J44DZ7N5ce1f9xxE+6c794Utam+Ox3ti9nHP1LvM6vs0M/J/mW4OVyxytuxPnMunO2e/eWCrv3/j
txf+eg4KL+7d048fOKLzZ2VFbu936p/nm9GkFCcYHDGcknf8g+/uTi5HHlvfdtzjfw45Z8UP4C+6
6QeyuDhv4s4wuhyz2GQ6To/sf7babHU+vUubXWT/ns96wiX74mDzjUSH7fN8KrPQLDx/euYHDvYD
F4Itf5p/9nDYPfDv/QuT5h6dp/eLDdO6nU9NdtQDO/fwfl3YH49syNnVt7MPPm7ncBrYe1yI6Sda
b13i8d28jO7+x4mbjrt/dPmZ2wswnw7/G3t0hd4By5QlQ6cSCXrDmL/+IRh202RRC8/IBskCbTtN
0UH5pjab21bOV/l/rCCIa6hc+2R5qTOYe3XhoQRR214WWRuvFTS7yobkzR+m0g1jS1jhVb4cFaha
gM2UWuC55IFwPqpEmgzNGkyIgSqemaHZD9sAQt7/1M7+7yvtxdxRhJlBLyYlyrlAem5Fas0wqkSv
AsUcyN/FsEwPTTFMK856OXdYAWQ4o2q4ni+vzVWZiEFjWBSlYzUwoGkc8hZQrKbB3gFxYo0kUB+8
3l6v8yfIvF4abShziR+gEdf1xTXJypSySDtQtnmZyUdRKDW3Q6n6JLYoQX7aFC8/3jmWRv5OX7qG
XCDKnbYxppIO4i8LDfkiBD5YR2lyvG3qykzqZEjg1mMagW4ugr9W6JkpkPVFjLWODqhdQxPB8+1e
zRXrsSejvHKZueKFH+0Zi9iGIsOU6x32qkyain0qeQXN2J0erti5slrAMaRZ1JfhUY4+90MvRRUk
zDUAIwmZSCeKpmh0m7Cd3hTUqleMXZtEbS6KirzLAczOX/8QMKyy0iHqHEskf+TYbbtKfgh0HWCj
CrxJH0x1JUBdHZwJ4ERmn2m0N5zb69TWM5sQGL6UtKqtWcDaw0YG2R2SirztH9dM0YRF0Rf4F9eV
xaEgCZoWC4NY2mMlJm4jJ/pDHaFFaqV+tbLBzq987xtM/2hqscG6ySiqWmJU2pQ/BoEBt38MKyro
YPW+V+PyW2W2P26P7po3fjR5MZEhmdFYYiIDMXVUstzbEMH5le181Qo1aRNkH5DopS9Cdh5UkxDQ
LB5a7ZcYzlVHMDNlReLwqhWcnc0MLtswFzvL0zy1DCwgzXmdhrYy5Po27HJ9JWVxzdUpvNOpJ0qW
YS2fv5Vl0PFXAiMSKkvRHdMC+4rasvdvWtTBq0W8alY211UPBDWocmOBplFdjCsSkAALdaW0G/Jl
u6Rrf0Km/FsuZWPzeWcANgDaDF835RlN+nEX05SC9IhGyAg8waAdrzZdJICblQ0lnb9+ZzcnqUOd
UgFENB8ki4hLnj5sEw2iilKpYG/KFAiIpiDaFEXh77I+h/9R13aeF6NepzXwb5Rd1tqTqAYrUeTS
YSC1pP1JlmmGmi895+O1wpSHZccpI2VNoj9ltRrUh0Bp03plBd/h+ucXKizp3HXQSNcgUF1ss6H2
TZCpwF0DygZHMZG7bVkWymveVSdfF4ZjVRf5poppXlKwT9V3luWmr1xqrEM7CuXKVegy0lgcruxI
iyyqqL0Ddz/E6x5uW5BSQ0lvldnTGu5bKXDJpvcpEYt0P9lh1enPdduQGf+sj2FZNjndTUu5vB6N
sjKkrcRJAc216VR5BBhKabOVlb06vg9WFi42QvY/+SVBm2cdHd9+QktWiZ5ZCl5ytH7mVNXc/2Jc
LDATBy4NIvNzXzKNPlO4UZa0H5iVI1iD6nQqDZu3rVwGH2aPZj6RXiH69+bmvI87NMtlL66NprRj
39KfwQ6XG+rs8H+0SfSbOuC0vW3v2jzisnM/IJ3IFxHBAzUSJhonkh71KqRPpSncyZ4IjYqZ1ie5
G63GHXxugSvjXLO7GKfe+qCDcxXCxTSrEDLI80MRtNOJxly4RE1NdUSUO1bC37XJnW+bFMW5wAOD
P5/coTDTMqmA2Ma02FFsapFikymf7vrMogUtAM/z/fb0zr/xPCzApixBrMsTiGNxeRdsFb/PtNqn
CQe6bVeHX9lV6My1hQztzNumLmMdV2luMLqi0dqpzRi0j54Tq9MU97oKY1XfQtqA7hH4Cu3zl2lL
U2kpoPZiynPR5txKNtZ5rgK7BlpT9DslRmktjownsYxBdlfiindeG9NHa7MXfYxivgwgSidaiWHi
wWMUGrHueHI1jSueYV6uEx36dFHgHWhzXwgLUz9PgmAq7KQT62NgCikSa6l4zFPN3BSG3r2ivIGe
YEoaqf/8VrDEuVrF/ZoHubIYpBEP9B41nP4TRduXpNTkR0mkUxRoRHnIKx3NwCLwtJURX/HMGXfO
CSEbNLi90998mFreJHqjSD1XUclr7QINabuQosAOxU74fKy23t/K9BrzTFkSDZgFvPeqX3Chgt7/
TgcbcUgBVx1D+u/2jUfZ3E7Kul2Z1itLSoqDvAMXEbr936scHwZIp788NQ1WlVaXUfEOQ9Ptw7w+
arkCBZmaw49kwk5fhpARfXIrzocuqhmyBPSTM3CxoprXZ0VZElH8CGYxWcyULbmYbgWBfLGCWCH7
MDdro99xEVsqb1DokcBn4f2XEBdoo8nliZvslcLI7j8/IqIL10/TIJfzruD8YTJjNVRDrYDMJ7ay
obDLVpjeOkFOjBVXuTomVaEt0yQzQNPm+YYPp6hAtwLsoyaBoqmLESH5pE0P5dDWK7HlmikD/xcV
fT5ojYWpBuGnPE9TTJV+DY5uFNxiGn8GuTh+NjKzUNyF2AJAhC3JmD31w+SVqRmEg1wUdgXR/6YC
VW8HfVBuPr1E8zHD0cjk0WSweMbWvoGURxgSwjTYLEQdJFGZp2tMO1dmjQv1nM/Dhikvi+Kj5Bdy
VKOv0Wv0WBYEqk0+mNGTV/rTz9sDumqKcIHoCkGKO+z5tBlyWgaCHxe2WrbetomBUMZKFzmkRFZq
MRfHDJ1y5EP/v6X56x8WKMvHEkUNMDiW3n0zjUzZgO4pVvxtPhnPrgIYIT05xz/iLiX+cyMSmF2o
C9B6kXTYMspoKF9Spc8Plq+pE7LLw7C7PX/vHUQXFiWICBSIZ7C68HB60KOkL7Go+hYTWEqBO2QZ
BNVWh9ZpoHnBPhsQ5xpDzdplYikD5RKOtZbBeaT08fPtj3NtkllIXQPhQAvR3K/4cZLpR0tb08Nz
DKsD7FsIEboh2d/PGzE0XVYNjdcnuYhzI3rZT2FdILVC270Mc1gf6Y1L4xQ9zrcNXVtNqIFIG6Et
J4FIOTfkqTFigSPOmdEHAnxYgRy7FyCh6JDAFsYVa9fmjnYYnMcA9882P7fWDrU+pF1e2GjpeHdx
N5aHgijq3h7TVSskPFTuQNwjl4ltRFQqxB2JiFGdVvd5G6Qb+rPClXTsFStMG48oIiILtZy5OMsF
0HI0U4+9ETwkvQWjcagFn00Vgf8RyUAQNnjbmHND7UdvM6dOaITZ9+NQSU/pOMhu4WXm5vaMXWY6
ZjPggzREW+iFlebBfogcqT7lmpga0Iu0XngvjKaylcrkmPeaZetiB7BOey4E0duUgeHdke8+Aqgu
Vs6XefUX+5z9LSmUCci20AZ6/iGmUmytxoe+neZFWdo0Q1BnX9RBE7t7re17BTlpK4FAs0Oca8Ux
r2wD7udgsWRFp0d5ebUT8kAT2xTWtTGNFNj3RR2mzSK8V1QfDukaIpgVg9e8Z0ZIsaTvSjmLmNbK
xpBOIlFEDYLQ7muFNoMU5a7b63p59EgsKRkyPIg+6uVzgJyzP1QGy6oHoe8kppEfxmwy0AS2ghUX
upxBTJkK10TeHzJMPueLR6zUxUpjBvNYCwV3zJPStEWwI18tgPl/gj5FnvP26OY5OvcXUlV0gZNp
JHypS3XOIC61wS8V2jqyVHBVq9S+lXS+/i5bI3ElKZN/kwYZ7opAyfc0d9dvt81fuit9l1wMeOlw
kySqnY84zUrR7/o2Rx0ZWa1EN/4klfGmZSSoSiuDql9du1VeOs1skUcr1TSyrMr89Q+7tO7DKJSl
ElEwQebROssss1WylZW8eHBYqGySv2UjIJpD4ePcihw1oODyJkedTQAEa2Zh+KOcxhSNiMJTv5Rx
N4W09QbkjIwkqdfOiCs+q4k611nugGSPlvjBaiqMOKO8bQuJV241Px4bx6Jb9DWvKyVa2YZXAh+l
Ep7K8AuQR+FNcD5YRRZiFW4kNr5efyEuxq+SZ8VAqKsEvvo60F5iJeWpPHh9DRmt53mICNR1+TWo
1KxYeW9dmXnqsWA0oUKQZtDo+YeRk7qpphKdnbgM2K5d2/zude7zmThYdjJ68ak2v0mlH3z6KGMS
KKOTOQOvqaGRdOZXYmolWlngydqows7W+J4CbL6TIFO5vWWurS0PLzCoCs9JSZ2//sGB0yyLPJCn
yLzVrfe1GyPF2IyS5d01odoaK/fGa8aQAaNEQJKHfxaz2aiyHAhNnNsTmfVjIeXtQ58ZgttB7vR6
e1xXgp8+m6CrkmsNeYjzcUnQGIxGxrjgIvT+RI00fjUb+KniLEn2FDSD77ftXRkaOXpQx+hhylAu
Lk7KRBXCtB1z4npumK4QUMCsKrohc37m80s2y7lxJDK0WfbyfGihjnJb3dA7Z41q5dvqgBweZb9M
OUgyjBXu7YFdiakmdyp1jnI0Xi/ZhKIh0xO/FTJbQmXS8fKgjmyhpPDneGYt/2nGqkO5gLNm5eV0
zS7pRkwq72CSha+0TS8lsmJgt4esiI66UH2Qgds7FQ0pX/tchYmxC4SVy92VZQSgwBXAmDVNNSiY
zrZDZ3Rq2gjwo+Omo+tl7HLoGXPHMGp9JbRc8VB6gQEOSOSModNbeOik9C09+2mOXOJE+0g7ybtR
70wIibyILk26zG8v5LWh8ayeyyfki3ksng+t7A2/HEwLOrxa1Q8y6ptu6ms5zRBhsuKhswcurgEm
tyhqDQZweg7Ic1OqXsqNP8KiKfph8qBWpI8iCN+2twd01QrnriZrVAOt94PkQ+gS0yJOdY1oUkZJ
uSk90byDt6D/dC5MouhIRoLWbFGTDfl8LHVA6U0fIYUoE20wHJDoybhXI+pqsD6ZYrkSIq95BRmq
+R3DpUKdOcU+xmNRpF25DYlbQtO8dM30lOYl0mvcp2yjjMqVhbpmjRzfDKEiTcy77txakdWRrhRs
7mosISAOK6TcYt84iMNQ3E1w862M7sqSEZHJRM/SgJROF1EyNuSiH+b22b4rYMiYAhF6CT+XvLVb
xBVnnxkUSIyRo1XfSSo/TuNQqFLQhOzjoeuM1E3BDrhGjMgpHFte9XLbEa/MIpNIaRKQgmVRnj6f
RW+QhqzxzczWrUDLXD5O+U9WqRpUYjOTJZl/Nfh8dOTEJlvKnYQr9/LYnnIzHYJBRpejo8c7FmAJ
QvWXTK0G07hHj94wSL17e5jX5pRLtTanoOc80zwNH/Zb0ERCkQrQEhl1cpSpJm6SVPHtWJXXEuxr
luaz4YMlvQAWBioos4u2CbsDobpBh2CMO2jJ44KlvD2wK0cNFFO85ee7CWfKYmBpU8E8VkNC3AxT
s5tGTfgy6Z7lllpdboTBGo9GGXrf/wujMAS+Q5B4LS2MVqnVSyEkRHbdM4khUJCv6ah/DfSs2op6
qWz7OlBXbF55nhH4uVWDTwW2gPD22bzWUMTVkVIhS52Vkk2z59EqhuT76AXRP3mqpG9aKkJ1L4hQ
GPTDGknN5V16rgoRQrlR03e13PyiCsuBksAr3xqD9NTKGdzxQeX/EryyPU2m4G1qr6xPQlGvnHyX
UWd2V3YK92gSCsvjKGtUeijJT9qeDHCIkoa/gVtIfrq9oJdRYCb3IA8JrIw82vJ87YysDUM5IGHj
tcGbPwUIFTZ5nWdbFTqJt6bV/F+3LV5O6PzOJaU2kydRll3EnaBJhUCsuEHAnQCvUxlm2hernWLI
qCmrbDUlg4I/80VUhQoPptvPW3+/xUuaOuu8Lt5pnUC/rKRyDRWLIkhcQ2BjkrvPA3Ti+gRCijDz
pt4tBrGI9ySLpb+37V8GCTjMcWROSXINZErPnVmnIsE1mSAhD7Fy4J9fcaH2Ozkwze2nLZEinQk5
Z4Mk2M8t8XaQrSnhlMw8y8jcbDJ7RN1javpbvdPGYGViL3cphGs8I7gXsqakFc7N1ZEQR0MDgaYu
J+UfDhA37qPYlWKPDFyT5Ts/HcufRW/MDeiK+u32YOfBnN/dsE4q3eTybUgkxM6tN62uxy1a5TbI
sehOKnTR1qJM/vSWnK1AkDTzSAMxXVwE2CEmKO2eG2IvQBsxqg+dOQiH/2IopjzvetCe1hJXU4P1
E0ClMZH9VHwBlO6NFKHFbg0LdmXnQ1Iok6qEqpDL9eIWRf1US6FVgaQQUn3XKml1tKTUP4D3G46m
2QifvpICOIOWkToZnaQXiDBoxca8nJdIECJlk3TwjmnkvTapP6hfbk/hNV8EeUmVcU5YvlPcfjyJ
0ygUeW+NnPlGXx/EqETAXVJpah57xDnqir5w6u1PWhUVP+mDK1a2wpUIxzWOKSXrBCB+iQ3WEuQC
KpHLtzf4AoIBZBS/QLNmkMccjOpVlgWtm3kMy1c19MdqZfCX9wJuWLSwUuwhA64vEVO5MBWyRvoF
0uVc/MlihLqdyWxGpw185AcgZImffWHQ/ouAg+FZQJvWVsiFlwEnDOvS73gEjFKJdgyf8NCZU/BD
goR35e662O7svJksUDJ4ABDDudmdb3evC7LUUkc0g/tacyWTnncp76KVCLpM6v2PmZlHXlTY9Mu3
WsYBJYaKghgUNYrGShDu8idhk9ONj0hOLT5QT8yOsSJ88QYPTUeqnU9e23zSnS8+xiK4qYXYN1xu
Ef2tYF8YNKPacTHsd7mRIhNkTZtcVyBeSkn4aYAZN7c30+LEercOwA/EikQmlQzO+VxXeZiHkdGG
run77VEr9XEj+m23zUPodW6burasH03N+/rjDXpSjFFLu9BtLSvcNEpiuvJQ5yvLugh87wOC6ZUl
5TbHw2f++gcrQhfEWhBGgeuFldEfRVCwiDKPRVwdYFK2xBejaLxP3uZmoyDp2Y30mItcZxeXWGVU
y0qDdQdKlMA/acCb3Dlz5dyewCtDgwSVwwP4DP9bXpVbmkU8gQSTCzO+md61UqLE+0ZJDRk1Kmj/
t6FREPFvG10EnPehUbqckVrY5jFyPp+5Z3hBOKqhmw4iRNRZVLTh5BhT3UuVHQ/GYDmNGXT9zm9L
qu23jV+4DPV8fB+0AmB7Yu3iSK66xlAFL1MdrWxQQ6680dEBvq5YWUR0FWJzQOJcoyjTvtPXnQ+x
TUIaWGCBdfxw9DtnVJL8MSoH1K/1AaKlkdM6zYpsq8iTvxLOL7Yfpk2Kz+Dh0MsB6X9u2opy0Yuj
VHEkMQ+kL7JWdOW3sGlkQYX5xqiblWrUNXvsi1lIh8cWXBPn9oJJTWRPKGRnjFV0LvvJhAhHRoKr
naqV7X7FFLl7ixQ+ACf24WJoBR1dVQykxvF4dWy8MkO6jHOZkFZWKwu4uBHMCwgKghI7/xgah9P5
qKJYL6Wh7RlVDVlR4GXFTvCm1JEFw39uOmr8Xt9GTpQOyn2vaP3KIl7sy9k8pREudSB38NRz87Jg
WdyBA6TVyLjshKmBCg1CUwdqZoX7QS6uvOoud4XCDYtpxXm4L773/34IcYU/xF7kEdbkJFb3cZJ1
mxL69ZVJvRzVmZUlCy5sNZZQxiiTUtFH0tPUcycZQN5JAXxjnaKtxJlr5sjOzuBsGikY3/kkahm5
09DUfZcgJmbRtoAWGpanQEuUBALHDHrTDMmgJFS3n40xZIXpBAQGC4CSBNa54YBUIxh+WUBqKdd/
BjFlzLz+JByIRYLtBFA0GR0qQOz4cyNJPiYBnJmqMzKcn5aYIzM6ZMVKBu7SMWiAmIVuwLgb3MUX
cxhBK+D3kRW5skzVRzPDfCOEoXT47IRhZc4RURIlMbVMTdW5AnkRtHhuocrczGh53YZiveYPl+ED
pmgAVEDhaAvlbD2fMVL13qiUZuQK3YiAeyByvPVStB88ivW3B3RxxM2IJu5UcNsaNAstj7gqn7ts
wzB2S1rF/pniNn3VNL/clpGGELOZC0efJOqKv18bH0iId37T2f5ifNXEBPslsxiFqHTJHlD2GupM
exCkfmUnXzPFjuJ84b1CXmThFloSdCGtX1RwJqV5LAKUf3L44X+qAAw/vZnm7j0wSGTU57Tews/F
qQzHojWRzUDuZ2fVyb+Voq9BDy7XC3+gHAHufz42l/G2ViSYg+hsxQGN8WsLCzKaEWpwT99rfRKD
Ijllk1Ct1cYuN9e51UWc8PQxp2XLC11FQqKjK8Jml9edvL/ti5d3EYqaZNA4NmlBp7557vbaMIYz
u33oCmYLw37cTvZoDJmTqoV8JwWRh1pH7yl7NWi8X7dNXxsghxgvW3mm8F32YA9TXQjCMPAe0vXB
1Vs5vo8bcS2TdNUKSW2q+2R7aSNbDDBqgdt6GjqectdtlSKPwZBJa3ndS5fnTUMgVGbmLGpxi0dV
bohpJjUBWnft5LW7vC9qeTtFVZzOEkhNsxISZ7f+kKBiGJijIQUCLV5RvCbPB9X5mVqWkxq53lSq
MyPp9JRpYeLCFEeuCp7R/9Gf/D+78q9sAbJ+QHDmvDnX44UzBo2qCggyQVRncNtoIJ/syHbm5p6H
Clzh4MrvO6OG9/a2i1yZVuIxoBus6pyZi8VrhPnyVXaR63P4bLUsmg5e2JLSzXnMrzXNX5nUWc2N
khwbj1fVYlKtTBwNyy9Rwm0aH10GcA6KA/rA1J1Qt+pgH6t5mH46LJNohLdrPuCgCTMXdznV6Pu6
btvUzSiGOuSWvFe9b5T9pOTdP7cn88pOoHDFNidRTDl3iaBqWoMqQNAhNgvVttNJneYkk/XnvzFC
Jpo8B61gy+ewKBU+eL4mdQFA95sgE0U3661p5QS98AvSJ1QZqfuRs5mBruf+P/B4o7gY5S695eVT
QtrdFeuq3wWjpH+/PaCLAIm/a3NBjFsi7TzLxHcGu+IMrkbhMteUVw9klncIIZ1PazdHY8VyObmh
BXbUHmG7t6hvLWXFRSihXiwd7yegklyQZyQIzfTn4+U5F9P0GZebURNj+sCFSUnk5EuXTDWSBnqq
1umEtEs6JUhjm1UdQTNppqIeOxKlO6/cWKEopdLLlCpj8CuMwWKohz4xC+EbolNkKL57Iyqf0d4Q
IHn8k6UROiyOEIoedLNh3GVxtBF7X/QUJ4DdtxTdpqPcG+0aK6qU124oLCF39CCY6WnDYCqVn6UR
pM2/EuJz/fcJAnLloUohW/5TxmqD/l07hogWC3mIGmgkNVF6bIsoPIpGpEcUx6Ju/DEEWUOBPGv9
CtJkWQ2z1hmluOvRrgZ/VJ3EZGZLiJQgMb+R3pHVO51eSvGPVdP79DXmQahEdk5blJQhnGWlhtsl
QtRmfPh88I5FFaVolMht1r9Io6DTLpk3kee5KUXy2InGxqq+DqpSRY9VrgmIFluWR4KQseTazzIZ
W2VylbIfYEmuysmfUKHuokFo4EFNLNXYV0Et9MiEArWya+78A7J8Y2jSTJtapZXa41h4SA4HnjI+
5+0kZX+QAdPlcNfAFPi9rHnOdi708oXwAF429x6a0JoAO7dSHfJQ6Wo+qg6y5IfU+iJNrcqUQQhc
6AWYVsuHOmKDqkmJ7KOhJdFTPfPQpK6gQBj/XfNGo34r2ioJWockU9a+1HnUhKHdZRFyHTxlPUva
B4rcDM+IgjQxrwh/akvqlZEooASTyFU7fdcRUvC/hprZlcIWBoG+Sw5J27XBkwF9btfZtM2Y6lOP
uEjS203i92PkzFVZ7tjhqA/598qgY593V1ZYzbdpVHpvsMNOm4Qns1b85B+VE1v2nVSASb92p76K
ZJOKv6i1L+hDiNpfeZpUPyYpXZcBoul+ZyBrC4d/JdXO2JZ51cAAjUQP5tnI1itKQCmY9baA3n03
+lqW/TTRgo1iVHSCYORsSVqjfyNWdrJoN60aT19KFIzICgu1NdaKLUdZpflO7DdKW9mhOcne37rK
ZA1X9vSatgVhHKEZRk93qulZV4ep6hw/EsrxZxFYk3Ts5UKdvqpZ1foviuU12SvdrUPiapYn9A5t
EZMBk3TjZW6HlpB4SqF0ouGfZPz0LRFAjzRu3uoYr/rSuB/HSFe/NZHZTlvTy4lADrC7OkAE28sl
X9iXY0Ll1YaGdxx/ZqiHBsE2FUdoGmwjFicgIrATZ5V4p1RyWljOXAK3oApuhKCG4TowSQPakxxT
C7hrBTo5LUdC+mz6owUCVSzXC2pQQLaUj2KuboEIZSYdc5IwjdAHi1PW/wRhKSAQTFe5h2C27Aug
VOH5AZZsj7npx7+0shqK0DF8cRKf9aCAPIGundGzIntqgMi0sGYXWvtPGo1RENiC7FtV68x4iLo+
GlJSqs1DnIsapLyQbgdFu6sGWoNrp+NRYOhuoeiedp8pkZ62cBeFQRYcGqJ1BEZasprCVuCw0RxZ
FQSY48O2Nwv5MCkp4eurl2hj2z5nsVIiuFNnltFLXysv5+3D7c7UlGiuSQrGaWimYUAVop9qeVP4
k9rbvTW2aBLUI7RAriX0UfUljcqx3JfweYQRiEKYxyPb0uTe+mOmMjWPbRON+r8NxOjGnSTGtfhm
hHKdv6YGHfmg/gArATykkTT/I8NK7Nlyx23B6Yew6+5EHebC15EHcvtNbHKED5LE1+W72oSPyiF8
ib+NJoXgKGzH4lB5E7TsmidBEtGXvmTrfu+fdE8OHi06D7ZyYsWP1NUK6j2pYdXaqxlqabwh3VQN
MmpeQR486kXX07xbKKUq/JAVct//MKZQ+dHoUU1aoBUEa8fHouQgBXE7OuAQEmUH3FpM7uoR7mYX
JdFWdeLIkssfSiubgmgLaVrCOK/FVvIsx2FS3kucwN6XUg2H8Z54V/yYkCQIvvmZVXr/GFNopk9R
LJjGU1OKk/UDLFCZb+tcQAQikIpuRPnWGBu7GzJAo5tSSL2/uVVL1Rdgq2G6RSptsH7jsjk+50nA
XZ4qXYYFHu3USKexsGIeNvnUVcrfUO3ITttCjpqBb+Mj4vCkKSnlKbS0G/0lG6dyOgZCpNLarw5e
En/zfLMRs73a13ptbEW0VQdpP/BQ8AZn6s2o+rczx17828VqmfV20EhqKzh1I6jyb7kahlahgz6b
+ezp0OjqxIEJyYeL27KCUKNXIw9mVGoVKOVQw/meldlfo01FEbVJs6zplg18ubF+lWqEtqoRqjND
NFz7COQi/mZNuuwgEqdoIFOkNm0yAqk5VDuEZdGMiql7lKdQQBrLBigDZZCZD8RzoAd1+zMFF4ow
pD6ELaFRiiVI2udKcC7ls4LHkM/a5mIcqua3wadw+s3rhfSPnxWRSbYy6WKywYX0TUJP13QUfFFx
jNKv0n/qdjKfAXhxYlupGAxPetYPyF1MvXcfo5SWOUSf8ocpUfjlgO1ihDey8jkZ8+gPpPlNui/y
QXkq+l5/ovHUb96PhZ++KaGvK0u1fsz6MmhfuCmYpKQDzYLxeoLcYgehCZJyIhJug6PkVqXtp1oE
1gLcN/2WSwaLNU7CoapGUXLJjQZIWhUwHjgA8aAj0MokibaRrnn3vG4QoCjSZPoVCpzfh6KRS3VT
BEgURVHTpJuqlOKtbo6SulXFWfig8WENKca4EAG1eWWAGEaWiw6iLblbUb1odz3HGyIV2pA4pccZ
42hxx6KEYwIzUAeqtXHGqm/jQx12xmirnQl2DLY4CzHocOg7NxyFejj60F6MyI1lxj5O/x9H57Uc
Oa4E0S9CBA3oXsnulrcjOy8MSauhAT1BEuDX39P3bSM2NBJdoSozK3PSBsuaLXYPjuAYSt3zr8qW
3lNoPtwFk/3J7UPM4o1nXER2RflMufPeZ78nutSzyfwq66h4DQpDrALMzpM7YX/CHRHCOZVVD4/k
RJPD99DXyZYm8UyzinHMEN4OeWvUU9/v3XzhybkerkzPjs5p8bVnXhWb5uNBjhFe/XUwb9BABMZd
hHPSymNuY6fPan7m4fwcQMKtIq5K5zlZe/QoBKhK8gIXdIm25RCpic1Iw27xvpItaG8Kv9/NAWVz
xTU4RvsXePOPbJXvVf2359FUWbURceKz+R3w13ZIioJg6JD9tcojGDRuT7Vs+E9gWHrwQsVdmfok
KL5Nqq5z4ivyzUsjOhUkGHVMwHXiNsODasKYeDGvxtMmmZdQn/x+dqD0k10lab/PBDaWK8reVARu
Kfn0W6L19qUdnrdoboM/rSrwh99CUeu0NRHJE6ocjbkLomJg1brwk4I4GpKKDiQhBsP9uDveZV/U
bXDV+40h8dEISXcZLWSu+mwGramONMVs3onuI9BoFQ8e0qr+2+2VTUVMzUzH0CwFccwj/6yvokQd
12Sl4wujKihQincR+Q51JC/ocWOxpE3SqV+1+2b7DTFe+WibgfOENJjKP3Rk9E6Y8BcO1+LOXUa3
hGt8tyH3uM7NFLxhnT/H1x0BkBj0+WvxvEdF56QDyvsbs+Y0l+u20eSt+5B4h5AsP5NhPEVSAjE2
1aMdPe/vLJPytmr6Vqba8Qtc+uOkJvoyXymM2+7K18lz7F/Rqzwhy1tW7rO3aCwLAiQO7YeaxhVs
TM166e75LDHLRw/PyRfmlSMeS/ral30RWLs4vVfd9G6wJFmP8zcNv+pVcSiKMvYveVTBetqXcpt5
VbvkeWXdpD7mhnTHtICjLi+rTYzhSSHVUenKGlN0ynUOHLwTvl6mZW/cD2JDzoIotjnrEyDkfEx8
Ysyz3JT5xe6tDj5EQVG0F4J+engva5+Y4zhSVTYXC7ULZiMixWljRbK9nNh3fQR785oD/NHqXo2R
dtkQE8wsfF9hJdYLDM5NfdnJeBpu6FWY2hSPpcbeL+HfceolmA+zkazDs8BSvkPrt7+eS2p5OfTb
f9i/lF9boZrbLkCbd/KZ0h/3elEvXS4ac3B4oT4Wv3PmC0f53ctEAjw1kwhg/xQZEjAOoZMn4hDQ
UPgXoWtcdeU37fwCzx4Ue8a8z/S2685/ntixs0c2kEiwyuuQs0BwamXIePHHyhsZVzSDHQPq2vjh
I6w85hQ7y0zJCY2+M51ENEXmte6SmMgSqWiH9epEx71ZOYdSYmV8fSQ/vqjIYBLlZ12wOZ8iWnPa
l3qx23xY2zEnIJjorTtEFDkrvv4esnazkAIh9xqvAIQUyT9n8sw/R4vk3ywDJtu1zkebLQ4x8edF
Es4zBHZNxRzSesc8YDxH93I2jDRuO35t28amS1H6rUrnZPd/IEuYgXTiKlpkMb3GedR/t50V/rXP
dvqF64RxlQFnTyNeHKDAJzZX1JDVhG0sh7Ic3be1z1c+l34v/obkYt+Hu8y/Em3F0+J7y1Mikk1d
DHQ8yCd1wFYxOUyuc6zqejxtsp2rY+KaOCcarLJ329iQ69LIzXxHWJIq4q+s/ql9fBJweun88JAb
LyLfZVodgJti/5odubIqP8SduVzV7H9vm1widnps/0WiTreTuB3Xd17tOf88ErrvVwEOfiLyMvxa
i6Z+KQNcMlhpbObrJSxokQLIlDW1aHzWS9KLInsYt6r9Z0ZHfHezqT3qm7V/ql5jyzL3e1M+1NUo
oU3btft1m3my2WYTRUiWkE2DcrNZbkRrSL72Ozv+K0KZ/7X+UDwtHOGPYVPqz1IHMTEm3LUf8iKn
G9OOLr1+xzNP8WAxxHgoQR9IQM95bVfOyBYcaRuyCMpyuU8mxvC0NkozVdnyPCbEQfXoeq3pToNT
BSDyLo5Gp3W265LWYxVEFzCX7meoVRDiTzKLBzkFfO4ea5cRQBUzPOkphi9ZRiZiKkVJEMM2CZsc
N9+wwqGM6a93OF952ojJ3Y/eqKE9tdT6Iqq512miWx1m/eItRbrMES9Zvkr5kI9x+YbyonnZvAUc
iMFvmVN/SEYnzXFgCNOWTJVn1RTBL3HFzd1G+HlxbUrhy2MS08ScJtPGOlPLmVFxcre4cseo0Sdj
kuSFM72vDmtQdTc1G976auqb8G+/+uLO1GIPTm5clu8FDetyHRVT8kzMqyXzeFbsGICxkApjy3E8
xq6J1OXoyq7OCjnI/+LRJ1dPk6Z3I/dpf5PbMuhsCuaww/LIii21PJkLskud7bSSzvuRF8aaW6pF
0J4S75zcI2O9ZSOSCdrZoWC4y7l47o5N7AdDt/8SKL/4oyYWfdNKj4GXFoIe4OAp6/xrqrq9Yd3v
XMJBr8LTtFZDlLFFox8jbVfMe/F24AbsW5jtrGU94OtGyko57MTxrLEIx2NB2x5kopEOOfUbl5mw
BIEXZLtFUcr3LH9g+PJXZ5Dzu0RO/xeawN4UzVKbTJfniKpt7f8DCWwep2Vov+tg9696LnPKYMkZ
fw0sEW4ZaP7RwW1JfuWTxBzzexfLGyVyTX66469e6sp85M5SM8BBvGB+JuB3Zdj3UEVQPaPxcWVK
3VKMfGv3ZrAi+LvaObiLwnr6aiol3/0ICi2diQn+JgQ4UqlpwD8JcerDlrJXN146LXP8BcNMk7yU
SXG7B6OZUstNvCPMwyHnrjDL7bAUNCmOuxBBn0dNz1oXGTSpZe74FEizPmOSQM+57wMrIQg3+gs5
1LlK7UoWchqyVsrwv1f9eJG3YrvL43MwSAgVq9Ox9KKCjNs+Xo50TbbL5LzXH8j080dvCbc1bZmP
9qwtzl3bKNf+sgvxJExXIrp6IulY2L+OJzt9eauVL+GeSGq32LunvtPxe1D4rr1KVKFeBl33PxqJ
9R32Eb09EdtMQluPC8aHYwBSU48TmOX/anSfm7XjCMiJfmsosWH0ZDonel/8gVEOFbF8K9eVo2Pr
LVs/4aRMc62d2r9pZoZkel+/Xw5+54qPKu6xpmNmyBlIY4mZ00zXctvuHSFqg2zGNeUTD7+F2Jri
WI4b5kc1E3HWFEo9dD7zBDgQnPIFwZX17bRjlHCRi8S9imcV/RbEd1+jX6eLaVZaDJe4oheQ5Wg8
IEPOt8zEIi4PcTAgoG8AxLDLZG/+roJs+tkanYQnrXvvFIQrHT3ZR3uVedM0fzrjljyGiPvQ2ndY
kqQqaJspS/B/vIHKJGob4q36U7SKCL5Bd16DKetK70VC2+in2i/aP0sioi1rt4HMWC1dcyuJSUo4
CnX1HOPEG6XtoAlA8+PFPfGMCVnHmEfdtd4sPhEXse7O0rs3H4ImmG8btuO2SwVL9EKW8FRe4xzJ
4VjSVpcptUhcJqVj1gunGKLoMAUxW+pBQZGRgGXXZL7tDzNRcclxN6QA2s5OAQNYYP00EXZ+qDaS
NtMuKqAxm2UikD2CKDruKA8/gnzYv0YS1cYDz1DdLkZ77iHZZl7uRuXtuxZq+E7aRhZZSIfyA8lg
7+po0+WBmbm718aK5tHBikEXzyRB6epgel+TzJMv1fTp+ral7agWudzL3CtC4tbj0X6rXThz2inN
VyBizVNwaNWZDGdf+RdnAQArztWU/IRBNXXHcZr37XPLF/cP4Vv9pV3Jjc/afV0++nZLftqlb8pT
7HbdG+bp8n3pRT1lmy/aT6fi1E0dJu7XXdQJxksETJ/cKeQtTcJla45iXshANUs+VJcTWPdMKKh0
99uiSehZdsbiP6GcgRdd4+EM4ANgN4dqULFJsSvtzTGO614Bc/jtH3VO2cY+fe8EAW6l+dSypg31
IreLjm3DH3Po15FfbeIxmg/Obs0dzfPILGsbct9aEL3qyHZ+24KpDeOXsGsYFz/NfoYUrDOOT3Et
4vjoYddDs7GNdsv2KuhApqJFO5mwZu85VIZpyIj9C/95NnKw/uU5EGQdJNvwd8wXnE7zaBn9DIyZ
scZGPhGIvQj74XqWnmiw6fR90CHM9UCJp6Fss27fg8el3tTt6oitOxi9MQoVO7K9rDQTRvLlpIft
5Hn0GChgCmTA7dBO54w10z3X0+IRE7iv/b3r1/Rttt6d9rSD+sos7KrwqW1QDaTGLgOIm2qje2zp
/CjVQ7j8x0K8WVLAEGc4hDzm4dBOogSwGpLicbUY46QAJcq5WFHtbofA4NAJDp3EE6+OJ++aPJ+f
IVVaZnvbd+65fDdfBPMulGk83Pjxim46Fbm7vni7TB6G1mhzgVy/fpy7wvUOAR4RTzrBwBFPb43r
O2lyHnSVWy50As7sueK0JEBGb21ZF2g86mJ1s77vqv2OhGtGtYBjsE1jvQTmOOwC807R7FtzU02x
ezkNg17TAf7/peSt0ihrmrgEq5B9QTGu+KAqtDJFapB7MYiGAWnohR/vB8yJB6jMvNZFGmM8TrLd
kpsv2TXauSiZUq/AVP2HPtrCf6WfyIW6VWibzbxA5AITCuqc1F4QMjjl3vqyBaIV5BxWdsYbQzZE
0pZV1GZDOyD4tnhjmRjRhb9vwLzoYdX9hodakMHTbiPd/hbfQRJNrzkSOQfCHygEP9ttB/VzNURA
tY27yGw+ox91K86mxpXNtyirHVBSJuolh6Efjm0kEpsJ5oPHxNR0TmwXTWXqOPMOzmwbdZWTZAwr
Y6Bl0gBnhu4Q0blO2QLH1/Ik954BwMhgyoJ6kH+SyWWudlm6fIbyIWGWPnuhESIRPNUqhpOykR4e
l4qW94Ant7pqVUmPsRZiHQ9Ew6/fXm6dhn5vG25r1Tbuladz8TLt0n9C+7u3aaDzBITV6abpSPTf
fLf3AQBYWQT69f8kQ5qsyfDrLZN5EF2u30Tej80xmcb6N/AVx+mwmv17s2J68G1X/o49Fh4MB37+
MNgupATlvfe2NhLP3hX06TLyeu8nXyh5XCrvGLzovhwW001/iV0FmN/3FcetJS4bVpKxcsGvrQ6O
nHPyAQZtfmZU3QfiCQP7gUha/O1gJjjIktLMabO4or7DsRQ+qdDj+mewcWnR++9EHwxeNP1ODp4t
dOvhr8DI0ckYRsnk9bYapHcy86swLZ11qRfnrqnPlcaUZf7UcXzqbNPuegM5wvYtQuZIpHk1u+Gd
CXYZQs20zZNxLf0uv7J78Az5zem4ct7F0UqxmqLQeR7jrh5v5jzyDARTuwaHImqAKbHRjr3LZZRY
ZQU4rAQHEq3tP+7QuVjRaqpsAE59c7cSsFQtTFtpIIE9CqxJgksOQRdcu80hwr297Z/U2WnglHSe
vaXs+R3jB+19Gsai/5eLVsqsM+XIKLz6/XNtknnL4Mur+ZTIDtMXz1Tu00QL4mQhKp/HmfZ/ohzE
JeQT6yMLm/HGmWiyC4MDfN4Oa6qodawnrVVkryQbgb9xUNcybd1Fthkvif1Yl1q8FG49VVDB00Ss
Oqmq6UqYnCLdcx0eQ+xJfyZOngeQZvcRz97eexzRwudAdq0ifuPMEJu6c6f3HOTPuah9uzy2jju3
N3mo9z0d+bzCE8uI8H+1OJsen/2Gj+0808v7cUX+rNazIM5z9cvvToHNskQ5MdCKSSlookGVjx7b
sMtx0ut0LPIZit8g5eP+Wo+mYmqc8Em5So3c6oJeoUcN+u0oiOljN1OKM1sb3ti4d6J/2nfss7TL
Ot8McciRY9m5cbNoDcwXOHgksxkR8kWI9W15VZF/DPAQLXhiDkPv0/71BbgdNjRengHr7h+1Wd1P
q0jiTVdPiRuW3vvfkLxOk2H0jOFqDQX8vjTRGqWN08LhB0U0XrWz4F9up3WkpZURcasjmbX/4D0C
2A5UBGeyuGXnqpMzYxbG8c4P2AmweEdRWzMFfejd2ql1XhtSS72jILOwyraqic84cg4ZH5Xgvwe8
5Ppntfn226Dk+uSCSGlh2Gi6I9HdSZgReTrriw3/9GsAH2dLe16hP3RLXXMo/Fw4WR/vwr+wrvY/
naCr3lCpln8XsNlP7Dzd8gKeun0b6yr4nfa+NClNjwPmDzf3PfSjvDNJPG7TMVgT9wfh+LCnXl5j
AkAahVRXjmq29474ruDaK7t8OmjUILzILHb+43s0xBcXIzxxtTaWFg/lzXgMlSgHctYreTPjNgHd
ZDr5m/stSIDbx/mhnLZwO0XVjpqQKGxHMDH0Yi7uiqBuuWaYAZEZ3ld76pfFJ/6XZ3fdub0Dl8xC
5q8aNv00dDtNrcjnPMgscLV/DLrA1NngNL5zs+fNlKcYEwWfwjMwQl0Re/pUM8A+R0q4Q5YEQtir
aiq9F+SwOAM4bklvEPV4uPTaBZ0pzn1AWuT58NB0/tBQ3Lfuj5igxzilSfwgeHeInpw5XIvTJnT7
NxrojrKqA6xOG1EEnGdeM7zo0QT/sXMBPtMRlxulk+5YvviQOBm6d7613n6rJlmJ1Fc5aNNaBNED
Wt1BHWLO4R2qPR4pSiJYWK9bcYc4FQS4NBd5M0b1jUf5AHkuR+0eyaqsXmpVWOCeYBPVsUeXJIHz
PGDlQYd75tkF9bCrdvXGXlfYpi1+FgU/Pu2HsPN2nXJEwnEsnDS/Mya68gDj416HW5srPCyT8DpU
sTAA+pv5U3Ir34Z9Z8nY1EnVZ4J0V7JqS6/Ecrjrx+EEJFQ8zuXZn6PZQvdNOOXyzr4Hn1+35AhQ
bDuY+VDKeJZZIQakGDKPvau55vv7QidAgZRRB9Hl+RRbRZvFx9l505C6FRAD5iaII/FNnBliq3DU
ZAO1rn/RaHzfOA2i/CgNQ0QqlU1O3apFfRvYLQ/T2DimSosVZ6Ks6QBUL2MbBr9DMJbvHSWl5CZE
y1Xv0hIdYjRQ8nlXzXJrpdNXt3Rn4e02OFF3EazdWmVB0CKqoXMArXHd1Z0O7eoJAJi94OUpg6D/
XO3ChYx+VTy1DF3vhpmAFR/RY3Cwx0P+qog7tmxT7lGUAfxDA0D1TjfDQJtyasHUVdYMdlpYn/Wn
e3fZ+h/RiKC6MV4YkEqfLD/h2gRHxyuX8R7oHs5LsxRpKUpj+C9Z2+o/C7f624C+vskhRDqRDzj6
ZL4q6N70SGt+qNZBPmjkHijE4GDxUVqtgXJYpcqshw05ppvb9BXVPUVwKUHLOUl0NGVkUM88ii3i
1dfx0Mm0K2f5liA9+iob17w5YxQvaet15qvDJNo91OUqnugndhQqI398FLevUi7TmzK9k6TUardm
BwrdCcoxOdG02GKosDwKu53ZbZ91WmEAA9SAgzww1xBNceqSfv0VuFq++k60PEnBgJrO8Tr/eE7R
0Y8wBA2HHFrzquUCaenyxb+paEnDrKnWuUezgm81Zp8+xrTrgMiCT78dLjgLy+9IboHGXtruPj5P
YxUepAii6pBzA90MWW7Et5rzHmSV51fIlvEMgz8fEGyl55rM0goPWKYTsVK3XQzcCSOnhjcMppr/
lFmnHhX+3jx0DZ3n0a7FAK0FvdseknqV5mRqaO3RhO2Y2UhJrixnS/S45xwwcOOx+TsoR30xELDH
XbVif/Fc67C1IsbtRRa2fvbs6gIauRssHMdHP2ToNWCmm1j3D6vOx/tWev7r1DHpPwE7+TIbUV79
tWzWfRa9bf8Qpk2LjQK8RhNW5f5bGdieDXxb+fcCmru87Lti/CrX/qxAZAYh3hobN32xOJ0S6bok
nBfCLjV0EmTiSxgiaqlLbC7Tbez078rCxd+QEbSg3/D5Pn2aBLoJOK7k2IdbpbNx3otXV7uIiQYY
nXOqRgldEfQb97lqsZ9Ol8Vzn4y/maeWcLIB6FLWXyjqGEKsXv8zKIvbtJzPb/E8y6q/3AfVffQQ
wrzQSWOqTAAMOMSD+2WSAjoBRe2hKu9KPXRRNklv4hze+KHTWMqlJN6jBBxvHGGbS9nmCIfmwuin
Ys6RWNRnoX0q5VZa9GiL+GA2bx78AKibO1+Lh2HSxSPrNJjn5m4nrzxXgwFPZ4kSH1wQYBCp+iU+
RIBqb4CKw6dTbF5wjJwGXHadKvcezWQXZuyVAFwxr4Ww0rUb2Yw6i3iD1qt7sgsRMQcx+jzwUkMl
H/gE2PIoUOx9iNIfzMEvrXO5Ceh3anhhvuIhyF8CuhjuUyiWb9ffYflZiK+ImXEDy6AutvLNzasg
v8aSdXvoRhxjTnwKFDakeZyVfUAWMgzsOhZ07v4E3tQOIUeF7adbIaktaaQLrQ66keOeitDmD+xb
rM+rF+vvVWo5Xbp4htx0DVQ8nVufQ0vK4Ascb6P8RVNx2fts2IPFVv2FQwh9dDBSDDdc6oy0IfLK
MrOsXP1WvD/8BjzcT7PThv8GWTbhUUxr93UuD0xpcB54edNJXEW5abE1hC/9HOPNZd+h9IuOE0rE
wDNgFPfNxHIB8pgwv9+jhkS/HSAOLUK59+shyftioCWS1fUedCDYQ45OHQAD9cdpFFbdq6Tn8GzH
dvN4fSb/WgVwTnjeOH3DDBWqZ0eb+mfr9+hviR4cQWbpO+/zPjIUBQ2uO9KUqG0Kz2HHsFicnLY8
XP133sL6Fin+j8nnZsz8bqDbiyr682iPPRwhu8a5rL0BPZPZITkp2PVYHuuYlj1dBZNoWkPXITZK
Nu8KUU4ZH3G6I5sp7IT/1SGGo1r5HMN1tzqX5TzySQD8J4+zN/iPAwh0d8g3f/scPU5NXj65fXsd
cUNprerwZp3RfqVd0ldvm4UuA5Pagjt2sDfecMSV5XFB2DfhDTVIpvlIwWKEk+tc8+AmtBrKiBeV
mAIh21mA2AckDl2s41pRcPPuc2KJ9GPz5/6+cyrjX9bN4Jw6YbS8oLiOKot0r0uJagJIkDgg8IRm
vVYd/Kd7ZhLR1MVpxEbpemmSoIVvaKtwpgJ5gL0EpbDogFc+9PbqK74nHkI+oWPSQQjxscZ3aqtI
NJt94PE7lspADzqjwohsmQl9LrAEaAXnRqmP6xA1/omkICDtevGnj772tt+t4wzCkQvG+VBrO/6J
Elc0twh9q5uaatFm0XaequCY+SOQy1RFGtF7feBDKm7YWoTGjvat/pKl3H7h+Pitk5pVcgC3auKH
SbYAwiQc7swD+N/CunZxML2zBzcEN2XQV6+IDrSm4VqHBclMJdCMGFZZVDYNKLAuCyC1+ZZ12vlu
RWi+ZDFw135JQuJQlQ9wrcZ7QWGxf9N4rejhTSTz+U0XilWQ44QFV3QloPK/cPnePkzhm+UCTj7u
DwlTMRqLReAOyXwNuF1Eu/hMsETDtisOk/tyUUmJGqyMaa77/s8MjY+wyqmcb4E8ojvslQryI+KQ
BGkUo2l7kDMaIZju8wcgF4tZodfF65jFnCkhHXaE0gymL3nR/Rg/7Yu/OZCVO5fJhvJ4gdJ2u9vX
eQd+26kMB4iR5blANL3AD7lqBNOM1VuFPYJ/WPp+wvUHFSBNpmotWPEcUHImVzH0xwhDXCRjWmt0
KaJUUAyC1wb+FhtHNexRfjmCLVeYFNHgZr3jQRlCwXXhCduxAW8mrNTiE8i94mzyPag5iYwcz7hp
Z1zuptWDtPJF8YfmcVuPJQ6q15jJuCAsTicEw/HM67sZB1eFsW5tnipLeYdHBPC5whWcYRrBSYS2
a6/dr0B5iv3hDhtN3FZXZQ6tv8r/yr2jBoqKNJpU+C0YbVKjAU4XivXz1IzNK8JEfzgy1Zu3tSjb
8krQeMNtVIP/FBUeDlvGHXgjddhpF9bQde82mpuvsV7jP9gFJ4iPSCvKj02ys9K5+56+n+LK+1v2
XhQc6to4V3tQ9MPDlPTT02a7wEG7EaNg78+tfZv7asqks6AKoyMXbF534fzelQ1zbo0tKEUeEWd+
ABmXT5QDOCR2zJDk+l0jBOI3sTxSpvY182uFxnGocTTaxv+fA1Ina9o7vb6jNMIToyPKP9jEaC4t
zqrmgOABehCZz/hp2Y+bDyOCt/Ga3BTnX2G62L9wBBhfBkzgcpQ4IQmSFBcRH93NZ/zE/Vz/1xbe
vNFQq+INj931yZbTygkzhMXXqK39V0TI7E5qStR3wiE9HUM+LJiIsY5HLGjqCF2opeXMeOMhu2Up
+G7YYqDxY/RWP2D03Vc/RNWWuljDv8HigtFss7Z3fb8lX3i/oOaBMQ5GWIC9RrLsi/i/pm7374rZ
iqtyGzRtSxutMqurOtBnOi9YM6eKmr8V3q4E97g76/YSpA7WszrvdMxrgli06/cW8Ynj8PALaLvr
ebOeTp3I2wK+AylKVEZ1MR3jIUF2zdlCpFJcyL3IIGTHe5LHHHuInNC5DYqOsIHK3Zr+gv5RvY89
VZkmDunR4g2UfgSP7Q9y0/qRvVaNzrDyWnFEEZ4/aupTmdHmu4xpVb/88dCKvw5wNy9BCI8gOR1v
277xn+vGl93TWG8LVjtJtdpLL17Nn7mcZ2xQ98nHBmhodH5he79+XgZ/BnnaLEsr1tlBG+ldME3d
vVjFR6YkER4r2TMumnkMp4On+WqOha4M9THZpu6qk8ZbWMfdZJyArQbUh8DX/O+SdZ6fodoHkeG1
1uNoULu2/o57hBMXWGSs+d3KjIOgi6T6Z4Nu7lcyGvCo3bOZS1eAteeyRE5mUcAgb9BO871NJn/J
6fT/wxTqDLNas0kKAT3gkVUc/5N9EJQeLetBn2NlOMgn7SYXY7MpWFY2hNpLg77zmVllINi49mbk
8wHLQZu7j242N2wipsrzmgaFCSDJIc9Zk6GPjKJHsGm6zYCtgJt6Qn53qIiYjCEPFo4nxDX+m2fH
6tvEKHuzponoctn+m8ZsdOL8saslOiM6f5pcaNdSnXq/Df+I1kPIs2Aa8jgLV+/ZGOfLlrL+hppp
iJz+RUWV/RsvofsnhNByjm6+O+JQJgnkBNlQRZWpqaU1bYTfPbmxjp9Jb+w/HTEHCJb6vvAy6iHw
Ielw3S0raaJjr3nyv/CTR/CJHLe9mli8Wo8uvu864+9xXnJ2nq/3fevRiACg/jerqvj0QNNQ1I6m
rWBiecVSz2+FRSm4nnWXCNwQByCBf887W8oDiqQdGj6KhwsU9vykj7au59yDfaM5RpKfLj4+acdi
0tG9rgNhKNWNG4D91fXHNKjqJclV8ghtCOKy5fkuzgCX6dM4FKy2mErS7lsq2xdNA6OGh8oy1T3L
DimLVfl3WAJVnOZkrOXBooVI0Hlpey33sMXrwjmfMLUzNtVRriWwbIOiwz+6bRw9nOfOgKKy7Fdz
PxdTli8r2B7+Td7tvO7ytVBUsRSDy4oEIsaSUzwNtDOYN0//Nhb+bqux1d5hnRz48ipmq4A7zQuZ
BXosmnTdrfhgAZFnbCyW6HG1uy++ibBqGdFdekBjtGjppnqPxRvVJU9a5XuQMqyXNA256/JBOJ54
3Sp/f82rdXERhJ9xZszgli9Zz/6Y7Rs4TLaTQJGffQUthBuY0WNrh0Ign2WsTq0fuXesi033cVIg
OI7cls6+kJEmLCoZNkOlh5735v+xd169kSPZnv8qjXlnX3qzuDPAkunlTanMC6FSqei952K/+/6o
6u5RUjni1WAf9gKLHgzQnZIig4w4ceKcvxlo9Y591LkbgKKqt4ulyroRUh8VDcuiY3+mtB3dDNrh
1col7FdQLDjr93KoWoJd1Xgp12kpcBetabuvuaymITTEMMtu5EECFgBmrIJE44r0u+DINeui94d8
VYq9pDrmCAXa6cWmeWyVTujWXVNK4cbyrYg95Vs6mRYA1BH4nOeFK4mSYPCj9yjMrJtRkFonySDA
k5gNEZALq5CDA/pjVnLRtYF5rQVRXKyUdoyhaWVg7K6g/NDUbuAp8DAKJfkhRalUbQZ/dPvV0FOy
2ng+ifFK4imWq5EgTm4R0qXiwca5IFEVkt3boDDIJQqsLwSAni1JyMBefY7THkP1AN7HbVYPKLxM
NgAXGCLUX8DMqjQhs0q/KDT6zo4yDjnQYjMP0WJUXQnkLZHLFmikXEquBOSlp5IKEq8Dlr2K4Q/9
yNx8+JTFUnilgkoXJ8AgtWOqsQYX0Sz/abotlz/qutQKqR6ScYUaDZvaiMVvZHxd7XBFSUlB29K8
knKlkLauao7fPKETL6CYtuIZZDLlR6dJylSciYFn4iXk7SkM+yP9UTG9glygSGD4lcanzY7BgQMI
iB1l9KF442N6EDmZKvLCWlHU7puqpK1cNDrt3UisrP0geHW37XjfdyMneL9TqWbsQ6onN7XSUkNC
46w5BxDBKZmBPrkkO+C4iMUqa+2xooixNYOipIAlwya4oyYZk4JkrQxeKo3MGz3JAMNy3HhXRQyS
2G55yp9BqLdX00UPKI4YwwcThKy6hifpPkU5FWSnVXpuGGpvxsBEsFT5avkDm9nL/cEAnxVTrkhC
hHXXqOGpTzHFNpRh5dy/99W05uYrWsVXdIb0mCJbGj95UlGCgnAjSkqwueMcTHqa30sZCACCLPgL
VUPz2A4qTMlX7OLhmzXoY0ser4AF6SjVaqBwSBvBSavxrRrAZXDoQunfNbM0bjiDKmWTuR59bpZu
uRZrryTFL3Mld6boPGzkkOLOOuxrytiaOQKM9M3kasKgDiu/L/oLMpe00nceHe1h7auSWSAtVwgX
VcupuYuyTNmb1ERk20Rgnit81ufSVQUZ8EfpiuOVDlu0tjuAFc2uHqm/XcM9c9E2FYyMZ+OrWrbG
xas2zsdaj/MH7gXCg2BRGKUNlIvg8/WQLLfuculrnI6qSA7I9ejJ8sJWsLl+gVF0JUhT27wANf7Z
wDXUouVipRpBQqE0Bs7WowgPACgYPoEubfHbsKAubZQcLo+dNQNetO8zrictgdfiBpgHIP2JXIOI
yBlVyBm5O5YGzSoA/tAQVuVvQpO5dhMVzdaIuv5aEGLEXgXX49XVzSqOGmn7/vBzwvc0PF6t0PFN
ZGzpgh1zreGwljWwlcSGesV1KAbK3OxEUIIK7M78ih6FZY+a6p2VfQws+P3B565iGMwxuiyKdB0V
fdJPOR4dnzBdo3WX2pHLkbsuJZeNlGALuI64VQTAmqiieTCz6Z8H3KjgiK6jFLQJSQwF70Kvvyx8
ozn3fP6NZhIrAJ7dokx4HV6mEodpYa5Cz5IdUqWHglSYwEMvvISNto7rTkPfyxy2aUoFQO48oOED
JQfwJNbCk5pLALx8LUwMJ9VbSXmjLFb0ROhG5UqcJh7lVrhzHsCOmGpkVGV6tnr/Kcy1IabRJoUP
Y1I3BRMzk0nJOzXF5h0kCHBg87saGArwOOhSpIW91n/H6FdeENE5tQyR3JN0bVqDkjaTvgAgWWVR
RR8eOqB8rQMzIc2VwOLWYr8HPWdt8xTudqboH7N/mCwOdZDG+rQCGV+arUAzg4EI/oV2H0J4UK4o
/wb5p0TlLNhTCaK1/f6jfTvR4/Fm62vQBYgpeQ7xMBU7brTdcDEw7hl4DAWseFGvCrMobi0t9jbv
j/x2ZTMy4jMaosYGflTTN3ula1YNWiYFKisbhyTx4IFt5eDNsw9qtbw8T0wCWTYwMijiHI/C0IFi
FexopZPqgzZB38xEOtCU7+4M8NYL6+btvkB9m/BB95iGIG/zeDhTtVwrEVipZc1pVlMadqg4foZc
I+3ef3xv94SKzoaBGzntHvR9p8f76vFB5SrLPuBscAu52JPBwMWCPhw4ADxhJZeUcxds10+OqCDE
BAMeasJcvVDihl0kDXs+94XuyR0odFl1OFUSSz+6Rq3RXNAZObVCsE4wIUKYyD/N1cU7HCFUOrdE
47LhvmKNeZWvcqNq039jKWJBhCa8pKq8tdmzDACTk1HwLMfCKMA61xaYo75YGOXU80OuXAI8hQsK
mPjjN9YZ4HQjn1FqEAI61EJr3IW+XK57aqx08KmFvb9ETi1GS7RAD5CWEc1mO0zPSs0bzGmJSK11
06UIgzi95xnCuolJahYiyVykaNpplmKIPEUV1Yi5TUlmNTE5MMzjUvKSx4CGHvjQCOjKmJ+bVTpZ
Egt1+/D+FE+ELw4GRMgkYiXGb/LxMx1dc1Q0QKI2mgIwOiXD3VYD9VYlCTdF7JpUIRR1qyoAHhem
e+JtIgJLtxlNJoKLOktUWjnIfLNgp1duY36VIV6HnMVSu8OsrNl48KPX70/1xG6YEjKsWRSJI2ke
WqrOqsHYxfSygIeuNJQtN42gLLmSn3iLhoyimy6hUoT082xayNV4YTrtOVeOpB7Ue1SFW6WqJHEj
pSJo5CAUhysJ/K+/ENBOjsxBAIUNs0D00o9fpQvuv69xA7NDs+EeDRnGXbkVe4MiSSV9J7YDdu2g
croLA5/YJownkl0gdg2+bfpiryJpCeXdgGHKg43y/lClYrtGCVa4saigLES0E3PEFVDBwIStMtmF
Hw9VxKI8dloCOx/u30oogZb1WgnxNqCBdJMDU/4SSdaSXvGJCVqTNjz+QRoVFHH2TiFMo8HcskkC
CQEdsQSOBLXF3XoiLIUPL1ILzIeFywa2N4hgHk8whHROPYkJuggCrawaHFNXaEt6b2+3wuS4IGKy
qqH4ps8lAcXWxMWjwAdGQEDgKuoi8Hx+2C6kYidGmbTx+IfoiYT+LHw28FWSVLNoRhtgRHMp1UDr
+PqHtzVZNFtORkNRFlE/O35ivei3Pek7IAtAI8lVibhOtspKoV7aXyemQ2CWULMXOeRYCccD0VFS
vZT6qT12KJMGiVw6ABYXFIffRsUXS1H0srCIJ/2ZzUYmYen6lCIn040OBM9gWAcV+I+8h/W/hmGd
D18/uuQQ48WsEYi6NlmrzOJGAKyb+gEZs6LkXNl8M9/kQ9+v3h/lxMQMk7ioihxuOve846fXod/q
lVHBVdwqaBnGvnGOmUy1MY3Gd/LeWzLnOT0eVwCMTMnv5qr4rSw2hkFdBwiCUNH/w06U7qrrwbQJ
xTC7afpSeXp/iicWCFPExoxTBs3/N1dv9PFhrfAgBz8NYO5mdBeyevz4ekeTh8KYpkxR15qJfFuV
Dscd0oHdxKJ7bfYQnqowGhbcK9/mBZSiNI4Sg7MSSvxs77q6j9zUJJ+pYG0HUhtVFlgz3R2QfWtr
dSYc3MjraeFVdbJ9/zGeeHOkW+gFangVStRSjldKG4hBUWBYYme66n2BAqR9gZqnVps4Q7bD1iMg
RZv3h3x7rGBMwaOcOjmcnvND2+/k1Opw0bZdJR23Gqisb7FAR/JckLmeX7sweCU7K3zque8PfGLJ
mMh6mmxAk/0315rF95IEFr1Bu0Wt6jLU1MSu8rz7cB7L9Cx0L2UIV0h+z86vLO/h8psAv6zYTLfw
Gl1E3oTUYCvEcaItLNBTS4ejmWrg9EQBzR2/v0bBEgucKvdSsw+2aHuBrYsDAVV61wgv0CMcLjSK
dluF5Pr+44/T4DHiNmKyfLRpab3KRIyA2rWna6D/ATNdS2g+rTM0FRfuqKcWqCFzJyaH1LiqznJm
NJ9yBcV5kMl6ZNgVgIVvSo+qJ/jbYgdPpNr9G7PiKo3QLdceQvXxrEbkVDIogqxONcuDFSz3XAfm
hUjWwmo8OTFu+VPywf+bs7s+ylTAQlFoQMHFhUOAMzANkyqz+ngXJZpY3Y4wf5YqYScGnUxSuPfw
MDnCZwfDKANTzkd4NgOObfSooHAN4OAzdG28JFm9/yjfZnIsDm6oGvdUTgVlFluSLoJli6wOlKga
cpETjH0Rf4H7ZRQ9DPGhk5dudS++KMf14MkyhZuVyXMle5i9vT6xfE+nNWFbbLtkHbS1eNH1KIhZ
QZ3uXJPWkRQU1dYHGYkHoEB7yvYGg4ZggkbewtI9EW8shE8I6YpObJ+nl34HMhN3qAxsTemtMdIF
wuehFP/+Uz4951fDTK/h1T4M9TpuRRf3G3cce90um0lcC6tIVXMSxaqvtMQX9mJHf82MUazNY1rR
CJebuPKE4oJP1an1xRv/ZaxAZJjt1gwxOddQmbIHdtxRQas+K2URAQkTvUNbcUd7f/KnHjHFb84S
Ts7J1O147qo+4k2BLKNtaEqB7hoMImNIuoVZnVrIBkbiEuL4Cu9ymvWrJwwyWI37hnsCEnrFVzf0
6CMWsveI8fZSKnByQty5JoVysL3i7AGijgxAQCLhKDERX7kliEAaNf5CwnFyFEglBB5qH8Tv4wnB
a3JzGdtUbIK9wNwgU6Q2K25aMKDffz+nnhz2PRytFN4pPszS+JLk3oTUykBCLW4EkOkrI2uNmxzG
8N2/MxTCz9aUWOMBfjynpOqr2hJ4SXlf51emW/t0OE1gvKCJuvDTvzEYbleU4EixpfktHDkbH3Vo
Et6WBsymaWqML0GIr9o6TjbvD3XqXZGicQAix8wJP5sXGCZVrxJKNzhFJDdIWZiXutmaC7Fq+ivz
wIlIsjGVhzgh5lrMadzqQzCy7tIK3KTdgBXdExy7B58K1SZvYPu8P61TK4NiHxBF0Er0sGbHn1JD
Gk90WmfoaaVOOEKPK0NMwsjr/YWX9XZuVEtUFgUHH5WM+dw6VbLiCkz1xKYut75b3GRmeQAqp+/E
MmgXJnZiNBPdZewT8HyZ4GbH67BrFAG3cdrrWifoBy+xhHusnaDuSM14jUSfu5Bvvl0fVNYljHPI
I2SYrrO9HIg6gH0hg9ROj/1rLo0DNTe5u33/dZ0cBZdDtjGlDHqex7MShFbvR9SZQLShwKq2XnkJ
hHPJU+nEs5tyIRotXA4oOk+fvwq0lOthR5ng6tN2aK8lyZ0gE7B+D2rS6Z/lwo1/fnhaLEGKTDJq
9XR4ZtNS9LgMPJ8rAQpjJOuJ/CNIjQ96VFNY4D6gEpYI6Bwe85RSFhCbSMeW612moKJboR1DdVlN
HaAYENRE3tnCbn77tojrGvab3ClJMecNwaLNYeC0Fni+uGjOjTF0L8SmU7oPR3coFaKBR41BdJfN
WXQ3E/A+AEAilDHqbJ1EyfM4Qc1KPVyywXozIV2RuIEbIldkGffy2aZC6bcUGhEiolQMwdckE/J1
VPsfrs8zCldT0onJLIEJHS8/gKCgvQ3khktouIUdpSZSON3QRcpF2+TA9sLKAkQHT57Nj9Jlsdgn
OzXPKWxwIyeC0HE8/gYxN52J8At6qYzBygSl4p+rgZZ89PznOJk8tjiYOZkJjcfDiMjDN+pUxoMW
Zq4spXtOARnv3t9bU659dKRQ8ZzsQqZeuDX973iQMkirsq70bw0c4TwTbvRgl4jGJpNkG8cbEhxI
X/g1LKzJN9WFaVTIRpR11UkwaPYOwRKi1tvr3/rmYPnmedKu5cx1Yj1cjeOX9yc4H4rasUj3QWNy
BjYX6ix4BOhKjEBDYQXrvXeJ2onrNF3Sngnora9FHZ4alT1//f6g8xXyMig9fnqaMinGvLQXojqk
dVnv2+h3RDfwA+L1aA7m6v1R5qfzr1FMcl5FmYz1ZvuNJrSHHDBT86E5dYBKhKkUi4qSA698CTBx
YrDJLAQeGh1vLDJmUb/MMmzKtAmN6LuM1eXmLQcaJ2Zfux9c+MzraKjZwtd01zXGgqHgJnaQGBJ3
i7jKR1O2aRQqP3hjUFcjksziYtNIPsh71BkJMtq2o2tMs200Nu+/o7crge4sLAjiFNUm6iPH+wvG
wRhqOuREN8hzbrGVj8Ji/NHIS+fnaJTZLuZCgiZAz+URQVDXRjfrqxhJX9+fydsFQDkCaVbMOaZu
kzF7K30s1LI3IqWGaZH+Q+rRc4gh6E66EsaSVdLL0n0dlkgwGIwSAd0S+ktzh7oOjQR1aOli0UVH
RYacUYCsbVTnpZAUl4Bvs02tN80O8VfZ6YNQ3qOSGy/ExjfvjjsynicS6C1z4nDOZpwUKKwnvvHF
CmAAFMgsOr0eLWVTJwcB4cEzpWOji/NBkH1BRtj7Gg1FYq2VQtEOKV511vZDb29CxKhchGihMBD+
J7NY0cRxb/l639mY4fkgl3PzE7opUEjV0F+4481m9GsoslysWulhY2d4vOQV1wiilOTW1hPI3xUT
XDWxIH0sSLyMQuvnZTJYYM6RCGOWISOV+jBtfBkFNhjR54o4LjXs5vC9X8PQXZjM97iuarPnhm5O
S/9MAEbfauUu7IvhHBW55lJrPG3rc2GG2dVrEDHhb3URJioQpRtvr6Hb4vBKlzb6bBO+fB2dVsC0
BUmI39QjzVRGQg+piGzoY7tSo/isR85gE8BtWzDkfsGFvdqDL2MBk5NZODTvyY2P36OqJkg/D7xH
PyzvG8g9SGcp29GNdkgW77Ss/NYE3bdGwj5Hde9SrfnS04EeyPqKOtqjS79Up5hi5ewLcZCbHOjW
5JU7RwtBsYCVayKRL0qlpTwn6L9Gh7Siy3mNdmYabaJgTORbNOGCpzFAjXoBrXTi4U82tiJQJQAT
iO8dPxC3HOUG+c/WBhqGhq+eZSvww/mq8MN49f52PbGHjoaavsqrO1YhDbI/TMvOr3VhH7EgzklG
m4/vVEax2KMg2aaz8HiUElqrm8bsoWb0/I1s9cIml9Ga+jfmwrVKogVIE0KfrSMLl4UY6TXWURaG
32BFV5dCK+i3749yanEA9WBLUB+hdzuLOgAuvLxNYFVHgRRusWz1DRghkrf2VK8+F3NUHeQmzw9K
G7afPj40ZxSoMrAebzcK1OpU6hKohQrFuYte0rpHfBGEPVRv7TpBVQ7pNF2/JvYvYQPfLhOA89y3
gCuRTBMSjl+g0NHaEcoQ/Q5TLS7CKM12vlUtdVvePlqTDiCvTjRFLnjzer0vFq0u5slgQ8u7FXXt
sVXNe3fUDy0KLmi21jtDLT8GayH4UJGUUQugzCoD0Z0di/CPOq7d6QDzFLGCL1aOMPgul5RAd5CY
zX00GyuPJgwSneHD+69zWinHYcaUOLfAM9B+AVIzGxrwDGSyiKFNHUC20rvhOsv9Yo3XEWSHulyq
PEx/7+14Kq0QMMmAV2crd5BGV/Vk9HCqDrkDuU/Cz7HnuRtw1iHkRiPfoUW85P/3NpZN7UAgSsBK
WTnzarmP1yDEaPQVETQSnEjMhFWkVtYmR19rIZadHIo7OyRQtAw5sY8XKUJtI36NiMygHNjJHCBi
JK5dK0iTjRSOkv6xrA2XGZOzGkAFS3bq1c9ObKGHO21qMDC0Hu0OoUTfKo8wTvvgIpmQ6gxB9ASl
yM3yeFKWC+BsRIMKobzErNZD54fpKtZ97QfcMBMttDxc8hl+8xxnQ86fYwwB0MTRwIHqma8kNXoO
DaleJUXcLkzuTVh5geEDcSC7om+tz84Ffxx8EUkktESHotmjVZI4cIPShXXxdhTqGnThaXRypKLd
fvwIURVtQ6OApWxFlbYu/HZEsUkft++/qPnuIndhV7GvWOWyiRLp8SgwsyQ8n0C6NK4r3vZWi2mS
1+wHxWhtDIj62zZbag+9GZInxsVlgm1PqO35nS+WDKVXKogUQVVKqx79cs2xslq4llBWurLMetKr
G+r1+xOdXv/rMEJRTCZNm2CHDArY8niicd81rRhhBFVvArtxunW2VS7k1VJpY97JJGgcjzM7c8gW
G72IGSdffXtIV3hv2D8O14/vT+blPvLebJTj2fR65cP8YxR5C6DAxstjLV0i87LC/8TR1rTe7LPS
PiCfbw+f3x97fvl8M8Np4b5Kvrg+x2o5WWoJO9XpHEDw9pNxYRw+eq7On+S04V+N08cpehAp46g3
7raAVv8AoPngLqyL+ek9H2V2vEDHD2Nhms24wRvEQTjQSZ18YS+/uSfNR5n2xKu5KEEpqeH0vi6K
9ffIuX/Wto8Pd0vOmS/mvu8ti1nYBcgcD1LAMMUa2KmD/oD9gNjm1egYn9Dv3C+shGktvzfcLORa
OFYSPhiuc74j+mo/pfbhp3O3kHBIJwLG6607v5wnVVoZSIFOs0IBy6FY5OAZ5JgrffW4/VqtPqEV
tPTCFsLFnABVm0pu+dOY7YqLHRssWH8e7adPl759Xa0euRPYiG0uHCxL728OrlcQ6ZDj6f0Nzvdx
I25xxFpXG/8y2Lt2vG3shfc3nfXvvD95FkUiFQ4l9MJpkr6T8I9qo/jpIM628DjnZ/Ns+c8hO6qA
FZFP59KeEO1260KFyMrm0EbG0pyW1sosaJhGWJnptNFM7Uvj7gK0knMZs7M0QopkqeH8Umd77wHO
gkdoCrKG4NivBxhf4dOwMjZ4wDmfglWw+gnpnkAs2j+XZvmSf7438CyedF6Cl0DBwMqdfKgessvi
oHx3ryk3IrudPw736SG4Uq61+4UVs/R4ZwHGq/tAz6YVo7BmUF5gfbY7sjzHtQ0nX6drb2U6prME
2X5TbJkvoFmkGeQ0iqtpY9CA3AQ7aXWfOKP97No5jzfbyPbiOX4qANAQBMQ/seXAcR9H7Coyk1Sc
liwmxGuJ/aGsLDIH1bHOEgcLv5vqGkXrbblVz639wlM+FVdfjz17yujJDDENEnKVVbfWH+KNv+k2
wyraVHt5t1QzO/VK6SfQtABUR1N8diEIEaoOhzKv7BL1d1GCfYs8lTo8N2m5Cseb96c2DwSk/dQ9
KXYoCiB/QAvHT1WvA9n1Y3V0BKVWNugjoaoslQEea8O4EHPUWXBjKJCdNPrhIJkGuljHQ8WmrPdy
i3OWC0v9LLPSFDywEi/E0PnTm0ZR6WBxG5jYsvO6iopLNX6QyB3VsHKvEJ00DmUbV444yMlVmCfJ
J6hM0vWHnyIVHK5VJO00QfVp/bzKJjKEEsoqx6sRw8l8jS4rMVWtkxvk6uOltTiFsNeRhglyh6Nw
AxBfg3412we48ZSjZQiDY6RtajloX1SfEH9DQ6nUMiW6j6W2RvA1MfLOprJdCTbaiMl1HA7ug1an
dYaAQNu2+yLR5RvQJAUeQ2WQm3Yu4pv0/nN5k3zTc6U3pkuUmsCF0bs6fjAqJhppbRiYWEpti+eI
EHsD0RDNWn/VV/i8IgOttX24weG0fSzpPD55leWZK4nu4LgJc0VfYrjP88vpKymsD9pbSL3iY3T8
lQREmgJc4nsHi4UIoWFFtjGjSL5S+EeMoMtb8zDkMsdu0PYLqe3bzabw0oCnUQ+mQq/MTieUXIVu
gB3ilLX5rQC88alGfOgKxc0llOiJkSYmjU4bnqoCWJ7jSXrVZHlnySNyeqEOlAKu0yobQtRC6VM9
v/+S3+5rSpjUvJANgKshzlvyniH2SYaUlWMghbOuyx6Dp8JbaJ+8ueTw2mBVKkAyaSBzBEwzfrXF
PJoTSjg2reMKvmv3OIraYeIpNgsqOQTNmK2N2I3XshiqF3Tz42ctGaSFCPZ26/EdwN1MbCVgZvNK
2zC2nZcV7C4TLWd97WWucKdGIphAq0YLZ498MVIuH366UxyD4APUR6JSfzzvRPMTJYtdiPZVhgLO
oEabJDGU3cdHAdw8NQvAHMCUPR7F61p6U0PYIvOCnydKSKgMY6b94eenigoTkais0at8ecev3mE0
KJFRAwxxgi5PL2K1klaBgPpMh3roKml6d/PRWU2YDRCVdEBYOepszciDWMV40aIPPwbeIcyEce/i
ybJwSXgbUExZg7PJpGi5vQEdwvqlpTeYlYM/bLoSRfRvYkTad6KpCWsz0TqUYfuq3btC9Qck6z+e
+v/hPWfXv8J+9Y//5N+fMsSeJtjY7F//cRE8lbz7n/V/Tr/2148d/9I/rtrnsm7K598uHvPqt02T
/nisgyyd/87Rn2CkP77J6rF+PPqXdVoH9XDTPJfD7XPVxPXLcHzn6Sf/qx/+9vzyV+6H/Pnvf3vK
mrSe/prH1/rbHx/tf/z9b4A5pxLsf7we4Y+PLx8TfnObxY/pb3fN9x9BVZfBU33it58fq/rvf1O0
38GdAKNAXmISNume//ivEwARW1fwRKRDU0E7zcra5xeU3+k/69BGAQCzgKYWGtvs5SP59wkiKYMz
nURS/vx2R+/sn+/wt7RJrrMA37K//+0X/vqfRzpJEXBVKEv0ECjQgtGalcKCvBBIK9ARLTB/sTmY
VSe28KGpumbfInIcyub5aEiftTq5LlWeqtesh8y4gCKgrrO6OtMSfZdkkdONyZUAQDRr1UsyhzOz
Qy809y+xuvrU9npv14VxiJtu25bVDpUuGA3y9wEUfamKt5ka4WsfWZjMJdoPBCftpCWrUKSf2EfR
WaiSDi/3ON/SFvtu0Ml4ztsWy295lKVPqPY3W00r0ktNyLRDaxrYs4SSskc3yrXFWG8e6qhAAE2O
+2/i4MqrHsV13HkE88ZPdSz4HhEoz668EuMXP9efMJ7sV36oYapXVsnBQ5p1k2qGf8Um9Hd0A2Is
Oah423HtmXtdCWNO1VK/hQFz54la9mT4We1IXi1xzxRV9OkabYPAYgomHYkD3/ELOqOg8bSdmBqf
i+kONcCxckKEop3EjFFy1kpE78T8GuLhXgkncllYRFujKe9yuD52S9HvSYvddZnxM5XRHaKk8m6s
JN8jZ0DejiRxUHJiZdEWWfx1nA17/A9XaKQdBi3YGdFZ1UVnZpjuTaVEpfMB+a59htmFi/+CAMfF
1MZL1Cwhxvoumpr+A34k/EB26WMFubLKOrTjvPoO9H6D3DfaRPrXPh/XXY5Yvfklz6LNaBXojqX7
Md5WaB8Ixp2RWI5A4qhDcLCYk0p8xAjkXPJp3+JneJ0WQ/o1D3WesNIaGI1Jrpc/VcqIHKrmj2tJ
zas9Qnm4O9QyWpype5nk0b4c43KDE+C3nsj/yR3yu8pD45t2VHgFWUMRsgMOU89qi2dHuGGzbQzE
A21BhlxWe9pdG0YGC/gJBeH4WtZybVc1wSFsNZTu+YpJ0QqrrukiR4FdhBSOyspMf7AO0AQyeokG
Qx5tsD7Jz5I4vopdI7kwZGhyVaGd96Wc7BUVn7BA5K5jFJWBi5Z3pY4jSH7MVGwVgWC0fv9oeH4o
QF/lz+ldXT4/18Te/wYBF3QvpE2LIPSvY+59k37/bV8ReH9Ur8PtP3/3V8TVtN8VWqI060FAIIsx
kUJ+RV0+4UY9ZcNEUe5pCqH1j6gr678D1RbRNIdFD9BN5Zf+iLrTR2SbBqyPCco98QM/EHmPT24D
zJaOxt10HlDO5PSeXQVwuGV7aI2KwOvkB6tSN838L8j9fU8av9xa2HJs4mKB9zMrnfwadcqVueNb
oMTnDT/+Q6APiO2vpJzLWM0VBahzfAiHIDnQLrscShDxqa5swyS+xuHFwJM0Cc6i0p8sopsV5wju
0+iR/sqWPrRW/4vJxH/PFU3q/K9X9P/83vx20VT0fX5lJVPq8cdq5vf+Ws1IFJAkmBMB0QQf+Wo1
T6gGnApJAUEBTFeDP1fzlHQAiObSwfWIZILE48/VzEf8GVrpHFTsOaovH1jNs7L8tLCQ7wAaOrEi
NQbj272+Iglcgjoh8xHcrr2DMkjWesD813eVEZdIWVrj2x6tO82/A9EJv1bvdi1giJWiRRtVQ9BW
G6UBeV19j+8RcVMzs1+Z8v9fYX97yeFI3sgH5Yk5/YI++9eL7X/dru/Wtw/r1f/+7TM56HNJ/kp2
f7T4Tv7Jv/JYiilcpSxkAhWZcsaf65AMl/UHfwwiJquRG91f65BcllSaqhj4KWIoq+WvdajIv0Pt
IAMGAv4Sb9WPrEMCJwttls/On8XrhchFRCnjpJQcL3EnW2lt50m6vw6oEuyCOlBxcGz9baa1F0g7
3IRq++A2+qrx8JnEPuUgKn4E4zTdxqV22bSRbSjRqrGqy6io4m+m2btOK+C2mAy6a8uyJ2/JbT9T
gfPtIA6zAx03rEPKQb0SIytY43TzE9e1r4h9p5thNLtzIQYSnvaDA1LgtsvhA2HU6N6gLYxnQ5up
+1yKse+qUaJGTH7VWRYlh9IKEENts7K4LWWSY79HtzPAyWo7oMOH+LDUO1IabjAhWJdpc1FhfrCx
2vRzFPr5tRoAsNTMOpg8ae8zVXnET/kyTfRb0aezr+Hdp2Bj5fDDl5liXI54VtRWcBMKEjhR8cIP
5C1+vCOEmKo515DRd1oc11dmiFeEJodktYa1RYdexvNOvFDy5KfowpgpPa7yai+fJ814PowizitY
cmP8hEdSJ4rPlY9yqKtfepNbo2cKAp8LkWP2pbYBcEtqWJn7OEdkVDIG7zzNcR6V2sHxq+gMBc4I
uLt1F7nxPrPMqwbA9Taps/65rIqf6NZUjq95pOjRsK+Rt8UGzOlS8zF3+70L+ZBbALKFGKRyy1Bx
hneNqzSIfzYDKqdhjimqnqK1ie9KfqWP2cZDL0NFMT82Vgp4q8SpvJoC/IB8d1wK6mVaYojUiiEt
AB6h3VRqiVt4v8sqybjr0E9KhxB+chUchsC/w8MP9WkTzyVbq0tcDHnHTTaGn4Ng/ASMelsFHk+5
0d11gZzLNZLY2Xlddt31qEU69iWdcBjT6mtV+dY2yVlxRvzUpkqxqbnx1L6MKZjWYjapjSFXjj49
oyp9jjJduhXa/lNV54MjRbWpOnJeOIiw21lIo0+Od5aBhGtY3bvSuOYavgpxVgrLn2kTbIIpWVfq
bQEg3a4axcHsa93iVgXEZo8mrlMO34pBwpCyWGHG66B0cFOn0rbEmgiM4VmBmngqfm257Fhhv9bK
ZI2UKbbrvIy0wKlBY3NY1yjkbo0ST+YeZ8ADrmsb6zJq0ErHQVNXHiAPXaS42WM/j/eOIF3BXMQE
rPPWIg5daUsX5tPLWfx/5+SY/spfdY//N4oWk6bLvw7/2+A7JvP1Y/k62Zh+5Vd4F0iaCc9kDRCO
KFVwnP8Z36ePgPRCfoK8SyeMA/+fAV7/fRLWm0p4NI+QBiAs/1ms4CMRmSiRjHlCMKnSRwL8lGcf
RXig8hwg/EW+IbhmWhGzqqQL/jbU8uynJNn+ftzn98mt9IVs1qoJHXSr9fWP6JAcQO6fSzvYJNkW
k9edcWadDc/aefuj3ufX1WV6H++Fq/hH+ENaabv4fvTXxlP3gAlt8VitRSfdD06xtnayk++9nbq2
zsZ9+wP8r4E3guMd4lVxUxz0R/9a/RnssgvtXH60fND7O0Kz/FDe1+fVQdhUa8TLV/EmpWkY76MH
ZMbOu7V7E+5RV76VHXkdXw/r4gYFapzpzXskHnb4iuLkd5XddJ+mer1vVzfjubntz6lj7Itb4Up5
kg+qQx9wW5/r2+hS2xRbd1XvorV4MDa+g9fYdXbgW14qZ8bOfUhuUaC1nsyfAjoG5spHFn7X6DaU
kUK342plHooDO9FCSPfK2lCU+OT1V8Uht66/NxfBIeHPepf+9XCwroYHHuE5c/hJsN+4ezwuD7oj
rrWz9AqvZTvfxHfuvbzPtnxB4EC0ZvHrWOfn4kE591cYZ4BgABF7SDfROnPUFTbbW9h67gaTVf+L
tssO0sbaCOt611y4NyWWZMKZ+83YRVv1boxX/Y0f27Vmu7RfhcrJaweDOjCSKT/vXxQIan+PpTM8
brszbd84WPFu+jPiVd6fo8qeOObX+m5IOWicTreRBjpPdsENsWlLtQmC+E5b6U7IvDB25rGEe39v
bJJdtvXO5EN6X30TLpML85oRPlsbLOLEtb/nCDB57NE22OJodKvssNINf+DgLXyOzhAF35o/h4sS
h/PP1i0G2J+Vs/quvDJ1/OW2I91VcWfxRbX/w9557NiNbF36iXhBbyY9oDsm86RPuQkhS28jaJ++
P6oKt5Wp+pWoWaPRVYWCIHd4gmF2rL0MDCr1Jo+1SA27wxho8fiZbtBZNkHo2VF9pd0qj8xPzN+z
5javj06s+e2FPw+tTPfT2L6CSKHGDm/kUIXdR7ATv7+f7oBwMukbNwxa3QR2uByz0R/UUHsC86Yq
UepYzYPueopxrceV5osVLmF/yEJZBOnlrg5ocxMLHG9+FTvH6lssn3Cws9/pTZgSr0ywwflTS33v
uxFywQDn40gJ9siIQ/+pvmxXTSxvW+JGMS/gr/hWMI3UYDktjm9qt3aPZXFzXWKMSdUVa/aH0cFq
VP5QdCjp3o8qAV+kTccpcVyMi/TvvorYCZYlqq7wgg78RITExhvP0/36aD3XBYeq39VX/JyFb9CK
VVggvo4hhobPVUR+4XFoo20h5jGwmYvVdd2HzURvQ/pY8AhSE7wz+WByPapfF1MEOXMXAu4Bk+f1
c3/e3jeqX3jnNOpDLSiKc/K1fRrvFrpcTWQTsbSc+xOe1M7nCsqF9dT/yHX7uDqPyY3DviTj9dxc
mwcZG+p367mPdBGK2/GxC8kW04hru50uZCCX/nax3pmxBpWiCkFOS7YjZKYxyS4cxn5lkgZIbin2
noXjG9kp3aPU+MIXe3syyZ+fDsYTfgC3ZJk9q3qgjZSO9wTrOGS0VxXFgl9c2jvzGwenHS2xEIF+
7vM4W05OdSFY/lE52QdPj3eHv8PyQwmpVvvofdtCtUoKv7xXIhb1Kct8S5B/9JnxVT8IEl7M9zaZ
cEH9vcN0NyrNsDx0K9mIZMkeTTvS3YtRRc2XWSHD7eh4pFFS214BBIqPCMb8OpofiKwKUy20sytD
O3pbpCI6JLyN4QMx1d6vNZhc+4kiXSOGcg6r5GuSE8UXG4/jdqyzO5L75HTG6+4dvUfto3nl6Jfm
ua9P9fvxfU4MRkfO/LGbA7hH80G9DK4dfHLsA0a64l2ZxbYNWBx7RNAR5nycybiVhP1EogpVcrc+
jF5obUgsg/K0ep8Z6/URubh7nB8xNH7HnKLECZYb+aBOwW4ch33NWd6X4aNzIh8QG5uGTON4nb8h
5U29+xRc8b14r96rlj/Fqh6NSlz45EgqwdEYw+ZZuXMfxPGbF+J9RyA9OqbuopifnYuqjMH4ob8d
8aYRMcbtFy19aGLjdqSkIhfxkzM+j9wNyJE46DahvxOpw18JGz1grIPrwSkPq4BMoYcZSotNQodz
KcKeifzE3/OhCrL7DHConWMWBzB2dh6isbvo3sX+QuyOn4dFNHkECp3YNzDHCRpuQURDGIfeJg2m
xzkL2y7fvcw1RpQjEKrvTKHyrgLZ/+iZvk1AZ33JP6jNB+12kJ+09ARqP6bX4gcJQH7ffbWGZ4+Y
tavxXHvXpnoI+whI+9Yaw2kJnqcomr/WIrKpW1mJ/tL75vt0+zZdNMjEoPMhKUpZ1F0wFmFzJ1PH
Xxw21pJfuB9jWeg+UV8YYeXqHSdW49tfhesT9EuBacZ2Wb8nJ2e+gNiXjwkhtx3pMRHVMxq683ia
Q0IQvrgP7o1TMBTyQuAeHlT6F/4nL9V5vU5uMSsK+y8ks5/4KF5qBxGqunaJuRnY6ruTzelifspO
45eOLuTV+MW4m4/mlWX684Rgyi/v2mtSrvoPs3WnHbmihnrMd52hM8TOcuAHmemrx6Ek3JiJ1sZN
dmSuEu6AW5IzHy03cspD352K/JxshLYdpfV+1oP023gi6noBilaipj5zESqXuHUO5+zMJGM2Txfc
ySwSdo55+Nk9EquttbHtxrN9TuSd2p6rOVhk+I17o2oe/n2x/dTW/Pcarf610P5fh+/t3oATr3/T
/43l+B+hvwNtzEZ8X19U4/8F/RSdshq1OuDI7oVnAD7/txqnB2jvxtzU1diRmej8/luNm95/kPnC
CQLGxjWDcvy/1Ti/hKU3xK7/diL/Der3EmxBywEcjt8SECIWEzBtdpD7l6Y6mlO5bA4qQ23IvCtb
Scp3Sj8WNw65f1ejURuhzC0HEUEnL54qxHmwkH61Vv6WdPwV/vjXkyBF2lUSjATA1MsnkUlN9ILe
kJzqlS22RfmnxDbya2NVpx9r1bHnuXr2yV2t7JZWY0oMOLcgUI05/UjqsUXdSJjOPcmB5lFOxEhT
GWv5g9Kt2xu2ti85Yj8fdO+3wtjCSxrE9hVQSt/OIDWUIeunsYiVAg/ioT87lN9znfU0/2gi/XK/
+7vn+2uP9/WFaX9LeBCg7eBmZ0C3Yw79+paUvnanhHhSv82p8LbsSDRY9qhoquKrNurw1F4Nck/G
D3lpp6AiMFvYgw0ipXOC5NyVtHQi0A7Ejw3hv1/t/4/C/jt/+n++hZ9BoV4uelb3f+/g+n/+co5A
nWLj2UiL/pdVD40RewS0m7v9+T7P/8b6Wdno79kq2C+A82nd/Lro90iL3bmBuLyfmO2/WPX7g/0C
se5TGA4g/bGdEbUTRcF5f51PRTKW+TqYE7cIHpAUp1boRMi1XbSas0qJ2Tblx3ZrR+IDzc0jfY9o
Ob/XCHpT53khEG7uPy5DkQ1+phBWPY/14Hd4Jb0fVOp18u69j2bpOXfumOgfBGHoP3AeJOnVSb7+
//kn1719RHPvT/Pvcfpcffk8fPv12Pn5R/4G+Y3/MIn2HepvNIdp9lfrVFP/wzwC+4EZs4sHd2uL
vyegq4L/OyYyNQtDIxqu7DN/Y0COuaNKdGNprKLC3Vux/2IC7vvV/4H4SehFr0jHafdN0u39CV/O
P0VZxq0UqhatjphvtdZdN99RoD36LX6Z7rXW96kbjyIlX7AlplheK1OtOe9/GbB/2lZf7uR/PQZJ
AOCLdFxwVXh15DT0d4W31jzGkGMcluA56EGQ8LaEzPg5+ZRvm06AMYmZH8beJs56BMZfIziR1noc
uz65pZXimKckZejILk0FjNCBSlNddxehwjGb9O6NZ95Pl1+HDukzoB5q4d3RbbdpfTl0RbF5WmO3
RuQiIfTJ3F0PeeLImxbR8tWUkrZOVmD2ABekiJSxsE+1SsVaYMh2lXJ0+UOR9MA8WeK+RY19TdfF
JIpSZe8sqRbFyU+606+7yqgydJqiGZE1a/WVs3Lv9da0iBaCGWMht/tiy41TI7gzE8unHbnLDSEB
mmA+fx6kl515eqX7g5ACtLeq4AvulKxfH4TNCRSbwPuIvQuSCEH3zfeV+ME7jJjmOOndvNqdSTcs
Z9d/yb//67OhBrDB7gf2a8+KISHL0U0c3o9tbKRUTktKx2os1Lic3AV0o7NKXGX68S3h8T8NP+5c
6Jx3Pq1NXfnyW4uRzLXZ7YyoSVMjqpUF8o6COd9RuAWXHDnXw0ltXHx959F8mEeA/nVc6nunTLy/
e7VU8P/MSntNuGUYLFSoeAhjXAE7wn41Te3NHawNLltEYDA2m7mjFOgPNAO0iEhihzucJNHkPBT6
OgabvVSfsZzTjMAmufvzn2fDq8pynw6UalRNHNC4NuM783JgZtNu8PEQXuT2Jv5R5iT6mBMyuaRj
Cag121XyEV8aj/ifrrrB3oOoOCXvnyZLjSubTDNfJyHw42AuyvVS5Fa4ekp27Df5lmf97/P25764
GzVxJtPZf/mgknTiNFdnL1LWbDR8vE6soLeXjsZRetEhKN+Yo2k+rkR4Ht8Yo5f3AMaIspL2P2JX
bgJ45+wVwy/3gLbH8XnoRR67m0pSid6tWdCOHlnks9KpH/Na6O+1sdp+kGu+HEm+za4Wc8njEqre
G/X1q+qEZ+EJIJ7vcwjZPoXKy2cZi7RQlzVd4j7PKzCjfrFZqi3b2rU0qu2hIVBuPeMEmtxuK72j
kzf1YvSJJXaJ6na17R5GsJFfNT1mgO/hn4U4K1sg+cNWdAFVzTAB363aNbzJdI1avV7kgYAdpyKp
oqo8rGwW7tFvjPD+8l5s3FRdnDGsTqwPaMu82pRIZratHNYkbAkpj9M4j0etacD9spnbTt8CgJXG
2vqNXnxdpkk5utoyvbVH7x/y+iFwPuHWglJ8/8HLoWVLTlF8LUQ22x3ZJcShtcTREq518aTz3NTV
32jA/7gR/MPL5HDl2otTrEnQyGtrC2McyIRcvTFezHX+qBptG5eyMp90tWrcsM+3MSCVarnuNzyN
iAhXITdu2dnSpXPftPU3oS/Vu2mzSbFZ9eJd19pp5EzWVaatVJpZLeqjpVYp3jFW3cLQU+j/2Ibi
/FVn/o/f4+cV6+XI8T1sKiPOXvTue0H/6wIxFAiAbplMsRT474ZQXmVkt6P4YCppf0Vop3VMPFr8
uZJ2x25L11DULY1j0d2v5tCRVpvuaYy6/WBy7EUYfcx+XxrubVIaU9ixg4Z/nnA/DbtePfFuSoUp
H3cRfERfLyNPlspKyzl2+yH/AXW2oEM1j7fWWq33WZLpR50FcxotvX5wCCTzmta71ltRhCLt7Tza
ilW5dpMNqMe15a3eAmdKhcxnovW29f3WLqZvbs1yS4DoM6GO5WkakotiFEDas8MRqyrTdLNoW/lG
DfT7JN6XkcYWwTmr80Jevgpduj2sV22Kyaper0WpjNFkTO0tldx6SgyzOPx5JH//PNyAqeNAaODo
/Ob3b42wvIvEWmIyzZoPhlS+UXTkJMsP8xc1JYU2+NefZ7owbbjtYZ7L+3v5/QacfaRVjnOcQ2h5
djOr/K5si3MFQRo8du6tNzbcnwaNL2cKFhgGJRMYEL7l6qsBRY3duKmaYqo8tEDcmAvhDtjWj3Ne
9mqwTs6NknHu9KMyReYMVcUfx4bujNeq2t3oyPTJkKYaSLm8ZW/y+qIAcYNCDlwKS0Euza9X3Sw7
T8G2aYm9yigPyepp79IEwq0HJfxmka4X1ViKfpdyt7LVGxH9+U3808fD1qOSo5pl7b/aLtu+NjNd
tGu8qeXyrCqd9omwuAPZD66MpJAGmQHymyus7pwVivPWofyyT74fhMwBHGt2n17sAV9DYq4rGwPW
/xwTbCzwyh8962kwuz6o+nUbkXOKJyhCzp2EYU5enHkib3y6NVbLLYPCNbCuHrtE8e2ikod8bNLn
fzk6+BahfQCXQALq8s/LeWpXOKLVKjGXNqXAcTAJoGzTNruu9H7HvI2v7lz3DxmrKm4qoT7++dN/
r3eBRfmXMxXypM0SffnxuejbzfDIOC7yQVcelHZsn2f0PPNNIVhVYTW0NiSyxe5kJErRFYRut8NR
07Iy95dCyH9d+vNAu+sqaXpIoXDcfPlAabKNKq7oJvvEDMFskmRzJmorL4tSzh9BWq9HpTFPfx6G
36YoH8oaoeAn94TJsM+hXwq3ejMTnH/gw5epAPkvvEn7IVF0HlaszA/mNNdfHa/RjtIt+LlWwbnv
zw/w2gwDMjXf1UD3Cp+D0vW1OdCSzbaeTbYdy8RYaQbLbSuCMp9zCBi62p8HLPbr05qj2w1Lfss1
UoF2vjOkNgnidvtmn7xJ3b6xdne45GWtw3OhRfO4E+2v5bVUE5q0LjV9dOKk7IlA36oeNYDnjM0c
SHWCLeK6VksjmYFpwqa1a+OQT0JYwZRL+4QWAQG1nHR3PXpau8HnKFduD8akqLShtsx6zPO5gMOA
fJDQRJJDSr/JlOUtR+tX4C+7AN0DWO57Vhv+TqRrvnzD8LkrrdMkeAhRgslxR0voABc9kEM2ZSt6
jyY17SAz8HgPEs9dQvIcHTVwStMqo3UlZP4w56m41YjlqYIO92yyxgm+fsvn+PepCHd0J+uza2Er
s/Obf52KTkvsR07QfKwA/oRltVonOarve73yLnq+VkcXp78vEH8Oq63n8Z+n4W+H9E5cpcKEbQTq
hcHfyw83hyxLypy2hDcbykPZpNOdnXnqdalxeVCHpH/DHvFn+fTi0OQD2Zc5GnCNxILv1WoHYBC2
lhmwdZyGDqBiLDvjdAuVwlSvE0Mx2ygxrfnImYqHQuqpUbmU7Ymg94K+naxv2o04DSvNxJVRW92h
XvOedl4FGlKnm/shczoaiaugvlpz+UaJ8dqahEmFdRIotIocnIP/9cGaZWqhqGOuxg0z/MYYPO9J
awxx1aZa+q5euPNWi5LVQZKv8tpbrQQx1CrDbumQLpFaNcXYU6ZvmWT9NIt6Oai4OQGA/9QDoz/b
3/Ivu9kAZALN19jiZEihNc2ce6vf60n3nJPk3b7Hh1dtT8igO6Jc9MnG4n0c7Gu5Gc5ZWok1QShU
UogAYzFcvFXHWG6uifW5mntvUn2k6pN13elz9kax/Y8PTvAbGy02voiZXz04M0Fv7ElZY81dnMzv
vXqGRTLa3l3j2MnHRvZyDRKtaoAPjdHVokLTsBMVTZ7uR7Ux+pYyaVmQi4asAcVJneOYLC21trpX
3EIbLdr5pvKWqPYfdm9OK1jn+Crstd/ec/h1xOdOOtmqaVuc9yqBkKmhyc9W6d5qZJHfN9oi4xpi
7ydzEMp9qmfiyW2rIpjVpbkpJAv7z6v4nx5nv5qijoAjaDCULx9HYli54sKixbYzr3GaGBM+jEt+
xhJbXBJhd3UoMmixLTQf7BKWm0rb6gs/ODn6mv67vtu+9dKMZHVAemeEcJ94+TRr1RY6KS5UOHl7
qIwEhrdad/ODYmbJDkPoV0ZaDrGUvXqd2sP4vJRLFSIFmqKN+LhAFMN2B127CjwxVW+U7f+wA+2+
8juREjsCNqFXT6c3TeoMar/FQwKj/dICX/uejfX2nbIMWRtURp4575VVkQdLV2Y1dpXVWD7lXkoB
VNU1jINscVrtAn4GlpxYdmdjSueqa6CUW1afN70x2rBzeontq5VkbVzhNGuecm4tbw31fql5tfI9
i8wG7iG7lGDns/46D92OSIOinKBINR6MjEwfuIZCWViKVIFiZIntYujUEfOUPtH4dO+MobCPhpeI
Q1lxsP95Hu6ymt8eB0k7RRwxi3ydV/PQ5u1lIzeDOLPr7VSoTXPTILbCWsJSN1SPhhbJ1RBBQ4xH
lCzrTggT6p1bL02c9ZN6lBIzb58AHfJkjNRDaZsZg0oSt1UFW14j666MUXlyrElHG5sVn3q9j9u0
kF/ydik+Vpiovvvzd/qHPZ8rLJbmnFssL2TtL4d4ICVSKQfbi7Hl1G4zjQwJe0iH2Guq8vPkIMZN
y76LdDVfaWwk3vc8nb/wIrpwE2v2INVSf6t2NH4bZjAxwHp2uB0Ze41RFKil9ZJ+C3nP43A92KK7
zpmvSFfNLdQnbT3YVTV+8DiVbtgX1nChiMPmUrOjja9yu6mN+cYz7W/25UTkkVysE3dLaOu3+MJJ
GP2ikoMdt6tlv1+LOg9pFLUXavopIqRNeTaFU79x1fuH+Qbk+9P+hVIVyserd1NaxTTWLneHjMz2
A8CnfpRN5RwKUcMUyur6ClJ3+yEfiuKqEyr9VKP8TKjDVvh2Y7WH0pXDBfI9ugjdaK4sXdg3ijeX
UDY1M/MbzxOHtp60CL5CddqaLnlqJ7144qC5Fso2OG+MIizvV+O4p73sC5kuM54bADUvZ1tZDfp+
JKqRyPvBC4xls7dQ0jYge0hfl1CZOoQako4EJlOq1ZWhMereaamlMDAs4sqJ8kP2m7/Vxty9a/Q2
TUO9KVCx4Ieg6jerakDmUlXifz8tWrVEE+2Iw9ag+A6mQjfTsGzsJ6vM1g8JXJudWFq+axcVBvUI
gbrvCGkLlV7Dc2f0Kqr3wuiJOUlYJmiKqY9HajdzvitHDd7rmjlzHtiZuXyyGhdi4Ib1Mqgm6pUz
8d7pHE3tpPWBTeZM4Nq9soWmtihe2GCsQ0Fgm1V1Skx1vnH0ShmQhxvJPUOXG7BQh/L7MOYGbJJy
QVBaTWk6XU1UOclRn8Q8hDU+FIIviP/MiQqhvAfIGaCm6jPNeb5cWM8r3GraAzNsOa3akEuJ/sbM
Jth1iLxbI2gXRSykgXj55PeO1cO5W5SKu4KxKldjIvsPSWJ2MMHp3nJbUmYC59tERdA/ji2Hfb0O
cEcbexyOwuon5L2bHGLDLSC7JqljRuo0GLeeWBX1rBFak0flVmU2XlBur4ZZX6sJchDZaQcDjfYD
g8d2SCIwA5WUqRqwGksZaq3tfKv7pi7eup381pJiQrKdQ76gXN8dGV6hXF1vD03Glh7VKLzOhVrC
nHZI69W1Pr8YW121PjbzXaxxiJ/RAJUn7o/aG9f137A2PgBnnb3TYtPhgNLxclmo5rAJlxsj6spO
nqoySc9NYalR5eY36Tg3JyO1H12h5KCp6XBVI6WCfuwpB5oiXpTK1QYHysX3P58Nr29Pfz3Vbu+7
60N+M73uenb/fksxI1jr+XtVLl2wwOO+m8a0+mClVRv/+fN+q132UAZ2WGC9n87+9qu7YldO+DYM
kxO53uJdF3NSngc1qz6606QHudWzNlKzudnGOj2JrSYXkJzv/Zql5QsRwBp8r6nItnf2OtQPWIUX
j1bdiTnoHPuiolaLlr7cHCifM00dVWjqW/sbmt3XGxyFoUbcDVUzRwVn5ss36ZmLRWIhBg4dMWp2
1JrO4J76qrerwEXECEN2zbIz5ohSHNTK2B575l/qO+OmevFsafNlSV2BsmVetjYktsqm/Yld5Mdc
FLPja059kllTGugChYq/RUndPTV5Sf6YO5B4k6udfDc05pWSWGl9SBzEuedeiKHB1otk8vusdtvc
b/XRbv2tc5oPmb3NbHxSdKgjx9zV/BSjjOIo5lSKqC0WLJCmcWq3U4pHkbzzkmQdgqJ2rfN+v/ZC
XR007GiHtJ1OJQ5UX7quyLu4qPRyixJuEl+csW+q4yKQwYc2FhNdiLvsKHzMxTfzXGyJPvga6srr
rQQaC8uU9wVoN3xjg6jkEyDM8CUbGps3Sdgz16ms1upzszU4lC8Tbb3QrQ3rpsLQk4Wg5pAyimmb
P5vqWuuxuRRFzZZma/NhtPcGE0yXJsW8AYpjYNO2NaMKUZwIyt7DX6ODZZmThbpZCNyq3J2PWpdX
zdmpPHO9kJg3GmEzb91hVufkouts7avabftY6w9J61EQrcKAwIsHpvmVDci9syxv7AJZ5HVIKLDi
0W8s9LhWa+MILtY/moZslGPSbtwljMIqLd8CqL2dlRpTMcTUyFBHIgyKMCtV/aObK96dKFKnCDKt
RSXDUeQNbMNie2qUeZijrbKqO6WV00DRPk2XpZkJt8oNvmM72404VksBEzhpHQU946jYSyRQEeox
v+p5vpUBDPtjYW7VozPU+Q11vpOdFzedDo42pM1jruh9jeKiEv0TdNFR3DlO20yH3uRgwkgmU76V
BXfXU2pxZkYrBEwbOnrTPyup9KbY65tGCdpaH0QMWl4tfjaZoGQyz4ertuvWNqpWTKW4z5cZBIlW
eKQ95rY393fGlFdaYORr8+ztobLXi8sghE5Swly21GI81Fz0sZ4ecDQ5dEUxT9fTVGr8YlmOA6ge
LltxoeQuytqtqx4ajtkpNJp8DS38aZo7oUlUBoU7KlWgLviShMzGMtTn0UkvjWnqRZRsS/6AQw/K
42J0k+Vax82ke1S2zka4y9qcT/kAmxcrm3lVDiRBu2h63NGhPbaUdXG9rU4i0b26kPml0S3VYdPL
KjtoNoqOGUC//l5aHVx7dVYz81x3k00zhd/fH72p8hAG5wpiTT3v0YGQCWGZkeJ2Ja7XALLbLVOv
Q848m4SXmRk2KqnSr05suwNEKqG53bFWkp5NnVsLl7zZ+zTrprCDWkvwyMmd4ZoXiXCGEVtOY6ko
aLPc3HscGtrId2wo0xo2UlvScNr2VsxMF/SpmvWB08sVIkzT0SmDSePcvHSahQzLxM+0iTVzgLWO
u7pRBmtqzrjR9qKrAjxxEVLk5uo91mI0tXNTr9ajFPn8zRrGlu2tnXCZwRHBELE+V3V2rBOTLpsC
+oiB57ANH029q6ygm6qmjybRaehctArjC45TBa0JZgvzSUXXPEbzPOTvynl0v8+Oivi0HJo+sBTM
kHxyw1Lrqq+a2vQRWrhWlK5NQ8k8TgIbo9zwRt9w6uJL0qqzjDajFe9s2r3DAfLGvIHnKdsWTqli
uoeqdeos0qpUlncZMwYlhNl08t7J+KIxZBcqxkUvcxEVzrJc9V5ZfS00V6kj6bVWAdXB2sx7VXby
PJsJFR+umtpMt20Q9iUjtuiTUpeweIjIZZ9orYxqhcb6IKPesqvjIFIHBXY1stRBsmcvTCeJlsCq
XHmv9qN83sSw29lMpSwuXl+ILpLgBfqzZwjzB6NrNVc1Fyw9EhRJ75TVVPoAntV2Pc+CxGT08cDN
G35SkeFIqZ4UZasogvNssB9Sy1OSkIAJAg+WhaV/WKiIySaslvR5HLra8l26dsbJTtFuK2iwxxMa
4/ZRgANovmHLer0suSJQmcDmKmMClJBQpN5Wl2HvSIo0VxU6YseVc8YCS5PBMBFo5oMhScevB3fJ
cKJorbAslT7FJkDVMx/ne1cNzcZlAmciNc8GRj7NWaE6DSyvRr0sm62TB7w9oVbbnao/lU4r8sdE
yTnKx2r2hnObjZs8NtSmVGxyfOq8qttNl9L7tWSNRqtdaHdlVtsfJum0y6FU1XW8rK1YHh1DZFkk
at3YbmW5zXagbY6O+kqYbLGZudlKwHdZCvp5+eyEEpMWar8CL+Vg61WYGYVG3FxGJO3MGZ3r77Nx
TAbf2LzcuGIeiCRqrUo+zJOTbAE+gLPrw8KrBjb9RXMibTE6957ewdLGi9Z53zMY9sj89B6IEny4
w/R9Nrc8KDKNv8WSbXdaJmu52qZpHkN33738YUs5BbHJqnR4jaQ/+nOdA755I9j3OkOpC8u5X9O4
KN2EoDJ+yjhWkzkhWB0K7UxuVd9GzZxV79bOqIqrGdx7PQ0I3gmN0uu5Dmc60+dcVtQ6bmU21olg
BNgfylgNgTc2piTpTVVvSsiFbuDUhk7xQ4l1tTotVzVyFcYs3KrNUnHBsrWr1lY2Wp+pWJbrjmyK
c4a51Bh3ubsCkC0AzOekxM8sauiEUBXkAF6G2OwHaEeoM22rUr2nmqQg9aambYYOIh3tL3DXkMF7
rS6JIByGpgCLSIc6aPRefs7kbn9mjQafxi1/++goWKhG0+Th4OUSAmSF5jYLGRjGRvbJRLLWQ7Ha
m4yqTVm+jYujfna06j5ltfBc/YgFLbsLANNoVNPBxoxr9NVWNe6TlVymYEe5ofTRgdIuSqFaGKGm
pXLRGwW83PGWSeEzPLU+lpiwTfGClSpOXi7eBzhhrYmfrK57ls6oKMeiqRgbVavT5xz01QffLMfj
bIosvYi0gXKgg2rVgda1Xu4XElbLCUxmObVtqsuHbWk6xXe23vzuNLhaxNR8inq/KYPTBqx3O4lr
I5P3pkcjKppKwUylpKA6ajbyln0hksLjpr6lLaZq0jtzrpoyhKZKFN4CE3Y6NlisTTG7hi2iYU+F
DhzPy3XMNoDkjsm8uimuwIZ53/fGDA99LhWUUnOPtzwbOUqseQZerzqzCxOrc82T0yQa4jJlUGgI
ulI5joO7yc8An+qltYWikHXaqihK3E20d2RCj8lB7eyMtqZmlKovLA1TZaPLG67VmYKRdKss28Gt
cgkAgaWDdUg608YdgbYoxp4YpCUP7UhuHwS0ZLv0BLiiYnEJWYPWpynqoVx17QegkzGfl65SlcBU
OyWaKrPWIweFThPWwtuVbap0jk2u2TVrNDc+l9w6UOwqcAhCuVTbcDMrK5Vl25lpfzRFObhh0mtO
G7LYWydqvTSo0zEw1trA9sHGvyPVaue58txmDnV7tFVfN6tev/MawZ5OHw0Vpa0szseyMFP3ruua
Yoi7pGQfIvUlwy68H+30A+6EpLVac5PdyrHW+yt2cHAYJ9OXm9mtvfJszGYHu40WIbq1pZ+LuNxS
zfK9dBvn68JkoV4bGzDH7dyZeXXK6zRPIp1Ow13W91QYWTcgdx2XAaWbmbvZfJ15o5ld9Xk2F9Ch
4TcdWjHaFBgiV8Ke4DgnzA2jfmDKw2jJocTCuTIrh0tY3pttrLVrdaXpXDTDyVptJzKxPb7WtYRL
BGewpl1S1BAJ6IvhfpZZ21pRsqrttyKp0paiEau+hMjdNKwKIPSjqpbWQ2/0OrlUJoSxiAtLoh2z
JiMCnvZKuv1vws5kOW6c2cJPxAjOILdF1qhZtiXZG4Zt2SA4zwD59Perf9Ut32gvOqLDtlQsEgQy
T55h11bGu8Yqaa7EiLDUWC0X2w9blRZ9iMrlBb4pNgimK7iFVs+Rres5QsAKw6nfbV5jWXvFCHiv
iQul3plk/0v6C4MvIiu1d19YoXfK3K3+4RlNV2qILoUoNbVFnjSkSf4yA/XbuVXV3B6DvBE0+mRp
SrzLWtXtLfw86kNsLQ2Yob/O7SHCXXbnj/3oJ0uZjdZz3UzbfCm3Ky82qP3h8/Vt0ElfB1iuFFp2
L8wr+09kujkKpW1XYLVYGO2xN0fGTip5VZvZkSpG1MB4geARgyUJti9K7SfMxD9rx5G/dTmo8qaf
+3Jk3Oh5l6kSdbi3/a5TF6uItT70ogr81I9ggITsXG5aCVqrW97n+VFiFBNhpWI3351iRPrUKd8u
bth7pydNK4GSu8Cmsm+0Y0n8rTz7U7z49Y2aZHMC50aZPPdOywDSs8X3ONgQ9hsqb1wZB3OQbaGj
z7j28rPR1jGvGLFtxgjCm7FaDc06NvtxdLLhqKxOVvsZEc3nRc7dcmailN3WXThgUuA6g5/m0GDH
g+P09LODVFWEIHYWeAPFmygOSrIe0ixq8u+z6PogiXAHj1Pj8jNe6fKlaxHhIJxFrv+uZku9zH69
oNCVnfkEbpc/D31r/2RVlOU+p0JqdjrIOowwNjXl97LrG5UOwVK9j8T1nPxVVN5uDS3qA7Hm7Zr6
Qo/mKaO2sFPXbSdI0nVeE0rj9I57RPIwt7uSAk7c5lvjRrei6bmcdh0XzMXdGMxgEMxEktDV8spO
oUx98Oow7hKOAxyDC4aP2BUA2z37cLpMui1bxD6h+qy3dvHoZvUjVVB52/iRNd/mwgpPMXWce+et
s5ipnutYPVranXADIkLQ7FxF0nxvKwADz5fjemw5WsQXpjzNsI9hIyLMkNeYOiR8vffQlWtwNMXc
efAVyek68cbEXz14oPsMOjmHAEXLdo7dMgBBJxU4xGc1H+SXXJL9HbsV6VR+U4tLHq/Dmtp9K318
dEY721NeO+3Fx6qJyE4YJFfTKj8+RcJsEbAwKJBX2Xitjiit2qRQMJOStvA2ffDHOL+xyaX6ricR
WclMpXOBeWTry2rayk8AHdTtFZaS6ImVg/8I0U/hc7yC8FdOqGGrYDLapoHoxukmsLOlPW6dFz5Q
Yw3W3s8dfZOJcBv2fjs7JBKQVALqC4syxJlULVokm/QjewfdT+GcMJTRnBQV0DOZDcXal2dcAeLq
JuhiG5g8bmYAZ5Vh9zFmVnTIch2cBy0G7IeybPlGANtWHXoG/ms6MwnoH/I2rtrPcT9b8b1XiVjB
ZSkEWDv8a07JSH8d4obDihqLqqFh5ps2+Szpa2S1oP3sRNY8RhYF83komsw9i9XHp99aG46U3hnz
/mS265ZpVX3bUH3QL5+jcg4wYwnr0X4xtLLrftJUPljud91GGFzpaNT5Zfa9IKO2PpiadoqRA8T7
1Iqy4hNnTBieGD2784lVZc+oV0DNbqxAefYDN1n8yK0mzBIynYs1GfrOFA+OQfCR1tvm/KwdQPmk
srECf8q6DHV7EzSmORVEJx5F2XrFeTP62iOOE5aOflM6xMht4ZgMm2PelI71kJjWINabKwlzIM5Z
rEnn5DHOWIAH6RxBf0mV8IfXLcwVCn6Pr7wzY8/W0AYdvesMsTY/DHDkOJoCM0/307xBeodXQz6F
21rqzohFO5SLedSfxUA3/NBUdvli2rL47i0lfh5uX+Ty5BZhtCSVsMP+vIzKlbt81Pkbo6kpmbxw
4ePjaP28NZVkrkDTjbmG0jMDvHbO9thieV4KUJVfVNzhz4pDmuckTd93xI9IB3MKaRfFHUqd7KYQ
g8CCph7o27N+6fxLwLnxdWJgqnZdrv0fMYCf3NdF1nR3vgcocnA7JfEas+nwd/ZWboB1oJPmJo6N
vz11ZQwrXTTIVJIRQP5N16IYbliYmv3YChfx1RuH+s1ZcwaSDa+o/6CsYguSbFpnfXZk296VuVVH
L8PkFhA9wny4VE3ZORSF/VQnpK8BBYahvNqTwBHFRHfpkL6Ysa1+LSIUSKP8qPhNX982x64rt+w+
MCsj2KbV3o+lMTb6ysCJ7vOYX0uiKLrpo6MGrgev7xL7uiqwnmAA+sMR5EjtGVBnFG2m0vads9nR
mvJQqMM9YXlPDViPQ3Us419w4bB6k7ou7FPRFcwGl0VUj3kXrCMwBXeSxlDP1LvbHNM+NcvNUG/u
1acuzznP1jibDrGz9npn8Y3WZG5LRcPdww7bMfkeW6wjRP0Los12jqrZ+QE2CI2lyiIkaPaGHQX9
FkGe7di8rVtZunRNq8oet7xzvxaDCfM0hM/YpWYeMZSbs3rCew6tyEatZSFDz+3RV2kXjr+BurV4
ij1lhkMQaWt49jicQmyVrak5DJvAUsrRmYeB3Mgc/mLPm1tdS93IJLEV1fmd12gzpLoa8PKwFB3O
jmetz0HG+ZWKNurgl08b1ZuhWf80ruAZF2LtTH0hKNO+m7xWfdLY2VEGRGtBu9PGBIhsFp577hCV
qVARFeYaVBbYYbeYLPVlSRdJV5M/yk7U7q4bo23YAWOIOz+KVX9hPB0SFeXZjb7v4kEM97ZYA8zw
5pXUZeP05fR9tsqcwWSkh2ObwxSvOtv6hv13uYNwqeWRCrGZQES67g5u6hqfM2ipBRWDtQZ4CxJg
lo5VNfS8+tPiXzELEWGXvGzBsYduLR7spkSFM23tmvNTZg1fwTC7et97bQ3Uouq+P/GNiT5eYTCO
+wyd1XLpKyuwPhUZAdWXyXVmdVJVGcZnURBGm8rIzoAg1BhZt2pcBoxDtdYkc7KjbTdLQ4nqdcFC
pY1StaeSqGf3aK2tmwFWxHXlPnR9bp+pKyfQ1M0dHjRVk3PStSsgsDsxNXgM9Dl+60eYM/e68nR1
MUHbvfllIX7ABnax726m3D6GVe98zrxBPi0ZegwMZeyRlmEoi/UGkefUHEfpBckwcKbveruDvLX2
bW4nTt3M621Atfe62SFnk5Ze4aZjgLv2ToYb35BtzS9TH9zsa7z10atozJUin4FApTUN4QpiOa4Y
DUnzoy3r/IfdzvJbRsjseoosjZ2LFdbqHYhvPvt6dsRhsLOVpRn3WF7ncTF/Qi4kSVDz61AlmicD
5Ju7EdwJiRobJNQeE78PhrNbOOK1L+3tvVTDNJzHLmhxfClruzjwPnfhUSoQ8tRZJs+c+rLUgoCd
K/oJMKzzOyKml3af862iY7MM9i9AVj97E33Rht+Y3a7ZLd2jT45F4czOoWzwRX/u4CR5NHrCLL9C
d42X1FUy9lJH+xBXC1ai97j1Wz0kpafAwSnmRv9QhPgXjeXC/I/xcPm9jXPoRsGaEzdqfHGslI4a
cEhv8HZXaciRm8HH9A4S9J1LhCz1ZhcjUCiydRx2DQ+nus9FqNvDxkz622JQVjyiFFI5buYElt1Q
Ss5pyJmzH/xGWYcenE3jNN9nWXgK8qV+79wxyPFq6prpfW2nGYKPrlcMkQa52Al0Kfr6tanHcgcM
UMZ3OcDVU9aUYceMDB00rmzx8ur3vcJURiOqOxlqrZQjihNBg7T5P2oW7MuYOXO3t/GiP8UFITDk
kkyM9z0lXQ9o15+xeSkGu/pt8ITErR96ZncIgibcbgoV5/mWgI/7GWSlQZ9Uy7As1dDe3+mmizVd
HdfCVHOln+qsGTMkBVvR/tRsrJ77DZFfwUscdyel8CG+bQbct5mhAtgnoirbOKkrgkXTKZzGz2PT
8MLWjQJHVXkXRfsWN544LVTmXi0yDQZNZihZwlnk1fPRUtwAfOAXjSoWtrTY23XvXaxaxvwCO2ys
HRv2kAZr4V19q4lESWxYkyIlsXTgvEXPWrzpYcuJuSW1JfvC/K19gC0yYX49DxMWQ0vn2UkNnxvr
tKmMH5CNYe+6ydC1Ej1JrOn4A1zdUA3/jJAyxbt8M/6pdHrrVfdsXHiObVc3KstkONNJl00NbNlG
nwej41nmzJx3YAHe2ap00CYIR70wmUdP3qupHorDso6TPvqMRMxuzZwm5jBAa8cLFoHOeaHE9j5b
zDInlb8CdI5hCc9Fz2qG+uuvYZiCHVoFYyIo8WnLHHhOCWsCm1sc09fJEChFp0FS5xNqR6c+eNa2
iO/GCcfPPVvf2+CUs9qjIOzxC1OTd5e7QTsmVWS2lzXvI+cCHzgvGSksXgET1rOtvdeJfDxHc5fX
6dSVkXMK1Nb+BGbgXnX5dH2dpnKp08pVnT7WdRUdMSzVPcZrQxUfJ3jMtFOtkmInx8y8jLVof2Zj
oJmnMrQUiZeJ7KThF+PsSZMnmV2LoUg9Hfk3S99tTGIt8LKdRJlNISfGPDzyts/+DdUqOrtxCcJf
dEK9SaZobQM6jkpH2KI6UEiytmDeJhayDihlJFQY48zFnqlSdIVFXeeh6ljyCexNNkoV5pAMrg3Q
nQ1329532pE5JWq3HvIqW3CY45881bWzVIloqzI/67bKb22hlvw2UPHwy5Q+NljLUlnVhcqtArZA
jn8o2YnnQ1PnUXGqF/AbkDXGqGm+ad085MKGp9TyPfEog8LqH6KKGSAzBDXcMj4EJ2yItPhdyNLj
ekRlgk/V4GXqkIUT9AXPr7eTo2am6TvLA79OBmvN7DSkZ/V2ao0AYpyw8uipcC3Y9yThcBqaILuM
prPlfuxD+5tqli6ATq7N8jfq2h9ErwDVMoFs2ChAdsQ94t88CFna9GzOHO/bDExpBFNJpyWYL7al
FvSDrXyXdmaYVDtiPAB8OAfThnTb8+Zd1jDKdrne3Mu8beGpbIcKB9gp/9LxzlLAS/nVsatg749t
jLNhRlrZfxNRrhf3T7Yfhw0iOy48cKHE2+EHEkdVr1W4MC05tMg/dyTvqHMuBN7n4eKdq7FiiNII
A27K8O4vFBLxkfyIIPjKtCQ3j+kw///hsxlSbZFfttthCVxMBAMoatnkO+6uqWK7OmBa3BvY4Uy/
i+OYRTpLhzBcw2MttOcdEDdg4aDcOhxPQ9fYAUz3CGifLhuKnB5Ln22HIlvdcNDJpxGb6c+FcPV2
76giws1MFhqbPKeDwGycbM6YZ4S1pNADotuTOr8Mh3zJomjnMvxhwMKQJtgPmam7e1mt+asK/KtG
u9/U2VgL9PC1n/QXhTjbS5ptevegMyUAus0rJNj5kUHHsLejwkhoLUsA92ScRNjsoJZOHV0at5qH
FKonSpSt/54XWRil9sQUboeKofi+mc3Fko5i22reAJ1Rho9+YAlMotvyvd4a+OnO6tmP85JBe2F8
WyzPuRyW7ej40K7YobP2W2AiFMdjq61vMFdgl9sy92egbF+3gKyVBaDtlZlzqJe+/1qEeFr8TSrw
B2/o+thD3EauBhFXWeO/3xcfrBf0XSDvrKwJH7s42pXIkc4ut3/vTZWTarEtP4a4/LqEvfrlZzUB
LXK7wy6McXPt40iquOb/fhH+YAdfVyPOQJgAECEk4OD/+7JyMBMX6NAcIKF09xxm9guRudMR+6jt
U8vo/tizGnYgDIPcLXPmvQShzhIP0m7iuvlS7lxde3+hy30k43JRvBrcIzLTbBtrkX9f1OR2/Wwj
0j9YVUfOUNzO106hx9WVTXGHp1V+DmDc/E2FcH3z/r0rBEj5QthpqGEj/6PCOBQThZPPMGu8+ogr
0nmO0CeGe7j00EnQOzNBo3v+ZPWVuvT+8sqvaR6qqNlOMhT2YbCc+DEo7XG/DSW10n8/qv/v6rD3
YK/FxZkH9mEBOZChS6agzoEd9kGXzTjuVFn3d7h/k3D335/1h8qSao8ERkysiFxjeXx0DMDYPcs9
zPWv3B3/xzz2vkR9u+Iautjq3V2p1XrVunvld+td09og4lUnmE5n2/6/L+XPr30NdEHuCWvSFthU
fFgL5A9qH1PxQ6b09FzSugM3qThOon4r3v/7s/48FkhiYLhoQ9NEfPxxawacnGFX5NvBEx2NuYAe
umsWj5lgi7CKjafM3+aIjn+mGPjLZ//BxYShTxjI/4iRKPev1n//VEKMJsqYOrHmZ+Xnz5rc2jRy
l9rbRWM17slgsPK/LCjX/bje0dKDaLsuxBWB1v3Da+bM+Ra5nZPt57moeIIYHOVsSna7n7yamt5T
83KeZWjjoAllt01whW+PAFi0+LRE9rmJfCqSxsYC/0rpnoJH2yrLMXEssvOSknKAVcMkwNtn1Ipp
VlW0fMqfhvECjayy/qYm+XgPgxgPE6zSgqsFDYvmgxpwKg2rqM9p4KE6/6DfIampQbX4me2/wcc+
0F/7qIdlWa/sabXIGxhjMWjGcBXIcvwGu9lbQIN7ad/Ns+V9M0IWf8ny+f8u8lp4oFfkP7je/37Q
HPWmrhlzH+e2Fc5hrdS8frFbS6jEnowzXhC/zdP3/17Zf7zQ3BqWKEmY8Lhxb/uo0oS+ZA8+jj/H
rp37M8hPR2XmB8/UaNl+Y2B+54XZciIAQ5Jo1FwbRi08eWIY/Te53//Eyf/cZ0PCR7iGkMYUnQBy
i3/fAWm5qrUZPx0zx4Ze18IOvGnH0b0LSrmJ2y50iS7a6PnKe96IzDmiwCvEeaB3QkssmGLsYlTx
XoqSMV5uIbwyxIBDNjg3S+cA3azVyJ/Yw8g2bpVjcM98pdoOoReN/Vm7bGe7VuZ2fnLHLruNFQSO
XbgRPZZ0xlXDXQ3JQVxKn33uUjilm90GGwBbOmrwHdJQNf4ICmSOFNjKs+SOBpRYiFzTY91Cvh/f
Aqxk1q9k6NrFQztc49LNuG433aLi8MbzB9+7dyeITCoo7PBWstSqxJ9z9HitNdMYQ8cNvwg03hlB
IqRBPkJty00CfIkyYkAIe/zL8vi4FYQct/ZVsIGkn5L44y67VlMD3mjsI8IDO8NjICYfAtwTmZm0
BY5WXo/2L+kDO1oQPuWeBSGwinQSZ2qubmwTaTg/vT0sfykFPm7/7MOuJ7BhulpBQJ//UJ8g87Qx
X5PrcasmrM0n2SFMLXlb5VWp+pcNhIP0w5aI+QZaFAxGaG2oP8T17/+hRCXu1qrHcJJHmGuivxLA
nPYha/vyd+1hKrr3EEVA5Spghz2RLqNf4jlS0WUGIJQP64Ig5VjOMrC/yWim3zYBZKMn8Lf8Pq6h
1SUylot/U8JJcr62VlOZz32u+mrfUyabfdeNA5b8ETOONNA25f644oV0l7Xg7QhZ/nfDW0zA7jc7
k0syc/eLvTBaVses1JYr+bGgdF5mJc16Gke/2r4IB/r3Tve+x1wPQxPcuclrPPoWkrb0Oh59i50s
+jW1GSiKdARGdhJUjsKumVZrj09b/c2tpXO0nTALL5WzwsJFpJURPVmiW0Joj6MJtb83PkDhHgLG
59RWRyZidZ6O+TqTVUBXMO5nz1qyLyND+2MI7l4lwVq3P41nL/hfL8UQwUvu+s/x4CJI6Xtr/t21
NREAW6yrn5waID517M31G2Mat0+mXDmfV6NIrKEc8obXrgzkmbBdU5/9OVievbbDF5XZSJudPZGZ
d4+dlS2+RSKfeOU8f468JtZnzfTQS5lSj2/Xwyre9TBM8yQotDPsWj+Pql0YVd5vp3JtoFg1rb8a
WJSfvKocxHtZRtDRrbwPm343Z1lZoOzWWO2r0SkYQrBYblcAyTJpRo0/tIjQlu6h21Q9BKxsPvii
bpivDgZckeEPXQzUH4zE3UjZuKeVdalR+7R9y1UEtscxyh1HvxIV8hjSsBLs5szN18iAA+9Evbjg
WWGXfeOA3DDwj6vcKo4kDAV7t4B6c5KmWN0XxLMojt0N03Wf8PazWKwt2sPri9BRM65jP5uLLjpV
uB3VaZBH4y9TLMwda0fSR/a4OVgEFPjMHSCuTfqm5wDKD0biurWz6H/bE7iEaG7yuZM3eNCu/QWM
XSDIUgJr6tbL1Y+paIoOqbHGA85xVF0n5eC0TC+WTWwJezaPIW8CHyrxsjZuyvhSProK8ju4TlCV
qeXpYtxbdbB2iReO9ScbqnOAx7xRN9FS+sgH+jD4tRUuQD/KlKhLdJutDzU/XqQt22pE0CSJNFpu
1qNpxfCd7j+Mr8gU2UtFPf7wyy1wD5RR9DoCxXnS+b6pktWvcZG38GPE8mhx4sRtyF3e6Txz5b4Y
POI1HBInCbhYoNtZdfM5Dov13EAjeIdT0p/DMlKMhd2y9A8d2UTxufF4ghiYVHAu0clEXWrRx26k
i7YrUetd6d0qFyPm07A0EIGnYOxg6qCPpfjGW+GyWH3+Ahw7D3dy6syz7VQCT0tyhm6hdFpDuk6i
b24BLvGLFJsQ2bN2NwygCyJZgxRmC4s0Gjb3a+PYIGqjQkC4A1DjdjfQFtGUOZI0qIEy1uzD0hiG
VzjVEUPaZ+WjVVX5eloN0BZEtsKdIHmBdCDhQaewq4Js4m4EG7lAVizZheIrnUdk/khClFr1HtdL
5YFEW80TrP3+zQckE7t2C4JnYtVDwq4i2d5sV/X8zqZE8FJRwh3Z9abUrxo6QHuJosUnF6J03mpq
0iZZV6vZ0qYrpDkvRVS9gWnZhiCCjayWjaFMnSDbwj9/iPM9bwWQgO5cvGWcRn2tSgQvp7ju1VdE
jEhosljq/uhWW/ciC3iBmLYJw87HNLFhVVSsbX599EUrpQjOCLPitR2wGcLvLDDVfoP5c9iIhO33
oi57FHZubGfYvxM2BtvSLdanya+HeJ9Vof/YdJIRR+Pn7TNZW4GbDnZzpYdscKVJKAhaAlgwpVHg
967/syup2/dLvYnu7PjT9qbDnDLEG1mpCjev8LWCkA/dBMpSkQLho0p0J2Jl8kUzwG/XbpVJS679
Yc2AQhPHxMHe4g/aRHQCQm5uB/3PkGQuGKqtwugD0rx40qVh+2nyKftGwPggkhmLIrafKIboOOkA
jclabF82nL3qnfEH9xN1W1Mk4QISccYp7Mpnj9ErJVswtMRpMUUEvnItd2ds32p2uWuL6oZZk3kp
DNNS9nFj8udAjuX7oDfnqbLbPj+FDQ6cbFgWQSjSZE7w6jBX6Qh0wyXogv+Cha4ylBxHTNdenbJB
pb/A52v3jDrD1MZePJWVY7rXocvdJR2iBlY62xTTZh9PQvw91tjfHvvGlgcrhriUbJut1GmdKJV2
ELkd+2B1Xk1zyhTAPVYLMj/tmSg85P6Uh4eidaI+yUe3/YXibYQQU3Xc57yHEwHdpgojKIlij4Tp
sg74L6CunFGGba4iGAPzvv5nxBCWHAEMo3QSriYQpyX0Mv9zN0aegW89L86jcbco/JKFLL0E7S+H
GlZOYFvxkpHjQMoy9lFFJp/dAjEPCvDFHAeqh5GNHKnWLobUxh2ZgD5FN2/ysWLudx+PEIBSbu38
zVtLK6t2pbQWcVDsEvyMdmI88KRV7Qdh0IbaxrVHTtN+yM6Lsip1k9e+88XRa1yTHkN7mQLXTz9L
eFoN2os+s58iu/b3YsbYJ4WMlJMkw9nZ7Jyuf50CVfr7vIHMdnDIZ64ZfWOEBb+1vCo8CE7eYwQo
n0t25Z9wvwvFTfT88KhHNBzQdxt1WJWZX0RuZz8DZ4vNKeOR7vOy7r6XNIrboVd1+0vICJLfwJtZ
J52Ef4Vkoa3ntEdb3LA5lWBhWithw/bg7EKHEUxbsiDsJBVP9+ZG0PIwDXa2RZ8si5zlZKL5pRvG
0OverbDr+YJdb8bs1jK9OExzG36ayqImAsgv2Meq0Bv5eTuuvohtJUYvKOLtdmlL/DkxA2pIiKcl
4MWbeWpTI2G1tkF422V4SSZ2hODhkG0+mkmjIqR+kXGhPlvFVGDN203rRlZV3mE6OA5+hdG+8et0
KOuVOXsYFwXT7dZ/N4Pso92qSMk+FqYkmW3j+13szRZwO6eIdRDL7pNTF66EjjaPX5ZurTYqxsBP
aveKEOW8ZyqRa8c4vC4mA+8M6KzZEZtr+gMrhTdIerR8dbmtyy3jnP47BlcoDxxjL8GDxVBZJ5Fa
nfsNQh1bz+Z0Jm0aR+W3zdTMwy6stuxbsMjgV892QgKLLoL2plkX9xExHAMexM9TGd5YjdeYtOh6
U1wihdVnWtZs1rf4YnTd1eK06PacB8rfu9rxs3te+i2CN7eYfTyxaZHYouc7p1ub4GbuKOaf/FZa
CH5yzDwvUcNDSq+tNDSSPFrqxLNhlh3cYghuqZK3NY1L24eHU7TRmyVNbrM5QYHYNRjDRKecEGkU
wKvaLMoNzID2qwW7t9kJxjXxfZ7RR6SO62xRYnTZbw9lEBryELxsjvZU1dN2okDPRlJ82hndP9YP
Tlq4sBv28CU7K11MRaEobcQqbx0UkuBQLW3vcGxZlpeOrj/dYSlt1ZcaQPP7Zs8uMPDcq59ZyLMm
lC2fp9vWgSZ709deFT5geRQuv8cgW5Z9CY1/OTfF5j9ZhfKDIxXVyK4Pw83MuxXuR72ntIm/Ornf
nEyu7GjHb/HROI2Y3jyqMY8YQSxuY+8FoEW9LywLdZsfFJO8Vb6Mi+cq1Ll9CNm9lrOOKpl/Fogx
r3LIzpN7VRZ2/aA2+CR3NW6x1QF1iNRvziI72vFxjUjJyhhK3Yoqz5YjQ7xWPlfYYyMP6BfPmRn6
hON6CMM6K6AYmipiNJs7yC6hYpJ3G/awVCDyW/oRf9YBSIuo0Cc5jdDYBX53ZLpoZle3UoOXvvqE
PT7BfkTrvuVQAygvVf1mr1LF41+guz8xJCp9eCykBYRejIvGv9vURqoAeoCcj1DV2ntMIL51CPj0
jpkxKWTK/M2c9wqc/ROxwTmEOQE+IhGGHThufRDRxzTflV7X+Vis5fIyEhiUcBIUzzqf5gPTimxO
4ka/4TMz31Hv/k03/v99PAAA5mJARyCVH77uHIUgzANTCVtp6Etza2FxMfr+8EX7+fgSO6P8XU0t
zKlWjbeWZ/3+b3jk4+dfJzbgI5C5uRHk4V7Rk3+gAsCn6zAgljoC17SkDYUWKAz12Bn607THxaPf
b1G7XNl4cOqpLfu/TI8+whJXFIT5DMWOAyrt+h9uQEc1YWPyvmIXBpscyrW8WKqzX8mfGW+jcF6+
BpzFf0He/7BOuH4qUBB2YSHjSsr8f39tiTTPHbIcq3mrfGFioy6LbqbEhauqUrtA5CCLKLopHMw1
Kmjfz1hL1H/Bf/649bjgBf8zTyANxfXi69//49ZHkUYszJM55pSh7SUIMXW7sfW8EGUUe/120+Mc
1TznvT+817G0H7BUmcbDfz///wHH/1z/FFWYmmBdwBw2BCT7cCfwZWlaIjzUqViD1aePyii/7aHT
2/sQ9Hp5hrbiimQATgmuGrnpt0slrg4VZk3T3VSMDvlsvnatx7KJ2/G3nroKEbAKhbyRvii3EyXA
uuyWeMIBZum2ap9lnTBs3jl8JD8nm6u0hnXelz20mMQiGde+2QxBG9B1ctK+Ot8Os1OBmVX9BfmF
377BE4/c+6iYEV4EeTbLExhwh/FFiD3VqRKz9pMyBAU5zG3sV0jIURzujOU3tkYwHLSvDN5XZz/P
bv2OdNSednqAPph0GId9Bn53aHdwTaluytpkwV9Q8j8Gk4IoaqB5mDnBFSP2PtxyGxLtKkqNsgxb
59TAjDlkbbSlQe+qlwIiyG1QteYyt6T9tlTXD7jJB8eyu87O51Ulrd21p/9eBs4f64BBGAM4koo8
AcqG89u/V+O0dY208KE7xGOEz5NGaWaR9Fg41su01vgCRNmCMhIeJSGeXrw1+1lQGd0P4GW8Iw1e
oS+GhIrhDK1ttY+wdxwC0BZAj3e01eNLhGxentYMwGivG6v/Koh5gO1pTPDWzUEUUruK/tUah6q4
mAIGcIVRbn+Qtb1lJ99FWrCbexcnWOM2kDPwyYDxUmcrtaEE9tuT3Pd/1J3JdttYmq1fJVbOERft
ATDIOyBBUlQvWZJlT7DkDj1w0DfzerJ6sftBjqwUYZZYzprknUSsFQobAnBwmv/f+9skjfVt0tkX
2DX6/Jzqh2Xe9UY8kAFqQpf94DQiKPdsOxuV9k0RmluM7mT/NUrsXCbwD00PlL31US+nKkXoWw4V
xfLWzz9JzSYeY2zMlpMuAI9qW8SUT1YuVjiOyB2lp7XWNGSlpZrexLcjG1X7nOMPDW/A01O8GYe4
am+EXhFAnOdldW/GUmVBRZ4z7gUgIPHUanCzAiU2EE+hzxCPAS/qqe8K44VEqFZe1APll00YwmtD
Aqv74TafaK+gkK7R5YZ6MU3bFHlZdN03Vc8BuZ6cB7MzRyIKZTDd13xYxP0BERFezN4g3Ga+QlXN
trKetEWzdfEQx/gUEDPQDKNP6HbXVhe7hQemgYo5fMhqw1uYfA+P4Zhsa8tpX2QamOR0gFw5H7QA
UWwbxvW2HcZYrNnFcQthGwoUTD28TgQCJnnLfqYpmxqsfHTTxSBuzgs1Y5hbCIq6tR3Iov8K7xT1
PiGDREzz7pFv4WUfkH5fBpU7n1+1WuFagUh36Fed8VYmtUoQpWLXzxzJ2AgjfUEJVyd6ONwEtVuK
e60t0nPETBrKcUekIbadqN0heiLM0teSINzlyqBZFzgBuekISFx0DdDAf8bqDgPdTRyzAskAjYpE
d/+7GTb4odKxRzDWQ208r9PBrs9HpULKpIi8f5oTyonEVDu1PbGKLbdKAA7Z91pz+M0cnmIsmpwQ
z6UaRlMAXQs4XjC41d1UkfLCdmba5wy03+zjztdjnzBDvXgfpC0dThFsRtu207mekSnGB/jFX0d8
LuEaxcmX0Kr6L+/PSb80cbkeqGzHJTgC3QIM1sPr2YorUyAxuOFsC+OMXQ03YeBuK3yQn+IMsgxQ
qy69aN2OpOWoN4nZdPVhR6/d+aSL4CWxVRLu4Wx6/WSDmIUdHTvr3O8j33NRyq3ZDxWXiezyyxBb
NH7TyPz4/j0s2+7zLXAHuu7QetGcZTA05zM/bBOoe8EA9gW3AUGJ+KI8YU/UXAMdIJpKGfCyxZaw
e//Susnjebuyo8chmIHUIzr/Liy2RTe2KFp0ka0vtnmE5Qb5YgIgt+5zHGS+arXuda53+ImQGyN1
rUWA1kPp4+l5aEoSLfUGCviaTSNkp5ozNkY9o9XPOGTibQC/NX0VqWCsiYnCBE5PDjFr/D1uuHWs
FjFzUGrKlYxsF2wO9afuN48J3JzDs0U1whSkGctti5J3fpAXncSdPMaeoN7zI4jhuWoaRlOU6Ep8
Yp9qzO24w8cJaRCIPSo0dozsmQ9HYwBrEPxQUO76UaXq7QfEzThtBqUO5yULgVn10YVNOSLb6UEl
9FXMxsrwcAAZ7UZtomRcm4WKwQQ6B4G0vaiyp7xOzQYFQoRpgPMYPmQ7NDAZTTSrn5SsHR4DvYyC
PVIiivVRQWA3p2L1DDdfxpnVjJt9gobjq+R0uOnn7jGzb/30OpB+K2z+Rn7PPzTV9+/N1YtcJlyS
OfG1kERKBWHzf//b7Lx/wxxM0GlvvinvpXn543sOLWmcgzz//renlyb6+pL/sea/HKSSzX/sZyqZ
ppM9NmffMSpMdvEzJrf/Xjd//9v8E7TwiF4svkExc1//kYqn/fkq+5mRwKTjGTofZg0XMvz738z5
R0zm/P/zhE6W0e+EkpmHQ5ZPBGkEAFwHXh67OhTmh0MWboHO+R2Qj6uGqAjuIvPOb178uWDaeHV+
xjbNHj6oAhvr2c02k/dudMPZe0OUhmfBXgfhtIXehk0FVn/1kJdPhnyyxsewf1Sn67C8bZvSi3cA
kVbxsMMmODp3ovjq2NfBcEkLxtI+/P5Q/B9Esf7/NAY5vL43Bnft+JKjiPk5LucYvdc/8HP0KZb4
k7OzhsLBdDhNMNv/Y/gpQvtzFhkifCR1iEi6efX8Ryren+wZZky2wVhzidbiR38NQO1P/gASI1Vj
xbL4n35rAKI7Ppg0qcCr7FAIeIQ+ipyaXIXDEchEivQq72h1DuTd4QE37HxdA3mQazxxvrvKg3j6
3KHXeZxkSF0qd9w4WlsTmz0wZk1HZMdAkPII2/UzZbXoVuXcDjMJT8oD7BzjGzAzl9JykJ+Xqi/v
+zRgk9gARiDUVaF0bcBSojhpdMF94fO1rGmbJXdt21DINH279FwcGU8DQgafdjw+xRVyv95a2yb+
W4CdGuSkGmvshz5QwaXofhw81yom0yiM6NPVva81W7UJuCMoXvWzptp+j4HaoBemD3jtK7MN7nCA
diT6tEbyPajDia+xCAz0nkOCkSPusX0oVV2/0D+Z+69VFnQr7HKOuVPy3L6AF26hY9aVJvBkmolm
VZlcbKPpBWVrgeqfxNigverYi5K97LhgYbogIxSHZp+5E2Ffn5Oap7RelnXKTTVFZrqt7Yb0S71k
6VwldqtNq6x1rc7LKWD783vJrL2cVP0sQAEqr3tkxRTDLcAZuOvIhoVARyHWr1ny90qf46Ft7S62
ePY9bfIg6iAh1GVVh7uGrd2ZFHZi7Y3e+pAUnX8PVJ4aX0+dnfZv2mj3ShYGqVfalKYB+MA67Rvb
ajlq2tNjUPk29EE1dPYqhxaFIEICc0jq9EdcZySaxPivGgoAaaa4X0Q1GOFaCqv5glWZfpORaLI7
Q+BgfbCaCKiYo6TdAyIfGxOPSZVUBm3prwZgQmu9tc6jHCgT/RCfrMbWlVdd1luWlzY943hQbO2H
Qx0O1+5oD3QB8WbXPG2UC+DOXPLFplQ3kXDElRg9u+sg8hSjot7ErTki0yiK74Q/qT+GYlJvRDVO
5c7PdUOiMvSps8s+DUuqy1DS4JYoDa+sHKMvoehxB1b6RK5k6tQdvi9ffrbzIgzWCD+Cki62SemD
eq+5mqz+alIHJdqodV5hF3Jiwk71qao+xz2FyJWgA6MXehdtNTNpzA0WFnFO3T91PXucD+VTEEKB
zsoMUJXQC1l9oRqfXvsTMtLNFNr1HhmOzYPsUrpbo8UauLP1jm6JKlod0HFtXWixkfmbQEr5YAIL
ZOMdhXhEAYvQHx6ijlD6EcseyfVV3N1VxFbGe9tUcZqKPMU27SDa+CLzSRPryowwERAEUojrQdFb
QtfjiZhNrZxrVUGbfms0p64uKtcO0dilxrAy1QHJlybkCITDmFRzLWFAgYLoCvlDzfLwe0L+3HME
quBFKXj1a10R4hPoIJV3B5XjE9oSOEAArDFyq/OeDxOqhTmoBFYFNdEPhwdUrBboeLAV150MaZwF
k9aiyI+Nlx6BBnHtMYLzVdbnyU0+TcqL3VrIcQakjN9sskDt1VT49UM0ZXazN5j+wk1IgtmHvMy0
O8YYcDihS2lhOsCpvvHruCvXDmF9ME4MET05PlSIdQNs20GtoOrBtrXDLMBtrcv2ojGlq523quyH
686MBozMve1EpIJ2bXMuCpfHYZZVmWIzw5tOz15Js7XC5lM80HlOAGM1EqsNpKcYYsU2i9tkwCSr
9Be9qhbJtSXryN5UYa2S99YkNoDJPgzMG8hL6hcFa4a68mlPwJJLJ0FbOVK12LMEmLab0nKK+Kw0
pJpcFvTHcRMLad22KQFfSCRqdaJPkXNOo1xk2vempoT6eRWOhXqulNHgn1dtZs1+uEhorU6ZqSQJ
DoUQhkfqOmRZbdBDqTQb2WZ7hGIqCnoDu1fXIU99WoWhkbfXuhOM1RP1nib9noCIDVcugWk9rlO9
k4iwHWfcJTPkZKWNqfkRLIlzWzMWKV6ApObLHHTtS2AVypeM7x6wmM+7Ah4S9TS3nKx56Hk2+LvN
Mne3cVnbw1YxIzF4OETCa0tN+vOautlzFGd0GcTkxleTRmlu5wONBcczOiDreqrEX4MmmL5adVLd
oNeLP9P1sy/CUGgffT7or5rElb7uG5eAbCYdm55dMtnf7L5vHw0rKAjtjEjgWhu5384Cbx99h1Rj
p/KAWzj1Sk9M56MBXqu4EBW1E6zeuNM3JWLmjY4WfaYjMOW0/RTCWxScgXgApjF5lLUKbd256gAB
yRTxZWRH7QddANo56xFyPBV9n/ZgmZEBwzdk7HUJDe1ZhGyCm8JLRrxcQ61hmwCvm+gqOTxAeIhB
ea6h80uQrvpJuNU6fUYDhYPd45wv2ydVDCalYhLO/JWFITvmyOQgimip9T1GEF6cNaWJsoRO6VLc
JS2Uq8aun1xObsb9MB+LjWIFKJBMtP6f9dZEFEodvOxY/sHvb+PMtT6LwMp+2IFLga9Ad1ZtoVbG
n/KiGJ4sPbbArfqq+NI4snkwCLtiBUU+xSlfr11W8aGpv9qF4u67xq2/0fVNbsGDFEwYJq1Br7Jq
im0ytNK7MY8whu5Ybd1cvcgz6T+1pNqO6zpoynY1NYoLFSAbf3Rq4P7QTKkyO2XmdYQdqlhlSVXf
WLCQzqQ/Flfw1Zvn3ClTAIJaUzxEwK0hWo8xrjrglPo+ijRpY8nukBPnpOZepo0RoDKOcqPZUDLB
PqzRFTvzCX1tNxpaIkCJDq2IVRMa6jcBXRZsvaQleDZatl95Rhyke5XGbrLCNK4jPWzNB8JQqdXo
Ywx1u6ejoq7JEWTPNcTOQ1OD3V5HbkKdwJa5Qh+5z9RnFbr6s4vY3tgEoiLSIa8NoF7InrF4WTjy
vLpt630kwA+sIpnG160JPOU6y5AzeijagkdWFDXZxy5CUdsudbqYtC+3YS3qlPq/2tDgCB1UbIbd
jgaxVnlKQk1eicfGyNWaMuBoIpQMU9gMRpg8oHKWt7EgbGjdqYoKSiJI0ksm9fClcc3uW0be6jd2
s+OXtI2Lzw5MDmahZn51RjTp/JY2r3rNN29DCUYDy2cu/OY2sv3wEQGT46+Dlu0YgvRRxXqNxeCh
p2aTeLS/xKexjaeLuSNabi2jd91zaTcaVKXeb7Q9xXGwQiq6x6cy66C6uWORnRUyHb7R5wxrz2Dt
uMAHRzYMTnCtW1dg4pFFEZdMjFFMTEOjgTPsofimnlHH4nzKg2xat5GBjawOa5uiW1MnLJp6pxrw
B6W/cwxUCGh32B5MqmUF20DOCoigGLRn9ggZsN+CTaLnlG79EemN0q1rv6XWBaklsVc1eKMBB3ik
xGckXUTxGuO9Dgqnmtz7MZ/GYIVfpn8w4zL8iKlZyjX6QtBsRa6HH3OCb7479uzoyBO2TivUrS3p
phSJLzCyhndtWYMFDPrefshkTF+CNR4/c+UAydFUOSIdQt46a9sH/rQjQ/d6srXI2MR8ZrnRKs/w
yGzjLFaMCehJSw+BfmwZrjuL7KcE5v0jzIdZFFFRY8U6U/s3naHzO/S5D8YYwn2gr3oDYAycxxDx
5e+ff//bw+1BGeam+141bfX9D+o19R/bNv9GMaPIl6Wbf8OiDHnPOsfY//OPNPZfyjKA+L//Ufzg
zvKDc/HPP/fXyZh0dw2vncsBmAMtKSGUbH4WZhTzT4d6If4MVOaI7+ke/tfJ2DL/xLuKIgBlPvGI
b0sz/EjFCoylg1WF8oyr/U5pZi5d/7OYiO0MT5JLZdhhZz2X1Ofa7Zveb1X0BfrkQMGpQwJa478M
lUxXtGedVVNE1h3eHFROKDdpEVsnSqevOXGLi9NrR+9ABYBbWdZOVZhfmd4b/qqQZcS2z7dBUk7I
kWhBAacvYbszx4jmnCNZd6e0aJSjNtJ2qco5EkleAtWLrka2tugXzb7/9KLp+Y+kqD93I47bMAQj
c8HT1T2J6gK5YeLfRlo2fO17NtseoHRzBbOK40FlNR8rlTA1AuCy5ozMMP1bpHU9SGDU9OEWkgZT
ghLpxQYlsIQYAWrd90P3Lhuz6HMzoSJdEdUqwxWRFcMT2Y5boaTWC0hwEltjo2kjcoOAn67cEpdC
BUTsx9ho1pUDOPqvqJXfKpX+D7/P9wqq/4ZfJcUbuj/EKcyxfXxNWOPf+0b/8z/Sl/zbH3yq/Kt+
+5ke/Yt+frQ61SfCB2YtDH5B9P5c4q9iqsvnTLUKsdRsX3UFdaS/illC/dOi7jQHRmK9OKimWu6f
syl5ljfgr6Eaa/zOJzsXS//51fDBAmMy5+tTl7Vpuy669iY2QY2iBofbYnBXTduCMG7EeRlX3co3
sRm/eV63P//iP4Cs3xYwi+q//+3Y5Wi18aRtB43KUpjTiJKSnxuyycYftZGFo6+6JqXyo3KqrmP9
VL7N4Yz08/bmVpsB15TkXFM/nJGSmgpiCSjYsxX+0fdac0WucnurslR6Y12zr/WLsdm7YRpsXX3S
zt6/38Nu1c/ru5x+4RdYmJOWoZtJxgzjyAwKRCjFvlRLTmyxlZ5ois0vafESETuxIGBaNud0kMVd
VoHE7QB0S5d9jqKwLlg6hVxnRESd6M4eeaBMrQ5DBokHE/3887dTvKyJwZPj5HG6as4aV5k2mVW6
K4eYb+gXoUZzDSV605MXY4DROXGni3zv1wdKk9ZQGfau4BNZLDEmkOYckd+Eyrec4FKKVLsXczIf
OHg+NjhsWbUrq5aDq1rK+Ipk4AkXeAFSboU8I/wwiN5o1wgdk8epL6iQBB0OaS9rleCWve34DW2c
/VWVWXRqLL7Kr5avSSfaZuYjWLZ4XcHePDvEwWGbVZi44ky6GxECVcKIE2zc2FFus4FVclCVKx/q
MWtNjGqWwuOewZ2f1YWS3vDdRGe600I59H1l//5APSxp/3yutBwR8agGxQ+x6AOiQMZQ6BMEoLDJ
Ridjyx0OsGaNkhO5BYfvkt29V5X6cP7+hY/MCKjEKPLT7WP777CjeTugCvTPlBw5diOfgvOH7Hlf
dj1RBt3wTe3qn60WNonB9+LI/PPLl8K94cTXNYqzsy9/cZtkvVPMTAbTm6Le2uZ65d5mvgCJBTpr
/f6N/fLpz5fC3kzDgdKKWH6Umi9qiqiT6RUkqXIinW7arsxO3A/9tsMvn4tgt7TUuQ9GW2zRiZhm
fnUV+qY3NMAORq0pN2iMvrlWFeEDqSbU4NBX37+xX97YfE1KliYTAfgFY/75m2GskC0SdxX+o67w
+9ueKNSrzvRDRCQV5j3Qow/vX29hhWZszhdkH0xD0kZzIBbffEbghVkKLhhlCW1kmSdAioPI04jl
8pox+VSjU7poRdl8AHpbneHOM6iD5MmJyfz4L8LgAUYz936WFBpLABQbHMWEl6xMZ8iSy6sgtY1N
n2JmyTSZnSstrJCgxiUzWUO5hyqBoqxjUX3/kfz62jUydFm66aVaGt/s4SsQlJ8J4kksT5aZXImI
zK6ClrtjppDzCRwCOK0Hp6beX6YIdGKCZjC6HAPRwLLvKnKDXAdi5DxdwaZNisB6SCG9UFqhuA3V
e2P0Zr7DV8Lv4ATAwyjcJZB0t0YIPwqHS37WYcT2Qtu4NsqyIiovwBLmWs2JAXPk6ZA6InBvcBTi
LLKYUtrSzAWoddVr2/Re4D24A0aW3adSfCqaqMInnTrhiWv+si5CITHZTb0+HLgxiw/RFFEAYk5T
vSIpyws82RTWLfBxxRzhR//rK7wAY4ONkAxFs8hOzDWLXNv5E+Hy80zDmDBoiy+WZboZCNhrYjRC
0Ig8Zqd8tDJprobMBM4FXXam2GibyElcz9cLMGJ4FHejitBdYLHbWMBqt63MhFcB0wLwBEwT2SOO
QEnww/uD9+ijgtoyf0BCoBY9HLzjWBDe1E2qhz7OpY2gVNdTARdaowbjJUW0LwNnnXFcZquYnDCM
HxnDyK4YFqw3iC+teX14M3fZkRtpPTFjGNPr9ho6PtqTYazOZQ0VYAa2bAMWwgciw4wTd/3rysMb
enPlxaxZy7HVm1IwKPsq2dBblus27+KNko8v7z/fY8OfRU6wHrDt5GBzeI94jDKtnFrVw5pM7gz2
Bo8as7MJAFfvCEiLzgHPmydG4LGX+vaii9tze+E2uc1FI1iCO82kFpv7+VdaVLdC0uZ0krH0hgAR
K+zY391CMPgtAxka2we0Kct2fNuSipeQ2chKC6m4ZGq5xIyR75Pc7La5GlknBtGxV4mw3ATFguD5
VYPwdhCNdQ+RFLmBZ2a5PVcBEsz84ovNlvVEUePIisOtzadD7JWz5GZxflEUHOEVy7+XZ1njRUlA
JzvvSo4uZrZzRxhZpSBnYXA6UjgUC0+s29qbXKWv9P6gWgQi/pxhEHbrQsX7aXN6OxxVFt3OIsfd
idWyJtsGTN26iwDRksSUbuxCOjdKSw21yVpqqLnqr9yRjmhEPu8NPlZ1a+rNcE4vQt2f+MXmR3Cw
q+btozjivdOdocK1mHnBFQDOdA3N6zCZ0gPTyayRdzr5K7SupgnyXtbvQz2ykAP7iHmqstogks68
XDP6zfu/zLFPT6APZ3PAZhr/x+FDAuwkYIJ0MxpM67ZstoONFHJ2ISj2XYjd4caHQHpikBz79JiL
BTJ37D6WaR5eFDMJemByveDV4rkGc+WcCYKaFBKrVpaaRni4wRO2VatstLJJdu/fsja/+OXztzmQ
mQatT9a/xfN3ookjicPXAEhA7CnQyUtNxftJxCm8AlqlGyvthnU+n9ECu6/OG8MfrvnfpnWauT21
NCm3nUzFXtTITXJObSfmpmPfKxHB/HKW4HCzfEBZgnaCBAS8dngS1y1S1a3ZxAMi78Y9EfZ97GFQ
Z9UgD3HsN5cOHB1tXA26ku9VS6zvnZuSpGGnzbrssHyMlSNODLhf1zOdeYGNGfVgJHHuYqvTM/uP
ibA1nNihv04bVa7VKh/2PjYz+pvalSvydVprwdP7b30eU4cvnevOOwOeqMu5bf693qyjdDdESZef
/tSoR/eBqxbrDnjVibH168jmKhCMkVjBreTtHV5FLxVpmQBQ4OVb9q2D2Ia4uZaIGfSlez8hYxXM
Mw1Cy/8GTMM5Mc3/+i7nq7PXZ2PHnmr5LtsOOneBa8Yjj9Jl14qlP0yc4DHN2RwEZayc+I5/nTx0
OEtkInG6YnP/qnx+80x7LbVcieHcy0iB2ZRlSOwjCdDssjMIANCVNlMdmWe//yKpPM6HCQpyYnmS
MAj6zOL5ompu9lcBuzavTtL2t79ApgZN5dDIt8GquRimrWUQoZq3uudyRNiAGrE3Yzm2+zjFIPT+
Df36sc+Xsmel6bwfWK6YRozCicY+70qCU9ZIadwNk9rgQfz9YubcZbA4gKEAZN+0ZA8RndeGZjrq
XqdiUOnT5AsgzsCLREMBbOyCf+UhutQsKNNSb57bSW+/uUn4sF8soCp4u2JEaBxBdTcO1nrCP95/
iEf2HUBW59cF14495HIs6lNJF9sit2bI22Tb+wWZ6o7CllJzxtUIttabHJcckLyQ3oxIWiFJ0gH8
KPB2/pe/yvzC33wWOL9LN2sK1JA9SR6dI511wPK9NRry4BwFv3iDlm/F8hg9Y1vQPJnB3iV/xzrx
UI59n+hOKcZTcaF+tBjEZMeG2AUTzbMHPT5zYkEEw80UOipijW5CLJef+myOzUAs7CAiOK8wvS9u
XQm0RjYUzTwJpmSTxILYR5K8PVWGH3yiqE4sJsduEOEs7gdWEjBd88/fPGl8T4NGOAzT7RhFe0MF
NJelaHiyNr+zEjxJg0p6xPuv99gCxh6aYigdSzIyFg8VoVOSU7+aF5IxAGCiyPOZUrorMJ7f0Zzo
VjQKiABAtnTiykcfrsBnAUeLrdoSz1mG6DksSRxALHWXrng1brJeyzF5FeGGl3nqmzo2MbnOXAPQ
TJN92qJm0xMgafYKT9dA8bYBuG5tIytHBmQztt9/qAsq2rxZ1zkwsCMweaw6dfrDN2n4KnD8POKb
qZXhSjblvgFCuiKNyEV5Ca5D0fAOjvneTTX3apSqe1npziNCJYVdEe5gzjiI3oPeJM1EtVehRgYm
6ctbYxrisx79AVHZhfA6I3oEbGacqVaoPerKFEIUbbB9NAgGctXpd7C/UUalLr2CmmIRqXfE8Mah
vc9Qbl5YvTOhaWocpMxau33/KRx54LNQW3BYUTExLI1WXZcTdz0wtMgBwK5DPsAdVQ4SEsrgFPP0
Fa+62A+9vdZyGSVjQ5WoSzmE1IZymbkj0aBkQFOxJHNniIfKc6e6ARulmFvfN6xtVwcpiNok3VNF
LFdxabQQ8WUFn6SDfDmGLb9nJ048kiNjnl9ztmfwUCxbnTdcb75wP9UrYkY4K/WM03MnnR6qpEqe
GppnzO8Tkp33X8HR6+Espsdo4CR57ea8uZ5t08Pu5w2ciz7vLlP75qz2XWuLztHYmmWfnJjBjr5y
KpMWZQ/ucqkBUAKE9qhzNK+utOAqHlOENhSVNxA6hxPf2Ovku3zlzFsgbtgI44eZt8hv7k0x456Y
ISoeiPyapyn0U7Tbk6HcD1bXz2ymMLrF1mnfuo16D3ep8wi7js4MnyitKC3lsyT/Iiz173Fba1fV
4CLmymrc/SQooj8GhBHWxrmUg7tW/AKOZiGbDXySylMGt+nXHDHhdkzZQJcG7znifqwHs/wJKwDg
x1LaT+BJ9Wldhr517uMasOG8Zg7oqqnubwcX0JJLqPJEn8loP5Q21ZIVFVNsLuzJTSy4aXgD2QyD
chro4sVCgEz4hGVoGOGtIi13mp3n1ja09Zkai5ANHOAYZMnKIoX3k+unyQ+tK1p6E2isdqUZuR+V
0HA+Ooi+761Yb6/tXIzPGThrgrhxQGyl1RY6a3qjf8w49aRbt7eqlglTkmqMuKr53Mdl+QH6k7bt
S3x+K3z65jWWZPnJHSPtvmnZ6616zH3UgyZ1k2vDiJRYGM1AnmZYfwusFv0E9XqUe6ZJcuK65vCx
kwEs4xNj/8hqShGAWRgTlQGMY3EuBjzn2ii3KDXSkTlLcvFcpnPyA9L6mdybrzq60yeueWz84/bg
c7NZwLnA4ZgMWBWczOKaRjb1+5yRuyLceNzUQ1KfGP9HL4XQxhHsRdlWLRZuqywJM+waim4tU0ku
0RmSB1E8TxMv5/1Z5EiJAdMXcxYcE5pO3N/hbemhmret7FSvdhOAU+SJXKhZqJ/JwL0kLrW9abIM
t7rqlFuXrJ1NZYwuRLvIOkdsnK8JHiJvITWmfT9Zzc7XT7pSj71rGMbmrDKgCuLO8+CbuWBy6kFX
Ael5xHIW3piAyqT6LdZF01Rk3CT9Jal5J7ajRypy+iwbwbiJrgDP9OJl962pQ+eqNbwtCe3uibln
Q2hJ5YV5J79maYyKVhpx8mg5SCRXZkbKN0y94YmML/9DX6YW+WRJW9xCL9PyE7/drERbVggws1Li
slT2VnSWDx9JpjdNCapa9ZIpakFPEemToEUGmrkKjcG5aHtNe044zc8YKgNdhDIgfQ3BQROl4ejR
cx7K6ocl8uySfBaEUEFtglElsGbFSaz+FGIgv5NTGEnE20H/pVRq+3EgP/Rba4zEdr4/BI8sZIg/
KW4xzzP7GYvJ3nKYgvJsoMam2PbWjsbPtWzN9eCo0BFrS9+9f7kj40mHJQjAh34nMNbF3MEypBEi
Rf4auSPmJrWHEnaAGtBEC8VtkuBR0XM+6/cveuSLpnpKQ1dnzmJJm3/+ZhBXk9OVOVJcmopRQL2W
VJoJsQmqWrM8canXQuhi8aSJaCI2YP1kFplHz5troWIuiDblBpHEpBDSArnx8WBD0moImld0n0A3
YtPdfuKkmTkXQ4/pXSnH+LNdF8OJl3ukzPR6ouNQN2Prl7uUuCZA3rcIdAhzt2SOAdzeZeF0TnA0
2Xdqn190TlyuMZwRZQft6sTlf9WFCMaWaqs8CZQQlqEfPozeji3SyingEtJgf8tQ/n8giNO6qP0+
2UGTBkiMbX0F/656dAjH/CAnScuqkTwqLFQr2eQQYyLBKaZWxxOT77GRz+f7KrdBzrAcitPgpn4M
Td8jlVjbYbC4Mqthp8NRPceUeCoz4VjhAUUcIBdaHryJ5aTmZhWW/5GaCgp36dEv01eJxE0WqRkZ
RIQnepI60spu4FBQCslL2CZUI4MTq9v8PS/GJ0KdWTBGvQX1weKV6JbMApMWwpyDF22BWOmrqO/0
E8W3IwPP4ITCqgZHYYYlHb54YaedVoOR8axUaHfFqI+ehBa4Ijp12FoOdopE7ap9bmKWb8s+PXGT
xy6PzYCuJH0dXLWLy9MpClPysAzCfKnK+SS3EA0Ac49M92RrdimEWbuzyZMtH2RoK7fvTzfHhv1c
WZopUXTvkJQd3j2AZVuNWip1EbhTkJypuGjVzvVGh9ispnPGs7krQDlycFDJDunWQiOPU4ajZdyD
28EUkHhGZN07spcnHs2RCZgjhM6ySnWbjdRiAoa/OUEONHRvtCEwhpBgbyu2J3ujpq2UGITajNN0
qkJw7KJ0URBAMvwpAS8mxaHVkUIJXOpk6bZVlVwbbT5tYbdGZylxbBdjc6qpN/+Ny2HONpc5j/MZ
mvHFFYmvCzs8L3Nd1nBR7uXxVlcH8rSzqiTEOSSyTxQk9hlhtsNuBu8qdoeHxK1eUjcmVNTCNPD+
qDgy3eD4RrXxqiKn6nU4KNIsF21Roog2hqj6oNiCXLpOPtayEjudVO/f3zBzHIZmNHu6KRkvijJJ
QMHLAA/qRZoF0FASA6i17CUFmPhT0/z8dy0fNnpdyjIucttfuAUW31sauKnh0T5uLiJL0jMB/rPu
BwyEY0dGaNEDJ4nJjfXabGr2MhT5idn82BBjR4ZukweM9GKxxkeBBRsWJTzco7zkuy9gYU/2I2H2
kKG1WFnLuPjy/hs9ekmUSrMuhQ9qWfeKtaiAvT4wyU1hc51r8JuEX72ypgsPUcuIIbN3Tx1Pjs4u
zCyzUBTjKWLVw4FU4GisEs1nICWGvy/TRG6SoRUXpT9OOwf+L8EphbMh6xoRvd/EznZCSLcKmrzy
xJi7GzU2xaY37BJHHi/o/YdybJiz2jPxsfIjQjcPf7sGY59ZZ6HhmTAANo6bZmc2HM7VSIV/xq+6
p770+S9cDj5EazbUnlnvvdQnMRRqc0r017fg7InImNaCpIyt7xRy5xvyewQe/Jy4xICo9YIMRLD6
8L+c/Cof4FS6PmFSRMbt338MR7acIDzoXdJnQ36+3HJasm/xJkfIMREtTr6OfKxOR6+xjVMZJsdG
Ifs7RKb2DF5a0ukCt4bxjVbPK5XAvrQJgKTGO9m7xhwyr2ws9SIwAB+8f3vHLoqSh17NrM0iPOXw
LcdIlKPAxJ4Ho6+HlBbspoYkXRcfCzKK4gGJ0sP7Vzz2QNG94SifI6fI+zu84kAmYpxXsck+wiYT
szTpd+NLXcGGm05MnUc0Z+xY6LVZmktLhK734bUiIwwsrSLHnAQtA1dpF51ZqnvRxgFwUUkqdZ+5
UN04cu4q4KuYu6fhMs9HdWYpNRdmPBvrafHuJRvbDZb4FNEvtekRIND7T+XYRocNJQr8mYzJcn74
m8ZBHZBy1Bieo4w2bfHgJW+16jysCFX2uyQ5b60JO3QRahvEcfqJq8/PYfnpIZZ1TUxRrLXLOnRe
mHkbEE3MXhKqH9hTxBi12t2TmS13VBfVKzWLH4QzjP/C14W322AI0lihaXh422FPscsiYd0LQoui
iOoEF/agEPsoteZfuRQJbDZnY+wB9mLcmQWRmH7JSMcDW60dtcMvHOrjximz5sTZcUEAe21uYNmh
uMsdObNxZXFbkEw0faCuWBhxfa3JFuQ3RMCNq2hfQicvrwZil89hV3+lo6azg7EIhoAivkuJkCd0
dEN2k7oDkp4QAWHgIWDe1dJKXQmO8+iD0v4C4Aj6d5GpqyL0+7WilOaJuzg2NbgI9LDyMCnBeTy8
ibGCSACEwZz77sM2rDLks7lZnpd2Wa3boO7YFlTaqU/2/7F3XrtxZFuafpV+gRDCG2AwwERG+kx6
kRRvApQohbc7/NPPFyypi0yxyFZjLk73NFDnoAoSGW7vtZf5zRspCCDVGSRFh3BGzL2+qiaNLT50
Pa+uaiGXErkw6wQzMlhFhIWsPHpaqt+2mRmsC1ye9l0BE/79vfhGhCI4GcjGgdHF0eQkaoRMu/zE
YqWUUi8AJGXleWlbX6Ihiz5SJH3zaTEIIteiyGHM9/pp6ew6Q+yruqcEHdjbhiF9aQw/kry3V2ZS
NGurHdqFnI1U3iZaCoPjqB/si7caHZT2swStSZ3322KFS9i1SKDoHmSOZAsQB7NtZFHdzuj7DavP
XoRWFa0wq5IOuG6obhYZDmg/x99lUaB9kP69fTvzmkPtDdjQ6YEL2z6UooSaGQlaDFgaC3aHgi9M
rzaGl5MHuEbXYadHxrbs6bluU02rFyUCcouRs/WDL/RGFgTGQOZA5gzhfua18qILFCmTLzUy9sFJ
bLf7SSFATWMhHZEbr5ezROyfLz1AKPMoCmoABIbXlyvCFGp3kHEcMzl1bVWCUx+iadDSA/jgRb+1
ymfe3jxtQ8XqNM8WgTXmvVrrHm7wBBEjJPQaXYm5jfTREpvv+uR4eaYI/rrU/JJfvMS8T2GoF2yo
GBd2Fxk2eamK/iNB6xN53+eoqz93ZJ5BLxB9X1/Gsn1L2BiaemM+No8mjaAFiB9UvYEEbkWXECUV
LA/kQMPJQBsH15FoNUctaEvRpOHabpP4o3A2V+G/PTrrxmKoTif8FDwQDrWohvmAM5kWAfwFORhq
JS0Dta5WKNTX31A70t1myqcjgiPFNpyFmxBVUj+I5m8tZPr5kDEIM2yvk2hujPC96mLeVnHZM5Or
4iMVNXr0cI85QhLjo3R+DtS/PTllu0FCj1bqqUhqqRm+UQ2Qi0r5Qtfw3jXyAYnd3kB5Db2nosmm
1K2MxF5GQVwdkWxxVtEgktuw7sMPttWbDz/LrcM9n8cRJxG9jAojnQrBApxgJTu+Oa1FWlUe0jDF
ygitNv3gu79xdjIG4kozgWCupF8vxTJujLSpKorYOpTdvMc6UJRTspCK4gvdQSRPQxRA/zx2PAOw
ofGzpU+JA9KssCSKTvOwuQ12WYp7NsTSemFF1Uen9PO5dPpxoTkRoWcFXP00SOMCFvSSUgMypAu8
lGEdMRLGgoz4hRhDHgjPLOhRO0njeMVIvpq2ONMAgZdWtSSjXSj6YKkmioX6VVluUWXODrYOAdJm
PLTCyEjyGMqnbqer+aYPjdFFUFFboAxXrCsjCzE10+xVKFnVeQqVchVGuQpWxfqoyfZGYoxS3sy+
nqekv9Vkk27nyIdNGoDHLPJUWs2eiv7PuqLBhCJcQ5s5CcdtjXef9/7XfGvJkotDRUWmH2TYyQqC
tuTYNfYPAEstsW7LQlwEJuZKrRr7VCey/J/YIqj9os3AiJBh8Mn1ks60IlWviA/CGhdYBJmuWgTg
O0vcZYpIMzfvP99bb/bl9U62pFaiLR0Cp4Z+hE9N09XaspbCA2CcZiv0Pjlra3SwCmWsz96/8FxJ
nS7duZfG/zC6AFz1emuGRsyYTAaAAT44+WEbub2LRzJaG3+cz4xrk2PGalpElRWs+tlS+/3LvzUp
hgBN2x7hHDDRp7hkqa6lLKFy8Ka4dVwZh/EvPmn4rkB5bhvm+F82QkWQYdD9Va+j3V/BpniMRmBn
Vl4fnDZAzrEX1gLZ2vSsi5L8gy/z5h3OLFtqJZr+vKbXbyhW4lkyr1JpeYAiNLv8ScN6dEkKIdbV
DIAvLRs5/zHOwKQN6spumD1ArpYPQsWAtB+t+NhXpXYmB6ZYdiTa1x+8w7dOVYt8jJEEEqtI57++
Q9THK8XiqgxXpNmcaEr1ZZEhYDFp46qvSxSt0sq+S4PEXGmIn7sIxabnsh/WH5yqby0mCJ8IIVsy
wfA0DhpJozSDATNMVyjbG6CCi0xK9C3izcHObE1z3Xb6l4kMchWNA9PD91/EWzncy8ufJFZZaNRj
4ACiGwahf/bpUkBsoYmJlo/8+f1LPYMNT/cN/KDn2ICv8ymJIupi2THCAmBWEqher47Zsu3xda11
o9i2sFeuAlsVBxUtT/KceFwHch5uS6SZFkPuG1dUM084QF+jM6XvwGoanqEM1j15IXDdXDLOGAGN
jxJKim4VI2mb6ajwqX3SHMJ2Ur7IeaosFXSbSSItkgkjKdaDgw51pQb5wWc6ukIswV5VeaYdDEbR
O6NVq1Wbqu1SVcz+gxrxRCP9r2TTJpOYJbCZUJ0CX3kXSDu1YCU5rNpLjIsiD+KeBQQ48BeIAmiH
rmytnZqN1THupnJlh2W/n6IG/S1Nn84LK8Z/wwLIqFWW5bV4o91Wvameo3uXrzUzztnm8fh9SoDU
Gp310WDlraUDCQT/F/IiQMcnyTK9qF5RM1RMkRSNvDEL6zV462QNWbX+4GiZ48XpyoFdwzUAn8wa
EK93q6FHnd12TNGws0hWzHgiV4rb7Kykk+9aQ4sGIXzd4/vr9c3nI0Lg48wD4r77+qJIFWSK3jKl
May0XWmdkd2iTvWoABf7oER860qzjwvfVH+jhlcyiwJK4kp13TdbMOs73+lwDbO0j3KCN6/EnJtJ
KGAzgFuvnwmySwVPl8DcN2m5xWqywGYbr3XV6qUP1vebl0Kzh8kEnVpi2+tLTRXtOoB0fDMdI3bT
rNKVJUiBotCuPqgU3lgecHSYscKGgBpmnhw3GUaJde0zBqlR3ds2gRasDaWoF0BUZztOBqqj9OGo
643nM5gt0eZh80PbOXmVGGEENvbUqmf2trMsAx0RfdlAvjR1PmrtvtUNZLjDBA/MChW3fTKpFYiM
OP7IJKVz6nw9moAqI7AjSzmUseaItHo5wAdf4e/XP8Qhjr8hTtGeY4eJB1VFrKW0oAnsoICvIBXi
cWobqwlT3YPVBfJVocYq0Git+F6qDd2J1M/XzI2CdSTKh/f31FuZAXgYRnOMP3Xcs+a3+qKQV0o1
+gtpAeuo2GCz17mlJIJDndbBrvNLsuMWj0VLpPGqSsZxbQ7ojOppViz8Ms6Qc40br8567Si6fJY3
N4vb92/xjVaDSR+LGhdQF5XnSXZHJ0uZibbAykcg1LqFjUyMSeOfb/kXV/ltI9pdFPdywe5oi1Da
hWGKuxv6ApskRJ74/Qd6I8Ng3TBwnpUsWLEnqU7a021rqOeBPBjwv62kW4uqLcEAWc4yMlX/knw2
vnJyrdyCx80+2Jxv7BO6KcydAT/MOIOTtSu3I+t6RARhqOuIx43i3aQ336S+Fuv3H/TNK5GWoxnF
vA1NqZO11WhgSGYUT1gExXWhWf26bkMa55rW//VO/0gt7F1jhX9BHTAO3xfv8zdtvutH1Kz+7SL6
XiM9OCuAHaOq/Z4Wr5T6nn/H3wr2tEJoBSGQikI8SfQvza9ncXsZ1CzBEWH7WW/rl4GC9QkUBj0U
RMjYXpBi/l2/Xjc/EU0pG3EG4RxiC/6J5NfrI2E+4IiUnDrPW5hhwEl0ZnNjrGgoAYGsO+oq+MoQ
aSpMVGkALAvUZF+8qou/UpGXkl/P85i/M5Tn65FG8wCzHR7q+yenXa7Jou58K1j7zEPcBmxmON7W
yXlToqvJqR5jHuvc6EnlLEKjv2XsfmzKr2pVb1IMcpJmwKQrglKS7zngbp1CQqwJF7nu1i7sVasm
G62szjKnWk9PUpMCfU8bzxpLNF59nDtb7TIfIQ9NvbUti+gx7sVWCsTer0KkwPWlbIffzWqA9tim
D0MqIdyuKYex4ozkxuG/dA06morn24wmw7B/rDTnJsPjxmXqWe/VepIWXa8/WVV9Hws7d2loiHXZ
Kpehrgs3deponQZljGXzdKtW9g2J/G0y2jfhJN+OVVS4CHme0bAfFwWYujxqV0UpISwvf8RfI/lk
l7/6EuQAs1QQkHRljt/q6yigI/RL9d2Fa3gKYmP10R1rbVWJ7GBFDbZmKIq7MWqly1RpQtyUr5pk
2E9oF63sLl6HKX8CTSrcIEoLaEPRHow+Ml20xZd6bgMTirK9nk07vw5WciFf40n1QBn9Qy/1BZq6
+9aUdsGQy14nU/lHQ/zUxuoWvcJbO+SwU/yhWapAyNGHwyIS5/r5X+LASDwRh+VCH4KvmbCjTYTN
0IKuzuB2mvV1UsT3LHGkpW9KyDt3trTEIS31AJOj8ojUjJ4/RAj+F4ypifMQNIWB2HXIXCPUhbNI
86nwZKhCR2Top02cJpAxdNprWs8dRPEPe+gwzptVfQOjuscF+sEpMqgF/q5pqaL62N+NuCsrIZfP
muSrbNTOOvNxHOmUHFzrfFuRYMHUlYHPNIxeOFGfHel8KLWLabJBItjFQz+aZ2EwyIjJRk/Ii9+Q
NSWz4H3h5UiAoSgt32ZhV17oAO+xB5BSTGZnmWur9aC0P/lDEEM6+YoyUrZgYfduX7ZneqHcZUIi
0+sfOnO8FYBOAH2jKk5R8hUDqe1kx+UCFjBmtmlUImtrnuEDt4zDullmeXohOdPd1POeVINvBL7H
Ndr2sm3Ki0SuxCIeeZ7EmdCKtQ1tjbCIBfT9UA+IsafoVVd9tcos+77RZdSmW+bfnSmxUlrXlyZ5
MehfLLkD9ks/E9fv0NWK6KsvhnGPm0G5DFBvX6JenOzCApYUtQhunaN+aVLlxGbXMryStF2N5vA2
8sMG7zmtWdG9VBec9cMu9ccjUr+FZwlGMUloDssRjzs3H7gFKZtBfEJd4PA4QhNqG6yFW3EDBG9w
80oTy7qpcb9DxWeRyuhx5rq/i2t59gTW1wMkPjfSNfLHTnPNrDkbrabBt5GlmfaSARWIxW6ipm2V
CjAiBVNhZ6vwsXQlf5jKrvdyA6/xStnhVnCVxvWFJfP1w6q5yJSzMQCJVyUfpJhzWfZq/8+0TobN
zNpIzIHZvd7/JuhO/CmIxIzQK9cqjDVWdhv8ugHT6ukHcV+Zz5HfrgYPawbRzg3ek6t1raJIEqbI
a8vG0MAMHGAgoPmK/F6Nlyign/UG7bgGTfgoEffvHzonOOK/Drl5IAGvHW42z/v6UfNM0QryHebY
SfKVdLbwTInOK3MpPBaINc8fAkgxNKWDDcdAmqzV8y38UR50U2T8cypP/ErS+D8mrLr+XszuTeL0
V/0L5lJzVfDPMsfr9rH5nj2mjy/VU+cf+Zk52fYnAGrwWeZZ0kxCJlv4qXDsqJ+QTkR/BpPbZ+sf
/uhn7qRYnxgGobkxu+3q/AUa3uIv8ylF+wTSgcNuFoskA9aNP8mdkBN6vaqpZ7GxglTKvcHOIN69
XlgJXNJOm/JkrVcD0iqlUjHebRIvy5sLObIxmgRJuoCS/8OOlfxGtmoJMLN0OfjWJo5h56jMclb6
gJsMQPZx6xsJTmiJ1VuuLawlxgDrnugTuGPA3Aevta8MRmji6CVGAGP/UMQRFntYjtCLbA92pEeu
IVnGAvjDZWJ39wgFkVD5/SP+CYSqpAt+WMgDLatxxBqwr34YyOAvg9jkBNfMBa63yRqc9XVuScaK
FgxzAdGOwxKZH+YhIZhkV2iNPxGew3KD4Xqwanr5JkBkHcVzAHVpaNt3jVOhsYBfZk62U8dQjS0l
+TY2ZXMYFTTp+WPzqHbDeImFezDBSovTjR9pwrOTTDcXKAxMbhtFZ0TLs4F3ebR7ka/0qNx1lRWt
NZvGTOzXCxMNzwCThVLsW0OKLDcPq2LNYW48VH6rebXcyMdYqc8QSoeajOUtbTFzPeVS8MMxJFRt
S8c5KwIcZtqxxJDHidUvdpIKTymI6EmW4LSp59IGgXRk9IL+Psiioy5wCdUz3fg8ZuNnwAwMDno5
OOYIem5FbquPRZ2j317hpOpFgxE+pH1TLHJsBiq3TzqxM4b0i9yb45NhVQK3dORuhAL7sYC39FUt
qkd5GnMdrgPWm/iTVobsqnCl1sk0MsGhe9vjq5T1oPGHOtr2huScOynGFZVRVDurwD3IzPLqplGl
aFGaQsKUCoenUk3vJ93PtnaCz0AXF/XeRr3qKahJ1zAISJ6ievaZaKquVS+BG2vSsemrGLb2gPhb
T/6XHfweH9mlYYTJbsIZBt2nwe/qxVCnqUcl4y/aIajQ9iskv7zzMZqIN+2oYvEcpFBi1QGLH7m3
pkVhWM1hCgzt0ObtFVF7oPWK+RBeUJ1bI6SAdI19Z/bpmUNqN0rauMjK9E5t+sLDRvsW5jDy//V4
DRpLv8ZBM9lbRZiXrlIlKOy2YkSrQA6tcbwrGcRV9x29naNRafamqcnijbwVd+Df4HMokfXNHuIY
vTkUbK9NkcxwGz4gShLjnez3YjX0WXMNVCA/ZJmBhF+ROetYsnKxqAfDJu832B6xjcqTUan03+v0
fBDYx2sjWzZtC/lgyVOsLSMG8sW5OiIRvqB7Hq1AH0l3RWYOF22OuAU2BFXD3o+7PuQbSvG6k2j/
lIa4rOvhB9ghMGk9MCyrcSzXnOVfJ/pgCJhq7S6CnUJRkp1DaL1P5MGTOkveSP15BSvSGww92Zq1
GW2qOvveDsiPo5Scr6pOxvZGR3sP8K2HN0CCS4ACYxIo2o2Sjm7uoy9i1eoyzzDfiQPpyo+CMzUW
T76sNd+bsC5XbYQwQ+rqOmPnbq9jtSN9ToRph9GhRgMyFWcl3o7GuAx6gVPwUsCejJwVHrUqDrSC
5PQW3ux+8k3tm1YnyVPjp+a9gYbUhS9CfVcxV2/qhgRZMgDEIREAs3twJXtKN1Wlo/oz1eTUSP1Z
l3FkfGuaUeDX55gL1S/XOT63kCGVyfWDsLsVoa+d5dKVWYkR716TUbZOfDy21TC7PMfxwbGT8Evs
NP45HuXd0Y+y4NgCTsbuDIMZAHoS1rgtNkZLIWkro5gOQx8dGt/a221duMOQf1VHbUuXB/KYyHHQ
Ktt50Bttfb++HvAKpakkXxrTsPfhK3t92UwLDQ+ThYgHHHSSKtkV1ZdqCJlgGJ0bMP/e52NlX9SI
iy7bsOzOnZgZl5Rp8S1dcWxaUjkXzDir0C2VGMFJyKbGSk4UeJbygBe5b1lI8SlFES39rActMX1L
Df1yKBG3d2Wt77ZlRmcdByvtR2cZSwn5MhcVt/Fyjpmk0OaRdL7bGJOy53tpC/K8YhthvOoaFdYS
/hAWN2ZSwYc0lXM7lfJNPsjDk2ok6aoXwrxwsBPdDU10LXRybKseixvN9NPZg6JZlLQovLG2+mWp
1sEGDzcEQDqrXCgRPGY3b+TrtJaKq04wLo+G6l6WbDT5q9haWkHwRJxaDVUhLSoIqF+LoY5dC6Nn
8vmwmq4bxbnFJMha5UhskB0kkB3Su6CMerfQsZ3TTMxfB3msLwKVEksMQ7NI8bqhWX4womBEg5+G
vB0Etqv5qbwyp36dWWnuFQMMYkgMS+Tc+vNGyRDfTz7raYdhcd5hOFNVw8rWE3slOCtvrCb47OtM
wAXNAcRBreuun+6nrk+uO4ylPV/vu0PKAGWjdwIHgqENVwAGc48cBNiqHiy0Ol4rUV7gPtmeCUfN
AE2q9t6JS8fF/2rcNmo+7vF/UWAJ9fXC1znHZJ8hctGPmps7Vryc7eEEY7cFtyi7USVd2nILeKWB
Ha/F/nniK2eJRfpRtKJbJXrsu7bV0d0wfYjzWEiZ9USkahL/Bob9igk2PO8MN5hOqqqrECQzDlWm
UI1Y3+FvoHcUciGKU646KiX2X5YvW7cSE+O1pNmoCoHrsJtHIcr8fHSK81xRVyopRpLmt4RuXGdN
NVo0XaMsh0jKl00dxitYfpsm7/Q7pVGNdS/CDXjNo2pVl0Ue9wvsxo9aodO1wQK5NM1jkRBtIoSk
USWOkSUC+LgN6hzTlQizcFvJV3GPxUt0x7H6iB/DMlbhJjtOYrojy8Ie+kUNdIFcy1yOckNV7JdE
xnBvOuM2D6PlUJiu6OpvLcofx6BzhmupDy9IRa+iTgnRRVDMjYT0oaeKRCeJ4rQzvRSbMpc1P5Oc
/eQb+mXK9ayYAjWIPC2M6aKAzfls9GXoGTjuoKrXOtc9w0T+wPkOiSg/toogyAz6t4FKfVXgwnMp
1W3HIeI3oGmT+IAatdy0bqt3vcqwYxyjeMmwVtGXZYtDZuMWBRbbx7oOsEVq7AHbMx1XIuOYtCLz
Y1fD7c3aSshM9G4Ihk7a6mMYd3eJ00fOt3EUo+r/J9rG/z+WS3Ti/7la+j91+/VVpcTf/lkomdhA
zBAxeshYtzDXpbz+WShZ8icZyCqzRQSQiW0vrGDw7zVVPqRDJ3kGoMzjsl+FkopLDP1lB84j2A8I
v39SKD1DHl9U/yj7MoujTCNO8dsQSnldJ0l23IyWhFxD3ivZpSH37Csok5seQdVwmyl9tsWBKrtp
bSnYKWPVTmsjw0a1lKYEd6+y28lRBjW8lpeVPieSnADKeRnFJUZeMH12deFHZyaGfFdqb+fXnS3s
AtAnhqd/Xsf/x4r0/7ruRAjmoeTOlwcR91wjz1p2/7wsF3QCy+91U+Q/vVBeFvNv/q6fixafv08z
2xLIKjTXef7x74t2/iNsQeapOICsv9bzr+pexieFXg5Ifkx3Z5HEvxet/AnmEQN7kJLM0TBw+ZNF
i93BSXV/8hpOgYFOIPAEavV422b7UCejUL5ncFl0hACkMHeVkWPSU3tvrBbj9Lmiz50jJuvFxtIO
F4a/Q/idTiE9UPxHi2RjfWPV6/LWMa+q6sL0zyZnXfrMwTfWdGe3h9h6ijAeyDFdj5pvlX6p6Ac/
uOn8bUgtAhc1of/4GIXXdnImoZdT7ip1T15V2Ac9vujEPuH/95IP9OVcDMBLEPv094pSk3qekTu5
1ogFQHNm6eiyAw5Pvlo5DnhXPclRdF5I3xOsUFv9rJ5GV0ABzbtVmR6z+ELvtqay6vy9USzNWQ8b
0vNCrTwMztR6yxREBWFbFzRtfXrA7VU2XofazSRvpeROwfo42Vrh0RebrNma4z5g2sjvwYOypL++
NpyDqeBymd46BqnAgglPkZwPDLQRZjXOQ+eg9Ms43YtyM4Q7rT+O3cVIY9zHFoMS9ItUrFKRu3K3
0uILS3J9bUOWWk/3nhFspGE3/1OsJv0uHC7b5Gbug0jxPsuOuXFW69eVuPbTYxxuKCziBN2rJSg3
gAHIdTUxCIJdLUHGxD/yWCorFQzUT8D0/4PO4L9gO2/Gqr4TCR7HDC/5NxyR5p/7uest59Mzjg4c
yl87++9dbyufZkUfgEuMQumszUiiX7uenwLaj5fZrOxNuOCnfh1VhArmO7NfifrMKv4j17ITCAnM
TLCqM1vyWWmRA/WkUZ0PXZ/n+HSvwHs261gNqNcZkwyTwlRHDDS8NCX6Ao/3ye7VYO7Tj+t6Ep5c
KdOiTDrfc4LC2cjNiGlXPcaaW0a2uuyyyb8QOtrHSkdAMbsvKcXZNycclS1Onx9hGZ4FpV6euPNj
0BqdCebz6PlU/CyE4xzVWi2vJu1bUQbJZ6scWcaorJG/D2F7NoIZCWlRqQt6kDlWrOWgLcADdJsw
qQkH6lSuU2UwD5U0aDtZDqjRbOi/tP669rq2k/JqmMo7GUDGizXzxoj42TLk1a0zJoeiBTkHlji5
6QleWbWTCNF/U1sJpuzhUtHrG1sEw5dCr9AUx/pWXphDWTwWo55flVX/Oawi+ZgHSnsWZXRV6H7m
REI5K2/jaqKDoQrHZ+ZgtrRAnaz/HqqdQ9LefBmLWttmctg9SlqtCnyLsvyysdtiIck4KCBxaW1r
p1At10FROXWLxieeI/m7GsPoTjZxXvSAV/gdUoYGCr1a1MRf/yfhCHBpfJkkzNoW/xxVPPD+efTt
8fQnfqW+yqf5xLcJJmgZwEH+O/U1iSfkMcwIoNrNquREoV/xxPgEFRZ4lTbL55JhvMgijE8zUhNh
XZjToCjNP0p9T8C8BlMIAEXMB5gRkKL/BvFWAGKFTaRUntpk7MYYVumQ6ioHFQ6dEXKqWjMxFgxp
WCEfnDsunVIBYNeHw5RkHD19I9vfkzze6d2IWXLqlBdKPqjrVpgmJWqm5j9UOKwtFJBygLJHBWh7
Kh4MbptZYh8x6qoWYRzoh9ruyTLsjpZoAbN5SWme3Zqton6GFNKu2yKZdg7W03uf7cWJXgJEgjGr
GsshnM7gCVc/VTn/6PD7755Oz6POf17djMCeAA+15feX63v+mb/XN/NSFWcv1iSckZnF+bO0Y31T
os2q5NiIzbiiFzMw8xPCHox5WMHoXbzKkg3MQSFLw0JXYE3BF/uTLHk+Dl8Ga2DNOl1VU0PGZJZB
PgnWZsn+GbWO/nKGVXdN0wzvocjrB4GeJav8xbt562yYf93p5QzsDg3OtVkK7QQ+hMmvjy+nCrQR
P0KXys8GJaI7/UOQje0OaELVuxGzNpqSgRU+FYx18k1Za8pWTuAGuKYSyWAerFb9QsM43eA3Jl11
RYUpb6yAJVAZw2lo6Blpsoh55LUxavXaCgx5lfoVBoVRFe0AxeQ70M3qDQZz2PcOjYPTc8eMZMjk
La65Aw5Hht+0HkCXasUUgSlVNo306EYUBi77MLTxkXa6+PL916OfTNkJNqwDZAexPqUSQmLlpM72
/UHJp/n1OGn1kNdZ+dnsmf0vTUmeU3aAuJz+nYWmby498G96sFL1lNNRynHwdhMQnBhpx7wCa5CB
lyag4z1HFMHnuMzshZNEEd7paVSPjBwnxTVpWleg57s2czsQ0kulMJUn0XVxvGpbx9wxPxq3aRUb
GJXn5maQGyNzLUz69jJ1/YamJFTnLmtXkzXxmyzkhHM4k0pwSesuuY/z1J38CJ3T99/UiXXgHJbV
50kwmmHg1iGVvH5T01QjHGAyQ8LYHQJ2lyouyogNJhWBbYMFUeLyYFRCWisE0kZpDXdqgyWoT5lq
SlH3iIkO18w+jTUqxsihCEQV5US+lZIsWGdgUJYf3PBJMTrfMOBBRq6zfRw8iBnO9QIQnAZWXyYq
aLacgQzpqO1vsLO/j2oEC5imiFl3nEnrIIf08KdmlU0OAKOk7j5A+8877GQHkn/z8kAnstJOYWNN
akxRYgSNNzWYmBuSrzHZFNZH32deqb9fBrVzdGAQjnyGdLx43Bhp13l42HhJEKSuMGr8ttFAmKfK
YoF6x7AByWsyiAQ8pk2Bv0swDF0YhRkslNQvPnr7v4c5aDhkBFDFaaORVb9++0bmo59aFMKDNFkd
1AJSQKAVmK8DUoSghaj0paz5xjwka8rHWJ12IzPNfUtJfW6pzVrr7IkeM789dPsu9499W1fdB5nz
vGZfv7NZWwaG+YzxB6xwsqaHprLU2peFN8Fu8VInOk5KvmvMXt619nkz/WI6/9Hx/S669xW45b9u
R0yZdar++Qw/PtYNKSoo4Jdn+PMP/TrEZSApnN5klYjjzL2ul4f4rO5Jx40DFGrGXHD+SlKx8cZb
CTIs9ipsOLbir5oX72+HxUJyS3E3i2f+yRn++5Ymd5jvjDyVXT2nES9DS55Mip4HTu4ZpnAwF7Hk
rTxK9gdb+pn6/Xp5zumvhbgf0hmk7PMee7GlU9HKRcyMHmVNJpvg9ywfL6Qc3WqTM/MmY1S0RQLW
YtqOAygePf2dOQn9e2aG/mMpWRuokjhbqWXs0IQb1OpO0aR1XpfFRZcM0rXeCPswxbVzE8UaGqk9
3aWWOYk3JGX+UCGzc1P0UftdlMZlEFgVox1NxscA0uc+7tTwXDDb34UYZy3MorY0V8VY68ymtexa
GYZm7tDZypOJVv89GVF9MXYa7qgc9tdBqaLXPTSZARIn0oAKIEdJClKmP8ZSOJVbYcZpuFGuy7eK
WmlPU5wBc+gdI76sh6xF8L5sUtARul4sVFQ2OmBEGCalCIAVMKqEvU3h5y6BkU73pom/pGyDZigq
uXvws4rytO6pzBk3W6t2tIIRy0cRbgsnUZ/SYh5GMv6KW/mi9Hvls5mL8knjjLjVpCLJXC2Q5Y2l
5s6Cgr4mcJQWetRDXG0dO0bwG28RfWd3YQo9aGiZAYVJ9O15v/xPIDmpdBXDeDeQFPhkwyt4bF4H
En7oVyBR4QUQ45HZNogKqOX+HUhAxNGyRyyRQxMRiFla6lcgMT/Z+JSw5xRM6kzzBSDO/ETyPuMx
zVk5WkEE6H//r1cGuuLkv1+i+0+cDwDVOTNXGFlDyA7GzOZ/vcU7cFrmoCaDh4qK+Bx35fQlTIZ1
q4NOgGbaK7te6rXLDCHJ78M0mBeRNA27XIulXRn07RczSNR9gg71Xk31YDtGKp6disPA58/X23/3
upNO6ntr7aKdZzb/dhV9K14utuef+rXY6IRgrw00eBZlfX1qWZ/4zvQzZoXzn1Xpr8Vmf+KvzuLJ
s1Uv5ciL1QYy09ZBxBl0WGfpDOtPVttvrVqGivrzWBOGJBjRUx5THnUBCncig6diSstyansPHcVZ
D9tKI7fNw9SraA3tRtW6BuJwHWlJvkQEHbHiFHJDgk/rxopqWIAN6IQuhudnpuFXuoItTDMYKCKv
9kqbQCKUOud8FtTfVen4kYbZadpGugYegyMYDgYtz1MRrL7U0R1VomyZFmAaUeUSXuZHF0Ymi4VU
MXBqY+UnL+vVzn25U4kgr1JFG+UJLmaCkJ1LxlPwd2BIUpOPebD0SxndXCf9oVr5gyODDHqxqC7+
Ot5fXoh49O6FTnLS1hmmyPbTYKnr6UMdQ0ewM+fmz6/B08AnmlcX4ed11IF4EdHNjQAMlTB26l70
ntTAYXj/Ks8lx8v8hXdGg0Mh55rd7kiwX1/GDEu5mMpMQq2xdTzwjHtggHd+ZKydtr7v6vZzLZQl
dhfKKp6Uy8weLt6/g9Mi5PkGEBVCuHN2nf6NlFx0ilPGkYS5dnFIix5GSAOkNAEa43U9BJX3L3eK
2edxeWACOacDnnu/WZpFBsQgCD9M2toKQlIVfQ2zoHDh84KkS63z3KHsrAGRGW38ozOr6/evT/f2
98XDfHh2MUajTqZl9fqNa1AzdBCr0TJyyl1pVGepNKlL3Yx/QN2fLhPTuIww1V5nXamBo0m/6lr8
Q4vSA/xc/FeyUnjJGDkg4KZwhfG0ftHq9lkVGZeZhQoOKL4pTn5A7DrLMUNGPifV8DOTmEC2Vexi
2ggQ1BHhRaIoAEtV5alLQdTWuCctRl+7nFCTdfMpujaU6iHxzRth65dFbVzaMlfWLZom2ixwa8Rf
rdISbjX9X/LOpLttpEvTf6VO7yMP5mHRiyYJkqKoebDsDY7lTGOeZ/z6fkJ2fiXBg75knVpU98In
05IJgIGIGzfufYeaegN3G1o/X8nHgKLRrILcvh+KgkbRqN4YXfDsoyW2cjvlozPF7grZPX1lJpp5
p0hOlKWhewzMut5b+ExQ2OVWNEBhRE1ashGTMt8YdeFsooZLl312jGIN4ipctJdvpsUGHdRqOjcq
GfMikXi5GMaDYlfJhaRe4OLGt7Ljcb7IQXUN8Io2AkdmD2r3ZaUDQ59N66Owmxyc9+BvphY6UKEy
ciILkQEDEM83atydhsAMndTs2cJFhtT5ErH8Yp80xXyRJp27ndA7tXxQnMTw+cIpjR6SGcwu7AHB
xcJM27DzXKpmLhNxOE+jAMU42/oN2hvPyaQ/ahEKtq7dPPlZmHrg8fQV0LjpQb5X386PcWs7K6TC
w6vO9b00tpE/LZ2GIgEA4b40hGeE8LiMBr7SKAf5ZRhHiZiLncrZhG0wPdjofntKwSBMeuFuczV3
d1OouGsnsi/dMHV3Zk0nrZosuIJh9AzmPV7rSVtuASngZOUO2LSJEEfARp/3sFBuitQyzwuHqUAG
ZJ4PDENoZfO2TrhTPLvThR9Q06mEniCmWmlrP+OvPi7mXlWlX52hfNKwzHp5dqpC+U7J7TOce3rw
gvPnode+Wr64r8au3FL1L5B05kv2VfgVcvG8BcSurYMGSxTOav1fXQQW2kGVZ5/06U1mRcXOKUbN
i3SeO3Gjeev6zdMcw9MzYyvZRKo7rtJ0ACHfME5uiDmEHufTjjMFsyZvn2aTCSDM6KsA/78rpvqp
He3EGx0rXw3QuNacpeiw1zgZNS4cs9RVb1y11NYR8LS1iCs+7edHuWiUngsPHf/IL/mxXO4dzcmV
PHitegGh0gh9Lt1RA0Lw4ivaHXAs5+w5qqHPDeqF5gN+VmBodh1ofhTPLiqdCT9L+DbGkM2qG4yb
2e/dddVA+iS1vsQUdvDyFC5Bm7uXsBVusE6BWGcFzwhIat5UqNzDr59MrTgaonwSgpGa7OiD3YgO
2j0vDE5FudbcUNzHkTVdIJ0+QRn0o7XZyyVqz196tHbwC3Hu8YpMNn4m7sn1x5X8iR4UX9smfc5R
TaCwZ983oSo8GXzb1k42VQOzNNNu6qhk0WosjlxOfAR3ipVa+17einHdaoO5AQ2br3SDkDHb9Yh/
BZbLY1Y6m8wS+moOlBbikxFe6m03+2sj4HXaDa/GbHhIRYj4AjHwEXskSa0s02ezhfuGIBjChdEc
bMF6duu6L7Iv2RyeJRguovPLim/i+qm2w2dspJ7qrH6i98HYGwiT2Rao3NBmnjghzw3B9WsaVQBI
5ToVpX2fpcq8A0YfrfA9cNd1UQN9ByHqvdA+UX7HDqoX9+OUMLmEe3CTFLGXYkpue/SDH3vbn5K1
4iOIk7r+X8rA0GojPjjC4FO+ot2kSaav2DL9z01scj6XaZ/vytBYjepRtwts8ZLMVHc6momeZtrD
lYr+x3oOuvHa0QmC8YBCd43u7ZmsmKyGmqmN1G2DNUimiX0AfXcDTvkz8s7hte4AQI6J3/tOI+An
ZvFkUQNg2XCGOxp+U27VYNZu1Rm+IhN6qs97eyLS6gniBtI/s1glockn1U7sIZwgTWt1Uu5n4iGm
nkif6Td1SKlhHrt+3SYlCCM/ipsPdRqGV4nIU8+szc/gvJKNoWbNBm11moOhrjxRa8BUZKzKrV8p
5UcVgcadg+XAhUgpMG6UOHxuMGy7jRTxGU4FYn5RLN9frKTZyi9n4WnI2ng9stJ/lqiE7yMV+dwE
HSoCOgWEnLqtN05aswEg7WxteAZPVGSex5HtWQansmAG62zY1HVjdqr66WVbJG+9mQZJN2jgojZo
P6zKxK/PM5lsZA7iRTPzMLdZBiUBQ597vlBm1rAOWrFumuHK7NvoU5ETwV9iRBJZlwrg4juRx89B
WvocNUPoBIUWbQnxck9J71Mpfh9bdrCR8XicO5DjRfS1K7XrUu8u6sL+YoTpx9xOzpMJ8BREhHHV
oC28KpBn3ca9oq1r0MkwSZmTHZhxko7UwogloSifZNP5WKHPMY02BxXfqTeFYgP9ChrYXv1d3PTZ
Fm814LejOV5rA3tIMzScjEvCOhnlk5PLr6kpDTdlPaZJNX+CdHE/leFzFDB+YDa+wqXq12olF61M
MF7ShVytnyYrea7gt7BnSeCxA8js95nasitHmvhSoESpg1MhAM9FnpZx1MvHOfRSh1hl2eJ+4E4E
zfjrENXaeo7saA2UL3rnvi9C9W9Scnh3iOagwUebU0dF+O2N8XNrOmR0oTTb/VUY2Zu2BSNm9Dd+
ktoQIegeBXmkrJQ63ZCPXFiteFTt6ik2wp2dQMzIDPbz2dBJ2ZIYylHl5V21jev5LhiQKIWer67D
BgX8VkFAuhXg/8UHirR3Zlmfo9xTbqvRpGYYPKhN92espXs1sIOVzEP71P9a1hgEhVl0sIKKNA3r
80tTtMkBJR5oxT6BW7ets0Hm7kPEopFzDtj8pZ4TdWJ9El6WEiGbNrmacLyGNR6xb9LSJWukvr9G
nW6Gaz1lq6xMxrUoZ93rhPaOMskPB9SXJhmFa87YgLBeWJCvCrdFaZdWEzkCZVWSkD7NSNJU62y2
g68xmKAVG+vX30+oF7n4xYvVgMSjKaXJgtKyPad1et5Wfio2uRwpXo5xhjH3fKOHbuA1zfwRrcaz
KmZXyVJj1/vOpUwntZmAntGJhUnMAQDNB/AL5EzKQAok33JNMjDpyfMYspVmxJA+d6gy9Zsmtuuz
Qku/VmX9pJdkOt3MuSbWb0aHOO82SbmOopIsiG1fC6PU61u6xQapo0w3xUzmkJGENwqrE8ZK4jUp
MSDslZasjUPLS07X1+gYzJoDnoklArZ5kyTgCyGQ8EnwiOXMv+Qg9TTGanNfuJoOU2OQHdiAPXn2
2ca/7YycuQI8XREAVIQ3juGU8Ig1tPyhJLBm7MV0p0f4C5OQiR0dIb50Zw0JXSH1Ro+qp8SaMZC0
G/8QxOb8jVr+j8q5/z/C92nkvJrnPyjH3Hd10rxIxqw/U3ZrfoaUfLnE9/qbrf6BwCwSL7LooAHX
4Op/o/rB59MIplpHB1Yi96n1fa+/aeofrsW//uYahNEBn/reNuJXKD4DW+DsIdFI4PQX1d3fVXuX
UR+IpolwJTgDh+ox4fdt8J0EUtNhSyoopQMfp8wIVirn2I2VGihBt9HXvo7LR10tPr8atJ+UlJa1
q5f7goeRGE0wpOCz3vSR5snOh1IowZaRw2690evbmERmHSl5138rFP+yTrYsX8l7gd8CX0oRFA8w
OQavQh9D2fV9PwXb1AkSSlccdxpLe8+mXj7x62gn70K7iwhGpNUpML29S9MYdmap3MVybDjjTTZs
bV9N9mSp+WEIod2KAu05Y1c3MCV+P5rL4M6NEWRAlgEELSWeFxD8q29oDl0wO4i5bEfM6Dw7BCYm
5otC6aKtVkc4RZT0pH5/y5+8QDIFKRVIz1F1liZAyFVTCVBSRF/9Klr7uaIzvPG8NivzPTnqn4ws
/QFbSmpp6Kv+AOF38Y0chOAM0JTRtebjyunOOTxMk0xONNMndGDOHdiA+7TFMu/33/MFjbR4r1Bv
ZGcVmx2ICYu8yBJNwr1NUj7chZBttuedMnGSpdXp7PEXrze6NsPUyqduG8UzGRPiABsVtp4+J08Y
2PAhjEvfEYn82fBTT8MOiXmN4QSh4/WcnlUzbCh3UP4wUlhxQGTXoE9K2G+kPv98BCj1y/4BIEtp
M/X2XmoVD1FqROG2D9zivOh98zksnPQTPVfzgSNBv3ERDEU/Pj/rkqOogNfonQ9HEceO7dy3FPlU
H+Lu7x9LW1ZSmfQuhx6UJOmfm6DK3z4WpfUyaBsJfhr1Dppmamcr+J9OsYlKVy1WYE+cezZw9VLv
Z+QXygG9hMz3p0u30IfDoA3iQ2eNfGpCCWHTGNa8DoCNAw3ptO2U67a/aTPEhWrHOEaBeM4S0NVh
GJLjiTFK97E1mHeU89z39MJ/aMFRsYXsZUtAnrQmlTvS67ebwIKHccPbrclxtmY/d+c2XGEODvCA
lTXm0crX0Yet6ExiHDe60cLqdCfMJroxL+1VTTZxkY3CBO/dl+6HLGusaVMFQQgUW5/eQ9a84Jbe
rhE2L+TMWJ/EWIQ+3j7vWPnmVIymT1XGLzaI7HTVusjzZMWZLjuPkcG9bdJQLQi+eXcxA6G5xi16
6Ffx5MNVVysfPJmhtzrPjyojAgtYYBtDyg9azQUwO2oCmqtjBHdlMQ/XEcKeNzXpGNKosCXPIwT5
r8mq09soNddBmm+DSHHajd+1BmyPRjtQJTdvI8t3wO4jRiSVsjn5A397SFD3fogBSX1pjbbbqh0S
Qb+fqT/uP5gqKWzU4Jg55yxtEfXe7M1AN3xa/1H/kJaTssudytycchfMmwHeU2Vf7nIY58YYkStY
rAYONQJt+qsorfcs735MF/gqaDcTCwGuQLR4+6IFJay5MgffA1HXUk2c7ada07NVEOTpJuo5NXUl
jOWpzrV3trif3JmKOckAwFH2AEdGg1dbXNy0Lp3kxvV6EwfkFdnyOhySeTXVEIcC+2EI6vBROPl7
psxSv2+xr8sYw/QmgzAROVmEmTq0IhHGuuvphaIjPzw6/qPe181nrYlhAbu1iXydqohtEqEks1Yo
3u8LanRoHMRa2VAPtMtjmCjTn3HjH6uBAo4GxLNdJXla3/taLM770IZqJYIyw18iD29FkmdfrFQY
V3rpxtdjl/i730+WH7fUb4ET1LGKIvOSWYJOWTWVpeJ6Yen2W2Nw3DtaM7dN0hLg0Rjegjy+pIoT
7lwxJu+sh58PKQsO5R/UK2mdvn2XyWwYwlBqF0Jd2e1adPvXvsBlKqeAuIuTqr9KRYbV9URrQiBx
stFVM9nOqaJfZ5o/eVXuPCaY7qzG0J83hjaDnlTgwZUFBn8uZb91VuPBWirlX4FuorKTYW8Zlf5l
q+nvoZl/6ChCsGQ1EKt1GJDKD04hwYhFW9jbtlcFmn07E05WvuFG52HWqi39GkonnJLds6j1jU1q
Vu7ZmNXFtY987+PvX+pPHwXOJL6vgMrAoS1SlTEHdRQlBWukTvD4QRDgc9/NwcrSuwaNdVVc2WgU
riojyFbUoPtVMtlHVa/b23ceRGYfb/cDjrUEOxTepa7Tcnq5vE3aCyEPUtVH0NhneMgrZzCFENiw
3HaVAoRfp3pwnBphoPZIp0mNi3RTRtp7Gok/menSwEySwFATpvzxdq6FukZlnsTOq5pCfwCO7FxY
rNTzRsUuE3yKDTBc/exG7XROP6w6//1I/CT04zqLNxf7OTCK5fGqqPzWjivuPrq+D33SdbZ6Znz3
PP1HR/X/55Ewki34a/jmw91/PEZ1EP2UuUh+/J/gK+MPkLUEclgVwJ8dCTT4m4ph/iHfEpyEbxTE
V1KuqgOVHnYiZSwEwjRJpf/7PI5SGRwjTRInJPLT/GdSrssJQ7seEIkO9IaFw9Ms8AkCCNgQ5Lil
u0m/1aJpNzm+92pg/o2j9/IWixUBFQgB5YFbjKFxoZXjLiqp9/bu3e9vs0zPv90G4CvbpiVPT28X
Xiv6JGgVHA/8dNgWRnYsimmTmO6jKLp3coOF0DaQNUYNwJwKCEZmoYYMAq+SA9cs6gq5LX/j9P15
qLa0ZmXDRdngDYuIS4ICT39eTMHOQPIqyqbLdjL2yDTv5ei6w7RThPXO11/mKy+PJFF50DYppP7g
uREbalrMo79B8vq21NN9iIUPPaBzBNw4lDsPQTq+Y9Xy3i3l3Ho1CoYWTFQJ2DMzJfiQT9y2jTCT
6NY4KNGUDaCVue9IQv5sukJS/de3XOSDrUM/t8axC3OfeB0r4SE0kv3v59EPu5ocSfYzql2gR3Bq
Wkyk2MapCVYHL9cvrmcl/5Q7xl5wLzLuCyszLnqrO2+wXXbb4hqJv/fuv9zM5P1JeeU5EzkkjA7f
DiuGHUgSJ7WP4d+n0qiv5jbbTE26R2X0iI7xYQqiQ2y6UPDRscqch7Bp3zns/yC98fIIbB8Smsk5
a1m8Rw7fCfQ+A6iBfJc1xx+1OjuWZNuQwx7oL22KKFgp3eDpgX7AUgIWrBYdHLBzHX4HOU3ewOT9
sPCYCsfU7c4TmsS9kmDIjjlIV7wDclpuut+el3fG9k/ZYQnqq+oyt4yw4JVNSD838TpFCcrQurU+
uHeiac7RM73Ileb591NlmarL26KCgjQJx2bs1hcluMy3WXBDzmzMh2e3zq7LovdqK7z9/W0kPvdN
evPtPkD2KQdxKHEXM0IPHBW/69jfJKDRk/I6N5DtzWjblG2xVWLzgA3ogdM20l3iKEMMiHlEb8UR
DMxxyNObMp93pEQrEc2b0Q5urGRAaNhctQIGkg4URZlo5MY06It075bVFV3BjTVPOFngCiCp3Cpu
KMo9hOV3Dgagj3/25cClAcsE38l56+10R7XPSURrY1mpuvehnV0jonQemO6FhVxDCqOVUlGy0vR+
izvL2WiVwapNPndN4LlZfIh1gyN59HEcB7I83yspQQzjVcX0Awe2LvHLNXwEBwUm4X48eHad7VEL
3Ka1ToS09vMc30418xIJtjkRIPG6daNOO9Cg+1HrPSyHN5j/7vIM2WJEMOVIKnRafY3I2rAgmuHZ
bgYsIsx9zYgG/Dx0h0vkza787BN91ctQb85iyrG4qGy7MbydBkAopjtv/AIUf9LHNMCzo2v3no95
u1vFH2kfwQlCxCorrlnlx24K1rhvo9+Vblor/QgD/xxJ5D8HXWwbVDuqyFqjrnSYR+0ADmblz/NG
0bW9LBGaSv1ZM6JDFOfXfQSUUoT1FcfPCyeYdr0V7swhOy+alLTUv5vd6rModX1d1uOlNrBsDecx
U6Nb2slXUZWaG1zy7vupLFaoVV7HrrF3DSCUQeghsHflOIKKXPSnQwuVzWhXBJGXlr0X2dqHKOaN
Ws5jLPcFk3Ps5HqtvbY6hCF3pn6R1M6qJ3jIQFJYX0PGVsZdOdaIEGz13DOqTwRuWmo5P9LNP8fA
2OeyksO2t7et8laNs2Ptp5tsthHSGs7TCDu7XBzltYp+3gVzc+Um4cEOfQ9HyePY48OHyubKNqdd
J4z7iO/RB+FBEkIl9CYT84OPppVlMvHEfEY55aLFm1pKHZfYAeeae4whKFbCvZFRR0TKLlD1Cwe3
SsA/HgzGfZDQ2e3C2yFHppjjdb6GdvE8ZWIrpR/5g0VHzrbZdGdx6t5xrnigdOWNbQ2CRmGCIH50
jCtlV0InzJC6y9TmrKksMCvGOgWWLNphmyfxwTIDb7D7c72gn99Mm9Jvz5CFA9o6b5qWgaVpHAXd
rW/Ea6eqryhueYWBX++ERlKVobLEZwImoY2yHqj/L/iwSR1AuLEItnSNcZCvOsQpEnzSJnHEo+jb
s8EYUJNL9kqAanUV7JpCbI1g3FJicFYNfde8787aIbglOT4k00wl3X+ZAwCDDpMRfJ2SeVdpQO2w
TkGc+86iZGik7C5srJZ276gdQMH4YIKwChjWWr4auipqHX1sKIwa2QDAw9j3WbaH//6QaeM7Eepn
QZ7eGFUDJLEgBy+C71xXVupQFdzoTn1lOy01W8gJpvbOtq/JzeL1GVYGeYCzWCKRwVLVXKQ2sW8g
qQ07ArhN8jVkFdcWhiJpcZ2a06ZRjUM0Zfsux6pyKjqvEvl1kgdPck9VTP9D2DOTmjG7tZz2gw1c
xkf9Px6nze+3ooWJ67fMl5K8S2oEjdxc2oa2AOHzzHfcjVAnE7CEkq4md/4ymMY+1vTDyH+FiyK5
1T3PunYB/GhnxxRmg+K9KqfsVv44YAi2vyRKKl2JtxuHZqZDqqeWu5mG8DZqnXsjn5+7ZNq1Wbax
bDjeOgKYA+Z8druubIIF6M3fD8dP58arR1gWQPpMZA0CNBu04i/tKgDqVMDkbOz739/nZ5PDVlSE
rYBSUJWU4lqvU+0+rSKhtboLSzP9WCrGBXgZIF/mvp3dlzWS975n2xMatvG60sOnqb4yXLHViUKu
X58JpI5q1z0WdXTIOpZt2L1TefhZ2sz+Te+ZlpnL/yzGwgrwPbdr1cWFJkDapPfCmsBDFy1OMPhL
+61EGnbCfRABSEwkcVe/H6OfnP8kpwQPHgRsTH1pi4iMmx5Wo+JSHP00NqHn+NqXiDwozd87/v3k
3EPLgW4YUgLUWZY4E1EadpGkFW5K8RlSHJ4VS2VpZ1Nq004vDSLyO6r71LJ+nOvcErNRyKB8w2Wl
LbVg/LURtwTx7CHSve1Mc+3gkiET3VrVwpVd0THkl/LUKaGWne6UK39I9nJGTBzKjMo8TPrgTUYP
z1vbm1O6t6z0COX70Mz1WdMGT3M0ArFTdl2G3PfQe7GVbUY+k429Z5MF1UFw4VjZMYvEI6SGuzEJ
sTZprtQpXveOe8QH4MIJzQNqyesoMOFXR4cmo2lYxzcZPo92b+4rK/40caoC1vaopNWx5qHl59ux
305x6LWlvqfNdnAKE4XLzhsM9rgxfJLZWMf9QG+dm1ivIG97hpXtBSLMa7Vrr4zJ93qywAnioQom
1OGYLVdJ5/L7pr5SiJhuauxlsjQM3bpLgqfAEODUJQA2PlCq+9o7eMFwVja68bZyZ/SVMVRI4n5r
laSIUXOmkgfLTMtms237nt0NEfJQeKEibp1EOqMFO3a7gzGNXwytPZ+D8VLG76nGdk77FFX+7Vym
HhnveYOibOmXIAJJRfzeOepxcJaOF1aYf1I7vG4gDFSF/6g0pOAWcm0uHig93Sbegz+3SHMzC9zo
JiD7rMh67QKQU+seJ9tYpXV4GPR2Lcewb6srJQtu3YlWlObu5OeimcSQHVUZzX0/6hfC5c8g7oYq
+joyfkXcnWfOfd1PnPRQhne7bauAHGPD15IJUFFyk1A+pSx8O+NzVbfkT2h5D8q0k4mMEbuPjpFp
K8vHSkyMQJHsBzRAj77bXtn5hC0qgs+opUmTRTnXArdHCCE7mhZYt+xqtuPbuCbpbj7RllzTw7iW
NSNs13aaOezUUj8MGdrDE7g9dqHWgPkbJTfzFK2DYjjPOZzi1XKTc2CNXcC1ombY+HCIwsRhLsM7
WQuRc8RChysgTPUD4Yk5KLdYyBtnkw3sspl3hpIxXwfPNVChI7q2PvPTMVZ49uzq0FzLd1OLzrMy
xI5DcWcXDJDg2Em31hyTvVqTyQ33LOmH3we7Hzc/aHK0AFypzonOi704ekLKjDu+u8vQijt5HtCM
7nwmq5TTII+NfZQEdzbYgciYdo1PGqi77xxLfwi4PALFf5oqmGVI0aO3e1KhVEqt6Fgug1rz+lyq
HxsrXKH3U9auf/91OekuA6AsxtBr1BRacWAKF98XBoXIUeB3NoYZHwSEBzpybb2KmvAWlfSNPpPG
N0ZyAxHbq4jDGC49VuH4qarC23JCahrdk4NfimMfDlsOMnTUh2fLiNbOGFhro+DISWxQY7amqSdT
F5Y4xkl06Oe0W7WOTHPk4HJIK8tg10XmXp04FGC+5GjDbrC6tSx2zRZZGAyNnVVCQhgMf4XwDHKJ
3Tlt90Nh62gK6wdTp35kR7ecP24blg7No0sXz/Oa/hO0QuzfnYrkfzIuijTI8XREJThD/r4Lgw+x
g32sZc2XOUqSQytPoCkxSteQQBxzouCcHY3auhja8CnXoxvkg6/bOstXzuh7tcmhoiReIvJEjGWu
5hwcNf+2Vv07BRh4PgiPOPzy7duJE3Uu7gSb7Ro1u9tOC/ARVtK9YbTPog7/mkYLgoWj7628vHas
7qxn+QpKEWDAb5M4sRCT9+8Ky1yrOm8gqMQxS4IPrc6JkJNjjpEROPjeIxIcgijbgWA++E5+3Zoc
6sD1HEIOa1rOGbjot0GFDF4TBLdVqwCd3uoJe13rHIXm3iXck5LZjeq3W2VOj5WiH4C6XTicp1Ph
enJdNKAb9NzYj+q0YZodJg77usUS5ZzRmf22LcNDGQ/bpA5uZZiFfPWgDrAp2m7d13W9Mkqxebm4
G++jMU1WKfB2xLl50nTfamyKs6RX8YuuSdaV095pJb1Af4DfpLt/2lYbbDrHPFNDvBXasNL34Gyw
FyuSdeB87VJUuxqa6ivDh2oqEkhP46XuTBuzNUGI5p+TxLnDa+FST9Mbi9hit8VRHrxjgvLMQapU
2uewTmFFZKJeJWKeDuWU3kAAeTS18LbRnNuK4Oy5XUbAcrLroPEf5BE7xLBqPQK2Fji1q0Q0bQzW
wkrAnAeelbJTFvSWh8FzSs7WhcCyxD5TOCdDN/tkRRzjybdT1Y2QZGhmqEP+OaYjqG5qh9SG39aQ
nVTziO4pcgOFjUIvfB2pXh1/dLESgwqU4T+lW+dyp6/z4J3c+SeRgzYpOTNgQ7KnZa2+pbyVTY1i
bxx3IDtiMNl46VCeN0Z+TKhO/D5U/Xg7SY0l56c/S/tvCTRUIiscdWhAG7Twz2V+EnJqdvL8s5zp
5Ti8c7ufbAQw+yHwS6AUrjcvaPdXRfjJ4WeWMdibgqCfcsCuI1QiklkBq97ibpV8UqbwbnCSYxRm
+6jp1qP7XULqv6Ef+F8B+MrHQXZyqinDtGBOvz+eRMy++QvZGt3TG6jq0+1feO61f8NV5b/8d3/5
H3+9XAUuxF//+399Kbq8lVdbihC+VDN/3SRc0/D+8vktVV6m7n9T5R30BMEZmja9YuWNljHa3GBH
+bHc8NB5kSrbf1PlNWRcNGay3Axlm5l99ztUVwXFS8tCAT1IQxvdp38kzPCCNHxdkbDofaCQyFkO
yKoEG7zd4KdIMSAhogoE4F78OVd9eJnUQ1ue92WtABHXrE1h2fm2RM9tnc/Kx9nR4vO+GW0Xik2F
HH9gVRsAcipWqE2v30TCGtezCrpyZWDOE66NsqnvArWvt2i0Sd+LuLD3aujS7cjxO/va90p0NnO2
Nb3CKUixssjrYwA7F20YnScQqaA8RvNHx6hg5Jvu0Nie0pBXOiHhtVAz4r8xEGyGvkuzTcwZNSSJ
5tw0tn73DuNhmQ/xsmRCxmDY4FMZs7fD1UlAlNLm2kZ06YGG4LAeeutRgXMnaYrlN0mt/4Y19z9Y
QolZ/+vV9X/qQC7S/PNrKQpZlvi+vEz9D3RUUUj4LnQoZQb/RsLrf1DKkpAynbbDSw/97+UlwLuT
U0vZE9adXHx87Pv6EiYde2QocPCS6vZAVP+RFZhMkP9zfXEjaEhyHS/WlVF1oBZ96MdB2n0glX32
u8dXA3H97Rq/FlD415WXmw9up0pLsTn1AE2uYlxWZqrqp11aFkVe7TPRjDFVNeqJN7n2taKL6xQh
pROvvahulR1CQn4CK1dBxOkC071x7U+ptTntyeW6ffXkEOMxvIaq76k9pqKcBKP6nU34Fy9yWbIt
YoUKqwNvB3+1/jDncPHSZHoP2PCrq8ufv3puza/nIbeL1APhaK8jI6YlJ4wPpw3KolpnT6E9GKSR
HL8Tax/k7edBSZwTx2URCWeniYzKVlJPbyrsk+YjSJr9ac/Ncn89KGY+jk6rtKkHid5tQNmduHIW
a5LXVpY0iaFgBY122eD09UWPI2V85yD7i3cp6TWvH9t3etuJoy71OiyeSDXuE/M94OivLr1YmHY1
VIOVQtqNnW48p3KjXviOeAfq8auLL1am2dpGV08MS6h9qcpgbQXvlW1/deXlqkSRbLThPqKxkK+s
0sEITGTpaQFlCRuO+iZpjAKadUQv29f6YG+Wo7I9aQoai6kCR6WKQ0S7vaaTjdzO+FNHzPuka5ty
tF6teUV3irJRqRCiD5F+mbHiPUOi0j077eqLRW/AsRqLvoHf/TSXa7088aEXy90HwIY9EJcdYEyv
avgba2NWT4sl5mLB59jDVnbODAzGmPrzoEGEGU998sWr7BO1LauohphpByg0jJEPMbarThvu5ckz
zFN/Djh5eY6bEqwgWALs+47F/DfJZv/a6pcCUHOWzUPQYMRpUzqhKoZShvQPPvHRF+ve0roumwuu
XsbHprsvyndy5V+semOx6g3NyONZTKkXaf1F5qPRVuflO+ilX13bfLt2LH1GYmU2Yg+J6zM0CrPP
YWHq77RifnXxxcKsLAegxaDHtESs5FNtKc0LezY/MaYsVuacKWhEo1EEBCTazkMBWlAV73Wyf/Xs
i/WZFlOnBgoDo6VpsfHNnF6GBfbipKCyxF7FGPG0eQxWrK5LuvbDWuv/POnKL02xV8Ewb+dYIFoU
UXhSNtlYfgpVekinXXuxa6pw+apZr2KPAreximqMZuys3Jx28cXqaXu7neqaB09oBWW6Ga/SOLk5
7dqLFdQjg5JpJg8ec1lFzx+aLLs+7dKLBYTrOYSinEvXdmuftbp9UOrxu6n1P41XLxi3Vy8zSafQ
qBsujuATAKBNbZz41IulMzZGU2fsObjPo6ysEWAtG2fh04ZksXQayCATfiJMkwo0WRMqhod0/cNp
F19sbakvyjzpspgGcmqkeEK6k/nRLoaiPC170xfbm007qgzbNPZC+oV4xqJcdVq8WhIG8WXrRl/n
yoWYDm1Qqqusme9PGhbpxP06BypNPAx7G2GQOBueheiOvllWpwWrpdo1Aiodygc6MC99tG5jZXzA
ylP7RyDlf23JLwTSV1Pcz6so0t0u8gI1vMhFy7lHGZrTds4XjtOri7taKxQjyuh7D3/VwZmTn3ag
etHLfHXdRg/Tqg+4rj8oa8UVG9hfp02/F5Txq0vnLW5FnI5Db8g9VHxQMDox+VmykbXAUJEfAyaH
Xzp01Dz/yIE2PG3NLwGpfpnw2C19xKhF+tMRDXo9WX1akvIC9Hk9JgIyRgSZ2iujj/DMvTBUTkvZ
XswLXl1ZKDT2YH2GzL4RQcsSJI4l1OK0ua0uFqUSK2Y5OFzdD2AX6uGNhhbSaQO+RO609RCITrAo
x+Azm3Ky8sF5nHjtxXaZOpE6dJmcKalWeMD6H5vAdU5bO+piwxz6KNM0UImeDfI3NndaceI5cGlZ
AryQ/B60NeumhWgPCLOz0Bo6KcAukVpoUhptiByelzmVggYZgjiBK4YT5+Fiy4zjUcST0EJPm5Ch
VYYAtO4Y9bvTnn2xZ5p93/Wj83/ZO5fmSHX0T3+VjlnNLOhAIJBYzIbMJDN9t8tVdtWGqCq7EIib
QEjAp59fus/ptqmLo9lNxH/THedUHSVJSq9u7/s8aB2JqVeltM9qdsKVfWUxXRZpl4LojlDYOcjx
QGnWTs59uu6lu9HbWY1m3IKnCDVZqLxiC/C/3pBKiXXDc1kQD/v1AMAbHp07IM+1N2H7uOp9u4ul
bFfxWYN7L3Z+7gBxaSNzayznK1tfjE5QENtCCiTppdMcizIFO2vdMnlZEYo0oNpKuJGRnlYg++pQ
zu/xIH6zm1qmvXRTGlkVoeXKgb1S+N/GASdY6972Yi2LAompdE7zmrTQlogpqDfDWP1XMpZ/L0/c
xcBEcrFfwkaCoQPA8km8szWoqFn55ItxKfoyrISDtLxGX6CKsDLrlj3uYkzCnzJo4CiQdtVMF21Z
Xs7vXdj/+nf8CTvvdnweeaTxxGVMsrhfNcHj9v3tOK+pHXrRI+8LK5NjiNJAPxWrtpWozXrbdKR0
zYUwGItziMKFS3/K30ni/d27WIzDEk4LO1JMN0oUxR0KVj7WQy1XxSaQIt4+NqrPM6R+4CdsSvqh
45etSleFD1zaLVoGAg7F/JjI6HSfDbtarOp0oFS9bZeU1Om6UxUGKs2+T2QGudFft3RF8t7btnUU
ZlpX6HZjmw77VMKzhyK1bNUw5EtGTZWVsnfHU6dunG43e6eSuMFZNYXBCv720f2KAeWiajSe1e1X
xltyIYLZ6dc9+5LLWEZhZ4oIzQ/qZNcS415njr/u2Zdl+SD3uFw1WL8GslMPc9oMYeKzIRjXjaAl
MypzUXpXZC3WDmUB/NAIGvR0WDMp/EQiaQwT5UkVtqsqchDQPW7ySq47AUet+dvftFGhYZ09Dc5q
z+h0PY1/JSr8lwc+gOy/bXkq/CCnHganX3PUrs5qj2TRYtX5A+eLESorWfShjygLF207JSybpx78
8WFc2xkXw7RzK7i4BD6gA03+XJbgdCqP3q37RReTJTD0re9ZF3GL3AfAT8OYu26KWKbsDGnpWZAx
sfgW0Ub4UGuHUeWuG6BssYRlqslBf0LjpW0OAqIwJ1+1qucvZM9Xe9eSexpHmQhbkvc3JXdIEorp
PT3cbya3Ze0MBOYEJOWB7UykzcXguvWFwn3PbtVvyRZTZwgomKz0HILF1mXbztD6OFkVrGx9MTxl
TQpMRTpMMtNW+6jTM6iyKNxc9+yLIcpYq0eic0TC1JqNDwfUToTFuPLZl2PU4fNkoy5MZNQPhy6b
STJim78uoC9L1F1QVqKuVmHCh7a6igIULJdT8Z5m5Xd9ZjFC6yDNpzTNwkRIcMACH/WxjiDvdfdT
3/g5AeinZPYaE10dOEWYVEVTfEcR+XxTgPQfN0oVCWnzcNWK/6dc1FCKUbcwoAAM2ZFzzN4uQN9Z
ui7WLDF9zSS80U4NvkUU1reKKv8oy0iuCzaw/rw5BXaxZlRQi4WJHsbhNnDUeCgFe8+O8pvf9+TP
e33GnGPNB05pHSZ24CFw65o/VnQYVr73xajtALcf5VCGST15xcGRwr8xSutVW1tk/b59dlbBKwdV
SZg00mviGnUzl9YLnHULmZNm+/WbcWrHV2BbnfrmwMHEAurx0tWBs/LhF/Oq26cUCFg0D0h2kyiH
k23Fs3VJaj8lQzMyYfmUo9NYJW7hoAe0AnqxdTu7Je2h9HFyWGT4VWUOOLffB+MhdUGuXxWLlxlC
cBdDcZEhngV0VPdBU3s/RAOjxLrWF7tSSK8Ax8zwYkY9VNvUZdALYNW3rs8sS6Qjt/dZc4qWFZ80
TIwARXbhHK6bpZb0tsqfZCVsGiTZMIj9yEu6M4B7rzquBCTubX+nyNcrOooZVhfSS5ClrHc9rVZ2
yGU+T25xID/ADplkgRq32gVrYQiDdUlrKMN6++yhVAoM8gp9BpKQA5ZjHKDwSa5bY5+YVq8jwTir
sOeDi8GEqoFrEWQZiODkPZbnbyLwMq+noj5HMpINk87Wd8oJ6NlQ03DdlmkJCx6krFsP2deJq5sn
2bfR0ddFs67xZVpPVgHv4M48SIYyCLeZL4e9ALF33Uhd5vX4A4iXMhxDAGFd8UXR0t8XrM1XXckh
9/ntbypp0fll5YcJ0dzZVyllZ87kAwKzKsws03tq4cA1RntMTWqYNin3p7hk43v06d90GboYqmmo
pxKFgEHiFUD+VvUUbvhcvIeq/F3ri2nVpG1b+B6GKpWobE6RaLolLYc1dt2rWYxVzgY6Gh9dssPV
9nlR5+PGRVn1utXwTyyEMtLVKDGaVO6FsVvJPHG4eA9NdXrBv1ivLlN8eOHlTRV4YTJAawFzg+rP
ZTCao2zgS1n3ehZnSyNKO+a0RShDUdX0CK5EdxtVILC+8/Z/8w2WqUQ5BCS4mcc36KKmvgIkpt7g
EAudXzFUYK/6Cqdyg9fxUoB+i04TBonfjuERJqfsEdO4/b6u9cXIrU1eQ1RGAuDeh/zQkpzte01W
Hi37i/VwxYocxGMaJPPMi/3Y0SqJTJium0n8xcD1gFEkmPaChGc5TM1DyvbICyjXnS8vM4vKAGK4
fkDXEdQJd7T38h2Sub11I2sJPAlQ2a9QYB4kUygg+aonC1MbNJ/rflXvbZ8JXC7CfsYO3Omz6tDk
XRrPASyF61pf7GLFqY6F5SWDNg+xEhmF/ACsy7qLMJSdvX12olObZwVWfa6u2qex7VHBmdXT/apn
X2YY6UCmhrRY9Wnf83aeYyPwtXK2bsW6zDEyrkLgc7DaLrQB/wjwkO65zRpvXQYgX+YZjdCW2WBC
+/00oSqez4ztU0Phf1r3dhbjdXRaiIjAw02QjqEfuNvnFzOk3e+scE4x5RfxfplrhExXk4enXtmj
yjrbwCg+b6Koia4rP/e3qUSV74CrymzdIFimIBncUBQeg8Pdx3UwuPhde9VYUtyse1X+226KTdsM
RRkO6LJSqRgqS7EBP5fu1rW+GMDhaMPRbbFInpCQ8BGzege0zUw/rGt9MYADdJiJjlhP9a4157hV
1Mnc6XXpgXyZi4Tbo06OWRAmITJkyKbumh4Y/bzz03X3aMuUJIJL9zJD6ElU5c2fBp7SH130ruH2
Nwu2ZUqSrH1rDGprE2vG8YOpKbmmfVa+MwZ+1/pivq28xpPM4Xj1HtE34AcSSCjLZt2MuFQpg+Hq
CKfuWRJp26THlJPmg0ZHfQ9Q9bunX8y4Dqq7WteDZC7ohihOUQCXOBPWO6u65TI7qVB04LSF2RQ6
T/+qKiv3ArIr9riu9cWApTLgtRA8SniPgjpnYNHHrGvturO5l3r6V1cNPcymYMr5UcKoKk4IGcgE
2tGsCzYvkKxXrddpMw9we0VJOkskPwV+9V1kfvO87s0sZtwJdQGRGTy899CZPiEhTFdxgeTNu1XN
L1OUQiYgb2VTlDjSU7AtzGUoN1EaTesO0JZJSoFbQ37ImzSZcCUDEoqOYtft/HWReJmpBKiK1V5d
p0kZECAxT1ziBvbg7bp3s5hwQUGKGpTIR+COQOg3VK5zaHX5HlLnN8N1ma0E7yGENxzrbRxHl+dg
t/hgeXK9brguM5ZgSPUhourSRLRYGwMc4F/peoB5a92rWYzXXKRRxYVJE9W47s7xneJrVVf627rW
FxNs5/dTNni1k+QW6YShKTz4aXD/uK71xQTLxqhJcWDhJCKqyMfQPzkBrOif1rW+GK9zK8Fq0IDP
pNU07gZQfPdWO2TVzwo30duFTVU7XdFHZZpkfVkC3jLJGwa5+Pc1z47Cj7etT2Mjx9MlWwLGoncJ
nbC6xxa93KxrfTG7zi5sFbDSOokB1ucRwBl5loLjtOpMF3aKt89OWdF6cmjTpIYbMbFtcZWnVbNf
9+iLqTWFggtqB5smLHBakOvGFMQnQEvXtX6KEK8mkNSApeRIA4iqCdodcv6LvfVAH1rX+mKoeqk/
ZMEcOImuy2w+KhBHP/hp2K6LwWyZ3JRVGjelGajEhEkfCR/WtmTjDbm7akABQvv27RQM7gtF8fyV
q8MtjpDTB5/m+coBtRiuMgDurxcINcPUqXMxTcURKNv3NlW/jvGYKhbPbjKPTTxAFJ6G8uihePiT
DG313o7w1Ld/3rNhG/+2ediUTTY11km4GIJskw6ju0eV25BIJaATDkFqmdcN3mWuE1LYeFnR0Umm
ntm4yaCgF3PTr2x9MXjzJnTLPJsRkv0TeJxmNAaHsFy1/AN75+1rypFLFTlVBlCxDSw9A34//Njg
YKRLVo2wZdaTiJpJj9xVew0SfhL4gT0Ubb8yOizTnrTj0aZiTb9vZAbW/mRkHc9NPv9Y9/CLuZYO
gcgJCtD3LBq7rRZBv62ELNaFthPS6HVoK8TkhLlXOXs6YHUpmtLuAcheV9n1E6woFZGTOrBE7oMJ
UDHs853wmYL0s+rAiC1zn1wUHQjYqrKD9By3BvAf1+Kh7MaVvX6ZAWV61TRQfGcH1lI3Np4ZLnQr
s3W9cpkCNYNClUN11h16COocyDMyOBxCUa0rXwYg5+1PK4far+TA1cHKACIojl8Vyvp5XcdhizGr
AM52U5kFhxaE9D3yB9pb6Wu76viYscWM28jBol+OziFX7cMEQfJzyWz/edWIWnJ7O24KW+VVezQ+
Lb8EpGifWl2/l7wZvtzb/SLqL7Og5OB6EzwX7RE0TD87D3BalJI9074f1BAOCPCWUeDTF+55yxtG
L6W1Dt8D3jylzxayz9MFXV10uYjdvmkH8Kud2dGXDmWgM24cOfksYSF8dN8U+PCQJnruOPnAO1eh
dyaaQbYVUF9pBCRjbqCLdka/RV3YTENLPkO5O1UjFpC5mu+AWu3KM1C+8uqSCTDBz4KMt9nnAe50
2DTbph+7D65SA7TWctKaFjG+RJp9czxLsjSWrtcUT4DUajsDYTeMGYiywioTQ+4m0OmaqUuvG0KL
8aLS4xx28DgYOBkJrWR61xqAJGConfnsbOHJm4o7pgZJTGzHzB3ZdmqnoPtUdh0g86g5qNtjxIFr
jDNtKtNsjVuWFb6/GGZ1nDsaoWjAdYR69NrSr69OjDNoaW1HQ33RRMZTFSDDI+dPFW2JumIiUO5j
pUvjuVtDqhy7rwYoGwYJnScygMN9uG0mIDTRplLbXnFKvsFAFwgVW66KvN1M/pi6VYycZY81ceRh
qdjhaCc17S5LbdpcFVOtg9suC3q0wAPH8YK4BDwwmHYZkgeC66KHKOAq8k7q2gh7E/j/WEqbKdE9
wb5z5jwvb6GqaCGzwwQPg4MIpqC/7Ae/VGWcg49l4IgIPF1uNBTBGZhr45y1BwG6nfO58vUEOWKO
rEIGlttY1WODM5AxsBYI1db2Axwfhd8BjDZUk++fT0VpcKzmAqU6x+lYs6DYgypVZv1Gzb0T4DKk
5mmYgx8a0far8XtrPw65x8VHGECV6UAGAO8m39DQGwE0cKCjEccQvMrwS957ZfFDu8yZiwSJ5LMH
AU3o4D/bhOAAj4dixLci+6lK+9KJCxAMiBuTmuFzd3WENDmMCdsM/IfbZ8Iv4rxQKWoTFR9q59GZ
9QDFSCdmf/5OwD9xnqjLgJhDFYVWG1G0UbXzW6vG+rye5GmAMQXo5w715E00bkXdmGg8p3njky4p
XNBB650TCe27m2Dwgf8Hwy6v7LOH84bhjlfZlPdb3eg03Mgh+xyOXcN2Ra+5ikHhRTfvFMv1d9Lj
HT2povegSZnrikxntVtX7AJF7L13xxXuO0mMfWN5W4UwMFgi3RsAhkv61FgDFCkQX/N3b+4LSF4n
BuwPyeZ7KonNnjIA8Og+Y5FgIPv5o1Dp5Vg2Wl5YLScKpPZI0whU7UGgU8lLOosIMg8QZyCv3VgZ
deKhR3Sgza4rwBsV8FKGtjkrgeUzaotUyKxQW1pOoX0IHWD8nkenM+3HsI8cVgCZikNkNx4gn51v
BUkxHW9LzAyk3pSWyQLkUYWULwVlBa4Z28TgHr/zDsw1IFztUeoIn0xcgTqkfqA4DK7HOAM1RbdI
IQc8hYMiPXHPxGwoCvU5rzWyF5IRi7kyguzFSDCB+zoasiieHapcvPYJiKvHAKE0uuu82oaf/cnR
QORGpuoons0aS3+UuvOb21z0XD2OTQUkYUxH2g5XqVt441ebmaIEqm1y23xfpgFEirtetSBFQa8E
2iFJbBYypAnIqfOldyENcQ2B6aZWvtl2HIbXEdxlpyeP42And8eoDOmPAYx9pzz2DQTKZcIkDvoT
cB777kqZYqibWOajmYEAB6LugwCZwf2Gn3UAfpiPPMgr6HZcGwF/rj2GbKuThRX/DavBTC78pgP6
lRWjS7rYgQzDG/ZStRrWXIp8zew6FL6jtp4OZvfo5lRjvmCh4ZACKJs+TbI04lay0g7XTaoCb493
k9HvJYDhBBWG0GRkHzHRD5CullxWmYlFX9X2yBWd1Yh8dm5dGHsxlWLga2pqz27YUA7ZRwoLsz64
ndfbx760tHY2KoCq1+5KPSoNZbQdXXM7KMSZy74Q5Qme4+ZkQ7CclNusnCNeQXnckFsozfUQ1yUU
sEXcUjuWD046hHNzi7V9UU7bLojCoj2fWDuznSV9O57jps8J3NjzQKjfI12b0ClOcTYGJG/lNlP1
LShHmgdxHQmLw0mhOtoW8SBA7YElHijf64INHUI2bK30K+BjZV1tZ1NoArV3xboWfGZIL8aHnrOo
v66kLJp6L9wCjsl9DYgmd3ckI05+7jVwXU3Xlhvp1Zuon7xsvvTnGb9VrIguOyQQ6MlN3W3jORXw
u3WIH7feqPa0uY717Dvtbat5j2GHyszJU7vZ4pCvjnUXZDW/LpXNPqdOE2BJMHbaG58JvvucxmCW
FuaJWhshKW2E8xIMaQdcarCOufU3meOmVsVgCVp+5w4EqatZ1OcmioNywpb+R57OZlJJi5uj6CMi
oOvlsaE5TBauFw5DuO/C1sgihrXWm75Nam678xRIevesUGy293U59+aSulOj3Y1WMg98rC1mBAEZ
txiPs/g42h4dZOP1mpFu4we+zpvNNHrV+AlRvXC+DGyCiCYuPPi99lkR+eK5iMq6u+/44Ddw+jW+
4GSjylBFF4GrOADiw9BI0wO32zb5YarHHB6KyJC6NQCUIjrdWYcZhGRKFa1v/BDA8GMajTq8nV0J
ljKYJXkwFxtP66zuNx3eCUDOJPOR5YEl6WA3UmQNyorga/PLD1HdYCoH5F4E+gtI5iZ7biGQ6Vuk
A1d2mGKD23jglSUku0Xs2LLwH4iJTnRz1TXYwMQpH2bnJLQF54ns+rluJcbbhAUhjAElnYrzIDRd
eIfLWT/6kM+AXGv8Eh5ROIQNVV7j+IuHaC+cM9mecUi2ik/lPAT1d+blMGHEtPZHouIy6kj4PQ8y
TAOxl4dl/pBNWdrBbcMdrH3isQ1Sdax60FPzmPrIKv/UQ3fiyjg3rnDwAkOt0bXSKWcQLORYx3qb
HNjOAnHQBA5BXQcYMANWUB22xXFelW16FGLo8QblNJILrDmgsfJLxMaknckJ9VXPQMQ9To0vZTIq
z3Yypn3lp5+rOWr6WzxKgCCXAhrbn1u36b0biP+4E0fIzCMxg1W82TiR1KTcFGDvpXdNSsfuSMay
9JKZ4vfBgts00UfNxNih5LHPps/pzDo5xJNw/ErHRLgNvXRmjIlbdyqQfBa3cE7IJs6zMChzhNhS
w4ugpiYr4AIbTQ2Mu2tpTuXOj/qMPfcSBLM2bt0gwt+vClywHoIKs9QD3JSMnY0FBBCPGUE8+T43
eGG3Eo4ycy2ayjdXIxJbxBlSoRjK7bB9tvxM132nf5AWyN0dIMMsGGIzENEcUuMXw6Nsgd344CMp
UdwZ6/hDEzcoVJ4+ybyX6oD7WGFJzN2QNZ86F3emT3PFSU12fmfG0MYeLgntvYyUhwW9yWwbHCdV
2JwdqqwoUXiaC2eoYpLCdfVMBlkEmF8hR/tkEUTwfnAilwd4B6OT4lfAeFbqfJyrcv7qInnvdsJW
K7hgg3NSZ+nBvRmbAUUnft7l0cc8zwtTbbBD6oJLR0ZSfvZAlyquJQ4hvKQrMA6/Zr3CmNzIII0C
VGXBW4oaSkKfTdo40e0EQsCIzZMFEv9QuwD1HHEJzfV9U3pafJugmsDXR6iX0zWDdq/CaCsnXV9m
zlQMsZcJWz/6kNfjl26hdDgWbdZCgOKCGL43Qy7lfRC0AtYtIyevOpQtbRSiQO9/GpCN1V4PqTFy
3xfacRTkYDV37kULDfSzLLUd9pj54A2okUBHYkyLDL2SFF6/dbUpXHhWhjT6VLd1SRGzedBuST7w
9uNYU5xH4i3PGAT9zDSKCgbYfMyt01uNo2fYwOtiZwLlyK3hRrM7J+thmutMRtmhgJGoRCnCGJVA
088S+udqRvS5HyEcCTZN3Q0NZpss7eM5LOBugTFUhHdg7VVGbtKalRp8dMIHeodjuKBPitFIREIL
bnOR0JkFUJ/1FQfYue1N1m9RogznGEANor7A4pOZM8YzEu6qfoABsfAxQs+quQ7TXUDnAptdlhMF
wYp0TzDSocnleV5RWyIXhFipj+6kB771sN8trwySr/rjIGbcsYaibCr45fGE4YHVWR5ejQEqES8q
F1ci2yB0ihYPi/IvFsPQOLvnaRfK5nsWVrx/HBhR5JqUWEVjA4cSpfA6a3vZ7boecpyL0Hphe6Sp
gkbUI4NxjzntyHiBClIQKOKw0DT6IhuwoxOez6a+lxjFwDoUM1H7zsem5jo0PW2xtOIFEwYnRl5U
XZay9uYrE+JF1+VmcEYXiqJgguYGjpMwzSGaS52JRaBueqHjr7tVYIuDvaBSxAF9PoOcUaH+B1ct
ClkwuDf+su4QZXEuDzscxpXpBOw4rjrH9bp7JaFNWHdZtGQme5UeGNZJ8zFoRB/bnqj7ibfp7apn
XxZJsQD+uNpv7FGFOTnzRFk8nFbM7zz7S0bWL85/llVSmSVdNk25PJZNKdpiR8MZTEVCu/QYIBcJ
pWsALmaQRnoOuv1UIY/RBVP7OY8k9lpFkwVXOTqSxoEpll7zCCJ71E2xQ7vJx0TEUX64pUPF8Rf6
lmbp3lNN1MaFbD0WlyVyXOEOYnV/lpmcCHTrHndiMCOX75FcTyeIv/qCi5NFJEtPOitGe4wYtg+J
6SI9HvqU2B+Nq4ncSkBU3rsL/s0NzRLnPCrpO6af+qMB9845K/MmcoKtnxO32UbNjGOYOEhnGmxx
muDwYSNohPMzpMgRBz6ZaXan+GS67nck0E6XjGXad4eo8r3gIjSpIzdtjYq5YUe1dKIBBwJdWfdX
uVeGWJBp3Q5cg5bc9y3kjDOzwxUQAQKbh15wdXbKL2ucLUsldtW7vHAGGezKsSnY1uvEBMuIRdzx
9jLMoEA0WUfsfdX0uNuIy9BUYozTMgWQC7tZ7N9hqfYDgoMYNWe9gEtyUs3Ws6AO7arMGXtzRvkY
mauKhxl4YNL2ts63L0Pifwj2f7kjjk//939he/wqTpwEFH/94dXXCmKJD1+/fX1Nr3/563/bIfx/
YmnBYBZ2IxfJeT7C6t/iePxRgH8FyzkPTt4InIj/bYeAHT5woYfAkZfrh+SUr/wXvf4kjic0gB2C
nhj2PoLF32aMm38NNUg1flvW/5Je958RCXx+GETAFHnovrhtZMsCHuy/caOYcm8768jZT5IdfFVH
MR/sDw+wnd7eQ9Xbbwrffu8zcoxI7h6dub3y64pvm7m7KGvjXeIIGg47n14G+l9H7v/TvV51r5PR
BhHx946ED19xUvWPy69Ija7/8b+T7mv9/fn/vO5xf7Xwd5/zIBB5UYoRpJ7jjvpNnyPQfUJwAcM2
dnanlOm/+xz/J/FoxCKXRPCWuqfqir/7HP8neiKWRaDVwGkOkcl/0+dOFz2LLoeu5oUBgeg7gPsE
f/4qOUKOstej6/rbU0n/oVEVBeNgdkGYgOrg1Wv6q7u/Nij8bNwMAySOnE7A4H5ldNm9/WCOyIjN
/7boZ3tg/a7qcODoSUE3fjNuMsumuDaAm3VhhPtADR/ZWCa8w5NAU0n3+kfu4spKyznacopEPRcH
nrSrL5h0g+TPD0vfzlgvY/FkYoOQDafMHuwjb1+MxzVD5aLvb/uGfcrkLOPR8PKCc3HZRBZbbBSx
q5Z/DMsAU4g6uO5U74sRR9xVz7FIcHyzaXEbEiuff5O5umewCG1wprepGBBxI46ktx4/rRhweyLh
MEtAdNP7TLAzDxaBmDpAlge25tviytN9vakzXErwTm3sjIaCqskT4hVn3C3OuxBny3n+JHh65ytY
lNPAuecqPQvS5i9swn8VA67b5/qD7p6f9eXX9kUa9G+J0Eu4+88//f8rSjmNCDigojCMCMUeJDjl
ZPw+Klw13Y+mlP849uXX+ul1OPhlQ/8KDlCG/DOKoNkF+A43b4gDf89HL3+CgR8FNADwCmk3/w4N
jsfxH51EZiddMC5CTtU5f8UGmNn+SfwwoGBvBREjWBsv5p8/zUensf+f2AAYUfjSEsIQbrIwCvAM
r2NDiSJyalMlHoazqYvLuH+c30kLIqd9xp8+AmHu9UdoghMmMuMjtvxj9tU8ltcGi+DYbuv3Smre
BrqfvswS41KC3Csjjk/CVcnh5r2ku19/Edzq4Gd0I1hsF2lg2QnuRYUVD3bT5fFwNT+kiXvfXuXv
xKWXIp2f3tirDzrFrVcBm4JEilS8UTzUiJoAGM0xSzoSR99EcjQxTIhn+qw9T2+GLQ7CjzhVv/Kh
V43DLU/kEXYpoCWQSrZ71dd/EdpfsJx/eqpFtCwLKB9n8KgfOn4AGFkekuY52kFxurPb7uv4yXwZ
aRySd/KZFgumv37UVy9jMXuJLvVgRcHHumdk292Px/miwOHsQ//RnJOzNO5verPBSV99dvaeP/qX
X5lxGkXkJDKHx/ztD+Eo0EZoocUD+V6bGBze5kuzGT5z6AbvcRRLr2WSe4jgsfz255d9anj5rl9/
8GJYRl7ndS45dbUJly0xrozmT9/fy95dSPD+9Wpff8piZPY+dPMU//MQdjHDgf9n3M/hpg15b/hA
ivMsgcvrjXnvwMM/JUT9/O049ZiH+x7Ir9++VpM3Ba9JJB5otevqXidZNs07y7FFbnHxDssZ7nN9
Ft5WQVHikuHou6aPqy7U54w4OKHJmYozM3QbnAE2lyWhV5GW2NWO7APAP1+cmn+SFQc0Pa3SOEde
e+05P5qJiQNrWBQT4+TJ6HtbWfc4852x9ZzbbPvnn/ClnONP33IRLmoi2ISTJPHg7Z1rfQPl8h2u
5K+y2HyavpHPfty8k2T1EoD+9ImLuIEjC0hYvVk8+B8o3xDoWGO6q3ZZzK8dseGP72IrX4pE//SJ
i5gA3VRnOkXEg9pVX9Uh3U18M+yQvHLhblgPMPbO3Mwx/Je7MSbTBgeAfbaL+MbIA+72LS4kD2KP
G9dDucc/y2tn652n7wSu01j56Rkjclp8I3Jjc/i2t80c9yE1an4fuov5PLqCz+6dA7YX7M3yEzgJ
MCdgrY5CgEV/nnSjfNrl+UMVTxtctpn4Ut41d92TbuM5Vhtn990WsfrIP8/nYjtd6weQM51d/kWf
T8Ol5kl4nG68Dy7COfJVHrJtuhtxhZjF7Iic4A/jDZaeLE6fi0302cbBU0dxgLO7dbfqZniSN2lc
xPZ8itsY7ujs5quN30Mev5Qa/+kbLvpyKRTIu8IRD0E87MTRbOtrJ54T1L2V8bx1d/bOpbE8Ex/4
keLqJZk3aYxkmIR+A9NkI76AoIT/Vx9AKYyhun9vjjgFqj893uInnlAZgzq2VDzAYHwxnbli03+C
wn1vDrrZwnbI9X48I2fuhTjzb6KLNnjnAV6AJH96gMU4qE1rXZOiB+C+9IKeic/ldj40m+7c3sjN
PY77t+M538rNQ3fWb6PNqVOoM7XRZ/2lSLrz8bb+dvP1+3gLw0uCu7HNI+y5W/8z7tWjLc6gisvm
wbs73anF7aU9H+I/h6oX8PtPjw8fNtah2LIhK+jtEBGeBKLOE/mD3uptfey8bbiPvgcJ2dZJkbAd
YnK7Cz/Mu+E6f9Ib/THb/vjzI/wydnEsa30Xz0DxKG8fAdlczsTDIn/IP3mfvGfnjj6FItZndQWc
9JbCbOzH9j2qxEth2U9f/NWnLhYXc5/JACcr+UORtNf/j7Qz244bSdL0q/QDDPpgXy4HSwQY3EVS
2w2OpJSw7zuefj4wq7oVYDQxys7MOqWSsmhwd3NzW377TfMF+6G96Y7Rabzeu0K7oja+RFMZlRUI
iErvis6GfIobfoivCi+4w3Du8cO8dv++t7KNB1ErVpkaZRF/Uo/BaXJTN7gLnM6dbiYXg3Q3fRe8
+Yt41bq4j/Z41T6lruHGn3ZO9eLF/G1/Nx6GMVNlhHkr/sSlPI7Hyl+O2ffoPvpu3YUnzVO86nYA
vXIb3AHR2+Pne52U8GYPNINchEFsZ72ZpJAVk5QH7EHvQXPnJveZG19nbuQKTuxUv8Yvtdu7gV2d
5Gs4CDv31nTAyLy/BcYrsdibr1iHvpNeZOT8llVn7q2wKlX24PPV99yO7c9Pt98/HuK72i5cNK51
huvS/n51+92wr1sb78TNHU+2vdOxsiP74Up1cudedqBuOeX2Z/34tbWTQ358xoZEhw9e6vg3kXtI
7Zyfd/XgqaxvsL9/DA9PuX0fXPEKO4drp3Aat7UV+zZERGt/fbw1Dtfl8etjat8v/H81+2DYmqse
RftxcrOb6XB7P7ij1zqB62S2c5zdh5+Hhy8ffnjzvZnYsrccYvv2HuCdLTulfT24+un+VvW+PkeO
Yv8Ch2Dffvzq1vbzx5pf/2jc2bm/XWz1Krf90n7ObOTb1Jntz4fgSvDy1w2AwtKJXH5qy09d7J/3
Xw0+7rF0c/vpbrb/uv26sAT3WnC9D/d2Y99kDp995R4eTx9Le7RvWc9fDLg/vPh/hQeTj8ucyvZf
eidw/voceB+/BlexXToPGs9X5jyBBnFK5569XLVjuv7OeYR2YeesGayCfaXZj7dP7uDeXnX283Gy
v87Hr9fOX4zP4Le+TixKdBasJm851KFue7z/SqSGz2U5h9w5Lqwwve3sDzqnOj/o/JTcUV3u3YGf
39meand2uv7ih6d53tG0nemkOM6Td7rT7fR49XCY7C/+C5+qOMfBuWrtB/Ae6O3Np7un68y5sx9u
FtT5xj9ZDsgt1zvdnLwPN6Z9stzPtX3t9/ZT411p3g1CHDwt2wlQr1/fTLd18EgX9uf4RbVVNO4h
9LqTaWPeb3v7rrA9nwENHK7s9M7dk2z7XmT/BQCODVVOPyL3OB6Ek3Ky5cM3++5ldtPn0P4aOflR
Z+O8D/xXZZ/C9ewS+6NlG25hF07Eb978NBzvVB2Da+8kOeuX/SydgyuibIOj39/dIIjvdCrn9j52
vV+eezr+XB0d7+6v2945MY/dfsGgifb44BXe8efiJH7t3fanx9m5haL9MLjSoXP91PZvFb5fPn3k
ds+o1e398+AeZmf2Gvfl4+29Zn/2DW7E4JpH8ej5nWvYH2+vH/ny1MUj8yqHGXH2de/df0xdu3R/
KfbT57/Q5PUaGfav3PX8l4+O93CaUcC74xe2L7d/ffQ/jza7O5Pc+3bT2KZ99yV0vsyHyTt53ePs
mvbiDZ5wLN3ITq4Dm7edv4+FjRN38Nns6hTZoctPXX9e71iu5gLCtr0X74Wv67xT4Dw9fv4+2teT
27Ihhs3NO7R2c/X8UeTE9KPJFj4abvYi2plf3TWnwjm1/vsGbjPv+u8oEsDof9k3kt+/Zytkuv2Z
W4p9o6BvfxauPy/u99sWrfnISXFhryLnVnVktr50vj8fOy+/+kHaoL76ZNo3q+86ePVBcZ7+mVdo
mSTmAViRjN68uEC7JNDcTUzmoLgSvZAq/rG6CgFsPYFtJgE13us+ZI2FpzgFCvf+vrzOX3lj938T
v3mBrciKdLVoV59Qfvxa3k1XBnbwGHvKXeDr9/qhOqX3e1XYS8GOJWoy5QSdxOJ2zSJNa4OpjPGn
tokZk6MFwJQTgg2p/lYwthkEV1U64dTscRpc9N8sEpbr9HPKDOYmBspzE/IRAcGjt1yJv8xf6pfx
s/yZiKS6NR5IVf/tcv9Rjvr/9m3XMKz2W/Efdt/8/Nb/R/nrP566b13cdvGPdpu1Xn/2f6WtSZL+
S9ZaXjz7H97rDPvH/uc6u77ts+7f+dX13/z//cN/lZue54qC5Y8SzO/608K4LH5PHK9Ub/9zwtmJ
4uzn9l//d81J/09VWt11JqfjK/+rxMnc7v/EezbJNes04VHk/O+cMoVM/oTbQKp3PaWVqODfOWVN
/09tTUWLkmSqr2XTf55UBjtO1nrVBLLehi5TKzu3CIqRKYkgTcu1RC8c3RZmqWePXWNmwYtcAOZ+
icKk/P7bzjz8fa9+rzxt/GtdlEVVIhtO/Ykgn4T7xpWPJy3MgzAzT4Z9H9ofPt3cPeELvC/k3J19
K2OzMGse1ErXUvOU2p+/8tZhvvay5Wsk/d9W462IjdWY9SqvFwsRrff4+fb5IXEfFueLaO8tZZPN
fito45rXapPN2oyg69XlfI5cFgOkeScy3qRv34jZer+BHEliUnIsaTC6VXk0cgDiS3TQ5Yq2qMYJ
lNxlspRlPEn0UYj5YAvg32gucagB2op6SnPL7qve/V+d5LZOqc7/3ublcH9vOce7hkj7fydiYxHr
WdSGIGPl+eoTPXf2nYz3876MNSr+TVvQeNlUZMOQaerWRUpG5zetCoNlyi2jO9KlNnpCytAUPVYU
uw4F4+F9Uatub0XpEr0q1JywIlsayUoIZJo66u5Ig1H5HGrmqVimxB8FSAhGa+zsLq33KPPXO/u7
TJmWOmpSXGhajjEn62X5rRBCe0wCq6eW+3UrtYdFHHVbI+3rMj+sOOVAFI/vr3GT58JeIRAo+GpM
VE2jAHcuMBAYV9DIgEjrnOS3TF+apxaN7pRaarh9NdZumtbBsUsiy4u62rjWtKbyW2k0ndQK60OY
duO3qhKbyukkiaCjoribxfFEvSieFleYguSDANTRbrXcujVg/4UVJS59qHrMI4Q6nRe3g3FFT0Z+
LSRp7amUFF3oTeuDJrd4sAbzD/RUkfhVzpzhId+tim/3XNVxG0w8CAAxJmjl8y0oOya65sSsB6WK
xIOVrTBVmpwO7+/0qphnJwvDFCgbXdOBqqj6lvVxFjQlSMWlhh8wl51RC4ZDI/R77eTb6yFbkqjS
dazLqkrsLW5c06WBkodmC/XQdVbzsTIL4Gm1Nj71uiHtuMEXREmmDNsMrzLP7JbMWU6DHCKgQD3M
oVG4KZJfZjCSnrmo/Yf39+6SqBVLoqmWxvO/5S8u89ksY0VUD4sUah6T7BcwyfQ8gYH9M4LFtWqt
cCHIoFBtkahDbzYwkfEXgzjSD7Qtat5CN6LbZcKeq7w1LcBjLBE+QglVwD3Z4jCCtsehG63eNwJJ
/lVU0hI5TabGv7LAwqwtrVE9We1gZTsW+txZRs3BeqmiqGmGakHfs0LFfjcv1GZESCqH4BiGYUnt
csiaz/BijumhEMnldprRfInxtWjHkFp5733YGjeMDa6YqouU/olPtsxLeS5H1aC2mU8zYR06C40q
mj8BRaExq0nFD/JghXsDebc7rWJK1yuHB2gBRnhDSZtPTd4Vgn4cmEriY3XDzxVsGk7bGAqNrEtJ
lEQz2Pv6ur3rqqZKPBr8hWHhSm6MqpYHC9OczdKHezi0I1ErbxkxF+9QU2xvxasUCy9WYfS0yCLP
D1PSpXDmApZ+3bX5NXm/0ga30x3SdvqzSU7oDS+DyBvBZkq8wFvnIRw0+GtMFqQ31uKO1CRtY9md
sHZhQRSrLEyxaNLW8Ib4oawnOI+Lyh8LucRJYmp9fAgtNZLdusYO7dCLvRXHm07ESP5fJW7YUnAw
tSCYUhmY8Ciq5L40Jbo2lTx26KLK/ohGe90/A3QbYQhXT9dBXp0f1dILXRlp+uyLQdDcaUHWHMXK
mnZc6bdqx7U24bZRQW6KQC7PpQhkLkIjb2dfymFM6sa48YW6+P6nuk1C1+C5sBToBfTt8OK2Q9ks
IRn9qpQWLxnLubCTOOp/vS/mja1gt0T8IGt1T4jtNjtWmtNUq1I2+nB1yPdGXwc3stjUt9VsLk47
T/OP9+VtAp31hDSAh3gAvNOAk7aXScuqsJ/LydcLNXzUIW/zJCVtIEXIa7e2xtTtqk72zCQgo6nE
5c7RXdBFQxKBVPIuED9uid1S7KURycPot1oseEEVC7E9RuJkZwzeenl/qRfUxEDluWKYREC+2zho
FnMgtdLoh0WcZvacWbJj0d+6h3q4tCYFH0QEfIr2v4IifvNlg6pVkkSxZh9u0uIbO2q0vkl6SDqW
CCuv3l/VNhxW8eLYPVOx1lcVkNhGY9q4h/ZXyQSfhjHFPES0XZoPohCWH4tQEO7oas3bL0lumc9j
YJofYDFVTOYYMnjWLvvMSnas8ys15+8OH0uWFU2TRd2STc50PYbflh9OeqImoyj6Ifsw0DcxDdZR
MGgTOoBYUBu37uBM8GgcTmsX8y6SN4/0oXJUaCeMYxpMXQFHoQEXcA43AVUc+rk+SmFM5XwqlMR9
f//eXAA+11hx4jrQH67AZvsmnaloubLMfmJIxl9FIIijE8l950SNrF2Pcpgc6Oxtb3tjpDwqznvT
Ut481Kt806QWq3N6+jawM7q+0tS8nv1ZqSmlF5bqSAxOPip53nyGEjm+KVj7jtK8UVGEkrlRJAu4
O3jlzaKXfukmOANnf236+5paQ9Y7YdqWdB1KRbvHg3VRmgQCEfdPlwAznmtENaZTM+ja7EPSPlwZ
idHGNp2EhiNHsrijfpe2k+oyphMYNC/CZmVc+2DsOy5f1tG+2xNyYabnuPetMh49WmMnbzIMOLPe
16INgIyXbt1RXgfebxkU2RZAFklKtBjtNPtL2TV2vURZf5Q7JXhQYnNUnUQs/GweDlVlpJ9EOjvv
1Un3wkJJwf01ip3BKH0rEbZAVJiFnbzjmL15Vfg63ECG+wBbAQe62RUhNoRsZEa5P6ud5kRFOz9D
CCCMttB1zbUiZnuRy6VjANZKjzMu1Jq3OD/yAL58k2Euoq9leuak9Nze1kpbvlRqHXp9A/6b0SZ7
I5kuCsUQktxUyYpvm71oOxwELZIXv87GDDKARG08bZDrJzluIqa2ihH1l6pU9oYGXdBvkhcKjR74
+CRpN/139EcTVHWx6MejVal0olut4GXBYP5FA3jz6X1Nu7BIBZ8U6g3Vwl9c+1d+N6/CZAVZahiz
H6WigBZ1tJJpsd7fQctZeHxHb9Me3P6pI7e+Y3iMMh6jZOlbLk19gPlTYWaRL5IXrexGUuvaEcfk
D8cEvt4jBGGN1400eULPl8f8XgXWmWnx80TsaQxQUp+uxj0czBtXgOXo3FMWJfNkblPIYh0YDPYr
Jb9bmnJwtWAsRFcyNBiM3j+tTbXk7/UYMuk0ERg3cdHm5hU6dHpBKkh+3Yji5C3N3NduZanh4ijh
un0SeeDntgtV0x0XqBbsqpHb0IGyyYicbszAg4mVlsZ+bMban/Fc/uvrAE3Q7YSnxZU53+3ACooK
9i3JTzKzstwySWkw1tVo2UsvXLoihAL/JWhzrMSqWTArCNKKqViZd2qBKuhUZx+kplb24OFvwn1M
nMpzrfOc44RtL2Rdd305pgXWRxAMB3Yi4RMdw/JVO035U661xn0M7Nal9RD2i/cP/II7oTLpxWBy
69qYtn0H5mBM58zAFsyMK3vWmA4vOg1dHB94F+C0grFAvAmFYD4plgYEcMigOHn/Cy7oNuEda6ed
gDhlG6isE8FrS29FX8+TbJ1/17bjKe7byvojQrhX5UGziT+Jxbmx2zxxMdPNXqSd4dPHo7pZVlGc
nrv8z58uIpS1g447tFZ9zlW0XWmrrSkwfNpgdHL3+ThZ7jDG+Q8MUZQ67RKon9/fwQvKSq+WSmKN
c6SAthEppyWsAVFm+CXUJG4T0tykzFCoEALuMf9feJgtXklM3eozk8E8Xx2ekSllnaSShu66r3ka
Qn4CeGxwrTqvChsSq6bf8f229aDVVbEIGmQaHEHfMePkXKZWNtUsSaHqwxdVG4d2ZiaaHdV5+tBI
UX29QP70IazD/pfaKQDxGHQhPZZDppc7nre0AUy9ahDRNOlG/ASwW9tglyS8lotLovtD11uJk054
I4dO6upHQQxV/Y4pR0pxhIqhS45xb8G1kE6y9qMLFQj15LTTE25QMWieHpvpxySMaNJteUHKqziR
6XKByScyvSFRuo9FETe9E8eBHLvhoII2F4sleCplKfsEJVB+B8C8rT8rS9oocL9J032uG2PlmC0M
qO5AYks/RmEVVAcBshjFmWVBHa+jtO6YKac26uhYw2wkjmbm0l9NM3QwWwl1eRPJmtBCwCWnH2sh
ymFIyTvD8OKsLT9o/aDCbdUK4mJXbWsMXil36o8BBqcZBpegy+26kNiScRasz72VG5OjqVPauKk2
CCaDBDtrdATI2honT5XgnvrQUH5I6FAMXEMZrMWGiaNk4FJSt5mtEgRKdl6bcuCBop2+SgB9u/sk
7pvbYdTgbtMjrfkK0wqA7oxc17c2gCvsas7jEeygpc0fu6HqnyFoLODjaxfpWaHP+ufcyOoPs+3U
+kiT3fioWxnThdIpgX1hCWRrZiIKkR1u+KQpj5mkMwd4mOXgsYlFYbZn+mMfuraSJNjlwuAHEO7J
sIckqO46MRgMnzUNL2Xfa8G93oe8HpqeiLWXlU1+1xdS1TqM9pInp1FGZrrDBpR/HUVKEkelNTPo
jKBI8YJ67GGgG+bQ7/kZYOikNpIcLRC1H7BjANFU6qoorqHdFgvHWKYaRE6ZUhLR1V6O4cXggw5t
Hpr1IS6ISh/FBfI7Oy9qSSafPLW9Y2aKCL4tT+bB6WRxlO1IGVJQZnkk+2lTleJxkuFTd0o5bxU3
rEc4fCDzUH6UWqhZdipJo+GkRjPkJ5OGwW9T3k8/cCGXq9lIQeLBXNKUtibXjXJozCn4Hppi+V1V
ulw6lE2fgcQPRKHwytmEgS8U9dZN26yBqWqEQ02EC9NP0TPoRMQOgDFdjWOLhkzU2cZsylUv5JH8
9X+GdBqnNqkVns92/dEz2U8bgr1qr9Hqwjtt8c5pkkEkapKaObdEiVJZtRC0qk8fSBPZjZjVqZdO
U/S5CSECsEOtKfwG1kJ82qEL9kL/Cy8lXIwkkcm3SQbO4Ln4XBGCYhQr2e8wk3cNFQs3h7Nhx8yt
5nSTDyHqXddHeEgZZ7PIae47pVRy2ZdbYShnG/+Al98Ue7q9RF5QulygXvpOD0lb/nr/Ibv0uvA8
UxdTKOTyip4vUO3LcHUVZH/OEnipilibj60iLh+0yjSOzM358r68t0td0WG03ZtrtClvX5agCgpB
ikbNX4K8S+1oEMTYseqx6q+FdNF0W2i1ZTpEi4D7+77ot6pkqORQZDru1/7G7ZtN0UmKYTdcJ5ZA
SeaVnaF8D+NUTBwmXUBMkZdG0Xs9XaLQLEWwOe215KyO/Pkxk7ilVLcGLcRm28ClmyNdnfUkv9Jj
PQr9QTcjSH7jAoYiJcTP9jpCOqglBYZZ+NQBKrj91UZhQEkrdi+qWBTpzpa8dWMo5ZHTAi2AC4wa
nJ9+KsS1MmVwn9QN/EC21TbW9dxK2mloYvPb+9v/VtOQxV22KLMZFqHOuawq1OqiFLP0qjAV+kaU
OIWzSO5vI3Vkxo45RDtre6tphBJABthyMtcMJzyXNwyxChfrYvpmnKRHEEGmrWtLfqsks3SEbEuy
oWprd27yhQ1dE4Q06rNG4BgboYo4re39iuVjubM7HnIom2Z98cJeFHfW99Y0MXkOg4FO6NCBbQsn
MEjqRqe1ll9qlXwQ1D49dcm8VzW/cGoGxRnQfFzWNQN6votSsBAsVD2gHDEReEIC4amNxsGLR3Hk
lkrRThZh036yOnx48tTTqA1yVcjGnwtMpkUZJ6I2csNymZH6MjF/5DMUeMrGWnksYVHWr6BLbaEH
loIgOCaRFN23Y2M8xALEgrY5TpQWIRoTnoPZaEMX9q88u01ktdBs2D6X/thWWveYQOoV3BnFrH7p
gtl6WWnk9gAUF/QBIADRHqU7eEa21ex4lnEttS7waf6bJHAgtFd7ioUC2XOoTemfqx+dBUAceLT0
NZV3vnlCS9vkAvLHr+renG2zKHJaO5S6eVazvPyz+bqvRwXgCEMkAfNc7eq5tHqWGsGARtbv8hb3
Mhz0L72eNztYowt6jhTQB0CNqMtsazJQ3kogp+bALyHRxhlJodF7EeEQNHcEXXgfTIXtg7WDGjUG
8Xw5qaEOta5Wgb8YsbG4uMsy3p+5Ukn2uWY3MO16lTlFN/G85HtJgUuKsqYDCF9Re4gBz4Vn5Ish
TpIDXxS6+BmPqJM/p4lSvMgCHKfP75viS8JIDRLkEcMCGNtkI0PYYkdrGgRfaJjENNSJldhlXYtX
g2TtNbBfMCAoPvld6rx4GW9gN9NCo7w0C36YWbmbDV3niqE8HoDIfofudW967wWrT7EC3CeZNAq+
W6uoiV03MYdI8CmNR/eyWDcuY9SzmzbN6DeoBuGqkXJ9R3PWw9k87Ajl1sIFoKA/m8PrhqibeLsF
X4akTrTDXIwCJ62lVvN6nYFdrp6PumUrcTF+E6BiO8ptO6s77sWllVPno1LEf1SysOcalBaTnmt6
L/gkLnPJj8oAYNgQauN4ULJhFt3FCiETMoO5eXpfnS7dUKYbqX9nk8DOnEvmKkZD3+aCn9WLfp1D
cOKEhLM767skxeRuUv/CXdW2aTNY0RatMUtONp0jwx6pwyluwdzavYGmlzSWDl4cNErfFCg2y9EH
i/l5QcRyDLJJidVVjhXDyBuSc21CqCXf371Ll5FrsRJucMnf+CmdFSdZpZgWiJhWdVWlbCk/dbo9
J8M/uBzU0NfaK7A0VGWjIsyUmEW5zwK/TzvgYb2Z9I+MkVJBMuY96PxCrVheUlvW4f01XthS7CkU
Jfi+dGC8MQIlqt8trLEPus4nLUunsLToL9lAfoZka+G9L+/CnrKXvLcQ38srr9K5RmoZSfU1mPQz
SYMyN5ASd45MuH3mtt05vgtqSZEFMyqCsCfJubn7lPILRcpqy68SLb7L5CI69YxYO/75gnDB8I6A
LqL7mwWFQAPGEk/eD9NsujbhL/XCWgp/WqFWuO+L2jBBvD7rvA00yVuYNBNNOd88OasgvssSy0+s
toRgc2De9Cwna/Cth/DcqZmbdQGU8WEPSq8dBruCUfxToyzhMcgEcwf/ceFZXhk/MGjr7X8TtmUk
NvJmWt//tkopFJplxXSJZjiF5NGcWAjpk250PD4etHpnLy7pkaJQKADpTGy/takx8DGDOQuBT62l
SW4YVAscyixUULm6ME3Dji5dFEeMitnBgL8JxmMlrhgDo+EtChbzSPRJMV1UYnwYmayx14x66U5q
Jl69hTXgoqwf8xsIYwwWC3ZzjhmeRB2m3kmw8XgUG0LV2W4z0dpZ3IWkMp4plUFAyjJ/b31hXRjG
rNA6y2+zhWEVeScrudPLkbp4cyA2wkEvgzC5Js3fpsc8bIfSiwoGn5APneZs50K9BtubN5tPIRdB
kzmB4tZEJKPaqgmc236bjJCgWSRh6lPDeIHovikb0q3wjJqBFyzCMLlClqbXQ55MP/VZ7z9HTILp
bOas6NBpTHEi8S5IeX4Uu944MUxGGe0ekvY98opLJ7Z6F6+p+bUyeX5iRRCHk7hEgW8lDbO2LSX+
IqZp+QW8HHT6RTJo8o7+v717hGJUyteggpB2awogFg60SMpNQAHLWB/VdpC+BHCNiy7oiqzz2ipu
0nUWjPq0tK0l76jMW9tqisrK3Ugz0hrnbt6rXmtTawlSE79KaSwHzqHEOKQTAL+d9+myIBWwIzCb
Fed8vrMRyN++C03Dr8PQPApRVlz1nbpHiPf2erMcXgkAayRb0LlzKYz1W9mNW6SkUXaQlkF186aI
DuASpx31vrggQiCan4AjAnw8FxXNZR+BUzb8LABEY9Ef4FfysNdVeXFBuBEkDsnq4JWdSwFkKy7t
rBt+ZDSF21pS7TSDqFwZAjzY779KF0URSpOMhFnlDQBWVkLIeKuRVD+mwjELcfYqK5qcZS73WKYu
iwIJs/LAgejeHBPcmgaPkWj4SzR9kgALAcQe26OZVuPO0/b2Qq8IK/gn8Zmpxr55XjRQhos+GQC7
yu4qlgrzIObp6ExWIdPrpPyLy+9/JBy9IA8QMWBOYIDAyba5lSBS5AJ0kekXTAg8lUwEg10dxqNC
gTZL0sc9k39JHt4ml8qU+WfbB1GkRYTj0GE+jER86Cl1PxK31e1NkA/aDzEoE3knErtwdvRAAN4E
sLc2RG3OLoRtPe2FyvRhwZ/tGH55mwr+62iqasc2XhLFweEc4GpKb+BcBpOEwI8p8J8Vi3mKtK51
KQFNbqEWw46oC7eZrCEXeXWBVhfw/J7B9q/oHY+OrwxkabuVRXNqhNF5/4pdOq3fpLy+3785BIqU
gOOdW9PnagC+tOSZmt88QOUdd/7ErCPvH8gDng+VGqYdp+d8VSPuG0PKIJCLyqVg1kXJeABGnNnh
VBYHVU3EP8+xmKRXAIJbKAbppI1RFMzBIMdXmr4xBKFntFZ/0AHkUeWa9rpJ1hM59y5IAtP7upbR
yQJbG1EMtmpxCAr2shFlp6soTKUqGpnmS+osUJr5lUn1uaZTwdWSRv7r/a294MMjH3gCWRDAddRb
zve2K5c0UnT2djQStfJjKUx/WvXSQxYVm0bm5LLelg9znTbj0Wxko8YBUtonRtK1J3jJ12rzGDHV
5v3PuuBOYAtAeNLnAqZq63MVDTMcmkkxyDtpcwWpdindJk1gfOv7mnkylJ2t1jaVof8l1Rol4Pel
X7pFVLlodCHFRifhRt/yFRpdWzi8eiO07pQxFI02YuHqfSmXzALKxdAb+njAh2xdidBQp1ig7GCk
9XzX9Mx9SIbZdM2p+vG+pAsO9cppzTSn144l4oXNIXOlFhI8pg/kYbgfC8AajkSdQ3emItO/wDeQ
QEBvheOVKBJsW9JItbeDRP3977iwr7RIQp1KTY+A4o2XpsQKDTaz5TOVKb1jniGjFBgg+vIPpPCY
UK2CQpWI8Hyxja6mzJiRLJ9JGnHwmh0BhT2b3R5N/rprm6u7AtNpsaDKsKabzgVFebjiKsLAp8mg
DNysFZTabbIm/ZhlDNI7jUlW3ypSx7ir91d4wf7CRw5wUqeP823lY26ovBdlhn5mqXTTsdsnhgCG
t2rYdE4BIdaOj3hRf1a8IdA+dpW68/lKjZJZClIqkSVRleFLagbVrQ5RPjUSagfRGEyeFuOj0u5q
Hds0yQ+jxJitP1805QP0B3oAVd6mTyYm0S1tTBWrb7T0y5SUrXXUjTyBZKxQVMXjN5bUe1/mhSuK
Cw5dAgV33tXtw0PaY1Ryi4cOzufeaZYothVGMhwSBgv+A1HIInWzmmG85PMtVrSZ4ZxaxBsHkOEl
iy31Z4tx1uwo1xj9+P66LphXsKr/LWy9qL894KI4ToU2E8XofSSqDnQn6Zd+ydqrCfhYYUdLKD0A
9jANuwQhPPnvS79kBgg31sI+FCvi1hrJ1B5VaxZMn2mj5R0TlsYbOgXkHZf50tkRQ62GBiJkznCz
xhR/oupnzOusNZ6qxKEzzbrqRXUV7GznpQWRKaWEDFD0bdeMGoXLImZ4XUGf1FdpsMSuyRySfyAF
COYaXa+F3DeggC6hx65IdT9i2NFxSfPSXeK62tHDCy03kL5TFsQthpOS9Pn5vpHAnqpFz3W/ZGI9
vXZS+2FWmGzLBSenx8RDpwrm6FjJU+y2VSDazOEzbgCPUbRUe8EVBeYyGUbd3OVJWNrBkmg7J7ux
u5B0cKh0f2v0s9N1v059+F17B7UCYaQ3+SnK9TBxNblvGfPaWYVtxmnOb6hpQoZlMZ7e19vNrXmV
u1aKKG+vvSe6fC4X9JtSMSwvO1HpXrxGrmIvod3hXhlaETxV0h6GuhfvmUW119ez0eVVMiE6fOHY
X5modn0QfruvU57T+a5qjPTtxsllWhqUYcOSeVMedTvFk62tf5W1ugprGz8u6Rbv3OpzzbjwqDyJ
ZUQPsxHrk1fJ0nRICp0sFtjv+tDrJWT0zLzN3XKqe/26tpT+0x/vNt4XWC4KxhTLtrD6StDikGGb
6ckKwBRGAuA3PTVNV0+Dn6kct89MWZ3dCQTjn92z1w1gYAf2CQ/QoIv9fLPLdFHmSjfhJc1l65Zx
IeptVyXxzj27dKTr+AZKcK/8OauS/3akRZjVCUMh05OcTu2zJPbjQQ7n4EbVpj26j415+ntBv4la
9fo3UZpQDcbEON1TN1W6a0lL5hpiH+y8zxduh74GnZgM/CGiiXMplTVGVdsV2Skdx/xbHFXhi0xc
cawyxj2pSREzVVbSClr29L54eV9XNg7R6wp/l725H7IyD3REBOmJMbTwchWW4eg1lVWsh2TH7O2O
imz7JP8WyFgM+mpxrBkGcb7YkqG/cyuU6cmce2YXynKYXSVdan7SyjIt3bFfQIEy6alxxZlUtd1Z
mXLDWMbllmpivhf1X9Il9FAk5bsWdc3N1yTqwukLVnKiIaSSbWMy41vgEU1lq8rYP//5Xq++JzEL
eG/SW+dLzwR5UqxpSU+zVH0l6x4eGCYJKxrTOFyabcrD++Iuro1+KLwiTD2In3NxVmTUlInn9CTF
FtR2qsqUG0MV3Ii5jTuIoksaDOiM/DUYUsrUm22UmbE8RqBsT0qDD2YDtIseR6GkTynqpYmO/ZDB
vE3MVGOXTFb65zpMfg8wzmux4Y29IzcApLmK05MYL/ohzeqfDD0OPU2u+seE8ZQ7KnxhX8lrkLHn
DcUGbZ8UifbeOYPNCQDf0D1YWq/+qsOx/gLwod+zqBdl0dWBQV1Dlq0pNzVyDL1eZafO0KabItC1
K/x87arX5mbHCl0SpZI0F3ksRUKzzRkWYLBpjcWsRmAt7hZhXA56mA/PiVDLO1HRBbNq/D/Ozqu3
bmNdw7+IAHu5JVeXZDuOS+wbwt52Zth7/fXnoc6NFkWIcJBsIIA3PGuGU77yFhOzRLp93Hjgju53
ZgK6jLTPTG7paMUfRsxSL2Iq/8N3gtSx5MxAGTa+U1hEdoWVy63pKvltajA8b1PVeAJHYexMaHEV
epnQLrcaqfnSpLbpBoB+vZ8RGM8sptkX3wYs0WAXxKVTH+FWmt5pzNI+Cow6i7vA6gTGO3ru2D9D
BLRTP64N9Xs7dxD8ZYEj55HSfPKpyeChBrId7PSYAVny/DoV/HeLzb3tZ4OW3dAMQm9/AoEGlEEH
xxCgf6hEB4xp2fAC59TflayH+KRayL34UeuGxZ9vmGcRBhjvyHLAK76fM06HnTdmeXxLAHUdyzGd
jh5l2veyGXYqzluri44eRWewWxTzVzeZ4iZY1FVedLMaPQrIOtWzO9rJuc2sIqB1nQVGJ0Zfbcw/
bAc+f1fELBa/Gpo82nqOndPWYaYX8c3s4+yIz5LtV0kynONWICybq/3OTDdOBvgNGnJgHcCKr2cq
JAmCUigLvsEUx6II539mZ/R2wvGNow5OZHHAMRBWARF3/+UQwpFzSGB2w8Zauca9PnxUhro7G2q5
F/lvDUVDGscnCrVU8NefDsSWJVB3uA01zKUqEvUpxvrYTzCDPr793i1x34ui0vO3Ir8BV7FA4YAx
3M9KmTqc5fUwuqVmrAxnuzWqf3RF4H0M2yM6ZWOc/dVbdSn+wzlg8GfRHYL/tRJnNWiUvGOXcZdq
LpSv8VsWju+60Kk+vj3DzcXk1aGCRQRBrHg/wyJFXLW2rOjmKIKSpy7MoAqpQkxasRdkL3/VejGX
LejyEizIhdVQ+PS6lZtM0U1OUxbYbpX9WHwZA8sT06NTQZp4e2or7XAac9ygS1mFvpKDnND6pQO6
ZIs89ZKbM0jrH2PK9a+VkyR/wbrNvlplJj+N0FJiP3JqfGSFHur/Fko8/+0i2aMGaucoU0C8k5YH
p6/y6+gVtALcRqa3QbRZe+pip//RW41bHlqvGtF6Hq0qO9R6YT2Y8LDanV2xlDBfLSCtR3qbC6bI
WO1G3oredMMxvuWdi02lpWS/SvLen4UT131gziYMCFHr42GmQvrZGNxm3nmUtu4SIAVUI+jp2s+e
jS+Tl8ZyR6eunPg2z1bx1bCFFmA8vqf6s3Xq6OICcuXLwfNdzVMPk7ZHoTO+KTVSPHocNWc8kz97
3lhdPB1KnOdFezoKW+fApQr33M8lOlrdXzOZZ4OReXLrHeVn7FXaU5nE8qKnbbejY7F1DOirwk1C
z14jWLk/cbOgQEHAldyUWVW+u4qp/TCaFPv2OJ+Lx6HJncvb52DrqYO0Q7mCy/+1wKT0+pwnMItv
jqzL9xyJCWCk0h5KxTVhoA/tF6NRpmOasnffHvn1h0SNh1YHQHC8zsga7qfaoAsxFEjj3ChIpUcI
fYNP53U84nlXB2PXuUGVWXKnIPV6ugxKHg8cG2Lxq5dorohg4liwe8I2v0Dm/DnYiRmks9Dh3qfW
e7iP1kH3+mJHfeu5EXl/PhmZk4nmDJK5r14Ld7KMOho6XvaiTP5RejO1/CGaZ0BJthEdoaKJs4jr
JDq1GIcO3DuW9yVsmuJdlU+QChtCWDS2+1TuXb3rxiJXIT8NTjcLY0DKXR8pUcGWIykkn7Fi54tT
LVR9q0mj8GBpff5bs/PCAkemxO8heuc/MzETEJlAvb4lZtEj4qrZ2R5H8PVlwm9CA3EhYi+4xdVB
0IqxUNKOYFrNuvZi9LF5gkC6p9Pw+mBTVgA48SyozPFeJQZOHneQ8wi3vDCDIKUkrgzKNFJ0vzMh
+uy8OVubjxQOX1iKEShFrUbrtCxyMR8ngJWR8pCllup7aooyjVWqZ1qZ06lDpvDBdOUftiyevzAp
JAIpi1oNafP9WasmN+uaDqfJYTBV9Hjq8ID/thooWr5X+96aJLkJKDzaBYv55mooo4kzUHXEekJm
V1kXFhJzoaeYBzdV8tGfptD9UoVN+RDPhlfuvIKv70/kRglXaJ/qS/a4Gl3EwMlMvuCtMqYmmKDB
/eUIR/pzMcRnE5vSnTfvGQ61PtaL6MRypBcpv9WAke1NUVX08tb0RvwU6e1QBH1R4gAz5HUWHVoe
p5qPiw1aMBduSYc8dMQPJ6FXdXTcbiyucdJM9UcV+0HjcTZcJaVPFw3vemNu3a99NCjtkZpZnD3N
iDxwK3ZhhmJsncFNAHs2olY7D1HiN+GkYSZkNlp8GiuvMY4ZxljzzTDDvMFmde7gZbd99TQAZW79
eg5BwvPqhQ9Z0hcyKNzZ/mrzs4SvyirXfTMtzCdEZSTOJObcl76I2uIjKhexfRhGxSiOHl6z0bGe
0xlzgrSmZiZ4F3sfRG1vnVvTmPWgByuC13YYFUVQlk09+303GTDaJ7v/aSmU7A6DNTrTWan7lEMe
uZMTIEalFIFutVht8f7kw2FWG6iliIoleE7MyPvQxA1t96R3kdT8tFSzkfMrzfKmxNnYnTokXqoL
cZzxOctLtXvKEjUsD9XYqx/UesANrwvtXuLSPGjGx7dfto1NSFoApmcpA7AnlpfvRRV3LEWO+jVv
alJWnp+pLc4g1WC+i/ndv2zh9J/eHm/jJaUPtEjFcvBAgK2625lWzIgORPEtLTpdCUzvEREDmfqh
KoxfPUogH7PeLXde0q2rE+Nj5Pt0QGDqeuN3revxPFfyNsXCOFC7EkeFGPhcDbCB3p7f5lBY/CzI
RxgV60PdupZVRXYqb8KbsxO3dI1qmRU+NIW6s5IbXw7aJUkIXJHlZVhepRdfzponBxpYH91Ur7QM
PAns+COZln1uR7f9aVXqHyqNPl/M1OLhlmqUcl5Flq0z9wMsreg2ZQ5MRiUUVXrERUrdK+xtzQyy
HYVwwLDUqJZr+8XMVLuz6ZWY0W1W4zoYQvghnVa1PmXHngxmGncu4q1vRv9tUUPkxXn1DIyhqcsR
45AbvPPyPIx1dSiSvvnY1bt5+OZQtI1JHR24BM8dgBdTE7ymvZrL+GarXf8gapJIrTSa40QP+T/s
xGdgOSRdcg9r+SkvhsonTc74pLKKeW4elSbBDE/I+ijNZC9Y2JrVUulajL2XEsMKc9TaMAVkmSw7
Y7TdQBnQYq90PQxJMrM97cqNGwQJaPgY1IBU7NnWrxhkvjRTbW4sw0WabvZcNC4qpfMBepbndurS
d9QxjJ098jplpWdITQiVcPg8EJLvV7NMi4xyAvFQNprRT9pS1RFaYeX6tTXO2ZHuRUg/xka2xV9q
8Z+F0nm7we+yjqsHHGgQWrGgu5YL27j/EY5a8+7wft5013QoSSFR9U7xBpH7pazSRweKU/ZRmAaO
qVMP2iXQlKz8nKlqRnwBGDXfCRI3DirofDKURU8Bgc/146Flem9HRXRzx8K+Uv2Y/ToudN+SdXK0
23A+vX25bjTIFlQbzGw2GbUXdbUA6DSYwIkImaQe6347eeOl6mYXyTzpoDhTJRfbKcoT0mUCp745
ptjchTe0pOOdF2W5XNdfgugYP2xiY/5d/RCtt9Qoc3k24zRdpMKt6C8vM8P/Ml+0fGke0TaHlrY6
WDXtzsby0uQWu21/Ul28lM0K+/rSna2Hpnfzq+OVXdCSBwW1VVH7aTT9YFJgP7+98hsnHOw7ZTU6
IPyU9XzT0CzQArfi2ziN4oBQCZeJlcyBrUd71a7Nj2zD+HcW/tzS873f5VkThRHk5+hmhpXR+2rR
uNZhUPX6FzFi+b4v3PhzEXXWxZLT4xACPWyoiF0b2TTXt2e9cdVwoSGoAGiXy22t1jjqAFacuWTW
VqNcCMHS/oHuVvfB7qLuTDJef6HqMO7d3BvDYkUMM4rnCNzPujwmFgpxAUX8qsGpDf1idtEBMqSe
n2r8wPMgg7Co+k3pNs3OLbcx8mKZZC/5Acd6XfwuHdHYfZt4V9NqnZOO3NDVG5zxrJhR8RA3oXEq
53xPKGPjLAFAeuaBQS16VQ005qh1ZM6gkVbg9ODRzLF7ahxvf8uNHYyAGQRlqhNUj9aV6DCpQdtZ
hXONNac8KFWMy6KJQ9mg7gmmbczHo1RLPQCkL1rOqwcK1Ja0MxgO1xLUhT8atf6hFfEeEG0DUQML
n9mQk8DceJWhNzGC8q0u7Gs1teMQDG2lfIw1FyWEYRARjrhdaZtPahnX0cnQygqLG9kU4hGZqTg+
/vHi8um4oWidLHoMq5xdmewQXadW3EKSxRMkNvvzkDigDJ152Kk6bswbmwRijYXDtAQCq+iQqDfN
c6koVzt35sfcC+eJd07TfjZ6NmOdqOELcyxLlNOgqyFem8dN/95ra+PX23Pe/iFEizxIyKC86mu6
VQ/tnBv6VkAcPBT4YAR1DXTBp1AWHhK90U6NLKdAj/TpkEWjDhHYtH+//Steb2tWA5bQ0iQAvra+
K6YK9ZWyL5Vrp5bzQfB7/JFrJagsK9s5QZsTZqNxQ/ACs+VWNaGyyEwJ3lu5JgshBXHQKjbguBhh
76egJy5wUHTcf6SqxL4T9hbMMkvUt6p29T3yy8YjYQIlI5Thfqb3v34kGM5LWssS9M4amftJUdp/
x1JJ32Wi7P8XK0Z0ofVkfsQUfLp2hZPNx0RpTGPxexJ7vPbXweH9j1kvjKaSPM+TuOm5mn+UaAkm
/qBNzmMVl0OQTpp7tCc39T1XfABjPe0EI5sfhmoo0Ep0J6iOrqKRqimNrp+kvMWkaCjSEuEHeT0Y
P8dwIvRLk9J7N/VFeBKapn90WsW7sRbIsL29F19ffERk2CUvbHQHk5vVz4hNNqNA/+6WWE57QQxi
UgJ8IppuZ5zXYSd/N2n8gluktbL+9ghneRI4qLg1JqRh4cTgMq2iOyHfhSQe9cq/3p7X1hkzyKIo
LQMt9pxV7C8xpZlNb+R2y0rl0IzleK7nvvOnxNgTLN0aChY/tRgQmRy15YF+mbS5vcjdgTsltrAZ
EDT1DgInlO9NriLN+ufTssBkghREhZwo834sJ0aGEEkvgWwTujZWCijSatQRbJm1127bnBakJwqP
RFPkbvdDAS92tFHayrVPVfmXdFLzc2YP/bsiy7x/3p7V1ibkWaRRuoTnlOPvh2pCpZpzOxa3yuyH
I3I6yslJ0mwnMn92ILlPADhs8E2AkhJMUBO5H8bIhFWEwxRevagbo5MTmWr7NMlJEx9aS+u+wktO
tSBzZrrPfVm1PyJBY+DcixARNVl4hRXwQEwRGD4v/pRNqBmeEDCikQX9Xf011jydfhmOBealTh0l
AWJbqXmuiSzmQz9PVC4baYt/IzOuS5+3KAQUY0QjDrl16vSHtlGU1p8dK5KBTrHl37zuQ1IDyxo/
QBsaQ58KUTq+r8KC7ay6Y94Gg6fn5Ixx7TgXdBsrM+iltHOe1NQ4dSYZ8BGBF7s+9O04ekdy/qSH
fw6W6EnVZ/dzrCVj9jg1Xnul8d9WRyzTrOyA1JmJlkmegQ9xShlfsFEzvtupqYV+mHciRE+xz+az
kw5Kc0Tzuivfl2qZuo+E+9NFiBExTMUEeGUoBZjoaVC6Lxg4ZuFVGnX9i/TWk0dFLZMnvWqrwW+H
rJ58R42xvGpVpXOOYRh1lV9noir8Rm3E3yRMWQ7aL9JrHzelIfLzXIMSpjY1dbNFx+sHtf9oz3h9
4xwsskA0NhBcoQK6il3CiHawLgtwJeaQPvCuW7OfCiAfM9XmPSer5S9bbVE4gLBLeaqhiK49DcIa
Gw2R19HNs0V0pJ8w+nMUISw1q+0R5eVDnqXRAXOTvYFfZxEgZ6hALLU0XFvWF0uHYptRO668mcgD
fIn7Wvk6oF/qBiRZ7XXMEt7itsRt7u2Tv/EKL7wPijQaqFWU4O+PpGvIsKsSkyqvLJr3LotyyY32
/WC680Psof86Wcq5HnsK8ehP7yhNb/RMKedRXl6gGlze63vHs2bNxGMtupWWzD0/L/ryPEnKQH7X
avOlqc2+uBlNqDd+pc/Zd3BG3YfO8Egm7V5DZVWrjTNmPcPl7VXZ2HILu4MSDYwVCo7Ln794UZxM
ZHNUq6CmClseeTrJH+NuPIw0xXYCxK3vDlmFS5csgGdlNVQ0F6Y+x7W8uVlk3+J47gI0t36rBoSN
uPMwIo/rvc781vS4ghfREuhN+vrBlPGUpYMb8jZ7qBBygWjXsDaUx1jRup07f2uoxbOMQIDkjvz4
fiUT9DMB1dA+MzXarRa9n0Nfa/1pTPLp/PZH24hwyIfpJDMeefh6JcPBcwGnmDxi8RQaPqQ88Th0
Rd/Sdo/bc5Rn0R/aW5I+QNcl4yd8o95Ewfh+dqKIvLyzXXGTSSmPMS3/T/SfxMmTSJgl1qjsHJiN
zbI0eWle4MPzurRVxMZABUMRN4jePNHd+Hdep8V3cNl2MHNN+tYwTf/hZgKczMqCV6HSsA6UU+Dg
jj165I5RBfOu1+33ypSTPI94vE7CbYOxLOsd7stGREKaQq0a7SukxNdmcHbt5W5vE9ONVhG7vqAk
6QQhB2LP5GNj1zxHI8So5KTA4O4/oSaawm7tWbkifJ35NDSwYI8LF6PPejoXUaoc396lmxPzoPQs
SGLqwKvxQmwmY6cdkbRDOvq74+YITCfW3kbZOHaLyCNbkyVEH2B17JSon2M0I5Rr2uT6eYDQGMDX
d4OmqK0/P3Z0COHn2GxKUvrVUFiXedhNMZSpi+JpUCB8ZIb3TxxX7rHwgBq/vX5b3+vFcN4qhozB
MNv0h8ndpRf5UlraeTLy9mDJVD+CTtsr12+tJGA0HkeL4r+zRjG1hmwmJxy966Km4+taV9ykGM2g
65X2w9tT2xoKUDKai5w38tJVRjwh319q8DGvzZQscynKi1mOrGIn++POUBtjcZQXABr93dd1mKbm
bCWOdK7sj/xij0PTASqIh6tL8/5pVEPiuiGpveSYelb8qza7evAHSs8AlbqJE2kaONdd2tyYMj8l
ebb/ViNvbj+hzWC2RzMWYDt12j/VIStm1fogHUM/u3lifY3NthgCC2zOA5o99t8O1NqvbewSu9v2
nBrvKMo54YlnvvhVpkbWB1jutE8huZD46RJ4Tj68D1wUohFgWTDqmowODhh21R+U0IWEbAKR9z1w
Fe7PZu5b9SjBDH9HDx+RrNSCunl16xw/sDBS+38SPR66MzJK1hfqcTxSZChpfDCkJBNS0GDwe6eZ
wB6gh/JvRumcztHbH2Mj5qQMwT9L/spDsnyrF9HGbNuxHZWVcpV6Yj+kQxIeJm1Uj0uDiOSDpFkB
JPI7Ve1i5+xu7AKKrjCH0J1AOX99TTQaAZRaIadQh1ZxGhbRlVQ21Hsma/z49iS36i0LjIAQF7l0
xlvethezbEulBWdmKFdldmzEZbQRipiSTMTX7EAlnRSfx2sIaokzppkbPzoU+v64KIHsLfh02hNQ
juFp3v+GzIiyzsIa9pa1pRfYwHiDsHbmTwZW5TtP9et7HtT4EhrQDCHVXS9tlpm5I2xa1QONoQvR
LdKUSbVnK7k1imvyD0NsVFmsGQxPmRO+j6WrPRbTYF5NLJP3MF9rJjKBjg25jgoSZkKLKcwq0GnH
qkg6cFag9dzuLw2Iy4+kH2c7wPcn7QMg1pTQyf3b92Sz7ecUGvZ5iqDFRrNm/4C8Gv0vHmoPsLIq
P03NqF5wQLI/72yxjdWg0wk5lxCJMvc6HCNaS3U3H+Stn0VzK6jVTNgjyOxfXDXEhbQiN30dauDj
lIuevDebPyHtgkBwrDgHq3fUU+909vte2vP17Z/2+qAt3RpkGkH90uOwVo+k7OZodGND3Og19OfU
zOqLFWLZltvanorN1lCwBha+PfmysY6cXMWlDZa28tYqnXrAAi45xzmydqmR7GnzmBsLDhx9EWCD
orvYAN6fp5ywAEQc8aiA9P2jp4Sa+QVlxuQc4u/zw7YkOqwdyavwKyvs3gN/QXkStE/7w6as0T62
Qp3Oo9n0JpAwqj2Hcfb0nyUQL+u9dCHL4G4yLdYCQm0p7SlFhfpVbzSfRJpFX906G6Rv0Oa9TPqI
pWQsQm0pvRTjd88CjIsPZdd9KBcs9sGwZ0ROGkWrsiDDWUQGmG+XFuQp1fjR0oOh/JsWVu33vCH/
jkOBqEZb2cKmITHFVaD3oxtSjS6ivyuMtPbwOxufbYFUkmFTjaYltPz5i+tRoeOVNLKQt8yN+kBH
gfmoA9v+azSKPejO8lXuaxxLA4yqNXHGYqO1+mqdl+Ld7pH+zXn8XesMFAwUqw3czKgPutuoHzzY
EIcMZp+PAux0ePsovM5h4ANScKDdp9KuXadpGogDt0spDNdGoqKl57UHaMhVIDwvfNLhhQBrrOKd
23hrygYRPnA2AmIqnferKwYnSxQzJZ1QY/dY03+5tnazYOm6IfyYh+EEKCXMwrPEBpgt1tVAhP9o
3gsQYHkKljSDthfMpfufEIItgSaPQ7gX612gFoQo2uEIrkk9jsRpO6Otn9tXwy1H98V+wnaadFcI
+1L2vfYjBKv5C1WTPjt1RT3YQVabyQUESPEJT0VAleCGevNIX7Dac9BYbeznH0Jgg+7LoqcPEOf+
h1DemOzS7u2LMsTtP57UogCrG/E+sXJ5fHuJV9fR81CwQOG7PSMB1sItiGRQeaXEgAO2YgQYcNDc
k9hDvT3KKgN5HoXz6QHeAWvxSpEMx7khclFkuUg5OVfZuDpgXTGiCFnkHyigy51UeHVglvHoU+GT
ht0kbY61BQoYspJoJbRRQJu7h7CXHojcTHnH4RqD0bLyEwT4PwSUPw/Ki48KGS8JXaNVmqUn3A+u
wqBGm4Z+kpegeAfFuuidFe2czY31JIHEY2SRmUbnZL1TJSF6Ukm+WrQEZZoZHfqyEGfpNkmA3/Ef
ok3/f2ovxlvdtKnazXEfx5Tr7Yjuc6Tr75yiGRFTq+I/qyP+/1BUvQg44c2Dyrzf++XopB3WZPYl
K+MMeHXavB8qZfhc2OHOrbq1iEvBhJ4QvBegbvcjAUtpKjxwxHUoot4PI6B2deO2D/PgxrD0rT3G
9epCfZ7ZUmbzKLcz6Fpwq48yxZiNVlwpWjvptQ37/HOca1oRJIUxfHcpGIFIIXIQPo4I+kOb9PH1
7XO4cdpJSABOQG2FULsWMm3lqCJV5IprVzba0SrRyaPAXe2c9lVy9jxRABMUZxFJAqax2i2WnkZp
VRkCPaa2fDRK2T/ZULKfnNq2H0XYFt6BFWqF77Se2MuZNgeHUsRrrUOid5av/uISBz0sMmXM5VU6
hVchmoRFHcLZmWs+ds2AG5tWFUipjiXCe77VNzK8WWmPKHwPhrE46GFH92u0TZj3fQoyv3JjIJCD
4rrJwXLLWgSztpi6OYNZ7bktbv12On06a7f8by3932G4Z5QWaY9A8Vb6jq44p7CT8kMaze3NU0FD
u0mjHp0pc3fegeWbvAhwnr8Zj8CS0kJU4fzdL1voFGHqUmO7qJk6HLxu1s/Qf8ZDUozDzibcOgf0
ZpeuOiSR13JsHDqV7mJ0zTuZeOcKc4w5oLKXtt/t0NC/u72hfRsVE7OOSJruY6JRl96hnm1N16Wi
aEPspK26FgU3UoA6ZtTJq6uN0dFz6/A4OeJ/zSTnnVtm4ykir4LwQBq/mDEvq/FiP8ZJLFRzivAg
AUFp+zISOMpGnVLPgcyAAvu97bXDMVrgUjvncOOCo9ZOQoEQJPy+9YWjD8SUqDspFwOpX9gevRvT
nOwL5BEL/uxjY8rd/tTGwi5gGa5TLBAwllhlvaOM9NKLE+WCndzntGrzz2qafc5at9/5glvrymoS
AJJaI3iy2rCpY3WKphfhJU3rUfqqkiH8hu31rRqcnowEF4b8ODpFtidfuDVDjJ9RTONzLmH5/Qed
VK3t2nRAp5+M0T0kpQJIEhwxGCVnrOcdzM3GlQBKY2Fn8mxwLazW0+mUlKcEZf56LHVx9oAwSt+d
qO5dSNbr4lxw3f8G6SD+zhXRTDtbaHN40F509ahjvNIZTpReclzdEC8LXfmseRkCAoLaXkpWKIrx
sUNdpLiYblzU12oeeuXL2w/Wxl0BZ8iFlYocA2doNX1UbgptqmN5hUDn9L+wniRLL9h//WHWBzwi
S9eJc5wik076HSaJpa95TbkHA9v65gsdl6UGD//KtQg2SjUlJc4vytiIh9TtYt9NO1xVHZHthHbP
jdLVTUx1ivufgHkp+i2/5cWFUeRumsyKA5GtshXx5JWGUE+aqoM+6yfDvBYgzwH/dUrjpCdpg7n/
6mUiHgMVGSfnVPVZHZ8d+Ko3mmlK9zAoyvRu7ACK7mzNzUVZ0jNcIyiKryM1KxtK1auFgvHc0Fl+
Vybiu9L3tRkAgi3Mnexs6zJjE8IDWKj0tGnulyVLQj0JE7ycJEJuF8UCA+bDCp2NqzBK8SPi/Eyn
tzffRrTEi0jeT1WIPt5a6ZH0rB11dDOu5qRlp6Z0itM82Prx7VGem4GrD06gYnsI/nCbUc64n1ni
UugqXIuIpW5l9qsSiRY9NNYC2qn1ORn9yNCFd5uQCBzPnerQeCu6wcIIFJ+b+Cp0I42/VqYpY3+q
jXp4CPO+ewdf0m6D1uhLK5jobE14XtrddNNjp6w/Rggb2r8VojBImVk5EtXgFlns7JDn6uF6asuh
AdKOBt6r4zuY2pjAKYuuCgpi4MxthFRQXMQVxK+myRNPXayWdaCHnlCDbm5Y4cwyG/1kGEAsSy/B
Jfjt1d76ppT5OMsmjx/lo/vFtjWlUQfDjq6aE5bXqLLLQKZU3N4eZeNoENeA0MDejxb+unBRVbrb
17YbXTMHLoNKOPwhaeF8OVGufXt7qM0JUb3lX7qJr6KpOQN3Xc8ssQ6A6TziURFQMP1DMtQSHi5/
N8ccgA8R4mqPpmqVqAi8Rte2o2qtOHWV+iBi8QUvsdYtTb19Eposz/9lbiwieJLnhun9x0rnHupR
ywHUhQbP3ZtMJT4UlZvurOHGK0enkpiFNiJgKWv58xdXbojwR2GLNL4mQpISMUf0XCPwr6WfJXk4
nj0wWuU7BJL7z2ZWxX/uHUe+s3BGF0/IBdJyP76o5nI0E7FcNDVpmaejKZNV5bu8VsNL3rby8va6
btylTBX8LMBPiiNrjWk6D6IEYCuvmdXGpxkHtYs5l8YhAlj4FfJZt3PoNsajlr8oR4GntWAJ3s8P
VQToQ3MlrlnSlEckepB5iKP8HJbReFGr/D+8TPRoKQpTMQWnvFZAd4xBpKg8iyvCilhntGl5grug
n3Da3vPx3DjpDMULaOLFANpj9SxxdceDrBJxbezIw1PI1h8qtdSu5RDV17e/2uZQUDHYqgsMYp1J
zCP4yEInO+wHjLnnuEkfwkq4NyXrhh0twY3g2gaxC0MZOhj69asNORdaNvRdIq/zZE35Qw8jpwYl
mlnGoaxmOhaTjOPwHytrZ/n17VluGBZBZaF3TI+EmO/V5tSspNIthPyvxRwn1RkuKJ7Xo0tnu5Gt
/pCMBJ6nbq5C44C/wJQGLTZB9skBhpIGdtx1U6AYpfm1b9BvOlRd5zzC8y1N5ETi6J1ALUh+efsn
b30YtK5gK3OoFief++2djLaNAUjvXYbKEoHA4/hCFSi9kfnscaO3atTUNoEyLW4HENeW3/LiqlJM
nCPQv/cWxzf9XVRXJoFwMRx7kCRBVkl5HLJmPFZhFB2qGpmCqo26nZR247oEIAx8hdCPF2F9XTWN
O9SxWi8S9WX/b1GM/a0ZYaeF7owOlhkNH10r+x3GVb+zNzbeOt4h6hPQIUn51gr8s7SKKBrRxk/6
sL2Ek2F/cMbB23m819ovy2PHPzRbaIdi6bKuX41T2RkjAinY1ZgJnNdGMYEXRG0nTzoNn284hsRf
W0QBv1ptz//BjGVOrol4YHFSZpnYZxiyntyJRjcuUYp26kJ5QUoKMY/7L59qaSMxOcBWrK6Tpwg5
z39tj55xMQBfK6ew/OftXb3xlZEVYKFZgAXlvtrVEsFQZIaRBR/qBRpi/+to0XtZ20+VsL/WmvGj
yHH2eHvMjXtnwa/RmF/Aj6+y3WbAP7FORrzahFF8a8JsClS31Y9idCjTzuUvNbHNnbtu4/RydEks
OLhMdp3G2AYq1IS++FJ68TcqTW3QZABry3qud87N8oVW0TCh4AIhXSArJBX3X9CuLbuwEhMPgMhE
W1KBxdShYRSXo19VnDYfWJ3VHwqpVT9FPTdh4GW18meIqWVzE4ezunxS2mfrywrUvtJHFQUFrUQA
23cS1X7XOFaIh6rdVn+oT/n/o/GOoMdOzflVIGw149ybJsWSIerSQLMK8aW2ZBxERl/9l4m9GGq5
PF7cjH2k9GLM+vASNXF+rjrlm1HGw2nSkuE/nEQKOoDOgXZgB716HbOBBCMOO+xFM0CJpS7Vx7nm
cnCngpbw2Jjnt0/F1g5FxYS7aAHVAee/n1kJFxeX9Sq8GGrSRH6RTWp31Js2+21os76HFtw6g+RG
ZGw0Rl73zqJcrdSmBdQe21Yj/EWsJ37nYauRHPRpKimwxMDHfAujsj31/q2JEoYD/lkg1q+efs8Y
7UFOCsffjfsjiBX3XV5kamAUZnX88zWlgkdbGcw6x3F1FpUxgiknsYitCjGfOvqsQWMK9aJ17l4F
eGtWnDneFNNBi2adO7WyV8sR7bVLUgzph0zVBGcPQZ9+Lqs9rtXWFUPgRFtwabe+irQHYPfJrNIY
LM3O+VApYr52oan+hYuhkflaOzTgBbzmiqDt8G2gNbOXX2+9GouGJCgJYhT0qO/3qgCfNg+ZRWIo
w1C96hXMm9NM2eS3morw30qWfXMQQ2p8JVpI96yPtpYa3hzUDAr7/ILVSfHo4S1gEefiZFP2vs3s
8QR73fYp7lhf/3wDUX5c1DJZbpC89xN1ikpGFg3fS9H14amOjflQ9Yv+daP/Bzs79Lyp3zMQ33R9
ZRv6RG6lMFTjufNjaRt90OIHFMgqHv0+qfc27MYmYvEW3xEsc143R4QV5100u+4lbsu2wSbHmj9X
Ujg1lahCfJushNerznXrfyQRxW3Sm+j324u7EegBSuBJ5paFdbs+nZNo69ko8FjRS8sJ6qZND33m
7GEfNnYLogf0Kaldoq+6brchrNimusTZrhtd5zRUpsRwUR/PKA7ucYaeQ9PV20/YDmkFDrVuvY6m
wAAWFtyUS9+pSX+xUFcxcr+lt/GzkungfdXKNHQPadel9W+htNbjjADMO60MjfL/ODuP5bitbQ0/
EaqQwxToBIqiRElUmqAs6Rg5Zzz9/TZHajRuo2jbxxOf0m7suMIfvi56RYtIHyprfBq1UZpOsPDn
7Ks0Dlbjpx3IUA/NvjB/nytR/rmEB1gga90sT+bQ9pI3jw1gzaFS5M80gLvmKE3W0p+XOZj/IJM9
RF4ctKp2UsdZSCAhqemNcxfFfpkB+BJlZ2VGpdUSnKcxcBsnc74r1jhPz2AZndZTtVhXLkXcZp+V
pYVw1SoYsRzU1in/bfU+ww+uaqvOS/JClS+zGXf/AEsDMNWEPVvJrtvoE+4Y8+RWiF0UftYN9UCf
Qa9i7JFwAkBbNunwapFpkx2VvDIW165s1MOcOUm/lSB15OP9HbgRbYOHJNnmFLAB18d7bmAD9OLM
UdWSUDpIKl/SEgW9aWPxB7Uwd5KOrb2I1AZPGvo/6s0ZjwlBAwMKGTtDtp5LB3nxrsKjZpCdnbO1
NZIAzCEWTimdLP/64uoGhNJryOl+hNNMCSOmCENPSUO7PakxsMe3h/S8fMTXFGQgGq6D3rkG7EDu
LF16gEEnnsfwiwEL1U3SyDwkuq4fqBzvOVxsfiN/KjRqwQ5Yn+zabOoWCh9dyGFsfRYveFKd0vyA
J3x3vL9Rti5LjCSgAANWpVG3evBaa9LnsW3oSwBYGegIqSFFCwOjBbeRmsQ+aNlc6l6cyfqDOvTW
5CXg+uvL/V+x9cHgjkTLFaT4zbsfRFI+m1AQLlU0hi8YixXIGzf211xS97RbXh/R9VUm4FWUH0RT
ef3E53FjaV3S0aAiEJw/905R/qQfalUuIpN6dMqyZUS2Uw2K7N0SS8lj2NFAg5mXmt9ThOae8qyC
uqtlhlQcrGWCTC8bIJpwa5X05DkOTbiD8WSgRyhFffNSZ0Vqe2PbAa40ulTKPSi08T9gN5KvhKqF
dBKSaw+5Y2URfIuieNeEAeKPb55hwauC0oUYLDjMVcA4UZOTkKqQLo6cv6Qw8s/VbGpuJk/azlpu
PH4oOaOMQzWR5VwX37ohUZ3AAorRpx3Cd1XO3VtW8c6Fs1VJEpLwQssDZj44z+t7oKwqPFZynWWM
9emxLkGymnDN3cFBzctLCl3/VQ1mckTk//s4oLAb9sr/7s/pxiXLT6CKhL+Z8G5YzanSU8gE5c8x
LdHRkPQ0Q+84rnCnQg3lpKRFuAMa2DgmXHsU+HnsdWFUd/3N7WKmY9bO0iXVUXwqgiFDGVKKzz0k
mJ1kf3MViYG59l7rZKvprZdJS4xeky5GaBWXGLeny+g0xg7QcWsUEmsB6IIEfVMUiotajaoxkC5t
qM8eSqLpEXD5Xkq4uVcESM5E+4Uu5RpPWdpSbE/4ufgy3A/fwT38Ukya/mEwqXwb+On8S89aNl19
cMxHLTeW6AACzHy+v102MlMH6UShJQEUAcvY69WDupR3mRRT1k+n6IKUITlU3yRHQtOF6s2EUh2C
zDvruDWowCoBPwC2DxPmetCazlSuhyNdbjx7jqEsBQ+a0hbvsyitL6ho1J/Uvu52Kgwbj4qQ4Afx
Tf+Zoyl+1F+1jKZF23NC7fmCykj1VYki7Rh2yK4FixYfJqnJ302JrXvRxMupFP/FrFLgTZBWIcG5
rdrI8axWoVFzLmlyvi+6qjgoTvW/wKbSKPzJd6b4dhNT1xBMLqQu4A2u68mJ0imVqrbBJULN94uF
fYpwBp93zv5NZiqcDYBiIRwD6RL22PWczmrd1R1djYtTtfZzMyDt3jtqe+iz3nqqc83Cr7gClAh+
6c2JBkPjTUFWSn1R4JWuh857J0iQYukv0xD1sruYUf2zDZYF8YjCCPZQ87enlauAkoZDS4p2LW2J
6+HC2dYX/MjHC2gMNk3dIxvuhnOyhB8Ga6rNg1JRCPWWooJKVpN4qG6mjgUxtWEkezSCjWknQXbo
WXJ6CJRW5wcauSmHSTHw7YWz4PigGPkxZDa+JXVvf7flutdPYatZI00lg2Ti/p2xMbxgL/DAEB7x
mq6u4X6JtGGkw38hbNG8sqOw5GJz0bpFGg+PbQGqs8oy7AD7fKdAsDUyysMisxQqd+vbyuntkiJL
M/IAIN6f2hVCHIVeT66eF+NZWUL7XdPU/QFodeDf/+hXTd6rEA1PLLCNBNy0iAhXVjsgsNtggJ05
XpLFGh7SptPTw1ygy6IO0XKelFZ6rJJe++HM/UDXKG5PiawFbm22i+hholWCusTvPiicnYvt5jbl
h4nnkH+BHEJR7nprlhrmRFGiDpd+lMyvdmGiYFEt1hkOwvKlcSLtpdez8eX+dNyEGRTfIC5SUGBE
KnCrPVABrglxLeovFZrY8lGbsuzSWlH8YXRKqTnh66zvCQDcXGmi3gdTXXRskApZUxmTMeUAhtVw
cQryXkON56NMGfx4/8M2RwE7BB+Jx+IGKta1jQ4Ppx0uTdMbvyojRbWyl7X/MAo5Gq8QeAHRI7le
s1rPbNRdKFo0o22c2wGTPBqQe52CrW+hYW+htoqVFUn39SjtbOjVPIzDRe9wkamaOcKyLsrO92fs
FpHEwgDLAVknxNwoW18PU9VUKswgZ5jRss9IyITNAUs35WMS1kZ8qADHOy4FEONpQZ39Y533CBvU
tKwiD3c0e+/pu9masDfAkcAVJaARgpjXP6e0uqiylHq5RFKfqi6sfEyacUgrI9d0SlWi8T3Nf+7P
wc1MizEprwkVdjAvN/XoqowGtE+Xi0R4+rHXu/Ypr4JxZ9dsfhkcW5gwgpe/vv7g/BnGEOsLIUy4
eKXu9Jekj+tPtG/VsxILJYL7n3Vz39IP56jRVyNII2panfJw6sDHK8Z8WfCeOjrA2R6tokk+C8lo
d4J/e1aVsr6EXRy+tYMoRqaXwN+8MdSSrxfRjGkGgQKRL5JUIwoMZfpZn+klmI7U7V0s4s+6utnF
WLxnrJ4Axa6TQ1vD1hpe+HIB2qwfm8CZH7vGjD6PjZ7vGUPfBhIMpuA4CBaDMiyCptcfNtEhtDpT
XWAeS/U3bVSjd8SjNj5eYzM47qC3seJ2rdH9HkNHf7IHZ/qQJFQEdzCxtztWNGhF1xT0Ld4kqxvI
DrtqCBOCfLVWi4+QNboTSDC8D+7voK1hBNnQgXcsHL5Wh3HIuxKzF7YsGwyV7bCeW9tDxH/ay733
BlrFRKmi5lKdactFySX9HV5U9TFPszejrmhu/fU5axEaXHeID6ECo19st25UDMtzpSe/A3UZDrWi
7lFkb552MRxmsoLzIwy4xUf/nbMsGVVFS14u5mwuxzI3Wj/W9ek8JkvtFoOs+SM2Aof/sGR/Dbqa
yQL1eQj9w3KxjUk5L+2cP4T1qO7sv9tDhxsnBS/+J9Rg5dXVgsRqqJsL5yBQp/ljpM71sbOS8hJC
ddgZ6nZrELA7PAWcOV6G9WMrSUnUtfqgXQopjQ56BIJH79s96tvtB4lRxJGm4owd++rGEhVLMIe1
dkGSEZr2nCFNpE3V57in+n5/hW7fAQArbAwYBEBHb1LZRFezII3Rc5hxmXftIJWP84LPS5fjBIOO
lvzt/ni32xDLD+DzmArB0eD1ud6GHbs7M/tIpyCQDecxl+ufmBmhRhdWqNMlKFzVLlBWeacQszWj
ok+AnSqrR33petgSirAV5aF+AcgZHUDqDV6m0CwvJU3e2fNbM0otRsApmFYgWNdDFWRytVwk+qVG
HcOPuj59CWtzeVwSdf6fM1Oy3bkXxSG6fnPAmhE08Rrw8uCXej2g4eRKjJ4ibFM1bv7BP8iqH5YE
+TlXq3IMuAy1lYxz1uSWkICU/EJXy9/3V3VjekU/lyiJcIJId/USBerYZlWM09sSKJKLpFXl6Wmg
HG07mc73h9o4gVS3QfzzyRuNXcTA6FKFuXlZSmj+kOLMw8LcHO+PsrGIUGOEWB6qqLckOCigRj5w
jRKt1BatOSM/jZXRHyCOYg2STaiy3h9w9Vl0YnnYhNgQHV0ulvWRt0ABFHSYMp/Kiv1oBDlxph7t
5XcbowhHcfRrSbgEivN6q2QNEkRzm2EnDnD6SQnj5rCU9h7Jc3XGxbeg5UboSsOFLtbNt+j4v1ZA
P31dKXoXuQ7l2C/ZL2tQFkzDZ41IKAQJsTODq2PwOiqAGJI6asj0cVdVnL7rFFgWTeaPRlx8SWhi
PQyBliS4WiWl45ZpLWjEfQxqXDFC7WNq00/7L78BVjR7U3AY1qUySdPniUc184dZtj8ZWJl/mALL
wnElSDwzXpr3kuTUrjkn+XccBKqX+5toa+LJdWjnkUyTb4r//tcbX2W0foeyKX3azIrXzKP2I7DM
2iU+6zxVUov3kMO49d48KpKB4FkAQFG1WHM2lrGZWgcFcn+BbPYcdrJ6rs2p/YqIsP0+qdL/xWAw
vt8fc2Mjs7/o2Fs0uW6rN0pZZN3SDPgSlLX2oS6l2o0kObvcH2VjSwE/4AHGmE0Gcb+q0yByDkCu
lgofnT37p10nSXoc6zGtLkQ2TXjIUc4q3QFzRrxSS8dojlUbNPFOXX11uYqNDY6N0j6RPm2sdWtr
7GynV4ys9EUx4XugD79n1KxQ0OrVL/e/d2tWX0GHRIhc5OtXMlKqZenivPTrIOhOThYap0Wb0p0b
fPN7uONenwpKy6tLKGrjqNGbpfDbhNSTFmSDi2ZgkalIb4Q7vU6dxe3PcUTQEtOv6wPRGkgtFlGd
+5Y1qV9HLYMR2kuc3femNIkIWC0H0w+TKKkOFCKNPbPGjQNJaYZKBogSLHvXdxK6bCBp467ylz5F
Mhx1dj+zq/44lnp+6HOViGfqtJ1YZ2MVAShYmvBoAQK5RlmNSRkWRTKU/hjK2kkL+tJ1pnHPn2Vj
FWHF0AMRfXyBWb2eWq0aJHL9oPAjJdPdNK6qc6WpiFVL0p6037oqJJaRsSiICANdsZzXY6UZtXtZ
4rS3GLZPZ60J6taNay3/mI24kp8qgOePodkM82Go1Cl9VGHsScdmturRS2Sn2FOk2ppiFH6FJw/l
MKx/rn/QlEdhvygzHz9Mxe9aHTvI8KayhzrZHIb3E4QVhTdaI9fD9FOb1sQ7pZ/WbfMc4qXhIxwo
He6f+lVl5nV2+eNBJIo+yA3Zvo4ztZkcDKGNwUlRyqOYaR60vE+UUxdG44M+R5PkJoOUnEvVzpXj
/eE3PtLRSQeoh0NBYsNefySihpBU26XxaX1oXySjHB8Up9/zfdnaQ/h1EZAL8QnKpKth6DSM5CV5
44eSLr84UhN8qBrZwsNRab0q1SWv6iLJG4alO2Wd4nhqOtVf8KROd1LIjYNDjxbCND1LRN3WKWQ8
9Y3aRWHjgwIpngbTKL5RJqpdWwuHnZt2a2rBnJCtgiTgH/FT/ooHkipeJiUxa7+np3UcCshz7KE3
tmAFWIlgXOhAQToh8lvdBNCdA4lMOfVlqxhLpDMdg68ZnYEzyvMpnyjFtx8R4Br37Oxvvo+RiXQE
NgES8A1YPisIhZIaYiD1yvCT1sH7hp7a79Bkt0YBPMQDQjGWuHL1iARO0xW2kiZwyKzeLaA9oiZZ
75312w3KxwhJFNiv+CPcbNA8C2Mi1CD2w6HmjM85JATXaHKnehpSVDpf1Khb5IdxVFvtNMhDLPTN
jEI60gFYUuRLnSRR/ftnU7m5G/hRoi0qCLkkKOvYLqiKVsUvKPGLatYm3i2Z8HHWw5ze6MSGO8p5
MPsVPqqWG9mJ81sj+g1c+GFy8i7Ag4NGVpemrtwopEyTqbU/lBly0mkJsKtvmyotEERK4z2mys0h
43ejAgEGHcIoIcZqzfR+KKIh0VIfFZjpXWIWsT+VWfDcZLmz89xuDkVwAZoaCZGb+wt14MLInSX1
YSOll6WNVHcqU+uCVuTL/dXYGon7WdDdAarSKLk+zmFeAmELu4SDholCpzWdnwUTnp/hrqazqvJn
/VVUeD3U0F1J40QhilvzeqyhadPQkZPUJ9ZU/5Q6fTKoa5rzIsHoQnO2y/KfNWvwM0nkFB9LWLe2
q4S9/AOSW5N5ddPjslMT9vTvjWownrusM6Qjpn1W6U1oWv6Sg0BX3KGdtK+lPQSLq2Y5aNMx1OY9
herNiXutzIMuur371RokPw33xLfGMvPAECduLTe1N9BY2UmGti4LUniNaivGLTdkkHAaowLccuLr
MXYXSz/Hj0C3wtP9nbA1Ck82ODfEqvAeXO0EALmdk1lW4puJYx+SCNmjMp7Nw9tH4eTzNgN0Qcxs
9WS2qLNRzO9j38hn44BWtnaCd9i+fca4wcF+CLCrYO1c77QYvkpUok/sj6kafsS0tj0YZp+//RJn
FOJIAOVCsHT1LbNkjoXWh4wizw16jEF60oNxzx50Y6PRB6EChro84dS6/dNgJ0z1L+UuKOrZOlph
2pZuMNl24ZpVbyc722DjdmY4oBNEZMRQ6/c9zSMkGLsl8YGHzJceI0hIJBmsPGdwlm+TErXHWE60
f+Qs2cusxA5b3Q/IQ+E793rt3ailtZFlioJK4pdOox0aTMAkmE/Kol0mWy7fK9E0fi2Auv3bSan1
p5aNP/f35tb4lJj4WyY5RojxeteYgZEWBWLe/lDk5Xwi6rMb2MNZb/umk6bh+0Stm+cW+F1/5MZq
ioO22Ome2vRNfkea7PCXSlwptP1XezfDAksL6i71I3nIzxr2AdJR2Cp86pSk+BylSaw+1Hq7V2Le
2GYapVrSDyJJdtnqdZNKeyxxe859czS02QvsojbcmOo32FtoDG9/4EgiuWhESYm8fR3faRZoDAMP
yLIeZdVVFr35VNt1+GfSZnMvpNuY0avBxLv0V8iaYvZpGOiW+laf5u8kG39Go2uxuUxepET+XgpV
7/s7aVXqFS8d8gC0WhxiSD5wtYZ93I21U+mpb2RNOrhploxf2iIH6pRPsWwLJaV82nMv3Hhe0THm
iqDRT3FgjXTFv0hC+iVK/dyul2enXkKkx6b5gtaddgjNYjwNWZ0epsRULvg5DB74h+ZI/Nj8wuV0
j/6yNek8jODS8eEAErWqc7F74qlVbQILAx38Vh76h8mxq8c+jJJDQN4EXDwt57df/OKiJKymZGsR
P10vNTpOaWFKZeoHXb48dyUAMNzK7V9vX146MVAIhUCKuY7ekeiZxq4jkFkiWzoVUtCeUCSoPzeg
Dz6lKOjvPJpbZ5MzwrHkvHDUV9vJ7AjPW0diLjXqzcMylUcj7O2zZOZvNb0RO1fMm0IdlEdn/T7L
kzlJlZ2nvtmoBkZe069KVxZvdgzFuz+JG/EGI8HGcqiv4yy4ugKSNpakDNC+H/VJ8Shb0vgQUFvb
KbduPGdCUZQoWrDKsGG/3hCO3LS9NZJo6Um+DB+KoA0xTnXipT7GfZE02LWEmnpwgqm2HgqUpf+9
/5VrbS9xFaDbwU2AIBKx1TprWPTWstqFUD4tbMQcQY7LaKyjNYDCf5OO3zUltrJvRV1i3mZTVB/d
WJrzULi3WeXLHCe4tyc4rbbeYiR6cSwWLO9OTuUow9vPDr/UgRzAG3DLfwJnXGhRw9lpW7KaNIvz
dxQ3do7OxqrT5GYTQ3IgoFnfjEOgU/0FXe3HtO/PJDa48SxztVMP2bh/RW7JJga/Tq10teooCBWD
kAX1jbGxPinBHH9ojSn+Z67s7KUWIug7c7c1oNBKol7w2rFcbWYLRKMU5UPoS2VZH7oYLc1uCuf3
trT80Gh+H+/vqtfQchUqEanTGwXpKjL8VehZBXajjuUQ+V1el8+Itkdo9qMKYRzoeReflTEYyvd2
IJtwBel4XsZ+GSjv6+P8YM6Lapy0PrWxaRMtt3+SJNdycAFJNB9wexg0V57TMPC6pBAWLpOqgCVW
tCg8mk6spVS1bY06DBwfyS3yRJEwBgxTBHSFBM8pk/Py5FiJhD1rYGud20xZoh3w82noWoO/tE6N
MpXx2+9ICuIEFLx/5JfrGSnVQrehsaIhM+vzcbTTEe0BTTsEXbunzb612HRVicU51qJAdX2nZPwn
YRYPP2ByZj/AGuZL15XZT7iLshenkvpfdhe1TMomaEbxsK+2cwCvQs/DXrqMSm8dwlJ7ChWdfFNv
h4dlkfakD7fOKA1PYf0hGIPrvGbJU7kHvCNdAlluD7FmhIcKX6Sdm3njUQMnjRSV6FDfdqdldMjD
2jGli6J2MtSuWnnX5k37CUGQ9PP947L1QX8PJRb0rwAQghjqzDYySq2WdR7WH/nZKhGj+g+jwDSg
KABkAhGl61Fw5ZmiQTBmwqxp3JS6+JkuXrIzysaDJoyWXqXfBJN5FQtkcTRlil6EfmBpeDGkinSE
Dh6foNWqD7nZROfQzuRDmHHn3f++rW3vvKLydDgbaINef18vdyq8I05YP82x13Lkz+WQKa6T8rnj
kBs7AYLY1as7jtKlA69BQMtuNIccaGHkoRaSZfosPeutYp9Syn+nOVRqDw2VDOLsvAcI3BwUAwTR
FRI+CKvp7Wi2ZolhR/6oqLiHjsvg9U1k+EjS4MlXGt3Foaa683psHAXknVSNsjNfbDhi//61P63W
rANJatG7sQvlqUrNjmTX6r9Kg6Od7i/i5lDwqEDn8sxzxK+HwuzCHOyM97eIY/vUm0Hm5lIePmHz
+uc/jESOB4ScB9hYE5qSwsmNvEKRzTZqHPGUGAMFGmxl/iPvg3EPe7wGroo4C4IPAR5njzf4Rj9g
CqOqS6PIb7u+f9RtKT1ZepZrrm2H5ud2RM3vaOTLknt60Oo/9VKrH+slz/fas//PDxHNLw4LrUWx
w/5azLCqrbrMUCOPlVo7REqdniss+U6jWpXHaHAkcsB6YCqU0vZQzeJWCvrmeH/yN84qaByNNwr2
HEmYev0jYPUUozGhx96mPVJqifUn17AHdczUoLBi7tkDbu0qck9qlNQs6Kyukr2sHHU1KFFqlUR9
71BOfQw9sYt+deCj94QpN25zdhN9LqrIFKzXXbepXOoKa2HpEufj6MHMax7mVJb9+zO4+UmEEUKd
FVzw+hGc89rsjQzy71TF7XAwwGtd5hRalzt0sfbj/mCby0UehP6OEDtbt7uiEdOyUoVxGEHfwu+o
K1m5QKELkpTKYVzIC3aunK0RX+1UhUij7qwb+pVuTbwtcNhhIqCTb+t5D4wBZ6CnTDJnjAKz3Noz
cd1aONJLWvgCFHoDQa0riUQt60M/iROOYa47kATMvVG2bnDCMuIKKg+3dewAbhGtPULxppB6gBim
FtfnBsLaCZX57l1HFwJTZC3ac3jc2DCi1Yy+Jow/yE6rqNAZKS5Fhcy2NBLlIYpw50610XIDYAM7
i3djNCbiMgFcEK0oWM2mWN2/7hhUv5fZSYbYH6Iwl89qHnQ4CBZZsHj9qDbS12A0avOk5WoeXwrT
kGovKFqQMeoSAI2RE9n+LNsRfdQw1cpL2ufDS5a3iXlKjMCQdwKHrZn5+9eubsRGmpOsa3O0RQCO
HPR5QLxu7FTXIod9e8wAhoLeEmrtCs/caqisTejf0aOm/rMMX+RpKb2yoHWsSW39Afdv/dB2XX++
f3rFyq4CFUGSIoIEW022v0r+kF7GhbIhZrAKJ3nuRgXrRUmJvD7VVM82M+mABob+g+WRD0Pv5M/3
h984yqByhDADtUbxDF5vhqGMzG5Mwsg31UIrDmGT0Ti1jS5Xz+GEMYc7y1a/lwNthKGkB4CgCHTJ
StZ5fI4gGUBM3BQcSY3f4ffZnoxxTN1FyhQ2ESVWJa0GoILRG6k34qHHBhoMHUeMKv36c6ewSlIV
DKYvVYH5Aau8ioZfpHhq0lg7C7s1s5BuUJYSYDzaItcza80mWL1c9EISLM/dtNaUc26m6tmsqFyG
cr3snJStWYVLQVYkpBFuNJeTPk80EIKJH4VD+G1s0wrAVZ0cG0OZrYe47Z3S5cp0TmTvUr4z+GvF
bbWPLZFXIBJIyMDaXn+u0SsBXe2ame2jpIc4Kun1IYPHEeEujtEBJtvlQL9zCKOD1pHy0gWJZNVt
NLv4IEXt+BI2ErDYNFTb4gOU08bwqlAJHiyt79LnIIi7Z6exm/do8sqqV1V2tZwa2yiLnROx8dBA
N4XGxA1p3pbfpyaq9aSmOlJXyfTBmCsldHssqE73D97WMA49E/ITGkY3VSZoTykKhFnkF9iePto9
okqFbu2JgG7cnkjHIpnBFqQ2u44nzdZYenM0c78yYL0cNBgo6GJLFQg5nbLwz/vfpG5sQVvY3sGo
gNpz04QbMHmqUtEsCbTWDk9BW02DC0JL/Rzn+th7ZlQVocs27dTzrM5V4qLP6cCwbqc5+5mrRrKc
+I44O8zJ3P/R0HxbPH1Sm+xilRZ/wJRLKND3jh2053IJp+cRasb4QZejcPzcmWaYepiCDo3X10Eo
PaBoW/NiDX32Tg/74hlm01LvLOTGFMPkQ0QH6B1FlvVlhhBK3lu9lhMtF/niBfUwnrVQjyq/T/j3
zhu1pmqLG8wm++f2EnbhN3fnkhXdsMQgSIN4UGwPnatM8fpcbnK3MLKw9yK1y392sZ5WjzLUcflc
hVIyumZoUWACV9raroQ/fE99XkOXcVzyqj7c3wdbUwIjDlw/MT1CGKtHpZCVfJkG8PZFYrP+ctWf
pGluXSPL3qh1+TodkEaBfcIjA/G9GqrTyyjC0SXzEUpVToihdb/xGCy8Xl2Kf9/+VahHw/UQ3VX6
HNc3XCi62xUSML7clfZpTjXz0KFz4plp8eX+SFvHiPcJgBzlWSR1V8WSMUj7dGnzzKca8xMXTvvo
oD7pyoimPOvOOHhYuaSHUamSnVRi41J6df9BpQlF45tgBLvUUM4NZrMsu+qozbP1fgb89fb+rVCF
oSqD0BeqIatgN2v1rGiblu2BXdtlSaXqGE34fUm9sqfsLl6d1avEUNQjeZmAKK1DuriTg1yREz7I
DqOHKB8LrzHJyOJ+VniApMiD4l++3F++je3vgIBghwBHuMU7B50wQBmgzsRz0wKGaoN3iYJhW2nF
OyCSjY0ieIYYKBFj3OrsdLHqNNzGqT9O0rD4jopc70PEZVp5tTbB7liScpqeBqCm5ucwtNVg7zra
iHJEN4ZLmQfmFvbQzU0uh6UMgUfW49+BRM3+gtpO8kUxs6x2W8vMvyDWRaUW6b/E/CTNFUSbhojX
dHtDjz+oXYbn9oAiwzswXrZFdB+GupsF0GuP99dlYzOQ9NCY5EWEGbwuKsWWPvRJSjetIiQ75+pk
uqWcLpfS0BYvy4nvg3gadsjem0sESJNskvoSXYbrW8OuylEOrCH1eyvTfihOmb3MZTGSl+vROWm7
9DFnfnneZMO//7lbxSQiDE4xzzEZ83poqkdzgRlk6qvWHJVunEPFdmGqLImXIcVeH3hpsgxBEfyt
vWFIFQ2bO1uDoj3U0qf7P2brTEABENBxgkMaldfTgIk9ubNlZKhPmrXtkt+r3+NQr4V1i9xNOyu9
cY/BkoEkQy1WhD/i1/yV4pJl51FZ8QAB/bOgObQIMaIvd3j7NxHvUo0Q9LUbHaKQeIXCYc8omWI9
A6LV3Eiei2PIu7jzQVvHjGCUgjY0bFESvf4g3AfTWupMGGxGkJ7bPLdiT5si69uUjpFGv6AvXt76
cbBwwRGBpyKYI7K5HhFRYEj7TpL7aoZ4u2vruBsivVh1hlsuy66v+O0HEgnT/aSwbHKdrYkpBSbr
oxRwj9iDjap4XyZoSRe5kX5N4QBXvp63du11EASrZ6cco9ANAgf4+NwY0nw2eYhn6sPhEByL0Uyi
o1nrY3GsC7ULXGwoav3NC4JiMdJMIuqA3LbO7tQWXZMCmU8fOnlzjJ3JeEBOpbpwpNIPndMtO+MZ
TPf1QwawnO4kGB2oQzdmHuDpKuouZeIHSAd7hB2Nl9jYOhTaYF3ur7xyW5IQpS9RIKUYBc1j9T6j
HIZfmtJlPpfK3B6ifkCQ3RSy1C4qEvKXkrT9R5C1dXlerCbuvRm6xuTCUU1CuNJ1hbtzl0fmO1Dp
0wM+1M4fQExN7zbOJMNjCMcxPEB1NcfDkIy8xju/X9SnV3NFQ+RVXxOYKM3U661rLWjgWjUAqthS
mo8B5bZfY0BcB9VTXUyvCQz9fySODiyo3OEGSi09+ZynaT4/mkWGRnIEnybeCXo2NrhA5Ak4PYW3
G61y5rPHaU481UpZfVFiyXS10XGOQz4oL1U/fbs/CRvDico9Fy4x1q3mfCzJ45gNcQZzjnwkQrX8
qU8WAE2OSVFHX5I91szt48rRJSoGEGBvYGUSnSteSg2wP3EXfxojMNmTLM+Q93Uba9C5vyB3nuzE
P7f3PJhmBNmxJSJgpad+vdKwAUo4bOngV6lcHxe7zYTOtLXzkIojdrulcMsiqSXKgT+37nyZeRzI
Q5o5fhs2WnQyYbGET8VsGUdHmaXIzUdpVLwxmqwfSjeW7TEyptY6IJswzG5uS8MfTFgKVdDSzO/d
ZIQfqiCL8iejbvFSaxT82B9hlXStNxbTXNJmbqIQSI8atudgDhA7q8NuGj62Y5GZbrzgM+5NaZDh
PtzLeYPiveX808iZ9F2vjfxjzisbUsZTg+92GEaLa2aEVQdgh9K/C8pm86FYhvJJycPun3mesvzR
Wabpt6EMQwI1whgKT0vhdXh8SpS5KO6hGQhgrP0qjnDkTpRFjVPdGdHsLY41px9RKsu+yEWefrcS
tfyuTEvSnCM1a79GNnXtoxIvy+JmzTjiBtQHafo/JGKi0u+pDUmu7WTR6FYGnq6fx6DoMBCBG5nq
53E0aZ04Uj9X/4SxRo1wnmvjkySX9q94dGrjGBOHj2cVZ7YUGYW0ax5TiVbpYw5dKjz0xpSl7/pc
muV3gMY17deQObHkIq40Lr+50VLUtupMBa6uLEXgxc6cvc9VU+LFa5pK+ZgVQf05N6QgHGCLTI78
Z5lqp7hIaj1q7xOtpDeLFfAkq1zNllRkjY+nNsDUP6od9aYHDquYiHc14w+dhcJ8RwI/n9N5qVuv
F145l4mK03DJ7CH7EwVq/52GMZFKDpzhpZeR4L5MGf8HF5TlWBySblYnF4VFC+MgMPcVXnjRWHsA
iMJ/7aLSdA++Y7K4fZFnP8s5HCF35+FI06K27U8IGysZiLA8+lYbQVVDMWuyHx2Krpmn2i0x+cxj
54BxA7h3xHwkr13QPMri5ksGVCdrCgfMFYz5P0GI/JqnKIA9gOOHc3gAp+ZkB8q909dgjpQnwpju
ByCirjhGVZs2xyELx8Zt8LrrXRO5/8yzHaR+vcZY2n8548ZhAF7xPLdOEbvx3JmPUtHbQO0sGo95
qaSKRyaSeklQmb03OFH8LLUNsr8Gesr/x9GZLNfJLEH4iYhgHrbAOUeSNVnW9GtD2JZFMzTdQAMN
T38/3Y0XtkM6Q1NdlZmVueRJOC4/ujbtFWGbanqtx67/0UbBcHEGqf/sQSyzi9/tni5ncjP6IsOE
+GdjVNzmzuCvtuD4dy0xiTi65NMRJf+8NajeD5LyblRrG3tiq4ZssMHtg740LvfMrRhHn+WSToc3
Arxa5a7e5h9L0+4od5O6+ukdbvOecYX22Ko39S/VVe2zG43Hh3Da+SiiRnh70fpV/ZckJOHkjb/2
TdGxZVnnDjFke1l1yZBeac/Y18Afg8dM98GSN6ruXm13RC9ZHS5bcYx7fL9IlKWlaNLtrwqd3c+X
VYFfTmmqBBtcS8Dq/6xbDLwT2bilUOu+5Jk6Voe/X7JTmy5TRdKEah8waK093lmTjG25zCoay2Cf
m/0va3s8ynPWRKJU8H/9lWPG8FZCmT0clchKyYY6TiaETu45ssPwKPAoXlWpIPdkLvHuK2Q/b09O
EE9zuZvNfwjroOePaJhKqY9UFvbYIlHIbBnem27qv4jNDVgbHrTHt7vXieEUDsPjuJNqX0R7s7yJ
up/rYrS1PHLyT3hA1skanKGjYfzTRYRe5RXFTJYzCbXV2Yg4fo3ddvua47R/DYalsycTryYqsjkW
j5F24vqCnpxFoH0Yl7oU/RQtSLQAAksa/syjy6mrOd9qx7+Ecyfrc6AgkfK1nqc72/luR6WT20vl
+4BfQ0jfnKukDf42blOL0z5hGHXuuj0F2oF9+S84hlaUKVAZca2YwL3MjqiWQjZx9Aa+N5lT69ST
ytnLPL4ceN7vNTabHvnhOfsbwdvDVGS1I6+mkKG62MbOw2wCX9aujDkzWe45enhkx619R2CBBmyd
zWrzLHPNR11XI+FJg3J/kxdh3nq0FlgYzH730Ud7PJ5qbP3iPNsMvo9Jw+8q2qb53rFg2yzK26rR
X1uDhKicoriVp3W1SVKMqds/+KwD/PTYSrCFsUIYQtdE8MomNxik2yypfqmMGxsUaevw+/gWmPA4
es50OuqB6EQ/IWkw9KRxS5LezFSkibCvmi0dWlMiayPSngYiqju8NfFDIcXAy4/JxzgT0BaP33g4
juSUOluCBidxkC+gU8VENQz1fq3cKqous9LfG39J2PCh+BbEv4i6zneKQfuePLWb478CD6gRs9cN
gd6iVPA5yyy7Y/uIdcNkZ8clH6VaBrIt+/1nYFd9G3ViTvKwnhA3cUV2D7s/7S+h6o4X1Y+cVYzC
4q+0oo87qYN2mtrR+Te27fB87ac6Hc+hJbYuz/RidmSV2IHmTivD/jYY1/C6qRfxu1aUBdIRheiK
vV3HlzkMRHduV5ZcVmB+dYMVzzFC/4TztdWz95vwwZZ4DM1PWHB7byjzi1ufhinZvvR6BFhqs9gD
mixnyqA7q+yOJYeqLvdlTy6eP8xjEVRRPBR4fpp/0VD1UX5oV4hzu5tE8pTV2RdL3BMRslQTJz8U
t2UhkQEKwlwbokDhoOXX0sTrQW8hFFi06sM995AVmMKrp7rPvW3IHkQtME1x98gWe0+4VR4GY/u+
9ov4p7S/rWWVyHQH1Xbin3XgKp7/yAkHGKc+osHA1RSBEhdrN/I95+EyzA9H6i9zsdMyP1UO63Dn
mdp/vcS2ykorK5pjzU3kgxXuS4qcusH5llU9bt04rqY3P1T+gQin7p6n/cj606AQwOakSaUPGr+B
tUxsxZlUvrHzVce22r9gcIbHzhkI1IlkKLeiTlPdFVubrbbcu++qBYux/7S1auKr1m+bO6yqiK+Y
ietDzxFN62NHgsR+2RVL/meqhPuYkghvaQq8/aQWqbN7Rvj2J/EWzL5TOCayHKIdqdvufMsluG92
KvJR9/rkNm5vcl27XDsktokEQ5zebW4dp9YqN5PqdbGxbMH9uFrNI0q1/zccpn3ELo3p3wsFmbGk
khz+1WEG+5l5S32Z4yHKeF6MfVbxrn6IPTDPriu5BrHch38YxnmscuVTYQvyJOSWy9Dl8ne6DpuU
NEF3EE9b/F+ftjxh7jEFN1UrU8M7APrMq4miXHj9psnPc8Sq8tpX8R2zXGPzBANbXYZtsLino1O+
X1gxUhenwEZRiUgHGVGPO4PPI5KlD4iASOZIKlF1ubPt1cDxE87tjCmFzPU4r/xjs2YPqoe3455J
SBWutmzbLquBM4Q/62m8WlID/mk/Who282likVNKgkr72eesVPvSfZJ/ayuskoX3S0pdvzjRkr0n
s8slX/fU9KUl5umyCVFN54mUTKyJYt+bQKi1o0ixsbHDgR8cKJR4UO9r5q4a5K5brsh9FcNVb5vg
WU5LHzB/eE2Q68lH05gtkzec3dEJEXRHaDRKWA3MD91tqB7C9DtSWYQwxWiRIqwumbB6wjp3X2xn
AVVj8CBzsIG2rJctuRNH3Z/FH47pagiF8ySli0nRjFD9xfsWiBTRhIFa3sbIx3PUEf7VIB0Lf4cD
LNFjdlt+ZY0e3aIz6foxu159K8iS2YtuCvrxijnZawtWKrhJHIadjvZQhvdTWA1wg6nwbrbd8baL
RHY35326Lc/YpES8ajfqCfraY/ej0217s8XV1hVDgllpYUZt30ZEeyYX3hxvBAEH1hZimVaTYwNT
aRLHt06cvIVGvMgGJpuSo+oNBVTS9Fd04YpbUdYkbc4t47h3noMQ5AfDQdLnPrZpjFKrL5/GplFz
jvWP/5e184gWJBswq05GLU9bO3DIQoJathzDj/GxRtKocpwHqj/B4pnXQ8vJlpbmY+Bz+p4EJmnl
VK57ZwDOU9tNeQVpifpmHJtfc3tkDywscP8f8T5t55k2KczbMav/mjGofkN7erKI0tFdi7gKNb8W
G+F7BY/0OYURHbZw4yeJYeCUD87U3dfahYDdh8j+JlAIZ/jMYw+6CJWet3Kn8/oTRt709u0w5pw3
+pF35/CWL1z7ZMcO6ZJ+F2m5m7yje/kt+5W358/7CrrMHsB9BR+znX2nb/4yotmvXvdihhDoOaKh
1FPHNLGOW96KkCJc2YgXvG0epi09M4acgZiqwNyhaIjCoht0/5fwqOlvWGfcGn2IwVs+ivloStM6
4Xu4MJsVoU22dwZaChkFC51kSnm+7WoZNsXuNasoafP09+cjsRQxR79/RDYedU58D7Nl5B/BB4ui
dD5OsxpbdlHWT+wvreq9qZrtM1okUo5WMjrliFOcBzr2iPF1Gfvqso7S2/JlMZavuY/G5kTQ/Mzy
AjpLw61o9/9kgwldbpLJdQou+PamIgyFajN1+x9nq5sfyrdz+3PwkAIpR8avgkXx7qy3PWMZQeks
+IEBeqPLdJb1Ja0m05X0nRoBi7ev+iJX7BlyO+1BTZ9dqQHZib8wOcvQ57GWti/cKv4GjGXNNU4y
y/SP0Ny0y7f9aJgBwf760/el/XE4oTV5jDSoK6nR1b0dg+Yrjk3YltHs9E+r7zZD+X2ofyiyVGjc
x9gdC/YKfCId2gSgbTao5za6x1/pHi9TMW+bdQskIQ7Xn9Mtn111sJOWOYeKcoZcezW02ejltFbT
S53uqS2SFgeK3Jkm53fPpfGnsrH66IL6wHW5zxZqf6QiJuKYrssLrZdS/rSTFW2v57e9T6KGWB07
JWfu/f1X66rmNzKZ8Sf+S/Jjig8vudjVGw2+rSGD0hzvmhtDDosqxCETyr9EDpxLJhyG406Ev5dl
MvdBw+/NGxJBPq3uZM/UfWwVPgJtwFXDXR0V7mi3x55/e+obJ3MusfT2/yops6dqNW1WVg7CK56E
ceJmDgHw8/+vCOUCWcP12laHKJx+CZCDpUfkl9s2NC8dve8lk2n2sR1xSB3Phjai3mFTn2tdZf/w
/Bm7nGZwmk7ZVIX9GV+EtC2CVFBQ92qTb3SN3u2Gf/qShzrySGNPvHk+K3dMf9uq3T/CzTc3kfft
UUd06/5JueaspCbiF2ZyGaiSKAbr3AMC+DR7lD4syTEeBeaxzR/6oyzM99QZbljKMAkoxYLiADxg
rK6FPsCR5tE9tkubbS2Qvdtye8THlGQMtIG8tEzm9moiY8xhKT5yvJOY+/kO3cq+F41JG8XFNAJB
DU7Nt9+Oy9Tnsz/0XGfBvqU/HL25L4uYlgdWvmmGjlCKW5pmxrVd9PWASmJeCaRefQC75nAC+kKU
fn0uNP77Jxn59U+X3JCrwffV03bMs0OYBbEzeeWlVpVbJRKdH+m6DRhEpGlTCLHzdCysVACXrf5+
SkPR/zlWL/twHTO15O5lHoTseGRLvqa7X+c6BSQvlkUHz4G7qo/WZJaQ0yndNsDnWbvXzI3LRse6
TU1Bup3rFQJguc6jFNvVOtTMG/E6invXyfqxoKMTzpnFRNgO9iCjp1bE3lD2/oKXbgDAteehF2N4
0iZWfcb9SkxfvSYHd32Wzq9da6unzQZVVUIy+P9m3s19l/nsEyZen/60jbG8Rtl+byP7yUeFJEvm
XctQls8VoHYeTln922DnWBdSjZobphbpeNJM7f/8YEtFabRSXCtmDY480gFroQph8X0VSO7UEYBm
PnvfG3Y35hjXB6dvpUAPaLJHHU8LBdpxD4CNZApM6YC2DqcjUg6HAcbby115+DdqUXHIC67id7xc
2GZL+1X+dEJP3BEPYmMQPavekn2Zw8KNG/u8tX7N51Xv8Y0zKSe5QX6cehBLS20xua2T+IYcc/ul
8WYj9gH93JcOd2CZOnSxs5bIUehXTL986mhbpnw3nX9LZ7YvF/m96pdnDRhPYQdtHyba2I8hixd8
aiDjXzLi4gQD+dwq/CCX9IPcuv55JVuBq8Jik4oOMmUW6w61PmaZagWTtvK9UygPGbNSlbi/IASd
6XowzNZ5VvnxfR9VwQ1Gw5mfp2u9fNg6kn/o4PyvQO5wAYIcYcLpdICRj66STtCxHd50qYbG/cEO
qZ4QVlfKlulW699NsOwpFFpWz5g4ZPF8Mkc9va5gbT7Ne93pE70A0GKyHA2G0VKMX707ujMcUCX/
rlNN+ezBbNNyS5XDk3dY+Th3nvhCocOM7Y/L+nx4s33YQ7H9x/kInmJC6P4IUM4utzPqUKwxq/FD
4hdxV9eq9i9Ht9a/dzrGtJjaHR4wSxjG8qPz1Vu9rcN/R+e57+vg6V8TXkHvjpyn+LKhH3xgXz/5
3TR1pbFF3Lu2HEHghvJwPHtBl4aqkCbT/3egAv9vxsTovR+stAVWRwyudKr+p9zB+UucpGLO3MJD
sqRBh3Ge63XPcVhhn9f5FaKSkPvfzTOsmbN8l302FZFrrb1kEwgLbYsyrxDX/s82ydSvJRLqhzc2
SXdlpOuKssMbJCw2LhObGxG4pKD45CTm+xbWz5Uz7jU8nN++bZlwKJt2I8JBqSn6NzjJDpwK5fN+
NAuOm6JvdAi03bn6BOez3eh4swmqh8S8erUvRopaHSSXAQvpNOdcInnm3WE1sC/uLYWI8tZUqoJ5
1d76hZSQquLugvxIyCXlnPm8vtk+jvnzrhPLvGCYcq4Dbbco3xU8Yq6zzqY5rcf6MbI1MOSsvaRg
cS29bN7DCgz5qJuQYBNDhcklAuwGymThYAW13/+bARjAsz0XMeY0B8M5RFvoFaEhdL3cxcQ6Lmsi
lMbR6RmJD42rSh4BFO6lAj2tkZL0/ePSjURWi03GijtXZVlRt+N0s/nYu/ES27UtJQHmd/0os7gg
rMl9rewUf83QF7+GeqXHMB3nc0HpO4ETRiqkPM1ORl5fP7z5BrPy3DZJ87IuwRq8EOQSPo1IyfRw
TjWk9xuc9fxvGX2HGj+nC8mol5m7LrqQB6DvOj9bmGdGOd16DXqOKwz4VnnaV1V9LNSOazpDK8+t
RkNR9LFRn2FTtfimV3065VioAz0TdZcxOqt1eRnnTYCyUrPFZU3McpcZwy44KfDrlxi374mNAfFn
tHf6cW+8ZMDpYAo2mv9W3m3a8x+71brNaWRBq8lTNe9frYyDH0ok+3Okve5NckojnI7H7XG3wfRb
tWP8OkC0g6A1MePmELTLS4/cWt0m5OZMTET9xlg5+jTPq/RaIKF1jZglKKTNeK9BVyfvqldpsHaA
MNEeBUD77q6Mi5op8WUMWDDN9QlWYEjoctqdzt1FGNydxORVzFxe0Nxo8v/464EYtdxJreeWE/X1
pXW64DEFOaXdQIrzb8MN9G3pZud94rV4+YCH/w4vNHusJzKtfyYmCKFXGJGDAsVBe2PAtHQpZv2N
A1Jl7jGW7RVbWP42ntqKlwOrYeMbViOG8OwK1tg/e49t5TyE/Da4zlUrnUxGQ4kjFxM9xQEZmsHD
rYqb6j6yoWuLdZfZr2Eb7XjlY9W7X1aJy+s3uODqK39jiDtFvrTrqQ+G+m1w0MkCX0xAOsQoirhw
sX1tS7GLw/xw47qtTjY4kqwchjg1eTPrZCsVUoyUtsQMT2xs7C3E/D4ixU42Pogum7ZfABFqLtqs
d9NP4fYRrGAqJvdmXrwjyhNuT1HMOqA9M2nVdzxMtOkXiCHCEOaFwWGM9SjLUcpxBz9ldeMUeIPL
ANjULm5c2Y7A40xcrPUeScNZkW5yx735e5UC/g/Rt6ujDgPpnmLZ2tc1WUxWbkFi2GCOobLyEPHF
8cDXN/qFiWHcSrOm+geXtnxfpy24ytp+/Ntxg4mrFWVud063XbbneByzB7nOsit5WIAQWj8ZBWNG
3GUn5bEtmjdLRIPYALDr8/f16F3XW6OSu5ZB4W/Vh4TXjWvwnzJiV2Xbe8OQW9xZVJH17KrgOnd4
X9EQ0tnkwGEmvniJ9s3jHjXL8Q7oYee7Awg8PoW0MSKv+q3+xxZfvV88qDv5QxJ5xEiwiES+KjxI
/bM3YoVRAgqG4zXS4rY+r8kk1H2468rm9XYkw/UGnD4xiYYkhfNc0ASDRjf7jQzC2XunbDHRZJot
hCZvtmmJ877hDr63bt9Ej06G8UmQO9luzYnl0f6ZrqqKr10r1fSg/G+BWJdGu19KVx2fqgEK/L18
L29eDAfN8Mi7EHeicb1TQMlrT03Nvl+xGiLTqbqD9M5jWi/MppwfqFRvw8StwTrY8D9VFd7gRhWb
H9l30/1Cbkhq/7a9s8w8wRSfvGN85POam9ne4726UNqU20549fZBcJdYGzc3TLuyK1iPaAHSt03g
HFpx48d/VRzp7AKUL+uiT2f4ERHV2XqCm8hexZ45aAHHw/8b7OFsn/oqnpeT2rouIyN5pUWdR5jc
Qnqq8S+b3sftDoNZx7s4bQOp55Cmos7UufHLBs7kkgtdYdtg4ELP/eFtn7puwUG6arcbzUvmfa38
8PUWCG7szgEgpnlJBDXosh8DwyOfj/egXLbPCs2GAh0uNjxB4WEvYm59Z2iuFr0SsIddz3Lrkao4
fXKxpFsB8zR4j041pkEhUp05jyENnMas4VjW+6zaUihKnv/tp6eWabsDq07Cdw9DkOQ02zmEaVG7
v920e7qZO54BzxRMmRqfTsMDUYaKLfl8XefI/evBc09l2gDNXwdb3+trYF3cBdDfc4kY9hFm6haX
xdUUGS3KKG62+eIvyIlyNld2/7kHHppz2W0u4I4LlF6Mu7LD3ZDM3AU9c+xcbtOAQN3iXSPzHifo
Pkco4f5wvbUFdGqCaS98HWaG0QiD1JsM4O3z0DscM9r02ZwYXKvgXI8VToA19WK9HbKRcwTFfdjS
0PqoX+338gR3VYMtjl3s4pSKSOmOl7lUbXZCExDbolJm/fC7Yw2LjMXoI+fAmfiq7pPWnOfuiJki
MvLqT/6wDqaYQrJry5mEwv1U4TDnl8KE4/7WpdJ3ISvDJX6OZu0lNxncKkMivoZF4Ay8cJLvzMs0
2ooNF2KqVbGyZGqLmWzno2z6dSX81uzG2JtvX++9tEfYtCe2anzeVnywTyOcaVP32TZET/xwLkjF
m3udzTZ75WGWDHsLeP1PJqn5HhOker+C5BNvYfV9HZEsnrq3rrDudtbZRmcRbfSbMHYObZ6Ia6lv
2tpwL3bCOeISBcgB+22SQO8FMOoY3JBhFP4KGW9R37UGg7scsLIbGBuq5XhVuzvKnODFtIJeGGB+
VbZU1dld3VC/QETMfDFrK+sfABmoAObGGDBm+K341FuBEBHd2QyVXffe+goML+rzYSvcRtmUiMdS
k/2DzjtKjb0flsS5i5BXpNfACbHOHe023o8I7ONlWasIsFQgCINDnR0q2JQNQHNhF5KQlKA8LPo9
wBp/9qUGofNkJc4mqWOZtw3T5I0+IjyBSQX0nkBmGTFkP+GtZ7IBJFVO1fwhQk8dpdqOpipkfOiZ
qDwVNmU7oN/5T0tJ5xtAT7V5EvRDfzWpZnYfso4dyrNcZereufjdUcFXIAM4TXgSuh5WA4LoRAuB
qU9fbbG5cBgPYtinmdUe0faAvB7KX+c+qJCf/4y+HTneOiOEgAxeYWtPuq2Ye0OU19EvHTfuWi4r
BsOfranSEbKAOtrTn4PfAM66HPTRZQi7hBOQ5f3he21TOghfg5OJtsxcDXU4L+cMfaD4tUx2op1g
K244Wwcncd2vu7raSGN+lvhR/5iIuJ5KvzEHrCI6jzIQXjTcJkGr9DW3nERpaBsgksbMEIVTE6yk
1weNfAfvquKiGdNKEAsTLV/yMHGDQUC/hNe6njBlWlkF+dTamx82yK93dtvt/3ETFyLAmD04AxU7
PjFDwAPPBLelO9FtYTKWvm6dCi8hWmKLCTKkF+qC4DwMWAc+412DZD0hi/Bfu8z2uBkogtvJ2ZoU
FQglDx98DW2z8bj5T+gvlHIL2QF//1P91rcXNk47WUzw2EnpD0m8nscQmp61Musso8qTo+2I/3bd
ddV3NbbiK3bFQDS3aF6b9Ry3avwwE9ooMKqlAVnM3AH7DKw9KypiTRz77B8s6PfrMb0xTcj1YYoy
cctW8VRfxLSvwVkBEoMSrB287Zwd3oDMZggqAuy6juTxzaSoe+IJUHAe3TDJI7bSZG6dYLtr4Oyz
S7NRTApvhjIsImn9nXCtiWluceZmOQ/dqC8GsVVdBARViVsf0kyW1cLG8FWKQRYq3H3o9pKo5UUX
yt+9ozR1pJYCjoEbm2u+CeC1w8Up9iip7yxxQxipD1sKspd14t4g4URJJJaIN9Z4xyluPBNc9myY
/muHqb5f2VpGC9Pwuj0MgeX5YI56FWKM73de91BkVbowfdeNetts7//GBKF7CqNef9SVJ1FerEd4
PH4rb9I7L1gBXdEuzZjYAHpr4vxSdeQbDrIfTRdpkQcm7WcgEIdounqOs+NyWGf45zU82OfeVmY4
k4MYRRceRpOefJGs/RnnCERSRu27vvhO3NlLjKJgLuamTqIzC0Fz9bwuDMvlFIbfF8Jg3Dd+mDfd
GhpW7zeZs1l0Ucrx/FKJ7RBnncZzdt5bwkyelmptXsI25NFt1FT916XZDIJhw+ADugcdV4tt2C+z
AxiebL1FH1PNCkk+MuDBFdO08MhTmF5nMDdRVGIavzZif2XZwA3dgwh2yGpikzxGvj8hbkijtT3D
rlueJF9Ubu4GqkFvpBZ3wCywjkHGpTu8CGWzl3aP9Req4bC/C3e3Qbws2XzwV9XLIlECjC1yG81O
28gr+2WiUYkrpFtkG9oV5Pp5Sb5JCzrt5We8jfsfDy2OxGwyZWZNHTV+QtC1zS2hiFz4VRzP4Y9g
N/P8vqGXTM4VuVzhZRLUlxvfAeK91MccLOU4ByuaGX+TrKBWDDYtkJK9XprE/MKalyPqOLH+kOyy
/dlQXv90Mpyci6HGZIYnkjTpq9ZiF1CKcSVlRB+VG36rswJSS9HEDpdKr+vTYVbJPD1pTGEMDH1W
+ukOd1Q7vQGuEw1ZAVoz3iLm2Pb5CiHTspXOOrqPrBiBlikxTviKMu+Ks2Qc/KfW1EJO7Qlk9FRz
9P52g53qPPDt4YNirna8RvTHh0AjofOZiBB5DoTxRBlbE/7HfIFkABBtl6+LMhs3+LJyJxFEC6ud
sxui8EfW/ixOCyBse9eptnkVW9d35agyzz11yTKp92SshpgvLYBFCUjJNVeuZ8INZyHp/jHVhnAH
MX50IKna1j+zcQ7cFMZmMVcohYhMSKKINPV0I42nTPwuenDph7fPnhziMF8C6Llic2c2iPvBEQqF
1xQ3ZxG2eMtmeO7hzhdo/br5OF2fp20iQZea1AUn/uzhTRjhBngdj/M8j9Js7KM2x7sn2mq44PCL
9xmyvdCcKg4qsC9K+5e2r93kboyrGq1Cbbz6ZIUBQ3czJ77ZnUUDFolk7OFwpu8OFVPMqCAKDsFI
zeI54GrtViiSIGCG66EnEqZch7S2Jdo3IZCZaGCsVdeG9Fydgg56KnFe90EySfFx/ec6KcG6i2aN
DGYf+re0q4AmQmvpIoKgQhP0WfMtl8fSJ9NVA7n++5gb4LME7Hilj6s7Go1GjM/r2mTrtRXW+xfP
Iq5OE/j3z/aYERlxVQo2K3QSf9OTcjmxlh2zUmJFWMInRs8jcpr4xEpD9Q8vQrQ53yY6j0fsy/aS
VdJNbiifa1fSbgc+V4QemYijw0VDxDwvzjVtY3qJ+OK/XD6vkf7WJM2lR6jc/54nnPJzWg446bxJ
Bv8KWqC+YTPeWa5ZKs26bx3MoYtYWuZ7HwhyfFIxaHruDykg39ymnv1B3Wy3Isp0ekq/d8dyA6Pg
XUUYt8oLg5Fg26/uRH+DcrmziDKjmcX0BKTtzAkfujsPgankCQTlOLGwX90M0z7dCcPXfz7ixf0F
ebY+ZWmQffiDD+stZm5HF3za5fAgVHS/milzutxAbIoSIsgLzl1mITdA4XsUYRYgfBmb6SnZQncr
Sc2xrHQug05zg3BuQ7g8b/4J1L2D9PMaH/04GH3zoyPTZGJdzjM1RD641nsyBMq5bQIagTIboYGL
0O2wq/OF7xw/0WyAvJmxyuJy693orkcDJp52hbdRS461nJcCVUpz1xvrDQ/BsU2QfPMuskvgNM23
k/7sPbnsYWLO5zS+/TlmqmZ52NXmn1Wm3X5YMGD1QEuyf3sapBX98OAq9wL1SjsSxmb0H0GmlDk5
TNKa6pq2b2reujAPKj+ang/wX9qprgYbpgm3zps3js56u/ce7NzBckl0D/zVr2fSBKLwxVH9EZTI
uizQcdwE6feUsrG7gWhJlDONbZN3W2scPiadPbYMaMDXEKPuFYLm7L8A9Xd7NkvIufkfaWe2IyfS
tesb+pEgAgg4zUxyqtHlsl32CbLLbeaZYLr6/6G3tGWnU1XqvfUdfAet7qiEIGKtd72D7+cTVEYp
51c9+DN3YNYweo5g0rCpwj76ZdStPzxBHWfwajNWbR/t2JthkQIWjY+L1MM3CLVZC6UV5t6mGRa3
ONg9ZKgg6n2jw9V57rptNanhcdGpGChkw+prTyEUoT+pjK9zbVAs5o5A1eTLYhifPXQg/asLKAyV
3B57xDHVUk8fF4JDzMcewAjKhNC23RyTceCCimDEfRBqtm1wEMf/Ulq5+b3xW/VZwtTXa5/XfC2i
PPU/ijCFPC6WIvVvR7OO8sdpkSti5SVecxDQbuH4Sm6rbS0Y9n5YEpCl27ZtGv/WqhXzBbsfso8O
OlP33ui1SA9UQKEIRMYghaQifzDAuYywpbN1o2S6TR3wqGDU7vDqc9UO2y6ua47qrjJLgmAbWv3Q
sjqwf/zfHlI4icXGTWoN/aKkE36cAZCqHV5fZbih0ijIbq2XfNhAi21xxySSDux+Wt0M6LsGqpZ6
Ife4pRhbE+qWsN+qdq6Awiqh5TbiuWNdpZuxorpwvXprcuCuJSy6wV01M/sG2IdDeQ75BP3tnIBh
brOm8Crql7opt9gg8xd6fm22v5YplSJe+dF6DlpfOGJrAYt/TbIxHzdoQKUItIqVfde1Fe/R7jBv
vsPXAgp17Yu6e87BaJf9TEbJuht9QDmUGWm+XdyuzPc2VJUZKibdTYqTB5wo7msuwcF1XqwaoGlL
pWsVh8zo6vZmHLLk2WrrotsOXTobOz3B0mUiK+Es2+DXDwsJHMaesPNCBmUdRfV5tJo0vrG9eqBS
lQMcTR4N9WeZjPN9iWkCFl9NXuGuOqVVStPZlR2ltz+f0YOk+QuKZ3XEMVQ/NTKGPjQ1df19dFT+
i1mk90w6DZC4FiH0ewJQ74TpZA85yufHsaz6NpiYVMDw1LN4yimEmXkz7n6yBy4hZppYIFEbjW2/
DXMB/dnU3bAfy076t8CUltppL+6+8TU0XKVAAIzGrZFUh4oq9GvhDQNiibmFDjdHjvcrmnwRBWnS
ZdMWYlxXH/24kb8KA3pr4OaQKmgkydzDOrdJa5d5dDb90EgAvkwdd8Q603a7vb00mflgzZzzW8YY
oj3JRIfLIYOy/hWWFCIIMRfes0XycftQQ9LrgayUNYKzeGH1oL2ZQ7rzBmzshslzvsdJlqoDUAfT
sirqkrNUs4+oAQf7/Mil3kM9VZEZKEe1RQCnFfJchwbzZqGynGHaYTB4Lizf+lD1XXUMywpCk2hC
ftScjCGFTGXaZ08VnLKyrbqvQ2EIc6/ilPOdvp1Dlj+SJilLcrf5bnGhfJpit2u3MfY4MjCdWHrH
IqHAD1BD2TVVTungDRVGlUL3UsMsS92xeJ1yT3+ZZ6PRZ0OZ4ynro8F+8vrFm20Gy8ny06xHZD12
KRgFjHiJfW1h5zs3CwfXDoJ5WqLKrRt/v2iH/gvsdoqLvWVMVoKEYdSPsWGUP3H8oB+eTbP9ViV5
Wu2hasFXTocBaL8q68qhPi/NL0SndfEzOpzxEx0KmrrJm/3dvHBvwpqQJuqalnt4plT/QdThOO2M
SnOQEZANPcuUHvTnghbzPoVz+QlTAcZtdhM3rwquWr/xMr++UbIiRdsLNWBOt2TJDdAH+wfH26nb
erFwvhEcnn6eEy9Rm46BSbxpZ2geaK+TZdjYeZzAw1qHh7ce2TNTYIUddaXqLZjiiK6hcozSECAo
3Yz7V4+TxrO9FBFzC3gSr0qjdj6pYVzQUZuL2+6VgCi+Dc1JNgdJmRauc30/2Q4MMoLGiKm+cLCv
XhM+xPjcl8jWABOFyHfGKDlgtVHZLRczJe1tUTDSgMnfwC2BUQiBvhQ0BEHeeUYX1H403eOcNLo/
Fp4kPitUjOZNrewClVSqxbCPE1/LwB3lnB1zNdkNz8vhjMiXvEfxM8RTsqOtwb9+M1FIdmSeMAsB
pK+rb3hvIfriVchkx2x0JRzVpv/DrGFebWCO58n9YnZ5ExiuB7eLisS2ebh2ydlcNkOo9y1ime7o
GYDujHIXWLNtb4Exd3Bfux2JIpUP42aG4ptQfiPci4gRC3D0FlBb4v4+U2N9p1TfRTsV95G6deVs
/ZAT3sVMVofRPgAsTfOhS/yx/p51qhPbZIAjf17ZYvWOWAwwECA+b9i5RoTKi9LC846dNabp3dJY
1SvN8fzEeZYlB5Q0yZ3Rubo+jFOUODeQxP1n7KmS17LXMyZnsJxtaMFlS/xXVSYxLSUW3ptCDVzN
sKrKhK4E2ukWsQFyJMa3ESBTRZu4xzGNOL8mkVzNEPGchVDtobcfEVZZyT4UfXqLDfPSBx2lbnbf
0WHsSy3x3fKNpuW0JALxFyE+dnqGeDi8+HaY3Nt0GtMOOmL/T+Sa6qWWyK7uPX9sq+PSmv0HlU8y
+2qCQCyflmgYi6PXz1HPHkVFsitVM/iUCJnqTmmkuFs4/KxPk4Xr7Ta3c045in2OXW5Aja8oXVOH
G61V2gdj1LaxQ6tQPgFgJ78qYzBea2h89HWaaSLUQV18N4qSClFZZBccmRm5SeDEeUb5lE5xQLLq
OvLyZAJBiWr2tgVRKHeNCU0XbbvM7CCzlOGA2i/qRznFDO+sAaUQ1UuTLbupRGUa5CqBTzhgwyaP
rgGD5JDqRXxVGkbVzoKYnR9MV4U/3JE/tdWhxvGIedwDqhGoVnqCFrO64cDl6Yty7k8O2Pc+c+ep
gfHAXioQxJXtlzgdDMGYZ3UgbKUzTocG7LPhUCi872iI5QfoFeIHp/rgrlyqLNoDNjbxRys2dQ23
nzu6/xBnY8UEB5ZpGKTFNI9cP06SHS0RCepsd6a5hOZeVjsDePylamJbH+RMq8VMK6qKu1gQooK2
L6z0oxk7dbcbmnm4zYashG8KOZLWSTIJvEN4UZnQYpOF4X8ha5Il7T7R09GwgLc3IKzWUdS5a8Lz
mlD3INro0h2GQOWNk5aN/UDmRNzuXWOFYbrBTx75g8pv8Ix5PpuFORn12mzFQAokLdcfZTgx9NDL
0EPzxdIeVcxYzd05VZVfBL4JQy1DbwcXH7Ny78AZZw5HI4bACjnC7zgdAcufIajP1M9OI6K7qNVl
fz/6y6LRQaoF9oKJHILRRY/mpdNI7Q9g+qF64o8qwW+R7oTbMTTlp7BisLutrYR2V8WxH0LGKzmM
/RjK4GxqZOcD9IHbUBiO2peIHm6yjE3/QZk4Jx3p0yHo02NBonMbywhf8mzS4KFlNf5yICIsJ9qu
djoYjHnlGbo8haZbZnIP1T1nI6VJdqcra4SdCkf+GfUU7C/2aZU/UXz6r1AeM3TDKtLNFkmXoGPF
IDR+dps4+g7PSM37GitPh06CbD4UW7YS+6b4t+3EKU/y3YG5v4qxbscNfNr0DoyoTc4kPRQDflxZ
92sSMSg3YBC8/wbTQDZQU/K2Ewr3ZW86ul7OFZ9ytMvtJHlMoiJFoaH4lD9zO5doAWAGRHcxbGnv
DLE8kTudIUeFLMkYdxfOfXNT5DINtyB43pcG06nsgHaQSkYXWVqfVGtl8dkSSUW6JsEQCHQYMeGe
SfQ52GzI3Hvb5nZXfxmrjK9MiBRTS+zSiEFwSrPvA9BuL3+AqIvbvjvNqFNmUUcPRMdV3LpDPgUM
AewwKNIRiLs2pPeJXPUKRkozj+EdHxkUi7WZ+2hGtqWP+eJRuYTK44hwHYRKLmJfb9dZHVe/L+vK
vdWTQnaggAE4fK1R3Y2Zu7wkrQNfrgOU97eFDJm6+ZlJTyPSYX4sWIenglIh4QOu6UQyocpka0If
cAJJ8sYYFBJdYFBaNghFFYHrbXQL02rrRsLODtBxMm8vEq+wD5PBsBRPrrI9mF4CvbbpZpkcbTdM
7P2QxHLljznpQ9+PYQXHLXPrh6Vok/ID32/lnkLLGKcTQgrg4tzWD7FCSbut6niAMMpDpBbHvkqY
taXvcAiavLNft+V9NCNoP/kzriPQX7KFHiKZPdgvYfprQenanhhv0j4BSfmJ+VgYjldvsFjLbHZb
uuS7oo+datcyRv3RFYzyA9UZVbttFBgSJdYSfejQBUzfm14yI0uo2LIghBziHuqBadexHlpF5Ug8
wi/JFYnGQ5HPtDNdkZaHQdvD+NhbVeYi7svnz2rEx58l3MJDsCDbG6+aIvNg9vBeN3qJGE9g+cDB
XkboFcGhGm6eIoMKs5ky1+IPDVPmHoBzOXRl03B/+rGK2m0kpjjZeu3cWEGBpfVp8jk+t7AtsTl1
FuG23F9T233qhmhxmVORrlRRNFFat5GeP3VZ6H2IGPFYlA5Q+nem3ZPpbUFMgu9cxcieS+ybUXXk
TjdunFA13xmFMLb3S1/Sw9oxVEMeTgJmQV2YHSGTW1kgpFqAalxtJ0zBEBUH2OdEam+1gP+nGSoN
oFUJ/ZQSLDM7wEDodbtGjYmxTbOOuy3E+dE+TQuE8qMzFd5PZg6IsYCD0iiQUzPJYKmK+RNfMeNE
xJjzxrPmyjrIEi9aDBUG+7mBf1jdVv449+eocYbPfOBrQt+go6Dwq+qn7OX8C7pugoKsMWY4YR7F
s6thfHJpeOif6hS83fSrnok3ojr/YEzd0m6nKAyXoJWS/ont/ljBkfrFEN3fwQFctUgg0+3LMg9L
yh/nUguPtBtIS4aoeWBI1VAeTnBeTlTuo0dd3rbepgoXTj3pY/GwRXpTVgEhHg78l4bTaDfF2MJv
KGrnL4Pv9B9lY3Vfp0LNxxybouTcgFPfKJzSVhHriPgmJ0gFHq/C/x9MK0xvGzhwLyJuvZLSsrJq
aNgc3Gx51UwBnlYhiCZxK+rojYaX7WYZIw3yR5w3Yg+yw6GG6Ielg9F4MBK8qHwkKKz5it1t/JTM
mfHV0iWDnUJxm9zijZXLAKBycLYQ371blU4ISUjcsSFCmYT6yUxBkChCMR7XISijPUj34Oow7O46
e6p/mMQfj4GebIwIMFRAM668KnIPE/kdPogglKOnfnZ9Gjzung3Nkv+5g4uXoJsJtYvNUOg8O7CZ
U0Y0YnpWxdJ8ce2M2ClpVfH3nlNvCnLw5x+NAeNrA8k4mg640pvf2RI4h9KmmPRFapweMJiwV8e8
xbHJEWmzLOh83XWP5Ly0kKrlYr26zVLSjTCHK3eVwk17Fy2q/pjg/iODptbRY4KF1E8uc+XuDJ3P
gkbakjBryzz/UTKpm6CgN4q+ZhltWHYyY6TVDhV0okVSzC81mlW4sV7mHJWgOdvG8O4BjwQezBu3
xZ9iK6yYiYY9RT4eFQl2Rj0DGn3IomoIueZH94Uk9hF9iyych0hF9EJW6suXIVRCHHSlpg9pkkf5
jQtx5ZerhuSlM2q+5YJv61+IdNE7HO8KtcUaKf6sqiodjk2yoNdQkfKPhi/FeI8+jJyvwZ80fEqR
yPnsubBOKR4H0JAqI8N0k/WT+3UeJ2gCk/b78JAxlr6xEO0l+5r0FJPSqFthYwSR9mExlvlWN/2o
TwIJnr9zM5pWFIejr26YknYFH2HDX2HoCiAanWaaMQPFU2LnWH1a35dRiMUFu9f8lHFalAcoW2Q9
GTKbu6fM1elj1s3Lq4Xa4TRZqCrXOTmB9P1QNRGp8bOzIE7yAKz90PXF1q6pAk6l29gmVBQDzzk7
ibPo4ODNwFDesatoN9nUlwcQ+dj6NnXT+FzZg9HtETW6d0sfFe3BxRLia6LpLIBX6+IJQmc5bkaH
B8c2wKlgy42J28YYustTlWtn3gAkzLB3WwMftshyYbNoY6blodufo2MERhkIc2LCnyaFZVO4DM3P
Xng0CT3Ugn7Tj+5k0+0s4YdCF9LYSwQEr2aeS/dkj0L+o5faKYBWXPMxXLICyn3l6Zc1QhqyCMJ/
SgW79J3zAtGSqHdcQx5KvKugMjNM0ue5Hpxlj9i8fPQAwLk1cCD9PiKgBzT3nO677xaxcdLAax8b
9AnpBkl0ct/DIk6ZAdX2owUUzi6bJbMAMVdJeIf+MEHnmbX+Q2fl+XRAl0kIr1gnMjBomo+G1QNM
maXw48Dp84bPx2h7/eCP0RQF85gTJdbh/F4dOZ6ouPzCItCX7ZgTHTR5Wc5+UniJJCXckThiOsZJ
1HvyUAvbgb/zL0JUrMpQsA2uqe2MvvvGqaaBHVfAYqJwipnE4OGioQZazKx+ZG3sP6Rcb7jDcJF8
c5F3teckDiMRGJMCfwCQGGWg8BhJdkhv1ZMIFwvKu6zjgriKVj32ccMp32mKPKNoUMdiiQNvD+CC
gdyGeUIkd0sW1uBrolZ7k7kUHKcyls5WM3sBfzTN6okijUJurEwLqVvHMXVYHDk/5BZn6GaYGaON
TpqsJXQL3rwMbgoyViXxNpngAW+GkDClG1mbebfKUSglf9DTKIUjiCMeeM7cJY5jkhiGnn7+YOPH
9SWsmg7zhVjCw18STpA9rl19ezbpYJ6iUWXI8J06gSKEoGrYVCl09DtgB4CwqOrsz6GXhY99tIR3
JpOa8Mau3EVt8dwwxsD3R6vYLLPlzjd1ZOOfNvVm8Yv0wfqrEevw8wx5dDllOHL9YviREGhWQoHY
gCoOuII3MdiYFfrFLfbQHLrSHuIf+BnF6oCpHGGJ85zPLu0PtggnQ9XNQxg3Fgi8S+MVOC2jPl5D
XKJjctxQHpUBiR49vrvAZmyblhlE5Vk7uyyabUbYoHNkLMaoAnZMGu7sRXmQ12A6k72R5bp8QvOg
H+dUDx9kUXUc0xDaO9j48fSltdf+BP3IcMaLAdqYlxVqvOGMC82P7EaEFO4sywHKmuNYQRQCliAE
hb+2oTFdjffNfrwJvQmupGM4uGUyvCu2rhdZZrTJiFj6p2HCvlLWUBpvAO2Hr9ryYIDTp7RPcV9D
2ccN56aCJeUE4cwIDt+mCD1aKKPkZ9Roa9pBGcf6ZfXMEJsFyke4d8BdegwDpP/FCUX8Gav26mM2
JXw4iV32x9mtTJMxTGzfINCJxCZl02D9T72TBk4mcZWYE9M/VH4qb5nK9iVp3MDcD6XO4eQAVDvP
ve8N3abWsuVDgP4TAidE3Jg25WN3v4RJ428izKqcbWeVq4o7oq4JjMhKX9wubZZ9w6BFP/KnTk8t
lxPG/Ebjg6C6juyDBbkBfEruLpfH5TDhLOyl+4zlE9OfPPfq184fVLuxItfjqsg1yg1IHHBG7LaH
CRit4QjbVIZFcmjNCaYPpjhEd4AGye5eLH7yDNTvOvdsxBzPUOHqMLAahzsN8J/ReaRhWwNaOk0U
mNmIIwz/6tAE2B/jW5CqBSs89IyY/PNs0VwBHwG8Yu2g0l07jH2677C0jWmw4uFeiMFcTQS8+G5Z
pOF9jEJ7fi7WjxF4IqXLrSvffTZhgGBv4NTZTdR6ucRhx+9eBoae06FAY39fcCEQp1YSCxsxdqq4
GvT4rcca+h8cE+xb2yhsrI2UF3rbyIZEfUbJZuLgXFfTCXci59y2RC5uELbAiliorNiv9PnONwtA
9IsFQ5OyCc4RgCbyTfXRFbmsg6EdXJxuuJC3HSKjE0YUQ3Pgn8XZphsnxDe5cGtzJ1EWFXvP1vO3
XI0g28sQ+9FO0AEX3wBlvQCJ7wrpyJa6mfbOkEcIhfo8yAEcyfAah7pEOf53pmciR4Rvxev9gDs0
eol8lM84sZkfp07krwb75GtXTNVdbEfzKhsJOUGdcC5fEeqbq0LZAi7zMbH7Jy4MwuyYv7jTZub+
uvHZ6fNNbhf5o5GlmbNd4AWnG0dBNXjBGSNC7UYOMeo07JnB7Rc6Re4Zhs27fqrHpylNl/6pYlyH
bspv+88FmCTUUHJgX2BYjN4B+phsYAGVnJSEQipn0zQ0nsfRrIzuG4Nxs9yKMWnqW3CN6lxRXy2H
FlqMCGIzMpA0QOHCpKeY4g/UIeKbFYVUn+UCbQTOdg8HbjHTpsdOh+SHTcNcqQJWlnV6WBZ/RlFW
5hTPtWv67Lm4tCmTOQCnfUELxylQdVb9AM01u0dM06a3Y507UIHMAtJVFskStnBqR4EDllxTQg7r
HLTBhfEDLmhI1x0r8coTLBlXbuFlhd9x4IrSx1o7bbonCkOUQSv8EVKmJ5p7ApybZmMlJn81Qhsh
zsKD/g1L28sPuVXk8RmAtKJuI55ogJXVzeZL79XGT7rxkqc7VurD7BY21Ms5bd0NtpE6+dhA/drL
aJp1kIuJjn8RQwcBVobVHlZd+mjhdIRVVFXVy33SNJLYWaQ2BMDBvo2K+/+BGegafdKPJ9cb4jP2
nLW6G0QS+ptFzZO1+x8RytaGFFuclnAgKcsqyrrEcscu82DEFXjaw0I3K/5TC6SEKq3nY93OpQpy
zY01a14cwolsfMfd84qRqEuBg70m7q70KOs//80al+HnzKCn1icMo82t5VQSXgj8XUGf+Z459Gq0
eWHEiUkIGKuLFSX/uzASTVe3UBQ9+qSxSdiFmB4FiSu8+xlzmC0IkfpmhAv9hE8dyEwb7llFNY4Q
MJXvuG9eM4pUkuh4xkKKWKYLS1CDLQ1cZupTp5Z+r/HDxCY7GQ5vm25e8cB0FeZwnpBrqoO8sKM0
ImDcmTbkpMP2Iy8w+iJhmK+zReMEfkAT1eQIst9e1Lr6lDHAt+AzEx50mWlSIoEcQ0DH0zgM1iM0
Bu9gC8vY2gxk9lRdOBfBrwmKzl129Zg1G8JN/W09Vu+F8l7bWth2/d8/ZPUk/W1r4bbUqtblIQ9F
gfseNCvPs5Ib5KLDOxGtV18ndA0CoVZj978cXt3JzZXd6pPL/PggPencu9jGveNZfXUVZSuelpQQ
2y5e5wA/RVswRE+CdFbQKds5VmPrBG+/v6ub5rdVLpyxZR+5sLAmfaoRRZ9IqIgCj+nQF5y4ynPa
QqSk5hve+R6uvCoif0xCTC1TkSt88dMIkPcBGm19UvghBk499/c6G0PM25D9vf37rjxFuKCwalzo
SrjVXxiga8yW4IOk+kRQnUA/27veHqokw/P/uo5gN5iS9BsLK9rLwyYuOc4hsbD70k7eV4uAKrpM
0Tt74m9fXVahjJS2QiP5l+MsZo3wwh12Xojd4t6rGvEp9CdjOi9JKk7ggKF4J5p9ff9/HqLkUREp
ydmlMJC/3OuCqBOFH1F3okTQn2OHNsNI8yyYSjfCUnn1+s/cCve3UIh3jG//Deq4WFsRmuC7eI6T
t6rWd/v7F83UBSFYspz6wXCtUwbRF+sl2/BpgOtSVKdBwTs8tZp67MhUwG1oUyznrDXqhH1m+g19
VYimmBk9vi1OruZiiyQidI4lclpIBAU+oExaPT86F8phCl9D797kSPKLgDgoGLIFnicwBfPFflbt
Iut3js+/tycu11wMNowZm+yai/RBy8+rJEnEfIq9zH3GKAoewxKbH97enH9/b+sq637hhCYc6eJ7
azMjs5lpzIyqsBmIjbFHXBiL01gv3eHtpa7+IN/1Pd/GQhFbpj/fmYlUdfEixVLkZQeZDTK7Ugff
+aqv/SBCLkiQk67tArT/uQoGUn7b+jYhg5CJtnPnYH2w0NShWXgvbfDKBwCyaYKt0vUopnJ/LgW3
uUS36E2niAap2uTFiD+UHldLIwwMRXyLzWr8ffQ1tFuRG3P8zsGy/vcvPgKP5S1bIVllLnBxgIGm
poW2m+kEXGIAIRbMa6sRmh6Iw03TmOnOldV7IeRXnq8HAuiQVMYxQ3Lznz+6DuskVX07n1IjIdLD
HfNAtXoMJLY3//1VstSak2CT4EGQ5J9LRW6KiXzG3kzt6cUWk0bdxazXlXbxzkpXn+RvK11smr4x
sJDRxXzqKUKf4G6596VfzUhjxHBqcDlhJuu5+7e/h6uL+kwTJUE6JhXHnz8PPRwNtIego4O88YMv
JnotapoXrxTWXWFp8X1m8vrj7UWvvT6bO8/modqeeekXjmwtYqiTjacIjcu5KdBYGTaKByDq9p2H
em0pzxU2XDzfEjgS/vn78J6mRR3r6TTamIKPdoP4KBn+0dPov3MTXXmSkCdMh7EHdwEZVH+u1Mx2
VQ6WO57SbugfcRGV+5nwkE+MdptbL4ygLybm69sP8uqaRAWhOeMOhJn555rJDKJorePRAVpwwdS3
y29yLOZ3yYRxEh4BJvY/M2xy+/j2wn9f9NKyuA/IozXdNeDjz4XhwpUZvkgNl54TI59m2J6TgfGz
KnT1j8SkJHrnPf59brOgbTrcswR9uJehWS0f3hiLrsHL3ujoGfGSK7Kke+cdXl+FkpbiWXB2X+wW
qytxd5z65lRUE/QRH9r+Bz91xTs/5u9NyY8hi9bjahV/vzYL6NQewr49tSN+ZrB3uuXggieOuxj3
4l9vv6ori7nr7U0qF5a+jnfxqphuzapJ4v6E4Y5x0xM/uI+nsLifzfq9wKV1i/95F0gsOKmGXGsN
VbhM5vJHx2GgEHanuu6a/id+zXRRQs/5PQaFsKYHho/DGZFP+EiCUU6na3HVv/1zr7xCTJD4/Ljb
CYO7bEtwgFzCDEj15ISxvjV7Dd0FvdHnt1e59lCpVny6OfKDnMtbz0uWinipSp/iQsT7cCm+o9wt
AmXDNn57pStf2vptE/ataF7F5e9huDDG1qTak5su5kFPXpSCYWMGzcx50AcsV/v/HjlNT0iQr0kL
xNV3eSfUFWEKEmuCk9ka0yO3Aa5C7uLfCIS5+7d/3b8F5MWW4QLn3uGTXvmr6wn3Ww2N0i+GB4Mp
ko32szivgXUtE3PkORtUFfa5c9rqH6Sx43fCCETAOWg+C2y+3znPrrxPNowQRJBI6rbLGwlm8yQa
sfIW4PQ+413LmNJLOuM4F9Dr3/7NV96oLzEc5jgjFYlr8M+frFSRuzpJ9CmB3XVjjLXzKWx0geCv
AyjCBpKMmN1/XdKGQM7RaUNQIUjo4gyAqVOWeZJ2JyImcHJw3IDZa7czsT3fliOK9beX+/sbZDlC
GAlXMRkjqotKZhmBu+Lea0+xFesThhfVweC3vrPK3++MVSh718AyE6zu4jnm8IrtcAzbU9L7yz12
O94hj3zI1avVy9s/6HIp3pSpXLA6bh6X1KyLe8FobJz7tcEAvR2ac1fJDqaqqvaRk/zXguXfpfjY
pYfnoP9XZCMDGFhkbW6eSBIpjxQtLwgHx1WVFb3z/C7f0uVK6z797dOzMHDIsr4ioCKux/2oQ3dn
G9h3vP3oLu+EdRUkNCZtukXXddmfDOlscVNo62RRjeC46rifpfTViZpdBUNvpQGukP4dmSldMOFx
+M7HduVHktQl+bYt6hRasT9/ZEZUMtlFWEYKSBfn0vD0MVnFBm//yMtPmh9JOaQgvCB09ABy/lwF
My/XTjhZTmXmoE0v0KEm2HiSI5PA6iYO5j8m+6zr/Z8aRbAnkeH8uZ5eDKqh0DBPDAbNYVssWfrS
tgo/urd/15V9z5OjDvJgyZh/3QQDbJ/ZKF2BeoUMV1TT6YLHUg+Qi8YGf4N3lrvysmCe8gCBw3zk
YBeXgVM18MbRH9A2O4iQmjS95eWq09s/Sq5P5/c7h6fHQU/bIUxFEN7lwSF6N6WZhYXHF9/5n5Oq
jAE47Kp7bmoDDphHulsCphLF+9LuZtIvGiG4bhdcMuGvDmJrRImF4YmnVbKPfLM9sretbtt6Pgzn
ZolnUhA4VpGlM8/7ULVlb+ww1HEfF7g6QDe5Ie29O2aJ/xVj5hk3lFoM8K/REwiGYgSdnKfQzPQW
B5ky3pLSY8Idh/E5v3P/XnvBHkltlsnMQwFY/LmRpkjgO4Nr6Sk2vfS0oDfcpEZeASYgNnv7sV/5
RoBNeexEuV+BktIUIwv85Bdss+LhiyLB5oQcbdxpW9f/TPPwTtryesdcvGTJ6EDyoaz4yGXD4LWj
LheT5Yjpw1doiYpfBE16nyKSKraY34oHvD1Ifi7IK3n7h/5b/P21tEOrQscCDHp52xZ5lHZNA90K
bDdyburSTl7gQ/hPg+E5a9aqh6ddrKOHRRvNiyh0s4fX7z43YSW+jDghPAxAhsHbf9WVN/0v/gtD
nYfyF1xfTJYVJZlNDCoC7WPU9t0Z34/qEwy69J0HcH0pRltMX90V1/tzU/n2gpWB4fKmexPPyKqF
reMk5V1lQDD5f/hVK0ovAIE43y8u5mIQDbnq3JYYmaBdwiS73+VGHD+hOO8f317rygaWa//kAnHb
BE1f/KxmpgRJO285wQ9Yss8Rtd2nCTLBnc4xBXoVYjbeubyuroiScUWeJP93sWJsFElkZeVyssZa
obHHUhLWG0kvOgKHzaP3kqkv4QQORu5J6TAloGr7q3/rBqNWTdbPpyyOxG4SqB6HGiYV9IwCpmj0
avrS/Y+V979rsic5iKl4GD9ebJYYHmcRORzApaqeIIeg54QCfKjGPPn/XGq9fn4rePqK+XU0ePNp
EV6aBCXhAx+KDG7QxshNMb+zNa8+TIdoWeVKMg0vawKsgl0vhgZy8rvRuhkx+D9oO89/reT5Y7TU
9Wd8cet39ui1T0+g4rKZYTNWurzaVlJePWrQSgfR0f2EweChr9sEOyQ03G9/DtcOWGB7j8Vsz1WX
X3natei8S39Cpi8YUkRVc0SmaCGXzHD+Gql+iMUipRQC7jsozXsrr5/N7+8R89PUmEt+JMzEbVMo
2E/+jKnoVPpHe7L0zyHu4BS0blW+s7R1be11hsvHRrStd3mtNE49MIDPeKtD21bc5H04wGick2GH
TXDqbYkaiaddSVs0bl0oxqcZXWuKBX/on/HR8qyNiQAg3nqlHWFxjToad7V5Cr1N6zQdYUWLGNFF
j/j+BG+/sGt7AxSI4oe5hP1XJV7ERWjN2J2dmtzL96NvqB3WATnVo+m9s/evHVwUFKagjuPcuuyX
zAGLZ3v8X87OY0duJG3XV0SA3myZzKxkOZWT1NKGkEoteh+0V/8/7MU5KiaRhGZm0Y0ZoCIZ9jOv
mWe/b+rpFJZRe8Yup/TkcJrvo6icbq5/2tZZQyqQNiBBvkGp9+OOAA6shSHir37vBI560jutewDb
EoRPvVaqtp8Hi6qEkrbi5frA//WL1m89iBHoBzz1RMqrkc2Qd05G4MIvpVGt0JaI9R+NgwuML6za
bm50cBD2CaeuND4OTRqhblBDfwFnORr/DMgmFJ9gnaQq0vIxdKag1Afbq6YYqXgbeYH01ML9ls9l
3Sefc5TQFq2coOogcERNeAsGf/6c1L0MRmkyTCCkoNf07yKEjn2AkyTeZzHP6EXYQIQ82DP12zQk
Fohmux5B5Xco3t2hmqPhG3R9YjZ2ANVaNMIcXhOi7NW1PiZFa8LZHQnlu0XGrFIy6S5Jo+E7cNsk
O7VdF9envx9TsSiRUeen5L+Ouyo8JaJeSFTgS7j1Xl0VE9uOm+EI4DVQIKv2FD3+lzHpQOuGo1HS
XQUgTUh1eGwYc9KtgEVQADQL7oaTIY3jay87OxtueaNW+w3ABU+lrFF+p6/xcacjUKj1ASL0fpjj
3eAGAhubg4Fw9x5wZuNI6dSmDVIk0yQuWC2gg0IsxLN89HXUHiIUJmRFQtsnx60UrdYUmf9onu+T
dkp+XJ/RjWtK15FYJn7mHzSFP37hPCStKRv09lRkxrGHMOPJOWLZo/XHXjXUnfbl1j5ljyqGriB3
Qz3u42h6PqJZC5HKr8XcoW0kEALVY0kdPUvM6JWYCJjv3MMbTwgtDIMtSvJKkWe1ZewyCoUW1TOI
JFQ1H0S60IPNKDWBPOY/TEl6sApLGw+FLYKdN3vZHevdQ7t0Cf8VA0/g1dCooRVyS3rqc6fUZy7/
7JgLAHqNrSc+jrL62cS2yiuaRJrdqq+bndneWlvTIbnGqECjdrfavZSAc4JzhVtBFM82VkI+hgc/
Z1xYbq5vImVrJAsN8aX24xB/Lf//HzFCqqCqVYQ160qYpH6KEoOiKsQDqfBQ6aEj4jpzXj1oVgc3
GM+X4nvd1sUZkJb9Rc4LDRQizMafnILavI3BrQgfaWXqSNd/58Zx5rnCNURXiaIoj338mWBUhOXk
4+zrEdxNtRMogbewkHdGWQ7rat3hy8Cup65IlXsdtUiqgoMgspC+wquf3QR93lV3wK7D2w5/IIjK
/dBo8GqU5M7CiBO1p7CYv1HHLXEnHVOoLQDoixvZigH9WxCKf7UyyG6UlFUNk5NZtcQBRTHU/NDr
gWJCionVV5BP0D0Sx0msn6bUImqLJLSs3pEfZtPZbmtMl03dSgeETHMLleBKTCxSnFYI8Asu6/t+
mpKfox5Vz3ochr/VysyFFwxKCHs3wIDtgFkpRjUo5Te3Gqp0oZdL5lTgkDOot5rc5sW36zN5ASck
XTGp3itLJkgvcp0EZgjGIpYQGqTRXay+ExVUw78dYj9f4VdH7ZOstzo5b9ybw13djSiGFixMdKCQ
Nv22AInnOw/Qxkanos9Roj5HULruJtgKApdZrei+VoJ6d0ND+UyWrz/hPTi+Xv/4jbuSnJB+l00+
yqcvF9sfZ0p2mmIoKwNvTYm7BSk3USOlk1h4DIcC3ugLbYbo7xMayijUIIHRMOT6sgznWI2R/tdQ
g8hN80zY4MSnQcWD5p9JV6y9btty3lYHxQYVZCCgt2T66xAiaieai7Oi+bkGh1uDtXDTmFgAoLye
fwW+PZxyuXq+Pq0b7wH7ieKxqdPLUNZgIVJHqxdFpNPVtsCfInSkYi1u58NTUztEz3VPmSqc0zso
0OEe4HnjAsKQHrAj0B2uZGe1pkM+w7nHbxFUKgrdUJ2Qz0JS/e+vOR5ykIF0SiGSrJFyQ4x3SjoV
pp92xoA3pYXNdqTs+d1vHAV7QQQtkE1a+OuqeCIMJ9AJyPwR+XvPQcsLqzUhHbWSzuH1NbvoW3IP
kAMaSFU5jsLsLfP6x1kAhw9zF4tmv+kt2OVmbtzrtoiPsWTMZ2uyJirFufhH73rNiyQ78WZ8T3Zm
deM8LogTVo7CLb9k9RtMOAhoSiWWb0A7+polhkDUXAlOpT0YX/EJD/caw1tfDahYX+p6KuBYe/lF
f3y13WZmBdnHXKLdAkN7A7rMXEDRdIzKo5eEb9+EPU46jKiwhvGAOeNs7Vx4m19tE+UTIvJj1scl
neRpjDLZQprT0U8prNwDbjnoVQEp8ErNSvZS/o0j4sgUrVXu/AW/vcJAQnzPzCToLB/OU2IjEOKk
KNXqhSdsrE2sSl9sr+34BeADwlG23GJrT71/MpLG7Sn5eujP2zcxGjRfrm/CrR9G3VPHR0pFJUZe
BQ9KiQT9IEsGZ9fWXyxCXNfo+nDn+zeuRGb6/4+yuiEMBJIwQ4+xu0iReuXZ+44vvfp1HPQfPQLA
t+0gtJ0w9b9Gz+oa5qGhY01nFyKNs9rZSNMTstu8slWTd5JbWVLXnMpirLBDwRHYFdi4wNPJEA34
VKBnAVepQmDoQU3QFL5PZdF/Q6x1OuNyE/Tf4kzS8XtQCwR4JpRSEAkBqYXEInTd8NAMQ/oSmANu
RqnamwfqowtbXsrGL/RwJBwQw7A1cOczWsuLQazcRKlAg03D+hfGITL+WMY0iRJ4OJMYwYsdjOCS
Sm2pK4ZA8UOvHdB2QGTX0PdauJsHUqPUBx8VgoOsqx8PpIU4FjrSrUkprJycU5IQvN00tSVHZyXF
89VtG92RXGWKrbNidhMCDCroVwhZUWDeXN+OG9fv0tphN0IhAYy9OidO3CmL64vpz3QajokZYo+W
qJh7Obm8cwdsPJkMRWV8gZovHcOPn50aKTQjW+XVCuPoVwrHCd3iCn/CsJkeIL6N5w4dglta+sZe
KM1fXu/MBdVA+YxLgebrauQc6c9kmk2/nRF/Kwy1P+hjvNcr25pKeqBkiURZ2H6t9j/yi1Ma25bh
D/OIWWKo5NxsifYVodrPf79o3GxQGmzgUkSQH78Htww8YrScl9nB7zlN4/IHkFvtIRbAKa4PtXWR
UCvGUHoJVmkEfhxKKlAYrCr2Rz5a2m1oSPWbmefqfUzSfa+OyK1bZrMTW21NpEN2RX2Gw8EV+HHM
MEF0LcGN1Le0sLOOEkFYfoiNvjqir5LsJAfbg5EXgMYmaFVXh1FvnDrHvsfwY9zMuRnKRb9cSc5I
POk7B+ByKNJWmYARQh7hsbbahlMcG6necyk7ajbf1c2EXHVgzK/VHO3Vcpcp+rjjlwxZw5SCgi6h
xmoo9B5SLlXV8A149rCjeeRzRA9P1zeHeXmkleUaA6O7AM8uindOHwWR2iWaP4RG7dyMdC3UZ6Mr
h+gO4+ciw5bP6e6WffWrwKYC9WKeVcTC2vQNC0P5zdHBFR6aPKmRrVISlbY5cm0Wsq94qeG10Aql
8ZJA2F9Gy4R7rkRq8XuG2/DaV+DzT0Fp6lQoxyB4NzO4jK5kROFnmGJlfm+jhma7SUft0YVkISkH
uw/M96xLDe0mRiTw3TLQWkAlWzL+xalXe28w7vuEr6r9U6CuWx5IYfsJXrpaYXxYW+1N5FSd9QbX
jBJXOs91/9KOWVLcpTg0PM+FMaSnoK/mXzgoNvk5KBHv96YBSBBymrX6NsCOB4NUg/I9gOwqlBM1
OZxf9KwYNDdEJuA9S4OoP5ZTIlAKIWB+SCvJxEQvr4V8iw8jmoCKnMtuZy1y6pmpdebOM76RLNN4
5wm3loSRCsfqQMRClnFNSDWfKBiHRmSunPCnXEe8hhhUK/pDX2kDOIo0wdAyMp0MPU7VGp54spSv
s105zU7E9F9IvNrMAGdIIxU2s2Kt08le9ANqkTKNiTx6tXFjRuYjQZAMPeuxebAnSxzxd0b6IqF1
VUq640V6lCA5pGn0mCTEg6gqv13f+soyDesfRaEcZha5BA3Y1R085yWyklmp+no2dSmyIbZU3McF
ehzsNif8as1gWM5jEaPI0iJ8nhxyR56lW7g5IrvNq3xMTnqc41G588OWG3n9w2gqE+gD8qZUufph
tL/AmU4lclVRWfaokgVVcsymoXYeJkfufsySk05u36Z2eUDOUcYPgEYWXis6PmJf1FyM8llC60nz
NJxyK2QhhPhBe376VMVK/+v6r924p1RwPfaCqib6WGdDBuaeWKI2Gs3yXH5NcSwdD5OGkOPOrDiX
k0IBHmQx0F9GM1fPWN9BxLIjWfPloXC+ZX2IgQMgzk8aoSraNtjV5Eg8DwgQjW2G6FGNlYKyAwy4
fEp5XUD9Iz5C+RCsIL/xjzxMgvuNTFDNncy/vLKkNmqxuYrcCIrxIdK2k3POgEXupAJbU8xDQFcH
cLwC/vnjsHGFilMrZopfc69iwZsntyQO6s4h3XjbVF0DDoDBlkYfezXBQQaTH06K7tMFwCYe1RTn
vXOq8FkHIZ2c/nrXkGgQSlKQhnu2vqKI6vuxQBTbL6vc8CcMQZ5nkYQ7de+NiSN5tKjx0nsF7LD6
pHqwiwQFXc0nrAxvAxmJG8hc9eP1b1n+yuq4gtwArac6lHrJCD4uTzELK9CGevCLOAic386gmqkH
r0BH/bLlAD4U9Kx3xtzYiTpcBojGBAeX/fBiNkfbKqF/KbXWfh/kBZ2C3IhrIbPjVWgH3k8lTn7X
P1RbvmT1pRgVGBQ/4J9QsFvO6B/7v9WwrY5Hrff7FEuTh1ytwcohzU/vBDhT88T04GSF1ahYBGRD
etwofhnH0GijahGJh5szVBHOIXGeJ4oXoqgYfhphF38e4pk+1wLUeLCyusC3II0q5S0KCXlcwPiL
53LKhftDw1wl/VbxVP2QRKSU55QLowXIpcbWachShGJzouvwJbP73HSjcp+cuTX37ClwmZR/ZFb+
4yxYkaNZei2EnyTa9Bpg6IJRCMKCwFmEehqpX2ONotTDy/XZ39hmS2sOtD79OXi3y/n9Y/KjokbA
TQe/rkCiespC1M/RBbIOUF7tZy4rsXPhLrfKerGpUdKLJMFdSKIfx6ME1hFAAyTHVtV4HgqlfUe4
KzqgmoDwaCPmd4A29QH1p2Jnn20cW3JL7iCD1IGZXm0zo1LbKmjogXZ6iwwaImM3RmiMN9fnU9mY
UEbgFC23A5phqwi7nu1kqCsTjlrcIVkijEBuz2aiqL5ZDWbIhi3T2cWsSJK8DBmi+c5o2ROvHSak
qYujciB+NSEGAScuuh5xM7VRwf2U0vBZxY5a3/m9G9uO25K+2sJduiQUYS+Cd3GT0MRD7oH2sFk9
TVmG+H4vtLRz4ybI/HIUmeNdn6etcbmiwRMAeVbVNaikSjSEYxD596XSqs5ZJ+JnvSnxBO5T5RPP
ZIsgaxN/uT7oxtr8Vxun8rfQI9f9/b4fUVRf+IOaPVcoJMq4O9m9fRy78kuAx5R/fbiNHYfPH81Z
3leZrvTqSDdFKus91pV+23ZIf1i9gw2DXmV78Iyt0Jwe7BJtQjJwuCg+HqrZqGkHYmLpG2ChZ28I
tfhHQYVpkfYtJmyRo0b3FfR7e6Aaafwqo7eu3vR6bWB8rurTj+vfvbG2FiGNxjIRvAE+/PhzxqCQ
0JOVWz/GYhM77yy2niv28Y3o1PIuRWZMPSpZVP59oWWJFDkW2rK2F/2eOU3lmJYEjMIeIfAgwD0x
S8P23BMWHK9/4kbciPQy9Q9yWwot69RjciZy1bhq/XKOlIMRmopbN7JzkJNYnEatCm6UQBanmLN0
ijDTe7s+/EapUGFT0U3iLqVGsQZ0JDPY9lithI90xhx4qtUhSVRgU/AUI1YNS91CCAukErv9qMWZ
TpU1UcKvcoTy786NvhHhWcSQRLDwBUEjrO7VkSwbqUeYO2PaTZ4JRsd0dWnsGq/ty2avx75xhLnB
YTBwroCirZ9J8l2gW6KF2zWUIPZE1J1JszrXwUPHQyK/2El7t77O4oKkmMFqEyl/3MsRzmyV5iTC
R6gZ0nbdaHgJjcUUfsOTo1U/XV/XjdeRpizpGQ8VW2s9Gg39ChXFRsAm68ShkxRE+Q2l9LtEkU7W
iELwqFjGc40a1M59bKh8yMeHmXLLEjbzmUuPdrWMwFuSoMwgEMHwSzmqPaE6Rg9dPruUMWRaYFBH
HufMHl6dJMJIsdTt6Svi39LggeELqLLbdmAew3m2bZSgKxnLKDsYENAbRIvJw1yPsTvhoaB4qEFV
zbEdMsTr2hCwzI2dluOioj6jCBpqgfI7d/CeQdMxnCzXCirrValaKXNntMweg04xfqeWIkUnY6Rr
4GvUTN7KMEAJuG+KDqBH2706AwIUJweiBjKAwpA0Fm/CnLK3BqdH9c9MAfNiRuYZsBJR14mC4XcZ
IXDnQ9oT1gHfF6PwGrQmg4NixjjFuUaO6PIhrCPT2NlmlwvPUQbLSblMISdbI1zMZILohxSbj3Z2
pb8uQgzOb+y1uugGfXTQJFHewDVJuG8Dl5BN3YO+bf8A4iLKFrJyAfGrwwhLN0viPTZ1kbzMLdga
VIrb+iEkmruhZ5Q8Au5oP00wSv+5vusvzzTx0tLyIP7gUlv35OKWXtucajOay7wJsoXOqIyRnDsg
onKaBsKi6+NdnmkCDoJAppp0B7WZj2c6S62oxu0HnoHeFscYBfOj0cj/ir4bDtdHunwJP460HLo/
outRVYsY1wrZFxihH8XodBgw9Yjg8yae1AgLIGOc6pvrg16GHQzKKbYV4nlKUasIVCQTfPSIz1MD
iqhDrNm3/Zg2O8ENLeLLG4Mo+r+aNf3bi4u/yKdBUD9ZuuZJMXzReuRuvzt1mWo/KgtSxZ2sR+pw
A9sMM3URN+iLB+hcIxOfobF41FvVqX1ClZSSFOC1xK3MScweZrwqlr9lPhuupoiqdjOMwRYBvapK
7hInoygemmnVob8Dttbjoulqv630rH8itphV9P/t/lelBzBjo7gWaE9HwSwh/69gj1mno9V7ddRy
tyqtIlD+zgI8hkPc7HpYNJPWPUmRRRQKqDsa34AESZ/NOEEbM8zCLrwzehtTOUzmw9+BaaWWp1eo
1Xp1F9N51M2odecB5cHDjPl1ckPdv3qkox1nx6W6NCPbEpufdHolEbIjongvCRJPuhEozzbg96eG
H3+nDg7OpWEUyrhVYhLWevNMKQI97iSp7yE0GxSe0Xz/ogjFTg8RHmQjnyfUx0Eoc/JPO2NP51IZ
F1TaA2IBnse8qb7bSWc3P0VWUhRF8suJ7gyUA6fHWZaSL2KaosCr63YoT0ieOje9WmjiHVOc+BXh
0Dy9MU3Uoc82xl3lk1xyZN4LagIN3ytVIbaMZguSS8zqK1r+aHm1Q5dkx2qsuvIpqaGmHeTRsOMf
akt59La1G54WiYnRDkreqKgaGkXvnBH+D2Kfw4t6yIzdBizySiA+nzbKdItFrG0figgK3qdMAMsC
F11gImHj+RF8M6vEvBVCxceL4jjlfY1y7z+S0bQ9JXElHd+yuVIdz4b9on0K4kSvjrAe8vRgod9s
fxlCAIT3cw2K8IuJBnf5I0xTSXFVqxFnrUF/jXK/bI2unqASei+JIBzcceyIrmZa1vpdM8d6cg7z
siGfakGSu4gCSwpO2JMZ47k91+0JwURevcxu6AHIiaFVX/s2toavrSG1qpvVqvojrLWovSvjAu+P
sI0QNBq5f+XzhFvoiJvIEs45Qis/GYbJNQn50pJPWFLICDqaCPSOOSBfj4UoGk9QiY8RoDUVPTmK
Bp900HhzdiuXeB8f5spQv2OtF6Cqi4EeaNlMTM/YaOGtZ4eYUjnINmv8qzk+lHk61UhrFlF3SAFY
/AyCxqQ2lOZJdVfYzvjLaa2YN2qoWHYKVSOW6JFlSL4loCq4GR6tMS6jxDjHDF8I0yWDwI6Pp1nN
Dm1vCwVDbVv72RjgII50fujw4x+K5lIeiTb3QrWRY68YpTg/K3mn5MDVAuT648pJvpSYF9+Z+LnR
FLeD7Fk2hGkc7QSs+i28nn66rRwlbk/WbAU+d3A6fCKTiB/wGpHLm2wwRXPAtpuDZUUTzcUxmvLw
XlbEoJ2zTB5eM5SX3iG/46qrZwiQHmbD7CJvGPoQ85xKSlB9NJsuPQQtIqE3+A3MD1Nj13fMGpNO
B5tWVk0LKncnWy6U45w4mDwCRjG7L6MsGusXdI8OC9q2w+6LdyHArLpReXsno1hM84CEQOPiyfpV
4O6hvI+q3H8ZY1E8KZmqfDagyYQ3cZTF/jC2ueJNJdZm4BbrprnhT2h+b5N5uWVj0LJBKGgveN3o
x1CrXDqYS37tXJRf7bQy4iSLbT8QcVgTzUX2Sc9V/YeOgNxrqk/a98owsoem0pqHOA7tUxuq5uBa
jRF9D/tiDI44gqJRj82AspOTbsQYSAYhMADpX71s9UtmrNpjJ0FVD4L6wLavTqPjjHeF3Ex3cl8Y
f//yIwDIwaP6DUZaXX7PHy+/CDG0ExVzkZAXPjf4aIwur1h2DtjLkVvEpvM2lUH35a/ffvCjCgmp
QS3xoi2PxxASuelk+Q6iFB5Jan8f0Lc7XR/lMvtlCinegXunzqWsWwcd4GThBIrlS5nmZC5JYYCd
dDJojwU+81+aOirudKPq7/EUHF7mZq7fr/+AjQgOgSuTgocKN0Rbl+DR8EtU0TC7mMcIr9XAIVYh
ENkRd6zz9aG2No4GBpHQeMlv16ADGUqqPHYq30pxzA0w7CYl41FAZt55VKBA7SVil1HVUoA3KR4i
QHARvalJ22JboFm+okY/9NCsb+fMMV+yYJZ3vmwjTnQ4qrRyQadQnVpSgj+2KC1yNeU6AXsXRiRH
2aA8Gv0wvVyfv8sQGLkI+hd4dUKrQhnm4yjBZKp1r4y2b7SSfJckoYTPaGQxiaI60xEoD4PK7rk+
6OX+gC6+YOQXYsRCzfg4qDljfJ72FPRUXJMQZMTUgQayASi9V47/y1D0bNkh9PDWZwHTjjqQh4Yy
14RbPVqQmhvpxnSTJ0G0c+wuF4ySE1AleqKc7QvgLaZecURgZ/t1BMB+AaQ/EPXWOzWIyw3PKLQC
kKcBrEeV5ePczRngmmTQLZ+bPJCPgDbDzNVCw8IOSsJwHTFL1Lr/fhIdEPhUS6lG84p8HFNOWk4D
Fm4ImqpLTMUpUA48xNLBFPWwk2tf3l7Alk30RZEHQjZy3ZJs2zYSuOgYfrdYFrjIwYTRecCgHejr
AJzZG0fNxl+cyA53XVCAHh2/sdk55/8VVFYFl/8QMryX7FPabR+/ObesEjEv2/SH2g6lA1ZOxiN9
WkM/0Jtw3iAkJL+hBBq4M4Icr9yFtNEc2mYoTJw+gCq6tBOs6oQGrFTemEE/KF5fhUl66u0OkwcM
nRvbCx2zap6GXKgdCcUUFq+hBIXjYZpn5FngFy7mW1RUcTtAFWc4AE+w/X5uJlpASaq9A2bp1J3b
+3IfU+dAbYsrx4HBsobd1WU/T+hgWb6oi+Qc4eZ5N8tFtzPBl8uM8gj0OuoqkBYv5tdx4r5yJC7S
Ev3nl25q0m/YcpaVq6lC0bDTtKLbIscTwVWburzBJ67+en1X/yfn9XGJNfApXOZ0wCkorCEXchsn
TYCqn68NVqF64E7M4nVIq6a7swtKpAeg1U5+yEiR3nrsTFtso2TsoWHux+JbhKbs4AkJS6ozhDb8
wmT0W+u7Ohks7ThJAyZFCn6Se7Toy+VhTWg8U4dc+sDr85HNllSxaXSKFsp8jBMlx0kMA43rk7Nx
RS+7GdEn6l4c++VX/PH6DDh+Ok3sGH6xOC6LlCaBW8Xs8LnO1D3douUsrRZCQ6OPW5Oy8UIr+DhY
gv+KCGWIERI58aFzxumffh6sBLOVaHrSCVLrQxdZ8n2siV1Zi4351PhCGjMy1RKm9OPgmtyHWmqC
s68tynbhZKYHMRl7j8MGeRlsJ5Jp8GURfADd/nEYNFFaq6k720etVjzAx+PzJgzTn1tVQpOOvGSS
KKzJQq3J0jkUsF9SsoK0kLQBor8cKpjbm/MPSFwA26i8hpySMlFKF4EFkeOjMxfYh1DTz452mjS3
lQDafcA0NX6o6aUDRE675pvZE3HgLRXZXe9ZvP7yETKe824rArUtvHG1Rycnyyf9U6XygH4PTtza
XKB0i2mE89d3zSKFvxQ0AaBTElvfsn0e8D8mtm93bXbEvFo7a8Bw/v79QvyRHggPC9VTdRXklI4c
mOFIdhHDyz+MwkpxGijwVaqnvddrazfBaEJUTP5P32NVvOzVjFcUV0viw1b2qIEbXkSwvlPd2zqd
f46y+iAKekmt6ynTpsYzqJ0qP4Vj0L8lGArtDLURIBKFIquxwLCJPFYrFAxxVqVhZPudrAxYL08Y
THJ343JJbejeqWnWQ5W3diLEjSgHBhPHcYG42+qaxBTMAvsxheKlHmFCY2TzcJIHvCJpKIzHBiel
p+vX3day0daxsBFjf13AAnO5GXt9GCw/ZS4fZ9y1D4DP7J3QZmsulxYcNyuhG/v44x3gZCCG4h5B
NiqQzrcSg28Hy07qKnie3VbtIPkYSPV7uuIbmwWKnb5Q7QhKLx4MmxJf1hBJ+NmI1UdcSaGPyRte
cU5k70TbG8vG7U0jjiQX+tk6m+B2B6dXyA5qU1FBzpka6rukSeMjXZ7sAUplvgPO2+i0ApJDAhjc
Pi8HTd+PUzpi7hDiQxj4VH/DB/S1rF8AJbWv1KectxH8o1ekggtxTh0vVXPzuU7KYNyJ/C9jGcA/
SHKj9GECmli/XwSzJYpwZXhbmpTW8XxPhrs5mUZ0StAo+BIRUDl4VkVpdHDUIiRIV4oq3rnkNuZ+
Ub/BR4roDbXL1UxYUQ6VGhC2LxR5nlxHlvIJFKg0/S7mgCs1MqNy5/beeLcp2ajofgEoQPZrtZ91
AwHRaHQkPHTm2B/BbzyVeOUd+nhqznFUj27hRLPbk1Hc/PV5hde+oDKhv2gXyz6EuVE5M8VLwxLW
02Dio+YUTrZzXv+73FaBCUJtCCaRrS5R4urRTiCShrNTSzgejLKC0zqKVL2C26ebDmAMXODc8r+y
ZKVPCbxoTK2cKf4kYzb6Q1VmY37LozQJXJPgMCJrMubxsYzzMneBmCMtWym1qRwcqRc4s4RSrJyE
UKwAv6ZExj+oCx0KnZjLz8ceMut9C7cSvZIuUwYIThn+YJE52ZipT/GQ3vcZfQa3B7dunKswVN5g
MjjDWQFdTW8j7LWXdmiDr+j0xC+iKTLVS7Hmbo+0UiJxM8GDfZ7Rv8JgaVgcwAW5O0j1qdaxnU0X
h+E+1sdXM4W/f0iR4BuxTe+UTzhOmNiVGXn20hdRbnq4phZvPdEaDo92RaQhAgnHKiMGVnpoxrwB
jlkLq/Xy3qnyg8CGznRFqOA2Z9AfeuGZ6UH3I7nSuVE31vRyyrF4NsoIxya8GDAPt4tsVJ+KBMkh
IOMahqlJak+3Bcno79wQ6u8uBOBdTczxcQi7/DuilKnjjpSz24NM4/onXGPtrcnj/CctzeBb14TN
u53hvXCbdMn8GW4Vpng2n9ogvdHZ91BpIXIllpSdsAsj5wuoD2GLiahUBrUtsfXPuWSZ0c7bu3Fz
L9E3ACwazwsN/OPlNnV2qyldJ8E3j79Oo2rSHWgU+6jrRbzzAG4NhY40IhnE4URJq4iixuCYn0Gg
IhfF+Iz8SvlU4LJ1G+PvuvNIbLy1C6RRpfgDOeDiraXBlwSYyNm+oGNyTjH5fJwSDLOu3xAb16G9
sCGMBeVHJruaOxNjKYzrLdvHsUT6hwWs76LYkWOYKppNylTaZe9dH3Lrw8ChgPwBVSUTvKyWK2nD
hAYfCfqE7IZk9f1DpsJdvT7K1koR+zFvlAeXqtbHUexoUOoYvLg/tMrspX0+eno3vAMnS3e23+b3
cMPCWV84udry7P2RA+qmlJlmxPdY2FGf8Z/E4LQK9vrh29/z/0bRV98jQQQtsgIgGsXO7JCifnFD
4yg+CDiw5+tTt/VBvFeU/RexG2QOPn4Q/vZ2ipkfdSwFl/qWctevVrKSn389Cu/vYoe3kNMu6if4
H9uZ1ESOH7Z9ftS6cjopZVn8/SmCQyjzKIGpI6RcTVuC/EOOyZ2DK0BsK2RoQ+CccZUexM6kbawP
GRNFpkWydJGj+DhpQp6DPG8behZV172lQwJQQNVQT6OLXoc7QczWYDo7DXwVmK4LPoIa9JRfBIkN
ZIzAg2UPCrftRxdXsT1PuI3gxQEKjD8aLQqLTPfjd4VmQeSi0ovJKH9IB/w96Y8HqZ1o7lRKlQAQ
0Ns/iwg3PIW8+/n6Jtm4nlBIZulIcQid1ndFpKFglc/U3TGvzl1pknAEHaJKh2VbTW/omoQ7y7j1
uaARoeHSEuK/q70/Z9RaE8AZPoIQ6Tu4Xwxv+zaYPdp92aOUgcGEkSE/tn2DPt71j91aVWgSNEgR
mqLivx4bdbK4W7Ir4L3zrTB7g1DHaKwH4B+6unM/bhxy6F0aXidkBGhqrQZruUCC2SotUHmheWw0
J3+0czXbGeXyk1CloGtCA2Opka6ns9c6zBXbNvAd4A5nkA2t27VR+Wm0dv0/NjhrKBqjP2bA0nEo
jK++CICpQpc6CvyiptDjkaVPkbeUjWLKGJr9mZSiGQ4Yx5qD14q8HQ9ljuu5q1d6gS2urhMfHq2x
Nfdgtpd7avlhFInhYsBZW4uAyCgMmW0RL/HJHIYn6p7pTwRG9RMOxEqFzF4r9IM6hU3sZiW2qMfr
22pz+AVIRWeCy3Z9hka7xHBDVgI/7jojP2CYPfXIG4H+dKWwLe/6Qda+govM4qMYUDb76whDlwnz
KIyg2c11tbpAygZTTLw2AoTBYf3okuN4hVz1xyJwtJc8TPdadRu5Lg8KebWNegz57jrdapq6prNa
Br6s4Z/e6wJGKWoH5s3U4XXaKUI+GkqCC0hlD0/4F2MvqQ/Vy/VJ39r4JFwgSCiYWhf9J5wW+rZ1
GsmPxkE7TM4IeTYTxVEtLGPnjF2e5OUBpWTKnbFQ2VcTbKWtGZZDKfnqiEWFnpBPW2qu/Q+7iB41
Omk8PItU+cd3wJpFVxWFvcxqMp1kJcPGURTJcUyRkuqwTvGydNC82ELE8fpULn/5Y3bJ+41LxCKm
CWJqXeSKOoh5wawHPrq/5qE2Nf0h7OriYMtS8UmiA7H3um6oZeswv5ezypiX3V6c33SMvoTjz8BD
lrwtT9XvKISF9YvRz2Z+KvKu+GoJoX1u+0LPDhaO9tahCOy4xJ+6bH73UPeetbKlunN9MrZuOfCQ
gKoXXQuQ3Mtp/yPaNFJ7zuSmApKRGWl+6oc0fZXNREWsFXW+r8MkK9UJ+njxXZacUHeRxi+etdhS
G2/orGQ+1FKlpDtb8LKyAwSVcIRTZyx1ptWPatNFDaWxLD+J5Zepy+9LZMhvYqc1bqdQyY6EB7/w
2J69MKuzf67PyGW1kHngP+QwCEZc+AGahRppZk61MFTMh65IvTRqDgCRssesjIC9obZ5vj7ixtkG
HYTvLc+mTTdE+7gEYdinklbXju8EEQBwR+6PUabIvypl+nt0A5VdgkqeM1SNeUE+DtVVE3wvOqd+
bOXqQZOazoPyJXaWb/ODYJosnUZ0t9aBRxprBKmUYHxgepiZkviRYUA1fJ0HjWTj72fPgObOn6FT
SFj+8ZPQoFL1YCSFDk1AhWBPCw9JHAOf52AvB1y23ermAIzNhcW7RwNz3TaRS1jrttQ5fm4YXXwW
PRQyNxixxnAxnRrLg2zGINHV3g5fZSwf9w7rxs3F+IRZ5AT8Yw3wofZhE2Jxj8i2NHs2xIDjrIna
K60++z/OzqNHbqNbw7+IAHPYkh2me0ajbEveEJIsM6diLP76+3A2V8MmmphvYViQDVSTrDp1whsC
SGt7+t4bNwFAcB7YYWALnWUVo+Gf6ppcivm+tcZ3FEMmqvrJ3sxz66lotkDSIiHnglvdN3JQmANQ
mFwi6dnJ1Yq06nORGIRhtXbC/ojY0Nux7kRhl2EukgQbyIoRS8lWj6jinNH4rauteKqLOXxHJy7f
o3ZunQX0ZVGEofGCocnqHUql6L2RPXqZanVE3hW9Y0FPMlARN97pzm4sxXQQ1W7G+4su6GopdQYB
Y0jbuMQOKPrjPDL5oGVmKf/VcZsVx/vnbuvmoDULzWoJXKhrrJbLGm0eZ5SLLiA7m//GwkAMDNyx
mvlpTo18lnNVTZ8MMc6o7UcCgZjBgz19yDJd0IVtYbMeJ7VW8537fWPXugBjaEGxl+jWrGIcAihN
VkRQ+HNTEX/PavT3ZJXKp/tPv7GIt5R1lG+IU91MytQ4NDT8mu2LVutRoNEpvCgSdP/9VW6PxtLQ
Ao0Djp37eZ16tmGj9eYCXOzdqv6o2L0n8exKbMAvc/ojkZG5E0xvIxwLLhqqNFIstC9WZzFD6dJp
NfT24PGFHzvbLE5T4tWfK6BB/izj4RtcozLwUqvdafpvPupy4dPDA5q9DuOtFnZGqg4OIPdJnkGN
1QyTDDvQIdwyiTTeroqAervFkJN7g0H4TdTJPJsJfwMsNxymczWF2oMYRufNVztyP0szSkeQmBxw
tRd7HaFNekTOBfIyPC/ViJ5KMf/09KF6+/tDtZRG0bLrmbivrkHT6YdMH0FkopqtP+u9Byy6a9Gd
FYp2mtXE2ulS3qZJTBoh0qCbx8QYxd3X165whjS2YV4BIUD8PLUTcZxQmggGJZyuSmrKAOGet7qW
m+CGFla2zW3ENbye+AHM8PS5rZmpCs8+JBX2IGyo+rgowH+9f/RuDzioReALy4TNo05ZdWEB+/Ss
P4UPk53EH4d2FBe31sY9W63bmL0swxWL4hovcc0KlkaHxiXcvofKNZU6UDStOkBJxINX1bO9EcDm
YvS9gNAuJ3ytkYxEskloLMIHqdr5ue1r/JjsJnyItWYP6f0y93yVKyFbyVifnIRmuXVDX9MwO3ML
W8RXRbrgMmPkOZyj2mfIIAlpdr9kUY/ToUJ53fZVkaNF1Ftd+aOcvbQ8Ro5VouA/Tc3fpVUVv8eS
ptOpn3tZ0WnIq58x68IVa8YmDEyrd/IgnRvwzpPhKs57I+Kb6X4U4Vfr53NqOggdJX0eVGWFwm6h
o452mPssCg9cpvJvowmb36PMUvCEALt6FKQAdBDZJdrGC6M1INY72CVmks1W9k43BPUYNu8tZabF
VcxRjFflbBR/z+WISNYsyuG/OY3EA7giSzvEpafh1D72OYQPdc4+TbMLDeaNG3Z54YuJDpNZOo3r
mgkGYlGGOCBdw6mNDox6ykupA3C4v8rNFgJkywnkDFJxARZdhRk1VpAo6Cbl0oIJ+2qqtXHIZ61/
jkPu9PtL3ZzAl6Ve1CJY6Qau7MbIQFgW6AxHtMnRGIT+OJfFHohgcxXuAfpJS1tgndPPed/b6HvQ
TBtz74yKpHIs4a/tPMvN7YZcC/Ili84nRIubrnc9eyIdXCu8MFzUj6HT5YGm6Mm30OvTqymmZM/b
YOM70eVGN3cBvnGhry4eRmGtPeNRfMXYG8naVnXOIVg8P46HvaroFtDJw2E1z5SCKeaiff/6Kqg0
qTfAMpXLHIfNVypLozsszbQnrUvnwae5MQyHJO/zEarjPHJUYru7YhkYfUr1dPqkl5P6ebKMLsaR
blJ6v6r01D1ycMufjJ7F3uhr45MTldBZWeItn2P1brTZTqcOKtvFKcr0oyr65B/IleqObJCx9QlY
gmkHY1DgOasbUosyJW9sD2KVqyQM4eNo9LiTDUoMKeDKPWTD5M5+GyZItEpcr5SHiKE9HuFa5/4o
Es+IPxplpAwovg/WN5yAYEzFSEUZD1mZCekzf+yc46gSPB8HFHuywIotEX/UwimzEIsp7BQZWb2z
zkqSKG0A6yD7UU7mIIN2sMArooxZEuFQGDSOltM3zSk2rLCi1a2CtQBnNP9HF7iB+xaG+p5D9NZX
INXU+Ye6CKXp17tGsVLNwr2APm5qxgTbRl6NsIFQej+KbH2FBVaNehBi5zdRZGj10Sr7Mrw0plL+
6i0jfldr+WT6NgL2b8Z8cRIAmC1XK1qc3rok0gZEPmjPh5c8HTJoh7PuW3pePIGkG473n+smU1+W
ggpDp4qe4c3UGyH1PjRCphMymcxgtNF9KLLcPUp1Hp5aGltnpcRKp5ls+/f9lW+ac6y8CNARXGjg
3vSHhxixSsUdvUvjAVH0a5lZD0lBWwDtxiZQXCQZdTsHXldY8xEUfrWTeW5tHNASFO6IQhFyVhtn
1GaV67T1LlYZxtcxtucANYDidP8pt94vCAaVpi3SAzDkXm9P9DLnwQoV72I6Aok7/GiGc27F+feF
y/egKOMPMTptACjvzR0D3i8Tp+U6YspBbvh6ZaUCvIXTdnixxtk418JQzxMoJ9DFdfnWjgH5O2eZ
k8Esjd7L8qr/aP625oDC37JfQ1dkT6Wulo9l0zsnUQ97leXGV2OrgghZxIxv23RyadGhuRJdURRv
/2qMaGF8FsOOfN/GV4NWtdQljJepFVbvzq5gc0wmAnTG4Gb/RfownssBhu2xFqP3z6wVBnHNKuNz
kdXhzo7ZesKFqPMC110mRa9fppMprtsxBbvWVW+d4d8b40E1YVwd7u/M5RleZ9YAnekFUKAzk6JX
/Xodr5uzkrFBdJ1h9x3BmT/MxXD0km56wNNkz1d7440uVDVoorQ62M2rNyoNmZh6HCXX2KibY547
3qnupY2pjp1+NRq9uehuIb51cIR2NudNhbnwkGCocPwIcwz9Xj/nlFUeIpQiueY2GL9JG6xzl+fZ
FxizxmM+i//gx4c7DZeXCL16uYA5EeDCpILB1DqCy8IGZujk+RVqQh0e6S0rSAi5VdT6zuj207Fr
qyI9dUlaGQ/hpLXDtQDRBmxtiKO/c/x8J1+iEvcLJr9u+YOZlPWRtj/OIbrXW37eVm3nGwPb1G9N
JTprymQbvvCE5RLGLPX9FBtafhWD3dXXNhZh51dOh2l6gvrlv24h4RIoXnIZ6l7ofl15yTPY2uib
je/utzBSx/+SSMWmK2rAevlx5+m/wFvk30vMCqKjjRhQ/GxZ+PF2mWV+YkA7PztsWMj6s2rLAK3l
5sv9/br5HTn31LcgVm/6u41Xav2Yo1lAj5y5VzFrneYXujdafltEtX0eJeZtwQQn2Ng5khtXFUU1
C+ObSo/ihR3yR3xDryVByryIr6nT5905H7IIHGMbmdanKmvFOzb8+FMBL/2etLjXn9B2Za51//Fv
+6Ts45c9teTjBKfVfZVoRt6PRpJcZZp12cfc4toGz8jEHiIJYcnvUVSdAwX35J8w1KcPE35F6gGO
bxsHWuMMn+fBSJWdiuR2rM3PQt0Q3D3Sf1BkVuHKnsYwajtCZVW27XBkobYOhqaG2TIxhNR8r9AS
66xpQ90FrWys3Lda2yx9Nze1napy6zsBKUZQymCSc4NUMXsAE7QDoqsOC++wjDmPaS3D5zwHYxUW
Nv6sSlkekgnCYcbQ+Nf9T7Q86vrQA1hk7ofe420BE8qhGoVXRNfSFI3vKtJ6Ckmqd87BRiaKwDhG
JqDU2JTrubp0qQAhWrFKRKUJ7AlNFFY5jc28Fzq3l1qGp4x2QWuvkhfK0NYJvYwrItO9Y9dP5kcj
1cYDGhbNTh66vRTNdh4LDu66fq6jniwmjaJrWowdzlaqeSjKefb7od+bCm9uWcpZHLewwFzARq9v
BDHmcVlhf3jJy8x+RHemPCqhYX0xlLJ9npIKhTC1zAMVhdBTN2kwvYww/+v+Xtk8ziD+Fwrlwghc
V7sNzmJJrJHI9Jp0vjPmTMiBG1G/b9U8RckEy9jiPGVmDKY7I7y9w0+jmg9VZIzfK1NTPF+3S2PP
kHoryLKDF2MKnJZu4KlqVswOUSS6crcNP5Fin4Cy55H61Qm79hFJTRi1+ogR3P238dKfXB0dRKOo
RMjH8SI3jdefBM/JgQmiklyZuqBB32Cc8rMCl/6jmqT6vdT75tMgnbz8pKdDhXJJo/aqD9svRV8n
FxSlXtc5n1DASb/OyOjmfuHMyg+8AYcyKOde+2LUnoz9pGyawVeNUTEDVGy0/uDasaSroNTiNFSm
Dufb42JtxrqFjdenzmc8EXLrasD9w2oqFvjWxnPc/sP4oswfC0wP/8Xyd6Dyz536iCPcC1QdmZsA
BaAY2LrM00+pbJp/lTSpxqCCBwBAHr0TtJGKODWOWVmFLZFRVj9aV6s0HwH7Bl221Cg+UBoq1bfW
tapHAKKt8Tmap+xYmO3cPjbtlP5q4tz6nUTx+O/OB7kNZa++x+qI1JF0ZWawO0cr+6EPiXOUwmmC
0szmhzevBOkeyDosTgac6xjTSwqnkTzoKk1Ab9aAb1c5Ds6hTCbrw/2llh+92mTLXGPxymQ85KzL
lLJtEGBWuuQ6VF712M0oI9iVqA73V9mIZKh/Ugsx90LAen0hOoBgsRyY0ist8f5vM8yS59ILk1OJ
e85OmnmrTQpQkiQTZAtgAv60CtB0Z9HztaL0Oipe86Md1fkfCbPwLxXtl8993Y3vR1EXP7RmSOqH
RI1HfJZGo6+Po+mG/9x/7o3Qwb3Lm6WsR1pjPTmKLRDGQ0N+AvZNPLvdjAYR1iwnJr7O0apS/Ztn
5fbOJ90oYlyXdgxRA4TqjaCH8HKlbCotvjZobR0hI0DuQAD5OepFF+BhEn39Hx5yGcTRptzgiiHM
1c8RT3lNk4Qe06JW/jnSSoc/5kn4nen/NPsmXShjJ0Ju7V0X+UpmIIBGbhA3xEKknZjZXmPK3cQ3
SnfGjjp2P91/vluMGTuKemXBpVuYz6zvYYkveefoMr6KOISiDEBw+KKaOaLdXWgie1ZH+QcFDuav
pgynSzvUOVJrLe6sx7EYm6Dr1FQ7NfPQ7HzorVO1cBMhMrDZb+aEkQ5VQvQx2b+uZc+j4oznMXS9
p2zO9mZpG696EdyjWCQPWbpTr++iPB7ssqqb+KrHg/qPI3Tj1M2wIO+/6Y3j4iEwC4+BYIFn2Oro
YmLdeLNnRtdG58KZjPmQ9GEg1VQGYQblqkfB4u2RCTgH1ywtP1rs61A7TiWqmx1WpqWV5wfTjtSz
rTGQtxFy2YnqG+cSbC3C83gusOK6uYCYWKqo+Zhca9kqj0Pq9s9zkioyyMn6u1OpVHq/c0I2OgwU
hYtA8YL+Yaj8+rPVIHq1SOOEqEYu3jVk3p9bx5WPyIqq1ziJ+0fLbl2FCV+q9Mf7H3Njdy6HhnnW
cnRu5vODPttOodq0EWujOJtO8n1olOqD3jS/7y+0tTdxlYCbAnodKMBqb8oMlNGwHM8KreH3wIV+
qMANdsqorUVI+kErI+5BF3H1JkNcEY2ZRsRVa/HZmVAQjY+xYYo9GujWEeAyWAAwoNBuNoliaWUS
dzxM3w2fG9rQZ2bXzsns8kRAZFTrIBFwq3f2yda3olYFKcbc8RaHbZcoseDURyRRzPCDqMcicDV8
YexK7pk4v0TLVcax8N9p5UHDIrCuanYYG0Yb2XV+hcQ7hSe9b5v0PTL5/X/CtFB+hD6CQtvURebB
oN/o+Mwwug81ahOAZ+f4e5oOqEk6SVj/aIEK/VKjqP9c5h2ai0Vp1Y0/erWzl4zffn6LucySTSBX
DCxDf32QOEJmKwuZX2vDxYqoD7UjWsP1TuNga5VlbqYuHbLbuY3r9SS7TkSHbCyTQ4ouylE2Wf3m
g8k2Nuja8Kkhct8EhT6e4q5rkGSc7fzEhs/PQmj1JROwLd56NBnWQCdZhsAMbW4KOuGmejuO6dVR
wNLXeVsfRVXsCUjdnhm4U3SAOC4azfb1NLCQXV9EXZpe1Q79V1/vmrkL0Mdw3ocdk1lfrydNHAcg
J3tQjJca7PVmZiJFWrDMiSBJrmfBNsUUypJJcQUfZCyJSKu7waD3YjrU2ILEfqrNpjdSZEVVe6Yf
a9u+ok7qjzrX+68l8qDDYUx7KJXcpjbDpqEtfjVFp2Ei1URoGsZgAqInr0piwK/AxH/ThpzeW+in
2gGkCPO96cXJp0az0UtpdE+ApKgKYzrMnZZj+9d1rn1Eq9QAUh5HujzzvUoZJPmMcrsVDm4Og7k1
BQxtregCVyzSLHlbmElQ1ar512xU0KUHzyLkpJWkADRz4SImZPHX9/fKbQziVVrk7fTOUDJczxeA
xYOnNHSux7JLzzk230e9qrOgcjJvJ5hvbZiFaw//F6zOjUBOHcp4VIwpuU4InPogVu2fZibA+TqD
+AwnBYe2qX0zFpdLkHksMZYuHErQqxAy9J1mNBlpMsgR7aGVEF7UysMSbtKVA3DOZufs3Tb+gKtQ
0NkUd2Cabzo6rehQOirTq+ZWVn5Istj8lQo71BYyYIZSLDfQyZFeOR5BvDi/9KhBpvz+N73NPxaz
DdIdDNO2hLfSOFPacCD/qNMyDIZQRl/oReePrRyLJ7tTm4upix5ZGX7/ztpb+4lykzEHr/0WUS4A
Ykl9ZO0yz71gwT8uGsomqrj5XsN3K24vTmc2dQid+PWrzpSGEqdgP4WICB8nt6wfKq/oduL2bf6I
vDbJFKondIRQdnp9B+XSmDm3dnbVlSKo8qI4h/TffbVB2gXYxU4urm28PzyHlqKVR7qVwojSPFOs
CgxNpPc6ygAysh9S0G9f3Lhsw+MSDaaDFbXwjt2Bbo4vmkx5GgpQRSJJ8qBUsC58sEdkw4IQovpj
qkZ7YikvsLpV/KWzvEywgIByca7eyRQR8dA14y6LcAY4z8BfQMIwEcCWqUMe/ElDXVA9Nn3dv4/C
yewCcF5DdUz6Ov+iYsH4H1bAxfxoq0l1sXS1W2SthYlJcZI6RxuKXXpQh8SFgJirdXXJ6X8pV3xy
8iFw3cUPKkSIZToWod1mYDPTod3Zxht7C6ARiiDOUnqiT/n6q9t0MhLZ8xk01EC+mIXp+QY60jsa
jM6i4rR+kYxXMeuE6QBicvUiZyOpuccBGnmumOQ1QS9e8yub+RjQPKUUjwA60dzuk8bSPlp1ZSqB
kTG+8FtrobLpwPIK1LzkGAapo5afw2g2EfWAkT75U692tHRbs0fYcHArX8f2oDh5PeDEII3KXATR
JN131CNAGKVdq3PQq1nyK+vMnlHkbP8s+tn4ZFVyNHwNiFziq22cpMdMn1z7EPWK1R7aHErXUesb
Wz+MA+NduizO9FcljMIMhlFGD1VljZ1fJJr6T1Mn4e+iDu1nzZa4ODiAYr8kY278hEKPRGJXerX3
GJaIN/s1jc/wJLN5+C7muFB8gjhKC3mkpOOx6CHUPjkR3UG/GkdFHDyslL+SYSnZacZo7CKzXP3X
DUtn9BVTdD+LZpCcX7CbEVooqKL7dDYS7V1qNtNfmsB5/eRCgLfIC6SxV+5udMeoYoBo8RQ02W9u
WWnHOBGhBX4R7YQ0M73SQ2qKKIjUYnq/9AmfvTatmJh15btC6fpDxwwlcJxe34lmL5X1eseBdloK
KnBctwD8SDeKbJTuBdESwzx60RDXhyZtG/E8e1PDydLjJHrMPG9Mz0VHdoDCvZIlD206CcvvOm/0
zsC0QnkyjBEN+sJBWiVDB9nyLVrz7hNjE9n/VjWRdAFCSbS9C7bLV7W32hwH2DlGMj4S8HsmZVCr
T3XvDvWp6rLxZ5E72AOge65V71x39t7Zs7TNg4ht8SG1lPSbW2PwChnDzAr+t6nll3eFlIHSOmPq
K6gJfE+qWc1OhaN2wMVlQmEyx2YxfoJUzoGRCKOX10H21XVskx5bYQLMdMg9qb1XjRm7OMdjn+0E
k43Eh+JigfZwzEkMlivmj6Ht0CCeM0+Vd9FVXHIbvWg8v6PGOowae0DJ2uYQk+nurLq16VgWgQq4
5QyY1uO5sFoAu0JxLzHyBH5qg94Ys6I6JHXPNKuv8sAt2jDoWtJRVa/HR1S3xNlo5R7EdiMf4Xqm
HOG3wPS9wZGgsZ4y+uCHQC07jE02Pyv61B2ZRVnPXa9OqNoXzsmy9hrBG5epvmhbIAapLiqkqyju
gBvwjHrZ7KpXnsI2VYO08czTItV4vp9zbbQruaiYGdIJ4VPftCqmklGriQ/Axc2m7iPCOtj+pi4Y
bL81ZmbAdpHNH9NkQHLfaVQmmRDC+uRLPyrzP4aOeEKDOCNsJz9KQrV8M8IM3D9ZzMKQpJK+adZM
WK6Mi5SIq4j8mCXFfDWmsdhZZWufL5Mz4hskkRucF/+hKCQke7wNU4XhFsDZLzLzxHJ79N516jMH
R2YrTvYyQW0j616YDczaLdCvNwg6kPmj0zWxconCvJ2OhogW0cTCs8Cu8J9MEPpdjS60Ncifk5VM
v4lF3Sf2DcPVMpMapr2x0XlHWwut5oFsM9MPoVMPf0uAZgzznFQ5uZNgfp9Sk37a2Tqbv36pZkm3
gVSv5zS0k0dNj+Cn1zORChwpM20rzVtAAlphPkkDGwvIn9GprjT1cQojXfjUxVYAH8x8HvFKCVpl
UN57xqScZrdXP0eyHR/AoijfDLOdznGu7Gn6bKTFCOZxo1E7A0NdV/+9NzutFwM5Jo7kl3Qu4vNY
m8XvdJqyL0mhaDsvaeMoQ5BZlJjonty2G+OsgVPSsR70qfxXDsOkCaqhFx8iLv095sHmYjTEHXyw
UWRYt6c7xPsxrrOVi5z69EALCpcWdJofkGKzTvc//kaiCVed0LggtG6lHCv03xCJ4bkYJE+BNqPf
XEnL2KlKt77WgnFmR/M4fLfXNxBPSDoVl9QIOdCTupnzo0mL6ByRCB3iSt/D2G29QG47uuBQ0jb6
qVBRBPYg4WUq7P5gkVkdFXzUfdQ03t5EJbIvImBMYzSsuFeNTTMMnSmPlkdLZPcEM1VFetnF9Csf
kp34tvlUAHVp3y08sRtoQDcyZu0z5WLWQ/KuV7zpQtey/afQYse/vy32llp9MMxmtHiKUo4Xoiwn
R3VprcEl/hqFyZuV7emscy3Y/MO0FGzD673hgAEcofmGlxRLntjvpSECzF7Gh8khiNx/rI0bgrYI
SghLQc38bImEf2RCiuj0FEwJfPOsj46tOafPcTGkB8ea/2n6+LfZauPOxbzxJv9c0l3lAGM5W9lk
zd5FsxPoYbjbTZ8rtFMHktN2D0Kw9Xy0C8CsvKCd1ylXs0BsVPw+LrVrl88KDjWPWdOaj6Xdoj47
RiOX4Ozs9NW2nnCxx1i6LvTV1oBW/nLu2j508VhVs6sd9/Req1k/RdZY7WzLjTiCF+YirMVwC53b
1baU+LdqbUdKWQ1Kd5iRZTyMRodxnpkkAaW6fby/X7bWW0RZFwwbxgHrGTDs4LAfStQdsn5IT0k3
zv+OrfXd7Dr9mtiDt1OPb7xJqjM6PYxBSVfXfPNES0olFwvWJI7RJLZwrSgw3jkjLbnnN7K5FN/q
5f685dFOVQJvEbbBleA7PhmlJZ/p+tgfeheu0f2XuAHwstBBQ7ALJQ5G6ut5gGXnuJ7Z4aI+6mmn
SRZKUE+leZjAZZwVzZEUIjPEWghqz8Kou7+KMSsDXauVxyii433/52w9OWNfG9wCe+lmEmU0rF95
OuQqVE+PEgLcAzmdcozo1O6gUjaOI/oz7Jzl2uP601+Hm0EM4egMcPvwQpNPdVtFD1qiqCcxR/lR
tNaHSanSHfDJcgRWBTaoAO4hxvX0T19aPn+EOLUtcoTtpXJJ2zI6erLMPjKLEDt6xZsv8Y9VVk9W
q0Vl4/+gXAY7TajHsbX0U69JfHShAS/d/2JblST4fLivfK3FzXt1RfRhPpsd9m8XaB7OD0zRrcuI
FMVhCGEIkIp6xocGx7bHLpy8v7QmM50gmQ2gZE34ZpY71QWEi2VaQZlxU0sbguI9NUjNaqnm1852
8qsXeXumEpuvF4m7Rb4G6v66YlXU1InSoo6urWFNVzcHRONacffsecX/MKzjnUIJIE1a+NKrdzuC
KEybBhCtO8VAMHWvfMiH4vP9L7h5EBbVN9oPNObXVwRCBJ5wQ6DRIS4cvnQkbiB2htNgigzukCdt
0GfxjhXX1jt8CdzAd7ie1johgJO0yUEg92rKqKU3qFeYw/I2sxDS8P3H21xqEZUgvvGvdTFSET5z
9MvQj4aBF0iZYbbRqsUlRL5tJ19fPsf6eAPqQKQbAsktsJsJmqjUhloNgdb83PeuiuRKn50QUU0P
RT+m3ynArK9dNP0PLWnAiTbJJ0iWhc3xOpiNEwI6iEUTxePaO1dIbh2cpJc7A4it8EWBRbuEdHqZ
nb1eBYV+bbRcjjrAY7RAhKJeMl3Pdu4AbWtDUjguSgS4bcH6e72M02uMWz0kyxRhzZGPRFUDirYb
pObbWFSJh9CZjd8MyBikilmb6oNo5SDORT5bS99qGmqfSUDnHRzPAU677I3Yr/K5+FctZ9EeaW/q
e6OgrW22iChT19BJIYV9/aN1fY4nDNmUSzmo8jq7Iv/llbpxtJ1J+x8OrAN0nykeooQ3aEJ0ssSo
1jkNjapwDwuMyk9stT/XXTmcskyWflFV6Q7XbOujvDj7od1Gl95d7TCQjV4sVOBmSjgOaD9qWGBi
BHHMLOWj7UroClCy/oeju5DhbcpTmnTrzpSnw6PR8Sy/Olpkfs4qkQQocYtf0pm/3w8SGyfXe2l6
swpV6XpnF+ms1W0KzE0pUUpinGCKRyOJtGe87zzsJa2o+Gx3Zj2fgZbuFT4bx4ralABPJ5JOzzpC
OSn+VjjARldrAnzra0IFs4kCrrrzOjfXoQdGJ2zBmaw7F2YV2nHTWrDkRVaP/mCNzmnEtv3n29/l
4gAJdk8lv1q/y7hASWI2B5qYKCVdGTYjaiUBgzLvDa/IzneBF0ETxPJjr9zfekBai+SzHji3m9aM
zrDLbkParKIvhk8MtBroJmLvUt7KeKiH0S9HgMbhDK7CYIgviiMbKKtxvEiyzknTugfICovGbi1n
2phjWTvHIvWK0IeaMk50b+ORYcls9E5giNKod5LZrSdfiLRgGEBr3jSzK3eKrLSCfV+Yqnxu6T7A
CJj2svPNJ6fAo1hYwKA8/+sgZ+UIJNaQVS6wI7SHic70FVu06hDZUDyMXNHBgxbRM+ibyffifrio
ndcc+tFtdrotm79kmb1jmwDE8IZmN1q9MnBo3UuuoGRyKGIgDPDCraQ5lLZ07AckiHpEHNUGx2md
QuVYI9IiTgZQA9fPFHtMd37SxgXggaYHurLUojeKJBbQSiGtLLxkMslPApTOk5FO2mkBD/4PXxtM
2qJ2AYD/Rhe4mKsQcbGEfe6o8dHqmvSoTM0eAWmjvkY6ET1l0gmEDdc32iTL0GgbfCnsDARV3NTR
w6BqGRAgER7qOf11P2xsvT+Qb7w6nW79DUPPo5iu8mpx5rWh+KsCaYi6HHCQGbL87XfZYtW4wIwW
cvG6c0B/okGbKlIQMUvCc2u0qeKbtqifhna2DDLRWDP8zIrnv+4/4sYdSppNVCQ1QWlpjbOsEFPv
MMilVMKH4Sx6RVxdR0aPYepifYEEwXVqjb3ExNjAEXgQSggMhHzKrdXNHdfQ2zESJb+vldI8JjXi
S0ESo8XC/KOkHIPI2V97PL0NPzVi8asXLlZdTgNIDipmyEWvZqZygITiyIcOqkbm97Cgq6ARQvZH
N87Hj3L2FLAnIgMpqiX9lPpYcaQ/aC9OTNaLuUhOHfJH33DfzKIAvq/4rnYwTz603jDgMgcI6iGt
hesEAyEs2kkpt653Qha6s4hZgkBaxS1HieukqWtazkpcISo/OdlTI2vv1DgpnecibqtL7GUe8586
Od//6FuhGQi9Cz+f8HyjsJpbkMhLrUHEW9eTY98Y3blIwj0UwdZh9Qx6IWCrlqWWrfdHZ6EqmK+r
I1ef0qT5g6UKFZwqps9hbWFxUhnZTl/xBV29qnW4ZP9/wdWuEjWuiRAPUD11Kpv+elsEi0D3+2gC
IMifPN+UGCPlAN58PUTny0mYlNx/tZsPTQuQKEW/keL19UPjLI6OCrw0QkbdvJ8UT5ySOdIDpTEs
P/KqvUnpbYiCv8MwgXzURTLwZdL4x0tWmjYdYjRj8C8ZMJAeTJR/YCUc7TDfK4JuQ8WrpfTVo1Up
ACMvXWSbXaf8ORfzGHioKQXM7oznljk177jYkwpaOuyvvykPtUg3M7JbLCxW37Qhw2a6yTedUp33
GXrgIQGhHN0kzAc/t9vqYxbR/fOUFgOq3H6z7/HCGAZRqnFEIY+vC7+stdx50vv4ahhF/D6e5vLJ
7Zt6vqSAW8OdHbz1MTknyB+gL3srhdUO7agrONlfsyjKn42w7XBTCacPedWlO/f11lJUhSj2vpAv
1q3GyYykmYoccKvt1YcudTEZQqrg2GaoX98/EltL0f/CqsyFcXZDb1NFWatRBzM2kYnyKDUl/7c1
hu7gSGP6cn+p29NHD4xeAynYIny37hvlfaFIrh0g1tSeSsttYRljdMrCMTvQJJmP95fbSPlYb7Ff
W0zQyP2W3/PH6RNtKpNoRDMXqUT3yyDK0J/mEDSyUmjHoe8lCDTbOOHIIA8YXWVPNTZWwZRpxk4b
5PY2odUC84BOCABz3FFe/xA7H+OhHvgh4dilH7zK8gLDpjZFtsAJzElaftIoYL/Lwdox9Njo1r9e
erls/ngHiBzl1tDL7NrMqtqC1GnrzjqqVpa9m100+vxazMng03qGQFxowrj2mArU1z4P1VPLxdzx
9hpjL3Bs3AZY0aB5gfghR/hG0mDqGWIN1OdXvcQ2oixb+9wpc3JKh4lyr8jrR2No00M3DC4fTcTn
tBrV/2HrL+qLOORR497U8K2pYVfBHrlmneUEYSnU71rfd4GNu9nOd9ja+vR6Fnds2rI3kJJBjRpa
SBCpsnr+GymFUg1c1GgOSls7n0s6CTsBZPP9ksCQrCI7jcfr6jowYhOtCkuJr2Ha5yc91uhwJbIw
/F4L7UNlhObREsStStfi91ZDzxYLIrHTP9h6ajKZBdNL/kqN/XrzoVPvlm0EW05rUvcfVXT2+0Fm
5QlZjfbRJIPbExjbXJD3i0En+KAbKoejpWmYe8RNzWVrWYWaf5JKWjw6oxJ/zNGG3knVti5dCh3k
FlB4IIKuIkwV95lRY3R7LXqUKpxxxGWwnDCqK/tUUtoO4UGkpvHpfmDbfErQHQv+86XN//q1xhGZ
fzqgOSS8Yfo+1XHnl0qcPo9WyLA2Sva61Fu3PKOaF24M1Kb1Las3olC70o2vTmPjvjciFaMVw3dp
hxaa/MWMcWCcBZJq+f84O48mOZFuDf8iIvBmC5Rp2siPNLMhZL5JvPe//j7obtQUUUTPRhsplAVk
njzmNW6Rzb/uP+zeTkbFCUl5mCXE821PzxhK2vQONpYhcyrcBYWCyKWioDZ0kTpzOefYZgVqo1pn
jALGZ9pl2sdiWCLroFxfI+Um11Hox8KuQxQM8efNtzZrY4qyqRdBxjzbzRBY+FSNknyQZOyuQpUJ
jFvj0GzRWzZv2M5sZkVzXGu/6Mx9qZEk/HrwTncuJOp0nLMY89NH3O5bjb5H3a8WOXIhLYZLm4g2
YrzE3XMvV/g4z3QIAtmOrG+c3CwF+4poqlsMoEvdrAfz60pRuDTu7LAZXWxDe+EtJp7juEHURuf3
xbB6S5ZpKh1d6utduf0Ma6uOILpn/JWRZztxrlCKm3rteNIYLU/JFLX2Je5jXb4m5DglqafafRO5
PBi+ZU/yoxKm1XfR9eGTWWZ27pMLlG+2H1jtz8miEHwHWHbTxhzhYWSFIQEqk8R4nupOO0dg6X+p
WSl/mIrlSAhvb6uQudBQRCdh5XW/DgNsFUsaEHkOVHjpgaGGiA/1cGjf398sO/w4tPlJoEApUS3e
zMPQ+5EiumAiyLMks11IctH3KDT1L+2i1uyEPETNEGqS+K72ljI9S7OWX9EsagZvgf3avmhzmVon
NV9rEuid09+RZYIQqGxVsq+WkdkNokLD/A2Uv/WjGZJOvigTJ9437aRG+GDJ80+lHWIo6jLTsbvr
iKKYcyr7Er83Axqq7S6YT4zncUKi4Tp39ry4s16Wj6D7HOGOg5J+KuZKNZ/lKOkr2rC9aC4qWIl/
LP6T9N8ugp8OtLYR1qmtSJFO8GVq8engTe5sXfJfFS9GYHM3kcxSl7Rc5g6GrjxrAeht82Vs2+J6
f5WdO4m5IQGTaEVzbBunBicuEQBg7lIlpfzYVGP9aBZxG2RLmr/APvzilKHy7f6aO0UEZRGhBFwI
48TthLsbqlbNS7Y+OguVN+V6/lAzA/ZhkMQHAWDn8gM6AOmYWTqSwdvQxaWfZPUCaGiuy5+VYw98
03T+hNmH8y4UTtEfJIk768HboWewXoAMvddQ+kcCPYe2AFSSAxEItRkC5QoZONeZRMNKSFozedAt
5eTL/fe5tyhDiTVlouC8mQ3i0pvVcz+ED10sKadlVH9Y0dK65lwhzVgtR5YQO58P/gbvEuYogXXb
pa+tuIWgxHyib8qRfFus0Zt/beheGWvJwRfciVuAOencck/+zg1fv1Gha5WQ6xX/UdYoRMiY4oEZ
1A4u0p1XiGQnOFjURVYw9zYB1iFhVybj1UZmiHKuVboTn8zRiYBAO81SnqqmFKZ//7vtvMjfCCFq
Tdq1YCNePxqGsUaLmqD0UI96jebhIp3TKmE8SLF78BZ3lmKuAhRi5UIwYNk8X9bOSYRoGYCVeijP
FuXr81BpUe7V2WHgUnc+2ZrmUrys4mI3/W8ooKakLloWWOguF6chVKBjmotsDK5hDI3pxpSRP5ve
iv+J87zPXV0ZphSaVqb/L02T+pmIWy2+1sBcPlWpisbzJCL7rM+28hdcHtv0IqdSHYhXPRwhaeza
H8qgyr80W5gYppTJ+MnGTevInXzvuUiyVDr7tHRuWq361NMhmKQ0qGKnQex+rvwQK5GDiLy3yu/e
Cl0PrFe3x0vnJjImQQ1u6Et2rUYkbhxtPuqF7a0CqhFWGAkq6cd6L/wZqIQiYlsbsgAkYPcUw8vy
2rI7Mlc8WmUTDvuaZUa1zYLYAEqgTWZ0Vs1a/g+bew1HK++AFGd7nwDPh8kOuSSoclnyRo1+EfO3
8qwDTj2IE+sPfp1PghUgSCCG+//iVq9fG6iRqW2XJA2UUMSNRzXRnEIztz8OipkLXxsN64zy71Wz
0uigSL89wmT5tE1/dy6xW9kcYYe80JQnPQ2WQi8wdoplV9OHOYikfj4oXvaeEtQiAyxrBdpucWER
4nMFVXcWaBEkt0vUJm1/bqzJFl5WQKD/qVoDegV6roVBN80QcO8Hxt31mTNDeiaThLz2+i3HTToy
ieYtd5VRPOrLKF7on8qu3RrRNY+m5AUam3yGUdYerLz7khG1AtNP0XDD6+5Uq4vBibPyIiuLh0e8
/cOA8SlcW62O9u3t6UAViOOHwQxL3uRBxVhlfYuSfxBDxsZjfo6eYOb1l/sv8zbDgzEABIm4Bb//
xjsk0YqROW8BYRpJvQL1vsnIfXQI2tIdwprYWkdd+GzSeDkaGu20VFeyAnogqNeRXG73USOLom+1
NA9KJCi+hGUzPWdZYsqnHLWwn1FnDB+6trB8FPb7x1STROqlRVZmrmnjKvYfPi1tO1jVYGhuyfQC
RHWCpkZGb7P6XEe59RAZkerDOo4+v/2NA5ZYUaJrHriVfQJlrHa9GeUByPQMbWFH/jBDWXedrGo/
N05fnC1QkAdD553OBwI7KD+tgwBkBLfxoR1qere5yINiKKvzbAo0JhRjej/SafZ7S/01171zSZsO
UcasLU70PI5mwXsbmi/NTqNvstYtm3MrjSF6BVYaNDTIL31ta14Crvcg3O8+KagEoKQgUW4nzpJu
C0UOjTSYnCb7gNHp4LiyOjmJmylVtKLMx/mp7ER0ss04L92iMscvCw6GR+Dk26xxBbSuNvYAru2b
aBGqI3R1bO4CPFXSxa00a/xRpdA+kc6cxKlQ0v9ymJmeEZQVoNA3NKCmR0u4Jy9YKcS459hcro9j
y9DfS8fQrN0+jYfUa9ShMQ6Oz963/XPl9e//SBhof+Nr1CZZYJfS8qKPtRlgXtwcdL53V6HapUXB
nA708+tVJhqkIq9DPm3rGEUACTBE5zQWvePfP6O7nw7QCSJPgP9uRH0jeaTacLjiQl2tz4b2CyWq
Hxh9qV7hIN18f7GdEEw0IA7Sg11LQ/X1U/WdPAkr1ZIgHVU1+cycJP2q4pihvktNK7xghFA+yHI/
Xe8vu/OMUPsYaREX4AVvWz6dPutMqQ0039seBPSwUB14YUILLFbT9lEt+uGg+3Pb+0W8FGFIFGzR
DrwRfAfWOVRxQ6/ZLEa66+5Yj2r9ZEudBCrWLoePi6wO2rku4iz6t0WRqjvno+j0z29/cMCyq3Ah
7f2bj4uikpqydBzYAKKfobSWfqU2AzC5UjxFVn8kCrUzN+O5AdKjRw3f/YYrNBAQGY2gPGNrPSZZ
UVj5QzzrT429dJfGMrEOiVIkl2a19fDKaTyscB9TSSh/k9YNB599b7et9y7oqhW8tb11EWnvdZ3G
TlBGKR3NrNel/Gy0zvxX3dixP/R6++BUini79CB4Z/hS4BdWoNW29yFQcQvTnKmVEGHu60uR+Y19
VnLg/vHwNHTOey2xioNrbydgkKRiSLP2Bm4H0gCFQDAMDqMyOUS+peqsF2cpj7hgO2khq6ACuEoo
rKp5rw9w5Ki5Q6GE4KkhxR7kjOa8KHPozzmetff37t5SEPXWXbRik7ct/QJAS2ktiDg5ywj/qe4a
XJ/SzglRcx5wkLy/2l6IgKIEwYYG/4pof/1gtQTLuI2kJMjlCae2GHRLB4Dg6izxjwVc1dujLvUZ
7THASHQHtjmKSJZSjxs1CdQ2rx8Yc9t+MWrtAyViekpCoz3IffdeJk24tR1NxX6DiCsQEelVifWG
sY2CaAyXU4eqjl8iL3S6/yZ3l1qRmUzsdygnmTLNUoxMeiDlJCXVUqindGqVrx0+TAdv8XbPQyhT
1946Kp9Euc1ubFvhOEk1pQGq9OSXVJ4ntYMOef+BdtIsltGxl+EG2ekZAcE32fgqyyAw7GEzm17W
cuZUOcKG1q/Z75EPqy8WkqaupEy6b+pNc3Bz3l4o62+wcPyiskd1b5NRTkmHlNBMRmkYPRuGKH6d
Bml+Svje3lg5k+ESz0sX1y+0debkiAu9/v+v633WR2sQdVp27E17XO6EicKgTT6itk3immbzmNpt
cxLM97we5I87VMv8obPS+OBk7n5kDiYtNLzb2Y+vT2antD0y6zlvP4+604Js+qUtdO3Nu/Z3Y5xp
6Qo0ge3xehXgpEVcpwhZTZEUeiX/yhsbxfJF20gHgW3vVSpIXDIPJXO9AXevPHrJ6SqWCrvyOlpW
d+6MqXIteXHgTU3yGRTleDa61jjiaO0IpPCY1NkqVRmMn21F1tZ6p0i0MYJ6KKwPU6knP/PBAP27
TiKGC61JzDmySIqfmbxV9dXprPjERdD75tTGn9slAmuCuOObWzr8LMYuAI5IrW9wHkIbhkLSDPJC
YdYzyK0k/LggC9n6UtMAGr5/oPd2FKwC4OPoMEAw3OyoSVSZhV10EoSIZ2su+lj259ru2rdLAPJU
HFYAsSvJarunYovB+xKXCVV/3wznBEnHLzbiwAN6Hfb0WHY5tT3k5EygSKiFBxWEquwcWZSH0JsF
snkrpW/pQ1Z1Tp4Ey7LU6Uc17yY0yzSxCF9ZlQe/5lM1IOVUKDHaYmMyqrOvgWTTXFVB/M2Nbb2K
8EVIitKVYpCB/mS0dnvNlqX91k1qBSWjrwb0HOfQPFf5PMVXWR600F1mPdIOAuDttYIy28q5oBxi
7257mwaqt3lZpEnQyGoe5Ok0+Z1tZNdu0Y72x27ABzvOMUFJhxbYJtiqoaPU7TAkQQSY6l056BpK
ZahUnWb02U5xHU/PtjEi5wTB7X92F4HIU7BNevsuRcMISTo4esyZNhEp6eJeGAYCsuAMu5dpGSTP
ynPrIO7tnQVyVLzomMKTN26aqUgSR0VnA1vI03p4MKxGuqIZZh81CPa+HmsghMnHQ49j80aXwR5K
5OaYrjaK6UdybHptB2PTyYR1wMq+zeRoQICMQ+cLGPqN4hZBe4SYMpLlLFX3rCAQj2U7LctpUAZ/
0ezZv/+ddncLWEmmZvS56OJsXmGfTmgvrk5M2aLJP1ADmodTZxWD/pgpVqH4Dc3w2s1QF8xcp0hL
633cF/Y7Oe2gMN3/LXuvGU3etc1JQnRTedCzFZI9I+keQRLybb0JgyhxrHOCQ93BY+8uRQ3PjJdz
cqOaqIMigQwKrLcEKzj4Sia3yvOIzpeHeQtz3/sPtvdRqStpnfJBb0EiEdYosiWllFSdUXgTkKZH
kYA9cOJQ/wkI8wjeu/tRwYfANKLeQZJ6c0eoFYrqtNxwvglHNXPROMwetU7Xqys6x0vqjSXdA9Sp
xOe5iJL6VIWNuKZTpR31Z3beM+LKa/MfPTOd/Ot1YtLyVkYNvS5aJsvk5cqCowxwq+Q6FGN9cGXs
rkVwpT5gFAvD4fVaatbzqfGiCYA3q1fTSZqTY8GnSxVIKPc/6E7cYdRLv4lVGKFv368YGz2CRsz2
QSvwkudtdQ7l8IiPsncHkutgLEo3hqvw92f+o1mnzRO0XQgUgYlaq+4iSDn9xFdK+Qdgk/2iKUWJ
VccYqsVjXw4VlyHeg9N3tNYT54Rae/Wlc2a5P+nI91/LphOyP1bJmCqupszYoio6qtVeQuXduJib
pCuAx7ZO+lxlztuPNhAYimFqb3RRtpkbnuNMmFEvDiRTw5K3thU3y0V6Tc3MODjaO4eNpQidXDtg
ULe1Rj7E2qCOcRaU6Is/K1Lf2V4DHenvuJems6aHs3JwvPc2HhQXSEOkxGC+193yx2eKugW1jpzs
G5eK+blvdftSS6JDNLF3DsqJnewbFw9Ap+S/YDK3D1fN5TJA62MKZIv4vVQ4ycPSpGZ54eXrz1Dm
rIC5Zo0dJTzDg2+4t+kpYshjQBmR+68v/o/HREsK6EbO2jE6HqcZMOapM+Lu4An3XuaqjMWVTrjk
vn29SqkNStit0zSnzmvTBdZkoNEuJf+ai54c9BX2tgo4UrDt1Ey3pCs0NRNk7rsMnzYzOcVqVD1O
kvhYqUPpF5Y9HmgD7S0HjGJN3SEFsGNeP9qI+FA1AqcLijLX/Zbb5i/RQ2+W9CG95JpxNMDae5W0
jMnB0IxisL5JW4w4tRpdz7NgQZfeT9Ux9NmShV9o0ttHRvgE0A6idQjH/wYDQ72ClgoorUAOh/BR
qYb6lIj8aKC8+0CIPTA0ASR1o3IIvLrvdZs2VzcLy5vozb6UlaO7C/q8X+5H+NvuKw8EFQcCNz33
m1ZhOpSgo6osDeymW84ScZEZWGS/AzqbX9q2TR+yOpTf3AVlUeQsyJeJkzcI3QIEX12LlEBSkyob
Qhm4y6pf959sbxdCSqEvSabF2Gt98j+PcY5lugplNtBA8UJBb9zSqeezmIfal5Ti4D0erbbZg3pd
tFwLqGAPZWw8VVn+PanT9H3H0fOqdk5P9x9ub4cAZiNXp82D1vpmOUed4VUUIg3mAZ5BD+TAkyLY
p6LkBNxfavfJACUD1UMh9iaFxId3QdCYzahLknOONTW7qq3ovDiJ5VMTTcP5/np74Zd9D5sdlPEt
7U5TF8cqbBovTqpkZ1L5KghXVeX7q+y9QHInxC24pm9nXJWOla/Tl4jA2YNzMqDhnmY6lVfRq81/
+FZMGKhQGbeQJG6+lU3LOBtNwqFI1PhchnGk+dK0TCfEn4f8YLG9r2Uhqctghy7ZTbO1FIvVCI1Y
KEUyJEUlGr3YQshZXpjXWWV7hEDZix+gbkCmQhoEQLf+nj9OGagTmCcF19js5MWXJu9aFwHd+BxX
rfwFfZnlpMbSEWx1Z1GSRG4YKmG+3jbLYh/mTbr2yXkBbVBmqCa7WWd23mx2wjOlHDPjvmm/3d8y
u6sSI1dlKC7urUqTZKlwTK0lCdoCq8OYCvqSMSI6Z01kPSLTU5yXpVTevk9XwU5mk4ay9uo3FU41
OMtQJQ2Lzm360hdL9DFR4tTP1Uk/AIvtHAnqfpph8IuoLbafUrUi3RlCfAknK1Lsc2hm9TuRgpx8
KE1Km4PSYmejEk9W7AesyFVF4/XGmXDzyLQopB5PM+ufOqrDy9DX7cWIR6l1mbWOB5fO3udjCEGJ
tspr38COeYlLMQxYPEKLk7w4xktE1SNx1SJ1OBfA4z1dxgr7/p5Zz/amIb+WA+tY93dCtPl8am33
g4lNe1AXSvXeUqYXyljzHFv4clpRHV9mUUyXCbOuz/cX3vuYrEl5gPTdbV9KKZo+BXhCIw5hr8TD
rwfp33yExTSYZvgfvuUKWqftT9y+aU/NKikD6vBxoJll1Hlo5FetV2lVRDOshFL13i646A/upZ17
gguQex3FdtAK26wPz9l8zXihw62zFtMpsmcbD66DD7i3CjpiFFhkfMTwzQdMzBpaVEfPu86Nyk/n
td1YDcVB1N6BnnHeGPlZEH8orLYPk4hsrJDOBsinkER4A3XfN6eupPcNxzDxUlQrCrct6qJyFZhA
vhC6EflLDNBEtrTuoMOw/3NWcOpKml6t0F4fTsgJZQ6CkfRCA+shhjL3CvwznpSlML/iEl59K9Ap
xztKyq8Zcze/T+vuWUyoRt7fxvu/hM7qqua2QxmLnCnj5CoU1FlqNN486fGTkUgxW9rMnKANRffS
KI1+nktjfodys/wcNXjK46LTvZ3nCkhDdtgOzJ/RPNq8FayBzaUo6fU2afQzQ3OGqi1pXURX1cuY
SPV/2HpkXUR+wv4tTlhkLRAUwySlVJLlo2HV6bsIqMLB2d0JFBqZv4KrwyqWt21gI75hzgLd9ADw
2XhqNfvn3EbdmVS5OrhfdmIhjH+CBMdo5W2vR+3PVGEI7ckqZMj4TVl916MymR5yu81eZNgLldtG
eQHmpcb0orcnU7rc30l7q9P4Rd4VrSYA65tERSx21Wa0KwKJ3isDYOA2Sd2WZ6WZomta6+alwXfg
pBLIDr7j3humDclMn0DM3br+sj+euxdCmecsp9Utp/MpsSTbj6wwvdCpKg/iyM78GfAA8Aio+ITE
7Q5FyYUo3I4iSJe2C2S5a7ARyXMvb8X02ULD3y2wS7tYEV6RLkPWt7MEKcDXS4Abh8C8HfVjGzFi
3s0nnof0BENlOS/dAs+ma2OfL3vwYndudCImPxPqAW3eLRoEz/MSDcYmfCgSBzUmyRiebCuavUZu
Zj9lbnuKRll8vr+PdhiDKwMSTWfQA5SV22ZlS+ZdiowbQcY1ZDotwmIqbC5mnp+WusThZQAthnq1
lpYKvOHR/JgYXQQF3zDDwZusSvmqKALbAtse/5XHKKt9NcWKwWvqXHpKq1Bk8KxVBGob3K+sy7BM
4kOsTJ2Om1BXPYZlusgushwiOXdNW37Tm1KZL9RSaeYyhO++My6qozPDruYvLGpjnY+OYqo/Z05s
XwvDnGM/V0T5voAe2Ps90pDZT9rjFHdoOSynpet1cZ3qUihfVbWbP+M/2x4hJXaOI4qxUFMY7/Iy
t1PXFMlECI5xFBhZWF9ynBrOQ48OXiZVyf+SioHMHBYRZJxYvt7/gDu7BjoCDRwU68g8t2PDKFTq
phgZcqlVVAb4SsLenKL+A10P9DEG0SCImh5h53cOJvk7PHpsRUA7b3PrOsMyp3dgR+a9qE7Oksl+
ilz211rVMlR6suoyiWLwWgv82TCV/d/3n3kni6FbsJoWAmNawROvQ1BpDUkKLZQEDSHyhza24rOc
Lc2BEsjeKnRaAPGRx+DUsAnwVY5HljOn64htKIWLj+/gl1kxHbQX95dhHLG2I2CcblOyduF6iEAv
GuNS5G4+i/x7EZVHzhY7BQraRgRsAtrvDPP1OxOrTg07H7vHyDGeKxs/orjVVLdFMMEvx+Vonr37
WCSz6MdA2mGTvF5PG3GKcgqS6KKTqiCxu+zTlA1Hs5b9VRzmoA53MX+8XgVhf6MXXPX0+1D598Us
G55Is1h9e1qB3zGwTu47svAtesNKoLGDREK8aNQ74Q5KSb1VWi205VEC5P72/c1KdIugVcmAU14/
VVQqapLXYOayAvuzpgKRHTWHQoN7MQuWDSxg0jJQKZtVzK7vqxoEUqALTXrhOFl+grjb02KnLcqW
k+UTUQpPUaa3i2z/tqaCd6OixHHTQlokB65YCmxUWRhgzqWMLd0i9R9gDX67/yZ3khUm5CsqGE4G
o8zNLhwjW5uaPI8DYVbD36VR1DxZ3H6eAEoffLS9A7Yq7UMFZqh042yeOINmxx2ezvh/ModonKBT
s8wzi+WvLuq+3n+u3cX4ZvSD122/zRUg3NuSluqYffeie3aMOHLzXrbPFe7cp4l3cTAr2zln62Mh
LkALnyb3Zq/Ei65mo1YiUZMn85lEYn5Y4JL6959q52uxCvksuRt0u21qGXfZOM3KhBm3Gi/vphY3
HJNp4FPfjkcozp3Nb4KxIbPkhN0mW6aMdxAGKFHAoMXRg0ROs8Q3l765lrbkGHgLmsmlYZP+5dSL
eRDy954T6CikDWZK1KWb+6vQSnxj8BkKpjFrUj8cc+VTmIxJ5cuROp/vv9S9mhM8AcgUppw0Nbdn
QMpEWJi1WQQZGoYnZdZCP5WnzE2sTjoPlhpeY8X5TKGIB7JROJCSlci3+/TgKO5s2dWNDf8Hrh9G
hevf/1E3oDVfh00y5EGmluKhQAnHm8Cqn43cIUkbkqMcZecLryTCNcCtGKPtY6tyKel1bBXBqE1y
g7RIHH2TJ0ltfUsJZzKX2HzXplHszxASf91/5zvHBZAf0BGwKozXttdFbY9c5qGeB20OxI8PHBrv
hWx1RxpKO8kf4DTyPoD/GJdsOexqvnSGBEszyMZBoEw8QI3lPj4VLSC/Gklvr23a/PofHo6OI5gf
hE5vCl+RVOihNUoR6KHcPuZ6kz80Y1IflNd7j0ZNAguWNhx4n/Xz/rFdwKHqVSrNRcBkyPjZDot6
DRUr/dupSg02jUDKCe3h9Aizvvfl1pEyjRED8PFWFxeYCvDFMCroiqf9KW2sGNFNdTyAi+0EACY9
0AyYCCHhsO2PhTS+oR5lZSBrVSm7wHi0v5ukLQdsKcWhqdnOSaAhzcmjN61gvLIJ3nVHhjZIISch
NJ3+altj+8y0ZfjWOkpU+JYGdNLDZ7dXwF/OU2lc7m+YPQAwPwAiFKNLCoZtjaKHSsqusZniLBPk
lKXXU9kFJ9Z8byMnwYivNqrlOhA2ItdKRf5Lw7X+ryVqpx91p9oJveVOKK4E1zo8uLV3vgQ3NkdI
AeS1A7nCPx4NQZOfJtBSlYU9ny0t069UPvLBa9gJgKQgTMB/R6UbQpgEhN+kB5aRy9WVbyzl8IQ5
Yo812mq9DuX6IAjtvnYiLUEI6MetI7lkZAJ2MciP3gm7lzYxjffk/rV9xm11ts/xJEsL/oFTKvst
ks9moGVm8wm1VVTcrV5K5IclT7UrGHzkLO9vib3XTrWztgOhpWGw/fp0S1U0lsrEjigTI/8pxTPc
dgmJj3A09LfDvHnj6wWw2gjeNH8l1c4m8g30CbT4XyPUnSe76YezRvPhy9sfitkWNBRakKt11euH
mmAMhbFqZEE6p6U/y3FMdYXAXK7O1kE98rvE3UximJSvYFOK8NsUGpdNY47iOg+6LEz+GYtm+dCN
2RK6Y+qkD8ro6BeTDozp6kmO9o5dGqexo33z5uPjEFgYsdkUyLdYlUQpJCcptTyoNWXUPZiFfeqD
dVtBbbPaHMmE3m4bh2Y9GcRa7q1kv9dvuEz7wZYj0OXWGjbLdM7+mk3zO0Kv2psvOVZiQkk+ChH2
pjk+cKsXIeLzgYqDlmvI4fJQl9kR/ub2kmMVdJhQtcQh9yYw0iYftcGOGUygv/uFfSJfSeLSnxp4
O8uVI7M/DTIa8wdf7TYSAQfD1YnAB67vpmeUcmcndTIhSriY2SeUgFUYzWX7Ys56LS6DFivq+f7R
uL1WWZFilp48vIAbuLJVNhRohh4HYyxw2h673JcqSzmIsHuvk10By2LFQdykXVpJsGsZ1wdtnYlr
U5bKac57+yXGW+1MKdB9WuU8334UGdsjlPu78OOPTaYSxRQqykI1GyeF6qYhR29x+sijUTh/alC2
/XdkWvqg9E12RoRQuBWc8eLgk+69YKIcQKR1mkNS+PpkVLY+8k4Y5tBJzy9h5ISPJC9HbZDbvh9D
Q3iRdKpMEMrbsA2+Y1awfkiCSpLm/jLHunOVuLw/CxUtv7PaDbIM/z3KPgLAjXuPSWrz/u07CYQh
nVaVnUTcef2gyPaJLlcjuAPhIB40TVL8EbHcg97f3gnhaILZpH9lkB+9XqXnJfcdBjWBaovFm/Op
f582KnroQvxIMsAu9x9qL64RzE16WACHbxByBSouOPNAH5AVgpvUaBquNJH90CE7drBR9s4ILo7K
ipBby7HNRhlyVWP7WUC7o6zye8cAYo4WKQwTy4xWleVOXJdi7v+6/4Q7JG26IpB3V44y1/625u1n
qRrlkoJbGPUUejZAG2+aQvlJAHn918jbpvPgzCsXQ6Sz41Ir6uGpXhb7HZ5bEuOdQtg/7/+mvTOz
ftyVgUtWvK1IcxQQ7WYeoqAdY+1HKuzivT78B0PX9ZqmCwXEEgj1thaUbAmmRsNowDa6MLBGZFgc
dZifzUY+ksz/PRB7nRXwYZHAIwAyrrrBc1ILIznlENiTNM4wc0XN4anOx3x2F61uwWikAps0YSHr
dU64Qj/jJpiLH40oI9gjavt1MKv+ndx1eeN3Zj1oF9tiy9Oi6xbTXaJSV1wkHDVmMBOo2LPdOcYJ
x5yqvUi9XJ2q1tYz2gl1/K3TnHH2tHZgDqBMC+gtR4lLy1vA62rupEjtcBD9dz7nKtlFvxQlqluh
VESnyfUkEBRT6XxW+sx8zhBmPyhLd04qi7CH8fkgFm4joNAytUs7LQ4gF3U+fuHMBNSlfjSGUT64
M3diEOBcMCHrp7ytmtQoreZ6xbzoo6ygKb+M78ZOjZ6tZVG/F/I0HESG3fXWWSf7dEfIa7AKJPMt
7mgpQyQxjs1v6HBm14Hu5TsUfO2De3Pvc6HLQV1ILXXLkpAqZ0AdI0KnrpF75nPKdIKh3h2ssve9
eB60iOm03Ta5a7EobQnzMpjmLHlUerPyS0lVPKhh1UFRv0bOzeFbJcNJAFbpcG6o13dGiR4jLiQA
HKLGmH+maE16PfP769RnvVdJdvJk4RT1vksOTat2HhLVROqpdSpPO199vbLSKQwXNcTJHNpAxhld
z/QlzpPm7yyRun/uB82dXQJIiT4CjC9e6VZlyGy0GWnllU4gz/EZG4ey83qdmXGRtlLjNoWuHhRw
OxsFY16qKuYuEOy2ATTVtKWY4ioPlkgqPXMotMvqOXO6/1x77xA6Ae2JtfN841BkSgacxCXOg6bV
6XCLKA4w6jU9QGlHUh17S5FDAeMmv6BXvtko6F71DkajeYAO1/IdR0ERegzkzG8xHL1f9x9r57pH
EAbQjcG0lAt/s9ZAcNYTA8PUUh2zZ2Ua58YL81b9FIdqXLiTqpSopZbZQSzeX5YmGlZxCjOe9Zv+
0b3rV3ZyNYOjbeyp6N2esFK5Q5QZp2jSJcNrUC0LZnl0juz29t4tUxhQn+DIyVI3zztzSv6fRjRO
venH+At+LjScT/NJVj/ef7V7S61NV/rqKxtxm0lJqaFOaW5xFXSFgeIMAvOuVenZKR814A73F9sL
Ltw3oHDB3tyqToxYJM+5iR+HPBrm1zabFPRttdZ6MLPGeEiWSrsqsIeekyLRj0jBew9Kixl6Fi9V
t1Tt9cfUQc7OekdWYdjQXspaX05yHdfnOLbFwVnfiy5/LrXZN1k/ZqKaFKbGdp6ci8RuzyO3x7+L
FuM5VEfh20etIKBxFfzd/FvJFa+fTZPauooLXAh6Zfw31ofwKWvjI7AW9wz/zeZuWC86tgutIXpx
mwiNEErMmAHQVFhFhv45p7xZShe2vAQvt1flc7bEreWGoZp2HmI6Ru9FKPhTLkMswXqlKHLPUnpp
vpi1bVbeLAz5Ay432lerzYXlwqxJGvwE8snwZT1rzffzkjb/plCUEte2G+ezSI2iuDomchMXza4V
cWqjomxdCYHuIFMUXN2dPA1lLyqm8V9TLmwcWEpb/qaYhaP6ApTkh2EYw4/pYC7taczVovJNdULA
3UnE8CRNTtudayfRvtmFNA2+nvai9opMW3I/Y0zj+K1RD72Lia4kYTS6LC+TqlXmQzX2YN1HCci9
50Bz/Wm0FJYfQzptxIzQTJWLWjUt9Md5oU87IDnnzXGZZl4XStbkzkbHSH4Btogn4pwX7QuEI5yG
68zOKrKLcvqRIziIwjW9JZAphZj+msSUfiFKWcu71rGYS7lg/TPjF2KTE1IQrRL93SZ1PD7kle5c
8gHOyIOkjq04kc0riaelsp2dQjlLzZOcCx0XCV2oGnEt1iSv1JL4ZQEvkPl4PbX/I3pM5qOaTbF6
EpLUgIsak2L4kswUOf5i63nxfinr9lOV1OYz8noidxdznJr3s1lFlZs15vLNNlLn52gu89mZ8LBy
+xihn6ukmI11KeQ6R+FwHIaXPi3U9Hlsx2F04Z8K26euHEnvcyMV/pIPcEdTZ9SXq4w3nnCFzK13
Qqbfynxl7vXGq0YTZ8OK3lR7TeVByf+Ps/NajlNp2/YRUUUOuzBBM7IsOdvaoWwvm9CkJsPRfxf+
q/6yYEqU3+XtpR6g++kn3MGPskqah7r1kvtiGpoO42/hfUWDbHCDdiysT9KzmsJ3AOu4D7oyDFer
0oYMZWE4v4HKRTPe9XE5SWQf3NxMsDdpcs1vPZhTEH2qoT1k4KPkRROxjfcWl4X03T5q/5MmMn9+
mCm2xK6OiXPQ4CKv3lftbH3ulDAGAGalRZB1BaKKtmBG7U+g3KKnnmKy8XPXlsrnYqx1O4igV1+V
qpk/GCki908FNruzT86W9mxKb+ovYyLrT/3UWK1vVq3xpZL6rJ0QWrXL31hS6nmgY6ax10C6cVdS
F9L/Y5JH3rGujCsxRjD+IGJYXW48AcQNP3rSc3/m1OYfZKP9V4/VtHOdbEL6QsBAAooLkmRno5Te
CHdwJAwC7HSmJGgWrF2VKOlxUqwfr19cm5YRHX7UmilJ0cZkrdWFPNLWV63Bya92o2ff3NHL30VG
a4M58tL2a4U+57kTTcnJm8bP4HXT6vj6D9g8KiMn6ijaj6SrjBJXEX5Mx2bOBolutPTKd2M8Tjg0
hgNlWy1O/8tSaGcA7eZKWaMk0r4oIk+FCBgO8DXzIpqhJ1TWSVfCPZuq5VevLxSyOUaHKNhsOQpJ
PAN2dAvmvXKQ/y1uXT+1jknZvz/Qoo3LDbloBq27ilGCthtgfqono+fY1vOYeoHrptb3RT523tmU
ty5JCl6MT4HcLeDil3ex2VbG5BUUUAKm/hsvMYZzz4B4PNvGSNoqvWS8mH2hHUtVG/dO4a1tgvM1
bTGmzYBQVh2/QgK+o0XEKWywjsxbs1Z9nXUvhdK2/66GC4gGXAC6vEDXNnCawk7UNp7po+oanH+h
E6Lcdjw3mJHsvNM/yNMXG2WBLnJV8kbxrd3UNbqt2CWSrAy00ywdDkvD9H6qvebHbBbuLzs2ua/U
3BW6n9d18SDsOnYfJrMylEMbK252Cscs+aaGhcrIdqCwfX2Hbb758vOwW4OJwGx0s8Ow7JxM7Erz
axzWRYCnOvdIMw/GIau8733kGEfXHbMgDIs9AtUm1WRlKgXQ5QuEFJnOl7ut1JJ4iGSXU4aE41Ex
ivyYVVV/toQzv9ETa9rrr2x22LIgFd9C36VqWEdCpIdlKGMWLHA1vpaTOnKsqvdQUrKdJtWfQLP+
6LBoKUwYRNISXN76X+UXrjcTCF2HSaQ+h72vDxGI7VEfrOhgGm3NvRhKt/TJWBZWpSwkkrZTWj/r
Ii3fqZg4fdStxJwO8wQj/q7vEMv2i8Rq4jvDk86nvGnsASOISjwDF8i+ZXoIdmkaebxjr5fafByk
Mf8sRgWxz6oPATcguKplWOfVtf6ZPd+1ftrMY/+ujunUHZ0GUilTNhj2PmmPTVMNlN43GUXW6FMO
OEmAw2jq+VyFfetHJe4vbwlb4kONDFToa5M7fHl9Y24CLF8L3iA9axTw4EfqL19hUcT2GBfI2ic8
69Gew/aTlSjiX3F1yyp0wRhnwsDZBALVSXG/UrP8qmatTpxLlIc6l3uqllsIGMswnyJ+UYRsp0NJ
mmZ2Bqb0Ojthcs6ycDiS76iHMUk7vr8WBnGmm49x0ia4zFnzc1w7xuPA3Prw+lvd5DrLD2EMSOYH
iRAW1Mu3ag+hSieLuX8izOmIGRHBXmmYTavGeBCuwp4kOO4ch1sxhuU4Cib+oxtqHSfNmxfgCT2Q
qPgVWXl/SZXIdXzqS+cUmqX5DD8sfQgR5d4j3N069Oj5LMhu8AdkwC8fmK1Vcciq4mp303Bfq1kP
3izEGq339uR/by6FyDEtVVbbqNukSkW5t0CXEKN2aXAqEUwVxAJGMbs7ic6Nz+iqDFhRZaUpR7//
5VNRRUTGhF7PdWq88jyZorpWwrGPGqOGoJJxea86YbGz6I3no6GEOgy4SSZI62SkNqRNZj7nV6S2
22cDR8pzUndt5yf67Owh67Qb1wP9MqSCaIffML2kcUYF0bNpaspGv+4t7WLXde6XTYY4YTKpPnD9
9FiLzv09MCo8VAmYO2GrzV0KieasFLN1oQvWLmqVsx9KdU/N6EZmzbiXbhBCTSpYw9UFtigHaePI
fZJYDvApBB5zgiUidSesHcqPmAE1X2fww6dRoBGF2kY23b1+mm++o2VMypFdJk6rGCld4C41pfZ1
1oV9r3bWEwYVKHMOOUwpHE52cplbyzHXoRnM2HIrbVjZspiZOOXXytWUT27ZIDxg5SiPVn12nJ2p
HXcW3KJsaENCb8FsEozSdmjZ9FXhZXkLZjW0q7fgiKJj3lYxukuWSL/hTTScMtlWTmAU3vQxbNP+
Atep3MmRbm18Wu5Q9Kmitv6g+qhkdW4CssntJrnPYT+h29tLv1XyZCc+33zFOGdRp5GLAR57ebDz
TJ2lK4b86mZ2e3SixDujl5LdeVXk3Ldz7Xx7fQfdejR6+ybAOBApPOPL9fR4rIbB7uDDRnHzzErW
HKC8bH6y+r42dz7nrYdj+3DomDiht7o6MB1m0xEWVgKtJdy1hSbmsyZ1eS4RJgk6Z4z/h4ejysYR
k5Ymu3Z5+L+ysEwrhBPOOCVUnJTzHBbve28cjwmWqJ///TX+vdLy5H+tBKpEi2bSoWvLkPkALEzQ
96Lvhn/sXsP01hejnsAaaSFEWuszrze4wHgaJeHUVKVfguN7yJoWVynYb5/+h6daMKN0Q+G3rZOF
Cd4rZrygo1K1aK+Jw2E/lC7xbcCGTdkpdZedtkqZF8i2wdTgj97Z6hUKWmUqXaL02sVRFwyuMd3H
lTvvpCK33t4irElqbt0o/IbGTswWOCw61bPxKZ1jcRxbaz5Vc7PX4rn1QBQ4lBtUVsts8OWe6DOP
fpJkUNdEGapEtJOvgHf2EGw3cis2Askr1wDT7vUQBANuOx0lbmMQNtFFVZvYN92puVi9HR9jl/Zs
IvvmTEK4F6puvUoydCgc4AC3fPLczkAVcKkhy5Um8DXU6Y4ulAiyUZSn1zfizVfJDQdKhIHthrrQ
2CMmU7GdXUmvYTtPLZqavbMHbrx525BNwfiiJmY+uLpO0deOx8ZZSo7Q645pk840StX4w2TM6Ynk
Mkt99JHaoyFmOnVD12BY7JQ73JQtapg7b2GlQF/g4ttkrGGHnifFT4aXeKtHx1QP7ZFeemqe+hQp
AkAlbg4rWIFo75eFV3fnssxRNBYCx1aq7Tz3gRJ0F3LuvabXrc1GzOGX0TPZgrXrPkqLUGcIUACX
vh9syRDDdpSnPCl/DOGofvcQa3vuGTns3By3NgChgeKBOm1L79VD11YMr8quo9rbD047JF+QKtmT
prqVVXPLA96Br4aRx+r7Y0ahF6LK86uTONHPvBujr57STr42QnIHQjT63ij23N1vHSMeadHkWQCh
6yDbmljouC1yTlZuqQ+5NuWVH3pOa/pAsvQfrx+kWx9wUYDDGcSl371GSNt1485qzmL8GCi1RjJU
Z/QiQvLjOjbPaALFb0epDge6081Oqb0E8FWAX7DK1JeQ3On4LMrVf92RcZVFiHISDxkome+lpvwn
xsz7jRVXTA3c9fXOKPPGnnmx3upr1nGo994yAm8zrc/8Qm+nH96sp4fXX+nNZeBCwyMhpdnk4IR/
6I2xIeDvl8qDIuErM8TdyWRuhSYEGBYmJdAPc6OVztdUmVtiY9bHet/fITREKwm7dvtgJ5mtHRTb
TjTfKjpb9+O6rQsfl50kO+T4jf3zOBrBKuRbAfhSfnJQVje16oia4EfOKMv82bAELsJuZwegTst/
v62xNsECgZiMK8h6dKCGZm2kLUKTXZeXn9vSpWtVlLADs8n+HzKD5SMiaLkMKjYA3p7hvtFlNOJc
dCY+VI6wHuO0Cg/O2Ds7ZdutdtDSFCTU0JTg5K9SA2xACsVuUFWzGrODezLp3e9cVOWPWpXVmzHV
wpOWNRISPx5qRyiU/UU3ik7z8bIzdvbvjfjDjsKtF+QZKhSe9/JYTk1duYpGkqzbcfSlqyctsIay
vmZZNB1fPyqvLwVQ6uVSJTbH/ewBk4qnMAnKrpMHRKvyt4pB4fz6UjdCObwBlAzpw3gL/ublUo2B
GXCzJOSx0MAsOfATxjhNLt7YirNEGf1uivewE9tIAHIJuCD7lQKOG/zlmqOeyDYtalrpY4gDWxhZ
H6kb1T1N4G0cZRk2Iw2gJS9fl2xGHDnW7NFL7Ht3OiZRYjw0g1IcQqWw3yRNsyckcGs9HWlDKMFs
WjqyLx9LF7I0Zo22TxJXmt9UWvigD7F4qxu9DX4J45zXP92t1wjjE6AGQ9mlB/xyvcIevbaR8FSb
sHc+dIom3raqJndW2e5FTKIwnmAkaZDRrMuoxKSWtxFFuA6k/j/RzA1PoovHB0MVO0Jx2zuXlShA
F/Y21c26DhAm86wpBj4HpaT6OXu4JgVOq1pnNxwZCqBberEsZq+Ji2HkzjG49S5Zc6F+UPHgS/Hy
XYLjgG1sAKorsVW6NOOovUnGag9JemuH/LWKvvpiZhjH+aQX7EirVZ8ifRKnKp6mk6113xSAz+fX
N8it5fBXXMwLyAg3CMi0IzGHJY/U8VS1QTEoTupjYBHdJ3bXnBv+nx39sltfkLkoGa8G3GwzwbYb
QwsHWInXWpOjb8cOEBs0FJD6G8MPCthtmpJ9+g1jd28vjv2x/HuZNdFzAhfF/lmK/k19B56/o6DK
r0M6tWBDHDIov8UNXAt65iMfKyk0oqgKEsUIu6sYO+UNqH2MrDCD/EI+Z39HYlXUvjvmaY5QVdjv
7O8tswBSLsNUTiwp5WJB8HKTubqwBoYNEPzAgryPRClOQ92HH9Ew6t/gGT3fAfHCxDrDUkTmruqj
2WwEUd+4D1npxDsH+8+eXr8xAD38IopiovHq51gqaKik7WHbQugv/M7OwzpIhWFeh3xwa7+LrSI5
YH6YTydlKKvy4I4ogPqJZmRuAKzJzH03rG03AMyL83SktXHylKZ14wRtn+JH5uQz2Kskdunwj22t
qzuPsJzK9RNwJ5ODEBKAjS4H4O9MWbpxmXh2fvWo/Y4mTaRTh8IQnFC3ftBD1H28DKG4qRoKNFjr
PS3bG+fLwmATff4FILupSDDh9fBL14ur29fK46D27UmzMutcl5MX0BPak3u8kdxymA3UFylM6KSv
IySHSymiCIMXmXrqZcKnL5CW8cUcvVIG1jTP2CRVJQgEyNr9Wymt/DM8qPFf3zoIXU7ZItKDAsbm
Xi0LG594ppkXnGS/ytrMn6C/28vY1bqrqzp/NOYaFJg6Zwsey7q8HtQ2CQvzqYUiDCV30YhfD1d4
MBurkNG+eApckBLc2COzo/6B0cN4ynUsTmme7pGv/0SPFzsNwewFQMsF5UBFtFY12eh6s5uqqXfx
TGQH3xi6DUmlGYQp7k1r9D4jN+0i8pR1iW/Xrnzqu0q1fVzr0/ggkPV6pJenKnehNzE5nEMRfSjY
vG9VG13U2Wzme7IHfa/+2OxPfjSiBIgt09lFdGsJ138dDxrV45iVinvpZfwlxWDubDqRODVQ/YO2
MeVO1npjOfJiG8Ip4PctpwdTwCZcDFMvqDWO70OnaQImxPh/T5Hyw5X1x3/dCJBRASfQVFuEO9cb
wXUitTfxf72URmEw0BJh98bo9a9KFppPOaKVdyBB250rdZMN4ciB7yyer3RuTXqWL1/pmFeypzby
LoCNpotrSjcwJ9QFhwFxw9efb5OSsBRtOlh2DBMBGq2CW9+VYxQ2I1vORsfv4KIuF92ZYED+e32d
7WeDqgBNaCGD8ELXinC9xWmiV+Vc5JC5h9TMlIvTAe8J5yQ5tZXUdrbJJmijT8VnQ1CJmTLt1NWu
bPXBlbneuBeri+p3nijbOwmg4i6yqvKqjV7vK05ZvnVHtM4nI99rn2/jBzIdFDto0dHX3oBbpJl5
6txqziU31PARaYfsG2PLjlWtwnpG2JBL2XNkdHj9LW83Dssix8VlQYK0Sda7ukU1Ho7FJXaU+SzA
FwfIi3ontMTTnY1z44NC0CQJo3nE6GO9caI8QnXQ6BWOvfoJgLZ+GRLVOWHHXRz6asw+v/5kN5Zb
zD+Q6wEuzslfpRGoFebloot+Se16yH3oXs23wRXJ27HMEeIfpn/GQ4GOgDnHR2Ssv0x0X57BqYFA
RyfAu7hD4X5QZKX6KZqPX4GdM93R6t+vP9+NDbMITi6lP2GNffNyuQ6/P2pVzbuES0U3wLV9O4lO
ezQUR/q1p3WXWTW60+uLbjLp5RkRKmDSs7C116kiNBTgKXPtXdrc9KJzhNNZ5Xv5AvuYQRmJCyKO
yrOVFdr3Mq/bPafibexheeAZi6rbEoZW3xQt1m6wbUJ5zUOfJtcQdyEPudO1urUKfx15Vu5xDuOy
s/66n9zUMLqwdb2LrKX5RaIhei2T6J/7jhabhYGPBagFbv+6nZpHzRh5CuRZJylowyuNfuwqsZdN
3zjfL1ZZvTG3Ns2IPj+iapPXHKVXgRsODdWn67B3rd94beCE2ZPcCXyddcCOSra9GaGo67SzPGjd
pF+Mzg13AtbNVfg0QL11+t9r7tcYV96gkNEzn83nizYKsPLR/M++hXwcplUOcxyIFVwIL7eAFmla
LmvEHo20+Dy3YXbOay0JpGMPO1krFSh/62UOR56+YDLQviMuriEDei4HfUywTG4G13l0Shl97dGv
eNRmNU79zhBIDCVFYo7+UOaIrIEL0bPPRW9BqQ/7zgYJGcfges0huUPQA8cFk6bkY6xk6W+hR3BA
ONLAfRcmmXhIbNTDDnHaqT/VMrY7H6qG/t5pHUCiBW09nCXT3nyI3Tyb/Nyk/+wLUlpMnBX8PRxQ
t0ngtUmvnzKtlfpHkvJc9S00ePoj8uMOiWaWq+mhlLgEBhi/MuuanNJ+smdRqNQ8ipMdlcHkZvM6
zf3PdIVawV6IuG9EPZpP7tRRGzXR7M1+PMh5ekuSa91bTY1iZD+66vdy9NLfcWw476D4RuFhUNCb
922cT36ZdVa8zzIk584F0f8RjaSwPAy2A/5S7RRhBD2uL19SpSifm77LvWCwrNw9ZH0VDjhgOvFH
4cKsObTQ745G6A7dXdiN9oPslbG9ll1SZwelCY2vaQsHg1a9sWB2YqEch84YI99Gh1E5CS2Rb/Jx
aJJgEIp4ThCsSu4KZL9G32m02jvhix0XgespEvxogtgD/JcRubFOt+Qj/maaPIRjq1eBmeXSvMwN
ok7oOaVfSnThJQ6MMRQXJZk76VtN69q+LeJeOcAoc7ogLfnPdxWrekS0WBEHGUIWPtikbSofyVbo
QLRcwG+nGgwUs6LJuHdyZ6wfFD2fmndNZKi/inLWjEBIVBf8XspZPumhEOfULnHXiOhZKT5Yl/pn
xXfug2EWYRrIpoAzYrpj+W52xsHxrdST9Z2i6/I3SgRZfKlZkk+hQ6bxrcRNvSc7rXT1se9tWjMU
Js0bYi0SCiDhKtBYTuZ8xxwlFpCk+jx9H8IrLXe0KrYhZZnyLyREIvJWESN0wUSZiChfuNitb30U
tp+5Vfp/DVzwDgFd4a1E6rxF6lTxrDAExy0NZyDxNkVA6tlJLG8ni908y7IKsYtMjhEP4P6XgSvv
hRI6ii2uPaEXpEzdXUHzZHevpwGbVQiPtBaYtQMEYuq5SnXsRGoqdLzkOrXRcK8ZTXi07KLeKalv
3V0uFzFVIqnphtczcW+N+LqgC9MNyQE+1MzkvksPdTjsmQzdWoqOAa2aReSNAfnL14apIcqjSYYa
/Kzgn0StBqwkEWfqxmaH5X5jKZJS6N/0tm5MNlS9KQcrlcolTFsjSGWdnyppR2+Mtvf2sEbL115d
LfCUcAvgNsbrdH21tJaNjxwgcDwxzO5oT6o4WqWVfVfyKHsz4INY7+T4NzYGlz85GoLzy0xqlZRm
UIX1si/Cy+w04yHHoeIgCUx7HcubyyxToUXBfyve1YKuzrCLJUMj9zxksvMCr8a93UUcxLcH3fxp
9bW4s6fcOOR2VN73cvrB4cwO0WwXd0Old0Fbl/3OsbiRktO3RqGOagMQwjpxZKaEhc0cuZfGrrAu
iLwYZL9Uj63jls/mZFtnMtg9bM2N/cSiYMIX29wtMzYkhM8ZQOxLR5f5EKIdcurnCFhApzg7gXK7
nWhiL4MQkphFvHz5LH8lxtPsIitoVfpFi6Ks8+NoDJPPtQp1eijiJvleDuGeJsT26dhOTOWZFTBu
pbf3csmogIs7Nr12ScbBPdToZh5DHbx7Wsi9AA2gfX1cWIRiin/LQ27wIxVyzpMrmSmlZu/KI47R
9klXo9AO2hjRBn8aK+e3KDBjP4msTV1fNXPHPRllWKUBav7OJ51xXnSg+ZeEh3GI4JSCFRq5Z0un
9IWhN/IQd9iY40Rb6o8J9PoRX+WSDA95YFOclGawnrwaw+FzVkztcwZk+5eWivyz5U2RfvboznsX
NcJN4I1ByDKDnGE0F6o36v/ZbW01Jxw0hq8O4oDTXYUqkHMM6QR+KzD/SeAtZ818ao0sO83a0DMN
rEvLuSys8eqkeenkHuweMZB7pWtIVSLEdsyDZWaJF6jK0CFUgQtMeIzLEaiwRnb4nEMaLnHJyGXq
65AHrEPiKq3u16ZXf2gaCM+kGi5wBsT9HC0ow47mArLwhoP6d1/HPmlVGfqKZ0+6b2aR0L6NeWmX
gOCbDKKKMNIfVlInYUAWIH5GTMPMU5F43lelcuGweFGR3TeaF9bnmkynDDLTbuJTB9/+h8i1MDt1
1ti+10TVpfgeJOXoF5DSMr80OuPNMM/DfG9UXhw9eEJx+yAEz/XVGhKbPDZ2kJ/OPTHfx+o0ZAcX
OZc26NUa73KzC8v/WvxosfMrkQg8aEkoFHjaRvXG9TLRBwjMTKafjpHxa87y/Fm0rXGPt0o5HPUs
GhvfcdJI3qWiUe8w3VRbv/NyMCBDofyn20gfulptPU+Dp9yJXs9+dHUjv9YF7gxwH96jnVN2YWLe
ZaHhfZiEMaXHJiI/PS7REOaynaeFH89p/4uPLh9So5u1J0T+bfvo6n2XvcP9ChPTHvZjfZC6Mn3s
kxG2UZ71/VlJp8Q4mmHeostQJd4jMk+KhH8+JMxQ7Lk95q6expeiM8IyIOWpnrMMUrRvJrXVnhpv
VsWdY4fmr3KsPHmgalRAtcVkPoesm2GwjsIKT1KNqiLQW7NLDkXTRWwBVRnryR+0sXkfQuNfvL9L
Q75RIwoHvy0ayzkMamgIH7tBSOfjrLR3dp/N3h2jCYQbRwxgH6USm5wGe3g/l6H30JSm+mGKmW3e
VVGbJX7e29knZnDZxNc0o/ooW9eNzo1jNM/QWiB2VdAZ+++RPg/aIfekRuUhJkue4wRiQJ40tfDn
VpZxEGtuNRzcqs/vxkSr6gNBWH/farE1v/WUsflWl7b3w8GPQLnHDV5t7+M4orxQoqS8H2I7do9R
mw7AfUYj03zIEO1jLYwMLiM0cuU8KShqwS8OvU+Yro3DB+SkeJV6yg7nfBLkH0tSiPYDYqBJ827W
iyYKuoza9spX0YHUz+2XEKUy62wWc/WxKms5H17PBjfXHjnngiZiVAf8ZpMNujlK3TDMGPjLJBih
OyLG2pnHLKnh5s+NfezLf+bPLEsSTUAaLzJda3KZUzIbBMMAzD4fhlObYJNRNXV8oD9RX5zZSQ69
mU47pfom61gWBV24CHYy2FsniUVV/hGlhhQ4NuHnThfmO4q7PQ2yzY33Z5XFnheoBu291Y3Xa0aC
tXEEZWKUecAwVAug4Mv3nVnuCX4tWe2L9PDPUjRYF80vFJ5W9znlDn1wZJSvXCt94g9dhdlJLYAu
IrIQ+i2+QGCbyuwkjCT6+j9smj8jK+bidD9Wa5cJbbymA0KFeZYTNFXr0F83x2PmtIgqjIlQAi4C
9fn1VW+8XLCLTCgZl9BvWQO38jxGb2NYVDCqxH2TYZLtS0dJnxFA3Wvo31qKGQkfEDsiPuaq8wb1
ty3G5eXOsymCfkJpWzPy4tBhSfGvDUvawKigon9AzrkdORlu2JhjhsmFXmiPCZnvfY3wwk7SvUn+
SI6A8yyHzkPqc1vzgUkuFuE29NYgakVq2h9di1lMIgvT9yjld2qJ7Qukwawu0gdM0unGrmqJQY1x
mm9h6EcpO6JVVOMe4dU5iGA677zAG8+21Mq8PFLbrZqy04cKjFj87fJI5ndSFOJYZ217lqVaBYiT
7M5tNz2/pXlO4KKCptgErvwyrQVdYdltMoir2SbZdJBoOyo4VRvZu1xJ5/qXrglyo9jQB8ayIp6e
ihHXpz6eNM2fphTpG4vNddc5i0vz60dkG+UI4ZC1OJuLMPI6KIRmnPexiZWwkrkNRlZa+K4Ju+79
/7IKCHk+MIO3tZ6PZ9S0Q4RL07PTq4OCzvZbMpb+v9dX2W4hDsaC21qkwhg9rYKM1UJ04/ZA5KGJ
Q1wTw8hH0zv+2HZjvQP7v7UU/ogEUlr6yHatlgoFfgUC6sQ1bPX0YRoz612Yz8Pot2Ickp2jsf1G
i00qPR4mzABQ1wATWLCGFw0oneq2UIPBiJOTodV71JQbj8T9s6iecROhO7xqiky2mEu6+CmOusqz
aIr8MCq5fkGDdNjZDduVcCZdEJGMX1FaWDf1+05aXVWgGGda5fwmlNN/mTNh2J4Y/2yUvew4GL7L
/c34aj2dN9NhbpAoFUi1QyLuCzq0cNkUX4+rPVjMZqC8LMXD0IwDkbzBo7RgulTkoLldS/QZo652
vnkwTk8ZKptfytK2P/HI/aVKIsi3CjC0nWp9S0RZfgCARXp1DLSx8H0ZZPrescqy4gaaWkeO57xI
bM83pOpVR6cKi9A3mNM572rcFn+5baWJQ+sxbcDaM0SiIBMumjZtbDt+pCnWP/O6+XHMVsDrEAC2
JhiIXXlGY9GoNKNUu1azbZ5pyCvnEoPPnYh2Kz+lPaIzlEWEjQ398j2g7DSR1vEhcN6F25tr2Vu7
sIU/DEBA/DhkClA28x4k49bnBzAK8mSZl27YxS1uAcitI5uPT7p1RGaBSD5I+2xQj59bpnKf0Lye
AzHEZy3es23aXmikdDiM0CIDZrwJ4o4x4PlXkedIxSo/4Zmm+BFSln6YG0L4uOeoO13NW+8YNDPc
LuAn9P+Wt/FXawjfQjVUWvgNo2WFn/s4UgIcc0JftEP+0FXpvPQ9qp2EfBs2eMr/vygJ3ctFIecT
ItOEFAup8rOFPvj9IBcmudxVRr8RcYE8AI9cAi8c4tUeAgMsOxdm77UfdZoh9HYf1VDsXSLLX1kn
5IuXxiLWuehoLp/1r7doxB086ZAHYkCmv8foNj81vVUEaGeZml+OuX1O4+GrojV7c4MbuxWdInA2
3JJAZDcFlQRJKacpukqh9z8ilK9m1qs15vo6eF0fzTBPvqsKx/lpTIVa3yNhmu4Bg2+8ZB1mCr3x
xXx2I26h9YaEOl1EeIDbE7jNODqZSrnHe7yxClSUBVhEANI2eWU7lyOZLr3+FIWCe28YYytw0srd
250316GNiG6Qt3gFrLYMiIyxtdG2gy2daNjpZtFjBiNw5wzc2DIAHjElosdvLzOZl1tGc4WtD7mi
XPQuLwJmtB623tpMz0jqb90q1YMYTfmnCOTYv2c8VIf2H8YNUIz1pa1bsdoniBtfkyhEqs5SwiPK
7O6hi+Z4J7rceJW0ZDnsiI/g7LqGnURGP+gEbyxzES54qgdH+w45Lt1Z5UYMo4vBT2SpP+Tsl69y
TmTSKV0YXUsXP8mjJiP9lyVsD7WfMavdE4SVaryUEbXOTm11I5D9PzYWcy4gUmvsWVb0denqoDTa
gW6ZF4v6kExzdRgLJb78c0pMHuwSXNCVBT+0CjGD1iQZODZk5KsEu1PqhwKMYpSc8DfS/4fH4kJY
hmrAvjb9dNELpM5DJ0LNMOpwVsli+26Cg8pYOSmGPYPOWy+RoQvlFBhkSO/LJvoreA615dVK0iRX
IbncHfSZDoMMrYObKHuDnlv7cSlKweo5ZKzrHo2ra62b6TO1cBFGD7QXp7NiDL9f/1JbWDUO8ACZ
yVgA1TA8Wj1Q6dXWYJO1XamOqmNqiPodilFYr9eDcRzTVh6Y9eJCmir2MUwGC2XO6Z+BMPyGRRgB
PTfkd4jOL19qnDhdqoZk5oOay0tmSO1sDKipy6iZdnbLrZfK6V60+DQugM3OVBJPTQvEVEUWt3fu
mE7nUbjJDqv05luFhwx6jFkW6i2rJ6KhyAQUBsFVrTT9EJe6cyrnfPYdaPBBp3bZYUBQLCgRofHr
qcvfydD8Z/LS8lZhgwC2R7ZtA4VMpqnPIrVKoNKW5SmhAQLgshx8QC/Zzlu9dSqo44md8OEBXq/O
e4wLdtU1NX7uY4RdWDc5fj2O9fPU7CIcbi4FyxvIHLXVJnuRjhGbFhzzK6T79KijinYwxgQedGL8
M2wVdRVAlhwOmgdwU1b9k0VczPAyLYdj39UfAM44nxEmQSzBs2N7pzhd3tAqKVvgFCzHDB0djdUN
q3C6HbNA0kXJ2v6kqmrnzwsFW69T5awWlfvj9XN/4zWyHsv9waBtjr2qdGmkq2jmdNWcx4gP6+0b
g3LsCbhWuLM7tipNtA0XBCnNQ1IVsCkvzzfxf5i8EGOWomuF5TMizy9G2Ife7wk4gvbTA23d+f2k
4aXCxZzcgVicFH+2GkU5Llr1T4NI3c/6XFi/zaEc6BE4KFdQ6ij1+fX3sk1RbRJUjowBfgbj29VP
9aTJ3nKwd8/tGdnbyh1Ck8lLUg9+taiX+m2S6E5gefNY31V2FKuftKQx90SUtmGKn8GVhlEQYHv2
xcs3ViSqsBTMCS614U0BeUn2ZBZttfNhtptuWQVwwyIRRtq0bJK/LrNWCKdhCKlcpiqBzm8pXvx+
jGhzBeVU1vqJoVH18fX3e2NJcFCOBSAVHDPtkZdLRoja0aRuw4shoLIcaqWyz03eT97RYQD8AW9e
59PrK253OmARtAyI+Vww1OYvV2y0sItgyoSXuuuepJH3xxY6OkQzsWe5+afX8fIQA7PVSZPpzUFV
UpeG7F/v0xIyFMnUKpdhtJUHM/YyB/9WQF9BUo3jDzbczDRcTyG7mFWRTxeRasmPQTppcVCKqv7O
4NlAMcqQ3q/QZijim4qtPViCeT2gl3EARylTLZg1FakwJVfU5lT3SmFdJ72KUCpvcBH4pTUEqUCP
cOn11bCKPEb0Y/0eeBMEHR39x+rcCr1CKLGJbNRTmauDEJqM4tj3sgcOh7jID3vouf8RtTI/9tqs
oCpbef/H2Xn0xo2sa/gXEShmckuyW6KSZTl7Q8j2DHOuYvr196FXR90NNeZigLOZOWKzWFVfekPz
rBWaGft6LbfAkZrlvzAzEPcgcnU9AhvqtI/Gsi3yI9h8TLY8VdRblOgVUMDJ6rePFsx1LfQav0Qj
sm604TYvG4azXtNjZqsZgwVmGKrAjY8OdvUxnzUTWcwWQfFo8PzFDhl8uzLMlSEUlE5McHohh5qR
u+s+9FklvqjREZ8wyXSGQMu06TGv+g7VcUSanXBbEMdva9/7ZJqZkwYVWIons+iyrx7uI17QbkxS
ItxveuuYgXOSaMcVyxY1yBL26K5OYolgbKRDKFmXKdhSYIZB3ySZF6E743Ef1UmlIjBWhYqUtgj0
JGi/2EGJ/CZNYSPVBM6ZXfNDWwrAhvQJi6/vb/bz6gIiC50gpNB2BbbTgdcEGt5rQA3FAub6QWpG
/r1i5HAU9USbZLGXIzP3Knr/oReynZ0+w64nUSXjcE72fSY15tb24MQrKTOh3+otkjerXe0g7Sck
eh2UQP+pBhMAb9BWHp/EyIa1uvcKkAlXluD8vL/9MfvV+j+HkNjKx9FcG5nyOo0aMPaH1unx2xZX
YeIXVns3LSZppf8PIWu/7P7nUa5Tc7AAgsU6N2eYI+d6p+w2q6FkbP5x46A8SpOU+f3lvvCCNPx2
VptPXD1LYSuJ9o+qJzOeuDZvEkf0EdObNpzma+PTC0+injJ3X6ydmH7a08ylw+itABeFR0AV9dIu
XqTIxH2v7Oz7+y91Fhf+lopiF8Il7hEf3i5lNWt5NxmpH3eG9rKxrHf6PH72x5zCeDPTa0Hh0uPw
d2AzsGWxHT0JCnpjtTRToTQWAK8OWyYtBO00PfSLxAytervGKTlbSV6PcuCv+ht1/2nnEvhLZidi
82M9cesvySQT2KoavJ2u2bThSrfmLIfZH0ajzYHFwmzlNKyDek/tilo5tss8T24bg2ZwWDVGfeih
bqpwW3tA5BOQk5RbMqs+jGprrlRAlxaYfA/7HGg8Owz17fdEQcdK4eq4sTfq62O6Wm51M4260R+w
Xm1wBjCWK5nFOQme1yadwTWPZB2e+UlqYXF712Xb+XFWes542+tjtUUmsOEl2oTrThEKPN6h0XPb
AAWlGjPS5ZT8GZvZiKWrWvs+88r0S4fi9BjY3ViOQTlX8j+rLfAz/4rLUXczDT4FG2reRvjRYDf1
Lsx8g1HEPy5uGYf3z9OlDcdQgKEQMOBdzOnt+vtGbzL0LCExofX5s6vhKLvJSnM+nbNrjrr7jfom
7eGNXCihIFKR/Dw7TC0ecskG7ySWU7YcyInVfd7lxpUoc+mN6Fij9cxlCyv05POS3dV1snrs6mIu
wxKA103dQvpO/PYaXebSAYJVT/EHiINIehLPnHmERsAcNh71BidQ157M7x1x+yMKQ8m3yu2yDAxf
OpC6JosJiK9orzJgLx0gcKJM8Gkh0AM6vaFAaoL+XL0YZvu2c1yc3g2qDgmJgMaCJmIYNtfe+8KH
BMbNqaUksPYx1ttNszKpIzU3nJiSxotws+lvTSbZ8ftb82+3+GS/UGHtkzng24zLTpbXGnQP22oQ
zOlapN0Ytds4Dwfyi+JTLf1eHgrG0l6kj/0owUM69KUAklbDM225FdR3bsP4B9aj2T8H0H7PKgHd
E9AySNNQ6Jtcn/xmdrKnxM3a77K1pXaPir8sw9V30z+TZdW7KmuzHekh+2MobDCvFiY1eogtC048
zYjIA4Y3bfJVNm7xx1Nl+Qlqp+lhTmOv3q1hAX4L56Gffgp3HUWwWPP8e5ZWe03S7sKm37v6MDrI
rMDEnG76efLccgaN63rDcKOLdDw28LaOrSyvCTefJTPwf/CMI8rjwU1gPHlUU63Z4GgwS1dy7XDg
VAejlRURgsXbjW3UlExiTa5cU3/biyd7gcYjLnVkq2hGn265tkNLz9Yll7actSN1eUM5QBv7U4vv
811OKpniVz1tj8vU2x+2sawftbrUPkinLGIH6bYtkEhB/vTpMWe372/UC8fBZtUBV9Fs4ted7FMC
l70VHb0AA3eG34lmbx/XdOmP7z/l4rpTThhQiCmIT5Pn3R5M5j1EUA2LyriA+tuGSZVZw4Ob9KZC
BH1sf/dFyZTs/QdfuOVIRfYAQUGwSxm+Pe2DUSFYUUxJPGVTGUy+9KNt8ZNwdYrmMBetuJNI7x2k
ni4vsM+m/56lMC8HMLtvcLSwTvYbZLO1ZFzsk1zaKu6wLQq1oqpvq0F1wBL16mHwa3UY1Wwcu8o2
rsxhLr09Mxh716sCS3PKjF1RRK1wQCUDxHjrKw0384NttoKld3WI1GMT9airBRSQc7i4or7y9uc9
MY4b4zomkbtyD6vwdvV539VLmiqJLRDIJIPL2DwXXlXokVSb8bxshtZQIQ79P8U2Z2y80v3R25l1
XxRy1pkEbOZyK7EI/pkkFklKY+Xp87JAvr2yTS5dQXgfIMiIUBon4eQ7rUMJaxNFtrjJh/7nYhQu
yjfFSh0+m+l8JchfOHLI3WGVA6Zkr2FPjpybLos2pJQBxtyloe1K+19nEerH+zv/QmylftqHprCi
iXUna99keiU0rSUAlZtz6y+1/gW5WHlESlAToeyLK8i/S2+FJhppGInprhrz9luXphy6ecj8eC6b
5GZkOlYc3FoN9c3773UuskQ/HKVARg7EVjoAJwF8M1bbTAoSl0aXQEEqfXU8ehDK/AlQVGs/+ck6
/RoNi44vgUC+GlVuAUvyrb4+uE3e3RVul/9nR5WTH2W8fXvIKi70jd6DATKsRwagyUcDFtyhR1H0
2qna5yon4QTa/j7G3eUYSC7ePqs3G5zkOuHFi5WomznLRYAHHWJMrd/d1tw2YWmMJg5+Vg7dZqFJ
pZqqvLKJL5wYLjZAcxC0mFGYJ9sLe7itxMGMDJ9w+2hhWhrNQ5vcVVt1DaJ+6VHgb2g17kDKszS/
Uduw2jU7q7Vk+u8oJ3WAfyu/uk77+f29dWEPs3F31ULo6tzYJ3sYbSf0uaqZnBg5ykOdpO0Ljtnu
lXH/hZO5owBpvOM+ct4e3jy7We2BrBfi8vZVZLK4nQEhPucsdYojnnKuzEH2n32yYagm9kEP8FAG
ZicXjixqiZZO46EpMUE3cuc+/4mDQLF8z/TadwOr9bPXbajUy1IpQtTkV/Qk31/a8/4Z+T33wy4r
RVoM7P/trtWL0R37ZnbjOTPnn6ndJTcDjLsRdz2zKYKEEiBDbcNsNgYSw3BvNeZ2t3rgd66cn33K
dLoae2uJeMxYANDT2x+ybglyQxguxn5G+zNVnhno9lweCj1bo7qr5MdVbVpoj0l7JRyfq52yBiRq
+5iIPJAO0NtH441RuTg9ObHndoh2I25kHXuIP15gTIhIopRpdUNgan1+2/pm8jmTbvK58N3tCT3i
5NoRvpCUAcBiRrFfImBgT3Z7QomVYcBjx0aND1OGnlMfzBI9Kwd44xEKTnfw6mF7fX8jXDhj0INd
8G1I9lNfnmRkXOiLidSpE9fK+QkZvrl3GVNf6cxcuDLQmoA0gKolOLrTeE5ZWYl65NUkvix3tUDJ
OWhWtf4ChO1ck8W6+DAPtDsXxz4LP7mPkyLdaaMr/eiibuPGH030/+AG+eNs/fdsnQ40+kLQdfd5
z8knG0TtJJWz2DFdHCe0604eV2GXV07IxX1K0gpBh7AI6PLkGy2iNudkLex4s5a+PHiiQZZ2RTLj
Jen1Qob9phcPKm+LMoTmkD2pDteVALdWaH6NqOdrgkeXVni3edhbBYKZ5clr+247jtVaslONNruf
aCy1wZxNaRmJybPUldB2aYcypsZFAOzSeWuRXqW1bN7oxBrjPVxFk24nt1VXSqKL77RbF+2CsoTS
k3eygM5NuN46MQxhgEOmPYel1a9HPXX/s8s31w4oQOIZ5CRkhU4+pyLhsbuGR3kmE5kKoF7sF4sf
JemgX7nmL60dW5MbdOd3MZx5e8Nl+aBtHQSRWLgaKqg87zD0yzUc8oVgAvmIFiPQZ/A0ZyBZn1aJ
57f7CCiv/T8SfmgSJpuUKI84K/KIOlrqf8iRnIOPQXsFA7Vtysi0Zppa719n58GcXwJsguuTzuDZ
EHtMmZh7uW7H7tK3j1NZTh2XqJNOMB/d+sFYkUO7sj8vPZKmkr6fhL2/dLJznHF185QcOUajP70V
S1IMIXPP5ZiCa71bTHWtm3u+VWkP6BA8EJDemzQnEZMm+lSbXu7Gmq6mqKiH9Eg/yT40g+leebeL
j6IhAbzG97BlO3mUuQizmkvbifHZrY9tLQAiJ4IoORbiSsGyL9PbPIC3YuZD5g5tD1TY261KBsag
GZRwbHaDe8B5cTqucnrV88U6lIVLSzRD4LO2+vZOrIVxTVHi0h4GUw6fAaAw0/vTPEQUppYtJmLE
C3A7MBDp8AkYqH4vpgSCW6/PN5s5tCoogRPmgdlk89PWNNewCpcWnLuObhiQlfMyESONrrCt1I3F
qNdHo4fraZlrdasbzOvfPyoX+mBwwujw7Q0RNtTf4cb/jBK3FlmmfKH1mo2wysOR8f/vqshWihZP
+1yBYLjBWMf/NAyofy5LA4dboR3/sFUCwzoP+WSVT8WLq8rl3/d/Gtbx57thdx/mOO0TLOrmt7vB
KjxeHTh1jHSnP72SfnXWx9mudC00NROhIGtzJGDIBCuiB5QCYOaPq7auQdIpqChLBisFZ0q7F+NL
Xi5e4XzsOq0Zuwe7tOzymYx/zA99zZ8PpmFp82Byy/5fvV289p+1cWR67PXazB+kaArjofeZ7n62
cyqCQMFW9u5QA0mBC62i3X5klT82oTNaeYmqIRq1BzpgafEK6Kefo8lclXmjuWat30pPRxvF7xLH
CrNhVsm/LtjRGsTBki9TyCQ7LR7HaR7SoEgme4lwObcJR1arXisnK8qjnB1fRlltjXqYana2ho2n
ahmR3zKTwCQmW7EHMCYa95o/VgghFP2dWvM5CfKt8XDdcZIG+ttiGs9e3jJBGcYei+myXHVcrE10
2oOs6zUPpNEy/Rps9F/D3MhUFokeL+0AyYLs2TXQzL8rkctJblMc7IwD0OxxxVHIn8evpTJrw4lc
muPu6zYPenpsrNFNDh0qiesBQjem9AEUtq36BjzD250Fcr25nwt7bY9DRUnwC0mwRYTjYjkoDiyG
1R7yRpVWgKrwPHwUVadVYbVt68+htxsrSsqk+iTXrtJ+QUZtn9K2NEWkWrex53jEmb1DhsBJhfVY
rb0SYW+Zy8M06ISHfpL2L1cZdvKsOyPd7rrp+m+2009lZLQ24DFU2UBh1Z1mCPzdEmOJjK4REyjO
xPjadk72j24qn4zLWJaHujf8+cbp2D4vdpvUr4w4EC6kW19mwSQy/fuaGNr4oZTrgn2gDvX0gTmP
+YQx0jaH5mYVf5TtpN3XLK2q9YZ+8/wgva6tnzdCQoawvm0UQQFvfwwQwlnu6lqbkuO8tdNXl2jv
4yOpzS96Ytv3QpTaV3/ln9Da1pUYnLt1qNYs+dFS1tmBGJJyima5bloR+Hrj+rt9fLaFvqra15pZ
bhpaeP4+DzQ5pnunFjINxMo7BmatTDwdzR48acb98sWdG/kqR08ZkV8XTC4EeB11XyZDbd6gsmaq
2xzH2H8QGkZaoIEB+6v2Vdmjw2YPZtBRjh436eSvuS3lz9qFnBU4ovJKNvrsf8nHTOjMvUpdBemk
lo9ap5ELFkWXjwGWVlsdqB6zkaOVtZl/1JjHRL5GGR4tScKMNZtcnRoP3bZYQrxdb0uzxkZDSCt/
LKAx/ZGzhzqZrnfLFyQbnCxCyNt7dhKtbtAYGxZ02RY9qa3QRPbMPjJdT0uAJ12GDHWndPHNRCeA
UFntwjwDan6JFg6OdNfInJwd2JfZIK2abscjDpZLfT2PmZ9EqZptMj+FA/OLa3W1e0+/TX6pJXO+
V28td3enUSXZoz4UuvMV/HB5S7Jag0pqs1HmeDAts7xfSkREPrhGng+Phd25bZjm0r9nUi6LQ6r5
62Pni+UXQuH0wPCbL6aw0HvrY5eViONvrt/5XIXptnGTVtZvnRFIGSaq95c70xut6YZB5Piw0Ahw
ggp4aBq0IKsRrJhcIZ/zYgFJmUw9MP/N0LMgMfW/OixF822GgNAeZ0tt+Han9OaeVTdWT1qbABWY
kq6cDoqOUsqmq1f7kFl5+9K1jf4ZzV9WDJfM/tPYl+38Vc9UUh1SrpcPm5KFG9WtJn46ndcjD1rA
7zfHUego67ZSBYq21BrYpbe5gSel++wuVm7FBDtXPejdlqUf7XmV37dB43yYKRrmg8PePmbEA8Ci
Q+mFwln6IvQNdJZCB/UKJ2psDtI3U1TlekxN4Gz36MnlGBOlS95+y7RR6jeWXgyfMrU2Lvro1I5P
BPtVhUB4pw9d0qZLCCZwnh+71QWKNhq1KyMzH7YS5QtUuBHOW8c6sHqRVaHbVlN/rErDSY9dQzpN
iNudkU1cez+SkOjt0a6B7IZ5OoH+mkrD/q2sRepBo4wKRxOquIBGHpt3RTIqcNeqfVlAvvzSNZX/
47qD+VzVmKkF9twUf5AAmf8ILFuLqJvS0Q3mNd9ENCPL8YlOeQEyFf1GFWjsv28E5LGOfNWuP3y9
Tz5NzjLet6D1/108lLYD7i/1ZaLu5p5oFszSgfT332aMumCCVdo2HKtab7645tj96BI9/0QvGUXP
vKy6Qz9LnOHMfPJ+2iU9Y1hbTV5GGEG3/zoec4G7RGRTG+sKVcFonjLxofW0so+bdc6fNuXNDiJ/
DtLk6I85WYjEdPaloqPoUpSwq8NCuHUXo3Yoi4i5t7M+yNaxv2VAgpKgbpQrUEHsln9nj4mNUyKM
E3qFKx8HNMutwB5scVNXjp0+WFXTlYEpAUR9M/FCiJJp5D7b7cJpBUuJgV8CPPBjzbyFKadMly3U
miL/vXXJZh0oKnL4YNIaf05pq3fflsWrvzJbnDWEENvFII3JuGlxv9TcWK1dFntIBbTcG6b/c57W
7rdlK8s6cBXV4sc6Lb19TIZEH44kc8I6yL5rngy3Hn6Ym1cT5GdDPiptML7TT5BbaJujWgJzon4J
WoO/d4Omfe5E/bgAewlktXXenVtsygx5swmP06FCxkciv2cFwPubjzP2mTat77pSYTKKJCaVdL87
FHu47rlz8tlrCoZ53tqPwzMppEF8qfJdVMYv/Ba7KA1PcHdCLLJVqFRHAxAFakfXWc07xCK9InI9
JAIO+J0u4saY0BofdenakdYWU/ZQGe72Mkxtb93suippAOxp+TpU4ClDJQ2EIzPPL7ERL3sK7nIA
mgsUCaPWG/KFDl8xta23tnQJv8hubl9kmvGWPrjal7rNZz20sKdGk2dXx85CNA42508jx3749n7a
e94KBWuy98cQvoeVbpwkvdPEabCyUo9rt7biUivUHElRDiIwV0ogpCmS9H40x+KhUK7eXynALpQe
uzwV5Cma4bB/TupYGyhhRUTTY7/y9yQtzZ/tFmeOzinq/9xs2cGL9HpxzGMadlrrcSHXlSa5ixPE
gCI0k5LQTZLxdpVdc3h/Tc87IJRR8Bt8KKB0l08r2NYU2KDMvR03o2kfEp0yFoGB9OP7T7nQA6B3
jVctKnKoX5xOdltZK6GQP4zBEGtbIGzVfV24kz6ZyTwcnUSkv99/4IWPhbI5IhvMRdDlPq1WJwvB
urnyAWSSVx70SRoPc+OuIY4q15hSF3YljwKkgxQLc65TuMQyzetqwDfg6mn1/rA5uXdIujVpbmWi
jTfOBGUM8+O5ITZ2eib/c0dnH0/sO5LOwG6z+LYSrMsRGem2BRAqU+voijy5NyqwtZaPTT0kzvVK
T5fy90LtCbNvtyXah06n/bmaNH+bPMOILTvTXrvFSZIATlODCO42mFU4DAo3UdlM0xSifCq2oBzH
8aFHfhpcVjPP9WFNLdnGiw/jkd9deK9YNYxDgJyvWQRWKqY+GgQxlVBhtjKo0S54XZEOyUPQJ60d
VW6ZwtKyDPnNSlHo/TY3vVGGndXY3ydRWlxUWl4CbN46535sEfYNBBIyBbTiWkfCa5AdedOUJDnF
QJdrh9LwZXLHX0m2+87ab3oye32IcM7SER3zkGj+kIA7WV/G3vXygzbVnXez9FX2PHRitX4OurmY
AXeqrd2SUOrpLg9n71ouBLg0qjof9S7h50Zy46TDTHGU6OOL749tOYSoHaJNUNS6Wm6BWhhNWOfN
wpilrzUnFEImKrJyEw0erxCafkMbeSkjfOpt55j7i95EJEGN+lpMTt/e9otLyp0aRtE9TY6eO3ew
Gfrii2tT4geejdPhveGv/a4GYXV5mMF9RR/UhP7xxaKE/7AtYOzDwpGmCpHP25DeMUtAv84IvoGe
zyqel9qbqkfg3PYn7JOLNsx8WW4H+P8ocul+2sJhdaYCUDnDAeu2m9rtdVk2/Wsy1wOhuO669EHT
3bEJmG8Re6y6rcegz+t8uAHH1z8rf4du5RvsAPIkY9n/w8UcDoarrVPo0uzOgjXRNo8pYNppBzkN
uQxda0J0ZVJ2MYZN548fNdOriQzEMXnUZM8ahGW7mp+bzqlUGtS+M0ukWlTVP9VJ3g//FtvQfHNE
7lA+2Nbq3ee6lz44tYOQDLVUqUKQO8ldP5RdfvAbzTOPo6ja8aGejRF3Os2hcLE0vf7qN6g4QuMw
bM4BIIBv04xod9chJHAzrnpxX3HRrrhc2gPCc7mdTDdIu+iIxDle9V0hfIlyxDZZWYC8jPlJ2Z3/
gzKn+LT4vXGfMojUQjyR6uqh80DJBkPb4G21uxc/VtaqSErLzS1u0cgbk3AsGRQcZVWQONSAkdtI
txuF5K0oBVKNveE9lVnBwang2CHD3adNFzpT3b5a1qbx/+kr/7eV1tnMudk660CyhXRhmqbQU6SZ
6VtoQISxETNqpxclGqt8EBX6HyEotuSbVddbjSWQl38nR3Sr0MGw/LNPW/zfaevFdkAvZflcbkun
bjR9EfKQaOb+NwsUwY7lMDkv6SZ3xoZwJY2gxm6eMK/vWwaftvmHEmDTHtFMVJ/mRu3EtcbXxKHy
8r6ExrO67k3iqZx2z640fWzBavyjVU63wnABKBhMZm3WgVvZ64uD4GETIoTkGtisbqqO/a4ZbvKx
9v0Qfb+tDcXqpyIkha+b+yUHqBbOvsj5WEqOQ7j5ymyDDFevQ47ykI+0odNjrDZWJtUdFEk+qmYf
zTlTTDf0ZLlXxqSKkMHDgsCf7Bhpu62c0WUcPEacvjF+LtARNSJgBY4T6jbVF5MnhFi3peq/479t
GTd2ny5RUkydFfRMcbJQpqOIy8FcpkM9DJoKyxV0U7wYKVLt+pQUz9Tczs/aUNlwJUSc5xToz6D9
R6caKBdR4m1IqvRZiIkWX4xurB0wCh4jY0r9a/3Z/c+87YjzmN1dDbQWKIHTPr/uNhQlfWHFIGMR
+ZztcfzgNxg5cp7n5h+0gJoP69jYN2Wm6ToM0aLDj6ORxp02msWP9xOO8ywA8CzyuAITalLT03f2
trIuXHogsc+Y7MFPqE9RP1d39P3cj7T4inCrfBV4Vl3evP/k89xqf7L7F3FyYTInq3403HE0Y1yH
vY+LWnRqjLU+WsprnmY9uWYrefFNsY5hjGWjeXyaWlmZN3dz15vxnuoFrS/xYevN/Fgl7c/Er53v
lEg1vcrhP2t1M/dgAkI6h7Ae0LeTBFxDB35a4arHKGpsYV3YKlqM0qOrJdYrCfh5isOjaF+5DoA0
DJ5PKg1aG2VR2KkZA3fYoqoe00fJZfYhHfUCUURGnpPjOlcyuQvHBiTpnq3S1weyvy/8/8wbJmcd
W7UVIpZW38e+Sn7bq0iv5PsXdgs0FJYPKURU3k7nuN2EQx3eyiJedOn0oafm+hcu1/JRJpvfH0Yv
t68wWs9TcYBfUAGY2vDRnFNM6+7taPupucVryQ0qbDQFFmj4R6V59RXEyvmMzMAUDaSGTx5Ms/fk
s+E5YUytrfRY89vtsA2O8Qt4VHIDp826GzAwCanvhkNlKqr80dKu3EgX1nbXYvFIjYFsozXz9gPm
WVm5FeOaeMozdRgmILylUySkpRsKA7P1/zgQ4FL2NJxHMtPdV/5/NgyeYgRkKbZ4MnCQ6LayvWG4
O8W2PVVXQGDnmmKAB9icO/SGBeZaf/uswXbmxlaOiOuk5WQLzR1fxwmWaKDP2fDbRxaI7lxhNl1Q
FL5WhJR8i4QpOuhPSvYoKZaumFo0CPzmPxeX/DSqSkGKyoj9dBmsXo6OIveKpyq3XwbTXH/p01KU
0ex11u9Op3Fy5aReuB646cFFIa+wy+SdLHxfwfJz3BJSBmiLeBJI3q+buZJbd9gubJYXKmir71/z
58eIzuZOItvrPLQ+Tz5A6zeLbm+bGdtJKw/63DBTmhkz+C2d+P/8KJ4EsphuCxIUpzc8OEonTyoi
it7YCdO1WVU4hClnPZQKoYAri3l+7XHlQX2jWudigpf2dmelBWtcaJ4RbxN4enqHzuMmLfvK1XD+
yUCxgUGFgwbQCjDb26cUyOD2VZ+KODNE/jjY5Li5UTsPGPhu0SSQ+1zRYX59fyEvvRqEPzCE6Psg
L3TyUDxWEtfKhYgxAarvR6vHJ8tX7hUQy6VX43SCUaTDsgO73r6aB43GsDZXjyEReR8MYA4M2eT4
jLqP9bnvfZEEawZS9f/xWC45ADrsEBdFjrePlVw9+ZYrEetmJz5qeSGOU2Xnx4khmBXqJfQEsoNi
6q889wISAVIKC8ph+CsvdHL62EiGNcFjimlfuzsFZmAyi07T9m0sKjA1/TzYSTSSgh67fNlupS7r
Oiqb0c0P73/f8zPJL4Gcw3we79GzNEGT8E/wiyIDXbfymNDQjg2BSYHej9cwRBcehaMSXbo9MzgP
bY0rZV7v4xmr756S3JNPpS5FBGPfuPJS55v2b0hxQGAhDEdoeftdoZuN7YhdTmwwF9ilhmzmYXZb
61dO5KXngPOCxsNrcdmcbFtjyaq83rwttpeifQDr30TrZIjo/U90IVslGYAICaltF2Q8eRt6mQ12
SJaInYVAAJsGes1xWYvCOHpF302hLVXxC3X+llHy2JTXDudfOOVJlYLi794dxPXlPJWEnGGp1Fl1
sjrakMHY4GUZLmVDzc/kseqoaNdZBEDSjRcELBiTwxO1fmt26n/3nc78LdCR/Z7s2m7BwKz1SfW0
7MMlQ8CemsfRf5bmbEyvhq7oJw2M7wOhgNHGJgIHH0wKotcy8+wfnZFnfVSljjaG7uiqn4NdYIEw
llJDgx6OR9StdGyuHNYLKRGg3T1g7V617Jq3m8kuvHYsAfvFZgpCYgUAEAkNjciBUjuEZ6Zu3//c
p8cESpi3Dwh2idUd/rX/+/9JicbaNBrPgZynpmxgcMak3tKqLtTqrIuvPMrgb/3vl/3LrwUaDIAQ
lDqXzttn5bg7eDQlF+6hgonfSEPvqdLcxXjaSoD0ONMs8h7FBVyyUP3PfoCenNUd3DHMuCQjbyMs
5nZovxdWsrpPPRDgcACL/LokvZ//GezKfxCzHMUSeH3mODSKZruP6slGsBXhCjv7MGaLzZR86FQb
4m1RizCtnCSFXu6KH9vqb07QtXklj0slPBkaXT8suJjhlxxqO9sKn4gKSrXYhj69VYtYvtka1mqh
Wzu8kKwxR8Axbu6a53mexyOGGtP6hDsEjQsclzP/1pr93HzuDZS6A+arJRonJKVdTEsvT29a+iHO
LbicNT1Adim8L+9/gdPAxwcgDmDcxEUFOP40J0VSpdI4ByrOvc5D8EGoDJXVRFX3E9P26ZYuo/Hd
b7MlXa9s67MYxKN3JPpObSdDAhz29ts7CQFZ05wpNjEjKUMv6/Ldta5Nf4q2dKcwy41Vu3OkbtWx
LjX9K6cTf4u62kDH/+dVIFHjaAlmU0BZ9yP4P1senTZQ8HTb43HENgPzO8AveuH89i0QDE5XYyWH
d8SVy/vvC55sfsY5IOPAyIHtPkXOIo5Ho69rVTyDi5soyR3/g46HSB+Jasa/oLAWur8Z6rfisV5S
iBN92ksn0opuBKOjp8U1hOLp0XfRE9rjCfMskiD+9+06ZA3OIHOZrLHVtP6HVGlF7InZjLZ+vKY4
eBq6eBSrvW8AKgDjDM9bwRql2J03Rj6quLUkbgYdcLub9z/spacASQbWjj6XQBn17QvVpb8lmjGJ
GBvvOsq2ErbxUF3jl1zYyiZ9K2wRLAC6TDNO8m8bkSfscbmic9PTaasocQePbTy4vdIjo6yzzwv0
mjbv7zEtdJ70ppmvXNrn55hfQM+MbiH6GEx4375oO4/gdHCSjrEjSm5B2OW3PQRc9PESNy7NYQ1b
B++U91f3rKLdPyJ9Fk4wLjSUjyeZgTmNmHLNzhbvYhlZYCQuti4anGZchJpFxFNX9hYzCtq7urGO
A3pJor8HX5fJAHhqfpe5qeaCi0Qn5cpvO6Pj//1tKCtAaiC2nIWxKvXR6sjkFld6Zdy3BXKQDI+8
/peLdPQKiGWql5usY1ATjfuQAgyQvzWxmAYrC4FYpyjCmtixYrs5N3kAl6k2/o+98+iKHFnX9V/p
1XP1kTdnnb0HMpl4KBKqgIkWhZGXQt78+vuI7j4bklrk7Tu+w24KQgqF+cxrjpqO6MLDpCnGKw2R
r8bTOvISL4xH84emtebkNgLpGb9X6/bKJKmePBnQxn0C4UZ4k6gHGiZU8h9Hdv/lVMRp44Zr+OI2
XY3dpxzJ4+sQJgm1z85KE9foaA+4Obj6K72Iinu570QafP0d9wO8dargCaAYw2cCr7t3EuumCBOn
a5fjxlDCC9korbMijaYUQF/mPJeg8F7rPuybjVU15s3XY//iFKTsTA0GOQBKr59iZRhkasv+WY4B
6yZVYM2q8ZpFaFO4eoav5gquCi/rtE9zr+VwxM+VoOFH3k0FJH69ozr+9QOte/Xjqaypb05mSHJw
buxnuRJEAt3pOvlYFFWVbGrUHAbksMw8ULTZAuoTZ/SCFBBehT/rmLu4aA1Oj18/xC8OYh3UAtAF
wNOfSRWTLpVRODfjMZ5DKRAGeQ5kKQt3BH7iwBH5i5ND542o1VL54VPsnfl6G4YE98uE5fXsXNZd
Rmu5qIU3RkI+KTn5/SJL8z8n+b+epv+OXqqrP+ez/ff/8N9PlZibhJ2295//Pk+egMFUr93/rL/2
v//s4y/9+3J4abq+efnt/FG0v3FsPD92SVXu/86HP8FIfz2J/9g9fviPoOySbv7WvzTz9Uvb593b
cDzz+i//b3/428vbX7mZxcu/fn+q+rJb/xquU+Xvf/3o+Plfv6/b6L/e//m/fnbxWPBrHm6Fxc+E
dfHnH/v7N14e2+5fv0um+QeGNKSrxAWcr29+gePL249s5Q+YUdC0EEFdbWtWK8Gyarr4X78rxh9o
pLFw1gyXxSvzIwre648k/Q/op/wIo0NkV7gKzd//frgP3+s/3++3si+uKro5LS/zcYW+SWdBK6JA
C3CCnaLvScEa1EtnJ64QWQ/07qz4Xl13Z8ZddK1slk24pZjnLZvsQknc6aw5trfiePHFpr+oH5pr
qIfDa3ZTq27hnQwB8PVg9m9Hf3cmPHC9W9kVbuy2x4mX+KE7uXLlFsuGg3iTPb+b8r/e6v1bvPUD
/rPZ/34LCktvb4EWy8drc8SpHT8s3oJmcSD85rjdxjblEFe9wuZy+m5uwLX68XFxql8fGPpjWvfX
0EDFoIKsWfV+6oME2BwpMNQ36nbZTPcIO+d39nmBat82O828gs4fwDZ/KS/KAyisX4wM9pZxiXdh
1u3jlRIb1p7dt8WGA3BT2tnZOFn4KEwX+aAceMtPQyF7gN6BhZwbpDful4/zG7aaRnecipZlZ66I
JdcBWiunR1VjB1/PJyv73bHNdO6NtBfCm6Oc6Euz1s6061Hf5dPt139f+XhOrgOQr+BJgRnJqiPz
pnzxLkegPZp0dIGzjV6lcf1jbsk+N13J6vlhZ1JRX8Awr4yNIS1h/QqyZTJ3Jl0bcZy12HB+F4T0
puVaSzW3p6KQuuGownDP8vS504fvhVNquAYOTdhfff3g6xR/WOIQYomxFYpR6ym/L8ErT5UkjLlI
N8lwOxdYRiOdcMhp9PPks39WnJ0J3ZuFtRf/5qDIi6FljH5g1xgnRnVI1WUvxH6bfs5Bk/4JXfEV
KvZxJfVWlyLCGSab0OiehVIGmoLp+Qo4CodbLnIXcolb6yFQhQNr+GNA8PfIq54KI9OXXl/+3YeX
G9OKBpmRzfPoej4Pr7qT5Grajj++/k570il/jwNhk2Mdlcv9bWm0bZlWqoMdkftQu+JMc7En8khH
PSdYttGNs2288kDjQFE/rw6abUjXArMl/tpvw5SOFYIYzkF1bfPj6sI46o7CzXKSXphH0rFy/PUr
7pnE/vmKVPCQdSBjsJHx/jiVkpQZJYDNZDN65lY/wX/xojnWvcl96YJxMwRDsHhTgLmO17hxcKhL
oq1/fm8rmBS02AXEmxQS99aQRXU5VBM12cTHALp42ek0PIYj63dHwxEAtnPr2rg2COhQnXQBUNte
+pK+SM/alX1hXljHznHkO758ah0bB2bmbZ6/eLT96xRZGBl3JWZmioI4DiLWd0vVfWvnngBx37hF
5dJHkoVb7KzUbdMDC+FNuv3TA3BO4/JIKkCl9+OnQcF9SkGSJhsM6o+0jeNLGxho3nhkB9mFdCfd
Jacd8D2YAa5+FV7qG/VUOgYfdVbdVFfNiX40u4dIzJ9PldXejWNrlZakGbz3uXpRCctJ+3hDNb2M
z2kjNtepgojFAemAz+NwB+IUQE9gBaHKe5dUhWM55KuME7Lqp9yfc5XiHOddMh24oz4fxRxEBmoY
3LwqOOy9FxpbwIjjWDNQpD+ZRW97A3vF65fFOvA5P927VIppKVHXg/DqIPn38WtS6pNKW8xSENXS
FkBJoDonUBs8rTx0w6sftWnY0+tQSF3R7iQeBEr0cSj0RNqwa3spQBD4er7oLqWf3c44bS6zEyew
L7OrMqgvl9sJ8+AH+ad94EX3GKZvw9OawKWLfjo85f10Db6RI6ljDnhxI46b4/AEX1nfIXyic3VR
+MJ7/voM218s8M+xMaJnBWYAMYt93yTFTGAErvsE3aigwQHN+GcQCOIMZG80rCIxyKDXSn1lb0L7
WC37eE421Gw8+yo/qg7Uij69AjB1aGUgj/XVsnF/yiLV0mprlrIgmlDyxm3XcfVuFAcWO4Xk/fW+
tiyYIkICVH3pIO1V3yyMUdvcgVEDOS6/0KISwOml2ZYdGEa/LgQa1xTVYAu2QudJjCxaWn8yUACn
+JGON/mCkhXQoUaWN5khw7FCtrEdKPFrEXQfazRf4WNqlwQndG7LvJO3EWqsP7W4suJAniP5KjU1
UfmUmQrbnykxbzBuXTo31Q0KMXpNEuPmlV5FXterSF0nsYataTwPxo3ZxLAA08ZWjiLMCPNT4JHQ
Yp0Ocm5g9jO0hazr2xC6YCIvp1ZBIcMvY6RB8COX6+l7CvDJ9IpMc6adRvGN7nEMuazzUm2FaNt5
h3mrURRTz4Nkw7cWiJ3qL8CMr/Bw6qetsugOHLRkvLGzmQcVVJELN550HnEamvyx7iOIG62dN4C1
ITdcm4jOndeh3LV4wRa65Q3CUiAW9nmrbJlMNJwTMw8vEfwEyMnXK4WP8I8iMFUe5p4+mhietUho
luvIo3Vhin5AP33U0xSPj8T8NuBGhqZwusjFBj++Iaf9MVQXJQ8lPLoL6g/E/TB4TuIIpR0K13Xi
Jk0nxk0yNYCTYzy0LU/pEGD2cBoeS39A9vSsWhbjigbECGp07pbaXThnwMTqKhrr6FqW4mTOwaoi
XR5FYNl7WWjU5c0SsqYziodam4tEPVJmS26gsOTWqwo6QXgWULDK7a2+k70hbYHBUxWEggMHRpq9
LG0kaMOJFF5lSxd2QYxDQpIc59bgROm2AaH3mKpzgRI72vBJYEFwrL1Z1WAxKss8nYM8t1uMcqid
ub0NVNvvU6OyAvTqHcl3mmG6j7OllHAyl/PGTx2Ny9tOK1A+Wl9NQSwy2NKqLOm5L8qxm700KefQ
VYuiuY3EkAiw3722nA2zTncILrdIsAafQjswxgGv6LhkBbp1nYmNoVTqdi7K0QZpT9bp5jrYZFC1
ZVSzmxbth0XZ+TvNlPxZtQvj0apkS/iQGAvN64yKaNpCuvlo1BJlx55ejKPG1FIlSPnXjwUGo40n
AdB46hPEWVxoe8Mra2tBpbsMof8tlTPjDo5n3YAXQCvDl6WxZh13pW7nsBg15MLSKXdg0LKcZn+2
WoX5GuX63jFwS5tdyKFSAY2qtW/Be7O96s4oIq8WmVweqch0Ic3XI6ELNxj9JD+mt34q8hAbwsEc
UM6fsRpYzrWhFJcpqD3bpfOHF3iEK3p8TPtk1YwjNn1q0yKJArnOpZ1M9ZZKA3pqEjxsy6Cou6QY
cjlLbGuY8IFS8jonzfNtoqWZ8MJqzlQX8LySBGlqy/c0cFSVeZmsW3VMhnthpCLyI3xPAglBz8Er
Ii3fllLeX9gWuj1s1sI4Mwoj7T0UXLvbXlOHa9yOB4V5NEG31kgXtdtaT7vTVhI53jqgOF7UqUew
caTpfJEK0jxfg3nfQ1oG8LyLp16KTF8J6Wce17FqJx4e9OlrRsAjB1htj6HPesNRvFadYfYhzRZN
YPTGrPrVFBVQxBNYUu7cVHrqO3JfCz8s0BXp1GlnlIr0TUUvoPDxvAcpMVSS8RJJpY6oeaYDfLad
ztRAsbdJBwpI0csg79R88s0SRo8LM1uloIN+0IXaJiL2nNIpB3cq2zFGA6cuV3rHJFqXblFp+H3e
sNKl0A4bxE3wWw/sShTRllpJpPpd2oSG1+KjUrpNHBJ06LFI+2MrDhEgjESGzCQifLOnxU7yANfF
yQJHl5biIrKyYpezozJajPUMO3ls+tEDWtNxmFZQJjx7EAqn0tJOkZeiTPEY9b1uBFOh59opfPZK
PdJrZSK+ELH9MgKsZqulbdP7aVqbKdTDpgcLodWIpQyJufxwWuEodImdOvbwRxBnKJOqqPEWds7I
dp7j5gCKfDwfKfhnQT0pAmGlyFYA5xf9IPm9rQmAR5mTtLy6qt9F8G0NTxv75LVOpdgM2Okh6F3E
TDN6dgO95tRuONrHpUe8YI5sVAFnwHUvAnH0xa2lpZJc8FrwceNUQrcm1NmRgMsS002Ja557u0ig
y3A9NgD4IRb7ZhzZKuIRNkdrmfQR1x7UgYXNbMF9UGdZit2qzQUtHmwOK4r0TnVvWmmn4cGsTAMM
k4g+htQbqnAHeJSnHCgDC0MU0OJdyc6UGuZF0jjDPXTTqQpSMAFcBEba9b4IMSTzWlpGd4gDc/CE
Y1Q9h/0SlVxrhVBO4sm0ITmAH7COaI6pKeTTXP9WUYq4WZxV/W4h9H9OnbI/dWzMYVz6pwWsGlOT
VG6CYrwcbFHEnlBH7XkR2SK2YELk2kvD2Rl8JWnC2J2KPrmpB7lOXQl4JBRlrcWFTRsj/bGgYfIy
W044MTRWnYQzEUQmZ2gIIKx4mrdVvf7vERcFgMKLDaRAXsOSFhqQAqt3hLg9w6RgaRWtogR5xdY9
msqFb+xp5iDdd5ayhK5olUzbxJApHqTK6mtXBa0rPFZcetfpMKKgytbEHDoInYdhQiHSq2sE6BD6
oJQ9mPBmMBeSO/BcuV5NXg3l440cLL+ag9rWrjXqjeq1lL+QZJCX7h5ZhaL3JQlQiEvq1H9fndsm
r7DRkPCNVGl2KRetEpg4mu/CqXfkINTR0vLMhXPOIjt/1JNw3RxY8uhsBmjnz6k8oXHSSjJGQ5if
Q22+aJJhsrfcvlW76cnQHxvUSxdPY0sd903aGx4Hq/Ejz/Sk93AXj8/rroBRbzXOcj1bUQmJfVRW
ymw8PiXGqDaekXVN6XWpEV5X+RSyvsPRuklMY/blCG2jTaJkRrfR4f6pR0uIPxLog4QqH0oscf8w
1EzIt7KXrdeFXDAOWs0sVD8fAeVu22GADVGFo9ZuF84KLahGTT9z6pp4ECCxUaxKDMkSyCSUtw7S
GstWg2p2l/UdiZBctXG8oZcWGiiG5DT/tGhBah0Bk+kqH3S79HBrr5+iuV06X0iTyH0DNZXXGhgI
a7EByRrAFzYaV8aI86xXjNRxxVxQeRtzgyOu1pzuFMdM+5TFPiQ+QJWa7usiHG0zRlnnBEaupa+h
LRpzE/dlGFRJJ+ZNrhMMIUdEEDMrc/EdnkavXCVzKqE7Fc5og792dSLNt9QvtTn1CIwwB3EqpwgK
qbbbTaIJI7tetG4Y/YXgf9xKqrn0R3U1teZ9vQzCvIjDWoznQynb4kIrojD7NnS92R21caeO2wyP
Hs1t63C8ixOKseDp8bxxu6op522NJlDnpxk70Evzms5rPKYTuvlJZiXfbKkhdkQMRZYpNCuz46ao
7xS+qkXxE0U8+wX+HDdTNFUxWsN1kenfO6tE4aOwdPle53EjNGbLRT7X6nZRTijcJnqLwDrkt1Vi
VWUF9F1YT2dJmE2O4RVc2mcLJQUC8zwtBvyehkTSTT9VjExpOFlD2wkyM5l/DurkaMGCDPJD10T6
d41CqkCzpKO9iBxBLZ2nKeftkdONIepeS28oyF8o3PYT1PROJb1OUFPY6qu8xZkQszIeQ8IRRJNj
tKQ7bliJsgVqrNFWxf0suoQ8qo1Hkr5wZhPpW0XQ9Ia5gEFKhvEErat6cLOorMsTHaJ5ucXYOuII
0kMn52wNnZvO7pfkrozK+U7SSCm3IQTg5QRnTfnJmdME+6BUHscjMxz0yGsh4Q1YTMTxaGxxAJST
45qiPVCAYlGqoEWzTflGvQN7IsihtRMMqsRZIncNYr2WPUS5b5W5ol+nhSwqd2hDOOqugwzRixpl
5YR4KNHOSYnjWn4Cxw/phrLkir7Us6lQtxDnVGNXG1ZzMRn5ZH+TUEzRkWSUMJpyRZYhJmgTJ5r3
CfqJhFsj/VA3JCTtzlu55yCutR5Bn2ac+sTHbUfGsAmFCDXQ8AdfaQhlbW5ytdSjKyCC8SpztPRj
kKcyBBq0bKYskMcyrP0UkesoKPtKizxTMWd2lNZiiwhwu2mZWbjoZH+iDL0mxc0w6Jiq6EEDcui4
Ks5R7fVi60t5ZthdYp/IzVIonllIle6bWmntcBBergent6+mvtWqLUCz5skorKU/oWue5d+qVBt/
1FHvSFsOCQdqotNUOQIvRaec93I1yEFtTSiBSIALxnt1nPUIz1u1GoOy6HFPifRQUa47jEYfikpN
FCQPMLVTkkXgyL2QNl20Mt/Ot/i+8omVAQLfjE0TKZeD1WRwKQosWV32dwsWlKYQqiC+JGImq+uM
soPA3K8Go0RqE3TAKH9V8kSqTmoRwhl0kXARI4onUiL5EPgFAaI8cPtG89R0F6bWdDmCqS2rr6vi
KALHb8fGZZUDiDpt03iZ0Dah+ubpfQLvlKpptUY+cqiggZUsRR+eaGpu69+xHuXGzEU4/NRDk9gE
8M73UMJJyk9qc7gFhWwNOymtSpgu8yi9IKnV5/gf1e2TKtlwkeNyXk4gSErZFmzmsqvEIGpPT+Po
pZP1sfGhSufac9FWQ/i9GdPibq7jOPGXJRHnTrKoaIEDdaOP0YwkMDpVhWd77qb0uJDL5FVtF3zF
ylgY1Z1ayVrvG3ZkladV0Uj3EiGWc4wCIWwRYxHFQIqS9OZp2U8RW1zps1u97Bwbk3R1bK7ADiFN
YqC4dqJkVp4do62SSm4BDfpHTZf/xyBCHBrJXGsgDoZchz4gCcTGBuCMGKDL+jS65jASj5qmAOq4
HlnFZTeYXL0qOuDAnmDrkNdN6nSWF5wnbpzmBl1NLh3erc0G4JxlpdzGBUeEJ/HHd5kcEQLEmdF2
57oymeVuarsyuZKdplRPYE137dkgkaMgkWvWTnQmJL36CS3LosjSicEMipJMwo8KsVQumN6l3FSq
GX8rSCM6t7SgKW/0ZEkNj2pokXqD0eC9WNejXVMJggrntkh6qOcg7WflNInIYZ8I2zLnaK5BbiLE
IYbubIbne9XnsT14IspMEjzkXfTM7eemfMIf1LwyTbUIt2k3ocFkNarySjkGFDE3YtdsdTuNYzel
Eyz7S4/9eaBx+3acBFqZu6LDt88ram2Kz1E8G0QQa2EtHXVEotCWTcIYN5rHIfVtK1zZ/ySkVzOk
oOUs72MZ/Msgway+t+JI3MwxGkVHyMaRc81sVcOdZ0NuT6yoC0d3lkQ0urk6Q8wmiB8GF88y9uCk
hqL2rTSCLb32LB/azoaK1EiEG+6U9dr3MU6XezNX1bsRxnCEmnGqIFAjz2wwCbuD8SiN4ijxEJ5a
8qt5KnV2AJov/mAsOortemwu4HnSyPGY9Dn3Q1SzFixfRrB5EcmV5k5dbT8hwsf+jeoiOleTHtWA
NiyVOehrFcnseciMq7CRrIdwicNraGFheKrHUgZrl6r6domlke5En7HzMi2zbZcUpy23DSn9CQi2
qTsBqh1fJeDTMtcYyuUkjhwh+bFZ8oHIPciiBXON7WreUuWb+qW5QaKqIjSrSzkmvG7bh6hsjZ0+
WMsOY6aFB1cmu/VUp1VAGafj8Ch0Mf3U4PWjfUDpckAIJmmPUZ7UczwO2USBElb1rbAk+V4L+XZB
qxoALAWyOvxjC/K2m8xDZ24aNGKHM7vJ29EFOwZWTLVn5UqzytoGBlpzTbaIEOzGurK/NVFcXE4l
RV23QdLlzpk1cM8tmkYoQbRxC0gZLs2V0NISN0TNiq6b2rJSv4ql+bnMTZT8yjEyz7NeJgmwIErp
nlWa5kWSh52xhZMSS5s27SWo7QWtds8xm+ZqNAYud9SWaUotk/SaRAUplh1rkRRgH6SqPkLveewq
GfBpN7UpbR+HDaojgRF3aP0pMXUDsqSIgk0rFDF5pFfOeML2AaXHH+dkaUvdSjxqUPqZ0bdW5GeI
84Hma2a0s20zgWbelE5MelFHqb1VCSNSjiknpjMfjw+ILCqxV5dVdKQvUL08WL76rgpN66EfwH/4
SE7xcW1zrF/BI3LopeVSdn6hhtQi1K6LXtJBb5+cpkYgu+jj5NXUqpnitTIWt5DNp/s6lotLB5E0
sZFGo7uc1HKI1/upfYFLJN0P/QiLPqvSOaeGbRrfKttWbg3RoYOOzgFk2EbtF8FNLfUcD+ZoQGfI
x3g+NcMZtx8KsbKfKLl8kmRhjV57HpKOq2FoP9WQIimyJslyatY1MAsnEc5JrrWGBKRxDaG6cpn1
gAub6GNBRfCOAh4FXRvtxodVUXJNaUtlIj5ZLXL0rM8UL4+a6qmds3L2CMYUTgog9bOLR9GMJKZp
1grfckba0JqGEoYodAFUT4fUM22Oaw8ZszwMlrksv82JXDTs7orYuSEBT/whGgmqCXf62BvRGYtP
nGoodqpFWaNPTS58VMmsmzTSx5u+V4vZbaLUCHqCTcWfFuR2yJkLR6K+nA/PMZqtvlRbyP3xhR9B
jVMiJOpLd0oRqhBVa/3ExHxjg4tC3LvJgNu4G1VOqGGVaY4/LEK6kMw3TS8B6zv3eNgVryIc2yNV
lbQ+oODcgfuXLQk+JoauaryJTLM3Pc0R42VFonazxJBFKb+FZ50xl4aLZ+fwAJ9saTcofhYnSFdZ
z4ac5IjOJrpWneqp4JBZ8Mm+aexOPo1KWzmXRll0niTly7OE2HfmUrlt76Jl6u+rfrSpmUnp/Ohk
0wzStrFokiS6kZ6R5efgayg8o+ygwdX1UmdpH6Hy6WxaS5tekRWS+WtpP93CMNWASsgEE568yM5P
vRvYeOy7BnQqR+TiL6KtHnQpyRdPGcMVtkzMgrxbPVo7rSe35VYT/TkyVQtOLjnBhCsPlpkTXNt6
Qy2qwuscGTJi66Epnm25tr7jr+bQH4bUfpPIbXmrdpQ5QG9ORetb82QBx00QFPUmOP+xX+qdTJck
S8KLbm5aw0VhZZWDyEvnwYnj0qJoFFLm0BalvtasWPyMiJ9Q2WzStXohpeULOrrTrTU7zZ0xTiU7
U49fKF9yxAG2RQ5scDAiSuWlfCpo6JUu3KxwcvUSNdhUGdI6cOoyuU3jFh1PGZvzaz1KSY+TJewq
Fh+gJj+S7VzZGJa0MnLN0bLc0h41EYgalXEqZcQIXi90/XmOVBTQLOEUzwtVEPbqaC2ql4k04ja3
4xLdiibW2Eph1j5BHJ1Unm+oztHSUECiUd2XsMJcIsQqVAWVwzpMAGxIqHs2Qao7JRFOxl0umanK
njPV4WqsFaKirFMUdn9TON8wCiluF1nUussmCn9OfYO5jk0g3NPtshCmAaAmX+KWa9zr6hqUcZ31
JjgDZTTcEUBhq04IsANkqiZ4KJ5N1lavrbM4cqG1smc1nRJfoCh9uASjiqqXP+HNK7sV5QXeOUyM
ws+ZRBT6yh7NYSdrVQ2Fz3Aw0bmZVwW7QcRJkBRy2B91CLS2SEiSjpxz+puq+3UbV93vTa7IPosm
6OpXhNL1Pq80oullwDvMA2HZwZRt0So4XupLZBVPWv3WVNItQt4bGr1Bpdt+BO1eMtqgV06p010o
Kj5K+oVGNRCjPd+I+o0xHA+UPBt9Oi7s80U6pNC/37SF17syNYEKKuAFPzFUpcxs8n4uFJTslmij
1XV8mqEr+A9bw5CAaKQD6wRrRVb7BtZ+h3XCBxk5GXLIQK0lcZ5aSngdFXm1/XryP73LqmQACAh3
NKi98LE/dridfMSVZK6KwKHI4vZYWXu1TXvin48CkhvbYEifNEn2EKq0HAYSxrIIppDGFiEQcAlP
7ZB0P4BB+LSUeB34d0jAqTTv+UwfX6cbHScK1aYIyqGyXEVF+2bRi9FjJR9imvxq5hxWgqasSvB4
SX0cashz6mASMxerRn0r0Qe9yEuUPP7pzCEBQcMeqbmVmqXv4VRquxsUp+/yYKnq8G4ViL/QLUna
fD3KPkYF8g+OodCMgP2r1NfWaX2/1lqIuspipIGB/OONPDbDOTUqrFVJMwI7M8Z/CPN5G496iw1K
UQZTv49G6KjeEW2ngdAaSkdzSgIDIO7AwfLLtwJvyW8CiQFu/fGterr+IID0NCg7edVEk8SRbpC8
6NTqjgR42AOrfB+WysLDMnBVlYeupaC/8XG8GYMZw8pQQi7W223S9Qt5NEnjSB8pvUiXGL5EB15x
f70zJIKKvJ3NZaRDkfg4ZJqoedzT3fXhR4RHlVTQ5ehaw9fk8pCA/OehWIfgbmGiGrapm3t7WGqX
2TSnHhVO1Sk9fSUbN+huA3/ID324/a1lyypucJytmOzCR9sfiivMnDteF7Z2TEk2bmzTb2qFVPnr
Zf+rcdBpQNtmXZB4Qn2cPeSGq8gJE93PRk07wguu86rJUg8c5J+XxWqQi98Rdzh4on1ep5hb0BHg
jHzaT9o1l7tFCC+pxSaL4+yhz0t6Zhp01QNL4/PLIUJBnw9+goKZ6Rta6/2ezm0lHGcqlaVZiQ2V
OoSSDRFv/ukUAqEDTW4B1gFJau5NYZIScFgQhP3YboYTI9EBRo7NPz0v3gBt6xGIXAtN9n2TH2PK
YjWHROYPXDJUdeTBy9NmOnAX7p8XjLLqlCK5wgoHhKt9XA5JRwINpUvzzWaZaJuFCnKEc+nSszD8
Qk7qA3DwX3whuKY6vA0EPFTIpx/HM8baGKl/4xKdK/2mkZzh2qqm6eXrL/R5+UE+WdGA+Euscdb6
FO/WwVIBBqfOrVHRN9XLBAb4tjfq9iYsLelqyehDxniimgdW3+fTYkWuclRYQKg54Pfm0ukXJxry
WOMshOnvRNToQx3x8nIQf7GX/z+B6R0didj43VdfCVIfGEwXL+Nv3mP+8lyVH2lMb7/3J48JAOof
Mn4nhFacrEC/4UT9SWMiCfoDuCagUXUNnjgr/pfFJCn2H9oaIKIepkCYBfb/HxqTqv5hrWJNaIUA
xORGcP4RjYl1+B/UMxVsLjKUbEwWC1Qq0LIf12llWyi+RiK8LsTPMfVN+Ud8yALu41b4awjekyc2
QP3uBwRS09Ms0qfwWkvkIBV3OMIiLPuoRDcdKIh3H+Dqzwf/wGdi0j69D70NHf2GldT0lvW823fQ
OEcHWLB0Pc5u7OEYXVOa29qKu9bP9KOS2tiBIX/1eqiFkTGgFcGxvHdDy2lHi7LSpev+tXqobvUd
CeHBQT4ekn/OIaJFiAS8RTv76HhDpKNNahpei9SmQAqFNmo8ih+bhRT66yn8xftAvgC8Y0KxM0xn
731CxdAizuvwGlcWmhS3Ir8DN+FS3nUxfjgw2MfD+O29ICOY3NJY18HY2w9JcYURVd0lO1oLgdlc
4v5zINr4eCRyMUF+RtSIzJGEjr20zuy7BTGiGF9OlPF3IpTPbPVC5laRaMR9PWnrc77fRvujrJP6
bhRwtPYwR0u0CwdER11T+xFempvBbkCNHnih/Slbh4IJTKrFzkU+ce+FlDbqaalH8a4VQJSybFMb
qBZ//Tp7VJw/Z82iN62BbFcN6OMf32ciMisBCcW75tnOaGl5M8FMeTz9rI7Vn3Htxoj1Atz8AYSN
wvHobL4ef3+5v73jGttwyMH/3U8oVaGVSGxW8W7Ib2e93iGKcVQp2dOI3vDXI+3Rqv5603dDrevn
3ZfD2oMkf6zjnQPjBfvca3lTXNYb9Ww6L/5R/vV5qL0v1zYDUO+EoWiBHDeoykTdoarO/uZl4qjn
kIQjgkBIu09ikc1e6Z284W2oEduzcWokcZDaBV1m5WgtHH49e5831/p9QF1z0EJb2s+T29bQxKyp
0W6K1SBzOFzBhx9K8H41CPsW2hK3IWfseuS/+0J9jG2K3HBGVHH2KgFVMtLbZBwPLPnP24poDT1Q
kiz8C6j8fByFvgzUoFiNd4Bu0xtdQcEmtkKgfV/P2C+Hoe5DRECK9ekylKe50YRtxDtghu681Lan
EH0eeJdfzRicgzW0QMCIgtnHd2mhsw2DGXGqjk3Q5xeIZF0Ncbr9x6+iQwlcLW51Yun98lJRL+Zi
GGOyU0B2DLRMgLHMB95E/XwS4CnwbpC9V+kgSUyOzSD++eWNdqTqrvNjuNR83YuOfl5fLR5gNr/y
xYl+2kxutVNPZ/fb/8N7EmmR9JuUg/4PdeexJDeWbdkvQhq0mEK4h5buVBMYI8mA1vLi63shKquL
jmCHG6vtDd6kLCsF4QAugHvO2XvtbUswa80qJnImeWaiF4EFJviq7IP/v2Ns3rdxlydOiFfgOdbz
C1vMQTud8Tz/ZuFhQvnPWWina0KkQurjvk6ep95ugxjubd+2qf/fnAZ1x8pS4KW6ecPR1STvDqHo
c5m1Fyla4rg8U9b//jT+c4TNhxZpCJllYuQIq4KS7Oj4nDl80xhfX9MsORyo/z6J7Z7EGpx0Subk
ucWZPu/M/eIn7qHwbD/5ifnPekqOD39b+8m/E654AbsWPqG1OQNk+u15AgSRASPqax/t9HYZ8TT2
rbwkz0M2XEZLhqT+HOvozCHevoy/vFejpKmkOBHJs3Nv28m+K8/1N9/sTae7Iq4kog66cwwZnG2p
TbfKQnOq8fC+5P6wLy7qXbevbrNb4y48WMHfX68uLLSorvmU32Y79YJcun0cCPfHf7Eqf/kZm1UZ
FySRJRnJR7b5XGIXMRPD//gI6voa+uhMN8syV5RlgvtHuJIX7sMr8bNDzm56GK2iwPJMV/iYAoJ6
nw8wJN3Cdqv7aHfOwvrbG0q3wWQPsO7cNue5oGeC928kz5HZ7KehKb5LahP+/PhUf/tCZkBCz5oQ
T+YKpwuzrwcwoLKZPCfVXailXi5dC0KLmHn/+ZfybRLz7wOtH7lflqdCDsFUjVxSWySeZuP7PXuI
3y5QlfYgym3ceexgTo8xx2W+aHwZn29fiqt8p1wrn6PZHS+sAFePp3mFX3q5ZwfDNekbHmln7uN0
EV/J1xf/xTeGDT0WX2jo/JrNyTIgZE+wFOmzXnV3WlrczWhKPr5xxvpnnK5RWqEgCuA8w49+Z0Y0
qwEdmJV1z1E5Wj+7RRqflXRGXFXBbZo8Q5/mryM5cK81eIwvYjH6712m5ccaVcOtqc3qUxJlyVWr
iTU2RUha6ZIMFf5tzw2sNpuQDWRDad/cDmEqv86RIv5eMa6MeOs8vqXnFg7seBRt8VrUUyENZnRb
iLE6/UDWDD3tPJfKR7M05FvVDPn/RrtoDnaKuSK+MK9RdjSkpMwegScz7irSLO/Cds6Z8CLGf1qa
Ir61O8nEijXbsxbMvZFV6ExbC4Q0DhOsfy0eJV/P4gaH0zAbCP30cCEvAe/YF2FDiuAvobmjmpYE
+pC5s18/vglvm4WTm8AjQ9cR7DM9Ax3k4+mKE5aZNOE4OYehc0gz6M206m47B1+b2+XDeBhEJrCG
4t1LiYKgdvWGprP1/TK1pIaEIhw+ffyL3lUMCk1wfN8rEBrn+3aWUZR6XSYJ5gWyOe9E/UTgzKuT
C0bdxJnJf/pVU+D5QN834PewO9iCVJckQY40RzIHk11L6dHd/Pz4dPR1p3RygRlh8Byx0qkVmM1s
LrBcM70vKj052LnGihHQUb+a6BJ+VAKXNgP1Un6StFYaXQwFLfZJpkdXbRqnr0WSRQ+D07DJU6Eh
Y/aRRN4SUzkCGyAh2foU9iG1r6zaGHBstXiQ5rl+Rbkv/0CpOnwThTo5bhiO2hrcNnfYRAa7bgJ5
GdColim+ADScBrTzSlOE2ylzdB0ZavFoZ858tGOiyj1CdhLUGDHCyEAiBRmbF8Glt1FbIvoluiwz
9uQKFoj12DKeG168lYenF49epLm2jk1mavQYT1enJTVYEJoxOUioRW+xJ5A9pwytN0R5VSHbyPtv
ptVJVzbGVq8PI+0pKqO/o6mZgtgxz03J35Am25+zYjIolYwVTbn9OTWg66apskMmY/BsCvySxIza
F5KQ66BCOH2NkzvzcPlpz21dW+hRteqoySniLEzCXdA19ngHyHm+wt4ne0uF5dGpo3jn2FlJYxBF
TxjmKNZEdauF6rCT50bZ5cIQV7wj8SdNw3I75pbjx4jMXDyJ2rm38tpOOz1HC+gY201YZ8CSt+PL
qZej1ukV+eBY+fpaImb5dcQLgBqyUtTrpJL0r0U9Lpea0hKhU+W9/jjhPIFMKvflfUT5fShx3n0f
zEUwWSjjT3zplEOHL7xwcQ2awhPVVD/0pNZonmCToqHiHSvlINKpeTSSjJ2lBY71Fhk9uKqlCUPZ
G5zI/qlo1vwlbrvWIou7TH6OyM0J9LFjREGx1DT5vWRmY+PhHkVzyTMQIRGvnM9SljoPSIfMDHvO
qPboP63sizomzd9iltDhKnUtf2roqT5PJIreqhkuBnc08QyH6KkwxX38Unjf5OGti9efjTR96BUt
cLqucVLkNbmaziFjxLnrmqYLCCjONVcidPp2aC39np2SdA2NcLkloIooJVx8nz/+Fe+2Z5ARNfoY
KtsjhmlbJAXjujoc9DE7dEPqXPC5Mvy+tKyHj4+y4UFQvkA2AM+gMj+glfGuBpMjJZEMAngPIRmm
bjMN5g3JmCO6XvkCZWvuFU5QiMjcQ4JBxrT08/1UhKWXdCJM8IYaDx3P3e7jX/Wbc3foR600QYNx
vbppKlekPRqFNpUH7Nk2Y9HKCJalWM7c5/f7OaYmOsAPRA50kznS6X0mx06JTaWuDiATuuvYlMM7
G2fwhb0W7bXIntHmFTdKZOkBxAy+sFKiBUWEW23Qca8IzGluoy2lN+cqqUmhXFwosgT+tcie7I5E
6GGaiwsT29rF0JXxxSiN9XVvNGSgpFmHoV9VgtXLSs47GXYfX8J327f13PhKK7SxabY4mxIjsiOj
sbqmOkxNFPmdiRyz09HAWpkR7z8+1PpePXkncSguHi09VhEzjc17t19YpnqzVAfb7NNrJ0xNUt5k
xwWQQ1ObqG2vGPPs4Cih4+HDai8/Pvy7xbIe3kFcoRoqnbItJMk08ypEoV8f2JhK3ozd/07GmHiG
PvymM9ieJeONdTeCVoXp3OliqWuUmLXTN4d6WXW4PY5pFwzCEhAJEO/VIsEbSbMA/RfeyTBUblto
AN4IOeFCJXT3qkCN5tZzhkuun1V3yRLrNZGc1MuWBtYLu2jcC0WReLYcqbuZcF7/4+v0butGZc1C
p8eHYk1Vtgo+/PWlRIB0c3DQ6XuK0eoujQQsNcjze3IjXFXqz1y0d3OOt0NCTlkPa0OuPr1mGDNi
vtVLc8gkQ8N9SzS9DVohmJSZayQRS8FOlnI3y5Uzy/93J4vkBkIhuB3acJu71WPcV6MGO4KT4de3
w94O0dsveaC3MDwyWR+eKxsv8MeX+DdLkWtL04/hG2e7/XDIbaHLnaK1h5Wd4Yk5CT1dxOeUN+8f
bcppyk/HhsmlqebmtaUMkY4AIiWLe06J4Z3jFwy+7PwhUf/xklkZRaiN+QhRBxrr+f5SVA9Rh/80
NrRDVPJoOU4aBnzfl73AQeNBJlF9Q9LOcr7XVXH6pLFEaQQx/Ua2p28XqhrZg2xOlXRIE9ztumRc
dmORugSc+WY/XWHSuoYLc2jVZteHdoO4yXjqQx3WVhaf2W+9v6FU1zTF1fXRYWe5lg+/XIBWQ+6v
mbN0iHsGW0pqvc7JUJ25yuta3Jwv00bWDDRfxHbb8VWuyUXXA8I5thYuT1OtBjKfI4K2K7sIxjSM
zryv3+/b2d+8SQLY3QA21Ta31Ra6LclGbx26xPxWNdo+In0Mxk/8OIfPBjb9jq5TOSH+LzMF4JG6
y7LmzKPy/qRBTPOA6hZSAh6XzW+gLUWZieb4oJX4gksVZ6Bge8JUoBL7tLLkM1+J35bSRH6sVR4i
CHXb7ioA6fEoafYBeolQYJur6tcSLcVDpy7o11pGOk+6IEnRzbXZgGaHvzPeIR3Xf/R89/+4ncpX
GU0qvCYyXAyIS6crCyX1PJIM6hzMOSGvMZIk0vqU14/fR2/sq9OlxTB71bOBloI39Qb9/mX9ilYm
FzzUi2MS1iNV+liwrkjvuQD9Ai/AyMf+Uhaxou97fSCJMwN0lblFV1bMUpPUdFtCV19kuBwkbsek
Gvi2PhHHVCcqsy7K1XtySI0dFXL2ZSkseBPGUNPjjhUjwgUJbOOBgqz8XMfYhLFtmq2Dj3XuyJWc
swccMe29upSt7PfE0lP0Ssl4qQ74CNw8C6VPlM0E06ZJ53xN9NWHgvKsLiHBkDHgEywvPentoh4r
B/u22zqlLAGnCUGkQP4hs7yUU6PDgpWQk1WTBHcvwF7MHs8gEbdxXT3BnZJ/fHzJf7POQHCRTkT+
C7JzKrXTGxuTstGNTV8fI8cYdkQhAXpaNLhMMk8iZleHTNIwry6sNMV/LMYdTons2IT9ubHe+gSd
3ntU+qiC1jmlDXh4u4lu6sLCqJIeZSuProUZ1S4qjvbcy+RdRcrYkGp7xXAqyAy2+yLZ6GSlzcL0
OEUkvzaJbF9HFux4S0kzuoRhdhHaSRckgxQ/KcNkYTjUO//ji/7+ZYI+VKWFjTQJTJu9eZlUYW6u
TrXkiBHWuWWYPR+nuZXviso5aNig2zOVw2+OR88cTiDiTT4M2y1njZwzq5Y5ORaZIvlSHI0Xi7p+
iQx53hlRfG4a915gwXdYtimEeFWuMq7N24KyXpqhAaVH0Dv9hejIox06PQoMPPnY/RooDgtmVINk
Nnc2nXxXhbaGMndUXd0mY2C2kvJ5mvvuEgd47KcUDWcGhu+3eusv5D1OJUXdtr0keE7igW5YerQV
boHROsipODyGtVm/wOWKa3YcmmOZnG3L/2adM2WFLLgWyyjn1pv1yztObowm1RY7PdKmii8mNplY
la1zA//ffDRtkqnog1MBsO/aTqfMWJ710TYRE1i0rky5V3ZMScXOoCm7j4ZE29WjpbkZxpMbYQzZ
lRGlFoA7WfMnlBtnVvx6wzcPN31hxBu0/9fIvM1bBq5S00plmR2TwrmfM/GKj/BADs/X0Erv8M+/
fPyAvd9ysg9cdaKEHRnmu+G9TSPESqoqO06LUV+boFmeJHv5QttSOXNi74tJ5I+UrrbNJ5o90eZR
7qMQxF+nlkcwi9+ySO4fnMkiqHzShdcq3eoF1qZLBKudn9iJeWa/95vzpGKgF0C6DQhVc7OWbDgL
Scak82gtlnxVtLT9ahhBgVUY57SHkDre3UOyc8CWICNZJ+3WZnNp1ri+FidsjzWPaH0hA1TwZRvL
mValXRHUugRCrSq16dti4E3eh7CfStxjafW9rPJ0uLbCPC/2cNRUwJ0wDXAw1JXxrNhN9CAUfE+B
qS3qTjNh61N9Te1hUqUqAOoRa4Gkl/mdmXAnfLU15e8K2MLXNKdXgdWrxQNKetZ30Bt97SayRU1L
QhNmtNKCfsOzzI7Aj1o7+epUJNLsSSTRjxNV8YutDjrDkCHR4W0I/aWM4HF5ggc0KIBRtF6fW9ON
VpeANthoiKcQHhuGRkr8J5LDtAMackY/Th42xy6SBRA6A1n+qmO7kutS6l2DU4PiB3NrcDU8waY3
Trn13FVGc2uBabN3cdrF+D8HNdRuzabE+mnQgrgQNbfBXccKdK7o4F1a2GWvAAfC5G2k8JUCOMOG
NA+y5bK5GL8sysDMaTEweA3VIC/o56y58JKy4u/ISGYApcirtEAelljeZ0o91V5U9TFuUTGxoVl6
EbPBrCZr70gMm7gLjARSJRPLPSFO0le8Q3g3S10BBB5bYIhcBk3C9qcqVZmuQEfDJ6J1Mex//PDw
ELBbByYIns+LEZpqIEYKTG/mvpkPUlMxI6m7VFXdEiwdDganzkq/02Iz9LPYzNF3j235mTc1CcqD
uuJM7VGR+qCiF2W7PaS367CMnJeEJu4LlJriVkBQkvmD2soMDAn6DdaBYsETW6ph4gN8Sy4TZ5CQ
mRIVeOQboRZQy+yKes0atTuHzWVJynlFbcrCKL/my5Du+ooOtTzPXcArwLiKWimBPab0XmQks68u
uhGRNhcuwlen+Y6HT67hoGat5uJv0Ik0qayM1POiTYifm/NnVY7THg/FEl3hsi1ukTqJ7yktVNNT
l7mwL1JjWCB/ShYgUfAJyq5TyuKnbRRhitVajg6tEzrcRjuKH3sevK9DFlpf68FuHqRe5D+HIc9v
WjJKkQlHenU9y6ABfcnsohdiL6PPjCwl07frUn5YEDWDGeiSoz7p2V4hMD73Ww0pn0fdVXyyKn24
bkwR7+0Gxourw0DDyr/ISeE1XS0+VYJqnkuUYYhtY0AgbqSW5pVwBHOcmX3N57Srm6cqU+VvTdc6
Ld/+pH1q2tbqXMAFfGCXcDRunR6SKNy8Jd7VRP2VQdrrQSv67CgIs7wD3jfBjS2jvr5PoAOlroG0
jCOYU/KtlGySp5cyeoFiiq/Vkkwtv8ohKnGjnfuRwLsvIdNwjOqGpNCEkJb5G1NUavbFnuHkmZGW
+m1ORBetLKVqAFhko+lCkhI/GgiI16Tlqhc2UMO9DeTFy7os8qcxkW+ySTZ/4CYqAaJUg/ZZ1pbp
ntvByotougEYlIhRcisoYp8S/lkHgbGC25LkJgC7mW3+IZsWZfK63ll+zEqm3A+2k/+IVKeS4IPU
9TN4Kusgh93yAsJSZ8qmKoYHUzIHm2hFQaRrJS3apl5eRwNPbyHdjbBjgMmKi0wPux8mswqfVHUm
f6gBPkd6Rqw1C1tdvc62dgvhwxbox8PmCmRWD4EzSlqGfLYiKneORg1/vC3kV3Vswgd2a9NzBEfn
U6E04sop2a270hSabCfpz9FGihvxM7XXZL2oGXQSPgze+nWlzpJHUpHKLQvzRMej3zTYn20Drqq+
sPZ4xyUq1F5jTB+JrUiI9ksrxefelbab2L3+uVWMUPxxz88h14uPKG23N0fC6XaMXDgJQKFojqHZ
FVdRZ6ge8Ibc59aFbppLDhDTUVxA3j23K3/rxpxuiqAnMyunp0EdgK/q9NDtbGpZJPLhmFFcp17I
Z/ci1stozRA2Jp/wPrugNdvnGOKE4JNWT6mYiK0isC4vu+6+C+XsVtVTFSKkQatJJl71O9+67lJY
nTXuykmJdJfealvt8wJuhcNr2vK5IAOygqlNjnnUg4BQVfafnWJBlqTpncf7mHgLifXd5ZkH16yH
xRQq0SMwO3M801h5L0jjqtOepiJC0EsBuqkVdLAxqjMo7VFVoQ9hHTcfpx7qoqO1d4bTyAEBkKUH
STTZp9rU+y1IZW8qLEzMFeCf3rR6VAS9dqNPI5/PXOT4MC3HxUeg3uFlGfc1wvn9OKTEQeuLfdnP
Uf1E3ya60ukvn9kPvt+Rrb0a4g+4tUT+bRnw4AjNWThGexwXrmYmKsdLYmmACmoaZ67curXcLJ9f
DvVuk+uszCji1dqjGOIo0JLJ8J0F2PefbqUdPH84JmCi0wDaWv5mWY9FSWbYMZTq7xNcsvvIhoKk
SZLx+vGRfnM+CIRwMTDjQ6i8HQHVyOKHKDGrY9vPljvT3gUZrudnGgC/OQo72LUgYjNLz3dTiSRh
ajfmGNXHeOYT1+cheydT+VMbgynDPUNuQoeCNxhP+OmjDTUVJKc2Np8yvhReNegrOwnRxcdX7K2I
+3UJcAQulk7KM6MeDC2bZ2epeqMXajh+qtxvfuN27uJWnuXV7msclN5ZAcV2cW8Pt7l2kMGScIYG
+En2DFf12Kp5SQCk1404VhpcyW6y+/gM1wJme4I09JFhg6Jc8xdPryMbAbQ0ejR9MmvnvtfYmWt1
+pJnw0+pq860XLcrYz27X4+1qW/C1Mk7IkvHT2Nxoxt/J+nh43N5Uz99dDJrgfVL5a/C2pizmct3
7biN67i9PwSjf/mie7lru4r3FHt7Xm2+ugOd7MvuGYPGtiVA9bbmn+KDW68nCIjNasEKUpmlqs3H
DNqV4oWAr2jzCQALXp2pHeS4GklZXaa9HGRVotaIyYQVIyWScx3W6WLc53K3lGeK2E1KF/4Kfhfv
F/bCDCqtd8pOuU3iUKoacQyLZP4yKP3gZgalrAWD5nIg9McrKy3Ex5pAhTed/rKv1NCNpG66Bwpu
7ganbe+bZnyclC6/AZvS+6KRIz/Rs+zp43u4WSNvPxWwxTphwsyL9Ob0Fi7Ul+zqzPnoLBYAZwH/
fpkpLT8+ymbV8yijZV9z3hQs66sV+vQonT5qUjEO1lGw135MCkkGJwMPHA6AdQHUqP7Xe+R/wu1a
/yyf+/bnz568vv8FIX3kg/5y6d95XJ+HNinJ6/s1pe/tP/knps/Q/kJuss4jaFphdF07tf/E9OFv
5WkCPbKau2lZr6FY/8T0mX8xKqGxSALS6vnGqvl//a3KX0zO+PfJfiSUCeXln7hbtbee+H/eKKsQ
hFEMHwCmMsiSkTmeLpRIpRWSMgl0l3plYdbqYvU7W02rFrkpSqadreSUopUcVqj15ulzYZbztRGF
k8rQLE3DCz1Vok9xZjOE6JKuXKB/55nqKbNS7IqiWP9SpSURpAZps+kI3BERTS7tStgJeE6NKf2W
SkuDfjm3Bm1vQ0BCSWZBuQfaZxTXwrLV7/o8wIQ3qAjpgCx0Xl0EiJXlk02pqlCgs2r06KLQNYBA
Xt87iFUrPHlRpQcp2QH7cpAmhLxJFxHcrC59g7LUGkdvkZjheLnd6i/2OM49bYglVnaDaWb1ZdRZ
g+SOssgbiqVyyR71MGF71EeGKALie3Nn7VzR1sErAS21ymPrb/Q78adSmqZlJ7c9G01y85xHPZrD
V30YomNoTN2x1SpOx7Ej7XM7RPGTChMTLRJRC8GgqUXvjTYI+4BAz/I+LW3CeTHHEYZi90UMTZMx
u31ZR9b8vXXS9HPFAPBbkpT1QIYFtHNPciBwklKdJvDRHXWsoB0umqcIqb11lkl9ILU+fGIsZX2u
ooHiIE6z/FC0RVz4cpcMh1LuwtYnC9S+a2KaFR5VnvMlyeXxEXR/0/rY6KnIallJLsrCjHYM5vHA
DpU6XLXM0ZAMO6Wk+GHWDHOw0MhubhnBgpRItBYRAtpekL6zrrXPttI18NyksfzOxkrtblTqKdOP
8og/MJocWnQgE2O/mUsa/A3nageppYO9bjqpET5yS1SYcBj1eSeMqHzUYCdejNzMAjK6bFRuOkK7
gv9nWWSIa3XyU46q5EueRkR4CJFQCi1mJFGh5nHvwEWh0eiGeclgoUMNkHkL4KrGlfPSDHc8R11K
ZAEQK7/s5JbOQ78Y1nXcVoNNpauk8feSHlpyRRjo/FrY+ixd1pIFn5S+RFk8RnldS7vRzJ1H0bBN
BeOgEgasS+2XOe/z6ErRczm9NMM2fO7HoUICoM/yrB5tHX3TS8e8I70W6oI2vZ5As5ZkqIF/Tkwz
8hRDqucL2uTh80CtTlEjlRrfZ6JzEKeinqyfJLDr4GQnwp8aD5fCglyfmPu7MWz6iV6TEvWu3uVW
vC+VVEtvJnWabgkOsQZ/kmWgmF3Ug2RTB9ymAUrRpX8IZWKO/dpQyUlI5W6UFji1K7ENW5ieIZtL
U5o7Tbo0e5A6ynA1RoZWXchSZfZuhr4aliXD08gbs2i8AYMsEaMhNUMD2BYKYWCodW1wizqt4wea
8qNSxc1z6pCaHDSZbvSXElriA50pyXL7oiePeMLuTJhKJn3PcZ3cOwkmdBf5/SxxMVPtu26l47ep
hrRLfyaa7ix1NFLYcvGM1smhLSU3FfoLObQWya2jlKSFGCM2f6029ddWU5aGfkZnfg3pH6VeYxji
e67m4RcKhuhno+jVaz4Db3XrFLqpp5q1gBLWV5O8b0yG7W7nWPGNkddte21rYQb6T4N6nJI8c6+o
6TCwkszCvGv0RFHdqoQJ6tFwsl+IMNIUTwOFKbyyy/P0MrK14bFxzGzZOymsdU8zEvBSBQHatIz6
VrU9qarrQw3XPAwKXbvO+klZ/HG0soXGCjP0fUehqQd9EllYLmOru3QWJx+CpqqLO4MA+vYlbwpw
vTRGVT1A+GqRgGRZYRE0emZdTRkCUTLpqpGIr4kNPa9A01WWtv02aRP/LtQ/MMVCnqUkEMZ0m5mA
Ol1MR/IF5B7SZ0o7jCNvmMP6W2Z347ehIhucpJV2Br/ciITGrDMMPsNtBw/jlMdAC4iIKMAFq2Dx
RNoIGAZtyyS/rdLms9pV1U/Aw8uPUkjyvVZo6zsnbU3ow7mqs/JnIIAuqu0QRi8ZVLglhDWXLv3s
qIQO3SmvxmSgehuKyTD8kNv12DvC+AbpVASqrV3lVml7TpO1+DTSQuwmMZvk2jDePgAUIehm6Ez9
WeUPHC/k2Zh7t5er4QUAs0rvr5DoOE99XYIfiQmkAPUMy1SyDZ7NxSxwyIuksS/VMQSiOy5m9mns
afQDNEz0yAdIZ92GRQwPfWqL4RkKJUCFkDTzYa/Di/1ihpzfZUfS4UWm0FzdS/GYrLEoU4lB0xpT
w8ViHR/IqZE/jyYSY7co2QZ4yWKyXdTTQXalArNDVBayEYSGElOhjSbBAVVV1MIjID37p03wP7GF
/F+b+LyO1/7fic/B38P3H1X761Zy/Q/+2Ulaxl9MB/FEsxtcR7Irc+CfnaQDQwVHNsNRlPJr24B/
9O/A57/gflEHQO0jFFVb6/t/5z0bbDIZxrE91ankjD/ZR24KMGRcTGb5VTQSVPa4tK1Ot5HSXA1x
pi5SsGTVbrCyA5klXlu8loZ+kc/OZVXuh/w78VK5dWNbYwBJ1u3n6rKRhv3cqPtYbQO832fq8dMq
aP1VkJNo1LCPRlutbuPl8oogLATsTkAqVO2Nc1Z6E03yoIvBtibI6f9VBRE+/vvMa/tUE7Cq2dat
Pr2nVeDFrdg0G8JFT0cARGZABH0HXRezVnHXm4sZumOc1YQgaTrajKmUrM4zZXQ/LsEF0nOnEJhG
PlM3lrz6m/xuWERCpGcUQlOVh3XPMcmd9Kg0cf+5oQPQBmWWYt9hh6PANQXM+oU3fAqZf4yXz8yG
jG+ITedoHzpC1Cugakqfy85ZlKBQDaYYaYXPareeiRlgrOoUqmEdoTQxyS3IcaclWEBr1ruZp2XG
1ntR+6eQDq/iUfMvu3pWRmOfLHa0l0yRGn4uDblO+kE87OIikk23qjUyVKu8nPYJigWD6WTJ6ACZ
O8JYPVZMv0zLFMT3OA1fG+Y1EZ+EhtFNmJK8h7cj7/y4RnrgJ5nO3rc0ZgdosxPCQ3OiqOEbpBSL
TEJTVaJEjpG9e3oolr9t4jfiVTzZOFdZVBs1nEU0rG5KxkLml9Ek7jtSS2qEh2vglq6lwEkXKWfD
N9pW0QdR60yhW8aSwQeALqXpynJuHIelYSM+V7b5aZaaUvemfFL6i0iu0ztFUsdzav1TYcDbYmIo
b2vMPIDnIPfZPFMkzeRzIQh9TrTu0pRz584k0aR2KwmNtRfCkr7sJeRVVGoDHzjG6b04t6I5xi/l
IQsam5OyxkLzUKOI3XQhOzWqgdiaCi10qxFevhJyvWWkQLxarDJjpUgTBV3IeHCm4QoxevfLG5A6
Q0RVeQIsOtUMEB6KGhUCJLrmFQpBz/X0KiwdRcuwZHIwJZN2GLKme0AtN/liKNobIpzKSyePyl2o
JI5H+rN9I00EEbA5gbGZx0Sz8+X8o7Y5P2klrVKCIw1Z2QtbwgyjwToRcoqkUgnzW0DBwz0Ymvb4
8ZmfNor+OYpJAwftJkjXrS6EjamapkOi+PTbymuRYHjLQ6TkHx9lY/1ZD6OtXhD6RRr9IpBsp9eX
VKw+rEJOhpwY+8EZbeNpaHv9p8JGYyBmhIG284VXs+7XetR5fZPFZ97Sm5fmu1+wXohfmpqEossL
ET2KP83Kq6WjVq9WuVea0Io2G1KxolC4bPHK+49PffN8vTvu5psVihQbZAIwdyR45GqpTekqbfRv
TUxqptvXTb0DwCx+iNJMYq+QK/Hw8fE3X6e344OfRVaH8lfjQT89b6kkeYkyWPZZ1NEOzWroxbEx
PFhzl19ZQjNfPj7eRqj5r1tNrjVMpNUMwdfx9IBo6uCdL6bsq06bBZId0z+Ra/UY56bsqRapIkae
OY9jLY13i2LMP4VZWM9EgrB7/finvF/bjOxk2G945NnSrPi2X2853aSuEUyL/DAlzZJnTH3SG5E9
fnyU9Xx+eXmtF5gnFIMMQ2EardvQ+cmuFI3EFcVPdTk9sH9fLststg44yR1XVKxwN4rz8Pbjo74/
N4x0dPSQqMFUYOt1em4DGaCYsVnOCHX4zsZDFixjcm7ouS7O03ODh8sVchBX8L/6ZpBSVfSguJ2y
r1tdvJsLIG4g8tubQknzrx+f0Pt1iryR/uT6IaJjvaXlLEQ1aHigkOLE43SLiqn6JM0lHTiyVoKK
8vjMPP13p0Y3H5M/Dwf62s0FxDRslCQVgq1JqmZvjBKY4Qz23jAX8ZlDbWSmCPJhn3FqMijrdWO9
5cbFltnWchaZQd904xJESmkSckuezosmwmb0KlPN1pCuZhz9KdWnC1UmatwXUVOLG9TGck84UzM/
IHgMhyCre1m/nRNLqLSupLNum82V4deys8YNC9zbYlS3NWcMUa9bFLhqQBk6+xqEbBDu6byje3CO
LvHmOPxlgf3rWKsXZkXv85LaLDBlGXBlZ0INBnOQv00LDT4Mfwa9y5JpideJ0l49XXGu7ZN5Jsgq
i2z9ivD1SaA3X413HVGKhHzSMf1eEGlr7/QsBAxfzJp+6LpcLukQMS7zF8sguD5UBCzYj1fub64X
2yZ6QhYzzrUWOH0UM2zjBPNgYVSEZt+oGN6vFrUV19aYDU8fH2rzrlkvF28z9vYkZwMGlDfv1hIi
AWJ/Ps96H5OkrOjLo7GEyHaWtO0CpZTDA6rd4cwbbuPRW9fvCqvQ1g/3qkPeOqNoOsosxQKTJlmq
T2nTYFTN2lbaKW1YLUHfKiOeeQvmfJ/NSIT6QlXW3EoSVclWJYMBjn6rYF8OF/MqMdOl2g+kYu0N
NBJ0kzsnKa+USc2N6xkJUblnUt2QM9SPNtIEJbUn/+PLuHl5vp2PSVA7twxrOqav0ztW2v3UTTJV
itpG/a0z1A52ryU+c5T1DbJZ2/zRoPLRz1M2b2Uz5HdMYLNscjT7Mr8xx8H8QVvVjIKkt+MrOigN
aeLTclMOOiAKPkxnPhG/OT6sT0MBu4hDBZPk6VmSXkeHKjV4e0blTdtq18g0rxBD3jVm8rMY9IGO
mPXp/7B3JkuS41iW/ZWW2jOFM0iRrl4oqYPNo5ub+4ZiPnGeAM5f34cekV1uatamErWuWERmikcG
lCAI4L1337m21Xz/eHaPdvJ1duGNQyrWySTReXX0PbSVZqbVSEanRFmwzRepzvQGq1l3aNNtpwnx
j+cZogrQDHIMGClQjDx6Trt1fbhMoO+wk7j0a6t4sMukOssJo8uNnSLK9TVT29s+oiSR2u4pmtzx
lYcnJvTn27CJHjwaZo+eGLNuOzVFyxMnY/QgROnJYB7BeBPidmTpakMMZCFcYyw2dY6dNWYeaU8V
AJfoTy1eoKdU9W8XOLkbdEprFoDJsY4ON2w8cJWVlr3lT/Eca6tfKPlPtUL/fqz/WuAuZG8GMEl/
8J8Ofx09tnC0TlUNXqt6nkXLBr8O53ujEmMKPQDL9q5kc79NK8Mhduyor4Uqp7NnP+pV8svFTPQL
KgAMAUU/LQ2ZQAwyNpiB0zHuL6naWZiQm6RwaqOkR2opPqs8X8pDnHvY+AJfh3iZCuOkHcBR5/7v
p6LfhdcIjXdtujhaTngo1LBYbBymi3KnYpOLbOYCS0AZ9X2ZFlLGi1FoX1P8YjBOHtp+39XZtFqx
p9NWLY0Z2Gnl3FGIyj99/GG9Pmj4ZVCDMKpw9fXH0ZJzFKT6Gi97zqUIPZG24YAkksIOKZw7Lzac
p384Fno/utxtumFJuuGA8Pqj6vuxVUDjRSg4mUPpxWXYdxQkJoGZ1z8dimABIRJBOKKKNyR6P7G7
eZl7LySfZF3m0yi2ZG6GvSOKk1iGdUm+WrJrYEIGk3o0He0YRL1+rMKKPX1BfxzquP0u/Co2JNyy
+9IQ332LhJeHMnyDjBoISe+b54mb4WTV5vrG6jPgJ3lsn4gP37zU9frOoc7JukZNv5N9f8SlJu7A
lqEET6/ZM/rpDmMjd3TPKMcO/3iiXw91tCsIW+pmVTBUmtQSiXtfBUIVbJTdEgcfv9PXFxWWqk2C
cm0zJtT3VgTm63k2vaz0ox7rgqXSh9tBl+iv8TS7X6bZuxtUbIR5UVknDry3n+46KicuKxeDd46f
16PKuZoTf6A9aI5HgasjzpL+ZGdUmpR5oAzjBY2o1cZK5nrrpiq5ZE+vbxM3lT8GQ5pYGPrOcL/A
wfrnL5mwxqUguPYjG8dEjKUasrzKOxGO3uTvmrZbwgnf9x2G9/r245l/Zz2RimfiV+GGeMMGGBFw
22PpirBcav1gxcq9wnAiv0alW3z6eKjXp8zvl8xQa75/PWdIHr2e7sVo2povm6HgYND0yo6sx/Op
7eF14ubvUUgerRdekDnHo7iaIxvqTYLiqMBvyswM54ul4upiKql7bgZEuShHquXCGyJ1Yhkfnex/
DU6TPpNpI5OkL/H1I6o4X7CW6kW4uFZ/Tia938V5a99QPWvCokz8fQzR/Ym0RrErRVuccfNPX2Ix
0jr48WS/vs39/UtoObaIykg5HNc+9CqOcPirBHnqubhSS5R/V247XZe4Ph6sSp93ojabT2LU+0c0
WNUJUd47HzQ8cr4p9vzfR/7ricjThep2jmTCd7TpAqWX9QTbKdplfffIzR/jqbxPnv8bjwysHjMj
DqA3J7FbubPmTaUIpxoXuNxH6FcT/J41iad943idLxbbKJ9GNU/7rHSnx4+Hf+9LWulwXCqRT7H8
Xj8y9oMAlKZWhJFntDu4YP3tVObRVWea/Y+PhzqSPP79dv8Y62hr1pt6lF6xCIxKcSkkBHfOaVaD
IKD1LT3GiTyIXFhk45fhzhEjKJZ4yr9UVu1e9fl8Cs/w/pOv3zZaMjoOji4asz3TeInHdqjP7Rii
qtD4sOtfXIam7ccPfmqko2vGQudTlWuMVBU+0E4SbdvKgG9fDHobfjzU+98yQrd/P9VR1FdgOIdx
lRKh0bjjDQXweIsjtHmTQLpq3DbbehjaB0VL+1+gwHNdyXHcIU87FRe++8xrxLDSL4DrrH/+x4nf
k6i0OQ5EaA2zDOk3WwJz7KzdZKTeiWd+byhE12zONH6SCT1aVkmkZqNQbF9WMtn7QnbOzmwnKyxI
7xw+nt7XUd9fK5iZhato//axOxrKhwypuROX07GivGjjZfsVXnh/ATii3C2p6E40RtvM0uubHDsh
UZfFtZiI8/hIjcGdIjxDnGe0+Kkhr8C/yDRPNfu/t+sCkmATIHcHgf9ofYrSLs3WYJRlMdR5Oy7a
tZWQq9N0muZklccB7WDWFYqX6toaR3Vi039v1/1z+KMlO1lKCDmsmz4tdUGhEm9X5G65TzBmDXLu
y6ixzH9GFP/7TeLqtjKnyLkeJ7SdIdZrjc+AN2lnYUE/6xkGrPn+4/Xy7tJ0aCtEHbCqqo9mFmPP
srEFj5YVurf3qsnZ61hLIvg5xfV5d3PlmyJBQLac5ObRULnkfpIT54S5X7BCtJY8iJt20wF9flhF
6bydUC/ulrWhvm+eW4fuJIrp+rxtyOeeuFK8+51gqbA+NE99/PU3NiBUqZjdbCDGxC8KzWJp+Vcq
s9qwH7v+7ON5fvc7+WO8o4hHpytmotjPwyd+E7T4zGxMxjuxUN8bhdQgJFXYfjoH/us9LSqxR7d0
9lZVaOW9IemV08bkFGzm1ChHO2dXjaWRLg3fvLsk+z6uxU41S7r9eMbe++a5qINOJ3tGGHz0LGoi
e1lpfPOIGeX5LOJUo205G78MM+WzTW2lLdk7YuaNQFxs7Atz6E/8hHc+DootWOe4vDm27qOrB63a
VjSUlRdOY9xf9Em/7CLMwgP8ee2nj5/2nS0GMwf0PFj1kH8/rr0D55NI5mqGMuPqy1DA71/IGSlV
N18lR9gODJy++3jMd94jY4IQW/u0CA7X3/THCaimGXvhmTHjtF3CJMuMc93Bd/e/MQosXZ0K2Wpf
cnQiicFF7iYLLwQSWIWeWf+yWoSqHw/y7vQhGeAvBBScsa8fpVBWP9OWRUxtlSLiXPDyLQAz8WUR
vXlDfjm/GzPDOjHquxNI6s1j8mh5c44mkJu45SZ0C4ctuYkr8q32BX3o3z5+tPf2TXzTAFiSmzGJ
rI+2DgBOaV9qBlvHiDNt3gv5uZsw/vWScrlstK6jK9la9jTpyEDTR3OfN+Z8pswid0B6tqdSUu9O
NVZIqM+gapLdfD3VA7bjNT6FhJtJ5QNdSqtpZ41muy9w82XrLser2bYQ+Hw8De9sB6t73P8b1nw9
bJImAoD7JEJnHtXWbIbo56I1Ypt3fhuWcZvNG2FJfzN6zhx0k5eeGN+wGODopsNpsWpA1gLpGxJQ
qqa4K+rYC2U15U8ccH0ZGNLpMA73lHjxBmf8sSi4szRy68ZjbVb2C+7dkBq6cinrbbM4MSjZUlCN
+XhqjHfnhswGKR54z2+A6Z3bJdYEhCvk/opwpF8Nvs2u0K6Jlr3rtNCM56m395nqigBX6GXbOjAp
ZO/Oj3RS2z+VjL4IUUSBlqX2WevH2U5PvewmddMRloQXDSdSRO99OJToqEuwda0Shdcvc3YKzStx
QAxRu9CkFYvkTF89vD+el/dWKsym1Spn7aw5ZqK1SdVS8cx4Y8WAPBsgwAS2IRp3hhVPe7+azRic
hbac6rR9e2yAeMEVDAkViURuxq+frqriLBM+UYSHwjhIEPdspUiKXdY1cfjxI64n0OtFyVCgayyE
SUQYx9eYMWu03kfwFupjVd5CaDYg3Y3DNCFX8qxym8N/vuw7XZRfRT5MpxRjv10vj8dHTMRqXxl/
bzb3sQH7WXox/I0enG8AXCb/mWs9dyjUhvZ1VphwJ9Jedy+drJqWLYTDBw0gIO1DlgLzblfJ4m6h
eZReCOwsG8F0lgLNvAtJNYiwyo33ejvYL+ky4fY6LfS37zghzWtvjvNsY4pUjttY6PKeq7l5tyYm
X1S89iUYC5juXVkpSKB12U43VQe38sQN4e1CBlhFMgjhFsuVRPXrV+1TZTarjHArd9Jxq2qR3Uuy
nP84b8koqy6Db4VD6/ge0vRO6sR+Tu5N9lR1qsXfOcvwMzfL6YRG4r31hOMT+xvVQxbwurT/uBJ4
yAx91TMSmtXmTGSW+YlGTmtnNZIknzb17S9z7rYjwNMTAql3ssY8pEdKzaOvFrHL0VcDZd4uS4es
MUEdiJFxauBS+226t/RZPEdj3O4FeIsNHQlqN6QchZJa9QWbmrFFlL/JaKC6c5povPv4E3vn/F3D
W6KEVbm1EiVfzwlexpxxxUACalaORdlJmQ8uctBH6kD29eQ0MRCd3Ci+z7GlgVrsPMSTi8dHGEyT
FrdB6fbzP84D8ptg0hEKw0Cgtvz6N6WRm9BiOIuQVVlfF1kHCqEflh90o9Th1IKC3bRlfEpB897G
5iJOpai5OrUfS6ylmfARAscI0wVD89h0qh1x1A+6/7wTW/eRVofo1+FqYbosBS7FqEKPHlBGhvJ9
Mp1hq3vFuYdeedNYU3zPdtNfgsaibUtLRvNr0aly1wPA2deVZ5MLbrN7cymb75Cmkh/NZOq3rja1
9aaAdXpi831z7K6/kYWBHIpvxTjOz0VxrCUNArqwdYrptnek9p1OrgijEHfpNqpKgSYBmJ1+9fy0
Z/q41P7jpflm9zn6AUdXMTlWXuLYFZ3FPfj2OPE/LUNyKgv5ZktYByEA42INcAO9xuulltGLknWc
M2HmaZeU8s7zwoIJrlmX0hkuOtu5d5Q8cT9Y3+6rY2UdExUsMRd5Jf7b6zHH1sZ/W0u10HO5ZW7G
uATNWbmSaLbdp1WsPX88kUfC2L+X21+mhERhWEy9HtDRUDAKTUSh0Gn2i8G3hJny4fjjCy9/TUPZ
fqtq6DzLUA6buUVH6Jangvc3X9f60FwYVr0GloXHMczEOktip9Ygv7H/JWx4VEB157pv+ubh4+d9
d+H8MdTR/YsaZ4xghoVTVZN9nonkfimN4vDxIO+9RKyuVrur3wK/o0FmYQ9TrGVaaNJsGW2rpVm8
jdd6oN5KpX+eULr/+njENxc+ollmCdTwKpekneH1W9QU2BuVtD7ZpEhdGF4xXwklirtiilM67/us
2FWLU57YBk6NerRVrT3+QzGDfh18v96BbXN/mVDpd63yhxB0bXOpzSo6cVy+fYOcLogC1wYhkO3H
6sA2XxYXn8kotLNUXNh65V4aRlycfTyhb799RkGbwhUHox7GeT2hI9uLt9CYFhY+Hi0+jWV+ALMr
uUxHeE2IbMt4X+bzjBVHVqQn1s/biItudboHkd6TO8csYf11f1xGco0rI/zdKJx9E+zjGmYFQwWj
3rXoHMYBJaiKtjmbVSIeRJv7L4Ro+s6lln8+e8o6s1uv2P7zCVkhTKvWmPrxsRlAkzqppJc9CjPp
eyj96vwwwXl+okm4g4Zu1s5VW7kjVllgl0+EeQgjeODjbZEuEehTEKAw6Dr6okYDq4oGO5RtQov2
Rbyq2gKYY0tPk3Sj60T/3H5q0Tg3WWzgCkV0OtEqglUNjLvWdKHDeZqU4DJa16FNvkktGmX04jOn
ffKZAuxtHVkgohuKP/Y2UYmkfT/H7STwo5rGbRLS9LZGaW0/J+BQk/1kgarDpkXJ21aPLBvEsTHe
geTSb3qgySk9wqUEREH6ot74SityGrm936S0HL10X1qIkhrACfqmlIP1g26L6VeF+v6SnkPlb3Mh
s89YV1X4D1HlJc8+LfaD1cz1k0QCw/M0c/vk5EK/ioa1p7Mt/ApaiuXw9ypaKGbNEMeKoELw/h13
D3BijttBWaQPyKVNV9b2dA70aaBlM5KwBo16bCaS4Wl38MuidQKxeJiTJi7E5UvNMWFrR7psv/mu
h/GE2y76GVKV/vOESDrbAq6HcumuxMs7bTRVUGKF4T3m1izzYduOrQSzgzkzMALH0w56G/toMKpe
0qTbAPwT5ieDWhGBkeD5yjb0kAu02JGVTfQpjS1KHCmwg0cjiWnm2feiK0oKg6OsN5WVAJqzo3Is
tvi1+lZAR3Puho7bG3ITFwmVEq3VxUs3JflXOVD8CjLdb4vAKuxpoYnGo31+7POR/lBnIu5fjBQb
DzBf088BEs4dXGDxMxlzmnx1rMwK3O7iWIUYgxXLk/LKeNy5VQsRWbl2i3/wogPXnCYKQ2FjaG4a
yN7j2tbOin52VZHKMQqSWWGjHKJWEzi3CZxc4jkh6FFbzrk7ex2VCLtINo03m2boJxCstimN9/mm
WybtF9wWCIfOgD8cDSsSW59FkjTNRaSA9JWJtgMd2bHUrcG99pyF/uyi16UZJLVTbGRDDacuXEVn
U6LNPygHiCycLRHftxZ7z8ZIInE7IGdUm66eKjB/s4XuSnPK/HmuYq4HgzSLG66X3l03t80DooSm
xjSobkh3mpVxOzdthjjanOS4rspxuGyjWrm7UWgG/37EBPQR6zUURN6cm2x94DlfTD62T2R6hnFL
oz3eKUvsyrNU6vqwyZzaliH3o+kbBefhxfIV/yKqgfQYamW+WLTiDcuDE8U63EjD/OqQF0zAIkDv
2cz9Ih+rQjnTliQqfvO5FbkuDf4pkM++mbF8Jl2S/uysaD7PBlLd+LClyW1km1N3bhlleZ5rjar2
ilMf20YnmWSoJxqEGS5mcIK1GBF4S5UwvvSUPd1rUhNflyF3bh0luuTgZgkNjDRiO2EJ/RwWBVHK
la1ly7TBSQWgBlZLFutvHPQzTXPNZYM2MCtDb6ZZCeZg4i7kxRO73vS6pfpwriz7ZwuAubgd8GpI
gzjJtPHgwsD3NgUxHUxNc6rTswTY7ZfWbKovBk5dT0rDBX2jt3LIN0I5/lcviyFMA8eCpQHqoMCu
rBwjcndpXnWQQ5qYM65b+9ellexH0HKP7pSbB+UkGm2cvrVsmuW8z4v02zQjJtsYeZE9J46+MjWb
XLIBO478VoISe4yRyhtB57nds9EVrnFwHTGLdWPo3SDH5+6THrvuJ9gAucJ1JVuB8mNaTl/ImsF/
GCbbwZ4nTcw72CDDtOejiPjVqaX331PZFmZQziiq8R9MlbhIY8xuzyLbcK1dIclMbQw1Uez2VdTB
zZ0jvHMaDYHSdo5BYO5okKqLQO8m/Xx11yw2Lulzjbxzrn9t7HzpD7Nd4zoyFFoHbd8gytlkLuCU
UCh7LsKpx6sLW1GTLgpIcLm78ZpOfB0mFT9BPkX4tUCxj3DdwoADFxFdU2GeuYV+BkICMkRjIqk6
5KUY917mZl5AO0jeH4zCtZ5Mbegj4JCuLM+UGEDQ6sidMBiw9Ii/j3Esdr0OF+rCdCdtnyQKDKVc
GwrhauT9ZeGUkGG8jBv1Shgfo095p6nq1jKpg+y7YukG1kvs8qf0mGabZqBwFxZePj73OD1ARcAh
zA8Mq1XGoWpoj/sEobIvf3R5No5h40341ZWuai6M3h/3sZu6n/TWX55tbqDWlh3UXjapFaWfYQXT
0ZuNtEZc5x2tS9vcrqrsW6Rx6mxAMJa/UCT4FEb1HgNCMBSzjiFP0/uBEIn2MmjKL8nDkJoIizyT
U7iYSfoVvd90jXXmmN+ztMc6xKPMOGS4YH2Xtt33Z1Yf1S86tZI8oNN4qTYdWG32Dh+cqHWe9gWH
QA2G2GDj9Ud7NyLwcbaIMFET0GvQ5VtndufPadkZT5qFq1aAmyz7hMY95MVL/fjSTnMJmScvOdp1
u7Mf8UnQnlsoVYTs1kQ8oKkB17WOLCkAV5knn61KGHFQ56r6VCIjMiG/DMYvrR26n6O1zF/olx75
8Fo7AwotBVeGahYgdRYb8kii6c3FIskk76qonuN9AZjyzHGUO2+mqrJvSaQUX02RmJjfVeYUznNd
d58smaVXXbVY8G3qpb1W/FPgHfymcbe6meTfEstIkiDNqtIJ5nngOud62fATLBuHdaxH7mXW6A34
Cgk3aNKNvNsOc0cDsldPzkVX+ao7S9Ol7fZ2k2tYmxeVic6kR68c2EPC/gl+0ZE7Gm/sOzuppodo
ta7biyb1muthsUcvdEfSoFzjel9QVWBd42kECJWTFFn7hiioSsKZlrEocLVhfskBFzVcbUpNBQPz
cqXBvPU3oqZnnFbzAm4SDhHnkSnHYLTKn7i9TpAGW1u7KiywQPCX440zunQ3pywhThtySMM+gdZ7
UWDe6O10f8y+1HyPUIt6rUjDSjbYLeHDpz17ChroxukS9SLneXKCgQje2bpa451DZKu7jdR0uisN
5HMv1eTtdavAEnjg927K0jTxRZG6+lZOIta3aVmYaQBROKJuMflrRyoBghOUrcKYrVvEcm5lY62H
2aKNF1Lrk2u0YxUcvE7Y90Wab0gzLnXgOjZPXeYZ12O7NTlKRrMB5TQPNcd3HcFERAOL5yFtzU3V
bq06ni68zNOjfaYhHNiKMTb6DTv/hEMOsLxtW9ZtF7hJ2v6wy6n/5ektN6Iqdssrn1YbZxPLARl+
MWcuTObO08qAsElagTQXACLTRAM2mFYSdRujdeI+oFUTEjo3X7Yzn+I9/e2OU6kttobwnAmyzFNZ
699lgdeBBI0wFGD4+5pE9NZa1x+RVSlRcxZzooX0pCS0CBHH4C8k6+YC7Auune5snVtDlFEpsfIb
EDDjrbN4bThht/IAc1M705RYDn4fi/ty8R0S02l0UcnB2TjDYO3rvuj2WWZjkFDheQtzAPH6Mnob
jOEWmIHtp4/DsnfyN/SX0tRMf40OnOK4fb5dhmWMOj0KV93+3nB7+8w2FkCFje1cuX6PNbMRZddc
sBMbE7XFugZynJzQQr1N4NA8T0BPfLZO7nGiWEz+KIep8EPbLLpg1LP+nr2G63g1t/88MH811Jqa
/OMFalqHFWhGpgOj8uSQ5IZ60OLCIL1Ryn0x0yixNO2jzfX488cz/U7egQYfeqmglAKS+x2i/jEw
LB85Uvf2iSukuS1wTtpqoDZOhNnvziRyZiJsdIJveKiLXuVekWVYAo+q/FxawlNg17h4knU72aXz
/mCE08i0BeyDoySHz4luy5T8jZ1NdShriqTcPO/9mbjp48l7G7+zQEhm/Huk9c//mLy6lAnqc94a
BbHpkAjYZd48LYgPBcrduBkDwCrJ48eDrj//6FtHPIB6gB7S1cXmKGng9GOUNEXvhzPNf+FsijxM
9eukuTSi6FQL1tuMOAk4WpAo46ygwePVISvcAZQo/TBqTfvn6Cu41JbT2Q81GPqwGNLqMYFS9mz2
i7Gfasd8+vhZ31mdpE6dtWBg2BREj9K4oxtx7TbJG1vmKJ7agrZGYaXDX+W4/4EX/a+fVQc25OzH
f/6HsSZP///0otsX+RL3L/Of+KLf/5d/kzDtf5EuXElEBJm0SK31nb/5Ra75L5daJuRVehVcivMs
yL/5RZrh/8tce71W39K//vC/CEam+BfIXXrPVxompVa64P/P/35F61FH//tP1MjRR0/FHOEvNSwK
G8Sq6Epef4owJD0TjD8qobh4qAyzpwuwtIKGy3D4x8Tc/vWlnR6JcqpOhQh1xtFHj8eta2gojUlm
zfN10+vO7Yh3w7ae1CnXtfceai1U4vRGOZqT7vVD8VX0ndnxUHpi3CaFSgPNcO5bGZ2oRx9tKb8n
z0JlZbI9Q+A9Nk5E0NFC1/EzWj1NEDFqgjFWmYlx0XjcfyD05ydOnaON868BKQxTCkLZDCrg9YMN
WWynJLoJPipZgKX3vmZjJq8Ih+0dgkoMUBJ1sunE+y2X/GPrpHbKXYx3xrFAmfU3s/XP/ZoyRav5
+Its2W3ELTfs4mfVzNGWnEBysJLEeximZrzGpV5srU41B6iqxTk1UnEdid4JHWkVkCHy8rNv0EqZ
xXI8HziCbhfyd4FdSucymXuJ94LWHIzYFQ/ZsABCMSbuTHTNR5iA+Mjwy7rpLhp8R87dqc6/FKZT
brnJ4FQHmrlWgaQdI9QHGeFxXUzGc7QMXSCtXHwZCIb3iaV19kaNSrsh6eN9j/TI/mrz6kgzLhIW
q8xx1ej6br4EpdO9iLr4keRYDNAxdz0okV2kGI4GLSZzRrhYXcZ8CJDrqWMEbWlxX5ayOMCOdTd5
l2qfDTvxrh2BD7pRDt3Odfs2DSYlpqcKouY+nWV6k48QBQpysGc2jt8HRy9f9Lo1D1G7YutaetOe
dHpOXyT9Hw8NENZ6o09512/Kef4OEJmGVX30it3ijP1esyMvxl6WjIPm9ni9+mnDBBdkUG6cTG+7
DS06xbcOgUUQdW57mRDmZoHq9TwkNy2fh0Ll98A4x0eRNMaZtzKuTA0MJeJy8xvXRQ1CDQwDVRHG
h5CHtEt0ml6opTCl5Oj132OaZDZREhmPmtUQEHp15GCJ0pXZpVvL/DCURXQGZ0vfmksbh5H01XkS
c7nOChnfdgV2PYboloGcoJUf+lLXjCArC7xV6tnZ5WlmYynrTRFGIOZw3gyqe5hL0vhETtg24AtY
ivMuc5IvMWIBY7NgSg+6qXCDJcnR5y26dc79oHoxYwXHtO4y8zu8QeCTean6wwirgSR3J91NYUrv
YKRplm1aJectGFsDN5B62NMsfUNCaVFBu/Q/YGjU5+WEJz3Z4FERdlrSuMfuR/7sdV1dYOzpnrk6
k7sgP9+laiE9recjeriqHRVpnqwgz961zy18/TN3yKwNOaNk2/sarBoLNQMXBmxShjJdQmsexsMK
eHjqxqG+NWkU2SZxlQd0CUefcd3NAlia7rNml/q5Vyb5k6MPlBuxZf9K9xJRG2WRPe4tPzujglBa
peLZqF24LW43P6Z+Gd9Xg+OCB7B9uOK5OWLv6O2hVsbnPoY1Vzpf34Tnm6F/sjBDorzRRNcGrSJE
aAuxexI5epjXY/QjTePkBqpJFiyzyC98lCp3mqPUMzha0d3ZwIaKLQmWSn3XEurcW3P2y+yAsYZe
7+ja4KIkQC6SiZoTuA73MldWu48Hs20P+GxM5d2gmxmM3J50/o8Kf5ViZw1rXqxaWq/aR46XxhvL
t+r6KgHtewD94Gef8pymyA3+IfoPBWBT7GbSZfM2Tg0sHFuvzsnDOpR6NguRrhdEc2d/XVrN7VAk
L0LsSOj0HZ57uT2i2m+E2rixd6t3JVaPuGcjv7ZJOUq/sceQuouWHSqHH/viibl/TIfazkOHoo7Y
4hhmX3neomhHn+1yPE+cMarP0ZIOnyFQ2gPhmzW9lAOSt01rK6cNWlNN33v6SJd9XynraeyBdJ7n
Iul+lY2aHwy8g6zHjEosXquli3+GKM0lOZOaltthKeA/XCSZZXSEh1ZxL+PY22gpFZUol3udpOYG
LQKQNdVdOjqBAByzeiMVcoC+k9FuGKI4kL5oyEuN5zGc7DYioiSsi56sIaXAVWbZL4wvlmBoEjQD
rd8UActp4h9sPDwhtbrbx451LoGfkuH19Qutd9kvmI8zbdB+Zo6gMmBrzW0HmTvQix5ELdfjQ71m
Jlj8DznLq+50+FhGftAZb29M8EOxDHpUvbqRrnuIqtJrGMvTd2RJ9k3sntMQSQ2p6vG7JQF8Y9rz
U7/OEbJ9TqCt18oLYvsLN9HOykZcFFPxNI7ts1Mju5qi+bvTGi/WgKVXZ+8NOVwabvPJ05PhE+fQ
vp3dAy5hxZkrqRMWbdpvaJzAgsYcYS3FPRzIer+YDlRtd3nCE4xEMZqZsKGvo0jlZZ3nV5yS+86X
v1Rt7GvLvrHtJiyL5qFui7vK8isSIvZ+dMHOgAH/Ss1R25S0U4W2cM8EnikYdSn7eqiiX4k9PuII
dSMMFolfUa3qrxsBabJO/M9yxfP4Ef5EM1m0XazUndewjoblIPT2IinafTRDAFqy5Puk4+OOPDb2
f1ISoV7l+NjpFk9103SbYnVlI7MPzBi/liiCs91Wl44zfUldcUDVBEZlCugHDFCEbQsyW3bXvciB
X7wYl0k+3xBAn8tEtRttNrhvNgv/RLtTqBhFJm46NZbk9dzruDY5963+yoHV8AAJaIveYd8O0yN1
tpy0lqyvWi86wPFmHZnlwelxbGx86h3F/CUCDh2QUz8fxw6ioFfg6sMajmqNjMzg15DPNXvfU7gK
4wnfthmKcmCMkhQcPp/IgWaY3hJno0JDYmnuKf5SQ5rlrZZA3DU8ajENcMubPhW31mCTuIooBV9i
EoXPemsXu6FPz+108MMMiOVGABxPHa6Gel5duVKL97Sd7/olPdMX78JRyQsOaj8qS2/vKQFsZ5HM
G9s0z6G08EWhbEKI/OCX3sXcxtZNhi4g8EbNPzAAD59h/RDNYSMtfSc6Te60yfs8R/NPm0JE0FIA
Dfo6TthOe0ppahw2bmeIO1NkzTWw6DIsYIdCfZTXTVN21HK0/o7SJZZYtfMMOpgpU/OFL7Jot1Yp
2qXU93HTdfeDpPO2rttxV2rRwV/M8cXUpuSqxV7xvJ/H2yitDrMe9YFN7u8Kl/iz1tPqA+KJMxmr
KZyE9tXirD8YPfDj0jOuwP/eVdOYH6QZU9azs+xLrntBojXXReKr54QIKRgl9fxemfs5Gu+rUuVh
16fPne+qnZyS59llxJEBgsmb7tSQPtXGeA+d/MIfVbzBCAgQqU8ZZTRXxyPtahR+GyRIc7kXJA/T
rF8b1nCGbdSdb83nfaouacufpg0CrIkaLIxPCp5X6GuXraeXX4s2vnBteain8aZu0QTOvYkjCnjt
2fiVp+NBWO19m0RPNHHeW451HefyUhTJbe73ww7GA8SmRada11sBOI/vrp6So8cnJvfO/O7/sncu
zXEjWZb+L7NupOH9WMwGCEQwGME3RZHcwESJwhtwOB4Ox6/vL7JqujNV1ZVWi1mM2eRWSoaCcLhf
v/ec78irUVWHbXBhPdKXdkO9Z1x60xc5sse62odhecu04MNZW5rr5WGZKuK/NFuQZYTvljs85hp0
CTKaO7j3KU79PaDmO3nJqkIWvbOKzTj7Zvc8beZHZ9GzReu5K4y13JErieOWkuV6dHRLKchEJ4zq
WK8Iqf0GUULBvByFgS85l7bzsFpnwrbH3Sgle2EPdbosPecxGKZbiz+EjT1bOCTAz68yjGIijBgw
ijmII8B8xmgduz4UqSm3IG7NRR8ZwNiJIe0fZshDrJEFRIZLyEBtfBfEJdIymv1rRpGoJ4rxS9O7
T10xE5tWLiijEYQzePaiguGRLB88OZCIjYKbvD0bG3cPvmUOl+9L3hOYsoib2VfGNRr5dOPVZqlE
r0Ap3lfZ7YKx2p62tSExwmGQWSMIJH5uG/ZCRdZ+Wpqv3rRofqR606110zacN4Fv8bsVzE4Mm1mZ
u439blrH6oe9BB94Ew56NE5a9t8uQw+Mf9kd21SKAbSOm7yZ9gKrYAyqZ9tXBZEDMhQAOfLliRwI
DhfhH/n+fBW/u61K8dms44mWfcFJs2qA7k4Jip5hhJ3XxWmNXOq3ihGK18LpnWDNnrJldPf9BK9/
Q2sA5N/qO6bTdXfoN78ymbqJipo1H/C1OqRQ9Pqz3WbBqGApkFrMsNM70aV2MwwHYHBexxC9EkxW
zfVla/R6DaDe+466o36uI3k7jhWmFC3bpw3NC71Zo9upIrPPbQ21hmGrP7+YDMFQylAfo49XHx00
9zyx2wKIr9OHTyVuHNr13Pku7yKrLmdWSo+l/7TWYjsbSJNegO1HP4PLyGZSDmYHv63ETpdMF0Ia
j1EawgROEKsVjwXyv2+12axX0nVuNicr9grP1G2j7fKzmskF2aEs8N8NuMnMQsHiJhZlNUO7rEba
OkRHpKerHTNg1cdythDYVqsdHrau49KUW619LrK1usYJwxRHDcOuK6ftPgv9Ze+Ta3Qr6356mtBW
3zlB3d7IOnrrN3SlJVC9z6yxrCzOSshN5E34SV6zRvto6s+SXfDgMo86C1n7T6BGqtR0Zu926gx4
5Xaz4tCTw06QFpHAU17uYAj5L3qB1AC+aOYSpcV446slOI2lNc4kNYzZg4gA69RWT/ZFVvI6LcP8
tdSFfULPZD3QHBAEfhYO6XlbWz6jcqD8zUyGkkntZfWeFRt8dy3CZwUH6NeVVfgzCGaZLpWyPxAH
NGeT2W2C4UacCnI9Qdd7FbVFBN2WPIxcISb1ePeva6Xyg50vwRU5RtONR5pf2pTm54w2ZZ+Tl7hz
syJ8roDw3Q2RNTypzTZ2elSUZ611LMDQxfUS/liklYE25hwaIfLVZErIXWGKXpPmss2PEjAzXY2g
giRJoOrQ7ejPWuU1wHmDITpSYqom+574JjKgz2YLkiL82Y2A9fo09FgO94xTtZ5vTHcoLbUbSEQh
JrOdYCdPsfZD5aSQ1CqZNEQ9tilRrE1Px8uwbkbpZe69X4fW18ltNaFthDTAvSdg77F19dnyXDZX
xsBHk+BxQaRsXx8meyD9QqO+n7YyR+WkWiLYffAx/OspRAuH2a+09xZ5pGcR2gVcmfAiTVrIA9TD
nHpoQVNraLMD/Chvj4VWXS0z00MmR6l09EAOpbND+9XtSakIaMFUboIyctrRJwzPjuWGJLtn94Oi
WrLWaEQ4Ea2HnoN/S6rKBvMd8LhqsTB+btZrCFviwJX/SS8AinnA4THTJczpaSCoVOU31bi+ueH2
6ZdrFWsDNdLiTEa6GIVzXYjsgBnmMSRvoUYNQYYvcvuoz5fzmutp12yWt19XWaSLmOfrqS7ljZhC
BXV9a06FdpvrshosKkzHec0i//vK+3zIkenuXLPs9kieIKJns077zn2GEnsVaG/cz2UFc3uyyRIR
awRJcMr802QTfeB5BhgGCJj7THSSPC2iyGPsNpyVqLBuCbLxVWjt1wnxciB0HXve9hHJgpWH7gIR
nOPvtTXwYmkb11xb+A+e654kUgJIT9uZf4+XeKg8GRLW1RD3ES4GEZrHjSjcM68yTgoJd8NgzoVQ
rHDvpBC3eCCjY0FU+T531+h6iBQaVZpY1dexbzF8jWh2jrNsPgSKq53foF0An7+kY1j3h1UPbuqO
uZfkptPuSjV+K/XWwRfp+qQvQ2NfZDmyIaaed0M/PxIg4+8Cmb8sJlqpQKs6lYN+XycCrYW5kLZh
99EV73twla8+sRFDxGm9mPu+pQ2xdJbzqttu2GdLIcGKgxxXoXNLq1MTugP8nFtlu+OKMZ+8et0S
Z6wNSiLP03uGHXFPxZG0FgszN+sMJQQzcDhO2YmL2jfTrn9KvzsVIVuz2lrixME73ZRRdheSpRp7
0l7enMgAwKSLy9B7cX5CesmGeLBmksgXdsGmzR/gmZbn0CAcFhlZtF/MqrgKXc98s9iYj6I25W7q
huCGLb5KvAHeDdeYJuUgQNgRBk2yViWRzTLwjubozWljW+vrRns1HQGmnemDt3fVqjQXnar7MDK0
qgDgPDKaIq9686auTkVoZceML5+OEO7TwZ5cFdPCz44zcUXXNk6gvSkn8zESXtUkWhpDkkPB+RKC
cU5swwHG33bzU9cZzom7uEDhGQxf0aWpxMILe1OpLjoaGZqy2N0qGptIgbgcVRFUeNGG2S1jeCsZ
h+FFz/V21FntJIsTsDodKRCy2y2s1+abXVqcw6hhkbAOL5vr3Fq5MO8QN4E6DCKqsmDoqpUEAIVG
otZR8GJXRoNvxs4PaySNayfymwuHvqUJ0X+pETc4287qs74IkgxWNcWiYSQK5d1Orw5xf972ynKo
rka5Ed+iKqJvqz6yYnuhBEWHR3WzsFJcCuXRem+RF1w5k0XT2SHPiPfp3l+XES9nG+7nmn59hUg0
iULh3y/MyW5d6dxKgTYw3gJtIiYz/aPRl1+mxvpiheVI67PgIt971H96AALfSXYJlkQokTM4S01q
lP8yGM4Ydy6yrHbbb9wSVQ2yfe6QX4m3oCKpOnPuHR2+t+vyQSnlUeJWy2FQ4QT/Zf3his3dVy7x
8JkbcO0Yx48iB31TC30cSoNL3mBOR0sq7553Tt5sfT2dJUf8VVtZ406Ujb4qhnxNfeHU+7wMDPO+
tvv6Gv3cjVfqr86gvxnVMHNjU/qp28zx0VU0OAAy5BDvZeun9mTfCWy6RAuvKBZaZSnoleo025DC
OoTFX8G5rF89R3CPckLjpp8pni8RxYGAnZ2HKF1R1D75S/iCx+5EeFKzb9oamZbHCSdzP5br8AZV
adjZmTqIBQVyUFxRNOxo6J514Ibvg+YcrQsTa1F3tQTzE+m76bSGOySej75oBLrcYO9VtEJKs78J
t8Wm9u0YtqKp6mRZPig57miA7yT/U++xFqt5OKquPAardxuU0WskzVOlvES49mHLq+t8cK/CrX1e
XRO8ySUXqZyv5p79MiofRmN+Xgpx4QEnsg+v6Knui5UAM9ohUbsQhFzumgJda2Z9TgwIyI7YaX+8
73DXviPc2Ell7RqLw3YTJEoNBjRUiV9Sb1+roL3aUJd5hZc0ywX2EZBxYJzkwNvbRScnsPZttqiE
rsN+NdaElXEP7nQfee2LaAEXlPIN0lw80o1Rl6sNOenIWpLWE/vaMveuoae3pfX3ssa4N4yxkDYC
cBIISB33v2QkqcGdSht3ZhVtu6ge9rpGxlsVGZZyI/FtzjeC44DGESPZ/mgdMdyubTReKZu8Cr1d
E5wlXpXjXLeePMDNProFpzrhp8c8d3ZFD+vDhVZDc/c8EY7CxZS1mjnnblJHGgaEwaPX4l9a5/2b
qOQOZVzC+bFrO3HPNPQ1MNgGw5xDGyNt63WPpDnzUpuEcAWwuZE4Qx2zmApYPIw5qQL/vAbjoSB9
mZ7HveMIJ8mrImkK5kZTuDeiujvzq7whtPp5wi5R298dZZ/HstyvZX3vKvcEv7gGIzI++1lzr0My
wraVH0L3mctOZC/7Oc/PedQzaCrbp8wcbhpN94sT3Zns3Ta0y271TRF3ynnICwK+tuhdtwZgJ9ht
HB70R42r1a7ANGw2OZ3ruZbjzRgK9ovwxpjFqRmHXYNU2Tf6Y5dx7Z95x6KVwR/J1jOq6r59EE1+
dpbqXY3zvc67khHCdG1XW1Kg1Xqksa4pA5pdn81T6ntQumYSyAzj0sCURFH1y/rg1DZtbdKO3G2q
7jnwHxp/uoHdut/MmgaCTWuNb18vK8V+RLR7VzwOpZhjGSwn0YxpMdOIbYj7Kguggq4FEQ+k46ii
LqHtdE8qzNl12gabu3pcPP0EhX4XVPYJW/SSdM6o0tkhhmWK2E1JTb4EwzvzfirNK4JOuXuyrrjb
pn7lvjthFtKRmN96d36R5M8cjAb9SI3M17Vxg+aN/GGqmdNl/rkW6xGtztHto93alW9LETwwMfqC
axNptJ7fG2c5bXUYHZlFPLvsWoLZIDPOmykqPvSir4sl2meVf6+j6ioPM7ZLhj1EbxQ7mUX7wJKP
yqOpYCtydq1yPQ2udfTqlhga70u4GXdgzccYf31OkJz7NJfdmGRySty8uVFL+1n1TnyJAxKrcRf5
xbeIOLmEvgtaZS5+l6tcz1dXRn/H3WTnmPXJa4pTFq2PBNI/zpCTksIbrzsx3nL+vfdl5CbYZQkp
L9ZDaxNMD2QzzZkKJu3W3QWyPkt7rg+ZsX1lgh2rFoIe1MKmIMdy2jLzHG5m+WTl3MONuUJHuzGV
I1ggp9JY7PlpK9vnulJrUmS0SWrTyJHUc9M6Fm5mHYMI5Zxl1vqsLIT6TbTdComNJBx5L3g/muOo
h+CQr25427CHXE1DYH3Rl7mgmWNy7KyQRJfAnqJjsxJbZs8dDZ9QdsjNKWdfjUoToCODaDuVgCBv
bM+bkpqIlmHfD0aRWlJeSqDQ3zNIZog8NPVVPTXFU7tl1Uft2NV9owe6PnWkh9hRxAkA/7YfF116
905QmHwZ9LtXbVabnwteNkS9lprZiLKySvJsg7tqFh9NQSDRVVbCo8T0lc9vKP/xf7mqV/fWMKNh
WqNw5rCyUcfzsz/mJrMTElrkw8D08Kqv7eDJKaPtK0jJ8E60S3hrRMC9EvpGMo3KfNuNi2umhcRU
S+vQecuMwnxXdJKviIMjFM5rMrH3MRwlFWO4BkPIBQESTO0+C0r1CCbWSDXlTZqJkaLK5gzrxrz8
Fg2BQ8dim3f+OiHw74VDPa7ZfaqJmNN5dfaME4gw7bPo0cuahhnzyL2xobhAc2rYzt6iS8LGTjSC
u9jlTag9n2fU2eql6bI1ybi5XwMCCb8VbcT5bNMFzevZjcNwJlPAbVbs9BP5TiQHQlAed70m+y2e
FAcAiAFxNdrdfB3O3IlUOf6oiuI9mLzprqR7kFqqHp7n1jXn2O3H5RytdX/U21w/SY/GqlAlTRn6
qjt0XlYS9B50eEYpZkvnJ2OjZChJAxWq1gfAwl6hdY7UcTXG5iAAg8STuQX7IBzEaehlxwvE1jbk
ZE701m1Pz32/0nZ7jMytPpVYahAmPDAach6h0FAHD5K/bqLq2a1h16UL1fbXdVy3Y+OgDrTHqRuR
z3L+ezn+BFXqJZ1ooZJ3Q6tpwW53P5BzepP1gXGr+4J4pmAhhTH2SiwmpA02d7ZWjMw6Nz+5clWc
HSq7nCYoLmIl8vm2HB0HTbtVnTKk+w+AVt8HaQ97+j8jtFC/wam4RYkReMiozZ6DHb7jdGsuBEWz
AkaGTXXk1dezV0dPWM8jnDlzP/7YLAxfST7Ldj8Ear4LhdlyXfORXs+bPR8WFW0U/ZRvXPED97C5
I4nSpa4YpksMvbxrtE9uMonTdgzz6dqtRQOMfNgQqPt4Q5Z9u67V1cwA9JK1WmXU/rZ0n4GHgNr0
VmdLmBjSAZjyLbrD/24ggNeGpmKc9O1az0y1iPJ8tUarvaqXsgAOqgo6OpN3UzKo42ca/q3IwIJ5
RkWXkkDbDRNEb8f/sQHh98Rs0UqIbE1EZpibhGWPecZVom8y6zXyK794RdGINHwtmGxhaV1N5/gf
U4Gza2AUmeYLAivGG/CvmY1Ng3lLks84Hf6jRnc9+g6NClERXR0XJZ+VaNb4mlRCFy955nAn/l1v
9f/VeX9U512oS/+zOu+2nD//pMy7/PW/K/MABP3GAA+hND5Dn2AgtFR/V+Zd/ojQQfSTiKh9tOGI
4v5LmRf+Bqbn4q4Gg0H2hIlqb+znqfjf/+ui2rM8xvbodYHdoDEN/h1l3u/Iwf9WXaEavDgg8RIS
14K5z/F+keZtXhPkTWSIL6ii2posPZMFtFIKNDRjmDRuZCdMZdbZcWtDRIznBWMr7XLrwKV6U5xi
azUQA7flZyXJLuaK3KofumZmTHyn+FKYGCYTJgrjjRg50bat/Xvmw/+NNfj/XEI62rz/eeXdf8r5
Tysv5K//feX54W8X3juRCMj0oc5dYEJ/X3mh9Rs0EeKTkJWzjCwbZeP/WXnmb6hBWYsA42Hguqga
+cP/Wnrhbw7qZnIoWZNoSVmyv4hA/5Uo9B/lw6x7pMPQdvmh4a+BJAWuSSMHmpgOJlZI0XvbAaPU
X2VGXcSK/72+/8aauBDE0JqAxOMr/VnMKJm79hDsmXNL8WhU4UFE5Teo2jcuTXe40su94fQ///AU
/okI9RcB5d9wKmRkBfgyeel/jVnqQtF1qA6Mnco0di4jMx7zcM7OWMC+rTg2btaOaPV//Zk8ln/4
ntCveNqOxX+/pl+oqc41dYrBMKb8akXFdN2M+RYTCND8bcv/k7j3jxLbf/YbpYfsmy4GOhbRRa/6
B1291XtlgFeYQcg6qpe+MxGA52Zzq3JuxLrLrCvHVNOeBuxfARL+4TvyebbL2JRdkQuH+cuzjLbK
8WrXHpj0hAvzOXeyntoemt+uzjAG/sVv9B/WJ+8OsB/TQtsLb9D85Xt648BU33JlCnGexk05UjpY
tI7+9XP7p5/CJwXIKBHcmr+oiCcdaMKmfZnOzZrdhB0VpVHYIv33PgWXjI0r+RKNY4N4+d3R84dn
5nTCgchD1AOxPPo+Wmxjb1t+9xe/sV+fz+VTOLLg1kDFY+P55bsIsozHrsnHlNQM7iutpZ56PM/X
YrCyw7/9hQI+Bk6OR7MW0fCfF2GNz8EzwI2lmq4SoaUObvp2Cf7CQvLrw+ELhQztbR4wLgtYyH/+
FKnXZg5L0FhC0WIzuE3ESm/5v/9w0DubaPepTS+Wjj9/SiORd9tiGDGYhn48tmgz25nZ37/3G2Nj
YK9nC7zAzS/Rl3/+FO1VLlHj1ZoOAx2GKiNm9pBNxuD+xfZweS3+uOFi6aGiuGwOtumS2fILJomH
IJc5Gsw0MMc1bckDv7INs37L3ZA5Sojx9v5ff7F/YJxfONWwIkk2Ys3CZfzFc1O0fTcvC2LfcqxA
Tw0Od23LqGGTmNW164tvudtGh40SOtX0ME6225RnnIb6L745QUCXBfHHLw+si/VyqdgAyzJP+eWX
PLrBtgRQi1KV226Q9GO/XPJyCHQ9iqoVAlmmsCJn5yIxtveqllH7crktQjTI5lzTYFL5pzZdYipR
O6zjzbAqtb0SFe9O98wpwvYasEdBv9RpJdv7rFRQJsy95SPGsKrc2dJXOZdtd5NXTaXE/WjVatl3
Ssiz2S/tGK9g0XHD2qJ+hlPttleFT+jNocyRNSWrLsNiR/vWnpiczkAuTVEUXE0xVVq7USm4DZms
tnSZSGR+za1hXAW8DjzgpKW5NT0quECnscbXCSdMYROnU7AkdIgVN0stNn1r1QwSjJPt1FN4DlwN
niAH+X8mk3Az6OR04ZCMntl/IWarJPPeHEUadR4hgBWuhFPVaVntamz9z6oMUASrLNfnbHJM8aML
2zaIaYjwyvp1GWBEZHBhJtts9eOehhboh74hqY2EbN+wU0fNwdcxkOggbUA2YcpAymQAaBUMgTzU
sPe12/h9EkjDPbmcdGHs0AKodiY2q31vjEWedDmm9F0bDcTbO6XtzfGIAtXbYXPZVu7ia/BotkGH
jmO9/BSzXkOZGnzvn8Ym6e6ZJCcF8TJm4/dqGtRGLV3MeeqZa/5eWGP0iJLZeQe/FoA5qPSyxKtb
N0gpXGWqg1nbpFSXlaUQnwmh3sZcrD83t+Nknt38dR5c+a00zT7btaWiZ5/1+TwmY7b6r26lEfIP
WeQWdCPH4OzLSx+KrpZxh79NfK+RAxZXFR7QbT/5UjdJz+hsSEnPHa9zrts0U6AE9nHWs6wRHhYk
WOm+pDNtYyEwIEXeysGXL2MHifDgLD73A+YlwmR6mUUHZoa+E5u2AKiQcVJ4sViXst4tU9EejLoK
3qe8FK9Gq/2vyhFr096Ds6nC/iEi5nS7mSOrn+d0CuzuUCIlsRIwDdEjj4zsQ8dTRpnWlEUq7qI1
evHhnKsUt/bFcK1ohp9CAznVQQY+o+ha1uhVSKkbusSuPTAqGQhlZmq5F9wRr0gDrpFuacSuhi13
zou8QkAoMaJnb3W4ybs8X9XMs8n9H5vdiGcxrXgjxm1aoVFEar10U4bl3VCzZ6SdQBOp+wqfOxZ7
Ou00ubqnQtFHjME1iLu+tyeK4sli/m2jvUcAbRXLczBXtMBkWEXPdaEa77g6c31byNZd6Pq5zkB2
Qwcd2VGh+2Zsy0AE7LRa5gmZ/1qhbvNtJ82MqfKTeYPtvCu6wrux29b6DEqIYbvZDbJr5QMRS6IC
C9Xes+TEaJTMMh9FgPTH/GaoLMtIwpIcy9jKrEDt7T7MsGfYJfFuBIzS3ioMmmwmerxTULNfIQNA
9phG4DuQthp08tDcYdRNZugHP5ULQThBElyiL+q8aEGljkR7WRj6X0Oc7VmUygDS3QPH+KGjkCsl
HVjTvfGEKD56jjIddwQMriAjVu9zdpf2xZEIDg5ytt03HbrFO5ru8mWzJuet2VZaw1kucNTovPWr
nQAb+9REC8NHcj8ahLIXiTTGFGoLsyRoPfV0bnix5gr91ihHfyg99I/ovKqKXnk2DXGv1mBByrNh
RBnGpXExt9vZMym2pX3uSa5dEgEoCHKkG5jfe5epdzrnLS9Pw1uh0Gp7IBwIaPJ/ckFrkI1LRsVX
mQt3BkRLHgxH1NDO1dIElDlLWwxfifUg5T4IaK0nWrj9pyxngyFDE1qo2CPrzcO4/3rxG0VJRYUh
4tqAU00nroS+UhF4An/Dqd3iGIrFPbCWAzdZomH9tplqtHD00EekfzUv42mGC/oYYhT+GXWDcNmK
qQIYcZWbsUPjJj489oAfRlUbRE25hv9gD7j4E+XWzkX/ih4iXjiDUtuxRyZr/VLcA0CE3JKtuKII
COwraNKLU3zM02hcWAQlko5MksmWEsRuoSzHbfqUseZzRMi2sRxK2eQinp1+bk/Ccuu7miYxAnfH
70MERs3cpFkhh59WQa7JznPzHsFyUCLZWsvBvjcBHDw4Ho6ypjPb79O6iPvKuHBCENWEOgajLr9h
qJclnKbKeFbrpl/XYp6mZMiw1NIPEc6PnDNIHxtT41eqslYsNAtbPETaFZZk3mQyMbRoQo/Xdb65
MobLU90vTVcj1Klm68Hc0E3EODeNYQ/ddlIXrah47NeC0altApxMMrhsP6MBm0fcjL3bJUVo6PM4
O0sAnFf3D/a0EBdvo7Mo0Mj62rvy3UJ8DUuUL/EqrXaNB+gxL03f2agQgp7xaqEd/ZPeqePt5m7u
5dntkBhdGX4DQhh4thPtfGmWqLdhjg2nkZvLY9gUvNpa+sG1hY5dxCjHuztrAoSBUaxtEDDPSBfb
qXH8m6FxgovnwqyyZJ2s5dRiJ5h4LkUGSKdFp15Os3kjQZ678VBn4xf2nNqJOdij20pReiEYXvzP
wbQVsHM5fvrOFklmaU2lD8ho56cFBVYQF81UYG2IipXxFxaeKEagZ4Dxb7fX2QwQAmp3Hh8zp8Tw
MKzwVTb0G+/sFkR8bAvnVOdbNk4Hdrp3aCvmZWDhgni1s8n96tu9/X0z8Y7PjKy7RNS2/dJfgsuT
TZbGHSI/JJhB6RQI4IfxjjLA/HCZcg5xy89Gs2CzHJg/u+aHNbrWvSin4ZPazkW8kHvTF2BCDV21
zBxv7FyMMp3CMNt20Fjocw+IXR5g3RnPRmuhOIwYfZ9nGWxNMuPt+tjaUBGgYSteMlTT9TEbprBC
6T5R+NUhTJ1porlOTWzNxw5XU8Zpm9WPXDBxPvqVcJ8Yafqwn0FzbKmSZk355Bsa6TcQ7G4nBFa6
GEz8oGJfRdVxlIVpxeVIfyMO14r1CsosvG8CdriEKssX6eZG9XPF+AHDJC6/D5IlLkL/bMQlq4bN
uAieGKwWUm2MaqqqRD7t6I4QbDWOX6ahDW+ky/DsMBhD1qRuO1pMYrYMwFvVou+/MqgbypRHNWJc
QKzg77J6hD2VkWddUMiKbk3dJWLwMBUhNpi8Hst25/XocVOcR7OXytlHguR16NrjaJLuQOFhEKCM
NGB9yZ1ATDZ63mxAg1vbNRDSPsK+DAur896mcDLvpq1n2hqqikIMTykvAL9948M0wbsAblbtFyYY
0UMzWVbL2BX72c707eU+aHOkomCNKOOWru738kIJS2VWkvLWFWvR79GuEgnjDGSAc+NEUhGraEF0
4vqrvYONLb8PjMvZM2Ayogwnq5wTVQWM9Q0ZldywRNT+GMA1XfxRrvujZ8bnJ8PAiD7ukYpyFvsK
Q6kfGEuP6gZ9/t6dHOSZehthVDk5w4J9PQzBI/XcjIdz6MovC7eDIe3DC+ixbzMyOPNVM0bd6u67
HBcJrc/E6YK1iuG65/fFp6/W7m7p5fhqOnL9wm+t/WSSP9joGhhvxi7mzw/gVPIRewQ0+qwoqIPL
povemZfZfTxqOeJ01k50y+3HnBLk14yBVFmRmgHJARqR7a7tuMuciZF1ZY7dl2XR7bNJVhj8TEgx
L1kbNj9WHDs+DoF8OMI1YxOunclrjjmCSLbNRvE9SvamG3uWGEzdog6eBBYcK0bXjGfAI7YHjSA9
8HdLugqjJFYegcvE88N4tJroA/SZMydRc5GE9dW8fuH9IhSgMrr1ZwEN3zvU0TZ+851GhYnD7Y0t
tl6acj8Mqjo7MJbYKetV45ph7vxNzCpc0BZW8xseQ/kagFOrIfzZ+ke+mmJKCiJRbjqrxtjm2PrZ
q4RyY+Bfdn+aJqMK0m7Jwx9hPbTXjrttI6eRPb/Pnu48drU8Oxtj3dzl2nOe3UiouwLTMJLzoBru
C6Z0U+Ig7qOu5h56Vbhe+5OZ1grxbhn7DIFjv34t+ijDQdrBTcLwgA8CeNfofJ9ZCdxGSkYecWDa
+bcyr407o2+WH+hTsQ9Nc0dBu7SYGHdjXhEePJWoRjol1bPu5uB5qS5vZlsZxc+Q6+rTas1NcT2S
zVZQiiuXq0uEe3anp75FrGcx6QaDqbuHyjXbDMNJv+bJmitVJa1CsQoisfuoQ422GconMl2Qfkhm
a1NLHVtYlhZMbVmnk8IIuu/k+dVWYvsypGLyJ5Ox9ZxTh8Bc1t+yoMemy9wtenWMEsEXLhTtpqi7
A0aEte3yEEuBzEkFF9gYNKqTH3ZLSQJ4Fn5XDYNNaHyW5L5Oqse1J5BW7vBS9a9eowp9qgSJEzGn
5Eyq83JBgMkF81fsi6kDjgaC8ovYGv+h6ivd8D1GWe966RhvIlDjZ4RzgmKwr+c7TpRV7Nmo27ti
kPptA172JcBV0cZ2u5Y/MzlIkS5rN313pin/nJe1Hvk1bN20g/1dwhj11fATGDMsw2XxA+TBmc+R
KW33SVlcaxLZ9fkVkUpWkYSBXt4DPyq+zqbbAAmVOV32sYsKrJXh5NvsOoga9v48Blixq8g5T51L
18Kn3Eb7oYcN2RBIXHU9CUusuCfygOOh9KgRos6nZSGn3hWpz+GuU3StBVexHqEf7+4M0dL+nW4p
L6BL+pwX5uXv/Ev1OwvTGQTgB0Iyvf9k77yaG0m27fxXTtwn6QET5Y1CVxEqC09vmi8INk05lDco
4NfrS/QcDRs9l9Axc48mbg+GZJMwZTJz5zZrr8VCPvJlNkfuTPPIo5kdOTUPR35NGv1glioF7aZJ
hHMlCSrOyaRKWxdcFAyd20w+tMz5CJyVcmTxHJIcRs96EOyeOnoKT5sayk8tbWvV0Y5MoK0Cq54n
HRlCwZUPW788Mof2RDCc1pFRVE3raF8tE7tVV4agHtXSza5Qbzu53hjKnRmBFfB2/WA3NML0o0VH
wqGDGfeKHAQwejtFasE3efbBFASpcNrQ9gmtf/0V4otRBj4mtdFySFpBaHZkWU0E4ap05F4dYxpa
AJJZpDarIz+rduRqNQzB21pEMRyuSESkLwYd5OiZ5ICL3eSQwviaxAXf7UEwwdJ3Df8Z4P/7iSRY
QhVBGisJ+ti0zSES6wyxUKURLr4xixubvCC0swNMeu8KOuWvXVqw0Sl7KANpOhtbQGctoT4VxBQW
29HUaXLayqBXXQU8qe3mRra77NT4spvIGj53HjfgbVQjcyLaVuOQ7j4NFZYJ1I0SCqrQFZRki93o
SLK7hXoWRpA9HXFkbHrEgCNza9SPctpbEly4hQ5XLd0SWMCW6hUdkjIj5SjNlt4zsb8esB2aIiWg
HVtzh2nZGpNUJSbcWOkyT4sN0IKDBdZmBqPhQHeafmRWs/pYIMuh6dkqdMZENHls2fXc8kjXVqex
Nd9VO7u5HRNYIdcpwBHL02kTJqsJ/Knt5puDpfe3TYxcAzSY6kg75SEjAygk17WeXkb7sFlUI63a
UF3kQ5N40pam37W9PTApHchKjc2G/jetmtw3HeQCV2pXFbsnqzWM7Tqqdt2wCXbKRjVDyD9tXAIp
UqR5ZYIkqOH3y2A0ZgXENjx54EkOyRVgFijGZaTO7aA3VZnAstvbNnWobhOPbJATrZLqfClXh6Gh
WcywN+PggdcHjeoYQ2eT2VBaElqwwvZ7kyYsXSKv8AINrA29NKWmhpslxbtWDaBzrGAN7NVRdJdl
kyYO7K0plWw12+0bfajtaiiitpCJuHY0hMVKqh3CfV/iLY6AvTO2BJVkpJ5oJhE3F1CQoUnqZE+r
Nwx1mX6HDUzNyJ0ctH1HIwzyrgNUchUGVOZ+Z3r+au0GKMCR/AXXRw2izN/y4SCYecmdFfqCrgF7
u5CUOqU3u0WsjfxZyz14ScyWDmSEoRNZYUInY70craje3erAvI2eFBp5/8u+0CSTRJmy1enBgmMc
FgELPFCfObuJViQ3bFZtdg+vkKG4qF8dYk8r9Dq928OpX4YbtbbqRdboenI90pfAnTBGdO9Uumms
xQgAmF5K6OHanJa2Dbl/KOmlUoHxUtFKQ4Upyy6LjVPXtOxOQZ9M1FlGaUWBEtnOlcccwYVrSjyl
qvhjq9rbhD77Js3G2R6WU/ngd+ByIiukRa2bDAARIVEmV5yptO6SQyZKom9BldpOqh3wRVhYZ6yq
bbPcmVBu4hFPgGRnsCTEfYt6jZlThf5WovojsALDW9P1zdtfVs9V+xeIIV+fu6Qs/qc41EsJEyTM
Et3/+v5Xyt+/non33D1/94t/JHu66t+a/fVbCyPfXyvn4pX/r0/+Ckq53Vdv//5vL2VfdOLTIk7r
OxgAVYn/GDTwv3PyQC/PxV9unvPy+fR9/xe3Yv1CrQg/DWA2XDwfcSum/AvAFPh7FLRJTEv+yCjF
U5qJNhZ1TMpNpFA+gAe0X+ieh1FIVVClpEhi/C3gge+rTIh8g00Q2AWdI5kquLXvq1kNOmSDpg/m
jXJgPdF0bDg6LJ0+re7SbJN27ezDPfqdkr6qflfZ4TopeCvAdRQ0EjXIicTzHyqoOMR2jbr4cGva
e3XjJUMHrKyRsdkHNHw8i+bhpQ7QIJBqTZ2WthaF7X4yFJ6sRfE83cB5PvYJ/TcqrEAziMv3sBv1
X9gcAdObCEFfN/D5PkUTNQujjYzXnJrDxFfZtWdwU6bPZP1RNKNzVvJE9zg91loxJ8MQyJt7s7dG
E4Llg+JXY51/+fzavy/rfrt0EBo6qozU0lG4//7SZWWTb9hNulvApJqb0PDn9Xv1EeCj7n1+pO+B
E+JIpqwiyCELxIoAonx/JLuTtg2dLfltYSYdUmoRQN86JhVP4o4eoqgqFz2VtbN1ux/G1qTR0VQQ
f9WAQ52KJsItBd84DRa3Ta3KgZKgHbyFJ8PTVEIyKur42UcaiC5eQm3/QsZnvP38wgUN24fC4bcr
h0JPFkVD0Ab2SQ2TNrd9o5GHv1Vr5LaiuoESxOpsOlfzNU3YSgBR0c6viD6CWDpcSUTmdPMwEaUs
g+ys1RWfVvddaGyb7EumlY2zx8eepYp9mBv2l00WK0Eb7+j+a/bnVJBP54dQmBWKnRBUIYfKovx+
1GhxhefFTiY3qUS+DGrhyZwKypmpcbrgxUHAY3AA0HT2Dwt+iGAHE9HkjUFtyIA1Pa9CrEA4pvfH
ofgjdog/GZpM+XRfcN6avH/9bkMQb/grnEyDR1AALUBRQQtnCMzYr3AyQ/vFYjeAnM7CQHwHJ1OV
X4AvSuwTQAFAGYq94lcwGU9RAWez0BhWic1E+Zu2gxPLgSKCCb+uQccBhFuGflxfH8xzjWanQUNY
E4xyRmN2FlZWT2WYNnQKTsrOG/VrxTS8IduvIyubYs1CTopGhIE6l7xKzSyEpAW5hPvhkLlyW7s4
0y5xG+nsdrppkRecTOZQ1UNq9Kp1T7a5Ja/XTwlWHyCcv+v7gl54ugHidEplyi1IjKZlMFYHryNX
DATMidIOcuf4IdJaj5yrdyhr4pucpMHWmUC6k47qMpulqj2lhp+TrqALOYE3X8+jxEH37hamdhqM
h+tDTJNCQk8E/TEoi6hkzTs63no+R6bK/rllOll3P9zYk33PkozByDdtE3R1ORfdxjvjUkN8Y6j1
M2ZY+94E/nAk8fyHIaxgvEPxjCEEnj5RvgzyGRU37cdLATGAhpuMoBroNevkALU5od8g3TWBFa2g
oqFT+uaQ0bQGnzfiDNJtpJQu6TDEW7J1FS/UMg8yxfDS9KKjg6rpcl+t4BIQ+aiJ7hnDQ6+S1pXv
RyZOTGaspWhADAV/U4lcW+l2NcoqlKuMjh5m9WqyJ7sD/0RKtpisj7+vSr9NWwqCKFaqUIFNsinU
0I5aAFLQ5zX8CJ8P5Ynon84d5gYAR2SN2MhXKuIGfbjDEvSSm2o3NEFDMjsu2WJeUnwKu3+g83Ca
yYVL0KIhCNkQZhXclK2yCTac3ufn8bvj8OE0Tnb5XDJUgxbCJkgph4IzdUjxOjLVU7baM3PqZGv6
4YpPYGJlRR2A2i5mgYZfhRTDBg9skM5dkTCMH7fvX48DHg04JFDqUxSfHTcVHe/c2Va5jSt9lkob
mtTIFrJLTeKHxl5CruJ22ryR+uvDZF2KTs/Dg0Iv10HjXlcS7Oj+ZvMVqhTn87stIEe/QZL+Oui/
ndrJ7qy1sB21ad8EEihGgK9oopPs62ETqCOfXTUcjIlPtHb9+WF/f5B/O+yJQ2NPxv2mGhjk2oCV
E4a3UqFaUQ3BdnOOO/RHwyGm9W+HOjFRpGsgoOw51J5MVEtNOcqfPr+Yc0c4sRwxhQGIZTjCbv/U
mHDAnTFNv3+zAGvrXIVq6+L5DwvTwCmtUhMj28sX3f6lN5kdke7Ym5fPr+N3lwM0vHDGqgZ77sly
SMzOpmDCcWpUfuwhrCDCOdx8fgxN+90Zh7wfYDgoa9VTDcMW5WVJyplxQA+wcLsA2SjyudZMOUh0
l8P3Y20ciwJkn++CxFgA9oIHkV45U70fI3r+K/Nd0aG/BE9jNZDB9JNRFKAgQSTtTk8kL7USKuWb
YTrZ6st8vEszaarBchajtFHE8cUEkoe8z/xtpYfgwqJuF6DsQXL9sO7MF6l+pcfXzcxqPqmkuRyv
B/qakJEio7NzNVqcDv5EfW21OxrlDlBw6C1wCdS0DvZsIP4qED3f0lU9mdiwVxRBdCBrRt4PqqHZ
BiHSWEK+NOng16BHX4bbP53CtzXtaD+voEhpt2uleJPmiVx+TRrzXdeGe+QTbqzNeN2ZYaesd8l4
1W/N9xQicQR/aFdu/E0q3cQDNy6NFx03Dh22xaEkSIEsLultKqGSb1WmZ+wuAUYgEfTUZEiSa2qo
7/SwhPqO/g43i9Yk33ymyGXeZWvqpsusfu1xIeAluerql+wQbtgbxSXsCj3YyAeKUtd9+VwYL9Hh
qdceYA9ic3rWk/xyA8GFse89GEHQS4davWqgdUGZyyZrOtKg3qarw2gt+lEJd/Hdrq6DOisJSEIl
p7W2r13pkK7SPQgi6IbEdJkkr3WSB6OUhqYWXzM8HvkvWrI2QAwACpb6EqagV6sfA/CkNzt0NkAI
QhAEU+MSEfVVqWkGyLPdWh12lPF2057e7LG+2cTUsfeLXKEZvE58auauIhmLHAScBpmRZUylXHd2
YntIGO0RqEapUwjTqc03Hro5zI2vkxzFKniZoK9EkAJSGAcCDKjK9p71tbMnPk3HPkDJWd1pMzNa
lKwyHbXtNH1WEZegnTHgniNeAcJtpUnfPAJwVeT3pmaUCmZhV4FONK9UPy/RGhvs23y4IGHs4YfY
e7jOcPu6/iuUOw2N2bayLnuopC4lLXagD3XTNr6GjSWgccgbq9ybqMMjbM7sfoLVhFWWQXvSR04T
FYGSDs6mt7HHysqOBw8lo0Avt6g2aM+ZlD4l2uGiMMp1edhdtztrmePKStoLzIZz0NJgP+Kw6196
zXZI7d+r8G1szLuhxneJkakpv3b7tx3AQgkhaY2Guwb4Ih10FKlbcjaFTxTrbomx48s+obs8fZVp
glM79kNZ9hNO30T2o4tCbWdwH6pQNvCk7WQ9QtQhZ0JKyUX93Uvlib+Fkaui/7ZRukVely7V19UY
FU8Vn9Yrim+VF6Uy4Qyg4UjpuesuEL/hPux82vLA3gxBMkHZJb3f6sQOdT6l548JCRFw9QSB1eWm
V/3YAO+523tNVLlQLkCpekON2of0Ch1AMxwgK9gTg7cTEuM4k2AV4Oq8anJ9tqOrN9mLROroI2cY
UCsgxw2XKSR+dPshtrULBLaniP0cvT8gKkukhi+2E/RxSsnRq7wCkMO0zNuZTavxZA+DA5SXDUVp
cYWZ1d2QkAgH5WnYRX5a3EBvlDE4IJvasrhMSCDFRf5kNZOrBPaBsd0sEdZzkeAKx8lyQiKZ0gNA
xaeURIfKKOiYa+jTfFprXdZYV5WBzIHkqgpgkJ1pm23QtNpU3fSzEYlK6TAEWm/7A3SHWWnDUniJ
o+mp9YFYAaglLJh7KHejiXeIdkvVqn1L08JNZi7iJnqwMVATeEVy5V0abaeVLmO7X+yHGFkIssTR
Uk+iK1MZ1mr9pCvRddOPs2FYVbTzgnHzJyCfaHEMGtE+XMwKpQLgm4Uq5m5HUzkdmPfNpqDiGi8a
Y7iQzXx1yKB81umSpsyjAPZL2psmGqaf74Ky2Eq/c7sIaoU2CkhwS2hXnmzpQGjaOAFYRQmjnAv+
GCPBGECMSjUUEM4WrXRCQihDxj2IEdgfQLb7mhUvskFaAU6lZY7WpPie8s6ZU/thez45sxP328xo
MsEhawIDGXgVunoJtAQsDlS577eMpY3Gc9dtvc9vyA+ux8lRT1wPtU/JZbeV4AsFg6bdd30aotxy
ztkVvt4Pt10GfKjQV2nYoqnyoycVU2WBST/j4kwgMr0x1Sd423132UtACCemh0QTvd27C+EAwAfn
78Fs2Id+MdTWY8RQbIVwWE1FNHPNfqF0FXxc8TFGj3eAQwSDbK/dabVK0AgDs773VD4VbmgYVVg1
xmxn3HfXXXKLzJgz2pGbtaAxZX+YqoSEg7WDlcHV0fCSysynSFltfFXDOxFdMxXsVtYuoEkhRE9r
TSr0koaCwFLfkiy6jCftpVhzhjzc61H+CIjD0w/R5Rbpzq2do8lZBHa0u48N2QdwDBxcedrle9eM
b4wIMNnYjEG+P9y0EzLIQz8VhMpUYR63XXR9IDSRlCac0Je2JRqrzPR9BIvc95YX5bULB6DX5jga
bCQqHK3wt7mfzw/5zMgdQ6wPPjAmEElQ8r9My7WETYybG20SiDSOdbCWCMLXh/t+3rdliO3d2C+f
H/6H/JGskN8SySi6JjW+fT9v2toadVBnDQyzYZv0QTWL10muA1Xov03Rvym/eFvm/P997ehYD/qt
sLRKXhraQ967T18VvpXr5/ytPX3Rd0Wq/z+qUiiIfFKVcsuXsv3Lf1u8vW1BUPz3v8za7XPx2n4s
T4kP+JaNtI1fKEoJcRLCGJqmLGLab8lIniEPaesEUkL25GNnqyz/YtGaZtuWbFGc13jPr6nIiUwu
kgZUTaJ5iOID/Xx/Uy7yewNLochUEFOnNKVR7xL1sO/n0gEe4S00lEpoDPDBDYs0mibNwlJgE5h1
jWfkUA3dUKdyUFF1NGk6dlNDXRjIESCw6dTxvAD/iVsLa10My5YLb7a0c1Vj3lhstL6hsYESSnt1
ezOkoToJ4UPGdS5MeOLYR3E0LUpEgZnCgD5Td8sNRin2oSnWt57RhRCxVIdZUsLGMU32t0gGO+0q
Xpj37W3+Oj7r7+NzEU609T6/StIve22Wb86EuyeZuB/v0ImVVmB5aeCNUEJr4rdP+zfzoXyqnxTD
1R9gQwHG9FWuPPNr+VQ+9W8kcAX87St0X9CrwI0S9Pu3PYTBCipVTtmTXZjuUtqNXgwRxtQID6xa
1d2nwb6cUcWXIziFUPN832eQfO9iZ0wv8eQ+zNbLbzvMx6bYoxr0bxvPD5dkiQzRB/NlbqtWReuU
OMd8rJorazuVINue3FXKJQHJ+vA+ubIe+2V+Czn7F9Wf4KN9wamCBh0+HBihpRwAoVNdw1W4x/Oj
ZR4gPW/8B0/zJBv0LzrNcxPktKXvTzBBjhpHn00Qsf99mCD/9azC90mw4wpCLxAmCuADFr2wJ35p
DptsbuQUQpKihsRzC+kj/d5keQw4HTvL/3wlnDvaiZH+B492QrPx7eJQXmF/ocoLUfSJxWu0Qxlp
Q4IMgGuEe3fna27qpR6L3rV9TLx74KG7iRcFkRd556qn8rHt9mT62R9OwDyxT/kWUqNNHmshCg++
5OPbHQRTPmqRDokx/RHG7CXywx0dQLfW8/gKYalyRxdDD9Qb+YTOgSE1m1c38E/WkRsdwoZeyK/J
nN4jqtBk1uu7/C266mSweYT/bnY3Waum0y2SO2nn8C++Z28DibBff4G3EsyCmhOnoZbq9Klj+sT1
zYZqNr2nKMS7xm207N6hap3cTVbpNRhMsJzqPLqMvhyeEY7vNbdY77zhOqJLZusuwYYtm3tj61Zb
Z2kSiT/K9+3rEGYX+4fdIvLy6xrUl5NcZ7WroY+gO7dqMJZOBF8evY1wnqfuLg4OX9KZLNrwneQ9
5tn36qV4qV4aWk0j8b9KZLF+ldYq2+4A9xUn7KrVnUjkRC7BJ4WbRvdGDcZ3p3iCes5rLegIkURw
+psu3FResnXjBeDarfv5pD4/zCf2/ecw/xmH+Zw1MU+KK/9sa/J9sPSrMYOdiAy/RfulepLbQBdF
tuL9VgsrJXrbKdrlfqxptjFbRGoblUYUFZGfz2f2uUOebA7/jEOe8Ar8epmUiw1QTwr1jJMtIgP4
U9tqoYVkCdzRa93bh4Mfr91fI8L/kFDl7IFONoe/+0DHAu/pJgBXBkEJIa5GaPK9D5IgRqJYba2F
wwZoBPzytEYDU3AVLZ0qyTgGbTVGU9NuDVctNodgckgqpzGoIzTN3vJ1eOY8pdjnsz1dLPN4oiHz
nFArBodaBwbtNG6zrquhcg0Lk5xusoLWrNsRwgXammC9+3xOwHT1MdnzbYA+Xs7JABVtRkEIJoXQ
Vt3cjXcAzF0o+XcHp244BZr/IR7w4IRmM0PoAXmRRxS4x/qSjWMzOBrCGeOqeIa1m7xQ5p7bdH93
mX48v5NxjfKtZKc550e/RjWbANOebbbOlnTkTXNhPRpTa6o8VsQG1sXu67Aaw2aVnBGPPDfkpxQm
f/Ih10/2t//sIRcz7pMFpp8Y5jLOC0mZ4ObVzzXCDplTPcP3Hq/OMe2cm1r6STTxR0ytc9d6UhT/
u6/1BLbybZlDSaYIyjvx34nVaod4mx52mRY+PkruxQXimc6XL3c3N2eyEsfBOR28j8c5MSeRVRiD
LY6zn0fX3Sx2a0eab8Jo2s2+VrNmpuG2Gy4O8gwWFSechLBpOPSVObtltS6c5+e5509Cf27wRxnP
tHIeNMdwCmeNPrmDiPeZnMMJaPTHG3NqX2AbTxAm15DRcWjqFSQCbn9lB/ElFJOZSylMmjUHt0hc
FNrm9QW4NElzzdrZ3JmzM7ZYzOxPbt4pw1T0B57LuQlzClj+eyfM7+7bHyaMQDd+DOn1OCIVmTNh
hgDolzFvn2ZsMmVITRSi3HF3xrs/N97HFPqHFAKkvC3CaYw3MpEvOepgF9tbxF5RGlFjiNlR8HQr
sIDUOadoMtnqbTaQPHRrDxqQLeHSOeDNuRVzHIgPJ/QvXzFnR+wkzf+PjthxBny2Kk485dbo7SFL
mCFF7pZourpoqE41zZPfVcClDnz6oDv+wZV4Yi7/8Fly9iac2NV/xk34vQQivRqQqJLzJ590Soeo
pjRr7tpKCz3vqXSeqmAXrp5yp/Meg9Rz3iLfAUzhWRdf3KvWV53pzc1adS1n700Xe/dx6k3vUmf6
+cDQSPB7NvK3k9JOcjDbHhxpeeCkpNB0QO6QCEKbxxmD+NYIEcFECQ92p6Cdl4t2zkJ+NFbA9q4o
Er3wysqdTPcs/S5QnftJ8FpP1S+wd7j2dOPW08yhrn63ITi52vhX9wimXBr+fk6+ZDqD6N21PASC
vcwdp5aXhEgZuHz5nRNeIm0SoNgavEEY4B9c8DH+W7OA70i7vSQ1NfHxnd/K1cbTLjvnbeKGsyw0
ffiaPcNx/S8oZ/DxmUvDufe2Zbfz3caZ05UfxF/Zqr/SBxMkfCpKTmHivlzqKydfXloe2rT+DPTA
zHQrzsPwto7fBp0jzQbX5M8ar2gD203CzbJ4SDik4enX5lqky+RQmj2k7928Dx4Gd5xzPS+Z+2J4
yy8772FtOQ+kt9yHy+vcDTUOVzjlbOcBQHHCB55CesHR53Pfcni5YLol94Z20Kxw5uubq6vcyZwu
0B3DX7S+eDyCFXMWr+MF6N8ASQ6v9Ttv0buv9wqmP3dQ5fBS91XnfVD4+I1XLHNnCB4XvbPazigL
e2wQ3s59XC3SWePVPtmhi3i5KJbiwyqvCeIZWuWP9FzT+AqTobufp8sUOSX+SeXH6edwNwXjpUL6
MF3u5+qFOKw4w40LbNS9BzXMI3Ne11/0ECUi53n63jv399JV4qFGIjlOvdw6KDw40D940qP/JZuh
0eAMfjn7Qie7h4zwfBeYK27zxB2dWeSEMNQ708Kd7ri+MytBuIY/mMUPC+HEi6/6A0VqsTp1p/W3
XCkXsApmZZg4F6vROwTFcud7l2YIon3+pZ358pxTDPaB73pnvL5zlkI72cT/UyzFuftz4t03HR2Y
Y3O8P2JSbVbmxc5fTZzWqd0nVOE9QFfu/Hm/dH01ZA0UjhREl8v5/ObqzO05b7RO3PyfRuun0fqv
abROfMc/clGesw8nbuUfaT8Vgan4wZhT1qKz94i5Oq3bTeDKOsR0WrA3NV7jSaHYH1sfseGg93sf
aTJ+5vdjAGQ33Lniuf28Zpfsjq8TFSnx3N49BKCMZ3IgBzTVeiiDeHqg+EhL+Zmf+KmHYOPUvB6m
oL5dcJMekFh+JnjUOtJEjoIQfRMU9703uoaz7D0f/Yv54D9Hnu1ZvthJjTCdwSd3s2cXHTw52PHX
ys096jTE7HgMW7warOk6dWLn7ll1n8FeHkN8nIbwLXety5Ld8ToLL681r8MxGpzr0l0qyJQv7XX9
ooYHd8lOWzjLy+XDF4OkQOxMIcJy7kvHdg7HXZtt+nVxDwOiQz7DdPAA967uXPXOq7g37+KEbt7Z
vnmeLrKjU/H6+ko1dO6mPkJrAeIaOK+asw8AKvnitsRee1d7+8AIcq8KhVNguTSxhp/v24znmbE+
ceUTa4yLCJqQsGL0eu5e71p8iZFHAtIXI7kYPFHhFMOozWlZnRUzSNdno7f31UCi9KiQRKnwwhNf
n26DyI+DlN8K8uu5H3sZA656ZhAz/OJvdRgHtLq5CAT7MLHwPK8OSjfxD9M8zHh2nGYrYt7K9qSL
HFIVXwoOuKBZUC/3j+Bx+V+7kMPGBzM/O/h7D09/4yuOEow+gpR40xU+GBfDQ+asEn/DZRh8IUYz
0z0TjxuuRjdf1L56YYRyIJEI2s6GoPI2Lu8kcYwyHyNTBp2rTCvXLcDT+PHUqW9R1VyrV+WyninL
LnRjP/IKlwSwA9taIM+LaeI4uOd+HRZB7ge7WbdGJSWgx2DOJ62uPOBvbjzPeVe5gI2U5UME4Enu
FkcSx9BN7gd+h1fGG/lEuhnxpaFPZB53fsetWJB3wgFFVd63fIMvkwvCaReLh8TA1FzayySY2i5E
Q7f7iz5wklk0c+EUC+Nz0+esqThJWP00FX9aUyFLwhSc+vgftoXTYHeDjnWWWJiKIYDZnHlrhAMG
H8noq/HXjWHDWlKwEeIZWltDYR9kT/L3rMBNKLl7UBKFlwaQAbsvAwErk9afJapbPraEA7138BGT
ZT6bLMKtuw3nXrHqVruZ8Tgyn2HVJQ97mO8vgB14rIrILwIV75n4gtW7dyn+85HaheSslcf4unO3
c/TZwi5k8QVqCPoKFGg5o6jvWseVg7U7B0Mxz2yfApf4MYnYoGUgyLG1UCUlIFY0ImC+tUKAiLuF
lvLLIRi8im3xEOiP29kBq6RhIaHuPX5XPZjbHOh8w62Xc/daV/O3XhumQcx9i/h3hKWM/I238UZ+
Rn4ZRvPE3wZtWIfyV2F76dJyC+xr6pVhfCPel4NOEa9NrqBQxjilXr3ifdhe+av4BHmaBhA0hhBf
hxM/d2H/5YZD8hmKV317ZfsmXlHyiAPxPZpvg2QuT+uQnxwx8eH5DnPOO2FctkHtotwZ0LPFV+5X
AefENRbsAtug5wyE1d94MdeB6J2Xr/JQXI/IXETz1DtMS3E+gfjJeXIl0OF44sjHrwuxT4j3YWzX
wzTH5Aqza+JAmCQUEvcym+X4DEvkn/Af6BW60uftbHudXmuP5Qzzzd7ardtbeU4zeWCFJGyOTs5I
ZC+cGZ2H7PVhwShoLryR7HK9z46B/Tb8bVgebXTpdeuDj3V3xe6iMF7RVMzHkTGQWCUbn/YSt3El
b+Ok17orU1DIvNifXCZBFsR+7HvpFSyvDtyQbO9i66rZEJpg4++n2zBiS9sHey/nuS4gkyAcCo1z
HQKxVcehyFNYzC/TS/3ieu/J7tIKqncdx2LjxqsNTsPe0S+p7c4j76YE9RNuyfIUoXWdhonHNr9h
X9u4OCXQ57l+w53TuZOUZBD7ckt3sjJD3bXDetYu26UZ3qxqtsqGbWyF8qKrcOKNm3mPcoCoNhO8
5gQrpr1YXxs/AfyUBchnAoRaTBf2bOfciyu0uDGcMqfvTfsp9Vy23J4Fwtl6KGd4JamtyjevaMfj
2LbvsPUNjmOSNTi4d1MYN8nwLKekwmftTJ23SzlUHrUX46X19i8RM7P1siUg8+mMuJqWPxFoO4qL
+5U7C1I53uoQPAaDP1kxtHieUQhK7XIyH8Ot774X2If396179Uo53b25Wz+nzt3dznnF69swYG4/
Te+MtbcQ3p7sHJxrkWJpnVtxlJp/0M3kwqTmmKR7cpzDeygAPNIgnphmtb+b2pcRI2xxp2r86T1T
Swyp7lm8nG5urwh303JRMjDCFoq7tWFokOljNBOPuhBezxLgFem9XYDk+XTOSAp3nA50Zp2YTFTL
mUKI/Lk4y0yHPfMVdjG/xs90zbCcmaHMjVPnxuOE1FARclnuWvF0d8+NWbrxVKT3HN8OfZrXLqKL
99KHBTHcMPcLHuDauARhqFX+ajOEtCr6MR8zOZOyQHTkzNZzktLRKjQ7hrGlTnLM1kFYf4xJxIIV
HqpYFFRQjvHJ+ChiD7GgyzWbTwCroa8HB6+5Rbfe01x5KWNg+3W0MPm9m0m+mjjRVHPF2jXclXBT
9WUVfJWd/g4r5hUXR08VqybsGB5rALf8vA/RyMIWZ1f7uz5sbrZev2pDBNz4m7CGWOJFGWKnscwp
FhgCASw2GDQfFjISrKAEeRBm2BCPXoxXyo1ykyz7L/JaX2XLaKavh4cyRGyVd9m+SJGSWb2kPQob
ju0Wlt7h3ISVZWfIwox1a2ALv3023YxutNQcWr58DR+WaTONApToj6MkEoz41gvZp7P1fhfwKtK5
A+/ZXQ6uMRsXWOZwexP54hy7KQlbj8Rd5+PBFneRt8XHJi/9sHtowt6r8TsT7FvG5zML/DS0MC8p
ixh2bVbpPnhuXBe3umF6Mk6MYBy2X7cENYg0XBHHsf5FCJSG8oxsKLOQdKnwbvk5BGKkG1KtYusU
pllk18W/SDOy5dcAeRqSsUSnTER8hjC52JPjhMM8KMIt68bCPPLwU4x2zQQWm3LPzYiZ1TL58R63
WsLC2uGOcKt6X4OFDMylSNLS8oYZgwCKZOreg/aS74QbgfDEe1KsI3dNvH30oUQLbGIO1RFLWCxX
G4NtE6ZCkOlvReTmqpf5A2ZutnFzwhnGipmQY9pEwEvgCWJUFDA6Pl+EO/1MclwsOMsJ3UEexzsz
nfCR5pfdYjKjuRBrwCPYzocQLt1ZsZYASxb3w1xfMVwi6e7Ez5MrNnJ/c4MipJhK641nzfg6TkUL
uOq3DXV0qoeMUxBBhL62PJUvsblmd5vZ5JqNeZHfDdNxITZmMeHEJ0wITTZHpwKnJCi8ZCqCwQOL
6CuRdztraX9IHPYhHmI0Uoy2EiyVwPRfxEROcAp2YUwIiNPBLciXCEBcVOE0CQrX3b71JKotRhf+
T0ZOmLGEqQzlCkQHjvtKRzY3SNxt7ToO+e0YIUOizw1jVyTYwSLdim1ociteK/5que1U/Bs+h1C5
FjuniAbjkDCKaJBXu0y7Mw7h2RhbO0n+/oyxf8bYfX4Jr0DX/vu/yefCiZN0vWmY3WG7IxuX4vyK
jQMlWPdZmElldQ6UCbXJmZ1WPP8BAPAzePkZvPwMXn4GLz+Dl/F/RG/l5bf82Mc+QpEB/SxrdlLZ
kSd5HtnCfAM1ICc9C0184jNNgOeOcQIQ+ruOcT4IOykV/AzCfgZhP4Mw/K6fQdi/Pgg760WfFKr+
IS/6SC/8ic0/bdGQpDrL7ZFKCdxjx7pHNROF82KpXojCqkCOUX90SFZQ3YXDjxpiRWxqkjc+eJqv
UMeAq8g/kIcR+e1vWSNwepb38ibyspn7hiqW9PpwmJPepl/S10MYR4KeJM4I6LH0IuBvIiEjch7f
8qwLER+fw32dvdKTWsef90rPlr+OlfQPkdF/0fIXwvK/5/AYquANFhTjpxDyXTMosjJ0YvKTrSNf
J3Ju9/ev93v3K0nVEhTEPX+oPLLpC2CCO76rIrUu8n3koWYH7+v1wbmoeSniQM7t7cS5AEowLy6K
iza0LrsH5VJd/x/2vmy7bWTJ9lfO6nfUBRKJ6aEfbgIESIqURFLzC5ZGzPOMr++ddJ22BKqJ69XV
XVXrnmWXXbYs5hQZERmxI7a87Xf0Jl/kCGgXQI5oSFdVCC2x6+vr1xipwmtENWN2jVDUuB7X4gqY
1PXoFBb66wJhlyE6ik7rZrYaAGYtLF710eNx7dsM392ycf0YM2338XHw2QFpAMxVsN4Ca/eBHADo
nPEXABAA53HHYZuCfXF3gcD3BrQP5ttbaAL7gcwfov93pXWH4B3iggpfMCCcQIU0/Hf+Fb763R32
4rhH+OTaxi/4FxxUsHs7D/b4Por+6WQmb/s4iIxIjxoKrDL/cYGUj/nULXorYw8as29QiHMPxku2
79nNsZbdAXiZLTYM+JcNEDS3qJFZgKzRCpDy4Gk78FiadorkVbgAgRNfS4iY690boDbDcdc+gH0J
Fx8DO7+SYwr1RMF+WsnEqe7lQVB6sIw46lP+4L4DZu10a+0QPKs7cUd2/XW1QHe63rdAA4jSR9Fg
PYiJRqZt9QOKAylByxBeTdO/ZK8qknyWACw2upmi3W9konCQ7NQFCEXax/PznnAO/KjvQTf4/7wb
E0fdAGNSm4OF0AFpcoA87TtPgSbmq4SckeWxYBt45m1iI6a7EKzoEB38LWE8cxcgI8Rj2hwffH5O
xwK7c3s5cevr0gO7Yc5zK8hQUROZKKRCZLve6MBx8XweADGsWh6xJuiUx2ppkQEJJN139hrYJVRM
IbOJLGB1TMrIkPkQUwUmBjmiDinMeIucEbym1FEeUaI6IwroBTSjbyaWPUzR2TIQMH+eLdAxX56k
Rd5gyyE/oDDE///ID6GZHLBi3p7Dl1pk4tw75H6AR6uvOBqtuo3xO09v8ySzi/QzT6dzOBNPf3OQ
PZf3wEyQfXfAtuWBkHjn3ZTGBUhXQA+VIvA8LEPAr8EcA0h2sOkRpXtWr8bFkkN+dDOHuUfiF6eo
I3FaIe/X2sd0GoLQfMbxqj/CktB5E/g1esXxCu1CXotwEdBeETgyp7t4e3MXHx+3m/fE2V+jr3Sa
Mtw/6KjAwi8+7uDhw7AqINR4dJzHvLnd5792iHwjb41EQbPkf+ZZIB4rR3oRwXV0wkVEESnb/6Z4
kUmJRAOOG3eQIfIJE48YBNTrLvn2drfyEv0AkT0LmG8GUCVQvOs1NMYBDJ8sN29FdptYt7eHDEmO
4wqhE3dvbylq77iOPH8PvvcQf97NY4HmJ/su9mnQyg0mWuzjK6rC6wLSzGmdjKPAHLR4s8YNuZ8Z
dM5aHivEPo36L2v5v2UtZ+VhkrX5Q+RhThmTSbD/z7stc2r3iAz8JLj/Urt/LbU78ZD+YlZ9zlE6
Nor4JF3/G47SnNM57bX+V3E659x+MnGQ/rpuv8ajCSeuqqYR3lFMgR890Y5KVnhoOgJXT989tUDu
XGX9cnWVHqqttATI23oHkmIRs/do68GTA/bAam4BozeDNdyLZbIGtocB7IPn3WtvoiUrsGToWeWo
9rjNEIkJGYB67TY64irALQnnyb814HkHkenvcicDI/yuLNguxksPxZozruzs8ibvs7/Z8o4dV09O
TxdBfQZSSA11vDjdT3daT8B8VnMHSxzM9KYBRIbea9YDh25xLGxvwRk3yxs8P/AAiZbRhXrEihZm
s+U40NDmZSItutegKy9rNACtgNvjxQNWeAWQlZ1s0bIa8S+AZ5Ah54BLQHlMsD3i197xUEGQSWhg
7SiSbTSL847c7OIm3sLfanHyt8jvTyc3uXeDGHkpoS36dYCmk13s7hDXuHvAOxrYOxFREMe5poi4
tOYxOnntXO9ylMtIJt4jM88JbrbOydDkihQuOhnFCmZyZa/Wh/NnOLvMic38H1ymwnf03DongQJF
zgK1KRGqAUU7sKTR5YggjR1Ae73w4MvL6pKw58eN46F+NFivLhGyQXcafOXqBWBH/LPMRAyNhxWG
xZPsVCtqJ9dkoy7VC32ZHDzwIi/P7x6f0bkZT8IIo2tomd5jxuhta18goHf+4yccJL+HTj7J4MSK
1VFGM6JBe5QGmkGxaDCjuxdeTCZtqCni9xQITGXJEZociR5b0tKWLjhsnL/gfdu39lViyh8lqvIR
sUDfelOCcnCZbMb7cVEygNNY2y3c/fmJz+yLMX3/9qoo+CP2Jdk9onRsN/fA/t5q/NwYYxKCz4ve
r+UCA1zUqCIegQpFtywzQ2wPIVSB3XDJGPH2fkFc1V4xB5Vs4DVhiv0yIrr3jp/v1+h1c1uyxxw+
bckwSxS08Qihj1f4umR72EIUOB0Qx/sQmQhY3sfM6cp8F85Iz5QtUchHIRR9LAJaZcDkHwz2UCAA
zKPFT1v+N+Cz4HBWGPh6sXnkhyc4JbPOH9bcvTMmavyvf+8Mrkk+WdVfvXdz4jtRuM0fLr4Tpfv3
FN+Juv6fEt8Z62hMdPAvWcc5BXyMZH0StL+MAv62YZ6uIxGliVRG58eJBk4jQaoUtaPOi4/ypMrJ
0LgHwcZ76DrzABflFvrOQi0FT1LNVC5IIlcYp4rt5+AT7RyPNckEuUd9bWIWlyEqikbUwg6L7bGz
1xUYCJcpwPYczm+gmKpHsyngPA8KCqFeLsqDB3p6TioJQw7gNWq6uIZHTw152VruIyDp9uWliHUQ
6yPEKlpHvwDxHF4yCapyMks2DyL+d1j1Di81ChGwD2xxGaJ/iIcqEiRpeKA1XJBlhPdPYocLMIWY
+CKqPwgcaGKJFrGeuR9d4AvnlS36bs5szuRFMBQBulC6OBlLQyU1iC2OGv8C/O8wAujhiD+KUP3b
J1AaopqG19ag2hh/o7GHf2axeBV2j9py2eY2ImO8NuDJwHeC3h57/aMSh9cj8k97Khi+9uOHf83/
DfoH41F4gxIwgPg5zD9HMgMpwwVBclBHRdRo9ijv4ll2tNzifwbcHxVJKAvXUDHQHgssOnwXaqdS
Zjg/0PvSWoKB6tGP5vyW/Rf26ac4TexT4klJk0UQJxGvpIK9eGxVmPsbD64eXMOKpZbN/4LLSLJI
V09P94N1L5voXJfD6Xl+fkMHG9jwkL3tPtYBpD43fQhDYs2d7azgT+zS/0+C/23bqM8aaWJUCxAY
tXmCUzy68zxSwX/wQ+PuW2jfrG5QQ4RaIhSQH53+AOd78/JSwDHbfdzdofXA+7uO3k8R3sPuint4
qKfdrD8+PlBLeFiaHwLSsfxw14Tx+2weUKIXoEQnRx1e6qDAjedrw/XBXwxsRufNrm5i0f9eq5tX
WhNb/y+lNau0Jm7Jn6a0Zj2FyRvzD/UUvnW0Qa0tgdBGIvIxOPHJvXJdNYiHHrYQVgqUmLjSGRQ8
Wt2NbP2s2iKL1zM6+tuWs+BZ/c8hJ8sNiFCrIcGQvia99aKOrhR6CQKW+oX6KD9tpdZJQqm0oihJ
7HREj1QqodUojZgh0oeuQ6P9Ikkr8OXl10lLXnIfNFvpUDqKFlXM6FpxbsbfOgw/Z0wnrlwSRpHi
VlCc6ETSog4XkBzfzFcyG7aID4LruF3maANy+8xBCetLD/35ZyzwMcp/4tB9msLEoUvApjioFFPA
w5qr6L234IVyvJ1dzHhbGF436AEntIN3dfiIgYU47wMQ7hWdm8HEa0r6por8AjPY8tfx227LGyJe
2ejpV8ND2dyuQ7abGXJu36duxx+/78dO5udWPfEnqrypO0HAqiW7gCcHXFhhIvaFUEcBWEHhjLgv
vDECOvm0rLMuUcfHXcOE7VKgCQILAIlhiSPh3q+CsD+iHAApfdyd36nvdd0n8ZiY9l5vBYGkmOYd
rPUL9zDhlcHtREiDu7QPltOa6EeUs2veZPGVorEQb9voXJb8HcILu5fLG+4J8Kl3PB5johD97u7j
8HF+prOCzM/8k8L54wV59kgnlvRPOtI5NclZyz5v1J+vJudu60SvJ14kd1EOGUzY9nqzPC83Mx8+
xTb/2ocfiSbO3PIjPuKTUIa9DCbVDiYJt6XCBZbQpgSNScxoG97XbMOr4AMzvswAqWrQcgz9NdDu
K2eXaM7AEU9vPOPwuDi/4rk7PUX+/nl3WppxIqZN5P8IJ2LGGh0379OJ/QHWaFZIJjo2GQNwgZZc
SEQTrcQ8AHnhLcECVCZvfcttgsCeegtvfkcBiG5AACSy3UtgER1gGQ+ozTdnPJPZOU216V9hThP9
+kdepl8iy/y/TVWXz3HwnP6DNeX7c/OP7OMfh/q5Dqo6eP07UF9yFfB/jvyeKAK0nuvnf7yndVAP
nLrz3//tMitr/71M/7F9LrHI5++4L/kn/OC+BLftb6JK4TPouq5qkg778oP7UqL0N/wVCGtAjUk1
VYFQpfyz//3fiPibosga6BMkUFyCHBff9Dv5pUR/kyRCwEwmaypVqU5/hftyolHw+apCQJYjSWBy
AwvmxJZIQpRmvav015FQypYoSE9aVIAJJhU1VqTpaPol0mqfduv6h7r/XDLJXblPRgBjakQF1a9O
FElRpam+zStdS+VU6q7HtgGVtwj2TJB4J6vzoxwJDCbDyFSHQdFliRr476tdl/Iw7hIitdel5Kcb
PwQLtx/2VjxSYoVC3zK/It426qJVn+oHNc49Z2YGJ5tLQCVtiGAolSUZPHKT50ymt80wjkN5rWd1
u6R5ZNhdrii2aLRobVkp0TpJRMRhfQ+446IlKyECoZqcGfEykkqFKWo5XDS+HG2lWvIuvDb3XmS1
9Wd2auoqiiLRDKoQWdM4CSqo/L7ulDj6NFQlml6HcurbahrChU49wenSRFmOZGzx2hsrCoKC4jIQ
ALsXx/xR8v3QTOj4Vgee/5qSWr4MxbJYJ27cb303NJYx0Rq77mTZyT09tHXdyJdUbK47degeJBkc
a7oCHnW/klozqsX0SQ37w8wRTBKPWJouYfsJ1VGtQgx1cgRpMghDK9P4WjEiui5SqTe1UQk2YudV
plHGotnQsrukbtIt/HQQ7dQA8cL5SXAH8osgcmJroJkklRBigNH26/ZmldopuhJG111ak4s4Vu5D
j6QLuVMbG8TxxughU62Wc90bTy+AohvQHoYIzl1KtCniuRaNqlXTxLvutME3R126j/0GLYFCRbDc
sDKWQe0fNFdBNsGLKksoW4GdX/n0LYsCIQO6jxNyQc8ZoIn/uvRUMrI0VFPjCqRVlaN5ArD0xajt
vTToFrqrxY40HKgXXlVkQL4CzKpVULq21BCE9kGVchHJhW/rbTzsolJf+kHikFRAg7laeqhjYtbo
gaSNxky99YmCUkBoiXQSoSrOTBEnhjWqad71AjGuysDQDoPStYt6KNwZv1Pi1+qLXODTdRn7o1MF
ZOtT14r0WeZlmj5eBWGy6r1GcHoJQgqsEWsiJbSluuyf5Zy+BA0aDI3qwJJG12aU8fT5I4qqhKF1
jZ+PzGnTvh6REJV+2mYjuUplV7xU8nYjjn382NYGSrHcHIyThRxJGwJaLJWFYvuiKIXqW02u6RCc
IsoeFWXrV0aXmXUkAnmlKyVZpUpZMVcLKVrd1gW3JbR8GptSfj8vYVOXmE9f16hmEEmHIRO1iWPm
ZVRVysgQr3yQf5dC4D1WMmQr1ChF6yhpaAEHbIxwCyqWbKsFVHNZ37fuSmsVUbapHxFGB196Ujq1
2gKG4aJXkzx429QVxzl7MHlbYa5EViRNVFAhpFFj2rmeGH2UVGlbX8lhUuyJotROV7ga3NpIsgXB
Q+PbNtUu0iHvb5MsxwYmUobgRqtD1RZhW5kRTfOQ5UlYXwmaXNh+mhrtj0v7Sy7c/xuZ+VX+nh7q
8v293j7nfwNGc04I+F+7dWaWRd+6cviuH66cICnabzKRwC6o6opC1Z++nAAd95tO4avpsKJI4Ik/
nTlBB/u5iEpKGUdOVFHjB/9PKnMi/WagEbdoUEokGQ4i+RV3jpuSnypF0WC7VQXehiKLMDSQtq+X
WVN6pVFLV95XAkH8MvJKk/qZ5tQKc4GThHizoeuZNI4zhvaryjwOrGnYHjDmyvB3pIkWSRAzVSqv
pHvQEGZWpvlIZGvjnKfCP+XL8uApw/cF97uMXD9u0dflKWkbNklTi7tRkLeCVry7koDaIqFfR92b
R8N0rUnijJr+emmxssmYExOWVXGZ96Eo7irfZYnvoa1ilaCTnOhd63k5M9hXj/HHYBR89iJBaS1M
w2QbMyFxoXgxmJ92omWgmBPEv9FgBahYPSRi59ufJPz6x9Z9dsUnNug4oALVCSdcpiC+nzrJbVPJ
pVtrZFd60Z64tNqUbrFKo2jlCd1NSQdhFRCEYujSbS6VevRnPIRJGc5xApqiSJIGclIDZpdv/6f4
QibnQ2nUGdlhKHnTUHIZGFnuFEKnLbusQWJbrdAasc2IpfppfYjsljQIsOZpeB8E6UpY1VVbb89v
y8mZo2k+he+u6CIeRfBhvk7Kg5WU8jjQrkfaoGyzGgYGXDr6febauNT7Yk7GTncBAyq6rsHZ0PEs
mp572aqVqhejep0qhmcOenAoJeFCSvLCzsMBDT9rMt7Ead8zvxBMpUPXwK4D1U8+5CsCW2uJSXbw
Gm3OOzjRJ5gXeifIBtrFaBrYY79uhEj6qEuMUbvORJQwxsoK3AFPSdgUCziekuOr4qYpx3A5xFI5
k2f+dk8MqoqqKkMr6tO2emXsaVXTYmzNqzaJFn4Y8ORvJa+3Mdv+XjOaK79GX9NRKemCytRbGcho
ZZqMJ1Q7DBujd4n163JhaAAZ4Z2kGfoRFPFJWAUC/eoVBMeUl9G1qBuFWXvNeyTQx7TSyYwUTjef
Eyjqusx1HZ7o2P6vm98FrkvxelL2utE8GwVZlblgt0Jx0/fkyR/r2z5AK/l0nHVMp8rcgHmTJZgx
A29C8AVPTr0L/BxVzKO0p8Yh0DIW6Z5FE5l5aw99S1EbgWa9Tc0UdC12KQuDwJLnSqmPBuOzqj/O
gVBYWwlmFaL3dfGZV8p07Ii0b1Fdu9XAvia/UGI36qVSmpCFD021+2CpCmCMNfPM9FfuyEL6q+pp
Oo2JeorLYIg9AdPwPlRql69SswTTeNmagrZWU9NtWIg22M9qaWnSms7lAifeLWSMn8SnXZiIQJ15
iSsOGL5D3zpp6ZFlG1hjABLgq05YerdUYn5pluNtjP6cD2l8XaFY+P280E/ekaeTmIhDEyYpXnai
tG/UxFSKx5ag0YEOX7V/TcVdDgEpDYTzBzr3NJlaw+PqZR4ewwtepdrE9LZiGXhDEJM9BaOIb1KR
kwU3nqn2TjvuXQ+dr+UlTAOLum1Y9azsnsbsMqXrobO7+EYDnSsFkk4++I2V5OuArpLI9NQtIcvz
W3T0q06kFfdFhuWGGaNTMVGEpswiWdpHpd0DPNayK7W39N7M0EAWCUCQPYB7IlqkBzjxxWv7Ua2U
FK3Ce/hlsZ2nTtFcFhIjBkvRZ8ESbeWuyqzGNxuNUck0miUZZ0R78vD7caxUEqFk4C3qxtSZyn3d
TQS5JfsIhfzRcnguycZrmZA+auhIn5iBx7RlQDH5RREu0EZh9HZjd9uDviS1EOKZ0XbH5P50Dz/P
Z3LavZT5aSY0mA/YXhJz8EztUm+3HhrlBLaqLXoE/6Nt5a3kyvJ7OyluQ3kpDWgs0lx5TwkUUbxL
xAtFXIoBE9BgR7wPOlZmC1KsNfDflRSl/E4eOCriBw+RvovdpVoycQ9Sx/PiwC/EuZVMdJch1nUj
1NjZYHyqjaWh2TEwBPpzM9zJ8vX5sU48OINCQaowk3hfIFoxDbFQwVcMI6XS3qhBTijbCfrpu0tj
azxpYJA9P9gkVQaZmQw2WVkH1iDN1yDnDTCRMn6yulwEKpLZ2kLL1krCjHQd+Q6NLtrWlF1TgP/U
j/sAeBOw4IVXbXOJBhNiDvqdAi2OM6bsxM0YgXuVVWgQE7MGIMxDcAARagEUwAO1UdQVqdvQD0C0
JzC5u6nk5dhu/XARUisZNrJn4ZuDVzWzfGFP0vX5JZ+4IT+WbCg8lIUn39Tmw9ukAk0HaT84BvCq
hZmg0fir/NCpZkVsN3AQH281K/A3RWSWxcwtPeZbv8gS33EYYfwGawAH+asdFLqYGmGOHTc8J0Qn
dnSCHi2ugZUUnVo0aTGEl6niZAh52L2y9GOzf0OgptOtWmJptu0QJHDtLggZCe94G5SYuUDPJLu0
tSjuWrwZqzs9Y/RAlqiDlKNF+V6gcXfyYGR7TzClzPYBCtJvRulCzNEbTc+sdJYC9Wso7He5gkeF
FzBB8eARSfzJsaryytBGD5sco3f4aEZA/D6L0J53KrJ/udlI28KzSb9OkQ++bFpWq0wGcreyQ9US
KwdhwPOnrn2NG59OaGJ43bqVkqrvpb0+mAHyjeQupJsOzA5X6CPTxtuivmqDq1ZdN+GFpK6RwmgE
Rg5KyXzUZaksChmF/vSsyrXSFE8Xq8ehpMy70n3Tz8zmpbrTXnNr2Ps75Vl1mXaAdLnjylaBUo5Z
prNyr9vug0qYfCdFzFMZ/YBp0RXW3SWX8AGMK+M6RC1QYnetSQRTxncRK18Lb+f3YoLj+H0vEL/F
C01DwukkbCWqyFIJnbQXDsaV8hq+GbKpvCTkoqYrUbJVwW6grjflWnkvR+aFrLjC2pNnOOLGA7Dt
2bMgWcllvZcX+V1yU6yUj/ISIicmLH1odLOG0XkN9unGvUAAWNiBiGKVzb0mpk+64zU2RInAr9Wp
Lk6C8ESLs7o3sAhsbgnmE5SGlSy5FNC3vnRyhUnREsemvdfgZU3xqkAP8vPbeKzDnt5k/sijiGDg
zX0UuU8y3lWGkKi+T/b+WwrA/62PLv5O1FgGesh1DFGZuLNjw4bSVEJTfCBMv6hu0j0OtFkluZVS
FlO8bLb1beczHWUGgnN+hhPe3x8HrajHdBUeXHhFfdU1RqKVuapjj0BiC3xxzPob2H9ltwgDs7qu
USv93xxwotzKOGkElUtWWuIpwdT3FMxeIhtACTCwcUvRCh5eXTrjV86ucyILaZS6esJlwb0dX2vC
usvmXb+RduFz+2zcxTP+88kzDqr7065OU1CCmvw+mnfnopUYWIufyZvic6LvYBa+ODfYJJXnjbXq
VwqebgMYcvuV3JjecJVlqBwYUDCRPfhaAphnzOBPZcCgizYVzFy3A1hg96bRlhm5NsZl7l6KiseU
8o6mWwpxa/HyUq7c4pD1cz3Jv3VgPu8P+Sp1figIjRxA1RYgZPCt4TbNlhkoIQImI/b9ivRUGs4J
HvdTTu7iT0lXJ4HEtKtj1fMxpotzkNgwLATDTqsDfEzBXci3gmal+9BjWLpy7eZzF+07c4e4ikiQ
3cfLadqyQfC6lDZjQvbuh/jsDWv30ZAW6Ut+IVEm1FdBMuNbH8N4J+v9OeA0E028Nq2MrCB71VgQ
3eojUzHsZLhJsXalYC2uewAWLXKhwc+KRNUm2cyWc91xbgYTwWxLo6KyhiW3NyXYnRvLBwduwIbo
5rxOOfG9ufsAVSZqOo9oTvFrvld2/eC64qHr8WYsWdysh8JuE5flPmGB8Xh+uNM4xWS86bqiJtXK
AONFwyLWl02yqFsnBrWjao4g/UusOrFIsYs1K8Lj+bbdVWC1XgTRzAnPLXtyiTqkGN2uxTR0aa2D
oAS8RNVa8h6D1Ez0X9cyk0VPro8SZqPu+hhNQA4f7RXRYrCyQYUuKswDExddtOpVstUB3wO/Sr8S
H9OYyd5WlZGNsCKX4acHUpbAEjKzVM1CQkgTYXwzJ/b54zkGCb+I3WSm9KtyUSK31fMMM41BHlOb
Xr7xQarUOiEihZd+tfKyC+A+BhCbjUwunRQXom8JU4bXgl7SHD62G+AFnFhyjmBCue3AdFpcRqhU
Bv+NQMweRI7xBgXgyKE7jeibCgyXavZCbKoFGGvAyiQsMykzRTxUC+2QtG/nVyjxvT5ZoSrJVEaw
GmmfSehBEfywCQhW2KZXT7mBlrTowKauStDKyI9ytDLwtB+v496s1Tk7euIk8839NPTUX9ADQ/RF
DO3ThWY4YYdNMBuUqaMQE1cBfT7mquFPjcVkyInHkAI38Pt5xptMXIlm365bwxbVNw0QB3ErGwut
mlHX6om6xqAEWCyOw1JEAAO+CpEviIEqhoN0QBSuLlZUdArAVmQEZ2zFZwawqjEb7gRoTsMiwTqM
bM13JETiOpugbUYNq7lKQIgESqHcCtFOUzBdbUFCi3ZM2XePxlYEaQ99FZ6GRw+y6OGja8uPGd7H
6GXZ7ktkqsGvmJjGVg8YwoyVBIeVO6oB2nPqGyNvWE3v9cKpvbVeml2CB8TMVTraxKmgEVlFfo/I
QJNMUUKxETbEqwXxEIwM45VIW2/aDzRxGW3NvTLQpSG1IAXUbP2XBnDNwML1Ke/7Ndh9DabfCHuA
m2IdG7CFg0f9hagv5cpu9GXw6N1E2wT3kvXKItCtuHV8IJ8qu9eZmjMPlFL9rSEsGvrRCGuAduTM
7Bp7DFmgM+IgVDRiM+99FeH4dxcNIPFGQ1Q4nHHhT5yroxz83IGJkq2NyqiaEPJekV2d4xnhBMJS
XT0XCSpJhdX5iz3hXoUJm4w2UbK+oA9CqmK/EWRZla8ajloHo1IB/zFDxW5u6mAVfI9jVqAIMHUI
nOY13ph4V72WT2HEYGjcl2guAvSNtkE8mvejQPoDlUxfrwKwbmIQjaF0AFpQrljrmXiXnF/4qbPC
F66IqoaPx0DTiEtaRLGUlL100FAeAQJC1PNmrH6LXzzCQtesO2tEr5+cpd7Suz8/9gSw9Pumfxp7
Yi/kXjZ8mmDsoGL0TrsX3/Wci6By3953wLuEvDmRhuf4I6I9lWR69y5iKssIe+0xcQaH9J1R/7wR
k2ibZ4hZF/SddKgTcwTP4S5RTBHtRz1QA51f9+mTaLLnEyuSGuMgJOUoHaohXeoRgnm4jZaIlqHS
RoNVF/BwsQVxOzQzamV25IkRiZLBF1EkDokqLAS4ClS7gtgZhHB4oQCbAwZFnSlgjpx9BfKjPNFn
n456YkqSKKQysF3SQX1q7spHyJj6POosTJlwJ7z7olkUVtwzeCYze/2dxf58rFzNfAoEKFUS6lqE
vVbkvQzOwtbyCke8hAMpXw3P9L3pnVzGSY8z4jTBef5TuHm6HWgzJHUnvqoRa7XcdqKEfIgZgrtW
NoXBLl1HMWpreFL1ljX+TZk9pNrIaPgaeIfhdszXpfxYSBJLpOsuQgYGuVikAl00ySamSgYmB6Up
kwoZlsX5jfpe/H9Od6JrfDeX2hojH1wEAaiZw85UK1e6Q/qxKebCvN/aeB7cAgYOUM1pfWYdC5yE
K5cOab0oVDQSy3tTQgNqDjXY+LnA3MDO/fVs6FPm8n0ihp8GnkhDIWR63igZVgm3PWawgUgbFZEV
k4WO1taUNa2VtNZ4j0RIROxaMNUGJZsWCjMN9P2RFw04hBuAVy0/Wg39BUEyvHZoaMvqRtV2LT14
aEXdrtpurTTbsXfcakZhf2sWf65gWrWpp4EkVEkBsaJmjch0CflANHQIH+semGv4O5F1XjJOQ5Jc
XanAjKCaViN0CtCIpZFmXQ2PzNdW8qiwMtxUUoP3R2rReEUaqwLJIzg8RbOky6FK7B5vQEk2VbTe
Lu04vVOSbRxvEXQjaGIfXPXjVidmK1gyYWW+KrqthleTlt2X4mMA5s92McYPMV2V6Yroyxg9O6Jx
kycxy+NikYaIlxPEVKS9726C6jCz2JN7gASADCiKivA4YMRTiOMQKIGv9nAEjHybwbWjOtgpa4SZ
dSe5K42VVu/C/Aq3NUkuvGSlhfYYIy27UyqWq8yNzDQ3u8Ay3msDDbKkYeEnVkSsBr4anDA4D5eC
sCgRaE/xbruonTxGN5B4WPSlXWmr7oGg5whMLzakRk++dHd+eccs7pcLMFnexAAIyjjUbYXlUXTe
aPBCNCv0t3rWTQHk3i1akKMvCrqblDtEkTWCjV942gVVEJCyKXiUFZZjbdTUQedMFmi7YnQfIUiL
yaLBNslOppqhZFaCk+cAGy+SBP2paXooRUZjs6uWtcYM3RR9S7lMNFMKTWxNqVuKZyajrUbPSbOo
yRYh9iqwGmIhY1smrEFJcsGCngE+Wj/1Bcuf8HwtiR3nI1Ndk+p2qdznxub8Xp26RnyvUExCRVFH
3GhaOlFKgQSkjQfXiC4GYot+xMb6OvVyVgMShOJyalbNtVesR+5792u1nglmnmiryQQmTmnZkq5W
C/h/erjUi9u8vtRUUyMXnTtzxU/ftZORpp5YrsjARMHZFt1FjaflMDxI6o5oqyJnTbY23GVUXmiB
lWVWNdfsTjpRaZPBJ56XmMhF73KZLNCHbjDV2DIgDP1a5EURm6pdKb6t9AvXXQelI4WXXumopWmA
kwBmcS50dgrAmMxm4pyNJU0lN/SlQ5Je1NpSR3aiWdBD9gbcXgH4QDXnk514KJMBJ1cSiB5ajgTL
B8AxHd6KdpXoHlPlezHZp4NVVLsmecCuw3Vx+2p1XshPHz7AfRARwCZDU4GYPQF+VSTu05FGhwRo
dDjfesponQSL2hgfXS1DAzzU8OBx2Tx5heFfRPz5VSlyZ1UaXkOpoijOULqXXZmkJh2GD50ARC1J
wntZq0/w+QZHToZX37PbsdO2sFg3Y1WWM87WiXeJRch4LqPeS0Fp1bTjHU/Va3IgRYcy5aAKtegX
PcyWc36vTuMheI5LKiKnwG8gPXf8+idfstZ6WQg9zT8UuvrYZ8kIuusaAN+sRoopcqUFoMobA1oN
8DRkThsk1eV2bq2nauk4C8BH0X4LNTb6JEDSl3rmee7gH9Qeqcyo8iy9UEMzbSp1RUsr0wGbMqiM
EhvVTLKlIGyqkBy0QrptumCckV5+Gz7ZE/0/2Puy3riRLsu/UujnocFgMLgM0AM0l0ymUvtiS34h
JNkVZHBfgmTw18+hSu5SUiplu4F5+AaNWmBryeBy48ZdzjkXPB+gpgwAIoAaAvllFdc309T0SRzz
mwmLBE2a3yRTZ3t6z/8c2/YoxWW1V5blmOmiCrYA+wEWXS2XOSXTZ7fCvQ/01DJSsiG0T/ymN+7i
nHt5baZRb9A2rMviscmQSVG90vadPt9XA07xerA1z7TqJuR58YwGKJeSRc1AkW1OJvVTOBbCwFJL
LJYfiXrXGKDl4pcuBFhyAC5Rfc3HVqoCJQzIh2tjQutjblA+bElpbtw428V9fsY0m+xKPvVeoxVJ
4PBC2/AWPaS6yRrPtqqvqmoyL9WNnVE7fEudvZUoLRA2BrAwieEcjB57vysZFwRC+gvMygCuRUep
n60i5lHFMjZsrt9MFjlPCt0bG1MEo5N2+1nEt1qaaVdGMXN03Sc7ypO6DMvO0LfCGc+ZqPv9NKFY
CHjpqUoLtZOU+HXMzlLguj2l68lljPv0pZwRBVhsOE90OYL3pgu/KsTsf76D194Od2MBgOVawBRb
Flg4K1/bW1K4KdO7m0G4GL2d4OlzrUsRXJR2yNoUQCxxb1tEbjAQJ/FjDiCNXWRAwVWI2dpSTiea
NqIahc5ymXXxuUhRguOztcG8Cx900+aqN+wKQZCC+NtQY3yY1sYB2EfGkTxg3QsBVBpgURC+sP9c
e0EzHya2+ji5g1vU7rWo22qvpeOdgVCzsOxzBkPyK6vu/DyVEZtRK6UTG8+LBIAWSpzsJCdZKEdN
nNBceEhUqwBwJxEYFMf9yxP/H37LvzkIU/6Z37Jpf5bPyR83lfyLvfxY/vjjP8r+sX0GK/uPU/y1
A9Hlhee8+/HvLx/2F+3Ftr8wl5k6A1offg6Myl8MZup+sUBExqtGXgKE8qLY/spg1gj5Ahw7Sg34
PeCl3eUE7Ja1//3fNNP9Ao8JxtlC2wK09xfV+vIvP96t/v6WwXAYkIKwgKYH4G/Qi1+Q0mTdXRep
mvpq5olPWdLdZtTOLoBcth4H3Yw3Oc46BMjZMbz+qq2EVcHcMwHLpgsVBYf7KiLTpg4sVwCz/BwA
DmA3CTvN7afWPZ3FNWgo/tBedcZ100NwsWo97kKuWNw25Y2ZQsRxfJBs9Cpb3xXtU2ssmanmZUNk
xLvcRqcgGXaWvCq7YTPEwh9NDg9wari3DXHgyDIPB77nIg0yu8lXstwOCfFq4PNFvTVi1+/t9vc2
9vvbXfko2jYVaOS4XfvGOUvPGw/tLm8ONEy3ai/qkF7lX9tFPNHw3CPB4GHu+37l1ek6TrOmxxNW
ji2JmWvTeBG395yIsCnTP+UEQkL355tN8Wpgbw1qrVr57t2ujpeKWVNRUCxZ77oQE5s2PaSJMy/f
MOAqq53lFZubz5d8Z8OH1rTuzquqGi19saZkB2Xri9k3N+MR/NOHSxATuxj7kcJHH7pmAiIF6Q1g
1yb7eXbS0GLIEpFmV18L8fD53axq6K/v7M1aK2vJWWs3g8Ba/Bzjq+ofzra5a6NpX23H+/Kc/+Qn
xoWJNta+vEq2kCqnt5Pwxm+fX8UqMn65iiU8QGhjLuHgSwnpTWRs5p1shchRpddCVFmdr0MCSpo3
qBBFkQSsHsCt+ZGNchh6vl9zZa0FaS0d+QTWBI5ySOW27CGrxhGXY+rcsTjoA0MFHhfxNkPsQAGS
XyWpnaNphZaT0rcrzfQ5sqYr7jrxJlOJFZQVpZFUXQ9lt7o4M926Q3GLOY+qaWXUNbTZ10UnL1Bs
MC601Ml+qswyf8/qlj4h+NPwzw7egQEc1MrqmEbg/1LEtyxJUR7RrcB103hPNSV8J9bSIOYtO+Iy
DjMvBzmXA8o5lgVlCTnWC6D3zYvXSeHmxCgsXyaogCFxbTfQ5kijz+1r8QJ/ZxkLtgT3BOImhD2W
k9FZbahcjYNInU5FlqMIJgpWFhgxoLqz21bX64upUva+LYjSvay17BTVfOuY9PyqRIJrwOlqGBAY
sfEn7OyVpyK1O1BDuCQynNoJGcmhi9uOEFlIU92zzAI9HF5/Tywg6NLGbfcAUdebLCXKd7U+Phmk
lR3JelduBpRpi4DOiswXKdEi73H4wufK7Uve8XrTUwtQznRu9qJu0DJvnZ80tceoTxwRfv4mVh0k
dORRFYXpLGIHUDtARfhw0YpWotfKBIuqqbipC6lvUulmd7YhsiihFPU6I1GYvMtjxwqYUBTUWNq1
ynfmoUaBnWTlkeewKtks1wQaH2wRpBUQV8hL1f+NEQ6GnlRjMwN8Dfa9jzQj28c24vEmg7yBHjs/
sjE/cau08glXYHG5jXWkrvr+sTC4BRDIFl4/RrKs0yQ2xw3R2gZjEmEiYM+MJYFV5INeeYldJdfl
Ig65cRIzV1uEePp9nLTNow0mobVxy3GGl5ya+OnIy1os4M2+AYye2hB9cVHHXP5ZpzsmHzttaIxh
o6V0nDaz5c7XoszTqERf7Npmfdp4ujnUJKBcTc+o+zDgAWyqiDe3rbh0iqJAd8awtSq0m3m+Sw3K
0+DIVa4c+XJMWtBlAOkILxJljVVBwyVub492aUXwAfHplLfFPRmBWpoKbvnaoMgGZJ/Oc5CFekyg
99+osQo7BxX2VBkoYsem4889u8SOy7YT7+WRzP3d212uEP0PpO0IogFLWcoSbwwsU7SzJdjgURkr
G/NwS4uEpAF2nrQ1EK1kGk8qEtOoSgFTcJy2CAV3iJ+YsePpNghSnz+x9WtdLgdWD/676TICosLh
5dQN7fua61YkTBtgKpqAsRXXI/YWOSqSvbIgLIVKC3hWBmiBNtRdDpfSeybToud2BOGUn3o7Y9w2
be2wADzqyHG+drAwA6DFASI0wPW0kc+uz6+uaaYGGLJIteJZuanY9gXofwbFZM40L81b23abR0k7
9I77DEqqosUgyUaAyTKBsGaPTXVkV7/M03y7f5ZLsg3D1HHrpgO2/+HdjxROzE5YHMV9L35MOTWv
XMl2Os81X9AM8vJJWu3zpAeeVWuNO6JGzCkWc7+ZxrQI6liT+84arMSzB6cP27EHYWfuim1fCXHd
4DgOyTC3u981D1w1WMRI9pA3odR0eNU5ji/H6NI4koM9n6bpUimXjR7lYDce27vL+189IQfGQTDr
03AwE2CJD97sDJZx15pS5kYgK8lbpxVcbBIb2kMZepTMk27PvzOIrPxMYoqRVALI/0qhX7JpS8Ec
//MbXwfDiwktzpMuFLtFS2B1NSOb8PXBiKNetoBPj3F2ZU6su6qTiaLJG5uATaZMyd7v2aD9KLG1
wHQyazOcHV3rNv0s+ruK1cxBB1frUCFqkgmq7jR3QYXvUXOUQyseCyZYFdkF0+tt0RKkgG0tjgEI
3p1qy80syFoCmQuk9uu0t0/KZuAZbibuE3tTSGUDaRr3EQjhMmRFXm6K2hZhZ89W2LdzHnADXdjP
n+h7T4NrWOjgJlt0LtYbwOqEPTsdNoA72VAPq/N5Gw+5tS+MjB55ecv2XlkSojuHIqKEo0Up+dCS
IHZjOXzWNbCqYgz5pkMSoNTQhUJNwFCbOgZLdIDJ95VdH1l5cZfvVgYDAwubUC5bl/VzpxyVyBot
KlXZRcAfPlY14Ba0meHls7oMtKLUw6Lp64sKtbYjfu+DR7xEb2CzghwKJZOVzaZtnWfOLPiurjg7
jaXSL0vYnqcRdEo/f5vrgBEWdbDUyp1NPeq3Tsb5DlvWiRo9YTupW/lGIaoLBgbIZEXyY/CBD+8P
JVeo3i314zVbt6ADjg+Z8V3PHUg7ddo3G1v/XLfH+ogz+vD2oAiDfhqatkhDDy1oSAyjdyqC20NW
EjAz9nC4pQ/2PMQntIjNG/QOvn/+RN/fHFwfwWNFDoQClbU6iU0x5orjke6y3K03du6ii69Lvhn1
wj2SA73fH8tS2IPQtCEA661enkbHdqQ97KQTosL8ZwsTFOt0zhtvZLQMnTa2kX/NyEq05Mhdvn+w
BhINZ5FVQ3nxHQ5xmnPhwp2DDJw4EAFx0tzLjWE6b+0lckzrONCnuTgWdL0/Wha2NEGdE68TTnAV
Fgrh5IQoh++qpIYWR24YbY+wdFaF18wjoBcFR2HDqXk77BwjJie5crUGtb+SP1RTcqwCQBfzOXQT
KLq6YOYBnAw/sW51wUWjUZq5boTuXxWMZldESYvw00qaDq1PgUJE2bLAyDW2czuhQM1FbmZxTW5j
WwfvY8jjqyLLdL9PSBWNdQepFzGqe8htYMh5qXdhMVFrn8aivsyBO9nZizRMXiroKCLr2vWKF5dk
iulZr2h+oqPjGYpxaE4m5eR+6vT2kUDi/XuHOwR4bkmp0B9ea6aNZlqhM6270SQhw2CczwCI9uy+
hDAhYPuf76QP1lqCFQS1yAOARl25/0lUdlugfbtLUzs5a6R7bxOu70ltjZ5b57fdnCfh50t+cMJC
CtRiFKqFFmKldcUEYgf9zHuX77iIf9SE8sjqk8lbHNXFrMsuknbsernrYoZ8T+3TuFLxkUf8PvdZ
1EjBUaQg0gBisgp6IbsnejT/4UCcavCI5T5qskEzTc1GaI2ZOHICvPdXkIzCw4Xyjb5oNa5cJDRG
S1pznuycUskToqUNQGrGcJor1R8BL78/VZduwYItQOzs2msEu+qVVGNSJrvJsU54BQKosAs7MM0u
33Z4mojf4/jG0kcraMxRHEmR1hVJhIJLWQpuy0LDGM939WAhvEm1Aa0vHKuV45cqdXYNp0lYuRQt
XgppoU4V2lM35CR0qni+gBzCt9QabPe3DRtdfzhu5GsMwhovE17eRMhOLlgxJW66K40WFQHQd0ih
zQ8yH+lZm1B98IV6VZV7nv43JHIv/3JKb8vqS8xw6KqWNReBNNeACNf6WIpbMXYzCmE7i+aY5UvA
AkDIOh6x3ffGBGUeAhaMzgBDgLM+PG+l60itbJx0N5Y6C3OjMSLazhSkbL0/Utv8wJiWJ4j6CoqM
aKOvgiS3paM52rnY5VUHDkrMbnPdyvYVuGcRQRrlmwOYQaLWLa8qTXUEsP1+k+JGERtCDA1hBTqu
hzdak0pmsVOLXdmBgjTFTbVpYjD5poru5sHujuycl4Hc69eHaBRVEbhf1BxXtmv2/SjVVImd0MHR
HC17CgdT8VBBvDYSpaOdxzLtTnTeQuiV6plPnD6B9CO43Y1sy02vy9gDUSl90iW4vZg2Z0eqZ3GA
kDYO45GBRj8Ppi9rAc1YXfCtFpfTWTxrQMWi/vrIhv6KWl1/99sOFw8SfhZ9yqUwtW4TQHkx6WTZ
CeA6iYCsjVWEjrHQe+ISggt2u2+STj8Zp15CzgXfnFKlHwkSP3y4gGHgXEOmCF7oqqLRaaMkjkoh
RByTJpxQ3Q5qY6Lo1HfkK2OWuNCahaaZTJUZMVvrT6H55dwTMqitDnHIyKiaBzkC/NMlVup1lgV5
Yc5Y5GjUPdVMXgc24uuTkiDZHBqGBqQGTQsEKuMjxecC0F1uO2vWj8AV3x+gi/SrjRgf3gbh9spI
m6JORZJMYjcS4JH7mpTh3Kgk1HJOA6OLMee1LtXj52/0IxcAvjW8Gqi1mAa4fP+NczOJ0AaG2siu
sSTz9GqqUOYdaeC2rDpydH2wCVF9X7QWUeUFW2X5/pulUt5JIvoWtqNBpQQkUL6XXM83Bp2mbYZA
/Mh6H/hQiE9i8+HQNbHtV97NrVrg15EA70hHrICabeolrGmPmOP7qB5KlA7OKAL3AvWp1VvTZrvu
NT6LXTxaQ4SSSOJD2R2EjBz5NmSa3XPNGKsA+yY+El9/eH8LohsmY6Gnv3qePRdDLQxH7DriyDMg
9qqvY+W2l58byEdvDb2oRYj1xZetwjrFZYLihgZXNoF1XXE9PlNq0CLN1rIrK+5e8Sb/ePJ9vB5g
AshWULpYqyoAvle0o8TzHFIRMqerNoYFESs0xkzP6Y+1ID96ewgy0PBESIXu18pRZ5RSDi0VsbM7
UuyTUWZBz8o5mrJ5kcM9AxDxnmu8Cv8bDxVdMOxy9KUATj7cCi76PZh6x8QuqY1kK4TdbDjJJXgi
SoPsrs6u/hvrQVZ6WQ5slnX7rYeesFsMYDywmuSeMedQDxF4daOLUuZQje6RrffBaQ98HCpBaKFj
V6yPCVrmlZM2yH1Q59T8kUgRTR3Cxh5IqJ2mm1XoKkjlTKObRCMmQh8JNj5waojHdWR4S8kXtLjD
xyvi0sLxa2W7GvfmxZJN55Nov0/S6qPPH+zHK8F0oKmsIyhf7Y4EnWs3a5J8RwYRhzx126hN0Su3
gTk7st0/SHbgrlBgRyyOdAftssO7UmKYSIe68y7R++Qpo3OzU6qxN80smh0GpNc7Dmn+s7GaoYnC
zO6eDd3RjGtZZBXZGDj4ARZdKrRAOx5eRA2V2TImSux0jcW+bnU4U+kiAgHdS9SNBxLmdkEi2D6G
ZJeQ7uEWTWAGcR25hTZsP3/8dIFFra4HWl7o61Ikugu4cbWTTA2CeEYza1EqwH3yejup/ix6k1zY
UNWdt4A1KTPq68z8kbd53GwtMx5Pp2ZkD11fTyguW2C0lVN71k+tAklETsY3odnDCRsH+lWZYwaB
lbrPL2dngsSbniUq8YyBo2KRQfW7vEZRQ17IepbOBg3O4mecltBSMOqJPUycQqWrBS4PiaNHknq+
NiTJz0uoo4YxgorrwjTrS40mGCFQjgW4khnTobjTmAhMgya2ssRL+QjuMp3LPoA8PaBNZsKdKRg1
2qEGj/YsFKq6vNtK0dSIeVgG0mUmOgeLsj5/rujsfC2KFCcuhtOMT06tcgh358k3U5stjIsrEjSd
rZFCKlDaaM0nsiqMgJeNdaq3pD6bGqMXARVTcW908IZtyydri2Yjrk1Bhj3zlJl0IXFi97FRVfe1
mDVmB4QVA4MWbK/d9LjsBPBqXkAULy3IQ6GX/EZOFdjImLmXQe5c79MbjVW1tkWzzZm8WXKQn4lg
p+Cv/4Qc11duazYDJrwk902fllMEBfzZOkeBfXxqdCcPMz22qIfisCABFza07vC87Ytigh4thEm4
3Duo60DfQSIG89PJtLuQQq/ym5MN2ZOdGEMfWjhpHszKHnlQ9JaCzEhv2SdoeJt5IIfUPq9nlTyy
LI3dXbtgfbW2paUnCui0zX0FyVu3wBQIr8Uo33hbssp5TqsCGjA0rwDw0SwZn7mT1d7E2YjeSgvY
AwknLQaPMoUwBo46Dbz5QEtdyBebQNh6Mq5AL816G/I3eTKUdwWtp2oLMkAfQaq6uh7bzNrNCUOF
SVj6GXS462vbaVHkjmWDhoM9DMNVXc6N8NvOzTATb5bkVo/hTaI2l+J01lv90sJLN6EzMYGZa2la
NnnKGvUE8n86j6TVUOXHhZJOQDrrrFIWpCwb6DpioIAdD2CgNn0TVIaeFzDgQv+RzHEGxNI8605g
SF7fG2M9PPEuEy6gd3YDsH2r1w+UpdVP18z7G8pm+TjrKZlgzBMNzF6BkWPxUVyInisGuUzGnlg/
trofQ1C49g3geUaYYQLo38TaG9lk4PqDAGMaANIz67HrEgWdLbigx0xkowg1Yrv3RmaLbYriI/Wo
k2IKNU+Xz8kFBC9mgIMg0TVW5ImhWJpBZ2pyLtFcApurzCoTXCekNIHbJ+bXFOrQJ2WjxAiILpFQ
7uPlABSyYZbf3RG1Vc+pUiZR31U8DamR05MExwcGMpNGURhIRllo4lS+t1UBzl8CTQIoZqRoUfnQ
xWj5RpYSOjt5koI8Nao5R99LWPllQcvushJclR6dIJgGN9A+V91UfNOogGJn5RqYZ50A0+mV8dDt
3HGiX+esHH6MKAEDx5VysNBJmsWd32UEciRzrGkAlCW5fGhH3YWoHdAe3zmGm7SeMc5Os8HQlvh5
FLL/OqrcUr6BYqjpcZpDsALXDdByArCpiUKyqZqdK0X/tSuT4jyHXH+Bid3tBFBn0bNroc8USXft
Lnlu2U6XiTnWt2lXj3ihEqa7kW1h/Ezamf3QYyQ/3lxzddmKFupf2iD6MujagcHU0zq9hAPngz8D
Mj/A1hR/HFFum32YHtRGQBbITgeRTU9DXCZPtiKj4ekDMCaQdsdEmYBms3ututGlIEShgQSOnE5v
c2lPkNkZOSrkGHGgkxA7b8IoQiUzH836RTOz6Z9ZLfb9nH7TZ2bKTZ0BxYOERnJzl0EUTA9qbWyC
AqhTzMkGyg3j2IapbgPYQpVc1ompbwrS2CX0o+aBn3RaYtsBOlbalZypJcJUzO11l8rk2nUG92nE
w7zlBWSdmfsNqaMQgSVx2Pg9nDugsKU81ak+q1DAgB9qOdSYkJzBtnSI8c7IbQ1l+kVZxHPoZNJI
Q5ml6a3IKX/ISJN8xce3NhBQLt7TnKn4ZOaDa3uphs3ioaRT/VmZsSE90mvFXQE85J3s8qbDTeWT
5RE1QRbO1bSSe3GJWAQjapjiOLIWLWYFbYt8qo3TvMlM2PakQfWylL3Whs7oApLfMOg2ezzJckwq
K3tXQL4Asx77JMtC1ZY1hJNtxFdz0Q22NzUJyCISoCWo2Lojx7RuZ3KhaV6Rh2Hg3Xbk4wARDFIX
xK+gyb6HMVM072ltD0Epx7oOLCjb2V5Oq/68ly4Awqq0qoeiabqLGgGi9A3qTiBSJSg4QygwWxgT
mMiTQhh1IPfQD3XOnBoUlr/yyN/C2f+rTYhwUcL4ZwT9Vj4WbyHyy0//GvJlYowDUOhAv4DOYS7l
zb+HfCHtQ0qEsvNLi+wVIE/oF+TYqHxDO9lCJrNUhV7x8fgWon1rUftEcLzQKn4HIb8GqwOZg3Io
qHS4OLI0T1YhPUfZXTdGXlyMrO5vnULKKG6peCJD2zrwekOJKjMmNkTA3eS7cR4byD9MlIfYl6yH
5ao2So2zVCXVFDZ9xq8L19Wuqa7SC1G4xjfsl/SWsC7+zquRhhVwPzWOr3NS6WrYTBDoZioz77g2
yX2vDdq1ZjQ0SKd4uiNxDw1LB1iI0wSw4edYnzaIX/qrdMqyxjNac4BSDkqpiT+y2TkpEId2mwoF
Ci8dx+YU2FjjFfbzW4b7/+cAFFC5PrPv6Odj++N1BMofCz3k7Dmoysf819e6t8b/8lmvBBH6BV1I
pP1gawL36Cw9nL+s3za+YLQV+nXAMaDn8TL87hdBhBlfkPchmbaRYi2T4PBbvwgijH5BA9uFZUL6
HphOgHhWnJDPOCLvaiJLWQy6/ai9oFsMssphimcBdBgPRaHtNCaLjVsIK7Sq+KEpFQtcGdONZOoO
wybu3jy8j1oe79rFQMJCmAsMVpRAgR5bcu039UG3n6FV5cbiZMi69rLWIcGHrCiuvsGTFI95Cb3i
itRVOGDqEHqp5qQGH91e5CyDlUHRoRqqEJIUe4EIn0MKgpB9mpQ52WBuWXUPQiJPApsin6BSmlDJ
xZwSCLSkw58JYt1bNSfNn5qQWzOfJ+nHRC7naSbPrJrw57It7lqT1BI0dwcybjPm4N5DcCi9zN0U
OmiYsZFbtJCQfhyhYM70RmD4hBbrF3aeir+e1P/suH/D3L83RvNulKSftMgYi8fuddcdbLDlV1+P
F519WcZGoU6BHfMyJOjX8YLvMApCBwCRL/LQsP1fG4zoX9BwpBawILBC1I3xeb82GL63fNYC1l4q
k785dmhFyQRxcRlfgutbzj4TyESsdGDpdOZZlpgkauqOnhh51o4LY9ROgrpmmOTmNjOi9yIFFF9g
bJXpgi3U6hBXGOh4WuAYwijgTn8StqjBc+WXKDQApA4FdTc3F8HlXrTnTQIO1MDj+XloJigG1kRh
EIKpyp0Zd2fVML6C2X/LKv/1Z5ligMZnFnjzmJb9H9HP/Gf5+L/++I/u+WfZpVX54v5vF+PEFNcf
j3/4skzQiPmbHvjysX9Zp4Yxpksz0l3E8awD89QwrXQZHYPymoVsY+GG/m2f9hfAqxGEg7uONjRI
o/DLv+zThH0uPQhAnJeT4bcogqs6I5hpOIIWijaq7+g/o11zaJ3zhJpJUSUnqHUN+aazK93IA8xN
acqoLclQ3OHUqKsnnplTHcPJ0XZ4ophBWIXCsJOEem8e8Afnwguk4e+SIxw4AkRsGNw0ojFAqFa7
BVQZlTluidJFYk9e6aBDGvuDqIsWCjVUVemzNgBLnmwq1JyQLXczczvUm2eqYQyIXcWlhi7hbEDc
pXXtI027FUwBWxkHNUZMLZwdeA4Ihx4+Le4WuQuqgvSgIWBMMwpqsjFOULFJ8i0gFIMmvTJpTYyk
i22cfTOAqxDEuQSIf3I3aElo9hXh3DnWTHzpXLx5aui1L/gB+CsARSCh/VI4fXOagglMS81KT9qS
5ZUKgYYxp1Mtc6XVhc2Ya47ttZYxL4pJelY2X6eRmsMuI25qO/5SzbYcn46aAgksccsGwluW6sRt
QXL7GxmyfBqCrBUpRIyQkUto56AqrL+28H7Lp/zXYsvbqsC/66l66Do9VxiJhZmq/f/5xw9aLuc/
fwyR0uvlLcfPwV/CF7bvlfzZquufncz7X0HW8pP/1W++OoVbVWM28nMly375NCT+5YG/WFiN/5xa
3VbZz/xRvvuNVw8DXNAXtD1xVIHfg5FUf1OQUeRCjAlUHjpBkEZ68RX/eQI6OBsXCCSiMHT2MbwB
O/+Xh3G/QFNpERgB+RJ4ETQfft386xb+NMI8bF1CeWOhiqDZjCYRvBkCvsNNs5AV1GzV+o1Brmhz
UfIg3ojyShn7CuI4gCnq1zU/VSX14skvrPO6CDvoNJ2YLiQyUaKak9PcPQGZt6pPOAwakmf8zyoo
Oh+Esg3ardDIHcSlPZ1jbq0EsNq8KBJ/IvveuhzkmbtUDsOJnjau6RnmzpqJBxHMTHnYrSK+S9oH
HTOGa7/ZVlCCHaDGadXQMk0heHTCyss0/a6RB6u8mPQz6H93zUWOgaBJh/ZA7TnWGcm+cqiGV1Ac
Q/dB8dOc3wyIB/FPc9E1J3Div+ckX58oThm8cuQUoIofPtFRN/rKATr4pkvZPRvA8Zm4ae/pbH+3
J+llvRtUjbYZv2lTzzAgCiwqMWJe3Bsr/MhXv3+xaFAthCUAwXF6gax+ENmUmOtV086cb7LE+EqA
07hmXE/3Fd0z6DKMTvVo1eZdoU+abzjt1tBrw2c0VzcVRKjmgdx9fj2HqQyeClCeMC8HjJTletbQ
ZQDHDK6oM960RqtvZJ26m24273uqtkhrTgwKLhLAhSR8Wfb/gdv6V6v44JGipwv4LLA3aM6bL4Dp
f/ZTd2Xa//zxxzLN/mf3x1mKWPuPC9nnKi35awx/kCV/+PGvTs1mX0CFIUAvL3ALcAVhe69FI8v6
grAdxSGMDAXNYUFWv0b1hvMFabS50Prg2oA8w7d+uTT9C4RZkQkAyrTEPEig7d9xaitZH1SL4Dgh
vwpRBXCf0BtF7PY2qjdkV/AhtaB1OqB5MbQJuyadOK+7ea81zc8RTqzCJNFYTWqbOZgajzldParj
KOyTMWxL+uNz40dFrP47Ani9HmepIgBCiLrAsjneRABj25saoBr8ocgwGFHjVu69/A8YLkiJZ7aD
Acn6t8/XXAWPS3SK/Y/WD2BZeOoIRg8X7SgGTiuQFW+Vpe0ZaaEgN7Zf0adpvL5N8hAMS9MvMb/e
b8rkqwVN2M8vYPFzb2/aXYIeG+NcF9jogl49XL9ISrk0HJzrGdLiLgaBJmhebUy0oyxtB/YG88qU
nitDn3e/uzBDTQdGpuP14wBe3sabp912PCGGS+m1YUF5D8Iagzfi0PdoPNy43bjpTOuGkTpqKvPh
85XJUkh9c9OwYLxgeDq8ZwoRsHcsUTGYrCzapLjKoLxA8d/Z2ffdrvBtn28HLz5l527IzvvICayd
tcNIr127t3b2uRZCpChwfTeETCa+vvxcHbVRGfXeZRv1+CMGIOyMy97rPZDR/efBf74EWz7SH9q9
G5oBqo078TQ+qMt8P2+nq+manYEIE5Lz+ZyfunfT1YhulacujR1kvXzMdvMHzw7b8PkSH/r8DEpd
OPkywHPy0+AKtCHfCbVN7Mf+iD9RD4rRIeZ1bvVtFerbYdNuij8BVgtBY/QxKyxigdhWUYfhQaU3
/9DPyU5dTxfThbYv9lZonxpnWqRv1cnoN6H0K3wa2UEGEZ8PCvhO21DPjeZL85zulk+SXuz/Ge3R
pvMc3w6WH3ODJmr2XZT7N4UHGr5Pd8kWAIuddZ5s3dsuGr1jWrsvp+TfRvz6PsHRxowy+DPY06Et
pa7s44Zp+dUmuLhFL2cP6Yktvxqe0smnPSTMAagP0bCd9nPEw9lLQwicQ3JjjtKw2uJHw8YXm5/b
8xMgM73Wv0EHPOJB6SsPXwhFmAUKVw3KAb6G/84U8UfvCgLZaARiSOidewmdajTttWDEDCu+Kf3l
d6Poc8M1Dyt+L/dJUVcBgGPRY4BLP7zP2izGPh5ocTXlmONKGcYFTEMjdm6FGXtp0gWVEspDdvTU
631z+tf/iuTk/3J3NsttK9kdfxXW3WSmKtQI/OZipsqSZdmW5A9J9uTOxgVJuCQkEqBBQDKVSlU2
eYiss5pFdllm5zfJk+R3ALSEBmnRYrfsnoupmhpZmga6+/Tp8/E//zPOpuNX+U/zxc2vMMbN9z9P
w3SH5orZXhgRF/S+zOC4vI6H0FF7n7fhwYWqCxKn1/l/AUM8H7dmtMzLOKHb1F3Dwopq4Bh1DlIP
1pTocvv1JybwejgCz5r/VwQh087tp1H/+f2/5X/3+QtdmR5embzavCYBUqgDVY4URIL60Vfm0230
5XIRJpfvaZ79utlpHnai8fFlOj4cTINmmp54VNj1w6s37aZ31OreYvUNXoAHuh4N927hA23dvr7c
vhiN24dR5+a0fxn5cTx8/7kfvvauhgfZNP1rhmH7aU4Huegs7Nz8StTtJSU3z7uL5EWYZG+GcW8/
9D4OvNvBntcevqO2dv/z7MstPbfG+702TBTZl8Mv6dWLy064d9P5tBeP33av4P5MZ5CKdvZieC5T
8JCTT8M9vGeKBtKDS5hj25Pxjvd5ctyOopObNH59Qxuuh5eudgPlQkXhKA4GgEWM4bYIXUURwxad
UU4wHb/fvuKqSS/71zugwndutn/bTvvzAxq3eN13i5R+qKPhOth+zd5kx9gwbkBIdjFFlsCgA5DZ
ECx5n/a63Qha4iFNhy9vYRvrJO3bve48TY9nkMi2KcpcIzD6tZebTZ0hUSNw2cS1lxyq7k0ymH8h
5fP2ct4KrqZDGqtd0+rsdtR6+2k079IIr93duR2SGB5ezr39NUuuv51CjAHs2ETsOcaY2diH+pJT
OPxpBOhiG86lq9bLRWd0fDkdXB142Xx7Z/tTc/KCkCxd6LrxUTyLX4W3cARfdWOInIBckik56nUi
v9O5jZ6P0tsJBDCz89nlbH5Kg63LNSC61V9K0IbugERr6sjAaLAdxhPsh9PMC38Fed/dnW5v0xei
3T8g0PdrdtXdoaKHjpe3k3UuWh4Juj/TRIaorqaqBc63NmUkcITpq+TdTJNBK83i95Moez65ufm0
N7umgx0hqtl0fwzeeoeOEdJ09Xb+ZhqOZwDNow+LaJIdgMYKd24oqTrsx2j8ZJweXHe8fxksopv3
6U0r2U+Sq/lu/mMvHn/e63ZuFlTM9MP9dHvxIRtNJ28An7wdfO5cvu+ns08fOumb2+nN4vBy9HrY
H1+fxB59ccez0Rd6AgPYH3+hp9r8Jrp+fRtF289vo3l63B/R5aoH+AKH6kMuP49yl74jfvNUvlIl
3LMUxLmLakiI511M8Pc03uyPVLhk9UDfGRWSiIzmbeWflEekHhph4qdhml0QcGriENE3HgIYoRuc
xNGo/EUL7wq7FUpCrhpeUVmUb0374RktR8iWx3nom4M7aj2Uiumsu1tULwMU7ffx9uThUqhM3ut0
tlodavXxIV2bvfQxN9ryHvAI6i0EMVzMfWnjh1SA4qkVv5WlcWz/JWxjtATNFsyL5FPIrOgbz2lo
o/laAvooHtcmL9QwRnMHG0DaBNZUUHn509ZEv0VaSXAF0BfcSYdb2y9l2kYr0JQVoOECWd9yk1nT
yulHOAgOwQkmcSO35i6FIUZz7xAZQ7MRD0GNVOe8RQSPBDRlX44KPmJqNPM2KBtSFcAAyqOtLwAh
Q8A3MMIRlMkf5/beVOl1POKlhIaoDLvb4ooEeEg9j4Dtil8Xx8yle38pFf9oa2d7S6iocE7Kqw/v
SDsGuEpbsJpg5wPqzB/XNAB6yfAgeK0t+he1qfpipIoAND2MInw3jJ8nnfQjrNNWewt4G/FL0oJq
OypfPNwG6InjBFC/eJw7s7QpMNytlswRGr28Rq8y9+YQfSXxIMBxjl7UxpLa7m0RQYFtglTMiu33
tlHpoLco1XxSgdU8vO9zUUiom+47iggkC/jm0g7TDVUcFNIZEl4BlCPP02rrR5xZ1AtpwLZQG2nq
xdsWnBNWlyemh1tmFUlEw+1qA7Ag4EVH6vLe0E3KZh+/Qgwv9VtJ2bi1Bm3TJeix8Vyt0DoRc5VH
9yubQ0nKgpUHTXb3e7eWgM0zFAOMKKLfQzAsunXZBGVDUfA2WIzyJnPuqiJaDCeCqRB0BLFOrQTu
5d0mV24tbrMhOXvYe4rfuhdc4OMMZQAXi7g3wANsrPzRHWwsTNLg8AgoP6RYcofsbMnRG7lamG1E
zgBNl5tci641B9tbEGMMgKGVh6F4oUNLIJhSoyVAEQitCc2N6ooAlMk2fXnbYAvyx7nwGoVWhpPv
dfAkBCislJ2+BsP+FoUkOCDEGfOnOHEObX9xORcUJXfx+UfYQMCvgUb2cLVRBPLoC4DxhksDQzbA
yfxxzn41DbHJNUDJBBfhSuuV3jZwDxKAfNqD/4gdE1yYcCvfeRq6/TZobwmECeLc++CRW7aLaWCQ
BRBR/FZ0iGIzHoCkhcDmCRO3FoA2foZqq1UGyOjSVMxSd2C6fVYILmNQbPmLHNJXNEEwnLvkQwT3
CPimeBiwYrf18+2nab369dOGiDbwuE0NV2m4BdMwhb6rHW6PLl6U4VByUqp058w2QUsZ2SykfoS0
rCNsUJW9J8oGOS5QBaXLn1Zpb7D3XVPp52QD1KTctBT+elRYQuOU5VIS+qQn/xH3lddlr7CxqYzV
NqvZ87YgdadqUalq52wLqUwyklPq+2kpIj0Byqe2BN0hFS2Uy2HIyqXF86S7toHAtkpBMrIwKQeE
CFZpIxa1cmZJcUoZDfZneZW552hL6xojMWgRHZZetUQail3WTTayuAPhIyPTWYiJc14GLIqGS0Aj
yA4gHTpjlBkQ3c8gKAkQHIY/mIrz52mDxJschH69rO2xKT08DW5t4am496UqBwE/vIWQ0EDzXle4
ZbcK7sroHKAO+3SKA7BT04ODwRZIYULxJV7GIYPV9MLGwYb2XEIMpeDr6q9DhIGaG7pllRGG4qA5
tADUBptuew/KHO5AyTBWBR4vRtohgyjNX+DSnE1njJlGY6Ih21oc5pq8Y/pAcoWlSgoif5zbdePY
chNYJmkmpkjHyuLRd7/d2QLXRIuNMvjq3hKYeimcbQqP4VISEtmq4JMwJX4Doe29dLil6Ul9GZ6A
TleMe+h8qCdctfvAWgmskcIo9KtDZ18+GAJgw/k3BzAlSR17R6UWajLA8ZCUuGSZ3dQAkg4wu+3B
ZUtBN8Wrmvg3SbqIAwuy8V42HJN/YSg2m3xri72F7wq6+BXy3xzI4nBBCFNJ/jh3Bxo7fng9kMUQ
hwL3lD+65dOF+IXTgVtYItycc//NoRZwBXLPE4otjTumWLkHwHnC/AyED3y/mzqgZWr6sck0saBk
ias+f3QTkOwSvZ1aFFwXv3XP95cCViNF0CSDjPQDNFBmUC3FRjQXMANNihQOwTlDqGVqCBGR5pS3
O9SoFPvMFCvnoIn7J3XvdIIoNUWx6A4ZBVJtZyQGEuijJBpqhVLS9ch1K8/p0etV3YjF+xxaAePw
R5dNBqsszD3FEuiqAHuIgld6jgoDTP7kK+7QCnjGcUCQkJB5EANSoU4OVuUcQM66RXUlgIQSceGc
JvCMc1fYftAweSC67++8yhK0WCJS1wK6cG37O6Zz57LD3REauFLAdXsozxXAVEWpn2tTb0m/bCP1
NxAGwO22NE8qHl3y85Qmf0CLOufs4NJDNUiAdMBRYer2KazPn9q+EyWgloXm48U165LGK1Evm89d
IIQt8pV537rKOW8OSIkQEUUmSsPQOaEXKgAjmW+CL6ersnSRXanrpHIXcCHdgu9TIrzQof1forTd
IOVBx2CQ1pLYrGw/l31HWrc5GO8vy6g3F3kJa0JDCIC6VHW6pSd1W8Q9Bn1cf9f0vGfs7+HSCi0i
cFkdlYOse3RShuHph4Q8HwdPwDeDr1ZAWRURbQImERw8jknpuDm3XcZJWaAZQlsO/dZKGJkggyVX
16+4bW4pKLggDJU0rim87VgeCi+meyVNSkXAWUGr7axbUpoNmyssIENcxNQDKbtU19XNAWeX6AXu
a3lVP23I/hFnF6wfndyQTuU1Iw3VIwxjOncrpH7l/VtG9R26YVl1UwHmvukLSYKkzquT554RXDOk
TmpfXbtujKGggErEqBbeqCKkoMdXUW9tUW09Z+Or3ImG29+USVK8QP9P/cb1oAkAANyCRrtwXB2S
emlcY2ZaU7UALwZK+a46vjZ7bjaQNFQv/RBYxSN0VhM/n8/uw5G4suAAC4r0o5TL3lcSu3XpktEx
3D6PEobCJ1K0Jrrq6nMp9zCfpcohf5zzjEvigc0v3SZlCtQYQ7uqtlmPCgifgHRKkJLy4nFNewuG
y+gQd8mAE/OnxLA8o7rpJWxf0CWTjHdu5nyo0cwFwE/mTxhMVuVDAApCuQdeSnmQznkefdO959YC
HAXwuaVf2e2ifIMg+A+Bwj5Cb4PjowMrlVeKbkW3kqEKkMB2rw+TsZvntV9IkYHKwleiVYhAWnQ7
m07YKDNgnWX4wCFLQ9rzmR1V8ZDhS6jFM6SrkjCmw2xxd4LduqX7pjYWU6Qpg1Aw6Xq5TSyfnUY1
uzr1galPNdgCjA+jpAKj16KXdPUhcrsNS7ur2C1j2skuBYbEvWibUlpgtRNPbEy68/RhYcof5zKV
0jLA6ODDQYaAS8MzPS5IJFOCRUD7SuSWc5czbRMM546LguMIdFf6ZcjD9lZDCz24MYg5SNFOcdcV
UTiH9D7xANM1EBcThCJ7rU8evdjfBrpLBN9Ry9yYGoUCa3xTbnplgOpHAPo1zr6wcpYL4F7ZGg1N
TPdfbHTuua5Q+VWFH9OVhKZUmTqXqi6ptTY38bjbhQiBgLceTKRSg7uAViz0mskf95SeceqKWkya
FYBGFDIIeZhjZd8Jp+KnDhw+9p4xQqVJYGaYN1AUtu7K5CEKoltDDx6M+0y2W+YuhXOGBx7oETed
0Ovf6/XKEkBGjExAZKfiMc4dgTJQsvnp73dA6HGn09Q8v/UF/VFZgSYmEaVsUrPk7LXfNvZ6tuht
OiBnpJIm+kEg3A71AHxA9HN3Li41NI7KtOCEg22cIEauAWt+j1TsIxpQRSnIfhEIc8juQ0EZqgFi
HGw9NBIKkq57v0LH3iOp6CCtDIEpw7k3AWWhAOm4ViqAGrtEm5I+XB8Oh6tV2vD1Ga4BTK449hSu
3EGxNSUIhB3fp+w+6tYVSMzCcO4ULNJ7tU+DxHtEWuUCAA8iiWZwAArFmb/PoeNPHthwCSCEI+0E
s3iNdV5MI0BNUrCqDIAnnfwjItOCsSRaVQvT4QELdSHltdKj3TFJNcYTt4SkVHDiFSe8Iql9ev5C
N01O3NX4lLGewlylR6zEIGvOeb+gRwNwXIIi3AvOeKaXdLtFep9qkjtTXbfSiM92QQd0ofYsDFnn
wpM90xBdlxxhj5IyqmuLKepmCizOKGlSjMphc6+yzjMuMG2j4YTmrGqOVJQABAPSGrdfqgCyjc7p
QfMa696WgDOJR62urAOBjilHu5BCSPifzq2BcbS6Qzk5dTW4baXJrgfsQOEX+C+1Bs4pA1Ae+a5s
7rk3JTpFKTnEb7oeICsNGhuqiVLSHLLVoJg3nLUgqXBVCMnpOy5+KlRKbemhXvix7l2BJefN5lsu
NP44omAf9Tgl/suQUB3968sj757WMy+xEFscQHKXSFX+6CkakI99tP7gTuu5ZwAb90bzJCA7hAFU
P+8E8AldwKpEGFOtzBPa/o/wUgiciDNCcYhKKml+Na5n3oFdwPY/4MM3IYAzroaS7AqdGqGAK202
jmbVXqEoCgo0gNzuyWvb1K8mdixxVbieSpWsay0JPbeEZLxbyq2DS2B8XXE2abDMAqyMruY9gigP
p91AEcdx6K4mGGp4V3dBo3e2eyQPFN5Vk33xZrvCDVA2TnNp7sZhVYF0g+WVAhtt0oRTB2RbpSS8
0HkO7nvhL2xuphAxZsN1Ou6KzqM3mNCEwQuhkm5PuwaPubCQ2JYQFFVYWStfLvFAQOxorTJW7pxb
AX7N8NBKPBjMq3D4aYJLHJjgGxX97tnVxjWRoNJzSP6gU3rU+tTB5ZdlSy6pKAHkYuZtfkylkgrT
C2Eu1bN+PfdAA5JewugunQrnhB39argEhIuQaGCtqoOj7lS0KYZldYhaqcxw/j6XpEDqCQwXQVCP
ZDgAvq2+pr2tPij3NryFhSA4JwcwTBsuQU5ERMcrmAvvbuWK3gcZC4Ez1RmK1N09/9q4JRTIb0py
UIMqalgDgPbzEjZ8GXpe5k+BvXHoLLS6hWRurhEJLtF4e7sDa/kqMYAhVdrH9Vt0R3NNEbB3hmcA
9tYhRpnXQdTzR9eFWOs9QutoCWcN155piomLHl9MerpiRVXOf1NYuigMIPJW8kO6JPbGvL1NtrYr
MEiF7K/1xsQ86tDkF8qI4r51aPKecRhdHDJ6JtE7qLzedNtPKuoBPxFnf9oj/wgnBcMMvBplzkpT
6+FArnJh3AfPVkbVnta72iCqRu2Yoa4Ctws9h9zG97n+ynkVuH4bPPMTtx3eZOo9UzXdlJbbICAA
ZN3jcitzB6sIgw2lClQr5Y975lrX1GzHRwUHIgwfZcJDPwE0i5NaUg6Aa7e01zU21vN2Grhlq/nF
pEcWYGa0Q6kcnlZjP0JrNUGS0VqUZKVStAhmRW5xxWjxyyXUdnDXTHHmYOmluAqdVDrTOn5HwsBC
/QBLqHPKumyHvrlRjb5i24Vfn7lVNpyG27LbUCCW91RhvT2VcfEYUcUOxMaXUs97W7fy5cIfRScP
oIGlin3aQ7bJNWNcDguFNQALgEbAH8tHt4mFa2ZI856O5Hfkce+eMcaFA7hqcc8Kg3PhEqGaKnIA
3wzxAklhliv0tCbiRnJQfNLmp1cKQOQuGbQr7ZAra0CZPJBT8tLAD5y7bc3r4enUJESmNSYAbjLg
VZ07A9xB2R+a2pnk7knaEyDG5c0fXfZ7dO+iaIguB+UquJe8HZqmQjCmiAlSYldy1dQqI2BRpI20
aIAShP9UV9cmB1+Q4UbZAWxo4qqt3h2miAEr57454FoHYkYbx/ISdE4AOqZLIDg6wVrTtKt49NAA
K9CnNAQ4ztNaLhttv2koVK4+j0iY8Azmj779GPOIP6FCpQPdu/2NSyPJ/pAd4xAIjrIq+uCs+QUO
qEI1FeEMh44/6VvD4w9XGdvOxVdTeuCv+XfAZpVSqScEm20g+7Afms5d8gBUFaLb9RPfFGsHcMA2
DXzcc9Q80z0HVD0kxtu9c3v0Kx9QNRc+Fn9JhOeSvBvXABNUw6ID+6FHJYSxXkhx7tJizuk5Wqsa
irvwdEvlUE68l5t6mrrDf6d5CZSrqoWte0tQVrtt7uVQ5N7te9K1UZt6HpeRze+V8TTnps6+mO4+
LXrYe4B4Szc8VMIgIxQxgHNzN8anUvoMhGQo9Hb6tpNeEBBYD8RT4fvka+ySvjOuphuAwevLf8oZ
irNUsXHABuHyUxJNwt/NJcD8NJR8qiZwXiB76pX2fU0KqKPBtocj3r08Alap4eSleIhmleQ29Y3H
7SfsCd6p7+rGtyyk0LjW4XgTCm1N6qmvwaQX7kf3LHohTTVy6CUHQQEN1OkrxV3omaGNv2vcWWKq
XFJ6xjVENVo/1frEpTkaNx0Uqs4WhA7tQemac29XFHtf6me7PcAspfPqXLat7AZmYMy16Y6wTed5
NEX+6Csg7PlizjtYcpNXchodcow5wnEgOUswi9Q/V3YfEj8yWpRcFAvjYNKGvJqhnmtCXEf2rifh
qzvbpbIGOPFdglcwCcAkoeTDsRCGcf85QcBgwNJas9zq2hmgWjYvnSbAmy+3SyrQ3LCTbHqbsLzk
fyo7j2mDxLfv0nXulTIQgzCUfoKWlFQRk1dJC30JxLOB7Q+z/r7SwTHZb5uiOMWtA2hBexTdtMWq
JW/ncesL0pmn0DQuib70IzPS/0JZ1JGkRbfm02LXoxBgOSoDBi7N2rjQkBQ1YECqjMsLvwZdhzmG
Bqz0mYYvIn8KU9qpJTDNVQlVJd4seenyztNjt4TzmTxQBoWYc48UhMCyofCj+8BYgWRWvet03dcc
Sm+7gXSZKQtdihc6JQemyFjh64QFo72tStn0i7+HmBDVE54E1+594s+G+8/ch5ToDAgNFYdAz9tJ
/oKAHrQo936BY3efcX8djytOyBxVE6UaoTHAWW5GAXaV13+hdr7rBHzHH81VOeLuOJxc7EVpmIbB
PEfeHQfzbJKu/YNvD9AIZLjFq4s//0IIg8702p+eLmZBMXjxZ/LzX85j/i8R/5D31638QoomKz/G
54Efrfmb8ziL0mRxHIzCOJov/XG5OPm8y2+p/tNedSm0D1e/Uf/4MgwSPzkfL/JfLMpZv/GnwZ9/
efZbEp77v1RWAmCa+lHe+udf7qZcOUoPDhmlvC2tDSvdyg3HnYfah2JzGY64lyXxLFBfJWIA/lKy
dUEuF5tN/02cpOPGs2lQX1hq0weGYz/L5mniT2rrQBsBw4U4ibPV35xzwJitx1s5CfoX40sMOqAd
qAAC64KJJYFBkzV/56f+KK6/BZgZWCowt9InD2IzwVzob8kq5+87pRuZ8WuCKIWsJHzwgfAD8sJf
nATjF+34E85Q4yT102CuxhMZpRKDw4TObTM/Kq0xQdWvlcRuMK+jYB7P4tSf6lsFjT02Lgl8yLrh
werSZs3Gy/zROAnO1Ej5rNpYGPyHVjGAX4U72MaLdv0kPDtDABtvgnQcJBM/utAWU5x6LFwQxy0k
hBxIFwNvzd6t0sJ3/da/dU0pZfz435efI4u06uBoA5f3hH4XaffM0jXzwN/+rDup0J1R48Sfxr7a
jkI9q59WSPp3HuCdIJlmF9qwLYCt39zz7xz2JJ7E0zhqvJovyZgklU2H343P43njDwdBMAmj0R9X
vUZSiqavyS+vIIkaRxwcP/JXvUdKrUzfsxvHVyvHtjCHF+FlqL4w1yw2xgwusKHS4KLUx434t8ZR
eJ7EUVC7DKRKwnR1XiRBdD5uvIsni+XxLax+OX5+68tmoxQbz5TV1jhc0pEP3S/feTz2M3+qFkY2
ZfnGz+7v4u8c82XgJxelFOVzODp/Hkf+RP2bpuix7NT7N9cdByHXiZ9q4kXNqPnAu+MknKdTf15O
R42YKz0hjDMVqTfBTWPXnwQXdSuJW8/C6GEWqFHyTxYAmeknf/SjzE8zNVAxLuEV03Hf+Fmij2rj
zMoC/y3wRfmrT8y/WGKmpl/8LkzP/ZCDuuJywd608AJ/lvmYSDeN/QzvVrscwarZeMHE19dcwEGm
68IlNR/7k8nKdVl2N7NHa5gTP4zSxstgEkT+Pzeezc+DaI6vniubUzmxGJYXfmM3i8bamuEGmM/u
NL4KaqsGnMLGuNFI/1rJj5ruxWl27U+0LYbVzHzYv7K94Txf8BdZmkX6h0vrNNMPXzIyc7C36ai7
k3A2C5L0ziJUHypKQVi2+338DrLJsPl1uoINMn3jhyis2CdHYRQnjbdZOllgL646ILyUN4NZoE0H
DDxSlrTuI36e41PEZX6Hrs7kbCk4sm4XChTLwxG4izhJtKNiwQbOg096dEDKA0zldieYjMJMMw6l
B5/xsPGceFCuOF4GyW0wiq/Duvaw8BY0dJJphuZyUDJ79L2zk01G4oCpDxSlYcMKfB5EUz+5qg4r
6QHTtX6VsAy63SONKUyH3ZujPvVFsGGs7t4G5+PasBaMkRdhVF8EG2r9hZ/EwSr9/WAg7js9qBeJ
H50HaqdEygYWTvR+eEaQmiRAdWApHjYViP0Mb3UeLNRI8sFSlGo8LiEhP9KHtbEOSRDoqyupM9OP
3U1iPFBNNUAiZz7uywyzMNEWIe8EZvq9r86XlEPeXst43NSf6F8ryV7TUV8HSU3AgDdbGBZH4chf
BJEaSkTXE0ie6Qcf+ul1TRoE+2I8bJiOs7ppAomv+cgnk/jav6p/soU1PgzR6ykeWhqE+joLgbHx
gmRfgulZnCUjNVa+hcKYazr0UTy5YE3UQPm4NoKsRwTDzmN9WAtH5Eh0uzaqlLSaLsI38jMA7CyM
HSc3vq4rbFzNxGdrVo8nrVNNV+IdCeRs5E/USLk8SFWJ6cDHMbecfvByik/TceVEB/WBPQv38kmu
NRNcWTV5WQvoRNWPm0dyT2aEdtQwxagWTvIJMZAzgtLawFaySzckIPTvteEkndyE6W2RFdU/2YK0
fbhKWGLNuCRBrl6z+c6VcY4DwhoXse42LiNXske7Xh8xrs6Ru12AQepjc/l4MDH8nfY2GpkLKhgl
ukDb8GpOguSsdrZtBOGJOAd5ssvXpM/reoLyN9UcBVbmyD9fkZcoWMhN33AQz+NrbbUJuQFaHpp/
/Nf/EPW/yjUDLQomdDgENQirKgQA61/380Jrgvf6PQbWRgCwNDPFwq3xLBpx5yvREbVgQY524nR+
Q669OqzU4pqK/g53snZopQ7QeFByZ9FFqAaSJRDYr+mwu2NfuzRtXBTHwSw7mwChIlcP9qexG7N7
6lPlw6VswfTDnwfT+BxkAK9Z/z4LErgLajOJY21fOxaEZRfwShLP1YLI8nQtuJG7rC+xoEYBM43u
1kh7jwXvbNefBY2PQXKh2RsPAv6+88p+fhni9ekpf6ElNBWcvdFilqphZLl7FuzPvc9kzGP03mRF
Ind9fmd9ZmEvCdNEzw/bsDL20nEYz3R1LYV2pot8yrHf96c1w8hGxnzfP9MP4cDC9u2Pa9fAerth
/ZatyOhLXwfTpd39+j9p0Lj4p1fXcZhopw6CW/PhD4Jood+INvIqh+FZ3SqgN4X51x4Cnk3H2uWC
kWlh3PCstgo2QH5H/oU/8ufneoAeTkrzDybGGaepLg5WHCeANTea1QHhgI3PndQGtXCKj7hIz+tx
Nytrm6F9Qz3bSEtqG8sgI9djQzn7rqmaOIpvRf9+ruHDbKQH34SY+GrycoNCUKF+3Dy8kI+q30QU
95uPW6jh5k44n9eRUBYE+fjr37MIZJL6znw5bGSbjvFM6mBpC2bsSbA4HweTSaBZnC0beayylmWp
rokO32p1NpeOE4ne6KFZ+nFaGJcSrcRvHAYAitVosoctz4JInxD3rdcMCdmX6dk+AUavSVxOIWU6
6mmse2k5gYnpoCdf/ytunMbTr3/PESHvkq//HZ2Heu0XBB/ma3LKMawhwon/WBjXj27rCpq6bPOB
P4yWDriN/OFOllyBt2m88OeaWQRPhPk3U7oY1mz6VtfCIu8Rh6G6UzMJcmowU/H725IPktPAGg8b
Ts/8sxtdYwjfg+nAhQ5dPt82knE7YdI4xZjT8lvUAJp/9bOzRaDtXR8iPg8GMum916M2b0WdZFZL
EPy8OGyn3wM1bBqJrX6/XHMUMFf/ac9K0fCOP5bcjtqxwvZSP21+ue4uZjUsndAum8ryvn/rU7WT
hDM1Vv69QlZhOvQr4FNqlHxQG7fqq3niB9rhoFesesvmi8u3flaj5N9qI3/4Ok5qJoCVtNBBduOH
qfa1NvTDYQDYtmYj27hC35JW1z7Whgp+T0mz7t3YKJk68bOLsPEs8evXp43qqJMFkcfqQuTNlE0P
WZnvlW9u7E1DqcLTnQZhYDR9yV+DedrY8SMNGkvps/nIvwbTWuLeBuL2TdxA6P5p3qgjUEg3mn/z
vgBbGifZ2QUlLtAYaEexA1W9BbWMoXy2KndKPQT6zgaO5tlZ1jjK5ppElqNbWKN/Pd472Tv+uPf8
3xoiPFJGuST/FM9TXtHG9JAm0EKNu3bhVl3WD1zhBQWKZjTsVa/4db8vD05+IQhBhzZSaT88UCD+
j1BMrupaNTnobq+1N3/eTqwieDDdmOps1tuF1b9+lDw9Qt5y+hbTaT0gmz+LvOC3EVmcvDRQKWI5
XRZCC89Aap354aVubFi4op4lXFH6zW3B4OQ2HU38i2A+rq6DDTD10cKXMhZtWBsfPM6IgVdHtRG4
2QEvoXulQjltaq8AAziLL/Q9sxG2OUlCqf+/0pSljQwZtCc6wsVGHOgliI7GgfzXybNjtaj5XSZN
N0zX+FVEsXyd3sGzUdnLyPrWeTbCvK/9mS6+cJKar8LBIhktbqXSWY2VL7CNQuQC/XcQ1wAFcOWr
V23u7hYRrBVjWxCMAyIKV+PlJbFwrg99HYMDgNB8LcBX+vHSEelaWGXwrADiarJsIxJLjcFFeK07
el7Pwl3HwP6iFqD3bEBv3gQzPS/k9S1s3Ts/ARy7muBgYGX8qyVTxbNRqvcOtkYq4AGA6876g6xe
3wnJOgH67c9QG+poiEaCml39uLnWOB37Yd2jbkm3atO75NS/DJdXmvC0jaFDcrRqnHwpbFgYpyRw
xCysq7mcTtx0OT7cngUrlsNGMdXHMEgjnWuoZUPVvSUSEl83XqUAYGeNPzX2wNnFaVaGMKrLDxeq
sMCbrlH5wgM4L+ZjciZ/aqj/Ga56KUzcFnyMkxnxtcliVWAG0kEbts9ReHFBScGeP9ejSnn249uL
hha5IzF/iPqgXLWTcXgFmWHEqt39z4I8R22MHBQiHnAaro3JrMfY5beKzwYl4eT//v0/51f+wm/s
JwuAVnzBS7CCU1/tmqYPoe7stW0gxU5D8LtNcGg6+EpacbWlYYepNAJ8uPKvlLjP//Q89OMF/lLY
eA8e3NdyvNLdtNW38NLn8dVFzAKe+le4keFU80poOQL/pYXNO/AzaL20yK9HP6Ne3w7xUXMSNs/h
G2jO55nah9yELt6xNg61XvookxutGNmCDjr0ZykESysGX3txrQoh/ZhAJjzUA/OSlur3rw+YFZu0
W6WoVqGth7QV3CfhrW7GWPBPdmMu7cZxjYDZhlm+N4GTc3LtQy9TlQlp82iqYCAITANwSvoZt3C8
CRJcCGev+sTi7Fk4dm9Y4MQfZdoXe4ie8Vq8AwauKztvPc1FVWD3yhzADzpwObG1kvf8EJQn5oHw
7D9A6mCXbdCxjzZshX1YQZaYYmyUdx8FX8Ia7LhnQcwLDrx3AlAMcvDckaB5aYGk5Dx3OdbnU9bf
Y2Wm92SJ8Tpv42GqYO5KkVYws+c3xrePLbrju4zPO7bp6tLQGRGK6QcpJovxf94BLljef38H+Fky
EqnRA882nJgdgl411hUb5dA7iX+r4+LaFm4TUciajWHD39gVuusaiMSGm713ntWtCxtKrGQ8BoRf
q7CygWh84U+uJGq0ymvuW7Bg9jMSXrqVYSWMhreKnaGJhmeDVUyClphFC00LDrrqx83Dc++COnGv
BR/nQ5LVP7Zl44R8pFTglotS2zgaDaxbhp93DdzdVKY3QXUKT+Y7PUuyM21tvXUru94CgQQ9RBhy
M2fHT87qfQJsvGGUhRNdKGxEruVrUZy6l7PWSV+/IlJBC9wXd0Qb2kZmcddfgGFbpTRtxIF3a9Jh
o1zweTylOkBvl2Qj6qrGXV0fbyPthdNR92VsQOz2uaxxBTK9kGZowet4CQA4VMetcNnb6sfNL5DX
yHFt/+hrZj4uRORSN1KvcrTBoCCUQXMpDtPC5Z4NaOo76DTTWAJFWvi2ZQNCWniNB2GaFuTdb4Lr
UNcgNnIkxVsOs3M9Bd2ywQQJv3sUXvgX+WVwGp/RYEoJSu7x2iBvlCRbsT67yCUNXlYQ/LdsFL4X
C/UxhO0VQnuxVYURpdAKSzlaGzXmO1KqPB83PobJKFyp5MHGqvXc/EB/OHnwDRa8px1IFGsEBy0b
8c5dYpLAMtQS5CJlI2dy4utWER3J1Ts2X2Yy7mljLyOsXK8/b9mojS6kExMmHX/9+ySYap5D1059
LRM48nmDDsanOMwG+KOYQHELNP5QsCr/US27bG0bxv+1t2LVbP6xEdxVHez+IZyA/SBGv2hugA1Y
zHE2r2GEWjaSqKdf/5eq2IXmcdOfUAnKt87nz5MLSaX9LosCUGVLfTRtMJYCafwtnqjWZmpjRQP0
YEwkDDzs9eAfHND6Yz1h0M/b996K1pk/Vh+smnul6a/2MUpXftfvyyi/bMmq3pbawHIgV3QAzu5r
hpeyWNXvLv/v1X/SPvXHZOf6Kxpr/v5muaqPp2Oz/KYc3PWxlr84n9DV7i//DwAA//8=</cx:binary>
              </cx:geoCache>
            </cx:geography>
          </cx:layoutPr>
        </cx:series>
      </cx:plotAreaRegion>
    </cx:plotArea>
    <cx:legend pos="r" align="min" overlay="1">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microsoft.com/office/2014/relationships/chartEx" Target="../charts/chartEx1.xml"/><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0" Type="http://schemas.openxmlformats.org/officeDocument/2006/relationships/image" Target="../media/image5.png"/><Relationship Id="rId4" Type="http://schemas.openxmlformats.org/officeDocument/2006/relationships/chart" Target="../charts/chart1.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2</xdr:col>
      <xdr:colOff>518583</xdr:colOff>
      <xdr:row>8</xdr:row>
      <xdr:rowOff>21167</xdr:rowOff>
    </xdr:from>
    <xdr:ext cx="184731" cy="264560"/>
    <xdr:sp macro="" textlink="">
      <xdr:nvSpPr>
        <xdr:cNvPr id="11" name="TextBox 10">
          <a:extLst>
            <a:ext uri="{FF2B5EF4-FFF2-40B4-BE49-F238E27FC236}">
              <a16:creationId xmlns:a16="http://schemas.microsoft.com/office/drawing/2014/main" id="{F99F3257-6013-85AB-DEAA-7600B60ACE1A}"/>
            </a:ext>
          </a:extLst>
        </xdr:cNvPr>
        <xdr:cNvSpPr txBox="1"/>
      </xdr:nvSpPr>
      <xdr:spPr>
        <a:xfrm>
          <a:off x="1746250" y="1460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0</xdr:rowOff>
    </xdr:from>
    <xdr:to>
      <xdr:col>31</xdr:col>
      <xdr:colOff>63500</xdr:colOff>
      <xdr:row>59</xdr:row>
      <xdr:rowOff>139700</xdr:rowOff>
    </xdr:to>
    <xdr:grpSp>
      <xdr:nvGrpSpPr>
        <xdr:cNvPr id="41" name="Group 40">
          <a:extLst>
            <a:ext uri="{FF2B5EF4-FFF2-40B4-BE49-F238E27FC236}">
              <a16:creationId xmlns:a16="http://schemas.microsoft.com/office/drawing/2014/main" id="{3E026487-0F0E-BFB1-B665-03258E4E785B}"/>
            </a:ext>
          </a:extLst>
        </xdr:cNvPr>
        <xdr:cNvGrpSpPr/>
      </xdr:nvGrpSpPr>
      <xdr:grpSpPr>
        <a:xfrm>
          <a:off x="0" y="0"/>
          <a:ext cx="18991385" cy="10946912"/>
          <a:chOff x="0" y="0"/>
          <a:chExt cx="18961100" cy="11379200"/>
        </a:xfrm>
      </xdr:grpSpPr>
      <xdr:sp macro="" textlink="">
        <xdr:nvSpPr>
          <xdr:cNvPr id="8" name="Rectangle 7">
            <a:extLst>
              <a:ext uri="{FF2B5EF4-FFF2-40B4-BE49-F238E27FC236}">
                <a16:creationId xmlns:a16="http://schemas.microsoft.com/office/drawing/2014/main" id="{EFFD86D1-027A-1E9F-D756-CEABBCD74333}"/>
              </a:ext>
            </a:extLst>
          </xdr:cNvPr>
          <xdr:cNvSpPr/>
        </xdr:nvSpPr>
        <xdr:spPr>
          <a:xfrm>
            <a:off x="0" y="0"/>
            <a:ext cx="18910300" cy="110109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F0FA07D3-2EBF-D4C7-A82D-3B29A07E5D99}"/>
              </a:ext>
            </a:extLst>
          </xdr:cNvPr>
          <xdr:cNvGrpSpPr/>
        </xdr:nvGrpSpPr>
        <xdr:grpSpPr>
          <a:xfrm>
            <a:off x="0" y="0"/>
            <a:ext cx="18961100" cy="11379200"/>
            <a:chOff x="0" y="0"/>
            <a:chExt cx="18961100" cy="11379200"/>
          </a:xfrm>
        </xdr:grpSpPr>
        <xdr:grpSp>
          <xdr:nvGrpSpPr>
            <xdr:cNvPr id="44" name="Group 43">
              <a:extLst>
                <a:ext uri="{FF2B5EF4-FFF2-40B4-BE49-F238E27FC236}">
                  <a16:creationId xmlns:a16="http://schemas.microsoft.com/office/drawing/2014/main" id="{6F4A34A2-A761-90CC-5BE0-706E43C6CB4F}"/>
                </a:ext>
              </a:extLst>
            </xdr:cNvPr>
            <xdr:cNvGrpSpPr/>
          </xdr:nvGrpSpPr>
          <xdr:grpSpPr>
            <a:xfrm>
              <a:off x="0" y="0"/>
              <a:ext cx="18961100" cy="11010900"/>
              <a:chOff x="0" y="0"/>
              <a:chExt cx="18961100" cy="11010900"/>
            </a:xfrm>
          </xdr:grpSpPr>
          <xdr:grpSp>
            <xdr:nvGrpSpPr>
              <xdr:cNvPr id="19" name="Group 18">
                <a:extLst>
                  <a:ext uri="{FF2B5EF4-FFF2-40B4-BE49-F238E27FC236}">
                    <a16:creationId xmlns:a16="http://schemas.microsoft.com/office/drawing/2014/main" id="{1170B948-5EAD-1379-24DE-458CAC3EFA0B}"/>
                  </a:ext>
                </a:extLst>
              </xdr:cNvPr>
              <xdr:cNvGrpSpPr/>
            </xdr:nvGrpSpPr>
            <xdr:grpSpPr>
              <a:xfrm>
                <a:off x="0" y="0"/>
                <a:ext cx="18961100" cy="9699622"/>
                <a:chOff x="0" y="0"/>
                <a:chExt cx="18961100" cy="9699622"/>
              </a:xfrm>
            </xdr:grpSpPr>
            <xdr:grpSp>
              <xdr:nvGrpSpPr>
                <xdr:cNvPr id="60" name="Group 59">
                  <a:extLst>
                    <a:ext uri="{FF2B5EF4-FFF2-40B4-BE49-F238E27FC236}">
                      <a16:creationId xmlns:a16="http://schemas.microsoft.com/office/drawing/2014/main" id="{BB691AB3-38D1-0766-23A2-F9FE95A47417}"/>
                    </a:ext>
                  </a:extLst>
                </xdr:cNvPr>
                <xdr:cNvGrpSpPr/>
              </xdr:nvGrpSpPr>
              <xdr:grpSpPr>
                <a:xfrm>
                  <a:off x="0" y="0"/>
                  <a:ext cx="18961100" cy="9699622"/>
                  <a:chOff x="0" y="1"/>
                  <a:chExt cx="18764250" cy="9699622"/>
                </a:xfrm>
              </xdr:grpSpPr>
              <xdr:sp macro="" textlink="">
                <xdr:nvSpPr>
                  <xdr:cNvPr id="5" name="Rectangle 4">
                    <a:extLst>
                      <a:ext uri="{FF2B5EF4-FFF2-40B4-BE49-F238E27FC236}">
                        <a16:creationId xmlns:a16="http://schemas.microsoft.com/office/drawing/2014/main" id="{FE030586-F27F-634C-31BF-2BFCFF4A6BF5}"/>
                      </a:ext>
                    </a:extLst>
                  </xdr:cNvPr>
                  <xdr:cNvSpPr/>
                </xdr:nvSpPr>
                <xdr:spPr>
                  <a:xfrm>
                    <a:off x="1339849" y="57151"/>
                    <a:ext cx="17392651" cy="778933"/>
                  </a:xfrm>
                  <a:prstGeom prst="rect">
                    <a:avLst/>
                  </a:prstGeom>
                  <a:solidFill>
                    <a:sysClr val="window" lastClr="FFFFFF"/>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solidFill>
                          <a:schemeClr val="accent6">
                            <a:lumMod val="75000"/>
                          </a:schemeClr>
                        </a:solidFill>
                      </a:rPr>
                      <a:t>Global Retail Sales Dataset (2015–2022)</a:t>
                    </a:r>
                  </a:p>
                </xdr:txBody>
              </xdr:sp>
              <xdr:sp macro="" textlink="">
                <xdr:nvSpPr>
                  <xdr:cNvPr id="6" name="Rectangle 5">
                    <a:extLst>
                      <a:ext uri="{FF2B5EF4-FFF2-40B4-BE49-F238E27FC236}">
                        <a16:creationId xmlns:a16="http://schemas.microsoft.com/office/drawing/2014/main" id="{BF171C4D-CAEC-0274-133A-71AD158D5B0C}"/>
                      </a:ext>
                    </a:extLst>
                  </xdr:cNvPr>
                  <xdr:cNvSpPr/>
                </xdr:nvSpPr>
                <xdr:spPr>
                  <a:xfrm>
                    <a:off x="9328150" y="882650"/>
                    <a:ext cx="2044700" cy="204893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3"/>
                        </a:solidFill>
                      </a:rPr>
                      <a:t>Number of Cancelled Order</a:t>
                    </a:r>
                  </a:p>
                </xdr:txBody>
              </xdr:sp>
              <xdr:sp macro="" textlink="">
                <xdr:nvSpPr>
                  <xdr:cNvPr id="7" name="Rectangle 6">
                    <a:extLst>
                      <a:ext uri="{FF2B5EF4-FFF2-40B4-BE49-F238E27FC236}">
                        <a16:creationId xmlns:a16="http://schemas.microsoft.com/office/drawing/2014/main" id="{DE493C24-91B4-1E76-54F3-6E7CA3368A0B}"/>
                      </a:ext>
                    </a:extLst>
                  </xdr:cNvPr>
                  <xdr:cNvSpPr/>
                </xdr:nvSpPr>
                <xdr:spPr>
                  <a:xfrm>
                    <a:off x="11442700" y="876300"/>
                    <a:ext cx="1758950" cy="205528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3"/>
                        </a:solidFill>
                      </a:rPr>
                      <a:t>Top Sales Channel</a:t>
                    </a:r>
                  </a:p>
                </xdr:txBody>
              </xdr:sp>
              <xdr:sp macro="" textlink="">
                <xdr:nvSpPr>
                  <xdr:cNvPr id="10" name="Rectangle 9">
                    <a:extLst>
                      <a:ext uri="{FF2B5EF4-FFF2-40B4-BE49-F238E27FC236}">
                        <a16:creationId xmlns:a16="http://schemas.microsoft.com/office/drawing/2014/main" id="{8E0EB435-AA37-C82C-6F8F-58DB82396D0E}"/>
                      </a:ext>
                    </a:extLst>
                  </xdr:cNvPr>
                  <xdr:cNvSpPr/>
                </xdr:nvSpPr>
                <xdr:spPr>
                  <a:xfrm>
                    <a:off x="7334250" y="876300"/>
                    <a:ext cx="1943100" cy="199178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3"/>
                        </a:solidFill>
                      </a:rPr>
                      <a:t>HIGHEST</a:t>
                    </a:r>
                    <a:r>
                      <a:rPr lang="en-US" sz="1600" b="1" baseline="0">
                        <a:solidFill>
                          <a:schemeClr val="accent3"/>
                        </a:solidFill>
                      </a:rPr>
                      <a:t> SALES DAY</a:t>
                    </a: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r>
                      <a:rPr lang="en-US" sz="1600" b="1" baseline="0">
                        <a:solidFill>
                          <a:schemeClr val="accent3"/>
                        </a:solidFill>
                      </a:rPr>
                      <a:t>DAYS WITH THE MOST SALES</a:t>
                    </a: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baseline="0">
                      <a:solidFill>
                        <a:schemeClr val="accent3"/>
                      </a:solidFill>
                    </a:endParaRPr>
                  </a:p>
                  <a:p>
                    <a:pPr algn="ctr"/>
                    <a:endParaRPr lang="en-US" sz="1600" b="1">
                      <a:solidFill>
                        <a:schemeClr val="accent3"/>
                      </a:solidFill>
                    </a:endParaRPr>
                  </a:p>
                </xdr:txBody>
              </xdr:sp>
              <xdr:sp macro="" textlink="">
                <xdr:nvSpPr>
                  <xdr:cNvPr id="12" name="Rectangle 11">
                    <a:extLst>
                      <a:ext uri="{FF2B5EF4-FFF2-40B4-BE49-F238E27FC236}">
                        <a16:creationId xmlns:a16="http://schemas.microsoft.com/office/drawing/2014/main" id="{9E970EEF-A45F-4444-A25B-63B57F0D053F}"/>
                      </a:ext>
                    </a:extLst>
                  </xdr:cNvPr>
                  <xdr:cNvSpPr/>
                </xdr:nvSpPr>
                <xdr:spPr>
                  <a:xfrm>
                    <a:off x="3365500" y="857250"/>
                    <a:ext cx="1784350" cy="1905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3"/>
                        </a:solidFill>
                      </a:rPr>
                      <a:t>Most Profitable Item</a:t>
                    </a:r>
                  </a:p>
                </xdr:txBody>
              </xdr:sp>
              <xdr:sp macro="" textlink="">
                <xdr:nvSpPr>
                  <xdr:cNvPr id="13" name="Rectangle 12">
                    <a:extLst>
                      <a:ext uri="{FF2B5EF4-FFF2-40B4-BE49-F238E27FC236}">
                        <a16:creationId xmlns:a16="http://schemas.microsoft.com/office/drawing/2014/main" id="{F1EAEBF8-7519-F070-B4DA-29F0340072D4}"/>
                      </a:ext>
                    </a:extLst>
                  </xdr:cNvPr>
                  <xdr:cNvSpPr/>
                </xdr:nvSpPr>
                <xdr:spPr>
                  <a:xfrm>
                    <a:off x="5219700" y="869950"/>
                    <a:ext cx="2032000" cy="18923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3"/>
                        </a:solidFill>
                      </a:rPr>
                      <a:t>Most Profitable </a:t>
                    </a:r>
                  </a:p>
                  <a:p>
                    <a:pPr algn="ctr"/>
                    <a:r>
                      <a:rPr lang="en-US" sz="2000" b="1">
                        <a:solidFill>
                          <a:schemeClr val="accent3"/>
                        </a:solidFill>
                      </a:rPr>
                      <a:t>Region</a:t>
                    </a:r>
                  </a:p>
                  <a:p>
                    <a:pPr algn="ctr"/>
                    <a:endParaRPr lang="en-US" sz="2000" b="1">
                      <a:solidFill>
                        <a:schemeClr val="accent3"/>
                      </a:solidFill>
                    </a:endParaRPr>
                  </a:p>
                </xdr:txBody>
              </xdr:sp>
              <xdr:sp macro="" textlink="">
                <xdr:nvSpPr>
                  <xdr:cNvPr id="14" name="Rectangle 13">
                    <a:extLst>
                      <a:ext uri="{FF2B5EF4-FFF2-40B4-BE49-F238E27FC236}">
                        <a16:creationId xmlns:a16="http://schemas.microsoft.com/office/drawing/2014/main" id="{24753592-9B0F-A515-FCCA-56785A0823F5}"/>
                      </a:ext>
                    </a:extLst>
                  </xdr:cNvPr>
                  <xdr:cNvSpPr/>
                </xdr:nvSpPr>
                <xdr:spPr>
                  <a:xfrm>
                    <a:off x="1371600" y="895350"/>
                    <a:ext cx="1892300" cy="181398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TOTAL REVENUE</a:t>
                    </a:r>
                  </a:p>
                  <a:p>
                    <a:pPr algn="l"/>
                    <a:endParaRPr lang="en-US" sz="1600" b="1">
                      <a:solidFill>
                        <a:schemeClr val="accent6">
                          <a:lumMod val="50000"/>
                        </a:schemeClr>
                      </a:solidFill>
                    </a:endParaRPr>
                  </a:p>
                  <a:p>
                    <a:pPr algn="l"/>
                    <a:endParaRPr lang="en-US" sz="1600" b="1">
                      <a:solidFill>
                        <a:schemeClr val="accent6">
                          <a:lumMod val="50000"/>
                        </a:schemeClr>
                      </a:solidFill>
                    </a:endParaRPr>
                  </a:p>
                  <a:p>
                    <a:pPr algn="l"/>
                    <a:r>
                      <a:rPr lang="en-US" sz="1600" b="1">
                        <a:solidFill>
                          <a:schemeClr val="accent6">
                            <a:lumMod val="50000"/>
                          </a:schemeClr>
                        </a:solidFill>
                      </a:rPr>
                      <a:t>TOTAL PROFIT</a:t>
                    </a:r>
                  </a:p>
                </xdr:txBody>
              </xdr:sp>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A4AA596B-6E4B-4914-A1A6-E1C17F2AEEDC}"/>
                          </a:ext>
                        </a:extLst>
                      </xdr:cNvPr>
                      <xdr:cNvGraphicFramePr/>
                    </xdr:nvGraphicFramePr>
                    <xdr:xfrm>
                      <a:off x="13275731" y="2238374"/>
                      <a:ext cx="5488519" cy="7461249"/>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275731" y="2238374"/>
                        <a:ext cx="5488519" cy="74612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Calculations!M3">
                <xdr:nvSpPr>
                  <xdr:cNvPr id="2" name="TextBox 1">
                    <a:extLst>
                      <a:ext uri="{FF2B5EF4-FFF2-40B4-BE49-F238E27FC236}">
                        <a16:creationId xmlns:a16="http://schemas.microsoft.com/office/drawing/2014/main" id="{EBC41CBF-B76A-6EA3-DB2C-35DAE75CD940}"/>
                      </a:ext>
                    </a:extLst>
                  </xdr:cNvPr>
                  <xdr:cNvSpPr txBox="1"/>
                </xdr:nvSpPr>
                <xdr:spPr>
                  <a:xfrm>
                    <a:off x="9556750" y="1746250"/>
                    <a:ext cx="1778000" cy="937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EF4DBFB-836A-4C58-B3D2-3BF96F7A9437}" type="TxLink">
                      <a:rPr lang="en-US" sz="5400" b="1" i="0" u="none" strike="noStrike">
                        <a:solidFill>
                          <a:schemeClr val="accent3"/>
                        </a:solidFill>
                        <a:latin typeface="Aptos Narrow"/>
                      </a:rPr>
                      <a:pPr/>
                      <a:t>1174</a:t>
                    </a:fld>
                    <a:endParaRPr lang="en-US" sz="5400" b="1">
                      <a:solidFill>
                        <a:schemeClr val="accent3"/>
                      </a:solidFill>
                    </a:endParaRPr>
                  </a:p>
                </xdr:txBody>
              </xdr:sp>
              <xdr:pic>
                <xdr:nvPicPr>
                  <xdr:cNvPr id="17" name="Graphic 16" descr="Daily calendar with solid fill">
                    <a:extLst>
                      <a:ext uri="{FF2B5EF4-FFF2-40B4-BE49-F238E27FC236}">
                        <a16:creationId xmlns:a16="http://schemas.microsoft.com/office/drawing/2014/main" id="{EBB4DF79-BB09-8DD7-D9AD-52287D90AE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8860304" y="1164168"/>
                    <a:ext cx="406564" cy="423333"/>
                  </a:xfrm>
                  <a:prstGeom prst="rect">
                    <a:avLst/>
                  </a:prstGeom>
                </xdr:spPr>
              </xdr:pic>
              <xdr:sp macro="" textlink="Calculations!R20">
                <xdr:nvSpPr>
                  <xdr:cNvPr id="20" name="TextBox 19">
                    <a:extLst>
                      <a:ext uri="{FF2B5EF4-FFF2-40B4-BE49-F238E27FC236}">
                        <a16:creationId xmlns:a16="http://schemas.microsoft.com/office/drawing/2014/main" id="{CED98A94-90C5-940F-A579-36B0BA85C2DB}"/>
                      </a:ext>
                    </a:extLst>
                  </xdr:cNvPr>
                  <xdr:cNvSpPr txBox="1"/>
                </xdr:nvSpPr>
                <xdr:spPr>
                  <a:xfrm>
                    <a:off x="7323667" y="1386417"/>
                    <a:ext cx="1836208"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69CB43F-B31A-4641-ABE6-D0ECAB7859B1}" type="TxLink">
                      <a:rPr lang="en-US" sz="3200" b="1" i="0" u="none" strike="noStrike">
                        <a:solidFill>
                          <a:schemeClr val="accent3"/>
                        </a:solidFill>
                        <a:latin typeface="Aptos Narrow"/>
                      </a:rPr>
                      <a:pPr/>
                      <a:t>Saturday</a:t>
                    </a:fld>
                    <a:endParaRPr lang="en-US" sz="3200" b="1">
                      <a:solidFill>
                        <a:schemeClr val="accent3"/>
                      </a:solidFill>
                    </a:endParaRPr>
                  </a:p>
                </xdr:txBody>
              </xdr:sp>
              <xdr:sp macro="" textlink="Calculations!H20">
                <xdr:nvSpPr>
                  <xdr:cNvPr id="25" name="TextBox 24">
                    <a:extLst>
                      <a:ext uri="{FF2B5EF4-FFF2-40B4-BE49-F238E27FC236}">
                        <a16:creationId xmlns:a16="http://schemas.microsoft.com/office/drawing/2014/main" id="{7A5C37B6-B10C-8A1F-BE86-A095DF3448E7}"/>
                      </a:ext>
                    </a:extLst>
                  </xdr:cNvPr>
                  <xdr:cNvSpPr txBox="1"/>
                </xdr:nvSpPr>
                <xdr:spPr>
                  <a:xfrm>
                    <a:off x="3471333" y="1619250"/>
                    <a:ext cx="178189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B5F1445-27C6-404E-A9D2-B4DF72677F87}" type="TxLink">
                      <a:rPr lang="en-US" sz="2800" b="1" i="0" u="none" strike="noStrike">
                        <a:solidFill>
                          <a:schemeClr val="accent3"/>
                        </a:solidFill>
                        <a:latin typeface="Aptos Narrow"/>
                      </a:rPr>
                      <a:pPr/>
                      <a:t>Cosmetics</a:t>
                    </a:fld>
                    <a:endParaRPr lang="en-US" sz="2800" b="1">
                      <a:solidFill>
                        <a:schemeClr val="accent3"/>
                      </a:solidFill>
                    </a:endParaRPr>
                  </a:p>
                </xdr:txBody>
              </xdr:sp>
              <xdr:sp macro="" textlink="Calculations!K20">
                <xdr:nvSpPr>
                  <xdr:cNvPr id="3" name="TextBox 2">
                    <a:extLst>
                      <a:ext uri="{FF2B5EF4-FFF2-40B4-BE49-F238E27FC236}">
                        <a16:creationId xmlns:a16="http://schemas.microsoft.com/office/drawing/2014/main" id="{64A36506-6ED4-4325-E10F-634B12FA733C}"/>
                      </a:ext>
                    </a:extLst>
                  </xdr:cNvPr>
                  <xdr:cNvSpPr txBox="1"/>
                </xdr:nvSpPr>
                <xdr:spPr>
                  <a:xfrm>
                    <a:off x="5244041" y="1645709"/>
                    <a:ext cx="1867959"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D30D95A-3C81-42DB-8C50-A1FAB20000D1}" type="TxLink">
                      <a:rPr lang="en-US" sz="2400" b="1" i="0" u="none" strike="noStrike">
                        <a:solidFill>
                          <a:schemeClr val="accent6">
                            <a:lumMod val="50000"/>
                          </a:schemeClr>
                        </a:solidFill>
                        <a:latin typeface="Aptos Narrow"/>
                      </a:rPr>
                      <a:pPr/>
                      <a:t>Sub-Saharan Africa</a:t>
                    </a:fld>
                    <a:endParaRPr lang="en-US" sz="2400" b="1">
                      <a:solidFill>
                        <a:schemeClr val="accent6">
                          <a:lumMod val="50000"/>
                        </a:schemeClr>
                      </a:solidFill>
                    </a:endParaRPr>
                  </a:p>
                </xdr:txBody>
              </xdr:sp>
              <xdr:sp macro="" textlink="Calculations!U1">
                <xdr:nvSpPr>
                  <xdr:cNvPr id="15" name="TextBox 14">
                    <a:extLst>
                      <a:ext uri="{FF2B5EF4-FFF2-40B4-BE49-F238E27FC236}">
                        <a16:creationId xmlns:a16="http://schemas.microsoft.com/office/drawing/2014/main" id="{AB00150D-CFFC-D555-978C-31AAC87741D2}"/>
                      </a:ext>
                    </a:extLst>
                  </xdr:cNvPr>
                  <xdr:cNvSpPr txBox="1"/>
                </xdr:nvSpPr>
                <xdr:spPr>
                  <a:xfrm>
                    <a:off x="1407584" y="1238252"/>
                    <a:ext cx="1957916" cy="1026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3F56F46-32D7-4A72-86AE-58CB016CB6CF}" type="TxLink">
                      <a:rPr lang="en-US" sz="1600" b="1" i="0" u="none" strike="noStrike">
                        <a:solidFill>
                          <a:schemeClr val="accent6">
                            <a:lumMod val="50000"/>
                          </a:schemeClr>
                        </a:solidFill>
                        <a:latin typeface="Aptos Narrow"/>
                      </a:rPr>
                      <a:pPr/>
                      <a:t> £6,623,160,835.46 </a:t>
                    </a:fld>
                    <a:endParaRPr lang="en-US" sz="1600" b="1">
                      <a:solidFill>
                        <a:schemeClr val="accent6">
                          <a:lumMod val="50000"/>
                        </a:schemeClr>
                      </a:solidFill>
                    </a:endParaRPr>
                  </a:p>
                </xdr:txBody>
              </xdr:sp>
              <xdr:sp macro="" textlink="Calculations!U4">
                <xdr:nvSpPr>
                  <xdr:cNvPr id="26" name="TextBox 25">
                    <a:extLst>
                      <a:ext uri="{FF2B5EF4-FFF2-40B4-BE49-F238E27FC236}">
                        <a16:creationId xmlns:a16="http://schemas.microsoft.com/office/drawing/2014/main" id="{0948846C-68CC-A86D-4A9B-035ACE4E9D48}"/>
                      </a:ext>
                    </a:extLst>
                  </xdr:cNvPr>
                  <xdr:cNvSpPr txBox="1"/>
                </xdr:nvSpPr>
                <xdr:spPr>
                  <a:xfrm>
                    <a:off x="1291165" y="2106086"/>
                    <a:ext cx="202141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A09F703-3119-48E8-8C1A-35E0FB5B9B45}" type="TxLink">
                      <a:rPr lang="en-US" sz="1800" b="1" i="0" u="none" strike="noStrike">
                        <a:solidFill>
                          <a:schemeClr val="accent6">
                            <a:lumMod val="50000"/>
                          </a:schemeClr>
                        </a:solidFill>
                        <a:latin typeface="Aptos Narrow"/>
                      </a:rPr>
                      <a:pPr/>
                      <a:t> £1,961,017,040.27 </a:t>
                    </a:fld>
                    <a:endParaRPr lang="en-US" sz="1800" b="1">
                      <a:solidFill>
                        <a:schemeClr val="accent6">
                          <a:lumMod val="50000"/>
                        </a:schemeClr>
                      </a:solidFill>
                    </a:endParaRPr>
                  </a:p>
                </xdr:txBody>
              </xdr:sp>
              <xdr:graphicFrame macro="">
                <xdr:nvGraphicFramePr>
                  <xdr:cNvPr id="31" name="cht­­_Sales_By_Top_5_Items">
                    <a:extLst>
                      <a:ext uri="{FF2B5EF4-FFF2-40B4-BE49-F238E27FC236}">
                        <a16:creationId xmlns:a16="http://schemas.microsoft.com/office/drawing/2014/main" id="{089135E0-5B25-42C8-82F2-BAA706542555}"/>
                      </a:ext>
                    </a:extLst>
                  </xdr:cNvPr>
                  <xdr:cNvGraphicFramePr>
                    <a:graphicFrameLocks/>
                  </xdr:cNvGraphicFramePr>
                </xdr:nvGraphicFramePr>
                <xdr:xfrm>
                  <a:off x="1395065" y="3016250"/>
                  <a:ext cx="5685185" cy="332316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3" name="cht_SALES_BY_DAY_OF_WEEK">
                    <a:extLst>
                      <a:ext uri="{FF2B5EF4-FFF2-40B4-BE49-F238E27FC236}">
                        <a16:creationId xmlns:a16="http://schemas.microsoft.com/office/drawing/2014/main" id="{3C07B03F-75FD-444B-B9B1-9B29E26E708A}"/>
                      </a:ext>
                    </a:extLst>
                  </xdr:cNvPr>
                  <xdr:cNvGraphicFramePr>
                    <a:graphicFrameLocks/>
                  </xdr:cNvGraphicFramePr>
                </xdr:nvGraphicFramePr>
                <xdr:xfrm>
                  <a:off x="7355416" y="3079751"/>
                  <a:ext cx="5693834" cy="325966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6" name="cht_SALES_BY_DELIVERY_DAYS">
                    <a:extLst>
                      <a:ext uri="{FF2B5EF4-FFF2-40B4-BE49-F238E27FC236}">
                        <a16:creationId xmlns:a16="http://schemas.microsoft.com/office/drawing/2014/main" id="{78A99933-7B0D-4E67-9FE2-9CD071777166}"/>
                      </a:ext>
                    </a:extLst>
                  </xdr:cNvPr>
                  <xdr:cNvGraphicFramePr>
                    <a:graphicFrameLocks/>
                  </xdr:cNvGraphicFramePr>
                </xdr:nvGraphicFramePr>
                <xdr:xfrm>
                  <a:off x="7207249" y="6447371"/>
                  <a:ext cx="5937251" cy="3204629"/>
                </xdr:xfrm>
                <a:graphic>
                  <a:graphicData uri="http://schemas.openxmlformats.org/drawingml/2006/chart">
                    <c:chart xmlns:c="http://schemas.openxmlformats.org/drawingml/2006/chart" xmlns:r="http://schemas.openxmlformats.org/officeDocument/2006/relationships" r:id="rId6"/>
                  </a:graphicData>
                </a:graphic>
              </xdr:graphicFrame>
              <xdr:sp macro="" textlink="Calculations!N20">
                <xdr:nvSpPr>
                  <xdr:cNvPr id="37" name="TextBox 36">
                    <a:extLst>
                      <a:ext uri="{FF2B5EF4-FFF2-40B4-BE49-F238E27FC236}">
                        <a16:creationId xmlns:a16="http://schemas.microsoft.com/office/drawing/2014/main" id="{5896D239-6951-FCE9-0C99-9066020EED40}"/>
                      </a:ext>
                    </a:extLst>
                  </xdr:cNvPr>
                  <xdr:cNvSpPr txBox="1"/>
                </xdr:nvSpPr>
                <xdr:spPr>
                  <a:xfrm>
                    <a:off x="11509375" y="1778002"/>
                    <a:ext cx="149225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A983766-3478-4FAE-86C0-3E4BA4FF8A3C}" type="TxLink">
                      <a:rPr lang="en-US" sz="3600" b="1" i="0" u="none" strike="noStrike">
                        <a:solidFill>
                          <a:schemeClr val="accent6">
                            <a:lumMod val="50000"/>
                          </a:schemeClr>
                        </a:solidFill>
                        <a:latin typeface="Aptos Narrow"/>
                      </a:rPr>
                      <a:pPr/>
                      <a:t>Offline</a:t>
                    </a:fld>
                    <a:endParaRPr lang="en-US" sz="3600" b="1">
                      <a:solidFill>
                        <a:schemeClr val="accent6">
                          <a:lumMod val="50000"/>
                        </a:schemeClr>
                      </a:solidFill>
                    </a:endParaRPr>
                  </a:p>
                </xdr:txBody>
              </xdr:sp>
              <mc:AlternateContent xmlns:mc="http://schemas.openxmlformats.org/markup-compatibility/2006" xmlns:a14="http://schemas.microsoft.com/office/drawing/2010/main">
                <mc:Choice Requires="a14">
                  <xdr:graphicFrame macro="">
                    <xdr:nvGraphicFramePr>
                      <xdr:cNvPr id="46" name="Days to Deliver">
                        <a:extLst>
                          <a:ext uri="{FF2B5EF4-FFF2-40B4-BE49-F238E27FC236}">
                            <a16:creationId xmlns:a16="http://schemas.microsoft.com/office/drawing/2014/main" id="{EFCAB623-158B-A4F1-6301-4DF033635B7D}"/>
                          </a:ext>
                        </a:extLst>
                      </xdr:cNvPr>
                      <xdr:cNvGraphicFramePr/>
                    </xdr:nvGraphicFramePr>
                    <xdr:xfrm>
                      <a:off x="0" y="1"/>
                      <a:ext cx="1222374" cy="2063749"/>
                    </xdr:xfrm>
                    <a:graphic>
                      <a:graphicData uri="http://schemas.microsoft.com/office/drawing/2010/slicer">
                        <sle:slicer xmlns:sle="http://schemas.microsoft.com/office/drawing/2010/slicer" name="Days to Deliver"/>
                      </a:graphicData>
                    </a:graphic>
                  </xdr:graphicFrame>
                </mc:Choice>
                <mc:Fallback xmlns="">
                  <xdr:sp macro="" textlink="">
                    <xdr:nvSpPr>
                      <xdr:cNvPr id="0" name=""/>
                      <xdr:cNvSpPr>
                        <a:spLocks noTextEdit="1"/>
                      </xdr:cNvSpPr>
                    </xdr:nvSpPr>
                    <xdr:spPr>
                      <a:xfrm>
                        <a:off x="0" y="0"/>
                        <a:ext cx="1237170" cy="198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49" name="Order Date">
                        <a:extLst>
                          <a:ext uri="{FF2B5EF4-FFF2-40B4-BE49-F238E27FC236}">
                            <a16:creationId xmlns:a16="http://schemas.microsoft.com/office/drawing/2014/main" id="{DF82D808-190E-BFC1-C63C-6250E16D43CC}"/>
                          </a:ext>
                        </a:extLst>
                      </xdr:cNvPr>
                      <xdr:cNvGraphicFramePr/>
                    </xdr:nvGraphicFramePr>
                    <xdr:xfrm>
                      <a:off x="13259400" y="825500"/>
                      <a:ext cx="5441350" cy="1365249"/>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419901" y="794139"/>
                        <a:ext cx="5507216" cy="13133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50" name="Country">
                        <a:extLst>
                          <a:ext uri="{FF2B5EF4-FFF2-40B4-BE49-F238E27FC236}">
                            <a16:creationId xmlns:a16="http://schemas.microsoft.com/office/drawing/2014/main" id="{344BAA38-D57A-F006-4108-583E34C7A59D}"/>
                          </a:ext>
                        </a:extLst>
                      </xdr:cNvPr>
                      <xdr:cNvGraphicFramePr/>
                    </xdr:nvGraphicFramePr>
                    <xdr:xfrm>
                      <a:off x="1" y="2143125"/>
                      <a:ext cx="1357360" cy="3222625"/>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 y="2061708"/>
                        <a:ext cx="1373790" cy="31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Order Priority">
                        <a:extLst>
                          <a:ext uri="{FF2B5EF4-FFF2-40B4-BE49-F238E27FC236}">
                            <a16:creationId xmlns:a16="http://schemas.microsoft.com/office/drawing/2014/main" id="{66305C2A-6EFC-29F5-899D-47CFF765BCB6}"/>
                          </a:ext>
                        </a:extLst>
                      </xdr:cNvPr>
                      <xdr:cNvGraphicFramePr/>
                    </xdr:nvGraphicFramePr>
                    <xdr:xfrm>
                      <a:off x="15875" y="7858125"/>
                      <a:ext cx="1397000" cy="1831975"/>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6067" y="7559599"/>
                        <a:ext cx="1413910" cy="1762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Weekday Name">
                        <a:extLst>
                          <a:ext uri="{FF2B5EF4-FFF2-40B4-BE49-F238E27FC236}">
                            <a16:creationId xmlns:a16="http://schemas.microsoft.com/office/drawing/2014/main" id="{FE37493D-6CDD-5E5C-6CA7-BE01F7710742}"/>
                          </a:ext>
                        </a:extLst>
                      </xdr:cNvPr>
                      <xdr:cNvGraphicFramePr/>
                    </xdr:nvGraphicFramePr>
                    <xdr:xfrm>
                      <a:off x="76200" y="5527675"/>
                      <a:ext cx="1331433" cy="2314575"/>
                    </xdr:xfrm>
                    <a:graphic>
                      <a:graphicData uri="http://schemas.microsoft.com/office/drawing/2010/slicer">
                        <sle:slicer xmlns:sle="http://schemas.microsoft.com/office/drawing/2010/slicer" name="Weekday Name"/>
                      </a:graphicData>
                    </a:graphic>
                  </xdr:graphicFrame>
                </mc:Choice>
                <mc:Fallback xmlns="">
                  <xdr:sp macro="" textlink="">
                    <xdr:nvSpPr>
                      <xdr:cNvPr id="0" name=""/>
                      <xdr:cNvSpPr>
                        <a:spLocks noTextEdit="1"/>
                      </xdr:cNvSpPr>
                    </xdr:nvSpPr>
                    <xdr:spPr>
                      <a:xfrm>
                        <a:off x="77122" y="5317681"/>
                        <a:ext cx="1347550" cy="2226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8" name="cht_Total_Sales_by_Region">
                  <a:extLst>
                    <a:ext uri="{FF2B5EF4-FFF2-40B4-BE49-F238E27FC236}">
                      <a16:creationId xmlns:a16="http://schemas.microsoft.com/office/drawing/2014/main" id="{3C09AF90-2352-479A-A5B9-17C62EEAD326}"/>
                    </a:ext>
                  </a:extLst>
                </xdr:cNvPr>
                <xdr:cNvGraphicFramePr>
                  <a:graphicFrameLocks/>
                </xdr:cNvGraphicFramePr>
              </xdr:nvGraphicFramePr>
              <xdr:xfrm>
                <a:off x="1483778" y="6477000"/>
                <a:ext cx="5615522" cy="3111500"/>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22" name="Rectangle 21">
                <a:extLst>
                  <a:ext uri="{FF2B5EF4-FFF2-40B4-BE49-F238E27FC236}">
                    <a16:creationId xmlns:a16="http://schemas.microsoft.com/office/drawing/2014/main" id="{1A99AE04-F0EE-ADB6-92D0-778A009BAB2E}"/>
                  </a:ext>
                </a:extLst>
              </xdr:cNvPr>
              <xdr:cNvSpPr/>
            </xdr:nvSpPr>
            <xdr:spPr>
              <a:xfrm>
                <a:off x="0" y="9664700"/>
                <a:ext cx="18961100" cy="13462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6">
                        <a:lumMod val="50000"/>
                      </a:schemeClr>
                    </a:solidFill>
                  </a:rPr>
                  <a:t>                                      </a:t>
                </a:r>
                <a:endParaRPr lang="en-US" sz="1100">
                  <a:solidFill>
                    <a:schemeClr val="accent6">
                      <a:lumMod val="50000"/>
                    </a:schemeClr>
                  </a:solidFill>
                </a:endParaRPr>
              </a:p>
            </xdr:txBody>
          </xdr:sp>
        </xdr:grpSp>
        <xdr:pic>
          <xdr:nvPicPr>
            <xdr:cNvPr id="24" name="Graphic 23" descr="Lightbulb with solid fill">
              <a:extLst>
                <a:ext uri="{FF2B5EF4-FFF2-40B4-BE49-F238E27FC236}">
                  <a16:creationId xmlns:a16="http://schemas.microsoft.com/office/drawing/2014/main" id="{DFC6C1E2-51C6-8425-8DF3-61602FBA2F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9829800"/>
              <a:ext cx="1168400" cy="1168400"/>
            </a:xfrm>
            <a:prstGeom prst="rect">
              <a:avLst/>
            </a:prstGeom>
            <a:effectLst>
              <a:glow rad="101600">
                <a:schemeClr val="accent3">
                  <a:satMod val="175000"/>
                  <a:alpha val="40000"/>
                </a:schemeClr>
              </a:glow>
              <a:outerShdw blurRad="50800" dist="38100" dir="2700000" algn="tl" rotWithShape="0">
                <a:prstClr val="black">
                  <a:alpha val="40000"/>
                </a:prstClr>
              </a:outerShdw>
            </a:effectLst>
          </xdr:spPr>
        </xdr:pic>
        <xdr:sp macro="" textlink="">
          <xdr:nvSpPr>
            <xdr:cNvPr id="43" name="TextBox 42">
              <a:extLst>
                <a:ext uri="{FF2B5EF4-FFF2-40B4-BE49-F238E27FC236}">
                  <a16:creationId xmlns:a16="http://schemas.microsoft.com/office/drawing/2014/main" id="{55BE1B39-2AAB-85C4-BE18-F6CC9897E4C9}"/>
                </a:ext>
              </a:extLst>
            </xdr:cNvPr>
            <xdr:cNvSpPr txBox="1"/>
          </xdr:nvSpPr>
          <xdr:spPr>
            <a:xfrm>
              <a:off x="1752600" y="9664700"/>
              <a:ext cx="15621000" cy="1714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a:solidFill>
                    <a:schemeClr val="accent3">
                      <a:lumMod val="75000"/>
                    </a:schemeClr>
                  </a:solidFill>
                </a:rPr>
                <a:t>KEY INSIGHTS</a:t>
              </a:r>
            </a:p>
            <a:p>
              <a:pPr algn="l"/>
              <a:r>
                <a:rPr lang="en-US" sz="1600" b="1">
                  <a:solidFill>
                    <a:schemeClr val="accent3">
                      <a:lumMod val="75000"/>
                    </a:schemeClr>
                  </a:solidFill>
                </a:rPr>
                <a:t>• HIGHEST PROFIT: SUB-SAHARAN AFRICA</a:t>
              </a:r>
              <a:br>
                <a:rPr lang="en-US" sz="1600" b="1">
                  <a:solidFill>
                    <a:schemeClr val="accent3">
                      <a:lumMod val="75000"/>
                    </a:schemeClr>
                  </a:solidFill>
                </a:rPr>
              </a:br>
              <a:r>
                <a:rPr lang="en-US" sz="1600" b="1">
                  <a:solidFill>
                    <a:schemeClr val="accent3">
                      <a:lumMod val="75000"/>
                    </a:schemeClr>
                  </a:solidFill>
                </a:rPr>
                <a:t>• HIGHEST SALES DAY: SATURDAY</a:t>
              </a:r>
              <a:br>
                <a:rPr lang="en-US" sz="1600" b="1">
                  <a:solidFill>
                    <a:schemeClr val="accent3">
                      <a:lumMod val="75000"/>
                    </a:schemeClr>
                  </a:solidFill>
                </a:rPr>
              </a:br>
              <a:r>
                <a:rPr lang="en-US" sz="1600" b="1">
                  <a:solidFill>
                    <a:schemeClr val="accent3">
                      <a:lumMod val="75000"/>
                    </a:schemeClr>
                  </a:solidFill>
                </a:rPr>
                <a:t>• TOP-SELLING PRODUCT: HOUSEHOLD</a:t>
              </a:r>
              <a:br>
                <a:rPr lang="en-US" sz="1600" b="1">
                  <a:solidFill>
                    <a:schemeClr val="accent3">
                      <a:lumMod val="75000"/>
                    </a:schemeClr>
                  </a:solidFill>
                </a:rPr>
              </a:br>
              <a:r>
                <a:rPr lang="en-US" sz="1600" b="1">
                  <a:solidFill>
                    <a:schemeClr val="accent3">
                      <a:lumMod val="75000"/>
                    </a:schemeClr>
                  </a:solidFill>
                </a:rPr>
                <a:t>• MOST PROFITABLE PRODUCT: COSMETICS</a:t>
              </a:r>
            </a:p>
            <a:p>
              <a:pPr algn="l"/>
              <a:endParaRPr lang="en-US" sz="1600" b="1">
                <a:solidFill>
                  <a:schemeClr val="accent3">
                    <a:lumMod val="75000"/>
                  </a:schemeClr>
                </a:solidFill>
              </a:endParaRPr>
            </a:p>
          </xdr:txBody>
        </xdr:sp>
        <xdr:pic>
          <xdr:nvPicPr>
            <xdr:cNvPr id="23" name="Graphic 22" descr="Shopping cart with solid fill">
              <a:extLst>
                <a:ext uri="{FF2B5EF4-FFF2-40B4-BE49-F238E27FC236}">
                  <a16:creationId xmlns:a16="http://schemas.microsoft.com/office/drawing/2014/main" id="{E80BC4FE-74AE-E107-19AA-3A2B8C32F8D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60500" y="165100"/>
              <a:ext cx="723900" cy="723900"/>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468027199073" createdVersion="8" refreshedVersion="8" minRefreshableVersion="3" recordCount="5000" xr:uid="{4638EC62-B5AC-4406-9B8D-F9C676BC6988}">
  <cacheSource type="worksheet">
    <worksheetSource name="tbl_salesdata"/>
  </cacheSource>
  <cacheFields count="21">
    <cacheField name="Order ID" numFmtId="0">
      <sharedItems containsSemiMixedTypes="0" containsString="0" containsNumber="1" containsInteger="1" minValue="100090873" maxValue="999879729"/>
    </cacheField>
    <cacheField name="Order Date" numFmtId="14">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8-10-13T00:00:00"/>
        <d v="2015-04-13T00:00:00"/>
        <d v="2019-09-25T00:00:00"/>
        <d v="2019-05-12T00:00:00"/>
        <d v="2016-07-31T00:00:00"/>
        <d v="2015-07-06T00:00:00"/>
        <d v="2022-11-28T00:00:00"/>
        <d v="2015-12-17T00:00:00"/>
        <d v="2018-08-13T00:00:00"/>
        <d v="2022-10-31T00:00:00"/>
        <d v="2017-03-13T00:00:00"/>
        <d v="2019-04-16T00:00:00"/>
        <d v="2022-01-18T00:00:00"/>
        <d v="2022-05-21T00:00:00"/>
        <d v="2016-09-28T00:00:00"/>
        <d v="2020-03-22T00:00:00"/>
        <d v="2017-04-25T00:00:00"/>
        <d v="2018-03-13T00:00:00"/>
        <d v="2016-05-29T00:00:00"/>
        <d v="2020-01-17T00:00:00"/>
        <d v="2020-12-27T00:00:00"/>
        <d v="2019-04-01T00:00:00"/>
        <d v="2015-06-26T00:00:00"/>
        <d v="2018-01-13T00:00:00"/>
        <d v="2020-02-17T00:00:00"/>
        <d v="2019-04-05T00:00:00"/>
        <d v="2021-07-08T00:00:00"/>
        <d v="2020-02-24T00:00:00"/>
        <d v="2022-02-13T00:00:00"/>
        <d v="2016-08-07T00:00:00"/>
        <d v="2017-04-26T00:00:00"/>
        <d v="2018-03-21T00:00:00"/>
        <d v="2018-02-02T00:00:00"/>
        <d v="2017-03-21T00:00:00"/>
        <d v="2019-08-06T00:00:00"/>
        <d v="2016-12-30T00:00:00"/>
        <d v="2015-06-20T00:00:00"/>
        <d v="2018-05-30T00:00:00"/>
        <d v="2018-10-15T00:00:00"/>
        <d v="2020-03-16T00:00:00"/>
        <d v="2018-05-27T00:00:00"/>
        <d v="2015-01-12T00:00:00"/>
        <d v="2020-08-10T00:00:00"/>
        <d v="2018-04-13T00:00:00"/>
        <d v="2016-11-23T00:00:00"/>
        <d v="2022-04-09T00:00:00"/>
        <d v="2019-12-03T00:00:00"/>
        <d v="2022-01-29T00:00:00"/>
        <d v="2018-12-16T00:00:00"/>
        <d v="2016-03-02T00:00:00"/>
        <d v="2022-06-12T00:00:00"/>
        <d v="2019-06-18T00:00:00"/>
        <d v="2015-06-12T00:00:00"/>
        <d v="2020-02-29T00:00:00"/>
        <d v="2016-08-12T00:00:00"/>
        <d v="2016-09-22T00:00:00"/>
        <d v="2018-06-09T00:00:00"/>
        <d v="2018-12-10T00:00:00"/>
        <d v="2016-07-28T00:00:00"/>
        <d v="2016-06-10T00:00:00"/>
        <d v="2018-07-05T00:00:00"/>
        <d v="2017-03-08T00:00:00"/>
        <d v="2021-11-24T00:00:00"/>
        <d v="2016-10-20T00:00:00"/>
        <d v="2022-03-01T00:00:00"/>
        <d v="2017-07-13T00:00:00"/>
        <d v="2020-04-29T00:00:00"/>
        <d v="2022-06-16T00:00:00"/>
        <d v="2017-07-10T00:00:00"/>
        <d v="2017-06-28T00:00:00"/>
        <d v="2015-03-14T00:00:00"/>
        <d v="2018-10-06T00:00:00"/>
        <d v="2015-11-01T00:00:00"/>
        <d v="2021-01-22T00:00:00"/>
        <d v="2018-06-13T00:00:00"/>
        <d v="2020-07-24T00:00:00"/>
        <d v="2021-12-15T00:00:00"/>
        <d v="2020-09-03T00:00:00"/>
        <d v="2020-01-19T00:00:00"/>
        <d v="2016-01-17T00:00:00"/>
        <d v="2020-10-02T00:00:00"/>
        <d v="2018-01-21T00:00:00"/>
        <d v="2021-10-16T00:00:00"/>
        <d v="2015-02-24T00:00:00"/>
        <d v="2017-07-07T00:00:00"/>
        <d v="2016-02-13T00:00:00"/>
        <d v="2021-12-07T00:00:00"/>
        <d v="2016-09-27T00:00:00"/>
        <d v="2022-05-22T00:00:00"/>
        <d v="2019-04-12T00:00:00"/>
        <d v="2015-10-03T00:00:00"/>
        <d v="2020-07-15T00:00:00"/>
        <d v="2019-05-19T00:00:00"/>
        <d v="2021-09-25T00:00:00"/>
        <d v="2015-11-06T00:00:00"/>
        <d v="2016-12-21T00:00:00"/>
        <d v="2022-08-21T00:00:00"/>
        <d v="2022-08-12T00:00:00"/>
        <d v="2020-10-22T00:00:00"/>
        <d v="2018-03-11T00:00:00"/>
        <d v="2016-08-03T00:00:00"/>
        <d v="2015-04-26T00:00:00"/>
        <d v="2015-06-27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9-12-28T00:00:00"/>
        <d v="2022-06-23T00:00:00"/>
        <d v="2021-12-28T00:00:00"/>
        <d v="2019-06-15T00:00:00"/>
        <d v="2022-09-05T00:00:00"/>
        <d v="2016-10-27T00:00:00"/>
        <d v="2021-04-11T00:00:00"/>
        <d v="2020-07-17T00:00:00"/>
        <d v="2019-09-09T00:00:00"/>
        <d v="2016-06-05T00:00:00"/>
        <d v="2020-02-28T00:00:00"/>
        <d v="2016-01-31T00:00:00"/>
        <d v="2022-05-18T00:00:00"/>
        <d v="2016-02-25T00:00:00"/>
        <d v="2015-08-01T00:00:00"/>
        <d v="2015-04-11T00:00:00"/>
        <d v="2015-03-03T00:00:00"/>
        <d v="2015-04-15T00:00:00"/>
        <d v="2015-11-20T00:00:00"/>
        <d v="2020-03-18T00:00:00"/>
        <d v="2019-02-14T00:00:00"/>
        <d v="2017-04-23T00:00:00"/>
        <d v="2018-11-18T00:00:00"/>
        <d v="2015-12-11T00:00:00"/>
        <d v="2022-08-13T00:00:00"/>
        <d v="2019-03-22T00:00:00"/>
        <d v="2022-07-04T00:00:00"/>
        <d v="2017-03-14T00:00:00"/>
        <d v="2015-09-21T00:00:00"/>
        <d v="2020-04-10T00:00:00"/>
        <d v="2022-05-02T00:00:00"/>
        <d v="2021-04-18T00:00:00"/>
        <d v="2021-08-21T00:00:00"/>
        <d v="2018-09-21T00:00:00"/>
        <d v="2015-02-17T00:00:00"/>
        <d v="2021-01-25T00:00:00"/>
        <d v="2017-02-11T00:00:00"/>
        <d v="2015-05-21T00:00:00"/>
        <d v="2022-12-18T00:00:00"/>
        <d v="2018-05-02T00:00:00"/>
        <d v="2018-03-06T00:00:00"/>
        <d v="2021-08-11T00:00:00"/>
        <d v="2016-05-20T00:00:00"/>
        <d v="2016-07-20T00:00:00"/>
        <d v="2022-04-07T00:00:00"/>
        <d v="2015-07-14T00:00:00"/>
        <d v="2019-05-10T00:00:00"/>
        <d v="2016-02-01T00:00:00"/>
        <d v="2020-08-15T00:00:00"/>
        <d v="2015-04-12T00:00:00"/>
        <d v="2015-04-08T00:00:00"/>
        <d v="2020-01-27T00:00:00"/>
        <d v="2020-01-06T00:00:00"/>
        <d v="2018-11-26T00:00:00"/>
        <d v="2022-04-04T00:00:00"/>
        <d v="2021-05-17T00:00:00"/>
        <d v="2019-09-14T00:00:00"/>
        <d v="2020-10-05T00:00:00"/>
        <d v="2017-03-04T00:00:00"/>
        <d v="2015-02-21T00:00:00"/>
        <d v="2022-12-20T00:00:00"/>
        <d v="2018-07-02T00:00:00"/>
        <d v="2017-01-31T00:00:00"/>
        <d v="2015-02-05T00:00:00"/>
        <d v="2019-07-23T00:00:00"/>
        <d v="2021-11-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18-08-25T00:00:00"/>
        <d v="2019-09-16T00:00:00"/>
        <d v="2015-08-08T00:00:00"/>
        <d v="2020-01-18T00:00:00"/>
        <d v="2018-01-15T00:00:00"/>
        <d v="2021-10-22T00:00:00"/>
        <d v="2020-10-03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0-12-12T00:00:00"/>
        <d v="2021-02-25T00:00:00"/>
        <d v="2016-12-05T00:00:00"/>
        <d v="2022-06-07T00:00:00"/>
        <d v="2019-12-27T00:00:00"/>
        <d v="2016-01-08T00:00:00"/>
        <d v="2022-03-20T00:00:00"/>
        <d v="2022-02-21T00:00:00"/>
        <d v="2020-07-14T00:00:00"/>
        <d v="2016-12-25T00:00:00"/>
        <d v="2018-01-17T00:00:00"/>
        <d v="2021-03-02T00:00:00"/>
        <d v="2016-07-30T00:00:00"/>
        <d v="2022-04-30T00:00:00"/>
        <d v="2022-10-06T00:00:00"/>
        <d v="2021-12-26T00:00:00"/>
        <d v="2018-02-12T00:00:00"/>
        <d v="2021-07-02T00:00:00"/>
        <d v="2020-03-02T00:00:00"/>
        <d v="2017-01-06T00:00:00"/>
        <d v="2018-05-20T00:00:00"/>
        <d v="2017-04-06T00:00:00"/>
        <d v="2020-05-05T00:00:00"/>
        <d v="2016-12-07T00:00:00"/>
        <d v="2017-02-14T00:00:00"/>
        <d v="2021-06-02T00:00:00"/>
        <d v="2018-07-15T00:00:00"/>
        <d v="2015-10-06T00:00:00"/>
        <d v="2018-07-14T00:00:00"/>
        <d v="2015-04-24T00:00:00"/>
        <d v="2021-03-13T00:00:00"/>
        <d v="2022-12-02T00:00:00"/>
        <d v="2017-01-23T00:00:00"/>
        <d v="2019-12-15T00:00:00"/>
        <d v="2018-07-19T00:00:00"/>
        <d v="2022-02-17T00:00:00"/>
        <d v="2017-05-03T00:00:00"/>
        <d v="2019-01-31T00:00:00"/>
        <d v="2017-07-03T00:00:00"/>
        <d v="2015-11-08T00:00:00"/>
        <d v="2017-03-03T00:00:00"/>
        <d v="2020-08-18T00:00:00"/>
        <d v="2018-12-22T00:00:00"/>
        <d v="2020-11-14T00:00:00"/>
        <d v="2020-09-29T00:00:00"/>
        <d v="2020-06-22T00:00:00"/>
        <d v="2016-01-19T00:00:00"/>
        <d v="2017-04-03T00:00:00"/>
        <d v="2022-12-04T00:00:00"/>
        <d v="2016-01-23T00:00:00"/>
        <d v="2019-05-16T00:00:00"/>
        <d v="2021-01-01T00:00:00"/>
        <d v="2018-06-23T00:00:00"/>
        <d v="2017-03-11T00:00:00"/>
        <d v="2020-04-05T00:00:00"/>
        <d v="2018-04-05T00:00:00"/>
        <d v="2021-11-13T00:00:00"/>
        <d v="2015-08-12T00:00:00"/>
        <d v="2019-12-30T00:00:00"/>
        <d v="2015-10-08T00:00:00"/>
        <d v="2021-09-29T00:00:00"/>
        <d v="2020-09-28T00:00:00"/>
        <d v="2015-07-01T00:00:00"/>
        <d v="2018-01-08T00:00:00"/>
        <d v="2019-11-30T00:00:00"/>
        <d v="2016-01-20T00:00:00"/>
        <d v="2020-09-04T00:00:00"/>
        <d v="2020-07-18T00:00:00"/>
        <d v="2022-03-26T00:00:00"/>
        <d v="2019-01-29T00:00:00"/>
        <d v="2016-03-01T00:00:00"/>
        <d v="2017-07-06T00:00:00"/>
        <d v="2021-06-29T00:00:00"/>
        <d v="2020-06-18T00:00:00"/>
        <d v="2019-02-22T00:00:00"/>
        <d v="2015-01-24T00:00:00"/>
        <d v="2016-06-11T00:00:00"/>
        <d v="2019-04-30T00:00:00"/>
        <d v="2022-06-26T00:00:00"/>
        <d v="2019-05-21T00:00:00"/>
        <d v="2017-05-07T00:00:00"/>
        <d v="2018-12-19T00:00:00"/>
        <d v="2015-01-16T00:00:00"/>
        <d v="2016-02-02T00:00:00"/>
        <d v="2022-02-07T00:00:00"/>
        <d v="2016-08-30T00:00:00"/>
        <d v="2015-12-19T00:00:00"/>
        <d v="2020-10-19T00:00:00"/>
        <d v="2022-02-20T00:00:00"/>
        <d v="2020-09-07T00:00:00"/>
        <d v="2017-02-26T00:00:00"/>
        <d v="2017-05-26T00:00:00"/>
        <d v="2021-07-24T00:00:00"/>
        <d v="2020-01-07T00:00:00"/>
        <d v="2018-11-20T00:00:00"/>
        <d v="2015-01-08T00:00:00"/>
        <d v="2017-06-03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8-07-28T00:00:00"/>
        <d v="2015-05-25T00:00:00"/>
        <d v="2019-11-26T00:00:00"/>
        <d v="2022-12-03T00:00:00"/>
        <d v="2021-09-22T00:00:00"/>
        <d v="2015-12-27T00:00:00"/>
        <d v="2019-09-29T00:00:00"/>
        <d v="2015-10-26T00:00:00"/>
        <d v="2021-05-12T00:00:00"/>
        <d v="2017-02-09T00:00:00"/>
        <d v="2020-12-31T00:00:00"/>
        <d v="2018-02-06T00:00:00"/>
        <d v="2018-12-29T00:00:00"/>
        <d v="2022-06-27T00:00:00"/>
        <d v="2022-12-14T00:00:00"/>
        <d v="2021-11-09T00:00:00"/>
        <d v="2022-11-16T00:00:00"/>
        <d v="2022-07-20T00:00:00"/>
        <d v="2018-06-21T00:00:00"/>
        <d v="2016-11-28T00:00:00"/>
        <d v="2020-10-01T00:00:00"/>
        <d v="2020-08-19T00:00:00"/>
        <d v="2017-07-21T00:00:00"/>
        <d v="2015-04-03T00:00:00"/>
        <d v="2019-06-20T00:00:00"/>
        <d v="2018-12-01T00:00:00"/>
        <d v="2019-08-29T00:00:00"/>
        <d v="2019-09-19T00:00:00"/>
        <d v="2021-05-29T00:00:00"/>
        <d v="2016-12-16T00:00:00"/>
        <d v="2019-04-04T00:00:00"/>
        <d v="2022-08-05T00:00:00"/>
        <d v="2018-12-04T00:00:00"/>
        <d v="2015-08-21T00:00:00"/>
        <d v="2019-04-03T00:00:00"/>
        <d v="2019-02-25T00:00:00"/>
        <d v="2020-07-08T00:00:00"/>
        <d v="2016-10-15T00:00:00"/>
        <d v="2017-06-06T00:00:00"/>
        <d v="2016-11-26T00:00:00"/>
        <d v="2022-10-05T00:00:00"/>
        <d v="2020-06-13T00:00:00"/>
        <d v="2020-08-08T00:00:00"/>
        <d v="2017-03-24T00:00:00"/>
        <d v="2016-01-04T00:00:00"/>
        <d v="2017-05-06T00:00:00"/>
        <d v="2016-01-25T00:00:00"/>
        <d v="2015-03-21T00:00:00"/>
        <d v="2022-09-29T00:00:00"/>
        <d v="2022-02-06T00:00:00"/>
        <d v="2018-02-19T00:00:00"/>
        <d v="2018-08-11T00:00:00"/>
        <d v="2021-12-01T00:00:00"/>
        <d v="2017-01-02T00:00:00"/>
        <d v="2020-09-16T00:00:00"/>
        <d v="2017-06-30T00:00:00"/>
        <d v="2016-09-05T00:00:00"/>
        <d v="2016-03-21T00:00:00"/>
        <d v="2022-07-16T00:00:00"/>
        <d v="2015-04-09T00:00:00"/>
        <d v="2019-02-05T00:00:00"/>
        <d v="2015-07-03T00:00:00"/>
        <d v="2018-11-02T00:00:00"/>
        <d v="2020-02-06T00:00:00"/>
        <d v="2019-02-17T00:00:00"/>
        <d v="2017-04-10T00:00:00"/>
        <d v="2019-08-03T00:00:00"/>
        <d v="2018-11-05T00:00:00"/>
        <d v="2016-01-24T00:00:00"/>
        <d v="2019-03-31T00:00:00"/>
        <d v="2015-03-25T00:00:00"/>
        <d v="2019-08-12T00:00:00"/>
        <d v="2022-04-15T00:00:00"/>
        <d v="2017-07-08T00:00:00"/>
        <d v="2020-08-23T00:00:00"/>
        <d v="2019-11-23T00:00:00"/>
        <d v="2018-08-16T00:00:00"/>
        <d v="2019-08-18T00:00:00"/>
        <d v="2020-06-12T00:00:00"/>
        <d v="2020-04-20T00:00:00"/>
        <d v="2021-09-15T00:00:00"/>
        <d v="2020-04-23T00:00:00"/>
        <d v="2015-11-09T00:00:00"/>
        <d v="2016-10-10T00:00:00"/>
        <d v="2021-07-11T00:00:00"/>
        <d v="2022-01-23T00:00:00"/>
        <d v="2022-02-26T00:00:00"/>
        <d v="2019-04-06T00:00:00"/>
        <d v="2016-12-13T00:00:00"/>
        <d v="2019-06-28T00:00:00"/>
        <d v="2020-06-06T00:00:00"/>
        <d v="2019-01-14T00:00:00"/>
        <d v="2019-04-26T00:00:00"/>
        <d v="2020-09-12T00:00:00"/>
        <d v="2018-03-31T00:00:00"/>
        <d v="2018-07-25T00:00:00"/>
        <d v="2022-05-30T00:00:00"/>
        <d v="2015-07-19T00:00:00"/>
        <d v="2016-03-07T00:00:00"/>
        <d v="2018-09-23T00:00:00"/>
        <d v="2020-12-16T00:00:00"/>
        <d v="2021-06-11T00:00:00"/>
        <d v="2020-12-30T00:00:00"/>
        <d v="2018-01-02T00:00:00"/>
        <d v="2021-11-29T00:00:00"/>
        <d v="2016-08-01T00:00:00"/>
        <d v="2016-03-28T00:00:00"/>
        <d v="2022-05-28T00:00:00"/>
        <d v="2015-10-02T00:00:00"/>
        <d v="2016-03-03T00:00:00"/>
        <d v="2022-04-10T00:00:00"/>
        <d v="2021-08-06T00:00:00"/>
        <d v="2016-01-30T00:00:00"/>
        <d v="2020-01-30T00:00:00"/>
        <d v="2018-10-27T00:00:00"/>
        <d v="2016-01-18T00:00:00"/>
        <d v="2016-04-01T00:00:00"/>
        <d v="2016-06-29T00:00:00"/>
        <d v="2021-04-10T00:00:00"/>
        <d v="2015-07-04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5-03-23T00:00:00"/>
        <d v="2021-10-10T00:00:00"/>
        <d v="2015-09-08T00:00:00"/>
        <d v="2020-12-04T00:00:00"/>
        <d v="2016-02-08T00:00:00"/>
        <d v="2019-08-26T00:00:00"/>
        <d v="2020-07-29T00:00:00"/>
        <d v="2018-12-09T00:00:00"/>
        <d v="2022-05-17T00:00:00"/>
        <d v="2016-02-04T00:00:00"/>
        <d v="2015-02-18T00:00:00"/>
        <d v="2019-08-24T00:00:00"/>
        <d v="2021-12-21T00:00:00"/>
        <d v="2020-04-19T00:00:00"/>
        <d v="2015-12-25T00:00:00"/>
        <d v="2019-08-05T00:00:00"/>
        <d v="2021-07-17T00:00:00"/>
        <d v="2021-04-12T00:00:00"/>
        <d v="2015-04-18T00:00:00"/>
        <d v="2021-11-22T00:00:00"/>
        <d v="2021-06-25T00:00:00"/>
        <d v="2015-05-09T00:00:00"/>
        <d v="2016-10-17T00:00:00"/>
        <d v="2018-05-19T00:00:00"/>
        <d v="2019-09-10T00:00:00"/>
        <d v="2021-06-27T00:00:00"/>
        <d v="2015-05-04T00:00:00"/>
        <d v="2015-10-10T00:00:00"/>
        <d v="2021-04-20T00:00:00"/>
        <d v="2015-01-07T00:00:00"/>
        <d v="2020-09-24T00:00:00"/>
        <d v="2016-12-08T00:00:00"/>
        <d v="2018-01-26T00:00:00"/>
        <d v="2018-05-11T00:00:00"/>
        <d v="2022-02-27T00:00:00"/>
        <d v="2022-01-14T00:00:00"/>
        <d v="2020-04-08T00:00:00"/>
        <d v="2016-03-09T00:00:00"/>
        <d v="2022-11-04T00:00:00"/>
        <d v="2016-08-18T00:00:00"/>
        <d v="2019-05-14T00:00:00"/>
        <d v="2018-02-17T00:00:00"/>
        <d v="2019-04-14T00:00:00"/>
        <d v="2016-11-22T00:00:00"/>
        <d v="2021-07-25T00:00:00"/>
        <d v="2019-11-07T00:00:00"/>
        <d v="2018-05-08T00:00:00"/>
        <d v="2022-03-07T00:00:00"/>
        <d v="2021-10-27T00:00:00"/>
        <d v="2021-06-15T00:00:00"/>
        <d v="2016-10-14T00:00:00"/>
        <d v="2020-04-02T00:00:00"/>
        <d v="2022-02-12T00:00:00"/>
        <d v="2015-01-25T00:00:00"/>
        <d v="2019-11-09T00:00:00"/>
        <d v="2019-12-07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9-12T00:00:00"/>
        <d v="2021-08-24T00:00:00"/>
        <d v="2021-07-15T00:00:00"/>
        <d v="2018-07-27T00:00:00"/>
        <d v="2021-02-28T00:00:00"/>
        <d v="2021-05-18T00:00:00"/>
        <d v="2015-09-09T00:00:00"/>
        <d v="2018-01-09T00:00:00"/>
        <d v="2021-05-04T00:00:00"/>
        <d v="2022-02-15T00:00:00"/>
        <d v="2018-09-10T00:00:00"/>
        <d v="2016-01-09T00:00:00"/>
        <d v="2019-10-26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8-04-21T00:00:00"/>
        <d v="2022-03-10T00:00:00"/>
        <d v="2019-02-11T00:00:00"/>
        <d v="2015-05-20T00:00:00"/>
        <d v="2020-10-17T00:00:00"/>
        <d v="2017-02-24T00:00:00"/>
        <d v="2022-11-23T00:00:00"/>
        <d v="2017-07-14T00:00:00"/>
        <d v="2020-11-06T00:00:00"/>
        <d v="2021-09-05T00:00:00"/>
        <d v="2021-04-24T00:00:00"/>
        <d v="2016-08-25T00:00:00"/>
        <d v="2020-10-30T00:00:00"/>
        <d v="2019-10-29T00:00:00"/>
        <d v="2019-11-02T00:00:00"/>
        <d v="2020-09-10T00:00:00"/>
        <d v="2016-08-16T00:00:00"/>
        <d v="2015-01-17T00:00:00"/>
        <d v="2020-08-09T00:00:00"/>
        <d v="2022-01-01T00:00:00"/>
        <d v="2021-10-18T00:00:00"/>
        <d v="2015-03-20T00:00:00"/>
        <d v="2018-02-08T00:00:00"/>
        <d v="2016-10-21T00:00:00"/>
        <d v="2019-10-09T00:00:00"/>
        <d v="2021-09-06T00:00:00"/>
        <d v="2018-06-27T00:00:00"/>
        <d v="2020-01-22T00:00:00"/>
        <d v="2018-04-09T00:00:00"/>
        <d v="2017-01-14T00:00:00"/>
        <d v="2021-01-30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22-03-31T00:00:00"/>
        <d v="2018-08-20T00:00:00"/>
        <d v="2022-08-30T00:00:00"/>
        <d v="2016-12-14T00:00:00"/>
        <d v="2015-03-16T00:00:00"/>
        <d v="2021-11-16T00:00:00"/>
        <d v="2020-07-01T00:00:00"/>
        <d v="2016-03-10T00:00:00"/>
        <d v="2016-11-18T00:00:00"/>
        <d v="2022-01-15T00:00:00"/>
        <d v="2020-05-26T00:00:00"/>
        <d v="2022-06-30T00:00:00"/>
        <d v="2016-07-27T00:00:00"/>
        <d v="2016-01-01T00:00:00"/>
        <d v="2018-02-28T00:00:00"/>
        <d v="2017-06-26T00:00:00"/>
        <d v="2022-02-14T00:00:00"/>
        <d v="2022-02-04T00:00:00"/>
        <d v="2019-08-08T00:00:00"/>
        <d v="2022-02-01T00:00:00"/>
        <d v="2019-07-08T00:00:00"/>
        <d v="2021-10-05T00:00:00"/>
        <d v="2016-06-15T00:00:00"/>
        <d v="2017-04-22T00:00:00"/>
        <d v="2016-02-17T00:00:00"/>
        <d v="2019-12-26T00:00:00"/>
        <d v="2020-12-20T00:00:00"/>
        <d v="2020-03-09T00:00:00"/>
        <d v="2015-08-05T00:00:00"/>
        <d v="2019-01-20T00:00:00"/>
        <d v="2018-06-11T00:00:00"/>
        <d v="2017-01-03T00:00:00"/>
        <d v="2020-12-15T00:00:00"/>
        <d v="2016-05-14T00:00:00"/>
        <d v="2015-08-07T00:00:00"/>
        <d v="2020-02-05T00:00:00"/>
        <d v="2020-12-22T00:00:00"/>
        <d v="2019-11-27T00:00:00"/>
        <d v="2021-08-17T00:00:00"/>
        <d v="2015-04-17T00:00:00"/>
        <d v="2020-05-28T00:00:00"/>
        <d v="2021-07-01T00:00:00"/>
        <d v="2022-06-11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7-29T00:00:00"/>
        <d v="2022-04-25T00:00:00"/>
        <d v="2021-07-12T00:00:00"/>
        <d v="2015-01-22T00:00:00"/>
        <d v="2018-05-31T00:00:00"/>
        <d v="2021-01-21T00:00:00"/>
        <d v="2021-04-23T00:00:00"/>
        <d v="2018-12-25T00:00:00"/>
        <d v="2021-08-05T00:00:00"/>
        <d v="2018-06-10T00:00:00"/>
        <d v="2018-01-29T00:00:00"/>
        <d v="2016-04-15T00:00:00"/>
        <d v="2020-11-09T00:00:00"/>
        <d v="2020-02-15T00:00:00"/>
        <d v="2019-03-03T00:00:00"/>
        <d v="2017-02-18T00:00:00"/>
        <d v="2018-07-11T00:00:00"/>
        <d v="2015-02-03T00:00:00"/>
        <d v="2019-11-19T00:00:00"/>
        <d v="2018-06-15T00:00:00"/>
        <d v="2015-05-10T00:00:00"/>
        <d v="2016-08-21T00:00:00"/>
        <d v="2015-08-18T00:00:00"/>
        <d v="2022-09-19T00:00:00"/>
        <d v="2020-09-20T00:00:00"/>
        <d v="2022-10-20T00:00:00"/>
        <d v="2018-02-13T00:00:00"/>
        <d v="2022-03-06T00:00:00"/>
        <d v="2020-01-04T00:00:00"/>
        <d v="2016-03-22T00:00:00"/>
        <d v="2020-02-16T00:00:00"/>
        <d v="2021-01-26T00:00:00"/>
        <d v="2022-09-25T00:00:00"/>
        <d v="2020-08-29T00:00:00"/>
        <d v="2022-08-18T00:00:00"/>
        <d v="2015-01-29T00:00:00"/>
        <d v="2019-04-09T00:00:00"/>
        <d v="2019-01-24T00:00:00"/>
        <d v="2016-05-08T00:00:00"/>
        <d v="2018-05-17T00:00:00"/>
        <d v="2022-08-23T00:00:00"/>
        <d v="2018-07-20T00:00:00"/>
        <d v="2022-05-07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21-02-13T00:00:00"/>
        <d v="2018-04-04T00:00:00"/>
        <d v="2019-03-02T00:00:00"/>
        <d v="2021-06-26T00:00:00"/>
        <d v="2019-09-01T00:00:00"/>
        <d v="2022-07-31T00:00:00"/>
        <d v="2020-01-23T00:00:00"/>
        <d v="2016-07-03T00:00:00"/>
        <d v="2022-06-15T00:00:00"/>
        <d v="2019-06-03T00:00:00"/>
        <d v="2015-12-30T00:00:00"/>
        <d v="2022-07-13T00:00:00"/>
        <d v="2018-08-10T00:00:00"/>
        <d v="2018-03-09T00:00:00"/>
        <d v="2015-05-30T00:00:00"/>
        <d v="2018-11-27T00:00:00"/>
        <d v="2020-11-05T00:00:00"/>
        <d v="2016-09-16T00:00:00"/>
        <d v="2019-08-11T00:00:00"/>
        <d v="2021-05-27T00:00:00"/>
        <d v="2019-09-21T00:00:00"/>
        <d v="2019-12-14T00:00:00"/>
        <d v="2018-12-06T00:00:00"/>
        <d v="2019-06-08T00:00:00"/>
        <d v="2018-03-25T00:00:00"/>
        <d v="2019-10-20T00:00:00"/>
        <d v="2021-02-09T00:00:00"/>
        <d v="2021-07-07T00:00:00"/>
        <d v="2016-02-19T00:00:00"/>
        <d v="2020-01-02T00:00:00"/>
        <d v="2016-01-16T00:00:00"/>
        <d v="2018-03-29T00:00:00"/>
        <d v="2021-05-11T00:00:00"/>
        <d v="2021-07-05T00:00:00"/>
        <d v="2022-11-03T00:00:00"/>
        <d v="2021-10-30T00:00:00"/>
        <d v="2022-02-05T00:00:00"/>
        <d v="2021-08-10T00:00:00"/>
        <d v="2022-06-22T00:00:00"/>
        <d v="2021-08-04T00:00:00"/>
        <d v="2016-01-10T00:00:00"/>
        <d v="2020-01-24T00:00:00"/>
        <d v="2020-05-24T00:00:00"/>
        <d v="2017-06-20T00:00:00"/>
        <d v="2015-12-09T00:00:00"/>
        <d v="2018-04-27T00:00:00"/>
        <d v="2021-04-19T00:00:00"/>
        <d v="2020-06-14T00:00:00"/>
        <d v="2018-05-05T00:00:00"/>
        <d v="2016-08-13T00:00:00"/>
        <d v="2015-03-12T00:00:00"/>
        <d v="2019-03-13T00:00:00"/>
        <d v="2018-09-18T00:00:00"/>
        <d v="2019-06-19T00:00:00"/>
        <d v="2016-09-20T00:00:00"/>
        <d v="2022-08-16T00:00:00"/>
        <d v="2020-12-06T00:00:00"/>
        <d v="2015-07-15T00:00:00"/>
        <d v="2021-03-30T00:00:00"/>
        <d v="2018-06-03T00:00:00"/>
        <d v="2022-03-17T00:00:00"/>
        <d v="2015-06-01T00:00:00"/>
        <d v="2015-10-15T00:00:00"/>
        <d v="2019-09-23T00:00:00"/>
        <d v="2019-02-07T00:00:00"/>
        <d v="2018-07-13T00:00:00"/>
        <d v="2016-06-26T00:00:00"/>
        <d v="2022-02-16T00:00:00"/>
        <d v="2019-09-26T00:00:00"/>
        <d v="2019-04-11T00:00:00"/>
        <d v="2022-12-06T00:00:00"/>
        <d v="2019-09-20T00:00:00"/>
        <d v="2018-08-08T00:00:00"/>
        <d v="2019-01-05T00:00:00"/>
        <d v="2022-06-19T00:00:00"/>
        <d v="2016-05-31T00:00:00"/>
        <d v="2018-05-18T00:00:00"/>
        <d v="2015-01-21T00:00:00"/>
        <d v="2022-11-22T00:00:00"/>
        <d v="2015-10-13T00:00:00"/>
        <d v="2018-05-23T00:00:00"/>
        <d v="2017-05-12T00:00:00"/>
        <d v="2021-06-06T00:00:00"/>
        <d v="2015-04-04T00:00:00"/>
        <d v="2019-10-24T00:00:00"/>
        <d v="2015-01-04T00:00:00"/>
        <d v="2018-07-01T00:00:00"/>
        <d v="2021-05-19T00:00:00"/>
        <d v="2017-03-07T00:00:00"/>
        <d v="2020-04-21T00:00:00"/>
        <d v="2018-12-05T00:00:00"/>
        <d v="2021-09-17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19-03-30T00:00:00"/>
        <d v="2016-09-17T00:00:00"/>
        <d v="2020-02-22T00:00:00"/>
        <d v="2016-12-18T00:00:00"/>
        <d v="2015-10-27T00:00:00"/>
        <d v="2022-03-12T00:00:00"/>
        <d v="2015-04-22T00:00:00"/>
        <d v="2020-05-11T00:00:00"/>
        <d v="2021-11-27T00:00:00"/>
        <d v="2017-03-12T00:00:00"/>
        <d v="2016-06-07T00:00:00"/>
        <d v="2018-03-17T00:00:00"/>
        <d v="2015-06-08T00:00:00"/>
        <d v="2017-06-19T00:00:00"/>
        <d v="2015-02-07T00:00:00"/>
        <d v="2020-12-26T00:00:00"/>
        <d v="2021-10-14T00:00:00"/>
        <d v="2022-08-25T00:00:00"/>
        <d v="2022-02-02T00:00:00"/>
        <d v="2018-10-11T00:00:00"/>
        <d v="2015-04-16T00:00:00"/>
        <d v="2018-08-19T00:00:00"/>
        <d v="2016-11-16T00:00:00"/>
        <d v="2015-10-21T00:00:00"/>
        <d v="2019-10-28T00:00:00"/>
        <d v="2022-08-19T00:00:00"/>
        <d v="2018-07-22T00:00:00"/>
        <d v="2018-04-03T00:00:00"/>
        <d v="2017-07-24T00:00:00"/>
        <d v="2016-07-16T00:00:00"/>
        <d v="2019-09-12T00:00:00"/>
        <d v="2022-01-13T00:00:00"/>
        <d v="2021-06-10T00:00:00"/>
        <d v="2015-01-31T00:00:00"/>
        <d v="2019-02-09T00:00:00"/>
        <d v="2020-09-17T00:00:00"/>
        <d v="2020-03-29T00:00:00"/>
        <d v="2019-10-19T00:00:00"/>
        <d v="2020-05-29T00:00:00"/>
        <d v="2019-12-08T00:00:00"/>
        <d v="2020-05-02T00:00:00"/>
        <d v="2018-10-05T00:00:00"/>
        <d v="2016-11-15T00:00:00"/>
        <d v="2017-06-18T00:00:00"/>
        <d v="2016-10-24T00:00:00"/>
        <d v="2022-09-09T00:00:00"/>
        <d v="2019-06-22T00:00:00"/>
        <d v="2018-07-04T00:00:00"/>
        <d v="2021-05-06T00:00:00"/>
        <d v="2017-05-27T00:00:00"/>
        <d v="2019-02-06T00:00:00"/>
        <d v="2021-12-25T00:00:00"/>
        <d v="2021-05-14T00:00:00"/>
        <d v="2017-03-01T00:00:00"/>
        <d v="2020-01-12T00:00:00"/>
        <d v="2016-07-22T00:00:00"/>
        <d v="2022-03-14T00:00:00"/>
        <d v="2015-02-19T00:00:00"/>
        <d v="2017-05-14T00:00:00"/>
        <d v="2021-05-25T00:00:00"/>
        <d v="2018-10-29T00:00:00"/>
        <d v="2018-07-30T00:00:00"/>
        <d v="2019-10-07T00:00:00"/>
        <d v="2020-10-20T00:00:00"/>
        <d v="2019-02-24T00:00:00"/>
        <d v="2021-01-28T00:00:00"/>
        <d v="2016-02-06T00:00:00"/>
        <d v="2016-11-13T00:00:00"/>
        <d v="2015-06-30T00:00:00"/>
        <d v="2018-07-29T00:00:00"/>
        <d v="2022-01-11T00:00:00"/>
        <d v="2017-01-10T00:00:00"/>
        <d v="2017-05-09T00:00:00"/>
        <d v="2020-12-09T00:00:00"/>
        <d v="2019-11-25T00:00:00"/>
        <d v="2019-10-17T00:00:00"/>
        <d v="2019-11-22T00:00:00"/>
        <d v="2015-05-14T00:00:00"/>
        <d v="2016-04-26T00:00:00"/>
        <d v="2016-08-14T00:00:00"/>
        <d v="2020-11-18T00:00:00"/>
        <d v="2018-01-04T00:00:00"/>
        <d v="2019-08-31T00:00:00"/>
        <d v="2020-10-28T00:00:00"/>
        <d v="2020-02-14T00:00:00"/>
        <d v="2017-01-15T00:00:00"/>
        <d v="2022-12-24T00:00:00"/>
        <d v="2020-05-08T00:00:00"/>
        <d v="2015-11-21T00:00:00"/>
        <d v="2019-08-14T00:00:00"/>
        <d v="2021-11-18T00:00:00"/>
        <d v="2017-04-14T00:00:00"/>
        <d v="2015-12-02T00:00:00"/>
        <d v="2019-11-12T00:00:00"/>
        <d v="2022-09-13T00:00:00"/>
        <d v="2020-03-23T00:00:00"/>
        <d v="2022-01-12T00:00:00"/>
        <d v="2015-09-04T00:00:00"/>
        <d v="2015-02-13T00:00:00"/>
        <d v="2022-07-18T00:00:00"/>
        <d v="2016-07-21T00:00:00"/>
        <d v="2022-12-12T00:00:00"/>
        <d v="2022-03-03T00:00:00"/>
        <d v="2021-09-11T00:00:00"/>
        <d v="2022-12-16T00:00:00"/>
        <d v="2018-03-10T00:00:00"/>
        <d v="2020-05-21T00:00:00"/>
        <d v="2018-12-28T00:00:00"/>
        <d v="2017-03-25T00:00:00"/>
        <d v="2015-06-04T00:00:00"/>
        <d v="2018-10-07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22-03-19T00:00:00"/>
        <d v="2019-07-20T00:00:00"/>
        <d v="2019-02-18T00:00:00"/>
        <d v="2020-10-09T00:00:00"/>
        <d v="2015-11-18T00:00:00"/>
        <d v="2016-10-28T00:00:00"/>
        <d v="2022-03-02T00:00:00"/>
        <d v="2015-07-24T00:00:00"/>
        <d v="2020-11-21T00:00:00"/>
        <d v="2015-06-29T00:00:00"/>
        <d v="2016-12-24T00:00:00"/>
        <d v="2018-05-15T00:00:00"/>
        <d v="2020-11-28T00:00:00"/>
        <d v="2022-01-07T00:00:00"/>
        <d v="2020-11-22T00:00:00"/>
        <d v="2022-10-19T00:00:00"/>
        <d v="2016-10-19T00:00:00"/>
        <d v="2018-02-26T00:00:00"/>
        <d v="2021-05-13T00:00:00"/>
        <d v="2022-11-14T00:00:00"/>
        <d v="2019-03-14T00:00:00"/>
        <d v="2021-01-06T00:00:00"/>
        <d v="2016-06-18T00:00:00"/>
        <d v="2018-02-10T00:00:00"/>
        <d v="2020-06-10T00:00:00"/>
        <d v="2017-04-20T00:00:00"/>
        <d v="2019-03-24T00:00:00"/>
        <d v="2015-11-07T00:00:00"/>
        <d v="2020-09-01T00:00:00"/>
        <d v="2018-06-18T00:00:00"/>
        <d v="2022-09-11T00:00:00"/>
        <d v="2021-12-12T00:00:00"/>
        <d v="2016-01-13T00:00:00"/>
        <d v="2022-07-28T00:00:00"/>
        <d v="2021-03-12T00:00:00"/>
        <d v="2015-05-05T00:00:00"/>
        <d v="2018-03-02T00:00:00"/>
        <d v="2016-02-27T00:00:00"/>
        <d v="2015-09-29T00:00:00"/>
        <d v="2019-04-13T00:00:00"/>
        <d v="2021-08-08T00:00:00"/>
        <d v="2015-05-28T00:00:00"/>
        <d v="2017-05-25T00:00:00"/>
        <d v="2019-03-16T00:00:00"/>
        <d v="2022-10-03T00:00:00"/>
        <d v="2020-06-20T00:00:00"/>
        <d v="2022-06-06T00:00:00"/>
        <d v="2021-05-05T00:00:00"/>
        <d v="2017-02-03T00:00:00"/>
        <d v="2016-09-11T00:00:00"/>
        <d v="2020-11-23T00:00:00"/>
        <d v="2022-05-04T00:00:00"/>
        <d v="2018-03-20T00:00:00"/>
        <d v="2021-03-24T00:00:00"/>
        <d v="2018-04-11T00:00:00"/>
        <d v="2016-04-16T00:00:00"/>
        <d v="2020-01-25T00:00:00"/>
        <d v="2020-08-27T00:00:00"/>
        <d v="2022-12-17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20-08-01T00:00:00"/>
        <d v="2018-09-17T00:00:00"/>
        <d v="2021-07-29T00:00:00"/>
        <d v="2015-08-22T00:00:00"/>
        <d v="2018-01-31T00:00:00"/>
        <d v="2018-03-23T00:00:00"/>
        <d v="2021-04-27T00:00:00"/>
        <d v="2018-01-30T00:00:00"/>
        <d v="2020-12-14T00:00:00"/>
        <d v="2015-06-02T00:00:00"/>
        <d v="2015-09-17T00:00:00"/>
        <d v="2022-04-29T00:00:00"/>
        <d v="2017-07-12T00:00:00"/>
        <d v="2021-10-23T00:00:00"/>
        <d v="2021-04-25T00:00:00"/>
        <d v="2021-02-16T00:00:00"/>
        <d v="2018-04-19T00:00:00"/>
        <d v="2016-01-27T00:00:00"/>
        <d v="2021-07-22T00:00:00"/>
        <d v="2019-10-23T00:00:00"/>
        <d v="2015-09-19T00:00:00"/>
        <d v="2016-03-27T00:00:00"/>
        <d v="2021-11-26T00:00:00"/>
        <d v="2022-08-26T00:00:00"/>
        <d v="2022-08-27T00:00:00"/>
        <d v="2016-02-26T00:00:00"/>
        <d v="2018-06-28T00:00:00"/>
        <d v="2021-10-25T00:00:00"/>
        <d v="2015-11-05T00:00:00"/>
        <d v="2019-01-02T00:00:00"/>
        <d v="2018-10-30T00:00:00"/>
        <d v="2021-03-07T00:00:00"/>
        <d v="2020-11-16T00:00:00"/>
        <d v="2018-08-24T00:00:00"/>
        <d v="2015-10-11T00:00:00"/>
        <d v="2017-02-12T00:00:00"/>
        <d v="2018-09-08T00:00:00"/>
        <d v="2021-06-03T00:00:00"/>
        <d v="2021-02-26T00:00:00"/>
        <d v="2017-06-02T00:00:00"/>
        <d v="2021-09-10T00:00:00"/>
        <d v="2017-02-25T00:00:00"/>
        <d v="2017-04-27T00:00:00"/>
        <d v="2016-07-06T00:00:00"/>
        <d v="2021-01-23T00:00:00"/>
        <d v="2020-10-31T00:00:00"/>
        <d v="2022-11-05T00:00:00"/>
        <d v="2020-04-22T00:00:00"/>
        <d v="2016-01-12T00:00:00"/>
        <d v="2016-06-16T00:00:00"/>
        <d v="2018-09-28T00:00:00"/>
        <d v="2019-07-01T00:00:00"/>
        <d v="2016-07-12T00:00:00"/>
        <d v="2018-02-07T00:00:00"/>
        <d v="2016-08-28T00:00:00"/>
        <d v="2021-05-22T00:00:00"/>
        <d v="2015-03-24T00:00:00"/>
        <d v="2016-05-26T00:00:00"/>
        <d v="2016-09-26T00:00:00"/>
        <d v="2018-04-24T00:00:00"/>
        <d v="2015-06-15T00:00:00"/>
        <d v="2021-10-29T00:00:00"/>
        <d v="2022-12-23T00:00:00"/>
        <d v="2016-05-06T00:00:00"/>
        <d v="2018-04-29T00:00:00"/>
        <d v="2021-02-23T00:00:00"/>
        <d v="2019-07-26T00:00:00"/>
        <d v="2022-08-06T00:00:00"/>
        <d v="2016-04-03T00:00:00"/>
        <d v="2020-03-12T00:00:00"/>
        <d v="2018-01-20T00:00:00"/>
        <d v="2021-10-01T00:00:00"/>
        <d v="2019-04-18T00:00:00"/>
        <d v="2022-04-16T00:00:00"/>
        <d v="2022-10-22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1-10T00:00:00"/>
        <d v="2015-09-20T00:00:00"/>
        <d v="2021-08-14T00:00:00"/>
        <d v="2018-03-03T00:00:00"/>
        <d v="2019-12-17T00:00:00"/>
        <d v="2022-05-20T00:00:00"/>
        <d v="2018-04-01T00:00:00"/>
        <d v="2021-01-07T00:00:00"/>
        <d v="2021-01-09T00:00:00"/>
        <d v="2017-05-02T00:00:00"/>
        <d v="2020-10-12T00:00:00"/>
        <d v="2015-08-06T00:00:00"/>
        <d v="2019-06-23T00:00:00"/>
        <d v="2022-10-07T00:00:00"/>
        <d v="2015-03-29T00:00:00"/>
        <d v="2019-11-18T00:00:00"/>
        <d v="2017-07-26T00:00:00"/>
        <d v="2015-10-09T00:00:00"/>
        <d v="2016-11-25T00:00:00"/>
        <d v="2016-06-24T00:00:00"/>
        <d v="2016-12-01T00:00:00"/>
        <d v="2016-08-29T00:00:00"/>
        <d v="2016-12-17T00:00:00"/>
        <d v="2021-11-12T00:00:00"/>
        <d v="2019-08-16T00:00:00"/>
        <d v="2019-03-12T00:00:00"/>
        <d v="2020-08-03T00:00:00"/>
        <d v="2017-03-18T00:00:00"/>
        <d v="2018-06-29T00:00:00"/>
        <d v="2018-06-17T00:00:00"/>
        <d v="2020-06-05T00:00:00"/>
        <d v="2019-01-08T00:00:00"/>
        <d v="2022-02-03T00:00:00"/>
        <d v="2018-08-18T00:00:00"/>
        <d v="2016-06-08T00:00:00"/>
        <d v="2016-06-04T00:00:00"/>
        <d v="2016-06-02T00:00:00"/>
        <d v="2022-10-29T00:00:00"/>
        <d v="2021-04-17T00:00:00"/>
        <d v="2021-08-02T00:00:00"/>
        <d v="2020-10-26T00:00:00"/>
        <d v="2015-03-06T00:00:00"/>
        <d v="2020-10-10T00:00:00"/>
        <d v="2016-11-24T00:00:00"/>
        <d v="2019-07-19T00:00:00"/>
        <d v="2017-05-10T00:00:00"/>
        <d v="2019-12-21T00:00:00"/>
        <d v="2021-05-01T00:00:00"/>
        <d v="2019-02-16T00:00:00"/>
        <d v="2018-05-09T00:00:00"/>
        <d v="2019-04-28T00:00:00"/>
        <d v="2021-03-09T00:00:00"/>
        <d v="2021-08-20T00:00:00"/>
        <d v="2020-09-09T00:00:00"/>
        <d v="2018-04-08T00:00:00"/>
        <d v="2022-08-04T00:00:00"/>
        <d v="2016-04-08T00:00:00"/>
        <d v="2020-12-08T00:00:00"/>
        <d v="2015-10-05T00:00:00"/>
        <d v="2021-08-03T00:00:00"/>
        <d v="2020-11-20T00:00:00"/>
        <d v="2022-09-12T00:00:00"/>
        <d v="2018-07-08T00:00:00"/>
        <d v="2015-12-10T00:00:00"/>
        <d v="2018-08-31T00:00:00"/>
        <d v="2021-07-10T00:00:00"/>
        <d v="2020-05-10T00:00:00"/>
        <d v="2020-11-19T00:00:00"/>
        <d v="2016-04-29T00:00:00"/>
        <d v="2016-07-25T00:00:00"/>
        <d v="2022-09-27T00:00:00"/>
        <d v="2019-12-09T00:00:00"/>
        <d v="2018-10-21T00:00:00"/>
        <d v="2022-11-24T00:00:00"/>
        <d v="2019-07-03T00:00:00"/>
        <d v="2020-04-06T00:00:00"/>
        <d v="2022-08-20T00:00:00"/>
        <d v="2021-10-03T00:00:00"/>
        <d v="2019-05-24T00:00:00"/>
        <d v="2022-11-10T00:00:00"/>
        <d v="2019-08-02T00:00:00"/>
        <d v="2020-08-17T00:00:00"/>
        <d v="2016-02-10T00:00:00"/>
        <d v="2019-07-31T00:00:00"/>
        <d v="2015-12-21T00:00:00"/>
        <d v="2015-02-28T00:00:00"/>
        <d v="2015-03-05T00:00:00"/>
        <d v="2020-08-25T00:00:00"/>
        <d v="2019-09-30T00:00:00"/>
        <d v="2016-11-10T00:00:00"/>
        <d v="2022-01-31T00:00:00"/>
        <d v="2016-09-14T00:00:00"/>
        <d v="2020-09-30T00:00:00"/>
        <d v="2015-12-13T00:00:00"/>
        <d v="2017-01-01T00:00:00"/>
        <d v="2015-04-02T00:00:00"/>
        <d v="2019-07-30T00:00:00"/>
        <d v="2019-11-14T00:00:00"/>
        <d v="2016-09-18T00:00:00"/>
        <d v="2019-03-05T00:00:00"/>
        <d v="2021-02-18T00:00:00"/>
        <d v="2022-12-30T00:00:00"/>
        <d v="2018-10-12T00:00:00"/>
        <d v="2015-07-11T00:00:00"/>
        <d v="2021-06-24T00:00:00"/>
        <d v="2021-03-19T00:00:00"/>
        <d v="2016-08-22T00:00:00"/>
        <d v="2022-02-19T00:00:00"/>
        <d v="2015-11-24T00:00:00"/>
        <d v="2020-03-06T00:00:00"/>
        <d v="2020-09-19T00:00:00"/>
        <d v="2016-06-13T00:00:00"/>
        <d v="2022-06-08T00:00:00"/>
        <d v="2015-05-11T00:00:00"/>
        <d v="2021-07-04T00:00:00"/>
        <d v="2019-05-01T00:00:00"/>
        <d v="2016-01-07T00:00:00"/>
        <d v="2018-02-21T00:00:00"/>
        <d v="2020-04-13T00:00:00"/>
        <d v="2016-12-23T00:00:00"/>
        <d v="2016-03-12T00:00:00"/>
        <d v="2019-08-27T00:00:00"/>
        <d v="2017-02-17T00:00:00"/>
        <d v="2019-07-12T00:00:00"/>
        <d v="2015-05-19T00:00:00"/>
        <d v="2019-12-19T00:00:00"/>
        <d v="2015-11-22T00:00:00"/>
        <d v="2022-11-30T00:00:00"/>
        <d v="2018-12-15T00:00:00"/>
        <d v="2020-06-15T00:00:00"/>
        <d v="2020-11-02T00:00:00"/>
        <d v="2015-08-20T00:00:00"/>
        <d v="2016-06-27T00:00:00"/>
        <d v="2021-06-21T00:00:00"/>
        <d v="2015-08-26T00:00:00"/>
        <d v="2015-12-05T00:00:00"/>
        <d v="2020-04-26T00:00:00"/>
        <d v="2016-10-02T00:00:00"/>
        <d v="2015-11-29T00:00:00"/>
        <d v="2020-03-25T00:00:00"/>
        <d v="2022-05-26T00:00:00"/>
        <d v="2022-07-27T00:00:00"/>
        <d v="2020-02-13T00:00:00"/>
        <d v="2020-07-26T00:00:00"/>
        <d v="2016-05-22T00:00:00"/>
        <d v="2015-09-11T00:00:00"/>
        <d v="2016-10-03T00:00:00"/>
        <d v="2017-02-28T00:00:00"/>
        <d v="2020-07-05T00:00:00"/>
        <d v="2021-11-15T00:00:00"/>
        <d v="2022-07-06T00:00:00"/>
        <d v="2016-07-11T00:00:00"/>
        <d v="2022-01-21T00:00:00"/>
        <d v="2019-06-16T00:00:00"/>
        <d v="2016-04-04T00:00:00"/>
        <d v="2019-04-23T00:00:00"/>
        <d v="2019-11-13T00:00:00"/>
        <d v="2018-01-05T00:00:00"/>
        <d v="2019-08-07T00:00:00"/>
        <d v="2019-07-11T00:00:00"/>
        <d v="2015-01-09T00:00:00"/>
        <d v="2016-12-28T00:00:00"/>
        <d v="2018-11-17T00:00:00"/>
        <d v="2022-03-08T00:00:00"/>
        <d v="2015-10-31T00:00:00"/>
        <d v="2021-04-28T00:00:00"/>
        <d v="2016-11-29T00:00:00"/>
        <d v="2015-06-06T00:00:00"/>
        <d v="2019-06-06T00:00:00"/>
        <d v="2021-07-14T00:00:00"/>
        <d v="2022-07-25T00:00:00"/>
        <d v="2022-02-18T00:00:00"/>
        <d v="2016-12-06T00:00:00"/>
        <d v="2015-09-27T00:00:00"/>
        <d v="2021-03-08T00:00:00"/>
        <d v="2017-07-04T00:00:00"/>
        <d v="2018-11-04T00:00:00"/>
        <d v="2019-05-04T00:00:00"/>
        <d v="2020-09-06T00:00:00"/>
        <d v="2020-05-30T00:00:00"/>
        <d v="2018-04-26T00:00:00"/>
        <d v="2016-03-04T00:00:00"/>
        <d v="2022-04-03T00:00:00"/>
        <d v="2016-11-21T00:00:00"/>
        <d v="2021-01-08T00:00:00"/>
        <d v="2021-12-22T00:00:00"/>
        <d v="2017-06-09T00:00:00"/>
        <d v="2018-09-07T00:00:00"/>
        <d v="2018-11-21T00:00:00"/>
        <d v="2020-11-27T00:00:00"/>
        <d v="2019-11-17T00:00:00"/>
        <d v="2022-12-15T00:00:00"/>
        <d v="2018-05-22T00:00:00"/>
        <d v="2015-06-05T00:00:00"/>
        <d v="2019-08-23T00:00:00"/>
        <d v="2021-05-15T00:00:00"/>
        <d v="2015-05-27T00:00:00"/>
        <d v="2022-05-16T00:00:00"/>
        <d v="2015-03-27T00:00:00"/>
        <d v="2022-10-09T00:00:00"/>
        <d v="2016-04-27T00:00:00"/>
        <d v="2021-03-01T00:00:00"/>
        <d v="2022-04-02T00:00:00"/>
        <d v="2020-04-30T00:00:00"/>
        <d v="2021-04-30T00:00:00"/>
        <d v="2016-08-27T00:00:00"/>
        <d v="2021-06-30T00:00:00"/>
        <d v="2015-11-12T00:00:00"/>
        <d v="2022-07-30T00:00:00"/>
        <d v="2016-04-25T00:00:00"/>
        <d v="2017-04-04T00:00:00"/>
        <d v="2021-03-26T00:00:00"/>
        <d v="2019-09-27T00:00:00"/>
        <d v="2016-03-18T00:00:00"/>
        <d v="2016-07-29T00:00:00"/>
        <d v="2018-04-16T00:00:00"/>
        <d v="2019-05-23T00:00:00"/>
        <d v="2021-03-05T00:00:00"/>
        <d v="2021-03-27T00:00:00"/>
        <d v="2019-08-13T00:00:00"/>
        <d v="2019-07-10T00:00:00"/>
        <d v="2018-05-16T00:00:00"/>
        <d v="2019-03-01T00:00:00"/>
        <d v="2019-04-25T00:00:00"/>
        <d v="2015-11-19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18-09-01T00:00:00"/>
        <d v="2020-09-02T00:00:00"/>
        <d v="2020-03-31T00:00:00"/>
        <d v="2021-04-15T00:00:00"/>
        <d v="2018-01-06T00:00:00"/>
        <d v="2020-03-05T00:00:00"/>
        <d v="2019-02-20T00:00:00"/>
        <d v="2017-07-18T00:00:00"/>
        <d v="2016-07-17T00:00:00"/>
        <d v="2019-07-13T00:00:00"/>
        <d v="2016-04-02T00:00:00"/>
        <d v="2017-01-24T00:00:00"/>
        <d v="2020-02-12T00:00:00"/>
        <d v="2021-07-16T00:00:00"/>
        <d v="2021-09-18T00:00:00"/>
        <d v="2015-12-16T00:00:00"/>
        <d v="2021-03-14T00:00:00"/>
        <d v="2021-04-26T00:00:00"/>
        <d v="2022-09-10T00:00:00"/>
        <d v="2022-01-08T00:00:00"/>
        <d v="2017-06-10T00:00:00"/>
        <d v="2016-05-23T00:00:00"/>
        <d v="2021-01-18T00:00:00"/>
        <d v="2020-07-03T00:00:00"/>
        <d v="2019-06-05T00:00:00"/>
        <d v="2016-03-19T00:00:00"/>
        <d v="2015-01-14T00:00:00"/>
        <d v="2022-07-23T00:00:00"/>
        <d v="2022-05-11T00:00:00"/>
        <d v="2017-05-28T00:00:00"/>
        <d v="2020-09-23T00:00:00"/>
        <d v="2022-10-24T00:00:00"/>
        <d v="2018-09-14T00:00:00"/>
        <d v="2015-07-30T00:00:00"/>
        <d v="2022-10-08T00:00:00"/>
        <d v="2020-05-15T00:00:00"/>
        <d v="2021-02-08T00:00:00"/>
        <d v="2020-06-17T00:00:00"/>
        <d v="2022-02-11T00:00:00"/>
        <d v="2016-07-04T00:00:00"/>
        <d v="2021-01-31T00:00:00"/>
        <d v="2018-07-24T00:00:00"/>
        <d v="2021-01-02T00:00:00"/>
        <d v="2019-02-08T00:00:00"/>
        <d v="2015-03-07T00:00:00"/>
        <d v="2022-12-05T00:00:00"/>
        <d v="2015-09-02T00:00:00"/>
        <d v="2022-06-05T00:00:00"/>
        <d v="2018-05-13T00:00:00"/>
        <d v="2021-10-24T00:00:00"/>
        <d v="2020-10-24T00:00:00"/>
        <d v="2019-06-01T00:00:00"/>
        <d v="2015-01-30T00:00:00"/>
        <d v="2016-02-21T00:00:00"/>
        <d v="2016-06-23T00:00:00"/>
        <d v="2020-09-26T00:00:00"/>
        <d v="2016-12-26T00:00:00"/>
        <d v="2019-09-02T00:00:00"/>
        <d v="2015-08-31T00:00:00"/>
        <d v="2019-05-31T00:00:00"/>
        <d v="2022-07-09T00:00:00"/>
        <d v="2020-06-29T00:00:00"/>
        <d v="2016-10-18T00:00:00"/>
        <d v="2020-01-01T00:00:00"/>
        <d v="2017-04-09T00:00:00"/>
        <d v="2021-06-17T00:00:00"/>
        <d v="2016-06-12T00:00:00"/>
        <d v="2016-01-26T00:00:00"/>
        <d v="2022-09-03T00:00:00"/>
        <d v="2019-10-18T00:00:00"/>
        <d v="2021-02-07T00:00:00"/>
        <d v="2018-05-14T00:00:00"/>
        <d v="2020-03-10T00:00:00"/>
        <d v="2021-02-17T00:00:00"/>
        <d v="2017-05-24T00:00:00"/>
        <d v="2016-09-10T00:00:00"/>
        <d v="2020-12-05T00:00:00"/>
        <d v="2022-11-29T00:00:00"/>
        <d v="2021-07-20T00:00:00"/>
        <d v="2020-12-19T00:00:00"/>
        <d v="2017-01-28T00:00:00"/>
        <d v="2016-09-15T00:00:00"/>
        <d v="2016-08-31T00:00:00"/>
        <d v="2019-04-21T00:00:00"/>
        <d v="2018-11-24T00:00:00"/>
        <d v="2020-04-12T00:00:00"/>
        <d v="2020-12-01T00:00:00"/>
        <d v="2022-08-28T00:00:00"/>
        <d v="2020-05-17T00:00:00"/>
        <d v="2017-01-29T00:00:00"/>
        <d v="2018-04-20T00:00:00"/>
        <d v="2019-08-21T00:00:00"/>
        <d v="2019-01-06T00:00:00"/>
        <d v="2022-08-01T00:00:00"/>
        <d v="2018-04-14T00:00:00"/>
        <d v="2016-06-20T00:00:00"/>
        <d v="2019-06-09T00:00:00"/>
        <d v="2020-10-15T00:00:00"/>
        <d v="2016-07-19T00:00:00"/>
        <d v="2021-11-28T00:00:00"/>
        <d v="2015-09-18T00:00:00"/>
        <d v="2015-09-05T00:00:00"/>
        <d v="2020-09-05T00:00:00"/>
        <d v="2020-09-27T00:00:00"/>
        <d v="2021-08-23T00:00:00"/>
        <d v="2020-02-21T00:00:00"/>
        <d v="2017-04-05T00:00:00"/>
        <d v="2017-05-31T00:00:00"/>
        <d v="2020-07-06T00:00:00"/>
        <d v="2015-10-22T00:00:00"/>
        <d v="2021-03-20T00:00:00"/>
        <d v="2019-09-05T00:00:00"/>
        <d v="2020-10-25T00:00:00"/>
        <d v="2019-12-01T00:00:00"/>
        <d v="2019-11-01T00:00:00"/>
        <d v="2022-06-28T00:00:00"/>
        <d v="2019-09-18T00:00:00"/>
        <d v="2018-08-14T00:00:00"/>
        <d v="2015-03-04T00:00:00"/>
        <d v="2015-10-24T00:00:00"/>
        <d v="2021-12-04T00:00:00"/>
        <d v="2022-01-02T00:00:00"/>
        <d v="2020-12-17T00:00:00"/>
        <d v="2020-08-22T00:00:00"/>
        <d v="2020-08-24T00:00:00"/>
        <d v="2022-08-02T00:00:00"/>
        <d v="2022-04-06T00:00:00"/>
        <d v="2018-10-26T00:00:00"/>
        <d v="2020-04-16T00:00:00"/>
        <d v="2017-04-01T00:00:00"/>
        <d v="2018-09-09T00:00:00"/>
        <d v="2015-10-23T00:00:00"/>
        <d v="2017-05-16T00:00:00"/>
        <d v="2018-07-26T00:00:00"/>
        <d v="2018-11-28T00:00:00"/>
        <d v="2020-07-04T00:00:00"/>
        <d v="2018-04-07T00:00:00"/>
        <d v="2016-06-22T00:00:00"/>
        <d v="2021-10-19T00:00:00"/>
        <d v="2018-11-29T00:00:00"/>
        <d v="2016-01-21T00:00:00"/>
        <d v="2020-08-31T00:00:00"/>
        <d v="2021-08-30T00:00:00"/>
        <d v="2019-04-29T00:00:00"/>
        <d v="2017-01-04T00:00:00"/>
        <d v="2021-12-18T00:00:00"/>
        <d v="2017-01-05T00:00:00"/>
        <d v="2018-04-06T00:00:00"/>
        <d v="2015-08-10T00:00:00"/>
        <d v="2020-02-01T00:00:00"/>
        <d v="2018-07-18T00:00:00"/>
        <d v="2018-08-27T00:00:00"/>
        <d v="2018-06-04T00:00:00"/>
        <d v="2016-10-08T00:00:00"/>
        <d v="2015-06-07T00:00:00"/>
        <d v="2021-05-08T00:00:00"/>
        <d v="2020-02-08T00:00:00"/>
        <d v="2015-09-25T00:00:00"/>
        <d v="2018-01-01T00:00:00"/>
        <d v="2022-06-14T00:00:00"/>
        <d v="2020-02-07T00:00:00"/>
        <d v="2022-01-10T00:00:00"/>
        <d v="2018-04-23T00:00:00"/>
        <d v="2020-10-04T00:00:00"/>
        <d v="2022-08-31T00:00:00"/>
        <d v="2018-08-02T00:00:00"/>
        <d v="2015-03-19T00:00:00"/>
        <d v="2018-01-27T00:00:00"/>
        <d v="2019-05-15T00:00:00"/>
        <d v="2017-03-23T00:00:00"/>
        <d v="2022-06-20T00:00:00"/>
        <d v="2019-03-20T00:00:00"/>
        <d v="2018-11-25T00:00:00"/>
        <d v="2020-07-11T00:00:00"/>
        <d v="2020-10-29T00:00:00"/>
        <d v="2017-07-05T00:00:00"/>
        <d v="2021-02-11T00:00:00"/>
        <d v="2022-11-17T00:00:00"/>
        <d v="2016-11-12T00:00:00"/>
        <d v="2018-02-11T00:00:00"/>
        <d v="2020-02-25T00:00:00"/>
        <d v="2018-02-24T00:00:00"/>
        <d v="2015-10-18T00:00:00"/>
        <d v="2020-03-30T00:00:00"/>
        <d v="2022-03-21T00:00:00"/>
        <d v="2016-05-04T00:00:00"/>
        <d v="2020-03-15T00:00:00"/>
        <d v="2019-12-29T00:00:00"/>
        <d v="2017-02-19T00:00:00"/>
        <d v="2020-01-08T00:00:00"/>
        <d v="2015-12-01T00:00:00"/>
        <d v="2017-05-05T00:00:00"/>
        <d v="2019-09-28T00:00:00"/>
        <d v="2016-09-06T00:00:00"/>
        <d v="2018-09-20T00:00:00"/>
        <d v="2017-03-19T00:00:00"/>
        <d v="2016-04-30T00:00:00"/>
        <d v="2015-04-21T00:00:00"/>
        <d v="2017-07-02T00:00:00"/>
        <d v="2016-04-24T00:00:00"/>
        <d v="2015-12-12T00:00:00"/>
        <d v="2019-06-29T00:00:00"/>
        <d v="2019-03-23T00:00:00"/>
        <d v="2018-12-13T00:00:00"/>
        <d v="2018-03-18T00:00:00"/>
        <d v="2019-02-23T00:00:00"/>
        <d v="2016-05-09T00:00:00"/>
        <d v="2021-09-08T00:00:00"/>
        <d v="2015-10-07T00:00:00"/>
        <d v="2016-07-14T00:00:00"/>
        <d v="2020-03-24T00:00:00"/>
        <d v="2019-10-04T00:00:00"/>
        <d v="2015-07-23T00:00:00"/>
        <d v="2019-07-18T00:00:00"/>
        <d v="2021-01-13T00:00:00"/>
        <d v="2019-05-20T00:00:00"/>
        <d v="2021-11-04T00:00:00"/>
        <d v="2020-07-28T00:00:00"/>
        <d v="2018-11-07T00:00:00"/>
        <d v="2017-06-04T00:00:00"/>
        <d v="2020-05-31T00:00:00"/>
        <d v="2020-05-09T00:00:00"/>
        <d v="2020-03-13T00:00:00"/>
        <d v="2022-08-14T00:00:00"/>
        <d v="2018-12-03T00:00:00"/>
        <d v="2022-09-23T00:00:00"/>
        <d v="2019-12-18T00:00:00"/>
        <d v="2017-02-04T00:00:00"/>
        <d v="2018-06-02T00:00:00"/>
        <d v="2016-02-15T00:00:00"/>
        <d v="2022-11-19T00:00:00"/>
        <d v="2020-05-06T00:00:00"/>
        <d v="2015-09-14T00:00:00"/>
        <d v="2015-01-23T00:00:00"/>
        <d v="2022-10-10T00:00:00"/>
        <d v="2016-11-04T00:00:00"/>
        <d v="2021-09-14T00:00:00"/>
        <d v="2017-07-28T00:00:00"/>
        <d v="2022-10-21T00:00:00"/>
        <d v="2021-10-08T00:00:00"/>
        <d v="2016-04-17T00:00:00"/>
        <d v="2018-01-28T00:00:00"/>
        <d v="2018-07-10T00:00:00"/>
        <d v="2015-08-09T00:00:00"/>
        <d v="2021-07-21T00:00:00"/>
        <d v="2019-08-22T00:00:00"/>
        <d v="2018-02-05T00:00:00"/>
        <d v="2021-07-23T00:00:00"/>
        <d v="2019-06-27T00:00:00"/>
        <d v="2022-09-18T00:00:00"/>
        <d v="2022-01-06T00:00:00"/>
        <d v="2018-09-29T00:00:00"/>
        <d v="2015-09-24T00:00:00"/>
        <d v="2017-07-11T00:00:00"/>
        <d v="2015-04-29T00:00:00"/>
        <d v="2016-10-05T00:00:00"/>
        <d v="2019-01-13T00:00:00"/>
        <d v="2017-03-10T00:00:00"/>
        <d v="2021-05-30T00:00:00"/>
        <d v="2016-10-25T00:00:00"/>
        <d v="2019-08-01T00:00:00"/>
        <d v="2017-01-08T00:00:00"/>
        <d v="2016-11-03T00:00:00"/>
        <d v="2015-05-02T00:00:00"/>
        <d v="2018-01-16T00:00:00"/>
        <d v="2016-12-27T00:00:00"/>
        <d v="2015-04-07T00:00:00"/>
        <d v="2022-04-14T00:00:00"/>
        <d v="2016-12-11T00:00:00"/>
        <d v="2016-02-29T00:00:00"/>
        <d v="2020-11-25T00:00:00"/>
        <d v="2021-07-31T00:00:00"/>
        <d v="2016-12-10T00:00:00"/>
        <d v="2016-12-02T00:00:00"/>
        <d v="2021-03-31T00:00:00"/>
        <d v="2019-01-23T00:00:00"/>
        <d v="2019-05-13T00:00:00"/>
        <d v="2015-07-07T00:00:00"/>
        <d v="2021-03-15T00:00:00"/>
        <d v="2019-08-09T00:00:00"/>
        <d v="2018-11-22T00:00:00"/>
        <d v="2016-10-30T00:00:00"/>
        <d v="2018-08-05T00:00:00"/>
        <d v="2018-12-23T00:00:00"/>
        <d v="2018-10-24T00:00:00"/>
        <d v="2015-12-03T00:00:00"/>
        <d v="2019-03-07T00:00:00"/>
        <d v="2022-09-17T00:00:00"/>
        <d v="2022-02-24T00:00:00"/>
        <d v="2019-09-08T00:00:00"/>
        <d v="2019-03-09T00:00:00"/>
        <d v="2018-09-26T00:00:00"/>
        <d v="2021-05-28T00:00:00"/>
        <d v="2019-02-10T00:00:00"/>
        <d v="2020-08-04T00:00:00"/>
        <d v="2019-03-18T00:00:00"/>
        <d v="2018-09-15T00:00:00"/>
        <d v="2018-08-30T00:00:00"/>
        <d v="2018-10-22T00:00:00"/>
        <d v="2022-01-17T00:00:00"/>
        <d v="2015-02-15T00:00:00"/>
        <d v="2018-08-09T00:00:00"/>
        <d v="2018-02-22T00:00:00"/>
        <d v="2020-09-15T00:00:00"/>
        <d v="2020-03-26T00:00:00"/>
        <d v="2022-10-04T00:00:00"/>
        <d v="2016-07-26T00:00:00"/>
        <d v="2020-04-25T00:00:00"/>
        <d v="2021-06-13T00:00:00"/>
        <d v="2018-04-12T00:00:00"/>
        <d v="2021-08-13T00:00:00"/>
        <d v="2022-05-01T00:00:00"/>
        <d v="2022-06-01T00:00:00"/>
        <d v="2021-10-17T00:00:00"/>
        <d v="2020-12-23T00:00:00"/>
        <d v="2021-05-31T00:00:00"/>
        <d v="2015-07-02T00:00:00"/>
        <d v="2015-05-15T00:00:00"/>
        <d v="2022-11-07T00:00:00"/>
        <d v="2020-01-15T00:00:00"/>
        <d v="2019-08-20T00:00:00"/>
        <d v="2020-04-17T00:00:00"/>
        <d v="2021-07-13T00:00:00"/>
        <d v="2018-06-14T00:00:00"/>
        <d v="2020-04-11T00:00:00"/>
        <d v="2020-05-16T00:00:00"/>
        <d v="2021-12-14T00:00:00"/>
        <d v="2018-09-22T00:00:00"/>
        <d v="2018-10-04T00:00:00"/>
        <d v="2018-08-21T00:00:00"/>
        <d v="2018-10-14T00:00:00"/>
        <d v="2018-11-06T00:00:00"/>
        <d v="2021-10-28T00:00:00"/>
        <d v="2020-06-11T00:00:00"/>
        <d v="2022-10-25T00:00:00"/>
        <d v="2018-08-04T00:00:00"/>
        <d v="2022-08-22T00:00:00"/>
        <d v="2021-11-05T00:00:00"/>
        <d v="2016-06-28T00:00:00"/>
        <d v="2015-05-31T00:00:00"/>
        <d v="2022-04-27T00:00:00"/>
        <d v="2019-01-18T00:00:00"/>
        <d v="2020-11-04T00:00:00"/>
        <d v="2018-08-12T00:00:00"/>
        <d v="2022-01-09T00:00:00"/>
        <d v="2015-07-05T00:00:00"/>
        <d v="2016-08-06T00:00:00"/>
        <d v="2015-07-27T00:00:00"/>
        <d v="2020-01-28T00:00:00"/>
        <d v="2015-02-26T00:00:00"/>
        <d v="2021-09-20T00:00:00"/>
        <d v="2015-11-14T00:00:00"/>
        <d v="2017-04-08T00:00:00"/>
        <d v="2021-12-29T00:00:00"/>
        <d v="2016-03-26T00:00:00"/>
        <d v="2021-11-11T00:00:00"/>
        <d v="2015-11-16T00:00:00"/>
        <d v="2020-11-12T00:00:00"/>
        <d v="2019-08-25T00:00:00"/>
        <d v="2018-08-15T00:00:00"/>
        <d v="2020-06-02T00:00:00"/>
        <d v="2020-04-07T00:00:00"/>
        <d v="2017-04-17T00:00:00"/>
        <d v="2019-02-12T00:00:00"/>
        <d v="2020-05-20T00:00:00"/>
        <d v="2016-12-22T00:00:00"/>
        <d v="2015-01-27T00:00:00"/>
        <d v="2018-11-10T00:00:00"/>
        <d v="2018-07-06T00:00:00"/>
        <d v="2018-12-02T00:00:00"/>
        <d v="2022-04-23T00:00:00"/>
        <d v="2020-11-17T00:00:00"/>
        <d v="2019-05-22T00:00:00"/>
        <d v="2018-04-15T00:00:00"/>
        <d v="2018-12-08T00:00:00"/>
        <d v="2021-04-09T00:00:00"/>
        <d v="2022-09-22T00:00:00"/>
        <d v="2018-09-03T00:00:00"/>
        <d v="2019-06-10T00:00:00"/>
        <d v="2016-05-12T00:00:00"/>
        <d v="2018-06-16T00:00:00"/>
        <d v="2015-05-17T00:00:00"/>
        <d v="2022-05-24T00:00:00"/>
        <d v="2015-09-22T00:00:00"/>
        <d v="2016-10-11T00:00:00"/>
        <d v="2016-04-21T00:00:00"/>
        <d v="2020-03-14T00:00:00"/>
        <d v="2020-08-21T00:00:00"/>
        <d v="2019-07-29T00:00:00"/>
        <d v="2021-12-05T00:00:00"/>
        <d v="2021-12-23T00:00:00"/>
        <d v="2016-04-11T00:00:00"/>
        <d v="2021-06-12T00:00:00"/>
        <d v="2016-04-10T00:00:00"/>
        <d v="2016-11-14T00:00:00"/>
        <d v="2016-04-28T00:00:00"/>
        <d v="2019-08-10T00:00:00"/>
        <d v="2015-07-31T00:00:00"/>
        <d v="2015-06-22T00:00:00"/>
        <d v="2022-08-11T00:00:00"/>
        <d v="2015-12-04T00:00:00"/>
        <d v="2017-03-17T00:00:00"/>
        <d v="2016-12-20T00:00:00"/>
        <d v="2015-08-29T00:00:00"/>
        <d v="2016-02-07T00:00:00"/>
        <d v="2021-03-18T00:00:00"/>
        <d v="2015-09-26T00:00:00"/>
        <d v="2020-07-19T00:00:00"/>
        <d v="2022-01-30T00:00:00"/>
        <d v="2016-05-15T00:00:00"/>
        <d v="2021-06-04T00:00:00"/>
        <d v="2021-02-02T00:00:00"/>
        <d v="2021-09-09T00:00:00"/>
        <d v="2020-07-12T00:00:00"/>
        <d v="2021-05-07T00:00:00"/>
        <d v="2021-09-01T00:00:00"/>
        <d v="2015-01-06T00:00:00"/>
        <d v="2016-07-07T00:00:00"/>
        <d v="2022-04-18T00:00:00"/>
        <d v="2021-03-22T00:00:00"/>
        <d v="2021-06-08T00:00:00"/>
        <d v="2020-09-21T00:00:00"/>
        <d v="2022-12-21T00:00:00"/>
        <d v="2021-10-06T00:00:00"/>
        <d v="2016-09-23T00:00:00"/>
        <d v="2019-02-15T00:00:00"/>
        <d v="2021-09-07T00:00:00"/>
        <d v="2016-05-05T00:00:00"/>
        <d v="2017-01-16T00:00:00"/>
        <d v="2022-06-02T00:00:00"/>
        <d v="2021-07-03T00:00:00"/>
        <d v="2021-07-30T00:00:00"/>
        <d v="2015-02-14T00:00:00"/>
        <d v="2016-11-27T00:00:00"/>
        <d v="2022-09-06T00:00:00"/>
        <d v="2022-06-13T00:00:00"/>
        <d v="2015-02-11T00:00:00"/>
        <d v="2022-12-10T00:00:00"/>
        <d v="2022-09-30T00:00:00"/>
        <d v="2019-05-05T00:00:00"/>
        <d v="2018-03-27T00:00:00"/>
        <d v="2019-01-11T00:00:00"/>
        <d v="2021-08-01T00:00:00"/>
        <d v="2018-03-12T00:00:00"/>
        <d v="2019-11-10T00:00:00"/>
        <d v="2018-08-03T00:00:00"/>
        <d v="2021-10-21T00:00:00"/>
        <d v="2018-04-22T00:00:00"/>
        <d v="2016-05-25T00:00:00"/>
        <d v="2016-02-20T00:00:00"/>
        <d v="2018-10-23T00:00:00"/>
        <d v="2022-05-06T00:00:00"/>
        <d v="2022-05-31T00:00:00"/>
        <d v="2021-03-21T00:00:00"/>
        <d v="2015-08-15T00:00:00"/>
        <d v="2016-03-08T00:00:00"/>
        <d v="2021-03-29T00:00:00"/>
        <d v="2019-12-10T00:00:00"/>
        <d v="2019-06-04T00:00:00"/>
        <d v="2017-07-09T00:00:00"/>
        <d v="2019-02-13T00:00:00"/>
        <d v="2016-06-30T00:00:00"/>
        <d v="2016-12-31T00:00:00"/>
        <d v="2021-01-10T00:00:00"/>
        <d v="2015-11-30T00:00:00"/>
        <d v="2020-04-14T00:00:00"/>
        <d v="2016-10-13T00:00:00"/>
        <d v="2018-07-31T00:00:00"/>
        <d v="2015-05-26T00:00:00"/>
        <d v="2022-02-25T00:00:00"/>
        <d v="2015-10-04T00:00:00"/>
        <d v="2017-05-18T00:00:00"/>
        <d v="2020-01-13T00:00:00"/>
        <d v="2016-09-21T00:00:00"/>
        <d v="2019-09-15T00:00:00"/>
        <d v="2018-05-26T00:00:00"/>
        <d v="2020-12-24T00:00:00"/>
        <d v="2017-06-29T00:00:00"/>
        <d v="2018-09-30T00:00:00"/>
        <d v="2021-02-05T00:00:00"/>
        <d v="2018-08-01T00:00:00"/>
        <d v="2022-11-13T00:00:00"/>
        <d v="2016-06-06T00:00:00"/>
        <d v="2015-09-30T00:00:00"/>
        <d v="2019-04-02T00:00:00"/>
        <d v="2016-10-16T00:00:00"/>
        <d v="2018-10-02T00:00:00"/>
        <d v="2019-04-27T00:00:00"/>
        <d v="2018-12-14T00:00:00"/>
        <d v="2020-02-19T00:00:00"/>
        <d v="2019-03-10T00:00:00"/>
        <d v="2015-06-19T00:00:00"/>
        <d v="2016-01-11T00:00:00"/>
        <d v="2022-04-20T00:00:00"/>
        <d v="2018-12-21T00:00:00"/>
        <d v="2021-01-24T00:00:00"/>
        <d v="2018-08-23T00:00:00"/>
        <d v="2016-02-14T00:00:00"/>
        <d v="2021-12-03T00:00:00"/>
        <d v="2018-06-20T00:00:00"/>
        <d v="2022-10-16T00:00:00"/>
        <d v="2017-02-21T00:00:00"/>
        <d v="2022-06-18T00:00:00"/>
        <d v="2022-09-24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2-11-12T00:00:00"/>
        <d v="2022-05-27T00:00:00"/>
        <d v="2022-10-11T00:00:00"/>
        <d v="2020-04-09T00:00:00"/>
        <d v="2019-07-14T00:00:00"/>
        <d v="2021-10-15T00:00:00"/>
        <d v="2018-12-11T00:00:00"/>
        <d v="2020-08-16T00:00:00"/>
        <d v="2021-07-19T00:00:00"/>
        <d v="2019-09-07T00:00:00"/>
        <d v="2019-02-27T00:00:00"/>
        <d v="2022-01-19T00:00:00"/>
        <d v="2022-04-28T00:00:00"/>
        <d v="2017-04-24T00:00:00"/>
        <d v="2019-02-03T00:00:00"/>
        <d v="2015-12-29T00:00:00"/>
        <d v="2018-03-15T00:00:00"/>
        <d v="2022-12-22T00:00:00"/>
        <d v="2016-01-05T00:00:00"/>
        <d v="2016-09-24T00:00:00"/>
        <d v="2017-02-23T00:00:00"/>
        <d v="2017-04-29T00:00:00"/>
        <d v="2022-08-15T00:00:00"/>
        <d v="2022-06-04T00:00:00"/>
        <d v="2018-02-09T00:00:00"/>
        <d v="2020-05-18T00:00:00"/>
        <d v="2017-07-22T00:00:00"/>
        <d v="2019-11-24T00:00:00"/>
        <d v="2015-05-23T00:00:00"/>
        <d v="2017-05-21T00:00:00"/>
        <d v="2015-03-18T00:00:00"/>
        <d v="2015-11-04T00:00:00"/>
        <d v="2019-11-11T00:00:00"/>
        <d v="2021-06-05T00:00:00"/>
        <d v="2015-10-19T00:00:00"/>
        <d v="2021-12-31T00:00:00"/>
        <d v="2020-07-21T00:00:00"/>
        <d v="2018-06-25T00:00:00"/>
        <d v="2020-04-01T00:00:00"/>
        <d v="2015-12-26T00:00:00"/>
        <d v="2018-10-03T00:00:00"/>
        <d v="2022-01-24T00:00:00"/>
        <d v="2015-08-24T00:00:00"/>
        <d v="2015-02-20T00:00:00"/>
        <d v="2016-04-14T00:00:00"/>
        <d v="2022-10-01T00:00:00"/>
        <d v="2021-12-02T00:00:00"/>
        <d v="2022-11-21T00:00:00"/>
        <d v="2020-10-07T00:00:00"/>
        <d v="2016-03-14T00:00:00"/>
        <d v="2018-01-10T00:00:00"/>
        <d v="2015-04-14T00:00:00"/>
        <d v="2019-11-04T00:00:00"/>
        <d v="2019-09-11T00:00:00"/>
        <d v="2019-10-02T00:00:00"/>
        <d v="2019-07-04T00:00:00"/>
        <d v="2016-09-19T00:00:00"/>
        <d v="2021-04-14T00:00:00"/>
        <d v="2022-05-19T00:00:00"/>
        <d v="2017-04-15T00:00:00"/>
        <d v="2019-08-15T00:00:00"/>
        <d v="2016-11-02T00:00:00"/>
        <d v="2021-09-04T00:00:00"/>
        <d v="2019-03-06T00:00:00"/>
        <d v="2022-11-25T00:00:00"/>
        <d v="2022-08-07T00:00:00"/>
        <d v="2022-10-14T00:00:00"/>
        <d v="2017-06-24T00:00:00"/>
        <d v="2021-07-28T00:00:00"/>
        <d v="2020-01-05T00:00:00"/>
        <d v="2022-04-17T00:00:00"/>
        <d v="2018-04-25T00:00:00"/>
        <d v="2018-01-24T00:00:00"/>
        <d v="2021-08-12T00:00:00"/>
        <d v="2016-10-01T00:00:00"/>
        <d v="2016-03-11T00:00:00"/>
        <d v="2019-06-13T00:00:00"/>
        <d v="2016-10-22T00:00:00"/>
        <d v="2021-01-29T00:00:00"/>
        <d v="2021-06-16T00:00:00"/>
        <d v="2019-07-24T00:00:00"/>
        <d v="2020-07-25T00:00:00"/>
        <d v="2019-12-06T00:00:00"/>
        <d v="2016-06-01T00:00:00"/>
        <d v="2017-02-13T00:00:00"/>
        <d v="2018-09-02T00:00:00"/>
        <d v="2017-02-27T00:00:00"/>
        <d v="2019-06-17T00:00:00"/>
        <d v="2019-10-25T00:00:00"/>
        <d v="2015-04-30T00:00:00"/>
        <d v="2021-12-27T00:00:00"/>
        <d v="2018-12-26T00:00:00"/>
        <d v="2022-02-10T00:00:00"/>
        <d v="2018-02-23T00:00:00"/>
        <d v="2016-10-26T00:00:00"/>
        <d v="2021-08-28T00:00:00"/>
        <d v="2021-11-03T00:00:00"/>
        <d v="2022-07-10T00:00:00"/>
        <d v="2021-11-02T00:00:00"/>
        <d v="2015-08-25T00:00:00"/>
        <d v="2020-05-01T00:00:00"/>
        <d v="2018-04-28T00:00:00"/>
        <d v="2018-06-05T00:00:00"/>
        <d v="2020-07-13T00:00:00"/>
        <d v="2018-07-23T00:00:00"/>
        <d v="2021-11-25T00:00:00"/>
        <d v="2018-11-14T00:00:00"/>
        <d v="2020-03-28T00:00:00"/>
        <d v="2015-01-15T00:00:00"/>
        <d v="2022-01-22T00:00:00"/>
        <d v="2021-01-14T00:00:00"/>
        <d v="2016-03-30T00:00:00"/>
        <d v="2015-12-28T00:00:00"/>
        <d v="2021-03-11T00:00:00"/>
        <d v="2015-07-18T00:00:00"/>
        <d v="2019-03-15T00:00:00"/>
        <d v="2018-11-11T00:00:00"/>
        <d v="2015-09-13T00:00:00"/>
        <d v="2017-06-16T00:00:00"/>
        <d v="2019-07-27T00:00:00"/>
        <d v="2022-06-09T00:00:00"/>
        <d v="2022-07-02T00:00:00"/>
        <d v="2020-10-27T00:00:00"/>
        <d v="2021-01-15T00:00:00"/>
        <d v="2021-02-21T00:00:00"/>
        <d v="2022-01-20T00:00:00"/>
        <d v="2018-11-01T00:00:00"/>
        <d v="2020-12-13T00:00:00"/>
        <d v="2015-12-23T00:00:00"/>
        <d v="2021-04-07T00:00:00"/>
        <d v="2015-11-17T00:00:00"/>
        <d v="2015-03-30T00:00:00"/>
        <d v="2021-08-07T00:00:00"/>
        <d v="2016-04-19T00:00:00"/>
        <d v="2018-11-12T00:00:00"/>
        <d v="2018-02-03T00:00:00"/>
        <d v="2022-05-03T00:00:00"/>
        <d v="2018-04-10T00:00:00"/>
        <d v="2017-06-05T00:00:00"/>
        <d v="2022-07-19T00:00:00"/>
        <d v="2015-01-11T00:00:00"/>
        <d v="2017-02-15T00:00:00"/>
        <d v="2015-07-13T00:00:00"/>
        <d v="2019-05-06T00:00:00"/>
        <d v="2022-12-13T00:00:00"/>
        <d v="2018-07-21T00:00:00"/>
        <d v="2019-07-15T00:00:00"/>
        <d v="2019-07-02T00:00:00"/>
        <d v="2018-10-18T00:00:00"/>
        <d v="2020-08-07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18-05-03T00:00:00"/>
        <d v="2022-01-05T00:00:00"/>
        <d v="2019-05-08T00:00:00"/>
        <d v="2016-01-03T00:00:00"/>
        <d v="2017-05-22T00:00:00"/>
        <d v="2015-10-28T00:00:00"/>
        <d v="2019-06-24T00:00:00"/>
        <d v="2016-05-17T00:00:00"/>
        <d v="2020-06-27T00:00:00"/>
        <d v="2016-08-11T00:00:00"/>
        <d v="2021-08-25T00:00:00"/>
        <d v="2021-03-10T00:00:00"/>
        <d v="2019-05-27T00:00:00"/>
        <d v="2015-08-04T00:00:00"/>
        <d v="2016-08-04T00:00:00"/>
        <d v="2019-12-05T00:00:00"/>
        <d v="2015-05-13T00:00:00"/>
        <d v="2020-09-11T00:00:00"/>
        <d v="2017-05-13T00:00:00"/>
        <d v="2019-11-16T00:00:00"/>
        <d v="2016-02-18T00:00:00"/>
        <d v="2017-02-01T00:00:00"/>
        <d v="2016-04-12T00:00:00"/>
        <d v="2018-03-04T00:00:00"/>
        <d v="2019-01-26T00:00:00"/>
        <d v="2018-03-19T00:00:00"/>
        <d v="2015-11-28T00:00:00"/>
        <d v="2021-11-19T00:00:00"/>
        <d v="2016-05-30T00:00:00"/>
        <d v="2015-04-06T00:00:00"/>
        <d v="2020-08-20T00:00:00"/>
        <d v="2016-07-15T00:00:00"/>
        <d v="2015-09-01T00:00:00"/>
        <d v="2016-07-08T00:00:00"/>
        <d v="2016-03-25T00:00:00"/>
        <d v="2019-01-12T00:00:00"/>
        <d v="2018-11-03T00:00:00"/>
        <d v="2021-12-24T00:00:00"/>
        <d v="2015-02-16T00:00:00"/>
        <d v="2017-06-21T00:00:00"/>
        <d v="2021-02-03T00:00:00"/>
        <d v="2015-05-29T00:00:00"/>
        <d v="2016-09-03T00:00:00"/>
        <d v="2016-09-12T00:00:00"/>
        <d v="2017-05-17T00:00:00"/>
        <d v="2021-04-29T00:00:00"/>
        <d v="2018-09-27T00:00:00"/>
        <d v="2016-05-03T00:00:00"/>
        <d v="2020-03-21T00:00:00"/>
        <d v="2019-08-04T00:00:00"/>
        <d v="2020-01-20T00:00:00"/>
        <d v="2021-11-01T00:00:00"/>
        <d v="2016-07-10T00:00:00"/>
        <d v="2018-03-28T00:00:00"/>
        <d v="2021-09-26T00:00:00"/>
        <d v="2018-05-01T00:00:00"/>
        <d v="2017-07-15T00:00:00"/>
        <d v="2015-07-08T00:00:00"/>
        <d v="2019-10-08T00:00:00"/>
        <d v="2015-12-14T00:00:00"/>
        <d v="2016-12-19T00:00:00"/>
        <d v="2022-09-16T00:00:00"/>
        <d v="2016-12-03T00:00:00"/>
        <d v="2020-08-05T00:00:00"/>
        <d v="2018-07-07T00:00:00"/>
        <d v="2019-05-11T00:00:00"/>
        <d v="2015-02-01T00:00:00"/>
        <d v="2019-04-24T00:00:00"/>
        <d v="2021-10-09T00:00:00"/>
        <d v="2015-09-28T00:00:00"/>
        <d v="2021-09-19T00:00:00"/>
        <d v="2022-03-15T00:00:00"/>
        <d v="2022-10-13T00:00:00"/>
        <d v="2016-02-05T00:00:00"/>
        <d v="2016-07-13T00:00:00"/>
        <d v="2020-04-18T00:00:00"/>
        <d v="2015-07-09T00:00:00"/>
        <d v="2020-11-13T00:00:00"/>
        <d v="2017-01-25T00:00:00"/>
        <d v="2019-01-07T00:00:00"/>
        <d v="2015-07-10T00:00:00"/>
        <d v="2015-02-04T00:00:00"/>
        <d v="2018-10-10T00:00:00"/>
        <d v="2019-04-20T00:00:00"/>
        <d v="2015-06-23T00:00:00"/>
        <d v="2017-01-21T00:00:00"/>
        <d v="2022-05-14T00:00:00"/>
        <d v="2019-01-30T00:00:00"/>
        <d v="2016-07-23T00:00:00"/>
        <d v="2016-05-28T00:00:00"/>
        <d v="2017-02-02T00:00:00"/>
        <d v="2017-06-17T00:00:00"/>
        <d v="2016-06-25T00:00:00"/>
        <d v="2019-07-22T00:00:00"/>
        <d v="2022-12-28T00:00:00"/>
        <d v="2015-10-30T00:00:00"/>
        <d v="2017-05-20T00:00:00"/>
        <d v="2015-06-16T00:00:00"/>
        <d v="2017-06-25T00:00:00"/>
        <d v="2021-05-10T00:00:00"/>
        <d v="2022-12-08T00:00:00"/>
        <d v="2021-09-28T00:00:00"/>
        <d v="2015-02-12T00:00:00"/>
        <d v="2022-01-26T00:00:00"/>
        <d v="2020-02-20T00:00:00"/>
        <d v="2018-06-07T00:00:00"/>
        <d v="2016-04-05T00:00:00"/>
        <d v="2021-06-18T00:00:00"/>
        <d v="2022-11-15T00:00:00"/>
        <d v="2016-07-18T00:00:00"/>
        <d v="2015-08-28T00:00:00"/>
        <d v="2021-02-20T00:00:00"/>
        <d v="2015-06-25T00:00:00"/>
        <d v="2019-11-20T00:00:00"/>
        <d v="2022-05-05T00:00:00"/>
        <d v="2016-02-23T00:00:00"/>
        <d v="2016-08-02T00:00:00"/>
        <d v="2017-04-13T00:00:00"/>
        <d v="2022-03-30T00:00:00"/>
        <d v="2015-01-13T00:00:00"/>
        <d v="2016-07-09T00:00:00"/>
        <d v="2015-11-13T00:00:00"/>
        <d v="2015-08-02T00:00:00"/>
        <d v="2019-01-22T00:00:00"/>
        <d v="2022-03-22T00:00:00"/>
        <d v="2018-01-03T00:00:00"/>
        <d v="2015-03-22T00:00:00"/>
        <d v="2021-08-29T00:00:00"/>
        <d v="2019-03-04T00:00:00"/>
        <d v="2015-03-15T00:00:00"/>
        <d v="2020-10-06T00:00:00"/>
        <d v="2021-06-23T00:00:00"/>
        <d v="2017-07-16T00:00:00"/>
        <d v="2018-10-20T00:00:00"/>
        <d v="2016-04-23T00:00:00"/>
        <d v="2022-07-29T00:00:00"/>
        <d v="2020-01-14T00:00:00"/>
        <d v="2021-04-03T00:00:00"/>
        <d v="2019-11-05T00:00:00"/>
        <d v="2019-10-31T00:00:00"/>
        <d v="2020-07-27T00:00:00"/>
        <d v="2017-03-31T00:00:00"/>
        <d v="2018-11-08T00:00:00"/>
        <d v="2015-08-14T00:00:00"/>
        <d v="2018-06-19T00:00:00"/>
        <d v="2019-06-21T00:00:00"/>
        <d v="2020-01-09T00:00:00"/>
        <d v="2019-10-13T00:00:00"/>
        <d v="2016-04-09T00:00:00"/>
        <d v="2020-11-30T00:00:00"/>
        <d v="2022-09-14T00:00:00"/>
        <d v="2015-01-02T00:00:00"/>
        <d v="2021-06-09T00:00:00"/>
        <d v="2019-10-22T00:00:00"/>
        <d v="2018-11-23T00:00:00"/>
        <d v="2020-11-07T00:00:00"/>
        <d v="2020-03-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8-05-28T00:00:00"/>
        <d v="2018-10-28T00:00:00"/>
        <d v="2017-02-08T00:00:00"/>
        <d v="2020-08-26T00:00:00"/>
        <d v="2022-06-29T00:00:00"/>
        <d v="2018-03-16T00:00:00"/>
        <d v="2015-02-25T00:00:00"/>
        <d v="2022-04-12T00:00:00"/>
        <d v="2021-02-22T00:00:00"/>
        <d v="2021-02-06T00:00:00"/>
        <d v="2018-07-09T00:00:00"/>
        <d v="2015-10-14T00:00:00"/>
        <d v="2021-12-11T00:00:00"/>
        <d v="2018-06-30T00:00:00"/>
        <d v="2021-05-09T00:00:00"/>
        <d v="2021-01-05T00:00:00"/>
        <d v="2019-07-16T00:00:00"/>
        <d v="2022-07-03T00:00:00"/>
        <d v="2018-01-14T00:00:00"/>
        <d v="2016-05-21T00:00:00"/>
        <d v="2018-08-17T00:00:00"/>
      </sharedItems>
      <fieldGroup par="20"/>
    </cacheField>
    <cacheField name="Ship Date" numFmtId="14">
      <sharedItems containsSemiMixedTypes="0" containsNonDate="0" containsDate="1" containsString="0" minDate="2015-01-08T00:00:00" maxDate="2023-01-15T00:00:00"/>
    </cacheField>
    <cacheField name="Country" numFmtId="0">
      <sharedItems count="185">
        <s v="Antigua and Barbuda "/>
        <s v="Panama"/>
        <s v="Czech Republic"/>
        <s v="North Korea"/>
        <s v="Sri Lanka"/>
        <s v="Morocco"/>
        <s v="Federated States of Micronesia"/>
        <s v="Bosnia and Herzegovina"/>
        <s v="Cape Verde"/>
        <s v="Ethiopia"/>
        <s v="Turkey"/>
        <s v="Oman"/>
        <s v="Malaysia"/>
        <s v="Saint Lucia"/>
        <s v="Saint Vincent and the Grenadines"/>
        <s v="Lebanon"/>
        <s v="Austria"/>
        <s v="Bulgaria"/>
        <s v="Mexico"/>
        <s v="Trinidad and Tobago"/>
        <s v="Libya"/>
        <s v="Liberia"/>
        <s v="Estonia"/>
        <s v="Tuvalu"/>
        <s v="Saudi Arabia"/>
        <s v="Cuba"/>
        <s v="Montenegro"/>
        <s v="Guatemala"/>
        <s v="Guinea"/>
        <s v="Vanuatu"/>
        <s v="United Arab Emirates"/>
        <s v="Australia"/>
        <s v="South Sudan"/>
        <s v="Malawi"/>
        <s v="Luxembourg"/>
        <s v="Benin"/>
        <s v="Somalia"/>
        <s v="Switzerland"/>
        <s v="Laos"/>
        <s v="Kyrgyzstan"/>
        <s v="Algeria"/>
        <s v="El Salvador"/>
        <s v="Mauritania"/>
        <s v="Finland"/>
        <s v="Taiwan"/>
        <s v="Belgium"/>
        <s v="San Marino"/>
        <s v="Slovenia"/>
        <s v="Seychelles "/>
        <s v="Central African Republic"/>
        <s v="Uzbekistan"/>
        <s v="Dominica"/>
        <s v="Qatar"/>
        <s v="The Gambia"/>
        <s v="South Korea"/>
        <s v="Monaco"/>
        <s v="Nigeria"/>
        <s v="South Africa"/>
        <s v="Sudan"/>
        <s v="Netherlands"/>
        <s v="Solomon Islands"/>
        <s v="Iran"/>
        <s v="Equatorial Guinea"/>
        <s v="Russia"/>
        <s v="Azerbaijan"/>
        <s v="India"/>
        <s v="Eritrea"/>
        <s v="Ukraine"/>
        <s v="Myanmar"/>
        <s v="Latvia"/>
        <s v="Serbia"/>
        <s v="Mongolia"/>
        <s v="Grenada"/>
        <s v="Namibia"/>
        <s v="Portugal"/>
        <s v="Poland"/>
        <s v="Rwanda"/>
        <s v="Kiribati"/>
        <s v="Burundi"/>
        <s v="Angola"/>
        <s v="Liechtenstein"/>
        <s v="Zambia"/>
        <s v="Brunei"/>
        <s v="Haiti"/>
        <s v="Malta"/>
        <s v="Bhutan"/>
        <s v="Singapore"/>
        <s v="Cameroon"/>
        <s v="Cyprus"/>
        <s v="Gabon"/>
        <s v="Djibouti"/>
        <s v="Norway"/>
        <s v="Thailand"/>
        <s v="Mauritius "/>
        <s v="Uganda"/>
        <s v="Iraq"/>
        <s v="Armenia"/>
        <s v="Jordan"/>
        <s v="Tonga"/>
        <s v="Lesotho"/>
        <s v="Mali"/>
        <s v="Tanzania"/>
        <s v="Swaziland"/>
        <s v="Denmark"/>
        <s v="Madagascar"/>
        <s v="China"/>
        <s v="United States of America"/>
        <s v="Philippines"/>
        <s v="Turkmenistan"/>
        <s v="Kosovo"/>
        <s v="Honduras"/>
        <s v="Samoa "/>
        <s v="Hungary"/>
        <s v="Mozambique"/>
        <s v="Kazakhstan"/>
        <s v="Chad"/>
        <s v="East Timor"/>
        <s v="Lithuania"/>
        <s v="Saint Kitts and Nevis "/>
        <s v="Ghana"/>
        <s v="Albania"/>
        <s v="The Bahamas"/>
        <s v="Egypt"/>
        <s v="Afghanistan"/>
        <s v="Moldova "/>
        <s v="Democratic Republic of the Congo"/>
        <s v="Republic of the Congo"/>
        <s v="Comoros"/>
        <s v="Iceland"/>
        <s v="Cote d'Ivoire"/>
        <s v="Spain"/>
        <s v="Israel"/>
        <s v="Costa Rica"/>
        <s v="Sweden"/>
        <s v="Indonesia"/>
        <s v="Yemen"/>
        <s v="Macedonia"/>
        <s v="Greece"/>
        <s v="Italy"/>
        <s v="New Zealand"/>
        <s v="United Kingdom"/>
        <s v="Botswana"/>
        <s v="Dominican Republic"/>
        <s v="Ireland"/>
        <s v="Vietnam"/>
        <s v="Germany"/>
        <s v="Togo"/>
        <s v="Jamaica"/>
        <s v="Kuwait"/>
        <s v="Tunisia "/>
        <s v="Slovakia"/>
        <s v="Senegal"/>
        <s v="Sao Tome and Principe"/>
        <s v="Belarus"/>
        <s v="Japan"/>
        <s v="Nauru"/>
        <s v="Pakistan"/>
        <s v="Croatia"/>
        <s v="Canada"/>
        <s v="Marshall Islands"/>
        <s v="Papua New Guinea"/>
        <s v="Bahrain"/>
        <s v="Nepal"/>
        <s v="Maldives"/>
        <s v="Barbados"/>
        <s v="Guinea-Bissau"/>
        <s v="Vatican City"/>
        <s v="Bangladesh"/>
        <s v="Greenland"/>
        <s v="Palau"/>
        <s v="Sierra Leone"/>
        <s v="Niger"/>
        <s v="Fiji"/>
        <s v="Burkina Faso"/>
        <s v="Zimbabwe"/>
        <s v="Andorra"/>
        <s v="Tajikistan"/>
        <s v="Kenya"/>
        <s v="Georgia"/>
        <s v="Romania"/>
        <s v="Nicaragua"/>
        <s v="France"/>
        <s v="Cambodia"/>
        <s v="Belize"/>
        <s v="Syria"/>
      </sharedItems>
    </cacheField>
    <cacheField name="Region" numFmtId="0">
      <sharedItems count="7">
        <s v="Central America and the Caribbean"/>
        <s v="Europe"/>
        <s v="Asia"/>
        <s v="Middle East and North Africa"/>
        <s v="Australia and Oceania"/>
        <s v="Sub-Saharan Africa"/>
        <s v="North America"/>
      </sharedItems>
    </cacheField>
    <cacheField name="Item Type" numFmtId="0">
      <sharedItems count="12">
        <s v="Baby Food"/>
        <s v="Snacks"/>
        <s v="Beverages"/>
        <s v="Cereal"/>
        <s v="Personal Care"/>
        <s v="Clothes"/>
        <s v="Office Supplies"/>
        <s v="Cosmetics"/>
        <s v="Meat"/>
        <s v="Fruits"/>
        <s v="Household"/>
        <s v="Vegetables"/>
      </sharedItems>
    </cacheField>
    <cacheField name="Sales Channel" numFmtId="0">
      <sharedItems count="2">
        <s v="Online"/>
        <s v="Offline"/>
      </sharedItems>
    </cacheField>
    <cacheField name="Order Priority" numFmtId="0">
      <sharedItems count="4">
        <s v="Medium"/>
        <s v="Cancelled"/>
        <s v="Low"/>
        <s v="High"/>
      </sharedItems>
    </cacheField>
    <cacheField name="Units Sold" numFmtId="165">
      <sharedItems containsSemiMixedTypes="0" containsString="0" containsNumber="1" containsInteger="1" minValue="2" maxValue="9999"/>
    </cacheField>
    <cacheField name="Unit Price" numFmtId="165">
      <sharedItems containsSemiMixedTypes="0" containsString="0" containsNumber="1" minValue="9.33" maxValue="668.27"/>
    </cacheField>
    <cacheField name="Unit Cost" numFmtId="165">
      <sharedItems containsSemiMixedTypes="0" containsString="0" containsNumber="1" minValue="6.92" maxValue="524.96"/>
    </cacheField>
    <cacheField name="Total Cost" numFmtId="165">
      <sharedItems containsSemiMixedTypes="0" containsString="0" containsNumber="1" minValue="48.44" maxValue="5248025.12"/>
    </cacheField>
    <cacheField name="Total Sales" numFmtId="165">
      <sharedItems containsSemiMixedTypes="0" containsString="0" containsNumber="1" minValue="65.31" maxValue="6672675.9500000002"/>
    </cacheField>
    <cacheField name="Total Profit" numFmtId="165">
      <sharedItems containsSemiMixedTypes="0" containsString="0" containsNumber="1" minValue="16.870000000000005" maxValue="1726007.4899999998"/>
    </cacheField>
    <cacheField name="Days to Deliver" numFmtId="0">
      <sharedItems containsSemiMixedTypes="0" containsString="0" containsNumber="1" containsInteger="1" minValue="1" maxValue="21" count="21">
        <n v="6"/>
        <n v="14"/>
        <n v="13"/>
        <n v="17"/>
        <n v="15"/>
        <n v="7"/>
        <n v="1"/>
        <n v="8"/>
        <n v="5"/>
        <n v="21"/>
        <n v="12"/>
        <n v="3"/>
        <n v="11"/>
        <n v="4"/>
        <n v="18"/>
        <n v="19"/>
        <n v="9"/>
        <n v="2"/>
        <n v="20"/>
        <n v="16"/>
        <n v="10"/>
      </sharedItems>
    </cacheField>
    <cacheField name="Weekdaynum" numFmtId="0">
      <sharedItems containsSemiMixedTypes="0" containsString="0" containsNumber="1" containsInteger="1" minValue="1" maxValue="7"/>
    </cacheField>
    <cacheField name="Weekday Name" numFmtId="0">
      <sharedItems count="7">
        <s v="Friday"/>
        <s v="Tuesday"/>
        <s v="Sunday"/>
        <s v="Monday"/>
        <s v="Saturday"/>
        <s v="Wednesday"/>
        <s v="Thursday"/>
      </sharedItems>
    </cacheField>
    <cacheField name="Isweekend" numFmtId="0">
      <sharedItems count="2">
        <s v="No"/>
        <s v="Yes"/>
      </sharedItems>
    </cacheField>
    <cacheField name="Months (Order Date)" numFmtId="0" databaseField="0">
      <fieldGroup base="1">
        <rangePr groupBy="months" startDate="2015-01-02T00:00:00" endDate="2022-12-31T00:00:00"/>
        <groupItems count="14">
          <s v="&lt;02/01/2015"/>
          <s v="Jan"/>
          <s v="Feb"/>
          <s v="Mar"/>
          <s v="Apr"/>
          <s v="May"/>
          <s v="Jun"/>
          <s v="Jul"/>
          <s v="Aug"/>
          <s v="Sep"/>
          <s v="Oct"/>
          <s v="Nov"/>
          <s v="Dec"/>
          <s v="&gt;31/12/2022"/>
        </groupItems>
      </fieldGroup>
    </cacheField>
    <cacheField name="Quarters (Order Date)" numFmtId="0" databaseField="0">
      <fieldGroup base="1">
        <rangePr groupBy="quarters" startDate="2015-01-02T00:00:00" endDate="2022-12-31T00:00:00"/>
        <groupItems count="6">
          <s v="&lt;02/01/2015"/>
          <s v="Qtr1"/>
          <s v="Qtr2"/>
          <s v="Qtr3"/>
          <s v="Qtr4"/>
          <s v="&gt;31/12/2022"/>
        </groupItems>
      </fieldGroup>
    </cacheField>
    <cacheField name="Years (Order Date)" numFmtId="0" databaseField="0">
      <fieldGroup base="1">
        <rangePr groupBy="years" startDate="2015-01-02T00:00:00" endDate="2022-12-31T00:00:00"/>
        <groupItems count="10">
          <s v="&lt;02/01/2015"/>
          <s v="2015"/>
          <s v="2016"/>
          <s v="2017"/>
          <s v="2018"/>
          <s v="2019"/>
          <s v="2020"/>
          <s v="2021"/>
          <s v="2022"/>
          <s v="&gt;31/12/2022"/>
        </groupItems>
      </fieldGroup>
    </cacheField>
  </cacheFields>
  <extLst>
    <ext xmlns:x14="http://schemas.microsoft.com/office/spreadsheetml/2009/9/main" uri="{725AE2AE-9491-48be-B2B4-4EB974FC3084}">
      <x14:pivotCacheDefinition pivotCacheId="5671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957081544"/>
    <x v="0"/>
    <d v="2019-12-26T00:00:00"/>
    <x v="0"/>
    <x v="0"/>
    <x v="0"/>
    <x v="0"/>
    <x v="0"/>
    <n v="552"/>
    <n v="255.28"/>
    <n v="159.41999999999999"/>
    <n v="87999.84"/>
    <n v="140914.56"/>
    <n v="52914.720000000001"/>
    <x v="0"/>
    <n v="5"/>
    <x v="0"/>
    <x v="0"/>
  </r>
  <r>
    <n v="301644504"/>
    <x v="1"/>
    <d v="2022-07-19T00:00:00"/>
    <x v="1"/>
    <x v="0"/>
    <x v="1"/>
    <x v="1"/>
    <x v="1"/>
    <n v="2167"/>
    <n v="152.58000000000001"/>
    <n v="97.44"/>
    <n v="211152.47999999998"/>
    <n v="330640.86000000004"/>
    <n v="119488.38000000006"/>
    <x v="1"/>
    <n v="2"/>
    <x v="1"/>
    <x v="0"/>
  </r>
  <r>
    <n v="478051030"/>
    <x v="2"/>
    <d v="2021-09-25T00:00:00"/>
    <x v="2"/>
    <x v="1"/>
    <x v="2"/>
    <x v="1"/>
    <x v="1"/>
    <n v="4778"/>
    <n v="47.45"/>
    <n v="31.79"/>
    <n v="151892.62"/>
    <n v="226716.1"/>
    <n v="74823.48000000001"/>
    <x v="2"/>
    <n v="7"/>
    <x v="2"/>
    <x v="1"/>
  </r>
  <r>
    <n v="892599952"/>
    <x v="3"/>
    <d v="2022-05-30T00:00:00"/>
    <x v="3"/>
    <x v="2"/>
    <x v="3"/>
    <x v="1"/>
    <x v="2"/>
    <n v="9016"/>
    <n v="205.7"/>
    <n v="117.11"/>
    <n v="1055863.76"/>
    <n v="1854591.2"/>
    <n v="798727.44"/>
    <x v="3"/>
    <n v="5"/>
    <x v="0"/>
    <x v="0"/>
  </r>
  <r>
    <n v="571902596"/>
    <x v="4"/>
    <d v="2015-08-04T00:00:00"/>
    <x v="4"/>
    <x v="2"/>
    <x v="1"/>
    <x v="1"/>
    <x v="1"/>
    <n v="7542"/>
    <n v="152.58000000000001"/>
    <n v="97.44"/>
    <n v="734892.48"/>
    <n v="1150758.3600000001"/>
    <n v="415865.88000000012"/>
    <x v="4"/>
    <n v="1"/>
    <x v="3"/>
    <x v="0"/>
  </r>
  <r>
    <n v="412882792"/>
    <x v="5"/>
    <d v="2022-11-15T00:00:00"/>
    <x v="5"/>
    <x v="3"/>
    <x v="4"/>
    <x v="1"/>
    <x v="2"/>
    <n v="48"/>
    <n v="81.73"/>
    <n v="56.67"/>
    <n v="2720.16"/>
    <n v="3923.04"/>
    <n v="1202.8800000000001"/>
    <x v="5"/>
    <n v="2"/>
    <x v="1"/>
    <x v="0"/>
  </r>
  <r>
    <n v="932776868"/>
    <x v="6"/>
    <d v="2021-04-14T00:00:00"/>
    <x v="6"/>
    <x v="4"/>
    <x v="5"/>
    <x v="1"/>
    <x v="3"/>
    <n v="8258"/>
    <n v="109.28"/>
    <n v="35.840000000000003"/>
    <n v="295966.72000000003"/>
    <n v="902434.24"/>
    <n v="606467.52"/>
    <x v="3"/>
    <n v="7"/>
    <x v="2"/>
    <x v="1"/>
  </r>
  <r>
    <n v="919133651"/>
    <x v="7"/>
    <d v="2019-10-15T00:00:00"/>
    <x v="7"/>
    <x v="1"/>
    <x v="5"/>
    <x v="0"/>
    <x v="0"/>
    <n v="927"/>
    <n v="109.28"/>
    <n v="35.840000000000003"/>
    <n v="33223.68"/>
    <n v="101302.56"/>
    <n v="68078.880000000005"/>
    <x v="6"/>
    <n v="1"/>
    <x v="3"/>
    <x v="0"/>
  </r>
  <r>
    <n v="128821408"/>
    <x v="8"/>
    <d v="2018-10-21T00:00:00"/>
    <x v="8"/>
    <x v="5"/>
    <x v="6"/>
    <x v="0"/>
    <x v="2"/>
    <n v="9972"/>
    <n v="651.21"/>
    <n v="524.96"/>
    <n v="5234901.12"/>
    <n v="6493866.1200000001"/>
    <n v="1258965"/>
    <x v="7"/>
    <n v="6"/>
    <x v="4"/>
    <x v="1"/>
  </r>
  <r>
    <n v="192993152"/>
    <x v="9"/>
    <d v="2015-04-18T00:00:00"/>
    <x v="9"/>
    <x v="5"/>
    <x v="0"/>
    <x v="0"/>
    <x v="0"/>
    <n v="9817"/>
    <n v="255.28"/>
    <n v="159.41999999999999"/>
    <n v="1565026.14"/>
    <n v="2506083.7600000002"/>
    <n v="941057.62000000034"/>
    <x v="8"/>
    <n v="1"/>
    <x v="3"/>
    <x v="0"/>
  </r>
  <r>
    <n v="557156026"/>
    <x v="10"/>
    <d v="2019-10-16T00:00:00"/>
    <x v="10"/>
    <x v="3"/>
    <x v="6"/>
    <x v="1"/>
    <x v="1"/>
    <n v="3704"/>
    <n v="651.21"/>
    <n v="524.96"/>
    <n v="1944451.84"/>
    <n v="2412081.8400000003"/>
    <n v="467630.00000000023"/>
    <x v="9"/>
    <n v="3"/>
    <x v="5"/>
    <x v="0"/>
  </r>
  <r>
    <n v="741101920"/>
    <x v="11"/>
    <d v="2019-05-24T00:00:00"/>
    <x v="11"/>
    <x v="3"/>
    <x v="7"/>
    <x v="0"/>
    <x v="0"/>
    <n v="7382"/>
    <n v="437.2"/>
    <n v="263.33"/>
    <n v="1943902.0599999998"/>
    <n v="3227410.4"/>
    <n v="1283508.3400000001"/>
    <x v="10"/>
    <n v="7"/>
    <x v="2"/>
    <x v="1"/>
  </r>
  <r>
    <n v="333942162"/>
    <x v="12"/>
    <d v="2016-08-03T00:00:00"/>
    <x v="12"/>
    <x v="2"/>
    <x v="3"/>
    <x v="1"/>
    <x v="2"/>
    <n v="9762"/>
    <n v="205.7"/>
    <n v="117.11"/>
    <n v="1143227.82"/>
    <n v="2008043.4"/>
    <n v="864815.57999999984"/>
    <x v="11"/>
    <n v="7"/>
    <x v="2"/>
    <x v="1"/>
  </r>
  <r>
    <n v="795100581"/>
    <x v="13"/>
    <d v="2015-07-17T00:00:00"/>
    <x v="13"/>
    <x v="0"/>
    <x v="7"/>
    <x v="1"/>
    <x v="3"/>
    <n v="6786"/>
    <n v="437.2"/>
    <n v="263.33"/>
    <n v="1786957.38"/>
    <n v="2966839.1999999997"/>
    <n v="1179881.8199999998"/>
    <x v="12"/>
    <n v="1"/>
    <x v="3"/>
    <x v="0"/>
  </r>
  <r>
    <n v="504313504"/>
    <x v="14"/>
    <d v="2022-12-12T00:00:00"/>
    <x v="14"/>
    <x v="0"/>
    <x v="0"/>
    <x v="0"/>
    <x v="2"/>
    <n v="6428"/>
    <n v="255.28"/>
    <n v="159.41999999999999"/>
    <n v="1024751.7599999999"/>
    <n v="1640939.84"/>
    <n v="616188.08000000019"/>
    <x v="1"/>
    <n v="1"/>
    <x v="3"/>
    <x v="0"/>
  </r>
  <r>
    <n v="611629760"/>
    <x v="15"/>
    <d v="2015-12-21T00:00:00"/>
    <x v="15"/>
    <x v="3"/>
    <x v="8"/>
    <x v="1"/>
    <x v="3"/>
    <n v="3693"/>
    <n v="421.89"/>
    <n v="364.69"/>
    <n v="1346800.17"/>
    <n v="1558039.77"/>
    <n v="211239.60000000009"/>
    <x v="13"/>
    <n v="4"/>
    <x v="6"/>
    <x v="0"/>
  </r>
  <r>
    <n v="987410676"/>
    <x v="16"/>
    <d v="2018-08-31T00:00:00"/>
    <x v="16"/>
    <x v="1"/>
    <x v="3"/>
    <x v="1"/>
    <x v="1"/>
    <n v="5616"/>
    <n v="205.7"/>
    <n v="117.11"/>
    <n v="657689.76"/>
    <n v="1155211.2"/>
    <n v="497521.43999999994"/>
    <x v="14"/>
    <n v="1"/>
    <x v="3"/>
    <x v="0"/>
  </r>
  <r>
    <n v="672330081"/>
    <x v="17"/>
    <d v="2022-11-19T00:00:00"/>
    <x v="17"/>
    <x v="1"/>
    <x v="6"/>
    <x v="0"/>
    <x v="2"/>
    <n v="6266"/>
    <n v="651.21"/>
    <n v="524.96"/>
    <n v="3289399.3600000003"/>
    <n v="4080481.8600000003"/>
    <n v="791082.5"/>
    <x v="15"/>
    <n v="1"/>
    <x v="3"/>
    <x v="0"/>
  </r>
  <r>
    <n v="127374303"/>
    <x v="18"/>
    <d v="2017-03-22T00:00:00"/>
    <x v="18"/>
    <x v="6"/>
    <x v="2"/>
    <x v="0"/>
    <x v="1"/>
    <n v="1742"/>
    <n v="47.45"/>
    <n v="31.79"/>
    <n v="55378.18"/>
    <n v="82657.900000000009"/>
    <n v="27279.720000000008"/>
    <x v="16"/>
    <n v="1"/>
    <x v="3"/>
    <x v="0"/>
  </r>
  <r>
    <n v="783842170"/>
    <x v="19"/>
    <d v="2019-04-21T00:00:00"/>
    <x v="19"/>
    <x v="0"/>
    <x v="0"/>
    <x v="1"/>
    <x v="1"/>
    <n v="5172"/>
    <n v="255.28"/>
    <n v="159.41999999999999"/>
    <n v="824520.24"/>
    <n v="1320308.1599999999"/>
    <n v="495787.91999999993"/>
    <x v="8"/>
    <n v="2"/>
    <x v="1"/>
    <x v="0"/>
  </r>
  <r>
    <n v="993345010"/>
    <x v="20"/>
    <d v="2022-01-19T00:00:00"/>
    <x v="20"/>
    <x v="3"/>
    <x v="2"/>
    <x v="1"/>
    <x v="2"/>
    <n v="1718"/>
    <n v="47.45"/>
    <n v="31.79"/>
    <n v="54615.22"/>
    <n v="81519.100000000006"/>
    <n v="26903.880000000005"/>
    <x v="6"/>
    <n v="2"/>
    <x v="1"/>
    <x v="0"/>
  </r>
  <r>
    <n v="157274711"/>
    <x v="21"/>
    <d v="2022-06-09T00:00:00"/>
    <x v="21"/>
    <x v="5"/>
    <x v="6"/>
    <x v="1"/>
    <x v="0"/>
    <n v="9937"/>
    <n v="651.21"/>
    <n v="524.96"/>
    <n v="5216527.5200000005"/>
    <n v="6471073.7700000005"/>
    <n v="1254546.25"/>
    <x v="15"/>
    <n v="6"/>
    <x v="4"/>
    <x v="1"/>
  </r>
  <r>
    <n v="579463422"/>
    <x v="22"/>
    <d v="2016-10-13T00:00:00"/>
    <x v="22"/>
    <x v="1"/>
    <x v="9"/>
    <x v="0"/>
    <x v="2"/>
    <n v="4958"/>
    <n v="9.33"/>
    <n v="6.92"/>
    <n v="34309.360000000001"/>
    <n v="46258.14"/>
    <n v="11948.779999999999"/>
    <x v="4"/>
    <n v="3"/>
    <x v="5"/>
    <x v="0"/>
  </r>
  <r>
    <n v="610864150"/>
    <x v="23"/>
    <d v="2020-03-30T00:00:00"/>
    <x v="23"/>
    <x v="4"/>
    <x v="2"/>
    <x v="1"/>
    <x v="2"/>
    <n v="7132"/>
    <n v="47.45"/>
    <n v="31.79"/>
    <n v="226726.28"/>
    <n v="338413.4"/>
    <n v="111687.12000000002"/>
    <x v="7"/>
    <n v="7"/>
    <x v="2"/>
    <x v="1"/>
  </r>
  <r>
    <n v="604870164"/>
    <x v="24"/>
    <d v="2017-04-30T00:00:00"/>
    <x v="24"/>
    <x v="3"/>
    <x v="1"/>
    <x v="1"/>
    <x v="2"/>
    <n v="3378"/>
    <n v="152.58000000000001"/>
    <n v="97.44"/>
    <n v="329152.32"/>
    <n v="515415.24000000005"/>
    <n v="186262.92000000004"/>
    <x v="8"/>
    <n v="2"/>
    <x v="1"/>
    <x v="0"/>
  </r>
  <r>
    <n v="164655292"/>
    <x v="25"/>
    <d v="2018-03-16T00:00:00"/>
    <x v="25"/>
    <x v="0"/>
    <x v="3"/>
    <x v="0"/>
    <x v="3"/>
    <n v="4015"/>
    <n v="205.7"/>
    <n v="117.11"/>
    <n v="470196.65"/>
    <n v="825885.5"/>
    <n v="355688.85"/>
    <x v="11"/>
    <n v="2"/>
    <x v="1"/>
    <x v="0"/>
  </r>
  <r>
    <n v="313705861"/>
    <x v="26"/>
    <d v="2016-06-17T00:00:00"/>
    <x v="26"/>
    <x v="1"/>
    <x v="9"/>
    <x v="1"/>
    <x v="2"/>
    <n v="1390"/>
    <n v="9.33"/>
    <n v="6.92"/>
    <n v="9618.7999999999993"/>
    <n v="12968.7"/>
    <n v="3349.9000000000015"/>
    <x v="15"/>
    <n v="7"/>
    <x v="2"/>
    <x v="1"/>
  </r>
  <r>
    <n v="345820701"/>
    <x v="27"/>
    <d v="2020-01-26T00:00:00"/>
    <x v="27"/>
    <x v="0"/>
    <x v="6"/>
    <x v="0"/>
    <x v="0"/>
    <n v="4885"/>
    <n v="651.21"/>
    <n v="524.96"/>
    <n v="2564429.6"/>
    <n v="3181160.85"/>
    <n v="616731.25"/>
    <x v="16"/>
    <n v="5"/>
    <x v="0"/>
    <x v="0"/>
  </r>
  <r>
    <n v="975111138"/>
    <x v="28"/>
    <d v="2021-01-04T00:00:00"/>
    <x v="28"/>
    <x v="5"/>
    <x v="0"/>
    <x v="0"/>
    <x v="0"/>
    <n v="5910"/>
    <n v="255.28"/>
    <n v="159.41999999999999"/>
    <n v="942172.2"/>
    <n v="1508704.8"/>
    <n v="566532.60000000009"/>
    <x v="7"/>
    <n v="7"/>
    <x v="2"/>
    <x v="1"/>
  </r>
  <r>
    <n v="286001002"/>
    <x v="29"/>
    <d v="2019-04-05T00:00:00"/>
    <x v="29"/>
    <x v="4"/>
    <x v="1"/>
    <x v="0"/>
    <x v="1"/>
    <n v="2907"/>
    <n v="152.58000000000001"/>
    <n v="97.44"/>
    <n v="283258.08"/>
    <n v="443550.06000000006"/>
    <n v="160291.98000000004"/>
    <x v="13"/>
    <n v="1"/>
    <x v="3"/>
    <x v="0"/>
  </r>
  <r>
    <n v="483226621"/>
    <x v="30"/>
    <d v="2015-07-15T00:00:00"/>
    <x v="30"/>
    <x v="3"/>
    <x v="7"/>
    <x v="1"/>
    <x v="3"/>
    <n v="6350"/>
    <n v="437.2"/>
    <n v="263.33"/>
    <n v="1672145.5"/>
    <n v="2776220"/>
    <n v="1104074.5"/>
    <x v="15"/>
    <n v="5"/>
    <x v="0"/>
    <x v="0"/>
  </r>
  <r>
    <n v="241836822"/>
    <x v="27"/>
    <d v="2020-01-18T00:00:00"/>
    <x v="31"/>
    <x v="4"/>
    <x v="5"/>
    <x v="1"/>
    <x v="0"/>
    <n v="3744"/>
    <n v="109.28"/>
    <n v="35.840000000000003"/>
    <n v="134184.96000000002"/>
    <n v="409144.32000000001"/>
    <n v="274959.35999999999"/>
    <x v="6"/>
    <n v="5"/>
    <x v="0"/>
    <x v="0"/>
  </r>
  <r>
    <n v="605026376"/>
    <x v="31"/>
    <d v="2018-01-16T00:00:00"/>
    <x v="32"/>
    <x v="5"/>
    <x v="10"/>
    <x v="1"/>
    <x v="3"/>
    <n v="9604"/>
    <n v="668.27"/>
    <n v="502.54"/>
    <n v="4826394.16"/>
    <n v="6418065.0800000001"/>
    <n v="1591670.92"/>
    <x v="11"/>
    <n v="6"/>
    <x v="4"/>
    <x v="1"/>
  </r>
  <r>
    <n v="694968783"/>
    <x v="32"/>
    <d v="2020-02-19T00:00:00"/>
    <x v="33"/>
    <x v="5"/>
    <x v="8"/>
    <x v="0"/>
    <x v="2"/>
    <n v="5562"/>
    <n v="421.89"/>
    <n v="364.69"/>
    <n v="2028405.78"/>
    <n v="2346552.1799999997"/>
    <n v="318146.39999999967"/>
    <x v="17"/>
    <n v="1"/>
    <x v="3"/>
    <x v="0"/>
  </r>
  <r>
    <n v="441150701"/>
    <x v="33"/>
    <d v="2019-04-22T00:00:00"/>
    <x v="15"/>
    <x v="3"/>
    <x v="9"/>
    <x v="0"/>
    <x v="3"/>
    <n v="5150"/>
    <n v="9.33"/>
    <n v="6.92"/>
    <n v="35638"/>
    <n v="48049.5"/>
    <n v="12411.5"/>
    <x v="3"/>
    <n v="5"/>
    <x v="0"/>
    <x v="0"/>
  </r>
  <r>
    <n v="552037513"/>
    <x v="34"/>
    <d v="2021-07-17T00:00:00"/>
    <x v="2"/>
    <x v="1"/>
    <x v="3"/>
    <x v="0"/>
    <x v="0"/>
    <n v="9022"/>
    <n v="205.7"/>
    <n v="117.11"/>
    <n v="1056566.42"/>
    <n v="1855825.4"/>
    <n v="799258.98"/>
    <x v="16"/>
    <n v="4"/>
    <x v="6"/>
    <x v="0"/>
  </r>
  <r>
    <n v="504240548"/>
    <x v="35"/>
    <d v="2020-03-15T00:00:00"/>
    <x v="29"/>
    <x v="4"/>
    <x v="7"/>
    <x v="1"/>
    <x v="1"/>
    <n v="4838"/>
    <n v="437.2"/>
    <n v="263.33"/>
    <n v="1273990.54"/>
    <n v="2115173.6"/>
    <n v="841183.06"/>
    <x v="18"/>
    <n v="1"/>
    <x v="3"/>
    <x v="0"/>
  </r>
  <r>
    <n v="744683635"/>
    <x v="36"/>
    <d v="2022-02-16T00:00:00"/>
    <x v="34"/>
    <x v="1"/>
    <x v="11"/>
    <x v="1"/>
    <x v="2"/>
    <n v="7291"/>
    <n v="154.06"/>
    <n v="90.93"/>
    <n v="662970.63"/>
    <n v="1123251.46"/>
    <n v="460280.82999999996"/>
    <x v="11"/>
    <n v="7"/>
    <x v="2"/>
    <x v="1"/>
  </r>
  <r>
    <n v="440603101"/>
    <x v="37"/>
    <d v="2016-08-23T00:00:00"/>
    <x v="35"/>
    <x v="5"/>
    <x v="4"/>
    <x v="0"/>
    <x v="2"/>
    <n v="3104"/>
    <n v="81.73"/>
    <n v="56.67"/>
    <n v="175903.68"/>
    <n v="253689.92"/>
    <n v="77786.24000000002"/>
    <x v="19"/>
    <n v="7"/>
    <x v="2"/>
    <x v="1"/>
  </r>
  <r>
    <n v="629547774"/>
    <x v="38"/>
    <d v="2017-05-06T00:00:00"/>
    <x v="36"/>
    <x v="3"/>
    <x v="5"/>
    <x v="1"/>
    <x v="2"/>
    <n v="6031"/>
    <n v="109.28"/>
    <n v="35.840000000000003"/>
    <n v="216151.04000000001"/>
    <n v="659067.68000000005"/>
    <n v="442916.64"/>
    <x v="20"/>
    <n v="3"/>
    <x v="5"/>
    <x v="0"/>
  </r>
  <r>
    <n v="169378983"/>
    <x v="39"/>
    <d v="2018-03-24T00:00:00"/>
    <x v="37"/>
    <x v="1"/>
    <x v="8"/>
    <x v="0"/>
    <x v="2"/>
    <n v="1860"/>
    <n v="421.89"/>
    <n v="364.69"/>
    <n v="678323.4"/>
    <n v="784715.4"/>
    <n v="106392"/>
    <x v="11"/>
    <n v="3"/>
    <x v="5"/>
    <x v="0"/>
  </r>
  <r>
    <n v="688270556"/>
    <x v="40"/>
    <d v="2018-02-06T00:00:00"/>
    <x v="24"/>
    <x v="3"/>
    <x v="4"/>
    <x v="1"/>
    <x v="2"/>
    <n v="3407"/>
    <n v="81.73"/>
    <n v="56.67"/>
    <n v="193074.69"/>
    <n v="278454.11"/>
    <n v="85379.419999999984"/>
    <x v="13"/>
    <n v="5"/>
    <x v="0"/>
    <x v="0"/>
  </r>
  <r>
    <n v="734708821"/>
    <x v="41"/>
    <d v="2017-03-30T00:00:00"/>
    <x v="38"/>
    <x v="2"/>
    <x v="8"/>
    <x v="0"/>
    <x v="2"/>
    <n v="5522"/>
    <n v="421.89"/>
    <n v="364.69"/>
    <n v="2013818.18"/>
    <n v="2329676.58"/>
    <n v="315858.40000000014"/>
    <x v="16"/>
    <n v="2"/>
    <x v="1"/>
    <x v="0"/>
  </r>
  <r>
    <n v="727492606"/>
    <x v="42"/>
    <d v="2019-08-22T00:00:00"/>
    <x v="39"/>
    <x v="2"/>
    <x v="1"/>
    <x v="0"/>
    <x v="1"/>
    <n v="84"/>
    <n v="152.58000000000001"/>
    <n v="97.44"/>
    <n v="8184.96"/>
    <n v="12816.720000000001"/>
    <n v="4631.7600000000011"/>
    <x v="19"/>
    <n v="2"/>
    <x v="1"/>
    <x v="0"/>
  </r>
  <r>
    <n v="705733239"/>
    <x v="43"/>
    <d v="2017-01-17T00:00:00"/>
    <x v="40"/>
    <x v="3"/>
    <x v="0"/>
    <x v="1"/>
    <x v="0"/>
    <n v="1003"/>
    <n v="255.28"/>
    <n v="159.41999999999999"/>
    <n v="159898.25999999998"/>
    <n v="256045.84"/>
    <n v="96147.580000000016"/>
    <x v="14"/>
    <n v="5"/>
    <x v="0"/>
    <x v="0"/>
  </r>
  <r>
    <n v="964614045"/>
    <x v="44"/>
    <d v="2015-06-23T00:00:00"/>
    <x v="41"/>
    <x v="0"/>
    <x v="10"/>
    <x v="1"/>
    <x v="1"/>
    <n v="9587"/>
    <n v="668.27"/>
    <n v="502.54"/>
    <n v="4817850.9800000004"/>
    <n v="6406704.4900000002"/>
    <n v="1588853.5099999998"/>
    <x v="11"/>
    <n v="6"/>
    <x v="4"/>
    <x v="1"/>
  </r>
  <r>
    <n v="676592862"/>
    <x v="45"/>
    <d v="2018-06-18T00:00:00"/>
    <x v="42"/>
    <x v="5"/>
    <x v="7"/>
    <x v="1"/>
    <x v="0"/>
    <n v="7718"/>
    <n v="437.2"/>
    <n v="263.33"/>
    <n v="2032380.94"/>
    <n v="3374309.6"/>
    <n v="1341928.6600000001"/>
    <x v="15"/>
    <n v="3"/>
    <x v="5"/>
    <x v="0"/>
  </r>
  <r>
    <n v="198997008"/>
    <x v="46"/>
    <d v="2018-10-31T00:00:00"/>
    <x v="15"/>
    <x v="3"/>
    <x v="10"/>
    <x v="1"/>
    <x v="0"/>
    <n v="6492"/>
    <n v="668.27"/>
    <n v="502.54"/>
    <n v="3262489.68"/>
    <n v="4338408.84"/>
    <n v="1075919.1599999997"/>
    <x v="19"/>
    <n v="1"/>
    <x v="3"/>
    <x v="0"/>
  </r>
  <r>
    <n v="566428315"/>
    <x v="47"/>
    <d v="2020-03-29T00:00:00"/>
    <x v="43"/>
    <x v="1"/>
    <x v="2"/>
    <x v="0"/>
    <x v="3"/>
    <n v="7581"/>
    <n v="47.45"/>
    <n v="31.79"/>
    <n v="240999.99"/>
    <n v="359718.45"/>
    <n v="118718.46000000002"/>
    <x v="2"/>
    <n v="1"/>
    <x v="3"/>
    <x v="0"/>
  </r>
  <r>
    <n v="369560611"/>
    <x v="48"/>
    <d v="2018-06-06T00:00:00"/>
    <x v="44"/>
    <x v="2"/>
    <x v="0"/>
    <x v="0"/>
    <x v="0"/>
    <n v="52"/>
    <n v="255.28"/>
    <n v="159.41999999999999"/>
    <n v="8289.84"/>
    <n v="13274.56"/>
    <n v="4984.7199999999993"/>
    <x v="20"/>
    <n v="7"/>
    <x v="2"/>
    <x v="1"/>
  </r>
  <r>
    <n v="519380223"/>
    <x v="49"/>
    <d v="2015-02-01T00:00:00"/>
    <x v="45"/>
    <x v="1"/>
    <x v="1"/>
    <x v="0"/>
    <x v="0"/>
    <n v="5005"/>
    <n v="152.58000000000001"/>
    <n v="97.44"/>
    <n v="487687.2"/>
    <n v="763662.9"/>
    <n v="275975.7"/>
    <x v="18"/>
    <n v="1"/>
    <x v="3"/>
    <x v="0"/>
  </r>
  <r>
    <n v="197185981"/>
    <x v="50"/>
    <d v="2020-08-23T00:00:00"/>
    <x v="38"/>
    <x v="2"/>
    <x v="6"/>
    <x v="0"/>
    <x v="3"/>
    <n v="568"/>
    <n v="651.21"/>
    <n v="524.96"/>
    <n v="298177.28000000003"/>
    <n v="369887.28"/>
    <n v="71710"/>
    <x v="2"/>
    <n v="1"/>
    <x v="3"/>
    <x v="0"/>
  </r>
  <r>
    <n v="904589211"/>
    <x v="51"/>
    <d v="2018-04-26T00:00:00"/>
    <x v="46"/>
    <x v="1"/>
    <x v="6"/>
    <x v="0"/>
    <x v="3"/>
    <n v="6905"/>
    <n v="651.21"/>
    <n v="524.96"/>
    <n v="3624848.8000000003"/>
    <n v="4496605.05"/>
    <n v="871756.24999999953"/>
    <x v="2"/>
    <n v="5"/>
    <x v="0"/>
    <x v="0"/>
  </r>
  <r>
    <n v="613513743"/>
    <x v="52"/>
    <d v="2016-11-25T00:00:00"/>
    <x v="23"/>
    <x v="4"/>
    <x v="10"/>
    <x v="1"/>
    <x v="3"/>
    <n v="1205"/>
    <n v="668.27"/>
    <n v="502.54"/>
    <n v="605560.70000000007"/>
    <n v="805265.35"/>
    <n v="199704.64999999991"/>
    <x v="17"/>
    <n v="3"/>
    <x v="5"/>
    <x v="0"/>
  </r>
  <r>
    <n v="483981502"/>
    <x v="53"/>
    <d v="2022-04-23T00:00:00"/>
    <x v="47"/>
    <x v="1"/>
    <x v="6"/>
    <x v="0"/>
    <x v="3"/>
    <n v="9736"/>
    <n v="651.21"/>
    <n v="524.96"/>
    <n v="5111010.5600000005"/>
    <n v="6340180.5600000005"/>
    <n v="1229170"/>
    <x v="1"/>
    <n v="6"/>
    <x v="4"/>
    <x v="1"/>
  </r>
  <r>
    <n v="975184524"/>
    <x v="54"/>
    <d v="2019-12-06T00:00:00"/>
    <x v="39"/>
    <x v="2"/>
    <x v="11"/>
    <x v="1"/>
    <x v="3"/>
    <n v="7626"/>
    <n v="154.06"/>
    <n v="90.93"/>
    <n v="693432.18"/>
    <n v="1174861.56"/>
    <n v="481429.38"/>
    <x v="11"/>
    <n v="2"/>
    <x v="1"/>
    <x v="0"/>
  </r>
  <r>
    <n v="562887370"/>
    <x v="55"/>
    <d v="2022-02-04T00:00:00"/>
    <x v="48"/>
    <x v="5"/>
    <x v="6"/>
    <x v="0"/>
    <x v="3"/>
    <n v="9736"/>
    <n v="651.21"/>
    <n v="524.96"/>
    <n v="5111010.5600000005"/>
    <n v="6340180.5600000005"/>
    <n v="1229170"/>
    <x v="0"/>
    <n v="6"/>
    <x v="4"/>
    <x v="1"/>
  </r>
  <r>
    <n v="863838946"/>
    <x v="56"/>
    <d v="2018-12-24T00:00:00"/>
    <x v="49"/>
    <x v="5"/>
    <x v="4"/>
    <x v="1"/>
    <x v="3"/>
    <n v="7995"/>
    <n v="81.73"/>
    <n v="56.67"/>
    <n v="453076.65"/>
    <n v="653431.35"/>
    <n v="200354.69999999995"/>
    <x v="7"/>
    <n v="7"/>
    <x v="2"/>
    <x v="1"/>
  </r>
  <r>
    <n v="920164906"/>
    <x v="57"/>
    <d v="2016-03-15T00:00:00"/>
    <x v="50"/>
    <x v="2"/>
    <x v="3"/>
    <x v="1"/>
    <x v="2"/>
    <n v="6099"/>
    <n v="205.7"/>
    <n v="117.11"/>
    <n v="714253.89"/>
    <n v="1254564.3"/>
    <n v="540310.41"/>
    <x v="2"/>
    <n v="3"/>
    <x v="5"/>
    <x v="0"/>
  </r>
  <r>
    <n v="986117637"/>
    <x v="58"/>
    <d v="2022-06-16T00:00:00"/>
    <x v="51"/>
    <x v="0"/>
    <x v="8"/>
    <x v="0"/>
    <x v="0"/>
    <n v="2977"/>
    <n v="421.89"/>
    <n v="364.69"/>
    <n v="1085682.1299999999"/>
    <n v="1255966.53"/>
    <n v="170284.40000000014"/>
    <x v="13"/>
    <n v="7"/>
    <x v="2"/>
    <x v="1"/>
  </r>
  <r>
    <n v="425808465"/>
    <x v="59"/>
    <d v="2019-06-21T00:00:00"/>
    <x v="52"/>
    <x v="3"/>
    <x v="3"/>
    <x v="0"/>
    <x v="2"/>
    <n v="5042"/>
    <n v="205.7"/>
    <n v="117.11"/>
    <n v="590468.62"/>
    <n v="1037139.3999999999"/>
    <n v="446670.77999999991"/>
    <x v="11"/>
    <n v="2"/>
    <x v="1"/>
    <x v="0"/>
  </r>
  <r>
    <n v="473661220"/>
    <x v="60"/>
    <d v="2015-06-14T00:00:00"/>
    <x v="13"/>
    <x v="0"/>
    <x v="2"/>
    <x v="0"/>
    <x v="2"/>
    <n v="5736"/>
    <n v="47.45"/>
    <n v="31.79"/>
    <n v="182347.44"/>
    <n v="272173.2"/>
    <n v="89825.760000000009"/>
    <x v="17"/>
    <n v="5"/>
    <x v="0"/>
    <x v="0"/>
  </r>
  <r>
    <n v="183158242"/>
    <x v="61"/>
    <d v="2020-03-12T00:00:00"/>
    <x v="53"/>
    <x v="5"/>
    <x v="10"/>
    <x v="1"/>
    <x v="3"/>
    <n v="9449"/>
    <n v="668.27"/>
    <n v="502.54"/>
    <n v="4748500.46"/>
    <n v="6314483.2299999995"/>
    <n v="1565982.7699999996"/>
    <x v="10"/>
    <n v="6"/>
    <x v="4"/>
    <x v="1"/>
  </r>
  <r>
    <n v="483110320"/>
    <x v="62"/>
    <d v="2016-08-13T00:00:00"/>
    <x v="54"/>
    <x v="2"/>
    <x v="11"/>
    <x v="1"/>
    <x v="3"/>
    <n v="1934"/>
    <n v="154.06"/>
    <n v="90.93"/>
    <n v="175858.62000000002"/>
    <n v="297952.03999999998"/>
    <n v="122093.41999999995"/>
    <x v="6"/>
    <n v="5"/>
    <x v="0"/>
    <x v="0"/>
  </r>
  <r>
    <n v="115116822"/>
    <x v="63"/>
    <d v="2016-10-11T00:00:00"/>
    <x v="19"/>
    <x v="0"/>
    <x v="10"/>
    <x v="0"/>
    <x v="3"/>
    <n v="4481"/>
    <n v="668.27"/>
    <n v="502.54"/>
    <n v="2251881.7400000002"/>
    <n v="2994517.87"/>
    <n v="742636.12999999989"/>
    <x v="15"/>
    <n v="4"/>
    <x v="6"/>
    <x v="0"/>
  </r>
  <r>
    <n v="175723588"/>
    <x v="64"/>
    <d v="2018-06-24T00:00:00"/>
    <x v="55"/>
    <x v="1"/>
    <x v="10"/>
    <x v="0"/>
    <x v="2"/>
    <n v="9370"/>
    <n v="668.27"/>
    <n v="502.54"/>
    <n v="4708799.8"/>
    <n v="6261689.8999999994"/>
    <n v="1552890.0999999996"/>
    <x v="4"/>
    <n v="6"/>
    <x v="4"/>
    <x v="1"/>
  </r>
  <r>
    <n v="362062871"/>
    <x v="65"/>
    <d v="2018-12-21T00:00:00"/>
    <x v="56"/>
    <x v="5"/>
    <x v="1"/>
    <x v="0"/>
    <x v="1"/>
    <n v="1304"/>
    <n v="152.58000000000001"/>
    <n v="97.44"/>
    <n v="127061.75999999999"/>
    <n v="198964.32"/>
    <n v="71902.560000000012"/>
    <x v="12"/>
    <n v="1"/>
    <x v="3"/>
    <x v="0"/>
  </r>
  <r>
    <n v="619287574"/>
    <x v="66"/>
    <d v="2016-07-30T00:00:00"/>
    <x v="57"/>
    <x v="5"/>
    <x v="2"/>
    <x v="0"/>
    <x v="3"/>
    <n v="9810"/>
    <n v="47.45"/>
    <n v="31.79"/>
    <n v="311859.89999999997"/>
    <n v="465484.5"/>
    <n v="153624.60000000003"/>
    <x v="17"/>
    <n v="4"/>
    <x v="6"/>
    <x v="0"/>
  </r>
  <r>
    <n v="394391000"/>
    <x v="67"/>
    <d v="2016-07-01T00:00:00"/>
    <x v="14"/>
    <x v="0"/>
    <x v="5"/>
    <x v="1"/>
    <x v="3"/>
    <n v="7916"/>
    <n v="109.28"/>
    <n v="35.840000000000003"/>
    <n v="283709.44"/>
    <n v="865060.48"/>
    <n v="581351.04"/>
    <x v="9"/>
    <n v="5"/>
    <x v="0"/>
    <x v="0"/>
  </r>
  <r>
    <n v="584296977"/>
    <x v="19"/>
    <d v="2019-04-26T00:00:00"/>
    <x v="58"/>
    <x v="5"/>
    <x v="2"/>
    <x v="0"/>
    <x v="0"/>
    <n v="5315"/>
    <n v="47.45"/>
    <n v="31.79"/>
    <n v="168963.85"/>
    <n v="252196.75000000003"/>
    <n v="83232.900000000023"/>
    <x v="20"/>
    <n v="2"/>
    <x v="1"/>
    <x v="0"/>
  </r>
  <r>
    <n v="806241834"/>
    <x v="68"/>
    <d v="2018-07-21T00:00:00"/>
    <x v="40"/>
    <x v="3"/>
    <x v="5"/>
    <x v="1"/>
    <x v="0"/>
    <n v="3730"/>
    <n v="109.28"/>
    <n v="35.840000000000003"/>
    <n v="133683.20000000001"/>
    <n v="407614.4"/>
    <n v="273931.2"/>
    <x v="19"/>
    <n v="4"/>
    <x v="6"/>
    <x v="0"/>
  </r>
  <r>
    <n v="747774398"/>
    <x v="69"/>
    <d v="2017-03-29T00:00:00"/>
    <x v="59"/>
    <x v="1"/>
    <x v="8"/>
    <x v="1"/>
    <x v="0"/>
    <n v="1916"/>
    <n v="421.89"/>
    <n v="364.69"/>
    <n v="698746.04"/>
    <n v="808341.24"/>
    <n v="109595.19999999995"/>
    <x v="9"/>
    <n v="3"/>
    <x v="5"/>
    <x v="0"/>
  </r>
  <r>
    <n v="616755998"/>
    <x v="70"/>
    <d v="2021-12-01T00:00:00"/>
    <x v="1"/>
    <x v="0"/>
    <x v="8"/>
    <x v="0"/>
    <x v="3"/>
    <n v="660"/>
    <n v="421.89"/>
    <n v="364.69"/>
    <n v="240695.4"/>
    <n v="278447.39999999997"/>
    <n v="37751.999999999971"/>
    <x v="5"/>
    <n v="3"/>
    <x v="5"/>
    <x v="0"/>
  </r>
  <r>
    <n v="691360461"/>
    <x v="71"/>
    <d v="2016-11-07T00:00:00"/>
    <x v="60"/>
    <x v="4"/>
    <x v="0"/>
    <x v="1"/>
    <x v="1"/>
    <n v="7779"/>
    <n v="255.28"/>
    <n v="159.41999999999999"/>
    <n v="1240128.18"/>
    <n v="1985823.12"/>
    <n v="745694.94000000018"/>
    <x v="14"/>
    <n v="4"/>
    <x v="6"/>
    <x v="0"/>
  </r>
  <r>
    <n v="870074117"/>
    <x v="29"/>
    <d v="2019-04-15T00:00:00"/>
    <x v="14"/>
    <x v="0"/>
    <x v="2"/>
    <x v="0"/>
    <x v="1"/>
    <n v="3121"/>
    <n v="47.45"/>
    <n v="31.79"/>
    <n v="99216.59"/>
    <n v="148091.45000000001"/>
    <n v="48874.860000000015"/>
    <x v="1"/>
    <n v="1"/>
    <x v="3"/>
    <x v="0"/>
  </r>
  <r>
    <n v="221695792"/>
    <x v="72"/>
    <d v="2022-03-21T00:00:00"/>
    <x v="61"/>
    <x v="3"/>
    <x v="6"/>
    <x v="0"/>
    <x v="3"/>
    <n v="3566"/>
    <n v="651.21"/>
    <n v="524.96"/>
    <n v="1872007.36"/>
    <n v="2322214.8600000003"/>
    <n v="450207.50000000023"/>
    <x v="18"/>
    <n v="2"/>
    <x v="1"/>
    <x v="0"/>
  </r>
  <r>
    <n v="135336816"/>
    <x v="73"/>
    <d v="2017-08-01T00:00:00"/>
    <x v="29"/>
    <x v="4"/>
    <x v="9"/>
    <x v="0"/>
    <x v="0"/>
    <n v="8026"/>
    <n v="9.33"/>
    <n v="6.92"/>
    <n v="55539.92"/>
    <n v="74882.58"/>
    <n v="19342.660000000003"/>
    <x v="15"/>
    <n v="4"/>
    <x v="6"/>
    <x v="0"/>
  </r>
  <r>
    <n v="270421016"/>
    <x v="74"/>
    <d v="2020-04-30T00:00:00"/>
    <x v="6"/>
    <x v="4"/>
    <x v="6"/>
    <x v="0"/>
    <x v="2"/>
    <n v="2443"/>
    <n v="651.21"/>
    <n v="524.96"/>
    <n v="1282477.28"/>
    <n v="1590906.03"/>
    <n v="308428.75"/>
    <x v="6"/>
    <n v="3"/>
    <x v="5"/>
    <x v="0"/>
  </r>
  <r>
    <n v="806684720"/>
    <x v="75"/>
    <d v="2022-07-07T00:00:00"/>
    <x v="62"/>
    <x v="5"/>
    <x v="10"/>
    <x v="0"/>
    <x v="3"/>
    <n v="4790"/>
    <n v="668.27"/>
    <n v="502.54"/>
    <n v="2407166.6"/>
    <n v="3201013.3"/>
    <n v="793846.69999999972"/>
    <x v="9"/>
    <n v="4"/>
    <x v="6"/>
    <x v="0"/>
  </r>
  <r>
    <n v="194176757"/>
    <x v="76"/>
    <d v="2017-07-21T00:00:00"/>
    <x v="63"/>
    <x v="1"/>
    <x v="10"/>
    <x v="0"/>
    <x v="0"/>
    <n v="72"/>
    <n v="668.27"/>
    <n v="502.54"/>
    <n v="36182.880000000005"/>
    <n v="48115.44"/>
    <n v="11932.559999999998"/>
    <x v="12"/>
    <n v="1"/>
    <x v="3"/>
    <x v="0"/>
  </r>
  <r>
    <n v="103258454"/>
    <x v="77"/>
    <d v="2017-07-11T00:00:00"/>
    <x v="64"/>
    <x v="3"/>
    <x v="0"/>
    <x v="1"/>
    <x v="3"/>
    <n v="5326"/>
    <n v="255.28"/>
    <n v="159.41999999999999"/>
    <n v="849070.91999999993"/>
    <n v="1359621.28"/>
    <n v="510550.3600000001"/>
    <x v="2"/>
    <n v="3"/>
    <x v="5"/>
    <x v="0"/>
  </r>
  <r>
    <n v="477863490"/>
    <x v="78"/>
    <d v="2015-03-26T00:00:00"/>
    <x v="65"/>
    <x v="2"/>
    <x v="10"/>
    <x v="0"/>
    <x v="0"/>
    <n v="9281"/>
    <n v="668.27"/>
    <n v="502.54"/>
    <n v="4664073.74"/>
    <n v="6202213.8700000001"/>
    <n v="1538140.13"/>
    <x v="10"/>
    <n v="6"/>
    <x v="4"/>
    <x v="1"/>
  </r>
  <r>
    <n v="681092536"/>
    <x v="79"/>
    <d v="2018-10-26T00:00:00"/>
    <x v="4"/>
    <x v="2"/>
    <x v="6"/>
    <x v="1"/>
    <x v="2"/>
    <n v="9272"/>
    <n v="651.21"/>
    <n v="524.96"/>
    <n v="4867429.12"/>
    <n v="6038019.1200000001"/>
    <n v="1170590"/>
    <x v="18"/>
    <n v="6"/>
    <x v="4"/>
    <x v="1"/>
  </r>
  <r>
    <n v="918342292"/>
    <x v="80"/>
    <d v="2015-11-13T00:00:00"/>
    <x v="66"/>
    <x v="5"/>
    <x v="10"/>
    <x v="0"/>
    <x v="3"/>
    <n v="6747"/>
    <n v="668.27"/>
    <n v="502.54"/>
    <n v="3390637.3800000004"/>
    <n v="4508817.6899999995"/>
    <n v="1118180.3099999991"/>
    <x v="10"/>
    <n v="7"/>
    <x v="2"/>
    <x v="1"/>
  </r>
  <r>
    <n v="773645913"/>
    <x v="81"/>
    <d v="2021-02-12T00:00:00"/>
    <x v="67"/>
    <x v="1"/>
    <x v="7"/>
    <x v="0"/>
    <x v="3"/>
    <n v="7873"/>
    <n v="437.2"/>
    <n v="263.33"/>
    <n v="2073197.0899999999"/>
    <n v="3442075.6"/>
    <n v="1368878.5100000002"/>
    <x v="9"/>
    <n v="5"/>
    <x v="0"/>
    <x v="0"/>
  </r>
  <r>
    <n v="657033336"/>
    <x v="82"/>
    <d v="2018-06-24T00:00:00"/>
    <x v="68"/>
    <x v="2"/>
    <x v="7"/>
    <x v="0"/>
    <x v="1"/>
    <n v="9620"/>
    <n v="437.2"/>
    <n v="263.33"/>
    <n v="2533234.5999999996"/>
    <n v="4205864"/>
    <n v="1672629.4000000004"/>
    <x v="12"/>
    <n v="3"/>
    <x v="5"/>
    <x v="0"/>
  </r>
  <r>
    <n v="410740888"/>
    <x v="83"/>
    <d v="2020-08-10T00:00:00"/>
    <x v="7"/>
    <x v="1"/>
    <x v="8"/>
    <x v="0"/>
    <x v="3"/>
    <n v="6211"/>
    <n v="421.89"/>
    <n v="364.69"/>
    <n v="2265089.59"/>
    <n v="2620358.79"/>
    <n v="355269.20000000019"/>
    <x v="3"/>
    <n v="5"/>
    <x v="0"/>
    <x v="0"/>
  </r>
  <r>
    <n v="847317397"/>
    <x v="84"/>
    <d v="2022-01-03T00:00:00"/>
    <x v="69"/>
    <x v="1"/>
    <x v="8"/>
    <x v="1"/>
    <x v="0"/>
    <n v="8902"/>
    <n v="421.89"/>
    <n v="364.69"/>
    <n v="3246470.38"/>
    <n v="3755664.78"/>
    <n v="509194.39999999991"/>
    <x v="15"/>
    <n v="3"/>
    <x v="5"/>
    <x v="0"/>
  </r>
  <r>
    <n v="599624192"/>
    <x v="85"/>
    <d v="2020-09-16T00:00:00"/>
    <x v="70"/>
    <x v="1"/>
    <x v="2"/>
    <x v="0"/>
    <x v="2"/>
    <n v="978"/>
    <n v="47.45"/>
    <n v="31.79"/>
    <n v="31090.62"/>
    <n v="46406.100000000006"/>
    <n v="15315.480000000007"/>
    <x v="2"/>
    <n v="4"/>
    <x v="6"/>
    <x v="0"/>
  </r>
  <r>
    <n v="170835101"/>
    <x v="86"/>
    <d v="2020-01-31T00:00:00"/>
    <x v="71"/>
    <x v="2"/>
    <x v="2"/>
    <x v="1"/>
    <x v="3"/>
    <n v="2758"/>
    <n v="47.45"/>
    <n v="31.79"/>
    <n v="87676.819999999992"/>
    <n v="130867.1"/>
    <n v="43190.280000000013"/>
    <x v="10"/>
    <n v="7"/>
    <x v="2"/>
    <x v="1"/>
  </r>
  <r>
    <n v="584436452"/>
    <x v="87"/>
    <d v="2016-02-03T00:00:00"/>
    <x v="72"/>
    <x v="0"/>
    <x v="3"/>
    <x v="0"/>
    <x v="3"/>
    <n v="6588"/>
    <n v="205.7"/>
    <n v="117.11"/>
    <n v="771520.68"/>
    <n v="1355151.5999999999"/>
    <n v="583630.91999999981"/>
    <x v="3"/>
    <n v="7"/>
    <x v="2"/>
    <x v="1"/>
  </r>
  <r>
    <n v="234227073"/>
    <x v="88"/>
    <d v="2020-10-12T00:00:00"/>
    <x v="73"/>
    <x v="5"/>
    <x v="6"/>
    <x v="0"/>
    <x v="3"/>
    <n v="1851"/>
    <n v="651.21"/>
    <n v="524.96"/>
    <n v="971700.96000000008"/>
    <n v="1205389.71"/>
    <n v="233688.74999999988"/>
    <x v="20"/>
    <n v="5"/>
    <x v="0"/>
    <x v="0"/>
  </r>
  <r>
    <n v="734318292"/>
    <x v="89"/>
    <d v="2018-01-23T00:00:00"/>
    <x v="74"/>
    <x v="1"/>
    <x v="6"/>
    <x v="0"/>
    <x v="0"/>
    <n v="9956"/>
    <n v="651.21"/>
    <n v="524.96"/>
    <n v="5226501.7600000007"/>
    <n v="6483446.7600000007"/>
    <n v="1256945"/>
    <x v="17"/>
    <n v="7"/>
    <x v="2"/>
    <x v="1"/>
  </r>
  <r>
    <n v="520915305"/>
    <x v="90"/>
    <d v="2021-11-01T00:00:00"/>
    <x v="63"/>
    <x v="1"/>
    <x v="6"/>
    <x v="1"/>
    <x v="3"/>
    <n v="9270"/>
    <n v="651.21"/>
    <n v="524.96"/>
    <n v="4866379.2"/>
    <n v="6036716.7000000002"/>
    <n v="1170337.5"/>
    <x v="19"/>
    <n v="6"/>
    <x v="4"/>
    <x v="1"/>
  </r>
  <r>
    <n v="743410336"/>
    <x v="91"/>
    <d v="2015-03-01T00:00:00"/>
    <x v="4"/>
    <x v="2"/>
    <x v="3"/>
    <x v="0"/>
    <x v="1"/>
    <n v="494"/>
    <n v="205.7"/>
    <n v="117.11"/>
    <n v="57852.34"/>
    <n v="101615.79999999999"/>
    <n v="43763.459999999992"/>
    <x v="8"/>
    <n v="2"/>
    <x v="1"/>
    <x v="0"/>
  </r>
  <r>
    <n v="232196319"/>
    <x v="92"/>
    <d v="2017-07-15T00:00:00"/>
    <x v="75"/>
    <x v="1"/>
    <x v="10"/>
    <x v="1"/>
    <x v="2"/>
    <n v="905"/>
    <n v="668.27"/>
    <n v="502.54"/>
    <n v="454798.7"/>
    <n v="604784.35"/>
    <n v="149985.64999999997"/>
    <x v="7"/>
    <n v="5"/>
    <x v="0"/>
    <x v="0"/>
  </r>
  <r>
    <n v="208806169"/>
    <x v="93"/>
    <d v="2016-02-17T00:00:00"/>
    <x v="76"/>
    <x v="5"/>
    <x v="6"/>
    <x v="0"/>
    <x v="2"/>
    <n v="9240"/>
    <n v="651.21"/>
    <n v="524.96"/>
    <n v="4850630.4000000004"/>
    <n v="6017180.4000000004"/>
    <n v="1166550"/>
    <x v="13"/>
    <n v="6"/>
    <x v="4"/>
    <x v="1"/>
  </r>
  <r>
    <n v="905054843"/>
    <x v="94"/>
    <d v="2021-12-18T00:00:00"/>
    <x v="77"/>
    <x v="4"/>
    <x v="9"/>
    <x v="0"/>
    <x v="2"/>
    <n v="4695"/>
    <n v="9.33"/>
    <n v="6.92"/>
    <n v="32489.4"/>
    <n v="43804.35"/>
    <n v="11314.949999999997"/>
    <x v="12"/>
    <n v="2"/>
    <x v="1"/>
    <x v="0"/>
  </r>
  <r>
    <n v="240787541"/>
    <x v="95"/>
    <d v="2016-09-28T00:00:00"/>
    <x v="36"/>
    <x v="3"/>
    <x v="10"/>
    <x v="1"/>
    <x v="1"/>
    <n v="3239"/>
    <n v="668.27"/>
    <n v="502.54"/>
    <n v="1627727.06"/>
    <n v="2164526.5299999998"/>
    <n v="536799.46999999974"/>
    <x v="6"/>
    <n v="2"/>
    <x v="1"/>
    <x v="0"/>
  </r>
  <r>
    <n v="194350135"/>
    <x v="96"/>
    <d v="2022-06-09T00:00:00"/>
    <x v="78"/>
    <x v="5"/>
    <x v="8"/>
    <x v="0"/>
    <x v="2"/>
    <n v="1379"/>
    <n v="421.89"/>
    <n v="364.69"/>
    <n v="502907.51"/>
    <n v="581786.30999999994"/>
    <n v="78878.79999999993"/>
    <x v="14"/>
    <n v="7"/>
    <x v="2"/>
    <x v="1"/>
  </r>
  <r>
    <n v="242353951"/>
    <x v="97"/>
    <d v="2019-04-22T00:00:00"/>
    <x v="12"/>
    <x v="2"/>
    <x v="10"/>
    <x v="0"/>
    <x v="2"/>
    <n v="6775"/>
    <n v="668.27"/>
    <n v="502.54"/>
    <n v="3404708.5"/>
    <n v="4527529.25"/>
    <n v="1122820.75"/>
    <x v="20"/>
    <n v="5"/>
    <x v="0"/>
    <x v="0"/>
  </r>
  <r>
    <n v="778854548"/>
    <x v="98"/>
    <d v="2015-10-04T00:00:00"/>
    <x v="79"/>
    <x v="5"/>
    <x v="6"/>
    <x v="1"/>
    <x v="1"/>
    <n v="9224"/>
    <n v="651.21"/>
    <n v="524.96"/>
    <n v="4842231.04"/>
    <n v="6006761.04"/>
    <n v="1164530"/>
    <x v="6"/>
    <n v="6"/>
    <x v="4"/>
    <x v="1"/>
  </r>
  <r>
    <n v="229693067"/>
    <x v="99"/>
    <d v="2020-08-01T00:00:00"/>
    <x v="80"/>
    <x v="1"/>
    <x v="7"/>
    <x v="0"/>
    <x v="2"/>
    <n v="138"/>
    <n v="437.2"/>
    <n v="263.33"/>
    <n v="36339.54"/>
    <n v="60333.599999999999"/>
    <n v="23994.059999999998"/>
    <x v="3"/>
    <n v="3"/>
    <x v="5"/>
    <x v="0"/>
  </r>
  <r>
    <n v="373813521"/>
    <x v="100"/>
    <d v="2019-05-31T00:00:00"/>
    <x v="81"/>
    <x v="5"/>
    <x v="3"/>
    <x v="1"/>
    <x v="3"/>
    <n v="8583"/>
    <n v="205.7"/>
    <n v="117.11"/>
    <n v="1005155.13"/>
    <n v="1765523.0999999999"/>
    <n v="760367.96999999986"/>
    <x v="10"/>
    <n v="7"/>
    <x v="2"/>
    <x v="1"/>
  </r>
  <r>
    <n v="118005025"/>
    <x v="101"/>
    <d v="2021-10-05T00:00:00"/>
    <x v="82"/>
    <x v="2"/>
    <x v="6"/>
    <x v="0"/>
    <x v="3"/>
    <n v="9164"/>
    <n v="651.21"/>
    <n v="524.96"/>
    <n v="4810733.4400000004"/>
    <n v="5967688.4400000004"/>
    <n v="1156955"/>
    <x v="20"/>
    <n v="6"/>
    <x v="4"/>
    <x v="1"/>
  </r>
  <r>
    <n v="202262866"/>
    <x v="102"/>
    <d v="2015-11-26T00:00:00"/>
    <x v="29"/>
    <x v="4"/>
    <x v="9"/>
    <x v="1"/>
    <x v="2"/>
    <n v="2932"/>
    <n v="9.33"/>
    <n v="6.92"/>
    <n v="20289.439999999999"/>
    <n v="27355.56"/>
    <n v="7066.1200000000026"/>
    <x v="18"/>
    <n v="5"/>
    <x v="0"/>
    <x v="0"/>
  </r>
  <r>
    <n v="963251912"/>
    <x v="103"/>
    <d v="2016-12-31T00:00:00"/>
    <x v="23"/>
    <x v="4"/>
    <x v="4"/>
    <x v="1"/>
    <x v="0"/>
    <n v="6501"/>
    <n v="81.73"/>
    <n v="56.67"/>
    <n v="368411.67"/>
    <n v="531326.73"/>
    <n v="162915.06"/>
    <x v="20"/>
    <n v="3"/>
    <x v="5"/>
    <x v="0"/>
  </r>
  <r>
    <n v="123711478"/>
    <x v="104"/>
    <d v="2022-08-30T00:00:00"/>
    <x v="0"/>
    <x v="0"/>
    <x v="10"/>
    <x v="0"/>
    <x v="0"/>
    <n v="7830"/>
    <n v="668.27"/>
    <n v="502.54"/>
    <n v="3934888.2"/>
    <n v="5232554.0999999996"/>
    <n v="1297665.8999999994"/>
    <x v="16"/>
    <n v="7"/>
    <x v="2"/>
    <x v="1"/>
  </r>
  <r>
    <n v="422752892"/>
    <x v="105"/>
    <d v="2022-08-17T00:00:00"/>
    <x v="83"/>
    <x v="0"/>
    <x v="5"/>
    <x v="1"/>
    <x v="2"/>
    <n v="830"/>
    <n v="109.28"/>
    <n v="35.840000000000003"/>
    <n v="29747.200000000004"/>
    <n v="90702.399999999994"/>
    <n v="60955.19999999999"/>
    <x v="8"/>
    <n v="5"/>
    <x v="0"/>
    <x v="0"/>
  </r>
  <r>
    <n v="169799983"/>
    <x v="106"/>
    <d v="2020-10-23T00:00:00"/>
    <x v="47"/>
    <x v="1"/>
    <x v="9"/>
    <x v="0"/>
    <x v="3"/>
    <n v="6443"/>
    <n v="9.33"/>
    <n v="6.92"/>
    <n v="44585.56"/>
    <n v="60113.19"/>
    <n v="15527.630000000005"/>
    <x v="6"/>
    <n v="4"/>
    <x v="6"/>
    <x v="0"/>
  </r>
  <r>
    <n v="894589078"/>
    <x v="107"/>
    <d v="2018-03-23T00:00:00"/>
    <x v="84"/>
    <x v="1"/>
    <x v="11"/>
    <x v="0"/>
    <x v="0"/>
    <n v="7643"/>
    <n v="154.06"/>
    <n v="90.93"/>
    <n v="694977.99000000011"/>
    <n v="1177480.58"/>
    <n v="482502.58999999997"/>
    <x v="10"/>
    <n v="7"/>
    <x v="2"/>
    <x v="1"/>
  </r>
  <r>
    <n v="597169005"/>
    <x v="108"/>
    <d v="2016-08-04T00:00:00"/>
    <x v="85"/>
    <x v="2"/>
    <x v="6"/>
    <x v="1"/>
    <x v="0"/>
    <n v="4434"/>
    <n v="651.21"/>
    <n v="524.96"/>
    <n v="2327672.64"/>
    <n v="2887465.14"/>
    <n v="559792.5"/>
    <x v="6"/>
    <n v="3"/>
    <x v="5"/>
    <x v="0"/>
  </r>
  <r>
    <n v="497901093"/>
    <x v="109"/>
    <d v="2015-05-14T00:00:00"/>
    <x v="66"/>
    <x v="5"/>
    <x v="6"/>
    <x v="1"/>
    <x v="3"/>
    <n v="8853"/>
    <n v="651.21"/>
    <n v="524.96"/>
    <n v="4647470.88"/>
    <n v="5765162.1299999999"/>
    <n v="1117691.25"/>
    <x v="14"/>
    <n v="7"/>
    <x v="2"/>
    <x v="1"/>
  </r>
  <r>
    <n v="674231231"/>
    <x v="110"/>
    <d v="2015-07-08T00:00:00"/>
    <x v="35"/>
    <x v="5"/>
    <x v="10"/>
    <x v="0"/>
    <x v="0"/>
    <n v="8859"/>
    <n v="668.27"/>
    <n v="502.54"/>
    <n v="4452001.8600000003"/>
    <n v="5920203.9299999997"/>
    <n v="1468202.0699999994"/>
    <x v="12"/>
    <n v="6"/>
    <x v="4"/>
    <x v="1"/>
  </r>
  <r>
    <n v="276829564"/>
    <x v="81"/>
    <d v="2021-01-29T00:00:00"/>
    <x v="86"/>
    <x v="2"/>
    <x v="4"/>
    <x v="1"/>
    <x v="0"/>
    <n v="8875"/>
    <n v="81.73"/>
    <n v="56.67"/>
    <n v="502946.25"/>
    <n v="725353.75"/>
    <n v="222407.5"/>
    <x v="5"/>
    <n v="5"/>
    <x v="0"/>
    <x v="0"/>
  </r>
  <r>
    <n v="247311103"/>
    <x v="111"/>
    <d v="2015-06-01T00:00:00"/>
    <x v="87"/>
    <x v="5"/>
    <x v="10"/>
    <x v="1"/>
    <x v="3"/>
    <n v="3706"/>
    <n v="668.27"/>
    <n v="502.54"/>
    <n v="1862413.24"/>
    <n v="2476608.62"/>
    <n v="614195.38000000012"/>
    <x v="20"/>
    <n v="5"/>
    <x v="0"/>
    <x v="0"/>
  </r>
  <r>
    <n v="600515115"/>
    <x v="112"/>
    <d v="2015-07-15T00:00:00"/>
    <x v="88"/>
    <x v="1"/>
    <x v="9"/>
    <x v="1"/>
    <x v="0"/>
    <n v="4622"/>
    <n v="9.33"/>
    <n v="6.92"/>
    <n v="31984.239999999998"/>
    <n v="43123.26"/>
    <n v="11139.020000000004"/>
    <x v="11"/>
    <n v="7"/>
    <x v="2"/>
    <x v="1"/>
  </r>
  <r>
    <n v="208365428"/>
    <x v="113"/>
    <d v="2015-12-10T00:00:00"/>
    <x v="75"/>
    <x v="1"/>
    <x v="6"/>
    <x v="1"/>
    <x v="0"/>
    <n v="8815"/>
    <n v="651.21"/>
    <n v="524.96"/>
    <n v="4627522.4000000004"/>
    <n v="5740416.1500000004"/>
    <n v="1112893.75"/>
    <x v="2"/>
    <n v="5"/>
    <x v="0"/>
    <x v="0"/>
  </r>
  <r>
    <n v="263098371"/>
    <x v="114"/>
    <d v="2018-06-18T00:00:00"/>
    <x v="55"/>
    <x v="1"/>
    <x v="4"/>
    <x v="0"/>
    <x v="2"/>
    <n v="5509"/>
    <n v="81.73"/>
    <n v="56.67"/>
    <n v="312195.03000000003"/>
    <n v="450250.57"/>
    <n v="138055.53999999998"/>
    <x v="20"/>
    <n v="5"/>
    <x v="0"/>
    <x v="0"/>
  </r>
  <r>
    <n v="227262771"/>
    <x v="115"/>
    <d v="2019-12-08T00:00:00"/>
    <x v="29"/>
    <x v="4"/>
    <x v="6"/>
    <x v="0"/>
    <x v="2"/>
    <n v="959"/>
    <n v="651.21"/>
    <n v="524.96"/>
    <n v="503436.64"/>
    <n v="624510.39"/>
    <n v="121073.75"/>
    <x v="3"/>
    <n v="4"/>
    <x v="6"/>
    <x v="0"/>
  </r>
  <r>
    <n v="983719956"/>
    <x v="116"/>
    <d v="2022-07-15T00:00:00"/>
    <x v="89"/>
    <x v="5"/>
    <x v="6"/>
    <x v="1"/>
    <x v="3"/>
    <n v="3450"/>
    <n v="651.21"/>
    <n v="524.96"/>
    <n v="1811112.0000000002"/>
    <n v="2246674.5"/>
    <n v="435562.49999999977"/>
    <x v="6"/>
    <n v="4"/>
    <x v="6"/>
    <x v="0"/>
  </r>
  <r>
    <n v="785643756"/>
    <x v="117"/>
    <d v="2019-01-22T00:00:00"/>
    <x v="90"/>
    <x v="5"/>
    <x v="0"/>
    <x v="1"/>
    <x v="3"/>
    <n v="8301"/>
    <n v="255.28"/>
    <n v="159.41999999999999"/>
    <n v="1323345.42"/>
    <n v="2119079.2799999998"/>
    <n v="795733.85999999987"/>
    <x v="8"/>
    <n v="4"/>
    <x v="6"/>
    <x v="0"/>
  </r>
  <r>
    <n v="206520497"/>
    <x v="118"/>
    <d v="2016-01-27T00:00:00"/>
    <x v="73"/>
    <x v="5"/>
    <x v="6"/>
    <x v="0"/>
    <x v="1"/>
    <n v="2859"/>
    <n v="651.21"/>
    <n v="524.96"/>
    <n v="1500860.6400000001"/>
    <n v="1861809.3900000001"/>
    <n v="360948.75"/>
    <x v="10"/>
    <n v="5"/>
    <x v="0"/>
    <x v="0"/>
  </r>
  <r>
    <n v="790149009"/>
    <x v="119"/>
    <d v="2021-05-30T00:00:00"/>
    <x v="22"/>
    <x v="1"/>
    <x v="7"/>
    <x v="0"/>
    <x v="1"/>
    <n v="1505"/>
    <n v="437.2"/>
    <n v="263.33"/>
    <n v="396311.64999999997"/>
    <n v="657986"/>
    <n v="261674.35000000003"/>
    <x v="5"/>
    <n v="7"/>
    <x v="2"/>
    <x v="1"/>
  </r>
  <r>
    <n v="100640618"/>
    <x v="120"/>
    <d v="2018-10-22T00:00:00"/>
    <x v="91"/>
    <x v="1"/>
    <x v="3"/>
    <x v="0"/>
    <x v="0"/>
    <n v="650"/>
    <n v="205.7"/>
    <n v="117.11"/>
    <n v="76121.5"/>
    <n v="133705"/>
    <n v="57583.5"/>
    <x v="1"/>
    <n v="1"/>
    <x v="3"/>
    <x v="0"/>
  </r>
  <r>
    <n v="272419154"/>
    <x v="121"/>
    <d v="2016-05-29T00:00:00"/>
    <x v="9"/>
    <x v="5"/>
    <x v="4"/>
    <x v="0"/>
    <x v="2"/>
    <n v="3736"/>
    <n v="81.73"/>
    <n v="56.67"/>
    <n v="211719.12"/>
    <n v="305343.28000000003"/>
    <n v="93624.160000000033"/>
    <x v="17"/>
    <n v="5"/>
    <x v="0"/>
    <x v="0"/>
  </r>
  <r>
    <n v="360220944"/>
    <x v="122"/>
    <d v="2015-03-19T00:00:00"/>
    <x v="78"/>
    <x v="5"/>
    <x v="8"/>
    <x v="1"/>
    <x v="0"/>
    <n v="6237"/>
    <n v="421.89"/>
    <n v="364.69"/>
    <n v="2274571.5299999998"/>
    <n v="2631327.9299999997"/>
    <n v="356756.39999999991"/>
    <x v="18"/>
    <n v="5"/>
    <x v="0"/>
    <x v="0"/>
  </r>
  <r>
    <n v="389094817"/>
    <x v="123"/>
    <d v="2018-10-11T00:00:00"/>
    <x v="92"/>
    <x v="2"/>
    <x v="2"/>
    <x v="1"/>
    <x v="1"/>
    <n v="658"/>
    <n v="47.45"/>
    <n v="31.79"/>
    <n v="20917.82"/>
    <n v="31222.100000000002"/>
    <n v="10304.280000000002"/>
    <x v="20"/>
    <n v="1"/>
    <x v="3"/>
    <x v="0"/>
  </r>
  <r>
    <n v="904402101"/>
    <x v="124"/>
    <d v="2020-05-22T00:00:00"/>
    <x v="93"/>
    <x v="5"/>
    <x v="8"/>
    <x v="1"/>
    <x v="2"/>
    <n v="1534"/>
    <n v="421.89"/>
    <n v="364.69"/>
    <n v="559434.46"/>
    <n v="647179.26"/>
    <n v="87744.800000000047"/>
    <x v="11"/>
    <n v="2"/>
    <x v="1"/>
    <x v="0"/>
  </r>
  <r>
    <n v="721816623"/>
    <x v="36"/>
    <d v="2022-03-04T00:00:00"/>
    <x v="94"/>
    <x v="5"/>
    <x v="11"/>
    <x v="0"/>
    <x v="3"/>
    <n v="434"/>
    <n v="154.06"/>
    <n v="90.93"/>
    <n v="39463.620000000003"/>
    <n v="66862.040000000008"/>
    <n v="27398.420000000006"/>
    <x v="15"/>
    <n v="7"/>
    <x v="2"/>
    <x v="1"/>
  </r>
  <r>
    <n v="977324712"/>
    <x v="125"/>
    <d v="2021-02-07T00:00:00"/>
    <x v="34"/>
    <x v="1"/>
    <x v="1"/>
    <x v="0"/>
    <x v="3"/>
    <n v="955"/>
    <n v="152.58000000000001"/>
    <n v="97.44"/>
    <n v="93055.2"/>
    <n v="145713.90000000002"/>
    <n v="52658.700000000026"/>
    <x v="0"/>
    <n v="1"/>
    <x v="3"/>
    <x v="0"/>
  </r>
  <r>
    <n v="177225196"/>
    <x v="126"/>
    <d v="2015-09-14T00:00:00"/>
    <x v="53"/>
    <x v="5"/>
    <x v="2"/>
    <x v="0"/>
    <x v="1"/>
    <n v="3729"/>
    <n v="47.45"/>
    <n v="31.79"/>
    <n v="118544.91"/>
    <n v="176941.05000000002"/>
    <n v="58396.140000000014"/>
    <x v="5"/>
    <n v="1"/>
    <x v="3"/>
    <x v="0"/>
  </r>
  <r>
    <n v="948129403"/>
    <x v="127"/>
    <d v="2022-04-08T00:00:00"/>
    <x v="30"/>
    <x v="3"/>
    <x v="2"/>
    <x v="0"/>
    <x v="0"/>
    <n v="1415"/>
    <n v="47.45"/>
    <n v="31.79"/>
    <n v="44982.85"/>
    <n v="67141.75"/>
    <n v="22158.9"/>
    <x v="10"/>
    <n v="7"/>
    <x v="2"/>
    <x v="1"/>
  </r>
  <r>
    <n v="586961162"/>
    <x v="128"/>
    <d v="2016-03-24T00:00:00"/>
    <x v="83"/>
    <x v="0"/>
    <x v="8"/>
    <x v="1"/>
    <x v="0"/>
    <n v="3706"/>
    <n v="421.89"/>
    <n v="364.69"/>
    <n v="1351541.14"/>
    <n v="1563524.3399999999"/>
    <n v="211983.19999999995"/>
    <x v="16"/>
    <n v="2"/>
    <x v="1"/>
    <x v="0"/>
  </r>
  <r>
    <n v="510956799"/>
    <x v="129"/>
    <d v="2022-09-18T00:00:00"/>
    <x v="34"/>
    <x v="1"/>
    <x v="1"/>
    <x v="0"/>
    <x v="3"/>
    <n v="2326"/>
    <n v="152.58000000000001"/>
    <n v="97.44"/>
    <n v="226645.44"/>
    <n v="354901.08"/>
    <n v="128255.64000000001"/>
    <x v="12"/>
    <n v="3"/>
    <x v="5"/>
    <x v="0"/>
  </r>
  <r>
    <n v="407665145"/>
    <x v="130"/>
    <d v="2019-07-06T00:00:00"/>
    <x v="13"/>
    <x v="0"/>
    <x v="8"/>
    <x v="0"/>
    <x v="2"/>
    <n v="6030"/>
    <n v="421.89"/>
    <n v="364.69"/>
    <n v="2199080.7000000002"/>
    <n v="2543996.6999999997"/>
    <n v="344915.99999999953"/>
    <x v="20"/>
    <n v="3"/>
    <x v="5"/>
    <x v="0"/>
  </r>
  <r>
    <n v="484947526"/>
    <x v="131"/>
    <d v="2015-03-18T00:00:00"/>
    <x v="95"/>
    <x v="3"/>
    <x v="8"/>
    <x v="0"/>
    <x v="1"/>
    <n v="5604"/>
    <n v="421.89"/>
    <n v="364.69"/>
    <n v="2043722.76"/>
    <n v="2364271.56"/>
    <n v="320548.80000000005"/>
    <x v="16"/>
    <n v="1"/>
    <x v="3"/>
    <x v="0"/>
  </r>
  <r>
    <n v="120977771"/>
    <x v="132"/>
    <d v="2021-03-25T00:00:00"/>
    <x v="96"/>
    <x v="1"/>
    <x v="9"/>
    <x v="0"/>
    <x v="0"/>
    <n v="8866"/>
    <n v="9.33"/>
    <n v="6.92"/>
    <n v="61352.72"/>
    <n v="82719.78"/>
    <n v="21367.059999999998"/>
    <x v="17"/>
    <n v="2"/>
    <x v="1"/>
    <x v="0"/>
  </r>
  <r>
    <n v="114242208"/>
    <x v="133"/>
    <d v="2019-04-16T00:00:00"/>
    <x v="86"/>
    <x v="2"/>
    <x v="4"/>
    <x v="1"/>
    <x v="0"/>
    <n v="5663"/>
    <n v="81.73"/>
    <n v="56.67"/>
    <n v="320922.21000000002"/>
    <n v="462836.99000000005"/>
    <n v="141914.78000000003"/>
    <x v="14"/>
    <n v="5"/>
    <x v="0"/>
    <x v="0"/>
  </r>
  <r>
    <n v="433539664"/>
    <x v="134"/>
    <d v="2015-01-20T00:00:00"/>
    <x v="97"/>
    <x v="3"/>
    <x v="5"/>
    <x v="0"/>
    <x v="0"/>
    <n v="2876"/>
    <n v="109.28"/>
    <n v="35.840000000000003"/>
    <n v="103075.84000000001"/>
    <n v="314289.28000000003"/>
    <n v="211213.44"/>
    <x v="4"/>
    <n v="1"/>
    <x v="3"/>
    <x v="0"/>
  </r>
  <r>
    <n v="667981469"/>
    <x v="135"/>
    <d v="2021-06-05T00:00:00"/>
    <x v="98"/>
    <x v="4"/>
    <x v="8"/>
    <x v="0"/>
    <x v="0"/>
    <n v="9416"/>
    <n v="421.89"/>
    <n v="364.69"/>
    <n v="3433921.04"/>
    <n v="3972516.2399999998"/>
    <n v="538595.19999999972"/>
    <x v="4"/>
    <n v="5"/>
    <x v="0"/>
    <x v="0"/>
  </r>
  <r>
    <n v="329951465"/>
    <x v="136"/>
    <d v="2020-01-16T00:00:00"/>
    <x v="99"/>
    <x v="5"/>
    <x v="10"/>
    <x v="0"/>
    <x v="1"/>
    <n v="8825"/>
    <n v="668.27"/>
    <n v="502.54"/>
    <n v="4434915.5"/>
    <n v="5897482.75"/>
    <n v="1462567.25"/>
    <x v="15"/>
    <n v="6"/>
    <x v="4"/>
    <x v="1"/>
  </r>
  <r>
    <n v="940305936"/>
    <x v="137"/>
    <d v="2022-06-30T00:00:00"/>
    <x v="58"/>
    <x v="5"/>
    <x v="6"/>
    <x v="0"/>
    <x v="1"/>
    <n v="6277"/>
    <n v="651.21"/>
    <n v="524.96"/>
    <n v="3295173.9200000004"/>
    <n v="4087645.1700000004"/>
    <n v="792471.25"/>
    <x v="5"/>
    <n v="4"/>
    <x v="6"/>
    <x v="0"/>
  </r>
  <r>
    <n v="507973754"/>
    <x v="138"/>
    <d v="2022-01-03T00:00:00"/>
    <x v="100"/>
    <x v="5"/>
    <x v="0"/>
    <x v="0"/>
    <x v="3"/>
    <n v="9577"/>
    <n v="255.28"/>
    <n v="159.41999999999999"/>
    <n v="1526765.3399999999"/>
    <n v="2444816.56"/>
    <n v="918051.2200000002"/>
    <x v="0"/>
    <n v="2"/>
    <x v="1"/>
    <x v="0"/>
  </r>
  <r>
    <n v="341306436"/>
    <x v="139"/>
    <d v="2019-06-22T00:00:00"/>
    <x v="25"/>
    <x v="0"/>
    <x v="6"/>
    <x v="0"/>
    <x v="2"/>
    <n v="9014"/>
    <n v="651.21"/>
    <n v="524.96"/>
    <n v="4731989.4400000004"/>
    <n v="5870006.9400000004"/>
    <n v="1138017.5"/>
    <x v="5"/>
    <n v="6"/>
    <x v="4"/>
    <x v="1"/>
  </r>
  <r>
    <n v="108127200"/>
    <x v="140"/>
    <d v="2022-09-09T00:00:00"/>
    <x v="4"/>
    <x v="2"/>
    <x v="8"/>
    <x v="1"/>
    <x v="2"/>
    <n v="6096"/>
    <n v="421.89"/>
    <n v="364.69"/>
    <n v="2223150.2399999998"/>
    <n v="2571841.44"/>
    <n v="348691.20000000019"/>
    <x v="13"/>
    <n v="1"/>
    <x v="3"/>
    <x v="0"/>
  </r>
  <r>
    <n v="542272984"/>
    <x v="141"/>
    <d v="2016-11-03T00:00:00"/>
    <x v="64"/>
    <x v="3"/>
    <x v="6"/>
    <x v="0"/>
    <x v="1"/>
    <n v="9481"/>
    <n v="651.21"/>
    <n v="524.96"/>
    <n v="4977145.7600000007"/>
    <n v="6174122.0100000007"/>
    <n v="1196976.25"/>
    <x v="5"/>
    <n v="4"/>
    <x v="6"/>
    <x v="0"/>
  </r>
  <r>
    <n v="884092414"/>
    <x v="142"/>
    <d v="2021-04-28T00:00:00"/>
    <x v="101"/>
    <x v="5"/>
    <x v="6"/>
    <x v="1"/>
    <x v="1"/>
    <n v="1447"/>
    <n v="651.21"/>
    <n v="524.96"/>
    <n v="759617.12"/>
    <n v="942300.87"/>
    <n v="182683.75"/>
    <x v="3"/>
    <n v="7"/>
    <x v="2"/>
    <x v="1"/>
  </r>
  <r>
    <n v="385196816"/>
    <x v="143"/>
    <d v="2020-07-21T00:00:00"/>
    <x v="102"/>
    <x v="5"/>
    <x v="10"/>
    <x v="1"/>
    <x v="1"/>
    <n v="7153"/>
    <n v="668.27"/>
    <n v="502.54"/>
    <n v="3594668.62"/>
    <n v="4780135.3099999996"/>
    <n v="1185466.6899999995"/>
    <x v="13"/>
    <n v="5"/>
    <x v="0"/>
    <x v="0"/>
  </r>
  <r>
    <n v="167510020"/>
    <x v="144"/>
    <d v="2019-09-12T00:00:00"/>
    <x v="68"/>
    <x v="2"/>
    <x v="8"/>
    <x v="0"/>
    <x v="2"/>
    <n v="8792"/>
    <n v="421.89"/>
    <n v="364.69"/>
    <n v="3206354.48"/>
    <n v="3709256.88"/>
    <n v="502902.39999999991"/>
    <x v="11"/>
    <n v="1"/>
    <x v="3"/>
    <x v="0"/>
  </r>
  <r>
    <n v="973268353"/>
    <x v="145"/>
    <d v="2016-06-17T00:00:00"/>
    <x v="103"/>
    <x v="1"/>
    <x v="2"/>
    <x v="0"/>
    <x v="3"/>
    <n v="589"/>
    <n v="47.45"/>
    <n v="31.79"/>
    <n v="18724.310000000001"/>
    <n v="27948.050000000003"/>
    <n v="9223.7400000000016"/>
    <x v="10"/>
    <n v="7"/>
    <x v="2"/>
    <x v="1"/>
  </r>
  <r>
    <n v="915020644"/>
    <x v="146"/>
    <d v="2020-03-08T00:00:00"/>
    <x v="48"/>
    <x v="5"/>
    <x v="9"/>
    <x v="1"/>
    <x v="0"/>
    <n v="3797"/>
    <n v="9.33"/>
    <n v="6.92"/>
    <n v="26275.239999999998"/>
    <n v="35426.01"/>
    <n v="9150.7700000000041"/>
    <x v="16"/>
    <n v="5"/>
    <x v="0"/>
    <x v="0"/>
  </r>
  <r>
    <n v="425628221"/>
    <x v="147"/>
    <d v="2016-02-21T00:00:00"/>
    <x v="104"/>
    <x v="5"/>
    <x v="7"/>
    <x v="1"/>
    <x v="1"/>
    <n v="1704"/>
    <n v="437.2"/>
    <n v="263.33"/>
    <n v="448714.31999999995"/>
    <n v="744988.79999999993"/>
    <n v="296274.48"/>
    <x v="9"/>
    <n v="7"/>
    <x v="2"/>
    <x v="1"/>
  </r>
  <r>
    <n v="908264911"/>
    <x v="148"/>
    <d v="2022-05-21T00:00:00"/>
    <x v="13"/>
    <x v="0"/>
    <x v="2"/>
    <x v="0"/>
    <x v="2"/>
    <n v="4626"/>
    <n v="47.45"/>
    <n v="31.79"/>
    <n v="147060.54"/>
    <n v="219503.7"/>
    <n v="72443.16"/>
    <x v="11"/>
    <n v="3"/>
    <x v="5"/>
    <x v="0"/>
  </r>
  <r>
    <n v="686417043"/>
    <x v="149"/>
    <d v="2016-03-10T00:00:00"/>
    <x v="93"/>
    <x v="5"/>
    <x v="3"/>
    <x v="0"/>
    <x v="1"/>
    <n v="4912"/>
    <n v="205.7"/>
    <n v="117.11"/>
    <n v="575244.31999999995"/>
    <n v="1010398.3999999999"/>
    <n v="435154.07999999996"/>
    <x v="1"/>
    <n v="4"/>
    <x v="6"/>
    <x v="0"/>
  </r>
  <r>
    <n v="135069024"/>
    <x v="150"/>
    <d v="2015-08-03T00:00:00"/>
    <x v="95"/>
    <x v="3"/>
    <x v="10"/>
    <x v="0"/>
    <x v="3"/>
    <n v="8781"/>
    <n v="668.27"/>
    <n v="502.54"/>
    <n v="4412803.74"/>
    <n v="5868078.8700000001"/>
    <n v="1455275.13"/>
    <x v="17"/>
    <n v="6"/>
    <x v="4"/>
    <x v="1"/>
  </r>
  <r>
    <n v="191300570"/>
    <x v="151"/>
    <d v="2015-04-13T00:00:00"/>
    <x v="82"/>
    <x v="2"/>
    <x v="6"/>
    <x v="1"/>
    <x v="2"/>
    <n v="8945"/>
    <n v="651.21"/>
    <n v="524.96"/>
    <n v="4695767.2"/>
    <n v="5825073.4500000002"/>
    <n v="1129306.25"/>
    <x v="17"/>
    <n v="6"/>
    <x v="4"/>
    <x v="1"/>
  </r>
  <r>
    <n v="783516871"/>
    <x v="152"/>
    <d v="2015-03-15T00:00:00"/>
    <x v="97"/>
    <x v="3"/>
    <x v="3"/>
    <x v="0"/>
    <x v="1"/>
    <n v="8909"/>
    <n v="205.7"/>
    <n v="117.11"/>
    <n v="1043332.99"/>
    <n v="1832581.2999999998"/>
    <n v="789248.30999999982"/>
    <x v="10"/>
    <n v="2"/>
    <x v="1"/>
    <x v="0"/>
  </r>
  <r>
    <n v="834844052"/>
    <x v="153"/>
    <d v="2015-04-27T00:00:00"/>
    <x v="105"/>
    <x v="2"/>
    <x v="7"/>
    <x v="1"/>
    <x v="3"/>
    <n v="7762"/>
    <n v="437.2"/>
    <n v="263.33"/>
    <n v="2043967.46"/>
    <n v="3393546.4"/>
    <n v="1349578.94"/>
    <x v="10"/>
    <n v="3"/>
    <x v="5"/>
    <x v="0"/>
  </r>
  <r>
    <n v="953805816"/>
    <x v="154"/>
    <d v="2015-12-03T00:00:00"/>
    <x v="54"/>
    <x v="2"/>
    <x v="1"/>
    <x v="1"/>
    <x v="3"/>
    <n v="1191"/>
    <n v="152.58000000000001"/>
    <n v="97.44"/>
    <n v="116051.04"/>
    <n v="181722.78000000003"/>
    <n v="65671.740000000034"/>
    <x v="2"/>
    <n v="5"/>
    <x v="0"/>
    <x v="0"/>
  </r>
  <r>
    <n v="335763490"/>
    <x v="96"/>
    <d v="2022-06-10T00:00:00"/>
    <x v="106"/>
    <x v="6"/>
    <x v="6"/>
    <x v="0"/>
    <x v="2"/>
    <n v="8733"/>
    <n v="651.21"/>
    <n v="524.96"/>
    <n v="4584475.6800000006"/>
    <n v="5687016.9300000006"/>
    <n v="1102541.25"/>
    <x v="15"/>
    <n v="7"/>
    <x v="2"/>
    <x v="1"/>
  </r>
  <r>
    <n v="946390902"/>
    <x v="155"/>
    <d v="2020-04-05T00:00:00"/>
    <x v="50"/>
    <x v="2"/>
    <x v="7"/>
    <x v="0"/>
    <x v="3"/>
    <n v="6954"/>
    <n v="437.2"/>
    <n v="263.33"/>
    <n v="1831196.8199999998"/>
    <n v="3040288.8"/>
    <n v="1209091.98"/>
    <x v="14"/>
    <n v="3"/>
    <x v="5"/>
    <x v="0"/>
  </r>
  <r>
    <n v="771674382"/>
    <x v="156"/>
    <d v="2019-02-17T00:00:00"/>
    <x v="43"/>
    <x v="1"/>
    <x v="11"/>
    <x v="1"/>
    <x v="2"/>
    <n v="4453"/>
    <n v="154.06"/>
    <n v="90.93"/>
    <n v="404911.29000000004"/>
    <n v="686029.18"/>
    <n v="281117.89"/>
    <x v="11"/>
    <n v="4"/>
    <x v="6"/>
    <x v="0"/>
  </r>
  <r>
    <n v="567912757"/>
    <x v="157"/>
    <d v="2017-05-11T00:00:00"/>
    <x v="107"/>
    <x v="2"/>
    <x v="3"/>
    <x v="0"/>
    <x v="1"/>
    <n v="6860"/>
    <n v="205.7"/>
    <n v="117.11"/>
    <n v="803374.6"/>
    <n v="1411102"/>
    <n v="607727.4"/>
    <x v="14"/>
    <n v="7"/>
    <x v="2"/>
    <x v="1"/>
  </r>
  <r>
    <n v="711717355"/>
    <x v="158"/>
    <d v="2018-11-28T00:00:00"/>
    <x v="20"/>
    <x v="3"/>
    <x v="6"/>
    <x v="1"/>
    <x v="2"/>
    <n v="1836"/>
    <n v="651.21"/>
    <n v="524.96"/>
    <n v="963826.56"/>
    <n v="1195621.56"/>
    <n v="231795"/>
    <x v="20"/>
    <n v="7"/>
    <x v="2"/>
    <x v="1"/>
  </r>
  <r>
    <n v="750012004"/>
    <x v="159"/>
    <d v="2016-01-01T00:00:00"/>
    <x v="32"/>
    <x v="5"/>
    <x v="6"/>
    <x v="0"/>
    <x v="2"/>
    <n v="4074"/>
    <n v="651.21"/>
    <n v="524.96"/>
    <n v="2138687.04"/>
    <n v="2653029.54"/>
    <n v="514342.5"/>
    <x v="9"/>
    <n v="5"/>
    <x v="0"/>
    <x v="0"/>
  </r>
  <r>
    <n v="599313056"/>
    <x v="160"/>
    <d v="2022-08-22T00:00:00"/>
    <x v="4"/>
    <x v="2"/>
    <x v="6"/>
    <x v="1"/>
    <x v="3"/>
    <n v="8906"/>
    <n v="651.21"/>
    <n v="524.96"/>
    <n v="4675293.7600000007"/>
    <n v="5799676.2600000007"/>
    <n v="1124382.5"/>
    <x v="16"/>
    <n v="6"/>
    <x v="4"/>
    <x v="1"/>
  </r>
  <r>
    <n v="849329268"/>
    <x v="77"/>
    <d v="2017-07-15T00:00:00"/>
    <x v="13"/>
    <x v="0"/>
    <x v="10"/>
    <x v="1"/>
    <x v="3"/>
    <n v="4259"/>
    <n v="668.27"/>
    <n v="502.54"/>
    <n v="2140317.86"/>
    <n v="2846161.9299999997"/>
    <n v="705844.06999999983"/>
    <x v="3"/>
    <n v="3"/>
    <x v="5"/>
    <x v="0"/>
  </r>
  <r>
    <n v="805762040"/>
    <x v="161"/>
    <d v="2019-04-12T00:00:00"/>
    <x v="72"/>
    <x v="0"/>
    <x v="8"/>
    <x v="0"/>
    <x v="0"/>
    <n v="1748"/>
    <n v="421.89"/>
    <n v="364.69"/>
    <n v="637478.12"/>
    <n v="737463.72"/>
    <n v="99985.599999999977"/>
    <x v="9"/>
    <n v="5"/>
    <x v="0"/>
    <x v="0"/>
  </r>
  <r>
    <n v="447505176"/>
    <x v="162"/>
    <d v="2022-07-18T00:00:00"/>
    <x v="73"/>
    <x v="5"/>
    <x v="3"/>
    <x v="0"/>
    <x v="3"/>
    <n v="5581"/>
    <n v="205.7"/>
    <n v="117.11"/>
    <n v="653590.91"/>
    <n v="1148011.7"/>
    <n v="494420.78999999992"/>
    <x v="1"/>
    <n v="1"/>
    <x v="3"/>
    <x v="0"/>
  </r>
  <r>
    <n v="123045003"/>
    <x v="163"/>
    <d v="2017-03-22T00:00:00"/>
    <x v="60"/>
    <x v="4"/>
    <x v="2"/>
    <x v="1"/>
    <x v="2"/>
    <n v="606"/>
    <n v="47.45"/>
    <n v="31.79"/>
    <n v="19264.739999999998"/>
    <n v="28754.7"/>
    <n v="9489.9600000000028"/>
    <x v="7"/>
    <n v="2"/>
    <x v="1"/>
    <x v="0"/>
  </r>
  <r>
    <n v="251180350"/>
    <x v="164"/>
    <d v="2015-10-03T00:00:00"/>
    <x v="107"/>
    <x v="2"/>
    <x v="10"/>
    <x v="1"/>
    <x v="3"/>
    <n v="8702"/>
    <n v="668.27"/>
    <n v="502.54"/>
    <n v="4373103.08"/>
    <n v="5815285.54"/>
    <n v="1442182.46"/>
    <x v="10"/>
    <n v="1"/>
    <x v="3"/>
    <x v="0"/>
  </r>
  <r>
    <n v="871022546"/>
    <x v="165"/>
    <d v="2020-04-24T00:00:00"/>
    <x v="108"/>
    <x v="2"/>
    <x v="10"/>
    <x v="0"/>
    <x v="0"/>
    <n v="3782"/>
    <n v="668.27"/>
    <n v="502.54"/>
    <n v="1900606.28"/>
    <n v="2527397.14"/>
    <n v="626790.8600000001"/>
    <x v="1"/>
    <n v="5"/>
    <x v="0"/>
    <x v="0"/>
  </r>
  <r>
    <n v="291995418"/>
    <x v="166"/>
    <d v="2022-05-19T00:00:00"/>
    <x v="109"/>
    <x v="1"/>
    <x v="9"/>
    <x v="0"/>
    <x v="2"/>
    <n v="6788"/>
    <n v="9.33"/>
    <n v="6.92"/>
    <n v="46972.959999999999"/>
    <n v="63332.04"/>
    <n v="16359.080000000002"/>
    <x v="3"/>
    <n v="1"/>
    <x v="3"/>
    <x v="0"/>
  </r>
  <r>
    <n v="943835294"/>
    <x v="82"/>
    <d v="2018-06-30T00:00:00"/>
    <x v="86"/>
    <x v="2"/>
    <x v="5"/>
    <x v="0"/>
    <x v="1"/>
    <n v="692"/>
    <n v="109.28"/>
    <n v="35.840000000000003"/>
    <n v="24801.280000000002"/>
    <n v="75621.759999999995"/>
    <n v="50820.479999999996"/>
    <x v="3"/>
    <n v="3"/>
    <x v="5"/>
    <x v="0"/>
  </r>
  <r>
    <n v="826591002"/>
    <x v="167"/>
    <d v="2021-05-05T00:00:00"/>
    <x v="57"/>
    <x v="5"/>
    <x v="6"/>
    <x v="1"/>
    <x v="2"/>
    <n v="5501"/>
    <n v="651.21"/>
    <n v="524.96"/>
    <n v="2887804.9600000004"/>
    <n v="3582306.2100000004"/>
    <n v="694501.25"/>
    <x v="3"/>
    <n v="7"/>
    <x v="2"/>
    <x v="1"/>
  </r>
  <r>
    <n v="272639310"/>
    <x v="168"/>
    <d v="2021-08-22T00:00:00"/>
    <x v="110"/>
    <x v="0"/>
    <x v="6"/>
    <x v="1"/>
    <x v="1"/>
    <n v="8885"/>
    <n v="651.21"/>
    <n v="524.96"/>
    <n v="4664269.6000000006"/>
    <n v="5786000.8500000006"/>
    <n v="1121731.25"/>
    <x v="6"/>
    <n v="6"/>
    <x v="4"/>
    <x v="1"/>
  </r>
  <r>
    <n v="536607730"/>
    <x v="169"/>
    <d v="2018-10-06T00:00:00"/>
    <x v="111"/>
    <x v="4"/>
    <x v="11"/>
    <x v="0"/>
    <x v="2"/>
    <n v="3007"/>
    <n v="154.06"/>
    <n v="90.93"/>
    <n v="273426.51"/>
    <n v="463258.42"/>
    <n v="189831.90999999997"/>
    <x v="4"/>
    <n v="5"/>
    <x v="0"/>
    <x v="0"/>
  </r>
  <r>
    <n v="765528905"/>
    <x v="170"/>
    <d v="2015-03-10T00:00:00"/>
    <x v="111"/>
    <x v="4"/>
    <x v="4"/>
    <x v="1"/>
    <x v="2"/>
    <n v="5870"/>
    <n v="81.73"/>
    <n v="56.67"/>
    <n v="332652.90000000002"/>
    <n v="479755.10000000003"/>
    <n v="147102.20000000001"/>
    <x v="9"/>
    <n v="2"/>
    <x v="1"/>
    <x v="0"/>
  </r>
  <r>
    <n v="128686225"/>
    <x v="171"/>
    <d v="2021-02-11T00:00:00"/>
    <x v="112"/>
    <x v="1"/>
    <x v="0"/>
    <x v="0"/>
    <x v="0"/>
    <n v="9968"/>
    <n v="255.28"/>
    <n v="159.41999999999999"/>
    <n v="1589098.5599999998"/>
    <n v="2544631.04"/>
    <n v="955532.48000000021"/>
    <x v="3"/>
    <n v="1"/>
    <x v="3"/>
    <x v="0"/>
  </r>
  <r>
    <n v="736240041"/>
    <x v="172"/>
    <d v="2017-02-15T00:00:00"/>
    <x v="47"/>
    <x v="1"/>
    <x v="10"/>
    <x v="1"/>
    <x v="2"/>
    <n v="8644"/>
    <n v="668.27"/>
    <n v="502.54"/>
    <n v="4343955.76"/>
    <n v="5776525.8799999999"/>
    <n v="1432570.12"/>
    <x v="13"/>
    <n v="6"/>
    <x v="4"/>
    <x v="1"/>
  </r>
  <r>
    <n v="534467113"/>
    <x v="173"/>
    <d v="2015-06-02T00:00:00"/>
    <x v="98"/>
    <x v="4"/>
    <x v="11"/>
    <x v="1"/>
    <x v="1"/>
    <n v="9550"/>
    <n v="154.06"/>
    <n v="90.93"/>
    <n v="868381.50000000012"/>
    <n v="1471273"/>
    <n v="602891.49999999988"/>
    <x v="10"/>
    <n v="4"/>
    <x v="6"/>
    <x v="0"/>
  </r>
  <r>
    <n v="741250836"/>
    <x v="174"/>
    <d v="2022-12-23T00:00:00"/>
    <x v="29"/>
    <x v="4"/>
    <x v="4"/>
    <x v="0"/>
    <x v="3"/>
    <n v="1450"/>
    <n v="81.73"/>
    <n v="56.67"/>
    <n v="82171.5"/>
    <n v="118508.5"/>
    <n v="36337"/>
    <x v="8"/>
    <n v="7"/>
    <x v="2"/>
    <x v="1"/>
  </r>
  <r>
    <n v="210591018"/>
    <x v="175"/>
    <d v="2018-05-12T00:00:00"/>
    <x v="29"/>
    <x v="4"/>
    <x v="1"/>
    <x v="0"/>
    <x v="0"/>
    <n v="7417"/>
    <n v="152.58000000000001"/>
    <n v="97.44"/>
    <n v="722712.48"/>
    <n v="1131685.8600000001"/>
    <n v="408973.38000000012"/>
    <x v="20"/>
    <n v="3"/>
    <x v="5"/>
    <x v="0"/>
  </r>
  <r>
    <n v="725348985"/>
    <x v="176"/>
    <d v="2018-03-13T00:00:00"/>
    <x v="72"/>
    <x v="0"/>
    <x v="11"/>
    <x v="0"/>
    <x v="1"/>
    <n v="5738"/>
    <n v="154.06"/>
    <n v="90.93"/>
    <n v="521756.34"/>
    <n v="883996.28"/>
    <n v="362239.94"/>
    <x v="5"/>
    <n v="2"/>
    <x v="1"/>
    <x v="0"/>
  </r>
  <r>
    <n v="538698565"/>
    <x v="177"/>
    <d v="2021-08-16T00:00:00"/>
    <x v="113"/>
    <x v="5"/>
    <x v="10"/>
    <x v="1"/>
    <x v="3"/>
    <n v="1731"/>
    <n v="668.27"/>
    <n v="502.54"/>
    <n v="869896.74"/>
    <n v="1156775.3699999999"/>
    <n v="286878.62999999989"/>
    <x v="8"/>
    <n v="3"/>
    <x v="5"/>
    <x v="0"/>
  </r>
  <r>
    <n v="224126088"/>
    <x v="178"/>
    <d v="2016-05-28T00:00:00"/>
    <x v="25"/>
    <x v="0"/>
    <x v="3"/>
    <x v="1"/>
    <x v="3"/>
    <n v="2745"/>
    <n v="205.7"/>
    <n v="117.11"/>
    <n v="321466.95"/>
    <n v="564646.5"/>
    <n v="243179.55"/>
    <x v="7"/>
    <n v="5"/>
    <x v="0"/>
    <x v="0"/>
  </r>
  <r>
    <n v="425430381"/>
    <x v="106"/>
    <d v="2020-11-02T00:00:00"/>
    <x v="40"/>
    <x v="3"/>
    <x v="2"/>
    <x v="0"/>
    <x v="0"/>
    <n v="3159"/>
    <n v="47.45"/>
    <n v="31.79"/>
    <n v="100424.61"/>
    <n v="149894.55000000002"/>
    <n v="49469.940000000017"/>
    <x v="12"/>
    <n v="4"/>
    <x v="6"/>
    <x v="0"/>
  </r>
  <r>
    <n v="506722772"/>
    <x v="179"/>
    <d v="2016-07-21T00:00:00"/>
    <x v="62"/>
    <x v="5"/>
    <x v="11"/>
    <x v="1"/>
    <x v="0"/>
    <n v="9383"/>
    <n v="154.06"/>
    <n v="90.93"/>
    <n v="853196.19000000006"/>
    <n v="1445544.98"/>
    <n v="592348.78999999992"/>
    <x v="6"/>
    <n v="3"/>
    <x v="5"/>
    <x v="0"/>
  </r>
  <r>
    <n v="802427089"/>
    <x v="180"/>
    <d v="2022-04-27T00:00:00"/>
    <x v="94"/>
    <x v="5"/>
    <x v="6"/>
    <x v="1"/>
    <x v="1"/>
    <n v="4862"/>
    <n v="651.21"/>
    <n v="524.96"/>
    <n v="2552355.52"/>
    <n v="3166183.02"/>
    <n v="613827.5"/>
    <x v="18"/>
    <n v="4"/>
    <x v="6"/>
    <x v="0"/>
  </r>
  <r>
    <n v="367279660"/>
    <x v="181"/>
    <d v="2015-08-01T00:00:00"/>
    <x v="92"/>
    <x v="2"/>
    <x v="7"/>
    <x v="1"/>
    <x v="3"/>
    <n v="5068"/>
    <n v="437.2"/>
    <n v="263.33"/>
    <n v="1334556.44"/>
    <n v="2215729.6"/>
    <n v="881173.16000000015"/>
    <x v="14"/>
    <n v="2"/>
    <x v="1"/>
    <x v="0"/>
  </r>
  <r>
    <n v="126329314"/>
    <x v="182"/>
    <d v="2019-05-14T00:00:00"/>
    <x v="10"/>
    <x v="3"/>
    <x v="4"/>
    <x v="1"/>
    <x v="3"/>
    <n v="2506"/>
    <n v="81.73"/>
    <n v="56.67"/>
    <n v="142015.02000000002"/>
    <n v="204815.38"/>
    <n v="62800.359999999986"/>
    <x v="13"/>
    <n v="5"/>
    <x v="0"/>
    <x v="0"/>
  </r>
  <r>
    <n v="624937379"/>
    <x v="183"/>
    <d v="2016-02-03T00:00:00"/>
    <x v="114"/>
    <x v="2"/>
    <x v="4"/>
    <x v="1"/>
    <x v="3"/>
    <n v="1713"/>
    <n v="81.73"/>
    <n v="56.67"/>
    <n v="97075.71"/>
    <n v="140003.49000000002"/>
    <n v="42927.780000000013"/>
    <x v="17"/>
    <n v="1"/>
    <x v="3"/>
    <x v="0"/>
  </r>
  <r>
    <n v="971437585"/>
    <x v="184"/>
    <d v="2020-09-04T00:00:00"/>
    <x v="104"/>
    <x v="5"/>
    <x v="6"/>
    <x v="1"/>
    <x v="3"/>
    <n v="8824"/>
    <n v="651.21"/>
    <n v="524.96"/>
    <n v="4632247.04"/>
    <n v="5746277.04"/>
    <n v="1114030"/>
    <x v="18"/>
    <n v="6"/>
    <x v="4"/>
    <x v="1"/>
  </r>
  <r>
    <n v="523836553"/>
    <x v="185"/>
    <d v="2015-04-20T00:00:00"/>
    <x v="114"/>
    <x v="2"/>
    <x v="3"/>
    <x v="0"/>
    <x v="2"/>
    <n v="3732"/>
    <n v="205.7"/>
    <n v="117.11"/>
    <n v="437054.52"/>
    <n v="767672.39999999991"/>
    <n v="330617.87999999989"/>
    <x v="7"/>
    <n v="7"/>
    <x v="2"/>
    <x v="1"/>
  </r>
  <r>
    <n v="466412818"/>
    <x v="186"/>
    <d v="2015-04-25T00:00:00"/>
    <x v="115"/>
    <x v="5"/>
    <x v="3"/>
    <x v="1"/>
    <x v="1"/>
    <n v="772"/>
    <n v="205.7"/>
    <n v="117.11"/>
    <n v="90408.92"/>
    <n v="158800.4"/>
    <n v="68391.48"/>
    <x v="3"/>
    <n v="3"/>
    <x v="5"/>
    <x v="0"/>
  </r>
  <r>
    <n v="433117806"/>
    <x v="187"/>
    <d v="2020-02-05T00:00:00"/>
    <x v="116"/>
    <x v="4"/>
    <x v="9"/>
    <x v="0"/>
    <x v="3"/>
    <n v="8039"/>
    <n v="9.33"/>
    <n v="6.92"/>
    <n v="55629.88"/>
    <n v="75003.87"/>
    <n v="19373.989999999998"/>
    <x v="16"/>
    <n v="1"/>
    <x v="3"/>
    <x v="0"/>
  </r>
  <r>
    <n v="420875346"/>
    <x v="188"/>
    <d v="2020-01-12T00:00:00"/>
    <x v="117"/>
    <x v="1"/>
    <x v="7"/>
    <x v="1"/>
    <x v="2"/>
    <n v="5223"/>
    <n v="437.2"/>
    <n v="263.33"/>
    <n v="1375372.5899999999"/>
    <n v="2283495.6"/>
    <n v="908123.01000000024"/>
    <x v="0"/>
    <n v="1"/>
    <x v="3"/>
    <x v="0"/>
  </r>
  <r>
    <n v="946921765"/>
    <x v="189"/>
    <d v="2018-12-10T00:00:00"/>
    <x v="66"/>
    <x v="5"/>
    <x v="7"/>
    <x v="0"/>
    <x v="1"/>
    <n v="4048"/>
    <n v="437.2"/>
    <n v="263.33"/>
    <n v="1065959.8399999999"/>
    <n v="1769785.5999999999"/>
    <n v="703825.76"/>
    <x v="1"/>
    <n v="1"/>
    <x v="3"/>
    <x v="0"/>
  </r>
  <r>
    <n v="798805892"/>
    <x v="190"/>
    <d v="2022-04-24T00:00:00"/>
    <x v="81"/>
    <x v="5"/>
    <x v="10"/>
    <x v="1"/>
    <x v="3"/>
    <n v="3270"/>
    <n v="668.27"/>
    <n v="502.54"/>
    <n v="1643305.8"/>
    <n v="2185242.9"/>
    <n v="541937.09999999986"/>
    <x v="18"/>
    <n v="1"/>
    <x v="3"/>
    <x v="0"/>
  </r>
  <r>
    <n v="184389054"/>
    <x v="191"/>
    <d v="2021-06-06T00:00:00"/>
    <x v="21"/>
    <x v="5"/>
    <x v="10"/>
    <x v="1"/>
    <x v="0"/>
    <n v="3674"/>
    <n v="668.27"/>
    <n v="502.54"/>
    <n v="1846331.96"/>
    <n v="2455223.98"/>
    <n v="608892.02"/>
    <x v="18"/>
    <n v="1"/>
    <x v="3"/>
    <x v="0"/>
  </r>
  <r>
    <n v="281845080"/>
    <x v="144"/>
    <d v="2019-09-16T00:00:00"/>
    <x v="118"/>
    <x v="0"/>
    <x v="10"/>
    <x v="1"/>
    <x v="0"/>
    <n v="3077"/>
    <n v="668.27"/>
    <n v="502.54"/>
    <n v="1546315.58"/>
    <n v="2056266.79"/>
    <n v="509951.20999999996"/>
    <x v="5"/>
    <n v="1"/>
    <x v="3"/>
    <x v="0"/>
  </r>
  <r>
    <n v="563491618"/>
    <x v="192"/>
    <d v="2019-09-17T00:00:00"/>
    <x v="119"/>
    <x v="5"/>
    <x v="10"/>
    <x v="1"/>
    <x v="2"/>
    <n v="8547"/>
    <n v="668.27"/>
    <n v="502.54"/>
    <n v="4295209.38"/>
    <n v="5711703.6899999995"/>
    <n v="1416494.3099999996"/>
    <x v="11"/>
    <n v="6"/>
    <x v="4"/>
    <x v="1"/>
  </r>
  <r>
    <n v="476633536"/>
    <x v="193"/>
    <d v="2020-10-26T00:00:00"/>
    <x v="120"/>
    <x v="1"/>
    <x v="11"/>
    <x v="0"/>
    <x v="1"/>
    <n v="5310"/>
    <n v="154.06"/>
    <n v="90.93"/>
    <n v="482838.30000000005"/>
    <n v="818058.6"/>
    <n v="335220.29999999993"/>
    <x v="9"/>
    <n v="1"/>
    <x v="3"/>
    <x v="0"/>
  </r>
  <r>
    <n v="239386355"/>
    <x v="194"/>
    <d v="2017-03-22T00:00:00"/>
    <x v="46"/>
    <x v="1"/>
    <x v="6"/>
    <x v="1"/>
    <x v="2"/>
    <n v="8597"/>
    <n v="651.21"/>
    <n v="524.96"/>
    <n v="4513081.12"/>
    <n v="5598452.3700000001"/>
    <n v="1085371.25"/>
    <x v="14"/>
    <n v="6"/>
    <x v="4"/>
    <x v="1"/>
  </r>
  <r>
    <n v="637969911"/>
    <x v="195"/>
    <d v="2015-02-23T00:00:00"/>
    <x v="20"/>
    <x v="3"/>
    <x v="10"/>
    <x v="1"/>
    <x v="0"/>
    <n v="8329"/>
    <n v="668.27"/>
    <n v="502.54"/>
    <n v="4185655.66"/>
    <n v="5566020.8300000001"/>
    <n v="1380365.17"/>
    <x v="17"/>
    <n v="6"/>
    <x v="4"/>
    <x v="1"/>
  </r>
  <r>
    <n v="905177152"/>
    <x v="196"/>
    <d v="2023-01-07T00:00:00"/>
    <x v="68"/>
    <x v="2"/>
    <x v="6"/>
    <x v="0"/>
    <x v="1"/>
    <n v="889"/>
    <n v="651.21"/>
    <n v="524.96"/>
    <n v="466689.44000000006"/>
    <n v="578925.69000000006"/>
    <n v="112236.25"/>
    <x v="14"/>
    <n v="2"/>
    <x v="1"/>
    <x v="0"/>
  </r>
  <r>
    <n v="653020751"/>
    <x v="197"/>
    <d v="2018-07-08T00:00:00"/>
    <x v="20"/>
    <x v="3"/>
    <x v="4"/>
    <x v="1"/>
    <x v="3"/>
    <n v="2207"/>
    <n v="81.73"/>
    <n v="56.67"/>
    <n v="125070.69"/>
    <n v="180378.11000000002"/>
    <n v="55307.420000000013"/>
    <x v="0"/>
    <n v="1"/>
    <x v="3"/>
    <x v="0"/>
  </r>
  <r>
    <n v="528704011"/>
    <x v="198"/>
    <d v="2017-02-19T00:00:00"/>
    <x v="71"/>
    <x v="2"/>
    <x v="8"/>
    <x v="0"/>
    <x v="2"/>
    <n v="4121"/>
    <n v="421.89"/>
    <n v="364.69"/>
    <n v="1502887.49"/>
    <n v="1738608.69"/>
    <n v="235721.19999999995"/>
    <x v="15"/>
    <n v="2"/>
    <x v="1"/>
    <x v="0"/>
  </r>
  <r>
    <n v="472900760"/>
    <x v="199"/>
    <d v="2015-02-22T00:00:00"/>
    <x v="86"/>
    <x v="2"/>
    <x v="1"/>
    <x v="1"/>
    <x v="0"/>
    <n v="699"/>
    <n v="152.58000000000001"/>
    <n v="97.44"/>
    <n v="68110.559999999998"/>
    <n v="106653.42000000001"/>
    <n v="38542.860000000015"/>
    <x v="3"/>
    <n v="4"/>
    <x v="6"/>
    <x v="0"/>
  </r>
  <r>
    <n v="946597325"/>
    <x v="200"/>
    <d v="2019-08-07T00:00:00"/>
    <x v="121"/>
    <x v="0"/>
    <x v="0"/>
    <x v="1"/>
    <x v="2"/>
    <n v="8039"/>
    <n v="255.28"/>
    <n v="159.41999999999999"/>
    <n v="1281577.3799999999"/>
    <n v="2052195.92"/>
    <n v="770618.54"/>
    <x v="4"/>
    <n v="2"/>
    <x v="1"/>
    <x v="0"/>
  </r>
  <r>
    <n v="570587241"/>
    <x v="201"/>
    <d v="2021-11-14T00:00:00"/>
    <x v="122"/>
    <x v="3"/>
    <x v="10"/>
    <x v="1"/>
    <x v="2"/>
    <n v="8299"/>
    <n v="668.27"/>
    <n v="502.54"/>
    <n v="4170579.46"/>
    <n v="5545972.7299999995"/>
    <n v="1375393.2699999996"/>
    <x v="7"/>
    <n v="6"/>
    <x v="4"/>
    <x v="1"/>
  </r>
  <r>
    <n v="727997720"/>
    <x v="197"/>
    <d v="2018-07-14T00:00:00"/>
    <x v="88"/>
    <x v="1"/>
    <x v="11"/>
    <x v="1"/>
    <x v="1"/>
    <n v="9558"/>
    <n v="154.06"/>
    <n v="90.93"/>
    <n v="869108.94000000006"/>
    <n v="1472505.48"/>
    <n v="603396.53999999992"/>
    <x v="10"/>
    <n v="1"/>
    <x v="3"/>
    <x v="0"/>
  </r>
  <r>
    <n v="409236705"/>
    <x v="202"/>
    <d v="2019-06-11T00:00:00"/>
    <x v="123"/>
    <x v="3"/>
    <x v="0"/>
    <x v="0"/>
    <x v="1"/>
    <n v="1090"/>
    <n v="255.28"/>
    <n v="159.41999999999999"/>
    <n v="173767.8"/>
    <n v="278255.2"/>
    <n v="104487.40000000002"/>
    <x v="2"/>
    <n v="3"/>
    <x v="5"/>
    <x v="0"/>
  </r>
  <r>
    <n v="467045819"/>
    <x v="203"/>
    <d v="2019-03-19T00:00:00"/>
    <x v="124"/>
    <x v="1"/>
    <x v="4"/>
    <x v="0"/>
    <x v="0"/>
    <n v="8092"/>
    <n v="81.73"/>
    <n v="56.67"/>
    <n v="458573.64"/>
    <n v="661359.16"/>
    <n v="202785.52000000002"/>
    <x v="7"/>
    <n v="1"/>
    <x v="3"/>
    <x v="0"/>
  </r>
  <r>
    <n v="813973891"/>
    <x v="204"/>
    <d v="2020-11-08T00:00:00"/>
    <x v="109"/>
    <x v="1"/>
    <x v="7"/>
    <x v="1"/>
    <x v="1"/>
    <n v="1818"/>
    <n v="437.2"/>
    <n v="263.33"/>
    <n v="478733.93999999994"/>
    <n v="794829.6"/>
    <n v="316095.66000000003"/>
    <x v="5"/>
    <n v="7"/>
    <x v="2"/>
    <x v="1"/>
  </r>
  <r>
    <n v="982882249"/>
    <x v="205"/>
    <d v="2020-06-04T00:00:00"/>
    <x v="122"/>
    <x v="3"/>
    <x v="10"/>
    <x v="0"/>
    <x v="0"/>
    <n v="5554"/>
    <n v="668.27"/>
    <n v="502.54"/>
    <n v="2791107.16"/>
    <n v="3711571.58"/>
    <n v="920464.41999999993"/>
    <x v="2"/>
    <n v="5"/>
    <x v="0"/>
    <x v="0"/>
  </r>
  <r>
    <n v="576944720"/>
    <x v="206"/>
    <d v="2016-10-20T00:00:00"/>
    <x v="120"/>
    <x v="1"/>
    <x v="7"/>
    <x v="1"/>
    <x v="2"/>
    <n v="9619"/>
    <n v="437.2"/>
    <n v="263.33"/>
    <n v="2532971.27"/>
    <n v="4205426.8"/>
    <n v="1672455.5299999998"/>
    <x v="18"/>
    <n v="5"/>
    <x v="0"/>
    <x v="0"/>
  </r>
  <r>
    <n v="619647634"/>
    <x v="207"/>
    <d v="2016-09-30T00:00:00"/>
    <x v="86"/>
    <x v="2"/>
    <x v="11"/>
    <x v="1"/>
    <x v="1"/>
    <n v="6360"/>
    <n v="154.06"/>
    <n v="90.93"/>
    <n v="578314.80000000005"/>
    <n v="979821.6"/>
    <n v="401506.79999999993"/>
    <x v="8"/>
    <n v="7"/>
    <x v="2"/>
    <x v="1"/>
  </r>
  <r>
    <n v="404789817"/>
    <x v="208"/>
    <d v="2015-08-14T00:00:00"/>
    <x v="74"/>
    <x v="1"/>
    <x v="0"/>
    <x v="0"/>
    <x v="2"/>
    <n v="5157"/>
    <n v="255.28"/>
    <n v="159.41999999999999"/>
    <n v="822128.94"/>
    <n v="1316478.96"/>
    <n v="494350.02"/>
    <x v="12"/>
    <n v="1"/>
    <x v="3"/>
    <x v="0"/>
  </r>
  <r>
    <n v="646482598"/>
    <x v="209"/>
    <d v="2022-02-06T00:00:00"/>
    <x v="65"/>
    <x v="2"/>
    <x v="1"/>
    <x v="1"/>
    <x v="0"/>
    <n v="7422"/>
    <n v="152.58000000000001"/>
    <n v="97.44"/>
    <n v="723199.67999999993"/>
    <n v="1132448.76"/>
    <n v="409249.08000000007"/>
    <x v="9"/>
    <n v="7"/>
    <x v="2"/>
    <x v="1"/>
  </r>
  <r>
    <n v="329149806"/>
    <x v="210"/>
    <d v="2016-11-12T00:00:00"/>
    <x v="58"/>
    <x v="5"/>
    <x v="8"/>
    <x v="0"/>
    <x v="1"/>
    <n v="1597"/>
    <n v="421.89"/>
    <n v="364.69"/>
    <n v="582409.93000000005"/>
    <n v="673758.33"/>
    <n v="91348.399999999907"/>
    <x v="12"/>
    <n v="2"/>
    <x v="1"/>
    <x v="0"/>
  </r>
  <r>
    <n v="757527768"/>
    <x v="211"/>
    <d v="2015-11-28T00:00:00"/>
    <x v="29"/>
    <x v="4"/>
    <x v="6"/>
    <x v="1"/>
    <x v="0"/>
    <n v="8155"/>
    <n v="651.21"/>
    <n v="524.96"/>
    <n v="4281048.8000000007"/>
    <n v="5310617.5500000007"/>
    <n v="1029568.75"/>
    <x v="11"/>
    <n v="3"/>
    <x v="5"/>
    <x v="0"/>
  </r>
  <r>
    <n v="606665313"/>
    <x v="212"/>
    <d v="2018-10-09T00:00:00"/>
    <x v="125"/>
    <x v="5"/>
    <x v="7"/>
    <x v="0"/>
    <x v="1"/>
    <n v="4602"/>
    <n v="437.2"/>
    <n v="263.33"/>
    <n v="1211844.6599999999"/>
    <n v="2011994.4"/>
    <n v="800149.74"/>
    <x v="4"/>
    <n v="1"/>
    <x v="3"/>
    <x v="0"/>
  </r>
  <r>
    <n v="871923768"/>
    <x v="213"/>
    <d v="2018-05-15T00:00:00"/>
    <x v="7"/>
    <x v="1"/>
    <x v="0"/>
    <x v="0"/>
    <x v="1"/>
    <n v="474"/>
    <n v="255.28"/>
    <n v="159.41999999999999"/>
    <n v="75565.079999999987"/>
    <n v="121002.72"/>
    <n v="45437.640000000014"/>
    <x v="4"/>
    <n v="1"/>
    <x v="3"/>
    <x v="0"/>
  </r>
  <r>
    <n v="818976962"/>
    <x v="214"/>
    <d v="2021-01-05T00:00:00"/>
    <x v="109"/>
    <x v="1"/>
    <x v="11"/>
    <x v="1"/>
    <x v="1"/>
    <n v="2337"/>
    <n v="154.06"/>
    <n v="90.93"/>
    <n v="212503.41"/>
    <n v="360038.22000000003"/>
    <n v="147534.81000000003"/>
    <x v="14"/>
    <n v="5"/>
    <x v="0"/>
    <x v="0"/>
  </r>
  <r>
    <n v="233811223"/>
    <x v="215"/>
    <d v="2017-08-09T00:00:00"/>
    <x v="37"/>
    <x v="1"/>
    <x v="7"/>
    <x v="0"/>
    <x v="1"/>
    <n v="8792"/>
    <n v="437.2"/>
    <n v="263.33"/>
    <n v="2315197.36"/>
    <n v="3843862.4"/>
    <n v="1528665.04"/>
    <x v="18"/>
    <n v="4"/>
    <x v="6"/>
    <x v="0"/>
  </r>
  <r>
    <n v="772725379"/>
    <x v="216"/>
    <d v="2017-02-21T00:00:00"/>
    <x v="25"/>
    <x v="0"/>
    <x v="2"/>
    <x v="1"/>
    <x v="2"/>
    <n v="5466"/>
    <n v="47.45"/>
    <n v="31.79"/>
    <n v="173764.13999999998"/>
    <n v="259361.7"/>
    <n v="85597.560000000027"/>
    <x v="8"/>
    <n v="4"/>
    <x v="6"/>
    <x v="0"/>
  </r>
  <r>
    <n v="112330758"/>
    <x v="217"/>
    <d v="2016-12-27T00:00:00"/>
    <x v="117"/>
    <x v="1"/>
    <x v="6"/>
    <x v="1"/>
    <x v="1"/>
    <n v="22"/>
    <n v="651.21"/>
    <n v="524.96"/>
    <n v="11549.12"/>
    <n v="14326.62"/>
    <n v="2777.5"/>
    <x v="10"/>
    <n v="4"/>
    <x v="6"/>
    <x v="0"/>
  </r>
  <r>
    <n v="499551188"/>
    <x v="138"/>
    <d v="2022-01-14T00:00:00"/>
    <x v="15"/>
    <x v="3"/>
    <x v="5"/>
    <x v="0"/>
    <x v="0"/>
    <n v="7153"/>
    <n v="109.28"/>
    <n v="35.840000000000003"/>
    <n v="256363.52000000002"/>
    <n v="781679.84"/>
    <n v="525316.31999999995"/>
    <x v="3"/>
    <n v="2"/>
    <x v="1"/>
    <x v="0"/>
  </r>
  <r>
    <n v="201622998"/>
    <x v="218"/>
    <d v="2019-06-16T00:00:00"/>
    <x v="3"/>
    <x v="2"/>
    <x v="5"/>
    <x v="0"/>
    <x v="0"/>
    <n v="3581"/>
    <n v="109.28"/>
    <n v="35.840000000000003"/>
    <n v="128343.04000000001"/>
    <n v="391331.68"/>
    <n v="262988.64"/>
    <x v="15"/>
    <n v="2"/>
    <x v="1"/>
    <x v="0"/>
  </r>
  <r>
    <n v="256095016"/>
    <x v="197"/>
    <d v="2018-07-06T00:00:00"/>
    <x v="26"/>
    <x v="1"/>
    <x v="6"/>
    <x v="1"/>
    <x v="3"/>
    <n v="3061"/>
    <n v="651.21"/>
    <n v="524.96"/>
    <n v="1606902.56"/>
    <n v="1993353.81"/>
    <n v="386451.25"/>
    <x v="13"/>
    <n v="1"/>
    <x v="3"/>
    <x v="0"/>
  </r>
  <r>
    <n v="420828568"/>
    <x v="41"/>
    <d v="2017-04-04T00:00:00"/>
    <x v="66"/>
    <x v="5"/>
    <x v="9"/>
    <x v="1"/>
    <x v="0"/>
    <n v="1380"/>
    <n v="9.33"/>
    <n v="6.92"/>
    <n v="9549.6"/>
    <n v="12875.4"/>
    <n v="3325.7999999999993"/>
    <x v="1"/>
    <n v="2"/>
    <x v="1"/>
    <x v="0"/>
  </r>
  <r>
    <n v="523997485"/>
    <x v="219"/>
    <d v="2019-04-03T00:00:00"/>
    <x v="125"/>
    <x v="5"/>
    <x v="3"/>
    <x v="0"/>
    <x v="2"/>
    <n v="1355"/>
    <n v="205.7"/>
    <n v="117.11"/>
    <n v="158684.04999999999"/>
    <n v="278723.5"/>
    <n v="120039.45000000001"/>
    <x v="3"/>
    <n v="7"/>
    <x v="2"/>
    <x v="1"/>
  </r>
  <r>
    <n v="571161448"/>
    <x v="220"/>
    <d v="2018-08-31T00:00:00"/>
    <x v="2"/>
    <x v="1"/>
    <x v="10"/>
    <x v="0"/>
    <x v="2"/>
    <n v="8220"/>
    <n v="668.27"/>
    <n v="502.54"/>
    <n v="4130878.8000000003"/>
    <n v="5493179.3999999994"/>
    <n v="1362300.5999999992"/>
    <x v="0"/>
    <n v="6"/>
    <x v="4"/>
    <x v="1"/>
  </r>
  <r>
    <n v="209899222"/>
    <x v="221"/>
    <d v="2019-09-18T00:00:00"/>
    <x v="126"/>
    <x v="5"/>
    <x v="1"/>
    <x v="0"/>
    <x v="0"/>
    <n v="2699"/>
    <n v="152.58000000000001"/>
    <n v="97.44"/>
    <n v="262990.56"/>
    <n v="411813.42000000004"/>
    <n v="148822.86000000004"/>
    <x v="17"/>
    <n v="1"/>
    <x v="3"/>
    <x v="0"/>
  </r>
  <r>
    <n v="250542199"/>
    <x v="45"/>
    <d v="2018-06-02T00:00:00"/>
    <x v="127"/>
    <x v="5"/>
    <x v="5"/>
    <x v="1"/>
    <x v="0"/>
    <n v="9859"/>
    <n v="109.28"/>
    <n v="35.840000000000003"/>
    <n v="353346.56000000006"/>
    <n v="1077391.52"/>
    <n v="724044.96"/>
    <x v="11"/>
    <n v="3"/>
    <x v="5"/>
    <x v="0"/>
  </r>
  <r>
    <n v="611577403"/>
    <x v="222"/>
    <d v="2015-08-22T00:00:00"/>
    <x v="52"/>
    <x v="3"/>
    <x v="10"/>
    <x v="0"/>
    <x v="2"/>
    <n v="8199"/>
    <n v="668.27"/>
    <n v="502.54"/>
    <n v="4120325.46"/>
    <n v="5479145.7299999995"/>
    <n v="1358820.2699999996"/>
    <x v="1"/>
    <n v="6"/>
    <x v="4"/>
    <x v="1"/>
  </r>
  <r>
    <n v="239554154"/>
    <x v="223"/>
    <d v="2020-02-01T00:00:00"/>
    <x v="128"/>
    <x v="1"/>
    <x v="6"/>
    <x v="1"/>
    <x v="2"/>
    <n v="8253"/>
    <n v="651.21"/>
    <n v="524.96"/>
    <n v="4332494.88"/>
    <n v="5374436.1299999999"/>
    <n v="1041941.25"/>
    <x v="1"/>
    <n v="6"/>
    <x v="4"/>
    <x v="1"/>
  </r>
  <r>
    <n v="887263000"/>
    <x v="224"/>
    <d v="2018-01-19T00:00:00"/>
    <x v="33"/>
    <x v="5"/>
    <x v="8"/>
    <x v="0"/>
    <x v="0"/>
    <n v="9693"/>
    <n v="421.89"/>
    <n v="364.69"/>
    <n v="3534940.17"/>
    <n v="4089379.77"/>
    <n v="554439.60000000009"/>
    <x v="13"/>
    <n v="1"/>
    <x v="3"/>
    <x v="0"/>
  </r>
  <r>
    <n v="754596650"/>
    <x v="111"/>
    <d v="2015-06-07T00:00:00"/>
    <x v="129"/>
    <x v="5"/>
    <x v="3"/>
    <x v="1"/>
    <x v="3"/>
    <n v="772"/>
    <n v="205.7"/>
    <n v="117.11"/>
    <n v="90408.92"/>
    <n v="158800.4"/>
    <n v="68391.48"/>
    <x v="19"/>
    <n v="5"/>
    <x v="0"/>
    <x v="0"/>
  </r>
  <r>
    <n v="817006289"/>
    <x v="225"/>
    <d v="2021-10-27T00:00:00"/>
    <x v="130"/>
    <x v="1"/>
    <x v="9"/>
    <x v="0"/>
    <x v="3"/>
    <n v="9172"/>
    <n v="9.33"/>
    <n v="6.92"/>
    <n v="63470.239999999998"/>
    <n v="85574.76"/>
    <n v="22104.519999999997"/>
    <x v="8"/>
    <n v="5"/>
    <x v="0"/>
    <x v="0"/>
  </r>
  <r>
    <n v="304638707"/>
    <x v="226"/>
    <d v="2020-10-17T00:00:00"/>
    <x v="48"/>
    <x v="5"/>
    <x v="6"/>
    <x v="1"/>
    <x v="3"/>
    <n v="8218"/>
    <n v="651.21"/>
    <n v="524.96"/>
    <n v="4314121.28"/>
    <n v="5351643.78"/>
    <n v="1037522.5"/>
    <x v="1"/>
    <n v="6"/>
    <x v="4"/>
    <x v="1"/>
  </r>
  <r>
    <n v="741311347"/>
    <x v="227"/>
    <d v="2018-10-24T00:00:00"/>
    <x v="44"/>
    <x v="2"/>
    <x v="4"/>
    <x v="1"/>
    <x v="1"/>
    <n v="9356"/>
    <n v="81.73"/>
    <n v="56.67"/>
    <n v="530204.52"/>
    <n v="764665.88"/>
    <n v="234461.36"/>
    <x v="7"/>
    <n v="2"/>
    <x v="1"/>
    <x v="0"/>
  </r>
  <r>
    <n v="386116921"/>
    <x v="228"/>
    <d v="2021-12-05T00:00:00"/>
    <x v="131"/>
    <x v="3"/>
    <x v="4"/>
    <x v="1"/>
    <x v="0"/>
    <n v="9432"/>
    <n v="81.73"/>
    <n v="56.67"/>
    <n v="534511.44000000006"/>
    <n v="770877.36"/>
    <n v="236365.91999999993"/>
    <x v="9"/>
    <n v="7"/>
    <x v="2"/>
    <x v="1"/>
  </r>
  <r>
    <n v="691818797"/>
    <x v="229"/>
    <d v="2015-05-08T00:00:00"/>
    <x v="132"/>
    <x v="0"/>
    <x v="8"/>
    <x v="1"/>
    <x v="2"/>
    <n v="3411"/>
    <n v="421.89"/>
    <n v="364.69"/>
    <n v="1243957.5900000001"/>
    <n v="1439066.79"/>
    <n v="195109.19999999995"/>
    <x v="8"/>
    <n v="7"/>
    <x v="2"/>
    <x v="1"/>
  </r>
  <r>
    <n v="150653302"/>
    <x v="230"/>
    <d v="2015-07-23T00:00:00"/>
    <x v="110"/>
    <x v="0"/>
    <x v="1"/>
    <x v="0"/>
    <x v="1"/>
    <n v="515"/>
    <n v="152.58000000000001"/>
    <n v="97.44"/>
    <n v="50181.599999999999"/>
    <n v="78578.700000000012"/>
    <n v="28397.100000000013"/>
    <x v="5"/>
    <n v="4"/>
    <x v="6"/>
    <x v="0"/>
  </r>
  <r>
    <n v="925169265"/>
    <x v="231"/>
    <d v="2015-04-02T00:00:00"/>
    <x v="54"/>
    <x v="2"/>
    <x v="11"/>
    <x v="1"/>
    <x v="0"/>
    <n v="7000"/>
    <n v="154.06"/>
    <n v="90.93"/>
    <n v="636510"/>
    <n v="1078420"/>
    <n v="441910"/>
    <x v="6"/>
    <n v="3"/>
    <x v="5"/>
    <x v="0"/>
  </r>
  <r>
    <n v="298228013"/>
    <x v="232"/>
    <d v="2022-10-11T00:00:00"/>
    <x v="133"/>
    <x v="1"/>
    <x v="11"/>
    <x v="0"/>
    <x v="3"/>
    <n v="1151"/>
    <n v="154.06"/>
    <n v="90.93"/>
    <n v="104660.43000000001"/>
    <n v="177323.06"/>
    <n v="72662.62999999999"/>
    <x v="9"/>
    <n v="2"/>
    <x v="1"/>
    <x v="0"/>
  </r>
  <r>
    <n v="123003375"/>
    <x v="233"/>
    <d v="2022-09-06T00:00:00"/>
    <x v="98"/>
    <x v="4"/>
    <x v="6"/>
    <x v="0"/>
    <x v="2"/>
    <n v="8287"/>
    <n v="651.21"/>
    <n v="524.96"/>
    <n v="4350343.5200000005"/>
    <n v="5396577.2700000005"/>
    <n v="1046233.75"/>
    <x v="2"/>
    <n v="3"/>
    <x v="5"/>
    <x v="0"/>
  </r>
  <r>
    <n v="972981679"/>
    <x v="234"/>
    <d v="2017-04-02T00:00:00"/>
    <x v="69"/>
    <x v="1"/>
    <x v="1"/>
    <x v="0"/>
    <x v="1"/>
    <n v="5755"/>
    <n v="152.58000000000001"/>
    <n v="97.44"/>
    <n v="560767.19999999995"/>
    <n v="878097.9"/>
    <n v="317330.70000000007"/>
    <x v="14"/>
    <n v="3"/>
    <x v="5"/>
    <x v="0"/>
  </r>
  <r>
    <n v="791961753"/>
    <x v="235"/>
    <d v="2018-09-19T00:00:00"/>
    <x v="134"/>
    <x v="2"/>
    <x v="2"/>
    <x v="0"/>
    <x v="0"/>
    <n v="7937"/>
    <n v="47.45"/>
    <n v="31.79"/>
    <n v="252317.22999999998"/>
    <n v="376610.65"/>
    <n v="124293.42000000004"/>
    <x v="5"/>
    <n v="3"/>
    <x v="5"/>
    <x v="0"/>
  </r>
  <r>
    <n v="744054925"/>
    <x v="236"/>
    <d v="2021-04-03T00:00:00"/>
    <x v="68"/>
    <x v="2"/>
    <x v="10"/>
    <x v="0"/>
    <x v="1"/>
    <n v="1242"/>
    <n v="668.27"/>
    <n v="502.54"/>
    <n v="624154.68000000005"/>
    <n v="829991.34"/>
    <n v="205836.65999999992"/>
    <x v="16"/>
    <n v="4"/>
    <x v="6"/>
    <x v="0"/>
  </r>
  <r>
    <n v="263685023"/>
    <x v="237"/>
    <d v="2020-03-19T00:00:00"/>
    <x v="108"/>
    <x v="2"/>
    <x v="6"/>
    <x v="1"/>
    <x v="2"/>
    <n v="9113"/>
    <n v="651.21"/>
    <n v="524.96"/>
    <n v="4783960.4800000004"/>
    <n v="5934476.7300000004"/>
    <n v="1150516.25"/>
    <x v="19"/>
    <n v="2"/>
    <x v="1"/>
    <x v="0"/>
  </r>
  <r>
    <n v="205588376"/>
    <x v="238"/>
    <d v="2016-05-27T00:00:00"/>
    <x v="1"/>
    <x v="0"/>
    <x v="0"/>
    <x v="0"/>
    <x v="3"/>
    <n v="7024"/>
    <n v="255.28"/>
    <n v="159.41999999999999"/>
    <n v="1119766.0799999998"/>
    <n v="1793086.72"/>
    <n v="673320.64000000013"/>
    <x v="7"/>
    <n v="4"/>
    <x v="6"/>
    <x v="0"/>
  </r>
  <r>
    <n v="594813811"/>
    <x v="239"/>
    <d v="2020-06-26T00:00:00"/>
    <x v="91"/>
    <x v="1"/>
    <x v="4"/>
    <x v="1"/>
    <x v="0"/>
    <n v="7480"/>
    <n v="81.73"/>
    <n v="56.67"/>
    <n v="423891.60000000003"/>
    <n v="611340.4"/>
    <n v="187448.8"/>
    <x v="14"/>
    <n v="1"/>
    <x v="3"/>
    <x v="0"/>
  </r>
  <r>
    <n v="176722657"/>
    <x v="240"/>
    <d v="2020-09-15T00:00:00"/>
    <x v="22"/>
    <x v="1"/>
    <x v="5"/>
    <x v="0"/>
    <x v="3"/>
    <n v="5016"/>
    <n v="109.28"/>
    <n v="35.840000000000003"/>
    <n v="179773.44000000003"/>
    <n v="548148.47999999998"/>
    <n v="368375.03999999992"/>
    <x v="5"/>
    <n v="2"/>
    <x v="1"/>
    <x v="0"/>
  </r>
  <r>
    <n v="466988742"/>
    <x v="241"/>
    <d v="2021-08-20T00:00:00"/>
    <x v="84"/>
    <x v="1"/>
    <x v="4"/>
    <x v="1"/>
    <x v="0"/>
    <n v="1201"/>
    <n v="81.73"/>
    <n v="56.67"/>
    <n v="68060.67"/>
    <n v="98157.73000000001"/>
    <n v="30097.060000000012"/>
    <x v="13"/>
    <n v="1"/>
    <x v="3"/>
    <x v="0"/>
  </r>
  <r>
    <n v="801598393"/>
    <x v="242"/>
    <d v="2020-05-17T00:00:00"/>
    <x v="66"/>
    <x v="5"/>
    <x v="4"/>
    <x v="1"/>
    <x v="2"/>
    <n v="9633"/>
    <n v="81.73"/>
    <n v="56.67"/>
    <n v="545902.11"/>
    <n v="787305.09000000008"/>
    <n v="241402.9800000001"/>
    <x v="11"/>
    <n v="4"/>
    <x v="6"/>
    <x v="0"/>
  </r>
  <r>
    <n v="586850440"/>
    <x v="243"/>
    <d v="2015-05-02T00:00:00"/>
    <x v="126"/>
    <x v="5"/>
    <x v="8"/>
    <x v="1"/>
    <x v="0"/>
    <n v="941"/>
    <n v="421.89"/>
    <n v="364.69"/>
    <n v="343173.29"/>
    <n v="396998.49"/>
    <n v="53825.200000000012"/>
    <x v="13"/>
    <n v="2"/>
    <x v="1"/>
    <x v="0"/>
  </r>
  <r>
    <n v="649356210"/>
    <x v="244"/>
    <d v="2018-05-25T00:00:00"/>
    <x v="19"/>
    <x v="0"/>
    <x v="1"/>
    <x v="1"/>
    <x v="3"/>
    <n v="7787"/>
    <n v="152.58000000000001"/>
    <n v="97.44"/>
    <n v="758765.28"/>
    <n v="1188140.4600000002"/>
    <n v="429375.18000000017"/>
    <x v="13"/>
    <n v="1"/>
    <x v="3"/>
    <x v="0"/>
  </r>
  <r>
    <n v="986039531"/>
    <x v="245"/>
    <d v="2015-11-22T00:00:00"/>
    <x v="135"/>
    <x v="3"/>
    <x v="3"/>
    <x v="1"/>
    <x v="3"/>
    <n v="9864"/>
    <n v="205.7"/>
    <n v="117.11"/>
    <n v="1155173.04"/>
    <n v="2029024.7999999998"/>
    <n v="873851.75999999978"/>
    <x v="5"/>
    <n v="7"/>
    <x v="2"/>
    <x v="1"/>
  </r>
  <r>
    <n v="314136731"/>
    <x v="246"/>
    <d v="2020-01-26T00:00:00"/>
    <x v="108"/>
    <x v="2"/>
    <x v="10"/>
    <x v="1"/>
    <x v="3"/>
    <n v="8894"/>
    <n v="668.27"/>
    <n v="502.54"/>
    <n v="4469590.76"/>
    <n v="5943593.3799999999"/>
    <n v="1474002.62"/>
    <x v="19"/>
    <n v="5"/>
    <x v="0"/>
    <x v="0"/>
  </r>
  <r>
    <n v="121196639"/>
    <x v="247"/>
    <d v="2015-02-02T00:00:00"/>
    <x v="36"/>
    <x v="3"/>
    <x v="2"/>
    <x v="1"/>
    <x v="3"/>
    <n v="3634"/>
    <n v="47.45"/>
    <n v="31.79"/>
    <n v="115524.86"/>
    <n v="172433.30000000002"/>
    <n v="56908.440000000017"/>
    <x v="8"/>
    <n v="3"/>
    <x v="5"/>
    <x v="0"/>
  </r>
  <r>
    <n v="615080583"/>
    <x v="248"/>
    <d v="2015-08-29T00:00:00"/>
    <x v="74"/>
    <x v="1"/>
    <x v="3"/>
    <x v="0"/>
    <x v="1"/>
    <n v="4868"/>
    <n v="205.7"/>
    <n v="117.11"/>
    <n v="570091.48"/>
    <n v="1001347.6"/>
    <n v="431256.12"/>
    <x v="14"/>
    <n v="2"/>
    <x v="1"/>
    <x v="0"/>
  </r>
  <r>
    <n v="273962390"/>
    <x v="249"/>
    <d v="2016-08-22T00:00:00"/>
    <x v="39"/>
    <x v="2"/>
    <x v="9"/>
    <x v="1"/>
    <x v="2"/>
    <n v="414"/>
    <n v="9.33"/>
    <n v="6.92"/>
    <n v="2864.88"/>
    <n v="3862.62"/>
    <n v="997.73999999999978"/>
    <x v="11"/>
    <n v="5"/>
    <x v="0"/>
    <x v="0"/>
  </r>
  <r>
    <n v="796328389"/>
    <x v="250"/>
    <d v="2018-08-27T00:00:00"/>
    <x v="15"/>
    <x v="3"/>
    <x v="4"/>
    <x v="1"/>
    <x v="3"/>
    <n v="121"/>
    <n v="81.73"/>
    <n v="56.67"/>
    <n v="6857.0700000000006"/>
    <n v="9889.33"/>
    <n v="3032.2599999999993"/>
    <x v="8"/>
    <n v="3"/>
    <x v="5"/>
    <x v="0"/>
  </r>
  <r>
    <n v="350977408"/>
    <x v="251"/>
    <d v="2023-01-02T00:00:00"/>
    <x v="136"/>
    <x v="1"/>
    <x v="7"/>
    <x v="0"/>
    <x v="1"/>
    <n v="869"/>
    <n v="437.2"/>
    <n v="263.33"/>
    <n v="228833.77"/>
    <n v="379926.8"/>
    <n v="151093.03"/>
    <x v="5"/>
    <n v="1"/>
    <x v="3"/>
    <x v="0"/>
  </r>
  <r>
    <n v="327020776"/>
    <x v="252"/>
    <d v="2015-09-12T00:00:00"/>
    <x v="40"/>
    <x v="3"/>
    <x v="5"/>
    <x v="1"/>
    <x v="0"/>
    <n v="1570"/>
    <n v="109.28"/>
    <n v="35.840000000000003"/>
    <n v="56268.800000000003"/>
    <n v="171569.6"/>
    <n v="115300.8"/>
    <x v="19"/>
    <n v="4"/>
    <x v="6"/>
    <x v="0"/>
  </r>
  <r>
    <n v="383882319"/>
    <x v="203"/>
    <d v="2019-03-26T00:00:00"/>
    <x v="52"/>
    <x v="3"/>
    <x v="11"/>
    <x v="0"/>
    <x v="3"/>
    <n v="8164"/>
    <n v="154.06"/>
    <n v="90.93"/>
    <n v="742352.52"/>
    <n v="1257745.8400000001"/>
    <n v="515393.32000000007"/>
    <x v="4"/>
    <n v="1"/>
    <x v="3"/>
    <x v="0"/>
  </r>
  <r>
    <n v="701298367"/>
    <x v="253"/>
    <d v="2021-12-10T00:00:00"/>
    <x v="137"/>
    <x v="1"/>
    <x v="4"/>
    <x v="1"/>
    <x v="0"/>
    <n v="8626"/>
    <n v="81.73"/>
    <n v="56.67"/>
    <n v="488835.42000000004"/>
    <n v="705002.98"/>
    <n v="216167.55999999994"/>
    <x v="17"/>
    <n v="3"/>
    <x v="5"/>
    <x v="0"/>
  </r>
  <r>
    <n v="629317748"/>
    <x v="254"/>
    <d v="2017-06-28T00:00:00"/>
    <x v="35"/>
    <x v="5"/>
    <x v="9"/>
    <x v="0"/>
    <x v="0"/>
    <n v="7961"/>
    <n v="9.33"/>
    <n v="6.92"/>
    <n v="55090.12"/>
    <n v="74276.13"/>
    <n v="19186.010000000002"/>
    <x v="6"/>
    <n v="2"/>
    <x v="1"/>
    <x v="0"/>
  </r>
  <r>
    <n v="938301789"/>
    <x v="255"/>
    <d v="2019-10-25T00:00:00"/>
    <x v="50"/>
    <x v="2"/>
    <x v="0"/>
    <x v="1"/>
    <x v="1"/>
    <n v="3205"/>
    <n v="255.28"/>
    <n v="159.41999999999999"/>
    <n v="510941.1"/>
    <n v="818172.4"/>
    <n v="307231.30000000005"/>
    <x v="13"/>
    <n v="1"/>
    <x v="3"/>
    <x v="0"/>
  </r>
  <r>
    <n v="668924319"/>
    <x v="256"/>
    <d v="2020-06-04T00:00:00"/>
    <x v="64"/>
    <x v="3"/>
    <x v="11"/>
    <x v="0"/>
    <x v="2"/>
    <n v="8426"/>
    <n v="154.06"/>
    <n v="90.93"/>
    <n v="766176.18"/>
    <n v="1298109.56"/>
    <n v="531933.38"/>
    <x v="11"/>
    <n v="1"/>
    <x v="3"/>
    <x v="0"/>
  </r>
  <r>
    <n v="691259610"/>
    <x v="257"/>
    <d v="2020-12-15T00:00:00"/>
    <x v="99"/>
    <x v="5"/>
    <x v="10"/>
    <x v="1"/>
    <x v="2"/>
    <n v="7935"/>
    <n v="668.27"/>
    <n v="502.54"/>
    <n v="3987654.9000000004"/>
    <n v="5302722.45"/>
    <n v="1315067.5499999998"/>
    <x v="11"/>
    <n v="6"/>
    <x v="4"/>
    <x v="1"/>
  </r>
  <r>
    <n v="309342658"/>
    <x v="258"/>
    <d v="2021-03-14T00:00:00"/>
    <x v="138"/>
    <x v="1"/>
    <x v="4"/>
    <x v="0"/>
    <x v="1"/>
    <n v="222"/>
    <n v="81.73"/>
    <n v="56.67"/>
    <n v="12580.74"/>
    <n v="18144.060000000001"/>
    <n v="5563.3200000000015"/>
    <x v="3"/>
    <n v="4"/>
    <x v="6"/>
    <x v="0"/>
  </r>
  <r>
    <n v="902048623"/>
    <x v="259"/>
    <d v="2016-12-15T00:00:00"/>
    <x v="93"/>
    <x v="5"/>
    <x v="7"/>
    <x v="0"/>
    <x v="3"/>
    <n v="5088"/>
    <n v="437.2"/>
    <n v="263.33"/>
    <n v="1339823.0399999998"/>
    <n v="2224473.6"/>
    <n v="884650.56000000029"/>
    <x v="20"/>
    <n v="1"/>
    <x v="3"/>
    <x v="0"/>
  </r>
  <r>
    <n v="482213389"/>
    <x v="42"/>
    <d v="2019-08-08T00:00:00"/>
    <x v="135"/>
    <x v="3"/>
    <x v="5"/>
    <x v="0"/>
    <x v="3"/>
    <n v="6513"/>
    <n v="109.28"/>
    <n v="35.840000000000003"/>
    <n v="233425.92000000001"/>
    <n v="711740.64"/>
    <n v="478314.72"/>
    <x v="17"/>
    <n v="2"/>
    <x v="1"/>
    <x v="0"/>
  </r>
  <r>
    <n v="692073285"/>
    <x v="260"/>
    <d v="2022-06-10T00:00:00"/>
    <x v="25"/>
    <x v="0"/>
    <x v="11"/>
    <x v="1"/>
    <x v="1"/>
    <n v="8719"/>
    <n v="154.06"/>
    <n v="90.93"/>
    <n v="792818.67"/>
    <n v="1343249.1400000001"/>
    <n v="550430.47000000009"/>
    <x v="11"/>
    <n v="2"/>
    <x v="1"/>
    <x v="0"/>
  </r>
  <r>
    <n v="544177138"/>
    <x v="261"/>
    <d v="2020-01-08T00:00:00"/>
    <x v="98"/>
    <x v="4"/>
    <x v="9"/>
    <x v="0"/>
    <x v="2"/>
    <n v="2963"/>
    <n v="9.33"/>
    <n v="6.92"/>
    <n v="20503.96"/>
    <n v="27644.79"/>
    <n v="7140.8300000000017"/>
    <x v="10"/>
    <n v="5"/>
    <x v="0"/>
    <x v="0"/>
  </r>
  <r>
    <n v="471386277"/>
    <x v="22"/>
    <d v="2016-10-05T00:00:00"/>
    <x v="27"/>
    <x v="0"/>
    <x v="11"/>
    <x v="0"/>
    <x v="0"/>
    <n v="2530"/>
    <n v="154.06"/>
    <n v="90.93"/>
    <n v="230052.90000000002"/>
    <n v="389771.8"/>
    <n v="159718.89999999997"/>
    <x v="5"/>
    <n v="3"/>
    <x v="5"/>
    <x v="0"/>
  </r>
  <r>
    <n v="976874530"/>
    <x v="262"/>
    <d v="2016-01-24T00:00:00"/>
    <x v="139"/>
    <x v="4"/>
    <x v="4"/>
    <x v="0"/>
    <x v="2"/>
    <n v="7737"/>
    <n v="81.73"/>
    <n v="56.67"/>
    <n v="438455.79000000004"/>
    <n v="632345.01"/>
    <n v="193889.21999999997"/>
    <x v="19"/>
    <n v="5"/>
    <x v="0"/>
    <x v="0"/>
  </r>
  <r>
    <n v="384128224"/>
    <x v="263"/>
    <d v="2022-04-03T00:00:00"/>
    <x v="91"/>
    <x v="1"/>
    <x v="10"/>
    <x v="1"/>
    <x v="0"/>
    <n v="933"/>
    <n v="668.27"/>
    <n v="502.54"/>
    <n v="468869.82"/>
    <n v="623495.91"/>
    <n v="154626.09000000003"/>
    <x v="1"/>
    <n v="7"/>
    <x v="2"/>
    <x v="1"/>
  </r>
  <r>
    <n v="686946189"/>
    <x v="264"/>
    <d v="2022-03-06T00:00:00"/>
    <x v="57"/>
    <x v="5"/>
    <x v="4"/>
    <x v="0"/>
    <x v="3"/>
    <n v="1498"/>
    <n v="81.73"/>
    <n v="56.67"/>
    <n v="84891.66"/>
    <n v="122431.54000000001"/>
    <n v="37539.880000000005"/>
    <x v="2"/>
    <n v="1"/>
    <x v="3"/>
    <x v="0"/>
  </r>
  <r>
    <n v="799439752"/>
    <x v="265"/>
    <d v="2020-07-17T00:00:00"/>
    <x v="81"/>
    <x v="5"/>
    <x v="1"/>
    <x v="1"/>
    <x v="0"/>
    <n v="843"/>
    <n v="152.58000000000001"/>
    <n v="97.44"/>
    <n v="82141.919999999998"/>
    <n v="128624.94000000002"/>
    <n v="46483.020000000019"/>
    <x v="11"/>
    <n v="2"/>
    <x v="1"/>
    <x v="0"/>
  </r>
  <r>
    <n v="601202619"/>
    <x v="172"/>
    <d v="2017-02-15T00:00:00"/>
    <x v="20"/>
    <x v="3"/>
    <x v="6"/>
    <x v="1"/>
    <x v="0"/>
    <n v="8070"/>
    <n v="651.21"/>
    <n v="524.96"/>
    <n v="4236427.2"/>
    <n v="5255264.7"/>
    <n v="1018837.5"/>
    <x v="13"/>
    <n v="6"/>
    <x v="4"/>
    <x v="1"/>
  </r>
  <r>
    <n v="511461484"/>
    <x v="266"/>
    <d v="2017-01-10T00:00:00"/>
    <x v="134"/>
    <x v="2"/>
    <x v="2"/>
    <x v="1"/>
    <x v="3"/>
    <n v="1674"/>
    <n v="47.45"/>
    <n v="31.79"/>
    <n v="53216.46"/>
    <n v="79431.3"/>
    <n v="26214.840000000004"/>
    <x v="19"/>
    <n v="7"/>
    <x v="2"/>
    <x v="1"/>
  </r>
  <r>
    <n v="990774810"/>
    <x v="267"/>
    <d v="2018-01-18T00:00:00"/>
    <x v="59"/>
    <x v="1"/>
    <x v="10"/>
    <x v="1"/>
    <x v="1"/>
    <n v="1138"/>
    <n v="668.27"/>
    <n v="502.54"/>
    <n v="571890.52"/>
    <n v="760491.26"/>
    <n v="188600.74"/>
    <x v="6"/>
    <n v="3"/>
    <x v="5"/>
    <x v="0"/>
  </r>
  <r>
    <n v="339334046"/>
    <x v="268"/>
    <d v="2021-03-20T00:00:00"/>
    <x v="92"/>
    <x v="2"/>
    <x v="1"/>
    <x v="1"/>
    <x v="0"/>
    <n v="5340"/>
    <n v="152.58000000000001"/>
    <n v="97.44"/>
    <n v="520329.6"/>
    <n v="814777.20000000007"/>
    <n v="294447.60000000009"/>
    <x v="14"/>
    <n v="2"/>
    <x v="1"/>
    <x v="0"/>
  </r>
  <r>
    <n v="394356667"/>
    <x v="269"/>
    <d v="2016-08-07T00:00:00"/>
    <x v="140"/>
    <x v="1"/>
    <x v="10"/>
    <x v="0"/>
    <x v="1"/>
    <n v="7756"/>
    <n v="668.27"/>
    <n v="502.54"/>
    <n v="3897700.24"/>
    <n v="5183102.12"/>
    <n v="1285401.8799999999"/>
    <x v="7"/>
    <n v="6"/>
    <x v="4"/>
    <x v="1"/>
  </r>
  <r>
    <n v="914088094"/>
    <x v="270"/>
    <d v="2022-05-05T00:00:00"/>
    <x v="65"/>
    <x v="2"/>
    <x v="6"/>
    <x v="0"/>
    <x v="1"/>
    <n v="7835"/>
    <n v="651.21"/>
    <n v="524.96"/>
    <n v="4113061.6"/>
    <n v="5102230.3500000006"/>
    <n v="989168.75000000047"/>
    <x v="8"/>
    <n v="6"/>
    <x v="4"/>
    <x v="1"/>
  </r>
  <r>
    <n v="274628436"/>
    <x v="44"/>
    <d v="2015-07-01T00:00:00"/>
    <x v="29"/>
    <x v="4"/>
    <x v="10"/>
    <x v="0"/>
    <x v="2"/>
    <n v="7512"/>
    <n v="668.27"/>
    <n v="502.54"/>
    <n v="3775080.48"/>
    <n v="5020044.24"/>
    <n v="1244963.7600000002"/>
    <x v="12"/>
    <n v="6"/>
    <x v="4"/>
    <x v="1"/>
  </r>
  <r>
    <n v="244194161"/>
    <x v="94"/>
    <d v="2021-12-17T00:00:00"/>
    <x v="141"/>
    <x v="5"/>
    <x v="8"/>
    <x v="1"/>
    <x v="2"/>
    <n v="1334"/>
    <n v="421.89"/>
    <n v="364.69"/>
    <n v="486496.46"/>
    <n v="562801.26"/>
    <n v="76304.799999999988"/>
    <x v="20"/>
    <n v="2"/>
    <x v="1"/>
    <x v="0"/>
  </r>
  <r>
    <n v="980340373"/>
    <x v="183"/>
    <d v="2016-02-15T00:00:00"/>
    <x v="142"/>
    <x v="0"/>
    <x v="9"/>
    <x v="1"/>
    <x v="2"/>
    <n v="3357"/>
    <n v="9.33"/>
    <n v="6.92"/>
    <n v="23230.44"/>
    <n v="31320.81"/>
    <n v="8090.3700000000026"/>
    <x v="1"/>
    <n v="1"/>
    <x v="3"/>
    <x v="0"/>
  </r>
  <r>
    <n v="384462964"/>
    <x v="271"/>
    <d v="2022-10-23T00:00:00"/>
    <x v="111"/>
    <x v="4"/>
    <x v="2"/>
    <x v="0"/>
    <x v="0"/>
    <n v="9990"/>
    <n v="47.45"/>
    <n v="31.79"/>
    <n v="317582.09999999998"/>
    <n v="474025.5"/>
    <n v="156443.40000000002"/>
    <x v="3"/>
    <n v="4"/>
    <x v="6"/>
    <x v="0"/>
  </r>
  <r>
    <n v="394110763"/>
    <x v="272"/>
    <d v="2022-01-06T00:00:00"/>
    <x v="45"/>
    <x v="1"/>
    <x v="11"/>
    <x v="1"/>
    <x v="1"/>
    <n v="4988"/>
    <n v="154.06"/>
    <n v="90.93"/>
    <n v="453558.84"/>
    <n v="768451.28"/>
    <n v="314892.44"/>
    <x v="12"/>
    <n v="7"/>
    <x v="2"/>
    <x v="1"/>
  </r>
  <r>
    <n v="767145097"/>
    <x v="273"/>
    <d v="2018-02-16T00:00:00"/>
    <x v="6"/>
    <x v="4"/>
    <x v="7"/>
    <x v="0"/>
    <x v="2"/>
    <n v="4137"/>
    <n v="437.2"/>
    <n v="263.33"/>
    <n v="1089396.21"/>
    <n v="1808696.4"/>
    <n v="719300.19"/>
    <x v="13"/>
    <n v="1"/>
    <x v="3"/>
    <x v="0"/>
  </r>
  <r>
    <n v="421660268"/>
    <x v="78"/>
    <d v="2015-04-02T00:00:00"/>
    <x v="143"/>
    <x v="1"/>
    <x v="10"/>
    <x v="1"/>
    <x v="1"/>
    <n v="7498"/>
    <n v="668.27"/>
    <n v="502.54"/>
    <n v="3768044.92"/>
    <n v="5010688.46"/>
    <n v="1242643.54"/>
    <x v="15"/>
    <n v="6"/>
    <x v="4"/>
    <x v="1"/>
  </r>
  <r>
    <n v="636381185"/>
    <x v="274"/>
    <d v="2021-07-09T00:00:00"/>
    <x v="144"/>
    <x v="2"/>
    <x v="3"/>
    <x v="0"/>
    <x v="2"/>
    <n v="8189"/>
    <n v="205.7"/>
    <n v="117.11"/>
    <n v="959013.79"/>
    <n v="1684477.2999999998"/>
    <n v="725463.50999999978"/>
    <x v="5"/>
    <n v="5"/>
    <x v="0"/>
    <x v="0"/>
  </r>
  <r>
    <n v="899868094"/>
    <x v="275"/>
    <d v="2020-03-17T00:00:00"/>
    <x v="109"/>
    <x v="1"/>
    <x v="9"/>
    <x v="0"/>
    <x v="1"/>
    <n v="9821"/>
    <n v="9.33"/>
    <n v="6.92"/>
    <n v="67961.319999999992"/>
    <n v="91629.930000000008"/>
    <n v="23668.610000000015"/>
    <x v="4"/>
    <n v="1"/>
    <x v="3"/>
    <x v="0"/>
  </r>
  <r>
    <n v="361311852"/>
    <x v="276"/>
    <d v="2017-01-14T00:00:00"/>
    <x v="145"/>
    <x v="1"/>
    <x v="0"/>
    <x v="1"/>
    <x v="2"/>
    <n v="9061"/>
    <n v="255.28"/>
    <n v="159.41999999999999"/>
    <n v="1444504.6199999999"/>
    <n v="2313092.08"/>
    <n v="868587.4600000002"/>
    <x v="7"/>
    <n v="5"/>
    <x v="0"/>
    <x v="0"/>
  </r>
  <r>
    <n v="930136287"/>
    <x v="277"/>
    <d v="2018-05-23T00:00:00"/>
    <x v="112"/>
    <x v="1"/>
    <x v="2"/>
    <x v="0"/>
    <x v="2"/>
    <n v="6852"/>
    <n v="47.45"/>
    <n v="31.79"/>
    <n v="217825.08"/>
    <n v="325127.40000000002"/>
    <n v="107302.32000000004"/>
    <x v="11"/>
    <n v="7"/>
    <x v="2"/>
    <x v="1"/>
  </r>
  <r>
    <n v="536077725"/>
    <x v="238"/>
    <d v="2016-05-31T00:00:00"/>
    <x v="13"/>
    <x v="0"/>
    <x v="3"/>
    <x v="0"/>
    <x v="2"/>
    <n v="6167"/>
    <n v="205.7"/>
    <n v="117.11"/>
    <n v="722217.37"/>
    <n v="1268551.8999999999"/>
    <n v="546334.52999999991"/>
    <x v="10"/>
    <n v="4"/>
    <x v="6"/>
    <x v="0"/>
  </r>
  <r>
    <n v="779184997"/>
    <x v="278"/>
    <d v="2017-04-15T00:00:00"/>
    <x v="104"/>
    <x v="5"/>
    <x v="1"/>
    <x v="0"/>
    <x v="0"/>
    <n v="7011"/>
    <n v="152.58000000000001"/>
    <n v="97.44"/>
    <n v="683151.84"/>
    <n v="1069738.3800000001"/>
    <n v="386586.54000000015"/>
    <x v="16"/>
    <n v="4"/>
    <x v="6"/>
    <x v="0"/>
  </r>
  <r>
    <n v="179819428"/>
    <x v="279"/>
    <d v="2020-05-11T00:00:00"/>
    <x v="17"/>
    <x v="1"/>
    <x v="7"/>
    <x v="0"/>
    <x v="1"/>
    <n v="1420"/>
    <n v="437.2"/>
    <n v="263.33"/>
    <n v="373928.6"/>
    <n v="620824"/>
    <n v="246895.40000000002"/>
    <x v="0"/>
    <n v="2"/>
    <x v="1"/>
    <x v="0"/>
  </r>
  <r>
    <n v="928654849"/>
    <x v="280"/>
    <d v="2016-12-25T00:00:00"/>
    <x v="68"/>
    <x v="2"/>
    <x v="11"/>
    <x v="0"/>
    <x v="3"/>
    <n v="8461"/>
    <n v="154.06"/>
    <n v="90.93"/>
    <n v="769358.7300000001"/>
    <n v="1303501.6599999999"/>
    <n v="534142.92999999982"/>
    <x v="14"/>
    <n v="3"/>
    <x v="5"/>
    <x v="0"/>
  </r>
  <r>
    <n v="336677587"/>
    <x v="281"/>
    <d v="2017-02-20T00:00:00"/>
    <x v="146"/>
    <x v="5"/>
    <x v="0"/>
    <x v="1"/>
    <x v="3"/>
    <n v="9234"/>
    <n v="255.28"/>
    <n v="159.41999999999999"/>
    <n v="1472084.2799999998"/>
    <n v="2357255.52"/>
    <n v="885171.24000000022"/>
    <x v="0"/>
    <n v="2"/>
    <x v="1"/>
    <x v="0"/>
  </r>
  <r>
    <n v="285186469"/>
    <x v="282"/>
    <d v="2021-06-18T00:00:00"/>
    <x v="31"/>
    <x v="4"/>
    <x v="11"/>
    <x v="0"/>
    <x v="1"/>
    <n v="1869"/>
    <n v="154.06"/>
    <n v="90.93"/>
    <n v="169948.17"/>
    <n v="287938.14"/>
    <n v="117989.97"/>
    <x v="19"/>
    <n v="3"/>
    <x v="5"/>
    <x v="0"/>
  </r>
  <r>
    <n v="475792825"/>
    <x v="283"/>
    <d v="2018-07-26T00:00:00"/>
    <x v="5"/>
    <x v="3"/>
    <x v="0"/>
    <x v="1"/>
    <x v="0"/>
    <n v="6525"/>
    <n v="255.28"/>
    <n v="159.41999999999999"/>
    <n v="1040215.4999999999"/>
    <n v="1665702"/>
    <n v="625486.50000000012"/>
    <x v="12"/>
    <n v="7"/>
    <x v="2"/>
    <x v="1"/>
  </r>
  <r>
    <n v="680420482"/>
    <x v="284"/>
    <d v="2015-10-21T00:00:00"/>
    <x v="52"/>
    <x v="3"/>
    <x v="5"/>
    <x v="1"/>
    <x v="2"/>
    <n v="396"/>
    <n v="109.28"/>
    <n v="35.840000000000003"/>
    <n v="14192.640000000001"/>
    <n v="43274.879999999997"/>
    <n v="29082.239999999998"/>
    <x v="4"/>
    <n v="2"/>
    <x v="1"/>
    <x v="0"/>
  </r>
  <r>
    <n v="663176238"/>
    <x v="285"/>
    <d v="2018-07-22T00:00:00"/>
    <x v="147"/>
    <x v="0"/>
    <x v="10"/>
    <x v="1"/>
    <x v="2"/>
    <n v="7441"/>
    <n v="668.27"/>
    <n v="502.54"/>
    <n v="3739400.14"/>
    <n v="4972597.07"/>
    <n v="1233196.9300000002"/>
    <x v="7"/>
    <n v="6"/>
    <x v="4"/>
    <x v="1"/>
  </r>
  <r>
    <n v="570997512"/>
    <x v="249"/>
    <d v="2016-08-21T00:00:00"/>
    <x v="95"/>
    <x v="3"/>
    <x v="0"/>
    <x v="1"/>
    <x v="2"/>
    <n v="9707"/>
    <n v="255.28"/>
    <n v="159.41999999999999"/>
    <n v="1547489.94"/>
    <n v="2478002.96"/>
    <n v="930513.02"/>
    <x v="17"/>
    <n v="5"/>
    <x v="0"/>
    <x v="0"/>
  </r>
  <r>
    <n v="602357041"/>
    <x v="286"/>
    <d v="2015-05-03T00:00:00"/>
    <x v="63"/>
    <x v="1"/>
    <x v="4"/>
    <x v="0"/>
    <x v="2"/>
    <n v="9689"/>
    <n v="81.73"/>
    <n v="56.67"/>
    <n v="549075.63"/>
    <n v="791881.97000000009"/>
    <n v="242806.34000000008"/>
    <x v="16"/>
    <n v="5"/>
    <x v="0"/>
    <x v="0"/>
  </r>
  <r>
    <n v="422301852"/>
    <x v="287"/>
    <d v="2021-03-27T00:00:00"/>
    <x v="58"/>
    <x v="5"/>
    <x v="10"/>
    <x v="0"/>
    <x v="2"/>
    <n v="7357"/>
    <n v="668.27"/>
    <n v="502.54"/>
    <n v="3697186.7800000003"/>
    <n v="4916462.3899999997"/>
    <n v="1219275.6099999994"/>
    <x v="1"/>
    <n v="6"/>
    <x v="4"/>
    <x v="1"/>
  </r>
  <r>
    <n v="653087270"/>
    <x v="288"/>
    <d v="2022-12-18T00:00:00"/>
    <x v="120"/>
    <x v="1"/>
    <x v="1"/>
    <x v="0"/>
    <x v="3"/>
    <n v="1891"/>
    <n v="152.58000000000001"/>
    <n v="97.44"/>
    <n v="184259.04"/>
    <n v="288528.78000000003"/>
    <n v="104269.74000000002"/>
    <x v="19"/>
    <n v="5"/>
    <x v="0"/>
    <x v="0"/>
  </r>
  <r>
    <n v="989743125"/>
    <x v="289"/>
    <d v="2017-01-30T00:00:00"/>
    <x v="111"/>
    <x v="4"/>
    <x v="3"/>
    <x v="1"/>
    <x v="1"/>
    <n v="5840"/>
    <n v="205.7"/>
    <n v="117.11"/>
    <n v="683922.4"/>
    <n v="1201288"/>
    <n v="517365.6"/>
    <x v="5"/>
    <n v="1"/>
    <x v="3"/>
    <x v="0"/>
  </r>
  <r>
    <n v="812637078"/>
    <x v="290"/>
    <d v="2019-12-24T00:00:00"/>
    <x v="47"/>
    <x v="1"/>
    <x v="9"/>
    <x v="1"/>
    <x v="0"/>
    <n v="6225"/>
    <n v="9.33"/>
    <n v="6.92"/>
    <n v="43077"/>
    <n v="58079.25"/>
    <n v="15002.25"/>
    <x v="16"/>
    <n v="7"/>
    <x v="2"/>
    <x v="1"/>
  </r>
  <r>
    <n v="456192958"/>
    <x v="291"/>
    <d v="2018-08-05T00:00:00"/>
    <x v="136"/>
    <x v="1"/>
    <x v="4"/>
    <x v="0"/>
    <x v="2"/>
    <n v="6489"/>
    <n v="81.73"/>
    <n v="56.67"/>
    <n v="367731.63"/>
    <n v="530345.97"/>
    <n v="162614.33999999997"/>
    <x v="3"/>
    <n v="4"/>
    <x v="6"/>
    <x v="0"/>
  </r>
  <r>
    <n v="775147092"/>
    <x v="292"/>
    <d v="2022-02-28T00:00:00"/>
    <x v="15"/>
    <x v="3"/>
    <x v="3"/>
    <x v="0"/>
    <x v="2"/>
    <n v="2105"/>
    <n v="205.7"/>
    <n v="117.11"/>
    <n v="246516.55"/>
    <n v="432998.5"/>
    <n v="186481.95"/>
    <x v="12"/>
    <n v="4"/>
    <x v="6"/>
    <x v="0"/>
  </r>
  <r>
    <n v="894548308"/>
    <x v="138"/>
    <d v="2022-01-15T00:00:00"/>
    <x v="127"/>
    <x v="5"/>
    <x v="10"/>
    <x v="1"/>
    <x v="0"/>
    <n v="5578"/>
    <n v="668.27"/>
    <n v="502.54"/>
    <n v="2803168.12"/>
    <n v="3727610.06"/>
    <n v="924441.94"/>
    <x v="14"/>
    <n v="2"/>
    <x v="1"/>
    <x v="0"/>
  </r>
  <r>
    <n v="459757936"/>
    <x v="293"/>
    <d v="2017-05-21T00:00:00"/>
    <x v="87"/>
    <x v="5"/>
    <x v="7"/>
    <x v="1"/>
    <x v="3"/>
    <n v="1445"/>
    <n v="437.2"/>
    <n v="263.33"/>
    <n v="380511.85"/>
    <n v="631754"/>
    <n v="251242.15000000002"/>
    <x v="14"/>
    <n v="3"/>
    <x v="5"/>
    <x v="0"/>
  </r>
  <r>
    <n v="986449801"/>
    <x v="294"/>
    <d v="2019-02-19T00:00:00"/>
    <x v="120"/>
    <x v="1"/>
    <x v="8"/>
    <x v="1"/>
    <x v="3"/>
    <n v="1272"/>
    <n v="421.89"/>
    <n v="364.69"/>
    <n v="463885.68"/>
    <n v="536644.07999999996"/>
    <n v="72758.399999999965"/>
    <x v="15"/>
    <n v="4"/>
    <x v="6"/>
    <x v="0"/>
  </r>
  <r>
    <n v="910610234"/>
    <x v="295"/>
    <d v="2017-07-22T00:00:00"/>
    <x v="133"/>
    <x v="1"/>
    <x v="7"/>
    <x v="0"/>
    <x v="2"/>
    <n v="8659"/>
    <n v="437.2"/>
    <n v="263.33"/>
    <n v="2280174.4699999997"/>
    <n v="3785714.8"/>
    <n v="1505540.33"/>
    <x v="15"/>
    <n v="1"/>
    <x v="3"/>
    <x v="0"/>
  </r>
  <r>
    <n v="538538062"/>
    <x v="296"/>
    <d v="2015-11-24T00:00:00"/>
    <x v="21"/>
    <x v="5"/>
    <x v="3"/>
    <x v="1"/>
    <x v="3"/>
    <n v="4235"/>
    <n v="205.7"/>
    <n v="117.11"/>
    <n v="495960.85"/>
    <n v="871139.5"/>
    <n v="375178.65"/>
    <x v="19"/>
    <n v="7"/>
    <x v="2"/>
    <x v="1"/>
  </r>
  <r>
    <n v="696844613"/>
    <x v="297"/>
    <d v="2017-03-20T00:00:00"/>
    <x v="91"/>
    <x v="1"/>
    <x v="8"/>
    <x v="0"/>
    <x v="0"/>
    <n v="661"/>
    <n v="421.89"/>
    <n v="364.69"/>
    <n v="241060.09"/>
    <n v="278869.28999999998"/>
    <n v="37809.199999999983"/>
    <x v="3"/>
    <n v="5"/>
    <x v="0"/>
    <x v="0"/>
  </r>
  <r>
    <n v="482453715"/>
    <x v="298"/>
    <d v="2020-09-07T00:00:00"/>
    <x v="131"/>
    <x v="3"/>
    <x v="9"/>
    <x v="0"/>
    <x v="3"/>
    <n v="7630"/>
    <n v="9.33"/>
    <n v="6.92"/>
    <n v="52799.6"/>
    <n v="71187.899999999994"/>
    <n v="18388.299999999996"/>
    <x v="18"/>
    <n v="2"/>
    <x v="1"/>
    <x v="0"/>
  </r>
  <r>
    <n v="340928781"/>
    <x v="299"/>
    <d v="2019-01-10T00:00:00"/>
    <x v="144"/>
    <x v="2"/>
    <x v="10"/>
    <x v="0"/>
    <x v="3"/>
    <n v="7257"/>
    <n v="668.27"/>
    <n v="502.54"/>
    <n v="3646932.7800000003"/>
    <n v="4849635.3899999997"/>
    <n v="1202702.6099999994"/>
    <x v="15"/>
    <n v="6"/>
    <x v="4"/>
    <x v="1"/>
  </r>
  <r>
    <n v="624348151"/>
    <x v="300"/>
    <d v="2020-12-02T00:00:00"/>
    <x v="67"/>
    <x v="1"/>
    <x v="6"/>
    <x v="0"/>
    <x v="1"/>
    <n v="7347"/>
    <n v="651.21"/>
    <n v="524.96"/>
    <n v="3856881.12"/>
    <n v="4784439.87"/>
    <n v="927558.75"/>
    <x v="14"/>
    <n v="6"/>
    <x v="4"/>
    <x v="1"/>
  </r>
  <r>
    <n v="877022111"/>
    <x v="301"/>
    <d v="2020-10-07T00:00:00"/>
    <x v="148"/>
    <x v="3"/>
    <x v="4"/>
    <x v="1"/>
    <x v="2"/>
    <n v="9187"/>
    <n v="81.73"/>
    <n v="56.67"/>
    <n v="520627.29000000004"/>
    <n v="750853.51"/>
    <n v="230226.21999999997"/>
    <x v="7"/>
    <n v="2"/>
    <x v="1"/>
    <x v="0"/>
  </r>
  <r>
    <n v="997329699"/>
    <x v="302"/>
    <d v="2020-06-25T00:00:00"/>
    <x v="106"/>
    <x v="6"/>
    <x v="3"/>
    <x v="1"/>
    <x v="0"/>
    <n v="876"/>
    <n v="205.7"/>
    <n v="117.11"/>
    <n v="102588.36"/>
    <n v="180193.19999999998"/>
    <n v="77604.839999999982"/>
    <x v="11"/>
    <n v="1"/>
    <x v="3"/>
    <x v="0"/>
  </r>
  <r>
    <n v="434246480"/>
    <x v="303"/>
    <d v="2016-01-22T00:00:00"/>
    <x v="76"/>
    <x v="5"/>
    <x v="1"/>
    <x v="1"/>
    <x v="0"/>
    <n v="2038"/>
    <n v="152.58000000000001"/>
    <n v="97.44"/>
    <n v="198582.72"/>
    <n v="310958.04000000004"/>
    <n v="112375.32000000004"/>
    <x v="11"/>
    <n v="2"/>
    <x v="1"/>
    <x v="0"/>
  </r>
  <r>
    <n v="956571280"/>
    <x v="304"/>
    <d v="2017-04-23T00:00:00"/>
    <x v="147"/>
    <x v="0"/>
    <x v="3"/>
    <x v="0"/>
    <x v="1"/>
    <n v="9554"/>
    <n v="205.7"/>
    <n v="117.11"/>
    <n v="1118868.94"/>
    <n v="1965257.7999999998"/>
    <n v="846388.85999999987"/>
    <x v="18"/>
    <n v="1"/>
    <x v="3"/>
    <x v="0"/>
  </r>
  <r>
    <n v="353415429"/>
    <x v="305"/>
    <d v="2022-12-17T00:00:00"/>
    <x v="2"/>
    <x v="1"/>
    <x v="4"/>
    <x v="0"/>
    <x v="0"/>
    <n v="2334"/>
    <n v="81.73"/>
    <n v="56.67"/>
    <n v="132267.78"/>
    <n v="190757.82"/>
    <n v="58490.040000000008"/>
    <x v="2"/>
    <n v="7"/>
    <x v="2"/>
    <x v="1"/>
  </r>
  <r>
    <n v="447982823"/>
    <x v="306"/>
    <d v="2016-02-12T00:00:00"/>
    <x v="95"/>
    <x v="3"/>
    <x v="6"/>
    <x v="1"/>
    <x v="2"/>
    <n v="6927"/>
    <n v="651.21"/>
    <n v="524.96"/>
    <n v="3636397.9200000004"/>
    <n v="4510931.67"/>
    <n v="874533.74999999953"/>
    <x v="18"/>
    <n v="6"/>
    <x v="4"/>
    <x v="1"/>
  </r>
  <r>
    <n v="328669583"/>
    <x v="307"/>
    <d v="2019-05-30T00:00:00"/>
    <x v="49"/>
    <x v="5"/>
    <x v="2"/>
    <x v="1"/>
    <x v="3"/>
    <n v="9488"/>
    <n v="47.45"/>
    <n v="31.79"/>
    <n v="301623.52"/>
    <n v="450205.60000000003"/>
    <n v="148582.08000000002"/>
    <x v="1"/>
    <n v="4"/>
    <x v="6"/>
    <x v="0"/>
  </r>
  <r>
    <n v="436864745"/>
    <x v="307"/>
    <d v="2019-05-20T00:00:00"/>
    <x v="97"/>
    <x v="3"/>
    <x v="7"/>
    <x v="1"/>
    <x v="1"/>
    <n v="6841"/>
    <n v="437.2"/>
    <n v="263.33"/>
    <n v="1801440.5299999998"/>
    <n v="2990885.1999999997"/>
    <n v="1189444.67"/>
    <x v="13"/>
    <n v="4"/>
    <x v="6"/>
    <x v="0"/>
  </r>
  <r>
    <n v="279149568"/>
    <x v="308"/>
    <d v="2021-01-21T00:00:00"/>
    <x v="149"/>
    <x v="3"/>
    <x v="10"/>
    <x v="1"/>
    <x v="0"/>
    <n v="5415"/>
    <n v="668.27"/>
    <n v="502.54"/>
    <n v="2721254.1"/>
    <n v="3618682.05"/>
    <n v="897427.94999999972"/>
    <x v="18"/>
    <n v="5"/>
    <x v="0"/>
    <x v="0"/>
  </r>
  <r>
    <n v="224647080"/>
    <x v="309"/>
    <d v="2018-07-07T00:00:00"/>
    <x v="150"/>
    <x v="1"/>
    <x v="6"/>
    <x v="1"/>
    <x v="3"/>
    <n v="6918"/>
    <n v="651.21"/>
    <n v="524.96"/>
    <n v="3631673.2800000003"/>
    <n v="4505070.78"/>
    <n v="873397.5"/>
    <x v="1"/>
    <n v="6"/>
    <x v="4"/>
    <x v="1"/>
  </r>
  <r>
    <n v="412601697"/>
    <x v="310"/>
    <d v="2017-04-01T00:00:00"/>
    <x v="25"/>
    <x v="0"/>
    <x v="6"/>
    <x v="1"/>
    <x v="2"/>
    <n v="6866"/>
    <n v="651.21"/>
    <n v="524.96"/>
    <n v="3604375.3600000003"/>
    <n v="4471207.8600000003"/>
    <n v="866832.5"/>
    <x v="9"/>
    <n v="6"/>
    <x v="4"/>
    <x v="1"/>
  </r>
  <r>
    <n v="668842780"/>
    <x v="208"/>
    <d v="2015-08-15T00:00:00"/>
    <x v="129"/>
    <x v="5"/>
    <x v="2"/>
    <x v="1"/>
    <x v="2"/>
    <n v="4297"/>
    <n v="47.45"/>
    <n v="31.79"/>
    <n v="136601.63"/>
    <n v="203892.65000000002"/>
    <n v="67291.020000000019"/>
    <x v="10"/>
    <n v="1"/>
    <x v="3"/>
    <x v="0"/>
  </r>
  <r>
    <n v="907349526"/>
    <x v="311"/>
    <d v="2020-04-24T00:00:00"/>
    <x v="128"/>
    <x v="1"/>
    <x v="7"/>
    <x v="0"/>
    <x v="1"/>
    <n v="3743"/>
    <n v="437.2"/>
    <n v="263.33"/>
    <n v="985644.19"/>
    <n v="1636439.5999999999"/>
    <n v="650795.40999999992"/>
    <x v="15"/>
    <n v="7"/>
    <x v="2"/>
    <x v="1"/>
  </r>
  <r>
    <n v="386440074"/>
    <x v="312"/>
    <d v="2018-04-17T00:00:00"/>
    <x v="75"/>
    <x v="1"/>
    <x v="4"/>
    <x v="1"/>
    <x v="1"/>
    <n v="5060"/>
    <n v="81.73"/>
    <n v="56.67"/>
    <n v="286750.2"/>
    <n v="413553.80000000005"/>
    <n v="126803.60000000003"/>
    <x v="10"/>
    <n v="4"/>
    <x v="6"/>
    <x v="0"/>
  </r>
  <r>
    <n v="278275811"/>
    <x v="313"/>
    <d v="2021-11-14T00:00:00"/>
    <x v="60"/>
    <x v="4"/>
    <x v="6"/>
    <x v="0"/>
    <x v="3"/>
    <n v="6851"/>
    <n v="651.21"/>
    <n v="524.96"/>
    <n v="3596500.9600000004"/>
    <n v="4461439.71"/>
    <n v="864938.74999999953"/>
    <x v="6"/>
    <n v="6"/>
    <x v="4"/>
    <x v="1"/>
  </r>
  <r>
    <n v="105630385"/>
    <x v="314"/>
    <d v="2015-08-15T00:00:00"/>
    <x v="118"/>
    <x v="0"/>
    <x v="4"/>
    <x v="0"/>
    <x v="2"/>
    <n v="7233"/>
    <n v="81.73"/>
    <n v="56.67"/>
    <n v="409894.11"/>
    <n v="591153.09000000008"/>
    <n v="181258.9800000001"/>
    <x v="11"/>
    <n v="3"/>
    <x v="5"/>
    <x v="0"/>
  </r>
  <r>
    <n v="691140305"/>
    <x v="315"/>
    <d v="2020-01-01T00:00:00"/>
    <x v="4"/>
    <x v="2"/>
    <x v="7"/>
    <x v="1"/>
    <x v="2"/>
    <n v="2630"/>
    <n v="437.2"/>
    <n v="263.33"/>
    <n v="692557.89999999991"/>
    <n v="1149836"/>
    <n v="457278.10000000009"/>
    <x v="17"/>
    <n v="1"/>
    <x v="3"/>
    <x v="0"/>
  </r>
  <r>
    <n v="308054339"/>
    <x v="316"/>
    <d v="2015-10-26T00:00:00"/>
    <x v="127"/>
    <x v="5"/>
    <x v="7"/>
    <x v="1"/>
    <x v="3"/>
    <n v="8980"/>
    <n v="437.2"/>
    <n v="263.33"/>
    <n v="2364703.4"/>
    <n v="3926056"/>
    <n v="1561352.6"/>
    <x v="14"/>
    <n v="4"/>
    <x v="6"/>
    <x v="0"/>
  </r>
  <r>
    <n v="879858815"/>
    <x v="317"/>
    <d v="2021-10-11T00:00:00"/>
    <x v="151"/>
    <x v="5"/>
    <x v="9"/>
    <x v="1"/>
    <x v="3"/>
    <n v="8631"/>
    <n v="9.33"/>
    <n v="6.92"/>
    <n v="59726.52"/>
    <n v="80527.23"/>
    <n v="20800.71"/>
    <x v="10"/>
    <n v="3"/>
    <x v="5"/>
    <x v="0"/>
  </r>
  <r>
    <n v="800352561"/>
    <x v="318"/>
    <d v="2020-10-04T00:00:00"/>
    <x v="43"/>
    <x v="1"/>
    <x v="11"/>
    <x v="0"/>
    <x v="3"/>
    <n v="963"/>
    <n v="154.06"/>
    <n v="90.93"/>
    <n v="87565.590000000011"/>
    <n v="148359.78"/>
    <n v="60794.189999999988"/>
    <x v="0"/>
    <n v="1"/>
    <x v="3"/>
    <x v="0"/>
  </r>
  <r>
    <n v="783646905"/>
    <x v="319"/>
    <d v="2015-07-15T00:00:00"/>
    <x v="152"/>
    <x v="5"/>
    <x v="0"/>
    <x v="0"/>
    <x v="2"/>
    <n v="7388"/>
    <n v="255.28"/>
    <n v="159.41999999999999"/>
    <n v="1177794.96"/>
    <n v="1886008.64"/>
    <n v="708213.67999999993"/>
    <x v="1"/>
    <n v="3"/>
    <x v="5"/>
    <x v="0"/>
  </r>
  <r>
    <n v="714165675"/>
    <x v="320"/>
    <d v="2018-01-13T00:00:00"/>
    <x v="75"/>
    <x v="1"/>
    <x v="2"/>
    <x v="1"/>
    <x v="1"/>
    <n v="6348"/>
    <n v="47.45"/>
    <n v="31.79"/>
    <n v="201802.91999999998"/>
    <n v="301212.60000000003"/>
    <n v="99409.680000000051"/>
    <x v="8"/>
    <n v="1"/>
    <x v="3"/>
    <x v="0"/>
  </r>
  <r>
    <n v="996645200"/>
    <x v="196"/>
    <d v="2022-12-31T00:00:00"/>
    <x v="108"/>
    <x v="2"/>
    <x v="8"/>
    <x v="1"/>
    <x v="3"/>
    <n v="8317"/>
    <n v="421.89"/>
    <n v="364.69"/>
    <n v="3033126.73"/>
    <n v="3508859.13"/>
    <n v="475732.39999999991"/>
    <x v="12"/>
    <n v="2"/>
    <x v="1"/>
    <x v="0"/>
  </r>
  <r>
    <n v="990455090"/>
    <x v="321"/>
    <d v="2019-12-10T00:00:00"/>
    <x v="153"/>
    <x v="1"/>
    <x v="10"/>
    <x v="0"/>
    <x v="0"/>
    <n v="6526"/>
    <n v="668.27"/>
    <n v="502.54"/>
    <n v="3279576.04"/>
    <n v="4361130.0199999996"/>
    <n v="1081553.9799999995"/>
    <x v="20"/>
    <n v="6"/>
    <x v="4"/>
    <x v="1"/>
  </r>
  <r>
    <n v="537994325"/>
    <x v="322"/>
    <d v="2016-02-02T00:00:00"/>
    <x v="82"/>
    <x v="2"/>
    <x v="1"/>
    <x v="1"/>
    <x v="0"/>
    <n v="3331"/>
    <n v="152.58000000000001"/>
    <n v="97.44"/>
    <n v="324572.64"/>
    <n v="508243.98000000004"/>
    <n v="183671.34000000003"/>
    <x v="2"/>
    <n v="3"/>
    <x v="5"/>
    <x v="0"/>
  </r>
  <r>
    <n v="957899081"/>
    <x v="154"/>
    <d v="2015-11-29T00:00:00"/>
    <x v="107"/>
    <x v="2"/>
    <x v="3"/>
    <x v="0"/>
    <x v="0"/>
    <n v="2480"/>
    <n v="205.7"/>
    <n v="117.11"/>
    <n v="290432.8"/>
    <n v="510136"/>
    <n v="219703.2"/>
    <x v="16"/>
    <n v="5"/>
    <x v="0"/>
    <x v="0"/>
  </r>
  <r>
    <n v="451834905"/>
    <x v="323"/>
    <d v="2020-09-18T00:00:00"/>
    <x v="65"/>
    <x v="2"/>
    <x v="6"/>
    <x v="0"/>
    <x v="0"/>
    <n v="6844"/>
    <n v="651.21"/>
    <n v="524.96"/>
    <n v="3592826.24"/>
    <n v="4456881.24"/>
    <n v="864055"/>
    <x v="1"/>
    <n v="5"/>
    <x v="0"/>
    <x v="0"/>
  </r>
  <r>
    <n v="549123132"/>
    <x v="324"/>
    <d v="2020-07-19T00:00:00"/>
    <x v="60"/>
    <x v="4"/>
    <x v="6"/>
    <x v="1"/>
    <x v="2"/>
    <n v="6592"/>
    <n v="651.21"/>
    <n v="524.96"/>
    <n v="3460536.3200000003"/>
    <n v="4292776.32"/>
    <n v="832240"/>
    <x v="6"/>
    <n v="6"/>
    <x v="4"/>
    <x v="1"/>
  </r>
  <r>
    <n v="632320535"/>
    <x v="325"/>
    <d v="2022-04-16T00:00:00"/>
    <x v="141"/>
    <x v="5"/>
    <x v="6"/>
    <x v="0"/>
    <x v="3"/>
    <n v="6553"/>
    <n v="651.21"/>
    <n v="524.96"/>
    <n v="3440062.8800000004"/>
    <n v="4267379.13"/>
    <n v="827316.24999999953"/>
    <x v="9"/>
    <n v="6"/>
    <x v="4"/>
    <x v="1"/>
  </r>
  <r>
    <n v="392379558"/>
    <x v="326"/>
    <d v="2019-02-18T00:00:00"/>
    <x v="154"/>
    <x v="2"/>
    <x v="0"/>
    <x v="1"/>
    <x v="3"/>
    <n v="2685"/>
    <n v="255.28"/>
    <n v="159.41999999999999"/>
    <n v="428042.69999999995"/>
    <n v="685426.8"/>
    <n v="257384.10000000009"/>
    <x v="18"/>
    <n v="2"/>
    <x v="1"/>
    <x v="0"/>
  </r>
  <r>
    <n v="398552930"/>
    <x v="327"/>
    <d v="2016-03-21T00:00:00"/>
    <x v="155"/>
    <x v="4"/>
    <x v="7"/>
    <x v="0"/>
    <x v="0"/>
    <n v="9524"/>
    <n v="437.2"/>
    <n v="263.33"/>
    <n v="2507954.92"/>
    <n v="4163892.8"/>
    <n v="1655937.88"/>
    <x v="18"/>
    <n v="2"/>
    <x v="1"/>
    <x v="0"/>
  </r>
  <r>
    <n v="363376510"/>
    <x v="328"/>
    <d v="2017-07-27T00:00:00"/>
    <x v="156"/>
    <x v="3"/>
    <x v="6"/>
    <x v="1"/>
    <x v="2"/>
    <n v="39"/>
    <n v="651.21"/>
    <n v="524.96"/>
    <n v="20473.440000000002"/>
    <n v="25397.190000000002"/>
    <n v="4923.75"/>
    <x v="9"/>
    <n v="4"/>
    <x v="6"/>
    <x v="0"/>
  </r>
  <r>
    <n v="944711625"/>
    <x v="329"/>
    <d v="2021-07-08T00:00:00"/>
    <x v="5"/>
    <x v="3"/>
    <x v="11"/>
    <x v="1"/>
    <x v="3"/>
    <n v="18"/>
    <n v="154.06"/>
    <n v="90.93"/>
    <n v="1636.7400000000002"/>
    <n v="2773.08"/>
    <n v="1136.3399999999997"/>
    <x v="16"/>
    <n v="2"/>
    <x v="1"/>
    <x v="0"/>
  </r>
  <r>
    <n v="170732104"/>
    <x v="330"/>
    <d v="2020-06-19T00:00:00"/>
    <x v="87"/>
    <x v="5"/>
    <x v="10"/>
    <x v="0"/>
    <x v="1"/>
    <n v="2279"/>
    <n v="668.27"/>
    <n v="502.54"/>
    <n v="1145288.6600000001"/>
    <n v="1522987.33"/>
    <n v="377698.66999999993"/>
    <x v="6"/>
    <n v="4"/>
    <x v="6"/>
    <x v="0"/>
  </r>
  <r>
    <n v="189924275"/>
    <x v="331"/>
    <d v="2019-03-04T00:00:00"/>
    <x v="157"/>
    <x v="1"/>
    <x v="2"/>
    <x v="1"/>
    <x v="2"/>
    <n v="1668"/>
    <n v="47.45"/>
    <n v="31.79"/>
    <n v="53025.72"/>
    <n v="79146.600000000006"/>
    <n v="26120.880000000005"/>
    <x v="20"/>
    <n v="5"/>
    <x v="0"/>
    <x v="0"/>
  </r>
  <r>
    <n v="517019879"/>
    <x v="332"/>
    <d v="2015-01-27T00:00:00"/>
    <x v="12"/>
    <x v="2"/>
    <x v="6"/>
    <x v="1"/>
    <x v="3"/>
    <n v="6526"/>
    <n v="651.21"/>
    <n v="524.96"/>
    <n v="3425888.9600000004"/>
    <n v="4249796.46"/>
    <n v="823907.49999999953"/>
    <x v="11"/>
    <n v="6"/>
    <x v="4"/>
    <x v="1"/>
  </r>
  <r>
    <n v="188351857"/>
    <x v="333"/>
    <d v="2016-06-28T00:00:00"/>
    <x v="158"/>
    <x v="6"/>
    <x v="10"/>
    <x v="0"/>
    <x v="1"/>
    <n v="6355"/>
    <n v="668.27"/>
    <n v="502.54"/>
    <n v="3193641.7"/>
    <n v="4246855.8499999996"/>
    <n v="1053214.1499999994"/>
    <x v="3"/>
    <n v="6"/>
    <x v="4"/>
    <x v="1"/>
  </r>
  <r>
    <n v="546081721"/>
    <x v="334"/>
    <d v="2019-05-18T00:00:00"/>
    <x v="75"/>
    <x v="1"/>
    <x v="8"/>
    <x v="0"/>
    <x v="3"/>
    <n v="6571"/>
    <n v="421.89"/>
    <n v="364.69"/>
    <n v="2396377.9899999998"/>
    <n v="2772239.19"/>
    <n v="375861.20000000019"/>
    <x v="14"/>
    <n v="2"/>
    <x v="1"/>
    <x v="0"/>
  </r>
  <r>
    <n v="979073941"/>
    <x v="335"/>
    <d v="2022-07-16T00:00:00"/>
    <x v="37"/>
    <x v="1"/>
    <x v="0"/>
    <x v="0"/>
    <x v="1"/>
    <n v="8591"/>
    <n v="255.28"/>
    <n v="159.41999999999999"/>
    <n v="1369577.22"/>
    <n v="2193110.48"/>
    <n v="823533.26"/>
    <x v="18"/>
    <n v="7"/>
    <x v="2"/>
    <x v="1"/>
  </r>
  <r>
    <n v="502356994"/>
    <x v="336"/>
    <d v="2019-05-30T00:00:00"/>
    <x v="152"/>
    <x v="5"/>
    <x v="11"/>
    <x v="1"/>
    <x v="2"/>
    <n v="2000"/>
    <n v="154.06"/>
    <n v="90.93"/>
    <n v="181860"/>
    <n v="308120"/>
    <n v="126260"/>
    <x v="16"/>
    <n v="2"/>
    <x v="1"/>
    <x v="0"/>
  </r>
  <r>
    <n v="336292207"/>
    <x v="337"/>
    <d v="2017-05-20T00:00:00"/>
    <x v="139"/>
    <x v="4"/>
    <x v="8"/>
    <x v="0"/>
    <x v="3"/>
    <n v="5192"/>
    <n v="421.89"/>
    <n v="364.69"/>
    <n v="1893470.48"/>
    <n v="2190452.88"/>
    <n v="296982.39999999991"/>
    <x v="2"/>
    <n v="7"/>
    <x v="2"/>
    <x v="1"/>
  </r>
  <r>
    <n v="871553409"/>
    <x v="338"/>
    <d v="2018-12-20T00:00:00"/>
    <x v="62"/>
    <x v="5"/>
    <x v="4"/>
    <x v="0"/>
    <x v="3"/>
    <n v="876"/>
    <n v="81.73"/>
    <n v="56.67"/>
    <n v="49642.92"/>
    <n v="71595.48000000001"/>
    <n v="21952.560000000012"/>
    <x v="6"/>
    <n v="3"/>
    <x v="5"/>
    <x v="0"/>
  </r>
  <r>
    <n v="319126927"/>
    <x v="339"/>
    <d v="2015-01-24T00:00:00"/>
    <x v="139"/>
    <x v="4"/>
    <x v="4"/>
    <x v="1"/>
    <x v="3"/>
    <n v="5604"/>
    <n v="81.73"/>
    <n v="56.67"/>
    <n v="317578.68"/>
    <n v="458014.92000000004"/>
    <n v="140436.24000000005"/>
    <x v="7"/>
    <n v="5"/>
    <x v="0"/>
    <x v="0"/>
  </r>
  <r>
    <n v="560311591"/>
    <x v="340"/>
    <d v="2016-02-14T00:00:00"/>
    <x v="21"/>
    <x v="5"/>
    <x v="11"/>
    <x v="0"/>
    <x v="3"/>
    <n v="7506"/>
    <n v="154.06"/>
    <n v="90.93"/>
    <n v="682520.58000000007"/>
    <n v="1156374.3600000001"/>
    <n v="473853.78"/>
    <x v="10"/>
    <n v="2"/>
    <x v="1"/>
    <x v="0"/>
  </r>
  <r>
    <n v="396718728"/>
    <x v="341"/>
    <d v="2022-02-28T00:00:00"/>
    <x v="7"/>
    <x v="1"/>
    <x v="4"/>
    <x v="1"/>
    <x v="2"/>
    <n v="6742"/>
    <n v="81.73"/>
    <n v="56.67"/>
    <n v="382069.14"/>
    <n v="551023.66"/>
    <n v="168954.52000000002"/>
    <x v="9"/>
    <n v="1"/>
    <x v="3"/>
    <x v="0"/>
  </r>
  <r>
    <n v="500272166"/>
    <x v="342"/>
    <d v="2016-09-03T00:00:00"/>
    <x v="159"/>
    <x v="4"/>
    <x v="9"/>
    <x v="0"/>
    <x v="3"/>
    <n v="506"/>
    <n v="9.33"/>
    <n v="6.92"/>
    <n v="3501.52"/>
    <n v="4720.9800000000005"/>
    <n v="1219.4600000000005"/>
    <x v="13"/>
    <n v="2"/>
    <x v="1"/>
    <x v="0"/>
  </r>
  <r>
    <n v="263208234"/>
    <x v="174"/>
    <d v="2022-12-27T00:00:00"/>
    <x v="54"/>
    <x v="2"/>
    <x v="1"/>
    <x v="0"/>
    <x v="2"/>
    <n v="8020"/>
    <n v="152.58000000000001"/>
    <n v="97.44"/>
    <n v="781468.79999999993"/>
    <n v="1223691.6000000001"/>
    <n v="442222.80000000016"/>
    <x v="16"/>
    <n v="7"/>
    <x v="2"/>
    <x v="1"/>
  </r>
  <r>
    <n v="769180142"/>
    <x v="343"/>
    <d v="2015-12-22T00:00:00"/>
    <x v="127"/>
    <x v="5"/>
    <x v="10"/>
    <x v="0"/>
    <x v="1"/>
    <n v="6352"/>
    <n v="668.27"/>
    <n v="502.54"/>
    <n v="3192134.08"/>
    <n v="4244851.04"/>
    <n v="1052716.96"/>
    <x v="11"/>
    <n v="6"/>
    <x v="4"/>
    <x v="1"/>
  </r>
  <r>
    <n v="737736070"/>
    <x v="344"/>
    <d v="2020-10-23T00:00:00"/>
    <x v="133"/>
    <x v="1"/>
    <x v="3"/>
    <x v="1"/>
    <x v="2"/>
    <n v="1352"/>
    <n v="205.7"/>
    <n v="117.11"/>
    <n v="158332.72"/>
    <n v="278106.39999999997"/>
    <n v="119773.67999999996"/>
    <x v="13"/>
    <n v="1"/>
    <x v="3"/>
    <x v="0"/>
  </r>
  <r>
    <n v="585362994"/>
    <x v="345"/>
    <d v="2022-02-22T00:00:00"/>
    <x v="150"/>
    <x v="1"/>
    <x v="10"/>
    <x v="1"/>
    <x v="2"/>
    <n v="773"/>
    <n v="668.27"/>
    <n v="502.54"/>
    <n v="388463.42000000004"/>
    <n v="516572.70999999996"/>
    <n v="128109.28999999992"/>
    <x v="17"/>
    <n v="7"/>
    <x v="2"/>
    <x v="1"/>
  </r>
  <r>
    <n v="164442861"/>
    <x v="346"/>
    <d v="2020-09-22T00:00:00"/>
    <x v="5"/>
    <x v="3"/>
    <x v="0"/>
    <x v="1"/>
    <x v="0"/>
    <n v="1152"/>
    <n v="255.28"/>
    <n v="159.41999999999999"/>
    <n v="183651.84"/>
    <n v="294082.56"/>
    <n v="110430.72"/>
    <x v="4"/>
    <n v="1"/>
    <x v="3"/>
    <x v="0"/>
  </r>
  <r>
    <n v="118774497"/>
    <x v="74"/>
    <d v="2020-05-19T00:00:00"/>
    <x v="111"/>
    <x v="4"/>
    <x v="6"/>
    <x v="0"/>
    <x v="0"/>
    <n v="6868"/>
    <n v="651.21"/>
    <n v="524.96"/>
    <n v="3605425.2800000003"/>
    <n v="4472510.28"/>
    <n v="867085"/>
    <x v="18"/>
    <n v="3"/>
    <x v="5"/>
    <x v="0"/>
  </r>
  <r>
    <n v="712469232"/>
    <x v="347"/>
    <d v="2017-03-02T00:00:00"/>
    <x v="160"/>
    <x v="4"/>
    <x v="0"/>
    <x v="0"/>
    <x v="0"/>
    <n v="4333"/>
    <n v="255.28"/>
    <n v="159.41999999999999"/>
    <n v="690766.86"/>
    <n v="1106128.24"/>
    <n v="415361.38"/>
    <x v="13"/>
    <n v="7"/>
    <x v="2"/>
    <x v="1"/>
  </r>
  <r>
    <n v="479950892"/>
    <x v="348"/>
    <d v="2017-06-15T00:00:00"/>
    <x v="119"/>
    <x v="5"/>
    <x v="0"/>
    <x v="1"/>
    <x v="1"/>
    <n v="6989"/>
    <n v="255.28"/>
    <n v="159.41999999999999"/>
    <n v="1114186.3799999999"/>
    <n v="1784151.92"/>
    <n v="669965.54"/>
    <x v="18"/>
    <n v="5"/>
    <x v="0"/>
    <x v="0"/>
  </r>
  <r>
    <n v="259766423"/>
    <x v="349"/>
    <d v="2021-08-06T00:00:00"/>
    <x v="11"/>
    <x v="3"/>
    <x v="7"/>
    <x v="1"/>
    <x v="3"/>
    <n v="9512"/>
    <n v="437.2"/>
    <n v="263.33"/>
    <n v="2504794.96"/>
    <n v="4158646.4"/>
    <n v="1653851.44"/>
    <x v="2"/>
    <n v="6"/>
    <x v="4"/>
    <x v="1"/>
  </r>
  <r>
    <n v="125532805"/>
    <x v="350"/>
    <d v="2020-01-27T00:00:00"/>
    <x v="65"/>
    <x v="2"/>
    <x v="0"/>
    <x v="1"/>
    <x v="0"/>
    <n v="6802"/>
    <n v="255.28"/>
    <n v="159.41999999999999"/>
    <n v="1084374.8399999999"/>
    <n v="1736414.56"/>
    <n v="652039.7200000002"/>
    <x v="18"/>
    <n v="2"/>
    <x v="1"/>
    <x v="0"/>
  </r>
  <r>
    <n v="574043214"/>
    <x v="351"/>
    <d v="2018-11-24T00:00:00"/>
    <x v="107"/>
    <x v="2"/>
    <x v="5"/>
    <x v="0"/>
    <x v="1"/>
    <n v="998"/>
    <n v="109.28"/>
    <n v="35.840000000000003"/>
    <n v="35768.320000000007"/>
    <n v="109061.44"/>
    <n v="73293.119999999995"/>
    <x v="13"/>
    <n v="2"/>
    <x v="1"/>
    <x v="0"/>
  </r>
  <r>
    <n v="437160861"/>
    <x v="352"/>
    <d v="2015-01-11T00:00:00"/>
    <x v="97"/>
    <x v="3"/>
    <x v="4"/>
    <x v="0"/>
    <x v="3"/>
    <n v="4468"/>
    <n v="81.73"/>
    <n v="56.67"/>
    <n v="253201.56"/>
    <n v="365169.64"/>
    <n v="111968.08000000002"/>
    <x v="11"/>
    <n v="4"/>
    <x v="6"/>
    <x v="0"/>
  </r>
  <r>
    <n v="634156453"/>
    <x v="353"/>
    <d v="2017-06-18T00:00:00"/>
    <x v="32"/>
    <x v="5"/>
    <x v="8"/>
    <x v="1"/>
    <x v="0"/>
    <n v="9842"/>
    <n v="421.89"/>
    <n v="364.69"/>
    <n v="3589278.98"/>
    <n v="4152241.38"/>
    <n v="562962.39999999991"/>
    <x v="4"/>
    <n v="6"/>
    <x v="4"/>
    <x v="1"/>
  </r>
  <r>
    <n v="321475684"/>
    <x v="354"/>
    <d v="2016-11-16T00:00:00"/>
    <x v="116"/>
    <x v="4"/>
    <x v="1"/>
    <x v="1"/>
    <x v="3"/>
    <n v="654"/>
    <n v="152.58000000000001"/>
    <n v="97.44"/>
    <n v="63725.760000000002"/>
    <n v="99787.32"/>
    <n v="36061.560000000005"/>
    <x v="7"/>
    <n v="2"/>
    <x v="1"/>
    <x v="0"/>
  </r>
  <r>
    <n v="575583016"/>
    <x v="355"/>
    <d v="2020-11-29T00:00:00"/>
    <x v="7"/>
    <x v="1"/>
    <x v="6"/>
    <x v="1"/>
    <x v="1"/>
    <n v="6660"/>
    <n v="651.21"/>
    <n v="524.96"/>
    <n v="3496233.6"/>
    <n v="4337058.6000000006"/>
    <n v="840825.00000000047"/>
    <x v="9"/>
    <n v="7"/>
    <x v="2"/>
    <x v="1"/>
  </r>
  <r>
    <n v="710117900"/>
    <x v="356"/>
    <d v="2017-06-10T00:00:00"/>
    <x v="161"/>
    <x v="3"/>
    <x v="8"/>
    <x v="1"/>
    <x v="0"/>
    <n v="8522"/>
    <n v="421.89"/>
    <n v="364.69"/>
    <n v="3107888.18"/>
    <n v="3595346.58"/>
    <n v="487458.39999999991"/>
    <x v="17"/>
    <n v="4"/>
    <x v="6"/>
    <x v="0"/>
  </r>
  <r>
    <n v="342316663"/>
    <x v="357"/>
    <d v="2015-04-26T00:00:00"/>
    <x v="162"/>
    <x v="2"/>
    <x v="9"/>
    <x v="1"/>
    <x v="2"/>
    <n v="7962"/>
    <n v="9.33"/>
    <n v="6.92"/>
    <n v="55097.04"/>
    <n v="74285.460000000006"/>
    <n v="19188.420000000006"/>
    <x v="9"/>
    <n v="7"/>
    <x v="2"/>
    <x v="1"/>
  </r>
  <r>
    <n v="959728133"/>
    <x v="358"/>
    <d v="2023-01-08T00:00:00"/>
    <x v="163"/>
    <x v="2"/>
    <x v="7"/>
    <x v="1"/>
    <x v="1"/>
    <n v="3737"/>
    <n v="437.2"/>
    <n v="263.33"/>
    <n v="984064.21"/>
    <n v="1633816.4"/>
    <n v="649752.18999999994"/>
    <x v="10"/>
    <n v="2"/>
    <x v="1"/>
    <x v="0"/>
  </r>
  <r>
    <n v="970213639"/>
    <x v="359"/>
    <d v="2022-05-11T00:00:00"/>
    <x v="23"/>
    <x v="4"/>
    <x v="11"/>
    <x v="1"/>
    <x v="1"/>
    <n v="6631"/>
    <n v="154.06"/>
    <n v="90.93"/>
    <n v="602956.83000000007"/>
    <n v="1021571.86"/>
    <n v="418615.02999999991"/>
    <x v="6"/>
    <n v="2"/>
    <x v="1"/>
    <x v="0"/>
  </r>
  <r>
    <n v="651947009"/>
    <x v="360"/>
    <d v="2016-05-30T00:00:00"/>
    <x v="107"/>
    <x v="2"/>
    <x v="3"/>
    <x v="1"/>
    <x v="0"/>
    <n v="4463"/>
    <n v="205.7"/>
    <n v="117.11"/>
    <n v="522661.93"/>
    <n v="918039.1"/>
    <n v="395377.17"/>
    <x v="15"/>
    <n v="3"/>
    <x v="5"/>
    <x v="0"/>
  </r>
  <r>
    <n v="803414571"/>
    <x v="361"/>
    <d v="2022-05-21T00:00:00"/>
    <x v="106"/>
    <x v="6"/>
    <x v="11"/>
    <x v="1"/>
    <x v="3"/>
    <n v="7080"/>
    <n v="154.06"/>
    <n v="90.93"/>
    <n v="643784.4"/>
    <n v="1090744.8"/>
    <n v="446960.4"/>
    <x v="16"/>
    <n v="4"/>
    <x v="6"/>
    <x v="0"/>
  </r>
  <r>
    <n v="493415153"/>
    <x v="362"/>
    <d v="2016-06-18T00:00:00"/>
    <x v="101"/>
    <x v="5"/>
    <x v="9"/>
    <x v="1"/>
    <x v="0"/>
    <n v="1363"/>
    <n v="9.33"/>
    <n v="6.92"/>
    <n v="9431.9599999999991"/>
    <n v="12716.79"/>
    <n v="3284.8300000000017"/>
    <x v="4"/>
    <n v="5"/>
    <x v="0"/>
    <x v="0"/>
  </r>
  <r>
    <n v="211060082"/>
    <x v="363"/>
    <d v="2018-04-01T00:00:00"/>
    <x v="164"/>
    <x v="0"/>
    <x v="10"/>
    <x v="1"/>
    <x v="2"/>
    <n v="6223"/>
    <n v="668.27"/>
    <n v="502.54"/>
    <n v="3127306.42"/>
    <n v="4158644.21"/>
    <n v="1031337.79"/>
    <x v="17"/>
    <n v="5"/>
    <x v="0"/>
    <x v="0"/>
  </r>
  <r>
    <n v="515773189"/>
    <x v="125"/>
    <d v="2021-02-10T00:00:00"/>
    <x v="109"/>
    <x v="1"/>
    <x v="8"/>
    <x v="1"/>
    <x v="3"/>
    <n v="7603"/>
    <n v="421.89"/>
    <n v="364.69"/>
    <n v="2772738.07"/>
    <n v="3207629.67"/>
    <n v="434891.60000000009"/>
    <x v="16"/>
    <n v="1"/>
    <x v="3"/>
    <x v="0"/>
  </r>
  <r>
    <n v="687290799"/>
    <x v="153"/>
    <d v="2015-04-24T00:00:00"/>
    <x v="162"/>
    <x v="2"/>
    <x v="6"/>
    <x v="1"/>
    <x v="3"/>
    <n v="3475"/>
    <n v="651.21"/>
    <n v="524.96"/>
    <n v="1824236.0000000002"/>
    <n v="2262954.75"/>
    <n v="438718.74999999977"/>
    <x v="16"/>
    <n v="3"/>
    <x v="5"/>
    <x v="0"/>
  </r>
  <r>
    <n v="975661742"/>
    <x v="364"/>
    <d v="2017-04-30T00:00:00"/>
    <x v="165"/>
    <x v="5"/>
    <x v="9"/>
    <x v="0"/>
    <x v="1"/>
    <n v="8846"/>
    <n v="9.33"/>
    <n v="6.92"/>
    <n v="61214.32"/>
    <n v="82533.180000000008"/>
    <n v="21318.860000000008"/>
    <x v="16"/>
    <n v="5"/>
    <x v="0"/>
    <x v="0"/>
  </r>
  <r>
    <n v="351247346"/>
    <x v="365"/>
    <d v="2016-04-06T00:00:00"/>
    <x v="55"/>
    <x v="1"/>
    <x v="4"/>
    <x v="0"/>
    <x v="3"/>
    <n v="750"/>
    <n v="81.73"/>
    <n v="56.67"/>
    <n v="42502.5"/>
    <n v="61297.5"/>
    <n v="18795"/>
    <x v="7"/>
    <n v="2"/>
    <x v="1"/>
    <x v="0"/>
  </r>
  <r>
    <n v="554721438"/>
    <x v="322"/>
    <d v="2016-01-28T00:00:00"/>
    <x v="74"/>
    <x v="1"/>
    <x v="2"/>
    <x v="1"/>
    <x v="3"/>
    <n v="3256"/>
    <n v="47.45"/>
    <n v="31.79"/>
    <n v="103508.23999999999"/>
    <n v="154497.20000000001"/>
    <n v="50988.960000000021"/>
    <x v="7"/>
    <n v="3"/>
    <x v="5"/>
    <x v="0"/>
  </r>
  <r>
    <n v="247070348"/>
    <x v="366"/>
    <d v="2018-03-25T00:00:00"/>
    <x v="108"/>
    <x v="2"/>
    <x v="5"/>
    <x v="0"/>
    <x v="0"/>
    <n v="2461"/>
    <n v="109.28"/>
    <n v="35.840000000000003"/>
    <n v="88202.240000000005"/>
    <n v="268938.08"/>
    <n v="180735.84000000003"/>
    <x v="14"/>
    <n v="3"/>
    <x v="5"/>
    <x v="0"/>
  </r>
  <r>
    <n v="859592902"/>
    <x v="367"/>
    <d v="2020-12-06T00:00:00"/>
    <x v="92"/>
    <x v="2"/>
    <x v="8"/>
    <x v="0"/>
    <x v="0"/>
    <n v="1497"/>
    <n v="421.89"/>
    <n v="364.69"/>
    <n v="545940.93000000005"/>
    <n v="631569.32999999996"/>
    <n v="85628.399999999907"/>
    <x v="13"/>
    <n v="3"/>
    <x v="5"/>
    <x v="0"/>
  </r>
  <r>
    <n v="666483724"/>
    <x v="368"/>
    <d v="2018-07-30T00:00:00"/>
    <x v="136"/>
    <x v="1"/>
    <x v="10"/>
    <x v="0"/>
    <x v="1"/>
    <n v="6199"/>
    <n v="668.27"/>
    <n v="502.54"/>
    <n v="3115245.46"/>
    <n v="4142605.73"/>
    <n v="1027360.27"/>
    <x v="17"/>
    <n v="6"/>
    <x v="4"/>
    <x v="1"/>
  </r>
  <r>
    <n v="121916759"/>
    <x v="369"/>
    <d v="2015-06-11T00:00:00"/>
    <x v="49"/>
    <x v="5"/>
    <x v="10"/>
    <x v="0"/>
    <x v="1"/>
    <n v="6733"/>
    <n v="668.27"/>
    <n v="502.54"/>
    <n v="3383601.8200000003"/>
    <n v="4499461.91"/>
    <n v="1115860.0899999999"/>
    <x v="3"/>
    <n v="1"/>
    <x v="3"/>
    <x v="0"/>
  </r>
  <r>
    <n v="635878217"/>
    <x v="370"/>
    <d v="2019-12-06T00:00:00"/>
    <x v="163"/>
    <x v="2"/>
    <x v="4"/>
    <x v="0"/>
    <x v="1"/>
    <n v="9350"/>
    <n v="81.73"/>
    <n v="56.67"/>
    <n v="529864.5"/>
    <n v="764175.5"/>
    <n v="234311"/>
    <x v="20"/>
    <n v="2"/>
    <x v="1"/>
    <x v="0"/>
  </r>
  <r>
    <n v="312010705"/>
    <x v="371"/>
    <d v="2022-12-08T00:00:00"/>
    <x v="57"/>
    <x v="5"/>
    <x v="8"/>
    <x v="0"/>
    <x v="2"/>
    <n v="9756"/>
    <n v="421.89"/>
    <n v="364.69"/>
    <n v="3557915.64"/>
    <n v="4115958.84"/>
    <n v="558043.19999999972"/>
    <x v="8"/>
    <n v="6"/>
    <x v="4"/>
    <x v="1"/>
  </r>
  <r>
    <n v="742144334"/>
    <x v="372"/>
    <d v="2021-10-12T00:00:00"/>
    <x v="141"/>
    <x v="5"/>
    <x v="7"/>
    <x v="0"/>
    <x v="3"/>
    <n v="5855"/>
    <n v="437.2"/>
    <n v="263.33"/>
    <n v="1541797.15"/>
    <n v="2559806"/>
    <n v="1018008.8500000001"/>
    <x v="18"/>
    <n v="3"/>
    <x v="5"/>
    <x v="0"/>
  </r>
  <r>
    <n v="370484149"/>
    <x v="373"/>
    <d v="2016-01-12T00:00:00"/>
    <x v="166"/>
    <x v="1"/>
    <x v="2"/>
    <x v="0"/>
    <x v="1"/>
    <n v="3348"/>
    <n v="47.45"/>
    <n v="31.79"/>
    <n v="106432.92"/>
    <n v="158862.6"/>
    <n v="52429.680000000008"/>
    <x v="19"/>
    <n v="7"/>
    <x v="2"/>
    <x v="1"/>
  </r>
  <r>
    <n v="306839406"/>
    <x v="374"/>
    <d v="2019-10-11T00:00:00"/>
    <x v="103"/>
    <x v="1"/>
    <x v="0"/>
    <x v="1"/>
    <x v="3"/>
    <n v="9454"/>
    <n v="255.28"/>
    <n v="159.41999999999999"/>
    <n v="1507156.68"/>
    <n v="2413417.12"/>
    <n v="906260.44000000018"/>
    <x v="10"/>
    <n v="7"/>
    <x v="2"/>
    <x v="1"/>
  </r>
  <r>
    <n v="745008933"/>
    <x v="375"/>
    <d v="2015-11-16T00:00:00"/>
    <x v="32"/>
    <x v="5"/>
    <x v="9"/>
    <x v="0"/>
    <x v="2"/>
    <n v="3554"/>
    <n v="9.33"/>
    <n v="6.92"/>
    <n v="24593.68"/>
    <n v="33158.82"/>
    <n v="8565.14"/>
    <x v="9"/>
    <n v="1"/>
    <x v="3"/>
    <x v="0"/>
  </r>
  <r>
    <n v="599104058"/>
    <x v="376"/>
    <d v="2021-06-01T00:00:00"/>
    <x v="151"/>
    <x v="5"/>
    <x v="11"/>
    <x v="0"/>
    <x v="0"/>
    <n v="7059"/>
    <n v="154.06"/>
    <n v="90.93"/>
    <n v="641874.87"/>
    <n v="1087509.54"/>
    <n v="445634.67000000004"/>
    <x v="18"/>
    <n v="3"/>
    <x v="5"/>
    <x v="0"/>
  </r>
  <r>
    <n v="653548610"/>
    <x v="377"/>
    <d v="2017-02-25T00:00:00"/>
    <x v="22"/>
    <x v="1"/>
    <x v="2"/>
    <x v="1"/>
    <x v="1"/>
    <n v="8412"/>
    <n v="47.45"/>
    <n v="31.79"/>
    <n v="267417.48"/>
    <n v="399149.4"/>
    <n v="131731.92000000004"/>
    <x v="19"/>
    <n v="4"/>
    <x v="6"/>
    <x v="0"/>
  </r>
  <r>
    <n v="413078916"/>
    <x v="378"/>
    <d v="2021-01-16T00:00:00"/>
    <x v="153"/>
    <x v="1"/>
    <x v="11"/>
    <x v="0"/>
    <x v="2"/>
    <n v="8086"/>
    <n v="154.06"/>
    <n v="90.93"/>
    <n v="735259.9800000001"/>
    <n v="1245729.1599999999"/>
    <n v="510469.17999999982"/>
    <x v="19"/>
    <n v="4"/>
    <x v="6"/>
    <x v="0"/>
  </r>
  <r>
    <n v="352743804"/>
    <x v="379"/>
    <d v="2018-02-18T00:00:00"/>
    <x v="68"/>
    <x v="2"/>
    <x v="11"/>
    <x v="0"/>
    <x v="3"/>
    <n v="3585"/>
    <n v="154.06"/>
    <n v="90.93"/>
    <n v="325984.05000000005"/>
    <n v="552305.1"/>
    <n v="226321.04999999993"/>
    <x v="10"/>
    <n v="2"/>
    <x v="1"/>
    <x v="0"/>
  </r>
  <r>
    <n v="549290931"/>
    <x v="380"/>
    <d v="2019-01-13T00:00:00"/>
    <x v="58"/>
    <x v="5"/>
    <x v="6"/>
    <x v="1"/>
    <x v="0"/>
    <n v="6248"/>
    <n v="651.21"/>
    <n v="524.96"/>
    <n v="3279950.08"/>
    <n v="4068760.08"/>
    <n v="788810"/>
    <x v="4"/>
    <n v="6"/>
    <x v="4"/>
    <x v="1"/>
  </r>
  <r>
    <n v="324235141"/>
    <x v="381"/>
    <d v="2022-07-09T00:00:00"/>
    <x v="106"/>
    <x v="6"/>
    <x v="1"/>
    <x v="0"/>
    <x v="1"/>
    <n v="7238"/>
    <n v="152.58000000000001"/>
    <n v="97.44"/>
    <n v="705270.72"/>
    <n v="1104374.04"/>
    <n v="399103.32000000007"/>
    <x v="10"/>
    <n v="1"/>
    <x v="3"/>
    <x v="0"/>
  </r>
  <r>
    <n v="307721745"/>
    <x v="382"/>
    <d v="2022-12-28T00:00:00"/>
    <x v="138"/>
    <x v="1"/>
    <x v="1"/>
    <x v="0"/>
    <x v="0"/>
    <n v="558"/>
    <n v="152.58000000000001"/>
    <n v="97.44"/>
    <n v="54371.519999999997"/>
    <n v="85139.640000000014"/>
    <n v="30768.120000000017"/>
    <x v="1"/>
    <n v="3"/>
    <x v="5"/>
    <x v="0"/>
  </r>
  <r>
    <n v="374663245"/>
    <x v="383"/>
    <d v="2021-11-18T00:00:00"/>
    <x v="109"/>
    <x v="1"/>
    <x v="6"/>
    <x v="0"/>
    <x v="1"/>
    <n v="35"/>
    <n v="651.21"/>
    <n v="524.96"/>
    <n v="18373.600000000002"/>
    <n v="22792.350000000002"/>
    <n v="4418.75"/>
    <x v="16"/>
    <n v="2"/>
    <x v="1"/>
    <x v="0"/>
  </r>
  <r>
    <n v="901670968"/>
    <x v="384"/>
    <d v="2022-12-02T00:00:00"/>
    <x v="143"/>
    <x v="1"/>
    <x v="11"/>
    <x v="1"/>
    <x v="1"/>
    <n v="3331"/>
    <n v="154.06"/>
    <n v="90.93"/>
    <n v="302887.83"/>
    <n v="513173.86"/>
    <n v="210286.02999999997"/>
    <x v="19"/>
    <n v="3"/>
    <x v="5"/>
    <x v="0"/>
  </r>
  <r>
    <n v="535668742"/>
    <x v="385"/>
    <d v="2022-08-04T00:00:00"/>
    <x v="0"/>
    <x v="0"/>
    <x v="1"/>
    <x v="0"/>
    <x v="3"/>
    <n v="5139"/>
    <n v="152.58000000000001"/>
    <n v="97.44"/>
    <n v="500744.16"/>
    <n v="784108.62000000011"/>
    <n v="283364.46000000014"/>
    <x v="4"/>
    <n v="3"/>
    <x v="5"/>
    <x v="0"/>
  </r>
  <r>
    <n v="243892896"/>
    <x v="386"/>
    <d v="2018-07-06T00:00:00"/>
    <x v="167"/>
    <x v="2"/>
    <x v="10"/>
    <x v="1"/>
    <x v="1"/>
    <n v="2183"/>
    <n v="668.27"/>
    <n v="502.54"/>
    <n v="1097044.82"/>
    <n v="1458833.41"/>
    <n v="361788.58999999985"/>
    <x v="4"/>
    <n v="4"/>
    <x v="6"/>
    <x v="0"/>
  </r>
  <r>
    <n v="163892257"/>
    <x v="159"/>
    <d v="2015-12-20T00:00:00"/>
    <x v="15"/>
    <x v="3"/>
    <x v="5"/>
    <x v="1"/>
    <x v="1"/>
    <n v="8216"/>
    <n v="109.28"/>
    <n v="35.840000000000003"/>
    <n v="294461.44"/>
    <n v="897844.48"/>
    <n v="603383.04000000004"/>
    <x v="16"/>
    <n v="5"/>
    <x v="0"/>
    <x v="0"/>
  </r>
  <r>
    <n v="953528153"/>
    <x v="387"/>
    <d v="2016-12-12T00:00:00"/>
    <x v="168"/>
    <x v="6"/>
    <x v="10"/>
    <x v="1"/>
    <x v="3"/>
    <n v="9025"/>
    <n v="668.27"/>
    <n v="502.54"/>
    <n v="4535423.5"/>
    <n v="6031136.75"/>
    <n v="1495713.25"/>
    <x v="1"/>
    <n v="1"/>
    <x v="3"/>
    <x v="0"/>
  </r>
  <r>
    <n v="640974414"/>
    <x v="108"/>
    <d v="2016-08-14T00:00:00"/>
    <x v="28"/>
    <x v="5"/>
    <x v="9"/>
    <x v="0"/>
    <x v="0"/>
    <n v="7428"/>
    <n v="9.33"/>
    <n v="6.92"/>
    <n v="51401.760000000002"/>
    <n v="69303.240000000005"/>
    <n v="17901.480000000003"/>
    <x v="12"/>
    <n v="3"/>
    <x v="5"/>
    <x v="0"/>
  </r>
  <r>
    <n v="474717366"/>
    <x v="186"/>
    <d v="2015-04-18T00:00:00"/>
    <x v="106"/>
    <x v="6"/>
    <x v="0"/>
    <x v="1"/>
    <x v="1"/>
    <n v="8273"/>
    <n v="255.28"/>
    <n v="159.41999999999999"/>
    <n v="1318881.6599999999"/>
    <n v="2111931.44"/>
    <n v="793049.78"/>
    <x v="20"/>
    <n v="3"/>
    <x v="5"/>
    <x v="0"/>
  </r>
  <r>
    <n v="873555839"/>
    <x v="162"/>
    <d v="2022-07-12T00:00:00"/>
    <x v="116"/>
    <x v="4"/>
    <x v="8"/>
    <x v="0"/>
    <x v="1"/>
    <n v="3440"/>
    <n v="421.89"/>
    <n v="364.69"/>
    <n v="1254533.6000000001"/>
    <n v="1451301.5999999999"/>
    <n v="196767.99999999977"/>
    <x v="7"/>
    <n v="1"/>
    <x v="3"/>
    <x v="0"/>
  </r>
  <r>
    <n v="751854360"/>
    <x v="270"/>
    <d v="2022-05-09T00:00:00"/>
    <x v="141"/>
    <x v="5"/>
    <x v="7"/>
    <x v="1"/>
    <x v="1"/>
    <n v="9268"/>
    <n v="437.2"/>
    <n v="263.33"/>
    <n v="2440542.44"/>
    <n v="4051969.6"/>
    <n v="1611427.1600000001"/>
    <x v="16"/>
    <n v="6"/>
    <x v="4"/>
    <x v="1"/>
  </r>
  <r>
    <n v="893277156"/>
    <x v="388"/>
    <d v="2020-10-08T00:00:00"/>
    <x v="41"/>
    <x v="0"/>
    <x v="9"/>
    <x v="1"/>
    <x v="1"/>
    <n v="9416"/>
    <n v="9.33"/>
    <n v="6.92"/>
    <n v="65158.720000000001"/>
    <n v="87851.28"/>
    <n v="22692.559999999998"/>
    <x v="5"/>
    <n v="4"/>
    <x v="6"/>
    <x v="0"/>
  </r>
  <r>
    <n v="353320157"/>
    <x v="389"/>
    <d v="2020-09-04T00:00:00"/>
    <x v="26"/>
    <x v="1"/>
    <x v="7"/>
    <x v="1"/>
    <x v="2"/>
    <n v="4141"/>
    <n v="437.2"/>
    <n v="263.33"/>
    <n v="1090449.53"/>
    <n v="1810445.2"/>
    <n v="719995.66999999993"/>
    <x v="19"/>
    <n v="3"/>
    <x v="5"/>
    <x v="0"/>
  </r>
  <r>
    <n v="956778991"/>
    <x v="390"/>
    <d v="2017-07-25T00:00:00"/>
    <x v="169"/>
    <x v="4"/>
    <x v="0"/>
    <x v="1"/>
    <x v="3"/>
    <n v="1020"/>
    <n v="255.28"/>
    <n v="159.41999999999999"/>
    <n v="162608.4"/>
    <n v="260385.6"/>
    <n v="97777.200000000012"/>
    <x v="13"/>
    <n v="5"/>
    <x v="0"/>
    <x v="0"/>
  </r>
  <r>
    <n v="324014985"/>
    <x v="391"/>
    <d v="2015-04-14T00:00:00"/>
    <x v="141"/>
    <x v="5"/>
    <x v="0"/>
    <x v="1"/>
    <x v="2"/>
    <n v="2089"/>
    <n v="255.28"/>
    <n v="159.41999999999999"/>
    <n v="333028.37999999995"/>
    <n v="533279.92000000004"/>
    <n v="200251.5400000001"/>
    <x v="12"/>
    <n v="5"/>
    <x v="0"/>
    <x v="0"/>
  </r>
  <r>
    <n v="645701968"/>
    <x v="392"/>
    <d v="2019-06-24T00:00:00"/>
    <x v="91"/>
    <x v="1"/>
    <x v="3"/>
    <x v="1"/>
    <x v="2"/>
    <n v="6416"/>
    <n v="205.7"/>
    <n v="117.11"/>
    <n v="751377.76"/>
    <n v="1319771.2"/>
    <n v="568393.43999999994"/>
    <x v="13"/>
    <n v="4"/>
    <x v="6"/>
    <x v="0"/>
  </r>
  <r>
    <n v="567707622"/>
    <x v="393"/>
    <d v="2018-12-21T00:00:00"/>
    <x v="41"/>
    <x v="0"/>
    <x v="6"/>
    <x v="1"/>
    <x v="1"/>
    <n v="6156"/>
    <n v="651.21"/>
    <n v="524.96"/>
    <n v="3231653.7600000002"/>
    <n v="4008848.7600000002"/>
    <n v="777195"/>
    <x v="18"/>
    <n v="6"/>
    <x v="4"/>
    <x v="1"/>
  </r>
  <r>
    <n v="666686713"/>
    <x v="394"/>
    <d v="2019-09-09T00:00:00"/>
    <x v="129"/>
    <x v="5"/>
    <x v="8"/>
    <x v="1"/>
    <x v="2"/>
    <n v="6269"/>
    <n v="421.89"/>
    <n v="364.69"/>
    <n v="2286241.61"/>
    <n v="2644828.4099999997"/>
    <n v="358586.79999999981"/>
    <x v="12"/>
    <n v="4"/>
    <x v="6"/>
    <x v="0"/>
  </r>
  <r>
    <n v="148894631"/>
    <x v="395"/>
    <d v="2019-09-29T00:00:00"/>
    <x v="75"/>
    <x v="1"/>
    <x v="6"/>
    <x v="0"/>
    <x v="3"/>
    <n v="85"/>
    <n v="651.21"/>
    <n v="524.96"/>
    <n v="44621.600000000006"/>
    <n v="55352.850000000006"/>
    <n v="10731.25"/>
    <x v="20"/>
    <n v="4"/>
    <x v="6"/>
    <x v="0"/>
  </r>
  <r>
    <n v="296363770"/>
    <x v="396"/>
    <d v="2021-06-04T00:00:00"/>
    <x v="44"/>
    <x v="2"/>
    <x v="8"/>
    <x v="1"/>
    <x v="1"/>
    <n v="9480"/>
    <n v="421.89"/>
    <n v="364.69"/>
    <n v="3457261.2"/>
    <n v="3999517.1999999997"/>
    <n v="542255.99999999953"/>
    <x v="0"/>
    <n v="6"/>
    <x v="4"/>
    <x v="1"/>
  </r>
  <r>
    <n v="966360700"/>
    <x v="397"/>
    <d v="2016-12-19T00:00:00"/>
    <x v="170"/>
    <x v="5"/>
    <x v="4"/>
    <x v="1"/>
    <x v="2"/>
    <n v="6461"/>
    <n v="81.73"/>
    <n v="56.67"/>
    <n v="366144.87"/>
    <n v="528057.53"/>
    <n v="161912.66000000003"/>
    <x v="11"/>
    <n v="5"/>
    <x v="0"/>
    <x v="0"/>
  </r>
  <r>
    <n v="256404006"/>
    <x v="398"/>
    <d v="2019-04-10T00:00:00"/>
    <x v="110"/>
    <x v="0"/>
    <x v="0"/>
    <x v="0"/>
    <x v="0"/>
    <n v="4498"/>
    <n v="255.28"/>
    <n v="159.41999999999999"/>
    <n v="717071.15999999992"/>
    <n v="1148249.44"/>
    <n v="431178.28"/>
    <x v="0"/>
    <n v="4"/>
    <x v="6"/>
    <x v="0"/>
  </r>
  <r>
    <n v="704365098"/>
    <x v="271"/>
    <d v="2022-10-20T00:00:00"/>
    <x v="72"/>
    <x v="0"/>
    <x v="10"/>
    <x v="0"/>
    <x v="1"/>
    <n v="6140"/>
    <n v="668.27"/>
    <n v="502.54"/>
    <n v="3085595.6"/>
    <n v="4103177.8"/>
    <n v="1017582.1999999997"/>
    <x v="1"/>
    <n v="4"/>
    <x v="6"/>
    <x v="0"/>
  </r>
  <r>
    <n v="563417804"/>
    <x v="399"/>
    <d v="2022-08-11T00:00:00"/>
    <x v="73"/>
    <x v="5"/>
    <x v="0"/>
    <x v="0"/>
    <x v="1"/>
    <n v="6703"/>
    <n v="255.28"/>
    <n v="159.41999999999999"/>
    <n v="1068592.26"/>
    <n v="1711141.84"/>
    <n v="642549.58000000007"/>
    <x v="0"/>
    <n v="5"/>
    <x v="0"/>
    <x v="0"/>
  </r>
  <r>
    <n v="407048451"/>
    <x v="400"/>
    <d v="2018-12-10T00:00:00"/>
    <x v="5"/>
    <x v="3"/>
    <x v="11"/>
    <x v="1"/>
    <x v="3"/>
    <n v="3537"/>
    <n v="154.06"/>
    <n v="90.93"/>
    <n v="321619.41000000003"/>
    <n v="544910.22"/>
    <n v="223290.80999999994"/>
    <x v="0"/>
    <n v="2"/>
    <x v="1"/>
    <x v="0"/>
  </r>
  <r>
    <n v="879055869"/>
    <x v="401"/>
    <d v="2015-09-03T00:00:00"/>
    <x v="154"/>
    <x v="2"/>
    <x v="2"/>
    <x v="1"/>
    <x v="0"/>
    <n v="1021"/>
    <n v="47.45"/>
    <n v="31.79"/>
    <n v="32457.59"/>
    <n v="48446.450000000004"/>
    <n v="15988.860000000004"/>
    <x v="2"/>
    <n v="5"/>
    <x v="0"/>
    <x v="0"/>
  </r>
  <r>
    <n v="443551385"/>
    <x v="402"/>
    <d v="2019-04-06T00:00:00"/>
    <x v="133"/>
    <x v="1"/>
    <x v="0"/>
    <x v="0"/>
    <x v="2"/>
    <n v="5566"/>
    <n v="255.28"/>
    <n v="159.41999999999999"/>
    <n v="887331.72"/>
    <n v="1420888.48"/>
    <n v="533556.76"/>
    <x v="11"/>
    <n v="3"/>
    <x v="5"/>
    <x v="0"/>
  </r>
  <r>
    <n v="334958827"/>
    <x v="403"/>
    <d v="2019-03-06T00:00:00"/>
    <x v="61"/>
    <x v="3"/>
    <x v="4"/>
    <x v="0"/>
    <x v="2"/>
    <n v="615"/>
    <n v="81.73"/>
    <n v="56.67"/>
    <n v="34852.050000000003"/>
    <n v="50263.950000000004"/>
    <n v="15411.900000000001"/>
    <x v="16"/>
    <n v="1"/>
    <x v="3"/>
    <x v="0"/>
  </r>
  <r>
    <n v="508014523"/>
    <x v="107"/>
    <d v="2018-03-14T00:00:00"/>
    <x v="166"/>
    <x v="1"/>
    <x v="5"/>
    <x v="1"/>
    <x v="3"/>
    <n v="1642"/>
    <n v="109.28"/>
    <n v="35.840000000000003"/>
    <n v="58849.280000000006"/>
    <n v="179437.76"/>
    <n v="120588.48000000001"/>
    <x v="11"/>
    <n v="7"/>
    <x v="2"/>
    <x v="1"/>
  </r>
  <r>
    <n v="987767302"/>
    <x v="404"/>
    <d v="2020-07-18T00:00:00"/>
    <x v="117"/>
    <x v="1"/>
    <x v="6"/>
    <x v="0"/>
    <x v="1"/>
    <n v="1150"/>
    <n v="651.21"/>
    <n v="524.96"/>
    <n v="603704"/>
    <n v="748891.5"/>
    <n v="145187.5"/>
    <x v="20"/>
    <n v="3"/>
    <x v="5"/>
    <x v="0"/>
  </r>
  <r>
    <n v="133145129"/>
    <x v="405"/>
    <d v="2016-10-26T00:00:00"/>
    <x v="155"/>
    <x v="4"/>
    <x v="8"/>
    <x v="0"/>
    <x v="2"/>
    <n v="9457"/>
    <n v="421.89"/>
    <n v="364.69"/>
    <n v="3448873.33"/>
    <n v="3989813.73"/>
    <n v="540940.39999999991"/>
    <x v="12"/>
    <n v="6"/>
    <x v="4"/>
    <x v="1"/>
  </r>
  <r>
    <n v="619121921"/>
    <x v="406"/>
    <d v="2017-06-07T00:00:00"/>
    <x v="122"/>
    <x v="3"/>
    <x v="1"/>
    <x v="1"/>
    <x v="0"/>
    <n v="789"/>
    <n v="152.58000000000001"/>
    <n v="97.44"/>
    <n v="76880.160000000003"/>
    <n v="120385.62000000001"/>
    <n v="43505.460000000006"/>
    <x v="6"/>
    <n v="2"/>
    <x v="1"/>
    <x v="0"/>
  </r>
  <r>
    <n v="122365224"/>
    <x v="407"/>
    <d v="2016-11-28T00:00:00"/>
    <x v="41"/>
    <x v="0"/>
    <x v="8"/>
    <x v="1"/>
    <x v="1"/>
    <n v="9444"/>
    <n v="421.89"/>
    <n v="364.69"/>
    <n v="3444132.36"/>
    <n v="3984329.1599999997"/>
    <n v="540196.79999999981"/>
    <x v="17"/>
    <n v="6"/>
    <x v="4"/>
    <x v="1"/>
  </r>
  <r>
    <n v="835663306"/>
    <x v="408"/>
    <d v="2022-10-22T00:00:00"/>
    <x v="92"/>
    <x v="2"/>
    <x v="5"/>
    <x v="1"/>
    <x v="2"/>
    <n v="197"/>
    <n v="109.28"/>
    <n v="35.840000000000003"/>
    <n v="7060.4800000000005"/>
    <n v="21528.16"/>
    <n v="14467.68"/>
    <x v="3"/>
    <n v="3"/>
    <x v="5"/>
    <x v="0"/>
  </r>
  <r>
    <n v="285571420"/>
    <x v="108"/>
    <d v="2016-08-22T00:00:00"/>
    <x v="156"/>
    <x v="3"/>
    <x v="4"/>
    <x v="0"/>
    <x v="1"/>
    <n v="5784"/>
    <n v="81.73"/>
    <n v="56.67"/>
    <n v="327779.28000000003"/>
    <n v="472726.32"/>
    <n v="144947.03999999998"/>
    <x v="15"/>
    <n v="3"/>
    <x v="5"/>
    <x v="0"/>
  </r>
  <r>
    <n v="697617518"/>
    <x v="409"/>
    <d v="2020-06-23T00:00:00"/>
    <x v="166"/>
    <x v="1"/>
    <x v="8"/>
    <x v="1"/>
    <x v="0"/>
    <n v="9381"/>
    <n v="421.89"/>
    <n v="364.69"/>
    <n v="3421156.89"/>
    <n v="3957750.09"/>
    <n v="536593.19999999972"/>
    <x v="20"/>
    <n v="6"/>
    <x v="4"/>
    <x v="1"/>
  </r>
  <r>
    <n v="216431796"/>
    <x v="410"/>
    <d v="2020-08-11T00:00:00"/>
    <x v="25"/>
    <x v="0"/>
    <x v="10"/>
    <x v="0"/>
    <x v="1"/>
    <n v="5833"/>
    <n v="668.27"/>
    <n v="502.54"/>
    <n v="2931315.8200000003"/>
    <n v="3898018.9099999997"/>
    <n v="966703.08999999939"/>
    <x v="11"/>
    <n v="6"/>
    <x v="4"/>
    <x v="1"/>
  </r>
  <r>
    <n v="675868880"/>
    <x v="411"/>
    <d v="2017-03-27T00:00:00"/>
    <x v="41"/>
    <x v="0"/>
    <x v="3"/>
    <x v="0"/>
    <x v="2"/>
    <n v="3476"/>
    <n v="205.7"/>
    <n v="117.11"/>
    <n v="407074.36"/>
    <n v="715013.2"/>
    <n v="307938.83999999997"/>
    <x v="11"/>
    <n v="5"/>
    <x v="0"/>
    <x v="0"/>
  </r>
  <r>
    <n v="894655168"/>
    <x v="412"/>
    <d v="2016-01-06T00:00:00"/>
    <x v="152"/>
    <x v="5"/>
    <x v="9"/>
    <x v="1"/>
    <x v="0"/>
    <n v="7200"/>
    <n v="9.33"/>
    <n v="6.92"/>
    <n v="49824"/>
    <n v="67176"/>
    <n v="17352"/>
    <x v="17"/>
    <n v="1"/>
    <x v="3"/>
    <x v="0"/>
  </r>
  <r>
    <n v="627159106"/>
    <x v="55"/>
    <d v="2022-02-15T00:00:00"/>
    <x v="171"/>
    <x v="5"/>
    <x v="8"/>
    <x v="0"/>
    <x v="0"/>
    <n v="9171"/>
    <n v="421.89"/>
    <n v="364.69"/>
    <n v="3344571.9899999998"/>
    <n v="3869153.19"/>
    <n v="524581.20000000019"/>
    <x v="3"/>
    <n v="6"/>
    <x v="4"/>
    <x v="1"/>
  </r>
  <r>
    <n v="172365891"/>
    <x v="413"/>
    <d v="2017-05-08T00:00:00"/>
    <x v="170"/>
    <x v="5"/>
    <x v="10"/>
    <x v="0"/>
    <x v="0"/>
    <n v="5752"/>
    <n v="668.27"/>
    <n v="502.54"/>
    <n v="2890610.08"/>
    <n v="3843889.04"/>
    <n v="953278.96"/>
    <x v="17"/>
    <n v="6"/>
    <x v="4"/>
    <x v="1"/>
  </r>
  <r>
    <n v="761509025"/>
    <x v="414"/>
    <d v="2016-02-06T00:00:00"/>
    <x v="156"/>
    <x v="3"/>
    <x v="4"/>
    <x v="1"/>
    <x v="3"/>
    <n v="6298"/>
    <n v="81.73"/>
    <n v="56.67"/>
    <n v="356907.66000000003"/>
    <n v="514735.54000000004"/>
    <n v="157827.88"/>
    <x v="10"/>
    <n v="1"/>
    <x v="3"/>
    <x v="0"/>
  </r>
  <r>
    <n v="511712110"/>
    <x v="415"/>
    <d v="2015-03-24T00:00:00"/>
    <x v="16"/>
    <x v="1"/>
    <x v="6"/>
    <x v="1"/>
    <x v="1"/>
    <n v="5839"/>
    <n v="651.21"/>
    <n v="524.96"/>
    <n v="3065241.4400000004"/>
    <n v="3802415.1900000004"/>
    <n v="737173.75"/>
    <x v="11"/>
    <n v="6"/>
    <x v="4"/>
    <x v="1"/>
  </r>
  <r>
    <n v="778593623"/>
    <x v="416"/>
    <d v="2022-10-08T00:00:00"/>
    <x v="12"/>
    <x v="2"/>
    <x v="1"/>
    <x v="1"/>
    <x v="2"/>
    <n v="2010"/>
    <n v="152.58000000000001"/>
    <n v="97.44"/>
    <n v="195854.4"/>
    <n v="306685.80000000005"/>
    <n v="110831.40000000005"/>
    <x v="16"/>
    <n v="4"/>
    <x v="6"/>
    <x v="0"/>
  </r>
  <r>
    <n v="877162015"/>
    <x v="417"/>
    <d v="2022-02-11T00:00:00"/>
    <x v="0"/>
    <x v="0"/>
    <x v="7"/>
    <x v="1"/>
    <x v="0"/>
    <n v="588"/>
    <n v="437.2"/>
    <n v="263.33"/>
    <n v="154838.03999999998"/>
    <n v="257073.6"/>
    <n v="102235.56000000003"/>
    <x v="8"/>
    <n v="7"/>
    <x v="2"/>
    <x v="1"/>
  </r>
  <r>
    <n v="445708739"/>
    <x v="418"/>
    <d v="2018-02-27T00:00:00"/>
    <x v="84"/>
    <x v="1"/>
    <x v="4"/>
    <x v="0"/>
    <x v="3"/>
    <n v="3975"/>
    <n v="81.73"/>
    <n v="56.67"/>
    <n v="225263.25"/>
    <n v="324876.75"/>
    <n v="99613.5"/>
    <x v="7"/>
    <n v="1"/>
    <x v="3"/>
    <x v="0"/>
  </r>
  <r>
    <n v="254595124"/>
    <x v="277"/>
    <d v="2018-05-30T00:00:00"/>
    <x v="141"/>
    <x v="5"/>
    <x v="10"/>
    <x v="1"/>
    <x v="0"/>
    <n v="9210"/>
    <n v="668.27"/>
    <n v="502.54"/>
    <n v="4628393.4000000004"/>
    <n v="6154766.7000000002"/>
    <n v="1526373.2999999998"/>
    <x v="20"/>
    <n v="7"/>
    <x v="2"/>
    <x v="1"/>
  </r>
  <r>
    <n v="244494998"/>
    <x v="227"/>
    <d v="2018-11-03T00:00:00"/>
    <x v="115"/>
    <x v="5"/>
    <x v="0"/>
    <x v="0"/>
    <x v="3"/>
    <n v="358"/>
    <n v="255.28"/>
    <n v="159.41999999999999"/>
    <n v="57072.359999999993"/>
    <n v="91390.24"/>
    <n v="34317.880000000012"/>
    <x v="14"/>
    <n v="2"/>
    <x v="1"/>
    <x v="0"/>
  </r>
  <r>
    <n v="876394689"/>
    <x v="106"/>
    <d v="2020-11-06T00:00:00"/>
    <x v="99"/>
    <x v="5"/>
    <x v="3"/>
    <x v="0"/>
    <x v="0"/>
    <n v="3519"/>
    <n v="205.7"/>
    <n v="117.11"/>
    <n v="412110.09"/>
    <n v="723858.29999999993"/>
    <n v="311748.2099999999"/>
    <x v="4"/>
    <n v="4"/>
    <x v="6"/>
    <x v="0"/>
  </r>
  <r>
    <n v="538847053"/>
    <x v="419"/>
    <d v="2018-08-14T00:00:00"/>
    <x v="169"/>
    <x v="4"/>
    <x v="10"/>
    <x v="1"/>
    <x v="3"/>
    <n v="5672"/>
    <n v="668.27"/>
    <n v="502.54"/>
    <n v="2850406.88"/>
    <n v="3790427.44"/>
    <n v="940020.56"/>
    <x v="11"/>
    <n v="6"/>
    <x v="4"/>
    <x v="1"/>
  </r>
  <r>
    <n v="411701333"/>
    <x v="420"/>
    <d v="2021-12-19T00:00:00"/>
    <x v="78"/>
    <x v="5"/>
    <x v="5"/>
    <x v="0"/>
    <x v="1"/>
    <n v="428"/>
    <n v="109.28"/>
    <n v="35.840000000000003"/>
    <n v="15339.520000000002"/>
    <n v="46771.840000000004"/>
    <n v="31432.32"/>
    <x v="14"/>
    <n v="3"/>
    <x v="5"/>
    <x v="0"/>
  </r>
  <r>
    <n v="588643443"/>
    <x v="421"/>
    <d v="2017-01-09T00:00:00"/>
    <x v="82"/>
    <x v="2"/>
    <x v="0"/>
    <x v="0"/>
    <x v="0"/>
    <n v="1531"/>
    <n v="255.28"/>
    <n v="159.41999999999999"/>
    <n v="244072.02"/>
    <n v="390833.68"/>
    <n v="146761.66"/>
    <x v="5"/>
    <n v="1"/>
    <x v="3"/>
    <x v="0"/>
  </r>
  <r>
    <n v="354655683"/>
    <x v="83"/>
    <d v="2020-08-04T00:00:00"/>
    <x v="136"/>
    <x v="1"/>
    <x v="2"/>
    <x v="1"/>
    <x v="0"/>
    <n v="9353"/>
    <n v="47.45"/>
    <n v="31.79"/>
    <n v="297331.87"/>
    <n v="443799.85000000003"/>
    <n v="146467.98000000004"/>
    <x v="12"/>
    <n v="5"/>
    <x v="0"/>
    <x v="0"/>
  </r>
  <r>
    <n v="522286880"/>
    <x v="422"/>
    <d v="2020-09-29T00:00:00"/>
    <x v="50"/>
    <x v="2"/>
    <x v="5"/>
    <x v="1"/>
    <x v="2"/>
    <n v="5149"/>
    <n v="109.28"/>
    <n v="35.840000000000003"/>
    <n v="184540.16"/>
    <n v="562682.72"/>
    <n v="378142.55999999994"/>
    <x v="2"/>
    <n v="3"/>
    <x v="5"/>
    <x v="0"/>
  </r>
  <r>
    <n v="624398362"/>
    <x v="423"/>
    <d v="2017-07-21T00:00:00"/>
    <x v="153"/>
    <x v="1"/>
    <x v="6"/>
    <x v="1"/>
    <x v="1"/>
    <n v="2206"/>
    <n v="651.21"/>
    <n v="524.96"/>
    <n v="1158061.76"/>
    <n v="1436569.26"/>
    <n v="278507.5"/>
    <x v="9"/>
    <n v="5"/>
    <x v="0"/>
    <x v="0"/>
  </r>
  <r>
    <n v="264163959"/>
    <x v="424"/>
    <d v="2016-09-17T00:00:00"/>
    <x v="80"/>
    <x v="1"/>
    <x v="2"/>
    <x v="0"/>
    <x v="1"/>
    <n v="840"/>
    <n v="47.45"/>
    <n v="31.79"/>
    <n v="26703.599999999999"/>
    <n v="39858"/>
    <n v="13154.400000000001"/>
    <x v="10"/>
    <n v="1"/>
    <x v="3"/>
    <x v="0"/>
  </r>
  <r>
    <n v="465069997"/>
    <x v="425"/>
    <d v="2016-04-01T00:00:00"/>
    <x v="48"/>
    <x v="5"/>
    <x v="2"/>
    <x v="1"/>
    <x v="0"/>
    <n v="3402"/>
    <n v="47.45"/>
    <n v="31.79"/>
    <n v="108149.58"/>
    <n v="161424.90000000002"/>
    <n v="53275.320000000022"/>
    <x v="12"/>
    <n v="1"/>
    <x v="3"/>
    <x v="0"/>
  </r>
  <r>
    <n v="399292790"/>
    <x v="426"/>
    <d v="2022-08-01T00:00:00"/>
    <x v="93"/>
    <x v="5"/>
    <x v="7"/>
    <x v="1"/>
    <x v="3"/>
    <n v="8465"/>
    <n v="437.2"/>
    <n v="263.33"/>
    <n v="2229088.4499999997"/>
    <n v="3700898"/>
    <n v="1471809.5500000003"/>
    <x v="19"/>
    <n v="6"/>
    <x v="4"/>
    <x v="1"/>
  </r>
  <r>
    <n v="245811212"/>
    <x v="427"/>
    <d v="2015-04-29T00:00:00"/>
    <x v="31"/>
    <x v="4"/>
    <x v="2"/>
    <x v="1"/>
    <x v="3"/>
    <n v="9855"/>
    <n v="47.45"/>
    <n v="31.79"/>
    <n v="313290.45"/>
    <n v="467619.75"/>
    <n v="154329.29999999999"/>
    <x v="18"/>
    <n v="4"/>
    <x v="6"/>
    <x v="0"/>
  </r>
  <r>
    <n v="424181544"/>
    <x v="428"/>
    <d v="2019-02-25T00:00:00"/>
    <x v="96"/>
    <x v="1"/>
    <x v="3"/>
    <x v="0"/>
    <x v="3"/>
    <n v="3600"/>
    <n v="205.7"/>
    <n v="117.11"/>
    <n v="421596"/>
    <n v="740520"/>
    <n v="318924"/>
    <x v="18"/>
    <n v="2"/>
    <x v="1"/>
    <x v="0"/>
  </r>
  <r>
    <n v="560762631"/>
    <x v="429"/>
    <d v="2015-07-11T00:00:00"/>
    <x v="140"/>
    <x v="1"/>
    <x v="6"/>
    <x v="0"/>
    <x v="3"/>
    <n v="979"/>
    <n v="651.21"/>
    <n v="524.96"/>
    <n v="513935.84"/>
    <n v="637534.59000000008"/>
    <n v="123598.75000000006"/>
    <x v="7"/>
    <n v="5"/>
    <x v="0"/>
    <x v="0"/>
  </r>
  <r>
    <n v="230603301"/>
    <x v="430"/>
    <d v="2018-11-08T00:00:00"/>
    <x v="29"/>
    <x v="4"/>
    <x v="6"/>
    <x v="1"/>
    <x v="3"/>
    <n v="9496"/>
    <n v="651.21"/>
    <n v="524.96"/>
    <n v="4985020.16"/>
    <n v="6183890.1600000001"/>
    <n v="1198870"/>
    <x v="0"/>
    <n v="5"/>
    <x v="0"/>
    <x v="0"/>
  </r>
  <r>
    <n v="429064881"/>
    <x v="431"/>
    <d v="2020-02-24T00:00:00"/>
    <x v="169"/>
    <x v="4"/>
    <x v="11"/>
    <x v="0"/>
    <x v="3"/>
    <n v="8688"/>
    <n v="154.06"/>
    <n v="90.93"/>
    <n v="789999.84000000008"/>
    <n v="1338473.28"/>
    <n v="548473.43999999994"/>
    <x v="14"/>
    <n v="4"/>
    <x v="6"/>
    <x v="0"/>
  </r>
  <r>
    <n v="421821200"/>
    <x v="432"/>
    <d v="2019-02-28T00:00:00"/>
    <x v="54"/>
    <x v="2"/>
    <x v="10"/>
    <x v="1"/>
    <x v="1"/>
    <n v="5122"/>
    <n v="668.27"/>
    <n v="502.54"/>
    <n v="2574009.88"/>
    <n v="3422878.94"/>
    <n v="848869.06"/>
    <x v="12"/>
    <n v="7"/>
    <x v="2"/>
    <x v="1"/>
  </r>
  <r>
    <n v="894858586"/>
    <x v="433"/>
    <d v="2017-04-17T00:00:00"/>
    <x v="33"/>
    <x v="5"/>
    <x v="6"/>
    <x v="0"/>
    <x v="1"/>
    <n v="7396"/>
    <n v="651.21"/>
    <n v="524.96"/>
    <n v="3882604.16"/>
    <n v="4816349.16"/>
    <n v="933745"/>
    <x v="5"/>
    <n v="1"/>
    <x v="3"/>
    <x v="0"/>
  </r>
  <r>
    <n v="674162137"/>
    <x v="434"/>
    <d v="2019-08-20T00:00:00"/>
    <x v="119"/>
    <x v="5"/>
    <x v="7"/>
    <x v="1"/>
    <x v="0"/>
    <n v="8413"/>
    <n v="437.2"/>
    <n v="263.33"/>
    <n v="2215395.29"/>
    <n v="3678163.6"/>
    <n v="1462768.31"/>
    <x v="3"/>
    <n v="6"/>
    <x v="4"/>
    <x v="1"/>
  </r>
  <r>
    <n v="527284371"/>
    <x v="435"/>
    <d v="2018-11-23T00:00:00"/>
    <x v="171"/>
    <x v="5"/>
    <x v="0"/>
    <x v="1"/>
    <x v="0"/>
    <n v="4018"/>
    <n v="255.28"/>
    <n v="159.41999999999999"/>
    <n v="640549.55999999994"/>
    <n v="1025715.04"/>
    <n v="385165.4800000001"/>
    <x v="14"/>
    <n v="1"/>
    <x v="3"/>
    <x v="0"/>
  </r>
  <r>
    <n v="510207927"/>
    <x v="436"/>
    <d v="2016-02-01T00:00:00"/>
    <x v="108"/>
    <x v="2"/>
    <x v="2"/>
    <x v="1"/>
    <x v="0"/>
    <n v="718"/>
    <n v="47.45"/>
    <n v="31.79"/>
    <n v="22825.22"/>
    <n v="34069.1"/>
    <n v="11243.879999999997"/>
    <x v="7"/>
    <n v="7"/>
    <x v="2"/>
    <x v="1"/>
  </r>
  <r>
    <n v="820482861"/>
    <x v="437"/>
    <d v="2019-04-21T00:00:00"/>
    <x v="4"/>
    <x v="2"/>
    <x v="11"/>
    <x v="1"/>
    <x v="1"/>
    <n v="7967"/>
    <n v="154.06"/>
    <n v="90.93"/>
    <n v="724439.31"/>
    <n v="1227396.02"/>
    <n v="502956.70999999996"/>
    <x v="9"/>
    <n v="7"/>
    <x v="2"/>
    <x v="1"/>
  </r>
  <r>
    <n v="695658004"/>
    <x v="435"/>
    <d v="2018-11-17T00:00:00"/>
    <x v="149"/>
    <x v="3"/>
    <x v="7"/>
    <x v="0"/>
    <x v="0"/>
    <n v="9517"/>
    <n v="437.2"/>
    <n v="263.33"/>
    <n v="2506111.61"/>
    <n v="4160832.4"/>
    <n v="1654720.79"/>
    <x v="10"/>
    <n v="1"/>
    <x v="3"/>
    <x v="0"/>
  </r>
  <r>
    <n v="793594682"/>
    <x v="438"/>
    <d v="2015-04-13T00:00:00"/>
    <x v="172"/>
    <x v="4"/>
    <x v="7"/>
    <x v="1"/>
    <x v="3"/>
    <n v="1157"/>
    <n v="437.2"/>
    <n v="263.33"/>
    <n v="304672.81"/>
    <n v="505840.39999999997"/>
    <n v="201167.58999999997"/>
    <x v="15"/>
    <n v="3"/>
    <x v="5"/>
    <x v="0"/>
  </r>
  <r>
    <n v="942466723"/>
    <x v="439"/>
    <d v="2019-08-14T00:00:00"/>
    <x v="81"/>
    <x v="5"/>
    <x v="0"/>
    <x v="0"/>
    <x v="0"/>
    <n v="5702"/>
    <n v="255.28"/>
    <n v="159.41999999999999"/>
    <n v="909012.84"/>
    <n v="1455606.56"/>
    <n v="546593.72000000009"/>
    <x v="17"/>
    <n v="1"/>
    <x v="3"/>
    <x v="0"/>
  </r>
  <r>
    <n v="590760457"/>
    <x v="440"/>
    <d v="2022-04-28T00:00:00"/>
    <x v="152"/>
    <x v="5"/>
    <x v="9"/>
    <x v="1"/>
    <x v="2"/>
    <n v="8002"/>
    <n v="9.33"/>
    <n v="6.92"/>
    <n v="55373.84"/>
    <n v="74658.66"/>
    <n v="19284.820000000007"/>
    <x v="2"/>
    <n v="5"/>
    <x v="0"/>
    <x v="0"/>
  </r>
  <r>
    <n v="273719060"/>
    <x v="441"/>
    <d v="2017-07-19T00:00:00"/>
    <x v="173"/>
    <x v="5"/>
    <x v="7"/>
    <x v="1"/>
    <x v="1"/>
    <n v="8407"/>
    <n v="437.2"/>
    <n v="263.33"/>
    <n v="2213815.31"/>
    <n v="3675540.4"/>
    <n v="1461725.0899999999"/>
    <x v="12"/>
    <n v="6"/>
    <x v="4"/>
    <x v="1"/>
  </r>
  <r>
    <n v="581120812"/>
    <x v="265"/>
    <d v="2020-07-17T00:00:00"/>
    <x v="35"/>
    <x v="5"/>
    <x v="2"/>
    <x v="1"/>
    <x v="2"/>
    <n v="5417"/>
    <n v="47.45"/>
    <n v="31.79"/>
    <n v="172206.43"/>
    <n v="257036.65000000002"/>
    <n v="84830.22000000003"/>
    <x v="11"/>
    <n v="2"/>
    <x v="1"/>
    <x v="0"/>
  </r>
  <r>
    <n v="171722590"/>
    <x v="442"/>
    <d v="2020-09-10T00:00:00"/>
    <x v="100"/>
    <x v="5"/>
    <x v="9"/>
    <x v="1"/>
    <x v="3"/>
    <n v="5385"/>
    <n v="9.33"/>
    <n v="6.92"/>
    <n v="37264.199999999997"/>
    <n v="50242.05"/>
    <n v="12977.850000000006"/>
    <x v="14"/>
    <n v="7"/>
    <x v="2"/>
    <x v="1"/>
  </r>
  <r>
    <n v="784021556"/>
    <x v="443"/>
    <d v="2019-12-05T00:00:00"/>
    <x v="42"/>
    <x v="5"/>
    <x v="7"/>
    <x v="1"/>
    <x v="3"/>
    <n v="8256"/>
    <n v="437.2"/>
    <n v="263.33"/>
    <n v="2174052.48"/>
    <n v="3609523.1999999997"/>
    <n v="1435470.7199999997"/>
    <x v="10"/>
    <n v="6"/>
    <x v="4"/>
    <x v="1"/>
  </r>
  <r>
    <n v="342450988"/>
    <x v="444"/>
    <d v="2018-08-17T00:00:00"/>
    <x v="144"/>
    <x v="2"/>
    <x v="2"/>
    <x v="1"/>
    <x v="3"/>
    <n v="7712"/>
    <n v="47.45"/>
    <n v="31.79"/>
    <n v="245164.47999999998"/>
    <n v="365934.4"/>
    <n v="120769.92000000004"/>
    <x v="6"/>
    <n v="4"/>
    <x v="6"/>
    <x v="0"/>
  </r>
  <r>
    <n v="142987763"/>
    <x v="445"/>
    <d v="2019-09-05T00:00:00"/>
    <x v="59"/>
    <x v="1"/>
    <x v="10"/>
    <x v="1"/>
    <x v="2"/>
    <n v="2112"/>
    <n v="668.27"/>
    <n v="502.54"/>
    <n v="1061364.48"/>
    <n v="1411386.24"/>
    <n v="350021.76"/>
    <x v="14"/>
    <n v="7"/>
    <x v="2"/>
    <x v="1"/>
  </r>
  <r>
    <n v="251100528"/>
    <x v="446"/>
    <d v="2020-06-18T00:00:00"/>
    <x v="156"/>
    <x v="3"/>
    <x v="5"/>
    <x v="1"/>
    <x v="2"/>
    <n v="5081"/>
    <n v="109.28"/>
    <n v="35.840000000000003"/>
    <n v="182103.04000000001"/>
    <n v="555251.68000000005"/>
    <n v="373148.64"/>
    <x v="0"/>
    <n v="5"/>
    <x v="0"/>
    <x v="0"/>
  </r>
  <r>
    <n v="677775609"/>
    <x v="447"/>
    <d v="2020-04-21T00:00:00"/>
    <x v="10"/>
    <x v="3"/>
    <x v="7"/>
    <x v="0"/>
    <x v="2"/>
    <n v="7719"/>
    <n v="437.2"/>
    <n v="263.33"/>
    <n v="2032644.2699999998"/>
    <n v="3374746.8"/>
    <n v="1342102.53"/>
    <x v="6"/>
    <n v="1"/>
    <x v="3"/>
    <x v="0"/>
  </r>
  <r>
    <n v="604311835"/>
    <x v="448"/>
    <d v="2021-09-29T00:00:00"/>
    <x v="125"/>
    <x v="5"/>
    <x v="1"/>
    <x v="1"/>
    <x v="0"/>
    <n v="8156"/>
    <n v="152.58000000000001"/>
    <n v="97.44"/>
    <n v="794720.64"/>
    <n v="1244442.4800000002"/>
    <n v="449721.8400000002"/>
    <x v="1"/>
    <n v="3"/>
    <x v="5"/>
    <x v="0"/>
  </r>
  <r>
    <n v="165538489"/>
    <x v="98"/>
    <d v="2015-10-23T00:00:00"/>
    <x v="174"/>
    <x v="5"/>
    <x v="10"/>
    <x v="1"/>
    <x v="0"/>
    <n v="5372"/>
    <n v="668.27"/>
    <n v="502.54"/>
    <n v="2699644.88"/>
    <n v="3589946.44"/>
    <n v="890301.56"/>
    <x v="18"/>
    <n v="6"/>
    <x v="4"/>
    <x v="1"/>
  </r>
  <r>
    <n v="533725535"/>
    <x v="449"/>
    <d v="2020-05-14T00:00:00"/>
    <x v="164"/>
    <x v="0"/>
    <x v="1"/>
    <x v="0"/>
    <x v="2"/>
    <n v="101"/>
    <n v="152.58000000000001"/>
    <n v="97.44"/>
    <n v="9841.44"/>
    <n v="15410.580000000002"/>
    <n v="5569.1400000000012"/>
    <x v="9"/>
    <n v="4"/>
    <x v="6"/>
    <x v="0"/>
  </r>
  <r>
    <n v="600763165"/>
    <x v="450"/>
    <d v="2015-11-16T00:00:00"/>
    <x v="62"/>
    <x v="5"/>
    <x v="4"/>
    <x v="0"/>
    <x v="2"/>
    <n v="8026"/>
    <n v="81.73"/>
    <n v="56.67"/>
    <n v="454833.42000000004"/>
    <n v="655964.98"/>
    <n v="201131.55999999994"/>
    <x v="5"/>
    <n v="1"/>
    <x v="3"/>
    <x v="0"/>
  </r>
  <r>
    <n v="295982253"/>
    <x v="436"/>
    <d v="2016-01-28T00:00:00"/>
    <x v="116"/>
    <x v="4"/>
    <x v="11"/>
    <x v="1"/>
    <x v="2"/>
    <n v="6581"/>
    <n v="154.06"/>
    <n v="90.93"/>
    <n v="598410.33000000007"/>
    <n v="1013868.86"/>
    <n v="415458.52999999991"/>
    <x v="13"/>
    <n v="7"/>
    <x v="2"/>
    <x v="1"/>
  </r>
  <r>
    <n v="502244126"/>
    <x v="451"/>
    <d v="2016-10-21T00:00:00"/>
    <x v="53"/>
    <x v="5"/>
    <x v="8"/>
    <x v="1"/>
    <x v="0"/>
    <n v="4053"/>
    <n v="421.89"/>
    <n v="364.69"/>
    <n v="1478088.57"/>
    <n v="1709920.17"/>
    <n v="231831.59999999986"/>
    <x v="12"/>
    <n v="1"/>
    <x v="3"/>
    <x v="0"/>
  </r>
  <r>
    <n v="372722613"/>
    <x v="452"/>
    <d v="2021-07-14T00:00:00"/>
    <x v="36"/>
    <x v="3"/>
    <x v="4"/>
    <x v="1"/>
    <x v="2"/>
    <n v="5759"/>
    <n v="81.73"/>
    <n v="56.67"/>
    <n v="326362.53000000003"/>
    <n v="470683.07"/>
    <n v="144320.53999999998"/>
    <x v="11"/>
    <n v="7"/>
    <x v="2"/>
    <x v="1"/>
  </r>
  <r>
    <n v="480904042"/>
    <x v="453"/>
    <d v="2022-02-04T00:00:00"/>
    <x v="175"/>
    <x v="1"/>
    <x v="1"/>
    <x v="1"/>
    <x v="1"/>
    <n v="9048"/>
    <n v="152.58000000000001"/>
    <n v="97.44"/>
    <n v="881637.12"/>
    <n v="1380543.84"/>
    <n v="498906.72000000009"/>
    <x v="10"/>
    <n v="7"/>
    <x v="2"/>
    <x v="1"/>
  </r>
  <r>
    <n v="689977300"/>
    <x v="454"/>
    <d v="2022-03-19T00:00:00"/>
    <x v="39"/>
    <x v="2"/>
    <x v="8"/>
    <x v="0"/>
    <x v="1"/>
    <n v="8471"/>
    <n v="421.89"/>
    <n v="364.69"/>
    <n v="3089288.9899999998"/>
    <n v="3573830.19"/>
    <n v="484541.20000000019"/>
    <x v="9"/>
    <n v="6"/>
    <x v="4"/>
    <x v="1"/>
  </r>
  <r>
    <n v="850356233"/>
    <x v="455"/>
    <d v="2019-04-13T00:00:00"/>
    <x v="68"/>
    <x v="2"/>
    <x v="7"/>
    <x v="0"/>
    <x v="2"/>
    <n v="8161"/>
    <n v="437.2"/>
    <n v="263.33"/>
    <n v="2149036.13"/>
    <n v="3567989.1999999997"/>
    <n v="1418953.0699999998"/>
    <x v="5"/>
    <n v="6"/>
    <x v="4"/>
    <x v="1"/>
  </r>
  <r>
    <n v="921216762"/>
    <x v="456"/>
    <d v="2016-12-14T00:00:00"/>
    <x v="14"/>
    <x v="0"/>
    <x v="11"/>
    <x v="1"/>
    <x v="2"/>
    <n v="7366"/>
    <n v="154.06"/>
    <n v="90.93"/>
    <n v="669790.38"/>
    <n v="1134805.96"/>
    <n v="465015.57999999996"/>
    <x v="6"/>
    <n v="2"/>
    <x v="1"/>
    <x v="0"/>
  </r>
  <r>
    <n v="571323239"/>
    <x v="280"/>
    <d v="2016-12-13T00:00:00"/>
    <x v="96"/>
    <x v="1"/>
    <x v="11"/>
    <x v="0"/>
    <x v="0"/>
    <n v="6097"/>
    <n v="154.06"/>
    <n v="90.93"/>
    <n v="554400.21000000008"/>
    <n v="939303.82000000007"/>
    <n v="384903.61"/>
    <x v="0"/>
    <n v="3"/>
    <x v="5"/>
    <x v="0"/>
  </r>
  <r>
    <n v="781251800"/>
    <x v="457"/>
    <d v="2019-07-16T00:00:00"/>
    <x v="151"/>
    <x v="5"/>
    <x v="7"/>
    <x v="0"/>
    <x v="0"/>
    <n v="8623"/>
    <n v="437.2"/>
    <n v="263.33"/>
    <n v="2270694.59"/>
    <n v="3769975.6"/>
    <n v="1499281.0100000002"/>
    <x v="14"/>
    <n v="5"/>
    <x v="0"/>
    <x v="0"/>
  </r>
  <r>
    <n v="815651452"/>
    <x v="458"/>
    <d v="2020-06-23T00:00:00"/>
    <x v="53"/>
    <x v="5"/>
    <x v="8"/>
    <x v="0"/>
    <x v="0"/>
    <n v="8245"/>
    <n v="421.89"/>
    <n v="364.69"/>
    <n v="3006869.05"/>
    <n v="3478483.05"/>
    <n v="471614"/>
    <x v="3"/>
    <n v="6"/>
    <x v="4"/>
    <x v="1"/>
  </r>
  <r>
    <n v="714533889"/>
    <x v="55"/>
    <d v="2022-01-30T00:00:00"/>
    <x v="171"/>
    <x v="5"/>
    <x v="6"/>
    <x v="0"/>
    <x v="3"/>
    <n v="5311"/>
    <n v="651.21"/>
    <n v="524.96"/>
    <n v="2788062.56"/>
    <n v="3458576.31"/>
    <n v="670513.75"/>
    <x v="6"/>
    <n v="6"/>
    <x v="4"/>
    <x v="1"/>
  </r>
  <r>
    <n v="225145757"/>
    <x v="459"/>
    <d v="2019-01-18T00:00:00"/>
    <x v="64"/>
    <x v="3"/>
    <x v="7"/>
    <x v="1"/>
    <x v="3"/>
    <n v="4487"/>
    <n v="437.2"/>
    <n v="263.33"/>
    <n v="1181561.71"/>
    <n v="1961716.4"/>
    <n v="780154.69"/>
    <x v="13"/>
    <n v="1"/>
    <x v="3"/>
    <x v="0"/>
  </r>
  <r>
    <n v="281100928"/>
    <x v="422"/>
    <d v="2020-09-27T00:00:00"/>
    <x v="138"/>
    <x v="1"/>
    <x v="1"/>
    <x v="0"/>
    <x v="3"/>
    <n v="2866"/>
    <n v="152.58000000000001"/>
    <n v="97.44"/>
    <n v="279263.03999999998"/>
    <n v="437294.28"/>
    <n v="158031.24000000005"/>
    <x v="12"/>
    <n v="3"/>
    <x v="5"/>
    <x v="0"/>
  </r>
  <r>
    <n v="726809823"/>
    <x v="161"/>
    <d v="2019-03-23T00:00:00"/>
    <x v="20"/>
    <x v="3"/>
    <x v="1"/>
    <x v="0"/>
    <x v="3"/>
    <n v="8033"/>
    <n v="152.58000000000001"/>
    <n v="97.44"/>
    <n v="782735.52"/>
    <n v="1225675.1400000001"/>
    <n v="442939.62000000011"/>
    <x v="6"/>
    <n v="5"/>
    <x v="0"/>
    <x v="0"/>
  </r>
  <r>
    <n v="659196269"/>
    <x v="460"/>
    <d v="2019-05-08T00:00:00"/>
    <x v="157"/>
    <x v="1"/>
    <x v="10"/>
    <x v="0"/>
    <x v="2"/>
    <n v="9680"/>
    <n v="668.27"/>
    <n v="502.54"/>
    <n v="4864587.2"/>
    <n v="6468853.5999999996"/>
    <n v="1604266.3999999994"/>
    <x v="10"/>
    <n v="5"/>
    <x v="0"/>
    <x v="0"/>
  </r>
  <r>
    <n v="917874085"/>
    <x v="461"/>
    <d v="2020-09-14T00:00:00"/>
    <x v="91"/>
    <x v="1"/>
    <x v="8"/>
    <x v="1"/>
    <x v="0"/>
    <n v="8194"/>
    <n v="421.89"/>
    <n v="364.69"/>
    <n v="2988269.86"/>
    <n v="3456966.6599999997"/>
    <n v="468696.79999999981"/>
    <x v="17"/>
    <n v="6"/>
    <x v="4"/>
    <x v="1"/>
  </r>
  <r>
    <n v="732554042"/>
    <x v="462"/>
    <d v="2018-04-06T00:00:00"/>
    <x v="98"/>
    <x v="4"/>
    <x v="7"/>
    <x v="0"/>
    <x v="0"/>
    <n v="7875"/>
    <n v="437.2"/>
    <n v="263.33"/>
    <n v="2073723.7499999998"/>
    <n v="3442950"/>
    <n v="1369226.2500000002"/>
    <x v="0"/>
    <n v="6"/>
    <x v="4"/>
    <x v="1"/>
  </r>
  <r>
    <n v="650346696"/>
    <x v="463"/>
    <d v="2018-07-29T00:00:00"/>
    <x v="165"/>
    <x v="5"/>
    <x v="11"/>
    <x v="0"/>
    <x v="3"/>
    <n v="894"/>
    <n v="154.06"/>
    <n v="90.93"/>
    <n v="81291.420000000013"/>
    <n v="137729.64000000001"/>
    <n v="56438.22"/>
    <x v="13"/>
    <n v="3"/>
    <x v="5"/>
    <x v="0"/>
  </r>
  <r>
    <n v="354931628"/>
    <x v="464"/>
    <d v="2022-06-04T00:00:00"/>
    <x v="143"/>
    <x v="1"/>
    <x v="4"/>
    <x v="1"/>
    <x v="3"/>
    <n v="1011"/>
    <n v="81.73"/>
    <n v="56.67"/>
    <n v="57293.37"/>
    <n v="82629.03"/>
    <n v="25335.659999999996"/>
    <x v="8"/>
    <n v="1"/>
    <x v="3"/>
    <x v="0"/>
  </r>
  <r>
    <n v="135500752"/>
    <x v="465"/>
    <d v="2015-08-02T00:00:00"/>
    <x v="123"/>
    <x v="3"/>
    <x v="1"/>
    <x v="0"/>
    <x v="0"/>
    <n v="6539"/>
    <n v="152.58000000000001"/>
    <n v="97.44"/>
    <n v="637160.16"/>
    <n v="997720.62000000011"/>
    <n v="360560.46000000008"/>
    <x v="1"/>
    <n v="7"/>
    <x v="2"/>
    <x v="1"/>
  </r>
  <r>
    <n v="860852897"/>
    <x v="466"/>
    <d v="2016-03-13T00:00:00"/>
    <x v="110"/>
    <x v="0"/>
    <x v="3"/>
    <x v="0"/>
    <x v="3"/>
    <n v="4357"/>
    <n v="205.7"/>
    <n v="117.11"/>
    <n v="510248.27"/>
    <n v="896234.89999999991"/>
    <n v="385986.62999999989"/>
    <x v="0"/>
    <n v="1"/>
    <x v="3"/>
    <x v="0"/>
  </r>
  <r>
    <n v="320099389"/>
    <x v="467"/>
    <d v="2018-09-29T00:00:00"/>
    <x v="52"/>
    <x v="3"/>
    <x v="11"/>
    <x v="1"/>
    <x v="3"/>
    <n v="3377"/>
    <n v="154.06"/>
    <n v="90.93"/>
    <n v="307070.61000000004"/>
    <n v="520260.62"/>
    <n v="213190.00999999995"/>
    <x v="0"/>
    <n v="7"/>
    <x v="2"/>
    <x v="1"/>
  </r>
  <r>
    <n v="872664058"/>
    <x v="384"/>
    <d v="2022-11-28T00:00:00"/>
    <x v="100"/>
    <x v="5"/>
    <x v="6"/>
    <x v="1"/>
    <x v="0"/>
    <n v="9542"/>
    <n v="651.21"/>
    <n v="524.96"/>
    <n v="5009168.32"/>
    <n v="6213845.8200000003"/>
    <n v="1204677.5"/>
    <x v="10"/>
    <n v="3"/>
    <x v="5"/>
    <x v="0"/>
  </r>
  <r>
    <n v="898283231"/>
    <x v="468"/>
    <d v="2021-01-06T00:00:00"/>
    <x v="12"/>
    <x v="2"/>
    <x v="3"/>
    <x v="1"/>
    <x v="3"/>
    <n v="825"/>
    <n v="205.7"/>
    <n v="117.11"/>
    <n v="96615.75"/>
    <n v="169702.5"/>
    <n v="73086.75"/>
    <x v="9"/>
    <n v="3"/>
    <x v="5"/>
    <x v="0"/>
  </r>
  <r>
    <n v="647005736"/>
    <x v="469"/>
    <d v="2021-06-15T00:00:00"/>
    <x v="108"/>
    <x v="2"/>
    <x v="3"/>
    <x v="0"/>
    <x v="2"/>
    <n v="2230"/>
    <n v="205.7"/>
    <n v="117.11"/>
    <n v="261155.3"/>
    <n v="458711"/>
    <n v="197555.7"/>
    <x v="13"/>
    <n v="5"/>
    <x v="0"/>
    <x v="0"/>
  </r>
  <r>
    <n v="889192903"/>
    <x v="470"/>
    <d v="2021-01-04T00:00:00"/>
    <x v="60"/>
    <x v="4"/>
    <x v="2"/>
    <x v="0"/>
    <x v="1"/>
    <n v="795"/>
    <n v="47.45"/>
    <n v="31.79"/>
    <n v="25273.05"/>
    <n v="37722.75"/>
    <n v="12449.7"/>
    <x v="8"/>
    <n v="3"/>
    <x v="5"/>
    <x v="0"/>
  </r>
  <r>
    <n v="665518558"/>
    <x v="471"/>
    <d v="2018-01-14T00:00:00"/>
    <x v="85"/>
    <x v="2"/>
    <x v="9"/>
    <x v="0"/>
    <x v="2"/>
    <n v="585"/>
    <n v="9.33"/>
    <n v="6.92"/>
    <n v="4048.2"/>
    <n v="5458.05"/>
    <n v="1409.8500000000004"/>
    <x v="10"/>
    <n v="2"/>
    <x v="1"/>
    <x v="0"/>
  </r>
  <r>
    <n v="436969029"/>
    <x v="472"/>
    <d v="2021-12-11T00:00:00"/>
    <x v="130"/>
    <x v="1"/>
    <x v="8"/>
    <x v="1"/>
    <x v="1"/>
    <n v="7701"/>
    <n v="421.89"/>
    <n v="364.69"/>
    <n v="2808477.69"/>
    <n v="3248974.8899999997"/>
    <n v="440497.19999999972"/>
    <x v="10"/>
    <n v="1"/>
    <x v="3"/>
    <x v="0"/>
  </r>
  <r>
    <n v="734843146"/>
    <x v="473"/>
    <d v="2016-08-20T00:00:00"/>
    <x v="44"/>
    <x v="2"/>
    <x v="7"/>
    <x v="0"/>
    <x v="3"/>
    <n v="5272"/>
    <n v="437.2"/>
    <n v="263.33"/>
    <n v="1388275.76"/>
    <n v="2304918.4"/>
    <n v="916642.6399999999"/>
    <x v="15"/>
    <n v="1"/>
    <x v="3"/>
    <x v="0"/>
  </r>
  <r>
    <n v="810752236"/>
    <x v="474"/>
    <d v="2016-03-31T00:00:00"/>
    <x v="124"/>
    <x v="1"/>
    <x v="11"/>
    <x v="0"/>
    <x v="2"/>
    <n v="8458"/>
    <n v="154.06"/>
    <n v="90.93"/>
    <n v="769085.94000000006"/>
    <n v="1303039.48"/>
    <n v="533953.53999999992"/>
    <x v="11"/>
    <n v="1"/>
    <x v="3"/>
    <x v="0"/>
  </r>
  <r>
    <n v="886620128"/>
    <x v="34"/>
    <d v="2021-07-20T00:00:00"/>
    <x v="138"/>
    <x v="1"/>
    <x v="6"/>
    <x v="1"/>
    <x v="1"/>
    <n v="9453"/>
    <n v="651.21"/>
    <n v="524.96"/>
    <n v="4962446.88"/>
    <n v="6155888.1299999999"/>
    <n v="1193441.25"/>
    <x v="10"/>
    <n v="4"/>
    <x v="6"/>
    <x v="0"/>
  </r>
  <r>
    <n v="579744517"/>
    <x v="475"/>
    <d v="2022-06-14T00:00:00"/>
    <x v="160"/>
    <x v="4"/>
    <x v="8"/>
    <x v="0"/>
    <x v="2"/>
    <n v="8141"/>
    <n v="421.89"/>
    <n v="364.69"/>
    <n v="2968941.29"/>
    <n v="3434606.4899999998"/>
    <n v="465665.19999999972"/>
    <x v="3"/>
    <n v="6"/>
    <x v="4"/>
    <x v="1"/>
  </r>
  <r>
    <n v="477490127"/>
    <x v="476"/>
    <d v="2015-10-09T00:00:00"/>
    <x v="60"/>
    <x v="4"/>
    <x v="10"/>
    <x v="0"/>
    <x v="2"/>
    <n v="8794"/>
    <n v="668.27"/>
    <n v="502.54"/>
    <n v="4419336.76"/>
    <n v="5876766.3799999999"/>
    <n v="1457429.62"/>
    <x v="5"/>
    <n v="5"/>
    <x v="0"/>
    <x v="0"/>
  </r>
  <r>
    <n v="337902390"/>
    <x v="477"/>
    <d v="2016-03-08T00:00:00"/>
    <x v="98"/>
    <x v="4"/>
    <x v="1"/>
    <x v="0"/>
    <x v="3"/>
    <n v="1681"/>
    <n v="152.58000000000001"/>
    <n v="97.44"/>
    <n v="163796.63999999998"/>
    <n v="256486.98"/>
    <n v="92690.340000000026"/>
    <x v="8"/>
    <n v="4"/>
    <x v="6"/>
    <x v="0"/>
  </r>
  <r>
    <n v="889093768"/>
    <x v="478"/>
    <d v="2022-04-23T00:00:00"/>
    <x v="43"/>
    <x v="1"/>
    <x v="3"/>
    <x v="1"/>
    <x v="0"/>
    <n v="1458"/>
    <n v="205.7"/>
    <n v="117.11"/>
    <n v="170746.38"/>
    <n v="299910.59999999998"/>
    <n v="129164.21999999997"/>
    <x v="2"/>
    <n v="7"/>
    <x v="2"/>
    <x v="1"/>
  </r>
  <r>
    <n v="454550588"/>
    <x v="479"/>
    <d v="2021-08-15T00:00:00"/>
    <x v="75"/>
    <x v="1"/>
    <x v="3"/>
    <x v="0"/>
    <x v="1"/>
    <n v="475"/>
    <n v="205.7"/>
    <n v="117.11"/>
    <n v="55627.25"/>
    <n v="97707.5"/>
    <n v="42080.25"/>
    <x v="16"/>
    <n v="5"/>
    <x v="0"/>
    <x v="0"/>
  </r>
  <r>
    <n v="704361665"/>
    <x v="480"/>
    <d v="2016-02-11T00:00:00"/>
    <x v="150"/>
    <x v="1"/>
    <x v="10"/>
    <x v="0"/>
    <x v="1"/>
    <n v="5124"/>
    <n v="668.27"/>
    <n v="502.54"/>
    <n v="2575014.96"/>
    <n v="3424215.48"/>
    <n v="849200.52"/>
    <x v="10"/>
    <n v="6"/>
    <x v="4"/>
    <x v="1"/>
  </r>
  <r>
    <n v="623768365"/>
    <x v="481"/>
    <d v="2020-02-08T00:00:00"/>
    <x v="3"/>
    <x v="2"/>
    <x v="4"/>
    <x v="0"/>
    <x v="0"/>
    <n v="5776"/>
    <n v="81.73"/>
    <n v="56.67"/>
    <n v="327325.92"/>
    <n v="472072.48000000004"/>
    <n v="144746.56000000006"/>
    <x v="16"/>
    <n v="4"/>
    <x v="6"/>
    <x v="0"/>
  </r>
  <r>
    <n v="670467984"/>
    <x v="482"/>
    <d v="2018-10-31T00:00:00"/>
    <x v="176"/>
    <x v="2"/>
    <x v="6"/>
    <x v="1"/>
    <x v="2"/>
    <n v="5231"/>
    <n v="651.21"/>
    <n v="524.96"/>
    <n v="2746065.7600000002"/>
    <n v="3406479.5100000002"/>
    <n v="660413.75"/>
    <x v="13"/>
    <n v="6"/>
    <x v="4"/>
    <x v="1"/>
  </r>
  <r>
    <n v="539696347"/>
    <x v="14"/>
    <d v="2022-12-13T00:00:00"/>
    <x v="100"/>
    <x v="5"/>
    <x v="4"/>
    <x v="0"/>
    <x v="3"/>
    <n v="6997"/>
    <n v="81.73"/>
    <n v="56.67"/>
    <n v="396519.99"/>
    <n v="571864.81000000006"/>
    <n v="175344.82000000007"/>
    <x v="4"/>
    <n v="1"/>
    <x v="3"/>
    <x v="0"/>
  </r>
  <r>
    <n v="839712798"/>
    <x v="483"/>
    <d v="2016-02-07T00:00:00"/>
    <x v="111"/>
    <x v="4"/>
    <x v="10"/>
    <x v="1"/>
    <x v="2"/>
    <n v="8532"/>
    <n v="668.27"/>
    <n v="502.54"/>
    <n v="4287671.28"/>
    <n v="5701679.6399999997"/>
    <n v="1414008.3599999994"/>
    <x v="18"/>
    <n v="1"/>
    <x v="3"/>
    <x v="0"/>
  </r>
  <r>
    <n v="121475160"/>
    <x v="17"/>
    <d v="2022-11-15T00:00:00"/>
    <x v="134"/>
    <x v="2"/>
    <x v="2"/>
    <x v="1"/>
    <x v="1"/>
    <n v="6054"/>
    <n v="47.45"/>
    <n v="31.79"/>
    <n v="192456.66"/>
    <n v="287262.3"/>
    <n v="94805.639999999985"/>
    <x v="4"/>
    <n v="1"/>
    <x v="3"/>
    <x v="0"/>
  </r>
  <r>
    <n v="350657260"/>
    <x v="484"/>
    <d v="2016-04-03T00:00:00"/>
    <x v="147"/>
    <x v="0"/>
    <x v="5"/>
    <x v="0"/>
    <x v="3"/>
    <n v="6130"/>
    <n v="109.28"/>
    <n v="35.840000000000003"/>
    <n v="219699.20000000001"/>
    <n v="669886.4"/>
    <n v="450187.2"/>
    <x v="17"/>
    <n v="5"/>
    <x v="0"/>
    <x v="0"/>
  </r>
  <r>
    <n v="413245427"/>
    <x v="485"/>
    <d v="2016-07-19T00:00:00"/>
    <x v="175"/>
    <x v="1"/>
    <x v="9"/>
    <x v="1"/>
    <x v="1"/>
    <n v="7360"/>
    <n v="9.33"/>
    <n v="6.92"/>
    <n v="50931.199999999997"/>
    <n v="68668.800000000003"/>
    <n v="17737.600000000006"/>
    <x v="18"/>
    <n v="3"/>
    <x v="5"/>
    <x v="0"/>
  </r>
  <r>
    <n v="680571973"/>
    <x v="486"/>
    <d v="2021-04-30T00:00:00"/>
    <x v="76"/>
    <x v="5"/>
    <x v="6"/>
    <x v="0"/>
    <x v="2"/>
    <n v="5225"/>
    <n v="651.21"/>
    <n v="524.96"/>
    <n v="2742916"/>
    <n v="3402572.25"/>
    <n v="659656.25"/>
    <x v="18"/>
    <n v="6"/>
    <x v="4"/>
    <x v="1"/>
  </r>
  <r>
    <n v="223897349"/>
    <x v="487"/>
    <d v="2015-07-23T00:00:00"/>
    <x v="31"/>
    <x v="4"/>
    <x v="10"/>
    <x v="0"/>
    <x v="2"/>
    <n v="5056"/>
    <n v="668.27"/>
    <n v="502.54"/>
    <n v="2540842.2400000002"/>
    <n v="3378773.12"/>
    <n v="837930.87999999989"/>
    <x v="15"/>
    <n v="6"/>
    <x v="4"/>
    <x v="1"/>
  </r>
  <r>
    <n v="315997111"/>
    <x v="488"/>
    <d v="2018-06-26T00:00:00"/>
    <x v="28"/>
    <x v="5"/>
    <x v="7"/>
    <x v="0"/>
    <x v="1"/>
    <n v="9422"/>
    <n v="437.2"/>
    <n v="263.33"/>
    <n v="2481095.2599999998"/>
    <n v="4119298.4"/>
    <n v="1638203.1400000001"/>
    <x v="17"/>
    <n v="7"/>
    <x v="2"/>
    <x v="1"/>
  </r>
  <r>
    <n v="328322827"/>
    <x v="489"/>
    <d v="2020-07-13T00:00:00"/>
    <x v="175"/>
    <x v="1"/>
    <x v="7"/>
    <x v="0"/>
    <x v="1"/>
    <n v="6876"/>
    <n v="437.2"/>
    <n v="263.33"/>
    <n v="1810657.0799999998"/>
    <n v="3006187.1999999997"/>
    <n v="1195530.1199999999"/>
    <x v="2"/>
    <n v="2"/>
    <x v="1"/>
    <x v="0"/>
  </r>
  <r>
    <n v="158673751"/>
    <x v="490"/>
    <d v="2018-04-08T00:00:00"/>
    <x v="145"/>
    <x v="1"/>
    <x v="1"/>
    <x v="0"/>
    <x v="3"/>
    <n v="3944"/>
    <n v="152.58000000000001"/>
    <n v="97.44"/>
    <n v="384303.35999999999"/>
    <n v="601775.52"/>
    <n v="217472.16000000003"/>
    <x v="3"/>
    <n v="4"/>
    <x v="6"/>
    <x v="0"/>
  </r>
  <r>
    <n v="464911210"/>
    <x v="491"/>
    <d v="2018-01-09T00:00:00"/>
    <x v="138"/>
    <x v="1"/>
    <x v="1"/>
    <x v="1"/>
    <x v="2"/>
    <n v="6413"/>
    <n v="152.58000000000001"/>
    <n v="97.44"/>
    <n v="624882.72"/>
    <n v="978495.54"/>
    <n v="353612.82000000007"/>
    <x v="17"/>
    <n v="7"/>
    <x v="2"/>
    <x v="1"/>
  </r>
  <r>
    <n v="175209033"/>
    <x v="492"/>
    <d v="2021-02-23T00:00:00"/>
    <x v="44"/>
    <x v="2"/>
    <x v="0"/>
    <x v="0"/>
    <x v="2"/>
    <n v="7101"/>
    <n v="255.28"/>
    <n v="159.41999999999999"/>
    <n v="1132041.42"/>
    <n v="1812743.28"/>
    <n v="680701.8600000001"/>
    <x v="2"/>
    <n v="3"/>
    <x v="5"/>
    <x v="0"/>
  </r>
  <r>
    <n v="538053548"/>
    <x v="493"/>
    <d v="2019-05-14T00:00:00"/>
    <x v="5"/>
    <x v="3"/>
    <x v="10"/>
    <x v="0"/>
    <x v="2"/>
    <n v="856"/>
    <n v="668.27"/>
    <n v="502.54"/>
    <n v="430174.24"/>
    <n v="572039.12"/>
    <n v="141864.88"/>
    <x v="8"/>
    <n v="4"/>
    <x v="6"/>
    <x v="0"/>
  </r>
  <r>
    <n v="172243583"/>
    <x v="494"/>
    <d v="2022-10-15T00:00:00"/>
    <x v="126"/>
    <x v="5"/>
    <x v="4"/>
    <x v="0"/>
    <x v="3"/>
    <n v="9559"/>
    <n v="81.73"/>
    <n v="56.67"/>
    <n v="541708.53"/>
    <n v="781257.07000000007"/>
    <n v="239548.54000000004"/>
    <x v="15"/>
    <n v="1"/>
    <x v="3"/>
    <x v="0"/>
  </r>
  <r>
    <n v="916890466"/>
    <x v="495"/>
    <d v="2017-01-23T00:00:00"/>
    <x v="121"/>
    <x v="0"/>
    <x v="0"/>
    <x v="1"/>
    <x v="3"/>
    <n v="7119"/>
    <n v="255.28"/>
    <n v="159.41999999999999"/>
    <n v="1134910.98"/>
    <n v="1817338.32"/>
    <n v="682427.34000000008"/>
    <x v="20"/>
    <n v="5"/>
    <x v="0"/>
    <x v="0"/>
  </r>
  <r>
    <n v="181418025"/>
    <x v="496"/>
    <d v="2019-01-18T00:00:00"/>
    <x v="163"/>
    <x v="2"/>
    <x v="6"/>
    <x v="0"/>
    <x v="0"/>
    <n v="4480"/>
    <n v="651.21"/>
    <n v="524.96"/>
    <n v="2351820.8000000003"/>
    <n v="2917420.8000000003"/>
    <n v="565600"/>
    <x v="1"/>
    <n v="5"/>
    <x v="0"/>
    <x v="0"/>
  </r>
  <r>
    <n v="395562589"/>
    <x v="497"/>
    <d v="2022-10-21T00:00:00"/>
    <x v="70"/>
    <x v="1"/>
    <x v="2"/>
    <x v="0"/>
    <x v="1"/>
    <n v="4615"/>
    <n v="47.45"/>
    <n v="31.79"/>
    <n v="146710.85"/>
    <n v="218981.75"/>
    <n v="72270.899999999994"/>
    <x v="16"/>
    <n v="3"/>
    <x v="5"/>
    <x v="0"/>
  </r>
  <r>
    <n v="459372985"/>
    <x v="498"/>
    <d v="2020-03-03T00:00:00"/>
    <x v="138"/>
    <x v="1"/>
    <x v="0"/>
    <x v="1"/>
    <x v="3"/>
    <n v="7529"/>
    <n v="255.28"/>
    <n v="159.41999999999999"/>
    <n v="1200273.18"/>
    <n v="1922003.12"/>
    <n v="721729.94000000018"/>
    <x v="17"/>
    <n v="7"/>
    <x v="2"/>
    <x v="1"/>
  </r>
  <r>
    <n v="693210542"/>
    <x v="499"/>
    <d v="2020-07-03T00:00:00"/>
    <x v="96"/>
    <x v="1"/>
    <x v="8"/>
    <x v="0"/>
    <x v="2"/>
    <n v="5259"/>
    <n v="421.89"/>
    <n v="364.69"/>
    <n v="1917904.71"/>
    <n v="2218719.5099999998"/>
    <n v="300814.79999999981"/>
    <x v="7"/>
    <n v="4"/>
    <x v="6"/>
    <x v="0"/>
  </r>
  <r>
    <n v="587749087"/>
    <x v="70"/>
    <d v="2021-11-29T00:00:00"/>
    <x v="39"/>
    <x v="2"/>
    <x v="4"/>
    <x v="1"/>
    <x v="2"/>
    <n v="6871"/>
    <n v="81.73"/>
    <n v="56.67"/>
    <n v="389379.57"/>
    <n v="561566.83000000007"/>
    <n v="172187.26000000007"/>
    <x v="8"/>
    <n v="3"/>
    <x v="5"/>
    <x v="0"/>
  </r>
  <r>
    <n v="153974950"/>
    <x v="500"/>
    <d v="2021-09-05T00:00:00"/>
    <x v="133"/>
    <x v="1"/>
    <x v="9"/>
    <x v="1"/>
    <x v="2"/>
    <n v="3464"/>
    <n v="9.33"/>
    <n v="6.92"/>
    <n v="23970.880000000001"/>
    <n v="32319.119999999999"/>
    <n v="8348.239999999998"/>
    <x v="1"/>
    <n v="7"/>
    <x v="2"/>
    <x v="1"/>
  </r>
  <r>
    <n v="373186957"/>
    <x v="501"/>
    <d v="2022-03-28T00:00:00"/>
    <x v="177"/>
    <x v="5"/>
    <x v="11"/>
    <x v="0"/>
    <x v="2"/>
    <n v="3169"/>
    <n v="154.06"/>
    <n v="90.93"/>
    <n v="288157.17000000004"/>
    <n v="488216.14"/>
    <n v="200058.96999999997"/>
    <x v="8"/>
    <n v="3"/>
    <x v="5"/>
    <x v="0"/>
  </r>
  <r>
    <n v="946996438"/>
    <x v="502"/>
    <d v="2018-10-18T00:00:00"/>
    <x v="6"/>
    <x v="4"/>
    <x v="4"/>
    <x v="1"/>
    <x v="0"/>
    <n v="6145"/>
    <n v="81.73"/>
    <n v="56.67"/>
    <n v="348237.15"/>
    <n v="502230.85000000003"/>
    <n v="153993.70000000001"/>
    <x v="6"/>
    <n v="3"/>
    <x v="5"/>
    <x v="0"/>
  </r>
  <r>
    <n v="438558185"/>
    <x v="454"/>
    <d v="2022-03-03T00:00:00"/>
    <x v="15"/>
    <x v="3"/>
    <x v="8"/>
    <x v="0"/>
    <x v="0"/>
    <n v="7967"/>
    <n v="421.89"/>
    <n v="364.69"/>
    <n v="2905485.23"/>
    <n v="3361197.63"/>
    <n v="455712.39999999991"/>
    <x v="8"/>
    <n v="6"/>
    <x v="4"/>
    <x v="1"/>
  </r>
  <r>
    <n v="966415631"/>
    <x v="503"/>
    <d v="2015-04-06T00:00:00"/>
    <x v="141"/>
    <x v="5"/>
    <x v="10"/>
    <x v="1"/>
    <x v="3"/>
    <n v="2716"/>
    <n v="668.27"/>
    <n v="502.54"/>
    <n v="1364898.6400000001"/>
    <n v="1815021.32"/>
    <n v="450122.67999999993"/>
    <x v="1"/>
    <n v="1"/>
    <x v="3"/>
    <x v="0"/>
  </r>
  <r>
    <n v="166810500"/>
    <x v="504"/>
    <d v="2021-10-15T00:00:00"/>
    <x v="7"/>
    <x v="1"/>
    <x v="5"/>
    <x v="0"/>
    <x v="0"/>
    <n v="1789"/>
    <n v="109.28"/>
    <n v="35.840000000000003"/>
    <n v="64117.760000000009"/>
    <n v="195501.92"/>
    <n v="131384.16"/>
    <x v="8"/>
    <n v="7"/>
    <x v="2"/>
    <x v="1"/>
  </r>
  <r>
    <n v="131373155"/>
    <x v="505"/>
    <d v="2015-09-18T00:00:00"/>
    <x v="111"/>
    <x v="4"/>
    <x v="8"/>
    <x v="1"/>
    <x v="3"/>
    <n v="5091"/>
    <n v="421.89"/>
    <n v="364.69"/>
    <n v="1856636.79"/>
    <n v="2147841.9899999998"/>
    <n v="291205.19999999972"/>
    <x v="20"/>
    <n v="2"/>
    <x v="1"/>
    <x v="0"/>
  </r>
  <r>
    <n v="913277423"/>
    <x v="506"/>
    <d v="2020-12-15T00:00:00"/>
    <x v="127"/>
    <x v="5"/>
    <x v="11"/>
    <x v="0"/>
    <x v="2"/>
    <n v="7939"/>
    <n v="154.06"/>
    <n v="90.93"/>
    <n v="721893.27"/>
    <n v="1223082.3400000001"/>
    <n v="501189.07000000007"/>
    <x v="12"/>
    <n v="5"/>
    <x v="0"/>
    <x v="0"/>
  </r>
  <r>
    <n v="386009633"/>
    <x v="437"/>
    <d v="2019-04-02T00:00:00"/>
    <x v="117"/>
    <x v="1"/>
    <x v="4"/>
    <x v="1"/>
    <x v="0"/>
    <n v="7683"/>
    <n v="81.73"/>
    <n v="56.67"/>
    <n v="435395.61"/>
    <n v="627931.59000000008"/>
    <n v="192535.9800000001"/>
    <x v="17"/>
    <n v="7"/>
    <x v="2"/>
    <x v="1"/>
  </r>
  <r>
    <n v="993368613"/>
    <x v="507"/>
    <d v="2016-02-21T00:00:00"/>
    <x v="145"/>
    <x v="1"/>
    <x v="4"/>
    <x v="1"/>
    <x v="3"/>
    <n v="8702"/>
    <n v="81.73"/>
    <n v="56.67"/>
    <n v="493142.34"/>
    <n v="711214.46000000008"/>
    <n v="218072.12000000005"/>
    <x v="2"/>
    <n v="1"/>
    <x v="3"/>
    <x v="0"/>
  </r>
  <r>
    <n v="299465692"/>
    <x v="82"/>
    <d v="2018-06-14T00:00:00"/>
    <x v="119"/>
    <x v="5"/>
    <x v="6"/>
    <x v="1"/>
    <x v="3"/>
    <n v="7408"/>
    <n v="651.21"/>
    <n v="524.96"/>
    <n v="3888903.68"/>
    <n v="4824163.6800000006"/>
    <n v="935260.00000000047"/>
    <x v="6"/>
    <n v="3"/>
    <x v="5"/>
    <x v="0"/>
  </r>
  <r>
    <n v="438724696"/>
    <x v="508"/>
    <d v="2019-08-30T00:00:00"/>
    <x v="131"/>
    <x v="3"/>
    <x v="11"/>
    <x v="1"/>
    <x v="2"/>
    <n v="7242"/>
    <n v="154.06"/>
    <n v="90.93"/>
    <n v="658515.06000000006"/>
    <n v="1115702.52"/>
    <n v="457187.45999999996"/>
    <x v="13"/>
    <n v="1"/>
    <x v="3"/>
    <x v="0"/>
  </r>
  <r>
    <n v="465881955"/>
    <x v="509"/>
    <d v="2020-08-15T00:00:00"/>
    <x v="107"/>
    <x v="2"/>
    <x v="7"/>
    <x v="1"/>
    <x v="3"/>
    <n v="3678"/>
    <n v="437.2"/>
    <n v="263.33"/>
    <n v="968527.74"/>
    <n v="1608021.5999999999"/>
    <n v="639493.85999999987"/>
    <x v="3"/>
    <n v="3"/>
    <x v="5"/>
    <x v="0"/>
  </r>
  <r>
    <n v="405986297"/>
    <x v="510"/>
    <d v="2018-12-12T00:00:00"/>
    <x v="145"/>
    <x v="1"/>
    <x v="0"/>
    <x v="0"/>
    <x v="2"/>
    <n v="9222"/>
    <n v="255.28"/>
    <n v="159.41999999999999"/>
    <n v="1470171.24"/>
    <n v="2354192.16"/>
    <n v="884020.92000000016"/>
    <x v="11"/>
    <n v="7"/>
    <x v="2"/>
    <x v="1"/>
  </r>
  <r>
    <n v="804399049"/>
    <x v="511"/>
    <d v="2022-05-29T00:00:00"/>
    <x v="126"/>
    <x v="5"/>
    <x v="10"/>
    <x v="0"/>
    <x v="0"/>
    <n v="8409"/>
    <n v="668.27"/>
    <n v="502.54"/>
    <n v="4225858.8600000003"/>
    <n v="5619482.4299999997"/>
    <n v="1393623.5699999994"/>
    <x v="10"/>
    <n v="2"/>
    <x v="1"/>
    <x v="0"/>
  </r>
  <r>
    <n v="476794040"/>
    <x v="512"/>
    <d v="2016-02-05T00:00:00"/>
    <x v="17"/>
    <x v="1"/>
    <x v="2"/>
    <x v="0"/>
    <x v="3"/>
    <n v="2807"/>
    <n v="47.45"/>
    <n v="31.79"/>
    <n v="89234.53"/>
    <n v="133192.15"/>
    <n v="43957.619999999995"/>
    <x v="6"/>
    <n v="4"/>
    <x v="6"/>
    <x v="0"/>
  </r>
  <r>
    <n v="559157598"/>
    <x v="489"/>
    <d v="2020-07-12T00:00:00"/>
    <x v="122"/>
    <x v="3"/>
    <x v="4"/>
    <x v="1"/>
    <x v="2"/>
    <n v="6014"/>
    <n v="81.73"/>
    <n v="56.67"/>
    <n v="340813.38"/>
    <n v="491524.22000000003"/>
    <n v="150710.84000000003"/>
    <x v="10"/>
    <n v="2"/>
    <x v="1"/>
    <x v="0"/>
  </r>
  <r>
    <n v="457788550"/>
    <x v="513"/>
    <d v="2015-03-01T00:00:00"/>
    <x v="127"/>
    <x v="5"/>
    <x v="7"/>
    <x v="0"/>
    <x v="3"/>
    <n v="8660"/>
    <n v="437.2"/>
    <n v="263.33"/>
    <n v="2280437.7999999998"/>
    <n v="3786152"/>
    <n v="1505714.2000000002"/>
    <x v="12"/>
    <n v="3"/>
    <x v="5"/>
    <x v="0"/>
  </r>
  <r>
    <n v="457852494"/>
    <x v="514"/>
    <d v="2019-08-31T00:00:00"/>
    <x v="159"/>
    <x v="4"/>
    <x v="7"/>
    <x v="1"/>
    <x v="1"/>
    <n v="7582"/>
    <n v="437.2"/>
    <n v="263.33"/>
    <n v="1996568.0599999998"/>
    <n v="3314850.4"/>
    <n v="1318282.3400000001"/>
    <x v="5"/>
    <n v="6"/>
    <x v="4"/>
    <x v="1"/>
  </r>
  <r>
    <n v="380610454"/>
    <x v="515"/>
    <d v="2022-01-10T00:00:00"/>
    <x v="70"/>
    <x v="1"/>
    <x v="8"/>
    <x v="1"/>
    <x v="1"/>
    <n v="9946"/>
    <n v="421.89"/>
    <n v="364.69"/>
    <n v="3627206.7399999998"/>
    <n v="4196117.9399999995"/>
    <n v="568911.19999999972"/>
    <x v="18"/>
    <n v="2"/>
    <x v="1"/>
    <x v="0"/>
  </r>
  <r>
    <n v="918961560"/>
    <x v="516"/>
    <d v="2020-05-03T00:00:00"/>
    <x v="82"/>
    <x v="2"/>
    <x v="0"/>
    <x v="0"/>
    <x v="1"/>
    <n v="2"/>
    <n v="255.28"/>
    <n v="159.41999999999999"/>
    <n v="318.83999999999997"/>
    <n v="510.56"/>
    <n v="191.72000000000003"/>
    <x v="1"/>
    <n v="7"/>
    <x v="2"/>
    <x v="1"/>
  </r>
  <r>
    <n v="501900374"/>
    <x v="517"/>
    <d v="2016-01-02T00:00:00"/>
    <x v="42"/>
    <x v="5"/>
    <x v="6"/>
    <x v="0"/>
    <x v="3"/>
    <n v="2329"/>
    <n v="651.21"/>
    <n v="524.96"/>
    <n v="1222631.8400000001"/>
    <n v="1516668.09"/>
    <n v="294036.25"/>
    <x v="7"/>
    <n v="5"/>
    <x v="0"/>
    <x v="0"/>
  </r>
  <r>
    <n v="237288224"/>
    <x v="518"/>
    <d v="2019-08-12T00:00:00"/>
    <x v="53"/>
    <x v="5"/>
    <x v="10"/>
    <x v="0"/>
    <x v="0"/>
    <n v="7713"/>
    <n v="668.27"/>
    <n v="502.54"/>
    <n v="3876091.02"/>
    <n v="5154366.51"/>
    <n v="1278275.4899999998"/>
    <x v="5"/>
    <n v="1"/>
    <x v="3"/>
    <x v="0"/>
  </r>
  <r>
    <n v="999066913"/>
    <x v="519"/>
    <d v="2021-07-21T00:00:00"/>
    <x v="89"/>
    <x v="5"/>
    <x v="10"/>
    <x v="1"/>
    <x v="1"/>
    <n v="4956"/>
    <n v="668.27"/>
    <n v="502.54"/>
    <n v="2490588.2400000002"/>
    <n v="3311946.12"/>
    <n v="821357.87999999989"/>
    <x v="13"/>
    <n v="6"/>
    <x v="4"/>
    <x v="1"/>
  </r>
  <r>
    <n v="898418843"/>
    <x v="520"/>
    <d v="2021-04-26T00:00:00"/>
    <x v="154"/>
    <x v="2"/>
    <x v="1"/>
    <x v="1"/>
    <x v="3"/>
    <n v="955"/>
    <n v="152.58000000000001"/>
    <n v="97.44"/>
    <n v="93055.2"/>
    <n v="145713.90000000002"/>
    <n v="52658.700000000026"/>
    <x v="1"/>
    <n v="1"/>
    <x v="3"/>
    <x v="0"/>
  </r>
  <r>
    <n v="798989140"/>
    <x v="521"/>
    <d v="2015-04-25T00:00:00"/>
    <x v="93"/>
    <x v="5"/>
    <x v="7"/>
    <x v="0"/>
    <x v="3"/>
    <n v="7497"/>
    <n v="437.2"/>
    <n v="263.33"/>
    <n v="1974185.0099999998"/>
    <n v="3277688.4"/>
    <n v="1303503.3900000001"/>
    <x v="5"/>
    <n v="6"/>
    <x v="4"/>
    <x v="1"/>
  </r>
  <r>
    <n v="571494042"/>
    <x v="522"/>
    <d v="2021-11-25T00:00:00"/>
    <x v="19"/>
    <x v="0"/>
    <x v="2"/>
    <x v="1"/>
    <x v="0"/>
    <n v="6642"/>
    <n v="47.45"/>
    <n v="31.79"/>
    <n v="211149.18"/>
    <n v="315162.90000000002"/>
    <n v="104013.72000000003"/>
    <x v="11"/>
    <n v="1"/>
    <x v="3"/>
    <x v="0"/>
  </r>
  <r>
    <n v="797984492"/>
    <x v="523"/>
    <d v="2021-07-01T00:00:00"/>
    <x v="83"/>
    <x v="0"/>
    <x v="7"/>
    <x v="1"/>
    <x v="0"/>
    <n v="199"/>
    <n v="437.2"/>
    <n v="263.33"/>
    <n v="52402.67"/>
    <n v="87002.8"/>
    <n v="34600.130000000005"/>
    <x v="0"/>
    <n v="5"/>
    <x v="0"/>
    <x v="0"/>
  </r>
  <r>
    <n v="969136035"/>
    <x v="524"/>
    <d v="2015-05-19T00:00:00"/>
    <x v="108"/>
    <x v="2"/>
    <x v="8"/>
    <x v="0"/>
    <x v="0"/>
    <n v="7744"/>
    <n v="421.89"/>
    <n v="364.69"/>
    <n v="2824159.36"/>
    <n v="3267116.1599999997"/>
    <n v="442956.79999999981"/>
    <x v="20"/>
    <n v="6"/>
    <x v="4"/>
    <x v="1"/>
  </r>
  <r>
    <n v="679552733"/>
    <x v="525"/>
    <d v="2016-10-24T00:00:00"/>
    <x v="94"/>
    <x v="5"/>
    <x v="5"/>
    <x v="1"/>
    <x v="2"/>
    <n v="3610"/>
    <n v="109.28"/>
    <n v="35.840000000000003"/>
    <n v="129382.40000000001"/>
    <n v="394500.8"/>
    <n v="265118.39999999997"/>
    <x v="5"/>
    <n v="1"/>
    <x v="3"/>
    <x v="0"/>
  </r>
  <r>
    <n v="400337779"/>
    <x v="526"/>
    <d v="2018-06-02T00:00:00"/>
    <x v="86"/>
    <x v="2"/>
    <x v="8"/>
    <x v="0"/>
    <x v="3"/>
    <n v="7700"/>
    <n v="421.89"/>
    <n v="364.69"/>
    <n v="2808113"/>
    <n v="3248553"/>
    <n v="440440"/>
    <x v="1"/>
    <n v="6"/>
    <x v="4"/>
    <x v="1"/>
  </r>
  <r>
    <n v="917792117"/>
    <x v="527"/>
    <d v="2019-09-25T00:00:00"/>
    <x v="128"/>
    <x v="1"/>
    <x v="5"/>
    <x v="0"/>
    <x v="0"/>
    <n v="3938"/>
    <n v="109.28"/>
    <n v="35.840000000000003"/>
    <n v="141137.92000000001"/>
    <n v="430344.64"/>
    <n v="289206.71999999997"/>
    <x v="4"/>
    <n v="2"/>
    <x v="1"/>
    <x v="0"/>
  </r>
  <r>
    <n v="728793370"/>
    <x v="528"/>
    <d v="2021-07-17T00:00:00"/>
    <x v="120"/>
    <x v="1"/>
    <x v="7"/>
    <x v="1"/>
    <x v="2"/>
    <n v="5009"/>
    <n v="437.2"/>
    <n v="263.33"/>
    <n v="1319019.97"/>
    <n v="2189934.7999999998"/>
    <n v="870914.82999999984"/>
    <x v="18"/>
    <n v="7"/>
    <x v="2"/>
    <x v="1"/>
  </r>
  <r>
    <n v="419343268"/>
    <x v="529"/>
    <d v="2015-05-20T00:00:00"/>
    <x v="115"/>
    <x v="5"/>
    <x v="9"/>
    <x v="1"/>
    <x v="1"/>
    <n v="1847"/>
    <n v="9.33"/>
    <n v="6.92"/>
    <n v="12781.24"/>
    <n v="17232.509999999998"/>
    <n v="4451.2699999999986"/>
    <x v="19"/>
    <n v="1"/>
    <x v="3"/>
    <x v="0"/>
  </r>
  <r>
    <n v="141053140"/>
    <x v="59"/>
    <d v="2019-06-29T00:00:00"/>
    <x v="36"/>
    <x v="3"/>
    <x v="3"/>
    <x v="0"/>
    <x v="0"/>
    <n v="9613"/>
    <n v="205.7"/>
    <n v="117.11"/>
    <n v="1125778.43"/>
    <n v="1977394.0999999999"/>
    <n v="851615.66999999993"/>
    <x v="12"/>
    <n v="2"/>
    <x v="1"/>
    <x v="0"/>
  </r>
  <r>
    <n v="885397469"/>
    <x v="530"/>
    <d v="2015-10-25T00:00:00"/>
    <x v="47"/>
    <x v="1"/>
    <x v="8"/>
    <x v="0"/>
    <x v="0"/>
    <n v="7642"/>
    <n v="421.89"/>
    <n v="364.69"/>
    <n v="2786960.98"/>
    <n v="3224083.38"/>
    <n v="437122.39999999991"/>
    <x v="4"/>
    <n v="6"/>
    <x v="4"/>
    <x v="1"/>
  </r>
  <r>
    <n v="185960614"/>
    <x v="531"/>
    <d v="2021-04-26T00:00:00"/>
    <x v="16"/>
    <x v="1"/>
    <x v="9"/>
    <x v="1"/>
    <x v="0"/>
    <n v="8733"/>
    <n v="9.33"/>
    <n v="6.92"/>
    <n v="60432.36"/>
    <n v="81478.89"/>
    <n v="21046.53"/>
    <x v="0"/>
    <n v="2"/>
    <x v="1"/>
    <x v="0"/>
  </r>
  <r>
    <n v="263943374"/>
    <x v="2"/>
    <d v="2021-09-17T00:00:00"/>
    <x v="102"/>
    <x v="5"/>
    <x v="10"/>
    <x v="1"/>
    <x v="1"/>
    <n v="5565"/>
    <n v="668.27"/>
    <n v="502.54"/>
    <n v="2796635.1"/>
    <n v="3718922.55"/>
    <n v="922287.44999999972"/>
    <x v="8"/>
    <n v="7"/>
    <x v="2"/>
    <x v="1"/>
  </r>
  <r>
    <n v="782656419"/>
    <x v="109"/>
    <d v="2015-05-01T00:00:00"/>
    <x v="90"/>
    <x v="5"/>
    <x v="6"/>
    <x v="1"/>
    <x v="0"/>
    <n v="4282"/>
    <n v="651.21"/>
    <n v="524.96"/>
    <n v="2247878.7200000002"/>
    <n v="2788481.22"/>
    <n v="540602.5"/>
    <x v="8"/>
    <n v="7"/>
    <x v="2"/>
    <x v="1"/>
  </r>
  <r>
    <n v="445273578"/>
    <x v="472"/>
    <d v="2021-12-13T00:00:00"/>
    <x v="43"/>
    <x v="1"/>
    <x v="6"/>
    <x v="1"/>
    <x v="3"/>
    <n v="5201"/>
    <n v="651.21"/>
    <n v="524.96"/>
    <n v="2730316.96"/>
    <n v="3386943.21"/>
    <n v="656626.25"/>
    <x v="1"/>
    <n v="1"/>
    <x v="3"/>
    <x v="0"/>
  </r>
  <r>
    <n v="275281178"/>
    <x v="532"/>
    <d v="2015-01-17T00:00:00"/>
    <x v="44"/>
    <x v="2"/>
    <x v="6"/>
    <x v="0"/>
    <x v="1"/>
    <n v="673"/>
    <n v="651.21"/>
    <n v="524.96"/>
    <n v="353298.08"/>
    <n v="438264.33"/>
    <n v="84966.25"/>
    <x v="20"/>
    <n v="3"/>
    <x v="5"/>
    <x v="0"/>
  </r>
  <r>
    <n v="466478049"/>
    <x v="533"/>
    <d v="2020-10-11T00:00:00"/>
    <x v="151"/>
    <x v="5"/>
    <x v="9"/>
    <x v="0"/>
    <x v="0"/>
    <n v="76"/>
    <n v="9.33"/>
    <n v="6.92"/>
    <n v="525.91999999999996"/>
    <n v="709.08"/>
    <n v="183.16000000000008"/>
    <x v="3"/>
    <n v="4"/>
    <x v="6"/>
    <x v="0"/>
  </r>
  <r>
    <n v="832975518"/>
    <x v="534"/>
    <d v="2016-12-28T00:00:00"/>
    <x v="36"/>
    <x v="3"/>
    <x v="8"/>
    <x v="1"/>
    <x v="3"/>
    <n v="4821"/>
    <n v="421.89"/>
    <n v="364.69"/>
    <n v="1758170.49"/>
    <n v="2033931.69"/>
    <n v="275761.19999999995"/>
    <x v="18"/>
    <n v="4"/>
    <x v="6"/>
    <x v="0"/>
  </r>
  <r>
    <n v="359197413"/>
    <x v="535"/>
    <d v="2018-02-13T00:00:00"/>
    <x v="178"/>
    <x v="1"/>
    <x v="0"/>
    <x v="0"/>
    <x v="2"/>
    <n v="3352"/>
    <n v="255.28"/>
    <n v="159.41999999999999"/>
    <n v="534375.84"/>
    <n v="855698.56"/>
    <n v="321322.72000000009"/>
    <x v="14"/>
    <n v="5"/>
    <x v="0"/>
    <x v="0"/>
  </r>
  <r>
    <n v="349880063"/>
    <x v="536"/>
    <d v="2018-05-23T00:00:00"/>
    <x v="64"/>
    <x v="3"/>
    <x v="0"/>
    <x v="0"/>
    <x v="0"/>
    <n v="6141"/>
    <n v="255.28"/>
    <n v="159.41999999999999"/>
    <n v="978998.22"/>
    <n v="1567674.48"/>
    <n v="588676.26"/>
    <x v="10"/>
    <n v="5"/>
    <x v="0"/>
    <x v="0"/>
  </r>
  <r>
    <n v="380072295"/>
    <x v="537"/>
    <d v="2022-03-03T00:00:00"/>
    <x v="82"/>
    <x v="2"/>
    <x v="7"/>
    <x v="0"/>
    <x v="0"/>
    <n v="693"/>
    <n v="437.2"/>
    <n v="263.33"/>
    <n v="182487.69"/>
    <n v="302979.59999999998"/>
    <n v="120491.90999999997"/>
    <x v="13"/>
    <n v="7"/>
    <x v="2"/>
    <x v="1"/>
  </r>
  <r>
    <n v="545135438"/>
    <x v="538"/>
    <d v="2022-02-01T00:00:00"/>
    <x v="122"/>
    <x v="3"/>
    <x v="10"/>
    <x v="0"/>
    <x v="1"/>
    <n v="6545"/>
    <n v="668.27"/>
    <n v="502.54"/>
    <n v="3289124.3000000003"/>
    <n v="4373827.1499999994"/>
    <n v="1084702.8499999992"/>
    <x v="14"/>
    <n v="5"/>
    <x v="0"/>
    <x v="0"/>
  </r>
  <r>
    <n v="110743319"/>
    <x v="539"/>
    <d v="2020-04-26T00:00:00"/>
    <x v="30"/>
    <x v="3"/>
    <x v="0"/>
    <x v="1"/>
    <x v="1"/>
    <n v="264"/>
    <n v="255.28"/>
    <n v="159.41999999999999"/>
    <n v="42086.879999999997"/>
    <n v="67393.919999999998"/>
    <n v="25307.040000000001"/>
    <x v="14"/>
    <n v="3"/>
    <x v="5"/>
    <x v="0"/>
  </r>
  <r>
    <n v="662882268"/>
    <x v="540"/>
    <d v="2016-03-28T00:00:00"/>
    <x v="93"/>
    <x v="5"/>
    <x v="7"/>
    <x v="1"/>
    <x v="1"/>
    <n v="449"/>
    <n v="437.2"/>
    <n v="263.33"/>
    <n v="118235.17"/>
    <n v="196302.8"/>
    <n v="78067.62999999999"/>
    <x v="15"/>
    <n v="3"/>
    <x v="5"/>
    <x v="0"/>
  </r>
  <r>
    <n v="257851111"/>
    <x v="541"/>
    <d v="2022-11-06T00:00:00"/>
    <x v="28"/>
    <x v="5"/>
    <x v="8"/>
    <x v="1"/>
    <x v="1"/>
    <n v="2729"/>
    <n v="421.89"/>
    <n v="364.69"/>
    <n v="995239.01"/>
    <n v="1151337.81"/>
    <n v="156098.80000000005"/>
    <x v="17"/>
    <n v="5"/>
    <x v="0"/>
    <x v="0"/>
  </r>
  <r>
    <n v="172261178"/>
    <x v="542"/>
    <d v="2016-08-29T00:00:00"/>
    <x v="174"/>
    <x v="5"/>
    <x v="0"/>
    <x v="1"/>
    <x v="0"/>
    <n v="4765"/>
    <n v="255.28"/>
    <n v="159.41999999999999"/>
    <n v="759636.29999999993"/>
    <n v="1216409.2"/>
    <n v="456772.9"/>
    <x v="12"/>
    <n v="4"/>
    <x v="6"/>
    <x v="0"/>
  </r>
  <r>
    <n v="853036296"/>
    <x v="543"/>
    <d v="2019-05-16T00:00:00"/>
    <x v="179"/>
    <x v="1"/>
    <x v="4"/>
    <x v="1"/>
    <x v="2"/>
    <n v="1251"/>
    <n v="81.73"/>
    <n v="56.67"/>
    <n v="70894.17"/>
    <n v="102244.23000000001"/>
    <n v="31350.060000000012"/>
    <x v="17"/>
    <n v="2"/>
    <x v="1"/>
    <x v="0"/>
  </r>
  <r>
    <n v="308860719"/>
    <x v="544"/>
    <d v="2018-02-24T00:00:00"/>
    <x v="118"/>
    <x v="0"/>
    <x v="8"/>
    <x v="1"/>
    <x v="2"/>
    <n v="7605"/>
    <n v="421.89"/>
    <n v="364.69"/>
    <n v="2773467.45"/>
    <n v="3208473.4499999997"/>
    <n v="435005.99999999953"/>
    <x v="5"/>
    <n v="6"/>
    <x v="4"/>
    <x v="1"/>
  </r>
  <r>
    <n v="352939498"/>
    <x v="535"/>
    <d v="2018-02-11T00:00:00"/>
    <x v="158"/>
    <x v="6"/>
    <x v="5"/>
    <x v="1"/>
    <x v="3"/>
    <n v="1495"/>
    <n v="109.28"/>
    <n v="35.840000000000003"/>
    <n v="53580.800000000003"/>
    <n v="163373.6"/>
    <n v="109792.8"/>
    <x v="19"/>
    <n v="5"/>
    <x v="0"/>
    <x v="0"/>
  </r>
  <r>
    <n v="867477738"/>
    <x v="545"/>
    <d v="2019-04-28T00:00:00"/>
    <x v="146"/>
    <x v="5"/>
    <x v="5"/>
    <x v="0"/>
    <x v="0"/>
    <n v="4795"/>
    <n v="109.28"/>
    <n v="35.840000000000003"/>
    <n v="171852.80000000002"/>
    <n v="523997.6"/>
    <n v="352144.79999999993"/>
    <x v="1"/>
    <n v="7"/>
    <x v="2"/>
    <x v="1"/>
  </r>
  <r>
    <n v="866125905"/>
    <x v="136"/>
    <d v="2020-01-17T00:00:00"/>
    <x v="1"/>
    <x v="0"/>
    <x v="10"/>
    <x v="0"/>
    <x v="2"/>
    <n v="4757"/>
    <n v="668.27"/>
    <n v="502.54"/>
    <n v="2390582.7800000003"/>
    <n v="3178960.39"/>
    <n v="788377.60999999987"/>
    <x v="18"/>
    <n v="6"/>
    <x v="4"/>
    <x v="1"/>
  </r>
  <r>
    <n v="316596639"/>
    <x v="546"/>
    <d v="2016-11-27T00:00:00"/>
    <x v="1"/>
    <x v="0"/>
    <x v="9"/>
    <x v="1"/>
    <x v="1"/>
    <n v="6836"/>
    <n v="9.33"/>
    <n v="6.92"/>
    <n v="47305.120000000003"/>
    <n v="63779.88"/>
    <n v="16474.759999999995"/>
    <x v="8"/>
    <n v="2"/>
    <x v="1"/>
    <x v="0"/>
  </r>
  <r>
    <n v="918462455"/>
    <x v="547"/>
    <d v="2021-08-13T00:00:00"/>
    <x v="49"/>
    <x v="5"/>
    <x v="2"/>
    <x v="0"/>
    <x v="3"/>
    <n v="2305"/>
    <n v="47.45"/>
    <n v="31.79"/>
    <n v="73275.95"/>
    <n v="109372.25"/>
    <n v="36096.300000000003"/>
    <x v="15"/>
    <n v="7"/>
    <x v="2"/>
    <x v="1"/>
  </r>
  <r>
    <n v="826968657"/>
    <x v="413"/>
    <d v="2017-05-18T00:00:00"/>
    <x v="17"/>
    <x v="1"/>
    <x v="7"/>
    <x v="1"/>
    <x v="3"/>
    <n v="7258"/>
    <n v="437.2"/>
    <n v="263.33"/>
    <n v="1911249.14"/>
    <n v="3173197.6"/>
    <n v="1261948.4600000002"/>
    <x v="10"/>
    <n v="6"/>
    <x v="4"/>
    <x v="1"/>
  </r>
  <r>
    <n v="922363460"/>
    <x v="548"/>
    <d v="2019-11-20T00:00:00"/>
    <x v="34"/>
    <x v="1"/>
    <x v="5"/>
    <x v="0"/>
    <x v="3"/>
    <n v="6700"/>
    <n v="109.28"/>
    <n v="35.840000000000003"/>
    <n v="240128.00000000003"/>
    <n v="732176"/>
    <n v="492048"/>
    <x v="2"/>
    <n v="4"/>
    <x v="6"/>
    <x v="0"/>
  </r>
  <r>
    <n v="163558804"/>
    <x v="549"/>
    <d v="2018-05-25T00:00:00"/>
    <x v="41"/>
    <x v="0"/>
    <x v="10"/>
    <x v="0"/>
    <x v="0"/>
    <n v="9540"/>
    <n v="668.27"/>
    <n v="502.54"/>
    <n v="4794231.6000000006"/>
    <n v="6375295.7999999998"/>
    <n v="1581064.1999999993"/>
    <x v="3"/>
    <n v="2"/>
    <x v="1"/>
    <x v="0"/>
  </r>
  <r>
    <n v="407544982"/>
    <x v="550"/>
    <d v="2022-03-17T00:00:00"/>
    <x v="87"/>
    <x v="5"/>
    <x v="9"/>
    <x v="1"/>
    <x v="2"/>
    <n v="472"/>
    <n v="9.33"/>
    <n v="6.92"/>
    <n v="3266.24"/>
    <n v="4403.76"/>
    <n v="1137.5200000000004"/>
    <x v="20"/>
    <n v="1"/>
    <x v="3"/>
    <x v="0"/>
  </r>
  <r>
    <n v="174683320"/>
    <x v="225"/>
    <d v="2021-10-23T00:00:00"/>
    <x v="95"/>
    <x v="3"/>
    <x v="8"/>
    <x v="0"/>
    <x v="3"/>
    <n v="1531"/>
    <n v="421.89"/>
    <n v="364.69"/>
    <n v="558340.39"/>
    <n v="645913.59"/>
    <n v="87573.199999999953"/>
    <x v="6"/>
    <n v="5"/>
    <x v="0"/>
    <x v="0"/>
  </r>
  <r>
    <n v="755647647"/>
    <x v="551"/>
    <d v="2021-10-30T00:00:00"/>
    <x v="139"/>
    <x v="4"/>
    <x v="10"/>
    <x v="1"/>
    <x v="3"/>
    <n v="1786"/>
    <n v="668.27"/>
    <n v="502.54"/>
    <n v="897536.44000000006"/>
    <n v="1193530.22"/>
    <n v="295993.77999999991"/>
    <x v="11"/>
    <n v="3"/>
    <x v="5"/>
    <x v="0"/>
  </r>
  <r>
    <n v="361424291"/>
    <x v="552"/>
    <d v="2021-06-28T00:00:00"/>
    <x v="100"/>
    <x v="5"/>
    <x v="8"/>
    <x v="0"/>
    <x v="3"/>
    <n v="2334"/>
    <n v="421.89"/>
    <n v="364.69"/>
    <n v="851186.46"/>
    <n v="984691.26"/>
    <n v="133504.80000000005"/>
    <x v="2"/>
    <n v="2"/>
    <x v="1"/>
    <x v="0"/>
  </r>
  <r>
    <n v="873312079"/>
    <x v="553"/>
    <d v="2016-10-27T00:00:00"/>
    <x v="146"/>
    <x v="5"/>
    <x v="0"/>
    <x v="0"/>
    <x v="3"/>
    <n v="1306"/>
    <n v="255.28"/>
    <n v="159.41999999999999"/>
    <n v="208202.52"/>
    <n v="333395.68"/>
    <n v="125193.16"/>
    <x v="2"/>
    <n v="5"/>
    <x v="0"/>
    <x v="0"/>
  </r>
  <r>
    <n v="192922341"/>
    <x v="554"/>
    <d v="2020-04-21T00:00:00"/>
    <x v="16"/>
    <x v="1"/>
    <x v="2"/>
    <x v="1"/>
    <x v="1"/>
    <n v="8863"/>
    <n v="47.45"/>
    <n v="31.79"/>
    <n v="281754.77"/>
    <n v="420549.35000000003"/>
    <n v="138794.58000000002"/>
    <x v="15"/>
    <n v="4"/>
    <x v="6"/>
    <x v="0"/>
  </r>
  <r>
    <n v="335657060"/>
    <x v="93"/>
    <d v="2016-02-22T00:00:00"/>
    <x v="114"/>
    <x v="2"/>
    <x v="7"/>
    <x v="0"/>
    <x v="0"/>
    <n v="7238"/>
    <n v="437.2"/>
    <n v="263.33"/>
    <n v="1905982.5399999998"/>
    <n v="3164453.6"/>
    <n v="1258471.0600000003"/>
    <x v="16"/>
    <n v="6"/>
    <x v="4"/>
    <x v="1"/>
  </r>
  <r>
    <n v="562101590"/>
    <x v="555"/>
    <d v="2022-03-04T00:00:00"/>
    <x v="83"/>
    <x v="0"/>
    <x v="7"/>
    <x v="0"/>
    <x v="1"/>
    <n v="7207"/>
    <n v="437.2"/>
    <n v="263.33"/>
    <n v="1897819.3099999998"/>
    <n v="3150900.4"/>
    <n v="1253081.0900000001"/>
    <x v="18"/>
    <n v="6"/>
    <x v="4"/>
    <x v="1"/>
  </r>
  <r>
    <n v="768888747"/>
    <x v="112"/>
    <d v="2015-07-16T00:00:00"/>
    <x v="62"/>
    <x v="5"/>
    <x v="6"/>
    <x v="0"/>
    <x v="3"/>
    <n v="122"/>
    <n v="651.21"/>
    <n v="524.96"/>
    <n v="64045.120000000003"/>
    <n v="79447.62000000001"/>
    <n v="15402.500000000007"/>
    <x v="13"/>
    <n v="7"/>
    <x v="2"/>
    <x v="1"/>
  </r>
  <r>
    <n v="491752183"/>
    <x v="556"/>
    <d v="2015-02-02T00:00:00"/>
    <x v="10"/>
    <x v="3"/>
    <x v="10"/>
    <x v="1"/>
    <x v="3"/>
    <n v="9254"/>
    <n v="668.27"/>
    <n v="502.54"/>
    <n v="4650505.16"/>
    <n v="6184170.5800000001"/>
    <n v="1533665.42"/>
    <x v="7"/>
    <n v="7"/>
    <x v="2"/>
    <x v="1"/>
  </r>
  <r>
    <n v="722346198"/>
    <x v="557"/>
    <d v="2019-11-10T00:00:00"/>
    <x v="142"/>
    <x v="0"/>
    <x v="7"/>
    <x v="0"/>
    <x v="3"/>
    <n v="7147"/>
    <n v="437.2"/>
    <n v="263.33"/>
    <n v="1882019.5099999998"/>
    <n v="3124668.4"/>
    <n v="1242648.8900000001"/>
    <x v="6"/>
    <n v="6"/>
    <x v="4"/>
    <x v="1"/>
  </r>
  <r>
    <n v="228365695"/>
    <x v="480"/>
    <d v="2016-02-08T00:00:00"/>
    <x v="164"/>
    <x v="0"/>
    <x v="8"/>
    <x v="0"/>
    <x v="3"/>
    <n v="7339"/>
    <n v="421.89"/>
    <n v="364.69"/>
    <n v="2676459.91"/>
    <n v="3096250.71"/>
    <n v="419790.79999999981"/>
    <x v="16"/>
    <n v="6"/>
    <x v="4"/>
    <x v="1"/>
  </r>
  <r>
    <n v="421456849"/>
    <x v="558"/>
    <d v="2019-12-15T00:00:00"/>
    <x v="124"/>
    <x v="1"/>
    <x v="8"/>
    <x v="0"/>
    <x v="0"/>
    <n v="7302"/>
    <n v="421.89"/>
    <n v="364.69"/>
    <n v="2662966.38"/>
    <n v="3080640.78"/>
    <n v="417674.39999999991"/>
    <x v="7"/>
    <n v="6"/>
    <x v="4"/>
    <x v="1"/>
  </r>
  <r>
    <n v="424297845"/>
    <x v="559"/>
    <d v="2021-12-27T00:00:00"/>
    <x v="70"/>
    <x v="1"/>
    <x v="2"/>
    <x v="0"/>
    <x v="0"/>
    <n v="8016"/>
    <n v="47.45"/>
    <n v="31.79"/>
    <n v="254828.63999999998"/>
    <n v="380359.2"/>
    <n v="125530.56000000003"/>
    <x v="5"/>
    <n v="1"/>
    <x v="3"/>
    <x v="0"/>
  </r>
  <r>
    <n v="687482631"/>
    <x v="560"/>
    <d v="2022-11-11T00:00:00"/>
    <x v="99"/>
    <x v="5"/>
    <x v="6"/>
    <x v="1"/>
    <x v="0"/>
    <n v="243"/>
    <n v="651.21"/>
    <n v="524.96"/>
    <n v="127565.28000000001"/>
    <n v="158244.03"/>
    <n v="30678.749999999985"/>
    <x v="1"/>
    <n v="5"/>
    <x v="0"/>
    <x v="0"/>
  </r>
  <r>
    <n v="191690671"/>
    <x v="561"/>
    <d v="2016-04-26T00:00:00"/>
    <x v="60"/>
    <x v="4"/>
    <x v="7"/>
    <x v="1"/>
    <x v="3"/>
    <n v="4384"/>
    <n v="437.2"/>
    <n v="263.33"/>
    <n v="1154438.72"/>
    <n v="1916684.8"/>
    <n v="762246.08000000007"/>
    <x v="18"/>
    <n v="3"/>
    <x v="5"/>
    <x v="0"/>
  </r>
  <r>
    <n v="761970794"/>
    <x v="562"/>
    <d v="2016-11-27T00:00:00"/>
    <x v="172"/>
    <x v="4"/>
    <x v="3"/>
    <x v="0"/>
    <x v="1"/>
    <n v="2945"/>
    <n v="205.7"/>
    <n v="117.11"/>
    <n v="344888.95"/>
    <n v="605786.5"/>
    <n v="260897.55"/>
    <x v="14"/>
    <n v="3"/>
    <x v="5"/>
    <x v="0"/>
  </r>
  <r>
    <n v="243684327"/>
    <x v="563"/>
    <d v="2017-06-04T00:00:00"/>
    <x v="143"/>
    <x v="1"/>
    <x v="0"/>
    <x v="0"/>
    <x v="3"/>
    <n v="462"/>
    <n v="255.28"/>
    <n v="159.41999999999999"/>
    <n v="73652.039999999994"/>
    <n v="117939.36"/>
    <n v="44287.320000000007"/>
    <x v="10"/>
    <n v="2"/>
    <x v="1"/>
    <x v="0"/>
  </r>
  <r>
    <n v="152505099"/>
    <x v="564"/>
    <d v="2020-05-08T00:00:00"/>
    <x v="46"/>
    <x v="1"/>
    <x v="5"/>
    <x v="1"/>
    <x v="0"/>
    <n v="8503"/>
    <n v="109.28"/>
    <n v="35.840000000000003"/>
    <n v="304747.52000000002"/>
    <n v="929207.84"/>
    <n v="624460.31999999995"/>
    <x v="6"/>
    <n v="4"/>
    <x v="6"/>
    <x v="0"/>
  </r>
  <r>
    <n v="724419438"/>
    <x v="565"/>
    <d v="2020-06-05T00:00:00"/>
    <x v="36"/>
    <x v="3"/>
    <x v="3"/>
    <x v="0"/>
    <x v="0"/>
    <n v="665"/>
    <n v="205.7"/>
    <n v="117.11"/>
    <n v="77878.149999999994"/>
    <n v="136790.5"/>
    <n v="58912.350000000006"/>
    <x v="6"/>
    <n v="4"/>
    <x v="6"/>
    <x v="0"/>
  </r>
  <r>
    <n v="465726172"/>
    <x v="75"/>
    <d v="2022-07-07T00:00:00"/>
    <x v="162"/>
    <x v="2"/>
    <x v="10"/>
    <x v="1"/>
    <x v="0"/>
    <n v="7579"/>
    <n v="668.27"/>
    <n v="502.54"/>
    <n v="3808750.66"/>
    <n v="5064818.33"/>
    <n v="1256067.67"/>
    <x v="9"/>
    <n v="4"/>
    <x v="6"/>
    <x v="0"/>
  </r>
  <r>
    <n v="203036630"/>
    <x v="566"/>
    <d v="2015-06-27T00:00:00"/>
    <x v="178"/>
    <x v="1"/>
    <x v="0"/>
    <x v="0"/>
    <x v="2"/>
    <n v="1905"/>
    <n v="255.28"/>
    <n v="159.41999999999999"/>
    <n v="303695.09999999998"/>
    <n v="486308.4"/>
    <n v="182613.30000000005"/>
    <x v="11"/>
    <n v="3"/>
    <x v="5"/>
    <x v="0"/>
  </r>
  <r>
    <n v="833274638"/>
    <x v="567"/>
    <d v="2021-02-12T00:00:00"/>
    <x v="126"/>
    <x v="5"/>
    <x v="8"/>
    <x v="0"/>
    <x v="0"/>
    <n v="3337"/>
    <n v="421.89"/>
    <n v="364.69"/>
    <n v="1216970.53"/>
    <n v="1407846.93"/>
    <n v="190876.39999999991"/>
    <x v="7"/>
    <n v="4"/>
    <x v="6"/>
    <x v="0"/>
  </r>
  <r>
    <n v="173676526"/>
    <x v="311"/>
    <d v="2020-04-11T00:00:00"/>
    <x v="165"/>
    <x v="5"/>
    <x v="10"/>
    <x v="1"/>
    <x v="3"/>
    <n v="3598"/>
    <n v="668.27"/>
    <n v="502.54"/>
    <n v="1808138.9200000002"/>
    <n v="2404435.46"/>
    <n v="596296.5399999998"/>
    <x v="0"/>
    <n v="7"/>
    <x v="2"/>
    <x v="1"/>
  </r>
  <r>
    <n v="611791121"/>
    <x v="414"/>
    <d v="2016-01-27T00:00:00"/>
    <x v="67"/>
    <x v="1"/>
    <x v="1"/>
    <x v="1"/>
    <x v="1"/>
    <n v="1443"/>
    <n v="152.58000000000001"/>
    <n v="97.44"/>
    <n v="140605.91999999998"/>
    <n v="220172.94000000003"/>
    <n v="79567.020000000048"/>
    <x v="17"/>
    <n v="1"/>
    <x v="3"/>
    <x v="0"/>
  </r>
  <r>
    <n v="555479753"/>
    <x v="568"/>
    <d v="2019-02-24T00:00:00"/>
    <x v="100"/>
    <x v="5"/>
    <x v="7"/>
    <x v="1"/>
    <x v="1"/>
    <n v="7658"/>
    <n v="437.2"/>
    <n v="263.33"/>
    <n v="2016581.14"/>
    <n v="3348077.6"/>
    <n v="1331496.4600000002"/>
    <x v="18"/>
    <n v="1"/>
    <x v="3"/>
    <x v="0"/>
  </r>
  <r>
    <n v="282916247"/>
    <x v="569"/>
    <d v="2019-12-23T00:00:00"/>
    <x v="174"/>
    <x v="5"/>
    <x v="2"/>
    <x v="1"/>
    <x v="3"/>
    <n v="59"/>
    <n v="47.45"/>
    <n v="31.79"/>
    <n v="1875.61"/>
    <n v="2799.55"/>
    <n v="923.94000000000028"/>
    <x v="15"/>
    <n v="3"/>
    <x v="5"/>
    <x v="0"/>
  </r>
  <r>
    <n v="592586934"/>
    <x v="570"/>
    <d v="2015-01-28T00:00:00"/>
    <x v="29"/>
    <x v="4"/>
    <x v="3"/>
    <x v="0"/>
    <x v="1"/>
    <n v="8497"/>
    <n v="205.7"/>
    <n v="117.11"/>
    <n v="995083.67"/>
    <n v="1747832.9"/>
    <n v="752749.22999999986"/>
    <x v="7"/>
    <n v="2"/>
    <x v="1"/>
    <x v="0"/>
  </r>
  <r>
    <n v="553290641"/>
    <x v="571"/>
    <d v="2022-04-26T00:00:00"/>
    <x v="142"/>
    <x v="0"/>
    <x v="5"/>
    <x v="0"/>
    <x v="0"/>
    <n v="9851"/>
    <n v="109.28"/>
    <n v="35.840000000000003"/>
    <n v="353059.84000000003"/>
    <n v="1076517.28"/>
    <n v="723457.44"/>
    <x v="9"/>
    <n v="2"/>
    <x v="1"/>
    <x v="0"/>
  </r>
  <r>
    <n v="654138696"/>
    <x v="572"/>
    <d v="2017-02-12T00:00:00"/>
    <x v="144"/>
    <x v="2"/>
    <x v="5"/>
    <x v="0"/>
    <x v="1"/>
    <n v="3031"/>
    <n v="109.28"/>
    <n v="35.840000000000003"/>
    <n v="108631.04000000001"/>
    <n v="331227.68"/>
    <n v="222596.63999999998"/>
    <x v="0"/>
    <n v="1"/>
    <x v="3"/>
    <x v="0"/>
  </r>
  <r>
    <n v="554554927"/>
    <x v="573"/>
    <d v="2020-08-08T00:00:00"/>
    <x v="46"/>
    <x v="1"/>
    <x v="3"/>
    <x v="1"/>
    <x v="1"/>
    <n v="3981"/>
    <n v="205.7"/>
    <n v="117.11"/>
    <n v="466214.91"/>
    <n v="818891.7"/>
    <n v="352676.79"/>
    <x v="3"/>
    <n v="3"/>
    <x v="5"/>
    <x v="0"/>
  </r>
  <r>
    <n v="910233867"/>
    <x v="475"/>
    <d v="2022-06-10T00:00:00"/>
    <x v="98"/>
    <x v="4"/>
    <x v="8"/>
    <x v="1"/>
    <x v="1"/>
    <n v="7283"/>
    <n v="421.89"/>
    <n v="364.69"/>
    <n v="2656037.27"/>
    <n v="3072624.87"/>
    <n v="416587.60000000009"/>
    <x v="2"/>
    <n v="6"/>
    <x v="4"/>
    <x v="1"/>
  </r>
  <r>
    <n v="568995511"/>
    <x v="574"/>
    <d v="2015-09-14T00:00:00"/>
    <x v="180"/>
    <x v="0"/>
    <x v="8"/>
    <x v="0"/>
    <x v="1"/>
    <n v="7271"/>
    <n v="421.89"/>
    <n v="364.69"/>
    <n v="2651660.9899999998"/>
    <n v="3067562.19"/>
    <n v="415901.20000000019"/>
    <x v="17"/>
    <n v="6"/>
    <x v="4"/>
    <x v="1"/>
  </r>
  <r>
    <n v="752138459"/>
    <x v="575"/>
    <d v="2021-08-26T00:00:00"/>
    <x v="165"/>
    <x v="5"/>
    <x v="0"/>
    <x v="1"/>
    <x v="1"/>
    <n v="3339"/>
    <n v="255.28"/>
    <n v="159.41999999999999"/>
    <n v="532303.38"/>
    <n v="852379.92"/>
    <n v="320076.54000000004"/>
    <x v="17"/>
    <n v="2"/>
    <x v="1"/>
    <x v="0"/>
  </r>
  <r>
    <n v="101315677"/>
    <x v="548"/>
    <d v="2019-11-16T00:00:00"/>
    <x v="100"/>
    <x v="5"/>
    <x v="11"/>
    <x v="0"/>
    <x v="2"/>
    <n v="415"/>
    <n v="154.06"/>
    <n v="90.93"/>
    <n v="37735.950000000004"/>
    <n v="63934.9"/>
    <n v="26198.949999999997"/>
    <x v="16"/>
    <n v="4"/>
    <x v="6"/>
    <x v="0"/>
  </r>
  <r>
    <n v="851867711"/>
    <x v="576"/>
    <d v="2021-07-19T00:00:00"/>
    <x v="4"/>
    <x v="2"/>
    <x v="3"/>
    <x v="0"/>
    <x v="1"/>
    <n v="5441"/>
    <n v="205.7"/>
    <n v="117.11"/>
    <n v="637195.51"/>
    <n v="1119213.7"/>
    <n v="482018.18999999994"/>
    <x v="13"/>
    <n v="4"/>
    <x v="6"/>
    <x v="0"/>
  </r>
  <r>
    <n v="835093390"/>
    <x v="577"/>
    <d v="2018-08-16T00:00:00"/>
    <x v="145"/>
    <x v="1"/>
    <x v="4"/>
    <x v="1"/>
    <x v="3"/>
    <n v="1547"/>
    <n v="81.73"/>
    <n v="56.67"/>
    <n v="87668.49"/>
    <n v="126436.31000000001"/>
    <n v="38767.820000000007"/>
    <x v="18"/>
    <n v="5"/>
    <x v="0"/>
    <x v="0"/>
  </r>
  <r>
    <n v="202604043"/>
    <x v="578"/>
    <d v="2021-03-18T00:00:00"/>
    <x v="4"/>
    <x v="2"/>
    <x v="3"/>
    <x v="0"/>
    <x v="2"/>
    <n v="3893"/>
    <n v="205.7"/>
    <n v="117.11"/>
    <n v="455909.23"/>
    <n v="800790.1"/>
    <n v="344880.87"/>
    <x v="14"/>
    <n v="7"/>
    <x v="2"/>
    <x v="1"/>
  </r>
  <r>
    <n v="976323497"/>
    <x v="572"/>
    <d v="2017-02-15T00:00:00"/>
    <x v="157"/>
    <x v="1"/>
    <x v="2"/>
    <x v="0"/>
    <x v="0"/>
    <n v="4674"/>
    <n v="47.45"/>
    <n v="31.79"/>
    <n v="148586.46"/>
    <n v="221781.30000000002"/>
    <n v="73194.840000000026"/>
    <x v="16"/>
    <n v="1"/>
    <x v="3"/>
    <x v="0"/>
  </r>
  <r>
    <n v="298488080"/>
    <x v="579"/>
    <d v="2021-06-08T00:00:00"/>
    <x v="93"/>
    <x v="5"/>
    <x v="7"/>
    <x v="0"/>
    <x v="1"/>
    <n v="8111"/>
    <n v="437.2"/>
    <n v="263.33"/>
    <n v="2135869.63"/>
    <n v="3546129.1999999997"/>
    <n v="1410259.5699999998"/>
    <x v="9"/>
    <n v="2"/>
    <x v="1"/>
    <x v="0"/>
  </r>
  <r>
    <n v="781646621"/>
    <x v="580"/>
    <d v="2015-09-16T00:00:00"/>
    <x v="151"/>
    <x v="5"/>
    <x v="2"/>
    <x v="0"/>
    <x v="0"/>
    <n v="5460"/>
    <n v="47.45"/>
    <n v="31.79"/>
    <n v="173573.4"/>
    <n v="259077.00000000003"/>
    <n v="85503.600000000035"/>
    <x v="5"/>
    <n v="3"/>
    <x v="5"/>
    <x v="0"/>
  </r>
  <r>
    <n v="158660447"/>
    <x v="510"/>
    <d v="2018-12-19T00:00:00"/>
    <x v="106"/>
    <x v="6"/>
    <x v="9"/>
    <x v="0"/>
    <x v="0"/>
    <n v="7"/>
    <n v="9.33"/>
    <n v="6.92"/>
    <n v="48.44"/>
    <n v="65.31"/>
    <n v="16.870000000000005"/>
    <x v="20"/>
    <n v="7"/>
    <x v="2"/>
    <x v="1"/>
  </r>
  <r>
    <n v="732703387"/>
    <x v="581"/>
    <d v="2018-01-21T00:00:00"/>
    <x v="117"/>
    <x v="1"/>
    <x v="2"/>
    <x v="0"/>
    <x v="3"/>
    <n v="2069"/>
    <n v="47.45"/>
    <n v="31.79"/>
    <n v="65773.509999999995"/>
    <n v="98174.05"/>
    <n v="32400.540000000008"/>
    <x v="10"/>
    <n v="2"/>
    <x v="1"/>
    <x v="0"/>
  </r>
  <r>
    <n v="827261769"/>
    <x v="582"/>
    <d v="2021-05-05T00:00:00"/>
    <x v="56"/>
    <x v="5"/>
    <x v="2"/>
    <x v="1"/>
    <x v="3"/>
    <n v="3996"/>
    <n v="47.45"/>
    <n v="31.79"/>
    <n v="127032.84"/>
    <n v="189610.2"/>
    <n v="62577.360000000015"/>
    <x v="6"/>
    <n v="2"/>
    <x v="1"/>
    <x v="0"/>
  </r>
  <r>
    <n v="636134421"/>
    <x v="583"/>
    <d v="2022-02-23T00:00:00"/>
    <x v="118"/>
    <x v="0"/>
    <x v="2"/>
    <x v="0"/>
    <x v="1"/>
    <n v="5166"/>
    <n v="47.45"/>
    <n v="31.79"/>
    <n v="164227.13999999998"/>
    <n v="245126.7"/>
    <n v="80899.560000000027"/>
    <x v="7"/>
    <n v="2"/>
    <x v="1"/>
    <x v="0"/>
  </r>
  <r>
    <n v="873432672"/>
    <x v="584"/>
    <d v="2018-10-01T00:00:00"/>
    <x v="47"/>
    <x v="1"/>
    <x v="10"/>
    <x v="0"/>
    <x v="1"/>
    <n v="6992"/>
    <n v="668.27"/>
    <n v="502.54"/>
    <n v="3513759.68"/>
    <n v="4672543.84"/>
    <n v="1158784.1599999997"/>
    <x v="9"/>
    <n v="1"/>
    <x v="3"/>
    <x v="0"/>
  </r>
  <r>
    <n v="523580348"/>
    <x v="523"/>
    <d v="2021-07-10T00:00:00"/>
    <x v="70"/>
    <x v="1"/>
    <x v="5"/>
    <x v="0"/>
    <x v="1"/>
    <n v="7915"/>
    <n v="109.28"/>
    <n v="35.840000000000003"/>
    <n v="283673.60000000003"/>
    <n v="864951.2"/>
    <n v="581277.59999999986"/>
    <x v="4"/>
    <n v="5"/>
    <x v="0"/>
    <x v="0"/>
  </r>
  <r>
    <n v="348996007"/>
    <x v="585"/>
    <d v="2016-01-23T00:00:00"/>
    <x v="106"/>
    <x v="6"/>
    <x v="10"/>
    <x v="1"/>
    <x v="0"/>
    <n v="4529"/>
    <n v="668.27"/>
    <n v="502.54"/>
    <n v="2276003.66"/>
    <n v="3026594.83"/>
    <n v="750591.16999999993"/>
    <x v="1"/>
    <n v="6"/>
    <x v="4"/>
    <x v="1"/>
  </r>
  <r>
    <n v="565345561"/>
    <x v="586"/>
    <d v="2019-11-03T00:00:00"/>
    <x v="42"/>
    <x v="5"/>
    <x v="8"/>
    <x v="0"/>
    <x v="0"/>
    <n v="7170"/>
    <n v="421.89"/>
    <n v="364.69"/>
    <n v="2614827.2999999998"/>
    <n v="3024951.3"/>
    <n v="410124"/>
    <x v="7"/>
    <n v="6"/>
    <x v="4"/>
    <x v="1"/>
  </r>
  <r>
    <n v="800045716"/>
    <x v="587"/>
    <d v="2017-04-17T00:00:00"/>
    <x v="137"/>
    <x v="1"/>
    <x v="4"/>
    <x v="0"/>
    <x v="0"/>
    <n v="161"/>
    <n v="81.73"/>
    <n v="56.67"/>
    <n v="9123.8700000000008"/>
    <n v="13158.53"/>
    <n v="4034.66"/>
    <x v="6"/>
    <n v="7"/>
    <x v="2"/>
    <x v="1"/>
  </r>
  <r>
    <n v="602079379"/>
    <x v="588"/>
    <d v="2016-05-08T00:00:00"/>
    <x v="139"/>
    <x v="4"/>
    <x v="6"/>
    <x v="0"/>
    <x v="2"/>
    <n v="7523"/>
    <n v="651.21"/>
    <n v="524.96"/>
    <n v="3949274.08"/>
    <n v="4899052.83"/>
    <n v="949778.75"/>
    <x v="5"/>
    <n v="7"/>
    <x v="2"/>
    <x v="1"/>
  </r>
  <r>
    <n v="743769109"/>
    <x v="589"/>
    <d v="2016-05-13T00:00:00"/>
    <x v="84"/>
    <x v="1"/>
    <x v="11"/>
    <x v="0"/>
    <x v="0"/>
    <n v="6662"/>
    <n v="154.06"/>
    <n v="90.93"/>
    <n v="605775.66"/>
    <n v="1026347.72"/>
    <n v="420572.05999999994"/>
    <x v="11"/>
    <n v="2"/>
    <x v="1"/>
    <x v="0"/>
  </r>
  <r>
    <n v="181413733"/>
    <x v="590"/>
    <d v="2019-12-25T00:00:00"/>
    <x v="87"/>
    <x v="5"/>
    <x v="10"/>
    <x v="0"/>
    <x v="1"/>
    <n v="3210"/>
    <n v="668.27"/>
    <n v="502.54"/>
    <n v="1613153.4000000001"/>
    <n v="2145146.6999999997"/>
    <n v="531993.29999999958"/>
    <x v="11"/>
    <n v="7"/>
    <x v="2"/>
    <x v="1"/>
  </r>
  <r>
    <n v="191624581"/>
    <x v="591"/>
    <d v="2018-06-23T00:00:00"/>
    <x v="0"/>
    <x v="0"/>
    <x v="9"/>
    <x v="0"/>
    <x v="1"/>
    <n v="4827"/>
    <n v="9.33"/>
    <n v="6.92"/>
    <n v="33402.839999999997"/>
    <n v="45035.91"/>
    <n v="11633.070000000007"/>
    <x v="12"/>
    <n v="2"/>
    <x v="1"/>
    <x v="0"/>
  </r>
  <r>
    <n v="321325480"/>
    <x v="592"/>
    <d v="2020-10-04T00:00:00"/>
    <x v="52"/>
    <x v="3"/>
    <x v="9"/>
    <x v="1"/>
    <x v="2"/>
    <n v="6205"/>
    <n v="9.33"/>
    <n v="6.92"/>
    <n v="42938.6"/>
    <n v="57892.65"/>
    <n v="14954.050000000003"/>
    <x v="10"/>
    <n v="2"/>
    <x v="1"/>
    <x v="0"/>
  </r>
  <r>
    <n v="637752759"/>
    <x v="256"/>
    <d v="2020-06-06T00:00:00"/>
    <x v="100"/>
    <x v="5"/>
    <x v="6"/>
    <x v="0"/>
    <x v="3"/>
    <n v="4069"/>
    <n v="651.21"/>
    <n v="524.96"/>
    <n v="2136062.2400000002"/>
    <n v="2649773.4900000002"/>
    <n v="513711.25"/>
    <x v="8"/>
    <n v="1"/>
    <x v="3"/>
    <x v="0"/>
  </r>
  <r>
    <n v="378455245"/>
    <x v="593"/>
    <d v="2018-05-25T00:00:00"/>
    <x v="119"/>
    <x v="5"/>
    <x v="5"/>
    <x v="0"/>
    <x v="2"/>
    <n v="2172"/>
    <n v="109.28"/>
    <n v="35.840000000000003"/>
    <n v="77844.48000000001"/>
    <n v="237356.16"/>
    <n v="159511.67999999999"/>
    <x v="6"/>
    <n v="4"/>
    <x v="6"/>
    <x v="0"/>
  </r>
  <r>
    <n v="201294267"/>
    <x v="594"/>
    <d v="2019-01-24T00:00:00"/>
    <x v="46"/>
    <x v="1"/>
    <x v="1"/>
    <x v="1"/>
    <x v="2"/>
    <n v="6302"/>
    <n v="152.58000000000001"/>
    <n v="97.44"/>
    <n v="614066.88"/>
    <n v="961559.16"/>
    <n v="347492.28"/>
    <x v="4"/>
    <n v="3"/>
    <x v="5"/>
    <x v="0"/>
  </r>
  <r>
    <n v="834443652"/>
    <x v="595"/>
    <d v="2015-02-13T00:00:00"/>
    <x v="127"/>
    <x v="5"/>
    <x v="8"/>
    <x v="1"/>
    <x v="1"/>
    <n v="9275"/>
    <n v="421.89"/>
    <n v="364.69"/>
    <n v="3382499.75"/>
    <n v="3913029.75"/>
    <n v="530530"/>
    <x v="5"/>
    <n v="5"/>
    <x v="0"/>
    <x v="0"/>
  </r>
  <r>
    <n v="826389729"/>
    <x v="596"/>
    <d v="2019-05-09T00:00:00"/>
    <x v="176"/>
    <x v="2"/>
    <x v="3"/>
    <x v="0"/>
    <x v="0"/>
    <n v="5940"/>
    <n v="205.7"/>
    <n v="117.11"/>
    <n v="695633.4"/>
    <n v="1221858"/>
    <n v="526224.6"/>
    <x v="5"/>
    <n v="4"/>
    <x v="6"/>
    <x v="0"/>
  </r>
  <r>
    <n v="595931327"/>
    <x v="597"/>
    <d v="2020-11-15T00:00:00"/>
    <x v="89"/>
    <x v="5"/>
    <x v="11"/>
    <x v="1"/>
    <x v="0"/>
    <n v="8177"/>
    <n v="154.06"/>
    <n v="90.93"/>
    <n v="743534.6100000001"/>
    <n v="1259748.6200000001"/>
    <n v="516214.01"/>
    <x v="13"/>
    <n v="3"/>
    <x v="5"/>
    <x v="0"/>
  </r>
  <r>
    <n v="182179772"/>
    <x v="598"/>
    <d v="2020-05-09T00:00:00"/>
    <x v="168"/>
    <x v="6"/>
    <x v="4"/>
    <x v="1"/>
    <x v="3"/>
    <n v="9898"/>
    <n v="81.73"/>
    <n v="56.67"/>
    <n v="560919.66"/>
    <n v="808963.54"/>
    <n v="248043.88"/>
    <x v="4"/>
    <n v="5"/>
    <x v="0"/>
    <x v="0"/>
  </r>
  <r>
    <n v="594558894"/>
    <x v="599"/>
    <d v="2015-03-22T00:00:00"/>
    <x v="100"/>
    <x v="5"/>
    <x v="9"/>
    <x v="1"/>
    <x v="0"/>
    <n v="2044"/>
    <n v="9.33"/>
    <n v="6.92"/>
    <n v="14144.48"/>
    <n v="19070.52"/>
    <n v="4926.0400000000009"/>
    <x v="18"/>
    <n v="1"/>
    <x v="3"/>
    <x v="0"/>
  </r>
  <r>
    <n v="662805020"/>
    <x v="600"/>
    <d v="2022-11-05T00:00:00"/>
    <x v="165"/>
    <x v="5"/>
    <x v="8"/>
    <x v="0"/>
    <x v="0"/>
    <n v="7589"/>
    <n v="421.89"/>
    <n v="364.69"/>
    <n v="2767632.41"/>
    <n v="3201723.21"/>
    <n v="434090.79999999981"/>
    <x v="20"/>
    <n v="3"/>
    <x v="5"/>
    <x v="0"/>
  </r>
  <r>
    <n v="186966979"/>
    <x v="365"/>
    <d v="2016-04-13T00:00:00"/>
    <x v="54"/>
    <x v="2"/>
    <x v="10"/>
    <x v="1"/>
    <x v="2"/>
    <n v="6539"/>
    <n v="668.27"/>
    <n v="502.54"/>
    <n v="3286109.06"/>
    <n v="4369817.53"/>
    <n v="1083708.4700000002"/>
    <x v="4"/>
    <n v="2"/>
    <x v="1"/>
    <x v="0"/>
  </r>
  <r>
    <n v="387406098"/>
    <x v="601"/>
    <d v="2021-08-27T00:00:00"/>
    <x v="144"/>
    <x v="2"/>
    <x v="5"/>
    <x v="0"/>
    <x v="1"/>
    <n v="928"/>
    <n v="109.28"/>
    <n v="35.840000000000003"/>
    <n v="33259.520000000004"/>
    <n v="101411.84"/>
    <n v="68152.319999999992"/>
    <x v="14"/>
    <n v="1"/>
    <x v="3"/>
    <x v="0"/>
  </r>
  <r>
    <n v="754796206"/>
    <x v="602"/>
    <d v="2020-03-21T00:00:00"/>
    <x v="31"/>
    <x v="4"/>
    <x v="2"/>
    <x v="0"/>
    <x v="1"/>
    <n v="9826"/>
    <n v="47.45"/>
    <n v="31.79"/>
    <n v="312368.53999999998"/>
    <n v="466243.7"/>
    <n v="153875.16000000003"/>
    <x v="6"/>
    <n v="5"/>
    <x v="0"/>
    <x v="0"/>
  </r>
  <r>
    <n v="400123631"/>
    <x v="603"/>
    <d v="2021-10-11T00:00:00"/>
    <x v="95"/>
    <x v="3"/>
    <x v="2"/>
    <x v="1"/>
    <x v="1"/>
    <n v="4329"/>
    <n v="47.45"/>
    <n v="31.79"/>
    <n v="137618.91"/>
    <n v="205411.05000000002"/>
    <n v="67792.140000000014"/>
    <x v="1"/>
    <n v="1"/>
    <x v="3"/>
    <x v="0"/>
  </r>
  <r>
    <n v="474603641"/>
    <x v="604"/>
    <d v="2018-04-25T00:00:00"/>
    <x v="95"/>
    <x v="3"/>
    <x v="6"/>
    <x v="0"/>
    <x v="3"/>
    <n v="4619"/>
    <n v="651.21"/>
    <n v="524.96"/>
    <n v="2424790.2400000002"/>
    <n v="3007938.99"/>
    <n v="583148.75"/>
    <x v="13"/>
    <n v="6"/>
    <x v="4"/>
    <x v="1"/>
  </r>
  <r>
    <n v="170098245"/>
    <x v="605"/>
    <d v="2022-03-22T00:00:00"/>
    <x v="8"/>
    <x v="5"/>
    <x v="8"/>
    <x v="1"/>
    <x v="2"/>
    <n v="4705"/>
    <n v="421.89"/>
    <n v="364.69"/>
    <n v="1715866.45"/>
    <n v="1984992.45"/>
    <n v="269126"/>
    <x v="10"/>
    <n v="4"/>
    <x v="6"/>
    <x v="0"/>
  </r>
  <r>
    <n v="668280589"/>
    <x v="606"/>
    <d v="2019-02-13T00:00:00"/>
    <x v="74"/>
    <x v="1"/>
    <x v="8"/>
    <x v="0"/>
    <x v="2"/>
    <n v="7932"/>
    <n v="421.89"/>
    <n v="364.69"/>
    <n v="2892721.08"/>
    <n v="3346431.48"/>
    <n v="453710.39999999991"/>
    <x v="17"/>
    <n v="1"/>
    <x v="3"/>
    <x v="0"/>
  </r>
  <r>
    <n v="291470563"/>
    <x v="607"/>
    <d v="2015-05-26T00:00:00"/>
    <x v="90"/>
    <x v="5"/>
    <x v="4"/>
    <x v="1"/>
    <x v="1"/>
    <n v="1472"/>
    <n v="81.73"/>
    <n v="56.67"/>
    <n v="83418.240000000005"/>
    <n v="120306.56000000001"/>
    <n v="36888.320000000007"/>
    <x v="0"/>
    <n v="3"/>
    <x v="5"/>
    <x v="0"/>
  </r>
  <r>
    <n v="174837386"/>
    <x v="608"/>
    <d v="2020-11-02T00:00:00"/>
    <x v="180"/>
    <x v="0"/>
    <x v="8"/>
    <x v="1"/>
    <x v="0"/>
    <n v="7123"/>
    <n v="421.89"/>
    <n v="364.69"/>
    <n v="2597686.87"/>
    <n v="3005122.4699999997"/>
    <n v="407435.59999999963"/>
    <x v="19"/>
    <n v="6"/>
    <x v="4"/>
    <x v="1"/>
  </r>
  <r>
    <n v="683381211"/>
    <x v="400"/>
    <d v="2018-12-21T00:00:00"/>
    <x v="72"/>
    <x v="0"/>
    <x v="3"/>
    <x v="1"/>
    <x v="2"/>
    <n v="6542"/>
    <n v="205.7"/>
    <n v="117.11"/>
    <n v="766133.62"/>
    <n v="1345689.4"/>
    <n v="579555.77999999991"/>
    <x v="3"/>
    <n v="2"/>
    <x v="1"/>
    <x v="0"/>
  </r>
  <r>
    <n v="588137042"/>
    <x v="609"/>
    <d v="2017-03-02T00:00:00"/>
    <x v="171"/>
    <x v="5"/>
    <x v="6"/>
    <x v="0"/>
    <x v="2"/>
    <n v="1675"/>
    <n v="651.21"/>
    <n v="524.96"/>
    <n v="879308.00000000012"/>
    <n v="1090776.75"/>
    <n v="211468.74999999988"/>
    <x v="0"/>
    <n v="5"/>
    <x v="0"/>
    <x v="0"/>
  </r>
  <r>
    <n v="589970815"/>
    <x v="59"/>
    <d v="2019-06-19T00:00:00"/>
    <x v="76"/>
    <x v="5"/>
    <x v="4"/>
    <x v="1"/>
    <x v="1"/>
    <n v="4329"/>
    <n v="81.73"/>
    <n v="56.67"/>
    <n v="245324.43"/>
    <n v="353809.17000000004"/>
    <n v="108484.74000000005"/>
    <x v="6"/>
    <n v="2"/>
    <x v="1"/>
    <x v="0"/>
  </r>
  <r>
    <n v="432681357"/>
    <x v="610"/>
    <d v="2022-11-26T00:00:00"/>
    <x v="172"/>
    <x v="4"/>
    <x v="0"/>
    <x v="1"/>
    <x v="0"/>
    <n v="8884"/>
    <n v="255.28"/>
    <n v="159.41999999999999"/>
    <n v="1416287.2799999998"/>
    <n v="2267907.52"/>
    <n v="851620.24000000022"/>
    <x v="11"/>
    <n v="3"/>
    <x v="5"/>
    <x v="0"/>
  </r>
  <r>
    <n v="380379998"/>
    <x v="611"/>
    <d v="2017-07-21T00:00:00"/>
    <x v="120"/>
    <x v="1"/>
    <x v="10"/>
    <x v="0"/>
    <x v="1"/>
    <n v="1749"/>
    <n v="668.27"/>
    <n v="502.54"/>
    <n v="878942.46000000008"/>
    <n v="1168804.23"/>
    <n v="289861.7699999999"/>
    <x v="5"/>
    <n v="5"/>
    <x v="0"/>
    <x v="0"/>
  </r>
  <r>
    <n v="724398410"/>
    <x v="201"/>
    <d v="2021-11-18T00:00:00"/>
    <x v="31"/>
    <x v="4"/>
    <x v="10"/>
    <x v="0"/>
    <x v="3"/>
    <n v="4442"/>
    <n v="668.27"/>
    <n v="502.54"/>
    <n v="2232282.6800000002"/>
    <n v="2968455.34"/>
    <n v="736172.65999999968"/>
    <x v="10"/>
    <n v="6"/>
    <x v="4"/>
    <x v="1"/>
  </r>
  <r>
    <n v="648749387"/>
    <x v="612"/>
    <d v="2020-11-26T00:00:00"/>
    <x v="116"/>
    <x v="4"/>
    <x v="11"/>
    <x v="0"/>
    <x v="0"/>
    <n v="8215"/>
    <n v="154.06"/>
    <n v="90.93"/>
    <n v="746989.95000000007"/>
    <n v="1265602.8999999999"/>
    <n v="518612.94999999984"/>
    <x v="18"/>
    <n v="5"/>
    <x v="0"/>
    <x v="0"/>
  </r>
  <r>
    <n v="949205291"/>
    <x v="613"/>
    <d v="2021-09-16T00:00:00"/>
    <x v="164"/>
    <x v="0"/>
    <x v="9"/>
    <x v="0"/>
    <x v="2"/>
    <n v="9794"/>
    <n v="9.33"/>
    <n v="6.92"/>
    <n v="67774.48"/>
    <n v="91378.02"/>
    <n v="23603.540000000008"/>
    <x v="12"/>
    <n v="7"/>
    <x v="2"/>
    <x v="1"/>
  </r>
  <r>
    <n v="952025687"/>
    <x v="614"/>
    <d v="2021-05-07T00:00:00"/>
    <x v="77"/>
    <x v="4"/>
    <x v="10"/>
    <x v="1"/>
    <x v="1"/>
    <n v="4412"/>
    <n v="668.27"/>
    <n v="502.54"/>
    <n v="2217206.48"/>
    <n v="2948407.2399999998"/>
    <n v="731200.75999999978"/>
    <x v="2"/>
    <n v="6"/>
    <x v="4"/>
    <x v="1"/>
  </r>
  <r>
    <n v="559466159"/>
    <x v="615"/>
    <d v="2016-09-08T00:00:00"/>
    <x v="115"/>
    <x v="5"/>
    <x v="1"/>
    <x v="1"/>
    <x v="1"/>
    <n v="7324"/>
    <n v="152.58000000000001"/>
    <n v="97.44"/>
    <n v="713650.55999999994"/>
    <n v="1117495.9200000002"/>
    <n v="403845.36000000022"/>
    <x v="1"/>
    <n v="4"/>
    <x v="6"/>
    <x v="0"/>
  </r>
  <r>
    <n v="720931279"/>
    <x v="616"/>
    <d v="2020-11-01T00:00:00"/>
    <x v="128"/>
    <x v="1"/>
    <x v="1"/>
    <x v="1"/>
    <x v="2"/>
    <n v="8441"/>
    <n v="152.58000000000001"/>
    <n v="97.44"/>
    <n v="822491.04"/>
    <n v="1287927.78"/>
    <n v="465436.74"/>
    <x v="17"/>
    <n v="5"/>
    <x v="0"/>
    <x v="0"/>
  </r>
  <r>
    <n v="304913794"/>
    <x v="617"/>
    <d v="2019-11-04T00:00:00"/>
    <x v="18"/>
    <x v="6"/>
    <x v="6"/>
    <x v="1"/>
    <x v="3"/>
    <n v="9623"/>
    <n v="651.21"/>
    <n v="524.96"/>
    <n v="5051690.08"/>
    <n v="6266593.8300000001"/>
    <n v="1214903.75"/>
    <x v="0"/>
    <n v="2"/>
    <x v="1"/>
    <x v="0"/>
  </r>
  <r>
    <n v="531281936"/>
    <x v="526"/>
    <d v="2018-05-31T00:00:00"/>
    <x v="181"/>
    <x v="1"/>
    <x v="8"/>
    <x v="0"/>
    <x v="1"/>
    <n v="6986"/>
    <n v="421.89"/>
    <n v="364.69"/>
    <n v="2547724.34"/>
    <n v="2947323.54"/>
    <n v="399599.20000000019"/>
    <x v="10"/>
    <n v="6"/>
    <x v="4"/>
    <x v="1"/>
  </r>
  <r>
    <n v="526381862"/>
    <x v="618"/>
    <d v="2019-11-03T00:00:00"/>
    <x v="62"/>
    <x v="5"/>
    <x v="8"/>
    <x v="1"/>
    <x v="0"/>
    <n v="6945"/>
    <n v="421.89"/>
    <n v="364.69"/>
    <n v="2532772.0499999998"/>
    <n v="2930026.05"/>
    <n v="397254"/>
    <x v="6"/>
    <n v="6"/>
    <x v="4"/>
    <x v="1"/>
  </r>
  <r>
    <n v="159641492"/>
    <x v="619"/>
    <d v="2020-09-13T00:00:00"/>
    <x v="72"/>
    <x v="0"/>
    <x v="8"/>
    <x v="0"/>
    <x v="0"/>
    <n v="320"/>
    <n v="421.89"/>
    <n v="364.69"/>
    <n v="116700.8"/>
    <n v="135004.79999999999"/>
    <n v="18303.999999999985"/>
    <x v="11"/>
    <n v="4"/>
    <x v="6"/>
    <x v="0"/>
  </r>
  <r>
    <n v="552931869"/>
    <x v="620"/>
    <d v="2016-08-26T00:00:00"/>
    <x v="175"/>
    <x v="1"/>
    <x v="8"/>
    <x v="1"/>
    <x v="3"/>
    <n v="3682"/>
    <n v="421.89"/>
    <n v="364.69"/>
    <n v="1342788.58"/>
    <n v="1553398.98"/>
    <n v="210610.39999999991"/>
    <x v="20"/>
    <n v="2"/>
    <x v="1"/>
    <x v="0"/>
  </r>
  <r>
    <n v="422874772"/>
    <x v="621"/>
    <d v="2015-02-05T00:00:00"/>
    <x v="92"/>
    <x v="2"/>
    <x v="8"/>
    <x v="1"/>
    <x v="3"/>
    <n v="6897"/>
    <n v="421.89"/>
    <n v="364.69"/>
    <n v="2515266.9300000002"/>
    <n v="2909775.33"/>
    <n v="394508.39999999991"/>
    <x v="15"/>
    <n v="6"/>
    <x v="4"/>
    <x v="1"/>
  </r>
  <r>
    <n v="893783557"/>
    <x v="622"/>
    <d v="2020-08-10T00:00:00"/>
    <x v="165"/>
    <x v="5"/>
    <x v="1"/>
    <x v="0"/>
    <x v="2"/>
    <n v="9271"/>
    <n v="152.58000000000001"/>
    <n v="97.44"/>
    <n v="903366.24"/>
    <n v="1414569.1800000002"/>
    <n v="511202.94000000018"/>
    <x v="6"/>
    <n v="7"/>
    <x v="2"/>
    <x v="1"/>
  </r>
  <r>
    <n v="570716845"/>
    <x v="623"/>
    <d v="2022-01-11T00:00:00"/>
    <x v="131"/>
    <x v="3"/>
    <x v="7"/>
    <x v="1"/>
    <x v="2"/>
    <n v="6652"/>
    <n v="437.2"/>
    <n v="263.33"/>
    <n v="1751671.16"/>
    <n v="2908254.4"/>
    <n v="1156583.24"/>
    <x v="20"/>
    <n v="6"/>
    <x v="4"/>
    <x v="1"/>
  </r>
  <r>
    <n v="146384513"/>
    <x v="624"/>
    <d v="2021-11-05T00:00:00"/>
    <x v="61"/>
    <x v="3"/>
    <x v="1"/>
    <x v="1"/>
    <x v="0"/>
    <n v="7285"/>
    <n v="152.58000000000001"/>
    <n v="97.44"/>
    <n v="709850.4"/>
    <n v="1111545.3"/>
    <n v="401694.9"/>
    <x v="14"/>
    <n v="1"/>
    <x v="3"/>
    <x v="0"/>
  </r>
  <r>
    <n v="568033349"/>
    <x v="625"/>
    <d v="2015-03-27T00:00:00"/>
    <x v="8"/>
    <x v="5"/>
    <x v="5"/>
    <x v="0"/>
    <x v="1"/>
    <n v="2546"/>
    <n v="109.28"/>
    <n v="35.840000000000003"/>
    <n v="91248.640000000014"/>
    <n v="278226.88"/>
    <n v="186978.24"/>
    <x v="5"/>
    <n v="5"/>
    <x v="0"/>
    <x v="0"/>
  </r>
  <r>
    <n v="142375361"/>
    <x v="626"/>
    <d v="2018-02-20T00:00:00"/>
    <x v="80"/>
    <x v="1"/>
    <x v="9"/>
    <x v="0"/>
    <x v="2"/>
    <n v="888"/>
    <n v="9.33"/>
    <n v="6.92"/>
    <n v="6144.96"/>
    <n v="8285.0400000000009"/>
    <n v="2140.0800000000008"/>
    <x v="10"/>
    <n v="4"/>
    <x v="6"/>
    <x v="0"/>
  </r>
  <r>
    <n v="849146878"/>
    <x v="627"/>
    <d v="2016-10-23T00:00:00"/>
    <x v="82"/>
    <x v="2"/>
    <x v="2"/>
    <x v="0"/>
    <x v="1"/>
    <n v="286"/>
    <n v="47.45"/>
    <n v="31.79"/>
    <n v="9091.94"/>
    <n v="13570.7"/>
    <n v="4478.76"/>
    <x v="17"/>
    <n v="5"/>
    <x v="0"/>
    <x v="0"/>
  </r>
  <r>
    <n v="238396728"/>
    <x v="628"/>
    <d v="2019-10-23T00:00:00"/>
    <x v="1"/>
    <x v="0"/>
    <x v="4"/>
    <x v="0"/>
    <x v="3"/>
    <n v="5744"/>
    <n v="81.73"/>
    <n v="56.67"/>
    <n v="325512.48"/>
    <n v="469457.12"/>
    <n v="143944.64000000001"/>
    <x v="1"/>
    <n v="3"/>
    <x v="5"/>
    <x v="0"/>
  </r>
  <r>
    <n v="880486238"/>
    <x v="629"/>
    <d v="2021-09-11T00:00:00"/>
    <x v="135"/>
    <x v="3"/>
    <x v="1"/>
    <x v="0"/>
    <x v="3"/>
    <n v="4299"/>
    <n v="152.58000000000001"/>
    <n v="97.44"/>
    <n v="418894.56"/>
    <n v="655941.42000000004"/>
    <n v="237046.86000000004"/>
    <x v="8"/>
    <n v="1"/>
    <x v="3"/>
    <x v="0"/>
  </r>
  <r>
    <n v="916089236"/>
    <x v="630"/>
    <d v="2018-06-28T00:00:00"/>
    <x v="45"/>
    <x v="1"/>
    <x v="7"/>
    <x v="1"/>
    <x v="1"/>
    <n v="17"/>
    <n v="437.2"/>
    <n v="263.33"/>
    <n v="4476.6099999999997"/>
    <n v="7432.4"/>
    <n v="2955.79"/>
    <x v="6"/>
    <n v="3"/>
    <x v="5"/>
    <x v="0"/>
  </r>
  <r>
    <n v="806192052"/>
    <x v="631"/>
    <d v="2020-02-10T00:00:00"/>
    <x v="82"/>
    <x v="2"/>
    <x v="3"/>
    <x v="0"/>
    <x v="3"/>
    <n v="8998"/>
    <n v="205.7"/>
    <n v="117.11"/>
    <n v="1053755.78"/>
    <n v="1850888.5999999999"/>
    <n v="797132.81999999983"/>
    <x v="15"/>
    <n v="3"/>
    <x v="5"/>
    <x v="0"/>
  </r>
  <r>
    <n v="182093513"/>
    <x v="632"/>
    <d v="2018-04-22T00:00:00"/>
    <x v="12"/>
    <x v="2"/>
    <x v="3"/>
    <x v="0"/>
    <x v="0"/>
    <n v="4372"/>
    <n v="205.7"/>
    <n v="117.11"/>
    <n v="512004.92"/>
    <n v="899320.39999999991"/>
    <n v="387315.47999999992"/>
    <x v="2"/>
    <n v="1"/>
    <x v="3"/>
    <x v="0"/>
  </r>
  <r>
    <n v="615290009"/>
    <x v="633"/>
    <d v="2017-01-30T00:00:00"/>
    <x v="145"/>
    <x v="1"/>
    <x v="8"/>
    <x v="1"/>
    <x v="0"/>
    <n v="6842"/>
    <n v="421.89"/>
    <n v="364.69"/>
    <n v="2495208.98"/>
    <n v="2886571.38"/>
    <n v="391362.39999999991"/>
    <x v="19"/>
    <n v="6"/>
    <x v="4"/>
    <x v="1"/>
  </r>
  <r>
    <n v="298044335"/>
    <x v="634"/>
    <d v="2021-02-07T00:00:00"/>
    <x v="139"/>
    <x v="4"/>
    <x v="8"/>
    <x v="0"/>
    <x v="0"/>
    <n v="6797"/>
    <n v="421.89"/>
    <n v="364.69"/>
    <n v="2478797.9300000002"/>
    <n v="2867586.33"/>
    <n v="388788.39999999991"/>
    <x v="7"/>
    <n v="6"/>
    <x v="4"/>
    <x v="1"/>
  </r>
  <r>
    <n v="242265546"/>
    <x v="635"/>
    <d v="2021-12-23T00:00:00"/>
    <x v="34"/>
    <x v="1"/>
    <x v="9"/>
    <x v="1"/>
    <x v="2"/>
    <n v="614"/>
    <n v="9.33"/>
    <n v="6.92"/>
    <n v="4248.88"/>
    <n v="5728.62"/>
    <n v="1479.7399999999998"/>
    <x v="3"/>
    <n v="1"/>
    <x v="3"/>
    <x v="0"/>
  </r>
  <r>
    <n v="230599868"/>
    <x v="636"/>
    <d v="2020-08-06T00:00:00"/>
    <x v="102"/>
    <x v="5"/>
    <x v="6"/>
    <x v="1"/>
    <x v="0"/>
    <n v="8480"/>
    <n v="651.21"/>
    <n v="524.96"/>
    <n v="4451660.8000000007"/>
    <n v="5522260.8000000007"/>
    <n v="1070600"/>
    <x v="0"/>
    <n v="5"/>
    <x v="0"/>
    <x v="0"/>
  </r>
  <r>
    <n v="265914475"/>
    <x v="49"/>
    <d v="2015-01-28T00:00:00"/>
    <x v="84"/>
    <x v="1"/>
    <x v="7"/>
    <x v="0"/>
    <x v="0"/>
    <n v="8857"/>
    <n v="437.2"/>
    <n v="263.33"/>
    <n v="2332313.81"/>
    <n v="3872280.4"/>
    <n v="1539966.5899999999"/>
    <x v="19"/>
    <n v="1"/>
    <x v="3"/>
    <x v="0"/>
  </r>
  <r>
    <n v="851383197"/>
    <x v="637"/>
    <d v="2016-08-30T00:00:00"/>
    <x v="158"/>
    <x v="6"/>
    <x v="10"/>
    <x v="1"/>
    <x v="0"/>
    <n v="2062"/>
    <n v="668.27"/>
    <n v="502.54"/>
    <n v="1036237.4800000001"/>
    <n v="1377972.74"/>
    <n v="341735.25999999989"/>
    <x v="18"/>
    <n v="3"/>
    <x v="5"/>
    <x v="0"/>
  </r>
  <r>
    <n v="310492360"/>
    <x v="638"/>
    <d v="2015-09-21T00:00:00"/>
    <x v="147"/>
    <x v="0"/>
    <x v="4"/>
    <x v="1"/>
    <x v="2"/>
    <n v="444"/>
    <n v="81.73"/>
    <n v="56.67"/>
    <n v="25161.48"/>
    <n v="36288.120000000003"/>
    <n v="11126.640000000003"/>
    <x v="8"/>
    <n v="3"/>
    <x v="5"/>
    <x v="0"/>
  </r>
  <r>
    <n v="637040793"/>
    <x v="639"/>
    <d v="2015-08-14T00:00:00"/>
    <x v="150"/>
    <x v="1"/>
    <x v="1"/>
    <x v="0"/>
    <x v="2"/>
    <n v="3382"/>
    <n v="152.58000000000001"/>
    <n v="97.44"/>
    <n v="329542.08"/>
    <n v="516025.56000000006"/>
    <n v="186483.48000000004"/>
    <x v="15"/>
    <n v="7"/>
    <x v="2"/>
    <x v="1"/>
  </r>
  <r>
    <n v="745139825"/>
    <x v="640"/>
    <d v="2020-12-12T00:00:00"/>
    <x v="42"/>
    <x v="5"/>
    <x v="2"/>
    <x v="0"/>
    <x v="3"/>
    <n v="2288"/>
    <n v="47.45"/>
    <n v="31.79"/>
    <n v="72735.520000000004"/>
    <n v="108565.6"/>
    <n v="35830.080000000002"/>
    <x v="16"/>
    <n v="4"/>
    <x v="6"/>
    <x v="0"/>
  </r>
  <r>
    <n v="519213283"/>
    <x v="280"/>
    <d v="2016-12-10T00:00:00"/>
    <x v="173"/>
    <x v="5"/>
    <x v="10"/>
    <x v="0"/>
    <x v="0"/>
    <n v="5603"/>
    <n v="668.27"/>
    <n v="502.54"/>
    <n v="2815731.62"/>
    <n v="3744316.81"/>
    <n v="928585.19"/>
    <x v="11"/>
    <n v="3"/>
    <x v="5"/>
    <x v="0"/>
  </r>
  <r>
    <n v="363997495"/>
    <x v="641"/>
    <d v="2015-03-02T00:00:00"/>
    <x v="114"/>
    <x v="2"/>
    <x v="11"/>
    <x v="0"/>
    <x v="1"/>
    <n v="3802"/>
    <n v="154.06"/>
    <n v="90.93"/>
    <n v="345715.86000000004"/>
    <n v="585736.12"/>
    <n v="240020.25999999995"/>
    <x v="9"/>
    <n v="1"/>
    <x v="3"/>
    <x v="0"/>
  </r>
  <r>
    <n v="754541289"/>
    <x v="642"/>
    <d v="2018-12-15T00:00:00"/>
    <x v="175"/>
    <x v="1"/>
    <x v="4"/>
    <x v="1"/>
    <x v="2"/>
    <n v="4390"/>
    <n v="81.73"/>
    <n v="56.67"/>
    <n v="248781.30000000002"/>
    <n v="358794.7"/>
    <n v="110013.4"/>
    <x v="11"/>
    <n v="3"/>
    <x v="5"/>
    <x v="0"/>
  </r>
  <r>
    <n v="886205995"/>
    <x v="643"/>
    <d v="2017-06-12T00:00:00"/>
    <x v="147"/>
    <x v="0"/>
    <x v="10"/>
    <x v="0"/>
    <x v="3"/>
    <n v="6902"/>
    <n v="668.27"/>
    <n v="502.54"/>
    <n v="3468531.08"/>
    <n v="4612399.54"/>
    <n v="1143868.46"/>
    <x v="6"/>
    <n v="7"/>
    <x v="2"/>
    <x v="1"/>
  </r>
  <r>
    <n v="924665439"/>
    <x v="644"/>
    <d v="2019-05-02T00:00:00"/>
    <x v="126"/>
    <x v="5"/>
    <x v="0"/>
    <x v="0"/>
    <x v="1"/>
    <n v="7906"/>
    <n v="255.28"/>
    <n v="159.41999999999999"/>
    <n v="1260374.5199999998"/>
    <n v="2018243.68"/>
    <n v="757869.16000000015"/>
    <x v="2"/>
    <n v="5"/>
    <x v="0"/>
    <x v="0"/>
  </r>
  <r>
    <n v="655905950"/>
    <x v="43"/>
    <d v="2017-01-02T00:00:00"/>
    <x v="68"/>
    <x v="2"/>
    <x v="10"/>
    <x v="0"/>
    <x v="3"/>
    <n v="6001"/>
    <n v="668.27"/>
    <n v="502.54"/>
    <n v="3015742.54"/>
    <n v="4010288.27"/>
    <n v="994545.73"/>
    <x v="11"/>
    <n v="5"/>
    <x v="0"/>
    <x v="0"/>
  </r>
  <r>
    <n v="836226356"/>
    <x v="645"/>
    <d v="2022-01-09T00:00:00"/>
    <x v="35"/>
    <x v="5"/>
    <x v="2"/>
    <x v="1"/>
    <x v="3"/>
    <n v="6816"/>
    <n v="47.45"/>
    <n v="31.79"/>
    <n v="216680.63999999998"/>
    <n v="323419.2"/>
    <n v="106738.56000000003"/>
    <x v="0"/>
    <n v="1"/>
    <x v="3"/>
    <x v="0"/>
  </r>
  <r>
    <n v="942237985"/>
    <x v="646"/>
    <d v="2020-10-09T00:00:00"/>
    <x v="10"/>
    <x v="3"/>
    <x v="10"/>
    <x v="1"/>
    <x v="1"/>
    <n v="8013"/>
    <n v="668.27"/>
    <n v="502.54"/>
    <n v="4026853.02"/>
    <n v="5354847.51"/>
    <n v="1327994.4899999998"/>
    <x v="1"/>
    <n v="5"/>
    <x v="0"/>
    <x v="0"/>
  </r>
  <r>
    <n v="520864665"/>
    <x v="83"/>
    <d v="2020-08-06T00:00:00"/>
    <x v="54"/>
    <x v="2"/>
    <x v="3"/>
    <x v="0"/>
    <x v="3"/>
    <n v="4284"/>
    <n v="205.7"/>
    <n v="117.11"/>
    <n v="501699.24"/>
    <n v="881218.79999999993"/>
    <n v="379519.55999999994"/>
    <x v="2"/>
    <n v="5"/>
    <x v="0"/>
    <x v="0"/>
  </r>
  <r>
    <n v="539342725"/>
    <x v="647"/>
    <d v="2019-02-19T00:00:00"/>
    <x v="161"/>
    <x v="3"/>
    <x v="1"/>
    <x v="1"/>
    <x v="3"/>
    <n v="2353"/>
    <n v="152.58000000000001"/>
    <n v="97.44"/>
    <n v="229276.32"/>
    <n v="359020.74000000005"/>
    <n v="129744.42000000004"/>
    <x v="14"/>
    <n v="5"/>
    <x v="0"/>
    <x v="0"/>
  </r>
  <r>
    <n v="235220992"/>
    <x v="648"/>
    <d v="2015-03-22T00:00:00"/>
    <x v="39"/>
    <x v="2"/>
    <x v="0"/>
    <x v="1"/>
    <x v="0"/>
    <n v="5974"/>
    <n v="255.28"/>
    <n v="159.41999999999999"/>
    <n v="952375.08"/>
    <n v="1525042.72"/>
    <n v="572667.64"/>
    <x v="12"/>
    <n v="3"/>
    <x v="5"/>
    <x v="0"/>
  </r>
  <r>
    <n v="266360795"/>
    <x v="649"/>
    <d v="2019-04-05T00:00:00"/>
    <x v="176"/>
    <x v="2"/>
    <x v="3"/>
    <x v="0"/>
    <x v="1"/>
    <n v="933"/>
    <n v="205.7"/>
    <n v="117.11"/>
    <n v="109263.63"/>
    <n v="191918.09999999998"/>
    <n v="82654.469999999972"/>
    <x v="16"/>
    <n v="3"/>
    <x v="5"/>
    <x v="0"/>
  </r>
  <r>
    <n v="541613376"/>
    <x v="226"/>
    <d v="2020-10-11T00:00:00"/>
    <x v="42"/>
    <x v="5"/>
    <x v="10"/>
    <x v="0"/>
    <x v="1"/>
    <n v="4289"/>
    <n v="668.27"/>
    <n v="502.54"/>
    <n v="2155394.06"/>
    <n v="2866210.03"/>
    <n v="710815.96999999974"/>
    <x v="7"/>
    <n v="6"/>
    <x v="4"/>
    <x v="1"/>
  </r>
  <r>
    <n v="267432820"/>
    <x v="650"/>
    <d v="2022-04-07T00:00:00"/>
    <x v="141"/>
    <x v="5"/>
    <x v="3"/>
    <x v="0"/>
    <x v="0"/>
    <n v="8169"/>
    <n v="205.7"/>
    <n v="117.11"/>
    <n v="956671.59"/>
    <n v="1680363.2999999998"/>
    <n v="723691.70999999985"/>
    <x v="5"/>
    <n v="4"/>
    <x v="6"/>
    <x v="0"/>
  </r>
  <r>
    <n v="104650199"/>
    <x v="651"/>
    <d v="2018-09-09T00:00:00"/>
    <x v="48"/>
    <x v="5"/>
    <x v="3"/>
    <x v="1"/>
    <x v="3"/>
    <n v="7174"/>
    <n v="205.7"/>
    <n v="117.11"/>
    <n v="840147.14"/>
    <n v="1475691.7999999998"/>
    <n v="635544.6599999998"/>
    <x v="18"/>
    <n v="1"/>
    <x v="3"/>
    <x v="0"/>
  </r>
  <r>
    <n v="911699426"/>
    <x v="652"/>
    <d v="2022-09-15T00:00:00"/>
    <x v="110"/>
    <x v="0"/>
    <x v="7"/>
    <x v="0"/>
    <x v="2"/>
    <n v="975"/>
    <n v="437.2"/>
    <n v="263.33"/>
    <n v="256746.74999999997"/>
    <n v="426270"/>
    <n v="169523.25000000003"/>
    <x v="19"/>
    <n v="2"/>
    <x v="1"/>
    <x v="0"/>
  </r>
  <r>
    <n v="998004329"/>
    <x v="653"/>
    <d v="2016-12-26T00:00:00"/>
    <x v="135"/>
    <x v="3"/>
    <x v="0"/>
    <x v="1"/>
    <x v="2"/>
    <n v="514"/>
    <n v="255.28"/>
    <n v="159.41999999999999"/>
    <n v="81941.87999999999"/>
    <n v="131213.92000000001"/>
    <n v="49272.040000000023"/>
    <x v="10"/>
    <n v="3"/>
    <x v="5"/>
    <x v="0"/>
  </r>
  <r>
    <n v="993301236"/>
    <x v="229"/>
    <d v="2015-05-07T00:00:00"/>
    <x v="182"/>
    <x v="2"/>
    <x v="4"/>
    <x v="0"/>
    <x v="2"/>
    <n v="8764"/>
    <n v="81.73"/>
    <n v="56.67"/>
    <n v="496655.88"/>
    <n v="716281.72000000009"/>
    <n v="219625.84000000008"/>
    <x v="13"/>
    <n v="7"/>
    <x v="2"/>
    <x v="1"/>
  </r>
  <r>
    <n v="697638976"/>
    <x v="654"/>
    <d v="2015-04-04T00:00:00"/>
    <x v="70"/>
    <x v="1"/>
    <x v="11"/>
    <x v="1"/>
    <x v="2"/>
    <n v="5731"/>
    <n v="154.06"/>
    <n v="90.93"/>
    <n v="521119.83"/>
    <n v="882917.86"/>
    <n v="361798.02999999997"/>
    <x v="15"/>
    <n v="1"/>
    <x v="3"/>
    <x v="0"/>
  </r>
  <r>
    <n v="431378877"/>
    <x v="655"/>
    <d v="2021-12-03T00:00:00"/>
    <x v="161"/>
    <x v="3"/>
    <x v="7"/>
    <x v="0"/>
    <x v="1"/>
    <n v="3451"/>
    <n v="437.2"/>
    <n v="263.33"/>
    <n v="908751.83"/>
    <n v="1508777.2"/>
    <n v="600025.37"/>
    <x v="3"/>
    <n v="2"/>
    <x v="1"/>
    <x v="0"/>
  </r>
  <r>
    <n v="585194766"/>
    <x v="647"/>
    <d v="2019-02-09T00:00:00"/>
    <x v="6"/>
    <x v="4"/>
    <x v="11"/>
    <x v="1"/>
    <x v="1"/>
    <n v="990"/>
    <n v="154.06"/>
    <n v="90.93"/>
    <n v="90020.700000000012"/>
    <n v="152519.4"/>
    <n v="62498.699999999983"/>
    <x v="7"/>
    <n v="5"/>
    <x v="0"/>
    <x v="0"/>
  </r>
  <r>
    <n v="270072972"/>
    <x v="656"/>
    <d v="2020-07-15T00:00:00"/>
    <x v="83"/>
    <x v="0"/>
    <x v="4"/>
    <x v="1"/>
    <x v="1"/>
    <n v="9449"/>
    <n v="81.73"/>
    <n v="56.67"/>
    <n v="535474.82999999996"/>
    <n v="772266.77"/>
    <n v="236791.94000000006"/>
    <x v="1"/>
    <n v="3"/>
    <x v="5"/>
    <x v="0"/>
  </r>
  <r>
    <n v="467312324"/>
    <x v="657"/>
    <d v="2016-03-12T00:00:00"/>
    <x v="2"/>
    <x v="1"/>
    <x v="0"/>
    <x v="0"/>
    <x v="1"/>
    <n v="6956"/>
    <n v="255.28"/>
    <n v="159.41999999999999"/>
    <n v="1108925.52"/>
    <n v="1775727.68"/>
    <n v="666802.15999999992"/>
    <x v="17"/>
    <n v="4"/>
    <x v="6"/>
    <x v="0"/>
  </r>
  <r>
    <n v="878524148"/>
    <x v="57"/>
    <d v="2016-03-09T00:00:00"/>
    <x v="64"/>
    <x v="3"/>
    <x v="9"/>
    <x v="1"/>
    <x v="1"/>
    <n v="3673"/>
    <n v="9.33"/>
    <n v="6.92"/>
    <n v="25417.16"/>
    <n v="34269.090000000004"/>
    <n v="8851.9300000000039"/>
    <x v="5"/>
    <n v="3"/>
    <x v="5"/>
    <x v="0"/>
  </r>
  <r>
    <n v="375632274"/>
    <x v="354"/>
    <d v="2016-11-26T00:00:00"/>
    <x v="0"/>
    <x v="0"/>
    <x v="7"/>
    <x v="0"/>
    <x v="1"/>
    <n v="6792"/>
    <n v="437.2"/>
    <n v="263.33"/>
    <n v="1788537.3599999999"/>
    <n v="2969462.4"/>
    <n v="1180925.04"/>
    <x v="14"/>
    <n v="2"/>
    <x v="1"/>
    <x v="0"/>
  </r>
  <r>
    <n v="150873029"/>
    <x v="477"/>
    <d v="2016-03-22T00:00:00"/>
    <x v="151"/>
    <x v="5"/>
    <x v="9"/>
    <x v="1"/>
    <x v="0"/>
    <n v="5537"/>
    <n v="9.33"/>
    <n v="6.92"/>
    <n v="38316.04"/>
    <n v="51660.21"/>
    <n v="13344.169999999998"/>
    <x v="15"/>
    <n v="4"/>
    <x v="6"/>
    <x v="0"/>
  </r>
  <r>
    <n v="566795241"/>
    <x v="658"/>
    <d v="2016-11-19T00:00:00"/>
    <x v="33"/>
    <x v="5"/>
    <x v="11"/>
    <x v="1"/>
    <x v="1"/>
    <n v="6162"/>
    <n v="154.06"/>
    <n v="90.93"/>
    <n v="560310.66"/>
    <n v="949317.72"/>
    <n v="389007.05999999994"/>
    <x v="6"/>
    <n v="5"/>
    <x v="0"/>
    <x v="0"/>
  </r>
  <r>
    <n v="761171710"/>
    <x v="659"/>
    <d v="2022-01-26T00:00:00"/>
    <x v="170"/>
    <x v="5"/>
    <x v="7"/>
    <x v="0"/>
    <x v="3"/>
    <n v="6479"/>
    <n v="437.2"/>
    <n v="263.33"/>
    <n v="1706115.0699999998"/>
    <n v="2832618.8"/>
    <n v="1126503.73"/>
    <x v="12"/>
    <n v="6"/>
    <x v="4"/>
    <x v="1"/>
  </r>
  <r>
    <n v="622441852"/>
    <x v="660"/>
    <d v="2020-06-16T00:00:00"/>
    <x v="47"/>
    <x v="1"/>
    <x v="5"/>
    <x v="0"/>
    <x v="2"/>
    <n v="3231"/>
    <n v="109.28"/>
    <n v="35.840000000000003"/>
    <n v="115799.04000000001"/>
    <n v="353083.68"/>
    <n v="237284.63999999998"/>
    <x v="9"/>
    <n v="2"/>
    <x v="1"/>
    <x v="0"/>
  </r>
  <r>
    <n v="888826406"/>
    <x v="661"/>
    <d v="2022-07-12T00:00:00"/>
    <x v="64"/>
    <x v="3"/>
    <x v="2"/>
    <x v="1"/>
    <x v="3"/>
    <n v="2340"/>
    <n v="47.45"/>
    <n v="31.79"/>
    <n v="74388.599999999991"/>
    <n v="111033"/>
    <n v="36644.400000000009"/>
    <x v="10"/>
    <n v="4"/>
    <x v="6"/>
    <x v="0"/>
  </r>
  <r>
    <n v="349212729"/>
    <x v="662"/>
    <d v="2016-08-06T00:00:00"/>
    <x v="17"/>
    <x v="1"/>
    <x v="8"/>
    <x v="0"/>
    <x v="1"/>
    <n v="8662"/>
    <n v="421.89"/>
    <n v="364.69"/>
    <n v="3158944.78"/>
    <n v="3654411.1799999997"/>
    <n v="495466.39999999991"/>
    <x v="20"/>
    <n v="3"/>
    <x v="5"/>
    <x v="0"/>
  </r>
  <r>
    <n v="167712152"/>
    <x v="663"/>
    <d v="2016-01-22T00:00:00"/>
    <x v="176"/>
    <x v="2"/>
    <x v="8"/>
    <x v="1"/>
    <x v="2"/>
    <n v="8607"/>
    <n v="421.89"/>
    <n v="364.69"/>
    <n v="3138886.83"/>
    <n v="3631207.23"/>
    <n v="492320.39999999991"/>
    <x v="9"/>
    <n v="5"/>
    <x v="0"/>
    <x v="0"/>
  </r>
  <r>
    <n v="678748500"/>
    <x v="664"/>
    <d v="2018-03-14T00:00:00"/>
    <x v="122"/>
    <x v="3"/>
    <x v="9"/>
    <x v="1"/>
    <x v="0"/>
    <n v="5619"/>
    <n v="9.33"/>
    <n v="6.92"/>
    <n v="38883.480000000003"/>
    <n v="52425.27"/>
    <n v="13541.789999999994"/>
    <x v="1"/>
    <n v="3"/>
    <x v="5"/>
    <x v="0"/>
  </r>
  <r>
    <n v="937058103"/>
    <x v="665"/>
    <d v="2017-07-11T00:00:00"/>
    <x v="172"/>
    <x v="4"/>
    <x v="10"/>
    <x v="0"/>
    <x v="1"/>
    <n v="5171"/>
    <n v="668.27"/>
    <n v="502.54"/>
    <n v="2598634.3400000003"/>
    <n v="3455624.17"/>
    <n v="856989.82999999961"/>
    <x v="4"/>
    <n v="1"/>
    <x v="3"/>
    <x v="0"/>
  </r>
  <r>
    <n v="967689788"/>
    <x v="291"/>
    <d v="2018-08-02T00:00:00"/>
    <x v="10"/>
    <x v="3"/>
    <x v="5"/>
    <x v="0"/>
    <x v="0"/>
    <n v="9767"/>
    <n v="109.28"/>
    <n v="35.840000000000003"/>
    <n v="350049.28000000003"/>
    <n v="1067337.76"/>
    <n v="717288.48"/>
    <x v="1"/>
    <n v="4"/>
    <x v="6"/>
    <x v="0"/>
  </r>
  <r>
    <n v="416004884"/>
    <x v="666"/>
    <d v="2022-02-20T00:00:00"/>
    <x v="146"/>
    <x v="5"/>
    <x v="7"/>
    <x v="1"/>
    <x v="2"/>
    <n v="3945"/>
    <n v="437.2"/>
    <n v="263.33"/>
    <n v="1038836.85"/>
    <n v="1724754"/>
    <n v="685917.15"/>
    <x v="0"/>
    <n v="1"/>
    <x v="3"/>
    <x v="0"/>
  </r>
  <r>
    <n v="797677218"/>
    <x v="548"/>
    <d v="2019-11-18T00:00:00"/>
    <x v="23"/>
    <x v="4"/>
    <x v="0"/>
    <x v="1"/>
    <x v="1"/>
    <n v="9270"/>
    <n v="255.28"/>
    <n v="159.41999999999999"/>
    <n v="1477823.4"/>
    <n v="2366445.6"/>
    <n v="888622.20000000019"/>
    <x v="12"/>
    <n v="4"/>
    <x v="6"/>
    <x v="0"/>
  </r>
  <r>
    <n v="548693120"/>
    <x v="221"/>
    <d v="2019-10-04T00:00:00"/>
    <x v="183"/>
    <x v="0"/>
    <x v="1"/>
    <x v="0"/>
    <x v="1"/>
    <n v="9342"/>
    <n v="152.58000000000001"/>
    <n v="97.44"/>
    <n v="910284.48"/>
    <n v="1425402.36"/>
    <n v="515117.88000000012"/>
    <x v="14"/>
    <n v="1"/>
    <x v="3"/>
    <x v="0"/>
  </r>
  <r>
    <n v="875351417"/>
    <x v="667"/>
    <d v="2022-02-18T00:00:00"/>
    <x v="54"/>
    <x v="2"/>
    <x v="9"/>
    <x v="0"/>
    <x v="3"/>
    <n v="4791"/>
    <n v="9.33"/>
    <n v="6.92"/>
    <n v="33153.72"/>
    <n v="44700.03"/>
    <n v="11546.309999999998"/>
    <x v="1"/>
    <n v="5"/>
    <x v="0"/>
    <x v="0"/>
  </r>
  <r>
    <n v="804263436"/>
    <x v="631"/>
    <d v="2020-02-12T00:00:00"/>
    <x v="89"/>
    <x v="5"/>
    <x v="1"/>
    <x v="0"/>
    <x v="3"/>
    <n v="8278"/>
    <n v="152.58000000000001"/>
    <n v="97.44"/>
    <n v="806608.32"/>
    <n v="1263057.24"/>
    <n v="456448.92000000004"/>
    <x v="9"/>
    <n v="3"/>
    <x v="5"/>
    <x v="0"/>
  </r>
  <r>
    <n v="332353007"/>
    <x v="271"/>
    <d v="2022-10-22T00:00:00"/>
    <x v="112"/>
    <x v="1"/>
    <x v="7"/>
    <x v="0"/>
    <x v="3"/>
    <n v="9495"/>
    <n v="437.2"/>
    <n v="263.33"/>
    <n v="2500318.3499999996"/>
    <n v="4151214"/>
    <n v="1650895.6500000004"/>
    <x v="19"/>
    <n v="4"/>
    <x v="6"/>
    <x v="0"/>
  </r>
  <r>
    <n v="876856458"/>
    <x v="668"/>
    <d v="2019-08-16T00:00:00"/>
    <x v="150"/>
    <x v="1"/>
    <x v="8"/>
    <x v="1"/>
    <x v="3"/>
    <n v="166"/>
    <n v="421.89"/>
    <n v="364.69"/>
    <n v="60538.54"/>
    <n v="70033.739999999991"/>
    <n v="9495.1999999999898"/>
    <x v="7"/>
    <n v="4"/>
    <x v="6"/>
    <x v="0"/>
  </r>
  <r>
    <n v="325322616"/>
    <x v="669"/>
    <d v="2022-02-19T00:00:00"/>
    <x v="86"/>
    <x v="2"/>
    <x v="11"/>
    <x v="0"/>
    <x v="0"/>
    <n v="9046"/>
    <n v="154.06"/>
    <n v="90.93"/>
    <n v="822552.78"/>
    <n v="1393626.76"/>
    <n v="571073.98"/>
    <x v="14"/>
    <n v="2"/>
    <x v="1"/>
    <x v="0"/>
  </r>
  <r>
    <n v="685612809"/>
    <x v="670"/>
    <d v="2019-07-10T00:00:00"/>
    <x v="68"/>
    <x v="2"/>
    <x v="10"/>
    <x v="0"/>
    <x v="2"/>
    <n v="6921"/>
    <n v="668.27"/>
    <n v="502.54"/>
    <n v="3478079.3400000003"/>
    <n v="4625096.67"/>
    <n v="1147017.3299999996"/>
    <x v="17"/>
    <n v="1"/>
    <x v="3"/>
    <x v="0"/>
  </r>
  <r>
    <n v="435900866"/>
    <x v="671"/>
    <d v="2021-10-08T00:00:00"/>
    <x v="49"/>
    <x v="5"/>
    <x v="2"/>
    <x v="1"/>
    <x v="0"/>
    <n v="1608"/>
    <n v="47.45"/>
    <n v="31.79"/>
    <n v="51118.32"/>
    <n v="76299.600000000006"/>
    <n v="25181.280000000006"/>
    <x v="11"/>
    <n v="2"/>
    <x v="1"/>
    <x v="0"/>
  </r>
  <r>
    <n v="374673116"/>
    <x v="672"/>
    <d v="2016-06-29T00:00:00"/>
    <x v="162"/>
    <x v="2"/>
    <x v="0"/>
    <x v="0"/>
    <x v="1"/>
    <n v="2956"/>
    <n v="255.28"/>
    <n v="159.41999999999999"/>
    <n v="471245.51999999996"/>
    <n v="754607.68"/>
    <n v="283362.16000000009"/>
    <x v="1"/>
    <n v="3"/>
    <x v="5"/>
    <x v="0"/>
  </r>
  <r>
    <n v="470728385"/>
    <x v="255"/>
    <d v="2019-11-05T00:00:00"/>
    <x v="93"/>
    <x v="5"/>
    <x v="3"/>
    <x v="1"/>
    <x v="2"/>
    <n v="7845"/>
    <n v="205.7"/>
    <n v="117.11"/>
    <n v="918727.95"/>
    <n v="1613716.5"/>
    <n v="694988.55"/>
    <x v="4"/>
    <n v="1"/>
    <x v="3"/>
    <x v="0"/>
  </r>
  <r>
    <n v="133675563"/>
    <x v="673"/>
    <d v="2017-05-08T00:00:00"/>
    <x v="31"/>
    <x v="4"/>
    <x v="7"/>
    <x v="1"/>
    <x v="2"/>
    <n v="6424"/>
    <n v="437.2"/>
    <n v="263.33"/>
    <n v="1691631.92"/>
    <n v="2808572.8"/>
    <n v="1116940.8799999999"/>
    <x v="19"/>
    <n v="6"/>
    <x v="4"/>
    <x v="1"/>
  </r>
  <r>
    <n v="461445796"/>
    <x v="674"/>
    <d v="2016-03-02T00:00:00"/>
    <x v="109"/>
    <x v="1"/>
    <x v="4"/>
    <x v="0"/>
    <x v="2"/>
    <n v="920"/>
    <n v="81.73"/>
    <n v="56.67"/>
    <n v="52136.4"/>
    <n v="75191.600000000006"/>
    <n v="23055.200000000004"/>
    <x v="1"/>
    <n v="3"/>
    <x v="5"/>
    <x v="0"/>
  </r>
  <r>
    <n v="195268094"/>
    <x v="675"/>
    <d v="2020-01-14T00:00:00"/>
    <x v="99"/>
    <x v="5"/>
    <x v="4"/>
    <x v="0"/>
    <x v="2"/>
    <n v="3023"/>
    <n v="81.73"/>
    <n v="56.67"/>
    <n v="171313.41"/>
    <n v="247069.79"/>
    <n v="75756.38"/>
    <x v="15"/>
    <n v="4"/>
    <x v="6"/>
    <x v="0"/>
  </r>
  <r>
    <n v="664693725"/>
    <x v="676"/>
    <d v="2020-12-29T00:00:00"/>
    <x v="41"/>
    <x v="0"/>
    <x v="1"/>
    <x v="1"/>
    <x v="1"/>
    <n v="6499"/>
    <n v="152.58000000000001"/>
    <n v="97.44"/>
    <n v="633262.55999999994"/>
    <n v="991617.42"/>
    <n v="358354.8600000001"/>
    <x v="16"/>
    <n v="7"/>
    <x v="2"/>
    <x v="1"/>
  </r>
  <r>
    <n v="840084016"/>
    <x v="677"/>
    <d v="2020-03-22T00:00:00"/>
    <x v="113"/>
    <x v="5"/>
    <x v="1"/>
    <x v="0"/>
    <x v="1"/>
    <n v="8384"/>
    <n v="152.58000000000001"/>
    <n v="97.44"/>
    <n v="816936.95999999996"/>
    <n v="1279230.7200000002"/>
    <n v="462293.76000000024"/>
    <x v="2"/>
    <n v="1"/>
    <x v="3"/>
    <x v="0"/>
  </r>
  <r>
    <n v="662112796"/>
    <x v="678"/>
    <d v="2015-08-17T00:00:00"/>
    <x v="151"/>
    <x v="5"/>
    <x v="7"/>
    <x v="1"/>
    <x v="2"/>
    <n v="2745"/>
    <n v="437.2"/>
    <n v="263.33"/>
    <n v="722840.85"/>
    <n v="1200114"/>
    <n v="477273.15"/>
    <x v="10"/>
    <n v="3"/>
    <x v="5"/>
    <x v="0"/>
  </r>
  <r>
    <n v="591766393"/>
    <x v="679"/>
    <d v="2019-01-30T00:00:00"/>
    <x v="111"/>
    <x v="4"/>
    <x v="11"/>
    <x v="0"/>
    <x v="1"/>
    <n v="5681"/>
    <n v="154.06"/>
    <n v="90.93"/>
    <n v="516573.33"/>
    <n v="875214.86"/>
    <n v="358641.52999999997"/>
    <x v="20"/>
    <n v="7"/>
    <x v="2"/>
    <x v="1"/>
  </r>
  <r>
    <n v="260343635"/>
    <x v="680"/>
    <d v="2018-06-14T00:00:00"/>
    <x v="152"/>
    <x v="5"/>
    <x v="5"/>
    <x v="0"/>
    <x v="3"/>
    <n v="322"/>
    <n v="109.28"/>
    <n v="35.840000000000003"/>
    <n v="11540.480000000001"/>
    <n v="35188.160000000003"/>
    <n v="23647.68"/>
    <x v="11"/>
    <n v="1"/>
    <x v="3"/>
    <x v="0"/>
  </r>
  <r>
    <n v="719455850"/>
    <x v="4"/>
    <d v="2015-08-01T00:00:00"/>
    <x v="154"/>
    <x v="2"/>
    <x v="8"/>
    <x v="1"/>
    <x v="1"/>
    <n v="1829"/>
    <n v="421.89"/>
    <n v="364.69"/>
    <n v="667018.01"/>
    <n v="771636.80999999994"/>
    <n v="104618.79999999993"/>
    <x v="10"/>
    <n v="1"/>
    <x v="3"/>
    <x v="0"/>
  </r>
  <r>
    <n v="391026866"/>
    <x v="681"/>
    <d v="2017-01-04T00:00:00"/>
    <x v="130"/>
    <x v="1"/>
    <x v="7"/>
    <x v="1"/>
    <x v="1"/>
    <n v="2394"/>
    <n v="437.2"/>
    <n v="263.33"/>
    <n v="630412.02"/>
    <n v="1046656.7999999999"/>
    <n v="416244.77999999991"/>
    <x v="6"/>
    <n v="2"/>
    <x v="1"/>
    <x v="0"/>
  </r>
  <r>
    <n v="917293012"/>
    <x v="682"/>
    <d v="2021-01-03T00:00:00"/>
    <x v="38"/>
    <x v="2"/>
    <x v="4"/>
    <x v="1"/>
    <x v="2"/>
    <n v="6241"/>
    <n v="81.73"/>
    <n v="56.67"/>
    <n v="353677.47000000003"/>
    <n v="510076.93000000005"/>
    <n v="156399.46000000002"/>
    <x v="15"/>
    <n v="2"/>
    <x v="1"/>
    <x v="0"/>
  </r>
  <r>
    <n v="223259627"/>
    <x v="683"/>
    <d v="2016-05-24T00:00:00"/>
    <x v="122"/>
    <x v="3"/>
    <x v="7"/>
    <x v="1"/>
    <x v="1"/>
    <n v="6340"/>
    <n v="437.2"/>
    <n v="263.33"/>
    <n v="1669512.2"/>
    <n v="2771848"/>
    <n v="1102335.8"/>
    <x v="20"/>
    <n v="6"/>
    <x v="4"/>
    <x v="1"/>
  </r>
  <r>
    <n v="204418504"/>
    <x v="684"/>
    <d v="2015-08-27T00:00:00"/>
    <x v="145"/>
    <x v="1"/>
    <x v="11"/>
    <x v="1"/>
    <x v="1"/>
    <n v="833"/>
    <n v="154.06"/>
    <n v="90.93"/>
    <n v="75744.69"/>
    <n v="128331.98"/>
    <n v="52587.289999999994"/>
    <x v="18"/>
    <n v="5"/>
    <x v="0"/>
    <x v="0"/>
  </r>
  <r>
    <n v="801313006"/>
    <x v="685"/>
    <d v="2020-02-21T00:00:00"/>
    <x v="125"/>
    <x v="5"/>
    <x v="4"/>
    <x v="0"/>
    <x v="1"/>
    <n v="5180"/>
    <n v="81.73"/>
    <n v="56.67"/>
    <n v="293550.60000000003"/>
    <n v="423361.4"/>
    <n v="129810.79999999999"/>
    <x v="19"/>
    <n v="3"/>
    <x v="5"/>
    <x v="0"/>
  </r>
  <r>
    <n v="524972951"/>
    <x v="686"/>
    <d v="2020-12-26T00:00:00"/>
    <x v="179"/>
    <x v="1"/>
    <x v="8"/>
    <x v="1"/>
    <x v="2"/>
    <n v="17"/>
    <n v="421.89"/>
    <n v="364.69"/>
    <n v="6199.73"/>
    <n v="7172.13"/>
    <n v="972.40000000000055"/>
    <x v="13"/>
    <n v="2"/>
    <x v="1"/>
    <x v="0"/>
  </r>
  <r>
    <n v="469197165"/>
    <x v="687"/>
    <d v="2019-12-06T00:00:00"/>
    <x v="69"/>
    <x v="1"/>
    <x v="2"/>
    <x v="0"/>
    <x v="1"/>
    <n v="4723"/>
    <n v="47.45"/>
    <n v="31.79"/>
    <n v="150144.16999999998"/>
    <n v="224106.35"/>
    <n v="73962.180000000022"/>
    <x v="16"/>
    <n v="3"/>
    <x v="5"/>
    <x v="0"/>
  </r>
  <r>
    <n v="448096978"/>
    <x v="688"/>
    <d v="2021-08-21T00:00:00"/>
    <x v="97"/>
    <x v="3"/>
    <x v="6"/>
    <x v="1"/>
    <x v="2"/>
    <n v="708"/>
    <n v="651.21"/>
    <n v="524.96"/>
    <n v="371671.68000000005"/>
    <n v="461056.68000000005"/>
    <n v="89385"/>
    <x v="13"/>
    <n v="2"/>
    <x v="1"/>
    <x v="0"/>
  </r>
  <r>
    <n v="346096217"/>
    <x v="689"/>
    <d v="2015-04-21T00:00:00"/>
    <x v="172"/>
    <x v="4"/>
    <x v="5"/>
    <x v="0"/>
    <x v="3"/>
    <n v="6417"/>
    <n v="109.28"/>
    <n v="35.840000000000003"/>
    <n v="229985.28000000003"/>
    <n v="701249.76"/>
    <n v="471264.48"/>
    <x v="13"/>
    <n v="5"/>
    <x v="0"/>
    <x v="0"/>
  </r>
  <r>
    <n v="567931210"/>
    <x v="690"/>
    <d v="2020-06-02T00:00:00"/>
    <x v="25"/>
    <x v="0"/>
    <x v="9"/>
    <x v="0"/>
    <x v="3"/>
    <n v="2321"/>
    <n v="9.33"/>
    <n v="6.92"/>
    <n v="16061.32"/>
    <n v="21654.93"/>
    <n v="5593.6100000000006"/>
    <x v="8"/>
    <n v="4"/>
    <x v="6"/>
    <x v="0"/>
  </r>
  <r>
    <n v="688650786"/>
    <x v="137"/>
    <d v="2022-06-30T00:00:00"/>
    <x v="133"/>
    <x v="1"/>
    <x v="10"/>
    <x v="1"/>
    <x v="3"/>
    <n v="5926"/>
    <n v="668.27"/>
    <n v="502.54"/>
    <n v="2978052.04"/>
    <n v="3960168.02"/>
    <n v="982115.98"/>
    <x v="5"/>
    <n v="4"/>
    <x v="6"/>
    <x v="0"/>
  </r>
  <r>
    <n v="803616273"/>
    <x v="661"/>
    <d v="2022-07-05T00:00:00"/>
    <x v="159"/>
    <x v="4"/>
    <x v="0"/>
    <x v="0"/>
    <x v="0"/>
    <n v="6768"/>
    <n v="255.28"/>
    <n v="159.41999999999999"/>
    <n v="1078954.5599999998"/>
    <n v="1727735.04"/>
    <n v="648780.48000000021"/>
    <x v="8"/>
    <n v="4"/>
    <x v="6"/>
    <x v="0"/>
  </r>
  <r>
    <n v="178501498"/>
    <x v="494"/>
    <d v="2022-10-06T00:00:00"/>
    <x v="168"/>
    <x v="6"/>
    <x v="1"/>
    <x v="1"/>
    <x v="0"/>
    <n v="1415"/>
    <n v="152.58000000000001"/>
    <n v="97.44"/>
    <n v="137877.6"/>
    <n v="215900.7"/>
    <n v="78023.100000000006"/>
    <x v="20"/>
    <n v="1"/>
    <x v="3"/>
    <x v="0"/>
  </r>
  <r>
    <n v="631813704"/>
    <x v="530"/>
    <d v="2015-10-18T00:00:00"/>
    <x v="151"/>
    <x v="5"/>
    <x v="8"/>
    <x v="0"/>
    <x v="2"/>
    <n v="6570"/>
    <n v="421.89"/>
    <n v="364.69"/>
    <n v="2396013.2999999998"/>
    <n v="2771817.3"/>
    <n v="375804"/>
    <x v="7"/>
    <n v="6"/>
    <x v="4"/>
    <x v="1"/>
  </r>
  <r>
    <n v="422288978"/>
    <x v="40"/>
    <d v="2018-02-11T00:00:00"/>
    <x v="127"/>
    <x v="5"/>
    <x v="6"/>
    <x v="0"/>
    <x v="2"/>
    <n v="3548"/>
    <n v="651.21"/>
    <n v="524.96"/>
    <n v="1862558.08"/>
    <n v="2310493.08"/>
    <n v="447935"/>
    <x v="16"/>
    <n v="5"/>
    <x v="0"/>
    <x v="0"/>
  </r>
  <r>
    <n v="624101388"/>
    <x v="691"/>
    <d v="2021-07-10T00:00:00"/>
    <x v="182"/>
    <x v="2"/>
    <x v="11"/>
    <x v="1"/>
    <x v="1"/>
    <n v="4324"/>
    <n v="154.06"/>
    <n v="90.93"/>
    <n v="393181.32"/>
    <n v="666155.44000000006"/>
    <n v="272974.12000000005"/>
    <x v="16"/>
    <n v="4"/>
    <x v="6"/>
    <x v="0"/>
  </r>
  <r>
    <n v="381578195"/>
    <x v="692"/>
    <d v="2022-06-13T00:00:00"/>
    <x v="129"/>
    <x v="5"/>
    <x v="7"/>
    <x v="0"/>
    <x v="3"/>
    <n v="6322"/>
    <n v="437.2"/>
    <n v="263.33"/>
    <n v="1664772.26"/>
    <n v="2763978.4"/>
    <n v="1099206.1399999999"/>
    <x v="17"/>
    <n v="6"/>
    <x v="4"/>
    <x v="1"/>
  </r>
  <r>
    <n v="272182691"/>
    <x v="693"/>
    <d v="2018-03-31T00:00:00"/>
    <x v="51"/>
    <x v="0"/>
    <x v="8"/>
    <x v="0"/>
    <x v="2"/>
    <n v="3762"/>
    <n v="421.89"/>
    <n v="364.69"/>
    <n v="1371963.78"/>
    <n v="1587150.18"/>
    <n v="215186.39999999991"/>
    <x v="8"/>
    <n v="1"/>
    <x v="3"/>
    <x v="0"/>
  </r>
  <r>
    <n v="823236739"/>
    <x v="694"/>
    <d v="2016-06-24T00:00:00"/>
    <x v="136"/>
    <x v="1"/>
    <x v="6"/>
    <x v="0"/>
    <x v="0"/>
    <n v="2900"/>
    <n v="651.21"/>
    <n v="524.96"/>
    <n v="1522384"/>
    <n v="1888509"/>
    <n v="366125"/>
    <x v="5"/>
    <n v="5"/>
    <x v="0"/>
    <x v="0"/>
  </r>
  <r>
    <n v="162677323"/>
    <x v="695"/>
    <d v="2019-12-12T00:00:00"/>
    <x v="113"/>
    <x v="5"/>
    <x v="4"/>
    <x v="1"/>
    <x v="2"/>
    <n v="8690"/>
    <n v="81.73"/>
    <n v="56.67"/>
    <n v="492462.3"/>
    <n v="710233.70000000007"/>
    <n v="217771.40000000008"/>
    <x v="20"/>
    <n v="1"/>
    <x v="3"/>
    <x v="0"/>
  </r>
  <r>
    <n v="818678271"/>
    <x v="202"/>
    <d v="2019-06-16T00:00:00"/>
    <x v="121"/>
    <x v="0"/>
    <x v="10"/>
    <x v="0"/>
    <x v="0"/>
    <n v="3948"/>
    <n v="668.27"/>
    <n v="502.54"/>
    <n v="1984027.9200000002"/>
    <n v="2638329.96"/>
    <n v="654302.0399999998"/>
    <x v="14"/>
    <n v="3"/>
    <x v="5"/>
    <x v="0"/>
  </r>
  <r>
    <n v="439725911"/>
    <x v="696"/>
    <d v="2015-04-04T00:00:00"/>
    <x v="96"/>
    <x v="1"/>
    <x v="9"/>
    <x v="1"/>
    <x v="2"/>
    <n v="3524"/>
    <n v="9.33"/>
    <n v="6.92"/>
    <n v="24386.079999999998"/>
    <n v="32878.92"/>
    <n v="8492.84"/>
    <x v="14"/>
    <n v="2"/>
    <x v="1"/>
    <x v="0"/>
  </r>
  <r>
    <n v="344619071"/>
    <x v="697"/>
    <d v="2016-11-29T00:00:00"/>
    <x v="154"/>
    <x v="2"/>
    <x v="2"/>
    <x v="1"/>
    <x v="3"/>
    <n v="9296"/>
    <n v="47.45"/>
    <n v="31.79"/>
    <n v="295519.83999999997"/>
    <n v="441095.2"/>
    <n v="145575.36000000004"/>
    <x v="10"/>
    <n v="4"/>
    <x v="6"/>
    <x v="0"/>
  </r>
  <r>
    <n v="572469079"/>
    <x v="698"/>
    <d v="2017-01-22T00:00:00"/>
    <x v="119"/>
    <x v="5"/>
    <x v="0"/>
    <x v="1"/>
    <x v="0"/>
    <n v="5177"/>
    <n v="255.28"/>
    <n v="159.41999999999999"/>
    <n v="825317.34"/>
    <n v="1321584.56"/>
    <n v="496267.22000000009"/>
    <x v="17"/>
    <n v="5"/>
    <x v="0"/>
    <x v="0"/>
  </r>
  <r>
    <n v="332699763"/>
    <x v="500"/>
    <d v="2021-08-29T00:00:00"/>
    <x v="99"/>
    <x v="5"/>
    <x v="2"/>
    <x v="1"/>
    <x v="0"/>
    <n v="2108"/>
    <n v="47.45"/>
    <n v="31.79"/>
    <n v="67013.319999999992"/>
    <n v="100024.6"/>
    <n v="33011.280000000013"/>
    <x v="5"/>
    <n v="7"/>
    <x v="2"/>
    <x v="1"/>
  </r>
  <r>
    <n v="255047452"/>
    <x v="388"/>
    <d v="2020-10-05T00:00:00"/>
    <x v="88"/>
    <x v="1"/>
    <x v="1"/>
    <x v="0"/>
    <x v="3"/>
    <n v="3064"/>
    <n v="152.58000000000001"/>
    <n v="97.44"/>
    <n v="298556.15999999997"/>
    <n v="467505.12000000005"/>
    <n v="168948.96000000008"/>
    <x v="13"/>
    <n v="4"/>
    <x v="6"/>
    <x v="0"/>
  </r>
  <r>
    <n v="139560973"/>
    <x v="250"/>
    <d v="2018-08-23T00:00:00"/>
    <x v="111"/>
    <x v="4"/>
    <x v="7"/>
    <x v="0"/>
    <x v="3"/>
    <n v="8048"/>
    <n v="437.2"/>
    <n v="263.33"/>
    <n v="2119279.84"/>
    <n v="3518585.6"/>
    <n v="1399305.7600000002"/>
    <x v="6"/>
    <n v="3"/>
    <x v="5"/>
    <x v="0"/>
  </r>
  <r>
    <n v="306601655"/>
    <x v="699"/>
    <d v="2020-09-01T00:00:00"/>
    <x v="149"/>
    <x v="3"/>
    <x v="5"/>
    <x v="0"/>
    <x v="0"/>
    <n v="9098"/>
    <n v="109.28"/>
    <n v="35.840000000000003"/>
    <n v="326072.32000000001"/>
    <n v="994229.44000000006"/>
    <n v="668157.12000000011"/>
    <x v="14"/>
    <n v="5"/>
    <x v="0"/>
    <x v="0"/>
  </r>
  <r>
    <n v="246843326"/>
    <x v="700"/>
    <d v="2018-06-09T00:00:00"/>
    <x v="134"/>
    <x v="2"/>
    <x v="2"/>
    <x v="1"/>
    <x v="0"/>
    <n v="5280"/>
    <n v="47.45"/>
    <n v="31.79"/>
    <n v="167851.19999999998"/>
    <n v="250536.00000000003"/>
    <n v="82684.800000000047"/>
    <x v="11"/>
    <n v="3"/>
    <x v="5"/>
    <x v="0"/>
  </r>
  <r>
    <n v="871272313"/>
    <x v="701"/>
    <d v="2019-10-15T00:00:00"/>
    <x v="86"/>
    <x v="2"/>
    <x v="6"/>
    <x v="0"/>
    <x v="0"/>
    <n v="7694"/>
    <n v="651.21"/>
    <n v="524.96"/>
    <n v="4039042.24"/>
    <n v="5010409.74"/>
    <n v="971367.5"/>
    <x v="9"/>
    <n v="2"/>
    <x v="1"/>
    <x v="0"/>
  </r>
  <r>
    <n v="461187446"/>
    <x v="702"/>
    <d v="2016-08-17T00:00:00"/>
    <x v="1"/>
    <x v="0"/>
    <x v="9"/>
    <x v="0"/>
    <x v="0"/>
    <n v="4469"/>
    <n v="9.33"/>
    <n v="6.92"/>
    <n v="30925.48"/>
    <n v="41695.769999999997"/>
    <n v="10770.289999999997"/>
    <x v="16"/>
    <n v="1"/>
    <x v="3"/>
    <x v="0"/>
  </r>
  <r>
    <n v="518200051"/>
    <x v="703"/>
    <d v="2015-02-07T00:00:00"/>
    <x v="78"/>
    <x v="5"/>
    <x v="7"/>
    <x v="1"/>
    <x v="0"/>
    <n v="5766"/>
    <n v="437.2"/>
    <n v="263.33"/>
    <n v="1518360.7799999998"/>
    <n v="2520895.1999999997"/>
    <n v="1002534.4199999999"/>
    <x v="18"/>
    <n v="7"/>
    <x v="2"/>
    <x v="1"/>
  </r>
  <r>
    <n v="814233958"/>
    <x v="704"/>
    <d v="2019-07-01T00:00:00"/>
    <x v="115"/>
    <x v="5"/>
    <x v="2"/>
    <x v="1"/>
    <x v="0"/>
    <n v="8777"/>
    <n v="47.45"/>
    <n v="31.79"/>
    <n v="279020.83"/>
    <n v="416468.65"/>
    <n v="137447.82"/>
    <x v="6"/>
    <n v="7"/>
    <x v="2"/>
    <x v="1"/>
  </r>
  <r>
    <n v="741525495"/>
    <x v="705"/>
    <d v="2017-06-08T00:00:00"/>
    <x v="154"/>
    <x v="2"/>
    <x v="7"/>
    <x v="1"/>
    <x v="3"/>
    <n v="2727"/>
    <n v="437.2"/>
    <n v="263.33"/>
    <n v="718100.90999999992"/>
    <n v="1192244.3999999999"/>
    <n v="474143.49"/>
    <x v="6"/>
    <n v="3"/>
    <x v="5"/>
    <x v="0"/>
  </r>
  <r>
    <n v="662623488"/>
    <x v="706"/>
    <d v="2018-07-07T00:00:00"/>
    <x v="84"/>
    <x v="1"/>
    <x v="8"/>
    <x v="1"/>
    <x v="1"/>
    <n v="3870"/>
    <n v="421.89"/>
    <n v="364.69"/>
    <n v="1411350.3"/>
    <n v="1632714.3"/>
    <n v="221364"/>
    <x v="12"/>
    <n v="2"/>
    <x v="1"/>
    <x v="0"/>
  </r>
  <r>
    <n v="560389268"/>
    <x v="707"/>
    <d v="2016-01-27T00:00:00"/>
    <x v="46"/>
    <x v="1"/>
    <x v="11"/>
    <x v="1"/>
    <x v="0"/>
    <n v="492"/>
    <n v="154.06"/>
    <n v="90.93"/>
    <n v="44737.560000000005"/>
    <n v="75797.52"/>
    <n v="31059.96"/>
    <x v="8"/>
    <n v="5"/>
    <x v="0"/>
    <x v="0"/>
  </r>
  <r>
    <n v="585449254"/>
    <x v="98"/>
    <d v="2015-10-04T00:00:00"/>
    <x v="155"/>
    <x v="4"/>
    <x v="7"/>
    <x v="1"/>
    <x v="0"/>
    <n v="6299"/>
    <n v="437.2"/>
    <n v="263.33"/>
    <n v="1658715.67"/>
    <n v="2753922.8"/>
    <n v="1095207.1299999999"/>
    <x v="6"/>
    <n v="6"/>
    <x v="4"/>
    <x v="1"/>
  </r>
  <r>
    <n v="118931996"/>
    <x v="708"/>
    <d v="2015-08-06T00:00:00"/>
    <x v="168"/>
    <x v="6"/>
    <x v="11"/>
    <x v="0"/>
    <x v="2"/>
    <n v="3475"/>
    <n v="154.06"/>
    <n v="90.93"/>
    <n v="315981.75"/>
    <n v="535358.5"/>
    <n v="219376.75"/>
    <x v="7"/>
    <n v="3"/>
    <x v="5"/>
    <x v="0"/>
  </r>
  <r>
    <n v="996994102"/>
    <x v="91"/>
    <d v="2015-02-28T00:00:00"/>
    <x v="9"/>
    <x v="5"/>
    <x v="7"/>
    <x v="0"/>
    <x v="2"/>
    <n v="1565"/>
    <n v="437.2"/>
    <n v="263.33"/>
    <n v="412111.44999999995"/>
    <n v="684218"/>
    <n v="272106.55000000005"/>
    <x v="13"/>
    <n v="2"/>
    <x v="1"/>
    <x v="0"/>
  </r>
  <r>
    <n v="686294305"/>
    <x v="65"/>
    <d v="2018-12-31T00:00:00"/>
    <x v="65"/>
    <x v="2"/>
    <x v="4"/>
    <x v="0"/>
    <x v="1"/>
    <n v="8591"/>
    <n v="81.73"/>
    <n v="56.67"/>
    <n v="486851.97000000003"/>
    <n v="702142.43"/>
    <n v="215290.46000000002"/>
    <x v="9"/>
    <n v="1"/>
    <x v="3"/>
    <x v="0"/>
  </r>
  <r>
    <n v="421256434"/>
    <x v="88"/>
    <d v="2020-10-19T00:00:00"/>
    <x v="139"/>
    <x v="4"/>
    <x v="0"/>
    <x v="1"/>
    <x v="1"/>
    <n v="7995"/>
    <n v="255.28"/>
    <n v="159.41999999999999"/>
    <n v="1274562.8999999999"/>
    <n v="2040963.6"/>
    <n v="766400.70000000019"/>
    <x v="3"/>
    <n v="5"/>
    <x v="0"/>
    <x v="0"/>
  </r>
  <r>
    <n v="156616818"/>
    <x v="352"/>
    <d v="2015-01-21T00:00:00"/>
    <x v="167"/>
    <x v="2"/>
    <x v="9"/>
    <x v="0"/>
    <x v="2"/>
    <n v="5252"/>
    <n v="9.33"/>
    <n v="6.92"/>
    <n v="36343.839999999997"/>
    <n v="49001.16"/>
    <n v="12657.320000000007"/>
    <x v="2"/>
    <n v="4"/>
    <x v="6"/>
    <x v="0"/>
  </r>
  <r>
    <n v="817424285"/>
    <x v="709"/>
    <d v="2022-05-12T00:00:00"/>
    <x v="82"/>
    <x v="2"/>
    <x v="11"/>
    <x v="0"/>
    <x v="1"/>
    <n v="2866"/>
    <n v="154.06"/>
    <n v="90.93"/>
    <n v="260605.38000000003"/>
    <n v="441535.96"/>
    <n v="180930.58"/>
    <x v="3"/>
    <n v="1"/>
    <x v="3"/>
    <x v="0"/>
  </r>
  <r>
    <n v="249040162"/>
    <x v="358"/>
    <d v="2022-12-28T00:00:00"/>
    <x v="9"/>
    <x v="5"/>
    <x v="3"/>
    <x v="1"/>
    <x v="0"/>
    <n v="5373"/>
    <n v="205.7"/>
    <n v="117.11"/>
    <n v="629232.03"/>
    <n v="1105226.0999999999"/>
    <n v="475994.06999999983"/>
    <x v="6"/>
    <n v="2"/>
    <x v="1"/>
    <x v="0"/>
  </r>
  <r>
    <n v="867138278"/>
    <x v="710"/>
    <d v="2021-07-31T00:00:00"/>
    <x v="181"/>
    <x v="1"/>
    <x v="6"/>
    <x v="1"/>
    <x v="1"/>
    <n v="4341"/>
    <n v="651.21"/>
    <n v="524.96"/>
    <n v="2278851.3600000003"/>
    <n v="2826902.6100000003"/>
    <n v="548051.25"/>
    <x v="15"/>
    <n v="1"/>
    <x v="3"/>
    <x v="0"/>
  </r>
  <r>
    <n v="207704961"/>
    <x v="711"/>
    <d v="2015-02-11T00:00:00"/>
    <x v="171"/>
    <x v="5"/>
    <x v="2"/>
    <x v="1"/>
    <x v="2"/>
    <n v="3368"/>
    <n v="47.45"/>
    <n v="31.79"/>
    <n v="107068.72"/>
    <n v="159811.6"/>
    <n v="52742.880000000005"/>
    <x v="18"/>
    <n v="4"/>
    <x v="6"/>
    <x v="0"/>
  </r>
  <r>
    <n v="377039039"/>
    <x v="712"/>
    <d v="2018-06-07T00:00:00"/>
    <x v="180"/>
    <x v="0"/>
    <x v="11"/>
    <x v="1"/>
    <x v="3"/>
    <n v="3085"/>
    <n v="154.06"/>
    <n v="90.93"/>
    <n v="280519.05000000005"/>
    <n v="475275.10000000003"/>
    <n v="194756.05"/>
    <x v="5"/>
    <n v="4"/>
    <x v="6"/>
    <x v="0"/>
  </r>
  <r>
    <n v="401751840"/>
    <x v="713"/>
    <d v="2021-02-09T00:00:00"/>
    <x v="114"/>
    <x v="2"/>
    <x v="3"/>
    <x v="1"/>
    <x v="3"/>
    <n v="6152"/>
    <n v="205.7"/>
    <n v="117.11"/>
    <n v="720460.72"/>
    <n v="1265466.3999999999"/>
    <n v="545005.67999999993"/>
    <x v="15"/>
    <n v="4"/>
    <x v="6"/>
    <x v="0"/>
  </r>
  <r>
    <n v="278767192"/>
    <x v="714"/>
    <d v="2021-05-14T00:00:00"/>
    <x v="99"/>
    <x v="5"/>
    <x v="5"/>
    <x v="1"/>
    <x v="2"/>
    <n v="2262"/>
    <n v="109.28"/>
    <n v="35.840000000000003"/>
    <n v="81070.080000000002"/>
    <n v="247191.36000000002"/>
    <n v="166121.28000000003"/>
    <x v="9"/>
    <n v="5"/>
    <x v="0"/>
    <x v="0"/>
  </r>
  <r>
    <n v="525321424"/>
    <x v="715"/>
    <d v="2019-01-04T00:00:00"/>
    <x v="26"/>
    <x v="1"/>
    <x v="10"/>
    <x v="0"/>
    <x v="3"/>
    <n v="3138"/>
    <n v="668.27"/>
    <n v="502.54"/>
    <n v="1576970.52"/>
    <n v="2097031.26"/>
    <n v="520060.74"/>
    <x v="20"/>
    <n v="2"/>
    <x v="1"/>
    <x v="0"/>
  </r>
  <r>
    <n v="828963363"/>
    <x v="716"/>
    <d v="2021-08-08T00:00:00"/>
    <x v="29"/>
    <x v="4"/>
    <x v="11"/>
    <x v="0"/>
    <x v="3"/>
    <n v="7535"/>
    <n v="154.06"/>
    <n v="90.93"/>
    <n v="685157.55"/>
    <n v="1160842.1000000001"/>
    <n v="475684.55000000005"/>
    <x v="11"/>
    <n v="4"/>
    <x v="6"/>
    <x v="0"/>
  </r>
  <r>
    <n v="497554337"/>
    <x v="717"/>
    <d v="2018-06-27T00:00:00"/>
    <x v="88"/>
    <x v="1"/>
    <x v="5"/>
    <x v="0"/>
    <x v="3"/>
    <n v="6240"/>
    <n v="109.28"/>
    <n v="35.840000000000003"/>
    <n v="223641.60000000003"/>
    <n v="681907.19999999995"/>
    <n v="458265.59999999992"/>
    <x v="3"/>
    <n v="7"/>
    <x v="2"/>
    <x v="1"/>
  </r>
  <r>
    <n v="666044700"/>
    <x v="110"/>
    <d v="2015-07-12T00:00:00"/>
    <x v="51"/>
    <x v="0"/>
    <x v="7"/>
    <x v="1"/>
    <x v="1"/>
    <n v="6282"/>
    <n v="437.2"/>
    <n v="263.33"/>
    <n v="1654239.0599999998"/>
    <n v="2746490.4"/>
    <n v="1092251.3400000001"/>
    <x v="4"/>
    <n v="6"/>
    <x v="4"/>
    <x v="1"/>
  </r>
  <r>
    <n v="462591207"/>
    <x v="718"/>
    <d v="2018-01-31T00:00:00"/>
    <x v="24"/>
    <x v="3"/>
    <x v="1"/>
    <x v="1"/>
    <x v="2"/>
    <n v="9873"/>
    <n v="152.58000000000001"/>
    <n v="97.44"/>
    <n v="962025.12"/>
    <n v="1506422.34"/>
    <n v="544397.22000000009"/>
    <x v="17"/>
    <n v="1"/>
    <x v="3"/>
    <x v="0"/>
  </r>
  <r>
    <n v="626322257"/>
    <x v="719"/>
    <d v="2016-05-02T00:00:00"/>
    <x v="166"/>
    <x v="1"/>
    <x v="4"/>
    <x v="1"/>
    <x v="0"/>
    <n v="1529"/>
    <n v="81.73"/>
    <n v="56.67"/>
    <n v="86648.430000000008"/>
    <n v="124965.17000000001"/>
    <n v="38316.740000000005"/>
    <x v="3"/>
    <n v="5"/>
    <x v="0"/>
    <x v="0"/>
  </r>
  <r>
    <n v="789572656"/>
    <x v="720"/>
    <d v="2020-11-12T00:00:00"/>
    <x v="98"/>
    <x v="4"/>
    <x v="11"/>
    <x v="1"/>
    <x v="0"/>
    <n v="950"/>
    <n v="154.06"/>
    <n v="90.93"/>
    <n v="86383.5"/>
    <n v="146357"/>
    <n v="59973.5"/>
    <x v="11"/>
    <n v="1"/>
    <x v="3"/>
    <x v="0"/>
  </r>
  <r>
    <n v="611766231"/>
    <x v="713"/>
    <d v="2021-02-05T00:00:00"/>
    <x v="59"/>
    <x v="1"/>
    <x v="0"/>
    <x v="1"/>
    <x v="1"/>
    <n v="4077"/>
    <n v="255.28"/>
    <n v="159.41999999999999"/>
    <n v="649955.34"/>
    <n v="1040776.56"/>
    <n v="390821.22000000009"/>
    <x v="4"/>
    <n v="4"/>
    <x v="6"/>
    <x v="0"/>
  </r>
  <r>
    <n v="364715468"/>
    <x v="721"/>
    <d v="2020-02-26T00:00:00"/>
    <x v="157"/>
    <x v="1"/>
    <x v="7"/>
    <x v="1"/>
    <x v="0"/>
    <n v="6267"/>
    <n v="437.2"/>
    <n v="263.33"/>
    <n v="1650289.1099999999"/>
    <n v="2739932.4"/>
    <n v="1089643.29"/>
    <x v="12"/>
    <n v="6"/>
    <x v="4"/>
    <x v="1"/>
  </r>
  <r>
    <n v="540463674"/>
    <x v="530"/>
    <d v="2015-10-21T00:00:00"/>
    <x v="132"/>
    <x v="0"/>
    <x v="10"/>
    <x v="1"/>
    <x v="3"/>
    <n v="4066"/>
    <n v="668.27"/>
    <n v="502.54"/>
    <n v="2043327.6400000001"/>
    <n v="2717185.82"/>
    <n v="673858.1799999997"/>
    <x v="12"/>
    <n v="6"/>
    <x v="4"/>
    <x v="1"/>
  </r>
  <r>
    <n v="630931794"/>
    <x v="722"/>
    <d v="2019-03-06T00:00:00"/>
    <x v="26"/>
    <x v="1"/>
    <x v="0"/>
    <x v="1"/>
    <x v="3"/>
    <n v="5593"/>
    <n v="255.28"/>
    <n v="159.41999999999999"/>
    <n v="891636.05999999994"/>
    <n v="1427781.04"/>
    <n v="536144.9800000001"/>
    <x v="11"/>
    <n v="7"/>
    <x v="2"/>
    <x v="1"/>
  </r>
  <r>
    <n v="840854346"/>
    <x v="723"/>
    <d v="2017-03-04T00:00:00"/>
    <x v="38"/>
    <x v="2"/>
    <x v="8"/>
    <x v="0"/>
    <x v="1"/>
    <n v="6342"/>
    <n v="421.89"/>
    <n v="364.69"/>
    <n v="2312863.98"/>
    <n v="2675626.38"/>
    <n v="362762.39999999991"/>
    <x v="1"/>
    <n v="6"/>
    <x v="4"/>
    <x v="1"/>
  </r>
  <r>
    <n v="208590734"/>
    <x v="724"/>
    <d v="2018-07-31T00:00:00"/>
    <x v="167"/>
    <x v="2"/>
    <x v="5"/>
    <x v="0"/>
    <x v="1"/>
    <n v="5488"/>
    <n v="109.28"/>
    <n v="35.840000000000003"/>
    <n v="196689.92000000001"/>
    <n v="599728.64000000001"/>
    <n v="403038.71999999997"/>
    <x v="18"/>
    <n v="3"/>
    <x v="5"/>
    <x v="0"/>
  </r>
  <r>
    <n v="169843757"/>
    <x v="725"/>
    <d v="2015-02-04T00:00:00"/>
    <x v="87"/>
    <x v="5"/>
    <x v="4"/>
    <x v="1"/>
    <x v="0"/>
    <n v="9397"/>
    <n v="81.73"/>
    <n v="56.67"/>
    <n v="532527.99"/>
    <n v="768016.81"/>
    <n v="235488.82000000007"/>
    <x v="6"/>
    <n v="2"/>
    <x v="1"/>
    <x v="0"/>
  </r>
  <r>
    <n v="980849778"/>
    <x v="585"/>
    <d v="2016-01-11T00:00:00"/>
    <x v="36"/>
    <x v="3"/>
    <x v="6"/>
    <x v="0"/>
    <x v="0"/>
    <n v="4101"/>
    <n v="651.21"/>
    <n v="524.96"/>
    <n v="2152860.96"/>
    <n v="2670612.21"/>
    <n v="517751.25"/>
    <x v="17"/>
    <n v="6"/>
    <x v="4"/>
    <x v="1"/>
  </r>
  <r>
    <n v="745253551"/>
    <x v="726"/>
    <d v="2019-11-27T00:00:00"/>
    <x v="95"/>
    <x v="3"/>
    <x v="4"/>
    <x v="0"/>
    <x v="3"/>
    <n v="5942"/>
    <n v="81.73"/>
    <n v="56.67"/>
    <n v="336733.14"/>
    <n v="485639.66000000003"/>
    <n v="148906.52000000002"/>
    <x v="7"/>
    <n v="2"/>
    <x v="1"/>
    <x v="0"/>
  </r>
  <r>
    <n v="523570477"/>
    <x v="727"/>
    <d v="2018-07-03T00:00:00"/>
    <x v="99"/>
    <x v="5"/>
    <x v="3"/>
    <x v="0"/>
    <x v="1"/>
    <n v="4994"/>
    <n v="205.7"/>
    <n v="117.11"/>
    <n v="584847.34"/>
    <n v="1027265.7999999999"/>
    <n v="442418.45999999996"/>
    <x v="14"/>
    <n v="5"/>
    <x v="0"/>
    <x v="0"/>
  </r>
  <r>
    <n v="422256362"/>
    <x v="728"/>
    <d v="2015-05-21T00:00:00"/>
    <x v="50"/>
    <x v="2"/>
    <x v="1"/>
    <x v="0"/>
    <x v="3"/>
    <n v="3896"/>
    <n v="152.58000000000001"/>
    <n v="97.44"/>
    <n v="379626.23999999999"/>
    <n v="594451.68000000005"/>
    <n v="214825.44000000006"/>
    <x v="12"/>
    <n v="7"/>
    <x v="2"/>
    <x v="1"/>
  </r>
  <r>
    <n v="874172532"/>
    <x v="729"/>
    <d v="2016-09-09T00:00:00"/>
    <x v="145"/>
    <x v="1"/>
    <x v="10"/>
    <x v="1"/>
    <x v="0"/>
    <n v="5933"/>
    <n v="668.27"/>
    <n v="502.54"/>
    <n v="2981569.8200000003"/>
    <n v="3964845.9099999997"/>
    <n v="983276.08999999939"/>
    <x v="15"/>
    <n v="7"/>
    <x v="2"/>
    <x v="1"/>
  </r>
  <r>
    <n v="582492816"/>
    <x v="730"/>
    <d v="2015-08-19T00:00:00"/>
    <x v="160"/>
    <x v="4"/>
    <x v="10"/>
    <x v="1"/>
    <x v="1"/>
    <n v="1423"/>
    <n v="668.27"/>
    <n v="502.54"/>
    <n v="715114.42"/>
    <n v="950948.21"/>
    <n v="235833.78999999992"/>
    <x v="6"/>
    <n v="2"/>
    <x v="1"/>
    <x v="0"/>
  </r>
  <r>
    <n v="570703542"/>
    <x v="731"/>
    <d v="2022-09-20T00:00:00"/>
    <x v="128"/>
    <x v="1"/>
    <x v="4"/>
    <x v="1"/>
    <x v="1"/>
    <n v="2715"/>
    <n v="81.73"/>
    <n v="56.67"/>
    <n v="153859.05000000002"/>
    <n v="221896.95"/>
    <n v="68037.899999999994"/>
    <x v="6"/>
    <n v="1"/>
    <x v="3"/>
    <x v="0"/>
  </r>
  <r>
    <n v="132603538"/>
    <x v="732"/>
    <d v="2020-09-25T00:00:00"/>
    <x v="112"/>
    <x v="1"/>
    <x v="7"/>
    <x v="0"/>
    <x v="0"/>
    <n v="9188"/>
    <n v="437.2"/>
    <n v="263.33"/>
    <n v="2419476.04"/>
    <n v="4016993.6"/>
    <n v="1597517.56"/>
    <x v="8"/>
    <n v="7"/>
    <x v="2"/>
    <x v="1"/>
  </r>
  <r>
    <n v="882304131"/>
    <x v="733"/>
    <d v="2022-10-28T00:00:00"/>
    <x v="1"/>
    <x v="0"/>
    <x v="3"/>
    <x v="1"/>
    <x v="0"/>
    <n v="2254"/>
    <n v="205.7"/>
    <n v="117.11"/>
    <n v="263965.94"/>
    <n v="463647.8"/>
    <n v="199681.86"/>
    <x v="7"/>
    <n v="4"/>
    <x v="6"/>
    <x v="0"/>
  </r>
  <r>
    <n v="904229152"/>
    <x v="734"/>
    <d v="2018-02-21T00:00:00"/>
    <x v="149"/>
    <x v="3"/>
    <x v="0"/>
    <x v="0"/>
    <x v="0"/>
    <n v="355"/>
    <n v="255.28"/>
    <n v="159.41999999999999"/>
    <n v="56594.1"/>
    <n v="90624.4"/>
    <n v="34030.299999999996"/>
    <x v="7"/>
    <n v="2"/>
    <x v="1"/>
    <x v="0"/>
  </r>
  <r>
    <n v="603114926"/>
    <x v="735"/>
    <d v="2022-03-14T00:00:00"/>
    <x v="95"/>
    <x v="3"/>
    <x v="6"/>
    <x v="1"/>
    <x v="2"/>
    <n v="3964"/>
    <n v="651.21"/>
    <n v="524.96"/>
    <n v="2080941.4400000002"/>
    <n v="2581396.44"/>
    <n v="500454.99999999977"/>
    <x v="7"/>
    <n v="7"/>
    <x v="2"/>
    <x v="1"/>
  </r>
  <r>
    <n v="458658874"/>
    <x v="736"/>
    <d v="2020-01-16T00:00:00"/>
    <x v="170"/>
    <x v="5"/>
    <x v="8"/>
    <x v="1"/>
    <x v="0"/>
    <n v="6208"/>
    <n v="421.89"/>
    <n v="364.69"/>
    <n v="2263995.52"/>
    <n v="2619093.12"/>
    <n v="355097.60000000009"/>
    <x v="10"/>
    <n v="6"/>
    <x v="4"/>
    <x v="1"/>
  </r>
  <r>
    <n v="552276551"/>
    <x v="479"/>
    <d v="2021-08-19T00:00:00"/>
    <x v="2"/>
    <x v="1"/>
    <x v="8"/>
    <x v="1"/>
    <x v="2"/>
    <n v="9759"/>
    <n v="421.89"/>
    <n v="364.69"/>
    <n v="3559009.71"/>
    <n v="4117224.51"/>
    <n v="558214.79999999981"/>
    <x v="2"/>
    <n v="5"/>
    <x v="0"/>
    <x v="0"/>
  </r>
  <r>
    <n v="163587558"/>
    <x v="737"/>
    <d v="2016-03-30T00:00:00"/>
    <x v="136"/>
    <x v="1"/>
    <x v="1"/>
    <x v="1"/>
    <x v="0"/>
    <n v="8048"/>
    <n v="152.58000000000001"/>
    <n v="97.44"/>
    <n v="784197.12"/>
    <n v="1227963.8400000001"/>
    <n v="443766.72000000009"/>
    <x v="7"/>
    <n v="2"/>
    <x v="1"/>
    <x v="0"/>
  </r>
  <r>
    <n v="873929631"/>
    <x v="738"/>
    <d v="2020-02-23T00:00:00"/>
    <x v="83"/>
    <x v="0"/>
    <x v="2"/>
    <x v="1"/>
    <x v="0"/>
    <n v="4053"/>
    <n v="47.45"/>
    <n v="31.79"/>
    <n v="128844.87"/>
    <n v="192314.85"/>
    <n v="63469.98000000001"/>
    <x v="5"/>
    <n v="7"/>
    <x v="2"/>
    <x v="1"/>
  </r>
  <r>
    <n v="739601600"/>
    <x v="739"/>
    <d v="2021-01-30T00:00:00"/>
    <x v="42"/>
    <x v="5"/>
    <x v="3"/>
    <x v="0"/>
    <x v="2"/>
    <n v="3404"/>
    <n v="205.7"/>
    <n v="117.11"/>
    <n v="398642.44"/>
    <n v="700202.79999999993"/>
    <n v="301560.35999999993"/>
    <x v="13"/>
    <n v="2"/>
    <x v="1"/>
    <x v="0"/>
  </r>
  <r>
    <n v="137214791"/>
    <x v="740"/>
    <d v="2022-09-28T00:00:00"/>
    <x v="56"/>
    <x v="5"/>
    <x v="7"/>
    <x v="0"/>
    <x v="0"/>
    <n v="3761"/>
    <n v="437.2"/>
    <n v="263.33"/>
    <n v="990384.12999999989"/>
    <n v="1644309.2"/>
    <n v="653925.07000000007"/>
    <x v="11"/>
    <n v="7"/>
    <x v="2"/>
    <x v="1"/>
  </r>
  <r>
    <n v="413693034"/>
    <x v="508"/>
    <d v="2019-08-31T00:00:00"/>
    <x v="101"/>
    <x v="5"/>
    <x v="9"/>
    <x v="1"/>
    <x v="1"/>
    <n v="9817"/>
    <n v="9.33"/>
    <n v="6.92"/>
    <n v="67933.64"/>
    <n v="91592.61"/>
    <n v="23658.97"/>
    <x v="8"/>
    <n v="1"/>
    <x v="3"/>
    <x v="0"/>
  </r>
  <r>
    <n v="829356467"/>
    <x v="741"/>
    <d v="2020-09-01T00:00:00"/>
    <x v="26"/>
    <x v="1"/>
    <x v="10"/>
    <x v="0"/>
    <x v="2"/>
    <n v="3864"/>
    <n v="668.27"/>
    <n v="502.54"/>
    <n v="1941814.56"/>
    <n v="2582195.2799999998"/>
    <n v="640380.71999999974"/>
    <x v="11"/>
    <n v="6"/>
    <x v="4"/>
    <x v="1"/>
  </r>
  <r>
    <n v="342502486"/>
    <x v="742"/>
    <d v="2022-08-25T00:00:00"/>
    <x v="56"/>
    <x v="5"/>
    <x v="0"/>
    <x v="1"/>
    <x v="2"/>
    <n v="2952"/>
    <n v="255.28"/>
    <n v="159.41999999999999"/>
    <n v="470607.83999999997"/>
    <n v="753586.56"/>
    <n v="282978.72000000009"/>
    <x v="5"/>
    <n v="4"/>
    <x v="6"/>
    <x v="0"/>
  </r>
  <r>
    <n v="790243852"/>
    <x v="743"/>
    <d v="2015-02-03T00:00:00"/>
    <x v="51"/>
    <x v="0"/>
    <x v="7"/>
    <x v="1"/>
    <x v="2"/>
    <n v="9572"/>
    <n v="437.2"/>
    <n v="263.33"/>
    <n v="2520594.7599999998"/>
    <n v="4184878.4"/>
    <n v="1664283.6400000001"/>
    <x v="8"/>
    <n v="4"/>
    <x v="6"/>
    <x v="0"/>
  </r>
  <r>
    <n v="107670581"/>
    <x v="744"/>
    <d v="2019-04-18T00:00:00"/>
    <x v="12"/>
    <x v="2"/>
    <x v="4"/>
    <x v="0"/>
    <x v="0"/>
    <n v="972"/>
    <n v="81.73"/>
    <n v="56.67"/>
    <n v="55083.240000000005"/>
    <n v="79441.56"/>
    <n v="24358.319999999992"/>
    <x v="16"/>
    <n v="2"/>
    <x v="1"/>
    <x v="0"/>
  </r>
  <r>
    <n v="443269002"/>
    <x v="745"/>
    <d v="2019-02-09T00:00:00"/>
    <x v="155"/>
    <x v="4"/>
    <x v="10"/>
    <x v="0"/>
    <x v="3"/>
    <n v="2003"/>
    <n v="668.27"/>
    <n v="502.54"/>
    <n v="1006587.62"/>
    <n v="1338544.81"/>
    <n v="331957.19000000006"/>
    <x v="19"/>
    <n v="4"/>
    <x v="6"/>
    <x v="0"/>
  </r>
  <r>
    <n v="415837943"/>
    <x v="246"/>
    <d v="2020-01-11T00:00:00"/>
    <x v="175"/>
    <x v="1"/>
    <x v="0"/>
    <x v="1"/>
    <x v="0"/>
    <n v="4543"/>
    <n v="255.28"/>
    <n v="159.41999999999999"/>
    <n v="724245.05999999994"/>
    <n v="1159737.04"/>
    <n v="435491.9800000001"/>
    <x v="6"/>
    <n v="5"/>
    <x v="0"/>
    <x v="0"/>
  </r>
  <r>
    <n v="964488732"/>
    <x v="746"/>
    <d v="2016-05-09T00:00:00"/>
    <x v="160"/>
    <x v="4"/>
    <x v="2"/>
    <x v="1"/>
    <x v="2"/>
    <n v="2504"/>
    <n v="47.45"/>
    <n v="31.79"/>
    <n v="79602.16"/>
    <n v="118814.8"/>
    <n v="39212.639999999999"/>
    <x v="6"/>
    <n v="7"/>
    <x v="2"/>
    <x v="1"/>
  </r>
  <r>
    <n v="398645198"/>
    <x v="747"/>
    <d v="2018-06-06T00:00:00"/>
    <x v="112"/>
    <x v="1"/>
    <x v="0"/>
    <x v="1"/>
    <x v="3"/>
    <n v="6828"/>
    <n v="255.28"/>
    <n v="159.41999999999999"/>
    <n v="1088519.76"/>
    <n v="1743051.84"/>
    <n v="654532.08000000007"/>
    <x v="18"/>
    <n v="4"/>
    <x v="6"/>
    <x v="0"/>
  </r>
  <r>
    <n v="248043668"/>
    <x v="748"/>
    <d v="2022-09-06T00:00:00"/>
    <x v="78"/>
    <x v="5"/>
    <x v="9"/>
    <x v="0"/>
    <x v="1"/>
    <n v="488"/>
    <n v="9.33"/>
    <n v="6.92"/>
    <n v="3376.96"/>
    <n v="4553.04"/>
    <n v="1176.08"/>
    <x v="1"/>
    <n v="2"/>
    <x v="1"/>
    <x v="0"/>
  </r>
  <r>
    <n v="312732970"/>
    <x v="749"/>
    <d v="2018-07-23T00:00:00"/>
    <x v="158"/>
    <x v="6"/>
    <x v="7"/>
    <x v="0"/>
    <x v="1"/>
    <n v="3490"/>
    <n v="437.2"/>
    <n v="263.33"/>
    <n v="919021.7"/>
    <n v="1525828"/>
    <n v="606806.30000000005"/>
    <x v="11"/>
    <n v="5"/>
    <x v="0"/>
    <x v="0"/>
  </r>
  <r>
    <n v="646572291"/>
    <x v="750"/>
    <d v="2022-05-14T00:00:00"/>
    <x v="27"/>
    <x v="0"/>
    <x v="6"/>
    <x v="0"/>
    <x v="3"/>
    <n v="3964"/>
    <n v="651.21"/>
    <n v="524.96"/>
    <n v="2080941.4400000002"/>
    <n v="2581396.44"/>
    <n v="500454.99999999977"/>
    <x v="5"/>
    <n v="6"/>
    <x v="4"/>
    <x v="1"/>
  </r>
  <r>
    <n v="639741885"/>
    <x v="751"/>
    <d v="2016-04-04T00:00:00"/>
    <x v="95"/>
    <x v="3"/>
    <x v="10"/>
    <x v="1"/>
    <x v="1"/>
    <n v="2695"/>
    <n v="668.27"/>
    <n v="502.54"/>
    <n v="1354345.3"/>
    <n v="1800987.65"/>
    <n v="446642.34999999986"/>
    <x v="13"/>
    <n v="4"/>
    <x v="6"/>
    <x v="0"/>
  </r>
  <r>
    <n v="403721654"/>
    <x v="752"/>
    <d v="2015-06-29T00:00:00"/>
    <x v="79"/>
    <x v="5"/>
    <x v="6"/>
    <x v="0"/>
    <x v="1"/>
    <n v="9064"/>
    <n v="651.21"/>
    <n v="524.96"/>
    <n v="4758237.4400000004"/>
    <n v="5902567.4400000004"/>
    <n v="1144330"/>
    <x v="18"/>
    <n v="2"/>
    <x v="1"/>
    <x v="0"/>
  </r>
  <r>
    <n v="286312568"/>
    <x v="254"/>
    <d v="2017-07-18T00:00:00"/>
    <x v="85"/>
    <x v="2"/>
    <x v="5"/>
    <x v="1"/>
    <x v="3"/>
    <n v="5106"/>
    <n v="109.28"/>
    <n v="35.840000000000003"/>
    <n v="182999.04000000001"/>
    <n v="557983.68000000005"/>
    <n v="374984.64"/>
    <x v="9"/>
    <n v="2"/>
    <x v="1"/>
    <x v="0"/>
  </r>
  <r>
    <n v="889125955"/>
    <x v="48"/>
    <d v="2018-06-01T00:00:00"/>
    <x v="175"/>
    <x v="1"/>
    <x v="9"/>
    <x v="1"/>
    <x v="3"/>
    <n v="983"/>
    <n v="9.33"/>
    <n v="6.92"/>
    <n v="6802.36"/>
    <n v="9171.39"/>
    <n v="2369.0299999999997"/>
    <x v="8"/>
    <n v="7"/>
    <x v="2"/>
    <x v="1"/>
  </r>
  <r>
    <n v="184085643"/>
    <x v="753"/>
    <d v="2022-08-22T00:00:00"/>
    <x v="31"/>
    <x v="4"/>
    <x v="2"/>
    <x v="1"/>
    <x v="0"/>
    <n v="3887"/>
    <n v="47.45"/>
    <n v="31.79"/>
    <n v="123567.73"/>
    <n v="184438.15000000002"/>
    <n v="60870.420000000027"/>
    <x v="10"/>
    <n v="3"/>
    <x v="5"/>
    <x v="0"/>
  </r>
  <r>
    <n v="263427960"/>
    <x v="479"/>
    <d v="2021-08-21T00:00:00"/>
    <x v="16"/>
    <x v="1"/>
    <x v="9"/>
    <x v="1"/>
    <x v="3"/>
    <n v="3042"/>
    <n v="9.33"/>
    <n v="6.92"/>
    <n v="21050.639999999999"/>
    <n v="28381.86"/>
    <n v="7331.2200000000012"/>
    <x v="4"/>
    <n v="5"/>
    <x v="0"/>
    <x v="0"/>
  </r>
  <r>
    <n v="589701735"/>
    <x v="754"/>
    <d v="2020-08-05T00:00:00"/>
    <x v="4"/>
    <x v="2"/>
    <x v="2"/>
    <x v="1"/>
    <x v="3"/>
    <n v="4703"/>
    <n v="47.45"/>
    <n v="31.79"/>
    <n v="149508.37"/>
    <n v="223157.35"/>
    <n v="73648.98000000001"/>
    <x v="2"/>
    <n v="4"/>
    <x v="6"/>
    <x v="0"/>
  </r>
  <r>
    <n v="245768296"/>
    <x v="293"/>
    <d v="2017-05-17T00:00:00"/>
    <x v="85"/>
    <x v="2"/>
    <x v="11"/>
    <x v="1"/>
    <x v="1"/>
    <n v="7155"/>
    <n v="154.06"/>
    <n v="90.93"/>
    <n v="650604.15"/>
    <n v="1102299.3"/>
    <n v="451695.15"/>
    <x v="1"/>
    <n v="3"/>
    <x v="5"/>
    <x v="0"/>
  </r>
  <r>
    <n v="184801471"/>
    <x v="522"/>
    <d v="2021-12-01T00:00:00"/>
    <x v="29"/>
    <x v="4"/>
    <x v="2"/>
    <x v="1"/>
    <x v="2"/>
    <n v="5717"/>
    <n v="47.45"/>
    <n v="31.79"/>
    <n v="181743.43"/>
    <n v="271271.65000000002"/>
    <n v="89528.22000000003"/>
    <x v="16"/>
    <n v="1"/>
    <x v="3"/>
    <x v="0"/>
  </r>
  <r>
    <n v="980287587"/>
    <x v="755"/>
    <d v="2019-07-27T00:00:00"/>
    <x v="60"/>
    <x v="4"/>
    <x v="0"/>
    <x v="0"/>
    <x v="0"/>
    <n v="7736"/>
    <n v="255.28"/>
    <n v="159.41999999999999"/>
    <n v="1233273.1199999999"/>
    <n v="1974846.08"/>
    <n v="741572.9600000002"/>
    <x v="0"/>
    <n v="7"/>
    <x v="2"/>
    <x v="1"/>
  </r>
  <r>
    <n v="576025474"/>
    <x v="756"/>
    <d v="2018-03-28T00:00:00"/>
    <x v="149"/>
    <x v="3"/>
    <x v="0"/>
    <x v="0"/>
    <x v="1"/>
    <n v="7593"/>
    <n v="255.28"/>
    <n v="159.41999999999999"/>
    <n v="1210476.0599999998"/>
    <n v="1938341.04"/>
    <n v="727864.98000000021"/>
    <x v="1"/>
    <n v="3"/>
    <x v="5"/>
    <x v="0"/>
  </r>
  <r>
    <n v="136126458"/>
    <x v="757"/>
    <d v="2018-05-30T00:00:00"/>
    <x v="167"/>
    <x v="2"/>
    <x v="1"/>
    <x v="0"/>
    <x v="3"/>
    <n v="1699"/>
    <n v="152.58000000000001"/>
    <n v="97.44"/>
    <n v="165550.56"/>
    <n v="259233.42"/>
    <n v="93682.860000000015"/>
    <x v="18"/>
    <n v="4"/>
    <x v="6"/>
    <x v="0"/>
  </r>
  <r>
    <n v="895014369"/>
    <x v="758"/>
    <d v="2021-10-30T00:00:00"/>
    <x v="100"/>
    <x v="5"/>
    <x v="2"/>
    <x v="0"/>
    <x v="2"/>
    <n v="3496"/>
    <n v="47.45"/>
    <n v="31.79"/>
    <n v="111137.84"/>
    <n v="165885.20000000001"/>
    <n v="54747.360000000015"/>
    <x v="13"/>
    <n v="2"/>
    <x v="1"/>
    <x v="0"/>
  </r>
  <r>
    <n v="107425534"/>
    <x v="759"/>
    <d v="2019-01-27T00:00:00"/>
    <x v="108"/>
    <x v="2"/>
    <x v="2"/>
    <x v="0"/>
    <x v="1"/>
    <n v="8458"/>
    <n v="47.45"/>
    <n v="31.79"/>
    <n v="268879.82"/>
    <n v="401332.10000000003"/>
    <n v="132452.28000000003"/>
    <x v="3"/>
    <n v="4"/>
    <x v="6"/>
    <x v="0"/>
  </r>
  <r>
    <n v="498408782"/>
    <x v="760"/>
    <d v="2018-02-17T00:00:00"/>
    <x v="171"/>
    <x v="5"/>
    <x v="7"/>
    <x v="1"/>
    <x v="0"/>
    <n v="9089"/>
    <n v="437.2"/>
    <n v="263.33"/>
    <n v="2393406.3699999996"/>
    <n v="3973710.8"/>
    <n v="1580304.4300000002"/>
    <x v="17"/>
    <n v="4"/>
    <x v="6"/>
    <x v="0"/>
  </r>
  <r>
    <n v="813325440"/>
    <x v="761"/>
    <d v="2020-05-09T00:00:00"/>
    <x v="35"/>
    <x v="5"/>
    <x v="7"/>
    <x v="0"/>
    <x v="0"/>
    <n v="9927"/>
    <n v="437.2"/>
    <n v="263.33"/>
    <n v="2614076.9099999997"/>
    <n v="4340084.3999999994"/>
    <n v="1726007.4899999998"/>
    <x v="10"/>
    <n v="1"/>
    <x v="3"/>
    <x v="0"/>
  </r>
  <r>
    <n v="767752778"/>
    <x v="458"/>
    <d v="2020-06-16T00:00:00"/>
    <x v="139"/>
    <x v="4"/>
    <x v="6"/>
    <x v="1"/>
    <x v="3"/>
    <n v="3963"/>
    <n v="651.21"/>
    <n v="524.96"/>
    <n v="2080416.4800000002"/>
    <n v="2580745.23"/>
    <n v="500328.74999999977"/>
    <x v="20"/>
    <n v="6"/>
    <x v="4"/>
    <x v="1"/>
  </r>
  <r>
    <n v="597966802"/>
    <x v="658"/>
    <d v="2016-12-02T00:00:00"/>
    <x v="40"/>
    <x v="3"/>
    <x v="9"/>
    <x v="1"/>
    <x v="2"/>
    <n v="520"/>
    <n v="9.33"/>
    <n v="6.92"/>
    <n v="3598.4"/>
    <n v="4851.6000000000004"/>
    <n v="1253.2000000000003"/>
    <x v="1"/>
    <n v="5"/>
    <x v="0"/>
    <x v="0"/>
  </r>
  <r>
    <n v="609976661"/>
    <x v="762"/>
    <d v="2021-08-25T00:00:00"/>
    <x v="30"/>
    <x v="3"/>
    <x v="4"/>
    <x v="0"/>
    <x v="1"/>
    <n v="4504"/>
    <n v="81.73"/>
    <n v="56.67"/>
    <n v="255241.68000000002"/>
    <n v="368111.92000000004"/>
    <n v="112870.24000000002"/>
    <x v="5"/>
    <n v="3"/>
    <x v="5"/>
    <x v="0"/>
  </r>
  <r>
    <n v="730490243"/>
    <x v="763"/>
    <d v="2022-07-26T00:00:00"/>
    <x v="80"/>
    <x v="1"/>
    <x v="8"/>
    <x v="0"/>
    <x v="3"/>
    <n v="7151"/>
    <n v="421.89"/>
    <n v="364.69"/>
    <n v="2607898.19"/>
    <n v="3016935.39"/>
    <n v="409037.20000000019"/>
    <x v="1"/>
    <n v="2"/>
    <x v="1"/>
    <x v="0"/>
  </r>
  <r>
    <n v="956431376"/>
    <x v="74"/>
    <d v="2020-05-14T00:00:00"/>
    <x v="135"/>
    <x v="3"/>
    <x v="4"/>
    <x v="0"/>
    <x v="3"/>
    <n v="8153"/>
    <n v="81.73"/>
    <n v="56.67"/>
    <n v="462030.51"/>
    <n v="666344.69000000006"/>
    <n v="204314.18000000005"/>
    <x v="4"/>
    <n v="3"/>
    <x v="5"/>
    <x v="0"/>
  </r>
  <r>
    <n v="905036389"/>
    <x v="210"/>
    <d v="2016-11-15T00:00:00"/>
    <x v="75"/>
    <x v="1"/>
    <x v="3"/>
    <x v="0"/>
    <x v="2"/>
    <n v="9234"/>
    <n v="205.7"/>
    <n v="117.11"/>
    <n v="1081393.74"/>
    <n v="1899433.7999999998"/>
    <n v="818040.05999999982"/>
    <x v="1"/>
    <n v="2"/>
    <x v="1"/>
    <x v="0"/>
  </r>
  <r>
    <n v="263854110"/>
    <x v="764"/>
    <d v="2019-08-08T00:00:00"/>
    <x v="6"/>
    <x v="4"/>
    <x v="8"/>
    <x v="1"/>
    <x v="3"/>
    <n v="9149"/>
    <n v="421.89"/>
    <n v="364.69"/>
    <n v="3336548.81"/>
    <n v="3859871.61"/>
    <n v="523322.79999999981"/>
    <x v="12"/>
    <n v="7"/>
    <x v="2"/>
    <x v="1"/>
  </r>
  <r>
    <n v="140745866"/>
    <x v="765"/>
    <d v="2015-11-12T00:00:00"/>
    <x v="110"/>
    <x v="0"/>
    <x v="0"/>
    <x v="0"/>
    <x v="1"/>
    <n v="8684"/>
    <n v="255.28"/>
    <n v="159.41999999999999"/>
    <n v="1384403.2799999998"/>
    <n v="2216851.52"/>
    <n v="832448.24000000022"/>
    <x v="20"/>
    <n v="1"/>
    <x v="3"/>
    <x v="0"/>
  </r>
  <r>
    <n v="813885486"/>
    <x v="766"/>
    <d v="2021-07-02T00:00:00"/>
    <x v="90"/>
    <x v="5"/>
    <x v="5"/>
    <x v="0"/>
    <x v="1"/>
    <n v="5656"/>
    <n v="109.28"/>
    <n v="35.840000000000003"/>
    <n v="202711.04000000001"/>
    <n v="618087.68000000005"/>
    <n v="415376.64000000001"/>
    <x v="13"/>
    <n v="1"/>
    <x v="3"/>
    <x v="0"/>
  </r>
  <r>
    <n v="381759297"/>
    <x v="767"/>
    <d v="2020-03-09T00:00:00"/>
    <x v="26"/>
    <x v="1"/>
    <x v="5"/>
    <x v="0"/>
    <x v="1"/>
    <n v="9914"/>
    <n v="109.28"/>
    <n v="35.840000000000003"/>
    <n v="355317.76000000001"/>
    <n v="1083401.92"/>
    <n v="728084.15999999992"/>
    <x v="8"/>
    <n v="3"/>
    <x v="5"/>
    <x v="0"/>
  </r>
  <r>
    <n v="613166129"/>
    <x v="768"/>
    <d v="2021-09-13T00:00:00"/>
    <x v="153"/>
    <x v="1"/>
    <x v="7"/>
    <x v="1"/>
    <x v="0"/>
    <n v="8338"/>
    <n v="437.2"/>
    <n v="263.33"/>
    <n v="2195645.54"/>
    <n v="3645373.6"/>
    <n v="1449728.06"/>
    <x v="12"/>
    <n v="4"/>
    <x v="6"/>
    <x v="0"/>
  </r>
  <r>
    <n v="197217309"/>
    <x v="205"/>
    <d v="2020-05-27T00:00:00"/>
    <x v="125"/>
    <x v="5"/>
    <x v="1"/>
    <x v="1"/>
    <x v="3"/>
    <n v="9839"/>
    <n v="152.58000000000001"/>
    <n v="97.44"/>
    <n v="958712.16"/>
    <n v="1501234.62"/>
    <n v="542522.46000000008"/>
    <x v="8"/>
    <n v="5"/>
    <x v="0"/>
    <x v="0"/>
  </r>
  <r>
    <n v="593336665"/>
    <x v="581"/>
    <d v="2018-01-24T00:00:00"/>
    <x v="121"/>
    <x v="0"/>
    <x v="5"/>
    <x v="1"/>
    <x v="0"/>
    <n v="359"/>
    <n v="109.28"/>
    <n v="35.840000000000003"/>
    <n v="12866.560000000001"/>
    <n v="39231.519999999997"/>
    <n v="26364.959999999995"/>
    <x v="4"/>
    <n v="2"/>
    <x v="1"/>
    <x v="0"/>
  </r>
  <r>
    <n v="181260526"/>
    <x v="293"/>
    <d v="2017-05-09T00:00:00"/>
    <x v="67"/>
    <x v="1"/>
    <x v="6"/>
    <x v="1"/>
    <x v="0"/>
    <n v="7872"/>
    <n v="651.21"/>
    <n v="524.96"/>
    <n v="4132485.1200000001"/>
    <n v="5126325.12"/>
    <n v="993840"/>
    <x v="0"/>
    <n v="3"/>
    <x v="5"/>
    <x v="0"/>
  </r>
  <r>
    <n v="111037719"/>
    <x v="769"/>
    <d v="2020-10-24T00:00:00"/>
    <x v="115"/>
    <x v="5"/>
    <x v="1"/>
    <x v="0"/>
    <x v="2"/>
    <n v="7383"/>
    <n v="152.58000000000001"/>
    <n v="97.44"/>
    <n v="719399.52"/>
    <n v="1126498.1400000001"/>
    <n v="407098.62000000011"/>
    <x v="20"/>
    <n v="3"/>
    <x v="5"/>
    <x v="0"/>
  </r>
  <r>
    <n v="253029572"/>
    <x v="444"/>
    <d v="2018-09-06T00:00:00"/>
    <x v="176"/>
    <x v="2"/>
    <x v="6"/>
    <x v="0"/>
    <x v="0"/>
    <n v="5928"/>
    <n v="651.21"/>
    <n v="524.96"/>
    <n v="3111962.8800000004"/>
    <n v="3860372.8800000004"/>
    <n v="748410"/>
    <x v="9"/>
    <n v="4"/>
    <x v="6"/>
    <x v="0"/>
  </r>
  <r>
    <n v="547909915"/>
    <x v="770"/>
    <d v="2021-09-12T00:00:00"/>
    <x v="40"/>
    <x v="3"/>
    <x v="5"/>
    <x v="1"/>
    <x v="3"/>
    <n v="7574"/>
    <n v="109.28"/>
    <n v="35.840000000000003"/>
    <n v="271452.16000000003"/>
    <n v="827686.72"/>
    <n v="556234.55999999994"/>
    <x v="19"/>
    <n v="5"/>
    <x v="0"/>
    <x v="0"/>
  </r>
  <r>
    <n v="556665074"/>
    <x v="771"/>
    <d v="2016-07-08T00:00:00"/>
    <x v="68"/>
    <x v="2"/>
    <x v="11"/>
    <x v="0"/>
    <x v="0"/>
    <n v="8421"/>
    <n v="154.06"/>
    <n v="90.93"/>
    <n v="765721.53"/>
    <n v="1297339.26"/>
    <n v="531617.73"/>
    <x v="15"/>
    <n v="7"/>
    <x v="2"/>
    <x v="1"/>
  </r>
  <r>
    <n v="128766906"/>
    <x v="772"/>
    <d v="2021-02-28T00:00:00"/>
    <x v="166"/>
    <x v="1"/>
    <x v="10"/>
    <x v="1"/>
    <x v="1"/>
    <n v="3844"/>
    <n v="668.27"/>
    <n v="502.54"/>
    <n v="1931763.76"/>
    <n v="2568829.88"/>
    <n v="637066.11999999988"/>
    <x v="4"/>
    <n v="6"/>
    <x v="4"/>
    <x v="1"/>
  </r>
  <r>
    <n v="561307656"/>
    <x v="773"/>
    <d v="2018-04-17T00:00:00"/>
    <x v="11"/>
    <x v="3"/>
    <x v="5"/>
    <x v="1"/>
    <x v="2"/>
    <n v="2264"/>
    <n v="109.28"/>
    <n v="35.840000000000003"/>
    <n v="81141.760000000009"/>
    <n v="247409.92000000001"/>
    <n v="166268.16"/>
    <x v="2"/>
    <n v="3"/>
    <x v="5"/>
    <x v="0"/>
  </r>
  <r>
    <n v="132186830"/>
    <x v="774"/>
    <d v="2019-03-04T00:00:00"/>
    <x v="28"/>
    <x v="5"/>
    <x v="7"/>
    <x v="1"/>
    <x v="0"/>
    <n v="5875"/>
    <n v="437.2"/>
    <n v="263.33"/>
    <n v="1547063.75"/>
    <n v="2568550"/>
    <n v="1021486.25"/>
    <x v="17"/>
    <n v="6"/>
    <x v="4"/>
    <x v="1"/>
  </r>
  <r>
    <n v="446438729"/>
    <x v="775"/>
    <d v="2021-07-08T00:00:00"/>
    <x v="51"/>
    <x v="0"/>
    <x v="0"/>
    <x v="0"/>
    <x v="1"/>
    <n v="9996"/>
    <n v="255.28"/>
    <n v="159.41999999999999"/>
    <n v="1593562.3199999998"/>
    <n v="2551778.88"/>
    <n v="958216.56"/>
    <x v="10"/>
    <n v="6"/>
    <x v="4"/>
    <x v="1"/>
  </r>
  <r>
    <n v="264959609"/>
    <x v="776"/>
    <d v="2019-09-10T00:00:00"/>
    <x v="178"/>
    <x v="1"/>
    <x v="1"/>
    <x v="0"/>
    <x v="1"/>
    <n v="6291"/>
    <n v="152.58000000000001"/>
    <n v="97.44"/>
    <n v="612995.04"/>
    <n v="959880.78"/>
    <n v="346885.74"/>
    <x v="16"/>
    <n v="7"/>
    <x v="2"/>
    <x v="1"/>
  </r>
  <r>
    <n v="475176560"/>
    <x v="777"/>
    <d v="2022-08-02T00:00:00"/>
    <x v="84"/>
    <x v="1"/>
    <x v="9"/>
    <x v="0"/>
    <x v="2"/>
    <n v="4159"/>
    <n v="9.33"/>
    <n v="6.92"/>
    <n v="28780.28"/>
    <n v="38803.47"/>
    <n v="10023.190000000002"/>
    <x v="17"/>
    <n v="7"/>
    <x v="2"/>
    <x v="1"/>
  </r>
  <r>
    <n v="194922626"/>
    <x v="778"/>
    <d v="2020-02-05T00:00:00"/>
    <x v="96"/>
    <x v="1"/>
    <x v="0"/>
    <x v="1"/>
    <x v="3"/>
    <n v="791"/>
    <n v="255.28"/>
    <n v="159.41999999999999"/>
    <n v="126101.21999999999"/>
    <n v="201926.48"/>
    <n v="75825.260000000024"/>
    <x v="2"/>
    <n v="4"/>
    <x v="6"/>
    <x v="0"/>
  </r>
  <r>
    <n v="447684133"/>
    <x v="779"/>
    <d v="2016-07-05T00:00:00"/>
    <x v="181"/>
    <x v="1"/>
    <x v="1"/>
    <x v="1"/>
    <x v="0"/>
    <n v="8538"/>
    <n v="152.58000000000001"/>
    <n v="97.44"/>
    <n v="831942.72"/>
    <n v="1302728.04"/>
    <n v="470785.32000000007"/>
    <x v="17"/>
    <n v="7"/>
    <x v="2"/>
    <x v="1"/>
  </r>
  <r>
    <n v="187890946"/>
    <x v="458"/>
    <d v="2020-06-19T00:00:00"/>
    <x v="86"/>
    <x v="2"/>
    <x v="0"/>
    <x v="1"/>
    <x v="1"/>
    <n v="9961"/>
    <n v="255.28"/>
    <n v="159.41999999999999"/>
    <n v="1587982.6199999999"/>
    <n v="2542844.08"/>
    <n v="954861.4600000002"/>
    <x v="2"/>
    <n v="6"/>
    <x v="4"/>
    <x v="1"/>
  </r>
  <r>
    <n v="247761285"/>
    <x v="780"/>
    <d v="2022-07-02T00:00:00"/>
    <x v="50"/>
    <x v="2"/>
    <x v="2"/>
    <x v="0"/>
    <x v="0"/>
    <n v="6925"/>
    <n v="47.45"/>
    <n v="31.79"/>
    <n v="220145.75"/>
    <n v="328591.25"/>
    <n v="108445.5"/>
    <x v="3"/>
    <n v="3"/>
    <x v="5"/>
    <x v="0"/>
  </r>
  <r>
    <n v="393612086"/>
    <x v="781"/>
    <d v="2019-06-05T00:00:00"/>
    <x v="180"/>
    <x v="0"/>
    <x v="8"/>
    <x v="1"/>
    <x v="1"/>
    <n v="7418"/>
    <n v="421.89"/>
    <n v="364.69"/>
    <n v="2705270.42"/>
    <n v="3129580.02"/>
    <n v="424309.60000000009"/>
    <x v="17"/>
    <n v="1"/>
    <x v="3"/>
    <x v="0"/>
  </r>
  <r>
    <n v="469548642"/>
    <x v="782"/>
    <d v="2015-12-31T00:00:00"/>
    <x v="76"/>
    <x v="5"/>
    <x v="5"/>
    <x v="1"/>
    <x v="0"/>
    <n v="8732"/>
    <n v="109.28"/>
    <n v="35.840000000000003"/>
    <n v="312954.88"/>
    <n v="954232.96"/>
    <n v="641278.07999999996"/>
    <x v="6"/>
    <n v="3"/>
    <x v="5"/>
    <x v="0"/>
  </r>
  <r>
    <n v="950619781"/>
    <x v="783"/>
    <d v="2022-07-21T00:00:00"/>
    <x v="144"/>
    <x v="2"/>
    <x v="9"/>
    <x v="0"/>
    <x v="0"/>
    <n v="8373"/>
    <n v="9.33"/>
    <n v="6.92"/>
    <n v="57941.159999999996"/>
    <n v="78120.09"/>
    <n v="20178.93"/>
    <x v="7"/>
    <n v="3"/>
    <x v="5"/>
    <x v="0"/>
  </r>
  <r>
    <n v="612610375"/>
    <x v="519"/>
    <d v="2021-07-24T00:00:00"/>
    <x v="110"/>
    <x v="0"/>
    <x v="6"/>
    <x v="1"/>
    <x v="0"/>
    <n v="3878"/>
    <n v="651.21"/>
    <n v="524.96"/>
    <n v="2035794.8800000001"/>
    <n v="2525392.3800000004"/>
    <n v="489597.50000000023"/>
    <x v="5"/>
    <n v="6"/>
    <x v="4"/>
    <x v="1"/>
  </r>
  <r>
    <n v="879923617"/>
    <x v="784"/>
    <d v="2018-08-27T00:00:00"/>
    <x v="112"/>
    <x v="1"/>
    <x v="0"/>
    <x v="0"/>
    <x v="0"/>
    <n v="7807"/>
    <n v="255.28"/>
    <n v="159.41999999999999"/>
    <n v="1244591.94"/>
    <n v="1992970.96"/>
    <n v="748379.02"/>
    <x v="3"/>
    <n v="5"/>
    <x v="0"/>
    <x v="0"/>
  </r>
  <r>
    <n v="279816472"/>
    <x v="785"/>
    <d v="2018-03-25T00:00:00"/>
    <x v="74"/>
    <x v="1"/>
    <x v="1"/>
    <x v="1"/>
    <x v="3"/>
    <n v="2767"/>
    <n v="152.58000000000001"/>
    <n v="97.44"/>
    <n v="269616.48"/>
    <n v="422188.86000000004"/>
    <n v="152572.38000000006"/>
    <x v="19"/>
    <n v="5"/>
    <x v="0"/>
    <x v="0"/>
  </r>
  <r>
    <n v="888164222"/>
    <x v="512"/>
    <d v="2016-02-21T00:00:00"/>
    <x v="60"/>
    <x v="4"/>
    <x v="2"/>
    <x v="1"/>
    <x v="1"/>
    <n v="6385"/>
    <n v="47.45"/>
    <n v="31.79"/>
    <n v="202979.15"/>
    <n v="302968.25"/>
    <n v="99989.1"/>
    <x v="3"/>
    <n v="4"/>
    <x v="6"/>
    <x v="0"/>
  </r>
  <r>
    <n v="549187934"/>
    <x v="786"/>
    <d v="2015-06-01T00:00:00"/>
    <x v="150"/>
    <x v="1"/>
    <x v="7"/>
    <x v="0"/>
    <x v="3"/>
    <n v="5769"/>
    <n v="437.2"/>
    <n v="263.33"/>
    <n v="1519150.77"/>
    <n v="2522206.7999999998"/>
    <n v="1003056.0299999998"/>
    <x v="17"/>
    <n v="6"/>
    <x v="4"/>
    <x v="1"/>
  </r>
  <r>
    <n v="106982219"/>
    <x v="787"/>
    <d v="2018-12-07T00:00:00"/>
    <x v="94"/>
    <x v="5"/>
    <x v="10"/>
    <x v="0"/>
    <x v="0"/>
    <n v="7271"/>
    <n v="668.27"/>
    <n v="502.54"/>
    <n v="3653968.3400000003"/>
    <n v="4858991.17"/>
    <n v="1205022.8299999996"/>
    <x v="20"/>
    <n v="2"/>
    <x v="1"/>
    <x v="0"/>
  </r>
  <r>
    <n v="543808495"/>
    <x v="98"/>
    <d v="2015-10-24T00:00:00"/>
    <x v="160"/>
    <x v="4"/>
    <x v="6"/>
    <x v="0"/>
    <x v="0"/>
    <n v="3873"/>
    <n v="651.21"/>
    <n v="524.96"/>
    <n v="2033170.08"/>
    <n v="2522136.33"/>
    <n v="488966.25"/>
    <x v="9"/>
    <n v="6"/>
    <x v="4"/>
    <x v="1"/>
  </r>
  <r>
    <n v="593018233"/>
    <x v="788"/>
    <d v="2020-11-14T00:00:00"/>
    <x v="88"/>
    <x v="1"/>
    <x v="1"/>
    <x v="0"/>
    <x v="0"/>
    <n v="6128"/>
    <n v="152.58000000000001"/>
    <n v="97.44"/>
    <n v="597112.31999999995"/>
    <n v="935010.24000000011"/>
    <n v="337897.92000000016"/>
    <x v="16"/>
    <n v="4"/>
    <x v="6"/>
    <x v="0"/>
  </r>
  <r>
    <n v="349060380"/>
    <x v="789"/>
    <d v="2016-09-20T00:00:00"/>
    <x v="136"/>
    <x v="1"/>
    <x v="0"/>
    <x v="0"/>
    <x v="3"/>
    <n v="3578"/>
    <n v="255.28"/>
    <n v="159.41999999999999"/>
    <n v="570404.76"/>
    <n v="913391.84"/>
    <n v="342987.07999999996"/>
    <x v="13"/>
    <n v="5"/>
    <x v="0"/>
    <x v="0"/>
  </r>
  <r>
    <n v="127912890"/>
    <x v="790"/>
    <d v="2019-08-21T00:00:00"/>
    <x v="19"/>
    <x v="0"/>
    <x v="10"/>
    <x v="0"/>
    <x v="0"/>
    <n v="1122"/>
    <n v="668.27"/>
    <n v="502.54"/>
    <n v="563849.88"/>
    <n v="749798.94"/>
    <n v="185949.05999999994"/>
    <x v="20"/>
    <n v="7"/>
    <x v="2"/>
    <x v="1"/>
  </r>
  <r>
    <n v="278062093"/>
    <x v="791"/>
    <d v="2021-06-09T00:00:00"/>
    <x v="8"/>
    <x v="5"/>
    <x v="7"/>
    <x v="1"/>
    <x v="1"/>
    <n v="3607"/>
    <n v="437.2"/>
    <n v="263.33"/>
    <n v="949831.30999999994"/>
    <n v="1576980.4"/>
    <n v="627149.09"/>
    <x v="2"/>
    <n v="4"/>
    <x v="6"/>
    <x v="0"/>
  </r>
  <r>
    <n v="813730561"/>
    <x v="792"/>
    <d v="2019-10-07T00:00:00"/>
    <x v="85"/>
    <x v="2"/>
    <x v="0"/>
    <x v="1"/>
    <x v="1"/>
    <n v="9811"/>
    <n v="255.28"/>
    <n v="159.41999999999999"/>
    <n v="1564069.6199999999"/>
    <n v="2504552.08"/>
    <n v="940482.4600000002"/>
    <x v="19"/>
    <n v="6"/>
    <x v="4"/>
    <x v="1"/>
  </r>
  <r>
    <n v="979200112"/>
    <x v="793"/>
    <d v="2019-12-19T00:00:00"/>
    <x v="136"/>
    <x v="1"/>
    <x v="8"/>
    <x v="0"/>
    <x v="1"/>
    <n v="5928"/>
    <n v="421.89"/>
    <n v="364.69"/>
    <n v="2161882.3199999998"/>
    <n v="2500963.92"/>
    <n v="339081.60000000009"/>
    <x v="8"/>
    <n v="6"/>
    <x v="4"/>
    <x v="1"/>
  </r>
  <r>
    <n v="295840632"/>
    <x v="645"/>
    <d v="2022-01-09T00:00:00"/>
    <x v="82"/>
    <x v="2"/>
    <x v="9"/>
    <x v="1"/>
    <x v="2"/>
    <n v="4672"/>
    <n v="9.33"/>
    <n v="6.92"/>
    <n v="32330.239999999998"/>
    <n v="43589.760000000002"/>
    <n v="11259.520000000004"/>
    <x v="0"/>
    <n v="1"/>
    <x v="3"/>
    <x v="0"/>
  </r>
  <r>
    <n v="596105563"/>
    <x v="55"/>
    <d v="2022-02-01T00:00:00"/>
    <x v="36"/>
    <x v="3"/>
    <x v="0"/>
    <x v="0"/>
    <x v="0"/>
    <n v="9738"/>
    <n v="255.28"/>
    <n v="159.41999999999999"/>
    <n v="1552431.96"/>
    <n v="2485916.64"/>
    <n v="933484.68000000017"/>
    <x v="11"/>
    <n v="6"/>
    <x v="4"/>
    <x v="1"/>
  </r>
  <r>
    <n v="317154967"/>
    <x v="794"/>
    <d v="2018-12-25T00:00:00"/>
    <x v="123"/>
    <x v="3"/>
    <x v="11"/>
    <x v="0"/>
    <x v="1"/>
    <n v="2058"/>
    <n v="154.06"/>
    <n v="90.93"/>
    <n v="187133.94"/>
    <n v="317055.48"/>
    <n v="129921.53999999998"/>
    <x v="15"/>
    <n v="4"/>
    <x v="6"/>
    <x v="0"/>
  </r>
  <r>
    <n v="450797212"/>
    <x v="112"/>
    <d v="2015-08-01T00:00:00"/>
    <x v="27"/>
    <x v="0"/>
    <x v="8"/>
    <x v="1"/>
    <x v="3"/>
    <n v="9767"/>
    <n v="421.89"/>
    <n v="364.69"/>
    <n v="3561927.23"/>
    <n v="4120599.63"/>
    <n v="558672.39999999991"/>
    <x v="18"/>
    <n v="7"/>
    <x v="2"/>
    <x v="1"/>
  </r>
  <r>
    <n v="863890445"/>
    <x v="174"/>
    <d v="2022-12-30T00:00:00"/>
    <x v="69"/>
    <x v="1"/>
    <x v="10"/>
    <x v="1"/>
    <x v="1"/>
    <n v="3235"/>
    <n v="668.27"/>
    <n v="502.54"/>
    <n v="1625716.9000000001"/>
    <n v="2161853.4499999997"/>
    <n v="536136.54999999958"/>
    <x v="10"/>
    <n v="7"/>
    <x v="2"/>
    <x v="1"/>
  </r>
  <r>
    <n v="667420995"/>
    <x v="209"/>
    <d v="2022-01-26T00:00:00"/>
    <x v="96"/>
    <x v="1"/>
    <x v="4"/>
    <x v="0"/>
    <x v="1"/>
    <n v="3559"/>
    <n v="81.73"/>
    <n v="56.67"/>
    <n v="201688.53"/>
    <n v="290877.07"/>
    <n v="89188.540000000008"/>
    <x v="20"/>
    <n v="7"/>
    <x v="2"/>
    <x v="1"/>
  </r>
  <r>
    <n v="785500419"/>
    <x v="795"/>
    <d v="2019-06-24T00:00:00"/>
    <x v="30"/>
    <x v="3"/>
    <x v="8"/>
    <x v="1"/>
    <x v="0"/>
    <n v="5884"/>
    <n v="421.89"/>
    <n v="364.69"/>
    <n v="2145835.96"/>
    <n v="2482400.7599999998"/>
    <n v="336564.79999999981"/>
    <x v="19"/>
    <n v="6"/>
    <x v="4"/>
    <x v="1"/>
  </r>
  <r>
    <n v="191301858"/>
    <x v="796"/>
    <d v="2018-04-02T00:00:00"/>
    <x v="116"/>
    <x v="4"/>
    <x v="4"/>
    <x v="1"/>
    <x v="3"/>
    <n v="9326"/>
    <n v="81.73"/>
    <n v="56.67"/>
    <n v="528504.42000000004"/>
    <n v="762213.98"/>
    <n v="233709.55999999994"/>
    <x v="7"/>
    <n v="7"/>
    <x v="2"/>
    <x v="1"/>
  </r>
  <r>
    <n v="285187327"/>
    <x v="316"/>
    <d v="2015-10-26T00:00:00"/>
    <x v="15"/>
    <x v="3"/>
    <x v="3"/>
    <x v="0"/>
    <x v="2"/>
    <n v="2123"/>
    <n v="205.7"/>
    <n v="117.11"/>
    <n v="248624.53"/>
    <n v="436701.1"/>
    <n v="188076.56999999998"/>
    <x v="14"/>
    <n v="4"/>
    <x v="6"/>
    <x v="0"/>
  </r>
  <r>
    <n v="516580426"/>
    <x v="797"/>
    <d v="2019-11-07T00:00:00"/>
    <x v="72"/>
    <x v="0"/>
    <x v="8"/>
    <x v="1"/>
    <x v="0"/>
    <n v="6483"/>
    <n v="421.89"/>
    <n v="364.69"/>
    <n v="2364285.27"/>
    <n v="2735112.87"/>
    <n v="370827.60000000009"/>
    <x v="14"/>
    <n v="7"/>
    <x v="2"/>
    <x v="1"/>
  </r>
  <r>
    <n v="348029983"/>
    <x v="798"/>
    <d v="2021-02-14T00:00:00"/>
    <x v="48"/>
    <x v="5"/>
    <x v="8"/>
    <x v="1"/>
    <x v="2"/>
    <n v="8661"/>
    <n v="421.89"/>
    <n v="364.69"/>
    <n v="3158580.09"/>
    <n v="3653989.29"/>
    <n v="495409.20000000019"/>
    <x v="8"/>
    <n v="2"/>
    <x v="1"/>
    <x v="0"/>
  </r>
  <r>
    <n v="662397325"/>
    <x v="799"/>
    <d v="2021-07-15T00:00:00"/>
    <x v="72"/>
    <x v="0"/>
    <x v="6"/>
    <x v="1"/>
    <x v="2"/>
    <n v="6943"/>
    <n v="651.21"/>
    <n v="524.96"/>
    <n v="3644797.2800000003"/>
    <n v="4521351.03"/>
    <n v="876553.75"/>
    <x v="7"/>
    <n v="3"/>
    <x v="5"/>
    <x v="0"/>
  </r>
  <r>
    <n v="612856280"/>
    <x v="800"/>
    <d v="2016-02-29T00:00:00"/>
    <x v="56"/>
    <x v="5"/>
    <x v="1"/>
    <x v="1"/>
    <x v="2"/>
    <n v="6647"/>
    <n v="152.58000000000001"/>
    <n v="97.44"/>
    <n v="647683.67999999993"/>
    <n v="1014199.2600000001"/>
    <n v="366515.58000000019"/>
    <x v="20"/>
    <n v="5"/>
    <x v="0"/>
    <x v="0"/>
  </r>
  <r>
    <n v="772893178"/>
    <x v="801"/>
    <d v="2020-01-17T00:00:00"/>
    <x v="46"/>
    <x v="1"/>
    <x v="2"/>
    <x v="1"/>
    <x v="2"/>
    <n v="5122"/>
    <n v="47.45"/>
    <n v="31.79"/>
    <n v="162828.38"/>
    <n v="243038.90000000002"/>
    <n v="80210.520000000019"/>
    <x v="4"/>
    <n v="4"/>
    <x v="6"/>
    <x v="0"/>
  </r>
  <r>
    <n v="682162415"/>
    <x v="802"/>
    <d v="2016-01-28T00:00:00"/>
    <x v="179"/>
    <x v="1"/>
    <x v="8"/>
    <x v="1"/>
    <x v="1"/>
    <n v="5873"/>
    <n v="421.89"/>
    <n v="364.69"/>
    <n v="2141824.37"/>
    <n v="2477759.9699999997"/>
    <n v="335935.59999999963"/>
    <x v="10"/>
    <n v="6"/>
    <x v="4"/>
    <x v="1"/>
  </r>
  <r>
    <n v="317208611"/>
    <x v="803"/>
    <d v="2018-04-15T00:00:00"/>
    <x v="134"/>
    <x v="2"/>
    <x v="11"/>
    <x v="0"/>
    <x v="1"/>
    <n v="7932"/>
    <n v="154.06"/>
    <n v="90.93"/>
    <n v="721256.76"/>
    <n v="1222003.92"/>
    <n v="500747.15999999992"/>
    <x v="3"/>
    <n v="4"/>
    <x v="6"/>
    <x v="0"/>
  </r>
  <r>
    <n v="300022304"/>
    <x v="804"/>
    <d v="2021-05-20T00:00:00"/>
    <x v="126"/>
    <x v="5"/>
    <x v="0"/>
    <x v="1"/>
    <x v="2"/>
    <n v="2122"/>
    <n v="255.28"/>
    <n v="159.41999999999999"/>
    <n v="338289.24"/>
    <n v="541704.16"/>
    <n v="203414.92000000004"/>
    <x v="16"/>
    <n v="2"/>
    <x v="1"/>
    <x v="0"/>
  </r>
  <r>
    <n v="789484250"/>
    <x v="805"/>
    <d v="2021-07-25T00:00:00"/>
    <x v="2"/>
    <x v="1"/>
    <x v="1"/>
    <x v="0"/>
    <x v="0"/>
    <n v="4789"/>
    <n v="152.58000000000001"/>
    <n v="97.44"/>
    <n v="466640.16"/>
    <n v="730705.62000000011"/>
    <n v="264065.46000000014"/>
    <x v="18"/>
    <n v="1"/>
    <x v="3"/>
    <x v="0"/>
  </r>
  <r>
    <n v="910643279"/>
    <x v="806"/>
    <d v="2022-11-07T00:00:00"/>
    <x v="126"/>
    <x v="5"/>
    <x v="3"/>
    <x v="1"/>
    <x v="0"/>
    <n v="8438"/>
    <n v="205.7"/>
    <n v="117.11"/>
    <n v="988174.18"/>
    <n v="1735696.5999999999"/>
    <n v="747522.41999999981"/>
    <x v="13"/>
    <n v="4"/>
    <x v="6"/>
    <x v="0"/>
  </r>
  <r>
    <n v="813189399"/>
    <x v="807"/>
    <d v="2021-11-04T00:00:00"/>
    <x v="39"/>
    <x v="2"/>
    <x v="0"/>
    <x v="0"/>
    <x v="0"/>
    <n v="9669"/>
    <n v="255.28"/>
    <n v="159.41999999999999"/>
    <n v="1541431.98"/>
    <n v="2468302.3199999998"/>
    <n v="926870.33999999985"/>
    <x v="8"/>
    <n v="6"/>
    <x v="4"/>
    <x v="1"/>
  </r>
  <r>
    <n v="557141864"/>
    <x v="808"/>
    <d v="2022-02-08T00:00:00"/>
    <x v="161"/>
    <x v="3"/>
    <x v="0"/>
    <x v="1"/>
    <x v="0"/>
    <n v="9513"/>
    <n v="255.28"/>
    <n v="159.41999999999999"/>
    <n v="1516562.46"/>
    <n v="2428478.64"/>
    <n v="911916.18000000017"/>
    <x v="11"/>
    <n v="6"/>
    <x v="4"/>
    <x v="1"/>
  </r>
  <r>
    <n v="819478642"/>
    <x v="809"/>
    <d v="2021-08-28T00:00:00"/>
    <x v="168"/>
    <x v="6"/>
    <x v="5"/>
    <x v="0"/>
    <x v="1"/>
    <n v="796"/>
    <n v="109.28"/>
    <n v="35.840000000000003"/>
    <n v="28528.640000000003"/>
    <n v="86986.880000000005"/>
    <n v="58458.240000000005"/>
    <x v="14"/>
    <n v="2"/>
    <x v="1"/>
    <x v="0"/>
  </r>
  <r>
    <n v="674164283"/>
    <x v="546"/>
    <d v="2016-11-24T00:00:00"/>
    <x v="169"/>
    <x v="4"/>
    <x v="0"/>
    <x v="1"/>
    <x v="2"/>
    <n v="9048"/>
    <n v="255.28"/>
    <n v="159.41999999999999"/>
    <n v="1442432.16"/>
    <n v="2309773.44"/>
    <n v="867341.28"/>
    <x v="17"/>
    <n v="2"/>
    <x v="1"/>
    <x v="0"/>
  </r>
  <r>
    <n v="890478646"/>
    <x v="810"/>
    <d v="2022-07-05T00:00:00"/>
    <x v="93"/>
    <x v="5"/>
    <x v="3"/>
    <x v="1"/>
    <x v="2"/>
    <n v="1275"/>
    <n v="205.7"/>
    <n v="117.11"/>
    <n v="149315.25"/>
    <n v="262267.5"/>
    <n v="112952.25"/>
    <x v="2"/>
    <n v="3"/>
    <x v="5"/>
    <x v="0"/>
  </r>
  <r>
    <n v="474498927"/>
    <x v="434"/>
    <d v="2019-08-06T00:00:00"/>
    <x v="24"/>
    <x v="3"/>
    <x v="10"/>
    <x v="0"/>
    <x v="3"/>
    <n v="3632"/>
    <n v="668.27"/>
    <n v="502.54"/>
    <n v="1825225.28"/>
    <n v="2427156.64"/>
    <n v="601931.3600000001"/>
    <x v="11"/>
    <n v="6"/>
    <x v="4"/>
    <x v="1"/>
  </r>
  <r>
    <n v="216001355"/>
    <x v="811"/>
    <d v="2021-08-11T00:00:00"/>
    <x v="158"/>
    <x v="6"/>
    <x v="10"/>
    <x v="0"/>
    <x v="3"/>
    <n v="8456"/>
    <n v="668.27"/>
    <n v="502.54"/>
    <n v="4249478.24"/>
    <n v="5650891.1200000001"/>
    <n v="1401412.88"/>
    <x v="5"/>
    <n v="3"/>
    <x v="5"/>
    <x v="0"/>
  </r>
  <r>
    <n v="429994857"/>
    <x v="812"/>
    <d v="2016-01-11T00:00:00"/>
    <x v="169"/>
    <x v="4"/>
    <x v="2"/>
    <x v="0"/>
    <x v="0"/>
    <n v="3888"/>
    <n v="47.45"/>
    <n v="31.79"/>
    <n v="123599.51999999999"/>
    <n v="184485.6"/>
    <n v="60886.080000000016"/>
    <x v="6"/>
    <n v="7"/>
    <x v="2"/>
    <x v="1"/>
  </r>
  <r>
    <n v="515187394"/>
    <x v="292"/>
    <d v="2022-03-10T00:00:00"/>
    <x v="60"/>
    <x v="4"/>
    <x v="6"/>
    <x v="0"/>
    <x v="1"/>
    <n v="4253"/>
    <n v="651.21"/>
    <n v="524.96"/>
    <n v="2232654.8800000004"/>
    <n v="2769596.1300000004"/>
    <n v="536941.25"/>
    <x v="9"/>
    <n v="4"/>
    <x v="6"/>
    <x v="0"/>
  </r>
  <r>
    <n v="749752795"/>
    <x v="813"/>
    <d v="2020-01-29T00:00:00"/>
    <x v="56"/>
    <x v="5"/>
    <x v="6"/>
    <x v="0"/>
    <x v="2"/>
    <n v="7368"/>
    <n v="651.21"/>
    <n v="524.96"/>
    <n v="3867905.2800000003"/>
    <n v="4798115.28"/>
    <n v="930210"/>
    <x v="8"/>
    <n v="5"/>
    <x v="0"/>
    <x v="0"/>
  </r>
  <r>
    <n v="132177388"/>
    <x v="416"/>
    <d v="2022-10-12T00:00:00"/>
    <x v="127"/>
    <x v="5"/>
    <x v="2"/>
    <x v="1"/>
    <x v="0"/>
    <n v="3081"/>
    <n v="47.45"/>
    <n v="31.79"/>
    <n v="97944.989999999991"/>
    <n v="146193.45000000001"/>
    <n v="48248.460000000021"/>
    <x v="2"/>
    <n v="4"/>
    <x v="6"/>
    <x v="0"/>
  </r>
  <r>
    <n v="431260001"/>
    <x v="595"/>
    <d v="2015-02-20T00:00:00"/>
    <x v="92"/>
    <x v="2"/>
    <x v="0"/>
    <x v="0"/>
    <x v="2"/>
    <n v="8273"/>
    <n v="255.28"/>
    <n v="159.41999999999999"/>
    <n v="1318881.6599999999"/>
    <n v="2111931.44"/>
    <n v="793049.78"/>
    <x v="1"/>
    <n v="5"/>
    <x v="0"/>
    <x v="0"/>
  </r>
  <r>
    <n v="336111962"/>
    <x v="814"/>
    <d v="2020-06-11T00:00:00"/>
    <x v="166"/>
    <x v="1"/>
    <x v="4"/>
    <x v="1"/>
    <x v="0"/>
    <n v="1854"/>
    <n v="81.73"/>
    <n v="56.67"/>
    <n v="105066.18000000001"/>
    <n v="151527.42000000001"/>
    <n v="46461.240000000005"/>
    <x v="14"/>
    <n v="7"/>
    <x v="2"/>
    <x v="1"/>
  </r>
  <r>
    <n v="406157100"/>
    <x v="815"/>
    <d v="2017-06-30T00:00:00"/>
    <x v="62"/>
    <x v="5"/>
    <x v="4"/>
    <x v="0"/>
    <x v="0"/>
    <n v="9766"/>
    <n v="81.73"/>
    <n v="56.67"/>
    <n v="553439.22"/>
    <n v="798175.18"/>
    <n v="244735.96000000008"/>
    <x v="20"/>
    <n v="2"/>
    <x v="1"/>
    <x v="0"/>
  </r>
  <r>
    <n v="821131742"/>
    <x v="816"/>
    <d v="2015-12-22T00:00:00"/>
    <x v="46"/>
    <x v="1"/>
    <x v="10"/>
    <x v="1"/>
    <x v="3"/>
    <n v="9985"/>
    <n v="668.27"/>
    <n v="502.54"/>
    <n v="5017861.9000000004"/>
    <n v="6672675.9500000002"/>
    <n v="1654814.0499999998"/>
    <x v="2"/>
    <n v="3"/>
    <x v="5"/>
    <x v="0"/>
  </r>
  <r>
    <n v="931084716"/>
    <x v="218"/>
    <d v="2019-06-04T00:00:00"/>
    <x v="152"/>
    <x v="5"/>
    <x v="4"/>
    <x v="0"/>
    <x v="0"/>
    <n v="7513"/>
    <n v="81.73"/>
    <n v="56.67"/>
    <n v="425761.71"/>
    <n v="614037.49"/>
    <n v="188275.77999999997"/>
    <x v="5"/>
    <n v="2"/>
    <x v="1"/>
    <x v="0"/>
  </r>
  <r>
    <n v="606377351"/>
    <x v="179"/>
    <d v="2016-07-21T00:00:00"/>
    <x v="48"/>
    <x v="5"/>
    <x v="0"/>
    <x v="1"/>
    <x v="3"/>
    <n v="9388"/>
    <n v="255.28"/>
    <n v="159.41999999999999"/>
    <n v="1496634.96"/>
    <n v="2396568.64"/>
    <n v="899933.68000000017"/>
    <x v="6"/>
    <n v="3"/>
    <x v="5"/>
    <x v="0"/>
  </r>
  <r>
    <n v="687683475"/>
    <x v="366"/>
    <d v="2018-03-25T00:00:00"/>
    <x v="146"/>
    <x v="5"/>
    <x v="11"/>
    <x v="0"/>
    <x v="2"/>
    <n v="9677"/>
    <n v="154.06"/>
    <n v="90.93"/>
    <n v="879929.6100000001"/>
    <n v="1490838.62"/>
    <n v="610909.01"/>
    <x v="14"/>
    <n v="3"/>
    <x v="5"/>
    <x v="0"/>
  </r>
  <r>
    <n v="735989415"/>
    <x v="714"/>
    <d v="2021-04-29T00:00:00"/>
    <x v="36"/>
    <x v="3"/>
    <x v="7"/>
    <x v="1"/>
    <x v="1"/>
    <n v="4478"/>
    <n v="437.2"/>
    <n v="263.33"/>
    <n v="1179191.74"/>
    <n v="1957781.5999999999"/>
    <n v="778589.85999999987"/>
    <x v="0"/>
    <n v="5"/>
    <x v="0"/>
    <x v="0"/>
  </r>
  <r>
    <n v="382594001"/>
    <x v="127"/>
    <d v="2022-04-11T00:00:00"/>
    <x v="0"/>
    <x v="0"/>
    <x v="1"/>
    <x v="1"/>
    <x v="0"/>
    <n v="6922"/>
    <n v="152.58000000000001"/>
    <n v="97.44"/>
    <n v="674479.67999999993"/>
    <n v="1056158.76"/>
    <n v="381679.08000000007"/>
    <x v="4"/>
    <n v="7"/>
    <x v="2"/>
    <x v="1"/>
  </r>
  <r>
    <n v="679108560"/>
    <x v="817"/>
    <d v="2018-05-12T00:00:00"/>
    <x v="80"/>
    <x v="1"/>
    <x v="10"/>
    <x v="0"/>
    <x v="0"/>
    <n v="2169"/>
    <n v="668.27"/>
    <n v="502.54"/>
    <n v="1090009.26"/>
    <n v="1449477.63"/>
    <n v="359468.36999999988"/>
    <x v="4"/>
    <n v="5"/>
    <x v="0"/>
    <x v="0"/>
  </r>
  <r>
    <n v="947456920"/>
    <x v="542"/>
    <d v="2016-08-28T00:00:00"/>
    <x v="62"/>
    <x v="5"/>
    <x v="2"/>
    <x v="0"/>
    <x v="0"/>
    <n v="2412"/>
    <n v="47.45"/>
    <n v="31.79"/>
    <n v="76677.48"/>
    <n v="114449.40000000001"/>
    <n v="37771.920000000013"/>
    <x v="20"/>
    <n v="4"/>
    <x v="6"/>
    <x v="0"/>
  </r>
  <r>
    <n v="129875409"/>
    <x v="818"/>
    <d v="2021-04-21T00:00:00"/>
    <x v="117"/>
    <x v="1"/>
    <x v="4"/>
    <x v="1"/>
    <x v="2"/>
    <n v="1875"/>
    <n v="81.73"/>
    <n v="56.67"/>
    <n v="106256.25"/>
    <n v="153243.75"/>
    <n v="46987.5"/>
    <x v="17"/>
    <n v="1"/>
    <x v="3"/>
    <x v="0"/>
  </r>
  <r>
    <n v="838912856"/>
    <x v="819"/>
    <d v="2020-07-01T00:00:00"/>
    <x v="1"/>
    <x v="0"/>
    <x v="0"/>
    <x v="1"/>
    <x v="3"/>
    <n v="1811"/>
    <n v="255.28"/>
    <n v="159.41999999999999"/>
    <n v="288709.62"/>
    <n v="462312.08"/>
    <n v="173602.46000000002"/>
    <x v="3"/>
    <n v="7"/>
    <x v="2"/>
    <x v="1"/>
  </r>
  <r>
    <n v="602715384"/>
    <x v="820"/>
    <d v="2018-05-09T00:00:00"/>
    <x v="123"/>
    <x v="3"/>
    <x v="8"/>
    <x v="1"/>
    <x v="3"/>
    <n v="5731"/>
    <n v="421.89"/>
    <n v="364.69"/>
    <n v="2090038.39"/>
    <n v="2417851.59"/>
    <n v="327813.19999999995"/>
    <x v="13"/>
    <n v="6"/>
    <x v="4"/>
    <x v="1"/>
  </r>
  <r>
    <n v="657505834"/>
    <x v="821"/>
    <d v="2016-08-20T00:00:00"/>
    <x v="165"/>
    <x v="5"/>
    <x v="0"/>
    <x v="1"/>
    <x v="3"/>
    <n v="9442"/>
    <n v="255.28"/>
    <n v="159.41999999999999"/>
    <n v="1505243.64"/>
    <n v="2410353.7600000002"/>
    <n v="905110.12000000034"/>
    <x v="5"/>
    <n v="6"/>
    <x v="4"/>
    <x v="1"/>
  </r>
  <r>
    <n v="155914723"/>
    <x v="822"/>
    <d v="2015-03-17T00:00:00"/>
    <x v="143"/>
    <x v="1"/>
    <x v="9"/>
    <x v="1"/>
    <x v="3"/>
    <n v="7486"/>
    <n v="9.33"/>
    <n v="6.92"/>
    <n v="51803.12"/>
    <n v="69844.38"/>
    <n v="18041.260000000002"/>
    <x v="8"/>
    <n v="4"/>
    <x v="6"/>
    <x v="0"/>
  </r>
  <r>
    <n v="279703605"/>
    <x v="623"/>
    <d v="2022-01-17T00:00:00"/>
    <x v="112"/>
    <x v="1"/>
    <x v="0"/>
    <x v="1"/>
    <x v="1"/>
    <n v="9367"/>
    <n v="255.28"/>
    <n v="159.41999999999999"/>
    <n v="1493287.14"/>
    <n v="2391207.7600000002"/>
    <n v="897920.62000000034"/>
    <x v="19"/>
    <n v="6"/>
    <x v="4"/>
    <x v="1"/>
  </r>
  <r>
    <n v="313923013"/>
    <x v="349"/>
    <d v="2021-07-25T00:00:00"/>
    <x v="56"/>
    <x v="5"/>
    <x v="8"/>
    <x v="0"/>
    <x v="1"/>
    <n v="5650"/>
    <n v="421.89"/>
    <n v="364.69"/>
    <n v="2060498.5"/>
    <n v="2383678.5"/>
    <n v="323180"/>
    <x v="6"/>
    <n v="6"/>
    <x v="4"/>
    <x v="1"/>
  </r>
  <r>
    <n v="614245021"/>
    <x v="823"/>
    <d v="2019-03-14T00:00:00"/>
    <x v="12"/>
    <x v="2"/>
    <x v="7"/>
    <x v="1"/>
    <x v="2"/>
    <n v="7606"/>
    <n v="437.2"/>
    <n v="263.33"/>
    <n v="2002887.98"/>
    <n v="3325343.1999999997"/>
    <n v="1322455.2199999997"/>
    <x v="6"/>
    <n v="3"/>
    <x v="5"/>
    <x v="0"/>
  </r>
  <r>
    <n v="167232358"/>
    <x v="824"/>
    <d v="2018-10-04T00:00:00"/>
    <x v="183"/>
    <x v="0"/>
    <x v="9"/>
    <x v="0"/>
    <x v="2"/>
    <n v="6626"/>
    <n v="9.33"/>
    <n v="6.92"/>
    <n v="45851.92"/>
    <n v="61820.58"/>
    <n v="15968.660000000003"/>
    <x v="19"/>
    <n v="2"/>
    <x v="1"/>
    <x v="0"/>
  </r>
  <r>
    <n v="378479278"/>
    <x v="570"/>
    <d v="2015-02-04T00:00:00"/>
    <x v="0"/>
    <x v="0"/>
    <x v="1"/>
    <x v="0"/>
    <x v="1"/>
    <n v="9284"/>
    <n v="152.58000000000001"/>
    <n v="97.44"/>
    <n v="904632.96"/>
    <n v="1416552.7200000002"/>
    <n v="511919.76000000024"/>
    <x v="4"/>
    <n v="2"/>
    <x v="1"/>
    <x v="0"/>
  </r>
  <r>
    <n v="443347108"/>
    <x v="625"/>
    <d v="2015-03-28T00:00:00"/>
    <x v="175"/>
    <x v="1"/>
    <x v="3"/>
    <x v="1"/>
    <x v="0"/>
    <n v="5116"/>
    <n v="205.7"/>
    <n v="117.11"/>
    <n v="599134.76"/>
    <n v="1052361.2"/>
    <n v="453226.43999999994"/>
    <x v="7"/>
    <n v="5"/>
    <x v="0"/>
    <x v="0"/>
  </r>
  <r>
    <n v="527509677"/>
    <x v="825"/>
    <d v="2019-06-27T00:00:00"/>
    <x v="128"/>
    <x v="1"/>
    <x v="6"/>
    <x v="0"/>
    <x v="1"/>
    <n v="691"/>
    <n v="651.21"/>
    <n v="524.96"/>
    <n v="362747.36000000004"/>
    <n v="449986.11000000004"/>
    <n v="87238.75"/>
    <x v="7"/>
    <n v="3"/>
    <x v="5"/>
    <x v="0"/>
  </r>
  <r>
    <n v="416953313"/>
    <x v="826"/>
    <d v="2016-09-28T00:00:00"/>
    <x v="143"/>
    <x v="1"/>
    <x v="2"/>
    <x v="1"/>
    <x v="3"/>
    <n v="4606"/>
    <n v="47.45"/>
    <n v="31.79"/>
    <n v="146424.74"/>
    <n v="218554.7"/>
    <n v="72129.960000000021"/>
    <x v="7"/>
    <n v="2"/>
    <x v="1"/>
    <x v="0"/>
  </r>
  <r>
    <n v="867976844"/>
    <x v="320"/>
    <d v="2018-01-12T00:00:00"/>
    <x v="20"/>
    <x v="3"/>
    <x v="2"/>
    <x v="0"/>
    <x v="0"/>
    <n v="2491"/>
    <n v="47.45"/>
    <n v="31.79"/>
    <n v="79188.89"/>
    <n v="118197.95000000001"/>
    <n v="39009.060000000012"/>
    <x v="13"/>
    <n v="1"/>
    <x v="3"/>
    <x v="0"/>
  </r>
  <r>
    <n v="457191598"/>
    <x v="827"/>
    <d v="2022-09-06T00:00:00"/>
    <x v="173"/>
    <x v="5"/>
    <x v="11"/>
    <x v="1"/>
    <x v="0"/>
    <n v="2008"/>
    <n v="154.06"/>
    <n v="90.93"/>
    <n v="182587.44"/>
    <n v="309352.48"/>
    <n v="126765.03999999998"/>
    <x v="9"/>
    <n v="2"/>
    <x v="1"/>
    <x v="0"/>
  </r>
  <r>
    <n v="531521403"/>
    <x v="249"/>
    <d v="2016-08-30T00:00:00"/>
    <x v="60"/>
    <x v="4"/>
    <x v="9"/>
    <x v="1"/>
    <x v="3"/>
    <n v="7850"/>
    <n v="9.33"/>
    <n v="6.92"/>
    <n v="54322"/>
    <n v="73240.5"/>
    <n v="18918.5"/>
    <x v="12"/>
    <n v="5"/>
    <x v="0"/>
    <x v="0"/>
  </r>
  <r>
    <n v="258202588"/>
    <x v="828"/>
    <d v="2020-12-21T00:00:00"/>
    <x v="11"/>
    <x v="3"/>
    <x v="6"/>
    <x v="0"/>
    <x v="2"/>
    <n v="6738"/>
    <n v="651.21"/>
    <n v="524.96"/>
    <n v="3537180.4800000004"/>
    <n v="4387852.9800000004"/>
    <n v="850672.5"/>
    <x v="4"/>
    <n v="7"/>
    <x v="2"/>
    <x v="1"/>
  </r>
  <r>
    <n v="674783980"/>
    <x v="829"/>
    <d v="2015-07-17T00:00:00"/>
    <x v="170"/>
    <x v="5"/>
    <x v="1"/>
    <x v="0"/>
    <x v="0"/>
    <n v="2430"/>
    <n v="152.58000000000001"/>
    <n v="97.44"/>
    <n v="236779.19999999998"/>
    <n v="370769.4"/>
    <n v="133990.20000000004"/>
    <x v="17"/>
    <n v="3"/>
    <x v="5"/>
    <x v="0"/>
  </r>
  <r>
    <n v="639126908"/>
    <x v="830"/>
    <d v="2021-04-19T00:00:00"/>
    <x v="7"/>
    <x v="1"/>
    <x v="3"/>
    <x v="0"/>
    <x v="1"/>
    <n v="710"/>
    <n v="205.7"/>
    <n v="117.11"/>
    <n v="83148.100000000006"/>
    <n v="146047"/>
    <n v="62898.899999999994"/>
    <x v="18"/>
    <n v="2"/>
    <x v="1"/>
    <x v="0"/>
  </r>
  <r>
    <n v="879405200"/>
    <x v="831"/>
    <d v="2018-06-14T00:00:00"/>
    <x v="153"/>
    <x v="1"/>
    <x v="2"/>
    <x v="0"/>
    <x v="2"/>
    <n v="4396"/>
    <n v="47.45"/>
    <n v="31.79"/>
    <n v="139748.84"/>
    <n v="208590.2"/>
    <n v="68841.360000000015"/>
    <x v="12"/>
    <n v="7"/>
    <x v="2"/>
    <x v="1"/>
  </r>
  <r>
    <n v="844105184"/>
    <x v="832"/>
    <d v="2022-03-23T00:00:00"/>
    <x v="47"/>
    <x v="1"/>
    <x v="2"/>
    <x v="1"/>
    <x v="3"/>
    <n v="8337"/>
    <n v="47.45"/>
    <n v="31.79"/>
    <n v="265033.23"/>
    <n v="395590.65"/>
    <n v="130557.42000000004"/>
    <x v="0"/>
    <n v="4"/>
    <x v="6"/>
    <x v="0"/>
  </r>
  <r>
    <n v="414219605"/>
    <x v="673"/>
    <d v="2017-04-27T00:00:00"/>
    <x v="4"/>
    <x v="2"/>
    <x v="8"/>
    <x v="1"/>
    <x v="3"/>
    <n v="5641"/>
    <n v="421.89"/>
    <n v="364.69"/>
    <n v="2057216.29"/>
    <n v="2379881.4899999998"/>
    <n v="322665.19999999972"/>
    <x v="8"/>
    <n v="6"/>
    <x v="4"/>
    <x v="1"/>
  </r>
  <r>
    <n v="342278039"/>
    <x v="360"/>
    <d v="2016-05-28T00:00:00"/>
    <x v="132"/>
    <x v="0"/>
    <x v="6"/>
    <x v="0"/>
    <x v="1"/>
    <n v="6533"/>
    <n v="651.21"/>
    <n v="524.96"/>
    <n v="3429563.68"/>
    <n v="4254354.9300000006"/>
    <n v="824791.25000000047"/>
    <x v="3"/>
    <n v="3"/>
    <x v="5"/>
    <x v="0"/>
  </r>
  <r>
    <n v="924286067"/>
    <x v="144"/>
    <d v="2019-09-15T00:00:00"/>
    <x v="125"/>
    <x v="5"/>
    <x v="5"/>
    <x v="0"/>
    <x v="3"/>
    <n v="5642"/>
    <n v="109.28"/>
    <n v="35.840000000000003"/>
    <n v="202209.28000000003"/>
    <n v="616557.76"/>
    <n v="414348.48"/>
    <x v="0"/>
    <n v="1"/>
    <x v="3"/>
    <x v="0"/>
  </r>
  <r>
    <n v="627786099"/>
    <x v="833"/>
    <d v="2015-06-11T00:00:00"/>
    <x v="72"/>
    <x v="0"/>
    <x v="5"/>
    <x v="1"/>
    <x v="2"/>
    <n v="4712"/>
    <n v="109.28"/>
    <n v="35.840000000000003"/>
    <n v="168878.08000000002"/>
    <n v="514927.35999999999"/>
    <n v="346049.27999999997"/>
    <x v="20"/>
    <n v="1"/>
    <x v="3"/>
    <x v="0"/>
  </r>
  <r>
    <n v="152826964"/>
    <x v="834"/>
    <d v="2015-10-31T00:00:00"/>
    <x v="113"/>
    <x v="5"/>
    <x v="10"/>
    <x v="0"/>
    <x v="0"/>
    <n v="3750"/>
    <n v="668.27"/>
    <n v="502.54"/>
    <n v="1884525"/>
    <n v="2506012.5"/>
    <n v="621487.5"/>
    <x v="19"/>
    <n v="4"/>
    <x v="6"/>
    <x v="0"/>
  </r>
  <r>
    <n v="719769990"/>
    <x v="36"/>
    <d v="2022-03-03T00:00:00"/>
    <x v="58"/>
    <x v="5"/>
    <x v="10"/>
    <x v="0"/>
    <x v="0"/>
    <n v="4790"/>
    <n v="668.27"/>
    <n v="502.54"/>
    <n v="2407166.6"/>
    <n v="3201013.3"/>
    <n v="793846.69999999972"/>
    <x v="14"/>
    <n v="7"/>
    <x v="2"/>
    <x v="1"/>
  </r>
  <r>
    <n v="919289004"/>
    <x v="835"/>
    <d v="2019-10-09T00:00:00"/>
    <x v="35"/>
    <x v="5"/>
    <x v="1"/>
    <x v="0"/>
    <x v="3"/>
    <n v="6900"/>
    <n v="152.58000000000001"/>
    <n v="97.44"/>
    <n v="672336"/>
    <n v="1052802"/>
    <n v="380466"/>
    <x v="19"/>
    <n v="1"/>
    <x v="3"/>
    <x v="0"/>
  </r>
  <r>
    <n v="762370336"/>
    <x v="619"/>
    <d v="2020-09-29T00:00:00"/>
    <x v="169"/>
    <x v="4"/>
    <x v="0"/>
    <x v="0"/>
    <x v="0"/>
    <n v="1179"/>
    <n v="255.28"/>
    <n v="159.41999999999999"/>
    <n v="187956.18"/>
    <n v="300975.12"/>
    <n v="113018.94"/>
    <x v="15"/>
    <n v="4"/>
    <x v="6"/>
    <x v="0"/>
  </r>
  <r>
    <n v="330312812"/>
    <x v="836"/>
    <d v="2019-02-11T00:00:00"/>
    <x v="172"/>
    <x v="4"/>
    <x v="7"/>
    <x v="0"/>
    <x v="0"/>
    <n v="5756"/>
    <n v="437.2"/>
    <n v="263.33"/>
    <n v="1515727.48"/>
    <n v="2516523.1999999997"/>
    <n v="1000795.7199999997"/>
    <x v="13"/>
    <n v="4"/>
    <x v="6"/>
    <x v="0"/>
  </r>
  <r>
    <n v="224727761"/>
    <x v="837"/>
    <d v="2018-08-03T00:00:00"/>
    <x v="13"/>
    <x v="0"/>
    <x v="3"/>
    <x v="0"/>
    <x v="2"/>
    <n v="793"/>
    <n v="205.7"/>
    <n v="117.11"/>
    <n v="92868.23"/>
    <n v="163120.09999999998"/>
    <n v="70251.869999999981"/>
    <x v="9"/>
    <n v="5"/>
    <x v="0"/>
    <x v="0"/>
  </r>
  <r>
    <n v="217539012"/>
    <x v="617"/>
    <d v="2019-11-15T00:00:00"/>
    <x v="18"/>
    <x v="6"/>
    <x v="8"/>
    <x v="0"/>
    <x v="3"/>
    <n v="3483"/>
    <n v="421.89"/>
    <n v="364.69"/>
    <n v="1270215.27"/>
    <n v="1469442.8699999999"/>
    <n v="199227.59999999986"/>
    <x v="3"/>
    <n v="2"/>
    <x v="1"/>
    <x v="0"/>
  </r>
  <r>
    <n v="600982892"/>
    <x v="838"/>
    <d v="2016-07-04T00:00:00"/>
    <x v="111"/>
    <x v="4"/>
    <x v="0"/>
    <x v="0"/>
    <x v="3"/>
    <n v="3048"/>
    <n v="255.28"/>
    <n v="159.41999999999999"/>
    <n v="485912.16"/>
    <n v="778093.44000000006"/>
    <n v="292181.28000000009"/>
    <x v="7"/>
    <n v="7"/>
    <x v="2"/>
    <x v="1"/>
  </r>
  <r>
    <n v="837608230"/>
    <x v="839"/>
    <d v="2022-03-05T00:00:00"/>
    <x v="141"/>
    <x v="5"/>
    <x v="11"/>
    <x v="0"/>
    <x v="0"/>
    <n v="5744"/>
    <n v="154.06"/>
    <n v="90.93"/>
    <n v="522301.92000000004"/>
    <n v="884920.64"/>
    <n v="362618.72"/>
    <x v="3"/>
    <n v="3"/>
    <x v="5"/>
    <x v="0"/>
  </r>
  <r>
    <n v="910276353"/>
    <x v="840"/>
    <d v="2019-10-08T00:00:00"/>
    <x v="10"/>
    <x v="3"/>
    <x v="5"/>
    <x v="1"/>
    <x v="2"/>
    <n v="9856"/>
    <n v="109.28"/>
    <n v="35.840000000000003"/>
    <n v="353239.04000000004"/>
    <n v="1077063.6799999999"/>
    <n v="723824.6399999999"/>
    <x v="10"/>
    <n v="4"/>
    <x v="6"/>
    <x v="0"/>
  </r>
  <r>
    <n v="872161090"/>
    <x v="841"/>
    <d v="2019-04-13T00:00:00"/>
    <x v="9"/>
    <x v="5"/>
    <x v="1"/>
    <x v="1"/>
    <x v="2"/>
    <n v="703"/>
    <n v="152.58000000000001"/>
    <n v="97.44"/>
    <n v="68500.319999999992"/>
    <n v="107263.74"/>
    <n v="38763.420000000013"/>
    <x v="17"/>
    <n v="4"/>
    <x v="6"/>
    <x v="0"/>
  </r>
  <r>
    <n v="396748769"/>
    <x v="842"/>
    <d v="2022-12-15T00:00:00"/>
    <x v="114"/>
    <x v="2"/>
    <x v="2"/>
    <x v="1"/>
    <x v="3"/>
    <n v="5632"/>
    <n v="47.45"/>
    <n v="31.79"/>
    <n v="179041.28"/>
    <n v="267238.40000000002"/>
    <n v="88197.120000000024"/>
    <x v="16"/>
    <n v="2"/>
    <x v="1"/>
    <x v="0"/>
  </r>
  <r>
    <n v="127838218"/>
    <x v="843"/>
    <d v="2019-10-02T00:00:00"/>
    <x v="59"/>
    <x v="1"/>
    <x v="9"/>
    <x v="1"/>
    <x v="1"/>
    <n v="9024"/>
    <n v="9.33"/>
    <n v="6.92"/>
    <n v="62446.080000000002"/>
    <n v="84193.919999999998"/>
    <n v="21747.839999999997"/>
    <x v="10"/>
    <n v="5"/>
    <x v="0"/>
    <x v="0"/>
  </r>
  <r>
    <n v="329540765"/>
    <x v="844"/>
    <d v="2018-08-16T00:00:00"/>
    <x v="50"/>
    <x v="2"/>
    <x v="2"/>
    <x v="0"/>
    <x v="3"/>
    <n v="7290"/>
    <n v="47.45"/>
    <n v="31.79"/>
    <n v="231749.1"/>
    <n v="345910.5"/>
    <n v="114161.4"/>
    <x v="7"/>
    <n v="3"/>
    <x v="5"/>
    <x v="0"/>
  </r>
  <r>
    <n v="734201562"/>
    <x v="845"/>
    <d v="2019-01-19T00:00:00"/>
    <x v="83"/>
    <x v="0"/>
    <x v="7"/>
    <x v="1"/>
    <x v="0"/>
    <n v="5413"/>
    <n v="437.2"/>
    <n v="263.33"/>
    <n v="1425405.2899999998"/>
    <n v="2366563.6"/>
    <n v="941158.31000000029"/>
    <x v="1"/>
    <n v="6"/>
    <x v="4"/>
    <x v="1"/>
  </r>
  <r>
    <n v="402792966"/>
    <x v="846"/>
    <d v="2022-07-04T00:00:00"/>
    <x v="25"/>
    <x v="0"/>
    <x v="0"/>
    <x v="1"/>
    <x v="3"/>
    <n v="4244"/>
    <n v="255.28"/>
    <n v="159.41999999999999"/>
    <n v="676578.48"/>
    <n v="1083408.32"/>
    <n v="406829.84000000008"/>
    <x v="4"/>
    <n v="7"/>
    <x v="2"/>
    <x v="1"/>
  </r>
  <r>
    <n v="850562655"/>
    <x v="419"/>
    <d v="2018-08-22T00:00:00"/>
    <x v="37"/>
    <x v="1"/>
    <x v="0"/>
    <x v="1"/>
    <x v="0"/>
    <n v="9246"/>
    <n v="255.28"/>
    <n v="159.41999999999999"/>
    <n v="1473997.3199999998"/>
    <n v="2360318.88"/>
    <n v="886321.56"/>
    <x v="12"/>
    <n v="6"/>
    <x v="4"/>
    <x v="1"/>
  </r>
  <r>
    <n v="535645997"/>
    <x v="847"/>
    <d v="2016-06-01T00:00:00"/>
    <x v="173"/>
    <x v="5"/>
    <x v="2"/>
    <x v="0"/>
    <x v="0"/>
    <n v="8409"/>
    <n v="47.45"/>
    <n v="31.79"/>
    <n v="267322.11"/>
    <n v="399007.05000000005"/>
    <n v="131684.94000000006"/>
    <x v="6"/>
    <n v="2"/>
    <x v="1"/>
    <x v="0"/>
  </r>
  <r>
    <n v="963021457"/>
    <x v="338"/>
    <d v="2018-12-20T00:00:00"/>
    <x v="177"/>
    <x v="5"/>
    <x v="5"/>
    <x v="1"/>
    <x v="0"/>
    <n v="8304"/>
    <n v="109.28"/>
    <n v="35.840000000000003"/>
    <n v="297615.36000000004"/>
    <n v="907461.12"/>
    <n v="609845.76000000001"/>
    <x v="6"/>
    <n v="3"/>
    <x v="5"/>
    <x v="0"/>
  </r>
  <r>
    <n v="872240483"/>
    <x v="848"/>
    <d v="2018-05-20T00:00:00"/>
    <x v="98"/>
    <x v="4"/>
    <x v="6"/>
    <x v="0"/>
    <x v="2"/>
    <n v="4197"/>
    <n v="651.21"/>
    <n v="524.96"/>
    <n v="2203257.12"/>
    <n v="2733128.37"/>
    <n v="529871.25"/>
    <x v="17"/>
    <n v="5"/>
    <x v="0"/>
    <x v="0"/>
  </r>
  <r>
    <n v="569601905"/>
    <x v="849"/>
    <d v="2015-02-09T00:00:00"/>
    <x v="125"/>
    <x v="5"/>
    <x v="10"/>
    <x v="1"/>
    <x v="1"/>
    <n v="6716"/>
    <n v="668.27"/>
    <n v="502.54"/>
    <n v="3375058.64"/>
    <n v="4488101.32"/>
    <n v="1113042.6800000002"/>
    <x v="15"/>
    <n v="3"/>
    <x v="5"/>
    <x v="0"/>
  </r>
  <r>
    <n v="881717050"/>
    <x v="850"/>
    <d v="2022-11-27T00:00:00"/>
    <x v="45"/>
    <x v="1"/>
    <x v="1"/>
    <x v="0"/>
    <x v="0"/>
    <n v="8524"/>
    <n v="152.58000000000001"/>
    <n v="97.44"/>
    <n v="830578.55999999994"/>
    <n v="1300591.9200000002"/>
    <n v="470013.36000000022"/>
    <x v="8"/>
    <n v="2"/>
    <x v="1"/>
    <x v="0"/>
  </r>
  <r>
    <n v="905509746"/>
    <x v="851"/>
    <d v="2015-10-17T00:00:00"/>
    <x v="136"/>
    <x v="1"/>
    <x v="10"/>
    <x v="1"/>
    <x v="2"/>
    <n v="9311"/>
    <n v="668.27"/>
    <n v="502.54"/>
    <n v="4679149.9400000004"/>
    <n v="6222261.9699999997"/>
    <n v="1543112.0299999993"/>
    <x v="13"/>
    <n v="2"/>
    <x v="1"/>
    <x v="0"/>
  </r>
  <r>
    <n v="258216321"/>
    <x v="852"/>
    <d v="2018-06-10T00:00:00"/>
    <x v="141"/>
    <x v="5"/>
    <x v="6"/>
    <x v="0"/>
    <x v="3"/>
    <n v="802"/>
    <n v="651.21"/>
    <n v="524.96"/>
    <n v="421017.92000000004"/>
    <n v="522270.42000000004"/>
    <n v="101252.5"/>
    <x v="14"/>
    <n v="3"/>
    <x v="5"/>
    <x v="0"/>
  </r>
  <r>
    <n v="427385604"/>
    <x v="579"/>
    <d v="2021-05-21T00:00:00"/>
    <x v="154"/>
    <x v="2"/>
    <x v="8"/>
    <x v="1"/>
    <x v="3"/>
    <n v="1752"/>
    <n v="421.89"/>
    <n v="364.69"/>
    <n v="638936.88"/>
    <n v="739151.28"/>
    <n v="100214.40000000002"/>
    <x v="11"/>
    <n v="2"/>
    <x v="1"/>
    <x v="0"/>
  </r>
  <r>
    <n v="720878922"/>
    <x v="302"/>
    <d v="2020-06-29T00:00:00"/>
    <x v="80"/>
    <x v="1"/>
    <x v="0"/>
    <x v="0"/>
    <x v="3"/>
    <n v="2948"/>
    <n v="255.28"/>
    <n v="159.41999999999999"/>
    <n v="469970.16"/>
    <n v="752565.44000000006"/>
    <n v="282595.28000000009"/>
    <x v="5"/>
    <n v="1"/>
    <x v="3"/>
    <x v="0"/>
  </r>
  <r>
    <n v="725645959"/>
    <x v="410"/>
    <d v="2020-08-26T00:00:00"/>
    <x v="32"/>
    <x v="5"/>
    <x v="6"/>
    <x v="0"/>
    <x v="1"/>
    <n v="3620"/>
    <n v="651.21"/>
    <n v="524.96"/>
    <n v="1900355.2000000002"/>
    <n v="2357380.2000000002"/>
    <n v="457025"/>
    <x v="14"/>
    <n v="6"/>
    <x v="4"/>
    <x v="1"/>
  </r>
  <r>
    <n v="613845479"/>
    <x v="853"/>
    <d v="2017-05-16T00:00:00"/>
    <x v="154"/>
    <x v="2"/>
    <x v="9"/>
    <x v="1"/>
    <x v="3"/>
    <n v="9373"/>
    <n v="9.33"/>
    <n v="6.92"/>
    <n v="64861.159999999996"/>
    <n v="87450.09"/>
    <n v="22588.93"/>
    <x v="13"/>
    <n v="5"/>
    <x v="0"/>
    <x v="0"/>
  </r>
  <r>
    <n v="980603873"/>
    <x v="854"/>
    <d v="2021-06-24T00:00:00"/>
    <x v="182"/>
    <x v="2"/>
    <x v="3"/>
    <x v="1"/>
    <x v="3"/>
    <n v="1332"/>
    <n v="205.7"/>
    <n v="117.11"/>
    <n v="155990.51999999999"/>
    <n v="273992.39999999997"/>
    <n v="118001.87999999998"/>
    <x v="14"/>
    <n v="7"/>
    <x v="2"/>
    <x v="1"/>
  </r>
  <r>
    <n v="300911939"/>
    <x v="855"/>
    <d v="2015-04-05T00:00:00"/>
    <x v="118"/>
    <x v="0"/>
    <x v="7"/>
    <x v="0"/>
    <x v="1"/>
    <n v="5384"/>
    <n v="437.2"/>
    <n v="263.33"/>
    <n v="1417768.72"/>
    <n v="2353884.7999999998"/>
    <n v="936116.07999999984"/>
    <x v="6"/>
    <n v="6"/>
    <x v="4"/>
    <x v="1"/>
  </r>
  <r>
    <n v="950227534"/>
    <x v="856"/>
    <d v="2019-11-03T00:00:00"/>
    <x v="111"/>
    <x v="4"/>
    <x v="10"/>
    <x v="1"/>
    <x v="2"/>
    <n v="2298"/>
    <n v="668.27"/>
    <n v="502.54"/>
    <n v="1154836.9200000002"/>
    <n v="1535684.46"/>
    <n v="380847.5399999998"/>
    <x v="20"/>
    <n v="4"/>
    <x v="6"/>
    <x v="0"/>
  </r>
  <r>
    <n v="392252957"/>
    <x v="857"/>
    <d v="2015-01-23T00:00:00"/>
    <x v="130"/>
    <x v="1"/>
    <x v="3"/>
    <x v="1"/>
    <x v="0"/>
    <n v="5222"/>
    <n v="205.7"/>
    <n v="117.11"/>
    <n v="611548.42000000004"/>
    <n v="1074165.3999999999"/>
    <n v="462616.97999999986"/>
    <x v="15"/>
    <n v="7"/>
    <x v="2"/>
    <x v="1"/>
  </r>
  <r>
    <n v="682381713"/>
    <x v="858"/>
    <d v="2018-07-04T00:00:00"/>
    <x v="39"/>
    <x v="2"/>
    <x v="4"/>
    <x v="0"/>
    <x v="0"/>
    <n v="768"/>
    <n v="81.73"/>
    <n v="56.67"/>
    <n v="43522.559999999998"/>
    <n v="62768.639999999999"/>
    <n v="19246.080000000002"/>
    <x v="11"/>
    <n v="7"/>
    <x v="2"/>
    <x v="1"/>
  </r>
  <r>
    <n v="790975129"/>
    <x v="859"/>
    <d v="2021-06-09T00:00:00"/>
    <x v="35"/>
    <x v="5"/>
    <x v="5"/>
    <x v="0"/>
    <x v="3"/>
    <n v="5973"/>
    <n v="109.28"/>
    <n v="35.840000000000003"/>
    <n v="214072.32000000001"/>
    <n v="652729.44000000006"/>
    <n v="438657.12000000005"/>
    <x v="9"/>
    <n v="3"/>
    <x v="5"/>
    <x v="0"/>
  </r>
  <r>
    <n v="658707034"/>
    <x v="860"/>
    <d v="2017-03-16T00:00:00"/>
    <x v="115"/>
    <x v="5"/>
    <x v="7"/>
    <x v="1"/>
    <x v="2"/>
    <n v="4904"/>
    <n v="437.2"/>
    <n v="263.33"/>
    <n v="1291370.3199999998"/>
    <n v="2144028.7999999998"/>
    <n v="852658.48"/>
    <x v="16"/>
    <n v="2"/>
    <x v="1"/>
    <x v="0"/>
  </r>
  <r>
    <n v="746563756"/>
    <x v="756"/>
    <d v="2018-04-04T00:00:00"/>
    <x v="91"/>
    <x v="1"/>
    <x v="7"/>
    <x v="1"/>
    <x v="1"/>
    <n v="3661"/>
    <n v="437.2"/>
    <n v="263.33"/>
    <n v="964051.12999999989"/>
    <n v="1600589.2"/>
    <n v="636538.07000000007"/>
    <x v="9"/>
    <n v="3"/>
    <x v="5"/>
    <x v="0"/>
  </r>
  <r>
    <n v="685844123"/>
    <x v="861"/>
    <d v="2020-04-27T00:00:00"/>
    <x v="25"/>
    <x v="0"/>
    <x v="9"/>
    <x v="1"/>
    <x v="0"/>
    <n v="5372"/>
    <n v="9.33"/>
    <n v="6.92"/>
    <n v="37174.239999999998"/>
    <n v="50120.76"/>
    <n v="12946.520000000004"/>
    <x v="0"/>
    <n v="2"/>
    <x v="1"/>
    <x v="0"/>
  </r>
  <r>
    <n v="263537824"/>
    <x v="574"/>
    <d v="2015-09-27T00:00:00"/>
    <x v="81"/>
    <x v="5"/>
    <x v="8"/>
    <x v="1"/>
    <x v="0"/>
    <n v="5553"/>
    <n v="421.89"/>
    <n v="364.69"/>
    <n v="2025123.57"/>
    <n v="2342755.17"/>
    <n v="317631.59999999986"/>
    <x v="4"/>
    <n v="6"/>
    <x v="4"/>
    <x v="1"/>
  </r>
  <r>
    <n v="795433604"/>
    <x v="862"/>
    <d v="2018-12-06T00:00:00"/>
    <x v="83"/>
    <x v="0"/>
    <x v="1"/>
    <x v="0"/>
    <x v="2"/>
    <n v="5335"/>
    <n v="152.58000000000001"/>
    <n v="97.44"/>
    <n v="519842.39999999997"/>
    <n v="814014.3"/>
    <n v="294171.90000000008"/>
    <x v="6"/>
    <n v="3"/>
    <x v="5"/>
    <x v="0"/>
  </r>
  <r>
    <n v="129902875"/>
    <x v="39"/>
    <d v="2018-04-02T00:00:00"/>
    <x v="17"/>
    <x v="1"/>
    <x v="10"/>
    <x v="0"/>
    <x v="1"/>
    <n v="2"/>
    <n v="668.27"/>
    <n v="502.54"/>
    <n v="1005.08"/>
    <n v="1336.54"/>
    <n v="331.45999999999992"/>
    <x v="10"/>
    <n v="3"/>
    <x v="5"/>
    <x v="0"/>
  </r>
  <r>
    <n v="344116103"/>
    <x v="863"/>
    <d v="2021-10-03T00:00:00"/>
    <x v="111"/>
    <x v="4"/>
    <x v="6"/>
    <x v="1"/>
    <x v="0"/>
    <n v="457"/>
    <n v="651.21"/>
    <n v="524.96"/>
    <n v="239906.72000000003"/>
    <n v="297602.97000000003"/>
    <n v="57696.25"/>
    <x v="19"/>
    <n v="5"/>
    <x v="0"/>
    <x v="0"/>
  </r>
  <r>
    <n v="807052075"/>
    <x v="673"/>
    <d v="2017-04-27T00:00:00"/>
    <x v="171"/>
    <x v="5"/>
    <x v="6"/>
    <x v="1"/>
    <x v="1"/>
    <n v="3498"/>
    <n v="651.21"/>
    <n v="524.96"/>
    <n v="1836310.08"/>
    <n v="2277932.58"/>
    <n v="441622.5"/>
    <x v="8"/>
    <n v="6"/>
    <x v="4"/>
    <x v="1"/>
  </r>
  <r>
    <n v="713532245"/>
    <x v="695"/>
    <d v="2019-12-04T00:00:00"/>
    <x v="107"/>
    <x v="2"/>
    <x v="3"/>
    <x v="0"/>
    <x v="2"/>
    <n v="8902"/>
    <n v="205.7"/>
    <n v="117.11"/>
    <n v="1042513.22"/>
    <n v="1831141.4"/>
    <n v="788628.17999999993"/>
    <x v="17"/>
    <n v="1"/>
    <x v="3"/>
    <x v="0"/>
  </r>
  <r>
    <n v="595395314"/>
    <x v="757"/>
    <d v="2018-05-20T00:00:00"/>
    <x v="46"/>
    <x v="1"/>
    <x v="2"/>
    <x v="1"/>
    <x v="0"/>
    <n v="9559"/>
    <n v="47.45"/>
    <n v="31.79"/>
    <n v="303880.61"/>
    <n v="453574.55000000005"/>
    <n v="149693.94000000006"/>
    <x v="20"/>
    <n v="4"/>
    <x v="6"/>
    <x v="0"/>
  </r>
  <r>
    <n v="810322654"/>
    <x v="801"/>
    <d v="2020-01-06T00:00:00"/>
    <x v="19"/>
    <x v="0"/>
    <x v="3"/>
    <x v="1"/>
    <x v="2"/>
    <n v="1335"/>
    <n v="205.7"/>
    <n v="117.11"/>
    <n v="156341.85"/>
    <n v="274609.5"/>
    <n v="118267.65"/>
    <x v="13"/>
    <n v="4"/>
    <x v="6"/>
    <x v="0"/>
  </r>
  <r>
    <n v="272425591"/>
    <x v="864"/>
    <d v="2021-03-11T00:00:00"/>
    <x v="103"/>
    <x v="1"/>
    <x v="9"/>
    <x v="0"/>
    <x v="2"/>
    <n v="5641"/>
    <n v="9.33"/>
    <n v="6.92"/>
    <n v="39035.72"/>
    <n v="52630.53"/>
    <n v="13594.809999999998"/>
    <x v="5"/>
    <n v="4"/>
    <x v="6"/>
    <x v="0"/>
  </r>
  <r>
    <n v="666127955"/>
    <x v="865"/>
    <d v="2019-06-30T00:00:00"/>
    <x v="132"/>
    <x v="0"/>
    <x v="3"/>
    <x v="1"/>
    <x v="2"/>
    <n v="920"/>
    <n v="205.7"/>
    <n v="117.11"/>
    <n v="107741.2"/>
    <n v="189244"/>
    <n v="81502.8"/>
    <x v="14"/>
    <n v="3"/>
    <x v="5"/>
    <x v="0"/>
  </r>
  <r>
    <n v="596166074"/>
    <x v="687"/>
    <d v="2019-12-05T00:00:00"/>
    <x v="145"/>
    <x v="1"/>
    <x v="0"/>
    <x v="1"/>
    <x v="3"/>
    <n v="7644"/>
    <n v="255.28"/>
    <n v="159.41999999999999"/>
    <n v="1218606.48"/>
    <n v="1951360.32"/>
    <n v="732753.84000000008"/>
    <x v="7"/>
    <n v="3"/>
    <x v="5"/>
    <x v="0"/>
  </r>
  <r>
    <n v="537588775"/>
    <x v="866"/>
    <d v="2020-07-01T00:00:00"/>
    <x v="65"/>
    <x v="2"/>
    <x v="4"/>
    <x v="1"/>
    <x v="1"/>
    <n v="3320"/>
    <n v="81.73"/>
    <n v="56.67"/>
    <n v="188144.4"/>
    <n v="271343.60000000003"/>
    <n v="83199.200000000041"/>
    <x v="7"/>
    <n v="2"/>
    <x v="1"/>
    <x v="0"/>
  </r>
  <r>
    <n v="585757386"/>
    <x v="867"/>
    <d v="2022-03-03T00:00:00"/>
    <x v="152"/>
    <x v="5"/>
    <x v="3"/>
    <x v="1"/>
    <x v="2"/>
    <n v="7482"/>
    <n v="205.7"/>
    <n v="117.11"/>
    <n v="876217.02"/>
    <n v="1539047.4"/>
    <n v="662830.37999999989"/>
    <x v="11"/>
    <n v="1"/>
    <x v="3"/>
    <x v="0"/>
  </r>
  <r>
    <n v="906345736"/>
    <x v="868"/>
    <d v="2020-10-26T00:00:00"/>
    <x v="59"/>
    <x v="1"/>
    <x v="2"/>
    <x v="1"/>
    <x v="1"/>
    <n v="6699"/>
    <n v="47.45"/>
    <n v="31.79"/>
    <n v="212961.21"/>
    <n v="317867.55000000005"/>
    <n v="104906.34000000005"/>
    <x v="7"/>
    <n v="7"/>
    <x v="2"/>
    <x v="1"/>
  </r>
  <r>
    <n v="385340154"/>
    <x v="869"/>
    <d v="2020-02-27T00:00:00"/>
    <x v="145"/>
    <x v="1"/>
    <x v="7"/>
    <x v="1"/>
    <x v="0"/>
    <n v="9569"/>
    <n v="437.2"/>
    <n v="263.33"/>
    <n v="2519804.77"/>
    <n v="4183566.8"/>
    <n v="1663762.0299999998"/>
    <x v="6"/>
    <n v="3"/>
    <x v="5"/>
    <x v="0"/>
  </r>
  <r>
    <n v="679039466"/>
    <x v="870"/>
    <d v="2020-06-20T00:00:00"/>
    <x v="133"/>
    <x v="1"/>
    <x v="7"/>
    <x v="1"/>
    <x v="3"/>
    <n v="1723"/>
    <n v="437.2"/>
    <n v="263.33"/>
    <n v="453717.58999999997"/>
    <n v="753295.6"/>
    <n v="299578.01"/>
    <x v="3"/>
    <n v="3"/>
    <x v="5"/>
    <x v="0"/>
  </r>
  <r>
    <n v="364055001"/>
    <x v="871"/>
    <d v="2021-05-01T00:00:00"/>
    <x v="87"/>
    <x v="5"/>
    <x v="10"/>
    <x v="1"/>
    <x v="2"/>
    <n v="820"/>
    <n v="668.27"/>
    <n v="502.54"/>
    <n v="412082.8"/>
    <n v="547981.4"/>
    <n v="135898.60000000003"/>
    <x v="14"/>
    <n v="2"/>
    <x v="1"/>
    <x v="0"/>
  </r>
  <r>
    <n v="787310588"/>
    <x v="872"/>
    <d v="2021-04-08T00:00:00"/>
    <x v="176"/>
    <x v="2"/>
    <x v="0"/>
    <x v="0"/>
    <x v="3"/>
    <n v="1554"/>
    <n v="255.28"/>
    <n v="159.41999999999999"/>
    <n v="247738.68"/>
    <n v="396705.12"/>
    <n v="148966.44"/>
    <x v="17"/>
    <n v="2"/>
    <x v="1"/>
    <x v="0"/>
  </r>
  <r>
    <n v="216042554"/>
    <x v="873"/>
    <d v="2015-12-21T00:00:00"/>
    <x v="102"/>
    <x v="5"/>
    <x v="5"/>
    <x v="0"/>
    <x v="3"/>
    <n v="647"/>
    <n v="109.28"/>
    <n v="35.840000000000003"/>
    <n v="23188.480000000003"/>
    <n v="70704.160000000003"/>
    <n v="47515.68"/>
    <x v="6"/>
    <n v="7"/>
    <x v="2"/>
    <x v="1"/>
  </r>
  <r>
    <n v="587799727"/>
    <x v="874"/>
    <d v="2021-02-16T00:00:00"/>
    <x v="46"/>
    <x v="1"/>
    <x v="0"/>
    <x v="1"/>
    <x v="2"/>
    <n v="1856"/>
    <n v="255.28"/>
    <n v="159.41999999999999"/>
    <n v="295883.51999999996"/>
    <n v="473799.67999999999"/>
    <n v="177916.16000000003"/>
    <x v="6"/>
    <n v="1"/>
    <x v="3"/>
    <x v="0"/>
  </r>
  <r>
    <n v="760443437"/>
    <x v="875"/>
    <d v="2019-11-07T00:00:00"/>
    <x v="30"/>
    <x v="3"/>
    <x v="9"/>
    <x v="0"/>
    <x v="2"/>
    <n v="966"/>
    <n v="9.33"/>
    <n v="6.92"/>
    <n v="6684.72"/>
    <n v="9012.7800000000007"/>
    <n v="2328.0600000000004"/>
    <x v="12"/>
    <n v="7"/>
    <x v="2"/>
    <x v="1"/>
  </r>
  <r>
    <n v="562147510"/>
    <x v="876"/>
    <d v="2015-09-29T00:00:00"/>
    <x v="167"/>
    <x v="2"/>
    <x v="6"/>
    <x v="1"/>
    <x v="0"/>
    <n v="795"/>
    <n v="651.21"/>
    <n v="524.96"/>
    <n v="417343.2"/>
    <n v="517711.95"/>
    <n v="100368.75"/>
    <x v="1"/>
    <n v="2"/>
    <x v="1"/>
    <x v="0"/>
  </r>
  <r>
    <n v="341398274"/>
    <x v="877"/>
    <d v="2017-02-10T00:00:00"/>
    <x v="178"/>
    <x v="1"/>
    <x v="1"/>
    <x v="1"/>
    <x v="2"/>
    <n v="6191"/>
    <n v="152.58000000000001"/>
    <n v="97.44"/>
    <n v="603251.04"/>
    <n v="944622.78"/>
    <n v="341371.74"/>
    <x v="15"/>
    <n v="7"/>
    <x v="2"/>
    <x v="1"/>
  </r>
  <r>
    <n v="516994559"/>
    <x v="878"/>
    <d v="2015-06-24T00:00:00"/>
    <x v="137"/>
    <x v="1"/>
    <x v="9"/>
    <x v="1"/>
    <x v="3"/>
    <n v="9034"/>
    <n v="9.33"/>
    <n v="6.92"/>
    <n v="62515.28"/>
    <n v="84287.22"/>
    <n v="21771.940000000002"/>
    <x v="20"/>
    <n v="7"/>
    <x v="2"/>
    <x v="1"/>
  </r>
  <r>
    <n v="228047692"/>
    <x v="879"/>
    <d v="2017-01-28T00:00:00"/>
    <x v="160"/>
    <x v="4"/>
    <x v="2"/>
    <x v="1"/>
    <x v="1"/>
    <n v="3235"/>
    <n v="47.45"/>
    <n v="31.79"/>
    <n v="102840.65"/>
    <n v="153500.75"/>
    <n v="50660.100000000006"/>
    <x v="6"/>
    <n v="5"/>
    <x v="0"/>
    <x v="0"/>
  </r>
  <r>
    <n v="357120740"/>
    <x v="880"/>
    <d v="2019-04-06T00:00:00"/>
    <x v="142"/>
    <x v="0"/>
    <x v="0"/>
    <x v="1"/>
    <x v="2"/>
    <n v="8818"/>
    <n v="255.28"/>
    <n v="159.41999999999999"/>
    <n v="1405765.5599999998"/>
    <n v="2251059.04"/>
    <n v="845293.48000000021"/>
    <x v="5"/>
    <n v="6"/>
    <x v="4"/>
    <x v="1"/>
  </r>
  <r>
    <n v="621299874"/>
    <x v="881"/>
    <d v="2016-10-05T00:00:00"/>
    <x v="119"/>
    <x v="5"/>
    <x v="8"/>
    <x v="1"/>
    <x v="2"/>
    <n v="5294"/>
    <n v="421.89"/>
    <n v="364.69"/>
    <n v="1930668.86"/>
    <n v="2233485.66"/>
    <n v="302816.80000000005"/>
    <x v="14"/>
    <n v="6"/>
    <x v="4"/>
    <x v="1"/>
  </r>
  <r>
    <n v="540095460"/>
    <x v="882"/>
    <d v="2020-03-13T00:00:00"/>
    <x v="15"/>
    <x v="3"/>
    <x v="7"/>
    <x v="0"/>
    <x v="2"/>
    <n v="5104"/>
    <n v="437.2"/>
    <n v="263.33"/>
    <n v="1344036.3199999998"/>
    <n v="2231468.7999999998"/>
    <n v="887432.48"/>
    <x v="18"/>
    <n v="6"/>
    <x v="4"/>
    <x v="1"/>
  </r>
  <r>
    <n v="836457669"/>
    <x v="683"/>
    <d v="2016-05-28T00:00:00"/>
    <x v="64"/>
    <x v="3"/>
    <x v="8"/>
    <x v="1"/>
    <x v="1"/>
    <n v="5267"/>
    <n v="421.89"/>
    <n v="364.69"/>
    <n v="1920822.23"/>
    <n v="2222094.63"/>
    <n v="301272.39999999991"/>
    <x v="1"/>
    <n v="6"/>
    <x v="4"/>
    <x v="1"/>
  </r>
  <r>
    <n v="805937564"/>
    <x v="883"/>
    <d v="2017-01-05T00:00:00"/>
    <x v="85"/>
    <x v="2"/>
    <x v="7"/>
    <x v="1"/>
    <x v="1"/>
    <n v="3690"/>
    <n v="437.2"/>
    <n v="263.33"/>
    <n v="971687.7"/>
    <n v="1613268"/>
    <n v="641580.30000000005"/>
    <x v="14"/>
    <n v="7"/>
    <x v="2"/>
    <x v="1"/>
  </r>
  <r>
    <n v="688569676"/>
    <x v="884"/>
    <d v="2015-11-02T00:00:00"/>
    <x v="115"/>
    <x v="5"/>
    <x v="4"/>
    <x v="0"/>
    <x v="1"/>
    <n v="1924"/>
    <n v="81.73"/>
    <n v="56.67"/>
    <n v="109033.08"/>
    <n v="157248.52000000002"/>
    <n v="48215.440000000017"/>
    <x v="0"/>
    <n v="2"/>
    <x v="1"/>
    <x v="0"/>
  </r>
  <r>
    <n v="863823068"/>
    <x v="885"/>
    <d v="2022-03-25T00:00:00"/>
    <x v="3"/>
    <x v="2"/>
    <x v="10"/>
    <x v="0"/>
    <x v="0"/>
    <n v="3297"/>
    <n v="668.27"/>
    <n v="502.54"/>
    <n v="1656874.3800000001"/>
    <n v="2203286.19"/>
    <n v="546411.80999999982"/>
    <x v="2"/>
    <n v="6"/>
    <x v="4"/>
    <x v="1"/>
  </r>
  <r>
    <n v="989403665"/>
    <x v="886"/>
    <d v="2015-05-13T00:00:00"/>
    <x v="136"/>
    <x v="1"/>
    <x v="5"/>
    <x v="0"/>
    <x v="0"/>
    <n v="5386"/>
    <n v="109.28"/>
    <n v="35.840000000000003"/>
    <n v="193034.24000000002"/>
    <n v="588582.07999999996"/>
    <n v="395547.83999999997"/>
    <x v="9"/>
    <n v="3"/>
    <x v="5"/>
    <x v="0"/>
  </r>
  <r>
    <n v="881140697"/>
    <x v="887"/>
    <d v="2020-05-19T00:00:00"/>
    <x v="6"/>
    <x v="4"/>
    <x v="0"/>
    <x v="0"/>
    <x v="1"/>
    <n v="7968"/>
    <n v="255.28"/>
    <n v="159.41999999999999"/>
    <n v="1270258.5599999998"/>
    <n v="2034071.04"/>
    <n v="763812.48000000021"/>
    <x v="7"/>
    <n v="1"/>
    <x v="3"/>
    <x v="0"/>
  </r>
  <r>
    <n v="146545875"/>
    <x v="888"/>
    <d v="2021-12-07T00:00:00"/>
    <x v="150"/>
    <x v="1"/>
    <x v="7"/>
    <x v="1"/>
    <x v="0"/>
    <n v="5036"/>
    <n v="437.2"/>
    <n v="263.33"/>
    <n v="1326129.8799999999"/>
    <n v="2201739.1999999997"/>
    <n v="875609.31999999983"/>
    <x v="20"/>
    <n v="6"/>
    <x v="4"/>
    <x v="1"/>
  </r>
  <r>
    <n v="258436477"/>
    <x v="889"/>
    <d v="2017-03-13T00:00:00"/>
    <x v="106"/>
    <x v="6"/>
    <x v="9"/>
    <x v="0"/>
    <x v="0"/>
    <n v="5951"/>
    <n v="9.33"/>
    <n v="6.92"/>
    <n v="41180.92"/>
    <n v="55522.83"/>
    <n v="14341.910000000003"/>
    <x v="6"/>
    <n v="7"/>
    <x v="2"/>
    <x v="1"/>
  </r>
  <r>
    <n v="989405381"/>
    <x v="890"/>
    <d v="2016-06-14T00:00:00"/>
    <x v="111"/>
    <x v="4"/>
    <x v="9"/>
    <x v="1"/>
    <x v="1"/>
    <n v="5894"/>
    <n v="9.33"/>
    <n v="6.92"/>
    <n v="40786.480000000003"/>
    <n v="54991.02"/>
    <n v="14204.539999999994"/>
    <x v="5"/>
    <n v="2"/>
    <x v="1"/>
    <x v="0"/>
  </r>
  <r>
    <n v="962715899"/>
    <x v="610"/>
    <d v="2022-12-09T00:00:00"/>
    <x v="126"/>
    <x v="5"/>
    <x v="7"/>
    <x v="1"/>
    <x v="0"/>
    <n v="7883"/>
    <n v="437.2"/>
    <n v="263.33"/>
    <n v="2075830.39"/>
    <n v="3446447.6"/>
    <n v="1370617.2100000002"/>
    <x v="19"/>
    <n v="3"/>
    <x v="5"/>
    <x v="0"/>
  </r>
  <r>
    <n v="315711724"/>
    <x v="891"/>
    <d v="2018-03-28T00:00:00"/>
    <x v="66"/>
    <x v="5"/>
    <x v="7"/>
    <x v="0"/>
    <x v="3"/>
    <n v="4970"/>
    <n v="437.2"/>
    <n v="263.33"/>
    <n v="1308750.0999999999"/>
    <n v="2172884"/>
    <n v="864133.90000000014"/>
    <x v="12"/>
    <n v="6"/>
    <x v="4"/>
    <x v="1"/>
  </r>
  <r>
    <n v="100619590"/>
    <x v="107"/>
    <d v="2018-03-15T00:00:00"/>
    <x v="50"/>
    <x v="2"/>
    <x v="10"/>
    <x v="0"/>
    <x v="3"/>
    <n v="4427"/>
    <n v="668.27"/>
    <n v="502.54"/>
    <n v="2224744.58"/>
    <n v="2958431.29"/>
    <n v="733686.71"/>
    <x v="13"/>
    <n v="7"/>
    <x v="2"/>
    <x v="1"/>
  </r>
  <r>
    <n v="173122918"/>
    <x v="892"/>
    <d v="2015-06-22T00:00:00"/>
    <x v="153"/>
    <x v="1"/>
    <x v="5"/>
    <x v="1"/>
    <x v="0"/>
    <n v="9773"/>
    <n v="109.28"/>
    <n v="35.840000000000003"/>
    <n v="350264.32000000001"/>
    <n v="1067993.44"/>
    <n v="717729.11999999988"/>
    <x v="1"/>
    <n v="1"/>
    <x v="3"/>
    <x v="0"/>
  </r>
  <r>
    <n v="403788173"/>
    <x v="383"/>
    <d v="2021-11-21T00:00:00"/>
    <x v="129"/>
    <x v="5"/>
    <x v="10"/>
    <x v="1"/>
    <x v="1"/>
    <n v="8748"/>
    <n v="668.27"/>
    <n v="502.54"/>
    <n v="4396219.92"/>
    <n v="5846025.96"/>
    <n v="1449806.04"/>
    <x v="10"/>
    <n v="2"/>
    <x v="1"/>
    <x v="0"/>
  </r>
  <r>
    <n v="747351682"/>
    <x v="893"/>
    <d v="2017-07-03T00:00:00"/>
    <x v="146"/>
    <x v="5"/>
    <x v="9"/>
    <x v="0"/>
    <x v="0"/>
    <n v="6825"/>
    <n v="9.33"/>
    <n v="6.92"/>
    <n v="47229"/>
    <n v="63677.25"/>
    <n v="16448.25"/>
    <x v="1"/>
    <n v="1"/>
    <x v="3"/>
    <x v="0"/>
  </r>
  <r>
    <n v="328862273"/>
    <x v="33"/>
    <d v="2019-04-07T00:00:00"/>
    <x v="35"/>
    <x v="5"/>
    <x v="10"/>
    <x v="0"/>
    <x v="3"/>
    <n v="6510"/>
    <n v="668.27"/>
    <n v="502.54"/>
    <n v="3271535.4"/>
    <n v="4350437.7"/>
    <n v="1078902.3000000003"/>
    <x v="17"/>
    <n v="5"/>
    <x v="0"/>
    <x v="0"/>
  </r>
  <r>
    <n v="719872558"/>
    <x v="894"/>
    <d v="2015-02-11T00:00:00"/>
    <x v="1"/>
    <x v="0"/>
    <x v="8"/>
    <x v="1"/>
    <x v="1"/>
    <n v="5142"/>
    <n v="421.89"/>
    <n v="364.69"/>
    <n v="1875235.98"/>
    <n v="2169358.38"/>
    <n v="294122.39999999991"/>
    <x v="13"/>
    <n v="6"/>
    <x v="4"/>
    <x v="1"/>
  </r>
  <r>
    <n v="900488221"/>
    <x v="895"/>
    <d v="2020-12-29T00:00:00"/>
    <x v="77"/>
    <x v="4"/>
    <x v="6"/>
    <x v="1"/>
    <x v="0"/>
    <n v="3330"/>
    <n v="651.21"/>
    <n v="524.96"/>
    <n v="1748116.8"/>
    <n v="2168529.3000000003"/>
    <n v="420412.50000000023"/>
    <x v="11"/>
    <n v="6"/>
    <x v="4"/>
    <x v="1"/>
  </r>
  <r>
    <n v="756252324"/>
    <x v="20"/>
    <d v="2022-01-29T00:00:00"/>
    <x v="47"/>
    <x v="1"/>
    <x v="9"/>
    <x v="0"/>
    <x v="2"/>
    <n v="723"/>
    <n v="9.33"/>
    <n v="6.92"/>
    <n v="5003.16"/>
    <n v="6745.59"/>
    <n v="1742.4300000000003"/>
    <x v="12"/>
    <n v="2"/>
    <x v="1"/>
    <x v="0"/>
  </r>
  <r>
    <n v="296289527"/>
    <x v="527"/>
    <d v="2019-09-18T00:00:00"/>
    <x v="106"/>
    <x v="6"/>
    <x v="6"/>
    <x v="0"/>
    <x v="0"/>
    <n v="7510"/>
    <n v="651.21"/>
    <n v="524.96"/>
    <n v="3942449.6"/>
    <n v="4890587.1000000006"/>
    <n v="948137.50000000047"/>
    <x v="7"/>
    <n v="2"/>
    <x v="1"/>
    <x v="0"/>
  </r>
  <r>
    <n v="704205453"/>
    <x v="896"/>
    <d v="2021-10-17T00:00:00"/>
    <x v="76"/>
    <x v="5"/>
    <x v="1"/>
    <x v="0"/>
    <x v="0"/>
    <n v="8897"/>
    <n v="152.58000000000001"/>
    <n v="97.44"/>
    <n v="866923.67999999993"/>
    <n v="1357504.26"/>
    <n v="490580.58000000007"/>
    <x v="11"/>
    <n v="4"/>
    <x v="6"/>
    <x v="0"/>
  </r>
  <r>
    <n v="176923930"/>
    <x v="897"/>
    <d v="2022-08-30T00:00:00"/>
    <x v="68"/>
    <x v="2"/>
    <x v="3"/>
    <x v="1"/>
    <x v="0"/>
    <n v="4577"/>
    <n v="205.7"/>
    <n v="117.11"/>
    <n v="536012.47"/>
    <n v="941488.89999999991"/>
    <n v="405476.42999999993"/>
    <x v="8"/>
    <n v="4"/>
    <x v="6"/>
    <x v="0"/>
  </r>
  <r>
    <n v="131681287"/>
    <x v="898"/>
    <d v="2022-02-12T00:00:00"/>
    <x v="57"/>
    <x v="5"/>
    <x v="11"/>
    <x v="0"/>
    <x v="0"/>
    <n v="6274"/>
    <n v="154.06"/>
    <n v="90.93"/>
    <n v="570494.82000000007"/>
    <n v="966572.44000000006"/>
    <n v="396077.62"/>
    <x v="20"/>
    <n v="3"/>
    <x v="5"/>
    <x v="0"/>
  </r>
  <r>
    <n v="256026351"/>
    <x v="899"/>
    <d v="2018-10-22T00:00:00"/>
    <x v="95"/>
    <x v="3"/>
    <x v="9"/>
    <x v="0"/>
    <x v="1"/>
    <n v="2742"/>
    <n v="9.33"/>
    <n v="6.92"/>
    <n v="18974.64"/>
    <n v="25582.86"/>
    <n v="6608.2200000000012"/>
    <x v="12"/>
    <n v="4"/>
    <x v="6"/>
    <x v="0"/>
  </r>
  <r>
    <n v="757820451"/>
    <x v="900"/>
    <d v="2015-05-01T00:00:00"/>
    <x v="58"/>
    <x v="5"/>
    <x v="1"/>
    <x v="1"/>
    <x v="2"/>
    <n v="4767"/>
    <n v="152.58000000000001"/>
    <n v="97.44"/>
    <n v="464496.48"/>
    <n v="727348.8600000001"/>
    <n v="262852.38000000012"/>
    <x v="4"/>
    <n v="4"/>
    <x v="6"/>
    <x v="0"/>
  </r>
  <r>
    <n v="115237414"/>
    <x v="901"/>
    <d v="2018-09-02T00:00:00"/>
    <x v="149"/>
    <x v="3"/>
    <x v="11"/>
    <x v="1"/>
    <x v="3"/>
    <n v="167"/>
    <n v="154.06"/>
    <n v="90.93"/>
    <n v="15185.310000000001"/>
    <n v="25728.02"/>
    <n v="10542.71"/>
    <x v="1"/>
    <n v="7"/>
    <x v="2"/>
    <x v="1"/>
  </r>
  <r>
    <n v="926763570"/>
    <x v="902"/>
    <d v="2016-12-03T00:00:00"/>
    <x v="55"/>
    <x v="1"/>
    <x v="5"/>
    <x v="1"/>
    <x v="3"/>
    <n v="8790"/>
    <n v="109.28"/>
    <n v="35.840000000000003"/>
    <n v="315033.60000000003"/>
    <n v="960571.2"/>
    <n v="645537.59999999986"/>
    <x v="3"/>
    <n v="3"/>
    <x v="5"/>
    <x v="0"/>
  </r>
  <r>
    <n v="461197745"/>
    <x v="903"/>
    <d v="2015-10-27T00:00:00"/>
    <x v="111"/>
    <x v="4"/>
    <x v="9"/>
    <x v="0"/>
    <x v="3"/>
    <n v="7517"/>
    <n v="9.33"/>
    <n v="6.92"/>
    <n v="52017.64"/>
    <n v="70133.61"/>
    <n v="18115.97"/>
    <x v="0"/>
    <n v="3"/>
    <x v="5"/>
    <x v="0"/>
  </r>
  <r>
    <n v="107651269"/>
    <x v="904"/>
    <d v="2019-11-13T00:00:00"/>
    <x v="157"/>
    <x v="1"/>
    <x v="10"/>
    <x v="0"/>
    <x v="0"/>
    <n v="5258"/>
    <n v="668.27"/>
    <n v="502.54"/>
    <n v="2642355.3200000003"/>
    <n v="3513763.6599999997"/>
    <n v="871408.33999999939"/>
    <x v="19"/>
    <n v="1"/>
    <x v="3"/>
    <x v="0"/>
  </r>
  <r>
    <n v="425547969"/>
    <x v="905"/>
    <d v="2022-09-07T00:00:00"/>
    <x v="175"/>
    <x v="1"/>
    <x v="2"/>
    <x v="0"/>
    <x v="3"/>
    <n v="7955"/>
    <n v="47.45"/>
    <n v="31.79"/>
    <n v="252889.44999999998"/>
    <n v="377464.75"/>
    <n v="124575.30000000002"/>
    <x v="15"/>
    <n v="5"/>
    <x v="0"/>
    <x v="0"/>
  </r>
  <r>
    <n v="694624173"/>
    <x v="906"/>
    <d v="2018-08-03T00:00:00"/>
    <x v="25"/>
    <x v="0"/>
    <x v="10"/>
    <x v="1"/>
    <x v="1"/>
    <n v="3584"/>
    <n v="668.27"/>
    <n v="502.54"/>
    <n v="1801103.3600000001"/>
    <n v="2395079.6799999997"/>
    <n v="593976.3199999996"/>
    <x v="10"/>
    <n v="7"/>
    <x v="2"/>
    <x v="1"/>
  </r>
  <r>
    <n v="264928710"/>
    <x v="436"/>
    <d v="2016-02-07T00:00:00"/>
    <x v="22"/>
    <x v="1"/>
    <x v="5"/>
    <x v="1"/>
    <x v="2"/>
    <n v="7147"/>
    <n v="109.28"/>
    <n v="35.840000000000003"/>
    <n v="256148.48000000001"/>
    <n v="781024.16"/>
    <n v="524875.68000000005"/>
    <x v="1"/>
    <n v="7"/>
    <x v="2"/>
    <x v="1"/>
  </r>
  <r>
    <n v="806822907"/>
    <x v="907"/>
    <d v="2018-04-13T00:00:00"/>
    <x v="168"/>
    <x v="6"/>
    <x v="10"/>
    <x v="0"/>
    <x v="0"/>
    <n v="5683"/>
    <n v="668.27"/>
    <n v="502.54"/>
    <n v="2855934.8200000003"/>
    <n v="3797778.4099999997"/>
    <n v="941843.58999999939"/>
    <x v="20"/>
    <n v="2"/>
    <x v="1"/>
    <x v="0"/>
  </r>
  <r>
    <n v="460980594"/>
    <x v="326"/>
    <d v="2019-02-08T00:00:00"/>
    <x v="132"/>
    <x v="0"/>
    <x v="3"/>
    <x v="1"/>
    <x v="1"/>
    <n v="3257"/>
    <n v="205.7"/>
    <n v="117.11"/>
    <n v="381427.27"/>
    <n v="669964.89999999991"/>
    <n v="288537.62999999989"/>
    <x v="20"/>
    <n v="2"/>
    <x v="1"/>
    <x v="0"/>
  </r>
  <r>
    <n v="588388097"/>
    <x v="908"/>
    <d v="2017-08-13T00:00:00"/>
    <x v="129"/>
    <x v="5"/>
    <x v="11"/>
    <x v="0"/>
    <x v="3"/>
    <n v="5968"/>
    <n v="154.06"/>
    <n v="90.93"/>
    <n v="542670.24"/>
    <n v="919430.08"/>
    <n v="376759.83999999997"/>
    <x v="18"/>
    <n v="1"/>
    <x v="3"/>
    <x v="0"/>
  </r>
  <r>
    <n v="820344245"/>
    <x v="435"/>
    <d v="2018-11-07T00:00:00"/>
    <x v="35"/>
    <x v="5"/>
    <x v="2"/>
    <x v="1"/>
    <x v="2"/>
    <n v="6947"/>
    <n v="47.45"/>
    <n v="31.79"/>
    <n v="220845.13"/>
    <n v="329635.15000000002"/>
    <n v="108790.02000000002"/>
    <x v="17"/>
    <n v="1"/>
    <x v="3"/>
    <x v="0"/>
  </r>
  <r>
    <n v="538602435"/>
    <x v="909"/>
    <d v="2016-07-19T00:00:00"/>
    <x v="79"/>
    <x v="5"/>
    <x v="6"/>
    <x v="0"/>
    <x v="2"/>
    <n v="3284"/>
    <n v="651.21"/>
    <n v="524.96"/>
    <n v="1723968.6400000001"/>
    <n v="2138573.64"/>
    <n v="414605"/>
    <x v="11"/>
    <n v="6"/>
    <x v="4"/>
    <x v="1"/>
  </r>
  <r>
    <n v="474660289"/>
    <x v="910"/>
    <d v="2019-09-13T00:00:00"/>
    <x v="106"/>
    <x v="6"/>
    <x v="0"/>
    <x v="1"/>
    <x v="3"/>
    <n v="1382"/>
    <n v="255.28"/>
    <n v="159.41999999999999"/>
    <n v="220318.43999999997"/>
    <n v="352796.96"/>
    <n v="132478.52000000005"/>
    <x v="6"/>
    <n v="4"/>
    <x v="6"/>
    <x v="0"/>
  </r>
  <r>
    <n v="861180341"/>
    <x v="911"/>
    <d v="2022-01-28T00:00:00"/>
    <x v="175"/>
    <x v="1"/>
    <x v="2"/>
    <x v="1"/>
    <x v="2"/>
    <n v="1255"/>
    <n v="47.45"/>
    <n v="31.79"/>
    <n v="39896.449999999997"/>
    <n v="59549.75"/>
    <n v="19653.300000000003"/>
    <x v="4"/>
    <n v="4"/>
    <x v="6"/>
    <x v="0"/>
  </r>
  <r>
    <n v="580569350"/>
    <x v="912"/>
    <d v="2021-06-23T00:00:00"/>
    <x v="143"/>
    <x v="1"/>
    <x v="2"/>
    <x v="1"/>
    <x v="0"/>
    <n v="2227"/>
    <n v="47.45"/>
    <n v="31.79"/>
    <n v="70796.33"/>
    <n v="105671.15000000001"/>
    <n v="34874.820000000007"/>
    <x v="2"/>
    <n v="4"/>
    <x v="6"/>
    <x v="0"/>
  </r>
  <r>
    <n v="607071721"/>
    <x v="913"/>
    <d v="2015-02-15T00:00:00"/>
    <x v="60"/>
    <x v="4"/>
    <x v="7"/>
    <x v="0"/>
    <x v="3"/>
    <n v="4868"/>
    <n v="437.2"/>
    <n v="263.33"/>
    <n v="1281890.44"/>
    <n v="2128289.6"/>
    <n v="846399.16000000015"/>
    <x v="4"/>
    <n v="6"/>
    <x v="4"/>
    <x v="1"/>
  </r>
  <r>
    <n v="719712054"/>
    <x v="504"/>
    <d v="2021-10-14T00:00:00"/>
    <x v="72"/>
    <x v="0"/>
    <x v="2"/>
    <x v="1"/>
    <x v="1"/>
    <n v="7645"/>
    <n v="47.45"/>
    <n v="31.79"/>
    <n v="243034.55"/>
    <n v="362755.25"/>
    <n v="119720.70000000001"/>
    <x v="13"/>
    <n v="7"/>
    <x v="2"/>
    <x v="1"/>
  </r>
  <r>
    <n v="242583978"/>
    <x v="914"/>
    <d v="2019-02-10T00:00:00"/>
    <x v="13"/>
    <x v="0"/>
    <x v="7"/>
    <x v="0"/>
    <x v="2"/>
    <n v="4845"/>
    <n v="437.2"/>
    <n v="263.33"/>
    <n v="1275833.8499999999"/>
    <n v="2118234"/>
    <n v="842400.15000000014"/>
    <x v="6"/>
    <n v="6"/>
    <x v="4"/>
    <x v="1"/>
  </r>
  <r>
    <n v="698729026"/>
    <x v="915"/>
    <d v="2020-09-21T00:00:00"/>
    <x v="32"/>
    <x v="5"/>
    <x v="3"/>
    <x v="1"/>
    <x v="0"/>
    <n v="8301"/>
    <n v="205.7"/>
    <n v="117.11"/>
    <n v="972130.11"/>
    <n v="1707515.7"/>
    <n v="735385.59"/>
    <x v="13"/>
    <n v="4"/>
    <x v="6"/>
    <x v="0"/>
  </r>
  <r>
    <n v="931632745"/>
    <x v="916"/>
    <d v="2020-04-16T00:00:00"/>
    <x v="105"/>
    <x v="2"/>
    <x v="10"/>
    <x v="0"/>
    <x v="2"/>
    <n v="9687"/>
    <n v="668.27"/>
    <n v="502.54"/>
    <n v="4868104.9800000004"/>
    <n v="6473531.4900000002"/>
    <n v="1605426.5099999998"/>
    <x v="14"/>
    <n v="7"/>
    <x v="2"/>
    <x v="1"/>
  </r>
  <r>
    <n v="180923211"/>
    <x v="614"/>
    <d v="2021-04-30T00:00:00"/>
    <x v="64"/>
    <x v="3"/>
    <x v="0"/>
    <x v="0"/>
    <x v="0"/>
    <n v="8054"/>
    <n v="255.28"/>
    <n v="159.41999999999999"/>
    <n v="1283968.68"/>
    <n v="2056025.12"/>
    <n v="772056.44000000018"/>
    <x v="0"/>
    <n v="6"/>
    <x v="4"/>
    <x v="1"/>
  </r>
  <r>
    <n v="736396253"/>
    <x v="618"/>
    <d v="2019-11-20T00:00:00"/>
    <x v="50"/>
    <x v="2"/>
    <x v="8"/>
    <x v="1"/>
    <x v="3"/>
    <n v="4870"/>
    <n v="421.89"/>
    <n v="364.69"/>
    <n v="1776040.3"/>
    <n v="2054604.3"/>
    <n v="278564"/>
    <x v="14"/>
    <n v="6"/>
    <x v="4"/>
    <x v="1"/>
  </r>
  <r>
    <n v="527948272"/>
    <x v="511"/>
    <d v="2022-06-01T00:00:00"/>
    <x v="183"/>
    <x v="0"/>
    <x v="4"/>
    <x v="1"/>
    <x v="3"/>
    <n v="481"/>
    <n v="81.73"/>
    <n v="56.67"/>
    <n v="27258.27"/>
    <n v="39312.130000000005"/>
    <n v="12053.860000000004"/>
    <x v="4"/>
    <n v="2"/>
    <x v="1"/>
    <x v="0"/>
  </r>
  <r>
    <n v="559417665"/>
    <x v="403"/>
    <d v="2019-02-28T00:00:00"/>
    <x v="70"/>
    <x v="1"/>
    <x v="11"/>
    <x v="1"/>
    <x v="0"/>
    <n v="2973"/>
    <n v="154.06"/>
    <n v="90.93"/>
    <n v="270334.89"/>
    <n v="458020.38"/>
    <n v="187685.49"/>
    <x v="11"/>
    <n v="1"/>
    <x v="3"/>
    <x v="0"/>
  </r>
  <r>
    <n v="612495791"/>
    <x v="917"/>
    <d v="2019-10-23T00:00:00"/>
    <x v="160"/>
    <x v="4"/>
    <x v="3"/>
    <x v="0"/>
    <x v="2"/>
    <n v="9971"/>
    <n v="205.7"/>
    <n v="117.11"/>
    <n v="1167703.81"/>
    <n v="2051034.7"/>
    <n v="883330.8899999999"/>
    <x v="13"/>
    <n v="6"/>
    <x v="4"/>
    <x v="1"/>
  </r>
  <r>
    <n v="184976994"/>
    <x v="401"/>
    <d v="2015-08-23T00:00:00"/>
    <x v="80"/>
    <x v="1"/>
    <x v="10"/>
    <x v="0"/>
    <x v="1"/>
    <n v="7658"/>
    <n v="668.27"/>
    <n v="502.54"/>
    <n v="3848451.3200000003"/>
    <n v="5117611.66"/>
    <n v="1269160.3399999999"/>
    <x v="17"/>
    <n v="5"/>
    <x v="0"/>
    <x v="0"/>
  </r>
  <r>
    <n v="321352088"/>
    <x v="167"/>
    <d v="2021-04-30T00:00:00"/>
    <x v="151"/>
    <x v="5"/>
    <x v="4"/>
    <x v="1"/>
    <x v="0"/>
    <n v="4079"/>
    <n v="81.73"/>
    <n v="56.67"/>
    <n v="231156.93"/>
    <n v="333376.67000000004"/>
    <n v="102219.74000000005"/>
    <x v="10"/>
    <n v="7"/>
    <x v="2"/>
    <x v="1"/>
  </r>
  <r>
    <n v="102168405"/>
    <x v="918"/>
    <d v="2020-06-06T00:00:00"/>
    <x v="119"/>
    <x v="5"/>
    <x v="9"/>
    <x v="1"/>
    <x v="0"/>
    <n v="2756"/>
    <n v="9.33"/>
    <n v="6.92"/>
    <n v="19071.52"/>
    <n v="25713.48"/>
    <n v="6641.9599999999991"/>
    <x v="7"/>
    <n v="5"/>
    <x v="0"/>
    <x v="0"/>
  </r>
  <r>
    <n v="874349772"/>
    <x v="919"/>
    <d v="2019-12-13T00:00:00"/>
    <x v="88"/>
    <x v="1"/>
    <x v="2"/>
    <x v="0"/>
    <x v="0"/>
    <n v="8383"/>
    <n v="47.45"/>
    <n v="31.79"/>
    <n v="266495.57"/>
    <n v="397773.35000000003"/>
    <n v="131277.78000000003"/>
    <x v="8"/>
    <n v="7"/>
    <x v="2"/>
    <x v="1"/>
  </r>
  <r>
    <n v="754249465"/>
    <x v="920"/>
    <d v="2020-05-16T00:00:00"/>
    <x v="35"/>
    <x v="5"/>
    <x v="0"/>
    <x v="0"/>
    <x v="3"/>
    <n v="8033"/>
    <n v="255.28"/>
    <n v="159.41999999999999"/>
    <n v="1280620.8599999999"/>
    <n v="2050664.24"/>
    <n v="770043.38000000012"/>
    <x v="1"/>
    <n v="6"/>
    <x v="4"/>
    <x v="1"/>
  </r>
  <r>
    <n v="332065474"/>
    <x v="921"/>
    <d v="2018-10-19T00:00:00"/>
    <x v="123"/>
    <x v="3"/>
    <x v="11"/>
    <x v="1"/>
    <x v="3"/>
    <n v="4408"/>
    <n v="154.06"/>
    <n v="90.93"/>
    <n v="400819.44"/>
    <n v="679096.48"/>
    <n v="278277.03999999998"/>
    <x v="1"/>
    <n v="5"/>
    <x v="0"/>
    <x v="0"/>
  </r>
  <r>
    <n v="713009965"/>
    <x v="922"/>
    <d v="2016-11-17T00:00:00"/>
    <x v="175"/>
    <x v="1"/>
    <x v="10"/>
    <x v="0"/>
    <x v="3"/>
    <n v="4348"/>
    <n v="668.27"/>
    <n v="502.54"/>
    <n v="2185043.92"/>
    <n v="2905637.96"/>
    <n v="720594.04"/>
    <x v="17"/>
    <n v="2"/>
    <x v="1"/>
    <x v="0"/>
  </r>
  <r>
    <n v="976139819"/>
    <x v="923"/>
    <d v="2017-07-02T00:00:00"/>
    <x v="119"/>
    <x v="5"/>
    <x v="0"/>
    <x v="1"/>
    <x v="0"/>
    <n v="319"/>
    <n v="255.28"/>
    <n v="159.41999999999999"/>
    <n v="50854.979999999996"/>
    <n v="81434.320000000007"/>
    <n v="30579.340000000011"/>
    <x v="1"/>
    <n v="7"/>
    <x v="2"/>
    <x v="1"/>
  </r>
  <r>
    <n v="569941365"/>
    <x v="924"/>
    <d v="2016-11-03T00:00:00"/>
    <x v="175"/>
    <x v="1"/>
    <x v="0"/>
    <x v="0"/>
    <x v="0"/>
    <n v="7170"/>
    <n v="255.28"/>
    <n v="159.41999999999999"/>
    <n v="1143041.3999999999"/>
    <n v="1830357.6"/>
    <n v="687316.20000000019"/>
    <x v="20"/>
    <n v="1"/>
    <x v="3"/>
    <x v="0"/>
  </r>
  <r>
    <n v="141875827"/>
    <x v="287"/>
    <d v="2021-03-31T00:00:00"/>
    <x v="75"/>
    <x v="1"/>
    <x v="10"/>
    <x v="0"/>
    <x v="1"/>
    <n v="3065"/>
    <n v="668.27"/>
    <n v="502.54"/>
    <n v="1540285.1"/>
    <n v="2048247.55"/>
    <n v="507962.44999999995"/>
    <x v="14"/>
    <n v="6"/>
    <x v="4"/>
    <x v="1"/>
  </r>
  <r>
    <n v="845067346"/>
    <x v="925"/>
    <d v="2022-09-28T00:00:00"/>
    <x v="84"/>
    <x v="1"/>
    <x v="10"/>
    <x v="0"/>
    <x v="3"/>
    <n v="3062"/>
    <n v="668.27"/>
    <n v="502.54"/>
    <n v="1538777.48"/>
    <n v="2046242.74"/>
    <n v="507465.26"/>
    <x v="15"/>
    <n v="5"/>
    <x v="0"/>
    <x v="0"/>
  </r>
  <r>
    <n v="416795814"/>
    <x v="926"/>
    <d v="2019-07-10T00:00:00"/>
    <x v="93"/>
    <x v="5"/>
    <x v="0"/>
    <x v="1"/>
    <x v="1"/>
    <n v="7998"/>
    <n v="255.28"/>
    <n v="159.41999999999999"/>
    <n v="1275041.1599999999"/>
    <n v="2041729.44"/>
    <n v="766688.28"/>
    <x v="14"/>
    <n v="6"/>
    <x v="4"/>
    <x v="1"/>
  </r>
  <r>
    <n v="332528531"/>
    <x v="927"/>
    <d v="2018-07-25T00:00:00"/>
    <x v="28"/>
    <x v="5"/>
    <x v="2"/>
    <x v="0"/>
    <x v="2"/>
    <n v="1437"/>
    <n v="47.45"/>
    <n v="31.79"/>
    <n v="45682.229999999996"/>
    <n v="68185.650000000009"/>
    <n v="22503.420000000013"/>
    <x v="9"/>
    <n v="3"/>
    <x v="5"/>
    <x v="0"/>
  </r>
  <r>
    <n v="217920958"/>
    <x v="928"/>
    <d v="2021-05-08T00:00:00"/>
    <x v="112"/>
    <x v="1"/>
    <x v="0"/>
    <x v="0"/>
    <x v="3"/>
    <n v="6509"/>
    <n v="255.28"/>
    <n v="159.41999999999999"/>
    <n v="1037664.7799999999"/>
    <n v="1661617.52"/>
    <n v="623952.74000000011"/>
    <x v="17"/>
    <n v="4"/>
    <x v="6"/>
    <x v="0"/>
  </r>
  <r>
    <n v="905883538"/>
    <x v="929"/>
    <d v="2017-05-31T00:00:00"/>
    <x v="86"/>
    <x v="2"/>
    <x v="3"/>
    <x v="1"/>
    <x v="3"/>
    <n v="9925"/>
    <n v="205.7"/>
    <n v="117.11"/>
    <n v="1162316.75"/>
    <n v="2041572.5"/>
    <n v="879255.75"/>
    <x v="13"/>
    <n v="6"/>
    <x v="4"/>
    <x v="1"/>
  </r>
  <r>
    <n v="523836123"/>
    <x v="930"/>
    <d v="2019-02-11T00:00:00"/>
    <x v="117"/>
    <x v="1"/>
    <x v="5"/>
    <x v="0"/>
    <x v="1"/>
    <n v="3605"/>
    <n v="109.28"/>
    <n v="35.840000000000003"/>
    <n v="129203.20000000001"/>
    <n v="393954.4"/>
    <n v="264751.2"/>
    <x v="8"/>
    <n v="3"/>
    <x v="5"/>
    <x v="0"/>
  </r>
  <r>
    <n v="336707198"/>
    <x v="530"/>
    <d v="2015-10-28T00:00:00"/>
    <x v="167"/>
    <x v="2"/>
    <x v="0"/>
    <x v="0"/>
    <x v="2"/>
    <n v="7997"/>
    <n v="255.28"/>
    <n v="159.41999999999999"/>
    <n v="1274881.74"/>
    <n v="2041474.16"/>
    <n v="766592.41999999993"/>
    <x v="14"/>
    <n v="6"/>
    <x v="4"/>
    <x v="1"/>
  </r>
  <r>
    <n v="371361768"/>
    <x v="931"/>
    <d v="2022-01-15T00:00:00"/>
    <x v="106"/>
    <x v="6"/>
    <x v="10"/>
    <x v="1"/>
    <x v="1"/>
    <n v="3054"/>
    <n v="668.27"/>
    <n v="502.54"/>
    <n v="1534757.1600000001"/>
    <n v="2040896.5799999998"/>
    <n v="506139.41999999969"/>
    <x v="9"/>
    <n v="6"/>
    <x v="4"/>
    <x v="1"/>
  </r>
  <r>
    <n v="685329568"/>
    <x v="179"/>
    <d v="2016-08-09T00:00:00"/>
    <x v="30"/>
    <x v="3"/>
    <x v="4"/>
    <x v="0"/>
    <x v="0"/>
    <n v="3104"/>
    <n v="81.73"/>
    <n v="56.67"/>
    <n v="175903.68"/>
    <n v="253689.92"/>
    <n v="77786.24000000002"/>
    <x v="18"/>
    <n v="3"/>
    <x v="5"/>
    <x v="0"/>
  </r>
  <r>
    <n v="475992381"/>
    <x v="932"/>
    <d v="2021-05-18T00:00:00"/>
    <x v="34"/>
    <x v="1"/>
    <x v="5"/>
    <x v="0"/>
    <x v="3"/>
    <n v="5578"/>
    <n v="109.28"/>
    <n v="35.840000000000003"/>
    <n v="199915.52000000002"/>
    <n v="609563.84"/>
    <n v="409648.31999999995"/>
    <x v="13"/>
    <n v="5"/>
    <x v="0"/>
    <x v="0"/>
  </r>
  <r>
    <n v="678830468"/>
    <x v="774"/>
    <d v="2019-03-15T00:00:00"/>
    <x v="184"/>
    <x v="3"/>
    <x v="3"/>
    <x v="0"/>
    <x v="0"/>
    <n v="9876"/>
    <n v="205.7"/>
    <n v="117.11"/>
    <n v="1156578.3600000001"/>
    <n v="2031493.2"/>
    <n v="874914.83999999985"/>
    <x v="2"/>
    <n v="6"/>
    <x v="4"/>
    <x v="1"/>
  </r>
  <r>
    <n v="410514724"/>
    <x v="933"/>
    <d v="2017-03-11T00:00:00"/>
    <x v="70"/>
    <x v="1"/>
    <x v="6"/>
    <x v="1"/>
    <x v="1"/>
    <n v="9284"/>
    <n v="651.21"/>
    <n v="524.96"/>
    <n v="4873728.6400000006"/>
    <n v="6045833.6400000006"/>
    <n v="1172105"/>
    <x v="20"/>
    <n v="3"/>
    <x v="5"/>
    <x v="0"/>
  </r>
  <r>
    <n v="899784409"/>
    <x v="934"/>
    <d v="2020-01-19T00:00:00"/>
    <x v="53"/>
    <x v="5"/>
    <x v="2"/>
    <x v="1"/>
    <x v="0"/>
    <n v="5057"/>
    <n v="47.45"/>
    <n v="31.79"/>
    <n v="160762.03"/>
    <n v="239954.65000000002"/>
    <n v="79192.620000000024"/>
    <x v="5"/>
    <n v="7"/>
    <x v="2"/>
    <x v="1"/>
  </r>
  <r>
    <n v="884520709"/>
    <x v="935"/>
    <d v="2016-08-05T00:00:00"/>
    <x v="9"/>
    <x v="5"/>
    <x v="4"/>
    <x v="0"/>
    <x v="3"/>
    <n v="8189"/>
    <n v="81.73"/>
    <n v="56.67"/>
    <n v="464070.63"/>
    <n v="669286.97000000009"/>
    <n v="205216.34000000008"/>
    <x v="1"/>
    <n v="5"/>
    <x v="0"/>
    <x v="0"/>
  </r>
  <r>
    <n v="938209950"/>
    <x v="936"/>
    <d v="2022-03-18T00:00:00"/>
    <x v="145"/>
    <x v="1"/>
    <x v="4"/>
    <x v="1"/>
    <x v="1"/>
    <n v="6028"/>
    <n v="81.73"/>
    <n v="56.67"/>
    <n v="341606.76"/>
    <n v="492668.44"/>
    <n v="151061.68"/>
    <x v="13"/>
    <n v="1"/>
    <x v="3"/>
    <x v="0"/>
  </r>
  <r>
    <n v="804650962"/>
    <x v="937"/>
    <d v="2015-02-28T00:00:00"/>
    <x v="102"/>
    <x v="5"/>
    <x v="9"/>
    <x v="0"/>
    <x v="0"/>
    <n v="2956"/>
    <n v="9.33"/>
    <n v="6.92"/>
    <n v="20455.52"/>
    <n v="27579.48"/>
    <n v="7123.9599999999991"/>
    <x v="16"/>
    <n v="4"/>
    <x v="6"/>
    <x v="0"/>
  </r>
  <r>
    <n v="747955071"/>
    <x v="95"/>
    <d v="2016-10-18T00:00:00"/>
    <x v="67"/>
    <x v="1"/>
    <x v="5"/>
    <x v="1"/>
    <x v="3"/>
    <n v="5382"/>
    <n v="109.28"/>
    <n v="35.840000000000003"/>
    <n v="192890.88"/>
    <n v="588144.96"/>
    <n v="395254.07999999996"/>
    <x v="9"/>
    <n v="2"/>
    <x v="1"/>
    <x v="0"/>
  </r>
  <r>
    <n v="341730868"/>
    <x v="604"/>
    <d v="2018-05-07T00:00:00"/>
    <x v="173"/>
    <x v="5"/>
    <x v="7"/>
    <x v="0"/>
    <x v="3"/>
    <n v="4613"/>
    <n v="437.2"/>
    <n v="263.33"/>
    <n v="1214741.29"/>
    <n v="2016803.5999999999"/>
    <n v="802062.30999999982"/>
    <x v="19"/>
    <n v="6"/>
    <x v="4"/>
    <x v="1"/>
  </r>
  <r>
    <n v="923160398"/>
    <x v="938"/>
    <d v="2017-05-16T00:00:00"/>
    <x v="175"/>
    <x v="1"/>
    <x v="5"/>
    <x v="1"/>
    <x v="2"/>
    <n v="2531"/>
    <n v="109.28"/>
    <n v="35.840000000000003"/>
    <n v="90711.040000000008"/>
    <n v="276587.68"/>
    <n v="185876.63999999998"/>
    <x v="17"/>
    <n v="7"/>
    <x v="2"/>
    <x v="1"/>
  </r>
  <r>
    <n v="234846770"/>
    <x v="939"/>
    <d v="2021-05-29T00:00:00"/>
    <x v="62"/>
    <x v="5"/>
    <x v="9"/>
    <x v="0"/>
    <x v="1"/>
    <n v="5233"/>
    <n v="9.33"/>
    <n v="6.92"/>
    <n v="36212.36"/>
    <n v="48823.89"/>
    <n v="12611.529999999999"/>
    <x v="13"/>
    <n v="2"/>
    <x v="1"/>
    <x v="0"/>
  </r>
  <r>
    <n v="482966554"/>
    <x v="940"/>
    <d v="2018-10-30T00:00:00"/>
    <x v="6"/>
    <x v="4"/>
    <x v="6"/>
    <x v="1"/>
    <x v="2"/>
    <n v="9391"/>
    <n v="651.21"/>
    <n v="524.96"/>
    <n v="4929899.3600000003"/>
    <n v="6115513.1100000003"/>
    <n v="1185613.75"/>
    <x v="6"/>
    <n v="1"/>
    <x v="3"/>
    <x v="0"/>
  </r>
  <r>
    <n v="483193576"/>
    <x v="941"/>
    <d v="2018-08-07T00:00:00"/>
    <x v="114"/>
    <x v="2"/>
    <x v="9"/>
    <x v="0"/>
    <x v="2"/>
    <n v="6572"/>
    <n v="9.33"/>
    <n v="6.92"/>
    <n v="45478.239999999998"/>
    <n v="61316.76"/>
    <n v="15838.520000000004"/>
    <x v="7"/>
    <n v="1"/>
    <x v="3"/>
    <x v="0"/>
  </r>
  <r>
    <n v="471514165"/>
    <x v="942"/>
    <d v="2019-10-13T00:00:00"/>
    <x v="38"/>
    <x v="2"/>
    <x v="11"/>
    <x v="0"/>
    <x v="1"/>
    <n v="374"/>
    <n v="154.06"/>
    <n v="90.93"/>
    <n v="34007.82"/>
    <n v="57618.44"/>
    <n v="23610.620000000003"/>
    <x v="0"/>
    <n v="1"/>
    <x v="3"/>
    <x v="0"/>
  </r>
  <r>
    <n v="754227149"/>
    <x v="943"/>
    <d v="2020-11-07T00:00:00"/>
    <x v="55"/>
    <x v="1"/>
    <x v="6"/>
    <x v="0"/>
    <x v="3"/>
    <n v="1429"/>
    <n v="651.21"/>
    <n v="524.96"/>
    <n v="750167.84000000008"/>
    <n v="930579.09000000008"/>
    <n v="180411.25"/>
    <x v="14"/>
    <n v="2"/>
    <x v="1"/>
    <x v="0"/>
  </r>
  <r>
    <n v="357943856"/>
    <x v="944"/>
    <d v="2019-03-04T00:00:00"/>
    <x v="91"/>
    <x v="1"/>
    <x v="0"/>
    <x v="1"/>
    <x v="2"/>
    <n v="2396"/>
    <n v="255.28"/>
    <n v="159.41999999999999"/>
    <n v="381970.31999999995"/>
    <n v="611650.88"/>
    <n v="229680.56000000006"/>
    <x v="7"/>
    <n v="7"/>
    <x v="2"/>
    <x v="1"/>
  </r>
  <r>
    <n v="179588115"/>
    <x v="200"/>
    <d v="2019-08-09T00:00:00"/>
    <x v="93"/>
    <x v="5"/>
    <x v="4"/>
    <x v="1"/>
    <x v="3"/>
    <n v="2969"/>
    <n v="81.73"/>
    <n v="56.67"/>
    <n v="168253.23"/>
    <n v="242656.37000000002"/>
    <n v="74403.140000000014"/>
    <x v="3"/>
    <n v="2"/>
    <x v="1"/>
    <x v="0"/>
  </r>
  <r>
    <n v="116925704"/>
    <x v="222"/>
    <d v="2015-08-24T00:00:00"/>
    <x v="41"/>
    <x v="0"/>
    <x v="3"/>
    <x v="0"/>
    <x v="3"/>
    <n v="9769"/>
    <n v="205.7"/>
    <n v="117.11"/>
    <n v="1144047.5900000001"/>
    <n v="2009483.2999999998"/>
    <n v="865435.70999999973"/>
    <x v="19"/>
    <n v="6"/>
    <x v="4"/>
    <x v="1"/>
  </r>
  <r>
    <n v="815917098"/>
    <x v="945"/>
    <d v="2021-02-09T00:00:00"/>
    <x v="143"/>
    <x v="1"/>
    <x v="7"/>
    <x v="0"/>
    <x v="0"/>
    <n v="6856"/>
    <n v="437.2"/>
    <n v="263.33"/>
    <n v="1805390.48"/>
    <n v="2997443.1999999997"/>
    <n v="1192052.7199999997"/>
    <x v="10"/>
    <n v="4"/>
    <x v="6"/>
    <x v="0"/>
  </r>
  <r>
    <n v="914770448"/>
    <x v="946"/>
    <d v="2016-02-18T00:00:00"/>
    <x v="149"/>
    <x v="3"/>
    <x v="3"/>
    <x v="0"/>
    <x v="2"/>
    <n v="9759"/>
    <n v="205.7"/>
    <n v="117.11"/>
    <n v="1142876.49"/>
    <n v="2007426.2999999998"/>
    <n v="864549.80999999982"/>
    <x v="10"/>
    <n v="6"/>
    <x v="4"/>
    <x v="1"/>
  </r>
  <r>
    <n v="444854724"/>
    <x v="620"/>
    <d v="2016-08-26T00:00:00"/>
    <x v="106"/>
    <x v="6"/>
    <x v="4"/>
    <x v="1"/>
    <x v="2"/>
    <n v="1253"/>
    <n v="81.73"/>
    <n v="56.67"/>
    <n v="71007.510000000009"/>
    <n v="102407.69"/>
    <n v="31400.179999999993"/>
    <x v="20"/>
    <n v="2"/>
    <x v="1"/>
    <x v="0"/>
  </r>
  <r>
    <n v="170931661"/>
    <x v="947"/>
    <d v="2016-11-19T00:00:00"/>
    <x v="102"/>
    <x v="5"/>
    <x v="8"/>
    <x v="1"/>
    <x v="2"/>
    <n v="1332"/>
    <n v="421.89"/>
    <n v="364.69"/>
    <n v="485767.08"/>
    <n v="561957.48"/>
    <n v="76190.399999999965"/>
    <x v="0"/>
    <n v="7"/>
    <x v="2"/>
    <x v="1"/>
  </r>
  <r>
    <n v="673041617"/>
    <x v="326"/>
    <d v="2019-02-03T00:00:00"/>
    <x v="23"/>
    <x v="4"/>
    <x v="10"/>
    <x v="0"/>
    <x v="0"/>
    <n v="6826"/>
    <n v="668.27"/>
    <n v="502.54"/>
    <n v="3430338.04"/>
    <n v="4561611.0199999996"/>
    <n v="1131272.9799999995"/>
    <x v="8"/>
    <n v="2"/>
    <x v="1"/>
    <x v="0"/>
  </r>
  <r>
    <n v="640295922"/>
    <x v="231"/>
    <d v="2015-04-17T00:00:00"/>
    <x v="7"/>
    <x v="1"/>
    <x v="0"/>
    <x v="0"/>
    <x v="0"/>
    <n v="6647"/>
    <n v="255.28"/>
    <n v="159.41999999999999"/>
    <n v="1059664.74"/>
    <n v="1696846.16"/>
    <n v="637181.41999999993"/>
    <x v="19"/>
    <n v="3"/>
    <x v="5"/>
    <x v="0"/>
  </r>
  <r>
    <n v="632118403"/>
    <x v="948"/>
    <d v="2015-07-16T00:00:00"/>
    <x v="118"/>
    <x v="0"/>
    <x v="11"/>
    <x v="1"/>
    <x v="3"/>
    <n v="6737"/>
    <n v="154.06"/>
    <n v="90.93"/>
    <n v="612595.41"/>
    <n v="1037902.22"/>
    <n v="425306.80999999994"/>
    <x v="19"/>
    <n v="2"/>
    <x v="1"/>
    <x v="0"/>
  </r>
  <r>
    <n v="828245389"/>
    <x v="949"/>
    <d v="2018-08-04T00:00:00"/>
    <x v="129"/>
    <x v="5"/>
    <x v="6"/>
    <x v="0"/>
    <x v="2"/>
    <n v="5071"/>
    <n v="651.21"/>
    <n v="524.96"/>
    <n v="2662072.16"/>
    <n v="3302285.91"/>
    <n v="640213.75"/>
    <x v="0"/>
    <n v="7"/>
    <x v="2"/>
    <x v="1"/>
  </r>
  <r>
    <n v="578725707"/>
    <x v="763"/>
    <d v="2022-08-01T00:00:00"/>
    <x v="141"/>
    <x v="5"/>
    <x v="3"/>
    <x v="1"/>
    <x v="0"/>
    <n v="6652"/>
    <n v="205.7"/>
    <n v="117.11"/>
    <n v="779015.72"/>
    <n v="1368316.4"/>
    <n v="589300.67999999993"/>
    <x v="18"/>
    <n v="2"/>
    <x v="1"/>
    <x v="0"/>
  </r>
  <r>
    <n v="653920686"/>
    <x v="950"/>
    <d v="2022-01-15T00:00:00"/>
    <x v="179"/>
    <x v="1"/>
    <x v="1"/>
    <x v="0"/>
    <x v="1"/>
    <n v="8517"/>
    <n v="152.58000000000001"/>
    <n v="97.44"/>
    <n v="829896.48"/>
    <n v="1299523.8600000001"/>
    <n v="469627.38000000012"/>
    <x v="13"/>
    <n v="2"/>
    <x v="1"/>
    <x v="0"/>
  </r>
  <r>
    <n v="994504153"/>
    <x v="951"/>
    <d v="2017-01-17T00:00:00"/>
    <x v="133"/>
    <x v="1"/>
    <x v="9"/>
    <x v="0"/>
    <x v="0"/>
    <n v="4734"/>
    <n v="9.33"/>
    <n v="6.92"/>
    <n v="32759.279999999999"/>
    <n v="44168.22"/>
    <n v="11408.940000000002"/>
    <x v="5"/>
    <n v="2"/>
    <x v="1"/>
    <x v="0"/>
  </r>
  <r>
    <n v="261462438"/>
    <x v="904"/>
    <d v="2019-11-02T00:00:00"/>
    <x v="38"/>
    <x v="2"/>
    <x v="10"/>
    <x v="0"/>
    <x v="1"/>
    <n v="1400"/>
    <n v="668.27"/>
    <n v="502.54"/>
    <n v="703556"/>
    <n v="935578"/>
    <n v="232022"/>
    <x v="8"/>
    <n v="1"/>
    <x v="3"/>
    <x v="0"/>
  </r>
  <r>
    <n v="786094367"/>
    <x v="440"/>
    <d v="2022-04-22T00:00:00"/>
    <x v="93"/>
    <x v="5"/>
    <x v="10"/>
    <x v="0"/>
    <x v="0"/>
    <n v="1647"/>
    <n v="668.27"/>
    <n v="502.54"/>
    <n v="827683.38"/>
    <n v="1100640.69"/>
    <n v="272957.30999999994"/>
    <x v="5"/>
    <n v="5"/>
    <x v="0"/>
    <x v="0"/>
  </r>
  <r>
    <n v="920011270"/>
    <x v="952"/>
    <d v="2017-05-30T00:00:00"/>
    <x v="2"/>
    <x v="1"/>
    <x v="8"/>
    <x v="1"/>
    <x v="0"/>
    <n v="634"/>
    <n v="421.89"/>
    <n v="364.69"/>
    <n v="231213.46"/>
    <n v="267478.26"/>
    <n v="36264.800000000017"/>
    <x v="9"/>
    <n v="2"/>
    <x v="1"/>
    <x v="0"/>
  </r>
  <r>
    <n v="885136973"/>
    <x v="953"/>
    <d v="2020-12-20T00:00:00"/>
    <x v="18"/>
    <x v="6"/>
    <x v="11"/>
    <x v="1"/>
    <x v="1"/>
    <n v="555"/>
    <n v="154.06"/>
    <n v="90.93"/>
    <n v="50466.15"/>
    <n v="85503.3"/>
    <n v="35037.15"/>
    <x v="12"/>
    <n v="3"/>
    <x v="5"/>
    <x v="0"/>
  </r>
  <r>
    <n v="523707807"/>
    <x v="954"/>
    <d v="2019-12-13T00:00:00"/>
    <x v="7"/>
    <x v="1"/>
    <x v="11"/>
    <x v="0"/>
    <x v="0"/>
    <n v="5633"/>
    <n v="154.06"/>
    <n v="90.93"/>
    <n v="512208.69000000006"/>
    <n v="867819.98"/>
    <n v="355611.28999999992"/>
    <x v="14"/>
    <n v="1"/>
    <x v="3"/>
    <x v="0"/>
  </r>
  <r>
    <n v="648272597"/>
    <x v="575"/>
    <d v="2021-09-10T00:00:00"/>
    <x v="152"/>
    <x v="5"/>
    <x v="10"/>
    <x v="1"/>
    <x v="0"/>
    <n v="7122"/>
    <n v="668.27"/>
    <n v="502.54"/>
    <n v="3579089.8800000004"/>
    <n v="4759418.9399999995"/>
    <n v="1180329.0599999991"/>
    <x v="3"/>
    <n v="2"/>
    <x v="1"/>
    <x v="0"/>
  </r>
  <r>
    <n v="791692674"/>
    <x v="955"/>
    <d v="2019-10-22T00:00:00"/>
    <x v="45"/>
    <x v="1"/>
    <x v="9"/>
    <x v="0"/>
    <x v="2"/>
    <n v="8310"/>
    <n v="9.33"/>
    <n v="6.92"/>
    <n v="57505.2"/>
    <n v="77532.3"/>
    <n v="20027.100000000006"/>
    <x v="8"/>
    <n v="4"/>
    <x v="6"/>
    <x v="0"/>
  </r>
  <r>
    <n v="515510118"/>
    <x v="750"/>
    <d v="2022-05-20T00:00:00"/>
    <x v="27"/>
    <x v="0"/>
    <x v="3"/>
    <x v="1"/>
    <x v="2"/>
    <n v="9754"/>
    <n v="205.7"/>
    <n v="117.11"/>
    <n v="1142290.94"/>
    <n v="2006397.7999999998"/>
    <n v="864106.85999999987"/>
    <x v="2"/>
    <n v="6"/>
    <x v="4"/>
    <x v="1"/>
  </r>
  <r>
    <n v="968106496"/>
    <x v="379"/>
    <d v="2018-02-26T00:00:00"/>
    <x v="151"/>
    <x v="5"/>
    <x v="10"/>
    <x v="0"/>
    <x v="0"/>
    <n v="3080"/>
    <n v="668.27"/>
    <n v="502.54"/>
    <n v="1547823.2"/>
    <n v="2058271.5999999999"/>
    <n v="510448.39999999991"/>
    <x v="18"/>
    <n v="2"/>
    <x v="1"/>
    <x v="0"/>
  </r>
  <r>
    <n v="418385398"/>
    <x v="956"/>
    <d v="2019-12-06T00:00:00"/>
    <x v="161"/>
    <x v="3"/>
    <x v="9"/>
    <x v="1"/>
    <x v="0"/>
    <n v="8392"/>
    <n v="9.33"/>
    <n v="6.92"/>
    <n v="58072.639999999999"/>
    <n v="78297.36"/>
    <n v="20224.72"/>
    <x v="1"/>
    <n v="5"/>
    <x v="0"/>
    <x v="0"/>
  </r>
  <r>
    <n v="522089898"/>
    <x v="7"/>
    <d v="2019-10-22T00:00:00"/>
    <x v="177"/>
    <x v="5"/>
    <x v="9"/>
    <x v="0"/>
    <x v="1"/>
    <n v="6858"/>
    <n v="9.33"/>
    <n v="6.92"/>
    <n v="47457.36"/>
    <n v="63985.14"/>
    <n v="16527.78"/>
    <x v="7"/>
    <n v="1"/>
    <x v="3"/>
    <x v="0"/>
  </r>
  <r>
    <n v="263643825"/>
    <x v="957"/>
    <d v="2015-05-29T00:00:00"/>
    <x v="165"/>
    <x v="5"/>
    <x v="11"/>
    <x v="0"/>
    <x v="2"/>
    <n v="6921"/>
    <n v="154.06"/>
    <n v="90.93"/>
    <n v="629326.53"/>
    <n v="1066249.26"/>
    <n v="436922.73"/>
    <x v="4"/>
    <n v="4"/>
    <x v="6"/>
    <x v="0"/>
  </r>
  <r>
    <n v="947783505"/>
    <x v="221"/>
    <d v="2019-09-25T00:00:00"/>
    <x v="176"/>
    <x v="2"/>
    <x v="0"/>
    <x v="1"/>
    <x v="1"/>
    <n v="9056"/>
    <n v="255.28"/>
    <n v="159.41999999999999"/>
    <n v="1443707.5199999998"/>
    <n v="2311815.6800000002"/>
    <n v="868108.16000000038"/>
    <x v="16"/>
    <n v="1"/>
    <x v="3"/>
    <x v="0"/>
  </r>
  <r>
    <n v="349557769"/>
    <x v="958"/>
    <d v="2016-05-10T00:00:00"/>
    <x v="122"/>
    <x v="3"/>
    <x v="10"/>
    <x v="1"/>
    <x v="2"/>
    <n v="767"/>
    <n v="668.27"/>
    <n v="502.54"/>
    <n v="385448.18"/>
    <n v="512563.08999999997"/>
    <n v="127114.90999999997"/>
    <x v="1"/>
    <n v="2"/>
    <x v="1"/>
    <x v="0"/>
  </r>
  <r>
    <n v="364327943"/>
    <x v="959"/>
    <d v="2016-08-18T00:00:00"/>
    <x v="61"/>
    <x v="3"/>
    <x v="5"/>
    <x v="1"/>
    <x v="3"/>
    <n v="1589"/>
    <n v="109.28"/>
    <n v="35.840000000000003"/>
    <n v="56949.760000000002"/>
    <n v="173645.92"/>
    <n v="116696.16"/>
    <x v="13"/>
    <n v="7"/>
    <x v="2"/>
    <x v="1"/>
  </r>
  <r>
    <n v="257767856"/>
    <x v="960"/>
    <d v="2020-11-23T00:00:00"/>
    <x v="177"/>
    <x v="5"/>
    <x v="4"/>
    <x v="0"/>
    <x v="0"/>
    <n v="8092"/>
    <n v="81.73"/>
    <n v="56.67"/>
    <n v="458573.64"/>
    <n v="661359.16"/>
    <n v="202785.52000000002"/>
    <x v="8"/>
    <n v="3"/>
    <x v="5"/>
    <x v="0"/>
  </r>
  <r>
    <n v="715863835"/>
    <x v="350"/>
    <d v="2020-01-22T00:00:00"/>
    <x v="133"/>
    <x v="1"/>
    <x v="11"/>
    <x v="0"/>
    <x v="1"/>
    <n v="8872"/>
    <n v="154.06"/>
    <n v="90.93"/>
    <n v="806730.96000000008"/>
    <n v="1366820.32"/>
    <n v="560089.36"/>
    <x v="4"/>
    <n v="2"/>
    <x v="1"/>
    <x v="0"/>
  </r>
  <r>
    <n v="694914710"/>
    <x v="748"/>
    <d v="2022-09-02T00:00:00"/>
    <x v="120"/>
    <x v="1"/>
    <x v="7"/>
    <x v="1"/>
    <x v="1"/>
    <n v="9560"/>
    <n v="437.2"/>
    <n v="263.33"/>
    <n v="2517434.7999999998"/>
    <n v="4179632"/>
    <n v="1662197.2000000002"/>
    <x v="20"/>
    <n v="2"/>
    <x v="1"/>
    <x v="0"/>
  </r>
  <r>
    <n v="571531808"/>
    <x v="961"/>
    <d v="2018-01-12T00:00:00"/>
    <x v="146"/>
    <x v="5"/>
    <x v="0"/>
    <x v="1"/>
    <x v="0"/>
    <n v="7818"/>
    <n v="255.28"/>
    <n v="159.41999999999999"/>
    <n v="1246345.5599999998"/>
    <n v="1995779.04"/>
    <n v="749433.48000000021"/>
    <x v="7"/>
    <n v="4"/>
    <x v="6"/>
    <x v="0"/>
  </r>
  <r>
    <n v="792638957"/>
    <x v="198"/>
    <d v="2017-02-07T00:00:00"/>
    <x v="51"/>
    <x v="0"/>
    <x v="3"/>
    <x v="0"/>
    <x v="1"/>
    <n v="8336"/>
    <n v="205.7"/>
    <n v="117.11"/>
    <n v="976228.96"/>
    <n v="1714715.2"/>
    <n v="738486.24"/>
    <x v="5"/>
    <n v="2"/>
    <x v="1"/>
    <x v="0"/>
  </r>
  <r>
    <n v="537435138"/>
    <x v="962"/>
    <d v="2019-09-14T00:00:00"/>
    <x v="156"/>
    <x v="3"/>
    <x v="0"/>
    <x v="0"/>
    <x v="2"/>
    <n v="7855"/>
    <n v="255.28"/>
    <n v="159.41999999999999"/>
    <n v="1252244.0999999999"/>
    <n v="2005224.4"/>
    <n v="752980.3"/>
    <x v="1"/>
    <n v="6"/>
    <x v="4"/>
    <x v="1"/>
  </r>
  <r>
    <n v="807581222"/>
    <x v="818"/>
    <d v="2021-04-25T00:00:00"/>
    <x v="58"/>
    <x v="5"/>
    <x v="1"/>
    <x v="1"/>
    <x v="3"/>
    <n v="85"/>
    <n v="152.58000000000001"/>
    <n v="97.44"/>
    <n v="8282.4"/>
    <n v="12969.300000000001"/>
    <n v="4686.9000000000015"/>
    <x v="0"/>
    <n v="1"/>
    <x v="3"/>
    <x v="0"/>
  </r>
  <r>
    <n v="496826493"/>
    <x v="963"/>
    <d v="2020-11-04T00:00:00"/>
    <x v="178"/>
    <x v="1"/>
    <x v="9"/>
    <x v="0"/>
    <x v="2"/>
    <n v="855"/>
    <n v="9.33"/>
    <n v="6.92"/>
    <n v="5916.6"/>
    <n v="7977.15"/>
    <n v="2060.5499999999993"/>
    <x v="5"/>
    <n v="3"/>
    <x v="5"/>
    <x v="0"/>
  </r>
  <r>
    <n v="321382129"/>
    <x v="964"/>
    <d v="2020-02-20T00:00:00"/>
    <x v="41"/>
    <x v="0"/>
    <x v="1"/>
    <x v="0"/>
    <x v="1"/>
    <n v="2969"/>
    <n v="152.58000000000001"/>
    <n v="97.44"/>
    <n v="289299.36"/>
    <n v="453010.02"/>
    <n v="163710.66000000003"/>
    <x v="0"/>
    <n v="5"/>
    <x v="0"/>
    <x v="0"/>
  </r>
  <r>
    <n v="629734456"/>
    <x v="965"/>
    <d v="2017-02-05T00:00:00"/>
    <x v="30"/>
    <x v="3"/>
    <x v="9"/>
    <x v="0"/>
    <x v="0"/>
    <n v="1274"/>
    <n v="9.33"/>
    <n v="6.92"/>
    <n v="8816.08"/>
    <n v="11886.42"/>
    <n v="3070.34"/>
    <x v="9"/>
    <n v="7"/>
    <x v="2"/>
    <x v="1"/>
  </r>
  <r>
    <n v="708899104"/>
    <x v="966"/>
    <d v="2023-01-13T00:00:00"/>
    <x v="65"/>
    <x v="2"/>
    <x v="0"/>
    <x v="1"/>
    <x v="0"/>
    <n v="7853"/>
    <n v="255.28"/>
    <n v="159.41999999999999"/>
    <n v="1251925.26"/>
    <n v="2004713.84"/>
    <n v="752788.58000000007"/>
    <x v="18"/>
    <n v="6"/>
    <x v="4"/>
    <x v="1"/>
  </r>
  <r>
    <n v="393336999"/>
    <x v="967"/>
    <d v="2020-05-24T00:00:00"/>
    <x v="159"/>
    <x v="4"/>
    <x v="4"/>
    <x v="1"/>
    <x v="1"/>
    <n v="6014"/>
    <n v="81.73"/>
    <n v="56.67"/>
    <n v="340813.38"/>
    <n v="491524.22000000003"/>
    <n v="150710.84000000003"/>
    <x v="19"/>
    <n v="5"/>
    <x v="0"/>
    <x v="0"/>
  </r>
  <r>
    <n v="897122371"/>
    <x v="565"/>
    <d v="2020-06-22T00:00:00"/>
    <x v="156"/>
    <x v="3"/>
    <x v="9"/>
    <x v="1"/>
    <x v="1"/>
    <n v="7300"/>
    <n v="9.33"/>
    <n v="6.92"/>
    <n v="50516"/>
    <n v="68109"/>
    <n v="17593"/>
    <x v="14"/>
    <n v="4"/>
    <x v="6"/>
    <x v="0"/>
  </r>
  <r>
    <n v="525472486"/>
    <x v="968"/>
    <d v="2015-11-23T00:00:00"/>
    <x v="136"/>
    <x v="1"/>
    <x v="0"/>
    <x v="0"/>
    <x v="0"/>
    <n v="7840"/>
    <n v="255.28"/>
    <n v="159.41999999999999"/>
    <n v="1249852.7999999998"/>
    <n v="2001395.2"/>
    <n v="751542.40000000014"/>
    <x v="17"/>
    <n v="6"/>
    <x v="4"/>
    <x v="1"/>
  </r>
  <r>
    <n v="447342956"/>
    <x v="969"/>
    <d v="2019-08-27T00:00:00"/>
    <x v="24"/>
    <x v="3"/>
    <x v="0"/>
    <x v="0"/>
    <x v="0"/>
    <n v="7576"/>
    <n v="255.28"/>
    <n v="159.41999999999999"/>
    <n v="1207765.92"/>
    <n v="1934001.28"/>
    <n v="726235.3600000001"/>
    <x v="2"/>
    <n v="3"/>
    <x v="5"/>
    <x v="0"/>
  </r>
  <r>
    <n v="514188325"/>
    <x v="970"/>
    <d v="2021-11-27T00:00:00"/>
    <x v="163"/>
    <x v="2"/>
    <x v="11"/>
    <x v="0"/>
    <x v="0"/>
    <n v="8607"/>
    <n v="154.06"/>
    <n v="90.93"/>
    <n v="782634.51"/>
    <n v="1325994.42"/>
    <n v="543359.90999999992"/>
    <x v="16"/>
    <n v="4"/>
    <x v="6"/>
    <x v="0"/>
  </r>
  <r>
    <n v="972984683"/>
    <x v="971"/>
    <d v="2017-04-25T00:00:00"/>
    <x v="170"/>
    <x v="5"/>
    <x v="8"/>
    <x v="0"/>
    <x v="3"/>
    <n v="6644"/>
    <n v="421.89"/>
    <n v="364.69"/>
    <n v="2423000.36"/>
    <n v="2803037.1599999997"/>
    <n v="380036.79999999981"/>
    <x v="12"/>
    <n v="5"/>
    <x v="0"/>
    <x v="0"/>
  </r>
  <r>
    <n v="934718358"/>
    <x v="972"/>
    <d v="2015-12-22T00:00:00"/>
    <x v="143"/>
    <x v="1"/>
    <x v="11"/>
    <x v="0"/>
    <x v="3"/>
    <n v="2789"/>
    <n v="154.06"/>
    <n v="90.93"/>
    <n v="253603.77000000002"/>
    <n v="429673.34"/>
    <n v="176069.57"/>
    <x v="18"/>
    <n v="3"/>
    <x v="5"/>
    <x v="0"/>
  </r>
  <r>
    <n v="480688178"/>
    <x v="973"/>
    <d v="2019-11-19T00:00:00"/>
    <x v="104"/>
    <x v="5"/>
    <x v="1"/>
    <x v="1"/>
    <x v="0"/>
    <n v="5169"/>
    <n v="152.58000000000001"/>
    <n v="97.44"/>
    <n v="503667.36"/>
    <n v="788686.02"/>
    <n v="285018.66000000003"/>
    <x v="5"/>
    <n v="2"/>
    <x v="1"/>
    <x v="0"/>
  </r>
  <r>
    <n v="212505471"/>
    <x v="974"/>
    <d v="2022-10-03T00:00:00"/>
    <x v="161"/>
    <x v="3"/>
    <x v="10"/>
    <x v="0"/>
    <x v="1"/>
    <n v="3946"/>
    <n v="668.27"/>
    <n v="502.54"/>
    <n v="1983022.84"/>
    <n v="2636993.42"/>
    <n v="653970.57999999984"/>
    <x v="18"/>
    <n v="2"/>
    <x v="1"/>
    <x v="0"/>
  </r>
  <r>
    <n v="443125665"/>
    <x v="139"/>
    <d v="2019-06-22T00:00:00"/>
    <x v="70"/>
    <x v="1"/>
    <x v="3"/>
    <x v="1"/>
    <x v="0"/>
    <n v="9586"/>
    <n v="205.7"/>
    <n v="117.11"/>
    <n v="1122616.46"/>
    <n v="1971840.2"/>
    <n v="849223.74"/>
    <x v="5"/>
    <n v="6"/>
    <x v="4"/>
    <x v="1"/>
  </r>
  <r>
    <n v="741690289"/>
    <x v="975"/>
    <d v="2020-03-30T00:00:00"/>
    <x v="179"/>
    <x v="1"/>
    <x v="8"/>
    <x v="1"/>
    <x v="1"/>
    <n v="1494"/>
    <n v="421.89"/>
    <n v="364.69"/>
    <n v="544846.86"/>
    <n v="630303.66"/>
    <n v="85456.800000000047"/>
    <x v="5"/>
    <n v="1"/>
    <x v="3"/>
    <x v="0"/>
  </r>
  <r>
    <n v="393842971"/>
    <x v="976"/>
    <d v="2022-02-01T00:00:00"/>
    <x v="70"/>
    <x v="1"/>
    <x v="5"/>
    <x v="1"/>
    <x v="2"/>
    <n v="5742"/>
    <n v="109.28"/>
    <n v="35.840000000000003"/>
    <n v="205793.28000000003"/>
    <n v="627485.76"/>
    <n v="421692.48"/>
    <x v="18"/>
    <n v="3"/>
    <x v="5"/>
    <x v="0"/>
  </r>
  <r>
    <n v="641413438"/>
    <x v="977"/>
    <d v="2015-09-08T00:00:00"/>
    <x v="72"/>
    <x v="0"/>
    <x v="1"/>
    <x v="0"/>
    <x v="0"/>
    <n v="7345"/>
    <n v="152.58000000000001"/>
    <n v="97.44"/>
    <n v="715696.79999999993"/>
    <n v="1120700.1000000001"/>
    <n v="405003.30000000016"/>
    <x v="13"/>
    <n v="5"/>
    <x v="0"/>
    <x v="0"/>
  </r>
  <r>
    <n v="637575519"/>
    <x v="978"/>
    <d v="2015-03-04T00:00:00"/>
    <x v="76"/>
    <x v="5"/>
    <x v="7"/>
    <x v="1"/>
    <x v="0"/>
    <n v="1619"/>
    <n v="437.2"/>
    <n v="263.33"/>
    <n v="426331.26999999996"/>
    <n v="707826.79999999993"/>
    <n v="281495.52999999997"/>
    <x v="15"/>
    <n v="5"/>
    <x v="0"/>
    <x v="0"/>
  </r>
  <r>
    <n v="955815541"/>
    <x v="979"/>
    <d v="2022-08-02T00:00:00"/>
    <x v="44"/>
    <x v="2"/>
    <x v="7"/>
    <x v="1"/>
    <x v="0"/>
    <n v="5914"/>
    <n v="437.2"/>
    <n v="263.33"/>
    <n v="1557333.6199999999"/>
    <n v="2585600.7999999998"/>
    <n v="1028267.1799999999"/>
    <x v="4"/>
    <n v="1"/>
    <x v="3"/>
    <x v="0"/>
  </r>
  <r>
    <n v="439932334"/>
    <x v="980"/>
    <d v="2016-07-31T00:00:00"/>
    <x v="115"/>
    <x v="5"/>
    <x v="3"/>
    <x v="0"/>
    <x v="3"/>
    <n v="4609"/>
    <n v="205.7"/>
    <n v="117.11"/>
    <n v="539759.99"/>
    <n v="948071.29999999993"/>
    <n v="408311.30999999994"/>
    <x v="20"/>
    <n v="4"/>
    <x v="6"/>
    <x v="0"/>
  </r>
  <r>
    <n v="254037225"/>
    <x v="981"/>
    <d v="2022-12-31T00:00:00"/>
    <x v="33"/>
    <x v="5"/>
    <x v="0"/>
    <x v="1"/>
    <x v="3"/>
    <n v="4115"/>
    <n v="255.28"/>
    <n v="159.41999999999999"/>
    <n v="656013.29999999993"/>
    <n v="1050477.2"/>
    <n v="394463.9"/>
    <x v="15"/>
    <n v="1"/>
    <x v="3"/>
    <x v="0"/>
  </r>
  <r>
    <n v="582836139"/>
    <x v="462"/>
    <d v="2018-04-15T00:00:00"/>
    <x v="175"/>
    <x v="1"/>
    <x v="6"/>
    <x v="0"/>
    <x v="3"/>
    <n v="3020"/>
    <n v="651.21"/>
    <n v="524.96"/>
    <n v="1585379.2000000002"/>
    <n v="1966654.2000000002"/>
    <n v="381275"/>
    <x v="4"/>
    <n v="6"/>
    <x v="4"/>
    <x v="1"/>
  </r>
  <r>
    <n v="930219113"/>
    <x v="982"/>
    <d v="2022-03-08T00:00:00"/>
    <x v="125"/>
    <x v="5"/>
    <x v="6"/>
    <x v="0"/>
    <x v="0"/>
    <n v="1362"/>
    <n v="651.21"/>
    <n v="524.96"/>
    <n v="714995.52"/>
    <n v="886948.02"/>
    <n v="171952.5"/>
    <x v="8"/>
    <n v="4"/>
    <x v="6"/>
    <x v="0"/>
  </r>
  <r>
    <n v="478405082"/>
    <x v="983"/>
    <d v="2021-09-13T00:00:00"/>
    <x v="83"/>
    <x v="0"/>
    <x v="3"/>
    <x v="0"/>
    <x v="2"/>
    <n v="9550"/>
    <n v="205.7"/>
    <n v="117.11"/>
    <n v="1118400.5"/>
    <n v="1964435"/>
    <n v="846034.5"/>
    <x v="17"/>
    <n v="6"/>
    <x v="4"/>
    <x v="1"/>
  </r>
  <r>
    <n v="203501832"/>
    <x v="984"/>
    <d v="2022-12-22T00:00:00"/>
    <x v="61"/>
    <x v="3"/>
    <x v="6"/>
    <x v="1"/>
    <x v="3"/>
    <n v="9569"/>
    <n v="651.21"/>
    <n v="524.96"/>
    <n v="5023342.24"/>
    <n v="6231428.4900000002"/>
    <n v="1208086.25"/>
    <x v="0"/>
    <n v="5"/>
    <x v="0"/>
    <x v="0"/>
  </r>
  <r>
    <n v="440154635"/>
    <x v="725"/>
    <d v="2015-02-23T00:00:00"/>
    <x v="165"/>
    <x v="5"/>
    <x v="5"/>
    <x v="0"/>
    <x v="2"/>
    <n v="393"/>
    <n v="109.28"/>
    <n v="35.840000000000003"/>
    <n v="14085.12"/>
    <n v="42947.040000000001"/>
    <n v="28861.919999999998"/>
    <x v="18"/>
    <n v="2"/>
    <x v="1"/>
    <x v="0"/>
  </r>
  <r>
    <n v="695279920"/>
    <x v="985"/>
    <d v="2018-03-13T00:00:00"/>
    <x v="61"/>
    <x v="3"/>
    <x v="0"/>
    <x v="0"/>
    <x v="3"/>
    <n v="7634"/>
    <n v="255.28"/>
    <n v="159.41999999999999"/>
    <n v="1217012.2799999998"/>
    <n v="1948807.52"/>
    <n v="731795.24000000022"/>
    <x v="11"/>
    <n v="6"/>
    <x v="4"/>
    <x v="1"/>
  </r>
  <r>
    <n v="143414771"/>
    <x v="986"/>
    <d v="2020-06-06T00:00:00"/>
    <x v="143"/>
    <x v="1"/>
    <x v="10"/>
    <x v="1"/>
    <x v="3"/>
    <n v="8473"/>
    <n v="668.27"/>
    <n v="502.54"/>
    <n v="4258021.42"/>
    <n v="5662251.71"/>
    <n v="1404230.29"/>
    <x v="19"/>
    <n v="4"/>
    <x v="6"/>
    <x v="0"/>
  </r>
  <r>
    <n v="742932260"/>
    <x v="987"/>
    <d v="2019-01-14T00:00:00"/>
    <x v="44"/>
    <x v="2"/>
    <x v="11"/>
    <x v="1"/>
    <x v="0"/>
    <n v="9020"/>
    <n v="154.06"/>
    <n v="90.93"/>
    <n v="820188.60000000009"/>
    <n v="1389621.2"/>
    <n v="569432.59999999986"/>
    <x v="3"/>
    <n v="5"/>
    <x v="0"/>
    <x v="0"/>
  </r>
  <r>
    <n v="189403712"/>
    <x v="988"/>
    <d v="2017-03-26T00:00:00"/>
    <x v="114"/>
    <x v="2"/>
    <x v="0"/>
    <x v="1"/>
    <x v="2"/>
    <n v="7622"/>
    <n v="255.28"/>
    <n v="159.41999999999999"/>
    <n v="1215099.24"/>
    <n v="1945744.16"/>
    <n v="730644.91999999993"/>
    <x v="6"/>
    <n v="6"/>
    <x v="4"/>
    <x v="1"/>
  </r>
  <r>
    <n v="272361218"/>
    <x v="335"/>
    <d v="2022-07-01T00:00:00"/>
    <x v="74"/>
    <x v="1"/>
    <x v="1"/>
    <x v="1"/>
    <x v="1"/>
    <n v="6592"/>
    <n v="152.58000000000001"/>
    <n v="97.44"/>
    <n v="642324.47999999998"/>
    <n v="1005807.3600000001"/>
    <n v="363482.88000000012"/>
    <x v="8"/>
    <n v="7"/>
    <x v="2"/>
    <x v="1"/>
  </r>
  <r>
    <n v="307057845"/>
    <x v="989"/>
    <d v="2015-06-15T00:00:00"/>
    <x v="13"/>
    <x v="0"/>
    <x v="11"/>
    <x v="1"/>
    <x v="1"/>
    <n v="4095"/>
    <n v="154.06"/>
    <n v="90.93"/>
    <n v="372358.35000000003"/>
    <n v="630875.69999999995"/>
    <n v="258517.34999999992"/>
    <x v="12"/>
    <n v="4"/>
    <x v="6"/>
    <x v="0"/>
  </r>
  <r>
    <n v="325453507"/>
    <x v="990"/>
    <d v="2018-10-13T00:00:00"/>
    <x v="154"/>
    <x v="2"/>
    <x v="2"/>
    <x v="0"/>
    <x v="1"/>
    <n v="7780"/>
    <n v="47.45"/>
    <n v="31.79"/>
    <n v="247326.19999999998"/>
    <n v="369161"/>
    <n v="121834.80000000002"/>
    <x v="0"/>
    <n v="7"/>
    <x v="2"/>
    <x v="1"/>
  </r>
  <r>
    <n v="392892396"/>
    <x v="151"/>
    <d v="2015-05-02T00:00:00"/>
    <x v="33"/>
    <x v="5"/>
    <x v="7"/>
    <x v="1"/>
    <x v="1"/>
    <n v="4446"/>
    <n v="437.2"/>
    <n v="263.33"/>
    <n v="1170765.18"/>
    <n v="1943791.2"/>
    <n v="773026.02"/>
    <x v="9"/>
    <n v="6"/>
    <x v="4"/>
    <x v="1"/>
  </r>
  <r>
    <n v="146349751"/>
    <x v="991"/>
    <d v="2017-05-22T00:00:00"/>
    <x v="117"/>
    <x v="1"/>
    <x v="11"/>
    <x v="0"/>
    <x v="0"/>
    <n v="6999"/>
    <n v="154.06"/>
    <n v="90.93"/>
    <n v="636419.07000000007"/>
    <n v="1078265.94"/>
    <n v="441846.86999999988"/>
    <x v="9"/>
    <n v="1"/>
    <x v="3"/>
    <x v="0"/>
  </r>
  <r>
    <n v="716135489"/>
    <x v="992"/>
    <d v="2022-11-03T00:00:00"/>
    <x v="12"/>
    <x v="2"/>
    <x v="9"/>
    <x v="0"/>
    <x v="1"/>
    <n v="9260"/>
    <n v="9.33"/>
    <n v="6.92"/>
    <n v="64079.199999999997"/>
    <n v="86395.8"/>
    <n v="22316.600000000006"/>
    <x v="13"/>
    <n v="7"/>
    <x v="2"/>
    <x v="1"/>
  </r>
  <r>
    <n v="104190576"/>
    <x v="993"/>
    <d v="2017-03-01T00:00:00"/>
    <x v="178"/>
    <x v="1"/>
    <x v="8"/>
    <x v="1"/>
    <x v="1"/>
    <n v="1162"/>
    <n v="421.89"/>
    <n v="364.69"/>
    <n v="423769.77999999997"/>
    <n v="490236.18"/>
    <n v="66466.400000000023"/>
    <x v="5"/>
    <n v="3"/>
    <x v="5"/>
    <x v="0"/>
  </r>
  <r>
    <n v="669938838"/>
    <x v="398"/>
    <d v="2019-04-20T00:00:00"/>
    <x v="38"/>
    <x v="2"/>
    <x v="0"/>
    <x v="1"/>
    <x v="0"/>
    <n v="8645"/>
    <n v="255.28"/>
    <n v="159.41999999999999"/>
    <n v="1378185.9"/>
    <n v="2206895.6"/>
    <n v="828709.70000000019"/>
    <x v="19"/>
    <n v="4"/>
    <x v="6"/>
    <x v="0"/>
  </r>
  <r>
    <n v="793116605"/>
    <x v="994"/>
    <d v="2015-02-01T00:00:00"/>
    <x v="77"/>
    <x v="4"/>
    <x v="6"/>
    <x v="1"/>
    <x v="2"/>
    <n v="9683"/>
    <n v="651.21"/>
    <n v="524.96"/>
    <n v="5083187.6800000006"/>
    <n v="6305666.4300000006"/>
    <n v="1222478.75"/>
    <x v="0"/>
    <n v="1"/>
    <x v="3"/>
    <x v="0"/>
  </r>
  <r>
    <n v="723772704"/>
    <x v="995"/>
    <d v="2019-01-26T00:00:00"/>
    <x v="38"/>
    <x v="2"/>
    <x v="10"/>
    <x v="1"/>
    <x v="0"/>
    <n v="9282"/>
    <n v="668.27"/>
    <n v="502.54"/>
    <n v="4664576.28"/>
    <n v="6202882.1399999997"/>
    <n v="1538305.8599999994"/>
    <x v="12"/>
    <n v="2"/>
    <x v="1"/>
    <x v="0"/>
  </r>
  <r>
    <n v="332268464"/>
    <x v="996"/>
    <d v="2019-11-13T00:00:00"/>
    <x v="75"/>
    <x v="1"/>
    <x v="3"/>
    <x v="0"/>
    <x v="1"/>
    <n v="4477"/>
    <n v="205.7"/>
    <n v="117.11"/>
    <n v="524301.47"/>
    <n v="920918.89999999991"/>
    <n v="396617.42999999993"/>
    <x v="5"/>
    <n v="3"/>
    <x v="5"/>
    <x v="0"/>
  </r>
  <r>
    <n v="459277713"/>
    <x v="997"/>
    <d v="2019-11-30T00:00:00"/>
    <x v="130"/>
    <x v="1"/>
    <x v="8"/>
    <x v="0"/>
    <x v="0"/>
    <n v="9336"/>
    <n v="421.89"/>
    <n v="364.69"/>
    <n v="3404745.84"/>
    <n v="3938765.04"/>
    <n v="534019.20000000019"/>
    <x v="4"/>
    <n v="5"/>
    <x v="0"/>
    <x v="0"/>
  </r>
  <r>
    <n v="665786778"/>
    <x v="998"/>
    <d v="2022-08-05T00:00:00"/>
    <x v="179"/>
    <x v="1"/>
    <x v="9"/>
    <x v="1"/>
    <x v="2"/>
    <n v="9958"/>
    <n v="9.33"/>
    <n v="6.92"/>
    <n v="68909.36"/>
    <n v="92908.14"/>
    <n v="23998.78"/>
    <x v="10"/>
    <n v="7"/>
    <x v="2"/>
    <x v="1"/>
  </r>
  <r>
    <n v="583094489"/>
    <x v="999"/>
    <d v="2019-10-17T00:00:00"/>
    <x v="134"/>
    <x v="2"/>
    <x v="10"/>
    <x v="0"/>
    <x v="0"/>
    <n v="9472"/>
    <n v="668.27"/>
    <n v="502.54"/>
    <n v="4760058.88"/>
    <n v="6329853.4399999995"/>
    <n v="1569794.5599999996"/>
    <x v="5"/>
    <n v="4"/>
    <x v="6"/>
    <x v="0"/>
  </r>
  <r>
    <n v="362812173"/>
    <x v="603"/>
    <d v="2021-10-10T00:00:00"/>
    <x v="119"/>
    <x v="5"/>
    <x v="3"/>
    <x v="1"/>
    <x v="0"/>
    <n v="3039"/>
    <n v="205.7"/>
    <n v="117.11"/>
    <n v="355897.29"/>
    <n v="625122.29999999993"/>
    <n v="269225.00999999995"/>
    <x v="2"/>
    <n v="1"/>
    <x v="3"/>
    <x v="0"/>
  </r>
  <r>
    <n v="226863658"/>
    <x v="1000"/>
    <d v="2020-08-31T00:00:00"/>
    <x v="72"/>
    <x v="0"/>
    <x v="1"/>
    <x v="0"/>
    <x v="1"/>
    <n v="2853"/>
    <n v="152.58000000000001"/>
    <n v="97.44"/>
    <n v="277996.32"/>
    <n v="435310.74000000005"/>
    <n v="157314.42000000004"/>
    <x v="11"/>
    <n v="5"/>
    <x v="0"/>
    <x v="0"/>
  </r>
  <r>
    <n v="917485272"/>
    <x v="1001"/>
    <d v="2022-09-02T00:00:00"/>
    <x v="69"/>
    <x v="1"/>
    <x v="0"/>
    <x v="0"/>
    <x v="2"/>
    <n v="3136"/>
    <n v="255.28"/>
    <n v="159.41999999999999"/>
    <n v="499941.11999999994"/>
    <n v="800558.07999999996"/>
    <n v="300616.96000000002"/>
    <x v="6"/>
    <n v="4"/>
    <x v="6"/>
    <x v="0"/>
  </r>
  <r>
    <n v="547225844"/>
    <x v="1002"/>
    <d v="2020-04-30T00:00:00"/>
    <x v="143"/>
    <x v="1"/>
    <x v="4"/>
    <x v="1"/>
    <x v="2"/>
    <n v="5143"/>
    <n v="81.73"/>
    <n v="56.67"/>
    <n v="291453.81"/>
    <n v="420337.39"/>
    <n v="128883.58000000002"/>
    <x v="17"/>
    <n v="2"/>
    <x v="1"/>
    <x v="0"/>
  </r>
  <r>
    <n v="448946702"/>
    <x v="417"/>
    <d v="2022-02-16T00:00:00"/>
    <x v="141"/>
    <x v="5"/>
    <x v="10"/>
    <x v="1"/>
    <x v="0"/>
    <n v="2161"/>
    <n v="668.27"/>
    <n v="502.54"/>
    <n v="1085988.94"/>
    <n v="1444131.47"/>
    <n v="358142.53"/>
    <x v="20"/>
    <n v="7"/>
    <x v="2"/>
    <x v="1"/>
  </r>
  <r>
    <n v="225821673"/>
    <x v="1003"/>
    <d v="2016-06-24T00:00:00"/>
    <x v="21"/>
    <x v="5"/>
    <x v="7"/>
    <x v="0"/>
    <x v="3"/>
    <n v="4506"/>
    <n v="437.2"/>
    <n v="263.33"/>
    <n v="1186564.98"/>
    <n v="1970023.2"/>
    <n v="783458.22"/>
    <x v="11"/>
    <n v="2"/>
    <x v="1"/>
    <x v="0"/>
  </r>
  <r>
    <n v="901337087"/>
    <x v="1004"/>
    <d v="2018-09-14T00:00:00"/>
    <x v="50"/>
    <x v="2"/>
    <x v="2"/>
    <x v="0"/>
    <x v="2"/>
    <n v="4529"/>
    <n v="47.45"/>
    <n v="31.79"/>
    <n v="143976.91"/>
    <n v="214901.05000000002"/>
    <n v="70924.140000000014"/>
    <x v="7"/>
    <n v="4"/>
    <x v="6"/>
    <x v="0"/>
  </r>
  <r>
    <n v="869291770"/>
    <x v="465"/>
    <d v="2015-08-03T00:00:00"/>
    <x v="37"/>
    <x v="1"/>
    <x v="10"/>
    <x v="1"/>
    <x v="2"/>
    <n v="1607"/>
    <n v="668.27"/>
    <n v="502.54"/>
    <n v="807581.78"/>
    <n v="1073909.8899999999"/>
    <n v="266328.10999999987"/>
    <x v="4"/>
    <n v="7"/>
    <x v="2"/>
    <x v="1"/>
  </r>
  <r>
    <n v="843797051"/>
    <x v="1005"/>
    <d v="2015-11-04T00:00:00"/>
    <x v="41"/>
    <x v="0"/>
    <x v="0"/>
    <x v="1"/>
    <x v="2"/>
    <n v="7153"/>
    <n v="255.28"/>
    <n v="159.41999999999999"/>
    <n v="1140331.26"/>
    <n v="1826017.84"/>
    <n v="685686.58000000007"/>
    <x v="4"/>
    <n v="2"/>
    <x v="1"/>
    <x v="0"/>
  </r>
  <r>
    <n v="709276759"/>
    <x v="1006"/>
    <d v="2017-01-24T00:00:00"/>
    <x v="179"/>
    <x v="1"/>
    <x v="5"/>
    <x v="1"/>
    <x v="2"/>
    <n v="9610"/>
    <n v="109.28"/>
    <n v="35.840000000000003"/>
    <n v="344422.40000000002"/>
    <n v="1050180.8"/>
    <n v="705758.4"/>
    <x v="10"/>
    <n v="4"/>
    <x v="6"/>
    <x v="0"/>
  </r>
  <r>
    <n v="870467221"/>
    <x v="817"/>
    <d v="2018-05-11T00:00:00"/>
    <x v="162"/>
    <x v="2"/>
    <x v="9"/>
    <x v="0"/>
    <x v="0"/>
    <n v="9449"/>
    <n v="9.33"/>
    <n v="6.92"/>
    <n v="65387.08"/>
    <n v="88159.17"/>
    <n v="22772.089999999997"/>
    <x v="1"/>
    <n v="5"/>
    <x v="0"/>
    <x v="0"/>
  </r>
  <r>
    <n v="902417266"/>
    <x v="1007"/>
    <d v="2015-03-09T00:00:00"/>
    <x v="171"/>
    <x v="5"/>
    <x v="0"/>
    <x v="0"/>
    <x v="0"/>
    <n v="4178"/>
    <n v="255.28"/>
    <n v="159.41999999999999"/>
    <n v="666056.75999999989"/>
    <n v="1066559.8400000001"/>
    <n v="400503.08000000019"/>
    <x v="7"/>
    <n v="7"/>
    <x v="2"/>
    <x v="1"/>
  </r>
  <r>
    <n v="127332246"/>
    <x v="802"/>
    <d v="2016-02-01T00:00:00"/>
    <x v="81"/>
    <x v="5"/>
    <x v="3"/>
    <x v="0"/>
    <x v="0"/>
    <n v="9296"/>
    <n v="205.7"/>
    <n v="117.11"/>
    <n v="1088654.56"/>
    <n v="1912187.2"/>
    <n v="823532.6399999999"/>
    <x v="19"/>
    <n v="6"/>
    <x v="4"/>
    <x v="1"/>
  </r>
  <r>
    <n v="130353915"/>
    <x v="1008"/>
    <d v="2019-09-01T00:00:00"/>
    <x v="134"/>
    <x v="2"/>
    <x v="5"/>
    <x v="0"/>
    <x v="3"/>
    <n v="3475"/>
    <n v="109.28"/>
    <n v="35.840000000000003"/>
    <n v="124544.00000000001"/>
    <n v="379748"/>
    <n v="255204"/>
    <x v="2"/>
    <n v="1"/>
    <x v="3"/>
    <x v="0"/>
  </r>
  <r>
    <n v="696197879"/>
    <x v="1009"/>
    <d v="2022-03-28T00:00:00"/>
    <x v="175"/>
    <x v="1"/>
    <x v="3"/>
    <x v="0"/>
    <x v="3"/>
    <n v="9278"/>
    <n v="205.7"/>
    <n v="117.11"/>
    <n v="1086546.58"/>
    <n v="1908484.5999999999"/>
    <n v="821938.01999999979"/>
    <x v="16"/>
    <n v="6"/>
    <x v="4"/>
    <x v="1"/>
  </r>
  <r>
    <n v="469144809"/>
    <x v="1010"/>
    <d v="2019-08-10T00:00:00"/>
    <x v="84"/>
    <x v="1"/>
    <x v="3"/>
    <x v="1"/>
    <x v="0"/>
    <n v="9229"/>
    <n v="205.7"/>
    <n v="117.11"/>
    <n v="1080808.19"/>
    <n v="1898405.2999999998"/>
    <n v="817597.10999999987"/>
    <x v="9"/>
    <n v="6"/>
    <x v="4"/>
    <x v="1"/>
  </r>
  <r>
    <n v="872145211"/>
    <x v="183"/>
    <d v="2016-02-20T00:00:00"/>
    <x v="107"/>
    <x v="2"/>
    <x v="0"/>
    <x v="1"/>
    <x v="1"/>
    <n v="6004"/>
    <n v="255.28"/>
    <n v="159.41999999999999"/>
    <n v="957157.67999999993"/>
    <n v="1532701.12"/>
    <n v="575543.44000000018"/>
    <x v="15"/>
    <n v="1"/>
    <x v="3"/>
    <x v="0"/>
  </r>
  <r>
    <n v="542178142"/>
    <x v="1011"/>
    <d v="2019-03-06T00:00:00"/>
    <x v="81"/>
    <x v="5"/>
    <x v="6"/>
    <x v="0"/>
    <x v="1"/>
    <n v="1415"/>
    <n v="651.21"/>
    <n v="524.96"/>
    <n v="742818.4"/>
    <n v="921462.15"/>
    <n v="178643.75"/>
    <x v="19"/>
    <n v="1"/>
    <x v="3"/>
    <x v="0"/>
  </r>
  <r>
    <n v="877062451"/>
    <x v="1012"/>
    <d v="2020-10-12T00:00:00"/>
    <x v="120"/>
    <x v="1"/>
    <x v="2"/>
    <x v="0"/>
    <x v="1"/>
    <n v="1124"/>
    <n v="47.45"/>
    <n v="31.79"/>
    <n v="35731.96"/>
    <n v="53333.8"/>
    <n v="17601.840000000004"/>
    <x v="11"/>
    <n v="5"/>
    <x v="0"/>
    <x v="0"/>
  </r>
  <r>
    <n v="214346969"/>
    <x v="1013"/>
    <d v="2015-12-02T00:00:00"/>
    <x v="173"/>
    <x v="5"/>
    <x v="4"/>
    <x v="1"/>
    <x v="0"/>
    <n v="8886"/>
    <n v="81.73"/>
    <n v="56.67"/>
    <n v="503569.62"/>
    <n v="726252.78"/>
    <n v="222683.16000000003"/>
    <x v="1"/>
    <n v="3"/>
    <x v="5"/>
    <x v="0"/>
  </r>
  <r>
    <n v="111893022"/>
    <x v="1014"/>
    <d v="2016-11-13T00:00:00"/>
    <x v="47"/>
    <x v="1"/>
    <x v="0"/>
    <x v="0"/>
    <x v="2"/>
    <n v="486"/>
    <n v="255.28"/>
    <n v="159.41999999999999"/>
    <n v="77478.12"/>
    <n v="124066.08"/>
    <n v="46587.960000000006"/>
    <x v="19"/>
    <n v="5"/>
    <x v="0"/>
    <x v="0"/>
  </r>
  <r>
    <n v="397874438"/>
    <x v="940"/>
    <d v="2018-11-09T00:00:00"/>
    <x v="150"/>
    <x v="1"/>
    <x v="2"/>
    <x v="0"/>
    <x v="0"/>
    <n v="8743"/>
    <n v="47.45"/>
    <n v="31.79"/>
    <n v="277939.96999999997"/>
    <n v="414855.35000000003"/>
    <n v="136915.38000000006"/>
    <x v="12"/>
    <n v="1"/>
    <x v="3"/>
    <x v="0"/>
  </r>
  <r>
    <n v="520777547"/>
    <x v="1015"/>
    <d v="2022-03-08T00:00:00"/>
    <x v="17"/>
    <x v="1"/>
    <x v="5"/>
    <x v="1"/>
    <x v="1"/>
    <n v="8504"/>
    <n v="109.28"/>
    <n v="35.840000000000003"/>
    <n v="304783.36000000004"/>
    <n v="929317.12"/>
    <n v="624533.76000000001"/>
    <x v="0"/>
    <n v="3"/>
    <x v="5"/>
    <x v="0"/>
  </r>
  <r>
    <n v="899401175"/>
    <x v="1016"/>
    <d v="2015-08-04T00:00:00"/>
    <x v="82"/>
    <x v="2"/>
    <x v="9"/>
    <x v="1"/>
    <x v="1"/>
    <n v="1649"/>
    <n v="9.33"/>
    <n v="6.92"/>
    <n v="11411.08"/>
    <n v="15385.17"/>
    <n v="3974.09"/>
    <x v="12"/>
    <n v="5"/>
    <x v="0"/>
    <x v="0"/>
  </r>
  <r>
    <n v="672856652"/>
    <x v="630"/>
    <d v="2018-07-05T00:00:00"/>
    <x v="166"/>
    <x v="1"/>
    <x v="10"/>
    <x v="0"/>
    <x v="1"/>
    <n v="2091"/>
    <n v="668.27"/>
    <n v="502.54"/>
    <n v="1050811.1400000001"/>
    <n v="1397352.57"/>
    <n v="346541.42999999993"/>
    <x v="7"/>
    <n v="3"/>
    <x v="5"/>
    <x v="0"/>
  </r>
  <r>
    <n v="354667699"/>
    <x v="1017"/>
    <d v="2020-12-02T00:00:00"/>
    <x v="157"/>
    <x v="1"/>
    <x v="6"/>
    <x v="1"/>
    <x v="2"/>
    <n v="2908"/>
    <n v="651.21"/>
    <n v="524.96"/>
    <n v="1526583.6800000002"/>
    <n v="1893718.6800000002"/>
    <n v="367135"/>
    <x v="12"/>
    <n v="6"/>
    <x v="4"/>
    <x v="1"/>
  </r>
  <r>
    <n v="262270963"/>
    <x v="1018"/>
    <d v="2015-07-19T00:00:00"/>
    <x v="97"/>
    <x v="3"/>
    <x v="1"/>
    <x v="0"/>
    <x v="2"/>
    <n v="661"/>
    <n v="152.58000000000001"/>
    <n v="97.44"/>
    <n v="64407.839999999997"/>
    <n v="100855.38"/>
    <n v="36447.540000000008"/>
    <x v="18"/>
    <n v="1"/>
    <x v="3"/>
    <x v="0"/>
  </r>
  <r>
    <n v="420111453"/>
    <x v="1019"/>
    <d v="2017-01-03T00:00:00"/>
    <x v="89"/>
    <x v="5"/>
    <x v="3"/>
    <x v="0"/>
    <x v="2"/>
    <n v="9170"/>
    <n v="205.7"/>
    <n v="117.11"/>
    <n v="1073898.7"/>
    <n v="1886269"/>
    <n v="812370.3"/>
    <x v="20"/>
    <n v="6"/>
    <x v="4"/>
    <x v="1"/>
  </r>
  <r>
    <n v="108161103"/>
    <x v="816"/>
    <d v="2015-12-29T00:00:00"/>
    <x v="72"/>
    <x v="0"/>
    <x v="9"/>
    <x v="1"/>
    <x v="1"/>
    <n v="6129"/>
    <n v="9.33"/>
    <n v="6.92"/>
    <n v="42412.68"/>
    <n v="57183.57"/>
    <n v="14770.89"/>
    <x v="18"/>
    <n v="3"/>
    <x v="5"/>
    <x v="0"/>
  </r>
  <r>
    <n v="353383243"/>
    <x v="1020"/>
    <d v="2018-05-25T00:00:00"/>
    <x v="109"/>
    <x v="1"/>
    <x v="6"/>
    <x v="0"/>
    <x v="2"/>
    <n v="2809"/>
    <n v="651.21"/>
    <n v="524.96"/>
    <n v="1474612.6400000001"/>
    <n v="1829248.8900000001"/>
    <n v="354636.25"/>
    <x v="20"/>
    <n v="2"/>
    <x v="1"/>
    <x v="0"/>
  </r>
  <r>
    <n v="833340728"/>
    <x v="1021"/>
    <d v="2020-12-13T00:00:00"/>
    <x v="144"/>
    <x v="2"/>
    <x v="6"/>
    <x v="1"/>
    <x v="0"/>
    <n v="2895"/>
    <n v="651.21"/>
    <n v="524.96"/>
    <n v="1519759.2000000002"/>
    <n v="1885252.9500000002"/>
    <n v="365493.75"/>
    <x v="4"/>
    <n v="6"/>
    <x v="4"/>
    <x v="1"/>
  </r>
  <r>
    <n v="193313300"/>
    <x v="1022"/>
    <d v="2022-01-24T00:00:00"/>
    <x v="168"/>
    <x v="6"/>
    <x v="11"/>
    <x v="1"/>
    <x v="1"/>
    <n v="4556"/>
    <n v="154.06"/>
    <n v="90.93"/>
    <n v="414277.08"/>
    <n v="701897.36"/>
    <n v="287620.27999999997"/>
    <x v="3"/>
    <n v="5"/>
    <x v="0"/>
    <x v="0"/>
  </r>
  <r>
    <n v="470931375"/>
    <x v="1023"/>
    <d v="2020-12-02T00:00:00"/>
    <x v="92"/>
    <x v="2"/>
    <x v="2"/>
    <x v="0"/>
    <x v="0"/>
    <n v="7914"/>
    <n v="47.45"/>
    <n v="31.79"/>
    <n v="251586.06"/>
    <n v="375519.30000000005"/>
    <n v="123933.24000000005"/>
    <x v="20"/>
    <n v="7"/>
    <x v="2"/>
    <x v="1"/>
  </r>
  <r>
    <n v="959445750"/>
    <x v="1024"/>
    <d v="2022-10-22T00:00:00"/>
    <x v="158"/>
    <x v="6"/>
    <x v="1"/>
    <x v="1"/>
    <x v="0"/>
    <n v="173"/>
    <n v="152.58000000000001"/>
    <n v="97.44"/>
    <n v="16857.12"/>
    <n v="26396.340000000004"/>
    <n v="9539.2200000000048"/>
    <x v="11"/>
    <n v="3"/>
    <x v="5"/>
    <x v="0"/>
  </r>
  <r>
    <n v="151092755"/>
    <x v="1025"/>
    <d v="2016-11-07T00:00:00"/>
    <x v="162"/>
    <x v="2"/>
    <x v="5"/>
    <x v="0"/>
    <x v="1"/>
    <n v="559"/>
    <n v="109.28"/>
    <n v="35.840000000000003"/>
    <n v="20034.560000000001"/>
    <n v="61087.520000000004"/>
    <n v="41052.960000000006"/>
    <x v="15"/>
    <n v="3"/>
    <x v="5"/>
    <x v="0"/>
  </r>
  <r>
    <n v="208421218"/>
    <x v="981"/>
    <d v="2022-12-22T00:00:00"/>
    <x v="18"/>
    <x v="6"/>
    <x v="9"/>
    <x v="0"/>
    <x v="2"/>
    <n v="5325"/>
    <n v="9.33"/>
    <n v="6.92"/>
    <n v="36849"/>
    <n v="49682.25"/>
    <n v="12833.25"/>
    <x v="20"/>
    <n v="1"/>
    <x v="3"/>
    <x v="0"/>
  </r>
  <r>
    <n v="214292466"/>
    <x v="602"/>
    <d v="2020-03-23T00:00:00"/>
    <x v="37"/>
    <x v="1"/>
    <x v="1"/>
    <x v="0"/>
    <x v="2"/>
    <n v="2758"/>
    <n v="152.58000000000001"/>
    <n v="97.44"/>
    <n v="268739.52"/>
    <n v="420815.64"/>
    <n v="152076.12"/>
    <x v="11"/>
    <n v="5"/>
    <x v="0"/>
    <x v="0"/>
  </r>
  <r>
    <n v="221880328"/>
    <x v="1026"/>
    <d v="2018-03-14T00:00:00"/>
    <x v="167"/>
    <x v="2"/>
    <x v="0"/>
    <x v="0"/>
    <x v="2"/>
    <n v="8175"/>
    <n v="255.28"/>
    <n v="159.41999999999999"/>
    <n v="1303258.5"/>
    <n v="2086914"/>
    <n v="783655.5"/>
    <x v="19"/>
    <n v="1"/>
    <x v="3"/>
    <x v="0"/>
  </r>
  <r>
    <n v="804671132"/>
    <x v="1027"/>
    <d v="2021-05-22T00:00:00"/>
    <x v="116"/>
    <x v="4"/>
    <x v="2"/>
    <x v="0"/>
    <x v="3"/>
    <n v="8924"/>
    <n v="47.45"/>
    <n v="31.79"/>
    <n v="283693.96000000002"/>
    <n v="423443.80000000005"/>
    <n v="139749.84000000003"/>
    <x v="16"/>
    <n v="4"/>
    <x v="6"/>
    <x v="0"/>
  </r>
  <r>
    <n v="806463706"/>
    <x v="1028"/>
    <d v="2022-11-16T00:00:00"/>
    <x v="25"/>
    <x v="0"/>
    <x v="3"/>
    <x v="0"/>
    <x v="3"/>
    <n v="9387"/>
    <n v="205.7"/>
    <n v="117.11"/>
    <n v="1099311.57"/>
    <n v="1930905.9"/>
    <n v="831594.32999999984"/>
    <x v="17"/>
    <n v="1"/>
    <x v="3"/>
    <x v="0"/>
  </r>
  <r>
    <n v="491369378"/>
    <x v="1029"/>
    <d v="2019-03-28T00:00:00"/>
    <x v="40"/>
    <x v="3"/>
    <x v="11"/>
    <x v="1"/>
    <x v="0"/>
    <n v="5973"/>
    <n v="154.06"/>
    <n v="90.93"/>
    <n v="543124.89"/>
    <n v="920200.38"/>
    <n v="377075.49"/>
    <x v="1"/>
    <n v="4"/>
    <x v="6"/>
    <x v="0"/>
  </r>
  <r>
    <n v="193811976"/>
    <x v="149"/>
    <d v="2016-02-28T00:00:00"/>
    <x v="5"/>
    <x v="3"/>
    <x v="7"/>
    <x v="0"/>
    <x v="1"/>
    <n v="2126"/>
    <n v="437.2"/>
    <n v="263.33"/>
    <n v="559839.57999999996"/>
    <n v="929487.2"/>
    <n v="369647.62"/>
    <x v="11"/>
    <n v="4"/>
    <x v="6"/>
    <x v="0"/>
  </r>
  <r>
    <n v="768527829"/>
    <x v="1030"/>
    <d v="2021-01-19T00:00:00"/>
    <x v="52"/>
    <x v="3"/>
    <x v="11"/>
    <x v="1"/>
    <x v="2"/>
    <n v="3318"/>
    <n v="154.06"/>
    <n v="90.93"/>
    <n v="301705.74000000005"/>
    <n v="511171.08"/>
    <n v="209465.33999999997"/>
    <x v="2"/>
    <n v="3"/>
    <x v="5"/>
    <x v="0"/>
  </r>
  <r>
    <n v="103772151"/>
    <x v="1031"/>
    <d v="2016-06-20T00:00:00"/>
    <x v="15"/>
    <x v="3"/>
    <x v="0"/>
    <x v="0"/>
    <x v="0"/>
    <n v="7340"/>
    <n v="255.28"/>
    <n v="159.41999999999999"/>
    <n v="1170142.7999999998"/>
    <n v="1873755.2"/>
    <n v="703612.40000000014"/>
    <x v="17"/>
    <n v="6"/>
    <x v="4"/>
    <x v="1"/>
  </r>
  <r>
    <n v="655287110"/>
    <x v="513"/>
    <d v="2015-02-25T00:00:00"/>
    <x v="74"/>
    <x v="1"/>
    <x v="10"/>
    <x v="1"/>
    <x v="3"/>
    <n v="2873"/>
    <n v="668.27"/>
    <n v="502.54"/>
    <n v="1443797.4200000002"/>
    <n v="1919939.71"/>
    <n v="476142.2899999998"/>
    <x v="5"/>
    <n v="3"/>
    <x v="5"/>
    <x v="0"/>
  </r>
  <r>
    <n v="129623496"/>
    <x v="1032"/>
    <d v="2018-02-21T00:00:00"/>
    <x v="24"/>
    <x v="3"/>
    <x v="0"/>
    <x v="0"/>
    <x v="0"/>
    <n v="7328"/>
    <n v="255.28"/>
    <n v="159.41999999999999"/>
    <n v="1168229.76"/>
    <n v="1870691.84"/>
    <n v="702462.08000000007"/>
    <x v="12"/>
    <n v="6"/>
    <x v="4"/>
    <x v="1"/>
  </r>
  <r>
    <n v="295787847"/>
    <x v="703"/>
    <d v="2015-01-30T00:00:00"/>
    <x v="80"/>
    <x v="1"/>
    <x v="0"/>
    <x v="0"/>
    <x v="3"/>
    <n v="9052"/>
    <n v="255.28"/>
    <n v="159.41999999999999"/>
    <n v="1443069.8399999999"/>
    <n v="2310794.56"/>
    <n v="867724.7200000002"/>
    <x v="10"/>
    <n v="7"/>
    <x v="2"/>
    <x v="1"/>
  </r>
  <r>
    <n v="263852393"/>
    <x v="1033"/>
    <d v="2020-06-11T00:00:00"/>
    <x v="109"/>
    <x v="1"/>
    <x v="0"/>
    <x v="1"/>
    <x v="2"/>
    <n v="8641"/>
    <n v="255.28"/>
    <n v="159.41999999999999"/>
    <n v="1377548.22"/>
    <n v="2205874.48"/>
    <n v="828326.26"/>
    <x v="6"/>
    <n v="3"/>
    <x v="5"/>
    <x v="0"/>
  </r>
  <r>
    <n v="959170663"/>
    <x v="1034"/>
    <d v="2017-04-28T00:00:00"/>
    <x v="76"/>
    <x v="5"/>
    <x v="2"/>
    <x v="1"/>
    <x v="0"/>
    <n v="8769"/>
    <n v="47.45"/>
    <n v="31.79"/>
    <n v="278766.51"/>
    <n v="416089.05000000005"/>
    <n v="137322.54000000004"/>
    <x v="7"/>
    <n v="4"/>
    <x v="6"/>
    <x v="0"/>
  </r>
  <r>
    <n v="578666484"/>
    <x v="1035"/>
    <d v="2019-03-29T00:00:00"/>
    <x v="63"/>
    <x v="1"/>
    <x v="9"/>
    <x v="1"/>
    <x v="3"/>
    <n v="9127"/>
    <n v="9.33"/>
    <n v="6.92"/>
    <n v="63158.84"/>
    <n v="85154.91"/>
    <n v="21996.070000000007"/>
    <x v="8"/>
    <n v="7"/>
    <x v="2"/>
    <x v="1"/>
  </r>
  <r>
    <n v="517953717"/>
    <x v="1036"/>
    <d v="2015-11-20T00:00:00"/>
    <x v="113"/>
    <x v="5"/>
    <x v="6"/>
    <x v="1"/>
    <x v="0"/>
    <n v="2870"/>
    <n v="651.21"/>
    <n v="524.96"/>
    <n v="1506635.2000000002"/>
    <n v="1868972.7000000002"/>
    <n v="362337.5"/>
    <x v="2"/>
    <n v="6"/>
    <x v="4"/>
    <x v="1"/>
  </r>
  <r>
    <n v="529448592"/>
    <x v="1037"/>
    <d v="2020-09-10T00:00:00"/>
    <x v="111"/>
    <x v="4"/>
    <x v="10"/>
    <x v="1"/>
    <x v="2"/>
    <n v="4459"/>
    <n v="668.27"/>
    <n v="502.54"/>
    <n v="2240825.86"/>
    <n v="2979815.9299999997"/>
    <n v="738990.06999999983"/>
    <x v="16"/>
    <n v="2"/>
    <x v="1"/>
    <x v="0"/>
  </r>
  <r>
    <n v="756145036"/>
    <x v="854"/>
    <d v="2021-06-20T00:00:00"/>
    <x v="126"/>
    <x v="5"/>
    <x v="11"/>
    <x v="0"/>
    <x v="2"/>
    <n v="8974"/>
    <n v="154.06"/>
    <n v="90.93"/>
    <n v="816005.82000000007"/>
    <n v="1382534.44"/>
    <n v="566528.61999999988"/>
    <x v="1"/>
    <n v="7"/>
    <x v="2"/>
    <x v="1"/>
  </r>
  <r>
    <n v="597839343"/>
    <x v="1038"/>
    <d v="2018-07-08T00:00:00"/>
    <x v="103"/>
    <x v="1"/>
    <x v="4"/>
    <x v="1"/>
    <x v="1"/>
    <n v="2802"/>
    <n v="81.73"/>
    <n v="56.67"/>
    <n v="158789.34"/>
    <n v="229007.46000000002"/>
    <n v="70218.120000000024"/>
    <x v="18"/>
    <n v="1"/>
    <x v="3"/>
    <x v="0"/>
  </r>
  <r>
    <n v="853017842"/>
    <x v="1039"/>
    <d v="2022-09-27T00:00:00"/>
    <x v="98"/>
    <x v="4"/>
    <x v="6"/>
    <x v="1"/>
    <x v="0"/>
    <n v="5790"/>
    <n v="651.21"/>
    <n v="524.96"/>
    <n v="3039518.4000000004"/>
    <n v="3770505.9000000004"/>
    <n v="730987.5"/>
    <x v="19"/>
    <n v="7"/>
    <x v="2"/>
    <x v="1"/>
  </r>
  <r>
    <n v="590479362"/>
    <x v="620"/>
    <d v="2016-09-06T00:00:00"/>
    <x v="11"/>
    <x v="3"/>
    <x v="0"/>
    <x v="1"/>
    <x v="2"/>
    <n v="4820"/>
    <n v="255.28"/>
    <n v="159.41999999999999"/>
    <n v="768404.39999999991"/>
    <n v="1230449.6000000001"/>
    <n v="462045.20000000019"/>
    <x v="9"/>
    <n v="2"/>
    <x v="1"/>
    <x v="0"/>
  </r>
  <r>
    <n v="299335229"/>
    <x v="1040"/>
    <d v="2021-12-27T00:00:00"/>
    <x v="179"/>
    <x v="1"/>
    <x v="7"/>
    <x v="1"/>
    <x v="0"/>
    <n v="8801"/>
    <n v="437.2"/>
    <n v="263.33"/>
    <n v="2317567.33"/>
    <n v="3847797.1999999997"/>
    <n v="1530229.8699999996"/>
    <x v="4"/>
    <n v="7"/>
    <x v="2"/>
    <x v="1"/>
  </r>
  <r>
    <n v="539009273"/>
    <x v="691"/>
    <d v="2021-07-11T00:00:00"/>
    <x v="121"/>
    <x v="0"/>
    <x v="5"/>
    <x v="0"/>
    <x v="1"/>
    <n v="3677"/>
    <n v="109.28"/>
    <n v="35.840000000000003"/>
    <n v="131783.68000000002"/>
    <n v="401822.56"/>
    <n v="270038.88"/>
    <x v="20"/>
    <n v="4"/>
    <x v="6"/>
    <x v="0"/>
  </r>
  <r>
    <n v="589237821"/>
    <x v="1041"/>
    <d v="2016-01-30T00:00:00"/>
    <x v="20"/>
    <x v="3"/>
    <x v="4"/>
    <x v="0"/>
    <x v="3"/>
    <n v="7420"/>
    <n v="81.73"/>
    <n v="56.67"/>
    <n v="420491.4"/>
    <n v="606436.6"/>
    <n v="185945.19999999995"/>
    <x v="3"/>
    <n v="3"/>
    <x v="5"/>
    <x v="0"/>
  </r>
  <r>
    <n v="700069701"/>
    <x v="812"/>
    <d v="2016-01-29T00:00:00"/>
    <x v="166"/>
    <x v="1"/>
    <x v="11"/>
    <x v="1"/>
    <x v="2"/>
    <n v="5037"/>
    <n v="154.06"/>
    <n v="90.93"/>
    <n v="458014.41000000003"/>
    <n v="776000.22"/>
    <n v="317985.80999999994"/>
    <x v="15"/>
    <n v="7"/>
    <x v="2"/>
    <x v="1"/>
  </r>
  <r>
    <n v="741866242"/>
    <x v="1042"/>
    <d v="2022-08-16T00:00:00"/>
    <x v="67"/>
    <x v="1"/>
    <x v="10"/>
    <x v="0"/>
    <x v="3"/>
    <n v="3562"/>
    <n v="668.27"/>
    <n v="502.54"/>
    <n v="1790047.48"/>
    <n v="2380377.7399999998"/>
    <n v="590330.25999999978"/>
    <x v="15"/>
    <n v="4"/>
    <x v="6"/>
    <x v="0"/>
  </r>
  <r>
    <n v="655301272"/>
    <x v="1043"/>
    <d v="2021-03-16T00:00:00"/>
    <x v="0"/>
    <x v="0"/>
    <x v="3"/>
    <x v="1"/>
    <x v="2"/>
    <n v="7064"/>
    <n v="205.7"/>
    <n v="117.11"/>
    <n v="827265.04"/>
    <n v="1453064.7999999998"/>
    <n v="625799.75999999978"/>
    <x v="13"/>
    <n v="5"/>
    <x v="0"/>
    <x v="0"/>
  </r>
  <r>
    <n v="901361119"/>
    <x v="1044"/>
    <d v="2015-05-14T00:00:00"/>
    <x v="172"/>
    <x v="4"/>
    <x v="2"/>
    <x v="0"/>
    <x v="1"/>
    <n v="1640"/>
    <n v="47.45"/>
    <n v="31.79"/>
    <n v="52135.6"/>
    <n v="77818"/>
    <n v="25682.400000000001"/>
    <x v="16"/>
    <n v="2"/>
    <x v="1"/>
    <x v="0"/>
  </r>
  <r>
    <n v="211344611"/>
    <x v="72"/>
    <d v="2022-03-03T00:00:00"/>
    <x v="17"/>
    <x v="1"/>
    <x v="1"/>
    <x v="1"/>
    <x v="2"/>
    <n v="422"/>
    <n v="152.58000000000001"/>
    <n v="97.44"/>
    <n v="41119.68"/>
    <n v="64388.76"/>
    <n v="23269.08"/>
    <x v="17"/>
    <n v="2"/>
    <x v="1"/>
    <x v="0"/>
  </r>
  <r>
    <n v="536863076"/>
    <x v="1045"/>
    <d v="2018-03-18T00:00:00"/>
    <x v="10"/>
    <x v="3"/>
    <x v="2"/>
    <x v="0"/>
    <x v="2"/>
    <n v="8569"/>
    <n v="47.45"/>
    <n v="31.79"/>
    <n v="272408.51"/>
    <n v="406599.05000000005"/>
    <n v="134190.54000000004"/>
    <x v="19"/>
    <n v="5"/>
    <x v="0"/>
    <x v="0"/>
  </r>
  <r>
    <n v="299840342"/>
    <x v="788"/>
    <d v="2020-11-17T00:00:00"/>
    <x v="129"/>
    <x v="5"/>
    <x v="4"/>
    <x v="0"/>
    <x v="0"/>
    <n v="8275"/>
    <n v="81.73"/>
    <n v="56.67"/>
    <n v="468944.25"/>
    <n v="676315.75"/>
    <n v="207371.5"/>
    <x v="10"/>
    <n v="4"/>
    <x v="6"/>
    <x v="0"/>
  </r>
  <r>
    <n v="242512738"/>
    <x v="566"/>
    <d v="2015-06-25T00:00:00"/>
    <x v="0"/>
    <x v="0"/>
    <x v="5"/>
    <x v="1"/>
    <x v="3"/>
    <n v="3763"/>
    <n v="109.28"/>
    <n v="35.840000000000003"/>
    <n v="134865.92000000001"/>
    <n v="411220.64"/>
    <n v="276354.71999999997"/>
    <x v="6"/>
    <n v="3"/>
    <x v="5"/>
    <x v="0"/>
  </r>
  <r>
    <n v="498915612"/>
    <x v="1046"/>
    <d v="2016-03-11T00:00:00"/>
    <x v="14"/>
    <x v="0"/>
    <x v="3"/>
    <x v="0"/>
    <x v="1"/>
    <n v="9072"/>
    <n v="205.7"/>
    <n v="117.11"/>
    <n v="1062421.92"/>
    <n v="1866110.4"/>
    <n v="803688.48"/>
    <x v="2"/>
    <n v="6"/>
    <x v="4"/>
    <x v="1"/>
  </r>
  <r>
    <n v="837450730"/>
    <x v="727"/>
    <d v="2018-07-03T00:00:00"/>
    <x v="4"/>
    <x v="2"/>
    <x v="11"/>
    <x v="1"/>
    <x v="3"/>
    <n v="9136"/>
    <n v="154.06"/>
    <n v="90.93"/>
    <n v="830736.4800000001"/>
    <n v="1407492.16"/>
    <n v="576755.67999999982"/>
    <x v="14"/>
    <n v="5"/>
    <x v="0"/>
    <x v="0"/>
  </r>
  <r>
    <n v="625751483"/>
    <x v="1047"/>
    <d v="2015-10-16T00:00:00"/>
    <x v="46"/>
    <x v="1"/>
    <x v="4"/>
    <x v="1"/>
    <x v="3"/>
    <n v="2624"/>
    <n v="81.73"/>
    <n v="56.67"/>
    <n v="148702.08000000002"/>
    <n v="214459.52000000002"/>
    <n v="65757.440000000002"/>
    <x v="3"/>
    <n v="2"/>
    <x v="1"/>
    <x v="0"/>
  </r>
  <r>
    <n v="828237664"/>
    <x v="1048"/>
    <d v="2019-05-04T00:00:00"/>
    <x v="156"/>
    <x v="3"/>
    <x v="10"/>
    <x v="1"/>
    <x v="3"/>
    <n v="2785"/>
    <n v="668.27"/>
    <n v="502.54"/>
    <n v="1399573.9000000001"/>
    <n v="1861131.95"/>
    <n v="461558.04999999981"/>
    <x v="9"/>
    <n v="6"/>
    <x v="4"/>
    <x v="1"/>
  </r>
  <r>
    <n v="251448142"/>
    <x v="417"/>
    <d v="2022-02-17T00:00:00"/>
    <x v="31"/>
    <x v="4"/>
    <x v="9"/>
    <x v="0"/>
    <x v="0"/>
    <n v="7948"/>
    <n v="9.33"/>
    <n v="6.92"/>
    <n v="55000.159999999996"/>
    <n v="74154.84"/>
    <n v="19154.68"/>
    <x v="12"/>
    <n v="7"/>
    <x v="2"/>
    <x v="1"/>
  </r>
  <r>
    <n v="996754205"/>
    <x v="232"/>
    <d v="2022-10-08T00:00:00"/>
    <x v="63"/>
    <x v="1"/>
    <x v="0"/>
    <x v="1"/>
    <x v="2"/>
    <n v="574"/>
    <n v="255.28"/>
    <n v="159.41999999999999"/>
    <n v="91507.079999999987"/>
    <n v="146530.72"/>
    <n v="55023.640000000014"/>
    <x v="14"/>
    <n v="2"/>
    <x v="1"/>
    <x v="0"/>
  </r>
  <r>
    <n v="986159694"/>
    <x v="1049"/>
    <d v="2021-08-17T00:00:00"/>
    <x v="156"/>
    <x v="3"/>
    <x v="11"/>
    <x v="1"/>
    <x v="3"/>
    <n v="5423"/>
    <n v="154.06"/>
    <n v="90.93"/>
    <n v="493113.39"/>
    <n v="835467.38"/>
    <n v="342353.99"/>
    <x v="16"/>
    <n v="7"/>
    <x v="2"/>
    <x v="1"/>
  </r>
  <r>
    <n v="624400937"/>
    <x v="1050"/>
    <d v="2015-06-16T00:00:00"/>
    <x v="108"/>
    <x v="2"/>
    <x v="10"/>
    <x v="1"/>
    <x v="3"/>
    <n v="2968"/>
    <n v="668.27"/>
    <n v="502.54"/>
    <n v="1491538.72"/>
    <n v="1983425.3599999999"/>
    <n v="491886.6399999999"/>
    <x v="15"/>
    <n v="4"/>
    <x v="6"/>
    <x v="0"/>
  </r>
  <r>
    <n v="386526763"/>
    <x v="488"/>
    <d v="2018-07-10T00:00:00"/>
    <x v="121"/>
    <x v="0"/>
    <x v="4"/>
    <x v="1"/>
    <x v="0"/>
    <n v="713"/>
    <n v="81.73"/>
    <n v="56.67"/>
    <n v="40405.71"/>
    <n v="58273.490000000005"/>
    <n v="17867.780000000006"/>
    <x v="19"/>
    <n v="7"/>
    <x v="2"/>
    <x v="1"/>
  </r>
  <r>
    <n v="367898499"/>
    <x v="1051"/>
    <d v="2017-06-01T00:00:00"/>
    <x v="89"/>
    <x v="5"/>
    <x v="7"/>
    <x v="0"/>
    <x v="3"/>
    <n v="8196"/>
    <n v="437.2"/>
    <n v="263.33"/>
    <n v="2158252.6799999997"/>
    <n v="3583291.1999999997"/>
    <n v="1425038.52"/>
    <x v="5"/>
    <n v="4"/>
    <x v="6"/>
    <x v="0"/>
  </r>
  <r>
    <n v="694771802"/>
    <x v="1052"/>
    <d v="2019-04-04T00:00:00"/>
    <x v="59"/>
    <x v="1"/>
    <x v="0"/>
    <x v="1"/>
    <x v="3"/>
    <n v="7270"/>
    <n v="255.28"/>
    <n v="159.41999999999999"/>
    <n v="1158983.3999999999"/>
    <n v="1855885.6"/>
    <n v="696902.20000000019"/>
    <x v="15"/>
    <n v="6"/>
    <x v="4"/>
    <x v="1"/>
  </r>
  <r>
    <n v="371387517"/>
    <x v="628"/>
    <d v="2019-10-20T00:00:00"/>
    <x v="146"/>
    <x v="5"/>
    <x v="7"/>
    <x v="1"/>
    <x v="2"/>
    <n v="674"/>
    <n v="437.2"/>
    <n v="263.33"/>
    <n v="177484.41999999998"/>
    <n v="294672.8"/>
    <n v="117188.38"/>
    <x v="12"/>
    <n v="3"/>
    <x v="5"/>
    <x v="0"/>
  </r>
  <r>
    <n v="935789954"/>
    <x v="1053"/>
    <d v="2022-10-06T00:00:00"/>
    <x v="153"/>
    <x v="1"/>
    <x v="2"/>
    <x v="0"/>
    <x v="2"/>
    <n v="9898"/>
    <n v="47.45"/>
    <n v="31.79"/>
    <n v="314657.42"/>
    <n v="469660.10000000003"/>
    <n v="155002.68000000005"/>
    <x v="11"/>
    <n v="1"/>
    <x v="3"/>
    <x v="0"/>
  </r>
  <r>
    <n v="780899035"/>
    <x v="409"/>
    <d v="2020-07-04T00:00:00"/>
    <x v="150"/>
    <x v="1"/>
    <x v="7"/>
    <x v="1"/>
    <x v="3"/>
    <n v="4233"/>
    <n v="437.2"/>
    <n v="263.33"/>
    <n v="1114675.8899999999"/>
    <n v="1850667.5999999999"/>
    <n v="735991.71"/>
    <x v="9"/>
    <n v="6"/>
    <x v="4"/>
    <x v="1"/>
  </r>
  <r>
    <n v="122967326"/>
    <x v="411"/>
    <d v="2017-04-09T00:00:00"/>
    <x v="153"/>
    <x v="1"/>
    <x v="2"/>
    <x v="0"/>
    <x v="3"/>
    <n v="7619"/>
    <n v="47.45"/>
    <n v="31.79"/>
    <n v="242208.00999999998"/>
    <n v="361521.55000000005"/>
    <n v="119313.54000000007"/>
    <x v="19"/>
    <n v="5"/>
    <x v="0"/>
    <x v="0"/>
  </r>
  <r>
    <n v="159902417"/>
    <x v="292"/>
    <d v="2022-02-18T00:00:00"/>
    <x v="148"/>
    <x v="3"/>
    <x v="0"/>
    <x v="0"/>
    <x v="1"/>
    <n v="7533"/>
    <n v="255.28"/>
    <n v="159.41999999999999"/>
    <n v="1200910.8599999999"/>
    <n v="1923024.24"/>
    <n v="722113.38000000012"/>
    <x v="6"/>
    <n v="4"/>
    <x v="6"/>
    <x v="0"/>
  </r>
  <r>
    <n v="352362716"/>
    <x v="11"/>
    <d v="2019-05-31T00:00:00"/>
    <x v="168"/>
    <x v="6"/>
    <x v="8"/>
    <x v="1"/>
    <x v="1"/>
    <n v="813"/>
    <n v="421.89"/>
    <n v="364.69"/>
    <n v="296492.96999999997"/>
    <n v="342996.57"/>
    <n v="46503.600000000035"/>
    <x v="15"/>
    <n v="7"/>
    <x v="2"/>
    <x v="1"/>
  </r>
  <r>
    <n v="126808679"/>
    <x v="1054"/>
    <d v="2020-06-23T00:00:00"/>
    <x v="122"/>
    <x v="3"/>
    <x v="8"/>
    <x v="0"/>
    <x v="3"/>
    <n v="4361"/>
    <n v="421.89"/>
    <n v="364.69"/>
    <n v="1590413.09"/>
    <n v="1839862.29"/>
    <n v="249449.19999999995"/>
    <x v="11"/>
    <n v="6"/>
    <x v="4"/>
    <x v="1"/>
  </r>
  <r>
    <n v="305616748"/>
    <x v="1055"/>
    <d v="2022-06-27T00:00:00"/>
    <x v="26"/>
    <x v="1"/>
    <x v="3"/>
    <x v="1"/>
    <x v="0"/>
    <n v="7642"/>
    <n v="205.7"/>
    <n v="117.11"/>
    <n v="894954.62"/>
    <n v="1571959.4"/>
    <n v="677004.77999999991"/>
    <x v="9"/>
    <n v="1"/>
    <x v="3"/>
    <x v="0"/>
  </r>
  <r>
    <n v="243070638"/>
    <x v="1056"/>
    <d v="2021-05-21T00:00:00"/>
    <x v="84"/>
    <x v="1"/>
    <x v="6"/>
    <x v="1"/>
    <x v="0"/>
    <n v="8858"/>
    <n v="651.21"/>
    <n v="524.96"/>
    <n v="4650095.6800000006"/>
    <n v="5768418.1800000006"/>
    <n v="1118322.5"/>
    <x v="19"/>
    <n v="3"/>
    <x v="5"/>
    <x v="0"/>
  </r>
  <r>
    <n v="689370048"/>
    <x v="491"/>
    <d v="2018-01-14T00:00:00"/>
    <x v="87"/>
    <x v="5"/>
    <x v="4"/>
    <x v="1"/>
    <x v="0"/>
    <n v="8771"/>
    <n v="81.73"/>
    <n v="56.67"/>
    <n v="497052.57"/>
    <n v="716853.83000000007"/>
    <n v="219801.26000000007"/>
    <x v="5"/>
    <n v="7"/>
    <x v="2"/>
    <x v="1"/>
  </r>
  <r>
    <n v="783626306"/>
    <x v="1057"/>
    <d v="2017-02-05T00:00:00"/>
    <x v="122"/>
    <x v="3"/>
    <x v="2"/>
    <x v="1"/>
    <x v="3"/>
    <n v="1293"/>
    <n v="47.45"/>
    <n v="31.79"/>
    <n v="41104.47"/>
    <n v="61352.850000000006"/>
    <n v="20248.380000000005"/>
    <x v="17"/>
    <n v="5"/>
    <x v="0"/>
    <x v="0"/>
  </r>
  <r>
    <n v="635263240"/>
    <x v="1003"/>
    <d v="2016-06-24T00:00:00"/>
    <x v="15"/>
    <x v="3"/>
    <x v="2"/>
    <x v="1"/>
    <x v="1"/>
    <n v="7364"/>
    <n v="47.45"/>
    <n v="31.79"/>
    <n v="234101.56"/>
    <n v="349421.80000000005"/>
    <n v="115320.24000000005"/>
    <x v="11"/>
    <n v="2"/>
    <x v="1"/>
    <x v="0"/>
  </r>
  <r>
    <n v="874017179"/>
    <x v="1058"/>
    <d v="2016-10-01T00:00:00"/>
    <x v="23"/>
    <x v="4"/>
    <x v="4"/>
    <x v="1"/>
    <x v="2"/>
    <n v="9961"/>
    <n v="81.73"/>
    <n v="56.67"/>
    <n v="564489.87"/>
    <n v="814112.53"/>
    <n v="249622.66000000003"/>
    <x v="18"/>
    <n v="7"/>
    <x v="2"/>
    <x v="1"/>
  </r>
  <r>
    <n v="399936950"/>
    <x v="350"/>
    <d v="2020-01-24T00:00:00"/>
    <x v="64"/>
    <x v="3"/>
    <x v="6"/>
    <x v="0"/>
    <x v="3"/>
    <n v="9086"/>
    <n v="651.21"/>
    <n v="524.96"/>
    <n v="4769786.5600000005"/>
    <n v="5916894.0600000005"/>
    <n v="1147107.5"/>
    <x v="3"/>
    <n v="2"/>
    <x v="1"/>
    <x v="0"/>
  </r>
  <r>
    <n v="433383882"/>
    <x v="1059"/>
    <d v="2020-11-24T00:00:00"/>
    <x v="97"/>
    <x v="3"/>
    <x v="11"/>
    <x v="0"/>
    <x v="1"/>
    <n v="6776"/>
    <n v="154.06"/>
    <n v="90.93"/>
    <n v="616141.68000000005"/>
    <n v="1043910.56"/>
    <n v="427768.88"/>
    <x v="6"/>
    <n v="1"/>
    <x v="3"/>
    <x v="0"/>
  </r>
  <r>
    <n v="458816373"/>
    <x v="855"/>
    <d v="2015-04-08T00:00:00"/>
    <x v="124"/>
    <x v="1"/>
    <x v="6"/>
    <x v="1"/>
    <x v="2"/>
    <n v="2815"/>
    <n v="651.21"/>
    <n v="524.96"/>
    <n v="1477762.4000000001"/>
    <n v="1833156.1500000001"/>
    <n v="355393.75"/>
    <x v="13"/>
    <n v="6"/>
    <x v="4"/>
    <x v="1"/>
  </r>
  <r>
    <n v="505867040"/>
    <x v="1060"/>
    <d v="2022-05-05T00:00:00"/>
    <x v="17"/>
    <x v="1"/>
    <x v="5"/>
    <x v="1"/>
    <x v="2"/>
    <n v="6153"/>
    <n v="109.28"/>
    <n v="35.840000000000003"/>
    <n v="220523.52000000002"/>
    <n v="672399.84"/>
    <n v="451876.31999999995"/>
    <x v="6"/>
    <n v="3"/>
    <x v="5"/>
    <x v="0"/>
  </r>
  <r>
    <n v="637188422"/>
    <x v="1061"/>
    <d v="2018-03-28T00:00:00"/>
    <x v="181"/>
    <x v="1"/>
    <x v="7"/>
    <x v="0"/>
    <x v="1"/>
    <n v="7069"/>
    <n v="437.2"/>
    <n v="263.33"/>
    <n v="1861479.7699999998"/>
    <n v="3090566.8"/>
    <n v="1229087.03"/>
    <x v="7"/>
    <n v="2"/>
    <x v="1"/>
    <x v="0"/>
  </r>
  <r>
    <n v="560607278"/>
    <x v="1016"/>
    <d v="2015-08-10T00:00:00"/>
    <x v="40"/>
    <x v="3"/>
    <x v="11"/>
    <x v="0"/>
    <x v="0"/>
    <n v="5006"/>
    <n v="154.06"/>
    <n v="90.93"/>
    <n v="455195.58"/>
    <n v="771224.36"/>
    <n v="316028.77999999997"/>
    <x v="3"/>
    <n v="5"/>
    <x v="0"/>
    <x v="0"/>
  </r>
  <r>
    <n v="948047435"/>
    <x v="1062"/>
    <d v="2021-03-28T00:00:00"/>
    <x v="131"/>
    <x v="3"/>
    <x v="7"/>
    <x v="1"/>
    <x v="0"/>
    <n v="7159"/>
    <n v="437.2"/>
    <n v="263.33"/>
    <n v="1885179.47"/>
    <n v="3129914.8"/>
    <n v="1244735.3299999998"/>
    <x v="13"/>
    <n v="3"/>
    <x v="5"/>
    <x v="0"/>
  </r>
  <r>
    <n v="291745221"/>
    <x v="1063"/>
    <d v="2018-04-21T00:00:00"/>
    <x v="165"/>
    <x v="5"/>
    <x v="7"/>
    <x v="1"/>
    <x v="1"/>
    <n v="2749"/>
    <n v="437.2"/>
    <n v="263.33"/>
    <n v="723894.16999999993"/>
    <n v="1201862.8"/>
    <n v="477968.63000000012"/>
    <x v="20"/>
    <n v="3"/>
    <x v="5"/>
    <x v="0"/>
  </r>
  <r>
    <n v="750654447"/>
    <x v="1064"/>
    <d v="2016-04-27T00:00:00"/>
    <x v="19"/>
    <x v="0"/>
    <x v="7"/>
    <x v="1"/>
    <x v="1"/>
    <n v="4187"/>
    <n v="437.2"/>
    <n v="263.33"/>
    <n v="1102562.71"/>
    <n v="1830556.4"/>
    <n v="727993.69"/>
    <x v="12"/>
    <n v="6"/>
    <x v="4"/>
    <x v="1"/>
  </r>
  <r>
    <n v="516635358"/>
    <x v="1065"/>
    <d v="2020-01-26T00:00:00"/>
    <x v="117"/>
    <x v="1"/>
    <x v="10"/>
    <x v="0"/>
    <x v="3"/>
    <n v="2738"/>
    <n v="668.27"/>
    <n v="502.54"/>
    <n v="1375954.52"/>
    <n v="1829723.26"/>
    <n v="453768.74"/>
    <x v="6"/>
    <n v="6"/>
    <x v="4"/>
    <x v="1"/>
  </r>
  <r>
    <n v="551118266"/>
    <x v="909"/>
    <d v="2016-08-03T00:00:00"/>
    <x v="7"/>
    <x v="1"/>
    <x v="0"/>
    <x v="0"/>
    <x v="2"/>
    <n v="6997"/>
    <n v="255.28"/>
    <n v="159.41999999999999"/>
    <n v="1115461.74"/>
    <n v="1786194.16"/>
    <n v="670732.41999999993"/>
    <x v="14"/>
    <n v="6"/>
    <x v="4"/>
    <x v="1"/>
  </r>
  <r>
    <n v="484776723"/>
    <x v="1066"/>
    <d v="2020-09-05T00:00:00"/>
    <x v="100"/>
    <x v="5"/>
    <x v="2"/>
    <x v="0"/>
    <x v="3"/>
    <n v="5060"/>
    <n v="47.45"/>
    <n v="31.79"/>
    <n v="160857.4"/>
    <n v="240097"/>
    <n v="79239.600000000006"/>
    <x v="16"/>
    <n v="4"/>
    <x v="6"/>
    <x v="0"/>
  </r>
  <r>
    <n v="104245078"/>
    <x v="649"/>
    <d v="2019-04-01T00:00:00"/>
    <x v="140"/>
    <x v="1"/>
    <x v="9"/>
    <x v="1"/>
    <x v="0"/>
    <n v="7290"/>
    <n v="9.33"/>
    <n v="6.92"/>
    <n v="50446.8"/>
    <n v="68015.7"/>
    <n v="17568.899999999994"/>
    <x v="8"/>
    <n v="3"/>
    <x v="5"/>
    <x v="0"/>
  </r>
  <r>
    <n v="816463840"/>
    <x v="1067"/>
    <d v="2022-12-18T00:00:00"/>
    <x v="1"/>
    <x v="0"/>
    <x v="3"/>
    <x v="0"/>
    <x v="3"/>
    <n v="8649"/>
    <n v="205.7"/>
    <n v="117.11"/>
    <n v="1012884.39"/>
    <n v="1779099.2999999998"/>
    <n v="766214.9099999998"/>
    <x v="6"/>
    <n v="6"/>
    <x v="4"/>
    <x v="1"/>
  </r>
  <r>
    <n v="386319911"/>
    <x v="984"/>
    <d v="2022-12-23T00:00:00"/>
    <x v="130"/>
    <x v="1"/>
    <x v="11"/>
    <x v="0"/>
    <x v="1"/>
    <n v="9501"/>
    <n v="154.06"/>
    <n v="90.93"/>
    <n v="863925.93"/>
    <n v="1463724.06"/>
    <n v="599798.13"/>
    <x v="5"/>
    <n v="5"/>
    <x v="0"/>
    <x v="0"/>
  </r>
  <r>
    <n v="438086545"/>
    <x v="1068"/>
    <d v="2020-05-07T00:00:00"/>
    <x v="104"/>
    <x v="5"/>
    <x v="11"/>
    <x v="1"/>
    <x v="1"/>
    <n v="8399"/>
    <n v="154.06"/>
    <n v="90.93"/>
    <n v="763721.07000000007"/>
    <n v="1293949.94"/>
    <n v="530228.86999999988"/>
    <x v="13"/>
    <n v="7"/>
    <x v="2"/>
    <x v="1"/>
  </r>
  <r>
    <n v="740300261"/>
    <x v="1069"/>
    <d v="2016-03-30T00:00:00"/>
    <x v="88"/>
    <x v="1"/>
    <x v="0"/>
    <x v="0"/>
    <x v="0"/>
    <n v="153"/>
    <n v="255.28"/>
    <n v="159.41999999999999"/>
    <n v="24391.26"/>
    <n v="39057.840000000004"/>
    <n v="14666.580000000005"/>
    <x v="2"/>
    <n v="4"/>
    <x v="6"/>
    <x v="0"/>
  </r>
  <r>
    <n v="938322389"/>
    <x v="1070"/>
    <d v="2020-04-01T00:00:00"/>
    <x v="42"/>
    <x v="5"/>
    <x v="0"/>
    <x v="1"/>
    <x v="0"/>
    <n v="9301"/>
    <n v="255.28"/>
    <n v="159.41999999999999"/>
    <n v="1482765.42"/>
    <n v="2374359.2799999998"/>
    <n v="891593.85999999987"/>
    <x v="4"/>
    <n v="2"/>
    <x v="1"/>
    <x v="0"/>
  </r>
  <r>
    <n v="747826755"/>
    <x v="1071"/>
    <d v="2017-07-18T00:00:00"/>
    <x v="136"/>
    <x v="1"/>
    <x v="6"/>
    <x v="1"/>
    <x v="1"/>
    <n v="7410"/>
    <n v="651.21"/>
    <n v="524.96"/>
    <n v="3889953.6"/>
    <n v="4825466.1000000006"/>
    <n v="935512.50000000047"/>
    <x v="6"/>
    <n v="1"/>
    <x v="3"/>
    <x v="0"/>
  </r>
  <r>
    <n v="404799687"/>
    <x v="1072"/>
    <d v="2020-08-28T00:00:00"/>
    <x v="64"/>
    <x v="3"/>
    <x v="10"/>
    <x v="0"/>
    <x v="0"/>
    <n v="8078"/>
    <n v="668.27"/>
    <n v="502.54"/>
    <n v="4059518.12"/>
    <n v="5398285.0599999996"/>
    <n v="1338766.9399999995"/>
    <x v="19"/>
    <n v="3"/>
    <x v="5"/>
    <x v="0"/>
  </r>
  <r>
    <n v="215540015"/>
    <x v="1073"/>
    <d v="2020-12-28T00:00:00"/>
    <x v="179"/>
    <x v="1"/>
    <x v="4"/>
    <x v="1"/>
    <x v="0"/>
    <n v="1935"/>
    <n v="81.73"/>
    <n v="56.67"/>
    <n v="109656.45"/>
    <n v="158147.55000000002"/>
    <n v="48491.10000000002"/>
    <x v="5"/>
    <n v="1"/>
    <x v="3"/>
    <x v="0"/>
  </r>
  <r>
    <n v="106659066"/>
    <x v="1074"/>
    <d v="2020-07-26T00:00:00"/>
    <x v="118"/>
    <x v="0"/>
    <x v="4"/>
    <x v="1"/>
    <x v="2"/>
    <n v="1643"/>
    <n v="81.73"/>
    <n v="56.67"/>
    <n v="93108.81"/>
    <n v="134282.39000000001"/>
    <n v="41173.580000000016"/>
    <x v="15"/>
    <n v="2"/>
    <x v="1"/>
    <x v="0"/>
  </r>
  <r>
    <n v="975080668"/>
    <x v="1075"/>
    <d v="2017-07-25T00:00:00"/>
    <x v="109"/>
    <x v="1"/>
    <x v="11"/>
    <x v="1"/>
    <x v="1"/>
    <n v="6893"/>
    <n v="154.06"/>
    <n v="90.93"/>
    <n v="626780.49"/>
    <n v="1061935.58"/>
    <n v="435155.09000000008"/>
    <x v="17"/>
    <n v="7"/>
    <x v="2"/>
    <x v="1"/>
  </r>
  <r>
    <n v="638041150"/>
    <x v="1012"/>
    <d v="2020-10-19T00:00:00"/>
    <x v="7"/>
    <x v="1"/>
    <x v="0"/>
    <x v="0"/>
    <x v="2"/>
    <n v="9410"/>
    <n v="255.28"/>
    <n v="159.41999999999999"/>
    <n v="1500142.2"/>
    <n v="2402184.7999999998"/>
    <n v="902042.59999999986"/>
    <x v="20"/>
    <n v="5"/>
    <x v="0"/>
    <x v="0"/>
  </r>
  <r>
    <n v="583089339"/>
    <x v="96"/>
    <d v="2022-06-03T00:00:00"/>
    <x v="137"/>
    <x v="1"/>
    <x v="7"/>
    <x v="0"/>
    <x v="1"/>
    <n v="7948"/>
    <n v="437.2"/>
    <n v="263.33"/>
    <n v="2092946.8399999999"/>
    <n v="3474865.6"/>
    <n v="1381918.7600000002"/>
    <x v="10"/>
    <n v="7"/>
    <x v="2"/>
    <x v="1"/>
  </r>
  <r>
    <n v="118086564"/>
    <x v="800"/>
    <d v="2016-02-28T00:00:00"/>
    <x v="91"/>
    <x v="1"/>
    <x v="1"/>
    <x v="0"/>
    <x v="0"/>
    <n v="3293"/>
    <n v="152.58000000000001"/>
    <n v="97.44"/>
    <n v="320869.92"/>
    <n v="502445.94000000006"/>
    <n v="181576.02000000008"/>
    <x v="16"/>
    <n v="5"/>
    <x v="0"/>
    <x v="0"/>
  </r>
  <r>
    <n v="421206653"/>
    <x v="1076"/>
    <d v="2022-04-25T00:00:00"/>
    <x v="93"/>
    <x v="5"/>
    <x v="6"/>
    <x v="0"/>
    <x v="2"/>
    <n v="3264"/>
    <n v="651.21"/>
    <n v="524.96"/>
    <n v="1713469.4400000002"/>
    <n v="2125549.44"/>
    <n v="412079.99999999977"/>
    <x v="13"/>
    <n v="4"/>
    <x v="6"/>
    <x v="0"/>
  </r>
  <r>
    <n v="924594628"/>
    <x v="53"/>
    <d v="2022-04-27T00:00:00"/>
    <x v="10"/>
    <x v="3"/>
    <x v="0"/>
    <x v="1"/>
    <x v="0"/>
    <n v="6952"/>
    <n v="255.28"/>
    <n v="159.41999999999999"/>
    <n v="1108287.8399999999"/>
    <n v="1774706.56"/>
    <n v="666418.7200000002"/>
    <x v="14"/>
    <n v="6"/>
    <x v="4"/>
    <x v="1"/>
  </r>
  <r>
    <n v="296073234"/>
    <x v="1077"/>
    <d v="2015-05-04T00:00:00"/>
    <x v="84"/>
    <x v="1"/>
    <x v="0"/>
    <x v="1"/>
    <x v="1"/>
    <n v="3504"/>
    <n v="255.28"/>
    <n v="159.41999999999999"/>
    <n v="558607.67999999993"/>
    <n v="894501.12"/>
    <n v="335893.44000000006"/>
    <x v="5"/>
    <n v="1"/>
    <x v="3"/>
    <x v="0"/>
  </r>
  <r>
    <n v="325729882"/>
    <x v="227"/>
    <d v="2018-10-21T00:00:00"/>
    <x v="13"/>
    <x v="0"/>
    <x v="0"/>
    <x v="0"/>
    <x v="0"/>
    <n v="9565"/>
    <n v="255.28"/>
    <n v="159.41999999999999"/>
    <n v="1524852.2999999998"/>
    <n v="2441753.2000000002"/>
    <n v="916900.90000000037"/>
    <x v="8"/>
    <n v="2"/>
    <x v="1"/>
    <x v="0"/>
  </r>
  <r>
    <n v="239329707"/>
    <x v="832"/>
    <d v="2022-03-28T00:00:00"/>
    <x v="4"/>
    <x v="2"/>
    <x v="5"/>
    <x v="0"/>
    <x v="2"/>
    <n v="1834"/>
    <n v="109.28"/>
    <n v="35.840000000000003"/>
    <n v="65730.560000000012"/>
    <n v="200419.52"/>
    <n v="134688.95999999996"/>
    <x v="12"/>
    <n v="4"/>
    <x v="6"/>
    <x v="0"/>
  </r>
  <r>
    <n v="216609036"/>
    <x v="1078"/>
    <d v="2017-06-29T00:00:00"/>
    <x v="18"/>
    <x v="6"/>
    <x v="2"/>
    <x v="1"/>
    <x v="2"/>
    <n v="8282"/>
    <n v="47.45"/>
    <n v="31.79"/>
    <n v="263284.77999999997"/>
    <n v="392980.9"/>
    <n v="129696.12000000005"/>
    <x v="5"/>
    <n v="4"/>
    <x v="6"/>
    <x v="0"/>
  </r>
  <r>
    <n v="507616698"/>
    <x v="472"/>
    <d v="2021-12-16T00:00:00"/>
    <x v="3"/>
    <x v="2"/>
    <x v="9"/>
    <x v="1"/>
    <x v="3"/>
    <n v="3916"/>
    <n v="9.33"/>
    <n v="6.92"/>
    <n v="27098.720000000001"/>
    <n v="36536.28"/>
    <n v="9437.5599999999977"/>
    <x v="3"/>
    <n v="1"/>
    <x v="3"/>
    <x v="0"/>
  </r>
  <r>
    <n v="982714021"/>
    <x v="529"/>
    <d v="2015-05-22T00:00:00"/>
    <x v="180"/>
    <x v="0"/>
    <x v="11"/>
    <x v="0"/>
    <x v="2"/>
    <n v="5772"/>
    <n v="154.06"/>
    <n v="90.93"/>
    <n v="524847.96000000008"/>
    <n v="889234.32000000007"/>
    <n v="364386.36"/>
    <x v="14"/>
    <n v="1"/>
    <x v="3"/>
    <x v="0"/>
  </r>
  <r>
    <n v="682574832"/>
    <x v="1079"/>
    <d v="2016-07-28T00:00:00"/>
    <x v="141"/>
    <x v="5"/>
    <x v="5"/>
    <x v="1"/>
    <x v="3"/>
    <n v="7916"/>
    <n v="109.28"/>
    <n v="35.840000000000003"/>
    <n v="283709.44"/>
    <n v="865060.48"/>
    <n v="581351.04"/>
    <x v="13"/>
    <n v="7"/>
    <x v="2"/>
    <x v="1"/>
  </r>
  <r>
    <n v="968185460"/>
    <x v="594"/>
    <d v="2019-01-11T00:00:00"/>
    <x v="75"/>
    <x v="1"/>
    <x v="1"/>
    <x v="0"/>
    <x v="0"/>
    <n v="6448"/>
    <n v="152.58000000000001"/>
    <n v="97.44"/>
    <n v="628293.12"/>
    <n v="983835.84000000008"/>
    <n v="355542.72000000009"/>
    <x v="17"/>
    <n v="3"/>
    <x v="5"/>
    <x v="0"/>
  </r>
  <r>
    <n v="570844733"/>
    <x v="1080"/>
    <d v="2018-08-13T00:00:00"/>
    <x v="14"/>
    <x v="0"/>
    <x v="9"/>
    <x v="1"/>
    <x v="3"/>
    <n v="4497"/>
    <n v="9.33"/>
    <n v="6.92"/>
    <n v="31119.239999999998"/>
    <n v="41957.01"/>
    <n v="10837.770000000004"/>
    <x v="0"/>
    <n v="2"/>
    <x v="1"/>
    <x v="0"/>
  </r>
  <r>
    <n v="542163980"/>
    <x v="1081"/>
    <d v="2017-02-05T00:00:00"/>
    <x v="93"/>
    <x v="5"/>
    <x v="0"/>
    <x v="0"/>
    <x v="0"/>
    <n v="7224"/>
    <n v="255.28"/>
    <n v="159.41999999999999"/>
    <n v="1151650.0799999998"/>
    <n v="1844142.72"/>
    <n v="692492.64000000013"/>
    <x v="20"/>
    <n v="4"/>
    <x v="6"/>
    <x v="0"/>
  </r>
  <r>
    <n v="204067027"/>
    <x v="1082"/>
    <d v="2019-07-12T00:00:00"/>
    <x v="81"/>
    <x v="5"/>
    <x v="8"/>
    <x v="0"/>
    <x v="3"/>
    <n v="6823"/>
    <n v="421.89"/>
    <n v="364.69"/>
    <n v="2488279.87"/>
    <n v="2878555.4699999997"/>
    <n v="390275.59999999963"/>
    <x v="5"/>
    <n v="5"/>
    <x v="0"/>
    <x v="0"/>
  </r>
  <r>
    <n v="298790204"/>
    <x v="203"/>
    <d v="2019-03-14T00:00:00"/>
    <x v="28"/>
    <x v="5"/>
    <x v="5"/>
    <x v="1"/>
    <x v="3"/>
    <n v="7516"/>
    <n v="109.28"/>
    <n v="35.840000000000003"/>
    <n v="269373.44"/>
    <n v="821348.48"/>
    <n v="551975.04"/>
    <x v="11"/>
    <n v="1"/>
    <x v="3"/>
    <x v="0"/>
  </r>
  <r>
    <n v="738882339"/>
    <x v="595"/>
    <d v="2015-02-09T00:00:00"/>
    <x v="180"/>
    <x v="0"/>
    <x v="3"/>
    <x v="0"/>
    <x v="0"/>
    <n v="558"/>
    <n v="205.7"/>
    <n v="117.11"/>
    <n v="65347.38"/>
    <n v="114780.59999999999"/>
    <n v="49433.219999999994"/>
    <x v="11"/>
    <n v="5"/>
    <x v="0"/>
    <x v="0"/>
  </r>
  <r>
    <n v="157204759"/>
    <x v="1083"/>
    <d v="2021-09-18T00:00:00"/>
    <x v="83"/>
    <x v="0"/>
    <x v="7"/>
    <x v="0"/>
    <x v="0"/>
    <n v="9236"/>
    <n v="437.2"/>
    <n v="263.33"/>
    <n v="2432115.88"/>
    <n v="4037979.1999999997"/>
    <n v="1605863.3199999998"/>
    <x v="17"/>
    <n v="4"/>
    <x v="6"/>
    <x v="0"/>
  </r>
  <r>
    <n v="856931293"/>
    <x v="1084"/>
    <d v="2015-07-15T00:00:00"/>
    <x v="52"/>
    <x v="3"/>
    <x v="9"/>
    <x v="1"/>
    <x v="2"/>
    <n v="3867"/>
    <n v="9.33"/>
    <n v="6.92"/>
    <n v="26759.64"/>
    <n v="36079.11"/>
    <n v="9319.4700000000012"/>
    <x v="3"/>
    <n v="7"/>
    <x v="2"/>
    <x v="1"/>
  </r>
  <r>
    <n v="261548268"/>
    <x v="1085"/>
    <d v="2017-04-12T00:00:00"/>
    <x v="101"/>
    <x v="5"/>
    <x v="1"/>
    <x v="1"/>
    <x v="2"/>
    <n v="6800"/>
    <n v="152.58000000000001"/>
    <n v="97.44"/>
    <n v="662592"/>
    <n v="1037544.0000000001"/>
    <n v="374952.00000000012"/>
    <x v="8"/>
    <n v="5"/>
    <x v="0"/>
    <x v="0"/>
  </r>
  <r>
    <n v="364854514"/>
    <x v="1086"/>
    <d v="2020-09-25T00:00:00"/>
    <x v="109"/>
    <x v="1"/>
    <x v="0"/>
    <x v="1"/>
    <x v="0"/>
    <n v="7413"/>
    <n v="255.28"/>
    <n v="159.41999999999999"/>
    <n v="1181780.46"/>
    <n v="1892390.64"/>
    <n v="710610.17999999993"/>
    <x v="10"/>
    <n v="7"/>
    <x v="2"/>
    <x v="1"/>
  </r>
  <r>
    <n v="980961358"/>
    <x v="1087"/>
    <d v="2019-09-23T00:00:00"/>
    <x v="34"/>
    <x v="1"/>
    <x v="7"/>
    <x v="0"/>
    <x v="1"/>
    <n v="7120"/>
    <n v="437.2"/>
    <n v="263.33"/>
    <n v="1874909.5999999999"/>
    <n v="3112864"/>
    <n v="1237954.4000000001"/>
    <x v="3"/>
    <n v="5"/>
    <x v="0"/>
    <x v="0"/>
  </r>
  <r>
    <n v="194292628"/>
    <x v="39"/>
    <d v="2018-03-23T00:00:00"/>
    <x v="154"/>
    <x v="2"/>
    <x v="7"/>
    <x v="1"/>
    <x v="2"/>
    <n v="4361"/>
    <n v="437.2"/>
    <n v="263.33"/>
    <n v="1148382.1299999999"/>
    <n v="1906629.2"/>
    <n v="758247.07000000007"/>
    <x v="17"/>
    <n v="3"/>
    <x v="5"/>
    <x v="0"/>
  </r>
  <r>
    <n v="760280358"/>
    <x v="1088"/>
    <d v="2020-08-15T00:00:00"/>
    <x v="109"/>
    <x v="1"/>
    <x v="6"/>
    <x v="1"/>
    <x v="0"/>
    <n v="2708"/>
    <n v="651.21"/>
    <n v="524.96"/>
    <n v="1421591.6800000002"/>
    <n v="1763476.6800000002"/>
    <n v="341885"/>
    <x v="1"/>
    <n v="6"/>
    <x v="4"/>
    <x v="1"/>
  </r>
  <r>
    <n v="601886260"/>
    <x v="632"/>
    <d v="2018-04-11T00:00:00"/>
    <x v="181"/>
    <x v="1"/>
    <x v="9"/>
    <x v="1"/>
    <x v="1"/>
    <n v="374"/>
    <n v="9.33"/>
    <n v="6.92"/>
    <n v="2588.08"/>
    <n v="3489.42"/>
    <n v="901.34000000000015"/>
    <x v="17"/>
    <n v="1"/>
    <x v="3"/>
    <x v="0"/>
  </r>
  <r>
    <n v="566558778"/>
    <x v="1089"/>
    <d v="2018-09-25T00:00:00"/>
    <x v="118"/>
    <x v="0"/>
    <x v="7"/>
    <x v="0"/>
    <x v="1"/>
    <n v="6187"/>
    <n v="437.2"/>
    <n v="263.33"/>
    <n v="1629222.71"/>
    <n v="2704956.4"/>
    <n v="1075733.69"/>
    <x v="7"/>
    <n v="1"/>
    <x v="3"/>
    <x v="0"/>
  </r>
  <r>
    <n v="269276034"/>
    <x v="935"/>
    <d v="2016-08-09T00:00:00"/>
    <x v="66"/>
    <x v="5"/>
    <x v="4"/>
    <x v="1"/>
    <x v="0"/>
    <n v="3617"/>
    <n v="81.73"/>
    <n v="56.67"/>
    <n v="204975.39"/>
    <n v="295617.41000000003"/>
    <n v="90642.020000000019"/>
    <x v="14"/>
    <n v="5"/>
    <x v="0"/>
    <x v="0"/>
  </r>
  <r>
    <n v="396024358"/>
    <x v="1090"/>
    <d v="2021-08-15T00:00:00"/>
    <x v="97"/>
    <x v="3"/>
    <x v="6"/>
    <x v="1"/>
    <x v="2"/>
    <n v="1263"/>
    <n v="651.21"/>
    <n v="524.96"/>
    <n v="663024.4800000001"/>
    <n v="822478.2300000001"/>
    <n v="159453.75"/>
    <x v="3"/>
    <n v="4"/>
    <x v="6"/>
    <x v="0"/>
  </r>
  <r>
    <n v="764484775"/>
    <x v="1091"/>
    <d v="2015-09-09T00:00:00"/>
    <x v="169"/>
    <x v="4"/>
    <x v="0"/>
    <x v="1"/>
    <x v="0"/>
    <n v="6888"/>
    <n v="255.28"/>
    <n v="159.41999999999999"/>
    <n v="1098084.96"/>
    <n v="1758368.64"/>
    <n v="660283.67999999993"/>
    <x v="14"/>
    <n v="6"/>
    <x v="4"/>
    <x v="1"/>
  </r>
  <r>
    <n v="967122018"/>
    <x v="1092"/>
    <d v="2018-02-11T00:00:00"/>
    <x v="78"/>
    <x v="5"/>
    <x v="6"/>
    <x v="0"/>
    <x v="0"/>
    <n v="1752"/>
    <n v="651.21"/>
    <n v="524.96"/>
    <n v="919729.92"/>
    <n v="1140919.9200000002"/>
    <n v="221190.00000000012"/>
    <x v="12"/>
    <n v="3"/>
    <x v="5"/>
    <x v="0"/>
  </r>
  <r>
    <n v="435006511"/>
    <x v="1093"/>
    <d v="2018-04-07T00:00:00"/>
    <x v="9"/>
    <x v="5"/>
    <x v="4"/>
    <x v="0"/>
    <x v="2"/>
    <n v="6948"/>
    <n v="81.73"/>
    <n v="56.67"/>
    <n v="393743.16000000003"/>
    <n v="567860.04"/>
    <n v="174116.88"/>
    <x v="4"/>
    <n v="5"/>
    <x v="0"/>
    <x v="0"/>
  </r>
  <r>
    <n v="173992383"/>
    <x v="181"/>
    <d v="2015-07-22T00:00:00"/>
    <x v="61"/>
    <x v="3"/>
    <x v="11"/>
    <x v="0"/>
    <x v="1"/>
    <n v="7067"/>
    <n v="154.06"/>
    <n v="90.93"/>
    <n v="642602.31000000006"/>
    <n v="1088742.02"/>
    <n v="446139.70999999996"/>
    <x v="7"/>
    <n v="2"/>
    <x v="1"/>
    <x v="0"/>
  </r>
  <r>
    <n v="321628463"/>
    <x v="1094"/>
    <d v="2021-05-06T00:00:00"/>
    <x v="75"/>
    <x v="1"/>
    <x v="10"/>
    <x v="0"/>
    <x v="2"/>
    <n v="5864"/>
    <n v="668.27"/>
    <n v="502.54"/>
    <n v="2946894.56"/>
    <n v="3918735.28"/>
    <n v="971840.71999999974"/>
    <x v="16"/>
    <n v="2"/>
    <x v="1"/>
    <x v="0"/>
  </r>
  <r>
    <n v="635776078"/>
    <x v="567"/>
    <d v="2021-02-14T00:00:00"/>
    <x v="169"/>
    <x v="4"/>
    <x v="3"/>
    <x v="1"/>
    <x v="0"/>
    <n v="9125"/>
    <n v="205.7"/>
    <n v="117.11"/>
    <n v="1068628.75"/>
    <n v="1877012.5"/>
    <n v="808383.75"/>
    <x v="20"/>
    <n v="4"/>
    <x v="6"/>
    <x v="0"/>
  </r>
  <r>
    <n v="944609057"/>
    <x v="1095"/>
    <d v="2018-02-10T00:00:00"/>
    <x v="74"/>
    <x v="1"/>
    <x v="8"/>
    <x v="0"/>
    <x v="2"/>
    <n v="9666"/>
    <n v="421.89"/>
    <n v="364.69"/>
    <n v="3525093.54"/>
    <n v="4077988.7399999998"/>
    <n v="552895.19999999972"/>
    <x v="12"/>
    <n v="2"/>
    <x v="1"/>
    <x v="0"/>
  </r>
  <r>
    <n v="366407191"/>
    <x v="524"/>
    <d v="2015-05-30T00:00:00"/>
    <x v="28"/>
    <x v="5"/>
    <x v="0"/>
    <x v="0"/>
    <x v="0"/>
    <n v="6885"/>
    <n v="255.28"/>
    <n v="159.41999999999999"/>
    <n v="1097606.7"/>
    <n v="1757602.8"/>
    <n v="659996.10000000009"/>
    <x v="9"/>
    <n v="6"/>
    <x v="4"/>
    <x v="1"/>
  </r>
  <r>
    <n v="310588920"/>
    <x v="1096"/>
    <d v="2020-12-19T00:00:00"/>
    <x v="84"/>
    <x v="1"/>
    <x v="7"/>
    <x v="1"/>
    <x v="3"/>
    <n v="9018"/>
    <n v="437.2"/>
    <n v="263.33"/>
    <n v="2374709.94"/>
    <n v="3942669.6"/>
    <n v="1567959.6600000001"/>
    <x v="8"/>
    <n v="1"/>
    <x v="3"/>
    <x v="0"/>
  </r>
  <r>
    <n v="825065791"/>
    <x v="349"/>
    <d v="2021-08-04T00:00:00"/>
    <x v="69"/>
    <x v="1"/>
    <x v="8"/>
    <x v="1"/>
    <x v="1"/>
    <n v="4157"/>
    <n v="421.89"/>
    <n v="364.69"/>
    <n v="1516016.33"/>
    <n v="1753796.73"/>
    <n v="237780.39999999991"/>
    <x v="12"/>
    <n v="6"/>
    <x v="4"/>
    <x v="1"/>
  </r>
  <r>
    <n v="251208674"/>
    <x v="1097"/>
    <d v="2015-06-07T00:00:00"/>
    <x v="96"/>
    <x v="1"/>
    <x v="8"/>
    <x v="1"/>
    <x v="0"/>
    <n v="7084"/>
    <n v="421.89"/>
    <n v="364.69"/>
    <n v="2583463.96"/>
    <n v="2988668.76"/>
    <n v="405204.79999999981"/>
    <x v="8"/>
    <n v="2"/>
    <x v="1"/>
    <x v="0"/>
  </r>
  <r>
    <n v="417013394"/>
    <x v="1024"/>
    <d v="2022-11-06T00:00:00"/>
    <x v="151"/>
    <x v="5"/>
    <x v="4"/>
    <x v="0"/>
    <x v="3"/>
    <n v="2385"/>
    <n v="81.73"/>
    <n v="56.67"/>
    <n v="135157.95000000001"/>
    <n v="194926.05000000002"/>
    <n v="59768.100000000006"/>
    <x v="14"/>
    <n v="3"/>
    <x v="5"/>
    <x v="0"/>
  </r>
  <r>
    <n v="123108947"/>
    <x v="1098"/>
    <d v="2015-09-18T00:00:00"/>
    <x v="5"/>
    <x v="3"/>
    <x v="2"/>
    <x v="0"/>
    <x v="0"/>
    <n v="9528"/>
    <n v="47.45"/>
    <n v="31.79"/>
    <n v="302895.12"/>
    <n v="452103.60000000003"/>
    <n v="149208.48000000004"/>
    <x v="6"/>
    <n v="4"/>
    <x v="6"/>
    <x v="0"/>
  </r>
  <r>
    <n v="589856660"/>
    <x v="1099"/>
    <d v="2022-05-17T00:00:00"/>
    <x v="56"/>
    <x v="5"/>
    <x v="4"/>
    <x v="0"/>
    <x v="1"/>
    <n v="548"/>
    <n v="81.73"/>
    <n v="56.67"/>
    <n v="31055.16"/>
    <n v="44788.04"/>
    <n v="13732.880000000001"/>
    <x v="14"/>
    <n v="5"/>
    <x v="0"/>
    <x v="0"/>
  </r>
  <r>
    <n v="407930362"/>
    <x v="1100"/>
    <d v="2017-07-19T00:00:00"/>
    <x v="180"/>
    <x v="0"/>
    <x v="5"/>
    <x v="0"/>
    <x v="2"/>
    <n v="4514"/>
    <n v="109.28"/>
    <n v="35.840000000000003"/>
    <n v="161781.76000000001"/>
    <n v="493289.92"/>
    <n v="331508.15999999997"/>
    <x v="5"/>
    <n v="3"/>
    <x v="5"/>
    <x v="0"/>
  </r>
  <r>
    <n v="280477797"/>
    <x v="1101"/>
    <d v="2021-10-28T00:00:00"/>
    <x v="137"/>
    <x v="1"/>
    <x v="3"/>
    <x v="1"/>
    <x v="2"/>
    <n v="8468"/>
    <n v="205.7"/>
    <n v="117.11"/>
    <n v="991687.48"/>
    <n v="1741867.5999999999"/>
    <n v="750180.11999999988"/>
    <x v="8"/>
    <n v="6"/>
    <x v="4"/>
    <x v="1"/>
  </r>
  <r>
    <n v="912313544"/>
    <x v="1102"/>
    <d v="2021-05-03T00:00:00"/>
    <x v="11"/>
    <x v="3"/>
    <x v="3"/>
    <x v="1"/>
    <x v="3"/>
    <n v="2706"/>
    <n v="205.7"/>
    <n v="117.11"/>
    <n v="316899.65999999997"/>
    <n v="556624.19999999995"/>
    <n v="239724.53999999998"/>
    <x v="7"/>
    <n v="7"/>
    <x v="2"/>
    <x v="1"/>
  </r>
  <r>
    <n v="481533181"/>
    <x v="1103"/>
    <d v="2021-02-26T00:00:00"/>
    <x v="184"/>
    <x v="3"/>
    <x v="2"/>
    <x v="0"/>
    <x v="2"/>
    <n v="5224"/>
    <n v="47.45"/>
    <n v="31.79"/>
    <n v="166070.96"/>
    <n v="247878.80000000002"/>
    <n v="81807.840000000026"/>
    <x v="20"/>
    <n v="2"/>
    <x v="1"/>
    <x v="0"/>
  </r>
  <r>
    <n v="767899119"/>
    <x v="738"/>
    <d v="2020-02-29T00:00:00"/>
    <x v="146"/>
    <x v="5"/>
    <x v="4"/>
    <x v="0"/>
    <x v="2"/>
    <n v="7269"/>
    <n v="81.73"/>
    <n v="56.67"/>
    <n v="411934.23000000004"/>
    <n v="594095.37"/>
    <n v="182161.13999999996"/>
    <x v="2"/>
    <n v="7"/>
    <x v="2"/>
    <x v="1"/>
  </r>
  <r>
    <n v="263647687"/>
    <x v="975"/>
    <d v="2020-04-09T00:00:00"/>
    <x v="166"/>
    <x v="1"/>
    <x v="5"/>
    <x v="0"/>
    <x v="0"/>
    <n v="8064"/>
    <n v="109.28"/>
    <n v="35.840000000000003"/>
    <n v="289013.76000000001"/>
    <n v="881233.92000000004"/>
    <n v="592220.16000000003"/>
    <x v="3"/>
    <n v="1"/>
    <x v="3"/>
    <x v="0"/>
  </r>
  <r>
    <n v="231327712"/>
    <x v="25"/>
    <d v="2018-03-31T00:00:00"/>
    <x v="151"/>
    <x v="5"/>
    <x v="2"/>
    <x v="0"/>
    <x v="2"/>
    <n v="3865"/>
    <n v="47.45"/>
    <n v="31.79"/>
    <n v="122868.34999999999"/>
    <n v="183394.25"/>
    <n v="60525.900000000009"/>
    <x v="14"/>
    <n v="2"/>
    <x v="1"/>
    <x v="0"/>
  </r>
  <r>
    <n v="653800523"/>
    <x v="1104"/>
    <d v="2018-05-07T00:00:00"/>
    <x v="37"/>
    <x v="1"/>
    <x v="4"/>
    <x v="1"/>
    <x v="3"/>
    <n v="2958"/>
    <n v="81.73"/>
    <n v="56.67"/>
    <n v="167629.86000000002"/>
    <n v="241757.34000000003"/>
    <n v="74127.48000000001"/>
    <x v="14"/>
    <n v="4"/>
    <x v="6"/>
    <x v="0"/>
  </r>
  <r>
    <n v="425901591"/>
    <x v="585"/>
    <d v="2016-01-23T00:00:00"/>
    <x v="31"/>
    <x v="4"/>
    <x v="10"/>
    <x v="1"/>
    <x v="3"/>
    <n v="2600"/>
    <n v="668.27"/>
    <n v="502.54"/>
    <n v="1306604"/>
    <n v="1737502"/>
    <n v="430898"/>
    <x v="1"/>
    <n v="6"/>
    <x v="4"/>
    <x v="1"/>
  </r>
  <r>
    <n v="896132314"/>
    <x v="831"/>
    <d v="2018-06-09T00:00:00"/>
    <x v="66"/>
    <x v="5"/>
    <x v="3"/>
    <x v="1"/>
    <x v="0"/>
    <n v="4321"/>
    <n v="205.7"/>
    <n v="117.11"/>
    <n v="506032.31"/>
    <n v="888829.7"/>
    <n v="382797.38999999996"/>
    <x v="0"/>
    <n v="7"/>
    <x v="2"/>
    <x v="1"/>
  </r>
  <r>
    <n v="133276450"/>
    <x v="1105"/>
    <d v="2016-01-30T00:00:00"/>
    <x v="166"/>
    <x v="1"/>
    <x v="4"/>
    <x v="0"/>
    <x v="3"/>
    <n v="8318"/>
    <n v="81.73"/>
    <n v="56.67"/>
    <n v="471381.06"/>
    <n v="679830.14"/>
    <n v="208449.08000000002"/>
    <x v="11"/>
    <n v="3"/>
    <x v="5"/>
    <x v="0"/>
  </r>
  <r>
    <n v="459783685"/>
    <x v="1106"/>
    <d v="2021-08-03T00:00:00"/>
    <x v="134"/>
    <x v="2"/>
    <x v="5"/>
    <x v="1"/>
    <x v="3"/>
    <n v="9065"/>
    <n v="109.28"/>
    <n v="35.840000000000003"/>
    <n v="324889.60000000003"/>
    <n v="990623.2"/>
    <n v="665733.59999999986"/>
    <x v="10"/>
    <n v="4"/>
    <x v="6"/>
    <x v="0"/>
  </r>
  <r>
    <n v="410077846"/>
    <x v="1107"/>
    <d v="2019-11-07T00:00:00"/>
    <x v="76"/>
    <x v="5"/>
    <x v="5"/>
    <x v="0"/>
    <x v="0"/>
    <n v="2"/>
    <n v="109.28"/>
    <n v="35.840000000000003"/>
    <n v="71.680000000000007"/>
    <n v="218.56"/>
    <n v="146.88"/>
    <x v="4"/>
    <n v="3"/>
    <x v="5"/>
    <x v="0"/>
  </r>
  <r>
    <n v="403298938"/>
    <x v="1108"/>
    <d v="2015-10-05T00:00:00"/>
    <x v="44"/>
    <x v="2"/>
    <x v="7"/>
    <x v="0"/>
    <x v="1"/>
    <n v="3973"/>
    <n v="437.2"/>
    <n v="263.33"/>
    <n v="1046210.09"/>
    <n v="1736995.5999999999"/>
    <n v="690785.50999999989"/>
    <x v="19"/>
    <n v="6"/>
    <x v="4"/>
    <x v="1"/>
  </r>
  <r>
    <n v="871284759"/>
    <x v="1109"/>
    <d v="2016-04-08T00:00:00"/>
    <x v="118"/>
    <x v="0"/>
    <x v="11"/>
    <x v="0"/>
    <x v="0"/>
    <n v="1377"/>
    <n v="154.06"/>
    <n v="90.93"/>
    <n v="125210.61000000002"/>
    <n v="212140.62"/>
    <n v="86930.00999999998"/>
    <x v="10"/>
    <n v="7"/>
    <x v="2"/>
    <x v="1"/>
  </r>
  <r>
    <n v="152607667"/>
    <x v="991"/>
    <d v="2017-05-02T00:00:00"/>
    <x v="52"/>
    <x v="3"/>
    <x v="10"/>
    <x v="1"/>
    <x v="1"/>
    <n v="8855"/>
    <n v="668.27"/>
    <n v="502.54"/>
    <n v="4449991.7"/>
    <n v="5917530.8499999996"/>
    <n v="1467539.1499999994"/>
    <x v="6"/>
    <n v="1"/>
    <x v="3"/>
    <x v="0"/>
  </r>
  <r>
    <n v="198537814"/>
    <x v="1110"/>
    <d v="2021-12-09T00:00:00"/>
    <x v="103"/>
    <x v="1"/>
    <x v="8"/>
    <x v="0"/>
    <x v="1"/>
    <n v="606"/>
    <n v="421.89"/>
    <n v="364.69"/>
    <n v="221002.13999999998"/>
    <n v="255665.34"/>
    <n v="34663.200000000012"/>
    <x v="2"/>
    <n v="5"/>
    <x v="0"/>
    <x v="0"/>
  </r>
  <r>
    <n v="345061528"/>
    <x v="1111"/>
    <d v="2022-09-05T00:00:00"/>
    <x v="98"/>
    <x v="4"/>
    <x v="8"/>
    <x v="1"/>
    <x v="1"/>
    <n v="229"/>
    <n v="421.89"/>
    <n v="364.69"/>
    <n v="83514.009999999995"/>
    <n v="96612.81"/>
    <n v="13098.800000000003"/>
    <x v="20"/>
    <n v="5"/>
    <x v="0"/>
    <x v="0"/>
  </r>
  <r>
    <n v="898477637"/>
    <x v="590"/>
    <d v="2019-12-25T00:00:00"/>
    <x v="72"/>
    <x v="0"/>
    <x v="11"/>
    <x v="1"/>
    <x v="0"/>
    <n v="8354"/>
    <n v="154.06"/>
    <n v="90.93"/>
    <n v="759629.22000000009"/>
    <n v="1287017.24"/>
    <n v="527388.0199999999"/>
    <x v="11"/>
    <n v="7"/>
    <x v="2"/>
    <x v="1"/>
  </r>
  <r>
    <n v="835265910"/>
    <x v="1112"/>
    <d v="2022-08-30T00:00:00"/>
    <x v="16"/>
    <x v="1"/>
    <x v="10"/>
    <x v="1"/>
    <x v="0"/>
    <n v="2599"/>
    <n v="668.27"/>
    <n v="502.54"/>
    <n v="1306101.46"/>
    <n v="1736833.73"/>
    <n v="430732.27"/>
    <x v="11"/>
    <n v="6"/>
    <x v="4"/>
    <x v="1"/>
  </r>
  <r>
    <n v="302744853"/>
    <x v="227"/>
    <d v="2018-10-22T00:00:00"/>
    <x v="112"/>
    <x v="1"/>
    <x v="4"/>
    <x v="1"/>
    <x v="3"/>
    <n v="7785"/>
    <n v="81.73"/>
    <n v="56.67"/>
    <n v="441175.95"/>
    <n v="636268.05000000005"/>
    <n v="195092.10000000003"/>
    <x v="0"/>
    <n v="2"/>
    <x v="1"/>
    <x v="0"/>
  </r>
  <r>
    <n v="567756116"/>
    <x v="806"/>
    <d v="2022-11-22T00:00:00"/>
    <x v="93"/>
    <x v="5"/>
    <x v="2"/>
    <x v="0"/>
    <x v="2"/>
    <n v="506"/>
    <n v="47.45"/>
    <n v="31.79"/>
    <n v="16085.74"/>
    <n v="24009.7"/>
    <n v="7923.9600000000009"/>
    <x v="15"/>
    <n v="4"/>
    <x v="6"/>
    <x v="0"/>
  </r>
  <r>
    <n v="467980086"/>
    <x v="1113"/>
    <d v="2016-03-12T00:00:00"/>
    <x v="93"/>
    <x v="5"/>
    <x v="2"/>
    <x v="0"/>
    <x v="0"/>
    <n v="4562"/>
    <n v="47.45"/>
    <n v="31.79"/>
    <n v="145025.98000000001"/>
    <n v="216466.90000000002"/>
    <n v="71440.920000000013"/>
    <x v="4"/>
    <n v="5"/>
    <x v="0"/>
    <x v="0"/>
  </r>
  <r>
    <n v="211278092"/>
    <x v="374"/>
    <d v="2019-10-07T00:00:00"/>
    <x v="184"/>
    <x v="3"/>
    <x v="4"/>
    <x v="0"/>
    <x v="2"/>
    <n v="737"/>
    <n v="81.73"/>
    <n v="56.67"/>
    <n v="41765.79"/>
    <n v="60235.01"/>
    <n v="18469.22"/>
    <x v="7"/>
    <n v="7"/>
    <x v="2"/>
    <x v="1"/>
  </r>
  <r>
    <n v="975823962"/>
    <x v="107"/>
    <d v="2018-03-27T00:00:00"/>
    <x v="137"/>
    <x v="1"/>
    <x v="6"/>
    <x v="0"/>
    <x v="2"/>
    <n v="6850"/>
    <n v="651.21"/>
    <n v="524.96"/>
    <n v="3595976.0000000005"/>
    <n v="4460788.5"/>
    <n v="864812.49999999953"/>
    <x v="19"/>
    <n v="7"/>
    <x v="2"/>
    <x v="1"/>
  </r>
  <r>
    <n v="860104024"/>
    <x v="261"/>
    <d v="2020-01-02T00:00:00"/>
    <x v="103"/>
    <x v="1"/>
    <x v="7"/>
    <x v="1"/>
    <x v="0"/>
    <n v="2749"/>
    <n v="437.2"/>
    <n v="263.33"/>
    <n v="723894.16999999993"/>
    <n v="1201862.8"/>
    <n v="477968.63000000012"/>
    <x v="0"/>
    <n v="5"/>
    <x v="0"/>
    <x v="0"/>
  </r>
  <r>
    <n v="732917106"/>
    <x v="1114"/>
    <d v="2018-07-09T00:00:00"/>
    <x v="8"/>
    <x v="5"/>
    <x v="7"/>
    <x v="0"/>
    <x v="0"/>
    <n v="5313"/>
    <n v="437.2"/>
    <n v="263.33"/>
    <n v="1399072.2899999998"/>
    <n v="2322843.6"/>
    <n v="923771.31000000029"/>
    <x v="12"/>
    <n v="4"/>
    <x v="6"/>
    <x v="0"/>
  </r>
  <r>
    <n v="183374536"/>
    <x v="116"/>
    <d v="2022-08-03T00:00:00"/>
    <x v="58"/>
    <x v="5"/>
    <x v="3"/>
    <x v="0"/>
    <x v="2"/>
    <n v="3455"/>
    <n v="205.7"/>
    <n v="117.11"/>
    <n v="404615.05"/>
    <n v="710693.5"/>
    <n v="306078.45"/>
    <x v="18"/>
    <n v="4"/>
    <x v="6"/>
    <x v="0"/>
  </r>
  <r>
    <n v="670900142"/>
    <x v="883"/>
    <d v="2016-12-23T00:00:00"/>
    <x v="129"/>
    <x v="5"/>
    <x v="0"/>
    <x v="1"/>
    <x v="1"/>
    <n v="3116"/>
    <n v="255.28"/>
    <n v="159.41999999999999"/>
    <n v="496752.72"/>
    <n v="795452.48"/>
    <n v="298699.76"/>
    <x v="8"/>
    <n v="7"/>
    <x v="2"/>
    <x v="1"/>
  </r>
  <r>
    <n v="575230252"/>
    <x v="1115"/>
    <d v="2021-11-09T00:00:00"/>
    <x v="77"/>
    <x v="4"/>
    <x v="8"/>
    <x v="0"/>
    <x v="2"/>
    <n v="2269"/>
    <n v="421.89"/>
    <n v="364.69"/>
    <n v="827481.61"/>
    <n v="957268.40999999992"/>
    <n v="129786.79999999993"/>
    <x v="4"/>
    <n v="1"/>
    <x v="3"/>
    <x v="0"/>
  </r>
  <r>
    <n v="146413695"/>
    <x v="1116"/>
    <d v="2015-11-18T00:00:00"/>
    <x v="1"/>
    <x v="0"/>
    <x v="6"/>
    <x v="1"/>
    <x v="3"/>
    <n v="5921"/>
    <n v="651.21"/>
    <n v="524.96"/>
    <n v="3108288.16"/>
    <n v="3855814.41"/>
    <n v="747526.25"/>
    <x v="2"/>
    <n v="4"/>
    <x v="6"/>
    <x v="0"/>
  </r>
  <r>
    <n v="154811799"/>
    <x v="1117"/>
    <d v="2019-01-22T00:00:00"/>
    <x v="100"/>
    <x v="5"/>
    <x v="9"/>
    <x v="1"/>
    <x v="2"/>
    <n v="1106"/>
    <n v="9.33"/>
    <n v="6.92"/>
    <n v="7653.5199999999995"/>
    <n v="10318.98"/>
    <n v="2665.46"/>
    <x v="18"/>
    <n v="3"/>
    <x v="5"/>
    <x v="0"/>
  </r>
  <r>
    <n v="541098392"/>
    <x v="1118"/>
    <d v="2018-11-03T00:00:00"/>
    <x v="152"/>
    <x v="5"/>
    <x v="10"/>
    <x v="0"/>
    <x v="1"/>
    <n v="1893"/>
    <n v="668.27"/>
    <n v="502.54"/>
    <n v="951308.22000000009"/>
    <n v="1265035.1099999999"/>
    <n v="313726.88999999978"/>
    <x v="13"/>
    <n v="2"/>
    <x v="1"/>
    <x v="0"/>
  </r>
  <r>
    <n v="866259801"/>
    <x v="1119"/>
    <d v="2021-03-22T00:00:00"/>
    <x v="114"/>
    <x v="2"/>
    <x v="0"/>
    <x v="0"/>
    <x v="0"/>
    <n v="4380"/>
    <n v="255.28"/>
    <n v="159.41999999999999"/>
    <n v="698259.6"/>
    <n v="1118126.3999999999"/>
    <n v="419866.79999999993"/>
    <x v="4"/>
    <n v="7"/>
    <x v="2"/>
    <x v="1"/>
  </r>
  <r>
    <n v="761594855"/>
    <x v="253"/>
    <d v="2021-12-16T00:00:00"/>
    <x v="3"/>
    <x v="2"/>
    <x v="5"/>
    <x v="1"/>
    <x v="1"/>
    <n v="1697"/>
    <n v="109.28"/>
    <n v="35.840000000000003"/>
    <n v="60820.480000000003"/>
    <n v="185448.16"/>
    <n v="124627.68"/>
    <x v="7"/>
    <n v="3"/>
    <x v="5"/>
    <x v="0"/>
  </r>
  <r>
    <n v="378714883"/>
    <x v="1120"/>
    <d v="2020-11-24T00:00:00"/>
    <x v="26"/>
    <x v="1"/>
    <x v="7"/>
    <x v="1"/>
    <x v="0"/>
    <n v="9005"/>
    <n v="437.2"/>
    <n v="263.33"/>
    <n v="2371286.65"/>
    <n v="3936986"/>
    <n v="1565699.35"/>
    <x v="7"/>
    <n v="1"/>
    <x v="3"/>
    <x v="0"/>
  </r>
  <r>
    <n v="839543712"/>
    <x v="1121"/>
    <d v="2018-09-02T00:00:00"/>
    <x v="64"/>
    <x v="3"/>
    <x v="4"/>
    <x v="0"/>
    <x v="3"/>
    <n v="8496"/>
    <n v="81.73"/>
    <n v="56.67"/>
    <n v="481468.32"/>
    <n v="694378.08000000007"/>
    <n v="212909.76000000007"/>
    <x v="16"/>
    <n v="5"/>
    <x v="0"/>
    <x v="0"/>
  </r>
  <r>
    <n v="186317670"/>
    <x v="579"/>
    <d v="2021-05-24T00:00:00"/>
    <x v="3"/>
    <x v="2"/>
    <x v="2"/>
    <x v="0"/>
    <x v="0"/>
    <n v="4394"/>
    <n v="47.45"/>
    <n v="31.79"/>
    <n v="139685.26"/>
    <n v="208495.30000000002"/>
    <n v="68810.040000000008"/>
    <x v="0"/>
    <n v="2"/>
    <x v="1"/>
    <x v="0"/>
  </r>
  <r>
    <n v="131585586"/>
    <x v="18"/>
    <d v="2017-03-14T00:00:00"/>
    <x v="181"/>
    <x v="1"/>
    <x v="4"/>
    <x v="1"/>
    <x v="1"/>
    <n v="7954"/>
    <n v="81.73"/>
    <n v="56.67"/>
    <n v="450753.18"/>
    <n v="650080.42000000004"/>
    <n v="199327.24000000005"/>
    <x v="6"/>
    <n v="1"/>
    <x v="3"/>
    <x v="0"/>
  </r>
  <r>
    <n v="208208787"/>
    <x v="681"/>
    <d v="2017-01-11T00:00:00"/>
    <x v="61"/>
    <x v="3"/>
    <x v="9"/>
    <x v="1"/>
    <x v="1"/>
    <n v="2462"/>
    <n v="9.33"/>
    <n v="6.92"/>
    <n v="17037.04"/>
    <n v="22970.46"/>
    <n v="5933.4199999999983"/>
    <x v="7"/>
    <n v="2"/>
    <x v="1"/>
    <x v="0"/>
  </r>
  <r>
    <n v="919361102"/>
    <x v="1098"/>
    <d v="2015-09-19T00:00:00"/>
    <x v="114"/>
    <x v="2"/>
    <x v="0"/>
    <x v="1"/>
    <x v="0"/>
    <n v="8235"/>
    <n v="255.28"/>
    <n v="159.41999999999999"/>
    <n v="1312823.7"/>
    <n v="2102230.7999999998"/>
    <n v="789407.09999999986"/>
    <x v="17"/>
    <n v="4"/>
    <x v="6"/>
    <x v="0"/>
  </r>
  <r>
    <n v="886306846"/>
    <x v="792"/>
    <d v="2019-10-12T00:00:00"/>
    <x v="93"/>
    <x v="5"/>
    <x v="0"/>
    <x v="0"/>
    <x v="3"/>
    <n v="6746"/>
    <n v="255.28"/>
    <n v="159.41999999999999"/>
    <n v="1075447.3199999998"/>
    <n v="1722118.8800000001"/>
    <n v="646671.56000000029"/>
    <x v="9"/>
    <n v="6"/>
    <x v="4"/>
    <x v="1"/>
  </r>
  <r>
    <n v="309510886"/>
    <x v="1122"/>
    <d v="2015-10-30T00:00:00"/>
    <x v="116"/>
    <x v="4"/>
    <x v="2"/>
    <x v="1"/>
    <x v="2"/>
    <n v="4"/>
    <n v="47.45"/>
    <n v="31.79"/>
    <n v="127.16"/>
    <n v="189.8"/>
    <n v="62.640000000000015"/>
    <x v="15"/>
    <n v="7"/>
    <x v="2"/>
    <x v="1"/>
  </r>
  <r>
    <n v="796418511"/>
    <x v="1123"/>
    <d v="2017-02-22T00:00:00"/>
    <x v="136"/>
    <x v="1"/>
    <x v="8"/>
    <x v="0"/>
    <x v="2"/>
    <n v="6791"/>
    <n v="421.89"/>
    <n v="364.69"/>
    <n v="2476609.79"/>
    <n v="2865054.9899999998"/>
    <n v="388445.19999999972"/>
    <x v="20"/>
    <n v="7"/>
    <x v="2"/>
    <x v="1"/>
  </r>
  <r>
    <n v="807468354"/>
    <x v="1124"/>
    <d v="2018-09-10T00:00:00"/>
    <x v="21"/>
    <x v="5"/>
    <x v="0"/>
    <x v="1"/>
    <x v="1"/>
    <n v="6685"/>
    <n v="255.28"/>
    <n v="159.41999999999999"/>
    <n v="1065722.7"/>
    <n v="1706546.8"/>
    <n v="640824.10000000009"/>
    <x v="17"/>
    <n v="6"/>
    <x v="4"/>
    <x v="1"/>
  </r>
  <r>
    <n v="526018369"/>
    <x v="1125"/>
    <d v="2021-06-12T00:00:00"/>
    <x v="109"/>
    <x v="1"/>
    <x v="7"/>
    <x v="0"/>
    <x v="0"/>
    <n v="9379"/>
    <n v="437.2"/>
    <n v="263.33"/>
    <n v="2469772.0699999998"/>
    <n v="4100498.8"/>
    <n v="1630726.73"/>
    <x v="16"/>
    <n v="4"/>
    <x v="6"/>
    <x v="0"/>
  </r>
  <r>
    <n v="904169070"/>
    <x v="1054"/>
    <d v="2020-07-05T00:00:00"/>
    <x v="28"/>
    <x v="5"/>
    <x v="6"/>
    <x v="1"/>
    <x v="0"/>
    <n v="2575"/>
    <n v="651.21"/>
    <n v="524.96"/>
    <n v="1351772"/>
    <n v="1676865.75"/>
    <n v="325093.75"/>
    <x v="4"/>
    <n v="6"/>
    <x v="4"/>
    <x v="1"/>
  </r>
  <r>
    <n v="596469056"/>
    <x v="489"/>
    <d v="2020-07-15T00:00:00"/>
    <x v="51"/>
    <x v="0"/>
    <x v="11"/>
    <x v="1"/>
    <x v="3"/>
    <n v="7303"/>
    <n v="154.06"/>
    <n v="90.93"/>
    <n v="664061.79"/>
    <n v="1125100.18"/>
    <n v="461038.3899999999"/>
    <x v="4"/>
    <n v="2"/>
    <x v="1"/>
    <x v="0"/>
  </r>
  <r>
    <n v="535612094"/>
    <x v="1126"/>
    <d v="2021-03-15T00:00:00"/>
    <x v="97"/>
    <x v="3"/>
    <x v="9"/>
    <x v="0"/>
    <x v="3"/>
    <n v="8376"/>
    <n v="9.33"/>
    <n v="6.92"/>
    <n v="57961.919999999998"/>
    <n v="78148.08"/>
    <n v="20186.160000000003"/>
    <x v="3"/>
    <n v="5"/>
    <x v="0"/>
    <x v="0"/>
  </r>
  <r>
    <n v="251911199"/>
    <x v="1127"/>
    <d v="2017-06-04T00:00:00"/>
    <x v="18"/>
    <x v="6"/>
    <x v="1"/>
    <x v="1"/>
    <x v="2"/>
    <n v="4977"/>
    <n v="152.58000000000001"/>
    <n v="97.44"/>
    <n v="484958.88"/>
    <n v="759390.66"/>
    <n v="274431.78000000003"/>
    <x v="17"/>
    <n v="5"/>
    <x v="0"/>
    <x v="0"/>
  </r>
  <r>
    <n v="501665198"/>
    <x v="193"/>
    <d v="2020-10-24T00:00:00"/>
    <x v="183"/>
    <x v="0"/>
    <x v="6"/>
    <x v="1"/>
    <x v="2"/>
    <n v="2735"/>
    <n v="651.21"/>
    <n v="524.96"/>
    <n v="1435765.6"/>
    <n v="1781059.35"/>
    <n v="345293.75"/>
    <x v="15"/>
    <n v="1"/>
    <x v="3"/>
    <x v="0"/>
  </r>
  <r>
    <n v="761485421"/>
    <x v="645"/>
    <d v="2022-01-05T00:00:00"/>
    <x v="12"/>
    <x v="2"/>
    <x v="2"/>
    <x v="1"/>
    <x v="2"/>
    <n v="9313"/>
    <n v="47.45"/>
    <n v="31.79"/>
    <n v="296060.27"/>
    <n v="441901.85000000003"/>
    <n v="145841.58000000002"/>
    <x v="17"/>
    <n v="1"/>
    <x v="3"/>
    <x v="0"/>
  </r>
  <r>
    <n v="578295695"/>
    <x v="1128"/>
    <d v="2021-09-17T00:00:00"/>
    <x v="30"/>
    <x v="3"/>
    <x v="8"/>
    <x v="1"/>
    <x v="2"/>
    <n v="9402"/>
    <n v="421.89"/>
    <n v="364.69"/>
    <n v="3428815.38"/>
    <n v="3966609.78"/>
    <n v="537794.39999999991"/>
    <x v="5"/>
    <n v="5"/>
    <x v="0"/>
    <x v="0"/>
  </r>
  <r>
    <n v="294959151"/>
    <x v="1129"/>
    <d v="2017-03-01T00:00:00"/>
    <x v="36"/>
    <x v="3"/>
    <x v="7"/>
    <x v="0"/>
    <x v="1"/>
    <n v="3822"/>
    <n v="437.2"/>
    <n v="263.33"/>
    <n v="1006447.2599999999"/>
    <n v="1670978.4"/>
    <n v="664531.14"/>
    <x v="13"/>
    <n v="6"/>
    <x v="4"/>
    <x v="1"/>
  </r>
  <r>
    <n v="122144210"/>
    <x v="1130"/>
    <d v="2017-05-06T00:00:00"/>
    <x v="26"/>
    <x v="1"/>
    <x v="2"/>
    <x v="1"/>
    <x v="1"/>
    <n v="4041"/>
    <n v="47.45"/>
    <n v="31.79"/>
    <n v="128463.39"/>
    <n v="191745.45"/>
    <n v="63282.060000000012"/>
    <x v="16"/>
    <n v="4"/>
    <x v="6"/>
    <x v="0"/>
  </r>
  <r>
    <n v="644592607"/>
    <x v="1131"/>
    <d v="2016-07-09T00:00:00"/>
    <x v="153"/>
    <x v="1"/>
    <x v="6"/>
    <x v="1"/>
    <x v="3"/>
    <n v="8131"/>
    <n v="651.21"/>
    <n v="524.96"/>
    <n v="4268449.7600000007"/>
    <n v="5294988.5100000007"/>
    <n v="1026538.75"/>
    <x v="11"/>
    <n v="3"/>
    <x v="5"/>
    <x v="0"/>
  </r>
  <r>
    <n v="514851367"/>
    <x v="905"/>
    <d v="2022-09-06T00:00:00"/>
    <x v="168"/>
    <x v="6"/>
    <x v="3"/>
    <x v="1"/>
    <x v="3"/>
    <n v="4815"/>
    <n v="205.7"/>
    <n v="117.11"/>
    <n v="563884.65"/>
    <n v="990445.5"/>
    <n v="426560.85"/>
    <x v="14"/>
    <n v="5"/>
    <x v="0"/>
    <x v="0"/>
  </r>
  <r>
    <n v="981406819"/>
    <x v="641"/>
    <d v="2015-02-25T00:00:00"/>
    <x v="171"/>
    <x v="5"/>
    <x v="11"/>
    <x v="1"/>
    <x v="1"/>
    <n v="8942"/>
    <n v="154.06"/>
    <n v="90.93"/>
    <n v="813096.06"/>
    <n v="1377604.52"/>
    <n v="564508.46"/>
    <x v="19"/>
    <n v="1"/>
    <x v="3"/>
    <x v="0"/>
  </r>
  <r>
    <n v="663057792"/>
    <x v="887"/>
    <d v="2020-05-15T00:00:00"/>
    <x v="156"/>
    <x v="3"/>
    <x v="2"/>
    <x v="1"/>
    <x v="0"/>
    <n v="2390"/>
    <n v="47.45"/>
    <n v="31.79"/>
    <n v="75978.099999999991"/>
    <n v="113405.5"/>
    <n v="37427.400000000009"/>
    <x v="13"/>
    <n v="1"/>
    <x v="3"/>
    <x v="0"/>
  </r>
  <r>
    <n v="368061578"/>
    <x v="1132"/>
    <d v="2021-01-29T00:00:00"/>
    <x v="147"/>
    <x v="0"/>
    <x v="0"/>
    <x v="0"/>
    <x v="0"/>
    <n v="6455"/>
    <n v="255.28"/>
    <n v="159.41999999999999"/>
    <n v="1029056.1"/>
    <n v="1647832.4"/>
    <n v="618776.29999999993"/>
    <x v="0"/>
    <n v="6"/>
    <x v="4"/>
    <x v="1"/>
  </r>
  <r>
    <n v="438104569"/>
    <x v="1133"/>
    <d v="2020-11-12T00:00:00"/>
    <x v="118"/>
    <x v="0"/>
    <x v="7"/>
    <x v="1"/>
    <x v="3"/>
    <n v="3733"/>
    <n v="437.2"/>
    <n v="263.33"/>
    <n v="983010.8899999999"/>
    <n v="1632067.5999999999"/>
    <n v="649056.71"/>
    <x v="10"/>
    <n v="6"/>
    <x v="4"/>
    <x v="1"/>
  </r>
  <r>
    <n v="743962228"/>
    <x v="1134"/>
    <d v="2022-11-09T00:00:00"/>
    <x v="134"/>
    <x v="2"/>
    <x v="8"/>
    <x v="0"/>
    <x v="3"/>
    <n v="3811"/>
    <n v="421.89"/>
    <n v="364.69"/>
    <n v="1389833.59"/>
    <n v="1607822.79"/>
    <n v="217989.19999999995"/>
    <x v="13"/>
    <n v="6"/>
    <x v="4"/>
    <x v="1"/>
  </r>
  <r>
    <n v="577530944"/>
    <x v="1135"/>
    <d v="2020-05-01T00:00:00"/>
    <x v="2"/>
    <x v="1"/>
    <x v="4"/>
    <x v="0"/>
    <x v="1"/>
    <n v="3095"/>
    <n v="81.73"/>
    <n v="56.67"/>
    <n v="175393.65"/>
    <n v="252954.35"/>
    <n v="77560.700000000012"/>
    <x v="16"/>
    <n v="3"/>
    <x v="5"/>
    <x v="0"/>
  </r>
  <r>
    <n v="577579438"/>
    <x v="903"/>
    <d v="2015-11-01T00:00:00"/>
    <x v="106"/>
    <x v="6"/>
    <x v="3"/>
    <x v="1"/>
    <x v="0"/>
    <n v="7446"/>
    <n v="205.7"/>
    <n v="117.11"/>
    <n v="872001.05999999994"/>
    <n v="1531642.2"/>
    <n v="659641.14"/>
    <x v="12"/>
    <n v="3"/>
    <x v="5"/>
    <x v="0"/>
  </r>
  <r>
    <n v="182078921"/>
    <x v="1136"/>
    <d v="2016-02-02T00:00:00"/>
    <x v="43"/>
    <x v="1"/>
    <x v="9"/>
    <x v="1"/>
    <x v="3"/>
    <n v="54"/>
    <n v="9.33"/>
    <n v="6.92"/>
    <n v="373.68"/>
    <n v="503.82"/>
    <n v="130.13999999999999"/>
    <x v="9"/>
    <n v="2"/>
    <x v="1"/>
    <x v="0"/>
  </r>
  <r>
    <n v="302015721"/>
    <x v="490"/>
    <d v="2018-04-10T00:00:00"/>
    <x v="70"/>
    <x v="1"/>
    <x v="0"/>
    <x v="0"/>
    <x v="3"/>
    <n v="2018"/>
    <n v="255.28"/>
    <n v="159.41999999999999"/>
    <n v="321709.56"/>
    <n v="515155.04"/>
    <n v="193445.47999999998"/>
    <x v="15"/>
    <n v="4"/>
    <x v="6"/>
    <x v="0"/>
  </r>
  <r>
    <n v="118688666"/>
    <x v="1137"/>
    <d v="2016-06-21T00:00:00"/>
    <x v="123"/>
    <x v="3"/>
    <x v="9"/>
    <x v="0"/>
    <x v="2"/>
    <n v="1469"/>
    <n v="9.33"/>
    <n v="6.92"/>
    <n v="10165.48"/>
    <n v="13705.77"/>
    <n v="3540.2900000000009"/>
    <x v="8"/>
    <n v="4"/>
    <x v="6"/>
    <x v="0"/>
  </r>
  <r>
    <n v="233709084"/>
    <x v="1138"/>
    <d v="2018-10-03T00:00:00"/>
    <x v="69"/>
    <x v="1"/>
    <x v="5"/>
    <x v="1"/>
    <x v="0"/>
    <n v="8566"/>
    <n v="109.28"/>
    <n v="35.840000000000003"/>
    <n v="307005.44"/>
    <n v="936092.48"/>
    <n v="629087.04"/>
    <x v="8"/>
    <n v="5"/>
    <x v="0"/>
    <x v="0"/>
  </r>
  <r>
    <n v="419000804"/>
    <x v="1139"/>
    <d v="2019-07-08T00:00:00"/>
    <x v="173"/>
    <x v="5"/>
    <x v="11"/>
    <x v="0"/>
    <x v="0"/>
    <n v="504"/>
    <n v="154.06"/>
    <n v="90.93"/>
    <n v="45828.72"/>
    <n v="77646.240000000005"/>
    <n v="31817.520000000004"/>
    <x v="5"/>
    <n v="1"/>
    <x v="3"/>
    <x v="0"/>
  </r>
  <r>
    <n v="966800153"/>
    <x v="897"/>
    <d v="2022-09-01T00:00:00"/>
    <x v="22"/>
    <x v="1"/>
    <x v="8"/>
    <x v="1"/>
    <x v="0"/>
    <n v="6505"/>
    <n v="421.89"/>
    <n v="364.69"/>
    <n v="2372308.4500000002"/>
    <n v="2744394.4499999997"/>
    <n v="372085.99999999953"/>
    <x v="5"/>
    <n v="4"/>
    <x v="6"/>
    <x v="0"/>
  </r>
  <r>
    <n v="439655959"/>
    <x v="1140"/>
    <d v="2016-08-01T00:00:00"/>
    <x v="86"/>
    <x v="2"/>
    <x v="0"/>
    <x v="0"/>
    <x v="2"/>
    <n v="2823"/>
    <n v="255.28"/>
    <n v="159.41999999999999"/>
    <n v="450042.66"/>
    <n v="720655.44000000006"/>
    <n v="270612.78000000009"/>
    <x v="18"/>
    <n v="2"/>
    <x v="1"/>
    <x v="0"/>
  </r>
  <r>
    <n v="620429551"/>
    <x v="311"/>
    <d v="2020-04-26T00:00:00"/>
    <x v="72"/>
    <x v="0"/>
    <x v="7"/>
    <x v="1"/>
    <x v="3"/>
    <n v="7746"/>
    <n v="437.2"/>
    <n v="263.33"/>
    <n v="2039754.18"/>
    <n v="3386551.1999999997"/>
    <n v="1346797.0199999998"/>
    <x v="9"/>
    <n v="7"/>
    <x v="2"/>
    <x v="1"/>
  </r>
  <r>
    <n v="662294757"/>
    <x v="1141"/>
    <d v="2018-02-09T00:00:00"/>
    <x v="152"/>
    <x v="5"/>
    <x v="4"/>
    <x v="0"/>
    <x v="3"/>
    <n v="6591"/>
    <n v="81.73"/>
    <n v="56.67"/>
    <n v="373511.97000000003"/>
    <n v="538682.43000000005"/>
    <n v="165170.46000000002"/>
    <x v="17"/>
    <n v="3"/>
    <x v="5"/>
    <x v="0"/>
  </r>
  <r>
    <n v="238737905"/>
    <x v="1142"/>
    <d v="2016-09-07T00:00:00"/>
    <x v="9"/>
    <x v="5"/>
    <x v="6"/>
    <x v="1"/>
    <x v="3"/>
    <n v="6706"/>
    <n v="651.21"/>
    <n v="524.96"/>
    <n v="3520381.7600000002"/>
    <n v="4367014.2600000007"/>
    <n v="846632.50000000047"/>
    <x v="20"/>
    <n v="7"/>
    <x v="2"/>
    <x v="1"/>
  </r>
  <r>
    <n v="956594026"/>
    <x v="1143"/>
    <d v="2021-05-30T00:00:00"/>
    <x v="130"/>
    <x v="1"/>
    <x v="0"/>
    <x v="1"/>
    <x v="2"/>
    <n v="6285"/>
    <n v="255.28"/>
    <n v="159.41999999999999"/>
    <n v="1001954.7"/>
    <n v="1604434.8"/>
    <n v="602480.10000000009"/>
    <x v="7"/>
    <n v="6"/>
    <x v="4"/>
    <x v="1"/>
  </r>
  <r>
    <n v="190865838"/>
    <x v="1144"/>
    <d v="2015-04-05T00:00:00"/>
    <x v="183"/>
    <x v="0"/>
    <x v="10"/>
    <x v="1"/>
    <x v="0"/>
    <n v="298"/>
    <n v="668.27"/>
    <n v="502.54"/>
    <n v="149756.92000000001"/>
    <n v="199144.46"/>
    <n v="49387.539999999979"/>
    <x v="10"/>
    <n v="2"/>
    <x v="1"/>
    <x v="0"/>
  </r>
  <r>
    <n v="940682303"/>
    <x v="623"/>
    <d v="2022-01-17T00:00:00"/>
    <x v="80"/>
    <x v="1"/>
    <x v="3"/>
    <x v="0"/>
    <x v="2"/>
    <n v="7652"/>
    <n v="205.7"/>
    <n v="117.11"/>
    <n v="896125.72"/>
    <n v="1574016.4"/>
    <n v="677890.67999999993"/>
    <x v="19"/>
    <n v="6"/>
    <x v="4"/>
    <x v="1"/>
  </r>
  <r>
    <n v="170953977"/>
    <x v="1145"/>
    <d v="2016-05-31T00:00:00"/>
    <x v="176"/>
    <x v="2"/>
    <x v="0"/>
    <x v="1"/>
    <x v="2"/>
    <n v="7936"/>
    <n v="255.28"/>
    <n v="159.41999999999999"/>
    <n v="1265157.1199999999"/>
    <n v="2025902.0800000001"/>
    <n v="760744.9600000002"/>
    <x v="8"/>
    <n v="4"/>
    <x v="6"/>
    <x v="0"/>
  </r>
  <r>
    <n v="833519256"/>
    <x v="1146"/>
    <d v="2016-10-07T00:00:00"/>
    <x v="105"/>
    <x v="2"/>
    <x v="5"/>
    <x v="1"/>
    <x v="1"/>
    <n v="5725"/>
    <n v="109.28"/>
    <n v="35.840000000000003"/>
    <n v="205184.00000000003"/>
    <n v="625628"/>
    <n v="420444"/>
    <x v="12"/>
    <n v="1"/>
    <x v="3"/>
    <x v="0"/>
  </r>
  <r>
    <n v="998142945"/>
    <x v="728"/>
    <d v="2015-05-25T00:00:00"/>
    <x v="115"/>
    <x v="5"/>
    <x v="6"/>
    <x v="1"/>
    <x v="2"/>
    <n v="1533"/>
    <n v="651.21"/>
    <n v="524.96"/>
    <n v="804763.68"/>
    <n v="998304.93"/>
    <n v="193541.25"/>
    <x v="4"/>
    <n v="7"/>
    <x v="2"/>
    <x v="1"/>
  </r>
  <r>
    <n v="380498874"/>
    <x v="1147"/>
    <d v="2018-05-11T00:00:00"/>
    <x v="17"/>
    <x v="1"/>
    <x v="5"/>
    <x v="0"/>
    <x v="3"/>
    <n v="6927"/>
    <n v="109.28"/>
    <n v="35.840000000000003"/>
    <n v="248263.68000000002"/>
    <n v="756982.56"/>
    <n v="508718.88"/>
    <x v="3"/>
    <n v="2"/>
    <x v="1"/>
    <x v="0"/>
  </r>
  <r>
    <n v="116573369"/>
    <x v="207"/>
    <d v="2016-10-03T00:00:00"/>
    <x v="170"/>
    <x v="5"/>
    <x v="8"/>
    <x v="1"/>
    <x v="1"/>
    <n v="5505"/>
    <n v="421.89"/>
    <n v="364.69"/>
    <n v="2007618.45"/>
    <n v="2322504.4499999997"/>
    <n v="314885.99999999977"/>
    <x v="7"/>
    <n v="7"/>
    <x v="2"/>
    <x v="1"/>
  </r>
  <r>
    <n v="512665259"/>
    <x v="1148"/>
    <d v="2015-07-04T00:00:00"/>
    <x v="33"/>
    <x v="5"/>
    <x v="9"/>
    <x v="1"/>
    <x v="1"/>
    <n v="7898"/>
    <n v="9.33"/>
    <n v="6.92"/>
    <n v="54654.159999999996"/>
    <n v="73688.34"/>
    <n v="19034.18"/>
    <x v="15"/>
    <n v="1"/>
    <x v="3"/>
    <x v="0"/>
  </r>
  <r>
    <n v="595385873"/>
    <x v="94"/>
    <d v="2021-12-10T00:00:00"/>
    <x v="34"/>
    <x v="1"/>
    <x v="4"/>
    <x v="1"/>
    <x v="0"/>
    <n v="6765"/>
    <n v="81.73"/>
    <n v="56.67"/>
    <n v="383372.55"/>
    <n v="552903.45000000007"/>
    <n v="169530.90000000008"/>
    <x v="11"/>
    <n v="2"/>
    <x v="1"/>
    <x v="0"/>
  </r>
  <r>
    <n v="361659038"/>
    <x v="489"/>
    <d v="2020-07-19T00:00:00"/>
    <x v="34"/>
    <x v="1"/>
    <x v="3"/>
    <x v="0"/>
    <x v="2"/>
    <n v="1801"/>
    <n v="205.7"/>
    <n v="117.11"/>
    <n v="210915.11"/>
    <n v="370465.69999999995"/>
    <n v="159550.58999999997"/>
    <x v="15"/>
    <n v="2"/>
    <x v="1"/>
    <x v="0"/>
  </r>
  <r>
    <n v="328721082"/>
    <x v="653"/>
    <d v="2016-12-15T00:00:00"/>
    <x v="109"/>
    <x v="1"/>
    <x v="0"/>
    <x v="0"/>
    <x v="2"/>
    <n v="4728"/>
    <n v="255.28"/>
    <n v="159.41999999999999"/>
    <n v="753737.75999999989"/>
    <n v="1206963.8400000001"/>
    <n v="453226.08000000019"/>
    <x v="6"/>
    <n v="3"/>
    <x v="5"/>
    <x v="0"/>
  </r>
  <r>
    <n v="735189044"/>
    <x v="914"/>
    <d v="2019-02-15T00:00:00"/>
    <x v="10"/>
    <x v="3"/>
    <x v="3"/>
    <x v="1"/>
    <x v="2"/>
    <n v="7631"/>
    <n v="205.7"/>
    <n v="117.11"/>
    <n v="893666.41"/>
    <n v="1569696.7"/>
    <n v="676030.28999999992"/>
    <x v="0"/>
    <n v="6"/>
    <x v="4"/>
    <x v="1"/>
  </r>
  <r>
    <n v="135719621"/>
    <x v="1149"/>
    <d v="2021-10-31T00:00:00"/>
    <x v="86"/>
    <x v="2"/>
    <x v="8"/>
    <x v="0"/>
    <x v="3"/>
    <n v="1307"/>
    <n v="421.89"/>
    <n v="364.69"/>
    <n v="476649.83"/>
    <n v="551410.23"/>
    <n v="74760.399999999965"/>
    <x v="17"/>
    <n v="5"/>
    <x v="0"/>
    <x v="0"/>
  </r>
  <r>
    <n v="461691272"/>
    <x v="1150"/>
    <d v="2023-01-12T00:00:00"/>
    <x v="111"/>
    <x v="4"/>
    <x v="4"/>
    <x v="1"/>
    <x v="1"/>
    <n v="3562"/>
    <n v="81.73"/>
    <n v="56.67"/>
    <n v="201858.54"/>
    <n v="291122.26"/>
    <n v="89263.72"/>
    <x v="18"/>
    <n v="5"/>
    <x v="0"/>
    <x v="0"/>
  </r>
  <r>
    <n v="160522115"/>
    <x v="1151"/>
    <d v="2016-05-07T00:00:00"/>
    <x v="107"/>
    <x v="2"/>
    <x v="1"/>
    <x v="1"/>
    <x v="0"/>
    <n v="916"/>
    <n v="152.58000000000001"/>
    <n v="97.44"/>
    <n v="89255.039999999994"/>
    <n v="139763.28"/>
    <n v="50508.240000000005"/>
    <x v="6"/>
    <n v="5"/>
    <x v="0"/>
    <x v="0"/>
  </r>
  <r>
    <n v="189640176"/>
    <x v="807"/>
    <d v="2021-11-19T00:00:00"/>
    <x v="20"/>
    <x v="3"/>
    <x v="3"/>
    <x v="1"/>
    <x v="2"/>
    <n v="7597"/>
    <n v="205.7"/>
    <n v="117.11"/>
    <n v="889684.67"/>
    <n v="1562702.9"/>
    <n v="673018.22999999986"/>
    <x v="18"/>
    <n v="6"/>
    <x v="4"/>
    <x v="1"/>
  </r>
  <r>
    <n v="772269189"/>
    <x v="1152"/>
    <d v="2018-05-13T00:00:00"/>
    <x v="95"/>
    <x v="3"/>
    <x v="11"/>
    <x v="0"/>
    <x v="0"/>
    <n v="469"/>
    <n v="154.06"/>
    <n v="90.93"/>
    <n v="42646.170000000006"/>
    <n v="72254.14"/>
    <n v="29607.969999999994"/>
    <x v="1"/>
    <n v="7"/>
    <x v="2"/>
    <x v="1"/>
  </r>
  <r>
    <n v="933720576"/>
    <x v="959"/>
    <d v="2016-08-26T00:00:00"/>
    <x v="80"/>
    <x v="1"/>
    <x v="11"/>
    <x v="1"/>
    <x v="3"/>
    <n v="7523"/>
    <n v="154.06"/>
    <n v="90.93"/>
    <n v="684066.39"/>
    <n v="1158993.3800000001"/>
    <n v="474926.99000000011"/>
    <x v="10"/>
    <n v="7"/>
    <x v="2"/>
    <x v="1"/>
  </r>
  <r>
    <n v="765101468"/>
    <x v="756"/>
    <d v="2018-03-18T00:00:00"/>
    <x v="69"/>
    <x v="1"/>
    <x v="7"/>
    <x v="0"/>
    <x v="3"/>
    <n v="9382"/>
    <n v="437.2"/>
    <n v="263.33"/>
    <n v="2470562.06"/>
    <n v="4101810.4"/>
    <n v="1631248.3399999999"/>
    <x v="13"/>
    <n v="3"/>
    <x v="5"/>
    <x v="0"/>
  </r>
  <r>
    <n v="516460692"/>
    <x v="85"/>
    <d v="2020-09-23T00:00:00"/>
    <x v="96"/>
    <x v="1"/>
    <x v="10"/>
    <x v="1"/>
    <x v="0"/>
    <n v="1051"/>
    <n v="668.27"/>
    <n v="502.54"/>
    <n v="528169.54"/>
    <n v="702351.77"/>
    <n v="174182.22999999998"/>
    <x v="18"/>
    <n v="4"/>
    <x v="6"/>
    <x v="0"/>
  </r>
  <r>
    <n v="958159577"/>
    <x v="1153"/>
    <d v="2021-02-27T00:00:00"/>
    <x v="3"/>
    <x v="2"/>
    <x v="9"/>
    <x v="0"/>
    <x v="2"/>
    <n v="9566"/>
    <n v="9.33"/>
    <n v="6.92"/>
    <n v="66196.72"/>
    <n v="89250.78"/>
    <n v="23054.059999999998"/>
    <x v="13"/>
    <n v="2"/>
    <x v="1"/>
    <x v="0"/>
  </r>
  <r>
    <n v="230871951"/>
    <x v="1154"/>
    <d v="2019-08-02T00:00:00"/>
    <x v="162"/>
    <x v="2"/>
    <x v="10"/>
    <x v="1"/>
    <x v="3"/>
    <n v="8996"/>
    <n v="668.27"/>
    <n v="502.54"/>
    <n v="4520849.84"/>
    <n v="6011756.9199999999"/>
    <n v="1490907.08"/>
    <x v="5"/>
    <n v="5"/>
    <x v="0"/>
    <x v="0"/>
  </r>
  <r>
    <n v="652721202"/>
    <x v="1155"/>
    <d v="2022-08-23T00:00:00"/>
    <x v="162"/>
    <x v="2"/>
    <x v="7"/>
    <x v="1"/>
    <x v="1"/>
    <n v="3563"/>
    <n v="437.2"/>
    <n v="263.33"/>
    <n v="938244.78999999992"/>
    <n v="1557743.5999999999"/>
    <n v="619498.80999999994"/>
    <x v="3"/>
    <n v="6"/>
    <x v="4"/>
    <x v="1"/>
  </r>
  <r>
    <n v="783594977"/>
    <x v="24"/>
    <d v="2017-05-11T00:00:00"/>
    <x v="67"/>
    <x v="1"/>
    <x v="8"/>
    <x v="1"/>
    <x v="3"/>
    <n v="2022"/>
    <n v="421.89"/>
    <n v="364.69"/>
    <n v="737403.18"/>
    <n v="853061.58"/>
    <n v="115658.39999999991"/>
    <x v="19"/>
    <n v="2"/>
    <x v="1"/>
    <x v="0"/>
  </r>
  <r>
    <n v="946515786"/>
    <x v="63"/>
    <d v="2016-10-06T00:00:00"/>
    <x v="176"/>
    <x v="2"/>
    <x v="4"/>
    <x v="0"/>
    <x v="2"/>
    <n v="3910"/>
    <n v="81.73"/>
    <n v="56.67"/>
    <n v="221579.7"/>
    <n v="319564.3"/>
    <n v="97984.599999999977"/>
    <x v="1"/>
    <n v="4"/>
    <x v="6"/>
    <x v="0"/>
  </r>
  <r>
    <n v="406270396"/>
    <x v="1156"/>
    <d v="2016-04-16T00:00:00"/>
    <x v="179"/>
    <x v="1"/>
    <x v="1"/>
    <x v="0"/>
    <x v="2"/>
    <n v="3293"/>
    <n v="152.58000000000001"/>
    <n v="97.44"/>
    <n v="320869.92"/>
    <n v="502445.94000000006"/>
    <n v="181576.02000000008"/>
    <x v="2"/>
    <n v="7"/>
    <x v="2"/>
    <x v="1"/>
  </r>
  <r>
    <n v="805095136"/>
    <x v="911"/>
    <d v="2022-01-26T00:00:00"/>
    <x v="109"/>
    <x v="1"/>
    <x v="11"/>
    <x v="0"/>
    <x v="2"/>
    <n v="4396"/>
    <n v="154.06"/>
    <n v="90.93"/>
    <n v="399728.28"/>
    <n v="677247.76"/>
    <n v="277519.48"/>
    <x v="2"/>
    <n v="4"/>
    <x v="6"/>
    <x v="0"/>
  </r>
  <r>
    <n v="255538833"/>
    <x v="1157"/>
    <d v="2020-03-18T00:00:00"/>
    <x v="92"/>
    <x v="2"/>
    <x v="9"/>
    <x v="1"/>
    <x v="0"/>
    <n v="8474"/>
    <n v="9.33"/>
    <n v="6.92"/>
    <n v="58640.08"/>
    <n v="79062.42"/>
    <n v="20422.339999999997"/>
    <x v="0"/>
    <n v="4"/>
    <x v="6"/>
    <x v="0"/>
  </r>
  <r>
    <n v="990462815"/>
    <x v="696"/>
    <d v="2015-03-20T00:00:00"/>
    <x v="104"/>
    <x v="5"/>
    <x v="6"/>
    <x v="0"/>
    <x v="1"/>
    <n v="8812"/>
    <n v="651.21"/>
    <n v="524.96"/>
    <n v="4625947.5200000005"/>
    <n v="5738462.5200000005"/>
    <n v="1112515"/>
    <x v="11"/>
    <n v="2"/>
    <x v="1"/>
    <x v="0"/>
  </r>
  <r>
    <n v="813040912"/>
    <x v="1145"/>
    <d v="2016-06-02T00:00:00"/>
    <x v="31"/>
    <x v="4"/>
    <x v="0"/>
    <x v="1"/>
    <x v="0"/>
    <n v="5728"/>
    <n v="255.28"/>
    <n v="159.41999999999999"/>
    <n v="913157.75999999989"/>
    <n v="1462243.84"/>
    <n v="549086.08000000019"/>
    <x v="5"/>
    <n v="4"/>
    <x v="6"/>
    <x v="0"/>
  </r>
  <r>
    <n v="622383916"/>
    <x v="1158"/>
    <d v="2018-02-04T00:00:00"/>
    <x v="20"/>
    <x v="3"/>
    <x v="0"/>
    <x v="1"/>
    <x v="3"/>
    <n v="6086"/>
    <n v="255.28"/>
    <n v="159.41999999999999"/>
    <n v="970230.11999999988"/>
    <n v="1553634.08"/>
    <n v="583403.9600000002"/>
    <x v="4"/>
    <n v="6"/>
    <x v="4"/>
    <x v="1"/>
  </r>
  <r>
    <n v="985417258"/>
    <x v="1159"/>
    <d v="2021-10-10T00:00:00"/>
    <x v="140"/>
    <x v="1"/>
    <x v="3"/>
    <x v="0"/>
    <x v="0"/>
    <n v="5720"/>
    <n v="205.7"/>
    <n v="117.11"/>
    <n v="669869.19999999995"/>
    <n v="1176604"/>
    <n v="506734.80000000005"/>
    <x v="16"/>
    <n v="5"/>
    <x v="0"/>
    <x v="0"/>
  </r>
  <r>
    <n v="519578492"/>
    <x v="1021"/>
    <d v="2020-11-29T00:00:00"/>
    <x v="132"/>
    <x v="0"/>
    <x v="8"/>
    <x v="1"/>
    <x v="2"/>
    <n v="3677"/>
    <n v="421.89"/>
    <n v="364.69"/>
    <n v="1340965.1299999999"/>
    <n v="1551289.53"/>
    <n v="210324.40000000014"/>
    <x v="6"/>
    <n v="6"/>
    <x v="4"/>
    <x v="1"/>
  </r>
  <r>
    <n v="804308497"/>
    <x v="1160"/>
    <d v="2019-04-26T00:00:00"/>
    <x v="48"/>
    <x v="5"/>
    <x v="11"/>
    <x v="1"/>
    <x v="1"/>
    <n v="1613"/>
    <n v="154.06"/>
    <n v="90.93"/>
    <n v="146670.09"/>
    <n v="248498.78"/>
    <n v="101828.69"/>
    <x v="7"/>
    <n v="4"/>
    <x v="6"/>
    <x v="0"/>
  </r>
  <r>
    <n v="673702085"/>
    <x v="569"/>
    <d v="2019-12-06T00:00:00"/>
    <x v="110"/>
    <x v="0"/>
    <x v="7"/>
    <x v="0"/>
    <x v="3"/>
    <n v="2273"/>
    <n v="437.2"/>
    <n v="263.33"/>
    <n v="598549.09"/>
    <n v="993755.6"/>
    <n v="395206.51"/>
    <x v="17"/>
    <n v="3"/>
    <x v="5"/>
    <x v="0"/>
  </r>
  <r>
    <n v="526355254"/>
    <x v="427"/>
    <d v="2015-04-18T00:00:00"/>
    <x v="4"/>
    <x v="2"/>
    <x v="9"/>
    <x v="1"/>
    <x v="2"/>
    <n v="9071"/>
    <n v="9.33"/>
    <n v="6.92"/>
    <n v="62771.32"/>
    <n v="84632.430000000008"/>
    <n v="21861.110000000008"/>
    <x v="16"/>
    <n v="4"/>
    <x v="6"/>
    <x v="0"/>
  </r>
  <r>
    <n v="457629334"/>
    <x v="1053"/>
    <d v="2022-10-07T00:00:00"/>
    <x v="142"/>
    <x v="0"/>
    <x v="5"/>
    <x v="1"/>
    <x v="2"/>
    <n v="1544"/>
    <n v="109.28"/>
    <n v="35.840000000000003"/>
    <n v="55336.960000000006"/>
    <n v="168728.32000000001"/>
    <n v="113391.36"/>
    <x v="13"/>
    <n v="1"/>
    <x v="3"/>
    <x v="0"/>
  </r>
  <r>
    <n v="754804790"/>
    <x v="1161"/>
    <d v="2022-04-29T00:00:00"/>
    <x v="115"/>
    <x v="5"/>
    <x v="6"/>
    <x v="0"/>
    <x v="3"/>
    <n v="2366"/>
    <n v="651.21"/>
    <n v="524.96"/>
    <n v="1242055.3600000001"/>
    <n v="1540762.86"/>
    <n v="298707.5"/>
    <x v="2"/>
    <n v="6"/>
    <x v="4"/>
    <x v="1"/>
  </r>
  <r>
    <n v="839048039"/>
    <x v="57"/>
    <d v="2016-03-18T00:00:00"/>
    <x v="139"/>
    <x v="4"/>
    <x v="6"/>
    <x v="1"/>
    <x v="3"/>
    <n v="1815"/>
    <n v="651.21"/>
    <n v="524.96"/>
    <n v="952802.4"/>
    <n v="1181946.1500000001"/>
    <n v="229143.75000000012"/>
    <x v="19"/>
    <n v="3"/>
    <x v="5"/>
    <x v="0"/>
  </r>
  <r>
    <n v="168979442"/>
    <x v="1162"/>
    <d v="2022-10-27T00:00:00"/>
    <x v="46"/>
    <x v="1"/>
    <x v="8"/>
    <x v="0"/>
    <x v="3"/>
    <n v="3627"/>
    <n v="421.89"/>
    <n v="364.69"/>
    <n v="1322730.6299999999"/>
    <n v="1530195.03"/>
    <n v="207464.40000000014"/>
    <x v="8"/>
    <n v="6"/>
    <x v="4"/>
    <x v="1"/>
  </r>
  <r>
    <n v="387098824"/>
    <x v="1163"/>
    <d v="2019-12-25T00:00:00"/>
    <x v="140"/>
    <x v="1"/>
    <x v="4"/>
    <x v="1"/>
    <x v="3"/>
    <n v="9999"/>
    <n v="81.73"/>
    <n v="56.67"/>
    <n v="566643.33000000007"/>
    <n v="817218.27"/>
    <n v="250574.93999999994"/>
    <x v="17"/>
    <n v="1"/>
    <x v="3"/>
    <x v="0"/>
  </r>
  <r>
    <n v="552834880"/>
    <x v="1164"/>
    <d v="2017-03-22T00:00:00"/>
    <x v="171"/>
    <x v="5"/>
    <x v="8"/>
    <x v="0"/>
    <x v="2"/>
    <n v="4981"/>
    <n v="421.89"/>
    <n v="364.69"/>
    <n v="1816520.89"/>
    <n v="2101434.09"/>
    <n v="284913.19999999995"/>
    <x v="0"/>
    <n v="4"/>
    <x v="6"/>
    <x v="0"/>
  </r>
  <r>
    <n v="595922315"/>
    <x v="1072"/>
    <d v="2020-08-29T00:00:00"/>
    <x v="103"/>
    <x v="1"/>
    <x v="8"/>
    <x v="1"/>
    <x v="0"/>
    <n v="5510"/>
    <n v="421.89"/>
    <n v="364.69"/>
    <n v="2009441.9"/>
    <n v="2324613.9"/>
    <n v="315172"/>
    <x v="3"/>
    <n v="3"/>
    <x v="5"/>
    <x v="0"/>
  </r>
  <r>
    <n v="653909957"/>
    <x v="1165"/>
    <d v="2016-04-07T00:00:00"/>
    <x v="150"/>
    <x v="1"/>
    <x v="6"/>
    <x v="0"/>
    <x v="0"/>
    <n v="5342"/>
    <n v="651.21"/>
    <n v="524.96"/>
    <n v="2804336.3200000003"/>
    <n v="3478763.8200000003"/>
    <n v="674427.5"/>
    <x v="4"/>
    <n v="3"/>
    <x v="5"/>
    <x v="0"/>
  </r>
  <r>
    <n v="484659135"/>
    <x v="1166"/>
    <d v="2018-11-07T00:00:00"/>
    <x v="78"/>
    <x v="5"/>
    <x v="2"/>
    <x v="0"/>
    <x v="0"/>
    <n v="263"/>
    <n v="47.45"/>
    <n v="31.79"/>
    <n v="8360.77"/>
    <n v="12479.35"/>
    <n v="4118.58"/>
    <x v="5"/>
    <n v="3"/>
    <x v="5"/>
    <x v="0"/>
  </r>
  <r>
    <n v="816343677"/>
    <x v="438"/>
    <d v="2015-03-30T00:00:00"/>
    <x v="173"/>
    <x v="5"/>
    <x v="1"/>
    <x v="0"/>
    <x v="3"/>
    <n v="3090"/>
    <n v="152.58000000000001"/>
    <n v="97.44"/>
    <n v="301089.59999999998"/>
    <n v="471472.2"/>
    <n v="170382.60000000003"/>
    <x v="8"/>
    <n v="3"/>
    <x v="5"/>
    <x v="0"/>
  </r>
  <r>
    <n v="197449910"/>
    <x v="839"/>
    <d v="2022-02-27T00:00:00"/>
    <x v="108"/>
    <x v="2"/>
    <x v="4"/>
    <x v="0"/>
    <x v="0"/>
    <n v="8671"/>
    <n v="81.73"/>
    <n v="56.67"/>
    <n v="491385.57"/>
    <n v="708680.83000000007"/>
    <n v="217295.26000000007"/>
    <x v="12"/>
    <n v="3"/>
    <x v="5"/>
    <x v="0"/>
  </r>
  <r>
    <n v="846776664"/>
    <x v="1167"/>
    <d v="2020-04-01T00:00:00"/>
    <x v="68"/>
    <x v="2"/>
    <x v="1"/>
    <x v="1"/>
    <x v="2"/>
    <n v="8887"/>
    <n v="152.58000000000001"/>
    <n v="97.44"/>
    <n v="865949.28"/>
    <n v="1355978.4600000002"/>
    <n v="490029.18000000017"/>
    <x v="8"/>
    <n v="5"/>
    <x v="0"/>
    <x v="0"/>
  </r>
  <r>
    <n v="103435266"/>
    <x v="1168"/>
    <d v="2020-08-13T00:00:00"/>
    <x v="70"/>
    <x v="1"/>
    <x v="2"/>
    <x v="1"/>
    <x v="3"/>
    <n v="7648"/>
    <n v="47.45"/>
    <n v="31.79"/>
    <n v="243129.91999999998"/>
    <n v="362897.60000000003"/>
    <n v="119767.68000000005"/>
    <x v="17"/>
    <n v="2"/>
    <x v="1"/>
    <x v="0"/>
  </r>
  <r>
    <n v="776849544"/>
    <x v="1169"/>
    <d v="2018-10-13T00:00:00"/>
    <x v="118"/>
    <x v="0"/>
    <x v="9"/>
    <x v="0"/>
    <x v="3"/>
    <n v="5898"/>
    <n v="9.33"/>
    <n v="6.92"/>
    <n v="40814.159999999996"/>
    <n v="55028.340000000004"/>
    <n v="14214.180000000008"/>
    <x v="14"/>
    <n v="2"/>
    <x v="1"/>
    <x v="0"/>
  </r>
  <r>
    <n v="796755826"/>
    <x v="1170"/>
    <d v="2015-08-15T00:00:00"/>
    <x v="165"/>
    <x v="5"/>
    <x v="0"/>
    <x v="1"/>
    <x v="2"/>
    <n v="6609"/>
    <n v="255.28"/>
    <n v="159.41999999999999"/>
    <n v="1053606.78"/>
    <n v="1687145.52"/>
    <n v="633538.74"/>
    <x v="14"/>
    <n v="2"/>
    <x v="1"/>
    <x v="0"/>
  </r>
  <r>
    <n v="863202941"/>
    <x v="1171"/>
    <d v="2016-12-14T00:00:00"/>
    <x v="133"/>
    <x v="1"/>
    <x v="8"/>
    <x v="1"/>
    <x v="2"/>
    <n v="9787"/>
    <n v="421.89"/>
    <n v="364.69"/>
    <n v="3569221.03"/>
    <n v="4129037.4299999997"/>
    <n v="559816.39999999991"/>
    <x v="17"/>
    <n v="1"/>
    <x v="3"/>
    <x v="0"/>
  </r>
  <r>
    <n v="396552217"/>
    <x v="1172"/>
    <d v="2018-03-15T00:00:00"/>
    <x v="88"/>
    <x v="1"/>
    <x v="5"/>
    <x v="1"/>
    <x v="0"/>
    <n v="7468"/>
    <n v="109.28"/>
    <n v="35.840000000000003"/>
    <n v="267653.12000000005"/>
    <n v="816103.04"/>
    <n v="548449.91999999993"/>
    <x v="5"/>
    <n v="4"/>
    <x v="6"/>
    <x v="0"/>
  </r>
  <r>
    <n v="687477481"/>
    <x v="857"/>
    <d v="2015-01-20T00:00:00"/>
    <x v="44"/>
    <x v="2"/>
    <x v="2"/>
    <x v="1"/>
    <x v="1"/>
    <n v="8719"/>
    <n v="47.45"/>
    <n v="31.79"/>
    <n v="277177.01"/>
    <n v="413716.55000000005"/>
    <n v="136539.54000000004"/>
    <x v="19"/>
    <n v="7"/>
    <x v="2"/>
    <x v="1"/>
  </r>
  <r>
    <n v="846965062"/>
    <x v="647"/>
    <d v="2019-02-09T00:00:00"/>
    <x v="35"/>
    <x v="5"/>
    <x v="1"/>
    <x v="0"/>
    <x v="3"/>
    <n v="4638"/>
    <n v="152.58000000000001"/>
    <n v="97.44"/>
    <n v="451926.72"/>
    <n v="707666.04"/>
    <n v="255739.32000000007"/>
    <x v="7"/>
    <n v="5"/>
    <x v="0"/>
    <x v="0"/>
  </r>
  <r>
    <n v="956313788"/>
    <x v="1173"/>
    <d v="2018-07-16T00:00:00"/>
    <x v="123"/>
    <x v="3"/>
    <x v="4"/>
    <x v="0"/>
    <x v="0"/>
    <n v="3356"/>
    <n v="81.73"/>
    <n v="56.67"/>
    <n v="190184.52000000002"/>
    <n v="274285.88"/>
    <n v="84101.359999999986"/>
    <x v="2"/>
    <n v="2"/>
    <x v="1"/>
    <x v="0"/>
  </r>
  <r>
    <n v="717134988"/>
    <x v="1174"/>
    <d v="2021-04-12T00:00:00"/>
    <x v="83"/>
    <x v="0"/>
    <x v="5"/>
    <x v="1"/>
    <x v="3"/>
    <n v="5034"/>
    <n v="109.28"/>
    <n v="35.840000000000003"/>
    <n v="180418.56000000003"/>
    <n v="550115.52"/>
    <n v="369696.95999999996"/>
    <x v="7"/>
    <n v="7"/>
    <x v="2"/>
    <x v="1"/>
  </r>
  <r>
    <n v="801352488"/>
    <x v="1175"/>
    <d v="2015-05-16T00:00:00"/>
    <x v="140"/>
    <x v="1"/>
    <x v="7"/>
    <x v="1"/>
    <x v="0"/>
    <n v="6864"/>
    <n v="437.2"/>
    <n v="263.33"/>
    <n v="1807497.1199999999"/>
    <n v="3000940.8"/>
    <n v="1193443.68"/>
    <x v="20"/>
    <n v="3"/>
    <x v="5"/>
    <x v="0"/>
  </r>
  <r>
    <n v="606032741"/>
    <x v="396"/>
    <d v="2021-06-04T00:00:00"/>
    <x v="118"/>
    <x v="0"/>
    <x v="3"/>
    <x v="0"/>
    <x v="0"/>
    <n v="7410"/>
    <n v="205.7"/>
    <n v="117.11"/>
    <n v="867785.1"/>
    <n v="1524237"/>
    <n v="656451.9"/>
    <x v="0"/>
    <n v="6"/>
    <x v="4"/>
    <x v="1"/>
  </r>
  <r>
    <n v="479234206"/>
    <x v="1176"/>
    <d v="2021-10-21T00:00:00"/>
    <x v="34"/>
    <x v="1"/>
    <x v="9"/>
    <x v="0"/>
    <x v="3"/>
    <n v="4906"/>
    <n v="9.33"/>
    <n v="6.92"/>
    <n v="33949.519999999997"/>
    <n v="45772.98"/>
    <n v="11823.460000000006"/>
    <x v="1"/>
    <n v="4"/>
    <x v="6"/>
    <x v="0"/>
  </r>
  <r>
    <n v="418308579"/>
    <x v="974"/>
    <d v="2022-10-01T00:00:00"/>
    <x v="53"/>
    <x v="5"/>
    <x v="0"/>
    <x v="1"/>
    <x v="2"/>
    <n v="5659"/>
    <n v="255.28"/>
    <n v="159.41999999999999"/>
    <n v="902157.77999999991"/>
    <n v="1444629.52"/>
    <n v="542471.74000000011"/>
    <x v="14"/>
    <n v="2"/>
    <x v="1"/>
    <x v="0"/>
  </r>
  <r>
    <n v="471599566"/>
    <x v="49"/>
    <d v="2015-01-21T00:00:00"/>
    <x v="10"/>
    <x v="3"/>
    <x v="7"/>
    <x v="1"/>
    <x v="2"/>
    <n v="5647"/>
    <n v="437.2"/>
    <n v="263.33"/>
    <n v="1487024.51"/>
    <n v="2468868.4"/>
    <n v="981843.8899999999"/>
    <x v="16"/>
    <n v="1"/>
    <x v="3"/>
    <x v="0"/>
  </r>
  <r>
    <n v="312593495"/>
    <x v="624"/>
    <d v="2021-11-05T00:00:00"/>
    <x v="42"/>
    <x v="5"/>
    <x v="0"/>
    <x v="0"/>
    <x v="3"/>
    <n v="2217"/>
    <n v="255.28"/>
    <n v="159.41999999999999"/>
    <n v="353434.13999999996"/>
    <n v="565955.76"/>
    <n v="212521.62000000005"/>
    <x v="14"/>
    <n v="1"/>
    <x v="3"/>
    <x v="0"/>
  </r>
  <r>
    <n v="585089194"/>
    <x v="678"/>
    <d v="2015-08-16T00:00:00"/>
    <x v="125"/>
    <x v="5"/>
    <x v="1"/>
    <x v="1"/>
    <x v="0"/>
    <n v="9749"/>
    <n v="152.58000000000001"/>
    <n v="97.44"/>
    <n v="949942.55999999994"/>
    <n v="1487502.4200000002"/>
    <n v="537559.86000000022"/>
    <x v="12"/>
    <n v="3"/>
    <x v="5"/>
    <x v="0"/>
  </r>
  <r>
    <n v="653197991"/>
    <x v="1177"/>
    <d v="2021-11-10T00:00:00"/>
    <x v="122"/>
    <x v="3"/>
    <x v="1"/>
    <x v="0"/>
    <x v="1"/>
    <n v="4656"/>
    <n v="152.58000000000001"/>
    <n v="97.44"/>
    <n v="453680.64000000001"/>
    <n v="710412.4800000001"/>
    <n v="256731.84000000008"/>
    <x v="9"/>
    <n v="3"/>
    <x v="5"/>
    <x v="0"/>
  </r>
  <r>
    <n v="851343715"/>
    <x v="11"/>
    <d v="2019-05-20T00:00:00"/>
    <x v="90"/>
    <x v="5"/>
    <x v="3"/>
    <x v="0"/>
    <x v="1"/>
    <n v="379"/>
    <n v="205.7"/>
    <n v="117.11"/>
    <n v="44384.69"/>
    <n v="77960.3"/>
    <n v="33575.61"/>
    <x v="7"/>
    <n v="7"/>
    <x v="2"/>
    <x v="1"/>
  </r>
  <r>
    <n v="234262692"/>
    <x v="1178"/>
    <d v="2021-08-12T00:00:00"/>
    <x v="32"/>
    <x v="5"/>
    <x v="10"/>
    <x v="1"/>
    <x v="1"/>
    <n v="2391"/>
    <n v="668.27"/>
    <n v="502.54"/>
    <n v="1201573.1400000001"/>
    <n v="1597833.57"/>
    <n v="396260.42999999993"/>
    <x v="19"/>
    <n v="2"/>
    <x v="1"/>
    <x v="0"/>
  </r>
  <r>
    <n v="970934617"/>
    <x v="1179"/>
    <d v="2015-01-12T00:00:00"/>
    <x v="62"/>
    <x v="5"/>
    <x v="1"/>
    <x v="0"/>
    <x v="0"/>
    <n v="9984"/>
    <n v="152.58000000000001"/>
    <n v="97.44"/>
    <n v="972840.95999999996"/>
    <n v="1523358.7200000002"/>
    <n v="550517.76000000024"/>
    <x v="17"/>
    <n v="6"/>
    <x v="4"/>
    <x v="1"/>
  </r>
  <r>
    <n v="774928224"/>
    <x v="996"/>
    <d v="2019-11-10T00:00:00"/>
    <x v="184"/>
    <x v="3"/>
    <x v="11"/>
    <x v="1"/>
    <x v="1"/>
    <n v="7337"/>
    <n v="154.06"/>
    <n v="90.93"/>
    <n v="667153.41"/>
    <n v="1130338.22"/>
    <n v="463184.80999999994"/>
    <x v="13"/>
    <n v="3"/>
    <x v="5"/>
    <x v="0"/>
  </r>
  <r>
    <n v="393709933"/>
    <x v="889"/>
    <d v="2017-03-24T00:00:00"/>
    <x v="181"/>
    <x v="1"/>
    <x v="9"/>
    <x v="1"/>
    <x v="1"/>
    <n v="6373"/>
    <n v="9.33"/>
    <n v="6.92"/>
    <n v="44101.159999999996"/>
    <n v="59460.090000000004"/>
    <n v="15358.930000000008"/>
    <x v="10"/>
    <n v="7"/>
    <x v="2"/>
    <x v="1"/>
  </r>
  <r>
    <n v="619335210"/>
    <x v="1180"/>
    <d v="2015-10-10T00:00:00"/>
    <x v="93"/>
    <x v="5"/>
    <x v="10"/>
    <x v="0"/>
    <x v="1"/>
    <n v="3906"/>
    <n v="668.27"/>
    <n v="502.54"/>
    <n v="1962921.24"/>
    <n v="2610262.62"/>
    <n v="647341.38000000012"/>
    <x v="18"/>
    <n v="7"/>
    <x v="2"/>
    <x v="1"/>
  </r>
  <r>
    <n v="105799901"/>
    <x v="1181"/>
    <d v="2021-08-15T00:00:00"/>
    <x v="107"/>
    <x v="2"/>
    <x v="3"/>
    <x v="0"/>
    <x v="1"/>
    <n v="7397"/>
    <n v="205.7"/>
    <n v="117.11"/>
    <n v="866262.67"/>
    <n v="1521562.9"/>
    <n v="655300.22999999986"/>
    <x v="6"/>
    <n v="6"/>
    <x v="4"/>
    <x v="1"/>
  </r>
  <r>
    <n v="594991052"/>
    <x v="673"/>
    <d v="2017-04-26T00:00:00"/>
    <x v="34"/>
    <x v="1"/>
    <x v="1"/>
    <x v="1"/>
    <x v="0"/>
    <n v="9929"/>
    <n v="152.58000000000001"/>
    <n v="97.44"/>
    <n v="967481.76"/>
    <n v="1514966.82"/>
    <n v="547485.06000000006"/>
    <x v="13"/>
    <n v="6"/>
    <x v="4"/>
    <x v="1"/>
  </r>
  <r>
    <n v="549260890"/>
    <x v="1182"/>
    <d v="2018-03-19T00:00:00"/>
    <x v="144"/>
    <x v="2"/>
    <x v="3"/>
    <x v="1"/>
    <x v="3"/>
    <n v="7358"/>
    <n v="205.7"/>
    <n v="117.11"/>
    <n v="861695.38"/>
    <n v="1513540.5999999999"/>
    <n v="651845.21999999986"/>
    <x v="19"/>
    <n v="6"/>
    <x v="4"/>
    <x v="1"/>
  </r>
  <r>
    <n v="820936048"/>
    <x v="873"/>
    <d v="2016-01-06T00:00:00"/>
    <x v="65"/>
    <x v="2"/>
    <x v="9"/>
    <x v="0"/>
    <x v="3"/>
    <n v="2074"/>
    <n v="9.33"/>
    <n v="6.92"/>
    <n v="14352.08"/>
    <n v="19350.420000000002"/>
    <n v="4998.340000000002"/>
    <x v="3"/>
    <n v="7"/>
    <x v="2"/>
    <x v="1"/>
  </r>
  <r>
    <n v="631511580"/>
    <x v="1183"/>
    <d v="2019-12-25T00:00:00"/>
    <x v="81"/>
    <x v="5"/>
    <x v="1"/>
    <x v="0"/>
    <x v="0"/>
    <n v="7165"/>
    <n v="152.58000000000001"/>
    <n v="97.44"/>
    <n v="698157.6"/>
    <n v="1093235.7000000002"/>
    <n v="395078.10000000021"/>
    <x v="7"/>
    <n v="2"/>
    <x v="1"/>
    <x v="0"/>
  </r>
  <r>
    <n v="791411149"/>
    <x v="1184"/>
    <d v="2022-06-03T00:00:00"/>
    <x v="65"/>
    <x v="2"/>
    <x v="10"/>
    <x v="0"/>
    <x v="1"/>
    <n v="5001"/>
    <n v="668.27"/>
    <n v="502.54"/>
    <n v="2513202.54"/>
    <n v="3342018.27"/>
    <n v="828815.73"/>
    <x v="1"/>
    <n v="5"/>
    <x v="0"/>
    <x v="0"/>
  </r>
  <r>
    <n v="104008615"/>
    <x v="1132"/>
    <d v="2021-01-26T00:00:00"/>
    <x v="145"/>
    <x v="1"/>
    <x v="3"/>
    <x v="0"/>
    <x v="0"/>
    <n v="7315"/>
    <n v="205.7"/>
    <n v="117.11"/>
    <n v="856659.65"/>
    <n v="1504695.5"/>
    <n v="648035.85"/>
    <x v="11"/>
    <n v="6"/>
    <x v="4"/>
    <x v="1"/>
  </r>
  <r>
    <n v="192190206"/>
    <x v="1049"/>
    <d v="2021-08-18T00:00:00"/>
    <x v="172"/>
    <x v="4"/>
    <x v="10"/>
    <x v="0"/>
    <x v="1"/>
    <n v="2208"/>
    <n v="668.27"/>
    <n v="502.54"/>
    <n v="1109608.32"/>
    <n v="1475540.16"/>
    <n v="365931.83999999985"/>
    <x v="20"/>
    <n v="7"/>
    <x v="2"/>
    <x v="1"/>
  </r>
  <r>
    <n v="200354850"/>
    <x v="1185"/>
    <d v="2018-04-04T00:00:00"/>
    <x v="136"/>
    <x v="1"/>
    <x v="0"/>
    <x v="1"/>
    <x v="3"/>
    <n v="8307"/>
    <n v="255.28"/>
    <n v="159.41999999999999"/>
    <n v="1324301.94"/>
    <n v="2120610.96"/>
    <n v="796309.02"/>
    <x v="11"/>
    <n v="7"/>
    <x v="2"/>
    <x v="1"/>
  </r>
  <r>
    <n v="292413842"/>
    <x v="1186"/>
    <d v="2021-01-09T00:00:00"/>
    <x v="106"/>
    <x v="6"/>
    <x v="5"/>
    <x v="1"/>
    <x v="3"/>
    <n v="609"/>
    <n v="109.28"/>
    <n v="35.840000000000003"/>
    <n v="21826.560000000001"/>
    <n v="66551.520000000004"/>
    <n v="44724.960000000006"/>
    <x v="17"/>
    <n v="4"/>
    <x v="6"/>
    <x v="0"/>
  </r>
  <r>
    <n v="971576201"/>
    <x v="1187"/>
    <d v="2021-01-19T00:00:00"/>
    <x v="24"/>
    <x v="3"/>
    <x v="1"/>
    <x v="0"/>
    <x v="3"/>
    <n v="9843"/>
    <n v="152.58000000000001"/>
    <n v="97.44"/>
    <n v="959101.91999999993"/>
    <n v="1501844.9400000002"/>
    <n v="542743.02000000025"/>
    <x v="20"/>
    <n v="6"/>
    <x v="4"/>
    <x v="1"/>
  </r>
  <r>
    <n v="786222684"/>
    <x v="877"/>
    <d v="2017-01-24T00:00:00"/>
    <x v="31"/>
    <x v="4"/>
    <x v="3"/>
    <x v="0"/>
    <x v="2"/>
    <n v="9619"/>
    <n v="205.7"/>
    <n v="117.11"/>
    <n v="1126481.0900000001"/>
    <n v="1978628.2999999998"/>
    <n v="852147.20999999973"/>
    <x v="17"/>
    <n v="7"/>
    <x v="2"/>
    <x v="1"/>
  </r>
  <r>
    <n v="717757689"/>
    <x v="390"/>
    <d v="2017-07-26T00:00:00"/>
    <x v="23"/>
    <x v="4"/>
    <x v="7"/>
    <x v="0"/>
    <x v="1"/>
    <n v="9305"/>
    <n v="437.2"/>
    <n v="263.33"/>
    <n v="2450285.65"/>
    <n v="4068146"/>
    <n v="1617860.35"/>
    <x v="8"/>
    <n v="5"/>
    <x v="0"/>
    <x v="0"/>
  </r>
  <r>
    <n v="692757356"/>
    <x v="1188"/>
    <d v="2017-05-10T00:00:00"/>
    <x v="145"/>
    <x v="1"/>
    <x v="8"/>
    <x v="1"/>
    <x v="3"/>
    <n v="1151"/>
    <n v="421.89"/>
    <n v="364.69"/>
    <n v="419758.19"/>
    <n v="485595.38999999996"/>
    <n v="65837.199999999953"/>
    <x v="7"/>
    <n v="2"/>
    <x v="1"/>
    <x v="0"/>
  </r>
  <r>
    <n v="651895511"/>
    <x v="1189"/>
    <d v="2020-10-17T00:00:00"/>
    <x v="80"/>
    <x v="1"/>
    <x v="0"/>
    <x v="1"/>
    <x v="2"/>
    <n v="9223"/>
    <n v="255.28"/>
    <n v="159.41999999999999"/>
    <n v="1470330.66"/>
    <n v="2354447.44"/>
    <n v="884116.78"/>
    <x v="8"/>
    <n v="1"/>
    <x v="3"/>
    <x v="0"/>
  </r>
  <r>
    <n v="156158483"/>
    <x v="838"/>
    <d v="2016-07-06T00:00:00"/>
    <x v="117"/>
    <x v="1"/>
    <x v="5"/>
    <x v="1"/>
    <x v="1"/>
    <n v="9620"/>
    <n v="109.28"/>
    <n v="35.840000000000003"/>
    <n v="344780.80000000005"/>
    <n v="1051273.6000000001"/>
    <n v="706492.8"/>
    <x v="20"/>
    <n v="7"/>
    <x v="2"/>
    <x v="1"/>
  </r>
  <r>
    <n v="636845099"/>
    <x v="1190"/>
    <d v="2015-08-22T00:00:00"/>
    <x v="154"/>
    <x v="2"/>
    <x v="6"/>
    <x v="1"/>
    <x v="2"/>
    <n v="5472"/>
    <n v="651.21"/>
    <n v="524.96"/>
    <n v="2872581.12"/>
    <n v="3563421.12"/>
    <n v="690840"/>
    <x v="19"/>
    <n v="4"/>
    <x v="6"/>
    <x v="0"/>
  </r>
  <r>
    <n v="445566689"/>
    <x v="1191"/>
    <d v="2019-07-06T00:00:00"/>
    <x v="170"/>
    <x v="5"/>
    <x v="7"/>
    <x v="1"/>
    <x v="3"/>
    <n v="1940"/>
    <n v="437.2"/>
    <n v="263.33"/>
    <n v="510860.19999999995"/>
    <n v="848168"/>
    <n v="337307.80000000005"/>
    <x v="2"/>
    <n v="7"/>
    <x v="2"/>
    <x v="1"/>
  </r>
  <r>
    <n v="704247081"/>
    <x v="1192"/>
    <d v="2022-10-26T00:00:00"/>
    <x v="56"/>
    <x v="5"/>
    <x v="11"/>
    <x v="1"/>
    <x v="3"/>
    <n v="1216"/>
    <n v="154.06"/>
    <n v="90.93"/>
    <n v="110570.88"/>
    <n v="187336.95999999999"/>
    <n v="76766.079999999987"/>
    <x v="15"/>
    <n v="5"/>
    <x v="0"/>
    <x v="0"/>
  </r>
  <r>
    <n v="355122601"/>
    <x v="95"/>
    <d v="2016-10-02T00:00:00"/>
    <x v="104"/>
    <x v="5"/>
    <x v="2"/>
    <x v="0"/>
    <x v="2"/>
    <n v="7524"/>
    <n v="47.45"/>
    <n v="31.79"/>
    <n v="239187.96"/>
    <n v="357013.80000000005"/>
    <n v="117825.84000000005"/>
    <x v="8"/>
    <n v="2"/>
    <x v="1"/>
    <x v="0"/>
  </r>
  <r>
    <n v="210742080"/>
    <x v="1193"/>
    <d v="2015-04-08T00:00:00"/>
    <x v="160"/>
    <x v="4"/>
    <x v="3"/>
    <x v="0"/>
    <x v="0"/>
    <n v="2119"/>
    <n v="205.7"/>
    <n v="117.11"/>
    <n v="248156.09"/>
    <n v="435878.3"/>
    <n v="187722.21"/>
    <x v="20"/>
    <n v="7"/>
    <x v="2"/>
    <x v="1"/>
  </r>
  <r>
    <n v="703966844"/>
    <x v="1194"/>
    <d v="2019-11-30T00:00:00"/>
    <x v="70"/>
    <x v="1"/>
    <x v="1"/>
    <x v="1"/>
    <x v="1"/>
    <n v="8288"/>
    <n v="152.58000000000001"/>
    <n v="97.44"/>
    <n v="807582.71999999997"/>
    <n v="1264583.04"/>
    <n v="457000.32000000007"/>
    <x v="10"/>
    <n v="1"/>
    <x v="3"/>
    <x v="0"/>
  </r>
  <r>
    <n v="537970721"/>
    <x v="1195"/>
    <d v="2017-08-01T00:00:00"/>
    <x v="151"/>
    <x v="5"/>
    <x v="7"/>
    <x v="0"/>
    <x v="1"/>
    <n v="6346"/>
    <n v="437.2"/>
    <n v="263.33"/>
    <n v="1671092.18"/>
    <n v="2774471.1999999997"/>
    <n v="1103379.0199999998"/>
    <x v="0"/>
    <n v="3"/>
    <x v="5"/>
    <x v="0"/>
  </r>
  <r>
    <n v="347399985"/>
    <x v="455"/>
    <d v="2019-04-19T00:00:00"/>
    <x v="83"/>
    <x v="0"/>
    <x v="10"/>
    <x v="0"/>
    <x v="3"/>
    <n v="2231"/>
    <n v="668.27"/>
    <n v="502.54"/>
    <n v="1121166.74"/>
    <n v="1490910.3699999999"/>
    <n v="369743.62999999989"/>
    <x v="2"/>
    <n v="6"/>
    <x v="4"/>
    <x v="1"/>
  </r>
  <r>
    <n v="592573630"/>
    <x v="1196"/>
    <d v="2015-10-19T00:00:00"/>
    <x v="95"/>
    <x v="3"/>
    <x v="6"/>
    <x v="0"/>
    <x v="3"/>
    <n v="4560"/>
    <n v="651.21"/>
    <n v="524.96"/>
    <n v="2393817.6"/>
    <n v="2969517.6"/>
    <n v="575700"/>
    <x v="20"/>
    <n v="5"/>
    <x v="0"/>
    <x v="0"/>
  </r>
  <r>
    <n v="821082818"/>
    <x v="180"/>
    <d v="2022-04-15T00:00:00"/>
    <x v="83"/>
    <x v="0"/>
    <x v="1"/>
    <x v="0"/>
    <x v="2"/>
    <n v="5507"/>
    <n v="152.58000000000001"/>
    <n v="97.44"/>
    <n v="536602.07999999996"/>
    <n v="840258.06"/>
    <n v="303655.9800000001"/>
    <x v="7"/>
    <n v="4"/>
    <x v="6"/>
    <x v="0"/>
  </r>
  <r>
    <n v="406191432"/>
    <x v="991"/>
    <d v="2017-05-06T00:00:00"/>
    <x v="170"/>
    <x v="5"/>
    <x v="10"/>
    <x v="1"/>
    <x v="2"/>
    <n v="9926"/>
    <n v="668.27"/>
    <n v="502.54"/>
    <n v="4988212.04"/>
    <n v="6633248.0199999996"/>
    <n v="1645035.9799999995"/>
    <x v="8"/>
    <n v="1"/>
    <x v="3"/>
    <x v="0"/>
  </r>
  <r>
    <n v="652635800"/>
    <x v="1197"/>
    <d v="2016-11-26T00:00:00"/>
    <x v="94"/>
    <x v="5"/>
    <x v="6"/>
    <x v="0"/>
    <x v="3"/>
    <n v="8291"/>
    <n v="651.21"/>
    <n v="524.96"/>
    <n v="4352443.3600000003"/>
    <n v="5399182.1100000003"/>
    <n v="1046738.75"/>
    <x v="6"/>
    <n v="5"/>
    <x v="0"/>
    <x v="0"/>
  </r>
  <r>
    <n v="235464751"/>
    <x v="1198"/>
    <d v="2016-07-03T00:00:00"/>
    <x v="68"/>
    <x v="2"/>
    <x v="8"/>
    <x v="1"/>
    <x v="3"/>
    <n v="8107"/>
    <n v="421.89"/>
    <n v="364.69"/>
    <n v="2956541.83"/>
    <n v="3420262.23"/>
    <n v="463720.39999999991"/>
    <x v="16"/>
    <n v="5"/>
    <x v="0"/>
    <x v="0"/>
  </r>
  <r>
    <n v="150039613"/>
    <x v="289"/>
    <d v="2017-01-24T00:00:00"/>
    <x v="79"/>
    <x v="5"/>
    <x v="9"/>
    <x v="1"/>
    <x v="0"/>
    <n v="8910"/>
    <n v="9.33"/>
    <n v="6.92"/>
    <n v="61657.2"/>
    <n v="83130.3"/>
    <n v="21473.100000000006"/>
    <x v="6"/>
    <n v="1"/>
    <x v="3"/>
    <x v="0"/>
  </r>
  <r>
    <n v="562034213"/>
    <x v="1199"/>
    <d v="2016-12-11T00:00:00"/>
    <x v="135"/>
    <x v="3"/>
    <x v="7"/>
    <x v="1"/>
    <x v="0"/>
    <n v="7268"/>
    <n v="437.2"/>
    <n v="263.33"/>
    <n v="1913882.44"/>
    <n v="3177569.6"/>
    <n v="1263687.1600000001"/>
    <x v="20"/>
    <n v="4"/>
    <x v="6"/>
    <x v="0"/>
  </r>
  <r>
    <n v="357434880"/>
    <x v="111"/>
    <d v="2015-06-11T00:00:00"/>
    <x v="26"/>
    <x v="1"/>
    <x v="7"/>
    <x v="0"/>
    <x v="1"/>
    <n v="1779"/>
    <n v="437.2"/>
    <n v="263.33"/>
    <n v="468464.06999999995"/>
    <n v="777778.79999999993"/>
    <n v="309314.73"/>
    <x v="18"/>
    <n v="5"/>
    <x v="0"/>
    <x v="0"/>
  </r>
  <r>
    <n v="292540442"/>
    <x v="1200"/>
    <d v="2016-09-06T00:00:00"/>
    <x v="68"/>
    <x v="2"/>
    <x v="10"/>
    <x v="1"/>
    <x v="3"/>
    <n v="8073"/>
    <n v="668.27"/>
    <n v="502.54"/>
    <n v="4057005.4200000004"/>
    <n v="5394943.71"/>
    <n v="1337938.2899999996"/>
    <x v="7"/>
    <n v="1"/>
    <x v="3"/>
    <x v="0"/>
  </r>
  <r>
    <n v="919332349"/>
    <x v="618"/>
    <d v="2019-11-20T00:00:00"/>
    <x v="156"/>
    <x v="3"/>
    <x v="1"/>
    <x v="1"/>
    <x v="0"/>
    <n v="9726"/>
    <n v="152.58000000000001"/>
    <n v="97.44"/>
    <n v="947701.44"/>
    <n v="1483993.08"/>
    <n v="536291.64000000013"/>
    <x v="14"/>
    <n v="6"/>
    <x v="4"/>
    <x v="1"/>
  </r>
  <r>
    <n v="209584653"/>
    <x v="1201"/>
    <d v="2017-01-03T00:00:00"/>
    <x v="52"/>
    <x v="3"/>
    <x v="11"/>
    <x v="1"/>
    <x v="3"/>
    <n v="9611"/>
    <n v="154.06"/>
    <n v="90.93"/>
    <n v="873928.2300000001"/>
    <n v="1480670.66"/>
    <n v="606742.42999999982"/>
    <x v="3"/>
    <n v="6"/>
    <x v="4"/>
    <x v="1"/>
  </r>
  <r>
    <n v="103762280"/>
    <x v="1202"/>
    <d v="2021-11-30T00:00:00"/>
    <x v="130"/>
    <x v="1"/>
    <x v="11"/>
    <x v="0"/>
    <x v="0"/>
    <n v="4419"/>
    <n v="154.06"/>
    <n v="90.93"/>
    <n v="401819.67000000004"/>
    <n v="680791.14"/>
    <n v="278971.46999999997"/>
    <x v="14"/>
    <n v="5"/>
    <x v="0"/>
    <x v="0"/>
  </r>
  <r>
    <n v="295139396"/>
    <x v="285"/>
    <d v="2018-08-04T00:00:00"/>
    <x v="141"/>
    <x v="5"/>
    <x v="3"/>
    <x v="1"/>
    <x v="2"/>
    <n v="7161"/>
    <n v="205.7"/>
    <n v="117.11"/>
    <n v="838624.71"/>
    <n v="1473017.7"/>
    <n v="634392.99"/>
    <x v="9"/>
    <n v="6"/>
    <x v="4"/>
    <x v="1"/>
  </r>
  <r>
    <n v="155975663"/>
    <x v="1203"/>
    <d v="2019-08-26T00:00:00"/>
    <x v="50"/>
    <x v="2"/>
    <x v="10"/>
    <x v="0"/>
    <x v="1"/>
    <n v="5520"/>
    <n v="668.27"/>
    <n v="502.54"/>
    <n v="2774020.8000000003"/>
    <n v="3688850.4"/>
    <n v="914829.59999999963"/>
    <x v="20"/>
    <n v="5"/>
    <x v="0"/>
    <x v="0"/>
  </r>
  <r>
    <n v="949085986"/>
    <x v="592"/>
    <d v="2020-10-07T00:00:00"/>
    <x v="58"/>
    <x v="5"/>
    <x v="5"/>
    <x v="0"/>
    <x v="0"/>
    <n v="4489"/>
    <n v="109.28"/>
    <n v="35.840000000000003"/>
    <n v="160885.76000000001"/>
    <n v="490557.92"/>
    <n v="329672.15999999997"/>
    <x v="4"/>
    <n v="2"/>
    <x v="1"/>
    <x v="0"/>
  </r>
  <r>
    <n v="144743001"/>
    <x v="1204"/>
    <d v="2019-04-01T00:00:00"/>
    <x v="47"/>
    <x v="1"/>
    <x v="0"/>
    <x v="1"/>
    <x v="0"/>
    <n v="1525"/>
    <n v="255.28"/>
    <n v="159.41999999999999"/>
    <n v="243115.49999999997"/>
    <n v="389302"/>
    <n v="146186.50000000003"/>
    <x v="18"/>
    <n v="2"/>
    <x v="1"/>
    <x v="0"/>
  </r>
  <r>
    <n v="861745536"/>
    <x v="1205"/>
    <d v="2020-08-22T00:00:00"/>
    <x v="82"/>
    <x v="2"/>
    <x v="0"/>
    <x v="0"/>
    <x v="0"/>
    <n v="8509"/>
    <n v="255.28"/>
    <n v="159.41999999999999"/>
    <n v="1356504.7799999998"/>
    <n v="2172177.52"/>
    <n v="815672.74000000022"/>
    <x v="15"/>
    <n v="1"/>
    <x v="3"/>
    <x v="0"/>
  </r>
  <r>
    <n v="517097985"/>
    <x v="1206"/>
    <d v="2017-03-23T00:00:00"/>
    <x v="69"/>
    <x v="1"/>
    <x v="1"/>
    <x v="0"/>
    <x v="0"/>
    <n v="9640"/>
    <n v="152.58000000000001"/>
    <n v="97.44"/>
    <n v="939321.6"/>
    <n v="1470871.2000000002"/>
    <n v="531549.60000000021"/>
    <x v="8"/>
    <n v="6"/>
    <x v="4"/>
    <x v="1"/>
  </r>
  <r>
    <n v="786544978"/>
    <x v="595"/>
    <d v="2015-02-11T00:00:00"/>
    <x v="81"/>
    <x v="5"/>
    <x v="6"/>
    <x v="1"/>
    <x v="2"/>
    <n v="4993"/>
    <n v="651.21"/>
    <n v="524.96"/>
    <n v="2621125.2800000003"/>
    <n v="3251491.5300000003"/>
    <n v="630366.25"/>
    <x v="8"/>
    <n v="5"/>
    <x v="0"/>
    <x v="0"/>
  </r>
  <r>
    <n v="733502042"/>
    <x v="567"/>
    <d v="2021-02-10T00:00:00"/>
    <x v="73"/>
    <x v="5"/>
    <x v="8"/>
    <x v="0"/>
    <x v="1"/>
    <n v="8409"/>
    <n v="421.89"/>
    <n v="364.69"/>
    <n v="3066678.21"/>
    <n v="3547673.01"/>
    <n v="480994.79999999981"/>
    <x v="0"/>
    <n v="4"/>
    <x v="6"/>
    <x v="0"/>
  </r>
  <r>
    <n v="980124938"/>
    <x v="1207"/>
    <d v="2018-07-04T00:00:00"/>
    <x v="9"/>
    <x v="5"/>
    <x v="4"/>
    <x v="0"/>
    <x v="1"/>
    <n v="9605"/>
    <n v="81.73"/>
    <n v="56.67"/>
    <n v="544315.35"/>
    <n v="785016.65"/>
    <n v="240701.30000000005"/>
    <x v="8"/>
    <n v="5"/>
    <x v="0"/>
    <x v="0"/>
  </r>
  <r>
    <n v="324775445"/>
    <x v="222"/>
    <d v="2015-08-11T00:00:00"/>
    <x v="5"/>
    <x v="3"/>
    <x v="3"/>
    <x v="0"/>
    <x v="1"/>
    <n v="7126"/>
    <n v="205.7"/>
    <n v="117.11"/>
    <n v="834525.86"/>
    <n v="1465818.2"/>
    <n v="631292.34"/>
    <x v="11"/>
    <n v="6"/>
    <x v="4"/>
    <x v="1"/>
  </r>
  <r>
    <n v="124126040"/>
    <x v="1208"/>
    <d v="2018-06-26T00:00:00"/>
    <x v="155"/>
    <x v="4"/>
    <x v="5"/>
    <x v="1"/>
    <x v="3"/>
    <n v="509"/>
    <n v="109.28"/>
    <n v="35.840000000000003"/>
    <n v="18242.560000000001"/>
    <n v="55623.520000000004"/>
    <n v="37380.960000000006"/>
    <x v="16"/>
    <n v="7"/>
    <x v="2"/>
    <x v="1"/>
  </r>
  <r>
    <n v="323164403"/>
    <x v="1209"/>
    <d v="2020-06-14T00:00:00"/>
    <x v="81"/>
    <x v="5"/>
    <x v="2"/>
    <x v="0"/>
    <x v="3"/>
    <n v="383"/>
    <n v="47.45"/>
    <n v="31.79"/>
    <n v="12175.57"/>
    <n v="18173.350000000002"/>
    <n v="5997.7800000000025"/>
    <x v="16"/>
    <n v="5"/>
    <x v="0"/>
    <x v="0"/>
  </r>
  <r>
    <n v="725188910"/>
    <x v="1210"/>
    <d v="2019-01-09T00:00:00"/>
    <x v="15"/>
    <x v="3"/>
    <x v="3"/>
    <x v="0"/>
    <x v="2"/>
    <n v="8369"/>
    <n v="205.7"/>
    <n v="117.11"/>
    <n v="980093.59"/>
    <n v="1721503.2999999998"/>
    <n v="741409.70999999985"/>
    <x v="6"/>
    <n v="2"/>
    <x v="1"/>
    <x v="0"/>
  </r>
  <r>
    <n v="131810891"/>
    <x v="375"/>
    <d v="2015-11-07T00:00:00"/>
    <x v="102"/>
    <x v="5"/>
    <x v="2"/>
    <x v="0"/>
    <x v="0"/>
    <n v="4627"/>
    <n v="47.45"/>
    <n v="31.79"/>
    <n v="147092.32999999999"/>
    <n v="219551.15000000002"/>
    <n v="72458.820000000036"/>
    <x v="10"/>
    <n v="1"/>
    <x v="3"/>
    <x v="0"/>
  </r>
  <r>
    <n v="114954173"/>
    <x v="1211"/>
    <d v="2022-02-17T00:00:00"/>
    <x v="84"/>
    <x v="1"/>
    <x v="9"/>
    <x v="1"/>
    <x v="1"/>
    <n v="6349"/>
    <n v="9.33"/>
    <n v="6.92"/>
    <n v="43935.08"/>
    <n v="59236.17"/>
    <n v="15301.089999999997"/>
    <x v="1"/>
    <n v="4"/>
    <x v="6"/>
    <x v="0"/>
  </r>
  <r>
    <n v="966855084"/>
    <x v="838"/>
    <d v="2016-07-03T00:00:00"/>
    <x v="123"/>
    <x v="3"/>
    <x v="4"/>
    <x v="0"/>
    <x v="1"/>
    <n v="2760"/>
    <n v="81.73"/>
    <n v="56.67"/>
    <n v="156409.20000000001"/>
    <n v="225574.80000000002"/>
    <n v="69165.600000000006"/>
    <x v="5"/>
    <n v="7"/>
    <x v="2"/>
    <x v="1"/>
  </r>
  <r>
    <n v="747327220"/>
    <x v="1212"/>
    <d v="2018-09-08T00:00:00"/>
    <x v="179"/>
    <x v="1"/>
    <x v="1"/>
    <x v="0"/>
    <x v="3"/>
    <n v="9587"/>
    <n v="152.58000000000001"/>
    <n v="97.44"/>
    <n v="934157.28"/>
    <n v="1462784.4600000002"/>
    <n v="528627.18000000017"/>
    <x v="9"/>
    <n v="6"/>
    <x v="4"/>
    <x v="1"/>
  </r>
  <r>
    <n v="947437608"/>
    <x v="69"/>
    <d v="2017-03-13T00:00:00"/>
    <x v="60"/>
    <x v="4"/>
    <x v="0"/>
    <x v="0"/>
    <x v="2"/>
    <n v="6697"/>
    <n v="255.28"/>
    <n v="159.41999999999999"/>
    <n v="1067635.74"/>
    <n v="1709610.16"/>
    <n v="641974.41999999993"/>
    <x v="8"/>
    <n v="3"/>
    <x v="5"/>
    <x v="0"/>
  </r>
  <r>
    <n v="112154376"/>
    <x v="1213"/>
    <d v="2016-06-29T00:00:00"/>
    <x v="129"/>
    <x v="5"/>
    <x v="2"/>
    <x v="0"/>
    <x v="1"/>
    <n v="7827"/>
    <n v="47.45"/>
    <n v="31.79"/>
    <n v="248820.33"/>
    <n v="371391.15"/>
    <n v="122570.82000000004"/>
    <x v="9"/>
    <n v="3"/>
    <x v="5"/>
    <x v="0"/>
  </r>
  <r>
    <n v="217699086"/>
    <x v="715"/>
    <d v="2019-01-09T00:00:00"/>
    <x v="77"/>
    <x v="4"/>
    <x v="10"/>
    <x v="1"/>
    <x v="0"/>
    <n v="852"/>
    <n v="668.27"/>
    <n v="502.54"/>
    <n v="428164.08"/>
    <n v="569366.04"/>
    <n v="141201.96000000002"/>
    <x v="4"/>
    <n v="2"/>
    <x v="1"/>
    <x v="0"/>
  </r>
  <r>
    <n v="636757123"/>
    <x v="1214"/>
    <d v="2016-06-08T00:00:00"/>
    <x v="182"/>
    <x v="2"/>
    <x v="11"/>
    <x v="1"/>
    <x v="2"/>
    <n v="9438"/>
    <n v="154.06"/>
    <n v="90.93"/>
    <n v="858197.34000000008"/>
    <n v="1454018.28"/>
    <n v="595820.93999999994"/>
    <x v="13"/>
    <n v="6"/>
    <x v="4"/>
    <x v="1"/>
  </r>
  <r>
    <n v="946780145"/>
    <x v="1215"/>
    <d v="2016-06-20T00:00:00"/>
    <x v="73"/>
    <x v="5"/>
    <x v="3"/>
    <x v="0"/>
    <x v="1"/>
    <n v="2139"/>
    <n v="205.7"/>
    <n v="117.11"/>
    <n v="250498.29"/>
    <n v="439992.3"/>
    <n v="189494.00999999998"/>
    <x v="14"/>
    <n v="4"/>
    <x v="6"/>
    <x v="0"/>
  </r>
  <r>
    <n v="113524663"/>
    <x v="1216"/>
    <d v="2022-10-30T00:00:00"/>
    <x v="63"/>
    <x v="1"/>
    <x v="7"/>
    <x v="0"/>
    <x v="2"/>
    <n v="3325"/>
    <n v="437.2"/>
    <n v="263.33"/>
    <n v="875572.25"/>
    <n v="1453690"/>
    <n v="578117.75"/>
    <x v="6"/>
    <n v="6"/>
    <x v="4"/>
    <x v="1"/>
  </r>
  <r>
    <n v="982566821"/>
    <x v="1217"/>
    <d v="2021-04-28T00:00:00"/>
    <x v="117"/>
    <x v="1"/>
    <x v="6"/>
    <x v="0"/>
    <x v="0"/>
    <n v="2212"/>
    <n v="651.21"/>
    <n v="524.96"/>
    <n v="1161211.52"/>
    <n v="1440476.52"/>
    <n v="279265"/>
    <x v="12"/>
    <n v="6"/>
    <x v="4"/>
    <x v="1"/>
  </r>
  <r>
    <n v="251738250"/>
    <x v="1218"/>
    <d v="2021-08-08T00:00:00"/>
    <x v="111"/>
    <x v="4"/>
    <x v="11"/>
    <x v="1"/>
    <x v="2"/>
    <n v="3797"/>
    <n v="154.06"/>
    <n v="90.93"/>
    <n v="345261.21"/>
    <n v="584965.82000000007"/>
    <n v="239704.61000000004"/>
    <x v="0"/>
    <n v="1"/>
    <x v="3"/>
    <x v="0"/>
  </r>
  <r>
    <n v="382963502"/>
    <x v="1219"/>
    <d v="2020-11-10T00:00:00"/>
    <x v="76"/>
    <x v="5"/>
    <x v="8"/>
    <x v="0"/>
    <x v="0"/>
    <n v="6265"/>
    <n v="421.89"/>
    <n v="364.69"/>
    <n v="2284782.85"/>
    <n v="2643140.85"/>
    <n v="358358"/>
    <x v="4"/>
    <n v="1"/>
    <x v="3"/>
    <x v="0"/>
  </r>
  <r>
    <n v="238170993"/>
    <x v="686"/>
    <d v="2020-12-24T00:00:00"/>
    <x v="91"/>
    <x v="1"/>
    <x v="2"/>
    <x v="1"/>
    <x v="2"/>
    <n v="8944"/>
    <n v="47.45"/>
    <n v="31.79"/>
    <n v="284329.76"/>
    <n v="424392.80000000005"/>
    <n v="140063.04000000004"/>
    <x v="17"/>
    <n v="2"/>
    <x v="1"/>
    <x v="0"/>
  </r>
  <r>
    <n v="953347051"/>
    <x v="1220"/>
    <d v="2015-03-27T00:00:00"/>
    <x v="113"/>
    <x v="5"/>
    <x v="0"/>
    <x v="1"/>
    <x v="0"/>
    <n v="5433"/>
    <n v="255.28"/>
    <n v="159.41999999999999"/>
    <n v="866128.86"/>
    <n v="1386936.24"/>
    <n v="520807.38"/>
    <x v="9"/>
    <n v="5"/>
    <x v="0"/>
    <x v="0"/>
  </r>
  <r>
    <n v="134790503"/>
    <x v="554"/>
    <d v="2020-04-13T00:00:00"/>
    <x v="138"/>
    <x v="1"/>
    <x v="5"/>
    <x v="0"/>
    <x v="0"/>
    <n v="6360"/>
    <n v="109.28"/>
    <n v="35.840000000000003"/>
    <n v="227942.40000000002"/>
    <n v="695020.8"/>
    <n v="467078.40000000002"/>
    <x v="12"/>
    <n v="4"/>
    <x v="6"/>
    <x v="0"/>
  </r>
  <r>
    <n v="804132115"/>
    <x v="1221"/>
    <d v="2020-10-30T00:00:00"/>
    <x v="95"/>
    <x v="3"/>
    <x v="1"/>
    <x v="0"/>
    <x v="1"/>
    <n v="9417"/>
    <n v="152.58000000000001"/>
    <n v="97.44"/>
    <n v="917592.48"/>
    <n v="1436845.86"/>
    <n v="519253.38000000012"/>
    <x v="18"/>
    <n v="6"/>
    <x v="4"/>
    <x v="1"/>
  </r>
  <r>
    <n v="873237407"/>
    <x v="1222"/>
    <d v="2016-12-08T00:00:00"/>
    <x v="87"/>
    <x v="5"/>
    <x v="4"/>
    <x v="1"/>
    <x v="2"/>
    <n v="9209"/>
    <n v="81.73"/>
    <n v="56.67"/>
    <n v="521874.03"/>
    <n v="752651.57000000007"/>
    <n v="230777.54000000004"/>
    <x v="1"/>
    <n v="4"/>
    <x v="6"/>
    <x v="0"/>
  </r>
  <r>
    <n v="244401013"/>
    <x v="1148"/>
    <d v="2015-06-28T00:00:00"/>
    <x v="90"/>
    <x v="5"/>
    <x v="10"/>
    <x v="1"/>
    <x v="1"/>
    <n v="2546"/>
    <n v="668.27"/>
    <n v="502.54"/>
    <n v="1279466.8400000001"/>
    <n v="1701415.42"/>
    <n v="421948.57999999984"/>
    <x v="2"/>
    <n v="1"/>
    <x v="3"/>
    <x v="0"/>
  </r>
  <r>
    <n v="910152328"/>
    <x v="764"/>
    <d v="2019-08-10T00:00:00"/>
    <x v="106"/>
    <x v="6"/>
    <x v="3"/>
    <x v="0"/>
    <x v="1"/>
    <n v="3154"/>
    <n v="205.7"/>
    <n v="117.11"/>
    <n v="369364.94"/>
    <n v="648777.79999999993"/>
    <n v="279412.85999999993"/>
    <x v="2"/>
    <n v="7"/>
    <x v="2"/>
    <x v="1"/>
  </r>
  <r>
    <n v="378352677"/>
    <x v="266"/>
    <d v="2017-01-08T00:00:00"/>
    <x v="82"/>
    <x v="2"/>
    <x v="2"/>
    <x v="0"/>
    <x v="3"/>
    <n v="1820"/>
    <n v="47.45"/>
    <n v="31.79"/>
    <n v="57857.799999999996"/>
    <n v="86359"/>
    <n v="28501.200000000004"/>
    <x v="1"/>
    <n v="7"/>
    <x v="2"/>
    <x v="1"/>
  </r>
  <r>
    <n v="727175891"/>
    <x v="1223"/>
    <d v="2019-07-26T00:00:00"/>
    <x v="138"/>
    <x v="1"/>
    <x v="8"/>
    <x v="1"/>
    <x v="3"/>
    <n v="6360"/>
    <n v="421.89"/>
    <n v="364.69"/>
    <n v="2319428.4"/>
    <n v="2683220.4"/>
    <n v="363792"/>
    <x v="5"/>
    <n v="5"/>
    <x v="0"/>
    <x v="0"/>
  </r>
  <r>
    <n v="955108296"/>
    <x v="787"/>
    <d v="2018-12-17T00:00:00"/>
    <x v="113"/>
    <x v="5"/>
    <x v="10"/>
    <x v="1"/>
    <x v="0"/>
    <n v="6624"/>
    <n v="668.27"/>
    <n v="502.54"/>
    <n v="3328824.96"/>
    <n v="4426620.4799999995"/>
    <n v="1097795.5199999996"/>
    <x v="18"/>
    <n v="2"/>
    <x v="1"/>
    <x v="0"/>
  </r>
  <r>
    <n v="130948722"/>
    <x v="430"/>
    <d v="2018-11-15T00:00:00"/>
    <x v="57"/>
    <x v="5"/>
    <x v="5"/>
    <x v="1"/>
    <x v="2"/>
    <n v="9492"/>
    <n v="109.28"/>
    <n v="35.840000000000003"/>
    <n v="340193.28000000003"/>
    <n v="1037285.76"/>
    <n v="697092.48"/>
    <x v="2"/>
    <n v="5"/>
    <x v="0"/>
    <x v="0"/>
  </r>
  <r>
    <n v="441266143"/>
    <x v="524"/>
    <d v="2015-05-24T00:00:00"/>
    <x v="92"/>
    <x v="2"/>
    <x v="11"/>
    <x v="0"/>
    <x v="2"/>
    <n v="9312"/>
    <n v="154.06"/>
    <n v="90.93"/>
    <n v="846740.16"/>
    <n v="1434606.72"/>
    <n v="587866.55999999994"/>
    <x v="4"/>
    <n v="6"/>
    <x v="4"/>
    <x v="1"/>
  </r>
  <r>
    <n v="953111445"/>
    <x v="1224"/>
    <d v="2017-05-28T00:00:00"/>
    <x v="159"/>
    <x v="4"/>
    <x v="10"/>
    <x v="1"/>
    <x v="3"/>
    <n v="5712"/>
    <n v="668.27"/>
    <n v="502.54"/>
    <n v="2870508.48"/>
    <n v="3817158.2399999998"/>
    <n v="946649.75999999978"/>
    <x v="14"/>
    <n v="3"/>
    <x v="5"/>
    <x v="0"/>
  </r>
  <r>
    <n v="638593900"/>
    <x v="1219"/>
    <d v="2020-11-01T00:00:00"/>
    <x v="133"/>
    <x v="1"/>
    <x v="7"/>
    <x v="0"/>
    <x v="2"/>
    <n v="2981"/>
    <n v="437.2"/>
    <n v="263.33"/>
    <n v="784986.73"/>
    <n v="1303293.2"/>
    <n v="518306.47"/>
    <x v="0"/>
    <n v="1"/>
    <x v="3"/>
    <x v="0"/>
  </r>
  <r>
    <n v="169133937"/>
    <x v="1225"/>
    <d v="2019-12-28T00:00:00"/>
    <x v="164"/>
    <x v="0"/>
    <x v="1"/>
    <x v="0"/>
    <x v="3"/>
    <n v="9345"/>
    <n v="152.58000000000001"/>
    <n v="97.44"/>
    <n v="910576.79999999993"/>
    <n v="1425860.1"/>
    <n v="515283.30000000016"/>
    <x v="5"/>
    <n v="6"/>
    <x v="4"/>
    <x v="1"/>
  </r>
  <r>
    <n v="258605134"/>
    <x v="362"/>
    <d v="2016-06-13T00:00:00"/>
    <x v="129"/>
    <x v="5"/>
    <x v="0"/>
    <x v="0"/>
    <x v="3"/>
    <n v="5861"/>
    <n v="255.28"/>
    <n v="159.41999999999999"/>
    <n v="934360.61999999988"/>
    <n v="1496196.08"/>
    <n v="561835.4600000002"/>
    <x v="20"/>
    <n v="5"/>
    <x v="0"/>
    <x v="0"/>
  </r>
  <r>
    <n v="260623872"/>
    <x v="1226"/>
    <d v="2021-05-15T00:00:00"/>
    <x v="15"/>
    <x v="3"/>
    <x v="7"/>
    <x v="0"/>
    <x v="0"/>
    <n v="3250"/>
    <n v="437.2"/>
    <n v="263.33"/>
    <n v="855822.5"/>
    <n v="1420900"/>
    <n v="565077.5"/>
    <x v="1"/>
    <n v="6"/>
    <x v="4"/>
    <x v="1"/>
  </r>
  <r>
    <n v="444806230"/>
    <x v="1227"/>
    <d v="2019-02-17T00:00:00"/>
    <x v="2"/>
    <x v="1"/>
    <x v="3"/>
    <x v="0"/>
    <x v="3"/>
    <n v="6903"/>
    <n v="205.7"/>
    <n v="117.11"/>
    <n v="808410.33"/>
    <n v="1419947.0999999999"/>
    <n v="611536.7699999999"/>
    <x v="6"/>
    <n v="6"/>
    <x v="4"/>
    <x v="1"/>
  </r>
  <r>
    <n v="321345221"/>
    <x v="1228"/>
    <d v="2018-05-11T00:00:00"/>
    <x v="180"/>
    <x v="0"/>
    <x v="8"/>
    <x v="1"/>
    <x v="0"/>
    <n v="2047"/>
    <n v="421.89"/>
    <n v="364.69"/>
    <n v="746520.43"/>
    <n v="863608.83"/>
    <n v="117088.39999999991"/>
    <x v="17"/>
    <n v="3"/>
    <x v="5"/>
    <x v="0"/>
  </r>
  <r>
    <n v="675867593"/>
    <x v="974"/>
    <d v="2022-09-23T00:00:00"/>
    <x v="173"/>
    <x v="5"/>
    <x v="2"/>
    <x v="0"/>
    <x v="3"/>
    <n v="3095"/>
    <n v="47.45"/>
    <n v="31.79"/>
    <n v="98390.05"/>
    <n v="146857.75"/>
    <n v="48467.7"/>
    <x v="20"/>
    <n v="2"/>
    <x v="1"/>
    <x v="0"/>
  </r>
  <r>
    <n v="833473765"/>
    <x v="1229"/>
    <d v="2019-05-05T00:00:00"/>
    <x v="120"/>
    <x v="1"/>
    <x v="2"/>
    <x v="1"/>
    <x v="3"/>
    <n v="2264"/>
    <n v="47.45"/>
    <n v="31.79"/>
    <n v="71972.56"/>
    <n v="107426.8"/>
    <n v="35454.240000000005"/>
    <x v="5"/>
    <n v="7"/>
    <x v="2"/>
    <x v="1"/>
  </r>
  <r>
    <n v="636400067"/>
    <x v="1151"/>
    <d v="2016-05-27T00:00:00"/>
    <x v="30"/>
    <x v="3"/>
    <x v="10"/>
    <x v="0"/>
    <x v="2"/>
    <n v="3777"/>
    <n v="668.27"/>
    <n v="502.54"/>
    <n v="1898093.58"/>
    <n v="2524055.79"/>
    <n v="625962.21"/>
    <x v="9"/>
    <n v="5"/>
    <x v="0"/>
    <x v="0"/>
  </r>
  <r>
    <n v="897195327"/>
    <x v="1230"/>
    <d v="2021-03-18T00:00:00"/>
    <x v="57"/>
    <x v="5"/>
    <x v="7"/>
    <x v="1"/>
    <x v="2"/>
    <n v="8890"/>
    <n v="437.2"/>
    <n v="263.33"/>
    <n v="2341003.6999999997"/>
    <n v="3886708"/>
    <n v="1545704.3000000003"/>
    <x v="16"/>
    <n v="2"/>
    <x v="1"/>
    <x v="0"/>
  </r>
  <r>
    <n v="248720872"/>
    <x v="759"/>
    <d v="2019-01-20T00:00:00"/>
    <x v="24"/>
    <x v="3"/>
    <x v="6"/>
    <x v="0"/>
    <x v="0"/>
    <n v="888"/>
    <n v="651.21"/>
    <n v="524.96"/>
    <n v="466164.48000000004"/>
    <n v="578274.48"/>
    <n v="112109.99999999994"/>
    <x v="20"/>
    <n v="4"/>
    <x v="6"/>
    <x v="0"/>
  </r>
  <r>
    <n v="994150531"/>
    <x v="1231"/>
    <d v="2021-08-29T00:00:00"/>
    <x v="48"/>
    <x v="5"/>
    <x v="8"/>
    <x v="0"/>
    <x v="2"/>
    <n v="89"/>
    <n v="421.89"/>
    <n v="364.69"/>
    <n v="32457.41"/>
    <n v="37548.21"/>
    <n v="5090.7999999999993"/>
    <x v="16"/>
    <n v="5"/>
    <x v="0"/>
    <x v="0"/>
  </r>
  <r>
    <n v="556970632"/>
    <x v="214"/>
    <d v="2021-01-01T00:00:00"/>
    <x v="123"/>
    <x v="3"/>
    <x v="0"/>
    <x v="1"/>
    <x v="2"/>
    <n v="8842"/>
    <n v="255.28"/>
    <n v="159.41999999999999"/>
    <n v="1409591.64"/>
    <n v="2257185.7600000002"/>
    <n v="847594.12000000034"/>
    <x v="1"/>
    <n v="5"/>
    <x v="0"/>
    <x v="0"/>
  </r>
  <r>
    <n v="930980002"/>
    <x v="1232"/>
    <d v="2020-09-26T00:00:00"/>
    <x v="94"/>
    <x v="5"/>
    <x v="2"/>
    <x v="1"/>
    <x v="0"/>
    <n v="6526"/>
    <n v="47.45"/>
    <n v="31.79"/>
    <n v="207461.54"/>
    <n v="309658.7"/>
    <n v="102197.16"/>
    <x v="3"/>
    <n v="3"/>
    <x v="5"/>
    <x v="0"/>
  </r>
  <r>
    <n v="972452533"/>
    <x v="1091"/>
    <d v="2015-09-05T00:00:00"/>
    <x v="43"/>
    <x v="1"/>
    <x v="11"/>
    <x v="0"/>
    <x v="2"/>
    <n v="9169"/>
    <n v="154.06"/>
    <n v="90.93"/>
    <n v="833737.17"/>
    <n v="1412576.1400000001"/>
    <n v="578838.97000000009"/>
    <x v="1"/>
    <n v="6"/>
    <x v="4"/>
    <x v="1"/>
  </r>
  <r>
    <n v="739324367"/>
    <x v="1233"/>
    <d v="2018-04-21T00:00:00"/>
    <x v="172"/>
    <x v="4"/>
    <x v="9"/>
    <x v="0"/>
    <x v="0"/>
    <n v="1364"/>
    <n v="9.33"/>
    <n v="6.92"/>
    <n v="9438.8799999999992"/>
    <n v="12726.12"/>
    <n v="3287.2400000000016"/>
    <x v="2"/>
    <n v="7"/>
    <x v="2"/>
    <x v="1"/>
  </r>
  <r>
    <n v="462819516"/>
    <x v="1189"/>
    <d v="2020-10-15T00:00:00"/>
    <x v="10"/>
    <x v="3"/>
    <x v="5"/>
    <x v="0"/>
    <x v="0"/>
    <n v="7435"/>
    <n v="109.28"/>
    <n v="35.840000000000003"/>
    <n v="266470.40000000002"/>
    <n v="812496.8"/>
    <n v="546026.4"/>
    <x v="11"/>
    <n v="1"/>
    <x v="3"/>
    <x v="0"/>
  </r>
  <r>
    <n v="675824248"/>
    <x v="1234"/>
    <d v="2022-08-06T00:00:00"/>
    <x v="92"/>
    <x v="2"/>
    <x v="0"/>
    <x v="0"/>
    <x v="1"/>
    <n v="268"/>
    <n v="255.28"/>
    <n v="159.41999999999999"/>
    <n v="42724.56"/>
    <n v="68415.039999999994"/>
    <n v="25690.479999999996"/>
    <x v="17"/>
    <n v="4"/>
    <x v="6"/>
    <x v="0"/>
  </r>
  <r>
    <n v="573699891"/>
    <x v="1235"/>
    <d v="2016-04-10T00:00:00"/>
    <x v="104"/>
    <x v="5"/>
    <x v="0"/>
    <x v="1"/>
    <x v="2"/>
    <n v="9402"/>
    <n v="255.28"/>
    <n v="159.41999999999999"/>
    <n v="1498866.8399999999"/>
    <n v="2400142.56"/>
    <n v="901275.7200000002"/>
    <x v="17"/>
    <n v="5"/>
    <x v="0"/>
    <x v="0"/>
  </r>
  <r>
    <n v="322120273"/>
    <x v="1236"/>
    <d v="2020-12-21T00:00:00"/>
    <x v="94"/>
    <x v="5"/>
    <x v="6"/>
    <x v="1"/>
    <x v="1"/>
    <n v="1402"/>
    <n v="651.21"/>
    <n v="524.96"/>
    <n v="735993.92"/>
    <n v="912996.42"/>
    <n v="177002.5"/>
    <x v="2"/>
    <n v="2"/>
    <x v="1"/>
    <x v="0"/>
  </r>
  <r>
    <n v="976601159"/>
    <x v="480"/>
    <d v="2016-02-13T00:00:00"/>
    <x v="171"/>
    <x v="5"/>
    <x v="3"/>
    <x v="0"/>
    <x v="0"/>
    <n v="6840"/>
    <n v="205.7"/>
    <n v="117.11"/>
    <n v="801032.4"/>
    <n v="1406988"/>
    <n v="605955.6"/>
    <x v="1"/>
    <n v="6"/>
    <x v="4"/>
    <x v="1"/>
  </r>
  <r>
    <n v="384853065"/>
    <x v="1159"/>
    <d v="2021-10-17T00:00:00"/>
    <x v="159"/>
    <x v="4"/>
    <x v="4"/>
    <x v="0"/>
    <x v="2"/>
    <n v="5429"/>
    <n v="81.73"/>
    <n v="56.67"/>
    <n v="307661.43"/>
    <n v="443712.17000000004"/>
    <n v="136050.74000000005"/>
    <x v="19"/>
    <n v="5"/>
    <x v="0"/>
    <x v="0"/>
  </r>
  <r>
    <n v="932075631"/>
    <x v="1237"/>
    <d v="2015-10-06T00:00:00"/>
    <x v="27"/>
    <x v="0"/>
    <x v="4"/>
    <x v="1"/>
    <x v="0"/>
    <n v="747"/>
    <n v="81.73"/>
    <n v="56.67"/>
    <n v="42332.49"/>
    <n v="61052.310000000005"/>
    <n v="18719.820000000007"/>
    <x v="6"/>
    <n v="1"/>
    <x v="3"/>
    <x v="0"/>
  </r>
  <r>
    <n v="895663249"/>
    <x v="68"/>
    <d v="2018-07-24T00:00:00"/>
    <x v="61"/>
    <x v="3"/>
    <x v="9"/>
    <x v="0"/>
    <x v="3"/>
    <n v="5514"/>
    <n v="9.33"/>
    <n v="6.92"/>
    <n v="38156.879999999997"/>
    <n v="51445.62"/>
    <n v="13288.740000000005"/>
    <x v="15"/>
    <n v="4"/>
    <x v="6"/>
    <x v="0"/>
  </r>
  <r>
    <n v="342852246"/>
    <x v="1238"/>
    <d v="2021-08-06T00:00:00"/>
    <x v="90"/>
    <x v="5"/>
    <x v="11"/>
    <x v="1"/>
    <x v="1"/>
    <n v="6453"/>
    <n v="154.06"/>
    <n v="90.93"/>
    <n v="586771.29"/>
    <n v="994149.18"/>
    <n v="407377.89"/>
    <x v="11"/>
    <n v="2"/>
    <x v="1"/>
    <x v="0"/>
  </r>
  <r>
    <n v="311191451"/>
    <x v="878"/>
    <d v="2015-06-23T00:00:00"/>
    <x v="28"/>
    <x v="5"/>
    <x v="2"/>
    <x v="0"/>
    <x v="0"/>
    <n v="7321"/>
    <n v="47.45"/>
    <n v="31.79"/>
    <n v="232734.59"/>
    <n v="347381.45"/>
    <n v="114646.86000000002"/>
    <x v="16"/>
    <n v="7"/>
    <x v="2"/>
    <x v="1"/>
  </r>
  <r>
    <n v="558542191"/>
    <x v="1239"/>
    <d v="2020-12-01T00:00:00"/>
    <x v="14"/>
    <x v="0"/>
    <x v="8"/>
    <x v="0"/>
    <x v="2"/>
    <n v="3901"/>
    <n v="421.89"/>
    <n v="364.69"/>
    <n v="1422655.69"/>
    <n v="1645792.89"/>
    <n v="223137.19999999995"/>
    <x v="12"/>
    <n v="5"/>
    <x v="0"/>
    <x v="0"/>
  </r>
  <r>
    <n v="913078296"/>
    <x v="1240"/>
    <d v="2022-09-29T00:00:00"/>
    <x v="40"/>
    <x v="3"/>
    <x v="2"/>
    <x v="1"/>
    <x v="1"/>
    <n v="9013"/>
    <n v="47.45"/>
    <n v="31.79"/>
    <n v="286523.27"/>
    <n v="427666.85000000003"/>
    <n v="141143.58000000002"/>
    <x v="3"/>
    <n v="1"/>
    <x v="3"/>
    <x v="0"/>
  </r>
  <r>
    <n v="823286092"/>
    <x v="207"/>
    <d v="2016-09-29T00:00:00"/>
    <x v="31"/>
    <x v="4"/>
    <x v="10"/>
    <x v="0"/>
    <x v="2"/>
    <n v="7505"/>
    <n v="668.27"/>
    <n v="502.54"/>
    <n v="3771562.7"/>
    <n v="5015366.3499999996"/>
    <n v="1243803.6499999994"/>
    <x v="13"/>
    <n v="7"/>
    <x v="2"/>
    <x v="1"/>
  </r>
  <r>
    <n v="178000676"/>
    <x v="333"/>
    <d v="2016-06-19T00:00:00"/>
    <x v="141"/>
    <x v="5"/>
    <x v="7"/>
    <x v="1"/>
    <x v="3"/>
    <n v="3210"/>
    <n v="437.2"/>
    <n v="263.33"/>
    <n v="845289.29999999993"/>
    <n v="1403412"/>
    <n v="558122.70000000007"/>
    <x v="7"/>
    <n v="6"/>
    <x v="4"/>
    <x v="1"/>
  </r>
  <r>
    <n v="606224572"/>
    <x v="1241"/>
    <d v="2018-07-25T00:00:00"/>
    <x v="103"/>
    <x v="1"/>
    <x v="7"/>
    <x v="1"/>
    <x v="0"/>
    <n v="4177"/>
    <n v="437.2"/>
    <n v="263.33"/>
    <n v="1099929.4099999999"/>
    <n v="1826184.4"/>
    <n v="726254.99"/>
    <x v="3"/>
    <n v="7"/>
    <x v="2"/>
    <x v="1"/>
  </r>
  <r>
    <n v="627490413"/>
    <x v="1242"/>
    <d v="2015-12-22T00:00:00"/>
    <x v="36"/>
    <x v="3"/>
    <x v="5"/>
    <x v="1"/>
    <x v="0"/>
    <n v="7212"/>
    <n v="109.28"/>
    <n v="35.840000000000003"/>
    <n v="258478.08000000002"/>
    <n v="788127.36"/>
    <n v="529649.28"/>
    <x v="10"/>
    <n v="4"/>
    <x v="6"/>
    <x v="0"/>
  </r>
  <r>
    <n v="501498258"/>
    <x v="1243"/>
    <d v="2018-09-12T00:00:00"/>
    <x v="159"/>
    <x v="4"/>
    <x v="7"/>
    <x v="0"/>
    <x v="2"/>
    <n v="3334"/>
    <n v="437.2"/>
    <n v="263.33"/>
    <n v="877942.22"/>
    <n v="1457624.8"/>
    <n v="579682.58000000007"/>
    <x v="10"/>
    <n v="5"/>
    <x v="0"/>
    <x v="0"/>
  </r>
  <r>
    <n v="605722033"/>
    <x v="1244"/>
    <d v="2021-07-21T00:00:00"/>
    <x v="81"/>
    <x v="5"/>
    <x v="0"/>
    <x v="0"/>
    <x v="2"/>
    <n v="5465"/>
    <n v="255.28"/>
    <n v="159.41999999999999"/>
    <n v="871230.29999999993"/>
    <n v="1395105.2"/>
    <n v="523874.9"/>
    <x v="12"/>
    <n v="6"/>
    <x v="4"/>
    <x v="1"/>
  </r>
  <r>
    <n v="428247773"/>
    <x v="1245"/>
    <d v="2020-05-21T00:00:00"/>
    <x v="54"/>
    <x v="2"/>
    <x v="10"/>
    <x v="0"/>
    <x v="1"/>
    <n v="6888"/>
    <n v="668.27"/>
    <n v="502.54"/>
    <n v="3461495.52"/>
    <n v="4603043.76"/>
    <n v="1141548.2399999998"/>
    <x v="12"/>
    <n v="7"/>
    <x v="2"/>
    <x v="1"/>
  </r>
  <r>
    <n v="292024600"/>
    <x v="277"/>
    <d v="2018-06-09T00:00:00"/>
    <x v="152"/>
    <x v="5"/>
    <x v="1"/>
    <x v="1"/>
    <x v="0"/>
    <n v="5423"/>
    <n v="152.58000000000001"/>
    <n v="97.44"/>
    <n v="528417.12"/>
    <n v="827441.34000000008"/>
    <n v="299024.22000000009"/>
    <x v="18"/>
    <n v="7"/>
    <x v="2"/>
    <x v="1"/>
  </r>
  <r>
    <n v="533597218"/>
    <x v="914"/>
    <d v="2019-03-02T00:00:00"/>
    <x v="74"/>
    <x v="1"/>
    <x v="6"/>
    <x v="0"/>
    <x v="0"/>
    <n v="2130"/>
    <n v="651.21"/>
    <n v="524.96"/>
    <n v="1118164.8"/>
    <n v="1387077.3"/>
    <n v="268912.5"/>
    <x v="9"/>
    <n v="6"/>
    <x v="4"/>
    <x v="1"/>
  </r>
  <r>
    <n v="325314033"/>
    <x v="188"/>
    <d v="2020-01-07T00:00:00"/>
    <x v="88"/>
    <x v="1"/>
    <x v="5"/>
    <x v="0"/>
    <x v="3"/>
    <n v="6506"/>
    <n v="109.28"/>
    <n v="35.840000000000003"/>
    <n v="233175.04000000001"/>
    <n v="710975.68"/>
    <n v="477800.64"/>
    <x v="6"/>
    <n v="1"/>
    <x v="3"/>
    <x v="0"/>
  </r>
  <r>
    <n v="277736794"/>
    <x v="841"/>
    <d v="2019-04-28T00:00:00"/>
    <x v="52"/>
    <x v="3"/>
    <x v="9"/>
    <x v="0"/>
    <x v="1"/>
    <n v="7344"/>
    <n v="9.33"/>
    <n v="6.92"/>
    <n v="50820.479999999996"/>
    <n v="68519.520000000004"/>
    <n v="17699.040000000008"/>
    <x v="3"/>
    <n v="4"/>
    <x v="6"/>
    <x v="0"/>
  </r>
  <r>
    <n v="159805858"/>
    <x v="1246"/>
    <d v="2020-12-04T00:00:00"/>
    <x v="109"/>
    <x v="1"/>
    <x v="8"/>
    <x v="1"/>
    <x v="0"/>
    <n v="8959"/>
    <n v="421.89"/>
    <n v="364.69"/>
    <n v="3267257.71"/>
    <n v="3779712.51"/>
    <n v="512454.79999999981"/>
    <x v="4"/>
    <n v="4"/>
    <x v="6"/>
    <x v="0"/>
  </r>
  <r>
    <n v="263757550"/>
    <x v="1247"/>
    <d v="2016-05-15T00:00:00"/>
    <x v="144"/>
    <x v="2"/>
    <x v="2"/>
    <x v="0"/>
    <x v="2"/>
    <n v="575"/>
    <n v="47.45"/>
    <n v="31.79"/>
    <n v="18279.25"/>
    <n v="27283.75"/>
    <n v="9004.5"/>
    <x v="19"/>
    <n v="5"/>
    <x v="0"/>
    <x v="0"/>
  </r>
  <r>
    <n v="952140700"/>
    <x v="1062"/>
    <d v="2021-03-31T00:00:00"/>
    <x v="156"/>
    <x v="3"/>
    <x v="6"/>
    <x v="1"/>
    <x v="2"/>
    <n v="8447"/>
    <n v="651.21"/>
    <n v="524.96"/>
    <n v="4434337.12"/>
    <n v="5500770.8700000001"/>
    <n v="1066433.75"/>
    <x v="5"/>
    <n v="3"/>
    <x v="5"/>
    <x v="0"/>
  </r>
  <r>
    <n v="407816636"/>
    <x v="1248"/>
    <d v="2016-08-06T00:00:00"/>
    <x v="30"/>
    <x v="3"/>
    <x v="7"/>
    <x v="1"/>
    <x v="2"/>
    <n v="860"/>
    <n v="437.2"/>
    <n v="263.33"/>
    <n v="226463.8"/>
    <n v="375992"/>
    <n v="149528.20000000001"/>
    <x v="10"/>
    <n v="1"/>
    <x v="3"/>
    <x v="0"/>
  </r>
  <r>
    <n v="483959186"/>
    <x v="1249"/>
    <d v="2022-09-28T00:00:00"/>
    <x v="10"/>
    <x v="3"/>
    <x v="1"/>
    <x v="0"/>
    <x v="3"/>
    <n v="3133"/>
    <n v="152.58000000000001"/>
    <n v="97.44"/>
    <n v="305279.52"/>
    <n v="478033.14"/>
    <n v="172753.62"/>
    <x v="6"/>
    <n v="2"/>
    <x v="1"/>
    <x v="0"/>
  </r>
  <r>
    <n v="854054677"/>
    <x v="171"/>
    <d v="2021-02-07T00:00:00"/>
    <x v="92"/>
    <x v="2"/>
    <x v="4"/>
    <x v="0"/>
    <x v="1"/>
    <n v="2613"/>
    <n v="81.73"/>
    <n v="56.67"/>
    <n v="148078.71"/>
    <n v="213560.49000000002"/>
    <n v="65481.780000000028"/>
    <x v="2"/>
    <n v="1"/>
    <x v="3"/>
    <x v="0"/>
  </r>
  <r>
    <n v="361901938"/>
    <x v="681"/>
    <d v="2017-01-05T00:00:00"/>
    <x v="161"/>
    <x v="3"/>
    <x v="1"/>
    <x v="0"/>
    <x v="1"/>
    <n v="3681"/>
    <n v="152.58000000000001"/>
    <n v="97.44"/>
    <n v="358676.64"/>
    <n v="561646.9800000001"/>
    <n v="202970.34000000008"/>
    <x v="17"/>
    <n v="2"/>
    <x v="1"/>
    <x v="0"/>
  </r>
  <r>
    <n v="171612298"/>
    <x v="1250"/>
    <d v="2019-12-20T00:00:00"/>
    <x v="106"/>
    <x v="6"/>
    <x v="10"/>
    <x v="1"/>
    <x v="3"/>
    <n v="2747"/>
    <n v="668.27"/>
    <n v="502.54"/>
    <n v="1380477.3800000001"/>
    <n v="1835737.69"/>
    <n v="455260.30999999982"/>
    <x v="12"/>
    <n v="1"/>
    <x v="3"/>
    <x v="0"/>
  </r>
  <r>
    <n v="617609584"/>
    <x v="1251"/>
    <d v="2018-10-23T00:00:00"/>
    <x v="170"/>
    <x v="5"/>
    <x v="7"/>
    <x v="1"/>
    <x v="2"/>
    <n v="3255"/>
    <n v="437.2"/>
    <n v="263.33"/>
    <n v="857139.14999999991"/>
    <n v="1423086"/>
    <n v="565946.85000000009"/>
    <x v="17"/>
    <n v="7"/>
    <x v="2"/>
    <x v="1"/>
  </r>
  <r>
    <n v="754630124"/>
    <x v="1252"/>
    <d v="2022-11-28T00:00:00"/>
    <x v="132"/>
    <x v="0"/>
    <x v="6"/>
    <x v="0"/>
    <x v="0"/>
    <n v="678"/>
    <n v="651.21"/>
    <n v="524.96"/>
    <n v="355922.88"/>
    <n v="441520.38"/>
    <n v="85597.5"/>
    <x v="13"/>
    <n v="4"/>
    <x v="6"/>
    <x v="0"/>
  </r>
  <r>
    <n v="607722747"/>
    <x v="1253"/>
    <d v="2019-07-18T00:00:00"/>
    <x v="18"/>
    <x v="6"/>
    <x v="6"/>
    <x v="1"/>
    <x v="1"/>
    <n v="7521"/>
    <n v="651.21"/>
    <n v="524.96"/>
    <n v="3948224.16"/>
    <n v="4897750.41"/>
    <n v="949526.25"/>
    <x v="4"/>
    <n v="3"/>
    <x v="5"/>
    <x v="0"/>
  </r>
  <r>
    <n v="722248780"/>
    <x v="1254"/>
    <d v="2020-04-25T00:00:00"/>
    <x v="37"/>
    <x v="1"/>
    <x v="1"/>
    <x v="0"/>
    <x v="3"/>
    <n v="8319"/>
    <n v="152.58000000000001"/>
    <n v="97.44"/>
    <n v="810603.36"/>
    <n v="1269313.02"/>
    <n v="458709.66000000003"/>
    <x v="15"/>
    <n v="1"/>
    <x v="3"/>
    <x v="0"/>
  </r>
  <r>
    <n v="813882052"/>
    <x v="71"/>
    <d v="2016-10-29T00:00:00"/>
    <x v="110"/>
    <x v="0"/>
    <x v="5"/>
    <x v="0"/>
    <x v="1"/>
    <n v="4640"/>
    <n v="109.28"/>
    <n v="35.840000000000003"/>
    <n v="166297.60000000001"/>
    <n v="507059.20000000001"/>
    <n v="340761.59999999998"/>
    <x v="16"/>
    <n v="4"/>
    <x v="6"/>
    <x v="0"/>
  </r>
  <r>
    <n v="218608891"/>
    <x v="641"/>
    <d v="2015-02-17T00:00:00"/>
    <x v="146"/>
    <x v="5"/>
    <x v="4"/>
    <x v="0"/>
    <x v="3"/>
    <n v="84"/>
    <n v="81.73"/>
    <n v="56.67"/>
    <n v="4760.28"/>
    <n v="6865.3200000000006"/>
    <n v="2105.0400000000009"/>
    <x v="7"/>
    <n v="1"/>
    <x v="3"/>
    <x v="0"/>
  </r>
  <r>
    <n v="142728126"/>
    <x v="91"/>
    <d v="2015-03-17T00:00:00"/>
    <x v="28"/>
    <x v="5"/>
    <x v="9"/>
    <x v="1"/>
    <x v="1"/>
    <n v="5279"/>
    <n v="9.33"/>
    <n v="6.92"/>
    <n v="36530.68"/>
    <n v="49253.07"/>
    <n v="12722.39"/>
    <x v="9"/>
    <n v="2"/>
    <x v="1"/>
    <x v="0"/>
  </r>
  <r>
    <n v="512851083"/>
    <x v="560"/>
    <d v="2022-11-17T00:00:00"/>
    <x v="18"/>
    <x v="6"/>
    <x v="0"/>
    <x v="0"/>
    <x v="1"/>
    <n v="2887"/>
    <n v="255.28"/>
    <n v="159.41999999999999"/>
    <n v="460245.54"/>
    <n v="736993.36"/>
    <n v="276747.82"/>
    <x v="18"/>
    <n v="5"/>
    <x v="0"/>
    <x v="0"/>
  </r>
  <r>
    <n v="227695357"/>
    <x v="1255"/>
    <d v="2022-09-10T00:00:00"/>
    <x v="36"/>
    <x v="3"/>
    <x v="11"/>
    <x v="0"/>
    <x v="0"/>
    <n v="8971"/>
    <n v="154.06"/>
    <n v="90.93"/>
    <n v="815733.03"/>
    <n v="1382072.26"/>
    <n v="566339.23"/>
    <x v="9"/>
    <n v="6"/>
    <x v="4"/>
    <x v="1"/>
  </r>
  <r>
    <n v="399115979"/>
    <x v="833"/>
    <d v="2015-06-02T00:00:00"/>
    <x v="130"/>
    <x v="1"/>
    <x v="11"/>
    <x v="0"/>
    <x v="3"/>
    <n v="6142"/>
    <n v="154.06"/>
    <n v="90.93"/>
    <n v="558492.06000000006"/>
    <n v="946236.52"/>
    <n v="387744.45999999996"/>
    <x v="6"/>
    <n v="1"/>
    <x v="3"/>
    <x v="0"/>
  </r>
  <r>
    <n v="120043075"/>
    <x v="394"/>
    <d v="2019-09-03T00:00:00"/>
    <x v="149"/>
    <x v="3"/>
    <x v="4"/>
    <x v="0"/>
    <x v="2"/>
    <n v="2268"/>
    <n v="81.73"/>
    <n v="56.67"/>
    <n v="128527.56"/>
    <n v="185363.64"/>
    <n v="56836.080000000016"/>
    <x v="8"/>
    <n v="4"/>
    <x v="6"/>
    <x v="0"/>
  </r>
  <r>
    <n v="696544206"/>
    <x v="838"/>
    <d v="2016-07-10T00:00:00"/>
    <x v="54"/>
    <x v="2"/>
    <x v="6"/>
    <x v="1"/>
    <x v="2"/>
    <n v="1764"/>
    <n v="651.21"/>
    <n v="524.96"/>
    <n v="926029.44000000006"/>
    <n v="1148734.4400000002"/>
    <n v="222705.00000000012"/>
    <x v="1"/>
    <n v="7"/>
    <x v="2"/>
    <x v="1"/>
  </r>
  <r>
    <n v="606793200"/>
    <x v="1256"/>
    <d v="2021-10-06T00:00:00"/>
    <x v="95"/>
    <x v="3"/>
    <x v="7"/>
    <x v="1"/>
    <x v="0"/>
    <n v="2447"/>
    <n v="437.2"/>
    <n v="263.33"/>
    <n v="644368.51"/>
    <n v="1069828.3999999999"/>
    <n v="425459.8899999999"/>
    <x v="11"/>
    <n v="7"/>
    <x v="2"/>
    <x v="1"/>
  </r>
  <r>
    <n v="649276387"/>
    <x v="798"/>
    <d v="2021-02-20T00:00:00"/>
    <x v="177"/>
    <x v="5"/>
    <x v="2"/>
    <x v="0"/>
    <x v="0"/>
    <n v="4166"/>
    <n v="47.45"/>
    <n v="31.79"/>
    <n v="132437.13999999998"/>
    <n v="197676.7"/>
    <n v="65239.560000000027"/>
    <x v="12"/>
    <n v="2"/>
    <x v="1"/>
    <x v="0"/>
  </r>
  <r>
    <n v="792792594"/>
    <x v="211"/>
    <d v="2015-12-05T00:00:00"/>
    <x v="109"/>
    <x v="1"/>
    <x v="10"/>
    <x v="1"/>
    <x v="0"/>
    <n v="3801"/>
    <n v="668.27"/>
    <n v="502.54"/>
    <n v="1910154.54"/>
    <n v="2540094.27"/>
    <n v="629939.73"/>
    <x v="20"/>
    <n v="3"/>
    <x v="5"/>
    <x v="0"/>
  </r>
  <r>
    <n v="626453149"/>
    <x v="1257"/>
    <d v="2019-06-01T00:00:00"/>
    <x v="74"/>
    <x v="1"/>
    <x v="7"/>
    <x v="1"/>
    <x v="1"/>
    <n v="263"/>
    <n v="437.2"/>
    <n v="263.33"/>
    <n v="69255.789999999994"/>
    <n v="114983.59999999999"/>
    <n v="45727.81"/>
    <x v="7"/>
    <n v="5"/>
    <x v="0"/>
    <x v="0"/>
  </r>
  <r>
    <n v="709681880"/>
    <x v="1258"/>
    <d v="2022-12-01T00:00:00"/>
    <x v="100"/>
    <x v="5"/>
    <x v="4"/>
    <x v="1"/>
    <x v="0"/>
    <n v="9494"/>
    <n v="81.73"/>
    <n v="56.67"/>
    <n v="538024.98"/>
    <n v="775944.62"/>
    <n v="237919.64"/>
    <x v="9"/>
    <n v="4"/>
    <x v="6"/>
    <x v="0"/>
  </r>
  <r>
    <n v="322215116"/>
    <x v="620"/>
    <d v="2016-08-26T00:00:00"/>
    <x v="40"/>
    <x v="3"/>
    <x v="8"/>
    <x v="0"/>
    <x v="1"/>
    <n v="9468"/>
    <n v="421.89"/>
    <n v="364.69"/>
    <n v="3452884.92"/>
    <n v="3994454.52"/>
    <n v="541569.60000000009"/>
    <x v="20"/>
    <n v="2"/>
    <x v="1"/>
    <x v="0"/>
  </r>
  <r>
    <n v="614101684"/>
    <x v="1259"/>
    <d v="2019-08-15T00:00:00"/>
    <x v="72"/>
    <x v="0"/>
    <x v="10"/>
    <x v="1"/>
    <x v="1"/>
    <n v="5190"/>
    <n v="668.27"/>
    <n v="502.54"/>
    <n v="2608182.6"/>
    <n v="3468321.3"/>
    <n v="860138.69999999972"/>
    <x v="2"/>
    <n v="5"/>
    <x v="0"/>
    <x v="0"/>
  </r>
  <r>
    <n v="648495757"/>
    <x v="285"/>
    <d v="2018-07-23T00:00:00"/>
    <x v="148"/>
    <x v="3"/>
    <x v="7"/>
    <x v="0"/>
    <x v="2"/>
    <n v="3160"/>
    <n v="437.2"/>
    <n v="263.33"/>
    <n v="832122.79999999993"/>
    <n v="1381552"/>
    <n v="549429.20000000007"/>
    <x v="16"/>
    <n v="6"/>
    <x v="4"/>
    <x v="1"/>
  </r>
  <r>
    <n v="987692630"/>
    <x v="1260"/>
    <d v="2020-09-07T00:00:00"/>
    <x v="15"/>
    <x v="3"/>
    <x v="3"/>
    <x v="1"/>
    <x v="0"/>
    <n v="9053"/>
    <n v="205.7"/>
    <n v="117.11"/>
    <n v="1060196.83"/>
    <n v="1862202.0999999999"/>
    <n v="802005.26999999979"/>
    <x v="9"/>
    <n v="1"/>
    <x v="3"/>
    <x v="0"/>
  </r>
  <r>
    <n v="571057164"/>
    <x v="1261"/>
    <d v="2016-02-15T00:00:00"/>
    <x v="182"/>
    <x v="2"/>
    <x v="9"/>
    <x v="0"/>
    <x v="1"/>
    <n v="7360"/>
    <n v="9.33"/>
    <n v="6.92"/>
    <n v="50931.199999999997"/>
    <n v="68668.800000000003"/>
    <n v="17737.600000000006"/>
    <x v="8"/>
    <n v="3"/>
    <x v="5"/>
    <x v="0"/>
  </r>
  <r>
    <n v="737095344"/>
    <x v="1262"/>
    <d v="2019-08-15T00:00:00"/>
    <x v="96"/>
    <x v="1"/>
    <x v="1"/>
    <x v="1"/>
    <x v="2"/>
    <n v="1747"/>
    <n v="152.58000000000001"/>
    <n v="97.44"/>
    <n v="170227.68"/>
    <n v="266557.26"/>
    <n v="96329.580000000016"/>
    <x v="4"/>
    <n v="3"/>
    <x v="5"/>
    <x v="0"/>
  </r>
  <r>
    <n v="737418496"/>
    <x v="1263"/>
    <d v="2015-12-28T00:00:00"/>
    <x v="106"/>
    <x v="6"/>
    <x v="2"/>
    <x v="0"/>
    <x v="3"/>
    <n v="7375"/>
    <n v="47.45"/>
    <n v="31.79"/>
    <n v="234451.25"/>
    <n v="349943.75"/>
    <n v="115492.5"/>
    <x v="5"/>
    <n v="1"/>
    <x v="3"/>
    <x v="0"/>
  </r>
  <r>
    <n v="793950450"/>
    <x v="746"/>
    <d v="2016-05-16T00:00:00"/>
    <x v="28"/>
    <x v="5"/>
    <x v="5"/>
    <x v="0"/>
    <x v="0"/>
    <n v="6436"/>
    <n v="109.28"/>
    <n v="35.840000000000003"/>
    <n v="230666.24000000002"/>
    <n v="703326.08"/>
    <n v="472659.83999999997"/>
    <x v="7"/>
    <n v="7"/>
    <x v="2"/>
    <x v="1"/>
  </r>
  <r>
    <n v="135644090"/>
    <x v="1264"/>
    <d v="2015-03-19T00:00:00"/>
    <x v="110"/>
    <x v="0"/>
    <x v="11"/>
    <x v="0"/>
    <x v="3"/>
    <n v="8955"/>
    <n v="154.06"/>
    <n v="90.93"/>
    <n v="814278.15"/>
    <n v="1379607.3"/>
    <n v="565329.15"/>
    <x v="15"/>
    <n v="6"/>
    <x v="4"/>
    <x v="1"/>
  </r>
  <r>
    <n v="514898574"/>
    <x v="1265"/>
    <d v="2015-03-25T00:00:00"/>
    <x v="76"/>
    <x v="5"/>
    <x v="6"/>
    <x v="0"/>
    <x v="0"/>
    <n v="8785"/>
    <n v="651.21"/>
    <n v="524.96"/>
    <n v="4611773.6000000006"/>
    <n v="5720879.8500000006"/>
    <n v="1109106.25"/>
    <x v="18"/>
    <n v="4"/>
    <x v="6"/>
    <x v="0"/>
  </r>
  <r>
    <n v="524724900"/>
    <x v="1266"/>
    <d v="2020-09-06T00:00:00"/>
    <x v="3"/>
    <x v="2"/>
    <x v="9"/>
    <x v="1"/>
    <x v="3"/>
    <n v="6613"/>
    <n v="9.33"/>
    <n v="6.92"/>
    <n v="45761.96"/>
    <n v="61699.29"/>
    <n v="15937.330000000002"/>
    <x v="10"/>
    <n v="2"/>
    <x v="1"/>
    <x v="0"/>
  </r>
  <r>
    <n v="381580340"/>
    <x v="1267"/>
    <d v="2019-10-07T00:00:00"/>
    <x v="31"/>
    <x v="4"/>
    <x v="0"/>
    <x v="0"/>
    <x v="2"/>
    <n v="6957"/>
    <n v="255.28"/>
    <n v="159.41999999999999"/>
    <n v="1109084.94"/>
    <n v="1775982.96"/>
    <n v="666898.02"/>
    <x v="5"/>
    <n v="1"/>
    <x v="3"/>
    <x v="0"/>
  </r>
  <r>
    <n v="208951222"/>
    <x v="1268"/>
    <d v="2016-11-23T00:00:00"/>
    <x v="57"/>
    <x v="5"/>
    <x v="8"/>
    <x v="0"/>
    <x v="1"/>
    <n v="2165"/>
    <n v="421.89"/>
    <n v="364.69"/>
    <n v="789553.85"/>
    <n v="913391.85"/>
    <n v="123838"/>
    <x v="2"/>
    <n v="4"/>
    <x v="6"/>
    <x v="0"/>
  </r>
  <r>
    <n v="200636374"/>
    <x v="1269"/>
    <d v="2022-02-09T00:00:00"/>
    <x v="87"/>
    <x v="5"/>
    <x v="4"/>
    <x v="1"/>
    <x v="1"/>
    <n v="1617"/>
    <n v="81.73"/>
    <n v="56.67"/>
    <n v="91635.39"/>
    <n v="132157.41"/>
    <n v="40522.020000000004"/>
    <x v="16"/>
    <n v="1"/>
    <x v="3"/>
    <x v="0"/>
  </r>
  <r>
    <n v="170747125"/>
    <x v="1120"/>
    <d v="2020-11-26T00:00:00"/>
    <x v="39"/>
    <x v="2"/>
    <x v="1"/>
    <x v="0"/>
    <x v="3"/>
    <n v="6723"/>
    <n v="152.58000000000001"/>
    <n v="97.44"/>
    <n v="655089.12"/>
    <n v="1025795.3400000001"/>
    <n v="370706.22000000009"/>
    <x v="20"/>
    <n v="1"/>
    <x v="3"/>
    <x v="0"/>
  </r>
  <r>
    <n v="557477891"/>
    <x v="194"/>
    <d v="2017-03-15T00:00:00"/>
    <x v="72"/>
    <x v="0"/>
    <x v="11"/>
    <x v="0"/>
    <x v="1"/>
    <n v="8951"/>
    <n v="154.06"/>
    <n v="90.93"/>
    <n v="813914.43"/>
    <n v="1378991.06"/>
    <n v="565076.63"/>
    <x v="12"/>
    <n v="6"/>
    <x v="4"/>
    <x v="1"/>
  </r>
  <r>
    <n v="104253232"/>
    <x v="1270"/>
    <d v="2016-10-02T00:00:00"/>
    <x v="35"/>
    <x v="5"/>
    <x v="11"/>
    <x v="1"/>
    <x v="1"/>
    <n v="9703"/>
    <n v="154.06"/>
    <n v="90.93"/>
    <n v="882293.79"/>
    <n v="1494844.18"/>
    <n v="612550.3899999999"/>
    <x v="14"/>
    <n v="3"/>
    <x v="5"/>
    <x v="0"/>
  </r>
  <r>
    <n v="947433745"/>
    <x v="1271"/>
    <d v="2020-10-04T00:00:00"/>
    <x v="156"/>
    <x v="3"/>
    <x v="4"/>
    <x v="1"/>
    <x v="1"/>
    <n v="5554"/>
    <n v="81.73"/>
    <n v="56.67"/>
    <n v="314745.18"/>
    <n v="453928.42000000004"/>
    <n v="139183.24000000005"/>
    <x v="13"/>
    <n v="3"/>
    <x v="5"/>
    <x v="0"/>
  </r>
  <r>
    <n v="828610169"/>
    <x v="1272"/>
    <d v="2015-12-25T00:00:00"/>
    <x v="23"/>
    <x v="4"/>
    <x v="0"/>
    <x v="1"/>
    <x v="1"/>
    <n v="3018"/>
    <n v="255.28"/>
    <n v="159.41999999999999"/>
    <n v="481129.55999999994"/>
    <n v="770435.04"/>
    <n v="289305.4800000001"/>
    <x v="10"/>
    <n v="7"/>
    <x v="2"/>
    <x v="1"/>
  </r>
  <r>
    <n v="813456332"/>
    <x v="1273"/>
    <d v="2017-01-10T00:00:00"/>
    <x v="72"/>
    <x v="0"/>
    <x v="1"/>
    <x v="1"/>
    <x v="1"/>
    <n v="8660"/>
    <n v="152.58000000000001"/>
    <n v="97.44"/>
    <n v="843830.4"/>
    <n v="1321342.8"/>
    <n v="477512.4"/>
    <x v="16"/>
    <n v="7"/>
    <x v="2"/>
    <x v="1"/>
  </r>
  <r>
    <n v="687958562"/>
    <x v="1274"/>
    <d v="2015-04-12T00:00:00"/>
    <x v="25"/>
    <x v="0"/>
    <x v="11"/>
    <x v="0"/>
    <x v="2"/>
    <n v="1081"/>
    <n v="154.06"/>
    <n v="90.93"/>
    <n v="98295.33"/>
    <n v="166538.86000000002"/>
    <n v="68243.530000000013"/>
    <x v="20"/>
    <n v="4"/>
    <x v="6"/>
    <x v="0"/>
  </r>
  <r>
    <n v="308415687"/>
    <x v="158"/>
    <d v="2018-11-28T00:00:00"/>
    <x v="48"/>
    <x v="5"/>
    <x v="10"/>
    <x v="1"/>
    <x v="2"/>
    <n v="5910"/>
    <n v="668.27"/>
    <n v="502.54"/>
    <n v="2970011.4"/>
    <n v="3949475.6999999997"/>
    <n v="979464.29999999981"/>
    <x v="20"/>
    <n v="7"/>
    <x v="2"/>
    <x v="1"/>
  </r>
  <r>
    <n v="951439034"/>
    <x v="1275"/>
    <d v="2019-08-08T00:00:00"/>
    <x v="184"/>
    <x v="3"/>
    <x v="1"/>
    <x v="1"/>
    <x v="1"/>
    <n v="808"/>
    <n v="152.58000000000001"/>
    <n v="97.44"/>
    <n v="78731.520000000004"/>
    <n v="123284.64000000001"/>
    <n v="44553.12000000001"/>
    <x v="16"/>
    <n v="2"/>
    <x v="1"/>
    <x v="0"/>
  </r>
  <r>
    <n v="363952434"/>
    <x v="1276"/>
    <d v="2019-11-23T00:00:00"/>
    <x v="77"/>
    <x v="4"/>
    <x v="1"/>
    <x v="0"/>
    <x v="3"/>
    <n v="468"/>
    <n v="152.58000000000001"/>
    <n v="97.44"/>
    <n v="45601.919999999998"/>
    <n v="71407.44"/>
    <n v="25805.520000000004"/>
    <x v="16"/>
    <n v="4"/>
    <x v="6"/>
    <x v="0"/>
  </r>
  <r>
    <n v="413192212"/>
    <x v="896"/>
    <d v="2021-11-02T00:00:00"/>
    <x v="65"/>
    <x v="2"/>
    <x v="4"/>
    <x v="0"/>
    <x v="2"/>
    <n v="1612"/>
    <n v="81.73"/>
    <n v="56.67"/>
    <n v="91352.040000000008"/>
    <n v="131748.76"/>
    <n v="40396.720000000001"/>
    <x v="15"/>
    <n v="4"/>
    <x v="6"/>
    <x v="0"/>
  </r>
  <r>
    <n v="842687690"/>
    <x v="486"/>
    <d v="2021-04-22T00:00:00"/>
    <x v="26"/>
    <x v="1"/>
    <x v="11"/>
    <x v="1"/>
    <x v="3"/>
    <n v="8869"/>
    <n v="154.06"/>
    <n v="90.93"/>
    <n v="806458.17"/>
    <n v="1366358.1400000001"/>
    <n v="559899.97000000009"/>
    <x v="10"/>
    <n v="6"/>
    <x v="4"/>
    <x v="1"/>
  </r>
  <r>
    <n v="792358720"/>
    <x v="1260"/>
    <d v="2020-08-19T00:00:00"/>
    <x v="52"/>
    <x v="3"/>
    <x v="4"/>
    <x v="0"/>
    <x v="2"/>
    <n v="5408"/>
    <n v="81.73"/>
    <n v="56.67"/>
    <n v="306471.36"/>
    <n v="441995.84"/>
    <n v="135524.48000000004"/>
    <x v="17"/>
    <n v="1"/>
    <x v="3"/>
    <x v="0"/>
  </r>
  <r>
    <n v="708320605"/>
    <x v="1277"/>
    <d v="2016-09-29T00:00:00"/>
    <x v="46"/>
    <x v="1"/>
    <x v="9"/>
    <x v="1"/>
    <x v="2"/>
    <n v="6662"/>
    <n v="9.33"/>
    <n v="6.92"/>
    <n v="46101.04"/>
    <n v="62156.46"/>
    <n v="16055.419999999998"/>
    <x v="12"/>
    <n v="7"/>
    <x v="2"/>
    <x v="1"/>
  </r>
  <r>
    <n v="433079183"/>
    <x v="1278"/>
    <d v="2019-03-19T00:00:00"/>
    <x v="117"/>
    <x v="1"/>
    <x v="6"/>
    <x v="1"/>
    <x v="0"/>
    <n v="6609"/>
    <n v="651.21"/>
    <n v="524.96"/>
    <n v="3469460.64"/>
    <n v="4303846.8900000006"/>
    <n v="834386.25000000047"/>
    <x v="1"/>
    <n v="2"/>
    <x v="1"/>
    <x v="0"/>
  </r>
  <r>
    <n v="385433280"/>
    <x v="824"/>
    <d v="2018-09-25T00:00:00"/>
    <x v="3"/>
    <x v="2"/>
    <x v="5"/>
    <x v="1"/>
    <x v="1"/>
    <n v="7128"/>
    <n v="109.28"/>
    <n v="35.840000000000003"/>
    <n v="255467.52000000002"/>
    <n v="778947.84"/>
    <n v="523480.31999999995"/>
    <x v="5"/>
    <n v="2"/>
    <x v="1"/>
    <x v="0"/>
  </r>
  <r>
    <n v="604494225"/>
    <x v="205"/>
    <d v="2020-06-03T00:00:00"/>
    <x v="178"/>
    <x v="1"/>
    <x v="4"/>
    <x v="1"/>
    <x v="2"/>
    <n v="2129"/>
    <n v="81.73"/>
    <n v="56.67"/>
    <n v="120650.43000000001"/>
    <n v="174003.17"/>
    <n v="53352.740000000005"/>
    <x v="10"/>
    <n v="5"/>
    <x v="0"/>
    <x v="0"/>
  </r>
  <r>
    <n v="299685847"/>
    <x v="304"/>
    <d v="2017-04-20T00:00:00"/>
    <x v="118"/>
    <x v="0"/>
    <x v="9"/>
    <x v="0"/>
    <x v="0"/>
    <n v="2557"/>
    <n v="9.33"/>
    <n v="6.92"/>
    <n v="17694.439999999999"/>
    <n v="23856.81"/>
    <n v="6162.3700000000026"/>
    <x v="3"/>
    <n v="1"/>
    <x v="3"/>
    <x v="0"/>
  </r>
  <r>
    <n v="100744473"/>
    <x v="1279"/>
    <d v="2021-02-28T00:00:00"/>
    <x v="176"/>
    <x v="2"/>
    <x v="3"/>
    <x v="0"/>
    <x v="2"/>
    <n v="1383"/>
    <n v="205.7"/>
    <n v="117.11"/>
    <n v="161963.13"/>
    <n v="284483.09999999998"/>
    <n v="122519.96999999997"/>
    <x v="20"/>
    <n v="4"/>
    <x v="6"/>
    <x v="0"/>
  </r>
  <r>
    <n v="707718932"/>
    <x v="1280"/>
    <d v="2022-12-31T00:00:00"/>
    <x v="136"/>
    <x v="1"/>
    <x v="9"/>
    <x v="0"/>
    <x v="0"/>
    <n v="8614"/>
    <n v="9.33"/>
    <n v="6.92"/>
    <n v="59608.88"/>
    <n v="80368.62"/>
    <n v="20759.739999999998"/>
    <x v="6"/>
    <n v="5"/>
    <x v="0"/>
    <x v="0"/>
  </r>
  <r>
    <n v="640970551"/>
    <x v="869"/>
    <d v="2020-03-05T00:00:00"/>
    <x v="182"/>
    <x v="2"/>
    <x v="2"/>
    <x v="1"/>
    <x v="2"/>
    <n v="6285"/>
    <n v="47.45"/>
    <n v="31.79"/>
    <n v="199800.15"/>
    <n v="298223.25"/>
    <n v="98423.1"/>
    <x v="7"/>
    <n v="3"/>
    <x v="5"/>
    <x v="0"/>
  </r>
  <r>
    <n v="291173160"/>
    <x v="1281"/>
    <d v="2018-10-25T00:00:00"/>
    <x v="42"/>
    <x v="5"/>
    <x v="3"/>
    <x v="0"/>
    <x v="3"/>
    <n v="3463"/>
    <n v="205.7"/>
    <n v="117.11"/>
    <n v="405551.93"/>
    <n v="712339.1"/>
    <n v="306787.17"/>
    <x v="2"/>
    <n v="5"/>
    <x v="0"/>
    <x v="0"/>
  </r>
  <r>
    <n v="615195596"/>
    <x v="1282"/>
    <d v="2015-07-17T00:00:00"/>
    <x v="9"/>
    <x v="5"/>
    <x v="1"/>
    <x v="1"/>
    <x v="0"/>
    <n v="8903"/>
    <n v="152.58000000000001"/>
    <n v="97.44"/>
    <n v="867508.32"/>
    <n v="1358419.7400000002"/>
    <n v="490911.42000000027"/>
    <x v="0"/>
    <n v="6"/>
    <x v="4"/>
    <x v="1"/>
  </r>
  <r>
    <n v="656689155"/>
    <x v="1283"/>
    <d v="2021-07-14T00:00:00"/>
    <x v="133"/>
    <x v="1"/>
    <x v="10"/>
    <x v="1"/>
    <x v="1"/>
    <n v="7769"/>
    <n v="668.27"/>
    <n v="502.54"/>
    <n v="3904233.2600000002"/>
    <n v="5191789.63"/>
    <n v="1287556.3699999996"/>
    <x v="18"/>
    <n v="4"/>
    <x v="6"/>
    <x v="0"/>
  </r>
  <r>
    <n v="254912698"/>
    <x v="1284"/>
    <d v="2021-03-29T00:00:00"/>
    <x v="1"/>
    <x v="0"/>
    <x v="1"/>
    <x v="0"/>
    <x v="1"/>
    <n v="3187"/>
    <n v="152.58000000000001"/>
    <n v="97.44"/>
    <n v="310541.27999999997"/>
    <n v="486272.46"/>
    <n v="175731.18000000005"/>
    <x v="20"/>
    <n v="5"/>
    <x v="0"/>
    <x v="0"/>
  </r>
  <r>
    <n v="935907542"/>
    <x v="149"/>
    <d v="2016-03-16T00:00:00"/>
    <x v="136"/>
    <x v="1"/>
    <x v="2"/>
    <x v="1"/>
    <x v="0"/>
    <n v="4695"/>
    <n v="47.45"/>
    <n v="31.79"/>
    <n v="149254.04999999999"/>
    <n v="222777.75"/>
    <n v="73523.700000000012"/>
    <x v="18"/>
    <n v="4"/>
    <x v="6"/>
    <x v="0"/>
  </r>
  <r>
    <n v="291910016"/>
    <x v="1285"/>
    <d v="2016-08-27T00:00:00"/>
    <x v="15"/>
    <x v="3"/>
    <x v="8"/>
    <x v="1"/>
    <x v="1"/>
    <n v="1515"/>
    <n v="421.89"/>
    <n v="364.69"/>
    <n v="552505.35"/>
    <n v="639163.35"/>
    <n v="86658"/>
    <x v="8"/>
    <n v="1"/>
    <x v="3"/>
    <x v="0"/>
  </r>
  <r>
    <n v="485468947"/>
    <x v="1148"/>
    <d v="2015-07-04T00:00:00"/>
    <x v="129"/>
    <x v="5"/>
    <x v="9"/>
    <x v="0"/>
    <x v="1"/>
    <n v="9905"/>
    <n v="9.33"/>
    <n v="6.92"/>
    <n v="68542.600000000006"/>
    <n v="92413.65"/>
    <n v="23871.049999999988"/>
    <x v="15"/>
    <n v="1"/>
    <x v="3"/>
    <x v="0"/>
  </r>
  <r>
    <n v="599445664"/>
    <x v="362"/>
    <d v="2016-06-10T00:00:00"/>
    <x v="72"/>
    <x v="0"/>
    <x v="4"/>
    <x v="1"/>
    <x v="3"/>
    <n v="8148"/>
    <n v="81.73"/>
    <n v="56.67"/>
    <n v="461747.16000000003"/>
    <n v="665936.04"/>
    <n v="204188.88"/>
    <x v="5"/>
    <n v="5"/>
    <x v="0"/>
    <x v="0"/>
  </r>
  <r>
    <n v="687013995"/>
    <x v="647"/>
    <d v="2019-02-05T00:00:00"/>
    <x v="151"/>
    <x v="5"/>
    <x v="0"/>
    <x v="1"/>
    <x v="1"/>
    <n v="1563"/>
    <n v="255.28"/>
    <n v="159.41999999999999"/>
    <n v="249173.46"/>
    <n v="399002.64"/>
    <n v="149829.18000000002"/>
    <x v="13"/>
    <n v="5"/>
    <x v="0"/>
    <x v="0"/>
  </r>
  <r>
    <n v="627003753"/>
    <x v="1286"/>
    <d v="2022-02-21T00:00:00"/>
    <x v="179"/>
    <x v="1"/>
    <x v="8"/>
    <x v="1"/>
    <x v="0"/>
    <n v="3199"/>
    <n v="421.89"/>
    <n v="364.69"/>
    <n v="1166643.31"/>
    <n v="1349626.1099999999"/>
    <n v="182982.79999999981"/>
    <x v="17"/>
    <n v="6"/>
    <x v="4"/>
    <x v="1"/>
  </r>
  <r>
    <n v="447183310"/>
    <x v="250"/>
    <d v="2018-08-29T00:00:00"/>
    <x v="46"/>
    <x v="1"/>
    <x v="7"/>
    <x v="1"/>
    <x v="1"/>
    <n v="334"/>
    <n v="437.2"/>
    <n v="263.33"/>
    <n v="87952.22"/>
    <n v="146024.79999999999"/>
    <n v="58072.579999999987"/>
    <x v="5"/>
    <n v="3"/>
    <x v="5"/>
    <x v="0"/>
  </r>
  <r>
    <n v="127694451"/>
    <x v="94"/>
    <d v="2021-12-20T00:00:00"/>
    <x v="22"/>
    <x v="1"/>
    <x v="11"/>
    <x v="1"/>
    <x v="2"/>
    <n v="6481"/>
    <n v="154.06"/>
    <n v="90.93"/>
    <n v="589317.33000000007"/>
    <n v="998462.86"/>
    <n v="409145.52999999991"/>
    <x v="2"/>
    <n v="2"/>
    <x v="1"/>
    <x v="0"/>
  </r>
  <r>
    <n v="118747031"/>
    <x v="1019"/>
    <d v="2017-01-11T00:00:00"/>
    <x v="12"/>
    <x v="2"/>
    <x v="11"/>
    <x v="1"/>
    <x v="3"/>
    <n v="8740"/>
    <n v="154.06"/>
    <n v="90.93"/>
    <n v="794728.20000000007"/>
    <n v="1346484.4"/>
    <n v="551756.19999999984"/>
    <x v="14"/>
    <n v="6"/>
    <x v="4"/>
    <x v="1"/>
  </r>
  <r>
    <n v="311688840"/>
    <x v="711"/>
    <d v="2015-02-02T00:00:00"/>
    <x v="140"/>
    <x v="1"/>
    <x v="4"/>
    <x v="1"/>
    <x v="2"/>
    <n v="4509"/>
    <n v="81.73"/>
    <n v="56.67"/>
    <n v="255525.03"/>
    <n v="368520.57"/>
    <n v="112995.54000000001"/>
    <x v="12"/>
    <n v="4"/>
    <x v="6"/>
    <x v="0"/>
  </r>
  <r>
    <n v="794957244"/>
    <x v="1287"/>
    <d v="2015-11-27T00:00:00"/>
    <x v="61"/>
    <x v="3"/>
    <x v="10"/>
    <x v="1"/>
    <x v="0"/>
    <n v="4369"/>
    <n v="668.27"/>
    <n v="502.54"/>
    <n v="2195597.2600000002"/>
    <n v="2919671.63"/>
    <n v="724074.36999999965"/>
    <x v="11"/>
    <n v="2"/>
    <x v="1"/>
    <x v="0"/>
  </r>
  <r>
    <n v="892784059"/>
    <x v="1288"/>
    <d v="2020-03-25T00:00:00"/>
    <x v="24"/>
    <x v="3"/>
    <x v="11"/>
    <x v="1"/>
    <x v="3"/>
    <n v="3497"/>
    <n v="154.06"/>
    <n v="90.93"/>
    <n v="317982.21000000002"/>
    <n v="538747.82000000007"/>
    <n v="220765.61000000004"/>
    <x v="15"/>
    <n v="5"/>
    <x v="0"/>
    <x v="0"/>
  </r>
  <r>
    <n v="103832662"/>
    <x v="1289"/>
    <d v="2020-09-25T00:00:00"/>
    <x v="157"/>
    <x v="1"/>
    <x v="0"/>
    <x v="1"/>
    <x v="3"/>
    <n v="5247"/>
    <n v="255.28"/>
    <n v="159.41999999999999"/>
    <n v="836476.74"/>
    <n v="1339454.1599999999"/>
    <n v="502977.41999999993"/>
    <x v="0"/>
    <n v="6"/>
    <x v="4"/>
    <x v="1"/>
  </r>
  <r>
    <n v="215120732"/>
    <x v="13"/>
    <d v="2015-07-07T00:00:00"/>
    <x v="134"/>
    <x v="2"/>
    <x v="11"/>
    <x v="1"/>
    <x v="3"/>
    <n v="7860"/>
    <n v="154.06"/>
    <n v="90.93"/>
    <n v="714709.8"/>
    <n v="1210911.6000000001"/>
    <n v="496201.80000000005"/>
    <x v="6"/>
    <n v="1"/>
    <x v="3"/>
    <x v="0"/>
  </r>
  <r>
    <n v="881915748"/>
    <x v="981"/>
    <d v="2023-01-02T00:00:00"/>
    <x v="11"/>
    <x v="3"/>
    <x v="2"/>
    <x v="1"/>
    <x v="0"/>
    <n v="7323"/>
    <n v="47.45"/>
    <n v="31.79"/>
    <n v="232798.16999999998"/>
    <n v="347476.35000000003"/>
    <n v="114678.18000000005"/>
    <x v="9"/>
    <n v="1"/>
    <x v="3"/>
    <x v="0"/>
  </r>
  <r>
    <n v="447839486"/>
    <x v="1290"/>
    <d v="2016-06-17T00:00:00"/>
    <x v="127"/>
    <x v="5"/>
    <x v="2"/>
    <x v="1"/>
    <x v="3"/>
    <n v="4511"/>
    <n v="47.45"/>
    <n v="31.79"/>
    <n v="143404.69"/>
    <n v="214046.95"/>
    <n v="70642.260000000009"/>
    <x v="13"/>
    <n v="1"/>
    <x v="3"/>
    <x v="0"/>
  </r>
  <r>
    <n v="118397271"/>
    <x v="585"/>
    <d v="2016-01-19T00:00:00"/>
    <x v="95"/>
    <x v="3"/>
    <x v="0"/>
    <x v="0"/>
    <x v="1"/>
    <n v="5238"/>
    <n v="255.28"/>
    <n v="159.41999999999999"/>
    <n v="835041.96"/>
    <n v="1337156.6399999999"/>
    <n v="502114.67999999993"/>
    <x v="20"/>
    <n v="6"/>
    <x v="4"/>
    <x v="1"/>
  </r>
  <r>
    <n v="385080945"/>
    <x v="102"/>
    <d v="2015-11-27T00:00:00"/>
    <x v="88"/>
    <x v="1"/>
    <x v="7"/>
    <x v="1"/>
    <x v="0"/>
    <n v="2864"/>
    <n v="437.2"/>
    <n v="263.33"/>
    <n v="754177.12"/>
    <n v="1252140.8"/>
    <n v="497963.68000000005"/>
    <x v="9"/>
    <n v="5"/>
    <x v="0"/>
    <x v="0"/>
  </r>
  <r>
    <n v="961183822"/>
    <x v="39"/>
    <d v="2018-03-30T00:00:00"/>
    <x v="182"/>
    <x v="2"/>
    <x v="7"/>
    <x v="0"/>
    <x v="2"/>
    <n v="4507"/>
    <n v="437.2"/>
    <n v="263.33"/>
    <n v="1186828.3099999998"/>
    <n v="1970460.4"/>
    <n v="783632.09000000008"/>
    <x v="16"/>
    <n v="3"/>
    <x v="5"/>
    <x v="0"/>
  </r>
  <r>
    <n v="845985734"/>
    <x v="694"/>
    <d v="2016-06-28T00:00:00"/>
    <x v="122"/>
    <x v="3"/>
    <x v="3"/>
    <x v="1"/>
    <x v="0"/>
    <n v="4833"/>
    <n v="205.7"/>
    <n v="117.11"/>
    <n v="565992.63"/>
    <n v="994148.1"/>
    <n v="428155.47"/>
    <x v="12"/>
    <n v="5"/>
    <x v="0"/>
    <x v="0"/>
  </r>
  <r>
    <n v="317660510"/>
    <x v="1291"/>
    <d v="2022-06-11T00:00:00"/>
    <x v="114"/>
    <x v="2"/>
    <x v="7"/>
    <x v="1"/>
    <x v="1"/>
    <n v="1659"/>
    <n v="437.2"/>
    <n v="263.33"/>
    <n v="436864.47"/>
    <n v="725314.79999999993"/>
    <n v="288450.32999999996"/>
    <x v="11"/>
    <n v="3"/>
    <x v="5"/>
    <x v="0"/>
  </r>
  <r>
    <n v="174694478"/>
    <x v="1292"/>
    <d v="2015-05-31T00:00:00"/>
    <x v="104"/>
    <x v="5"/>
    <x v="11"/>
    <x v="0"/>
    <x v="2"/>
    <n v="4833"/>
    <n v="154.06"/>
    <n v="90.93"/>
    <n v="439464.69000000006"/>
    <n v="744571.98"/>
    <n v="305107.28999999992"/>
    <x v="18"/>
    <n v="1"/>
    <x v="3"/>
    <x v="0"/>
  </r>
  <r>
    <n v="385886466"/>
    <x v="356"/>
    <d v="2017-06-15T00:00:00"/>
    <x v="111"/>
    <x v="4"/>
    <x v="5"/>
    <x v="1"/>
    <x v="0"/>
    <n v="1235"/>
    <n v="109.28"/>
    <n v="35.840000000000003"/>
    <n v="44262.400000000001"/>
    <n v="134960.79999999999"/>
    <n v="90698.4"/>
    <x v="5"/>
    <n v="4"/>
    <x v="6"/>
    <x v="0"/>
  </r>
  <r>
    <n v="540347802"/>
    <x v="1293"/>
    <d v="2021-07-13T00:00:00"/>
    <x v="82"/>
    <x v="2"/>
    <x v="7"/>
    <x v="1"/>
    <x v="1"/>
    <n v="9777"/>
    <n v="437.2"/>
    <n v="263.33"/>
    <n v="2574577.4099999997"/>
    <n v="4274504.3999999994"/>
    <n v="1699926.9899999998"/>
    <x v="16"/>
    <n v="7"/>
    <x v="2"/>
    <x v="1"/>
  </r>
  <r>
    <n v="297502315"/>
    <x v="918"/>
    <d v="2020-06-13T00:00:00"/>
    <x v="90"/>
    <x v="5"/>
    <x v="5"/>
    <x v="0"/>
    <x v="3"/>
    <n v="6401"/>
    <n v="109.28"/>
    <n v="35.840000000000003"/>
    <n v="229411.84000000003"/>
    <n v="699501.28"/>
    <n v="470089.44"/>
    <x v="4"/>
    <n v="5"/>
    <x v="0"/>
    <x v="0"/>
  </r>
  <r>
    <n v="737086331"/>
    <x v="1294"/>
    <d v="2019-05-17T00:00:00"/>
    <x v="48"/>
    <x v="5"/>
    <x v="2"/>
    <x v="1"/>
    <x v="0"/>
    <n v="9080"/>
    <n v="47.45"/>
    <n v="31.79"/>
    <n v="288653.2"/>
    <n v="430846"/>
    <n v="142192.79999999999"/>
    <x v="19"/>
    <n v="3"/>
    <x v="5"/>
    <x v="0"/>
  </r>
  <r>
    <n v="309148681"/>
    <x v="449"/>
    <d v="2020-04-28T00:00:00"/>
    <x v="130"/>
    <x v="1"/>
    <x v="10"/>
    <x v="1"/>
    <x v="0"/>
    <n v="2819"/>
    <n v="668.27"/>
    <n v="502.54"/>
    <n v="1416660.26"/>
    <n v="1883853.13"/>
    <n v="467192.86999999988"/>
    <x v="8"/>
    <n v="4"/>
    <x v="6"/>
    <x v="0"/>
  </r>
  <r>
    <n v="684050691"/>
    <x v="1295"/>
    <d v="2016-01-16T00:00:00"/>
    <x v="13"/>
    <x v="0"/>
    <x v="6"/>
    <x v="1"/>
    <x v="2"/>
    <n v="4655"/>
    <n v="651.21"/>
    <n v="524.96"/>
    <n v="2443688.8000000003"/>
    <n v="3031382.5500000003"/>
    <n v="587693.75"/>
    <x v="16"/>
    <n v="4"/>
    <x v="6"/>
    <x v="0"/>
  </r>
  <r>
    <n v="861982858"/>
    <x v="519"/>
    <d v="2021-08-01T00:00:00"/>
    <x v="91"/>
    <x v="1"/>
    <x v="1"/>
    <x v="1"/>
    <x v="0"/>
    <n v="8738"/>
    <n v="152.58000000000001"/>
    <n v="97.44"/>
    <n v="851430.72"/>
    <n v="1333244.04"/>
    <n v="481813.32000000007"/>
    <x v="4"/>
    <n v="6"/>
    <x v="4"/>
    <x v="1"/>
  </r>
  <r>
    <n v="525381505"/>
    <x v="249"/>
    <d v="2016-09-05T00:00:00"/>
    <x v="31"/>
    <x v="4"/>
    <x v="11"/>
    <x v="1"/>
    <x v="3"/>
    <n v="917"/>
    <n v="154.06"/>
    <n v="90.93"/>
    <n v="83382.810000000012"/>
    <n v="141273.01999999999"/>
    <n v="57890.209999999977"/>
    <x v="3"/>
    <n v="5"/>
    <x v="0"/>
    <x v="0"/>
  </r>
  <r>
    <n v="681308400"/>
    <x v="1067"/>
    <d v="2023-01-01T00:00:00"/>
    <x v="142"/>
    <x v="0"/>
    <x v="8"/>
    <x v="0"/>
    <x v="0"/>
    <n v="3151"/>
    <n v="421.89"/>
    <n v="364.69"/>
    <n v="1149138.19"/>
    <n v="1329375.3899999999"/>
    <n v="180237.19999999995"/>
    <x v="4"/>
    <n v="6"/>
    <x v="4"/>
    <x v="1"/>
  </r>
  <r>
    <n v="630219399"/>
    <x v="1296"/>
    <d v="2018-03-08T00:00:00"/>
    <x v="70"/>
    <x v="1"/>
    <x v="0"/>
    <x v="1"/>
    <x v="2"/>
    <n v="4780"/>
    <n v="255.28"/>
    <n v="159.41999999999999"/>
    <n v="762027.6"/>
    <n v="1220238.3999999999"/>
    <n v="458210.79999999993"/>
    <x v="4"/>
    <n v="3"/>
    <x v="5"/>
    <x v="0"/>
  </r>
  <r>
    <n v="585677134"/>
    <x v="1297"/>
    <d v="2020-05-01T00:00:00"/>
    <x v="103"/>
    <x v="1"/>
    <x v="1"/>
    <x v="0"/>
    <x v="3"/>
    <n v="3734"/>
    <n v="152.58000000000001"/>
    <n v="97.44"/>
    <n v="363840.95999999996"/>
    <n v="569733.72000000009"/>
    <n v="205892.76000000013"/>
    <x v="14"/>
    <n v="1"/>
    <x v="3"/>
    <x v="0"/>
  </r>
  <r>
    <n v="692704999"/>
    <x v="1298"/>
    <d v="2017-01-12T00:00:00"/>
    <x v="138"/>
    <x v="1"/>
    <x v="10"/>
    <x v="0"/>
    <x v="1"/>
    <n v="5657"/>
    <n v="668.27"/>
    <n v="502.54"/>
    <n v="2842868.7800000003"/>
    <n v="3780403.3899999997"/>
    <n v="937534.6099999994"/>
    <x v="18"/>
    <n v="5"/>
    <x v="0"/>
    <x v="0"/>
  </r>
  <r>
    <n v="710072839"/>
    <x v="1299"/>
    <d v="2016-03-20T00:00:00"/>
    <x v="54"/>
    <x v="2"/>
    <x v="0"/>
    <x v="1"/>
    <x v="2"/>
    <n v="5187"/>
    <n v="255.28"/>
    <n v="159.41999999999999"/>
    <n v="826911.53999999992"/>
    <n v="1324137.3600000001"/>
    <n v="497225.82000000018"/>
    <x v="7"/>
    <n v="6"/>
    <x v="4"/>
    <x v="1"/>
  </r>
  <r>
    <n v="631978929"/>
    <x v="318"/>
    <d v="2020-09-29T00:00:00"/>
    <x v="116"/>
    <x v="4"/>
    <x v="7"/>
    <x v="1"/>
    <x v="0"/>
    <n v="5464"/>
    <n v="437.2"/>
    <n v="263.33"/>
    <n v="1438835.1199999999"/>
    <n v="2388860.7999999998"/>
    <n v="950025.67999999993"/>
    <x v="6"/>
    <n v="1"/>
    <x v="3"/>
    <x v="0"/>
  </r>
  <r>
    <n v="500260150"/>
    <x v="588"/>
    <d v="2016-05-14T00:00:00"/>
    <x v="3"/>
    <x v="2"/>
    <x v="5"/>
    <x v="0"/>
    <x v="1"/>
    <n v="6950"/>
    <n v="109.28"/>
    <n v="35.840000000000003"/>
    <n v="249088.00000000003"/>
    <n v="759496"/>
    <n v="510408"/>
    <x v="2"/>
    <n v="7"/>
    <x v="2"/>
    <x v="1"/>
  </r>
  <r>
    <n v="592181813"/>
    <x v="1300"/>
    <d v="2019-09-11T00:00:00"/>
    <x v="19"/>
    <x v="0"/>
    <x v="7"/>
    <x v="0"/>
    <x v="0"/>
    <n v="8613"/>
    <n v="437.2"/>
    <n v="263.33"/>
    <n v="2268061.29"/>
    <n v="3765603.6"/>
    <n v="1497542.31"/>
    <x v="4"/>
    <n v="2"/>
    <x v="1"/>
    <x v="0"/>
  </r>
  <r>
    <n v="201542747"/>
    <x v="112"/>
    <d v="2015-07-23T00:00:00"/>
    <x v="168"/>
    <x v="6"/>
    <x v="8"/>
    <x v="0"/>
    <x v="1"/>
    <n v="9832"/>
    <n v="421.89"/>
    <n v="364.69"/>
    <n v="3585632.08"/>
    <n v="4148022.48"/>
    <n v="562390.39999999991"/>
    <x v="12"/>
    <n v="7"/>
    <x v="2"/>
    <x v="1"/>
  </r>
  <r>
    <n v="942454278"/>
    <x v="798"/>
    <d v="2021-02-24T00:00:00"/>
    <x v="128"/>
    <x v="1"/>
    <x v="7"/>
    <x v="0"/>
    <x v="0"/>
    <n v="2019"/>
    <n v="437.2"/>
    <n v="263.33"/>
    <n v="531663.27"/>
    <n v="882706.79999999993"/>
    <n v="351043.52999999991"/>
    <x v="4"/>
    <n v="2"/>
    <x v="1"/>
    <x v="0"/>
  </r>
  <r>
    <n v="899340236"/>
    <x v="1301"/>
    <d v="2017-02-26T00:00:00"/>
    <x v="10"/>
    <x v="3"/>
    <x v="2"/>
    <x v="0"/>
    <x v="3"/>
    <n v="3616"/>
    <n v="47.45"/>
    <n v="31.79"/>
    <n v="114952.64"/>
    <n v="171579.2"/>
    <n v="56626.560000000012"/>
    <x v="16"/>
    <n v="5"/>
    <x v="0"/>
    <x v="0"/>
  </r>
  <r>
    <n v="476936948"/>
    <x v="1302"/>
    <d v="2019-07-24T00:00:00"/>
    <x v="144"/>
    <x v="2"/>
    <x v="3"/>
    <x v="0"/>
    <x v="1"/>
    <n v="5096"/>
    <n v="205.7"/>
    <n v="117.11"/>
    <n v="596792.55999999994"/>
    <n v="1048247.2"/>
    <n v="451454.64"/>
    <x v="10"/>
    <n v="5"/>
    <x v="0"/>
    <x v="0"/>
  </r>
  <r>
    <n v="150293242"/>
    <x v="1303"/>
    <d v="2015-06-08T00:00:00"/>
    <x v="109"/>
    <x v="1"/>
    <x v="6"/>
    <x v="1"/>
    <x v="3"/>
    <n v="3965"/>
    <n v="651.21"/>
    <n v="524.96"/>
    <n v="2081466.4000000001"/>
    <n v="2582047.6500000004"/>
    <n v="500581.25000000023"/>
    <x v="18"/>
    <n v="2"/>
    <x v="1"/>
    <x v="0"/>
  </r>
  <r>
    <n v="647140061"/>
    <x v="1162"/>
    <d v="2022-10-31T00:00:00"/>
    <x v="95"/>
    <x v="3"/>
    <x v="10"/>
    <x v="0"/>
    <x v="3"/>
    <n v="1980"/>
    <n v="668.27"/>
    <n v="502.54"/>
    <n v="995029.20000000007"/>
    <n v="1323174.5999999999"/>
    <n v="328145.39999999979"/>
    <x v="16"/>
    <n v="6"/>
    <x v="4"/>
    <x v="1"/>
  </r>
  <r>
    <n v="236042392"/>
    <x v="1304"/>
    <d v="2019-12-30T00:00:00"/>
    <x v="145"/>
    <x v="1"/>
    <x v="6"/>
    <x v="1"/>
    <x v="3"/>
    <n v="9044"/>
    <n v="651.21"/>
    <n v="524.96"/>
    <n v="4747738.24"/>
    <n v="5889543.2400000002"/>
    <n v="1141805"/>
    <x v="12"/>
    <n v="4"/>
    <x v="6"/>
    <x v="0"/>
  </r>
  <r>
    <n v="600095403"/>
    <x v="1305"/>
    <d v="2015-12-09T00:00:00"/>
    <x v="149"/>
    <x v="3"/>
    <x v="10"/>
    <x v="1"/>
    <x v="3"/>
    <n v="420"/>
    <n v="668.27"/>
    <n v="502.54"/>
    <n v="211066.80000000002"/>
    <n v="280673.39999999997"/>
    <n v="69606.599999999948"/>
    <x v="3"/>
    <n v="7"/>
    <x v="2"/>
    <x v="1"/>
  </r>
  <r>
    <n v="963228309"/>
    <x v="1306"/>
    <d v="2022-12-01T00:00:00"/>
    <x v="56"/>
    <x v="5"/>
    <x v="2"/>
    <x v="0"/>
    <x v="1"/>
    <n v="9516"/>
    <n v="47.45"/>
    <n v="31.79"/>
    <n v="302513.64"/>
    <n v="451534.2"/>
    <n v="149020.56"/>
    <x v="6"/>
    <n v="3"/>
    <x v="5"/>
    <x v="0"/>
  </r>
  <r>
    <n v="514811885"/>
    <x v="1307"/>
    <d v="2018-12-28T00:00:00"/>
    <x v="62"/>
    <x v="5"/>
    <x v="8"/>
    <x v="1"/>
    <x v="2"/>
    <n v="3132"/>
    <n v="421.89"/>
    <n v="364.69"/>
    <n v="1142209.08"/>
    <n v="1321359.48"/>
    <n v="179150.39999999991"/>
    <x v="2"/>
    <n v="6"/>
    <x v="4"/>
    <x v="1"/>
  </r>
  <r>
    <n v="902466189"/>
    <x v="455"/>
    <d v="2019-04-12T00:00:00"/>
    <x v="8"/>
    <x v="5"/>
    <x v="1"/>
    <x v="0"/>
    <x v="1"/>
    <n v="8655"/>
    <n v="152.58000000000001"/>
    <n v="97.44"/>
    <n v="843343.2"/>
    <n v="1320579.9000000001"/>
    <n v="477236.70000000019"/>
    <x v="0"/>
    <n v="6"/>
    <x v="4"/>
    <x v="1"/>
  </r>
  <r>
    <n v="314782178"/>
    <x v="1308"/>
    <d v="2020-06-26T00:00:00"/>
    <x v="138"/>
    <x v="1"/>
    <x v="0"/>
    <x v="1"/>
    <x v="2"/>
    <n v="9896"/>
    <n v="255.28"/>
    <n v="159.41999999999999"/>
    <n v="1577620.3199999998"/>
    <n v="2526250.88"/>
    <n v="948630.56"/>
    <x v="12"/>
    <n v="1"/>
    <x v="3"/>
    <x v="0"/>
  </r>
  <r>
    <n v="193472945"/>
    <x v="662"/>
    <d v="2016-08-02T00:00:00"/>
    <x v="45"/>
    <x v="1"/>
    <x v="7"/>
    <x v="1"/>
    <x v="0"/>
    <n v="1799"/>
    <n v="437.2"/>
    <n v="263.33"/>
    <n v="473730.67"/>
    <n v="786522.79999999993"/>
    <n v="312792.12999999995"/>
    <x v="0"/>
    <n v="3"/>
    <x v="5"/>
    <x v="0"/>
  </r>
  <r>
    <n v="857425248"/>
    <x v="1309"/>
    <d v="2020-11-16T00:00:00"/>
    <x v="57"/>
    <x v="5"/>
    <x v="1"/>
    <x v="0"/>
    <x v="3"/>
    <n v="40"/>
    <n v="152.58000000000001"/>
    <n v="97.44"/>
    <n v="3897.6"/>
    <n v="6103.2000000000007"/>
    <n v="2205.6000000000008"/>
    <x v="1"/>
    <n v="1"/>
    <x v="3"/>
    <x v="0"/>
  </r>
  <r>
    <n v="334812915"/>
    <x v="1310"/>
    <d v="2015-08-27T00:00:00"/>
    <x v="57"/>
    <x v="5"/>
    <x v="5"/>
    <x v="0"/>
    <x v="1"/>
    <n v="7437"/>
    <n v="109.28"/>
    <n v="35.840000000000003"/>
    <n v="266542.08000000002"/>
    <n v="812715.36"/>
    <n v="546173.28"/>
    <x v="5"/>
    <n v="4"/>
    <x v="6"/>
    <x v="0"/>
  </r>
  <r>
    <n v="774122273"/>
    <x v="669"/>
    <d v="2022-02-13T00:00:00"/>
    <x v="155"/>
    <x v="4"/>
    <x v="6"/>
    <x v="1"/>
    <x v="3"/>
    <n v="8838"/>
    <n v="651.21"/>
    <n v="524.96"/>
    <n v="4639596.4800000004"/>
    <n v="5755393.9800000004"/>
    <n v="1115797.5"/>
    <x v="10"/>
    <n v="2"/>
    <x v="1"/>
    <x v="0"/>
  </r>
  <r>
    <n v="794152152"/>
    <x v="1311"/>
    <d v="2016-07-18T00:00:00"/>
    <x v="161"/>
    <x v="3"/>
    <x v="6"/>
    <x v="1"/>
    <x v="2"/>
    <n v="6124"/>
    <n v="651.21"/>
    <n v="524.96"/>
    <n v="3214855.04"/>
    <n v="3988010.04"/>
    <n v="773155"/>
    <x v="9"/>
    <n v="1"/>
    <x v="3"/>
    <x v="0"/>
  </r>
  <r>
    <n v="434013879"/>
    <x v="1249"/>
    <d v="2022-10-02T00:00:00"/>
    <x v="55"/>
    <x v="1"/>
    <x v="7"/>
    <x v="1"/>
    <x v="3"/>
    <n v="3206"/>
    <n v="437.2"/>
    <n v="263.33"/>
    <n v="844235.98"/>
    <n v="1401663.2"/>
    <n v="557427.22"/>
    <x v="8"/>
    <n v="2"/>
    <x v="1"/>
    <x v="0"/>
  </r>
  <r>
    <n v="703131282"/>
    <x v="1312"/>
    <d v="2021-06-26T00:00:00"/>
    <x v="162"/>
    <x v="2"/>
    <x v="0"/>
    <x v="0"/>
    <x v="2"/>
    <n v="1026"/>
    <n v="255.28"/>
    <n v="159.41999999999999"/>
    <n v="163564.91999999998"/>
    <n v="261917.28"/>
    <n v="98352.360000000015"/>
    <x v="8"/>
    <n v="1"/>
    <x v="3"/>
    <x v="0"/>
  </r>
  <r>
    <n v="431240689"/>
    <x v="1313"/>
    <d v="2015-09-01T00:00:00"/>
    <x v="137"/>
    <x v="1"/>
    <x v="3"/>
    <x v="0"/>
    <x v="2"/>
    <n v="2558"/>
    <n v="205.7"/>
    <n v="117.11"/>
    <n v="299567.38"/>
    <n v="526180.6"/>
    <n v="226613.21999999997"/>
    <x v="0"/>
    <n v="3"/>
    <x v="5"/>
    <x v="0"/>
  </r>
  <r>
    <n v="318390929"/>
    <x v="73"/>
    <d v="2017-07-28T00:00:00"/>
    <x v="76"/>
    <x v="5"/>
    <x v="2"/>
    <x v="0"/>
    <x v="0"/>
    <n v="7806"/>
    <n v="47.45"/>
    <n v="31.79"/>
    <n v="248152.74"/>
    <n v="370394.7"/>
    <n v="122241.96000000002"/>
    <x v="4"/>
    <n v="4"/>
    <x v="6"/>
    <x v="0"/>
  </r>
  <r>
    <n v="684943330"/>
    <x v="565"/>
    <d v="2020-06-09T00:00:00"/>
    <x v="154"/>
    <x v="2"/>
    <x v="11"/>
    <x v="0"/>
    <x v="1"/>
    <n v="8807"/>
    <n v="154.06"/>
    <n v="90.93"/>
    <n v="800820.51"/>
    <n v="1356806.42"/>
    <n v="555985.90999999992"/>
    <x v="8"/>
    <n v="4"/>
    <x v="6"/>
    <x v="0"/>
  </r>
  <r>
    <n v="121571719"/>
    <x v="1313"/>
    <d v="2015-09-05T00:00:00"/>
    <x v="56"/>
    <x v="5"/>
    <x v="8"/>
    <x v="1"/>
    <x v="0"/>
    <n v="4628"/>
    <n v="421.89"/>
    <n v="364.69"/>
    <n v="1687785.32"/>
    <n v="1952506.92"/>
    <n v="264721.59999999986"/>
    <x v="20"/>
    <n v="3"/>
    <x v="5"/>
    <x v="0"/>
  </r>
  <r>
    <n v="439262425"/>
    <x v="545"/>
    <d v="2019-04-25T00:00:00"/>
    <x v="182"/>
    <x v="2"/>
    <x v="11"/>
    <x v="1"/>
    <x v="0"/>
    <n v="6368"/>
    <n v="154.06"/>
    <n v="90.93"/>
    <n v="579042.24"/>
    <n v="981054.08"/>
    <n v="402011.83999999997"/>
    <x v="12"/>
    <n v="7"/>
    <x v="2"/>
    <x v="1"/>
  </r>
  <r>
    <n v="819314277"/>
    <x v="282"/>
    <d v="2021-06-04T00:00:00"/>
    <x v="89"/>
    <x v="5"/>
    <x v="5"/>
    <x v="0"/>
    <x v="3"/>
    <n v="2156"/>
    <n v="109.28"/>
    <n v="35.840000000000003"/>
    <n v="77271.040000000008"/>
    <n v="235607.67999999999"/>
    <n v="158336.63999999998"/>
    <x v="17"/>
    <n v="3"/>
    <x v="5"/>
    <x v="0"/>
  </r>
  <r>
    <n v="863480603"/>
    <x v="1314"/>
    <d v="2015-12-18T00:00:00"/>
    <x v="105"/>
    <x v="2"/>
    <x v="10"/>
    <x v="1"/>
    <x v="1"/>
    <n v="1954"/>
    <n v="668.27"/>
    <n v="502.54"/>
    <n v="981963.16"/>
    <n v="1305799.58"/>
    <n v="323836.42000000004"/>
    <x v="2"/>
    <n v="6"/>
    <x v="4"/>
    <x v="1"/>
  </r>
  <r>
    <n v="643259227"/>
    <x v="1315"/>
    <d v="2020-05-04T00:00:00"/>
    <x v="37"/>
    <x v="1"/>
    <x v="8"/>
    <x v="1"/>
    <x v="2"/>
    <n v="3555"/>
    <n v="421.89"/>
    <n v="364.69"/>
    <n v="1296472.95"/>
    <n v="1499818.95"/>
    <n v="203346"/>
    <x v="7"/>
    <n v="7"/>
    <x v="2"/>
    <x v="1"/>
  </r>
  <r>
    <n v="151312482"/>
    <x v="406"/>
    <d v="2017-06-23T00:00:00"/>
    <x v="2"/>
    <x v="1"/>
    <x v="7"/>
    <x v="0"/>
    <x v="3"/>
    <n v="5581"/>
    <n v="437.2"/>
    <n v="263.33"/>
    <n v="1469644.73"/>
    <n v="2440013.1999999997"/>
    <n v="970368.46999999974"/>
    <x v="3"/>
    <n v="2"/>
    <x v="1"/>
    <x v="0"/>
  </r>
  <r>
    <n v="750047194"/>
    <x v="636"/>
    <d v="2020-08-01T00:00:00"/>
    <x v="16"/>
    <x v="1"/>
    <x v="9"/>
    <x v="0"/>
    <x v="0"/>
    <n v="4487"/>
    <n v="9.33"/>
    <n v="6.92"/>
    <n v="31050.04"/>
    <n v="41863.71"/>
    <n v="10813.669999999998"/>
    <x v="6"/>
    <n v="5"/>
    <x v="0"/>
    <x v="0"/>
  </r>
  <r>
    <n v="622324693"/>
    <x v="1316"/>
    <d v="2016-10-14T00:00:00"/>
    <x v="85"/>
    <x v="2"/>
    <x v="3"/>
    <x v="0"/>
    <x v="1"/>
    <n v="8561"/>
    <n v="205.7"/>
    <n v="117.11"/>
    <n v="1002578.71"/>
    <n v="1760997.7"/>
    <n v="758418.99"/>
    <x v="10"/>
    <n v="7"/>
    <x v="2"/>
    <x v="1"/>
  </r>
  <r>
    <n v="721318805"/>
    <x v="1317"/>
    <d v="2015-12-06T00:00:00"/>
    <x v="37"/>
    <x v="1"/>
    <x v="9"/>
    <x v="1"/>
    <x v="2"/>
    <n v="3118"/>
    <n v="9.33"/>
    <n v="6.92"/>
    <n v="21576.560000000001"/>
    <n v="29090.94"/>
    <n v="7514.3799999999974"/>
    <x v="5"/>
    <n v="7"/>
    <x v="2"/>
    <x v="1"/>
  </r>
  <r>
    <n v="720515859"/>
    <x v="1318"/>
    <d v="2020-04-06T00:00:00"/>
    <x v="8"/>
    <x v="5"/>
    <x v="0"/>
    <x v="1"/>
    <x v="3"/>
    <n v="5509"/>
    <n v="255.28"/>
    <n v="159.41999999999999"/>
    <n v="878244.77999999991"/>
    <n v="1406337.52"/>
    <n v="528092.74000000011"/>
    <x v="10"/>
    <n v="3"/>
    <x v="5"/>
    <x v="0"/>
  </r>
  <r>
    <n v="363714683"/>
    <x v="301"/>
    <d v="2020-10-02T00:00:00"/>
    <x v="151"/>
    <x v="5"/>
    <x v="4"/>
    <x v="0"/>
    <x v="0"/>
    <n v="112"/>
    <n v="81.73"/>
    <n v="56.67"/>
    <n v="6347.04"/>
    <n v="9153.76"/>
    <n v="2806.7200000000003"/>
    <x v="11"/>
    <n v="2"/>
    <x v="1"/>
    <x v="0"/>
  </r>
  <r>
    <n v="815026605"/>
    <x v="1319"/>
    <d v="2022-06-03T00:00:00"/>
    <x v="131"/>
    <x v="3"/>
    <x v="9"/>
    <x v="1"/>
    <x v="0"/>
    <n v="3339"/>
    <n v="9.33"/>
    <n v="6.92"/>
    <n v="23105.88"/>
    <n v="31152.87"/>
    <n v="8046.989999999998"/>
    <x v="7"/>
    <n v="4"/>
    <x v="6"/>
    <x v="0"/>
  </r>
  <r>
    <n v="608875453"/>
    <x v="1320"/>
    <d v="2022-08-06T00:00:00"/>
    <x v="149"/>
    <x v="3"/>
    <x v="0"/>
    <x v="0"/>
    <x v="2"/>
    <n v="8632"/>
    <n v="255.28"/>
    <n v="159.41999999999999"/>
    <n v="1376113.44"/>
    <n v="2203576.96"/>
    <n v="827463.52"/>
    <x v="20"/>
    <n v="3"/>
    <x v="5"/>
    <x v="0"/>
  </r>
  <r>
    <n v="599997556"/>
    <x v="1321"/>
    <d v="2020-02-25T00:00:00"/>
    <x v="166"/>
    <x v="1"/>
    <x v="2"/>
    <x v="1"/>
    <x v="3"/>
    <n v="1465"/>
    <n v="47.45"/>
    <n v="31.79"/>
    <n v="46572.35"/>
    <n v="69514.25"/>
    <n v="22941.9"/>
    <x v="10"/>
    <n v="4"/>
    <x v="6"/>
    <x v="0"/>
  </r>
  <r>
    <n v="813441741"/>
    <x v="1043"/>
    <d v="2021-03-17T00:00:00"/>
    <x v="170"/>
    <x v="5"/>
    <x v="3"/>
    <x v="1"/>
    <x v="0"/>
    <n v="4342"/>
    <n v="205.7"/>
    <n v="117.11"/>
    <n v="508491.62"/>
    <n v="893149.39999999991"/>
    <n v="384657.77999999991"/>
    <x v="8"/>
    <n v="5"/>
    <x v="0"/>
    <x v="0"/>
  </r>
  <r>
    <n v="894569337"/>
    <x v="1322"/>
    <d v="2020-07-31T00:00:00"/>
    <x v="105"/>
    <x v="2"/>
    <x v="3"/>
    <x v="0"/>
    <x v="2"/>
    <n v="1801"/>
    <n v="205.7"/>
    <n v="117.11"/>
    <n v="210915.11"/>
    <n v="370465.69999999995"/>
    <n v="159550.58999999997"/>
    <x v="8"/>
    <n v="7"/>
    <x v="2"/>
    <x v="1"/>
  </r>
  <r>
    <n v="559054172"/>
    <x v="740"/>
    <d v="2022-10-04T00:00:00"/>
    <x v="50"/>
    <x v="2"/>
    <x v="0"/>
    <x v="1"/>
    <x v="0"/>
    <n v="5408"/>
    <n v="255.28"/>
    <n v="159.41999999999999"/>
    <n v="862143.36"/>
    <n v="1380554.24"/>
    <n v="518410.88"/>
    <x v="16"/>
    <n v="7"/>
    <x v="2"/>
    <x v="1"/>
  </r>
  <r>
    <n v="942882573"/>
    <x v="1323"/>
    <d v="2016-05-23T00:00:00"/>
    <x v="52"/>
    <x v="3"/>
    <x v="9"/>
    <x v="0"/>
    <x v="2"/>
    <n v="8761"/>
    <n v="9.33"/>
    <n v="6.92"/>
    <n v="60626.12"/>
    <n v="81740.13"/>
    <n v="21114.010000000002"/>
    <x v="6"/>
    <n v="7"/>
    <x v="2"/>
    <x v="1"/>
  </r>
  <r>
    <n v="552353370"/>
    <x v="46"/>
    <d v="2018-10-31T00:00:00"/>
    <x v="129"/>
    <x v="5"/>
    <x v="5"/>
    <x v="0"/>
    <x v="0"/>
    <n v="2491"/>
    <n v="109.28"/>
    <n v="35.840000000000003"/>
    <n v="89277.440000000002"/>
    <n v="272216.48"/>
    <n v="182939.03999999998"/>
    <x v="19"/>
    <n v="1"/>
    <x v="3"/>
    <x v="0"/>
  </r>
  <r>
    <n v="276850593"/>
    <x v="168"/>
    <d v="2021-08-26T00:00:00"/>
    <x v="84"/>
    <x v="1"/>
    <x v="0"/>
    <x v="1"/>
    <x v="2"/>
    <n v="5097"/>
    <n v="255.28"/>
    <n v="159.41999999999999"/>
    <n v="812563.74"/>
    <n v="1301162.1599999999"/>
    <n v="488598.41999999993"/>
    <x v="8"/>
    <n v="6"/>
    <x v="4"/>
    <x v="1"/>
  </r>
  <r>
    <n v="824979960"/>
    <x v="1324"/>
    <d v="2015-09-29T00:00:00"/>
    <x v="132"/>
    <x v="0"/>
    <x v="9"/>
    <x v="1"/>
    <x v="3"/>
    <n v="8758"/>
    <n v="9.33"/>
    <n v="6.92"/>
    <n v="60605.36"/>
    <n v="81712.14"/>
    <n v="21106.78"/>
    <x v="14"/>
    <n v="5"/>
    <x v="0"/>
    <x v="0"/>
  </r>
  <r>
    <n v="202295911"/>
    <x v="1325"/>
    <d v="2016-10-17T00:00:00"/>
    <x v="5"/>
    <x v="3"/>
    <x v="7"/>
    <x v="0"/>
    <x v="3"/>
    <n v="2710"/>
    <n v="437.2"/>
    <n v="263.33"/>
    <n v="713624.29999999993"/>
    <n v="1184812"/>
    <n v="471187.70000000007"/>
    <x v="1"/>
    <n v="1"/>
    <x v="3"/>
    <x v="0"/>
  </r>
  <r>
    <n v="733574569"/>
    <x v="1274"/>
    <d v="2015-04-11T00:00:00"/>
    <x v="76"/>
    <x v="5"/>
    <x v="0"/>
    <x v="1"/>
    <x v="3"/>
    <n v="9871"/>
    <n v="255.28"/>
    <n v="159.41999999999999"/>
    <n v="1573634.8199999998"/>
    <n v="2519868.88"/>
    <n v="946234.06"/>
    <x v="16"/>
    <n v="4"/>
    <x v="6"/>
    <x v="0"/>
  </r>
  <r>
    <n v="826677262"/>
    <x v="387"/>
    <d v="2016-12-02T00:00:00"/>
    <x v="22"/>
    <x v="1"/>
    <x v="2"/>
    <x v="0"/>
    <x v="0"/>
    <n v="1027"/>
    <n v="47.45"/>
    <n v="31.79"/>
    <n v="32648.329999999998"/>
    <n v="48731.15"/>
    <n v="16082.820000000003"/>
    <x v="13"/>
    <n v="1"/>
    <x v="3"/>
    <x v="0"/>
  </r>
  <r>
    <n v="759777820"/>
    <x v="1326"/>
    <d v="2017-03-01T00:00:00"/>
    <x v="169"/>
    <x v="4"/>
    <x v="9"/>
    <x v="0"/>
    <x v="2"/>
    <n v="3996"/>
    <n v="9.33"/>
    <n v="6.92"/>
    <n v="27652.32"/>
    <n v="37282.68"/>
    <n v="9630.36"/>
    <x v="6"/>
    <n v="2"/>
    <x v="1"/>
    <x v="0"/>
  </r>
  <r>
    <n v="431362569"/>
    <x v="1327"/>
    <d v="2020-07-14T00:00:00"/>
    <x v="32"/>
    <x v="5"/>
    <x v="2"/>
    <x v="0"/>
    <x v="3"/>
    <n v="8625"/>
    <n v="47.45"/>
    <n v="31.79"/>
    <n v="274188.75"/>
    <n v="409256.25"/>
    <n v="135067.5"/>
    <x v="16"/>
    <n v="7"/>
    <x v="2"/>
    <x v="1"/>
  </r>
  <r>
    <n v="710230338"/>
    <x v="1328"/>
    <d v="2021-11-28T00:00:00"/>
    <x v="110"/>
    <x v="0"/>
    <x v="0"/>
    <x v="1"/>
    <x v="2"/>
    <n v="1795"/>
    <n v="255.28"/>
    <n v="159.41999999999999"/>
    <n v="286158.89999999997"/>
    <n v="458227.6"/>
    <n v="172068.7"/>
    <x v="2"/>
    <n v="1"/>
    <x v="3"/>
    <x v="0"/>
  </r>
  <r>
    <n v="285492455"/>
    <x v="898"/>
    <d v="2022-02-22T00:00:00"/>
    <x v="147"/>
    <x v="0"/>
    <x v="6"/>
    <x v="1"/>
    <x v="1"/>
    <n v="2417"/>
    <n v="651.21"/>
    <n v="524.96"/>
    <n v="1268828.32"/>
    <n v="1573974.57"/>
    <n v="305146.25"/>
    <x v="18"/>
    <n v="3"/>
    <x v="5"/>
    <x v="0"/>
  </r>
  <r>
    <n v="616572749"/>
    <x v="114"/>
    <d v="2018-06-27T00:00:00"/>
    <x v="125"/>
    <x v="5"/>
    <x v="0"/>
    <x v="0"/>
    <x v="3"/>
    <n v="6433"/>
    <n v="255.28"/>
    <n v="159.41999999999999"/>
    <n v="1025548.8599999999"/>
    <n v="1642216.24"/>
    <n v="616667.38000000012"/>
    <x v="15"/>
    <n v="5"/>
    <x v="0"/>
    <x v="0"/>
  </r>
  <r>
    <n v="983207547"/>
    <x v="1329"/>
    <d v="2022-07-16T00:00:00"/>
    <x v="1"/>
    <x v="0"/>
    <x v="4"/>
    <x v="1"/>
    <x v="0"/>
    <n v="1817"/>
    <n v="81.73"/>
    <n v="56.67"/>
    <n v="102969.39"/>
    <n v="148503.41"/>
    <n v="45534.020000000004"/>
    <x v="20"/>
    <n v="3"/>
    <x v="5"/>
    <x v="0"/>
  </r>
  <r>
    <n v="735445678"/>
    <x v="805"/>
    <d v="2021-07-19T00:00:00"/>
    <x v="75"/>
    <x v="1"/>
    <x v="2"/>
    <x v="1"/>
    <x v="3"/>
    <n v="3574"/>
    <n v="47.45"/>
    <n v="31.79"/>
    <n v="113617.45999999999"/>
    <n v="169586.30000000002"/>
    <n v="55968.840000000026"/>
    <x v="1"/>
    <n v="1"/>
    <x v="3"/>
    <x v="0"/>
  </r>
  <r>
    <n v="643648469"/>
    <x v="1330"/>
    <d v="2016-07-26T00:00:00"/>
    <x v="15"/>
    <x v="3"/>
    <x v="6"/>
    <x v="1"/>
    <x v="0"/>
    <n v="8740"/>
    <n v="651.21"/>
    <n v="524.96"/>
    <n v="4588150.4000000004"/>
    <n v="5691575.4000000004"/>
    <n v="1103425"/>
    <x v="4"/>
    <n v="1"/>
    <x v="3"/>
    <x v="0"/>
  </r>
  <r>
    <n v="648489749"/>
    <x v="1020"/>
    <d v="2018-05-17T00:00:00"/>
    <x v="149"/>
    <x v="3"/>
    <x v="2"/>
    <x v="0"/>
    <x v="2"/>
    <n v="1382"/>
    <n v="47.45"/>
    <n v="31.79"/>
    <n v="43933.78"/>
    <n v="65575.900000000009"/>
    <n v="21642.12000000001"/>
    <x v="17"/>
    <n v="2"/>
    <x v="1"/>
    <x v="0"/>
  </r>
  <r>
    <n v="310955846"/>
    <x v="1331"/>
    <d v="2022-01-25T00:00:00"/>
    <x v="58"/>
    <x v="5"/>
    <x v="4"/>
    <x v="0"/>
    <x v="1"/>
    <n v="7600"/>
    <n v="81.73"/>
    <n v="56.67"/>
    <n v="430692"/>
    <n v="621148"/>
    <n v="190456"/>
    <x v="13"/>
    <n v="5"/>
    <x v="0"/>
    <x v="0"/>
  </r>
  <r>
    <n v="162345588"/>
    <x v="1332"/>
    <d v="2019-06-22T00:00:00"/>
    <x v="165"/>
    <x v="5"/>
    <x v="0"/>
    <x v="0"/>
    <x v="1"/>
    <n v="522"/>
    <n v="255.28"/>
    <n v="159.41999999999999"/>
    <n v="83217.239999999991"/>
    <n v="133256.16"/>
    <n v="50038.920000000013"/>
    <x v="0"/>
    <n v="7"/>
    <x v="2"/>
    <x v="1"/>
  </r>
  <r>
    <n v="354270303"/>
    <x v="769"/>
    <d v="2020-11-03T00:00:00"/>
    <x v="46"/>
    <x v="1"/>
    <x v="11"/>
    <x v="1"/>
    <x v="2"/>
    <n v="5310"/>
    <n v="154.06"/>
    <n v="90.93"/>
    <n v="482838.30000000005"/>
    <n v="818058.6"/>
    <n v="335220.29999999993"/>
    <x v="18"/>
    <n v="3"/>
    <x v="5"/>
    <x v="0"/>
  </r>
  <r>
    <n v="208653819"/>
    <x v="1333"/>
    <d v="2016-04-15T00:00:00"/>
    <x v="155"/>
    <x v="4"/>
    <x v="0"/>
    <x v="1"/>
    <x v="1"/>
    <n v="4157"/>
    <n v="255.28"/>
    <n v="159.41999999999999"/>
    <n v="662708.93999999994"/>
    <n v="1061198.96"/>
    <n v="398490.02"/>
    <x v="12"/>
    <n v="1"/>
    <x v="3"/>
    <x v="0"/>
  </r>
  <r>
    <n v="467732465"/>
    <x v="1055"/>
    <d v="2022-06-20T00:00:00"/>
    <x v="154"/>
    <x v="2"/>
    <x v="0"/>
    <x v="0"/>
    <x v="1"/>
    <n v="1285"/>
    <n v="255.28"/>
    <n v="159.41999999999999"/>
    <n v="204854.69999999998"/>
    <n v="328034.8"/>
    <n v="123180.1"/>
    <x v="1"/>
    <n v="1"/>
    <x v="3"/>
    <x v="0"/>
  </r>
  <r>
    <n v="144055068"/>
    <x v="1273"/>
    <d v="2017-01-15T00:00:00"/>
    <x v="169"/>
    <x v="4"/>
    <x v="8"/>
    <x v="1"/>
    <x v="0"/>
    <n v="7951"/>
    <n v="421.89"/>
    <n v="364.69"/>
    <n v="2899650.19"/>
    <n v="3354447.3899999997"/>
    <n v="454797.19999999972"/>
    <x v="1"/>
    <n v="7"/>
    <x v="2"/>
    <x v="1"/>
  </r>
  <r>
    <n v="570482957"/>
    <x v="1334"/>
    <d v="2019-05-10T00:00:00"/>
    <x v="48"/>
    <x v="5"/>
    <x v="11"/>
    <x v="0"/>
    <x v="2"/>
    <n v="7439"/>
    <n v="154.06"/>
    <n v="90.93"/>
    <n v="676428.27"/>
    <n v="1146052.3400000001"/>
    <n v="469624.07000000007"/>
    <x v="3"/>
    <n v="2"/>
    <x v="1"/>
    <x v="0"/>
  </r>
  <r>
    <n v="450189960"/>
    <x v="551"/>
    <d v="2021-10-31T00:00:00"/>
    <x v="36"/>
    <x v="3"/>
    <x v="10"/>
    <x v="0"/>
    <x v="0"/>
    <n v="68"/>
    <n v="668.27"/>
    <n v="502.54"/>
    <n v="34172.720000000001"/>
    <n v="45442.36"/>
    <n v="11269.64"/>
    <x v="13"/>
    <n v="3"/>
    <x v="5"/>
    <x v="0"/>
  </r>
  <r>
    <n v="806662404"/>
    <x v="305"/>
    <d v="2022-12-25T00:00:00"/>
    <x v="130"/>
    <x v="1"/>
    <x v="3"/>
    <x v="1"/>
    <x v="3"/>
    <n v="8186"/>
    <n v="205.7"/>
    <n v="117.11"/>
    <n v="958662.46"/>
    <n v="1683860.2"/>
    <n v="725197.74"/>
    <x v="9"/>
    <n v="7"/>
    <x v="2"/>
    <x v="1"/>
  </r>
  <r>
    <n v="933699119"/>
    <x v="1335"/>
    <d v="2019-11-25T00:00:00"/>
    <x v="59"/>
    <x v="1"/>
    <x v="4"/>
    <x v="1"/>
    <x v="1"/>
    <n v="1173"/>
    <n v="81.73"/>
    <n v="56.67"/>
    <n v="66473.91"/>
    <n v="95869.290000000008"/>
    <n v="29395.380000000005"/>
    <x v="10"/>
    <n v="3"/>
    <x v="5"/>
    <x v="0"/>
  </r>
  <r>
    <n v="853883445"/>
    <x v="558"/>
    <d v="2019-12-16T00:00:00"/>
    <x v="44"/>
    <x v="2"/>
    <x v="10"/>
    <x v="0"/>
    <x v="3"/>
    <n v="1941"/>
    <n v="668.27"/>
    <n v="502.54"/>
    <n v="975430.14"/>
    <n v="1297112.07"/>
    <n v="321681.93000000005"/>
    <x v="16"/>
    <n v="6"/>
    <x v="4"/>
    <x v="1"/>
  </r>
  <r>
    <n v="203625857"/>
    <x v="772"/>
    <d v="2021-02-23T00:00:00"/>
    <x v="58"/>
    <x v="5"/>
    <x v="3"/>
    <x v="1"/>
    <x v="1"/>
    <n v="6271"/>
    <n v="205.7"/>
    <n v="117.11"/>
    <n v="734396.80999999994"/>
    <n v="1289944.7"/>
    <n v="555547.89"/>
    <x v="20"/>
    <n v="6"/>
    <x v="4"/>
    <x v="1"/>
  </r>
  <r>
    <n v="680870664"/>
    <x v="992"/>
    <d v="2022-11-16T00:00:00"/>
    <x v="173"/>
    <x v="5"/>
    <x v="3"/>
    <x v="0"/>
    <x v="3"/>
    <n v="3615"/>
    <n v="205.7"/>
    <n v="117.11"/>
    <n v="423352.65"/>
    <n v="743605.5"/>
    <n v="320252.84999999998"/>
    <x v="3"/>
    <n v="7"/>
    <x v="2"/>
    <x v="1"/>
  </r>
  <r>
    <n v="984402740"/>
    <x v="14"/>
    <d v="2022-12-02T00:00:00"/>
    <x v="83"/>
    <x v="0"/>
    <x v="8"/>
    <x v="1"/>
    <x v="2"/>
    <n v="5501"/>
    <n v="421.89"/>
    <n v="364.69"/>
    <n v="2006159.69"/>
    <n v="2320816.89"/>
    <n v="314657.20000000019"/>
    <x v="13"/>
    <n v="1"/>
    <x v="3"/>
    <x v="0"/>
  </r>
  <r>
    <n v="832180726"/>
    <x v="63"/>
    <d v="2016-10-08T00:00:00"/>
    <x v="183"/>
    <x v="0"/>
    <x v="6"/>
    <x v="0"/>
    <x v="1"/>
    <n v="9625"/>
    <n v="651.21"/>
    <n v="524.96"/>
    <n v="5052740"/>
    <n v="6267896.25"/>
    <n v="1215156.25"/>
    <x v="19"/>
    <n v="4"/>
    <x v="6"/>
    <x v="0"/>
  </r>
  <r>
    <n v="998012912"/>
    <x v="1179"/>
    <d v="2015-01-28T00:00:00"/>
    <x v="114"/>
    <x v="2"/>
    <x v="8"/>
    <x v="1"/>
    <x v="1"/>
    <n v="3054"/>
    <n v="421.89"/>
    <n v="364.69"/>
    <n v="1113763.26"/>
    <n v="1288452.06"/>
    <n v="174688.80000000005"/>
    <x v="14"/>
    <n v="6"/>
    <x v="4"/>
    <x v="1"/>
  </r>
  <r>
    <n v="343482244"/>
    <x v="421"/>
    <d v="2017-01-23T00:00:00"/>
    <x v="60"/>
    <x v="4"/>
    <x v="7"/>
    <x v="0"/>
    <x v="0"/>
    <n v="2884"/>
    <n v="437.2"/>
    <n v="263.33"/>
    <n v="759443.72"/>
    <n v="1260884.8"/>
    <n v="501441.08000000007"/>
    <x v="9"/>
    <n v="1"/>
    <x v="3"/>
    <x v="0"/>
  </r>
  <r>
    <n v="633198153"/>
    <x v="917"/>
    <d v="2019-11-08T00:00:00"/>
    <x v="49"/>
    <x v="5"/>
    <x v="3"/>
    <x v="1"/>
    <x v="3"/>
    <n v="6260"/>
    <n v="205.7"/>
    <n v="117.11"/>
    <n v="733108.6"/>
    <n v="1287682"/>
    <n v="554573.4"/>
    <x v="18"/>
    <n v="6"/>
    <x v="4"/>
    <x v="1"/>
  </r>
  <r>
    <n v="483915841"/>
    <x v="742"/>
    <d v="2022-09-08T00:00:00"/>
    <x v="115"/>
    <x v="5"/>
    <x v="2"/>
    <x v="1"/>
    <x v="1"/>
    <n v="306"/>
    <n v="47.45"/>
    <n v="31.79"/>
    <n v="9727.74"/>
    <n v="14519.7"/>
    <n v="4791.9600000000009"/>
    <x v="9"/>
    <n v="4"/>
    <x v="6"/>
    <x v="0"/>
  </r>
  <r>
    <n v="594280803"/>
    <x v="1336"/>
    <d v="2018-01-12T00:00:00"/>
    <x v="14"/>
    <x v="0"/>
    <x v="10"/>
    <x v="1"/>
    <x v="0"/>
    <n v="9751"/>
    <n v="668.27"/>
    <n v="502.54"/>
    <n v="4900267.54"/>
    <n v="6516300.7699999996"/>
    <n v="1616033.2299999995"/>
    <x v="5"/>
    <n v="5"/>
    <x v="0"/>
    <x v="0"/>
  </r>
  <r>
    <n v="947622144"/>
    <x v="1337"/>
    <d v="2019-08-25T00:00:00"/>
    <x v="100"/>
    <x v="5"/>
    <x v="4"/>
    <x v="0"/>
    <x v="3"/>
    <n v="1305"/>
    <n v="81.73"/>
    <n v="56.67"/>
    <n v="73954.350000000006"/>
    <n v="106657.65000000001"/>
    <n v="32703.300000000003"/>
    <x v="14"/>
    <n v="3"/>
    <x v="5"/>
    <x v="0"/>
  </r>
  <r>
    <n v="781488692"/>
    <x v="180"/>
    <d v="2022-04-14T00:00:00"/>
    <x v="19"/>
    <x v="0"/>
    <x v="10"/>
    <x v="0"/>
    <x v="0"/>
    <n v="8725"/>
    <n v="668.27"/>
    <n v="502.54"/>
    <n v="4384661.5"/>
    <n v="5830655.75"/>
    <n v="1445994.25"/>
    <x v="5"/>
    <n v="4"/>
    <x v="6"/>
    <x v="0"/>
  </r>
  <r>
    <n v="753741776"/>
    <x v="1338"/>
    <d v="2019-07-21T00:00:00"/>
    <x v="132"/>
    <x v="0"/>
    <x v="11"/>
    <x v="1"/>
    <x v="1"/>
    <n v="7796"/>
    <n v="154.06"/>
    <n v="90.93"/>
    <n v="708890.28"/>
    <n v="1201051.76"/>
    <n v="492161.48"/>
    <x v="20"/>
    <n v="4"/>
    <x v="6"/>
    <x v="0"/>
  </r>
  <r>
    <n v="692555224"/>
    <x v="1339"/>
    <d v="2015-01-16T00:00:00"/>
    <x v="2"/>
    <x v="1"/>
    <x v="8"/>
    <x v="0"/>
    <x v="0"/>
    <n v="1336"/>
    <n v="421.89"/>
    <n v="364.69"/>
    <n v="487225.84"/>
    <n v="563645.04"/>
    <n v="76419.200000000012"/>
    <x v="5"/>
    <n v="5"/>
    <x v="0"/>
    <x v="0"/>
  </r>
  <r>
    <n v="946415364"/>
    <x v="703"/>
    <d v="2015-01-31T00:00:00"/>
    <x v="164"/>
    <x v="0"/>
    <x v="4"/>
    <x v="0"/>
    <x v="0"/>
    <n v="4193"/>
    <n v="81.73"/>
    <n v="56.67"/>
    <n v="237617.31"/>
    <n v="342693.89"/>
    <n v="105076.58000000002"/>
    <x v="2"/>
    <n v="7"/>
    <x v="2"/>
    <x v="1"/>
  </r>
  <r>
    <n v="134121024"/>
    <x v="578"/>
    <d v="2021-03-14T00:00:00"/>
    <x v="22"/>
    <x v="1"/>
    <x v="11"/>
    <x v="0"/>
    <x v="2"/>
    <n v="8246"/>
    <n v="154.06"/>
    <n v="90.93"/>
    <n v="749808.78"/>
    <n v="1270378.76"/>
    <n v="520569.98"/>
    <x v="1"/>
    <n v="7"/>
    <x v="2"/>
    <x v="1"/>
  </r>
  <r>
    <n v="557239282"/>
    <x v="983"/>
    <d v="2021-09-25T00:00:00"/>
    <x v="184"/>
    <x v="3"/>
    <x v="11"/>
    <x v="1"/>
    <x v="0"/>
    <n v="8341"/>
    <n v="154.06"/>
    <n v="90.93"/>
    <n v="758447.13"/>
    <n v="1285014.46"/>
    <n v="526567.32999999996"/>
    <x v="1"/>
    <n v="6"/>
    <x v="4"/>
    <x v="1"/>
  </r>
  <r>
    <n v="937826716"/>
    <x v="835"/>
    <d v="2019-10-05T00:00:00"/>
    <x v="110"/>
    <x v="0"/>
    <x v="2"/>
    <x v="0"/>
    <x v="0"/>
    <n v="2621"/>
    <n v="47.45"/>
    <n v="31.79"/>
    <n v="83321.59"/>
    <n v="124366.45000000001"/>
    <n v="41044.860000000015"/>
    <x v="10"/>
    <n v="1"/>
    <x v="3"/>
    <x v="0"/>
  </r>
  <r>
    <n v="592986905"/>
    <x v="745"/>
    <d v="2019-01-29T00:00:00"/>
    <x v="35"/>
    <x v="5"/>
    <x v="6"/>
    <x v="0"/>
    <x v="0"/>
    <n v="6858"/>
    <n v="651.21"/>
    <n v="524.96"/>
    <n v="3600175.68"/>
    <n v="4465998.1800000006"/>
    <n v="865822.50000000047"/>
    <x v="8"/>
    <n v="4"/>
    <x v="6"/>
    <x v="0"/>
  </r>
  <r>
    <n v="660312926"/>
    <x v="883"/>
    <d v="2017-01-05T00:00:00"/>
    <x v="22"/>
    <x v="1"/>
    <x v="5"/>
    <x v="1"/>
    <x v="1"/>
    <n v="123"/>
    <n v="109.28"/>
    <n v="35.840000000000003"/>
    <n v="4408.3200000000006"/>
    <n v="13441.44"/>
    <n v="9033.119999999999"/>
    <x v="14"/>
    <n v="7"/>
    <x v="2"/>
    <x v="1"/>
  </r>
  <r>
    <n v="560166108"/>
    <x v="722"/>
    <d v="2019-03-15T00:00:00"/>
    <x v="92"/>
    <x v="2"/>
    <x v="2"/>
    <x v="0"/>
    <x v="3"/>
    <n v="4454"/>
    <n v="47.45"/>
    <n v="31.79"/>
    <n v="141592.66"/>
    <n v="211342.30000000002"/>
    <n v="69749.640000000014"/>
    <x v="10"/>
    <n v="7"/>
    <x v="2"/>
    <x v="1"/>
  </r>
  <r>
    <n v="683220279"/>
    <x v="1340"/>
    <d v="2017-01-03T00:00:00"/>
    <x v="116"/>
    <x v="4"/>
    <x v="3"/>
    <x v="1"/>
    <x v="2"/>
    <n v="8918"/>
    <n v="205.7"/>
    <n v="117.11"/>
    <n v="1044386.98"/>
    <n v="1834432.5999999999"/>
    <n v="790045.61999999988"/>
    <x v="0"/>
    <n v="3"/>
    <x v="5"/>
    <x v="0"/>
  </r>
  <r>
    <n v="140461766"/>
    <x v="1241"/>
    <d v="2018-07-24T00:00:00"/>
    <x v="67"/>
    <x v="1"/>
    <x v="7"/>
    <x v="0"/>
    <x v="1"/>
    <n v="4613"/>
    <n v="437.2"/>
    <n v="263.33"/>
    <n v="1214741.29"/>
    <n v="2016803.5999999999"/>
    <n v="802062.30999999982"/>
    <x v="19"/>
    <n v="7"/>
    <x v="2"/>
    <x v="1"/>
  </r>
  <r>
    <n v="763961207"/>
    <x v="1065"/>
    <d v="2020-02-08T00:00:00"/>
    <x v="156"/>
    <x v="3"/>
    <x v="6"/>
    <x v="1"/>
    <x v="0"/>
    <n v="1953"/>
    <n v="651.21"/>
    <n v="524.96"/>
    <n v="1025246.8800000001"/>
    <n v="1271813.1300000001"/>
    <n v="246566.25"/>
    <x v="1"/>
    <n v="6"/>
    <x v="4"/>
    <x v="1"/>
  </r>
  <r>
    <n v="603014504"/>
    <x v="1105"/>
    <d v="2016-02-17T00:00:00"/>
    <x v="147"/>
    <x v="0"/>
    <x v="8"/>
    <x v="0"/>
    <x v="0"/>
    <n v="4247"/>
    <n v="421.89"/>
    <n v="364.69"/>
    <n v="1548838.43"/>
    <n v="1791766.8299999998"/>
    <n v="242928.39999999991"/>
    <x v="9"/>
    <n v="3"/>
    <x v="5"/>
    <x v="0"/>
  </r>
  <r>
    <n v="181860911"/>
    <x v="1140"/>
    <d v="2016-07-25T00:00:00"/>
    <x v="79"/>
    <x v="5"/>
    <x v="11"/>
    <x v="0"/>
    <x v="3"/>
    <n v="5540"/>
    <n v="154.06"/>
    <n v="90.93"/>
    <n v="503752.2"/>
    <n v="853492.4"/>
    <n v="349740.2"/>
    <x v="2"/>
    <n v="2"/>
    <x v="1"/>
    <x v="0"/>
  </r>
  <r>
    <n v="765991961"/>
    <x v="1341"/>
    <d v="2018-11-24T00:00:00"/>
    <x v="41"/>
    <x v="0"/>
    <x v="7"/>
    <x v="1"/>
    <x v="1"/>
    <n v="2898"/>
    <n v="437.2"/>
    <n v="263.33"/>
    <n v="763130.34"/>
    <n v="1267005.5999999999"/>
    <n v="503875.25999999989"/>
    <x v="5"/>
    <n v="6"/>
    <x v="4"/>
    <x v="1"/>
  </r>
  <r>
    <n v="845875442"/>
    <x v="1342"/>
    <d v="2022-03-25T00:00:00"/>
    <x v="81"/>
    <x v="5"/>
    <x v="8"/>
    <x v="0"/>
    <x v="3"/>
    <n v="2195"/>
    <n v="421.89"/>
    <n v="364.69"/>
    <n v="800494.55"/>
    <n v="926048.54999999993"/>
    <n v="125553.99999999988"/>
    <x v="3"/>
    <n v="2"/>
    <x v="1"/>
    <x v="0"/>
  </r>
  <r>
    <n v="635751616"/>
    <x v="1343"/>
    <d v="2015-11-20T00:00:00"/>
    <x v="158"/>
    <x v="6"/>
    <x v="10"/>
    <x v="1"/>
    <x v="3"/>
    <n v="1886"/>
    <n v="668.27"/>
    <n v="502.54"/>
    <n v="947790.44000000006"/>
    <n v="1260357.22"/>
    <n v="312566.77999999991"/>
    <x v="18"/>
    <n v="6"/>
    <x v="4"/>
    <x v="1"/>
  </r>
  <r>
    <n v="586873614"/>
    <x v="1231"/>
    <d v="2021-08-31T00:00:00"/>
    <x v="52"/>
    <x v="3"/>
    <x v="1"/>
    <x v="0"/>
    <x v="3"/>
    <n v="7799"/>
    <n v="152.58000000000001"/>
    <n v="97.44"/>
    <n v="759934.55999999994"/>
    <n v="1189971.4200000002"/>
    <n v="430036.86000000022"/>
    <x v="12"/>
    <n v="5"/>
    <x v="0"/>
    <x v="0"/>
  </r>
  <r>
    <n v="850621449"/>
    <x v="157"/>
    <d v="2017-04-30T00:00:00"/>
    <x v="12"/>
    <x v="2"/>
    <x v="8"/>
    <x v="0"/>
    <x v="2"/>
    <n v="6644"/>
    <n v="421.89"/>
    <n v="364.69"/>
    <n v="2423000.36"/>
    <n v="2803037.1599999997"/>
    <n v="380036.79999999981"/>
    <x v="5"/>
    <n v="7"/>
    <x v="2"/>
    <x v="1"/>
  </r>
  <r>
    <n v="111496055"/>
    <x v="1344"/>
    <d v="2021-05-16T00:00:00"/>
    <x v="45"/>
    <x v="1"/>
    <x v="9"/>
    <x v="0"/>
    <x v="0"/>
    <n v="3015"/>
    <n v="9.33"/>
    <n v="6.92"/>
    <n v="20863.8"/>
    <n v="28129.95"/>
    <n v="7266.1500000000015"/>
    <x v="14"/>
    <n v="3"/>
    <x v="5"/>
    <x v="0"/>
  </r>
  <r>
    <n v="433608758"/>
    <x v="1345"/>
    <d v="2016-12-18T00:00:00"/>
    <x v="162"/>
    <x v="2"/>
    <x v="11"/>
    <x v="1"/>
    <x v="2"/>
    <n v="3322"/>
    <n v="154.06"/>
    <n v="90.93"/>
    <n v="302069.46000000002"/>
    <n v="511787.32"/>
    <n v="209717.86"/>
    <x v="15"/>
    <n v="2"/>
    <x v="1"/>
    <x v="0"/>
  </r>
  <r>
    <n v="351383388"/>
    <x v="207"/>
    <d v="2016-09-29T00:00:00"/>
    <x v="154"/>
    <x v="2"/>
    <x v="5"/>
    <x v="0"/>
    <x v="3"/>
    <n v="1008"/>
    <n v="109.28"/>
    <n v="35.840000000000003"/>
    <n v="36126.720000000001"/>
    <n v="110154.24000000001"/>
    <n v="74027.520000000004"/>
    <x v="13"/>
    <n v="7"/>
    <x v="2"/>
    <x v="1"/>
  </r>
  <r>
    <n v="719556272"/>
    <x v="411"/>
    <d v="2017-04-14T00:00:00"/>
    <x v="41"/>
    <x v="0"/>
    <x v="8"/>
    <x v="1"/>
    <x v="3"/>
    <n v="1546"/>
    <n v="421.89"/>
    <n v="364.69"/>
    <n v="563810.74"/>
    <n v="652241.93999999994"/>
    <n v="88431.199999999953"/>
    <x v="9"/>
    <n v="5"/>
    <x v="0"/>
    <x v="0"/>
  </r>
  <r>
    <n v="445952498"/>
    <x v="1346"/>
    <d v="2015-06-26T00:00:00"/>
    <x v="91"/>
    <x v="1"/>
    <x v="3"/>
    <x v="1"/>
    <x v="1"/>
    <n v="6109"/>
    <n v="205.7"/>
    <n v="117.11"/>
    <n v="715424.99"/>
    <n v="1256621.3"/>
    <n v="541196.31000000006"/>
    <x v="18"/>
    <n v="6"/>
    <x v="4"/>
    <x v="1"/>
  </r>
  <r>
    <n v="727604615"/>
    <x v="1347"/>
    <d v="2019-06-26T00:00:00"/>
    <x v="32"/>
    <x v="5"/>
    <x v="0"/>
    <x v="1"/>
    <x v="0"/>
    <n v="3229"/>
    <n v="255.28"/>
    <n v="159.41999999999999"/>
    <n v="514767.17999999993"/>
    <n v="824299.12"/>
    <n v="309531.94000000006"/>
    <x v="18"/>
    <n v="4"/>
    <x v="6"/>
    <x v="0"/>
  </r>
  <r>
    <n v="628515231"/>
    <x v="517"/>
    <d v="2016-01-15T00:00:00"/>
    <x v="150"/>
    <x v="1"/>
    <x v="11"/>
    <x v="0"/>
    <x v="2"/>
    <n v="479"/>
    <n v="154.06"/>
    <n v="90.93"/>
    <n v="43555.47"/>
    <n v="73794.740000000005"/>
    <n v="30239.270000000004"/>
    <x v="9"/>
    <n v="5"/>
    <x v="0"/>
    <x v="0"/>
  </r>
  <r>
    <n v="601894414"/>
    <x v="1015"/>
    <d v="2022-03-19T00:00:00"/>
    <x v="150"/>
    <x v="1"/>
    <x v="6"/>
    <x v="1"/>
    <x v="0"/>
    <n v="2787"/>
    <n v="651.21"/>
    <n v="524.96"/>
    <n v="1463063.52"/>
    <n v="1814922.27"/>
    <n v="351858.75"/>
    <x v="3"/>
    <n v="3"/>
    <x v="5"/>
    <x v="0"/>
  </r>
  <r>
    <n v="954040992"/>
    <x v="1348"/>
    <d v="2021-07-28T00:00:00"/>
    <x v="7"/>
    <x v="1"/>
    <x v="1"/>
    <x v="1"/>
    <x v="2"/>
    <n v="785"/>
    <n v="152.58000000000001"/>
    <n v="97.44"/>
    <n v="76490.399999999994"/>
    <n v="119775.3"/>
    <n v="43284.900000000009"/>
    <x v="1"/>
    <n v="3"/>
    <x v="5"/>
    <x v="0"/>
  </r>
  <r>
    <n v="711566293"/>
    <x v="590"/>
    <d v="2020-01-10T00:00:00"/>
    <x v="24"/>
    <x v="3"/>
    <x v="7"/>
    <x v="1"/>
    <x v="0"/>
    <n v="7133"/>
    <n v="437.2"/>
    <n v="263.33"/>
    <n v="1878332.89"/>
    <n v="3118547.6"/>
    <n v="1240214.7100000002"/>
    <x v="15"/>
    <n v="7"/>
    <x v="2"/>
    <x v="1"/>
  </r>
  <r>
    <n v="771394145"/>
    <x v="474"/>
    <d v="2016-04-05T00:00:00"/>
    <x v="23"/>
    <x v="4"/>
    <x v="2"/>
    <x v="1"/>
    <x v="0"/>
    <n v="1524"/>
    <n v="47.45"/>
    <n v="31.79"/>
    <n v="48447.96"/>
    <n v="72313.8"/>
    <n v="23865.840000000004"/>
    <x v="7"/>
    <n v="1"/>
    <x v="3"/>
    <x v="0"/>
  </r>
  <r>
    <n v="750760877"/>
    <x v="1349"/>
    <d v="2022-07-26T00:00:00"/>
    <x v="161"/>
    <x v="3"/>
    <x v="11"/>
    <x v="1"/>
    <x v="0"/>
    <n v="5682"/>
    <n v="154.06"/>
    <n v="90.93"/>
    <n v="516664.26000000007"/>
    <n v="875368.92"/>
    <n v="358704.66"/>
    <x v="6"/>
    <n v="1"/>
    <x v="3"/>
    <x v="0"/>
  </r>
  <r>
    <n v="337215316"/>
    <x v="1325"/>
    <d v="2016-10-14T00:00:00"/>
    <x v="90"/>
    <x v="5"/>
    <x v="0"/>
    <x v="1"/>
    <x v="2"/>
    <n v="8360"/>
    <n v="255.28"/>
    <n v="159.41999999999999"/>
    <n v="1332751.2"/>
    <n v="2134140.7999999998"/>
    <n v="801389.59999999986"/>
    <x v="12"/>
    <n v="1"/>
    <x v="3"/>
    <x v="0"/>
  </r>
  <r>
    <n v="638618791"/>
    <x v="571"/>
    <d v="2022-04-07T00:00:00"/>
    <x v="132"/>
    <x v="0"/>
    <x v="0"/>
    <x v="1"/>
    <x v="2"/>
    <n v="347"/>
    <n v="255.28"/>
    <n v="159.41999999999999"/>
    <n v="55318.74"/>
    <n v="88582.16"/>
    <n v="33263.420000000006"/>
    <x v="17"/>
    <n v="2"/>
    <x v="1"/>
    <x v="0"/>
  </r>
  <r>
    <n v="926064479"/>
    <x v="723"/>
    <d v="2017-03-11T00:00:00"/>
    <x v="16"/>
    <x v="1"/>
    <x v="6"/>
    <x v="0"/>
    <x v="2"/>
    <n v="1913"/>
    <n v="651.21"/>
    <n v="524.96"/>
    <n v="1004248.4800000001"/>
    <n v="1245764.73"/>
    <n v="241516.24999999988"/>
    <x v="9"/>
    <n v="6"/>
    <x v="4"/>
    <x v="1"/>
  </r>
  <r>
    <n v="519280660"/>
    <x v="1350"/>
    <d v="2022-02-23T00:00:00"/>
    <x v="182"/>
    <x v="2"/>
    <x v="10"/>
    <x v="1"/>
    <x v="1"/>
    <n v="5542"/>
    <n v="668.27"/>
    <n v="502.54"/>
    <n v="2785076.68"/>
    <n v="3703552.34"/>
    <n v="918475.65999999968"/>
    <x v="8"/>
    <n v="5"/>
    <x v="0"/>
    <x v="0"/>
  </r>
  <r>
    <n v="865824210"/>
    <x v="1228"/>
    <d v="2018-05-17T00:00:00"/>
    <x v="2"/>
    <x v="1"/>
    <x v="6"/>
    <x v="0"/>
    <x v="0"/>
    <n v="5479"/>
    <n v="651.21"/>
    <n v="524.96"/>
    <n v="2876255.8400000003"/>
    <n v="3567979.5900000003"/>
    <n v="691723.75"/>
    <x v="7"/>
    <n v="3"/>
    <x v="5"/>
    <x v="0"/>
  </r>
  <r>
    <n v="761887109"/>
    <x v="826"/>
    <d v="2016-10-08T00:00:00"/>
    <x v="45"/>
    <x v="1"/>
    <x v="5"/>
    <x v="1"/>
    <x v="0"/>
    <n v="8181"/>
    <n v="109.28"/>
    <n v="35.840000000000003"/>
    <n v="293207.04000000004"/>
    <n v="894019.68"/>
    <n v="600812.64"/>
    <x v="14"/>
    <n v="2"/>
    <x v="1"/>
    <x v="0"/>
  </r>
  <r>
    <n v="766893184"/>
    <x v="1351"/>
    <d v="2016-12-27T00:00:00"/>
    <x v="165"/>
    <x v="5"/>
    <x v="8"/>
    <x v="1"/>
    <x v="0"/>
    <n v="9590"/>
    <n v="421.89"/>
    <n v="364.69"/>
    <n v="3497377.1"/>
    <n v="4045925.1"/>
    <n v="548548"/>
    <x v="9"/>
    <n v="2"/>
    <x v="1"/>
    <x v="0"/>
  </r>
  <r>
    <n v="160578763"/>
    <x v="1352"/>
    <d v="2015-10-15T00:00:00"/>
    <x v="179"/>
    <x v="1"/>
    <x v="6"/>
    <x v="0"/>
    <x v="2"/>
    <n v="7679"/>
    <n v="651.21"/>
    <n v="524.96"/>
    <n v="4031167.8400000003"/>
    <n v="5000641.59"/>
    <n v="969473.74999999953"/>
    <x v="14"/>
    <n v="7"/>
    <x v="2"/>
    <x v="1"/>
  </r>
  <r>
    <n v="992992675"/>
    <x v="1353"/>
    <d v="2021-03-12T00:00:00"/>
    <x v="70"/>
    <x v="1"/>
    <x v="11"/>
    <x v="1"/>
    <x v="0"/>
    <n v="7454"/>
    <n v="154.06"/>
    <n v="90.93"/>
    <n v="677792.22000000009"/>
    <n v="1148363.24"/>
    <n v="470571.0199999999"/>
    <x v="13"/>
    <n v="1"/>
    <x v="3"/>
    <x v="0"/>
  </r>
  <r>
    <n v="434496247"/>
    <x v="1354"/>
    <d v="2017-07-06T00:00:00"/>
    <x v="93"/>
    <x v="5"/>
    <x v="10"/>
    <x v="0"/>
    <x v="0"/>
    <n v="5950"/>
    <n v="668.27"/>
    <n v="502.54"/>
    <n v="2990113"/>
    <n v="3976206.5"/>
    <n v="986093.5"/>
    <x v="17"/>
    <n v="2"/>
    <x v="1"/>
    <x v="0"/>
  </r>
  <r>
    <n v="225763309"/>
    <x v="1272"/>
    <d v="2015-12-18T00:00:00"/>
    <x v="170"/>
    <x v="5"/>
    <x v="3"/>
    <x v="0"/>
    <x v="2"/>
    <n v="7235"/>
    <n v="205.7"/>
    <n v="117.11"/>
    <n v="847290.85"/>
    <n v="1488239.5"/>
    <n v="640948.65"/>
    <x v="8"/>
    <n v="7"/>
    <x v="2"/>
    <x v="1"/>
  </r>
  <r>
    <n v="827780187"/>
    <x v="452"/>
    <d v="2021-07-13T00:00:00"/>
    <x v="81"/>
    <x v="5"/>
    <x v="0"/>
    <x v="1"/>
    <x v="1"/>
    <n v="7407"/>
    <n v="255.28"/>
    <n v="159.41999999999999"/>
    <n v="1180823.94"/>
    <n v="1890858.96"/>
    <n v="710035.02"/>
    <x v="17"/>
    <n v="7"/>
    <x v="2"/>
    <x v="1"/>
  </r>
  <r>
    <n v="971845710"/>
    <x v="626"/>
    <d v="2018-02-09T00:00:00"/>
    <x v="83"/>
    <x v="0"/>
    <x v="1"/>
    <x v="0"/>
    <x v="1"/>
    <n v="9597"/>
    <n v="152.58000000000001"/>
    <n v="97.44"/>
    <n v="935131.67999999993"/>
    <n v="1464310.26"/>
    <n v="529178.58000000007"/>
    <x v="6"/>
    <n v="4"/>
    <x v="6"/>
    <x v="0"/>
  </r>
  <r>
    <n v="433793723"/>
    <x v="487"/>
    <d v="2015-07-13T00:00:00"/>
    <x v="121"/>
    <x v="0"/>
    <x v="11"/>
    <x v="0"/>
    <x v="1"/>
    <n v="8057"/>
    <n v="154.06"/>
    <n v="90.93"/>
    <n v="732623.01"/>
    <n v="1241261.42"/>
    <n v="508638.40999999992"/>
    <x v="16"/>
    <n v="6"/>
    <x v="4"/>
    <x v="1"/>
  </r>
  <r>
    <n v="562880504"/>
    <x v="1011"/>
    <d v="2019-03-06T00:00:00"/>
    <x v="118"/>
    <x v="0"/>
    <x v="6"/>
    <x v="0"/>
    <x v="3"/>
    <n v="7704"/>
    <n v="651.21"/>
    <n v="524.96"/>
    <n v="4044291.8400000003"/>
    <n v="5016921.84"/>
    <n v="972629.99999999953"/>
    <x v="19"/>
    <n v="1"/>
    <x v="3"/>
    <x v="0"/>
  </r>
  <r>
    <n v="974009931"/>
    <x v="635"/>
    <d v="2021-12-23T00:00:00"/>
    <x v="89"/>
    <x v="5"/>
    <x v="8"/>
    <x v="1"/>
    <x v="3"/>
    <n v="38"/>
    <n v="421.89"/>
    <n v="364.69"/>
    <n v="13858.22"/>
    <n v="16031.82"/>
    <n v="2173.6000000000004"/>
    <x v="3"/>
    <n v="1"/>
    <x v="3"/>
    <x v="0"/>
  </r>
  <r>
    <n v="155508315"/>
    <x v="1355"/>
    <d v="2018-11-18T00:00:00"/>
    <x v="176"/>
    <x v="2"/>
    <x v="9"/>
    <x v="1"/>
    <x v="1"/>
    <n v="7221"/>
    <n v="9.33"/>
    <n v="6.92"/>
    <n v="49969.32"/>
    <n v="67371.930000000008"/>
    <n v="17402.610000000008"/>
    <x v="1"/>
    <n v="7"/>
    <x v="2"/>
    <x v="1"/>
  </r>
  <r>
    <n v="340236985"/>
    <x v="549"/>
    <d v="2018-05-12T00:00:00"/>
    <x v="48"/>
    <x v="5"/>
    <x v="10"/>
    <x v="0"/>
    <x v="0"/>
    <n v="2540"/>
    <n v="668.27"/>
    <n v="502.54"/>
    <n v="1276451.6000000001"/>
    <n v="1697405.8"/>
    <n v="420954.19999999995"/>
    <x v="13"/>
    <n v="2"/>
    <x v="1"/>
    <x v="0"/>
  </r>
  <r>
    <n v="275062739"/>
    <x v="1356"/>
    <d v="2019-05-21T00:00:00"/>
    <x v="104"/>
    <x v="5"/>
    <x v="3"/>
    <x v="1"/>
    <x v="3"/>
    <n v="6032"/>
    <n v="205.7"/>
    <n v="117.11"/>
    <n v="706407.52"/>
    <n v="1240782.3999999999"/>
    <n v="534374.87999999989"/>
    <x v="3"/>
    <n v="6"/>
    <x v="4"/>
    <x v="1"/>
  </r>
  <r>
    <n v="852392995"/>
    <x v="474"/>
    <d v="2016-04-05T00:00:00"/>
    <x v="117"/>
    <x v="1"/>
    <x v="7"/>
    <x v="0"/>
    <x v="0"/>
    <n v="884"/>
    <n v="437.2"/>
    <n v="263.33"/>
    <n v="232783.71999999997"/>
    <n v="386484.8"/>
    <n v="153701.08000000002"/>
    <x v="7"/>
    <n v="1"/>
    <x v="3"/>
    <x v="0"/>
  </r>
  <r>
    <n v="597105491"/>
    <x v="1357"/>
    <d v="2020-09-27T00:00:00"/>
    <x v="136"/>
    <x v="1"/>
    <x v="1"/>
    <x v="1"/>
    <x v="0"/>
    <n v="5639"/>
    <n v="152.58000000000001"/>
    <n v="97.44"/>
    <n v="549464.16"/>
    <n v="860398.62000000011"/>
    <n v="310934.46000000008"/>
    <x v="9"/>
    <n v="7"/>
    <x v="2"/>
    <x v="1"/>
  </r>
  <r>
    <n v="891808593"/>
    <x v="1358"/>
    <d v="2020-06-15T00:00:00"/>
    <x v="150"/>
    <x v="1"/>
    <x v="0"/>
    <x v="1"/>
    <x v="3"/>
    <n v="4835"/>
    <n v="255.28"/>
    <n v="159.41999999999999"/>
    <n v="770795.7"/>
    <n v="1234278.8"/>
    <n v="463483.10000000009"/>
    <x v="19"/>
    <n v="6"/>
    <x v="4"/>
    <x v="1"/>
  </r>
  <r>
    <n v="384356105"/>
    <x v="1359"/>
    <d v="2018-05-15T00:00:00"/>
    <x v="73"/>
    <x v="5"/>
    <x v="9"/>
    <x v="1"/>
    <x v="3"/>
    <n v="8368"/>
    <n v="9.33"/>
    <n v="6.92"/>
    <n v="57906.559999999998"/>
    <n v="78073.440000000002"/>
    <n v="20166.880000000005"/>
    <x v="15"/>
    <n v="4"/>
    <x v="6"/>
    <x v="0"/>
  </r>
  <r>
    <n v="716054379"/>
    <x v="1360"/>
    <d v="2016-03-19T00:00:00"/>
    <x v="175"/>
    <x v="1"/>
    <x v="9"/>
    <x v="1"/>
    <x v="2"/>
    <n v="5258"/>
    <n v="9.33"/>
    <n v="6.92"/>
    <n v="36385.360000000001"/>
    <n v="49057.14"/>
    <n v="12671.779999999999"/>
    <x v="4"/>
    <n v="5"/>
    <x v="0"/>
    <x v="0"/>
  </r>
  <r>
    <n v="749762237"/>
    <x v="630"/>
    <d v="2018-07-02T00:00:00"/>
    <x v="94"/>
    <x v="5"/>
    <x v="10"/>
    <x v="0"/>
    <x v="2"/>
    <n v="162"/>
    <n v="668.27"/>
    <n v="502.54"/>
    <n v="81411.48000000001"/>
    <n v="108259.73999999999"/>
    <n v="26848.25999999998"/>
    <x v="8"/>
    <n v="3"/>
    <x v="5"/>
    <x v="0"/>
  </r>
  <r>
    <n v="580841004"/>
    <x v="1361"/>
    <d v="2022-04-21T00:00:00"/>
    <x v="155"/>
    <x v="4"/>
    <x v="2"/>
    <x v="1"/>
    <x v="3"/>
    <n v="2616"/>
    <n v="47.45"/>
    <n v="31.79"/>
    <n v="83162.64"/>
    <n v="124129.20000000001"/>
    <n v="40966.560000000012"/>
    <x v="14"/>
    <n v="7"/>
    <x v="2"/>
    <x v="1"/>
  </r>
  <r>
    <n v="374964511"/>
    <x v="1362"/>
    <d v="2016-12-08T00:00:00"/>
    <x v="39"/>
    <x v="2"/>
    <x v="9"/>
    <x v="0"/>
    <x v="0"/>
    <n v="9186"/>
    <n v="9.33"/>
    <n v="6.92"/>
    <n v="63567.12"/>
    <n v="85705.38"/>
    <n v="22138.260000000002"/>
    <x v="3"/>
    <n v="1"/>
    <x v="3"/>
    <x v="0"/>
  </r>
  <r>
    <n v="818119084"/>
    <x v="1363"/>
    <d v="2021-01-10T00:00:00"/>
    <x v="28"/>
    <x v="5"/>
    <x v="2"/>
    <x v="0"/>
    <x v="2"/>
    <n v="8472"/>
    <n v="47.45"/>
    <n v="31.79"/>
    <n v="269324.88"/>
    <n v="401996.4"/>
    <n v="132671.52000000002"/>
    <x v="17"/>
    <n v="5"/>
    <x v="0"/>
    <x v="0"/>
  </r>
  <r>
    <n v="866603553"/>
    <x v="1364"/>
    <d v="2021-12-24T00:00:00"/>
    <x v="98"/>
    <x v="4"/>
    <x v="3"/>
    <x v="1"/>
    <x v="0"/>
    <n v="6104"/>
    <n v="205.7"/>
    <n v="117.11"/>
    <n v="714839.44"/>
    <n v="1255592.8"/>
    <n v="540753.3600000001"/>
    <x v="17"/>
    <n v="3"/>
    <x v="5"/>
    <x v="0"/>
  </r>
  <r>
    <n v="897029244"/>
    <x v="1365"/>
    <d v="2017-06-12T00:00:00"/>
    <x v="158"/>
    <x v="6"/>
    <x v="10"/>
    <x v="0"/>
    <x v="0"/>
    <n v="9742"/>
    <n v="668.27"/>
    <n v="502.54"/>
    <n v="4895744.6800000006"/>
    <n v="6510286.3399999999"/>
    <n v="1614541.6599999992"/>
    <x v="11"/>
    <n v="5"/>
    <x v="0"/>
    <x v="0"/>
  </r>
  <r>
    <n v="456319987"/>
    <x v="502"/>
    <d v="2018-10-19T00:00:00"/>
    <x v="72"/>
    <x v="0"/>
    <x v="2"/>
    <x v="0"/>
    <x v="0"/>
    <n v="4080"/>
    <n v="47.45"/>
    <n v="31.79"/>
    <n v="129703.2"/>
    <n v="193596"/>
    <n v="63892.800000000003"/>
    <x v="17"/>
    <n v="3"/>
    <x v="5"/>
    <x v="0"/>
  </r>
  <r>
    <n v="935664641"/>
    <x v="168"/>
    <d v="2021-08-31T00:00:00"/>
    <x v="35"/>
    <x v="5"/>
    <x v="7"/>
    <x v="0"/>
    <x v="0"/>
    <n v="2815"/>
    <n v="437.2"/>
    <n v="263.33"/>
    <n v="741273.95"/>
    <n v="1230718"/>
    <n v="489444.05000000005"/>
    <x v="20"/>
    <n v="6"/>
    <x v="4"/>
    <x v="1"/>
  </r>
  <r>
    <n v="168131864"/>
    <x v="1091"/>
    <d v="2015-08-23T00:00:00"/>
    <x v="97"/>
    <x v="3"/>
    <x v="7"/>
    <x v="0"/>
    <x v="2"/>
    <n v="2810"/>
    <n v="437.2"/>
    <n v="263.33"/>
    <n v="739957.29999999993"/>
    <n v="1228532"/>
    <n v="488574.70000000007"/>
    <x v="6"/>
    <n v="6"/>
    <x v="4"/>
    <x v="1"/>
  </r>
  <r>
    <n v="481308305"/>
    <x v="1366"/>
    <d v="2018-09-18T00:00:00"/>
    <x v="43"/>
    <x v="1"/>
    <x v="0"/>
    <x v="1"/>
    <x v="1"/>
    <n v="8678"/>
    <n v="255.28"/>
    <n v="159.41999999999999"/>
    <n v="1383446.7599999998"/>
    <n v="2215319.84"/>
    <n v="831873.08000000007"/>
    <x v="12"/>
    <n v="5"/>
    <x v="0"/>
    <x v="0"/>
  </r>
  <r>
    <n v="881547534"/>
    <x v="1367"/>
    <d v="2018-11-29T00:00:00"/>
    <x v="76"/>
    <x v="5"/>
    <x v="6"/>
    <x v="0"/>
    <x v="3"/>
    <n v="8360"/>
    <n v="651.21"/>
    <n v="524.96"/>
    <n v="4388665.6000000006"/>
    <n v="5444115.6000000006"/>
    <n v="1055450"/>
    <x v="7"/>
    <n v="3"/>
    <x v="5"/>
    <x v="0"/>
  </r>
  <r>
    <n v="949958455"/>
    <x v="1368"/>
    <d v="2020-12-14T00:00:00"/>
    <x v="36"/>
    <x v="3"/>
    <x v="0"/>
    <x v="1"/>
    <x v="1"/>
    <n v="2672"/>
    <n v="255.28"/>
    <n v="159.41999999999999"/>
    <n v="425970.24"/>
    <n v="682108.16"/>
    <n v="256137.92000000004"/>
    <x v="3"/>
    <n v="5"/>
    <x v="0"/>
    <x v="0"/>
  </r>
  <r>
    <n v="205339896"/>
    <x v="1369"/>
    <d v="2019-12-02T00:00:00"/>
    <x v="132"/>
    <x v="0"/>
    <x v="6"/>
    <x v="0"/>
    <x v="1"/>
    <n v="3493"/>
    <n v="651.21"/>
    <n v="524.96"/>
    <n v="1833685.28"/>
    <n v="2274676.5300000003"/>
    <n v="440991.25000000023"/>
    <x v="4"/>
    <n v="7"/>
    <x v="2"/>
    <x v="1"/>
  </r>
  <r>
    <n v="486803185"/>
    <x v="145"/>
    <d v="2016-06-20T00:00:00"/>
    <x v="99"/>
    <x v="5"/>
    <x v="2"/>
    <x v="0"/>
    <x v="3"/>
    <n v="4735"/>
    <n v="47.45"/>
    <n v="31.79"/>
    <n v="150525.65"/>
    <n v="224675.75"/>
    <n v="74150.100000000006"/>
    <x v="4"/>
    <n v="7"/>
    <x v="2"/>
    <x v="1"/>
  </r>
  <r>
    <n v="550293433"/>
    <x v="487"/>
    <d v="2015-07-07T00:00:00"/>
    <x v="101"/>
    <x v="5"/>
    <x v="8"/>
    <x v="0"/>
    <x v="1"/>
    <n v="2910"/>
    <n v="421.89"/>
    <n v="364.69"/>
    <n v="1061247.8999999999"/>
    <n v="1227699.8999999999"/>
    <n v="166452"/>
    <x v="11"/>
    <n v="6"/>
    <x v="4"/>
    <x v="1"/>
  </r>
  <r>
    <n v="585983121"/>
    <x v="1370"/>
    <d v="2022-12-30T00:00:00"/>
    <x v="65"/>
    <x v="2"/>
    <x v="1"/>
    <x v="0"/>
    <x v="3"/>
    <n v="4282"/>
    <n v="152.58000000000001"/>
    <n v="97.44"/>
    <n v="417238.08"/>
    <n v="653347.56000000006"/>
    <n v="236109.48000000004"/>
    <x v="4"/>
    <n v="4"/>
    <x v="6"/>
    <x v="0"/>
  </r>
  <r>
    <n v="833484923"/>
    <x v="922"/>
    <d v="2016-11-24T00:00:00"/>
    <x v="102"/>
    <x v="5"/>
    <x v="5"/>
    <x v="1"/>
    <x v="2"/>
    <n v="5566"/>
    <n v="109.28"/>
    <n v="35.840000000000003"/>
    <n v="199485.44000000003"/>
    <n v="608252.48"/>
    <n v="408767.03999999992"/>
    <x v="16"/>
    <n v="2"/>
    <x v="1"/>
    <x v="0"/>
  </r>
  <r>
    <n v="266638886"/>
    <x v="1371"/>
    <d v="2018-06-05T00:00:00"/>
    <x v="175"/>
    <x v="1"/>
    <x v="10"/>
    <x v="0"/>
    <x v="1"/>
    <n v="3227"/>
    <n v="668.27"/>
    <n v="502.54"/>
    <n v="1621696.58"/>
    <n v="2156507.29"/>
    <n v="534810.71"/>
    <x v="1"/>
    <n v="2"/>
    <x v="1"/>
    <x v="0"/>
  </r>
  <r>
    <n v="176118838"/>
    <x v="6"/>
    <d v="2021-04-01T00:00:00"/>
    <x v="163"/>
    <x v="2"/>
    <x v="2"/>
    <x v="1"/>
    <x v="0"/>
    <n v="6333"/>
    <n v="47.45"/>
    <n v="31.79"/>
    <n v="201326.07"/>
    <n v="300500.85000000003"/>
    <n v="99174.780000000028"/>
    <x v="13"/>
    <n v="7"/>
    <x v="2"/>
    <x v="1"/>
  </r>
  <r>
    <n v="572911107"/>
    <x v="737"/>
    <d v="2016-04-09T00:00:00"/>
    <x v="12"/>
    <x v="2"/>
    <x v="7"/>
    <x v="0"/>
    <x v="0"/>
    <n v="5983"/>
    <n v="437.2"/>
    <n v="263.33"/>
    <n v="1575503.39"/>
    <n v="2615767.6"/>
    <n v="1040264.2100000002"/>
    <x v="14"/>
    <n v="2"/>
    <x v="1"/>
    <x v="0"/>
  </r>
  <r>
    <n v="638314521"/>
    <x v="915"/>
    <d v="2020-09-23T00:00:00"/>
    <x v="124"/>
    <x v="1"/>
    <x v="8"/>
    <x v="0"/>
    <x v="3"/>
    <n v="306"/>
    <n v="421.89"/>
    <n v="364.69"/>
    <n v="111595.14"/>
    <n v="129098.34"/>
    <n v="17503.199999999997"/>
    <x v="0"/>
    <n v="4"/>
    <x v="6"/>
    <x v="0"/>
  </r>
  <r>
    <n v="973940408"/>
    <x v="1372"/>
    <d v="2015-06-24T00:00:00"/>
    <x v="5"/>
    <x v="3"/>
    <x v="4"/>
    <x v="0"/>
    <x v="3"/>
    <n v="9465"/>
    <n v="81.73"/>
    <n v="56.67"/>
    <n v="536381.55000000005"/>
    <n v="773574.45000000007"/>
    <n v="237192.90000000002"/>
    <x v="15"/>
    <n v="5"/>
    <x v="0"/>
    <x v="0"/>
  </r>
  <r>
    <n v="451712596"/>
    <x v="1373"/>
    <d v="2019-09-06T00:00:00"/>
    <x v="32"/>
    <x v="5"/>
    <x v="11"/>
    <x v="0"/>
    <x v="3"/>
    <n v="650"/>
    <n v="154.06"/>
    <n v="90.93"/>
    <n v="59104.500000000007"/>
    <n v="100139"/>
    <n v="41034.499999999993"/>
    <x v="1"/>
    <n v="5"/>
    <x v="0"/>
    <x v="0"/>
  </r>
  <r>
    <n v="263867413"/>
    <x v="355"/>
    <d v="2020-11-17T00:00:00"/>
    <x v="53"/>
    <x v="5"/>
    <x v="7"/>
    <x v="0"/>
    <x v="1"/>
    <n v="3086"/>
    <n v="437.2"/>
    <n v="263.33"/>
    <n v="812636.38"/>
    <n v="1349199.2"/>
    <n v="536562.81999999995"/>
    <x v="16"/>
    <n v="7"/>
    <x v="2"/>
    <x v="1"/>
  </r>
  <r>
    <n v="866542184"/>
    <x v="1374"/>
    <d v="2021-05-22T00:00:00"/>
    <x v="142"/>
    <x v="0"/>
    <x v="11"/>
    <x v="0"/>
    <x v="1"/>
    <n v="7944"/>
    <n v="154.06"/>
    <n v="90.93"/>
    <n v="722347.92"/>
    <n v="1223852.6400000001"/>
    <n v="501504.72000000009"/>
    <x v="5"/>
    <n v="6"/>
    <x v="4"/>
    <x v="1"/>
  </r>
  <r>
    <n v="161832749"/>
    <x v="872"/>
    <d v="2021-04-10T00:00:00"/>
    <x v="85"/>
    <x v="2"/>
    <x v="1"/>
    <x v="1"/>
    <x v="0"/>
    <n v="8762"/>
    <n v="152.58000000000001"/>
    <n v="97.44"/>
    <n v="853769.28"/>
    <n v="1336905.9600000002"/>
    <n v="483136.68000000017"/>
    <x v="13"/>
    <n v="2"/>
    <x v="1"/>
    <x v="0"/>
  </r>
  <r>
    <n v="283678424"/>
    <x v="1375"/>
    <d v="2015-05-30T00:00:00"/>
    <x v="82"/>
    <x v="2"/>
    <x v="8"/>
    <x v="0"/>
    <x v="2"/>
    <n v="5604"/>
    <n v="421.89"/>
    <n v="364.69"/>
    <n v="2043722.76"/>
    <n v="2364271.56"/>
    <n v="320548.80000000005"/>
    <x v="11"/>
    <n v="3"/>
    <x v="5"/>
    <x v="0"/>
  </r>
  <r>
    <n v="811977040"/>
    <x v="153"/>
    <d v="2015-05-06T00:00:00"/>
    <x v="37"/>
    <x v="1"/>
    <x v="7"/>
    <x v="0"/>
    <x v="0"/>
    <n v="905"/>
    <n v="437.2"/>
    <n v="263.33"/>
    <n v="238313.65"/>
    <n v="395666"/>
    <n v="157352.35"/>
    <x v="9"/>
    <n v="3"/>
    <x v="5"/>
    <x v="0"/>
  </r>
  <r>
    <n v="590527427"/>
    <x v="1376"/>
    <d v="2022-05-26T00:00:00"/>
    <x v="33"/>
    <x v="5"/>
    <x v="7"/>
    <x v="1"/>
    <x v="0"/>
    <n v="9043"/>
    <n v="437.2"/>
    <n v="263.33"/>
    <n v="2381293.19"/>
    <n v="3953599.6"/>
    <n v="1572306.4100000001"/>
    <x v="20"/>
    <n v="1"/>
    <x v="3"/>
    <x v="0"/>
  </r>
  <r>
    <n v="783440911"/>
    <x v="1247"/>
    <d v="2016-05-17T00:00:00"/>
    <x v="38"/>
    <x v="2"/>
    <x v="4"/>
    <x v="1"/>
    <x v="1"/>
    <n v="6430"/>
    <n v="81.73"/>
    <n v="56.67"/>
    <n v="364388.10000000003"/>
    <n v="525523.9"/>
    <n v="161135.79999999999"/>
    <x v="14"/>
    <n v="5"/>
    <x v="0"/>
    <x v="0"/>
  </r>
  <r>
    <n v="825141322"/>
    <x v="1005"/>
    <d v="2015-10-24T00:00:00"/>
    <x v="102"/>
    <x v="5"/>
    <x v="4"/>
    <x v="0"/>
    <x v="1"/>
    <n v="6509"/>
    <n v="81.73"/>
    <n v="56.67"/>
    <n v="368865.03"/>
    <n v="531980.57000000007"/>
    <n v="163115.54000000004"/>
    <x v="13"/>
    <n v="2"/>
    <x v="1"/>
    <x v="0"/>
  </r>
  <r>
    <n v="670364987"/>
    <x v="1377"/>
    <d v="2015-04-02T00:00:00"/>
    <x v="129"/>
    <x v="5"/>
    <x v="9"/>
    <x v="1"/>
    <x v="0"/>
    <n v="4752"/>
    <n v="9.33"/>
    <n v="6.92"/>
    <n v="32883.839999999997"/>
    <n v="44336.160000000003"/>
    <n v="11452.320000000007"/>
    <x v="0"/>
    <n v="5"/>
    <x v="0"/>
    <x v="0"/>
  </r>
  <r>
    <n v="344160735"/>
    <x v="1378"/>
    <d v="2022-10-16T00:00:00"/>
    <x v="59"/>
    <x v="1"/>
    <x v="8"/>
    <x v="0"/>
    <x v="0"/>
    <n v="3664"/>
    <n v="421.89"/>
    <n v="364.69"/>
    <n v="1336224.1599999999"/>
    <n v="1545804.96"/>
    <n v="209580.80000000005"/>
    <x v="5"/>
    <n v="7"/>
    <x v="2"/>
    <x v="1"/>
  </r>
  <r>
    <n v="391889894"/>
    <x v="990"/>
    <d v="2018-10-21T00:00:00"/>
    <x v="21"/>
    <x v="5"/>
    <x v="3"/>
    <x v="0"/>
    <x v="0"/>
    <n v="7783"/>
    <n v="205.7"/>
    <n v="117.11"/>
    <n v="911467.13"/>
    <n v="1600963.0999999999"/>
    <n v="689495.96999999986"/>
    <x v="1"/>
    <n v="7"/>
    <x v="2"/>
    <x v="1"/>
  </r>
  <r>
    <n v="908140885"/>
    <x v="1009"/>
    <d v="2022-03-20T00:00:00"/>
    <x v="77"/>
    <x v="4"/>
    <x v="11"/>
    <x v="0"/>
    <x v="3"/>
    <n v="7924"/>
    <n v="154.06"/>
    <n v="90.93"/>
    <n v="720529.32000000007"/>
    <n v="1220771.44"/>
    <n v="500242.11999999988"/>
    <x v="6"/>
    <n v="6"/>
    <x v="4"/>
    <x v="1"/>
  </r>
  <r>
    <n v="992156255"/>
    <x v="138"/>
    <d v="2022-01-06T00:00:00"/>
    <x v="42"/>
    <x v="5"/>
    <x v="10"/>
    <x v="1"/>
    <x v="0"/>
    <n v="9939"/>
    <n v="668.27"/>
    <n v="502.54"/>
    <n v="4994745.0600000005"/>
    <n v="6641935.5300000003"/>
    <n v="1647190.4699999997"/>
    <x v="16"/>
    <n v="2"/>
    <x v="1"/>
    <x v="0"/>
  </r>
  <r>
    <n v="286978614"/>
    <x v="1379"/>
    <d v="2016-05-13T00:00:00"/>
    <x v="77"/>
    <x v="4"/>
    <x v="3"/>
    <x v="0"/>
    <x v="3"/>
    <n v="2204"/>
    <n v="205.7"/>
    <n v="117.11"/>
    <n v="258110.44"/>
    <n v="453362.8"/>
    <n v="195252.36"/>
    <x v="19"/>
    <n v="3"/>
    <x v="5"/>
    <x v="0"/>
  </r>
  <r>
    <n v="140304696"/>
    <x v="865"/>
    <d v="2019-06-19T00:00:00"/>
    <x v="142"/>
    <x v="0"/>
    <x v="4"/>
    <x v="1"/>
    <x v="2"/>
    <n v="8132"/>
    <n v="81.73"/>
    <n v="56.67"/>
    <n v="460840.44"/>
    <n v="664628.36"/>
    <n v="203787.91999999998"/>
    <x v="5"/>
    <n v="3"/>
    <x v="5"/>
    <x v="0"/>
  </r>
  <r>
    <n v="549058330"/>
    <x v="304"/>
    <d v="2017-04-05T00:00:00"/>
    <x v="63"/>
    <x v="1"/>
    <x v="10"/>
    <x v="0"/>
    <x v="3"/>
    <n v="7416"/>
    <n v="668.27"/>
    <n v="502.54"/>
    <n v="3726836.64"/>
    <n v="4955890.32"/>
    <n v="1229053.6800000002"/>
    <x v="17"/>
    <n v="1"/>
    <x v="3"/>
    <x v="0"/>
  </r>
  <r>
    <n v="230475842"/>
    <x v="256"/>
    <d v="2020-06-02T00:00:00"/>
    <x v="61"/>
    <x v="3"/>
    <x v="5"/>
    <x v="1"/>
    <x v="2"/>
    <n v="1778"/>
    <n v="109.28"/>
    <n v="35.840000000000003"/>
    <n v="63723.520000000004"/>
    <n v="194299.84"/>
    <n v="130576.31999999999"/>
    <x v="6"/>
    <n v="1"/>
    <x v="3"/>
    <x v="0"/>
  </r>
  <r>
    <n v="672106063"/>
    <x v="1380"/>
    <d v="2021-03-17T00:00:00"/>
    <x v="78"/>
    <x v="5"/>
    <x v="9"/>
    <x v="1"/>
    <x v="2"/>
    <n v="9975"/>
    <n v="9.33"/>
    <n v="6.92"/>
    <n v="69027"/>
    <n v="93066.75"/>
    <n v="24039.75"/>
    <x v="19"/>
    <n v="1"/>
    <x v="3"/>
    <x v="0"/>
  </r>
  <r>
    <n v="281810319"/>
    <x v="770"/>
    <d v="2021-09-17T00:00:00"/>
    <x v="57"/>
    <x v="5"/>
    <x v="9"/>
    <x v="0"/>
    <x v="0"/>
    <n v="2791"/>
    <n v="9.33"/>
    <n v="6.92"/>
    <n v="19313.72"/>
    <n v="26040.03"/>
    <n v="6726.3099999999977"/>
    <x v="9"/>
    <n v="5"/>
    <x v="0"/>
    <x v="0"/>
  </r>
  <r>
    <n v="237762439"/>
    <x v="1362"/>
    <d v="2016-11-29T00:00:00"/>
    <x v="167"/>
    <x v="2"/>
    <x v="0"/>
    <x v="1"/>
    <x v="3"/>
    <n v="8044"/>
    <n v="255.28"/>
    <n v="159.41999999999999"/>
    <n v="1282374.48"/>
    <n v="2053472.32"/>
    <n v="771097.84000000008"/>
    <x v="7"/>
    <n v="1"/>
    <x v="3"/>
    <x v="0"/>
  </r>
  <r>
    <n v="438448750"/>
    <x v="1005"/>
    <d v="2015-11-03T00:00:00"/>
    <x v="156"/>
    <x v="3"/>
    <x v="4"/>
    <x v="1"/>
    <x v="3"/>
    <n v="5583"/>
    <n v="81.73"/>
    <n v="56.67"/>
    <n v="316388.61"/>
    <n v="456298.59"/>
    <n v="139909.98000000004"/>
    <x v="1"/>
    <n v="2"/>
    <x v="1"/>
    <x v="0"/>
  </r>
  <r>
    <n v="852668082"/>
    <x v="157"/>
    <d v="2017-04-28T00:00:00"/>
    <x v="162"/>
    <x v="2"/>
    <x v="3"/>
    <x v="0"/>
    <x v="0"/>
    <n v="2289"/>
    <n v="205.7"/>
    <n v="117.11"/>
    <n v="268064.78999999998"/>
    <n v="470847.3"/>
    <n v="202782.51"/>
    <x v="8"/>
    <n v="7"/>
    <x v="2"/>
    <x v="1"/>
  </r>
  <r>
    <n v="258774220"/>
    <x v="1381"/>
    <d v="2022-04-11T00:00:00"/>
    <x v="18"/>
    <x v="6"/>
    <x v="3"/>
    <x v="1"/>
    <x v="0"/>
    <n v="5897"/>
    <n v="205.7"/>
    <n v="117.11"/>
    <n v="690597.67"/>
    <n v="1213012.8999999999"/>
    <n v="522415.22999999986"/>
    <x v="16"/>
    <n v="6"/>
    <x v="4"/>
    <x v="1"/>
  </r>
  <r>
    <n v="748463618"/>
    <x v="1382"/>
    <d v="2020-05-15T00:00:00"/>
    <x v="102"/>
    <x v="5"/>
    <x v="9"/>
    <x v="1"/>
    <x v="3"/>
    <n v="5872"/>
    <n v="9.33"/>
    <n v="6.92"/>
    <n v="40634.239999999998"/>
    <n v="54785.760000000002"/>
    <n v="14151.520000000004"/>
    <x v="4"/>
    <n v="4"/>
    <x v="6"/>
    <x v="0"/>
  </r>
  <r>
    <n v="969199979"/>
    <x v="973"/>
    <d v="2019-11-15T00:00:00"/>
    <x v="137"/>
    <x v="1"/>
    <x v="8"/>
    <x v="0"/>
    <x v="3"/>
    <n v="6666"/>
    <n v="421.89"/>
    <n v="364.69"/>
    <n v="2431023.54"/>
    <n v="2812318.7399999998"/>
    <n v="381295.19999999972"/>
    <x v="11"/>
    <n v="2"/>
    <x v="1"/>
    <x v="0"/>
  </r>
  <r>
    <n v="181789672"/>
    <x v="1383"/>
    <d v="2021-05-04T00:00:00"/>
    <x v="164"/>
    <x v="0"/>
    <x v="2"/>
    <x v="1"/>
    <x v="1"/>
    <n v="4459"/>
    <n v="47.45"/>
    <n v="31.79"/>
    <n v="141751.60999999999"/>
    <n v="211579.55000000002"/>
    <n v="69827.940000000031"/>
    <x v="13"/>
    <n v="5"/>
    <x v="0"/>
    <x v="0"/>
  </r>
  <r>
    <n v="176630818"/>
    <x v="1384"/>
    <d v="2016-09-05T00:00:00"/>
    <x v="121"/>
    <x v="0"/>
    <x v="11"/>
    <x v="1"/>
    <x v="3"/>
    <n v="7839"/>
    <n v="154.06"/>
    <n v="90.93"/>
    <n v="712800.27"/>
    <n v="1207676.3400000001"/>
    <n v="494876.07000000007"/>
    <x v="16"/>
    <n v="6"/>
    <x v="4"/>
    <x v="1"/>
  </r>
  <r>
    <n v="534286868"/>
    <x v="1055"/>
    <d v="2022-06-21T00:00:00"/>
    <x v="106"/>
    <x v="6"/>
    <x v="8"/>
    <x v="0"/>
    <x v="1"/>
    <n v="6212"/>
    <n v="421.89"/>
    <n v="364.69"/>
    <n v="2265454.2799999998"/>
    <n v="2620780.6799999997"/>
    <n v="355326.39999999991"/>
    <x v="4"/>
    <n v="1"/>
    <x v="3"/>
    <x v="0"/>
  </r>
  <r>
    <n v="275854527"/>
    <x v="392"/>
    <d v="2019-07-06T00:00:00"/>
    <x v="29"/>
    <x v="4"/>
    <x v="4"/>
    <x v="0"/>
    <x v="0"/>
    <n v="340"/>
    <n v="81.73"/>
    <n v="56.67"/>
    <n v="19267.8"/>
    <n v="27788.2"/>
    <n v="8520.4000000000015"/>
    <x v="19"/>
    <n v="4"/>
    <x v="6"/>
    <x v="0"/>
  </r>
  <r>
    <n v="712595832"/>
    <x v="1144"/>
    <d v="2015-03-25T00:00:00"/>
    <x v="67"/>
    <x v="1"/>
    <x v="2"/>
    <x v="0"/>
    <x v="3"/>
    <n v="1797"/>
    <n v="47.45"/>
    <n v="31.79"/>
    <n v="57126.63"/>
    <n v="85267.650000000009"/>
    <n v="28141.020000000011"/>
    <x v="6"/>
    <n v="2"/>
    <x v="1"/>
    <x v="0"/>
  </r>
  <r>
    <n v="196122109"/>
    <x v="1385"/>
    <d v="2021-07-21T00:00:00"/>
    <x v="19"/>
    <x v="0"/>
    <x v="4"/>
    <x v="0"/>
    <x v="3"/>
    <n v="5745"/>
    <n v="81.73"/>
    <n v="56.67"/>
    <n v="325569.15000000002"/>
    <n v="469538.85000000003"/>
    <n v="143969.70000000001"/>
    <x v="9"/>
    <n v="3"/>
    <x v="5"/>
    <x v="0"/>
  </r>
  <r>
    <n v="748357188"/>
    <x v="335"/>
    <d v="2022-07-13T00:00:00"/>
    <x v="138"/>
    <x v="1"/>
    <x v="0"/>
    <x v="1"/>
    <x v="1"/>
    <n v="4377"/>
    <n v="255.28"/>
    <n v="159.41999999999999"/>
    <n v="697781.34"/>
    <n v="1117360.56"/>
    <n v="419579.22000000009"/>
    <x v="3"/>
    <n v="7"/>
    <x v="2"/>
    <x v="1"/>
  </r>
  <r>
    <n v="411537396"/>
    <x v="954"/>
    <d v="2019-12-07T00:00:00"/>
    <x v="158"/>
    <x v="6"/>
    <x v="7"/>
    <x v="0"/>
    <x v="1"/>
    <n v="1916"/>
    <n v="437.2"/>
    <n v="263.33"/>
    <n v="504540.27999999997"/>
    <n v="837675.2"/>
    <n v="333134.92"/>
    <x v="10"/>
    <n v="1"/>
    <x v="3"/>
    <x v="0"/>
  </r>
  <r>
    <n v="898211562"/>
    <x v="403"/>
    <d v="2019-03-18T00:00:00"/>
    <x v="22"/>
    <x v="1"/>
    <x v="9"/>
    <x v="1"/>
    <x v="2"/>
    <n v="9616"/>
    <n v="9.33"/>
    <n v="6.92"/>
    <n v="66542.720000000001"/>
    <n v="89717.28"/>
    <n v="23174.559999999998"/>
    <x v="9"/>
    <n v="1"/>
    <x v="3"/>
    <x v="0"/>
  </r>
  <r>
    <n v="841241014"/>
    <x v="1386"/>
    <d v="2015-11-13T00:00:00"/>
    <x v="116"/>
    <x v="4"/>
    <x v="9"/>
    <x v="1"/>
    <x v="0"/>
    <n v="765"/>
    <n v="9.33"/>
    <n v="6.92"/>
    <n v="5293.8"/>
    <n v="7137.45"/>
    <n v="1843.6499999999996"/>
    <x v="6"/>
    <n v="4"/>
    <x v="6"/>
    <x v="0"/>
  </r>
  <r>
    <n v="743799579"/>
    <x v="896"/>
    <d v="2021-10-31T00:00:00"/>
    <x v="33"/>
    <x v="5"/>
    <x v="0"/>
    <x v="0"/>
    <x v="2"/>
    <n v="5679"/>
    <n v="255.28"/>
    <n v="159.41999999999999"/>
    <n v="905346.17999999993"/>
    <n v="1449735.12"/>
    <n v="544388.94000000018"/>
    <x v="3"/>
    <n v="4"/>
    <x v="6"/>
    <x v="0"/>
  </r>
  <r>
    <n v="729373586"/>
    <x v="727"/>
    <d v="2018-06-27T00:00:00"/>
    <x v="143"/>
    <x v="1"/>
    <x v="6"/>
    <x v="1"/>
    <x v="1"/>
    <n v="6707"/>
    <n v="651.21"/>
    <n v="524.96"/>
    <n v="3520906.72"/>
    <n v="4367665.4700000007"/>
    <n v="846758.75000000047"/>
    <x v="10"/>
    <n v="5"/>
    <x v="0"/>
    <x v="0"/>
  </r>
  <r>
    <n v="991761863"/>
    <x v="559"/>
    <d v="2021-12-21T00:00:00"/>
    <x v="91"/>
    <x v="1"/>
    <x v="9"/>
    <x v="1"/>
    <x v="0"/>
    <n v="3229"/>
    <n v="9.33"/>
    <n v="6.92"/>
    <n v="22344.68"/>
    <n v="30126.57"/>
    <n v="7781.8899999999994"/>
    <x v="6"/>
    <n v="1"/>
    <x v="3"/>
    <x v="0"/>
  </r>
  <r>
    <n v="445075738"/>
    <x v="1069"/>
    <d v="2016-03-26T00:00:00"/>
    <x v="49"/>
    <x v="5"/>
    <x v="7"/>
    <x v="0"/>
    <x v="2"/>
    <n v="6656"/>
    <n v="437.2"/>
    <n v="263.33"/>
    <n v="1752724.48"/>
    <n v="2910003.1999999997"/>
    <n v="1157278.7199999997"/>
    <x v="16"/>
    <n v="4"/>
    <x v="6"/>
    <x v="0"/>
  </r>
  <r>
    <n v="773739039"/>
    <x v="969"/>
    <d v="2019-08-25T00:00:00"/>
    <x v="20"/>
    <x v="3"/>
    <x v="5"/>
    <x v="0"/>
    <x v="2"/>
    <n v="5431"/>
    <n v="109.28"/>
    <n v="35.840000000000003"/>
    <n v="194647.04000000001"/>
    <n v="593499.68000000005"/>
    <n v="398852.64"/>
    <x v="12"/>
    <n v="3"/>
    <x v="5"/>
    <x v="0"/>
  </r>
  <r>
    <n v="344468438"/>
    <x v="1387"/>
    <d v="2022-08-09T00:00:00"/>
    <x v="115"/>
    <x v="5"/>
    <x v="0"/>
    <x v="0"/>
    <x v="1"/>
    <n v="4721"/>
    <n v="255.28"/>
    <n v="159.41999999999999"/>
    <n v="752621.82"/>
    <n v="1205176.8800000001"/>
    <n v="452555.06000000017"/>
    <x v="20"/>
    <n v="6"/>
    <x v="4"/>
    <x v="1"/>
  </r>
  <r>
    <n v="346371734"/>
    <x v="174"/>
    <d v="2022-12-25T00:00:00"/>
    <x v="10"/>
    <x v="3"/>
    <x v="3"/>
    <x v="0"/>
    <x v="1"/>
    <n v="7948"/>
    <n v="205.7"/>
    <n v="117.11"/>
    <n v="930790.28"/>
    <n v="1634903.5999999999"/>
    <n v="704113.31999999983"/>
    <x v="5"/>
    <n v="7"/>
    <x v="2"/>
    <x v="1"/>
  </r>
  <r>
    <n v="160751283"/>
    <x v="1149"/>
    <d v="2021-11-09T00:00:00"/>
    <x v="69"/>
    <x v="1"/>
    <x v="4"/>
    <x v="1"/>
    <x v="1"/>
    <n v="8732"/>
    <n v="81.73"/>
    <n v="56.67"/>
    <n v="494842.44"/>
    <n v="713666.36"/>
    <n v="218823.91999999998"/>
    <x v="12"/>
    <n v="5"/>
    <x v="0"/>
    <x v="0"/>
  </r>
  <r>
    <n v="941933286"/>
    <x v="845"/>
    <d v="2019-01-08T00:00:00"/>
    <x v="63"/>
    <x v="1"/>
    <x v="1"/>
    <x v="0"/>
    <x v="0"/>
    <n v="7846"/>
    <n v="152.58000000000001"/>
    <n v="97.44"/>
    <n v="764514.24"/>
    <n v="1197142.6800000002"/>
    <n v="432628.44000000018"/>
    <x v="11"/>
    <n v="6"/>
    <x v="4"/>
    <x v="1"/>
  </r>
  <r>
    <n v="224005925"/>
    <x v="326"/>
    <d v="2019-02-19T00:00:00"/>
    <x v="147"/>
    <x v="0"/>
    <x v="1"/>
    <x v="0"/>
    <x v="0"/>
    <n v="7186"/>
    <n v="152.58000000000001"/>
    <n v="97.44"/>
    <n v="700203.84"/>
    <n v="1096439.8800000001"/>
    <n v="396236.04000000015"/>
    <x v="9"/>
    <n v="2"/>
    <x v="1"/>
    <x v="0"/>
  </r>
  <r>
    <n v="670026814"/>
    <x v="458"/>
    <d v="2020-06-26T00:00:00"/>
    <x v="68"/>
    <x v="2"/>
    <x v="0"/>
    <x v="0"/>
    <x v="0"/>
    <n v="4679"/>
    <n v="255.28"/>
    <n v="159.41999999999999"/>
    <n v="745926.17999999993"/>
    <n v="1194455.1200000001"/>
    <n v="448528.94000000018"/>
    <x v="18"/>
    <n v="6"/>
    <x v="4"/>
    <x v="1"/>
  </r>
  <r>
    <n v="241392648"/>
    <x v="993"/>
    <d v="2017-03-03T00:00:00"/>
    <x v="136"/>
    <x v="1"/>
    <x v="10"/>
    <x v="0"/>
    <x v="3"/>
    <n v="2304"/>
    <n v="668.27"/>
    <n v="502.54"/>
    <n v="1157852.1600000001"/>
    <n v="1539694.08"/>
    <n v="381841.91999999993"/>
    <x v="16"/>
    <n v="3"/>
    <x v="5"/>
    <x v="0"/>
  </r>
  <r>
    <n v="149609172"/>
    <x v="303"/>
    <d v="2016-02-06T00:00:00"/>
    <x v="83"/>
    <x v="0"/>
    <x v="9"/>
    <x v="0"/>
    <x v="1"/>
    <n v="1533"/>
    <n v="9.33"/>
    <n v="6.92"/>
    <n v="10608.36"/>
    <n v="14302.89"/>
    <n v="3694.5299999999988"/>
    <x v="14"/>
    <n v="2"/>
    <x v="1"/>
    <x v="0"/>
  </r>
  <r>
    <n v="685750567"/>
    <x v="195"/>
    <d v="2015-03-02T00:00:00"/>
    <x v="149"/>
    <x v="3"/>
    <x v="11"/>
    <x v="0"/>
    <x v="3"/>
    <n v="7687"/>
    <n v="154.06"/>
    <n v="90.93"/>
    <n v="698978.91"/>
    <n v="1184259.22"/>
    <n v="485280.30999999994"/>
    <x v="16"/>
    <n v="6"/>
    <x v="4"/>
    <x v="1"/>
  </r>
  <r>
    <n v="551270186"/>
    <x v="1093"/>
    <d v="2018-04-04T00:00:00"/>
    <x v="121"/>
    <x v="0"/>
    <x v="0"/>
    <x v="0"/>
    <x v="0"/>
    <n v="1953"/>
    <n v="255.28"/>
    <n v="159.41999999999999"/>
    <n v="311347.25999999995"/>
    <n v="498561.84"/>
    <n v="187214.58000000007"/>
    <x v="10"/>
    <n v="5"/>
    <x v="0"/>
    <x v="0"/>
  </r>
  <r>
    <n v="940124833"/>
    <x v="1388"/>
    <d v="2016-05-10T00:00:00"/>
    <x v="122"/>
    <x v="3"/>
    <x v="5"/>
    <x v="0"/>
    <x v="0"/>
    <n v="2685"/>
    <n v="109.28"/>
    <n v="35.840000000000003"/>
    <n v="96230.400000000009"/>
    <n v="293416.8"/>
    <n v="197186.39999999997"/>
    <x v="4"/>
    <n v="1"/>
    <x v="3"/>
    <x v="0"/>
  </r>
  <r>
    <n v="901789844"/>
    <x v="1144"/>
    <d v="2015-04-11T00:00:00"/>
    <x v="84"/>
    <x v="1"/>
    <x v="8"/>
    <x v="0"/>
    <x v="3"/>
    <n v="8509"/>
    <n v="421.89"/>
    <n v="364.69"/>
    <n v="3103147.21"/>
    <n v="3589862.01"/>
    <n v="486714.79999999981"/>
    <x v="14"/>
    <n v="2"/>
    <x v="1"/>
    <x v="0"/>
  </r>
  <r>
    <n v="784751546"/>
    <x v="830"/>
    <d v="2021-04-10T00:00:00"/>
    <x v="111"/>
    <x v="4"/>
    <x v="8"/>
    <x v="0"/>
    <x v="2"/>
    <n v="4276"/>
    <n v="421.89"/>
    <n v="364.69"/>
    <n v="1559414.44"/>
    <n v="1804001.64"/>
    <n v="244587.19999999995"/>
    <x v="12"/>
    <n v="2"/>
    <x v="1"/>
    <x v="0"/>
  </r>
  <r>
    <n v="107808768"/>
    <x v="1081"/>
    <d v="2017-02-16T00:00:00"/>
    <x v="32"/>
    <x v="5"/>
    <x v="4"/>
    <x v="0"/>
    <x v="0"/>
    <n v="1865"/>
    <n v="81.73"/>
    <n v="56.67"/>
    <n v="105689.55"/>
    <n v="152426.45000000001"/>
    <n v="46736.900000000009"/>
    <x v="9"/>
    <n v="4"/>
    <x v="6"/>
    <x v="0"/>
  </r>
  <r>
    <n v="905132520"/>
    <x v="888"/>
    <d v="2021-11-30T00:00:00"/>
    <x v="147"/>
    <x v="0"/>
    <x v="11"/>
    <x v="0"/>
    <x v="3"/>
    <n v="7681"/>
    <n v="154.06"/>
    <n v="90.93"/>
    <n v="698433.33000000007"/>
    <n v="1183334.8600000001"/>
    <n v="484901.53"/>
    <x v="11"/>
    <n v="6"/>
    <x v="4"/>
    <x v="1"/>
  </r>
  <r>
    <n v="900967586"/>
    <x v="685"/>
    <d v="2020-02-11T00:00:00"/>
    <x v="76"/>
    <x v="5"/>
    <x v="9"/>
    <x v="0"/>
    <x v="2"/>
    <n v="5185"/>
    <n v="9.33"/>
    <n v="6.92"/>
    <n v="35880.199999999997"/>
    <n v="48376.05"/>
    <n v="12495.850000000006"/>
    <x v="0"/>
    <n v="3"/>
    <x v="5"/>
    <x v="0"/>
  </r>
  <r>
    <n v="410229337"/>
    <x v="1362"/>
    <d v="2016-12-11T00:00:00"/>
    <x v="74"/>
    <x v="1"/>
    <x v="6"/>
    <x v="0"/>
    <x v="0"/>
    <n v="4832"/>
    <n v="651.21"/>
    <n v="524.96"/>
    <n v="2536606.7200000002"/>
    <n v="3146646.72"/>
    <n v="610040"/>
    <x v="18"/>
    <n v="1"/>
    <x v="3"/>
    <x v="0"/>
  </r>
  <r>
    <n v="837906920"/>
    <x v="1389"/>
    <d v="2017-04-10T00:00:00"/>
    <x v="37"/>
    <x v="1"/>
    <x v="2"/>
    <x v="0"/>
    <x v="2"/>
    <n v="4133"/>
    <n v="47.45"/>
    <n v="31.79"/>
    <n v="131388.07"/>
    <n v="196110.85"/>
    <n v="64722.78"/>
    <x v="0"/>
    <n v="2"/>
    <x v="1"/>
    <x v="0"/>
  </r>
  <r>
    <n v="410803115"/>
    <x v="441"/>
    <d v="2017-07-29T00:00:00"/>
    <x v="60"/>
    <x v="4"/>
    <x v="0"/>
    <x v="1"/>
    <x v="2"/>
    <n v="4626"/>
    <n v="255.28"/>
    <n v="159.41999999999999"/>
    <n v="737476.91999999993"/>
    <n v="1180925.28"/>
    <n v="443448.3600000001"/>
    <x v="9"/>
    <n v="6"/>
    <x v="4"/>
    <x v="1"/>
  </r>
  <r>
    <n v="400267398"/>
    <x v="1338"/>
    <d v="2019-07-24T00:00:00"/>
    <x v="16"/>
    <x v="1"/>
    <x v="1"/>
    <x v="1"/>
    <x v="0"/>
    <n v="6873"/>
    <n v="152.58000000000001"/>
    <n v="97.44"/>
    <n v="669705.12"/>
    <n v="1048682.3400000001"/>
    <n v="378977.22000000009"/>
    <x v="2"/>
    <n v="4"/>
    <x v="6"/>
    <x v="0"/>
  </r>
  <r>
    <n v="836610448"/>
    <x v="992"/>
    <d v="2022-11-04T00:00:00"/>
    <x v="87"/>
    <x v="5"/>
    <x v="11"/>
    <x v="1"/>
    <x v="0"/>
    <n v="478"/>
    <n v="154.06"/>
    <n v="90.93"/>
    <n v="43464.54"/>
    <n v="73640.680000000008"/>
    <n v="30176.140000000007"/>
    <x v="8"/>
    <n v="7"/>
    <x v="2"/>
    <x v="1"/>
  </r>
  <r>
    <n v="294689643"/>
    <x v="535"/>
    <d v="2018-02-07T00:00:00"/>
    <x v="48"/>
    <x v="5"/>
    <x v="3"/>
    <x v="0"/>
    <x v="3"/>
    <n v="4069"/>
    <n v="205.7"/>
    <n v="117.11"/>
    <n v="476520.59"/>
    <n v="836993.29999999993"/>
    <n v="360472.7099999999"/>
    <x v="10"/>
    <n v="5"/>
    <x v="0"/>
    <x v="0"/>
  </r>
  <r>
    <n v="276116311"/>
    <x v="391"/>
    <d v="2015-04-06T00:00:00"/>
    <x v="170"/>
    <x v="5"/>
    <x v="2"/>
    <x v="0"/>
    <x v="0"/>
    <n v="7807"/>
    <n v="47.45"/>
    <n v="31.79"/>
    <n v="248184.53"/>
    <n v="370442.15"/>
    <n v="122257.62000000002"/>
    <x v="11"/>
    <n v="5"/>
    <x v="0"/>
    <x v="0"/>
  </r>
  <r>
    <n v="552814280"/>
    <x v="1390"/>
    <d v="2021-03-28T00:00:00"/>
    <x v="64"/>
    <x v="3"/>
    <x v="8"/>
    <x v="1"/>
    <x v="0"/>
    <n v="8885"/>
    <n v="421.89"/>
    <n v="364.69"/>
    <n v="3240270.65"/>
    <n v="3748492.65"/>
    <n v="508222"/>
    <x v="17"/>
    <n v="5"/>
    <x v="0"/>
    <x v="0"/>
  </r>
  <r>
    <n v="172676599"/>
    <x v="988"/>
    <d v="2017-04-10T00:00:00"/>
    <x v="41"/>
    <x v="0"/>
    <x v="1"/>
    <x v="1"/>
    <x v="1"/>
    <n v="7698"/>
    <n v="152.58000000000001"/>
    <n v="97.44"/>
    <n v="750093.12"/>
    <n v="1174560.8400000001"/>
    <n v="424467.72000000009"/>
    <x v="19"/>
    <n v="6"/>
    <x v="4"/>
    <x v="1"/>
  </r>
  <r>
    <n v="151751935"/>
    <x v="772"/>
    <d v="2021-02-25T00:00:00"/>
    <x v="104"/>
    <x v="5"/>
    <x v="3"/>
    <x v="0"/>
    <x v="1"/>
    <n v="5625"/>
    <n v="205.7"/>
    <n v="117.11"/>
    <n v="658743.75"/>
    <n v="1157062.5"/>
    <n v="498318.75"/>
    <x v="10"/>
    <n v="6"/>
    <x v="4"/>
    <x v="1"/>
  </r>
  <r>
    <n v="578461778"/>
    <x v="496"/>
    <d v="2019-01-17T00:00:00"/>
    <x v="72"/>
    <x v="0"/>
    <x v="2"/>
    <x v="0"/>
    <x v="1"/>
    <n v="8550"/>
    <n v="47.45"/>
    <n v="31.79"/>
    <n v="271804.5"/>
    <n v="405697.5"/>
    <n v="133893"/>
    <x v="2"/>
    <n v="5"/>
    <x v="0"/>
    <x v="0"/>
  </r>
  <r>
    <n v="711733233"/>
    <x v="187"/>
    <d v="2020-02-09T00:00:00"/>
    <x v="151"/>
    <x v="5"/>
    <x v="11"/>
    <x v="1"/>
    <x v="2"/>
    <n v="6535"/>
    <n v="154.06"/>
    <n v="90.93"/>
    <n v="594227.55000000005"/>
    <n v="1006782.1"/>
    <n v="412554.54999999993"/>
    <x v="2"/>
    <n v="1"/>
    <x v="3"/>
    <x v="0"/>
  </r>
  <r>
    <n v="604582631"/>
    <x v="1391"/>
    <d v="2019-10-05T00:00:00"/>
    <x v="82"/>
    <x v="2"/>
    <x v="0"/>
    <x v="1"/>
    <x v="2"/>
    <n v="8291"/>
    <n v="255.28"/>
    <n v="159.41999999999999"/>
    <n v="1321751.22"/>
    <n v="2116526.48"/>
    <n v="794775.26"/>
    <x v="7"/>
    <n v="5"/>
    <x v="0"/>
    <x v="0"/>
  </r>
  <r>
    <n v="900808799"/>
    <x v="815"/>
    <d v="2017-07-03T00:00:00"/>
    <x v="137"/>
    <x v="1"/>
    <x v="7"/>
    <x v="0"/>
    <x v="1"/>
    <n v="8196"/>
    <n v="437.2"/>
    <n v="263.33"/>
    <n v="2158252.6799999997"/>
    <n v="3583291.1999999997"/>
    <n v="1425038.52"/>
    <x v="2"/>
    <n v="2"/>
    <x v="1"/>
    <x v="0"/>
  </r>
  <r>
    <n v="964523065"/>
    <x v="1392"/>
    <d v="2016-04-05T00:00:00"/>
    <x v="86"/>
    <x v="2"/>
    <x v="0"/>
    <x v="0"/>
    <x v="2"/>
    <n v="2664"/>
    <n v="255.28"/>
    <n v="159.41999999999999"/>
    <n v="424694.87999999995"/>
    <n v="680065.92"/>
    <n v="255371.0400000001"/>
    <x v="14"/>
    <n v="5"/>
    <x v="0"/>
    <x v="0"/>
  </r>
  <r>
    <n v="230149257"/>
    <x v="1044"/>
    <d v="2015-05-11T00:00:00"/>
    <x v="104"/>
    <x v="5"/>
    <x v="10"/>
    <x v="0"/>
    <x v="3"/>
    <n v="5134"/>
    <n v="668.27"/>
    <n v="502.54"/>
    <n v="2580040.3600000003"/>
    <n v="3430898.1799999997"/>
    <n v="850857.81999999937"/>
    <x v="0"/>
    <n v="2"/>
    <x v="1"/>
    <x v="0"/>
  </r>
  <r>
    <n v="452423703"/>
    <x v="395"/>
    <d v="2019-09-23T00:00:00"/>
    <x v="31"/>
    <x v="4"/>
    <x v="7"/>
    <x v="1"/>
    <x v="1"/>
    <n v="1082"/>
    <n v="437.2"/>
    <n v="263.33"/>
    <n v="284923.06"/>
    <n v="473050.39999999997"/>
    <n v="188127.33999999997"/>
    <x v="13"/>
    <n v="4"/>
    <x v="6"/>
    <x v="0"/>
  </r>
  <r>
    <n v="756395232"/>
    <x v="711"/>
    <d v="2015-01-25T00:00:00"/>
    <x v="2"/>
    <x v="1"/>
    <x v="8"/>
    <x v="0"/>
    <x v="3"/>
    <n v="3013"/>
    <n v="421.89"/>
    <n v="364.69"/>
    <n v="1098810.97"/>
    <n v="1271154.57"/>
    <n v="172343.60000000009"/>
    <x v="11"/>
    <n v="4"/>
    <x v="6"/>
    <x v="0"/>
  </r>
  <r>
    <n v="787425172"/>
    <x v="1393"/>
    <d v="2016-08-01T00:00:00"/>
    <x v="28"/>
    <x v="5"/>
    <x v="11"/>
    <x v="0"/>
    <x v="2"/>
    <n v="5462"/>
    <n v="154.06"/>
    <n v="90.93"/>
    <n v="496659.66000000003"/>
    <n v="841475.72"/>
    <n v="344816.05999999994"/>
    <x v="11"/>
    <n v="5"/>
    <x v="0"/>
    <x v="0"/>
  </r>
  <r>
    <n v="261187350"/>
    <x v="88"/>
    <d v="2020-10-07T00:00:00"/>
    <x v="143"/>
    <x v="1"/>
    <x v="5"/>
    <x v="0"/>
    <x v="1"/>
    <n v="9996"/>
    <n v="109.28"/>
    <n v="35.840000000000003"/>
    <n v="358256.64000000001"/>
    <n v="1092362.8800000001"/>
    <n v="734106.24000000011"/>
    <x v="8"/>
    <n v="5"/>
    <x v="0"/>
    <x v="0"/>
  </r>
  <r>
    <n v="313668096"/>
    <x v="1394"/>
    <d v="2018-04-18T00:00:00"/>
    <x v="148"/>
    <x v="3"/>
    <x v="7"/>
    <x v="0"/>
    <x v="2"/>
    <n v="215"/>
    <n v="437.2"/>
    <n v="263.33"/>
    <n v="56615.95"/>
    <n v="93998"/>
    <n v="37382.050000000003"/>
    <x v="17"/>
    <n v="1"/>
    <x v="3"/>
    <x v="0"/>
  </r>
  <r>
    <n v="351166236"/>
    <x v="1336"/>
    <d v="2018-01-16T00:00:00"/>
    <x v="1"/>
    <x v="0"/>
    <x v="8"/>
    <x v="1"/>
    <x v="1"/>
    <n v="6748"/>
    <n v="421.89"/>
    <n v="364.69"/>
    <n v="2460928.12"/>
    <n v="2846913.7199999997"/>
    <n v="385985.59999999963"/>
    <x v="12"/>
    <n v="5"/>
    <x v="0"/>
    <x v="0"/>
  </r>
  <r>
    <n v="300293099"/>
    <x v="1395"/>
    <d v="2019-05-26T00:00:00"/>
    <x v="85"/>
    <x v="2"/>
    <x v="7"/>
    <x v="1"/>
    <x v="1"/>
    <n v="2256"/>
    <n v="437.2"/>
    <n v="263.33"/>
    <n v="594072.48"/>
    <n v="986323.2"/>
    <n v="392250.72"/>
    <x v="11"/>
    <n v="4"/>
    <x v="6"/>
    <x v="0"/>
  </r>
  <r>
    <n v="157972514"/>
    <x v="1396"/>
    <d v="2021-03-18T00:00:00"/>
    <x v="182"/>
    <x v="2"/>
    <x v="10"/>
    <x v="0"/>
    <x v="3"/>
    <n v="6432"/>
    <n v="668.27"/>
    <n v="502.54"/>
    <n v="3232337.2800000003"/>
    <n v="4298312.6399999997"/>
    <n v="1065975.3599999994"/>
    <x v="2"/>
    <n v="5"/>
    <x v="0"/>
    <x v="0"/>
  </r>
  <r>
    <n v="930730235"/>
    <x v="1397"/>
    <d v="2021-04-02T00:00:00"/>
    <x v="172"/>
    <x v="4"/>
    <x v="7"/>
    <x v="1"/>
    <x v="2"/>
    <n v="2614"/>
    <n v="437.2"/>
    <n v="263.33"/>
    <n v="688344.62"/>
    <n v="1142840.8"/>
    <n v="454496.18000000005"/>
    <x v="0"/>
    <n v="6"/>
    <x v="4"/>
    <x v="1"/>
  </r>
  <r>
    <n v="838246810"/>
    <x v="1398"/>
    <d v="2019-08-30T00:00:00"/>
    <x v="49"/>
    <x v="5"/>
    <x v="4"/>
    <x v="1"/>
    <x v="3"/>
    <n v="4714"/>
    <n v="81.73"/>
    <n v="56.67"/>
    <n v="267142.38"/>
    <n v="385275.22000000003"/>
    <n v="118132.84000000003"/>
    <x v="3"/>
    <n v="2"/>
    <x v="1"/>
    <x v="0"/>
  </r>
  <r>
    <n v="656251847"/>
    <x v="1399"/>
    <d v="2019-07-11T00:00:00"/>
    <x v="52"/>
    <x v="3"/>
    <x v="10"/>
    <x v="1"/>
    <x v="0"/>
    <n v="8360"/>
    <n v="668.27"/>
    <n v="502.54"/>
    <n v="4201234.4000000004"/>
    <n v="5586737.2000000002"/>
    <n v="1385502.7999999998"/>
    <x v="6"/>
    <n v="3"/>
    <x v="5"/>
    <x v="0"/>
  </r>
  <r>
    <n v="173629748"/>
    <x v="893"/>
    <d v="2017-07-06T00:00:00"/>
    <x v="4"/>
    <x v="2"/>
    <x v="10"/>
    <x v="1"/>
    <x v="1"/>
    <n v="9756"/>
    <n v="668.27"/>
    <n v="502.54"/>
    <n v="4902780.24"/>
    <n v="6519642.1200000001"/>
    <n v="1616861.88"/>
    <x v="3"/>
    <n v="1"/>
    <x v="3"/>
    <x v="0"/>
  </r>
  <r>
    <n v="188866841"/>
    <x v="1400"/>
    <d v="2018-06-06T00:00:00"/>
    <x v="47"/>
    <x v="1"/>
    <x v="5"/>
    <x v="1"/>
    <x v="2"/>
    <n v="8750"/>
    <n v="109.28"/>
    <n v="35.840000000000003"/>
    <n v="313600.00000000006"/>
    <n v="956200"/>
    <n v="642600"/>
    <x v="9"/>
    <n v="3"/>
    <x v="5"/>
    <x v="0"/>
  </r>
  <r>
    <n v="670761954"/>
    <x v="1401"/>
    <d v="2019-03-19T00:00:00"/>
    <x v="116"/>
    <x v="4"/>
    <x v="2"/>
    <x v="1"/>
    <x v="2"/>
    <n v="2223"/>
    <n v="47.45"/>
    <n v="31.79"/>
    <n v="70669.17"/>
    <n v="105481.35"/>
    <n v="34812.180000000008"/>
    <x v="14"/>
    <n v="5"/>
    <x v="0"/>
    <x v="0"/>
  </r>
  <r>
    <n v="308426415"/>
    <x v="1333"/>
    <d v="2016-04-19T00:00:00"/>
    <x v="56"/>
    <x v="5"/>
    <x v="3"/>
    <x v="1"/>
    <x v="0"/>
    <n v="9085"/>
    <n v="205.7"/>
    <n v="117.11"/>
    <n v="1063944.3500000001"/>
    <n v="1868784.5"/>
    <n v="804840.14999999991"/>
    <x v="4"/>
    <n v="1"/>
    <x v="3"/>
    <x v="0"/>
  </r>
  <r>
    <n v="561284053"/>
    <x v="1196"/>
    <d v="2015-10-25T00:00:00"/>
    <x v="38"/>
    <x v="2"/>
    <x v="3"/>
    <x v="0"/>
    <x v="1"/>
    <n v="5279"/>
    <n v="205.7"/>
    <n v="117.11"/>
    <n v="618223.68999999994"/>
    <n v="1085890.3"/>
    <n v="467666.6100000001"/>
    <x v="19"/>
    <n v="5"/>
    <x v="0"/>
    <x v="0"/>
  </r>
  <r>
    <n v="709071195"/>
    <x v="330"/>
    <d v="2020-06-25T00:00:00"/>
    <x v="88"/>
    <x v="1"/>
    <x v="10"/>
    <x v="0"/>
    <x v="1"/>
    <n v="8778"/>
    <n v="668.27"/>
    <n v="502.54"/>
    <n v="4411296.12"/>
    <n v="5866074.0599999996"/>
    <n v="1454777.9399999995"/>
    <x v="5"/>
    <n v="4"/>
    <x v="6"/>
    <x v="0"/>
  </r>
  <r>
    <n v="101836669"/>
    <x v="1040"/>
    <d v="2021-12-16T00:00:00"/>
    <x v="126"/>
    <x v="5"/>
    <x v="10"/>
    <x v="0"/>
    <x v="0"/>
    <n v="4588"/>
    <n v="668.27"/>
    <n v="502.54"/>
    <n v="2305653.52"/>
    <n v="3066022.76"/>
    <n v="760369.23999999976"/>
    <x v="13"/>
    <n v="7"/>
    <x v="2"/>
    <x v="1"/>
  </r>
  <r>
    <n v="409941804"/>
    <x v="1402"/>
    <d v="2019-05-09T00:00:00"/>
    <x v="36"/>
    <x v="3"/>
    <x v="4"/>
    <x v="0"/>
    <x v="0"/>
    <n v="9744"/>
    <n v="81.73"/>
    <n v="56.67"/>
    <n v="552192.48"/>
    <n v="796377.12"/>
    <n v="244184.64"/>
    <x v="1"/>
    <n v="4"/>
    <x v="6"/>
    <x v="0"/>
  </r>
  <r>
    <n v="674060428"/>
    <x v="682"/>
    <d v="2020-12-31T00:00:00"/>
    <x v="153"/>
    <x v="1"/>
    <x v="3"/>
    <x v="0"/>
    <x v="2"/>
    <n v="8315"/>
    <n v="205.7"/>
    <n v="117.11"/>
    <n v="973769.65"/>
    <n v="1710395.5"/>
    <n v="736625.85"/>
    <x v="19"/>
    <n v="2"/>
    <x v="1"/>
    <x v="0"/>
  </r>
  <r>
    <n v="455178868"/>
    <x v="1403"/>
    <d v="2015-11-27T00:00:00"/>
    <x v="123"/>
    <x v="3"/>
    <x v="6"/>
    <x v="1"/>
    <x v="1"/>
    <n v="6397"/>
    <n v="651.21"/>
    <n v="524.96"/>
    <n v="3358169.12"/>
    <n v="4165790.37"/>
    <n v="807621.25"/>
    <x v="7"/>
    <n v="4"/>
    <x v="6"/>
    <x v="0"/>
  </r>
  <r>
    <n v="284595954"/>
    <x v="141"/>
    <d v="2016-10-30T00:00:00"/>
    <x v="46"/>
    <x v="1"/>
    <x v="7"/>
    <x v="1"/>
    <x v="1"/>
    <n v="7122"/>
    <n v="437.2"/>
    <n v="263.33"/>
    <n v="1875436.2599999998"/>
    <n v="3113738.4"/>
    <n v="1238302.1400000001"/>
    <x v="11"/>
    <n v="4"/>
    <x v="6"/>
    <x v="0"/>
  </r>
  <r>
    <n v="363699233"/>
    <x v="454"/>
    <d v="2022-03-13T00:00:00"/>
    <x v="152"/>
    <x v="5"/>
    <x v="3"/>
    <x v="0"/>
    <x v="0"/>
    <n v="5540"/>
    <n v="205.7"/>
    <n v="117.11"/>
    <n v="648789.4"/>
    <n v="1139578"/>
    <n v="490788.6"/>
    <x v="4"/>
    <n v="6"/>
    <x v="4"/>
    <x v="1"/>
  </r>
  <r>
    <n v="765083873"/>
    <x v="1013"/>
    <d v="2015-11-27T00:00:00"/>
    <x v="148"/>
    <x v="3"/>
    <x v="5"/>
    <x v="0"/>
    <x v="2"/>
    <n v="4175"/>
    <n v="109.28"/>
    <n v="35.840000000000003"/>
    <n v="149632"/>
    <n v="456244"/>
    <n v="306612"/>
    <x v="16"/>
    <n v="3"/>
    <x v="5"/>
    <x v="0"/>
  </r>
  <r>
    <n v="580314862"/>
    <x v="1151"/>
    <d v="2016-05-12T00:00:00"/>
    <x v="128"/>
    <x v="1"/>
    <x v="0"/>
    <x v="1"/>
    <x v="1"/>
    <n v="6918"/>
    <n v="255.28"/>
    <n v="159.41999999999999"/>
    <n v="1102867.5599999998"/>
    <n v="1766027.04"/>
    <n v="663159.48000000021"/>
    <x v="0"/>
    <n v="5"/>
    <x v="0"/>
    <x v="0"/>
  </r>
  <r>
    <n v="572164809"/>
    <x v="1404"/>
    <d v="2021-12-19T00:00:00"/>
    <x v="110"/>
    <x v="0"/>
    <x v="8"/>
    <x v="1"/>
    <x v="1"/>
    <n v="5137"/>
    <n v="421.89"/>
    <n v="364.69"/>
    <n v="1873412.53"/>
    <n v="2167248.9299999997"/>
    <n v="293836.39999999967"/>
    <x v="20"/>
    <n v="4"/>
    <x v="6"/>
    <x v="0"/>
  </r>
  <r>
    <n v="273495042"/>
    <x v="1405"/>
    <d v="2022-04-15T00:00:00"/>
    <x v="3"/>
    <x v="2"/>
    <x v="2"/>
    <x v="0"/>
    <x v="1"/>
    <n v="2115"/>
    <n v="47.45"/>
    <n v="31.79"/>
    <n v="67235.849999999991"/>
    <n v="100356.75"/>
    <n v="33120.900000000009"/>
    <x v="13"/>
    <n v="1"/>
    <x v="3"/>
    <x v="0"/>
  </r>
  <r>
    <n v="187479388"/>
    <x v="561"/>
    <d v="2016-04-11T00:00:00"/>
    <x v="95"/>
    <x v="3"/>
    <x v="8"/>
    <x v="1"/>
    <x v="3"/>
    <n v="8172"/>
    <n v="421.89"/>
    <n v="364.69"/>
    <n v="2980246.68"/>
    <n v="3447685.08"/>
    <n v="467438.39999999991"/>
    <x v="8"/>
    <n v="3"/>
    <x v="5"/>
    <x v="0"/>
  </r>
  <r>
    <n v="437604176"/>
    <x v="1406"/>
    <d v="2019-03-09T00:00:00"/>
    <x v="34"/>
    <x v="1"/>
    <x v="1"/>
    <x v="0"/>
    <x v="2"/>
    <n v="5655"/>
    <n v="152.58000000000001"/>
    <n v="97.44"/>
    <n v="551023.19999999995"/>
    <n v="862839.9"/>
    <n v="311816.70000000007"/>
    <x v="19"/>
    <n v="4"/>
    <x v="6"/>
    <x v="0"/>
  </r>
  <r>
    <n v="317668235"/>
    <x v="1407"/>
    <d v="2021-10-12T00:00:00"/>
    <x v="106"/>
    <x v="6"/>
    <x v="2"/>
    <x v="1"/>
    <x v="0"/>
    <n v="3945"/>
    <n v="47.45"/>
    <n v="31.79"/>
    <n v="125411.55"/>
    <n v="187190.25"/>
    <n v="61778.7"/>
    <x v="14"/>
    <n v="5"/>
    <x v="0"/>
    <x v="0"/>
  </r>
  <r>
    <n v="541782891"/>
    <x v="588"/>
    <d v="2016-05-04T00:00:00"/>
    <x v="135"/>
    <x v="3"/>
    <x v="7"/>
    <x v="1"/>
    <x v="3"/>
    <n v="4452"/>
    <n v="437.2"/>
    <n v="263.33"/>
    <n v="1172345.1599999999"/>
    <n v="1946414.4"/>
    <n v="774069.24"/>
    <x v="11"/>
    <n v="7"/>
    <x v="2"/>
    <x v="1"/>
  </r>
  <r>
    <n v="994371974"/>
    <x v="1257"/>
    <d v="2019-06-14T00:00:00"/>
    <x v="14"/>
    <x v="0"/>
    <x v="6"/>
    <x v="0"/>
    <x v="0"/>
    <n v="5619"/>
    <n v="651.21"/>
    <n v="524.96"/>
    <n v="2949750.24"/>
    <n v="3659148.99"/>
    <n v="709398.75"/>
    <x v="9"/>
    <n v="5"/>
    <x v="0"/>
    <x v="0"/>
  </r>
  <r>
    <n v="280171811"/>
    <x v="1011"/>
    <d v="2019-03-04T00:00:00"/>
    <x v="35"/>
    <x v="5"/>
    <x v="3"/>
    <x v="0"/>
    <x v="2"/>
    <n v="7920"/>
    <n v="205.7"/>
    <n v="117.11"/>
    <n v="927511.2"/>
    <n v="1629144"/>
    <n v="701632.8"/>
    <x v="1"/>
    <n v="1"/>
    <x v="3"/>
    <x v="0"/>
  </r>
  <r>
    <n v="567904603"/>
    <x v="618"/>
    <d v="2019-11-18T00:00:00"/>
    <x v="139"/>
    <x v="4"/>
    <x v="0"/>
    <x v="0"/>
    <x v="2"/>
    <n v="4447"/>
    <n v="255.28"/>
    <n v="159.41999999999999"/>
    <n v="708940.74"/>
    <n v="1135230.1599999999"/>
    <n v="426289.41999999993"/>
    <x v="19"/>
    <n v="6"/>
    <x v="4"/>
    <x v="1"/>
  </r>
  <r>
    <n v="471911561"/>
    <x v="1276"/>
    <d v="2019-11-22T00:00:00"/>
    <x v="94"/>
    <x v="5"/>
    <x v="6"/>
    <x v="0"/>
    <x v="1"/>
    <n v="7973"/>
    <n v="651.21"/>
    <n v="524.96"/>
    <n v="4185506.08"/>
    <n v="5192097.33"/>
    <n v="1006591.25"/>
    <x v="7"/>
    <n v="4"/>
    <x v="6"/>
    <x v="0"/>
  </r>
  <r>
    <n v="738886630"/>
    <x v="1408"/>
    <d v="2018-02-24T00:00:00"/>
    <x v="182"/>
    <x v="2"/>
    <x v="1"/>
    <x v="0"/>
    <x v="3"/>
    <n v="1828"/>
    <n v="152.58000000000001"/>
    <n v="97.44"/>
    <n v="178120.32000000001"/>
    <n v="278916.24000000005"/>
    <n v="100795.92000000004"/>
    <x v="0"/>
    <n v="7"/>
    <x v="2"/>
    <x v="1"/>
  </r>
  <r>
    <n v="361142766"/>
    <x v="1409"/>
    <d v="2015-08-24T00:00:00"/>
    <x v="168"/>
    <x v="6"/>
    <x v="2"/>
    <x v="0"/>
    <x v="0"/>
    <n v="9025"/>
    <n v="47.45"/>
    <n v="31.79"/>
    <n v="286904.75"/>
    <n v="428236.25"/>
    <n v="141331.5"/>
    <x v="12"/>
    <n v="4"/>
    <x v="6"/>
    <x v="0"/>
  </r>
  <r>
    <n v="994978797"/>
    <x v="862"/>
    <d v="2018-12-24T00:00:00"/>
    <x v="138"/>
    <x v="1"/>
    <x v="2"/>
    <x v="1"/>
    <x v="3"/>
    <n v="5192"/>
    <n v="47.45"/>
    <n v="31.79"/>
    <n v="165053.68"/>
    <n v="246360.40000000002"/>
    <n v="81306.72000000003"/>
    <x v="15"/>
    <n v="3"/>
    <x v="5"/>
    <x v="0"/>
  </r>
  <r>
    <n v="317006051"/>
    <x v="1410"/>
    <d v="2017-05-09T00:00:00"/>
    <x v="137"/>
    <x v="1"/>
    <x v="2"/>
    <x v="1"/>
    <x v="3"/>
    <n v="7990"/>
    <n v="47.45"/>
    <n v="31.79"/>
    <n v="254002.1"/>
    <n v="379125.5"/>
    <n v="125123.4"/>
    <x v="16"/>
    <n v="7"/>
    <x v="2"/>
    <x v="1"/>
  </r>
  <r>
    <n v="574148356"/>
    <x v="1411"/>
    <d v="2022-03-20T00:00:00"/>
    <x v="87"/>
    <x v="5"/>
    <x v="1"/>
    <x v="0"/>
    <x v="0"/>
    <n v="2112"/>
    <n v="152.58000000000001"/>
    <n v="97.44"/>
    <n v="205793.28"/>
    <n v="322248.96000000002"/>
    <n v="116455.68000000002"/>
    <x v="13"/>
    <n v="3"/>
    <x v="5"/>
    <x v="0"/>
  </r>
  <r>
    <n v="933642041"/>
    <x v="516"/>
    <d v="2020-04-20T00:00:00"/>
    <x v="26"/>
    <x v="1"/>
    <x v="4"/>
    <x v="0"/>
    <x v="3"/>
    <n v="4282"/>
    <n v="81.73"/>
    <n v="56.67"/>
    <n v="242660.94"/>
    <n v="349967.86000000004"/>
    <n v="107306.92000000004"/>
    <x v="6"/>
    <n v="7"/>
    <x v="2"/>
    <x v="1"/>
  </r>
  <r>
    <n v="633035933"/>
    <x v="1412"/>
    <d v="2016-12-04T00:00:00"/>
    <x v="86"/>
    <x v="2"/>
    <x v="0"/>
    <x v="0"/>
    <x v="0"/>
    <n v="8255"/>
    <n v="255.28"/>
    <n v="159.41999999999999"/>
    <n v="1316012.0999999999"/>
    <n v="2107336.4"/>
    <n v="791324.3"/>
    <x v="13"/>
    <n v="3"/>
    <x v="5"/>
    <x v="0"/>
  </r>
  <r>
    <n v="330191361"/>
    <x v="1413"/>
    <d v="2022-11-26T00:00:00"/>
    <x v="39"/>
    <x v="2"/>
    <x v="1"/>
    <x v="0"/>
    <x v="1"/>
    <n v="9816"/>
    <n v="152.58000000000001"/>
    <n v="97.44"/>
    <n v="956471.03999999992"/>
    <n v="1497725.28"/>
    <n v="541254.24000000011"/>
    <x v="18"/>
    <n v="7"/>
    <x v="2"/>
    <x v="1"/>
  </r>
  <r>
    <n v="753282153"/>
    <x v="1414"/>
    <d v="2016-01-23T00:00:00"/>
    <x v="39"/>
    <x v="2"/>
    <x v="5"/>
    <x v="0"/>
    <x v="0"/>
    <n v="1784"/>
    <n v="109.28"/>
    <n v="35.840000000000003"/>
    <n v="63938.560000000005"/>
    <n v="194955.51999999999"/>
    <n v="131016.95999999999"/>
    <x v="16"/>
    <n v="4"/>
    <x v="6"/>
    <x v="0"/>
  </r>
  <r>
    <n v="450794637"/>
    <x v="20"/>
    <d v="2022-01-19T00:00:00"/>
    <x v="165"/>
    <x v="5"/>
    <x v="9"/>
    <x v="1"/>
    <x v="1"/>
    <n v="9006"/>
    <n v="9.33"/>
    <n v="6.92"/>
    <n v="62321.52"/>
    <n v="84025.98"/>
    <n v="21704.46"/>
    <x v="6"/>
    <n v="2"/>
    <x v="1"/>
    <x v="0"/>
  </r>
  <r>
    <n v="741527640"/>
    <x v="1401"/>
    <d v="2019-03-12T00:00:00"/>
    <x v="36"/>
    <x v="3"/>
    <x v="3"/>
    <x v="1"/>
    <x v="0"/>
    <n v="3362"/>
    <n v="205.7"/>
    <n v="117.11"/>
    <n v="393723.82"/>
    <n v="691563.39999999991"/>
    <n v="297839.5799999999"/>
    <x v="12"/>
    <n v="5"/>
    <x v="0"/>
    <x v="0"/>
  </r>
  <r>
    <n v="764592492"/>
    <x v="1415"/>
    <d v="2016-06-25T00:00:00"/>
    <x v="138"/>
    <x v="1"/>
    <x v="6"/>
    <x v="1"/>
    <x v="0"/>
    <n v="8764"/>
    <n v="651.21"/>
    <n v="524.96"/>
    <n v="4600749.4400000004"/>
    <n v="5707204.4400000004"/>
    <n v="1106455"/>
    <x v="19"/>
    <n v="4"/>
    <x v="6"/>
    <x v="0"/>
  </r>
  <r>
    <n v="629413020"/>
    <x v="1416"/>
    <d v="2015-10-15T00:00:00"/>
    <x v="0"/>
    <x v="0"/>
    <x v="5"/>
    <x v="1"/>
    <x v="3"/>
    <n v="6154"/>
    <n v="109.28"/>
    <n v="35.840000000000003"/>
    <n v="220559.36000000002"/>
    <n v="672509.12"/>
    <n v="451949.76"/>
    <x v="11"/>
    <n v="1"/>
    <x v="3"/>
    <x v="0"/>
  </r>
  <r>
    <n v="965725553"/>
    <x v="1417"/>
    <d v="2015-10-10T00:00:00"/>
    <x v="6"/>
    <x v="4"/>
    <x v="9"/>
    <x v="1"/>
    <x v="1"/>
    <n v="8506"/>
    <n v="9.33"/>
    <n v="6.92"/>
    <n v="58861.52"/>
    <n v="79360.98"/>
    <n v="20499.46"/>
    <x v="3"/>
    <n v="3"/>
    <x v="5"/>
    <x v="0"/>
  </r>
  <r>
    <n v="726223170"/>
    <x v="110"/>
    <d v="2015-07-14T00:00:00"/>
    <x v="37"/>
    <x v="1"/>
    <x v="0"/>
    <x v="1"/>
    <x v="1"/>
    <n v="4429"/>
    <n v="255.28"/>
    <n v="159.41999999999999"/>
    <n v="706071.17999999993"/>
    <n v="1130635.1200000001"/>
    <n v="424563.94000000018"/>
    <x v="3"/>
    <n v="6"/>
    <x v="4"/>
    <x v="1"/>
  </r>
  <r>
    <n v="973334443"/>
    <x v="1418"/>
    <d v="2022-09-03T00:00:00"/>
    <x v="53"/>
    <x v="5"/>
    <x v="1"/>
    <x v="1"/>
    <x v="3"/>
    <n v="146"/>
    <n v="152.58000000000001"/>
    <n v="97.44"/>
    <n v="14226.24"/>
    <n v="22276.68"/>
    <n v="8050.4400000000005"/>
    <x v="6"/>
    <n v="5"/>
    <x v="0"/>
    <x v="0"/>
  </r>
  <r>
    <n v="551653850"/>
    <x v="300"/>
    <d v="2020-11-17T00:00:00"/>
    <x v="159"/>
    <x v="4"/>
    <x v="3"/>
    <x v="0"/>
    <x v="1"/>
    <n v="5488"/>
    <n v="205.7"/>
    <n v="117.11"/>
    <n v="642699.68000000005"/>
    <n v="1128881.5999999999"/>
    <n v="486181.91999999981"/>
    <x v="11"/>
    <n v="6"/>
    <x v="4"/>
    <x v="1"/>
  </r>
  <r>
    <n v="931559789"/>
    <x v="1419"/>
    <d v="2019-06-30T00:00:00"/>
    <x v="112"/>
    <x v="1"/>
    <x v="5"/>
    <x v="1"/>
    <x v="1"/>
    <n v="8098"/>
    <n v="109.28"/>
    <n v="35.840000000000003"/>
    <n v="290232.32000000001"/>
    <n v="884949.44000000006"/>
    <n v="594717.12000000011"/>
    <x v="8"/>
    <n v="2"/>
    <x v="1"/>
    <x v="0"/>
  </r>
  <r>
    <n v="682314765"/>
    <x v="1420"/>
    <d v="2015-12-01T00:00:00"/>
    <x v="145"/>
    <x v="1"/>
    <x v="2"/>
    <x v="1"/>
    <x v="2"/>
    <n v="956"/>
    <n v="47.45"/>
    <n v="31.79"/>
    <n v="30391.239999999998"/>
    <n v="45362.200000000004"/>
    <n v="14970.960000000006"/>
    <x v="8"/>
    <n v="4"/>
    <x v="6"/>
    <x v="0"/>
  </r>
  <r>
    <n v="309542214"/>
    <x v="1421"/>
    <d v="2015-07-26T00:00:00"/>
    <x v="25"/>
    <x v="0"/>
    <x v="6"/>
    <x v="1"/>
    <x v="1"/>
    <n v="9275"/>
    <n v="651.21"/>
    <n v="524.96"/>
    <n v="4869004"/>
    <n v="6039972.75"/>
    <n v="1170968.75"/>
    <x v="13"/>
    <n v="3"/>
    <x v="5"/>
    <x v="0"/>
  </r>
  <r>
    <n v="485165965"/>
    <x v="1422"/>
    <d v="2016-11-22T00:00:00"/>
    <x v="130"/>
    <x v="1"/>
    <x v="1"/>
    <x v="0"/>
    <x v="1"/>
    <n v="245"/>
    <n v="152.58000000000001"/>
    <n v="97.44"/>
    <n v="23872.799999999999"/>
    <n v="37382.100000000006"/>
    <n v="13509.300000000007"/>
    <x v="12"/>
    <n v="5"/>
    <x v="0"/>
    <x v="0"/>
  </r>
  <r>
    <n v="601422345"/>
    <x v="1423"/>
    <d v="2022-03-24T00:00:00"/>
    <x v="59"/>
    <x v="1"/>
    <x v="2"/>
    <x v="0"/>
    <x v="1"/>
    <n v="3092"/>
    <n v="47.45"/>
    <n v="31.79"/>
    <n v="98294.68"/>
    <n v="146715.40000000002"/>
    <n v="48420.72000000003"/>
    <x v="18"/>
    <n v="5"/>
    <x v="0"/>
    <x v="0"/>
  </r>
  <r>
    <n v="120860183"/>
    <x v="1424"/>
    <d v="2019-06-03T00:00:00"/>
    <x v="64"/>
    <x v="3"/>
    <x v="9"/>
    <x v="0"/>
    <x v="2"/>
    <n v="4069"/>
    <n v="9.33"/>
    <n v="6.92"/>
    <n v="28157.48"/>
    <n v="37963.769999999997"/>
    <n v="9806.2899999999972"/>
    <x v="7"/>
    <n v="7"/>
    <x v="2"/>
    <x v="1"/>
  </r>
  <r>
    <n v="826340806"/>
    <x v="1377"/>
    <d v="2015-04-13T00:00:00"/>
    <x v="30"/>
    <x v="3"/>
    <x v="9"/>
    <x v="1"/>
    <x v="1"/>
    <n v="1462"/>
    <n v="9.33"/>
    <n v="6.92"/>
    <n v="10117.039999999999"/>
    <n v="13640.460000000001"/>
    <n v="3523.4200000000019"/>
    <x v="3"/>
    <n v="5"/>
    <x v="0"/>
    <x v="0"/>
  </r>
  <r>
    <n v="971038043"/>
    <x v="553"/>
    <d v="2016-10-16T00:00:00"/>
    <x v="119"/>
    <x v="5"/>
    <x v="6"/>
    <x v="0"/>
    <x v="2"/>
    <n v="590"/>
    <n v="651.21"/>
    <n v="524.96"/>
    <n v="309726.40000000002"/>
    <n v="384213.9"/>
    <n v="74487.5"/>
    <x v="17"/>
    <n v="5"/>
    <x v="0"/>
    <x v="0"/>
  </r>
  <r>
    <n v="228438222"/>
    <x v="1425"/>
    <d v="2020-09-15T00:00:00"/>
    <x v="25"/>
    <x v="0"/>
    <x v="0"/>
    <x v="1"/>
    <x v="3"/>
    <n v="8801"/>
    <n v="255.28"/>
    <n v="159.41999999999999"/>
    <n v="1403055.42"/>
    <n v="2246719.2799999998"/>
    <n v="843663.85999999987"/>
    <x v="19"/>
    <n v="7"/>
    <x v="2"/>
    <x v="1"/>
  </r>
  <r>
    <n v="142340171"/>
    <x v="815"/>
    <d v="2017-07-06T00:00:00"/>
    <x v="29"/>
    <x v="4"/>
    <x v="6"/>
    <x v="1"/>
    <x v="2"/>
    <n v="475"/>
    <n v="651.21"/>
    <n v="524.96"/>
    <n v="249356.00000000003"/>
    <n v="309324.75"/>
    <n v="59968.749999999971"/>
    <x v="19"/>
    <n v="2"/>
    <x v="1"/>
    <x v="0"/>
  </r>
  <r>
    <n v="976855218"/>
    <x v="66"/>
    <d v="2016-08-13T00:00:00"/>
    <x v="15"/>
    <x v="3"/>
    <x v="10"/>
    <x v="1"/>
    <x v="1"/>
    <n v="2022"/>
    <n v="668.27"/>
    <n v="502.54"/>
    <n v="1016135.88"/>
    <n v="1351241.94"/>
    <n v="335106.05999999994"/>
    <x v="19"/>
    <n v="4"/>
    <x v="6"/>
    <x v="0"/>
  </r>
  <r>
    <n v="274756753"/>
    <x v="1426"/>
    <d v="2018-09-12T00:00:00"/>
    <x v="107"/>
    <x v="2"/>
    <x v="3"/>
    <x v="0"/>
    <x v="3"/>
    <n v="5484"/>
    <n v="205.7"/>
    <n v="117.11"/>
    <n v="642231.24"/>
    <n v="1128058.8"/>
    <n v="485827.56000000006"/>
    <x v="12"/>
    <n v="6"/>
    <x v="4"/>
    <x v="1"/>
  </r>
  <r>
    <n v="965732419"/>
    <x v="1427"/>
    <d v="2020-09-05T00:00:00"/>
    <x v="61"/>
    <x v="3"/>
    <x v="9"/>
    <x v="1"/>
    <x v="2"/>
    <n v="538"/>
    <n v="9.33"/>
    <n v="6.92"/>
    <n v="3722.96"/>
    <n v="5019.54"/>
    <n v="1296.58"/>
    <x v="11"/>
    <n v="3"/>
    <x v="5"/>
    <x v="0"/>
  </r>
  <r>
    <n v="999879729"/>
    <x v="1428"/>
    <d v="2020-04-18T00:00:00"/>
    <x v="120"/>
    <x v="1"/>
    <x v="10"/>
    <x v="1"/>
    <x v="0"/>
    <n v="5486"/>
    <n v="668.27"/>
    <n v="502.54"/>
    <n v="2756934.44"/>
    <n v="3666129.2199999997"/>
    <n v="909194.7799999998"/>
    <x v="14"/>
    <n v="2"/>
    <x v="1"/>
    <x v="0"/>
  </r>
  <r>
    <n v="114210450"/>
    <x v="1429"/>
    <d v="2021-04-26T00:00:00"/>
    <x v="100"/>
    <x v="5"/>
    <x v="1"/>
    <x v="0"/>
    <x v="0"/>
    <n v="6265"/>
    <n v="152.58000000000001"/>
    <n v="97.44"/>
    <n v="610461.6"/>
    <n v="955913.70000000007"/>
    <n v="345452.10000000009"/>
    <x v="12"/>
    <n v="4"/>
    <x v="6"/>
    <x v="0"/>
  </r>
  <r>
    <n v="768676316"/>
    <x v="1430"/>
    <d v="2018-01-16T00:00:00"/>
    <x v="112"/>
    <x v="1"/>
    <x v="11"/>
    <x v="1"/>
    <x v="2"/>
    <n v="7259"/>
    <n v="154.06"/>
    <n v="90.93"/>
    <n v="660060.87"/>
    <n v="1118321.54"/>
    <n v="458260.67000000004"/>
    <x v="20"/>
    <n v="6"/>
    <x v="4"/>
    <x v="1"/>
  </r>
  <r>
    <n v="366429936"/>
    <x v="877"/>
    <d v="2017-01-27T00:00:00"/>
    <x v="13"/>
    <x v="0"/>
    <x v="2"/>
    <x v="0"/>
    <x v="0"/>
    <n v="3616"/>
    <n v="47.45"/>
    <n v="31.79"/>
    <n v="114952.64"/>
    <n v="171579.2"/>
    <n v="56626.560000000012"/>
    <x v="8"/>
    <n v="7"/>
    <x v="2"/>
    <x v="1"/>
  </r>
  <r>
    <n v="246603858"/>
    <x v="1431"/>
    <d v="2020-03-06T00:00:00"/>
    <x v="69"/>
    <x v="1"/>
    <x v="7"/>
    <x v="1"/>
    <x v="3"/>
    <n v="4417"/>
    <n v="437.2"/>
    <n v="263.33"/>
    <n v="1163128.6099999999"/>
    <n v="1931112.4"/>
    <n v="767983.79"/>
    <x v="6"/>
    <n v="4"/>
    <x v="6"/>
    <x v="0"/>
  </r>
  <r>
    <n v="291531503"/>
    <x v="1107"/>
    <d v="2019-10-31T00:00:00"/>
    <x v="150"/>
    <x v="1"/>
    <x v="2"/>
    <x v="0"/>
    <x v="2"/>
    <n v="9505"/>
    <n v="47.45"/>
    <n v="31.79"/>
    <n v="302163.95"/>
    <n v="451012.25"/>
    <n v="148848.29999999999"/>
    <x v="7"/>
    <n v="3"/>
    <x v="5"/>
    <x v="0"/>
  </r>
  <r>
    <n v="498136699"/>
    <x v="1432"/>
    <d v="2019-03-03T00:00:00"/>
    <x v="147"/>
    <x v="0"/>
    <x v="1"/>
    <x v="1"/>
    <x v="2"/>
    <n v="8574"/>
    <n v="152.58000000000001"/>
    <n v="97.44"/>
    <n v="835450.55999999994"/>
    <n v="1308220.9200000002"/>
    <n v="472770.36000000022"/>
    <x v="12"/>
    <n v="3"/>
    <x v="5"/>
    <x v="0"/>
  </r>
  <r>
    <n v="483655774"/>
    <x v="1433"/>
    <d v="2017-08-03T00:00:00"/>
    <x v="109"/>
    <x v="1"/>
    <x v="3"/>
    <x v="1"/>
    <x v="3"/>
    <n v="3346"/>
    <n v="205.7"/>
    <n v="117.11"/>
    <n v="391850.06"/>
    <n v="688272.2"/>
    <n v="296422.13999999996"/>
    <x v="19"/>
    <n v="2"/>
    <x v="1"/>
    <x v="0"/>
  </r>
  <r>
    <n v="835637557"/>
    <x v="1434"/>
    <d v="2016-07-20T00:00:00"/>
    <x v="165"/>
    <x v="5"/>
    <x v="7"/>
    <x v="1"/>
    <x v="2"/>
    <n v="2578"/>
    <n v="437.2"/>
    <n v="263.33"/>
    <n v="678864.74"/>
    <n v="1127101.5999999999"/>
    <n v="448236.85999999987"/>
    <x v="11"/>
    <n v="7"/>
    <x v="2"/>
    <x v="1"/>
  </r>
  <r>
    <n v="861943376"/>
    <x v="1386"/>
    <d v="2015-11-20T00:00:00"/>
    <x v="14"/>
    <x v="0"/>
    <x v="9"/>
    <x v="1"/>
    <x v="1"/>
    <n v="7054"/>
    <n v="9.33"/>
    <n v="6.92"/>
    <n v="48813.68"/>
    <n v="65813.820000000007"/>
    <n v="17000.140000000007"/>
    <x v="7"/>
    <n v="4"/>
    <x v="6"/>
    <x v="0"/>
  </r>
  <r>
    <n v="144282948"/>
    <x v="1435"/>
    <d v="2019-07-27T00:00:00"/>
    <x v="43"/>
    <x v="1"/>
    <x v="3"/>
    <x v="0"/>
    <x v="3"/>
    <n v="5386"/>
    <n v="205.7"/>
    <n v="117.11"/>
    <n v="630754.46"/>
    <n v="1107900.2"/>
    <n v="477145.74"/>
    <x v="1"/>
    <n v="6"/>
    <x v="4"/>
    <x v="1"/>
  </r>
  <r>
    <n v="169531762"/>
    <x v="1436"/>
    <d v="2016-04-18T00:00:00"/>
    <x v="154"/>
    <x v="2"/>
    <x v="11"/>
    <x v="0"/>
    <x v="3"/>
    <n v="7071"/>
    <n v="154.06"/>
    <n v="90.93"/>
    <n v="642966.03"/>
    <n v="1089358.26"/>
    <n v="446392.23"/>
    <x v="19"/>
    <n v="6"/>
    <x v="4"/>
    <x v="1"/>
  </r>
  <r>
    <n v="320105826"/>
    <x v="1437"/>
    <d v="2017-02-09T00:00:00"/>
    <x v="93"/>
    <x v="5"/>
    <x v="0"/>
    <x v="1"/>
    <x v="3"/>
    <n v="5282"/>
    <n v="255.28"/>
    <n v="159.41999999999999"/>
    <n v="842056.44"/>
    <n v="1348388.96"/>
    <n v="506332.52"/>
    <x v="19"/>
    <n v="2"/>
    <x v="1"/>
    <x v="0"/>
  </r>
  <r>
    <n v="278571069"/>
    <x v="1146"/>
    <d v="2016-10-17T00:00:00"/>
    <x v="115"/>
    <x v="5"/>
    <x v="0"/>
    <x v="0"/>
    <x v="2"/>
    <n v="4225"/>
    <n v="255.28"/>
    <n v="159.41999999999999"/>
    <n v="673549.5"/>
    <n v="1078558"/>
    <n v="405008.5"/>
    <x v="9"/>
    <n v="1"/>
    <x v="3"/>
    <x v="0"/>
  </r>
  <r>
    <n v="205354487"/>
    <x v="1438"/>
    <d v="2020-03-03T00:00:00"/>
    <x v="7"/>
    <x v="1"/>
    <x v="7"/>
    <x v="1"/>
    <x v="3"/>
    <n v="7811"/>
    <n v="437.2"/>
    <n v="263.33"/>
    <n v="2056870.63"/>
    <n v="3414969.1999999997"/>
    <n v="1358098.5699999998"/>
    <x v="18"/>
    <n v="3"/>
    <x v="5"/>
    <x v="0"/>
  </r>
  <r>
    <n v="280192410"/>
    <x v="1439"/>
    <d v="2021-07-31T00:00:00"/>
    <x v="43"/>
    <x v="1"/>
    <x v="3"/>
    <x v="0"/>
    <x v="3"/>
    <n v="4016"/>
    <n v="205.7"/>
    <n v="117.11"/>
    <n v="470313.76"/>
    <n v="826091.2"/>
    <n v="355777.43999999994"/>
    <x v="4"/>
    <n v="5"/>
    <x v="0"/>
    <x v="0"/>
  </r>
  <r>
    <n v="753133666"/>
    <x v="459"/>
    <d v="2019-01-30T00:00:00"/>
    <x v="116"/>
    <x v="4"/>
    <x v="10"/>
    <x v="0"/>
    <x v="2"/>
    <n v="7843"/>
    <n v="668.27"/>
    <n v="502.54"/>
    <n v="3941421.22"/>
    <n v="5241241.6099999994"/>
    <n v="1299820.3899999992"/>
    <x v="19"/>
    <n v="1"/>
    <x v="3"/>
    <x v="0"/>
  </r>
  <r>
    <n v="358442533"/>
    <x v="1440"/>
    <d v="2021-10-05T00:00:00"/>
    <x v="176"/>
    <x v="2"/>
    <x v="5"/>
    <x v="0"/>
    <x v="1"/>
    <n v="9966"/>
    <n v="109.28"/>
    <n v="35.840000000000003"/>
    <n v="357181.44000000006"/>
    <n v="1089084.48"/>
    <n v="731903.03999999992"/>
    <x v="3"/>
    <n v="6"/>
    <x v="4"/>
    <x v="1"/>
  </r>
  <r>
    <n v="645083987"/>
    <x v="1441"/>
    <d v="2015-12-19T00:00:00"/>
    <x v="107"/>
    <x v="2"/>
    <x v="1"/>
    <x v="0"/>
    <x v="2"/>
    <n v="3542"/>
    <n v="152.58000000000001"/>
    <n v="97.44"/>
    <n v="345132.48"/>
    <n v="540438.3600000001"/>
    <n v="195305.88000000012"/>
    <x v="11"/>
    <n v="3"/>
    <x v="5"/>
    <x v="0"/>
  </r>
  <r>
    <n v="465753209"/>
    <x v="1442"/>
    <d v="2021-04-03T00:00:00"/>
    <x v="145"/>
    <x v="1"/>
    <x v="11"/>
    <x v="1"/>
    <x v="1"/>
    <n v="5579"/>
    <n v="154.06"/>
    <n v="90.93"/>
    <n v="507298.47000000003"/>
    <n v="859500.74"/>
    <n v="352202.26999999996"/>
    <x v="18"/>
    <n v="7"/>
    <x v="2"/>
    <x v="1"/>
  </r>
  <r>
    <n v="587846076"/>
    <x v="1443"/>
    <d v="2021-05-15T00:00:00"/>
    <x v="133"/>
    <x v="1"/>
    <x v="4"/>
    <x v="0"/>
    <x v="1"/>
    <n v="5572"/>
    <n v="81.73"/>
    <n v="56.67"/>
    <n v="315765.24"/>
    <n v="455399.56"/>
    <n v="139634.32"/>
    <x v="15"/>
    <n v="1"/>
    <x v="3"/>
    <x v="0"/>
  </r>
  <r>
    <n v="262973916"/>
    <x v="685"/>
    <d v="2020-02-11T00:00:00"/>
    <x v="68"/>
    <x v="2"/>
    <x v="4"/>
    <x v="0"/>
    <x v="1"/>
    <n v="8680"/>
    <n v="81.73"/>
    <n v="56.67"/>
    <n v="491895.60000000003"/>
    <n v="709416.4"/>
    <n v="217520.8"/>
    <x v="0"/>
    <n v="3"/>
    <x v="5"/>
    <x v="0"/>
  </r>
  <r>
    <n v="613060557"/>
    <x v="176"/>
    <d v="2018-03-18T00:00:00"/>
    <x v="38"/>
    <x v="2"/>
    <x v="5"/>
    <x v="0"/>
    <x v="1"/>
    <n v="7097"/>
    <n v="109.28"/>
    <n v="35.840000000000003"/>
    <n v="254356.48000000001"/>
    <n v="775560.16"/>
    <n v="521203.68000000005"/>
    <x v="10"/>
    <n v="2"/>
    <x v="1"/>
    <x v="0"/>
  </r>
  <r>
    <n v="580342328"/>
    <x v="1128"/>
    <d v="2021-09-14T00:00:00"/>
    <x v="96"/>
    <x v="1"/>
    <x v="3"/>
    <x v="1"/>
    <x v="3"/>
    <n v="5046"/>
    <n v="205.7"/>
    <n v="117.11"/>
    <n v="590937.05999999994"/>
    <n v="1037962.2"/>
    <n v="447025.14"/>
    <x v="13"/>
    <n v="5"/>
    <x v="0"/>
    <x v="0"/>
  </r>
  <r>
    <n v="217188823"/>
    <x v="1444"/>
    <d v="2022-09-17T00:00:00"/>
    <x v="82"/>
    <x v="2"/>
    <x v="5"/>
    <x v="1"/>
    <x v="3"/>
    <n v="9854"/>
    <n v="109.28"/>
    <n v="35.840000000000003"/>
    <n v="353167.36000000004"/>
    <n v="1076845.1200000001"/>
    <n v="723677.76"/>
    <x v="5"/>
    <n v="6"/>
    <x v="4"/>
    <x v="1"/>
  </r>
  <r>
    <n v="876922976"/>
    <x v="1445"/>
    <d v="2022-01-11T00:00:00"/>
    <x v="121"/>
    <x v="0"/>
    <x v="5"/>
    <x v="0"/>
    <x v="3"/>
    <n v="9851"/>
    <n v="109.28"/>
    <n v="35.840000000000003"/>
    <n v="353059.84000000003"/>
    <n v="1076517.28"/>
    <n v="723457.44"/>
    <x v="11"/>
    <n v="6"/>
    <x v="4"/>
    <x v="1"/>
  </r>
  <r>
    <n v="362409198"/>
    <x v="1373"/>
    <d v="2019-08-24T00:00:00"/>
    <x v="110"/>
    <x v="0"/>
    <x v="7"/>
    <x v="1"/>
    <x v="3"/>
    <n v="3790"/>
    <n v="437.2"/>
    <n v="263.33"/>
    <n v="998020.7"/>
    <n v="1656988"/>
    <n v="658967.30000000005"/>
    <x v="6"/>
    <n v="5"/>
    <x v="0"/>
    <x v="0"/>
  </r>
  <r>
    <n v="877084767"/>
    <x v="861"/>
    <d v="2020-04-23T00:00:00"/>
    <x v="37"/>
    <x v="1"/>
    <x v="8"/>
    <x v="0"/>
    <x v="1"/>
    <n v="7728"/>
    <n v="421.89"/>
    <n v="364.69"/>
    <n v="2818324.32"/>
    <n v="3260365.92"/>
    <n v="442041.60000000009"/>
    <x v="17"/>
    <n v="2"/>
    <x v="1"/>
    <x v="0"/>
  </r>
  <r>
    <n v="722161662"/>
    <x v="1446"/>
    <d v="2017-06-28T00:00:00"/>
    <x v="119"/>
    <x v="5"/>
    <x v="8"/>
    <x v="1"/>
    <x v="2"/>
    <n v="2539"/>
    <n v="421.89"/>
    <n v="364.69"/>
    <n v="925947.91"/>
    <n v="1071178.71"/>
    <n v="145230.79999999993"/>
    <x v="14"/>
    <n v="6"/>
    <x v="4"/>
    <x v="1"/>
  </r>
  <r>
    <n v="469740045"/>
    <x v="259"/>
    <d v="2016-12-16T00:00:00"/>
    <x v="146"/>
    <x v="5"/>
    <x v="6"/>
    <x v="0"/>
    <x v="1"/>
    <n v="5373"/>
    <n v="651.21"/>
    <n v="524.96"/>
    <n v="2820610.08"/>
    <n v="3498951.33"/>
    <n v="678341.25"/>
    <x v="12"/>
    <n v="1"/>
    <x v="3"/>
    <x v="0"/>
  </r>
  <r>
    <n v="146254909"/>
    <x v="1373"/>
    <d v="2019-08-30T00:00:00"/>
    <x v="64"/>
    <x v="3"/>
    <x v="11"/>
    <x v="1"/>
    <x v="0"/>
    <n v="8932"/>
    <n v="154.06"/>
    <n v="90.93"/>
    <n v="812186.76"/>
    <n v="1376063.92"/>
    <n v="563877.15999999992"/>
    <x v="5"/>
    <n v="5"/>
    <x v="0"/>
    <x v="0"/>
  </r>
  <r>
    <n v="709105527"/>
    <x v="74"/>
    <d v="2020-05-06T00:00:00"/>
    <x v="91"/>
    <x v="1"/>
    <x v="5"/>
    <x v="0"/>
    <x v="1"/>
    <n v="8938"/>
    <n v="109.28"/>
    <n v="35.840000000000003"/>
    <n v="320337.92000000004"/>
    <n v="976744.64"/>
    <n v="656406.72"/>
    <x v="5"/>
    <n v="3"/>
    <x v="5"/>
    <x v="0"/>
  </r>
  <r>
    <n v="655328738"/>
    <x v="1032"/>
    <d v="2018-02-21T00:00:00"/>
    <x v="75"/>
    <x v="1"/>
    <x v="3"/>
    <x v="1"/>
    <x v="1"/>
    <n v="5191"/>
    <n v="205.7"/>
    <n v="117.11"/>
    <n v="607918.01"/>
    <n v="1067788.7"/>
    <n v="459870.68999999994"/>
    <x v="12"/>
    <n v="6"/>
    <x v="4"/>
    <x v="1"/>
  </r>
  <r>
    <n v="614321839"/>
    <x v="1447"/>
    <d v="2016-06-07T00:00:00"/>
    <x v="46"/>
    <x v="1"/>
    <x v="8"/>
    <x v="0"/>
    <x v="3"/>
    <n v="339"/>
    <n v="421.89"/>
    <n v="364.69"/>
    <n v="123629.91"/>
    <n v="143020.71"/>
    <n v="19390.799999999988"/>
    <x v="4"/>
    <n v="1"/>
    <x v="3"/>
    <x v="0"/>
  </r>
  <r>
    <n v="217722690"/>
    <x v="825"/>
    <d v="2019-06-24T00:00:00"/>
    <x v="68"/>
    <x v="2"/>
    <x v="11"/>
    <x v="1"/>
    <x v="1"/>
    <n v="7837"/>
    <n v="154.06"/>
    <n v="90.93"/>
    <n v="712618.41"/>
    <n v="1207368.22"/>
    <n v="494749.80999999994"/>
    <x v="8"/>
    <n v="3"/>
    <x v="5"/>
    <x v="0"/>
  </r>
  <r>
    <n v="329529607"/>
    <x v="1448"/>
    <d v="2021-01-30T00:00:00"/>
    <x v="67"/>
    <x v="1"/>
    <x v="7"/>
    <x v="0"/>
    <x v="2"/>
    <n v="3988"/>
    <n v="437.2"/>
    <n v="263.33"/>
    <n v="1050160.04"/>
    <n v="1743553.5999999999"/>
    <n v="693393.55999999982"/>
    <x v="10"/>
    <n v="1"/>
    <x v="3"/>
    <x v="0"/>
  </r>
  <r>
    <n v="806041419"/>
    <x v="334"/>
    <d v="2019-05-05T00:00:00"/>
    <x v="173"/>
    <x v="5"/>
    <x v="7"/>
    <x v="0"/>
    <x v="1"/>
    <n v="4423"/>
    <n v="437.2"/>
    <n v="263.33"/>
    <n v="1164708.5899999999"/>
    <n v="1933735.5999999999"/>
    <n v="769027.01"/>
    <x v="8"/>
    <n v="2"/>
    <x v="1"/>
    <x v="0"/>
  </r>
  <r>
    <n v="223869454"/>
    <x v="464"/>
    <d v="2022-06-15T00:00:00"/>
    <x v="143"/>
    <x v="1"/>
    <x v="9"/>
    <x v="0"/>
    <x v="2"/>
    <n v="6801"/>
    <n v="9.33"/>
    <n v="6.92"/>
    <n v="47062.92"/>
    <n v="63453.33"/>
    <n v="16390.410000000003"/>
    <x v="19"/>
    <n v="1"/>
    <x v="3"/>
    <x v="0"/>
  </r>
  <r>
    <n v="829937541"/>
    <x v="690"/>
    <d v="2020-06-09T00:00:00"/>
    <x v="113"/>
    <x v="5"/>
    <x v="4"/>
    <x v="1"/>
    <x v="0"/>
    <n v="5816"/>
    <n v="81.73"/>
    <n v="56.67"/>
    <n v="329592.72000000003"/>
    <n v="475341.68000000005"/>
    <n v="145748.96000000002"/>
    <x v="10"/>
    <n v="4"/>
    <x v="6"/>
    <x v="0"/>
  </r>
  <r>
    <n v="891482007"/>
    <x v="229"/>
    <d v="2015-05-09T00:00:00"/>
    <x v="4"/>
    <x v="2"/>
    <x v="2"/>
    <x v="0"/>
    <x v="2"/>
    <n v="8191"/>
    <n v="47.45"/>
    <n v="31.79"/>
    <n v="260391.88999999998"/>
    <n v="388662.95"/>
    <n v="128271.06000000003"/>
    <x v="0"/>
    <n v="7"/>
    <x v="2"/>
    <x v="1"/>
  </r>
  <r>
    <n v="546051681"/>
    <x v="1449"/>
    <d v="2020-07-19T00:00:00"/>
    <x v="126"/>
    <x v="5"/>
    <x v="7"/>
    <x v="0"/>
    <x v="2"/>
    <n v="7682"/>
    <n v="437.2"/>
    <n v="263.33"/>
    <n v="2022901.0599999998"/>
    <n v="3358570.4"/>
    <n v="1335669.3400000001"/>
    <x v="19"/>
    <n v="5"/>
    <x v="0"/>
    <x v="0"/>
  </r>
  <r>
    <n v="451507890"/>
    <x v="1450"/>
    <d v="2019-06-16T00:00:00"/>
    <x v="82"/>
    <x v="2"/>
    <x v="0"/>
    <x v="1"/>
    <x v="1"/>
    <n v="73"/>
    <n v="255.28"/>
    <n v="159.41999999999999"/>
    <n v="11637.66"/>
    <n v="18635.439999999999"/>
    <n v="6997.7799999999988"/>
    <x v="12"/>
    <n v="3"/>
    <x v="5"/>
    <x v="0"/>
  </r>
  <r>
    <n v="436024463"/>
    <x v="1130"/>
    <d v="2017-05-06T00:00:00"/>
    <x v="28"/>
    <x v="5"/>
    <x v="7"/>
    <x v="1"/>
    <x v="3"/>
    <n v="8183"/>
    <n v="437.2"/>
    <n v="263.33"/>
    <n v="2154829.3899999997"/>
    <n v="3577607.6"/>
    <n v="1422778.2100000004"/>
    <x v="16"/>
    <n v="4"/>
    <x v="6"/>
    <x v="0"/>
  </r>
  <r>
    <n v="848087728"/>
    <x v="1197"/>
    <d v="2016-12-05T00:00:00"/>
    <x v="1"/>
    <x v="0"/>
    <x v="7"/>
    <x v="0"/>
    <x v="0"/>
    <n v="6860"/>
    <n v="437.2"/>
    <n v="263.33"/>
    <n v="1806443.7999999998"/>
    <n v="2999192"/>
    <n v="1192748.2000000002"/>
    <x v="20"/>
    <n v="5"/>
    <x v="0"/>
    <x v="0"/>
  </r>
  <r>
    <n v="306496512"/>
    <x v="1034"/>
    <d v="2017-04-25T00:00:00"/>
    <x v="79"/>
    <x v="5"/>
    <x v="10"/>
    <x v="0"/>
    <x v="2"/>
    <n v="7984"/>
    <n v="668.27"/>
    <n v="502.54"/>
    <n v="4012279.3600000003"/>
    <n v="5335467.68"/>
    <n v="1323188.3199999994"/>
    <x v="8"/>
    <n v="4"/>
    <x v="6"/>
    <x v="0"/>
  </r>
  <r>
    <n v="810593879"/>
    <x v="1451"/>
    <d v="2016-03-28T00:00:00"/>
    <x v="142"/>
    <x v="0"/>
    <x v="10"/>
    <x v="1"/>
    <x v="2"/>
    <n v="1597"/>
    <n v="668.27"/>
    <n v="502.54"/>
    <n v="802556.38"/>
    <n v="1067227.19"/>
    <n v="264670.80999999994"/>
    <x v="16"/>
    <n v="6"/>
    <x v="4"/>
    <x v="1"/>
  </r>
  <r>
    <n v="189108455"/>
    <x v="887"/>
    <d v="2020-05-16T00:00:00"/>
    <x v="2"/>
    <x v="1"/>
    <x v="6"/>
    <x v="1"/>
    <x v="3"/>
    <n v="249"/>
    <n v="651.21"/>
    <n v="524.96"/>
    <n v="130715.04000000001"/>
    <n v="162151.29"/>
    <n v="31436.25"/>
    <x v="8"/>
    <n v="1"/>
    <x v="3"/>
    <x v="0"/>
  </r>
  <r>
    <n v="452471768"/>
    <x v="1452"/>
    <d v="2015-01-30T00:00:00"/>
    <x v="133"/>
    <x v="1"/>
    <x v="9"/>
    <x v="1"/>
    <x v="2"/>
    <n v="5306"/>
    <n v="9.33"/>
    <n v="6.92"/>
    <n v="36717.519999999997"/>
    <n v="49504.98"/>
    <n v="12787.460000000006"/>
    <x v="19"/>
    <n v="3"/>
    <x v="5"/>
    <x v="0"/>
  </r>
  <r>
    <n v="541100537"/>
    <x v="1453"/>
    <d v="2022-07-29T00:00:00"/>
    <x v="3"/>
    <x v="2"/>
    <x v="8"/>
    <x v="1"/>
    <x v="0"/>
    <n v="2528"/>
    <n v="421.89"/>
    <n v="364.69"/>
    <n v="921936.32"/>
    <n v="1066537.92"/>
    <n v="144601.59999999998"/>
    <x v="0"/>
    <n v="6"/>
    <x v="4"/>
    <x v="1"/>
  </r>
  <r>
    <n v="173557221"/>
    <x v="1334"/>
    <d v="2019-05-12T00:00:00"/>
    <x v="107"/>
    <x v="2"/>
    <x v="7"/>
    <x v="0"/>
    <x v="1"/>
    <n v="8293"/>
    <n v="437.2"/>
    <n v="263.33"/>
    <n v="2183795.69"/>
    <n v="3625699.6"/>
    <n v="1441903.9100000001"/>
    <x v="15"/>
    <n v="2"/>
    <x v="1"/>
    <x v="0"/>
  </r>
  <r>
    <n v="342314517"/>
    <x v="84"/>
    <d v="2021-12-28T00:00:00"/>
    <x v="146"/>
    <x v="5"/>
    <x v="6"/>
    <x v="1"/>
    <x v="3"/>
    <n v="7327"/>
    <n v="651.21"/>
    <n v="524.96"/>
    <n v="3846381.9200000004"/>
    <n v="4771415.67"/>
    <n v="925033.74999999953"/>
    <x v="2"/>
    <n v="3"/>
    <x v="5"/>
    <x v="0"/>
  </r>
  <r>
    <n v="857759130"/>
    <x v="637"/>
    <d v="2016-08-13T00:00:00"/>
    <x v="44"/>
    <x v="2"/>
    <x v="11"/>
    <x v="1"/>
    <x v="0"/>
    <n v="8843"/>
    <n v="154.06"/>
    <n v="90.93"/>
    <n v="804093.99000000011"/>
    <n v="1362352.58"/>
    <n v="558258.59"/>
    <x v="11"/>
    <n v="3"/>
    <x v="5"/>
    <x v="0"/>
  </r>
  <r>
    <n v="986966502"/>
    <x v="882"/>
    <d v="2020-03-09T00:00:00"/>
    <x v="21"/>
    <x v="5"/>
    <x v="0"/>
    <x v="1"/>
    <x v="0"/>
    <n v="4175"/>
    <n v="255.28"/>
    <n v="159.41999999999999"/>
    <n v="665578.5"/>
    <n v="1065794"/>
    <n v="400215.5"/>
    <x v="19"/>
    <n v="6"/>
    <x v="4"/>
    <x v="1"/>
  </r>
  <r>
    <n v="129317939"/>
    <x v="659"/>
    <d v="2022-01-28T00:00:00"/>
    <x v="122"/>
    <x v="3"/>
    <x v="11"/>
    <x v="1"/>
    <x v="3"/>
    <n v="6907"/>
    <n v="154.06"/>
    <n v="90.93"/>
    <n v="628053.51"/>
    <n v="1064092.42"/>
    <n v="436038.90999999992"/>
    <x v="2"/>
    <n v="6"/>
    <x v="4"/>
    <x v="1"/>
  </r>
  <r>
    <n v="248767650"/>
    <x v="369"/>
    <d v="2015-06-15T00:00:00"/>
    <x v="146"/>
    <x v="5"/>
    <x v="6"/>
    <x v="1"/>
    <x v="2"/>
    <n v="4731"/>
    <n v="651.21"/>
    <n v="524.96"/>
    <n v="2483585.7600000002"/>
    <n v="3080874.5100000002"/>
    <n v="597288.75"/>
    <x v="9"/>
    <n v="1"/>
    <x v="3"/>
    <x v="0"/>
  </r>
  <r>
    <n v="517074811"/>
    <x v="334"/>
    <d v="2019-05-11T00:00:00"/>
    <x v="58"/>
    <x v="5"/>
    <x v="4"/>
    <x v="0"/>
    <x v="1"/>
    <n v="2782"/>
    <n v="81.73"/>
    <n v="56.67"/>
    <n v="157655.94"/>
    <n v="227372.86000000002"/>
    <n v="69716.920000000013"/>
    <x v="12"/>
    <n v="2"/>
    <x v="1"/>
    <x v="0"/>
  </r>
  <r>
    <n v="441688430"/>
    <x v="1059"/>
    <d v="2020-11-27T00:00:00"/>
    <x v="134"/>
    <x v="2"/>
    <x v="9"/>
    <x v="0"/>
    <x v="1"/>
    <n v="4277"/>
    <n v="9.33"/>
    <n v="6.92"/>
    <n v="29596.84"/>
    <n v="39904.410000000003"/>
    <n v="10307.570000000003"/>
    <x v="13"/>
    <n v="1"/>
    <x v="3"/>
    <x v="0"/>
  </r>
  <r>
    <n v="905469834"/>
    <x v="1454"/>
    <d v="2022-05-21T00:00:00"/>
    <x v="60"/>
    <x v="4"/>
    <x v="5"/>
    <x v="1"/>
    <x v="0"/>
    <n v="7500"/>
    <n v="109.28"/>
    <n v="35.840000000000003"/>
    <n v="268800"/>
    <n v="819600"/>
    <n v="550800"/>
    <x v="20"/>
    <n v="3"/>
    <x v="5"/>
    <x v="0"/>
  </r>
  <r>
    <n v="161592853"/>
    <x v="48"/>
    <d v="2018-06-13T00:00:00"/>
    <x v="62"/>
    <x v="5"/>
    <x v="10"/>
    <x v="1"/>
    <x v="0"/>
    <n v="7771"/>
    <n v="668.27"/>
    <n v="502.54"/>
    <n v="3905238.3400000003"/>
    <n v="5193126.17"/>
    <n v="1287887.8299999996"/>
    <x v="3"/>
    <n v="7"/>
    <x v="2"/>
    <x v="1"/>
  </r>
  <r>
    <n v="583543813"/>
    <x v="778"/>
    <d v="2020-02-11T00:00:00"/>
    <x v="20"/>
    <x v="3"/>
    <x v="9"/>
    <x v="0"/>
    <x v="1"/>
    <n v="2437"/>
    <n v="9.33"/>
    <n v="6.92"/>
    <n v="16864.04"/>
    <n v="22737.21"/>
    <n v="5873.1699999999983"/>
    <x v="15"/>
    <n v="4"/>
    <x v="6"/>
    <x v="0"/>
  </r>
  <r>
    <n v="115121543"/>
    <x v="3"/>
    <d v="2022-05-18T00:00:00"/>
    <x v="78"/>
    <x v="5"/>
    <x v="1"/>
    <x v="0"/>
    <x v="2"/>
    <n v="5878"/>
    <n v="152.58000000000001"/>
    <n v="97.44"/>
    <n v="572752.31999999995"/>
    <n v="896865.24000000011"/>
    <n v="324112.92000000016"/>
    <x v="8"/>
    <n v="5"/>
    <x v="0"/>
    <x v="0"/>
  </r>
  <r>
    <n v="820437371"/>
    <x v="1455"/>
    <d v="2017-05-31T00:00:00"/>
    <x v="145"/>
    <x v="1"/>
    <x v="8"/>
    <x v="0"/>
    <x v="3"/>
    <n v="4505"/>
    <n v="421.89"/>
    <n v="364.69"/>
    <n v="1642928.45"/>
    <n v="1900614.45"/>
    <n v="257686"/>
    <x v="11"/>
    <n v="7"/>
    <x v="2"/>
    <x v="1"/>
  </r>
  <r>
    <n v="333915126"/>
    <x v="765"/>
    <d v="2015-11-06T00:00:00"/>
    <x v="100"/>
    <x v="5"/>
    <x v="6"/>
    <x v="1"/>
    <x v="3"/>
    <n v="1761"/>
    <n v="651.21"/>
    <n v="524.96"/>
    <n v="924454.56"/>
    <n v="1146780.81"/>
    <n v="222326.25"/>
    <x v="13"/>
    <n v="1"/>
    <x v="3"/>
    <x v="0"/>
  </r>
  <r>
    <n v="410291135"/>
    <x v="431"/>
    <d v="2020-02-16T00:00:00"/>
    <x v="47"/>
    <x v="1"/>
    <x v="4"/>
    <x v="1"/>
    <x v="2"/>
    <n v="3119"/>
    <n v="81.73"/>
    <n v="56.67"/>
    <n v="176753.73"/>
    <n v="254915.87000000002"/>
    <n v="78162.140000000014"/>
    <x v="20"/>
    <n v="4"/>
    <x v="6"/>
    <x v="0"/>
  </r>
  <r>
    <n v="450652587"/>
    <x v="1201"/>
    <d v="2017-01-01T00:00:00"/>
    <x v="156"/>
    <x v="3"/>
    <x v="1"/>
    <x v="0"/>
    <x v="1"/>
    <n v="6970"/>
    <n v="152.58000000000001"/>
    <n v="97.44"/>
    <n v="679156.79999999993"/>
    <n v="1063482.6000000001"/>
    <n v="384325.80000000016"/>
    <x v="4"/>
    <n v="6"/>
    <x v="4"/>
    <x v="1"/>
  </r>
  <r>
    <n v="172245728"/>
    <x v="224"/>
    <d v="2018-01-17T00:00:00"/>
    <x v="81"/>
    <x v="5"/>
    <x v="6"/>
    <x v="0"/>
    <x v="0"/>
    <n v="194"/>
    <n v="651.21"/>
    <n v="524.96"/>
    <n v="101842.24000000001"/>
    <n v="126334.74"/>
    <n v="24492.5"/>
    <x v="17"/>
    <n v="1"/>
    <x v="3"/>
    <x v="0"/>
  </r>
  <r>
    <n v="118859469"/>
    <x v="282"/>
    <d v="2021-06-15T00:00:00"/>
    <x v="166"/>
    <x v="1"/>
    <x v="1"/>
    <x v="1"/>
    <x v="2"/>
    <n v="2013"/>
    <n v="152.58000000000001"/>
    <n v="97.44"/>
    <n v="196146.72"/>
    <n v="307143.54000000004"/>
    <n v="110996.82000000004"/>
    <x v="2"/>
    <n v="3"/>
    <x v="5"/>
    <x v="0"/>
  </r>
  <r>
    <n v="250441777"/>
    <x v="1456"/>
    <d v="2020-10-13T00:00:00"/>
    <x v="40"/>
    <x v="3"/>
    <x v="5"/>
    <x v="0"/>
    <x v="3"/>
    <n v="142"/>
    <n v="109.28"/>
    <n v="35.840000000000003"/>
    <n v="5089.2800000000007"/>
    <n v="15517.76"/>
    <n v="10428.48"/>
    <x v="18"/>
    <n v="3"/>
    <x v="5"/>
    <x v="0"/>
  </r>
  <r>
    <n v="873291480"/>
    <x v="1457"/>
    <d v="2022-11-03T00:00:00"/>
    <x v="156"/>
    <x v="3"/>
    <x v="0"/>
    <x v="0"/>
    <x v="2"/>
    <n v="5210"/>
    <n v="255.28"/>
    <n v="159.41999999999999"/>
    <n v="830578.2"/>
    <n v="1330008.8"/>
    <n v="499430.60000000009"/>
    <x v="20"/>
    <n v="1"/>
    <x v="3"/>
    <x v="0"/>
  </r>
  <r>
    <n v="114019906"/>
    <x v="1458"/>
    <d v="2018-09-15T00:00:00"/>
    <x v="134"/>
    <x v="2"/>
    <x v="2"/>
    <x v="0"/>
    <x v="2"/>
    <n v="9879"/>
    <n v="47.45"/>
    <n v="31.79"/>
    <n v="314053.40999999997"/>
    <n v="468758.55000000005"/>
    <n v="154705.14000000007"/>
    <x v="6"/>
    <n v="5"/>
    <x v="0"/>
    <x v="0"/>
  </r>
  <r>
    <n v="669550883"/>
    <x v="1459"/>
    <d v="2015-08-02T00:00:00"/>
    <x v="153"/>
    <x v="1"/>
    <x v="7"/>
    <x v="1"/>
    <x v="3"/>
    <n v="3840"/>
    <n v="437.2"/>
    <n v="263.33"/>
    <n v="1011187.2"/>
    <n v="1678848"/>
    <n v="667660.80000000005"/>
    <x v="11"/>
    <n v="4"/>
    <x v="6"/>
    <x v="0"/>
  </r>
  <r>
    <n v="282171666"/>
    <x v="1460"/>
    <d v="2022-10-11T00:00:00"/>
    <x v="182"/>
    <x v="2"/>
    <x v="5"/>
    <x v="0"/>
    <x v="1"/>
    <n v="9721"/>
    <n v="109.28"/>
    <n v="35.840000000000003"/>
    <n v="348400.64000000001"/>
    <n v="1062310.8800000001"/>
    <n v="713910.24000000011"/>
    <x v="11"/>
    <n v="6"/>
    <x v="4"/>
    <x v="1"/>
  </r>
  <r>
    <n v="664278304"/>
    <x v="1461"/>
    <d v="2020-05-20T00:00:00"/>
    <x v="174"/>
    <x v="5"/>
    <x v="2"/>
    <x v="1"/>
    <x v="2"/>
    <n v="3567"/>
    <n v="47.45"/>
    <n v="31.79"/>
    <n v="113394.93"/>
    <n v="169254.15000000002"/>
    <n v="55859.22000000003"/>
    <x v="8"/>
    <n v="5"/>
    <x v="0"/>
    <x v="0"/>
  </r>
  <r>
    <n v="898884904"/>
    <x v="1462"/>
    <d v="2021-02-19T00:00:00"/>
    <x v="50"/>
    <x v="2"/>
    <x v="3"/>
    <x v="1"/>
    <x v="0"/>
    <n v="8873"/>
    <n v="205.7"/>
    <n v="117.11"/>
    <n v="1039117.03"/>
    <n v="1825176.0999999999"/>
    <n v="786059.06999999983"/>
    <x v="12"/>
    <n v="1"/>
    <x v="3"/>
    <x v="0"/>
  </r>
  <r>
    <n v="439114367"/>
    <x v="1463"/>
    <d v="2020-07-04T00:00:00"/>
    <x v="140"/>
    <x v="1"/>
    <x v="4"/>
    <x v="0"/>
    <x v="0"/>
    <n v="2554"/>
    <n v="81.73"/>
    <n v="56.67"/>
    <n v="144735.18"/>
    <n v="208738.42"/>
    <n v="64003.24000000002"/>
    <x v="3"/>
    <n v="3"/>
    <x v="5"/>
    <x v="0"/>
  </r>
  <r>
    <n v="983453023"/>
    <x v="828"/>
    <d v="2020-12-07T00:00:00"/>
    <x v="11"/>
    <x v="3"/>
    <x v="4"/>
    <x v="1"/>
    <x v="2"/>
    <n v="4459"/>
    <n v="81.73"/>
    <n v="56.67"/>
    <n v="252691.53"/>
    <n v="364434.07"/>
    <n v="111742.54000000001"/>
    <x v="6"/>
    <n v="7"/>
    <x v="2"/>
    <x v="1"/>
  </r>
  <r>
    <n v="700699698"/>
    <x v="1276"/>
    <d v="2019-11-28T00:00:00"/>
    <x v="165"/>
    <x v="5"/>
    <x v="7"/>
    <x v="0"/>
    <x v="3"/>
    <n v="1467"/>
    <n v="437.2"/>
    <n v="263.33"/>
    <n v="386305.11"/>
    <n v="641372.4"/>
    <n v="255067.29000000004"/>
    <x v="1"/>
    <n v="4"/>
    <x v="6"/>
    <x v="0"/>
  </r>
  <r>
    <n v="979965722"/>
    <x v="1464"/>
    <d v="2022-03-04T00:00:00"/>
    <x v="180"/>
    <x v="0"/>
    <x v="3"/>
    <x v="1"/>
    <x v="0"/>
    <n v="2489"/>
    <n v="205.7"/>
    <n v="117.11"/>
    <n v="291486.78999999998"/>
    <n v="511987.3"/>
    <n v="220500.51"/>
    <x v="9"/>
    <n v="5"/>
    <x v="0"/>
    <x v="0"/>
  </r>
  <r>
    <n v="580674922"/>
    <x v="1465"/>
    <d v="2016-07-22T00:00:00"/>
    <x v="27"/>
    <x v="0"/>
    <x v="6"/>
    <x v="0"/>
    <x v="1"/>
    <n v="3468"/>
    <n v="651.21"/>
    <n v="524.96"/>
    <n v="1820561.28"/>
    <n v="2258396.2800000003"/>
    <n v="437835.00000000023"/>
    <x v="14"/>
    <n v="1"/>
    <x v="3"/>
    <x v="0"/>
  </r>
  <r>
    <n v="582563626"/>
    <x v="1466"/>
    <d v="2021-02-09T00:00:00"/>
    <x v="124"/>
    <x v="1"/>
    <x v="10"/>
    <x v="0"/>
    <x v="0"/>
    <n v="2378"/>
    <n v="668.27"/>
    <n v="502.54"/>
    <n v="1195040.1200000001"/>
    <n v="1589146.06"/>
    <n v="394105.93999999994"/>
    <x v="16"/>
    <n v="7"/>
    <x v="2"/>
    <x v="1"/>
  </r>
  <r>
    <n v="335680663"/>
    <x v="844"/>
    <d v="2018-08-11T00:00:00"/>
    <x v="148"/>
    <x v="3"/>
    <x v="1"/>
    <x v="1"/>
    <x v="1"/>
    <n v="4223"/>
    <n v="152.58000000000001"/>
    <n v="97.44"/>
    <n v="411489.12"/>
    <n v="644345.34000000008"/>
    <n v="232856.22000000009"/>
    <x v="11"/>
    <n v="3"/>
    <x v="5"/>
    <x v="0"/>
  </r>
  <r>
    <n v="610387361"/>
    <x v="1186"/>
    <d v="2021-01-25T00:00:00"/>
    <x v="174"/>
    <x v="5"/>
    <x v="11"/>
    <x v="0"/>
    <x v="2"/>
    <n v="6039"/>
    <n v="154.06"/>
    <n v="90.93"/>
    <n v="549126.27"/>
    <n v="930368.34"/>
    <n v="381242.06999999995"/>
    <x v="14"/>
    <n v="4"/>
    <x v="6"/>
    <x v="0"/>
  </r>
  <r>
    <n v="447357547"/>
    <x v="383"/>
    <d v="2021-11-27T00:00:00"/>
    <x v="169"/>
    <x v="4"/>
    <x v="5"/>
    <x v="0"/>
    <x v="1"/>
    <n v="1894"/>
    <n v="109.28"/>
    <n v="35.840000000000003"/>
    <n v="67880.960000000006"/>
    <n v="206976.32"/>
    <n v="139095.35999999999"/>
    <x v="14"/>
    <n v="2"/>
    <x v="1"/>
    <x v="0"/>
  </r>
  <r>
    <n v="307577550"/>
    <x v="1467"/>
    <d v="2018-08-14T00:00:00"/>
    <x v="1"/>
    <x v="0"/>
    <x v="4"/>
    <x v="0"/>
    <x v="3"/>
    <n v="7887"/>
    <n v="81.73"/>
    <n v="56.67"/>
    <n v="446956.29000000004"/>
    <n v="644604.51"/>
    <n v="197648.21999999997"/>
    <x v="9"/>
    <n v="2"/>
    <x v="1"/>
    <x v="0"/>
  </r>
  <r>
    <n v="626011979"/>
    <x v="1468"/>
    <d v="2021-01-22T00:00:00"/>
    <x v="55"/>
    <x v="1"/>
    <x v="5"/>
    <x v="1"/>
    <x v="2"/>
    <n v="9711"/>
    <n v="109.28"/>
    <n v="35.840000000000003"/>
    <n v="348042.24000000005"/>
    <n v="1061218.08"/>
    <n v="713175.84000000008"/>
    <x v="18"/>
    <n v="6"/>
    <x v="4"/>
    <x v="1"/>
  </r>
  <r>
    <n v="943274819"/>
    <x v="1469"/>
    <d v="2019-02-17T00:00:00"/>
    <x v="69"/>
    <x v="1"/>
    <x v="1"/>
    <x v="0"/>
    <x v="0"/>
    <n v="4836"/>
    <n v="152.58000000000001"/>
    <n v="97.44"/>
    <n v="471219.83999999997"/>
    <n v="737876.88"/>
    <n v="266657.04000000004"/>
    <x v="16"/>
    <n v="5"/>
    <x v="0"/>
    <x v="0"/>
  </r>
  <r>
    <n v="824331510"/>
    <x v="1470"/>
    <d v="2015-03-14T00:00:00"/>
    <x v="76"/>
    <x v="5"/>
    <x v="11"/>
    <x v="0"/>
    <x v="2"/>
    <n v="6867"/>
    <n v="154.06"/>
    <n v="90.93"/>
    <n v="624416.31000000006"/>
    <n v="1057930.02"/>
    <n v="433513.70999999996"/>
    <x v="5"/>
    <n v="6"/>
    <x v="4"/>
    <x v="1"/>
  </r>
  <r>
    <n v="804683148"/>
    <x v="983"/>
    <d v="2021-09-23T00:00:00"/>
    <x v="113"/>
    <x v="5"/>
    <x v="8"/>
    <x v="0"/>
    <x v="0"/>
    <n v="2480"/>
    <n v="421.89"/>
    <n v="364.69"/>
    <n v="904431.2"/>
    <n v="1046287.2"/>
    <n v="141856"/>
    <x v="10"/>
    <n v="6"/>
    <x v="4"/>
    <x v="1"/>
  </r>
  <r>
    <n v="313821303"/>
    <x v="1471"/>
    <d v="2022-12-11T00:00:00"/>
    <x v="112"/>
    <x v="1"/>
    <x v="6"/>
    <x v="0"/>
    <x v="3"/>
    <n v="5552"/>
    <n v="651.21"/>
    <n v="524.96"/>
    <n v="2914577.9200000004"/>
    <n v="3615517.9200000004"/>
    <n v="700940"/>
    <x v="0"/>
    <n v="1"/>
    <x v="3"/>
    <x v="0"/>
  </r>
  <r>
    <n v="431753098"/>
    <x v="1472"/>
    <d v="2015-09-10T00:00:00"/>
    <x v="150"/>
    <x v="1"/>
    <x v="2"/>
    <x v="0"/>
    <x v="0"/>
    <n v="4191"/>
    <n v="47.45"/>
    <n v="31.79"/>
    <n v="133231.88999999998"/>
    <n v="198862.95"/>
    <n v="65631.060000000027"/>
    <x v="7"/>
    <n v="3"/>
    <x v="5"/>
    <x v="0"/>
  </r>
  <r>
    <n v="368589007"/>
    <x v="1385"/>
    <d v="2021-07-21T00:00:00"/>
    <x v="176"/>
    <x v="2"/>
    <x v="0"/>
    <x v="0"/>
    <x v="0"/>
    <n v="2533"/>
    <n v="255.28"/>
    <n v="159.41999999999999"/>
    <n v="403810.86"/>
    <n v="646624.24"/>
    <n v="242813.38"/>
    <x v="9"/>
    <n v="3"/>
    <x v="5"/>
    <x v="0"/>
  </r>
  <r>
    <n v="247815358"/>
    <x v="1404"/>
    <d v="2021-12-13T00:00:00"/>
    <x v="35"/>
    <x v="5"/>
    <x v="11"/>
    <x v="1"/>
    <x v="0"/>
    <n v="2926"/>
    <n v="154.06"/>
    <n v="90.93"/>
    <n v="266061.18"/>
    <n v="450779.56"/>
    <n v="184718.38"/>
    <x v="13"/>
    <n v="4"/>
    <x v="6"/>
    <x v="0"/>
  </r>
  <r>
    <n v="263230979"/>
    <x v="1427"/>
    <d v="2020-09-17T00:00:00"/>
    <x v="116"/>
    <x v="4"/>
    <x v="5"/>
    <x v="0"/>
    <x v="2"/>
    <n v="4751"/>
    <n v="109.28"/>
    <n v="35.840000000000003"/>
    <n v="170275.84000000003"/>
    <n v="519189.28"/>
    <n v="348913.44"/>
    <x v="4"/>
    <n v="3"/>
    <x v="5"/>
    <x v="0"/>
  </r>
  <r>
    <n v="228947198"/>
    <x v="1473"/>
    <d v="2022-06-16T00:00:00"/>
    <x v="142"/>
    <x v="0"/>
    <x v="1"/>
    <x v="1"/>
    <x v="1"/>
    <n v="9418"/>
    <n v="152.58000000000001"/>
    <n v="97.44"/>
    <n v="917689.91999999993"/>
    <n v="1436998.4400000002"/>
    <n v="519308.52000000025"/>
    <x v="12"/>
    <n v="7"/>
    <x v="2"/>
    <x v="1"/>
  </r>
  <r>
    <n v="929387843"/>
    <x v="1474"/>
    <d v="2018-05-24T00:00:00"/>
    <x v="129"/>
    <x v="5"/>
    <x v="11"/>
    <x v="1"/>
    <x v="1"/>
    <n v="5371"/>
    <n v="154.06"/>
    <n v="90.93"/>
    <n v="488385.03"/>
    <n v="827456.26"/>
    <n v="339071.23"/>
    <x v="12"/>
    <n v="7"/>
    <x v="2"/>
    <x v="1"/>
  </r>
  <r>
    <n v="969289243"/>
    <x v="138"/>
    <d v="2022-01-05T00:00:00"/>
    <x v="7"/>
    <x v="1"/>
    <x v="10"/>
    <x v="0"/>
    <x v="1"/>
    <n v="3082"/>
    <n v="668.27"/>
    <n v="502.54"/>
    <n v="1548828.28"/>
    <n v="2059608.14"/>
    <n v="510779.85999999987"/>
    <x v="7"/>
    <n v="2"/>
    <x v="1"/>
    <x v="0"/>
  </r>
  <r>
    <n v="930145299"/>
    <x v="1212"/>
    <d v="2018-09-03T00:00:00"/>
    <x v="21"/>
    <x v="5"/>
    <x v="5"/>
    <x v="0"/>
    <x v="1"/>
    <n v="9519"/>
    <n v="109.28"/>
    <n v="35.840000000000003"/>
    <n v="341160.96000000002"/>
    <n v="1040236.3200000001"/>
    <n v="699075.3600000001"/>
    <x v="19"/>
    <n v="6"/>
    <x v="4"/>
    <x v="1"/>
  </r>
  <r>
    <n v="587982118"/>
    <x v="1475"/>
    <d v="2021-11-12T00:00:00"/>
    <x v="4"/>
    <x v="2"/>
    <x v="5"/>
    <x v="0"/>
    <x v="1"/>
    <n v="5830"/>
    <n v="109.28"/>
    <n v="35.840000000000003"/>
    <n v="208947.20000000001"/>
    <n v="637102.4"/>
    <n v="428155.2"/>
    <x v="15"/>
    <n v="7"/>
    <x v="2"/>
    <x v="1"/>
  </r>
  <r>
    <n v="427808749"/>
    <x v="744"/>
    <d v="2019-04-20T00:00:00"/>
    <x v="156"/>
    <x v="3"/>
    <x v="3"/>
    <x v="0"/>
    <x v="1"/>
    <n v="6971"/>
    <n v="205.7"/>
    <n v="117.11"/>
    <n v="816373.80999999994"/>
    <n v="1433934.7"/>
    <n v="617560.89"/>
    <x v="12"/>
    <n v="2"/>
    <x v="1"/>
    <x v="0"/>
  </r>
  <r>
    <n v="129166448"/>
    <x v="837"/>
    <d v="2018-07-29T00:00:00"/>
    <x v="121"/>
    <x v="0"/>
    <x v="10"/>
    <x v="1"/>
    <x v="3"/>
    <n v="2077"/>
    <n v="668.27"/>
    <n v="502.54"/>
    <n v="1043775.5800000001"/>
    <n v="1387996.79"/>
    <n v="344221.20999999996"/>
    <x v="19"/>
    <n v="5"/>
    <x v="0"/>
    <x v="0"/>
  </r>
  <r>
    <n v="202546107"/>
    <x v="1476"/>
    <d v="2020-10-25T00:00:00"/>
    <x v="113"/>
    <x v="5"/>
    <x v="11"/>
    <x v="1"/>
    <x v="1"/>
    <n v="6749"/>
    <n v="154.06"/>
    <n v="90.93"/>
    <n v="613686.57000000007"/>
    <n v="1039750.9400000001"/>
    <n v="426064.37"/>
    <x v="6"/>
    <n v="6"/>
    <x v="4"/>
    <x v="1"/>
  </r>
  <r>
    <n v="670534932"/>
    <x v="1477"/>
    <d v="2019-06-19T00:00:00"/>
    <x v="113"/>
    <x v="5"/>
    <x v="3"/>
    <x v="0"/>
    <x v="0"/>
    <n v="5042"/>
    <n v="205.7"/>
    <n v="117.11"/>
    <n v="590468.62"/>
    <n v="1037139.3999999999"/>
    <n v="446670.77999999991"/>
    <x v="14"/>
    <n v="6"/>
    <x v="4"/>
    <x v="1"/>
  </r>
  <r>
    <n v="916976726"/>
    <x v="1478"/>
    <d v="2015-02-08T00:00:00"/>
    <x v="105"/>
    <x v="2"/>
    <x v="8"/>
    <x v="0"/>
    <x v="1"/>
    <n v="2645"/>
    <n v="421.89"/>
    <n v="364.69"/>
    <n v="964605.05"/>
    <n v="1115899.05"/>
    <n v="151294"/>
    <x v="16"/>
    <n v="5"/>
    <x v="0"/>
    <x v="0"/>
  </r>
  <r>
    <n v="355534589"/>
    <x v="913"/>
    <d v="2015-02-04T00:00:00"/>
    <x v="137"/>
    <x v="1"/>
    <x v="5"/>
    <x v="0"/>
    <x v="3"/>
    <n v="9440"/>
    <n v="109.28"/>
    <n v="35.840000000000003"/>
    <n v="338329.60000000003"/>
    <n v="1031603.2"/>
    <n v="693273.59999999986"/>
    <x v="13"/>
    <n v="6"/>
    <x v="4"/>
    <x v="1"/>
  </r>
  <r>
    <n v="290317428"/>
    <x v="1479"/>
    <d v="2016-03-07T00:00:00"/>
    <x v="138"/>
    <x v="1"/>
    <x v="8"/>
    <x v="0"/>
    <x v="0"/>
    <n v="233"/>
    <n v="421.89"/>
    <n v="364.69"/>
    <n v="84972.77"/>
    <n v="98300.37"/>
    <n v="13327.599999999991"/>
    <x v="4"/>
    <n v="7"/>
    <x v="2"/>
    <x v="1"/>
  </r>
  <r>
    <n v="404074418"/>
    <x v="1480"/>
    <d v="2016-06-28T00:00:00"/>
    <x v="65"/>
    <x v="2"/>
    <x v="6"/>
    <x v="0"/>
    <x v="3"/>
    <n v="3455"/>
    <n v="651.21"/>
    <n v="524.96"/>
    <n v="1813736.8"/>
    <n v="2249930.5500000003"/>
    <n v="436193.75000000023"/>
    <x v="8"/>
    <n v="4"/>
    <x v="6"/>
    <x v="0"/>
  </r>
  <r>
    <n v="850016772"/>
    <x v="1293"/>
    <d v="2021-07-09T00:00:00"/>
    <x v="168"/>
    <x v="6"/>
    <x v="1"/>
    <x v="1"/>
    <x v="3"/>
    <n v="7707"/>
    <n v="152.58000000000001"/>
    <n v="97.44"/>
    <n v="750970.08"/>
    <n v="1175934.06"/>
    <n v="424963.9800000001"/>
    <x v="8"/>
    <n v="7"/>
    <x v="2"/>
    <x v="1"/>
  </r>
  <r>
    <n v="135526072"/>
    <x v="1264"/>
    <d v="2015-03-13T00:00:00"/>
    <x v="151"/>
    <x v="5"/>
    <x v="0"/>
    <x v="1"/>
    <x v="0"/>
    <n v="4031"/>
    <n v="255.28"/>
    <n v="159.41999999999999"/>
    <n v="642622.0199999999"/>
    <n v="1029033.68"/>
    <n v="386411.66000000015"/>
    <x v="2"/>
    <n v="6"/>
    <x v="4"/>
    <x v="1"/>
  </r>
  <r>
    <n v="653939139"/>
    <x v="461"/>
    <d v="2020-09-30T00:00:00"/>
    <x v="6"/>
    <x v="4"/>
    <x v="0"/>
    <x v="1"/>
    <x v="3"/>
    <n v="3978"/>
    <n v="255.28"/>
    <n v="159.41999999999999"/>
    <n v="634172.75999999989"/>
    <n v="1015503.84"/>
    <n v="381331.08000000007"/>
    <x v="14"/>
    <n v="6"/>
    <x v="4"/>
    <x v="1"/>
  </r>
  <r>
    <n v="436999070"/>
    <x v="1481"/>
    <d v="2020-09-30T00:00:00"/>
    <x v="24"/>
    <x v="3"/>
    <x v="1"/>
    <x v="1"/>
    <x v="0"/>
    <n v="6591"/>
    <n v="152.58000000000001"/>
    <n v="97.44"/>
    <n v="642227.04"/>
    <n v="1005654.78"/>
    <n v="363427.74"/>
    <x v="13"/>
    <n v="6"/>
    <x v="4"/>
    <x v="1"/>
  </r>
  <r>
    <n v="480053889"/>
    <x v="1482"/>
    <d v="2017-01-13T00:00:00"/>
    <x v="64"/>
    <x v="3"/>
    <x v="9"/>
    <x v="0"/>
    <x v="0"/>
    <n v="7469"/>
    <n v="9.33"/>
    <n v="6.92"/>
    <n v="51685.479999999996"/>
    <n v="69685.77"/>
    <n v="18000.290000000008"/>
    <x v="14"/>
    <n v="1"/>
    <x v="3"/>
    <x v="0"/>
  </r>
  <r>
    <n v="131876122"/>
    <x v="1048"/>
    <d v="2019-04-19T00:00:00"/>
    <x v="154"/>
    <x v="2"/>
    <x v="0"/>
    <x v="1"/>
    <x v="1"/>
    <n v="3930"/>
    <n v="255.28"/>
    <n v="159.41999999999999"/>
    <n v="626520.6"/>
    <n v="1003250.4"/>
    <n v="376729.80000000005"/>
    <x v="0"/>
    <n v="6"/>
    <x v="4"/>
    <x v="1"/>
  </r>
  <r>
    <n v="738672912"/>
    <x v="1483"/>
    <d v="2019-09-16T00:00:00"/>
    <x v="90"/>
    <x v="5"/>
    <x v="4"/>
    <x v="0"/>
    <x v="1"/>
    <n v="8584"/>
    <n v="81.73"/>
    <n v="56.67"/>
    <n v="486455.28"/>
    <n v="701570.32000000007"/>
    <n v="215115.04000000004"/>
    <x v="1"/>
    <n v="1"/>
    <x v="3"/>
    <x v="0"/>
  </r>
  <r>
    <n v="105030000"/>
    <x v="1215"/>
    <d v="2016-06-21T00:00:00"/>
    <x v="47"/>
    <x v="1"/>
    <x v="5"/>
    <x v="1"/>
    <x v="1"/>
    <n v="9566"/>
    <n v="109.28"/>
    <n v="35.840000000000003"/>
    <n v="342845.44000000006"/>
    <n v="1045372.48"/>
    <n v="702527.03999999992"/>
    <x v="15"/>
    <n v="4"/>
    <x v="6"/>
    <x v="0"/>
  </r>
  <r>
    <n v="960213077"/>
    <x v="1484"/>
    <d v="2015-09-19T00:00:00"/>
    <x v="45"/>
    <x v="1"/>
    <x v="2"/>
    <x v="0"/>
    <x v="3"/>
    <n v="7242"/>
    <n v="47.45"/>
    <n v="31.79"/>
    <n v="230223.18"/>
    <n v="343632.9"/>
    <n v="113409.72000000003"/>
    <x v="15"/>
    <n v="1"/>
    <x v="3"/>
    <x v="0"/>
  </r>
  <r>
    <n v="615208470"/>
    <x v="389"/>
    <d v="2020-09-05T00:00:00"/>
    <x v="31"/>
    <x v="4"/>
    <x v="3"/>
    <x v="0"/>
    <x v="0"/>
    <n v="2713"/>
    <n v="205.7"/>
    <n v="117.11"/>
    <n v="317719.43"/>
    <n v="558064.1"/>
    <n v="240344.66999999998"/>
    <x v="3"/>
    <n v="3"/>
    <x v="5"/>
    <x v="0"/>
  </r>
  <r>
    <n v="951315009"/>
    <x v="1485"/>
    <d v="2019-06-11T00:00:00"/>
    <x v="168"/>
    <x v="6"/>
    <x v="7"/>
    <x v="1"/>
    <x v="3"/>
    <n v="4106"/>
    <n v="437.2"/>
    <n v="263.33"/>
    <n v="1081232.98"/>
    <n v="1795143.2"/>
    <n v="713910.22"/>
    <x v="12"/>
    <n v="5"/>
    <x v="0"/>
    <x v="0"/>
  </r>
  <r>
    <n v="138820683"/>
    <x v="1486"/>
    <d v="2022-07-10T00:00:00"/>
    <x v="63"/>
    <x v="1"/>
    <x v="5"/>
    <x v="1"/>
    <x v="2"/>
    <n v="8980"/>
    <n v="109.28"/>
    <n v="35.840000000000003"/>
    <n v="321843.20000000001"/>
    <n v="981334.4"/>
    <n v="659491.19999999995"/>
    <x v="6"/>
    <n v="6"/>
    <x v="4"/>
    <x v="1"/>
  </r>
  <r>
    <n v="743619334"/>
    <x v="48"/>
    <d v="2018-06-09T00:00:00"/>
    <x v="112"/>
    <x v="1"/>
    <x v="7"/>
    <x v="1"/>
    <x v="2"/>
    <n v="2341"/>
    <n v="437.2"/>
    <n v="263.33"/>
    <n v="616455.52999999991"/>
    <n v="1023485.2"/>
    <n v="407029.67000000004"/>
    <x v="2"/>
    <n v="7"/>
    <x v="2"/>
    <x v="1"/>
  </r>
  <r>
    <n v="263977277"/>
    <x v="217"/>
    <d v="2016-12-23T00:00:00"/>
    <x v="143"/>
    <x v="1"/>
    <x v="6"/>
    <x v="1"/>
    <x v="3"/>
    <n v="5597"/>
    <n v="651.21"/>
    <n v="524.96"/>
    <n v="2938201.12"/>
    <n v="3644822.37"/>
    <n v="706621.25"/>
    <x v="7"/>
    <n v="4"/>
    <x v="6"/>
    <x v="0"/>
  </r>
  <r>
    <n v="593766677"/>
    <x v="597"/>
    <d v="2020-11-21T00:00:00"/>
    <x v="160"/>
    <x v="4"/>
    <x v="11"/>
    <x v="1"/>
    <x v="3"/>
    <n v="7609"/>
    <n v="154.06"/>
    <n v="90.93"/>
    <n v="691886.37"/>
    <n v="1172242.54"/>
    <n v="480356.17000000004"/>
    <x v="20"/>
    <n v="3"/>
    <x v="5"/>
    <x v="0"/>
  </r>
  <r>
    <n v="815848863"/>
    <x v="1302"/>
    <d v="2019-07-19T00:00:00"/>
    <x v="53"/>
    <x v="5"/>
    <x v="6"/>
    <x v="1"/>
    <x v="1"/>
    <n v="6663"/>
    <n v="651.21"/>
    <n v="524.96"/>
    <n v="3497808.4800000004"/>
    <n v="4339012.2300000004"/>
    <n v="841203.75"/>
    <x v="5"/>
    <n v="5"/>
    <x v="0"/>
    <x v="0"/>
  </r>
  <r>
    <n v="983397662"/>
    <x v="1487"/>
    <d v="2020-07-07T00:00:00"/>
    <x v="28"/>
    <x v="5"/>
    <x v="3"/>
    <x v="0"/>
    <x v="3"/>
    <n v="8076"/>
    <n v="205.7"/>
    <n v="117.11"/>
    <n v="945780.36"/>
    <n v="1661233.2"/>
    <n v="715452.84"/>
    <x v="7"/>
    <n v="1"/>
    <x v="3"/>
    <x v="0"/>
  </r>
  <r>
    <n v="769899404"/>
    <x v="253"/>
    <d v="2021-12-27T00:00:00"/>
    <x v="101"/>
    <x v="5"/>
    <x v="10"/>
    <x v="1"/>
    <x v="3"/>
    <n v="9197"/>
    <n v="668.27"/>
    <n v="502.54"/>
    <n v="4621860.38"/>
    <n v="6146079.1899999995"/>
    <n v="1524218.8099999996"/>
    <x v="15"/>
    <n v="3"/>
    <x v="5"/>
    <x v="0"/>
  </r>
  <r>
    <n v="819152915"/>
    <x v="714"/>
    <d v="2021-05-05T00:00:00"/>
    <x v="26"/>
    <x v="1"/>
    <x v="6"/>
    <x v="1"/>
    <x v="3"/>
    <n v="4406"/>
    <n v="651.21"/>
    <n v="524.96"/>
    <n v="2312973.7600000002"/>
    <n v="2869231.2600000002"/>
    <n v="556257.5"/>
    <x v="10"/>
    <n v="5"/>
    <x v="0"/>
    <x v="0"/>
  </r>
  <r>
    <n v="803102576"/>
    <x v="1244"/>
    <d v="2021-07-22T00:00:00"/>
    <x v="146"/>
    <x v="5"/>
    <x v="3"/>
    <x v="1"/>
    <x v="1"/>
    <n v="4754"/>
    <n v="205.7"/>
    <n v="117.11"/>
    <n v="556740.93999999994"/>
    <n v="977897.79999999993"/>
    <n v="421156.86"/>
    <x v="10"/>
    <n v="6"/>
    <x v="4"/>
    <x v="1"/>
  </r>
  <r>
    <n v="132673060"/>
    <x v="1488"/>
    <d v="2016-10-23T00:00:00"/>
    <x v="94"/>
    <x v="5"/>
    <x v="3"/>
    <x v="1"/>
    <x v="0"/>
    <n v="9762"/>
    <n v="205.7"/>
    <n v="117.11"/>
    <n v="1143227.82"/>
    <n v="2008043.4"/>
    <n v="864815.57999999984"/>
    <x v="8"/>
    <n v="2"/>
    <x v="1"/>
    <x v="0"/>
  </r>
  <r>
    <n v="586099851"/>
    <x v="1489"/>
    <d v="2020-01-18T00:00:00"/>
    <x v="32"/>
    <x v="5"/>
    <x v="3"/>
    <x v="0"/>
    <x v="3"/>
    <n v="8825"/>
    <n v="205.7"/>
    <n v="117.11"/>
    <n v="1033495.75"/>
    <n v="1815302.5"/>
    <n v="781806.75"/>
    <x v="3"/>
    <n v="3"/>
    <x v="5"/>
    <x v="0"/>
  </r>
  <r>
    <n v="980598723"/>
    <x v="1409"/>
    <d v="2015-09-02T00:00:00"/>
    <x v="181"/>
    <x v="1"/>
    <x v="4"/>
    <x v="1"/>
    <x v="1"/>
    <n v="9808"/>
    <n v="81.73"/>
    <n v="56.67"/>
    <n v="555819.36"/>
    <n v="801607.84000000008"/>
    <n v="245788.4800000001"/>
    <x v="18"/>
    <n v="4"/>
    <x v="6"/>
    <x v="0"/>
  </r>
  <r>
    <n v="961531007"/>
    <x v="1490"/>
    <d v="2017-04-18T00:00:00"/>
    <x v="12"/>
    <x v="2"/>
    <x v="9"/>
    <x v="1"/>
    <x v="2"/>
    <n v="7247"/>
    <n v="9.33"/>
    <n v="6.92"/>
    <n v="50149.24"/>
    <n v="67614.509999999995"/>
    <n v="17465.269999999997"/>
    <x v="16"/>
    <n v="7"/>
    <x v="2"/>
    <x v="1"/>
  </r>
  <r>
    <n v="244570529"/>
    <x v="1491"/>
    <d v="2021-07-01T00:00:00"/>
    <x v="97"/>
    <x v="3"/>
    <x v="7"/>
    <x v="1"/>
    <x v="0"/>
    <n v="2709"/>
    <n v="437.2"/>
    <n v="263.33"/>
    <n v="713360.97"/>
    <n v="1184374.8"/>
    <n v="471013.83000000007"/>
    <x v="1"/>
    <n v="4"/>
    <x v="6"/>
    <x v="0"/>
  </r>
  <r>
    <n v="865703618"/>
    <x v="1492"/>
    <d v="2016-06-24T00:00:00"/>
    <x v="129"/>
    <x v="5"/>
    <x v="1"/>
    <x v="0"/>
    <x v="0"/>
    <n v="9793"/>
    <n v="152.58000000000001"/>
    <n v="97.44"/>
    <n v="954229.91999999993"/>
    <n v="1494215.9400000002"/>
    <n v="539986.02000000025"/>
    <x v="10"/>
    <n v="7"/>
    <x v="2"/>
    <x v="1"/>
  </r>
  <r>
    <n v="431229102"/>
    <x v="423"/>
    <d v="2017-07-06T00:00:00"/>
    <x v="86"/>
    <x v="2"/>
    <x v="0"/>
    <x v="0"/>
    <x v="0"/>
    <n v="9129"/>
    <n v="255.28"/>
    <n v="159.41999999999999"/>
    <n v="1455345.18"/>
    <n v="2330451.12"/>
    <n v="875105.94000000018"/>
    <x v="0"/>
    <n v="5"/>
    <x v="0"/>
    <x v="0"/>
  </r>
  <r>
    <n v="667758309"/>
    <x v="1493"/>
    <d v="2016-02-05T00:00:00"/>
    <x v="118"/>
    <x v="0"/>
    <x v="3"/>
    <x v="1"/>
    <x v="3"/>
    <n v="3378"/>
    <n v="205.7"/>
    <n v="117.11"/>
    <n v="395597.58"/>
    <n v="694854.6"/>
    <n v="299257.01999999996"/>
    <x v="20"/>
    <n v="2"/>
    <x v="1"/>
    <x v="0"/>
  </r>
  <r>
    <n v="672215068"/>
    <x v="1306"/>
    <d v="2022-12-20T00:00:00"/>
    <x v="105"/>
    <x v="2"/>
    <x v="10"/>
    <x v="0"/>
    <x v="3"/>
    <n v="2232"/>
    <n v="668.27"/>
    <n v="502.54"/>
    <n v="1121669.28"/>
    <n v="1491578.64"/>
    <n v="369909.35999999987"/>
    <x v="18"/>
    <n v="3"/>
    <x v="5"/>
    <x v="0"/>
  </r>
  <r>
    <n v="961835706"/>
    <x v="1340"/>
    <d v="2016-12-29T00:00:00"/>
    <x v="151"/>
    <x v="5"/>
    <x v="7"/>
    <x v="0"/>
    <x v="3"/>
    <n v="7414"/>
    <n v="437.2"/>
    <n v="263.33"/>
    <n v="1952328.6199999999"/>
    <n v="3241400.8"/>
    <n v="1289072.18"/>
    <x v="6"/>
    <n v="3"/>
    <x v="5"/>
    <x v="0"/>
  </r>
  <r>
    <n v="324169051"/>
    <x v="365"/>
    <d v="2016-03-31T00:00:00"/>
    <x v="176"/>
    <x v="2"/>
    <x v="2"/>
    <x v="1"/>
    <x v="1"/>
    <n v="7681"/>
    <n v="47.45"/>
    <n v="31.79"/>
    <n v="244178.99"/>
    <n v="364463.45"/>
    <n v="120284.46000000002"/>
    <x v="17"/>
    <n v="2"/>
    <x v="1"/>
    <x v="0"/>
  </r>
  <r>
    <n v="767076432"/>
    <x v="593"/>
    <d v="2018-05-31T00:00:00"/>
    <x v="78"/>
    <x v="5"/>
    <x v="0"/>
    <x v="1"/>
    <x v="0"/>
    <n v="3817"/>
    <n v="255.28"/>
    <n v="159.41999999999999"/>
    <n v="608506.1399999999"/>
    <n v="974403.76"/>
    <n v="365897.62000000011"/>
    <x v="5"/>
    <n v="4"/>
    <x v="6"/>
    <x v="0"/>
  </r>
  <r>
    <n v="251823222"/>
    <x v="1494"/>
    <d v="2022-09-14T00:00:00"/>
    <x v="140"/>
    <x v="1"/>
    <x v="5"/>
    <x v="0"/>
    <x v="2"/>
    <n v="8942"/>
    <n v="109.28"/>
    <n v="35.840000000000003"/>
    <n v="320481.28000000003"/>
    <n v="977181.76"/>
    <n v="656700.48"/>
    <x v="12"/>
    <n v="6"/>
    <x v="4"/>
    <x v="1"/>
  </r>
  <r>
    <n v="227621114"/>
    <x v="640"/>
    <d v="2020-12-12T00:00:00"/>
    <x v="141"/>
    <x v="5"/>
    <x v="11"/>
    <x v="1"/>
    <x v="1"/>
    <n v="7001"/>
    <n v="154.06"/>
    <n v="90.93"/>
    <n v="636600.93000000005"/>
    <n v="1078574.06"/>
    <n v="441973.13"/>
    <x v="16"/>
    <n v="4"/>
    <x v="6"/>
    <x v="0"/>
  </r>
  <r>
    <n v="912543570"/>
    <x v="1153"/>
    <d v="2021-03-06T00:00:00"/>
    <x v="21"/>
    <x v="5"/>
    <x v="4"/>
    <x v="1"/>
    <x v="3"/>
    <n v="776"/>
    <n v="81.73"/>
    <n v="56.67"/>
    <n v="43975.92"/>
    <n v="63422.48"/>
    <n v="19446.560000000005"/>
    <x v="12"/>
    <n v="2"/>
    <x v="1"/>
    <x v="0"/>
  </r>
  <r>
    <n v="594539582"/>
    <x v="1108"/>
    <d v="2015-09-26T00:00:00"/>
    <x v="114"/>
    <x v="2"/>
    <x v="11"/>
    <x v="1"/>
    <x v="0"/>
    <n v="6329"/>
    <n v="154.06"/>
    <n v="90.93"/>
    <n v="575495.97000000009"/>
    <n v="975045.74"/>
    <n v="399549.7699999999"/>
    <x v="5"/>
    <n v="6"/>
    <x v="4"/>
    <x v="1"/>
  </r>
  <r>
    <n v="787245357"/>
    <x v="1495"/>
    <d v="2019-11-08T00:00:00"/>
    <x v="160"/>
    <x v="4"/>
    <x v="1"/>
    <x v="1"/>
    <x v="2"/>
    <n v="2250"/>
    <n v="152.58000000000001"/>
    <n v="97.44"/>
    <n v="219240"/>
    <n v="343305"/>
    <n v="124065"/>
    <x v="9"/>
    <n v="5"/>
    <x v="0"/>
    <x v="0"/>
  </r>
  <r>
    <n v="716184842"/>
    <x v="1496"/>
    <d v="2021-02-15T00:00:00"/>
    <x v="132"/>
    <x v="0"/>
    <x v="8"/>
    <x v="1"/>
    <x v="3"/>
    <n v="3865"/>
    <n v="421.89"/>
    <n v="364.69"/>
    <n v="1409526.85"/>
    <n v="1630604.8499999999"/>
    <n v="221077.99999999977"/>
    <x v="7"/>
    <n v="7"/>
    <x v="2"/>
    <x v="1"/>
  </r>
  <r>
    <n v="649477660"/>
    <x v="1285"/>
    <d v="2016-08-23T00:00:00"/>
    <x v="158"/>
    <x v="6"/>
    <x v="7"/>
    <x v="1"/>
    <x v="2"/>
    <n v="3727"/>
    <n v="437.2"/>
    <n v="263.33"/>
    <n v="981430.90999999992"/>
    <n v="1629444.4"/>
    <n v="648013.49"/>
    <x v="6"/>
    <n v="1"/>
    <x v="3"/>
    <x v="0"/>
  </r>
  <r>
    <n v="457485139"/>
    <x v="1497"/>
    <d v="2018-05-17T00:00:00"/>
    <x v="76"/>
    <x v="5"/>
    <x v="6"/>
    <x v="1"/>
    <x v="0"/>
    <n v="8874"/>
    <n v="651.21"/>
    <n v="524.96"/>
    <n v="4658495.04"/>
    <n v="5778837.54"/>
    <n v="1120342.5"/>
    <x v="11"/>
    <n v="1"/>
    <x v="3"/>
    <x v="0"/>
  </r>
  <r>
    <n v="980881106"/>
    <x v="903"/>
    <d v="2015-11-04T00:00:00"/>
    <x v="146"/>
    <x v="5"/>
    <x v="2"/>
    <x v="1"/>
    <x v="0"/>
    <n v="3372"/>
    <n v="47.45"/>
    <n v="31.79"/>
    <n v="107195.87999999999"/>
    <n v="160001.40000000002"/>
    <n v="52805.520000000033"/>
    <x v="1"/>
    <n v="3"/>
    <x v="5"/>
    <x v="0"/>
  </r>
  <r>
    <n v="880651891"/>
    <x v="560"/>
    <d v="2022-11-02T00:00:00"/>
    <x v="111"/>
    <x v="4"/>
    <x v="2"/>
    <x v="1"/>
    <x v="1"/>
    <n v="3319"/>
    <n v="47.45"/>
    <n v="31.79"/>
    <n v="105511.01"/>
    <n v="157486.55000000002"/>
    <n v="51975.540000000023"/>
    <x v="8"/>
    <n v="5"/>
    <x v="0"/>
    <x v="0"/>
  </r>
  <r>
    <n v="688096320"/>
    <x v="922"/>
    <d v="2016-11-22T00:00:00"/>
    <x v="66"/>
    <x v="5"/>
    <x v="0"/>
    <x v="1"/>
    <x v="1"/>
    <n v="1847"/>
    <n v="255.28"/>
    <n v="159.41999999999999"/>
    <n v="294448.74"/>
    <n v="471502.16"/>
    <n v="177053.41999999998"/>
    <x v="5"/>
    <n v="2"/>
    <x v="1"/>
    <x v="0"/>
  </r>
  <r>
    <n v="984202754"/>
    <x v="888"/>
    <d v="2021-12-14T00:00:00"/>
    <x v="177"/>
    <x v="5"/>
    <x v="11"/>
    <x v="0"/>
    <x v="3"/>
    <n v="6321"/>
    <n v="154.06"/>
    <n v="90.93"/>
    <n v="574768.53"/>
    <n v="973813.26"/>
    <n v="399044.73"/>
    <x v="3"/>
    <n v="6"/>
    <x v="4"/>
    <x v="1"/>
  </r>
  <r>
    <n v="702763926"/>
    <x v="1498"/>
    <d v="2020-03-23T00:00:00"/>
    <x v="29"/>
    <x v="4"/>
    <x v="9"/>
    <x v="1"/>
    <x v="3"/>
    <n v="2318"/>
    <n v="9.33"/>
    <n v="6.92"/>
    <n v="16040.56"/>
    <n v="21626.94"/>
    <n v="5586.3799999999992"/>
    <x v="2"/>
    <n v="2"/>
    <x v="1"/>
    <x v="0"/>
  </r>
  <r>
    <n v="974147260"/>
    <x v="579"/>
    <d v="2021-05-28T00:00:00"/>
    <x v="175"/>
    <x v="1"/>
    <x v="5"/>
    <x v="1"/>
    <x v="2"/>
    <n v="677"/>
    <n v="109.28"/>
    <n v="35.840000000000003"/>
    <n v="24263.680000000004"/>
    <n v="73982.559999999998"/>
    <n v="49718.87999999999"/>
    <x v="20"/>
    <n v="2"/>
    <x v="1"/>
    <x v="0"/>
  </r>
  <r>
    <n v="381524550"/>
    <x v="1499"/>
    <d v="2021-03-06T00:00:00"/>
    <x v="171"/>
    <x v="5"/>
    <x v="7"/>
    <x v="1"/>
    <x v="3"/>
    <n v="448"/>
    <n v="437.2"/>
    <n v="263.33"/>
    <n v="117971.84"/>
    <n v="195865.60000000001"/>
    <n v="77893.760000000009"/>
    <x v="3"/>
    <n v="3"/>
    <x v="5"/>
    <x v="0"/>
  </r>
  <r>
    <n v="257757127"/>
    <x v="1293"/>
    <d v="2021-07-12T00:00:00"/>
    <x v="33"/>
    <x v="5"/>
    <x v="9"/>
    <x v="0"/>
    <x v="2"/>
    <n v="4917"/>
    <n v="9.33"/>
    <n v="6.92"/>
    <n v="34025.64"/>
    <n v="45875.61"/>
    <n v="11849.970000000001"/>
    <x v="7"/>
    <n v="7"/>
    <x v="2"/>
    <x v="1"/>
  </r>
  <r>
    <n v="206018817"/>
    <x v="1500"/>
    <d v="2017-06-13T00:00:00"/>
    <x v="78"/>
    <x v="5"/>
    <x v="0"/>
    <x v="0"/>
    <x v="1"/>
    <n v="4401"/>
    <n v="255.28"/>
    <n v="159.41999999999999"/>
    <n v="701607.41999999993"/>
    <n v="1123487.28"/>
    <n v="421879.8600000001"/>
    <x v="18"/>
    <n v="3"/>
    <x v="5"/>
    <x v="0"/>
  </r>
  <r>
    <n v="865948665"/>
    <x v="1501"/>
    <d v="2016-09-28T00:00:00"/>
    <x v="141"/>
    <x v="5"/>
    <x v="8"/>
    <x v="0"/>
    <x v="1"/>
    <n v="2308"/>
    <n v="421.89"/>
    <n v="364.69"/>
    <n v="841704.52"/>
    <n v="973722.12"/>
    <n v="132017.59999999998"/>
    <x v="14"/>
    <n v="6"/>
    <x v="4"/>
    <x v="1"/>
  </r>
  <r>
    <n v="882887351"/>
    <x v="548"/>
    <d v="2019-11-22T00:00:00"/>
    <x v="5"/>
    <x v="3"/>
    <x v="2"/>
    <x v="1"/>
    <x v="2"/>
    <n v="4842"/>
    <n v="47.45"/>
    <n v="31.79"/>
    <n v="153927.18"/>
    <n v="229752.90000000002"/>
    <n v="75825.72000000003"/>
    <x v="4"/>
    <n v="4"/>
    <x v="6"/>
    <x v="0"/>
  </r>
  <r>
    <n v="719404351"/>
    <x v="515"/>
    <d v="2022-01-02T00:00:00"/>
    <x v="43"/>
    <x v="1"/>
    <x v="6"/>
    <x v="0"/>
    <x v="3"/>
    <n v="6589"/>
    <n v="651.21"/>
    <n v="524.96"/>
    <n v="3458961.4400000004"/>
    <n v="4290822.6900000004"/>
    <n v="831861.25"/>
    <x v="10"/>
    <n v="2"/>
    <x v="1"/>
    <x v="0"/>
  </r>
  <r>
    <n v="643770778"/>
    <x v="1016"/>
    <d v="2015-08-04T00:00:00"/>
    <x v="178"/>
    <x v="1"/>
    <x v="4"/>
    <x v="1"/>
    <x v="2"/>
    <n v="4934"/>
    <n v="81.73"/>
    <n v="56.67"/>
    <n v="279609.78000000003"/>
    <n v="403255.82"/>
    <n v="123646.03999999998"/>
    <x v="12"/>
    <n v="5"/>
    <x v="0"/>
    <x v="0"/>
  </r>
  <r>
    <n v="160722959"/>
    <x v="32"/>
    <d v="2020-02-29T00:00:00"/>
    <x v="5"/>
    <x v="3"/>
    <x v="5"/>
    <x v="0"/>
    <x v="1"/>
    <n v="350"/>
    <n v="109.28"/>
    <n v="35.840000000000003"/>
    <n v="12544.000000000002"/>
    <n v="38248"/>
    <n v="25704"/>
    <x v="10"/>
    <n v="1"/>
    <x v="3"/>
    <x v="0"/>
  </r>
  <r>
    <n v="571082055"/>
    <x v="1010"/>
    <d v="2019-07-21T00:00:00"/>
    <x v="68"/>
    <x v="2"/>
    <x v="3"/>
    <x v="1"/>
    <x v="1"/>
    <n v="4726"/>
    <n v="205.7"/>
    <n v="117.11"/>
    <n v="553461.86"/>
    <n v="972138.2"/>
    <n v="418676.33999999997"/>
    <x v="6"/>
    <n v="6"/>
    <x v="4"/>
    <x v="1"/>
  </r>
  <r>
    <n v="411619794"/>
    <x v="913"/>
    <d v="2015-02-15T00:00:00"/>
    <x v="184"/>
    <x v="3"/>
    <x v="11"/>
    <x v="1"/>
    <x v="1"/>
    <n v="6299"/>
    <n v="154.06"/>
    <n v="90.93"/>
    <n v="572768.07000000007"/>
    <n v="970423.94000000006"/>
    <n v="397655.87"/>
    <x v="4"/>
    <n v="6"/>
    <x v="4"/>
    <x v="1"/>
  </r>
  <r>
    <n v="574247491"/>
    <x v="1502"/>
    <d v="2020-12-11T00:00:00"/>
    <x v="2"/>
    <x v="1"/>
    <x v="10"/>
    <x v="1"/>
    <x v="3"/>
    <n v="1448"/>
    <n v="668.27"/>
    <n v="502.54"/>
    <n v="727677.92"/>
    <n v="967654.96"/>
    <n v="239977.03999999992"/>
    <x v="0"/>
    <n v="6"/>
    <x v="4"/>
    <x v="1"/>
  </r>
  <r>
    <n v="660053288"/>
    <x v="1503"/>
    <d v="2022-12-13T00:00:00"/>
    <x v="79"/>
    <x v="5"/>
    <x v="11"/>
    <x v="1"/>
    <x v="3"/>
    <n v="3291"/>
    <n v="154.06"/>
    <n v="90.93"/>
    <n v="299250.63"/>
    <n v="507011.46"/>
    <n v="207760.83000000002"/>
    <x v="1"/>
    <n v="2"/>
    <x v="1"/>
    <x v="0"/>
  </r>
  <r>
    <n v="821916663"/>
    <x v="1504"/>
    <d v="2021-07-24T00:00:00"/>
    <x v="91"/>
    <x v="1"/>
    <x v="7"/>
    <x v="0"/>
    <x v="2"/>
    <n v="2260"/>
    <n v="437.2"/>
    <n v="263.33"/>
    <n v="595125.79999999993"/>
    <n v="988072"/>
    <n v="392946.20000000007"/>
    <x v="13"/>
    <n v="2"/>
    <x v="1"/>
    <x v="0"/>
  </r>
  <r>
    <n v="431346261"/>
    <x v="1406"/>
    <d v="2019-03-12T00:00:00"/>
    <x v="142"/>
    <x v="0"/>
    <x v="4"/>
    <x v="0"/>
    <x v="0"/>
    <n v="3799"/>
    <n v="81.73"/>
    <n v="56.67"/>
    <n v="215289.33000000002"/>
    <n v="310492.27"/>
    <n v="95202.94"/>
    <x v="15"/>
    <n v="4"/>
    <x v="6"/>
    <x v="0"/>
  </r>
  <r>
    <n v="111797749"/>
    <x v="1067"/>
    <d v="2023-01-04T00:00:00"/>
    <x v="27"/>
    <x v="0"/>
    <x v="8"/>
    <x v="1"/>
    <x v="2"/>
    <n v="2293"/>
    <n v="421.89"/>
    <n v="364.69"/>
    <n v="836234.17"/>
    <n v="967393.77"/>
    <n v="131159.59999999998"/>
    <x v="14"/>
    <n v="6"/>
    <x v="4"/>
    <x v="1"/>
  </r>
  <r>
    <n v="723061597"/>
    <x v="1505"/>
    <d v="2020-12-20T00:00:00"/>
    <x v="105"/>
    <x v="2"/>
    <x v="5"/>
    <x v="0"/>
    <x v="2"/>
    <n v="8849"/>
    <n v="109.28"/>
    <n v="35.840000000000003"/>
    <n v="317148.16000000003"/>
    <n v="967018.72"/>
    <n v="649870.55999999994"/>
    <x v="6"/>
    <n v="6"/>
    <x v="4"/>
    <x v="1"/>
  </r>
  <r>
    <n v="765833175"/>
    <x v="323"/>
    <d v="2020-09-12T00:00:00"/>
    <x v="176"/>
    <x v="2"/>
    <x v="3"/>
    <x v="1"/>
    <x v="3"/>
    <n v="5910"/>
    <n v="205.7"/>
    <n v="117.11"/>
    <n v="692120.1"/>
    <n v="1215687"/>
    <n v="523566.9"/>
    <x v="7"/>
    <n v="5"/>
    <x v="0"/>
    <x v="0"/>
  </r>
  <r>
    <n v="579814469"/>
    <x v="1384"/>
    <d v="2016-09-05T00:00:00"/>
    <x v="123"/>
    <x v="3"/>
    <x v="5"/>
    <x v="1"/>
    <x v="0"/>
    <n v="8841"/>
    <n v="109.28"/>
    <n v="35.840000000000003"/>
    <n v="316861.44"/>
    <n v="966144.48"/>
    <n v="649283.04"/>
    <x v="16"/>
    <n v="6"/>
    <x v="4"/>
    <x v="1"/>
  </r>
  <r>
    <n v="195259082"/>
    <x v="840"/>
    <d v="2019-10-06T00:00:00"/>
    <x v="137"/>
    <x v="1"/>
    <x v="10"/>
    <x v="0"/>
    <x v="2"/>
    <n v="356"/>
    <n v="668.27"/>
    <n v="502.54"/>
    <n v="178904.24000000002"/>
    <n v="237904.12"/>
    <n v="58999.879999999976"/>
    <x v="20"/>
    <n v="4"/>
    <x v="6"/>
    <x v="0"/>
  </r>
  <r>
    <n v="236423909"/>
    <x v="658"/>
    <d v="2016-11-21T00:00:00"/>
    <x v="106"/>
    <x v="6"/>
    <x v="4"/>
    <x v="1"/>
    <x v="3"/>
    <n v="1943"/>
    <n v="81.73"/>
    <n v="56.67"/>
    <n v="110109.81"/>
    <n v="158801.39000000001"/>
    <n v="48691.580000000016"/>
    <x v="11"/>
    <n v="5"/>
    <x v="0"/>
    <x v="0"/>
  </r>
  <r>
    <n v="730184257"/>
    <x v="383"/>
    <d v="2021-11-12T00:00:00"/>
    <x v="49"/>
    <x v="5"/>
    <x v="8"/>
    <x v="1"/>
    <x v="3"/>
    <n v="6603"/>
    <n v="421.89"/>
    <n v="364.69"/>
    <n v="2408048.0699999998"/>
    <n v="2785739.67"/>
    <n v="377691.60000000009"/>
    <x v="11"/>
    <n v="2"/>
    <x v="1"/>
    <x v="0"/>
  </r>
  <r>
    <n v="387998759"/>
    <x v="1506"/>
    <d v="2017-02-08T00:00:00"/>
    <x v="177"/>
    <x v="5"/>
    <x v="1"/>
    <x v="0"/>
    <x v="3"/>
    <n v="6310"/>
    <n v="152.58000000000001"/>
    <n v="97.44"/>
    <n v="614846.4"/>
    <n v="962779.8"/>
    <n v="347933.4"/>
    <x v="12"/>
    <n v="6"/>
    <x v="4"/>
    <x v="1"/>
  </r>
  <r>
    <n v="885739076"/>
    <x v="455"/>
    <d v="2019-04-17T00:00:00"/>
    <x v="184"/>
    <x v="3"/>
    <x v="5"/>
    <x v="0"/>
    <x v="3"/>
    <n v="8730"/>
    <n v="109.28"/>
    <n v="35.840000000000003"/>
    <n v="312883.20000000001"/>
    <n v="954014.4"/>
    <n v="641131.19999999995"/>
    <x v="12"/>
    <n v="6"/>
    <x v="4"/>
    <x v="1"/>
  </r>
  <r>
    <n v="719714200"/>
    <x v="743"/>
    <d v="2015-02-18T00:00:00"/>
    <x v="104"/>
    <x v="5"/>
    <x v="1"/>
    <x v="1"/>
    <x v="3"/>
    <n v="8280"/>
    <n v="152.58000000000001"/>
    <n v="97.44"/>
    <n v="806803.2"/>
    <n v="1263362.4000000001"/>
    <n v="456559.20000000019"/>
    <x v="18"/>
    <n v="4"/>
    <x v="6"/>
    <x v="0"/>
  </r>
  <r>
    <n v="315014779"/>
    <x v="885"/>
    <d v="2022-03-19T00:00:00"/>
    <x v="104"/>
    <x v="5"/>
    <x v="5"/>
    <x v="0"/>
    <x v="3"/>
    <n v="8728"/>
    <n v="109.28"/>
    <n v="35.840000000000003"/>
    <n v="312811.52000000002"/>
    <n v="953795.84"/>
    <n v="640984.31999999995"/>
    <x v="5"/>
    <n v="6"/>
    <x v="4"/>
    <x v="1"/>
  </r>
  <r>
    <n v="398333632"/>
    <x v="1286"/>
    <d v="2022-03-03T00:00:00"/>
    <x v="145"/>
    <x v="1"/>
    <x v="3"/>
    <x v="1"/>
    <x v="1"/>
    <n v="4629"/>
    <n v="205.7"/>
    <n v="117.11"/>
    <n v="542102.18999999994"/>
    <n v="952185.29999999993"/>
    <n v="410083.11"/>
    <x v="10"/>
    <n v="6"/>
    <x v="4"/>
    <x v="1"/>
  </r>
  <r>
    <n v="509361636"/>
    <x v="165"/>
    <d v="2020-04-23T00:00:00"/>
    <x v="53"/>
    <x v="5"/>
    <x v="10"/>
    <x v="0"/>
    <x v="0"/>
    <n v="282"/>
    <n v="668.27"/>
    <n v="502.54"/>
    <n v="141716.28"/>
    <n v="188452.13999999998"/>
    <n v="46735.859999999986"/>
    <x v="2"/>
    <n v="5"/>
    <x v="0"/>
    <x v="0"/>
  </r>
  <r>
    <n v="203907811"/>
    <x v="1507"/>
    <d v="2016-09-24T00:00:00"/>
    <x v="21"/>
    <x v="5"/>
    <x v="0"/>
    <x v="1"/>
    <x v="2"/>
    <n v="9707"/>
    <n v="255.28"/>
    <n v="159.41999999999999"/>
    <n v="1547489.94"/>
    <n v="2478002.96"/>
    <n v="930513.02"/>
    <x v="16"/>
    <n v="4"/>
    <x v="6"/>
    <x v="0"/>
  </r>
  <r>
    <n v="832690131"/>
    <x v="1508"/>
    <d v="2016-09-21T00:00:00"/>
    <x v="11"/>
    <x v="3"/>
    <x v="4"/>
    <x v="1"/>
    <x v="0"/>
    <n v="369"/>
    <n v="81.73"/>
    <n v="56.67"/>
    <n v="20911.23"/>
    <n v="30158.370000000003"/>
    <n v="9247.1400000000031"/>
    <x v="9"/>
    <n v="3"/>
    <x v="5"/>
    <x v="0"/>
  </r>
  <r>
    <n v="297319924"/>
    <x v="372"/>
    <d v="2021-10-11T00:00:00"/>
    <x v="86"/>
    <x v="2"/>
    <x v="0"/>
    <x v="1"/>
    <x v="1"/>
    <n v="2428"/>
    <n v="255.28"/>
    <n v="159.41999999999999"/>
    <n v="387071.75999999995"/>
    <n v="619819.84"/>
    <n v="232748.08000000002"/>
    <x v="15"/>
    <n v="3"/>
    <x v="5"/>
    <x v="0"/>
  </r>
  <r>
    <n v="169721019"/>
    <x v="1194"/>
    <d v="2019-12-01T00:00:00"/>
    <x v="101"/>
    <x v="5"/>
    <x v="3"/>
    <x v="1"/>
    <x v="3"/>
    <n v="3076"/>
    <n v="205.7"/>
    <n v="117.11"/>
    <n v="360230.36"/>
    <n v="632733.19999999995"/>
    <n v="272502.83999999997"/>
    <x v="2"/>
    <n v="1"/>
    <x v="3"/>
    <x v="0"/>
  </r>
  <r>
    <n v="742129743"/>
    <x v="130"/>
    <d v="2019-06-28T00:00:00"/>
    <x v="159"/>
    <x v="4"/>
    <x v="6"/>
    <x v="1"/>
    <x v="2"/>
    <n v="1537"/>
    <n v="651.21"/>
    <n v="524.96"/>
    <n v="806863.52"/>
    <n v="1000909.77"/>
    <n v="194046.25"/>
    <x v="17"/>
    <n v="3"/>
    <x v="5"/>
    <x v="0"/>
  </r>
  <r>
    <n v="577094924"/>
    <x v="1509"/>
    <d v="2019-04-29T00:00:00"/>
    <x v="160"/>
    <x v="4"/>
    <x v="5"/>
    <x v="1"/>
    <x v="1"/>
    <n v="4067"/>
    <n v="109.28"/>
    <n v="35.840000000000003"/>
    <n v="145761.28000000003"/>
    <n v="444441.76"/>
    <n v="298680.48"/>
    <x v="7"/>
    <n v="7"/>
    <x v="2"/>
    <x v="1"/>
  </r>
  <r>
    <n v="492100226"/>
    <x v="1510"/>
    <d v="2018-12-04T00:00:00"/>
    <x v="142"/>
    <x v="0"/>
    <x v="8"/>
    <x v="0"/>
    <x v="1"/>
    <n v="2247"/>
    <n v="421.89"/>
    <n v="364.69"/>
    <n v="819458.43"/>
    <n v="947986.83"/>
    <n v="128528.39999999991"/>
    <x v="20"/>
    <n v="6"/>
    <x v="4"/>
    <x v="1"/>
  </r>
  <r>
    <n v="736452472"/>
    <x v="713"/>
    <d v="2021-01-31T00:00:00"/>
    <x v="48"/>
    <x v="5"/>
    <x v="5"/>
    <x v="0"/>
    <x v="0"/>
    <n v="1507"/>
    <n v="109.28"/>
    <n v="35.840000000000003"/>
    <n v="54010.880000000005"/>
    <n v="164684.96"/>
    <n v="110674.07999999999"/>
    <x v="20"/>
    <n v="4"/>
    <x v="6"/>
    <x v="0"/>
  </r>
  <r>
    <n v="787504994"/>
    <x v="1511"/>
    <d v="2020-04-27T00:00:00"/>
    <x v="13"/>
    <x v="0"/>
    <x v="9"/>
    <x v="1"/>
    <x v="0"/>
    <n v="9083"/>
    <n v="9.33"/>
    <n v="6.92"/>
    <n v="62854.36"/>
    <n v="84744.39"/>
    <n v="21890.03"/>
    <x v="4"/>
    <n v="7"/>
    <x v="2"/>
    <x v="1"/>
  </r>
  <r>
    <n v="454434287"/>
    <x v="592"/>
    <d v="2020-10-09T00:00:00"/>
    <x v="10"/>
    <x v="3"/>
    <x v="9"/>
    <x v="0"/>
    <x v="1"/>
    <n v="6059"/>
    <n v="9.33"/>
    <n v="6.92"/>
    <n v="41928.28"/>
    <n v="56530.47"/>
    <n v="14602.190000000002"/>
    <x v="3"/>
    <n v="2"/>
    <x v="1"/>
    <x v="0"/>
  </r>
  <r>
    <n v="901351678"/>
    <x v="1512"/>
    <d v="2020-12-19T00:00:00"/>
    <x v="170"/>
    <x v="5"/>
    <x v="10"/>
    <x v="0"/>
    <x v="1"/>
    <n v="8846"/>
    <n v="668.27"/>
    <n v="502.54"/>
    <n v="4445468.84"/>
    <n v="5911516.4199999999"/>
    <n v="1466047.58"/>
    <x v="14"/>
    <n v="2"/>
    <x v="1"/>
    <x v="0"/>
  </r>
  <r>
    <n v="662680995"/>
    <x v="1513"/>
    <d v="2022-09-10T00:00:00"/>
    <x v="38"/>
    <x v="2"/>
    <x v="2"/>
    <x v="0"/>
    <x v="2"/>
    <n v="888"/>
    <n v="47.45"/>
    <n v="31.79"/>
    <n v="28229.52"/>
    <n v="42135.600000000006"/>
    <n v="13906.080000000005"/>
    <x v="2"/>
    <n v="7"/>
    <x v="2"/>
    <x v="1"/>
  </r>
  <r>
    <n v="593158566"/>
    <x v="1514"/>
    <d v="2020-05-31T00:00:00"/>
    <x v="88"/>
    <x v="1"/>
    <x v="5"/>
    <x v="0"/>
    <x v="1"/>
    <n v="7656"/>
    <n v="109.28"/>
    <n v="35.840000000000003"/>
    <n v="274391.04000000004"/>
    <n v="836647.68"/>
    <n v="562256.64000000001"/>
    <x v="1"/>
    <n v="7"/>
    <x v="2"/>
    <x v="1"/>
  </r>
  <r>
    <n v="717833220"/>
    <x v="490"/>
    <d v="2018-04-05T00:00:00"/>
    <x v="70"/>
    <x v="1"/>
    <x v="11"/>
    <x v="1"/>
    <x v="1"/>
    <n v="1657"/>
    <n v="154.06"/>
    <n v="90.93"/>
    <n v="150671.01"/>
    <n v="255277.42"/>
    <n v="104606.41"/>
    <x v="1"/>
    <n v="4"/>
    <x v="6"/>
    <x v="0"/>
  </r>
  <r>
    <n v="682066285"/>
    <x v="1424"/>
    <d v="2019-06-14T00:00:00"/>
    <x v="45"/>
    <x v="1"/>
    <x v="11"/>
    <x v="0"/>
    <x v="3"/>
    <n v="7426"/>
    <n v="154.06"/>
    <n v="90.93"/>
    <n v="675246.18"/>
    <n v="1144049.56"/>
    <n v="468803.38"/>
    <x v="15"/>
    <n v="7"/>
    <x v="2"/>
    <x v="1"/>
  </r>
  <r>
    <n v="201531589"/>
    <x v="1364"/>
    <d v="2021-12-29T00:00:00"/>
    <x v="174"/>
    <x v="5"/>
    <x v="5"/>
    <x v="0"/>
    <x v="0"/>
    <n v="6530"/>
    <n v="109.28"/>
    <n v="35.840000000000003"/>
    <n v="234035.20000000001"/>
    <n v="713598.4"/>
    <n v="479563.2"/>
    <x v="5"/>
    <n v="3"/>
    <x v="5"/>
    <x v="0"/>
  </r>
  <r>
    <n v="412215459"/>
    <x v="745"/>
    <d v="2019-02-11T00:00:00"/>
    <x v="137"/>
    <x v="1"/>
    <x v="3"/>
    <x v="0"/>
    <x v="3"/>
    <n v="2569"/>
    <n v="205.7"/>
    <n v="117.11"/>
    <n v="300855.59000000003"/>
    <n v="528443.29999999993"/>
    <n v="227587.7099999999"/>
    <x v="14"/>
    <n v="4"/>
    <x v="6"/>
    <x v="0"/>
  </r>
  <r>
    <n v="720416724"/>
    <x v="1515"/>
    <d v="2017-02-04T00:00:00"/>
    <x v="54"/>
    <x v="2"/>
    <x v="7"/>
    <x v="1"/>
    <x v="2"/>
    <n v="6173"/>
    <n v="437.2"/>
    <n v="263.33"/>
    <n v="1625536.0899999999"/>
    <n v="2698835.6"/>
    <n v="1073299.5100000002"/>
    <x v="0"/>
    <n v="7"/>
    <x v="2"/>
    <x v="1"/>
  </r>
  <r>
    <n v="152746713"/>
    <x v="166"/>
    <d v="2022-05-09T00:00:00"/>
    <x v="7"/>
    <x v="1"/>
    <x v="6"/>
    <x v="1"/>
    <x v="1"/>
    <n v="2"/>
    <n v="651.21"/>
    <n v="524.96"/>
    <n v="1049.92"/>
    <n v="1302.42"/>
    <n v="252.5"/>
    <x v="5"/>
    <n v="1"/>
    <x v="3"/>
    <x v="0"/>
  </r>
  <r>
    <n v="506129252"/>
    <x v="1516"/>
    <d v="2018-05-01T00:00:00"/>
    <x v="93"/>
    <x v="5"/>
    <x v="6"/>
    <x v="1"/>
    <x v="0"/>
    <n v="3748"/>
    <n v="651.21"/>
    <n v="524.96"/>
    <n v="1967550.08"/>
    <n v="2440735.08"/>
    <n v="473185"/>
    <x v="12"/>
    <n v="5"/>
    <x v="0"/>
    <x v="0"/>
  </r>
  <r>
    <n v="497800672"/>
    <x v="1517"/>
    <d v="2019-08-25T00:00:00"/>
    <x v="131"/>
    <x v="3"/>
    <x v="8"/>
    <x v="0"/>
    <x v="3"/>
    <n v="9136"/>
    <n v="421.89"/>
    <n v="364.69"/>
    <n v="3331807.84"/>
    <n v="3854387.04"/>
    <n v="522579.20000000019"/>
    <x v="13"/>
    <n v="3"/>
    <x v="5"/>
    <x v="0"/>
  </r>
  <r>
    <n v="715309798"/>
    <x v="1518"/>
    <d v="2019-01-08T00:00:00"/>
    <x v="138"/>
    <x v="1"/>
    <x v="3"/>
    <x v="0"/>
    <x v="0"/>
    <n v="4920"/>
    <n v="205.7"/>
    <n v="117.11"/>
    <n v="576181.19999999995"/>
    <n v="1012044"/>
    <n v="435862.80000000005"/>
    <x v="17"/>
    <n v="7"/>
    <x v="2"/>
    <x v="1"/>
  </r>
  <r>
    <n v="466517961"/>
    <x v="1519"/>
    <d v="2022-08-06T00:00:00"/>
    <x v="153"/>
    <x v="1"/>
    <x v="9"/>
    <x v="0"/>
    <x v="2"/>
    <n v="1886"/>
    <n v="9.33"/>
    <n v="6.92"/>
    <n v="13051.119999999999"/>
    <n v="17596.38"/>
    <n v="4545.260000000002"/>
    <x v="8"/>
    <n v="1"/>
    <x v="3"/>
    <x v="0"/>
  </r>
  <r>
    <n v="509356057"/>
    <x v="1520"/>
    <d v="2018-04-16T00:00:00"/>
    <x v="91"/>
    <x v="1"/>
    <x v="5"/>
    <x v="0"/>
    <x v="3"/>
    <n v="8631"/>
    <n v="109.28"/>
    <n v="35.840000000000003"/>
    <n v="309335.04000000004"/>
    <n v="943195.68"/>
    <n v="633860.64"/>
    <x v="17"/>
    <n v="6"/>
    <x v="4"/>
    <x v="1"/>
  </r>
  <r>
    <n v="203039205"/>
    <x v="336"/>
    <d v="2019-06-06T00:00:00"/>
    <x v="97"/>
    <x v="3"/>
    <x v="9"/>
    <x v="0"/>
    <x v="2"/>
    <n v="2667"/>
    <n v="9.33"/>
    <n v="6.92"/>
    <n v="18455.64"/>
    <n v="24883.11"/>
    <n v="6427.4700000000012"/>
    <x v="19"/>
    <n v="2"/>
    <x v="1"/>
    <x v="0"/>
  </r>
  <r>
    <n v="955637443"/>
    <x v="1521"/>
    <d v="2016-06-22T00:00:00"/>
    <x v="57"/>
    <x v="5"/>
    <x v="7"/>
    <x v="0"/>
    <x v="1"/>
    <n v="3210"/>
    <n v="437.2"/>
    <n v="263.33"/>
    <n v="845289.29999999993"/>
    <n v="1403412"/>
    <n v="558122.70000000007"/>
    <x v="17"/>
    <n v="1"/>
    <x v="3"/>
    <x v="0"/>
  </r>
  <r>
    <n v="976505029"/>
    <x v="1522"/>
    <d v="2019-06-21T00:00:00"/>
    <x v="35"/>
    <x v="5"/>
    <x v="2"/>
    <x v="0"/>
    <x v="2"/>
    <n v="8393"/>
    <n v="47.45"/>
    <n v="31.79"/>
    <n v="266813.46999999997"/>
    <n v="398247.85000000003"/>
    <n v="131434.38000000006"/>
    <x v="10"/>
    <n v="7"/>
    <x v="2"/>
    <x v="1"/>
  </r>
  <r>
    <n v="357930982"/>
    <x v="802"/>
    <d v="2016-01-29T00:00:00"/>
    <x v="120"/>
    <x v="1"/>
    <x v="5"/>
    <x v="1"/>
    <x v="1"/>
    <n v="8586"/>
    <n v="109.28"/>
    <n v="35.840000000000003"/>
    <n v="307722.24000000005"/>
    <n v="938278.08"/>
    <n v="630555.83999999985"/>
    <x v="2"/>
    <n v="6"/>
    <x v="4"/>
    <x v="1"/>
  </r>
  <r>
    <n v="681056058"/>
    <x v="479"/>
    <d v="2021-08-24T00:00:00"/>
    <x v="99"/>
    <x v="5"/>
    <x v="8"/>
    <x v="1"/>
    <x v="0"/>
    <n v="8477"/>
    <n v="421.89"/>
    <n v="364.69"/>
    <n v="3091477.13"/>
    <n v="3576361.53"/>
    <n v="484884.39999999991"/>
    <x v="14"/>
    <n v="5"/>
    <x v="0"/>
    <x v="0"/>
  </r>
  <r>
    <n v="565984141"/>
    <x v="673"/>
    <d v="2017-05-03T00:00:00"/>
    <x v="56"/>
    <x v="5"/>
    <x v="1"/>
    <x v="0"/>
    <x v="1"/>
    <n v="6140"/>
    <n v="152.58000000000001"/>
    <n v="97.44"/>
    <n v="598281.6"/>
    <n v="936841.20000000007"/>
    <n v="338559.60000000009"/>
    <x v="12"/>
    <n v="6"/>
    <x v="4"/>
    <x v="1"/>
  </r>
  <r>
    <n v="135832917"/>
    <x v="105"/>
    <d v="2022-08-25T00:00:00"/>
    <x v="171"/>
    <x v="5"/>
    <x v="5"/>
    <x v="1"/>
    <x v="3"/>
    <n v="4834"/>
    <n v="109.28"/>
    <n v="35.840000000000003"/>
    <n v="173250.56000000003"/>
    <n v="528259.52"/>
    <n v="355008.95999999996"/>
    <x v="2"/>
    <n v="5"/>
    <x v="0"/>
    <x v="0"/>
  </r>
  <r>
    <n v="445654666"/>
    <x v="1266"/>
    <d v="2020-09-03T00:00:00"/>
    <x v="102"/>
    <x v="5"/>
    <x v="9"/>
    <x v="1"/>
    <x v="0"/>
    <n v="7974"/>
    <n v="9.33"/>
    <n v="6.92"/>
    <n v="55180.08"/>
    <n v="74397.42"/>
    <n v="19217.339999999997"/>
    <x v="16"/>
    <n v="2"/>
    <x v="1"/>
    <x v="0"/>
  </r>
  <r>
    <n v="384976232"/>
    <x v="513"/>
    <d v="2015-03-01T00:00:00"/>
    <x v="128"/>
    <x v="1"/>
    <x v="6"/>
    <x v="0"/>
    <x v="2"/>
    <n v="1877"/>
    <n v="651.21"/>
    <n v="524.96"/>
    <n v="985349.92"/>
    <n v="1222321.1700000002"/>
    <n v="236971.25000000012"/>
    <x v="12"/>
    <n v="3"/>
    <x v="5"/>
    <x v="0"/>
  </r>
  <r>
    <n v="485096442"/>
    <x v="1523"/>
    <d v="2020-10-31T00:00:00"/>
    <x v="139"/>
    <x v="4"/>
    <x v="0"/>
    <x v="1"/>
    <x v="1"/>
    <n v="9672"/>
    <n v="255.28"/>
    <n v="159.41999999999999"/>
    <n v="1541910.24"/>
    <n v="2469068.16"/>
    <n v="927157.92000000016"/>
    <x v="19"/>
    <n v="4"/>
    <x v="6"/>
    <x v="0"/>
  </r>
  <r>
    <n v="897626626"/>
    <x v="1524"/>
    <d v="2016-07-25T00:00:00"/>
    <x v="15"/>
    <x v="3"/>
    <x v="2"/>
    <x v="1"/>
    <x v="3"/>
    <n v="6521"/>
    <n v="47.45"/>
    <n v="31.79"/>
    <n v="207302.59"/>
    <n v="309421.45"/>
    <n v="102118.86000000002"/>
    <x v="0"/>
    <n v="2"/>
    <x v="1"/>
    <x v="0"/>
  </r>
  <r>
    <n v="944490611"/>
    <x v="1525"/>
    <d v="2021-12-16T00:00:00"/>
    <x v="54"/>
    <x v="2"/>
    <x v="5"/>
    <x v="0"/>
    <x v="3"/>
    <n v="4615"/>
    <n v="109.28"/>
    <n v="35.840000000000003"/>
    <n v="165401.60000000001"/>
    <n v="504327.2"/>
    <n v="338925.6"/>
    <x v="14"/>
    <n v="7"/>
    <x v="2"/>
    <x v="1"/>
  </r>
  <r>
    <n v="467924726"/>
    <x v="1526"/>
    <d v="2015-09-24T00:00:00"/>
    <x v="112"/>
    <x v="1"/>
    <x v="6"/>
    <x v="1"/>
    <x v="1"/>
    <n v="8179"/>
    <n v="651.21"/>
    <n v="524.96"/>
    <n v="4293647.84"/>
    <n v="5326246.59"/>
    <n v="1032598.75"/>
    <x v="0"/>
    <n v="5"/>
    <x v="0"/>
    <x v="0"/>
  </r>
  <r>
    <n v="772330129"/>
    <x v="226"/>
    <d v="2020-10-12T00:00:00"/>
    <x v="77"/>
    <x v="4"/>
    <x v="5"/>
    <x v="1"/>
    <x v="1"/>
    <n v="8503"/>
    <n v="109.28"/>
    <n v="35.840000000000003"/>
    <n v="304747.52000000002"/>
    <n v="929207.84"/>
    <n v="624460.31999999995"/>
    <x v="16"/>
    <n v="6"/>
    <x v="4"/>
    <x v="1"/>
  </r>
  <r>
    <n v="815011155"/>
    <x v="173"/>
    <d v="2015-06-02T00:00:00"/>
    <x v="61"/>
    <x v="3"/>
    <x v="10"/>
    <x v="0"/>
    <x v="0"/>
    <n v="8767"/>
    <n v="668.27"/>
    <n v="502.54"/>
    <n v="4405768.1800000006"/>
    <n v="5858723.0899999999"/>
    <n v="1452954.9099999992"/>
    <x v="10"/>
    <n v="4"/>
    <x v="6"/>
    <x v="0"/>
  </r>
  <r>
    <n v="977806651"/>
    <x v="1527"/>
    <d v="2015-09-06T00:00:00"/>
    <x v="40"/>
    <x v="3"/>
    <x v="0"/>
    <x v="1"/>
    <x v="0"/>
    <n v="3572"/>
    <n v="255.28"/>
    <n v="159.41999999999999"/>
    <n v="569448.24"/>
    <n v="911860.16"/>
    <n v="342411.92000000004"/>
    <x v="6"/>
    <n v="6"/>
    <x v="4"/>
    <x v="1"/>
  </r>
  <r>
    <n v="283026540"/>
    <x v="1260"/>
    <d v="2020-08-30T00:00:00"/>
    <x v="122"/>
    <x v="3"/>
    <x v="8"/>
    <x v="0"/>
    <x v="3"/>
    <n v="2697"/>
    <n v="421.89"/>
    <n v="364.69"/>
    <n v="983568.93"/>
    <n v="1137837.33"/>
    <n v="154268.40000000002"/>
    <x v="2"/>
    <n v="1"/>
    <x v="3"/>
    <x v="0"/>
  </r>
  <r>
    <n v="247960412"/>
    <x v="1528"/>
    <d v="2020-09-17T00:00:00"/>
    <x v="8"/>
    <x v="5"/>
    <x v="11"/>
    <x v="1"/>
    <x v="0"/>
    <n v="5851"/>
    <n v="154.06"/>
    <n v="90.93"/>
    <n v="532031.43000000005"/>
    <n v="901405.06"/>
    <n v="369373.63"/>
    <x v="10"/>
    <n v="6"/>
    <x v="4"/>
    <x v="1"/>
  </r>
  <r>
    <n v="141111505"/>
    <x v="675"/>
    <d v="2020-01-04T00:00:00"/>
    <x v="64"/>
    <x v="3"/>
    <x v="9"/>
    <x v="1"/>
    <x v="1"/>
    <n v="6885"/>
    <n v="9.33"/>
    <n v="6.92"/>
    <n v="47644.2"/>
    <n v="64237.05"/>
    <n v="16592.850000000006"/>
    <x v="16"/>
    <n v="4"/>
    <x v="6"/>
    <x v="0"/>
  </r>
  <r>
    <n v="937744319"/>
    <x v="324"/>
    <d v="2020-07-20T00:00:00"/>
    <x v="94"/>
    <x v="5"/>
    <x v="5"/>
    <x v="1"/>
    <x v="0"/>
    <n v="8238"/>
    <n v="109.28"/>
    <n v="35.840000000000003"/>
    <n v="295249.92000000004"/>
    <n v="900248.64"/>
    <n v="604998.72"/>
    <x v="17"/>
    <n v="6"/>
    <x v="4"/>
    <x v="1"/>
  </r>
  <r>
    <n v="983406674"/>
    <x v="1529"/>
    <d v="2020-10-12T00:00:00"/>
    <x v="97"/>
    <x v="3"/>
    <x v="0"/>
    <x v="0"/>
    <x v="0"/>
    <n v="743"/>
    <n v="255.28"/>
    <n v="159.41999999999999"/>
    <n v="118449.06"/>
    <n v="189673.04"/>
    <n v="71223.98000000001"/>
    <x v="4"/>
    <n v="7"/>
    <x v="2"/>
    <x v="1"/>
  </r>
  <r>
    <n v="298169219"/>
    <x v="1190"/>
    <d v="2015-08-17T00:00:00"/>
    <x v="159"/>
    <x v="4"/>
    <x v="1"/>
    <x v="0"/>
    <x v="1"/>
    <n v="3753"/>
    <n v="152.58000000000001"/>
    <n v="97.44"/>
    <n v="365692.32"/>
    <n v="572632.74"/>
    <n v="206940.41999999998"/>
    <x v="12"/>
    <n v="4"/>
    <x v="6"/>
    <x v="0"/>
  </r>
  <r>
    <n v="929052674"/>
    <x v="1530"/>
    <d v="2021-09-12T00:00:00"/>
    <x v="164"/>
    <x v="0"/>
    <x v="5"/>
    <x v="0"/>
    <x v="3"/>
    <n v="6187"/>
    <n v="109.28"/>
    <n v="35.840000000000003"/>
    <n v="221742.08000000002"/>
    <n v="676115.36"/>
    <n v="454373.27999999997"/>
    <x v="18"/>
    <n v="1"/>
    <x v="3"/>
    <x v="0"/>
  </r>
  <r>
    <n v="742380797"/>
    <x v="443"/>
    <d v="2019-12-09T00:00:00"/>
    <x v="171"/>
    <x v="5"/>
    <x v="11"/>
    <x v="1"/>
    <x v="3"/>
    <n v="5830"/>
    <n v="154.06"/>
    <n v="90.93"/>
    <n v="530121.9"/>
    <n v="898169.8"/>
    <n v="368047.9"/>
    <x v="19"/>
    <n v="6"/>
    <x v="4"/>
    <x v="1"/>
  </r>
  <r>
    <n v="122190129"/>
    <x v="529"/>
    <d v="2015-05-07T00:00:00"/>
    <x v="73"/>
    <x v="5"/>
    <x v="7"/>
    <x v="0"/>
    <x v="0"/>
    <n v="7629"/>
    <n v="437.2"/>
    <n v="263.33"/>
    <n v="2008944.5699999998"/>
    <n v="3335398.8"/>
    <n v="1326454.23"/>
    <x v="11"/>
    <n v="1"/>
    <x v="3"/>
    <x v="0"/>
  </r>
  <r>
    <n v="673578917"/>
    <x v="426"/>
    <d v="2022-07-18T00:00:00"/>
    <x v="131"/>
    <x v="3"/>
    <x v="11"/>
    <x v="0"/>
    <x v="3"/>
    <n v="5825"/>
    <n v="154.06"/>
    <n v="90.93"/>
    <n v="529667.25"/>
    <n v="897399.5"/>
    <n v="367732.25"/>
    <x v="17"/>
    <n v="6"/>
    <x v="4"/>
    <x v="1"/>
  </r>
  <r>
    <n v="446019017"/>
    <x v="201"/>
    <d v="2021-11-07T00:00:00"/>
    <x v="67"/>
    <x v="1"/>
    <x v="11"/>
    <x v="0"/>
    <x v="1"/>
    <n v="5794"/>
    <n v="154.06"/>
    <n v="90.93"/>
    <n v="526848.42000000004"/>
    <n v="892623.64"/>
    <n v="365775.22"/>
    <x v="6"/>
    <n v="6"/>
    <x v="4"/>
    <x v="1"/>
  </r>
  <r>
    <n v="584805095"/>
    <x v="1063"/>
    <d v="2018-04-19T00:00:00"/>
    <x v="83"/>
    <x v="0"/>
    <x v="0"/>
    <x v="1"/>
    <x v="0"/>
    <n v="5678"/>
    <n v="255.28"/>
    <n v="159.41999999999999"/>
    <n v="905186.75999999989"/>
    <n v="1449479.84"/>
    <n v="544293.08000000019"/>
    <x v="7"/>
    <n v="3"/>
    <x v="5"/>
    <x v="0"/>
  </r>
  <r>
    <n v="652501904"/>
    <x v="1531"/>
    <d v="2020-02-25T00:00:00"/>
    <x v="47"/>
    <x v="1"/>
    <x v="3"/>
    <x v="0"/>
    <x v="0"/>
    <n v="8668"/>
    <n v="205.7"/>
    <n v="117.11"/>
    <n v="1015109.48"/>
    <n v="1783007.5999999999"/>
    <n v="767898.11999999988"/>
    <x v="13"/>
    <n v="5"/>
    <x v="0"/>
    <x v="0"/>
  </r>
  <r>
    <n v="172598922"/>
    <x v="1532"/>
    <d v="2017-04-25T00:00:00"/>
    <x v="174"/>
    <x v="5"/>
    <x v="1"/>
    <x v="0"/>
    <x v="0"/>
    <n v="4711"/>
    <n v="152.58000000000001"/>
    <n v="97.44"/>
    <n v="459039.83999999997"/>
    <n v="718804.38"/>
    <n v="259764.54000000004"/>
    <x v="18"/>
    <n v="3"/>
    <x v="5"/>
    <x v="0"/>
  </r>
  <r>
    <n v="702957475"/>
    <x v="145"/>
    <d v="2016-06-19T00:00:00"/>
    <x v="184"/>
    <x v="3"/>
    <x v="5"/>
    <x v="0"/>
    <x v="2"/>
    <n v="9593"/>
    <n v="109.28"/>
    <n v="35.840000000000003"/>
    <n v="343813.12000000005"/>
    <n v="1048323.04"/>
    <n v="704509.91999999993"/>
    <x v="1"/>
    <n v="7"/>
    <x v="2"/>
    <x v="1"/>
  </r>
  <r>
    <n v="271751391"/>
    <x v="67"/>
    <d v="2016-06-30T00:00:00"/>
    <x v="10"/>
    <x v="3"/>
    <x v="10"/>
    <x v="0"/>
    <x v="3"/>
    <n v="6130"/>
    <n v="668.27"/>
    <n v="502.54"/>
    <n v="3080570.2"/>
    <n v="4096495.1"/>
    <n v="1015924.8999999999"/>
    <x v="18"/>
    <n v="5"/>
    <x v="0"/>
    <x v="0"/>
  </r>
  <r>
    <n v="127467000"/>
    <x v="645"/>
    <d v="2022-01-10T00:00:00"/>
    <x v="41"/>
    <x v="0"/>
    <x v="3"/>
    <x v="0"/>
    <x v="2"/>
    <n v="9173"/>
    <n v="205.7"/>
    <n v="117.11"/>
    <n v="1074250.03"/>
    <n v="1886886.0999999999"/>
    <n v="812636.06999999983"/>
    <x v="5"/>
    <n v="1"/>
    <x v="3"/>
    <x v="0"/>
  </r>
  <r>
    <n v="688903129"/>
    <x v="1533"/>
    <d v="2017-06-17T00:00:00"/>
    <x v="17"/>
    <x v="1"/>
    <x v="10"/>
    <x v="0"/>
    <x v="0"/>
    <n v="600"/>
    <n v="668.27"/>
    <n v="502.54"/>
    <n v="301524"/>
    <n v="400962"/>
    <n v="99438"/>
    <x v="3"/>
    <n v="3"/>
    <x v="5"/>
    <x v="0"/>
  </r>
  <r>
    <n v="195171105"/>
    <x v="463"/>
    <d v="2018-08-12T00:00:00"/>
    <x v="43"/>
    <x v="1"/>
    <x v="4"/>
    <x v="0"/>
    <x v="0"/>
    <n v="4322"/>
    <n v="81.73"/>
    <n v="56.67"/>
    <n v="244927.74000000002"/>
    <n v="353237.06"/>
    <n v="108309.31999999998"/>
    <x v="14"/>
    <n v="3"/>
    <x v="5"/>
    <x v="0"/>
  </r>
  <r>
    <n v="555694758"/>
    <x v="1534"/>
    <d v="2020-07-26T00:00:00"/>
    <x v="82"/>
    <x v="2"/>
    <x v="8"/>
    <x v="0"/>
    <x v="2"/>
    <n v="1283"/>
    <n v="421.89"/>
    <n v="364.69"/>
    <n v="467897.27"/>
    <n v="541284.87"/>
    <n v="73387.599999999977"/>
    <x v="18"/>
    <n v="1"/>
    <x v="3"/>
    <x v="0"/>
  </r>
  <r>
    <n v="600210416"/>
    <x v="1535"/>
    <d v="2015-10-25T00:00:00"/>
    <x v="168"/>
    <x v="6"/>
    <x v="6"/>
    <x v="0"/>
    <x v="1"/>
    <n v="4455"/>
    <n v="651.21"/>
    <n v="524.96"/>
    <n v="2338696.8000000003"/>
    <n v="2901140.5500000003"/>
    <n v="562443.75"/>
    <x v="11"/>
    <n v="4"/>
    <x v="6"/>
    <x v="0"/>
  </r>
  <r>
    <n v="587212646"/>
    <x v="1536"/>
    <d v="2021-03-28T00:00:00"/>
    <x v="144"/>
    <x v="2"/>
    <x v="5"/>
    <x v="1"/>
    <x v="2"/>
    <n v="8126"/>
    <n v="109.28"/>
    <n v="35.840000000000003"/>
    <n v="291235.84000000003"/>
    <n v="888009.28"/>
    <n v="596773.43999999994"/>
    <x v="7"/>
    <n v="6"/>
    <x v="4"/>
    <x v="1"/>
  </r>
  <r>
    <n v="361725556"/>
    <x v="1311"/>
    <d v="2016-07-09T00:00:00"/>
    <x v="46"/>
    <x v="1"/>
    <x v="11"/>
    <x v="1"/>
    <x v="2"/>
    <n v="1485"/>
    <n v="154.06"/>
    <n v="90.93"/>
    <n v="135031.05000000002"/>
    <n v="228779.1"/>
    <n v="93748.049999999988"/>
    <x v="10"/>
    <n v="1"/>
    <x v="3"/>
    <x v="0"/>
  </r>
  <r>
    <n v="789760196"/>
    <x v="1351"/>
    <d v="2016-12-26T00:00:00"/>
    <x v="96"/>
    <x v="1"/>
    <x v="4"/>
    <x v="0"/>
    <x v="1"/>
    <n v="6447"/>
    <n v="81.73"/>
    <n v="56.67"/>
    <n v="365351.49"/>
    <n v="526913.31000000006"/>
    <n v="161561.82000000007"/>
    <x v="18"/>
    <n v="2"/>
    <x v="1"/>
    <x v="0"/>
  </r>
  <r>
    <n v="523857152"/>
    <x v="1537"/>
    <d v="2019-09-07T00:00:00"/>
    <x v="125"/>
    <x v="5"/>
    <x v="7"/>
    <x v="0"/>
    <x v="3"/>
    <n v="9827"/>
    <n v="437.2"/>
    <n v="263.33"/>
    <n v="2587743.9099999997"/>
    <n v="4296364.3999999994"/>
    <n v="1708620.4899999998"/>
    <x v="17"/>
    <n v="4"/>
    <x v="6"/>
    <x v="0"/>
  </r>
  <r>
    <n v="545315253"/>
    <x v="1538"/>
    <d v="2020-11-10T00:00:00"/>
    <x v="169"/>
    <x v="4"/>
    <x v="7"/>
    <x v="1"/>
    <x v="3"/>
    <n v="9756"/>
    <n v="437.2"/>
    <n v="263.33"/>
    <n v="2569047.48"/>
    <n v="4265323.2"/>
    <n v="1696275.7200000002"/>
    <x v="19"/>
    <n v="7"/>
    <x v="2"/>
    <x v="1"/>
  </r>
  <r>
    <n v="555745828"/>
    <x v="1539"/>
    <d v="2019-12-08T00:00:00"/>
    <x v="38"/>
    <x v="2"/>
    <x v="7"/>
    <x v="1"/>
    <x v="2"/>
    <n v="6395"/>
    <n v="437.2"/>
    <n v="263.33"/>
    <n v="1683995.3499999999"/>
    <n v="2795894"/>
    <n v="1111898.6500000001"/>
    <x v="5"/>
    <n v="7"/>
    <x v="2"/>
    <x v="1"/>
  </r>
  <r>
    <n v="327072703"/>
    <x v="1540"/>
    <d v="2019-11-20T00:00:00"/>
    <x v="150"/>
    <x v="1"/>
    <x v="7"/>
    <x v="0"/>
    <x v="1"/>
    <n v="6936"/>
    <n v="437.2"/>
    <n v="263.33"/>
    <n v="1826456.88"/>
    <n v="3032419.1999999997"/>
    <n v="1205962.3199999998"/>
    <x v="15"/>
    <n v="5"/>
    <x v="0"/>
    <x v="0"/>
  </r>
  <r>
    <n v="151532208"/>
    <x v="1541"/>
    <d v="2022-07-14T00:00:00"/>
    <x v="164"/>
    <x v="0"/>
    <x v="10"/>
    <x v="1"/>
    <x v="2"/>
    <n v="603"/>
    <n v="668.27"/>
    <n v="502.54"/>
    <n v="303031.62"/>
    <n v="402966.81"/>
    <n v="99935.19"/>
    <x v="19"/>
    <n v="2"/>
    <x v="1"/>
    <x v="0"/>
  </r>
  <r>
    <n v="391673171"/>
    <x v="39"/>
    <d v="2018-04-08T00:00:00"/>
    <x v="65"/>
    <x v="2"/>
    <x v="9"/>
    <x v="1"/>
    <x v="3"/>
    <n v="3650"/>
    <n v="9.33"/>
    <n v="6.92"/>
    <n v="25258"/>
    <n v="34054.5"/>
    <n v="8796.5"/>
    <x v="14"/>
    <n v="3"/>
    <x v="5"/>
    <x v="0"/>
  </r>
  <r>
    <n v="130356919"/>
    <x v="1542"/>
    <d v="2019-09-25T00:00:00"/>
    <x v="37"/>
    <x v="1"/>
    <x v="11"/>
    <x v="0"/>
    <x v="3"/>
    <n v="4364"/>
    <n v="154.06"/>
    <n v="90.93"/>
    <n v="396818.52"/>
    <n v="672317.84"/>
    <n v="275499.31999999995"/>
    <x v="5"/>
    <n v="3"/>
    <x v="5"/>
    <x v="0"/>
  </r>
  <r>
    <n v="320757281"/>
    <x v="1211"/>
    <d v="2022-02-22T00:00:00"/>
    <x v="182"/>
    <x v="2"/>
    <x v="4"/>
    <x v="1"/>
    <x v="2"/>
    <n v="8062"/>
    <n v="81.73"/>
    <n v="56.67"/>
    <n v="456873.54000000004"/>
    <n v="658907.26"/>
    <n v="202033.71999999997"/>
    <x v="15"/>
    <n v="4"/>
    <x v="6"/>
    <x v="0"/>
  </r>
  <r>
    <n v="636360585"/>
    <x v="428"/>
    <d v="2019-02-07T00:00:00"/>
    <x v="74"/>
    <x v="1"/>
    <x v="3"/>
    <x v="1"/>
    <x v="3"/>
    <n v="2093"/>
    <n v="205.7"/>
    <n v="117.11"/>
    <n v="245111.23"/>
    <n v="430530.1"/>
    <n v="185418.86999999997"/>
    <x v="17"/>
    <n v="2"/>
    <x v="1"/>
    <x v="0"/>
  </r>
  <r>
    <n v="820965659"/>
    <x v="1543"/>
    <d v="2018-08-19T00:00:00"/>
    <x v="108"/>
    <x v="2"/>
    <x v="7"/>
    <x v="0"/>
    <x v="1"/>
    <n v="837"/>
    <n v="437.2"/>
    <n v="263.33"/>
    <n v="220407.21"/>
    <n v="365936.39999999997"/>
    <n v="145529.18999999997"/>
    <x v="8"/>
    <n v="2"/>
    <x v="1"/>
    <x v="0"/>
  </r>
  <r>
    <n v="238683831"/>
    <x v="1544"/>
    <d v="2015-03-08T00:00:00"/>
    <x v="11"/>
    <x v="3"/>
    <x v="3"/>
    <x v="0"/>
    <x v="3"/>
    <n v="705"/>
    <n v="205.7"/>
    <n v="117.11"/>
    <n v="82562.55"/>
    <n v="145018.5"/>
    <n v="62455.95"/>
    <x v="13"/>
    <n v="3"/>
    <x v="5"/>
    <x v="0"/>
  </r>
  <r>
    <n v="123938930"/>
    <x v="83"/>
    <d v="2020-07-30T00:00:00"/>
    <x v="153"/>
    <x v="1"/>
    <x v="2"/>
    <x v="0"/>
    <x v="0"/>
    <n v="5138"/>
    <n v="47.45"/>
    <n v="31.79"/>
    <n v="163337.01999999999"/>
    <n v="243798.1"/>
    <n v="80461.080000000016"/>
    <x v="0"/>
    <n v="5"/>
    <x v="0"/>
    <x v="0"/>
  </r>
  <r>
    <n v="128071677"/>
    <x v="1545"/>
    <d v="2015-11-14T00:00:00"/>
    <x v="108"/>
    <x v="2"/>
    <x v="5"/>
    <x v="1"/>
    <x v="3"/>
    <n v="8110"/>
    <n v="109.28"/>
    <n v="35.840000000000003"/>
    <n v="290662.40000000002"/>
    <n v="886260.8"/>
    <n v="595598.4"/>
    <x v="9"/>
    <n v="6"/>
    <x v="4"/>
    <x v="1"/>
  </r>
  <r>
    <n v="465031802"/>
    <x v="1546"/>
    <d v="2021-12-09T00:00:00"/>
    <x v="60"/>
    <x v="4"/>
    <x v="8"/>
    <x v="1"/>
    <x v="0"/>
    <n v="2099"/>
    <n v="421.89"/>
    <n v="364.69"/>
    <n v="765484.30999999994"/>
    <n v="885547.11"/>
    <n v="120062.80000000005"/>
    <x v="8"/>
    <n v="6"/>
    <x v="4"/>
    <x v="1"/>
  </r>
  <r>
    <n v="233851563"/>
    <x v="1547"/>
    <d v="2022-01-08T00:00:00"/>
    <x v="142"/>
    <x v="0"/>
    <x v="8"/>
    <x v="1"/>
    <x v="3"/>
    <n v="729"/>
    <n v="421.89"/>
    <n v="364.69"/>
    <n v="265859.01"/>
    <n v="307557.81"/>
    <n v="41698.799999999988"/>
    <x v="0"/>
    <n v="7"/>
    <x v="2"/>
    <x v="1"/>
  </r>
  <r>
    <n v="889742648"/>
    <x v="1548"/>
    <d v="2020-12-22T00:00:00"/>
    <x v="127"/>
    <x v="5"/>
    <x v="6"/>
    <x v="1"/>
    <x v="2"/>
    <n v="3476"/>
    <n v="651.21"/>
    <n v="524.96"/>
    <n v="1824760.9600000002"/>
    <n v="2263605.96"/>
    <n v="438844.99999999977"/>
    <x v="8"/>
    <n v="4"/>
    <x v="6"/>
    <x v="0"/>
  </r>
  <r>
    <n v="161607444"/>
    <x v="1549"/>
    <d v="2020-09-11T00:00:00"/>
    <x v="179"/>
    <x v="1"/>
    <x v="8"/>
    <x v="1"/>
    <x v="2"/>
    <n v="2089"/>
    <n v="421.89"/>
    <n v="364.69"/>
    <n v="761837.41"/>
    <n v="881328.21"/>
    <n v="119490.79999999993"/>
    <x v="18"/>
    <n v="6"/>
    <x v="4"/>
    <x v="1"/>
  </r>
  <r>
    <n v="207307565"/>
    <x v="1307"/>
    <d v="2019-01-02T00:00:00"/>
    <x v="29"/>
    <x v="4"/>
    <x v="1"/>
    <x v="1"/>
    <x v="0"/>
    <n v="5770"/>
    <n v="152.58000000000001"/>
    <n v="97.44"/>
    <n v="562228.79999999993"/>
    <n v="880386.60000000009"/>
    <n v="318157.80000000016"/>
    <x v="14"/>
    <n v="6"/>
    <x v="4"/>
    <x v="1"/>
  </r>
  <r>
    <n v="368985116"/>
    <x v="1550"/>
    <d v="2020-09-07T00:00:00"/>
    <x v="154"/>
    <x v="2"/>
    <x v="2"/>
    <x v="0"/>
    <x v="1"/>
    <n v="9750"/>
    <n v="47.45"/>
    <n v="31.79"/>
    <n v="309952.5"/>
    <n v="462637.5"/>
    <n v="152685"/>
    <x v="1"/>
    <n v="1"/>
    <x v="3"/>
    <x v="0"/>
  </r>
  <r>
    <n v="171293437"/>
    <x v="1551"/>
    <d v="2022-08-15T00:00:00"/>
    <x v="173"/>
    <x v="5"/>
    <x v="11"/>
    <x v="0"/>
    <x v="3"/>
    <n v="8389"/>
    <n v="154.06"/>
    <n v="90.93"/>
    <n v="762811.77"/>
    <n v="1292409.3400000001"/>
    <n v="529597.57000000007"/>
    <x v="2"/>
    <n v="2"/>
    <x v="1"/>
    <x v="0"/>
  </r>
  <r>
    <n v="765015637"/>
    <x v="408"/>
    <d v="2022-10-24T00:00:00"/>
    <x v="132"/>
    <x v="0"/>
    <x v="0"/>
    <x v="1"/>
    <x v="3"/>
    <n v="3982"/>
    <n v="255.28"/>
    <n v="159.41999999999999"/>
    <n v="634810.43999999994"/>
    <n v="1016524.96"/>
    <n v="381714.52"/>
    <x v="15"/>
    <n v="3"/>
    <x v="5"/>
    <x v="0"/>
  </r>
  <r>
    <n v="937700545"/>
    <x v="1552"/>
    <d v="2022-04-10T00:00:00"/>
    <x v="127"/>
    <x v="5"/>
    <x v="11"/>
    <x v="0"/>
    <x v="0"/>
    <n v="5284"/>
    <n v="154.06"/>
    <n v="90.93"/>
    <n v="480474.12000000005"/>
    <n v="814053.04"/>
    <n v="333578.92"/>
    <x v="13"/>
    <n v="3"/>
    <x v="5"/>
    <x v="0"/>
  </r>
  <r>
    <n v="897209489"/>
    <x v="1553"/>
    <d v="2018-11-15T00:00:00"/>
    <x v="169"/>
    <x v="4"/>
    <x v="4"/>
    <x v="1"/>
    <x v="3"/>
    <n v="3081"/>
    <n v="81.73"/>
    <n v="56.67"/>
    <n v="174600.27000000002"/>
    <n v="251810.13"/>
    <n v="77209.859999999986"/>
    <x v="18"/>
    <n v="5"/>
    <x v="0"/>
    <x v="0"/>
  </r>
  <r>
    <n v="921716296"/>
    <x v="1554"/>
    <d v="2020-05-04T00:00:00"/>
    <x v="72"/>
    <x v="0"/>
    <x v="2"/>
    <x v="0"/>
    <x v="3"/>
    <n v="5189"/>
    <n v="47.45"/>
    <n v="31.79"/>
    <n v="164958.31"/>
    <n v="246218.05000000002"/>
    <n v="81259.74000000002"/>
    <x v="14"/>
    <n v="4"/>
    <x v="6"/>
    <x v="0"/>
  </r>
  <r>
    <n v="728255212"/>
    <x v="1555"/>
    <d v="2017-04-21T00:00:00"/>
    <x v="33"/>
    <x v="5"/>
    <x v="1"/>
    <x v="1"/>
    <x v="3"/>
    <n v="5755"/>
    <n v="152.58000000000001"/>
    <n v="97.44"/>
    <n v="560767.19999999995"/>
    <n v="878097.9"/>
    <n v="317330.70000000007"/>
    <x v="18"/>
    <n v="6"/>
    <x v="4"/>
    <x v="1"/>
  </r>
  <r>
    <n v="829981315"/>
    <x v="1556"/>
    <d v="2018-09-29T00:00:00"/>
    <x v="182"/>
    <x v="2"/>
    <x v="2"/>
    <x v="1"/>
    <x v="2"/>
    <n v="8770"/>
    <n v="47.45"/>
    <n v="31.79"/>
    <n v="278798.3"/>
    <n v="416136.5"/>
    <n v="137338.20000000001"/>
    <x v="18"/>
    <n v="7"/>
    <x v="2"/>
    <x v="1"/>
  </r>
  <r>
    <n v="271649682"/>
    <x v="1557"/>
    <d v="2015-10-31T00:00:00"/>
    <x v="177"/>
    <x v="5"/>
    <x v="4"/>
    <x v="0"/>
    <x v="0"/>
    <n v="6032"/>
    <n v="81.73"/>
    <n v="56.67"/>
    <n v="341833.44"/>
    <n v="492995.36000000004"/>
    <n v="151161.92000000004"/>
    <x v="7"/>
    <n v="5"/>
    <x v="0"/>
    <x v="0"/>
  </r>
  <r>
    <n v="694136226"/>
    <x v="1558"/>
    <d v="2017-05-20T00:00:00"/>
    <x v="102"/>
    <x v="5"/>
    <x v="9"/>
    <x v="0"/>
    <x v="0"/>
    <n v="9189"/>
    <n v="9.33"/>
    <n v="6.92"/>
    <n v="63587.88"/>
    <n v="85733.37"/>
    <n v="22145.489999999998"/>
    <x v="13"/>
    <n v="2"/>
    <x v="1"/>
    <x v="0"/>
  </r>
  <r>
    <n v="477177274"/>
    <x v="83"/>
    <d v="2020-08-06T00:00:00"/>
    <x v="54"/>
    <x v="2"/>
    <x v="4"/>
    <x v="0"/>
    <x v="2"/>
    <n v="6214"/>
    <n v="81.73"/>
    <n v="56.67"/>
    <n v="352147.38"/>
    <n v="507870.22000000003"/>
    <n v="155722.84000000003"/>
    <x v="2"/>
    <n v="5"/>
    <x v="0"/>
    <x v="0"/>
  </r>
  <r>
    <n v="770821654"/>
    <x v="1559"/>
    <d v="2018-08-05T00:00:00"/>
    <x v="109"/>
    <x v="1"/>
    <x v="6"/>
    <x v="1"/>
    <x v="1"/>
    <n v="2112"/>
    <n v="651.21"/>
    <n v="524.96"/>
    <n v="1108715.52"/>
    <n v="1375355.52"/>
    <n v="266640"/>
    <x v="20"/>
    <n v="4"/>
    <x v="6"/>
    <x v="0"/>
  </r>
  <r>
    <n v="545430696"/>
    <x v="1560"/>
    <d v="2018-12-03T00:00:00"/>
    <x v="102"/>
    <x v="5"/>
    <x v="9"/>
    <x v="0"/>
    <x v="0"/>
    <n v="3918"/>
    <n v="9.33"/>
    <n v="6.92"/>
    <n v="27112.560000000001"/>
    <n v="36554.94"/>
    <n v="9442.380000000001"/>
    <x v="8"/>
    <n v="3"/>
    <x v="5"/>
    <x v="0"/>
  </r>
  <r>
    <n v="641678225"/>
    <x v="1071"/>
    <d v="2017-08-01T00:00:00"/>
    <x v="6"/>
    <x v="4"/>
    <x v="5"/>
    <x v="0"/>
    <x v="0"/>
    <n v="5701"/>
    <n v="109.28"/>
    <n v="35.840000000000003"/>
    <n v="204323.84000000003"/>
    <n v="623005.28"/>
    <n v="418681.44"/>
    <x v="4"/>
    <n v="1"/>
    <x v="3"/>
    <x v="0"/>
  </r>
  <r>
    <n v="620550572"/>
    <x v="279"/>
    <d v="2020-05-23T00:00:00"/>
    <x v="56"/>
    <x v="5"/>
    <x v="7"/>
    <x v="0"/>
    <x v="1"/>
    <n v="3559"/>
    <n v="437.2"/>
    <n v="263.33"/>
    <n v="937191.47"/>
    <n v="1555994.8"/>
    <n v="618803.33000000007"/>
    <x v="14"/>
    <n v="2"/>
    <x v="1"/>
    <x v="0"/>
  </r>
  <r>
    <n v="938648116"/>
    <x v="1561"/>
    <d v="2020-07-13T00:00:00"/>
    <x v="174"/>
    <x v="5"/>
    <x v="11"/>
    <x v="0"/>
    <x v="3"/>
    <n v="5691"/>
    <n v="154.06"/>
    <n v="90.93"/>
    <n v="517482.63000000006"/>
    <n v="876755.46"/>
    <n v="359272.8299999999"/>
    <x v="16"/>
    <n v="6"/>
    <x v="4"/>
    <x v="1"/>
  </r>
  <r>
    <n v="562419593"/>
    <x v="1501"/>
    <d v="2016-09-21T00:00:00"/>
    <x v="20"/>
    <x v="3"/>
    <x v="10"/>
    <x v="1"/>
    <x v="3"/>
    <n v="1311"/>
    <n v="668.27"/>
    <n v="502.54"/>
    <n v="658829.94000000006"/>
    <n v="876101.97"/>
    <n v="217272.02999999991"/>
    <x v="12"/>
    <n v="6"/>
    <x v="4"/>
    <x v="1"/>
  </r>
  <r>
    <n v="117467296"/>
    <x v="685"/>
    <d v="2020-02-21T00:00:00"/>
    <x v="95"/>
    <x v="3"/>
    <x v="6"/>
    <x v="0"/>
    <x v="2"/>
    <n v="38"/>
    <n v="651.21"/>
    <n v="524.96"/>
    <n v="19948.480000000003"/>
    <n v="24745.980000000003"/>
    <n v="4797.5"/>
    <x v="19"/>
    <n v="3"/>
    <x v="5"/>
    <x v="0"/>
  </r>
  <r>
    <n v="692952191"/>
    <x v="1096"/>
    <d v="2021-01-02T00:00:00"/>
    <x v="140"/>
    <x v="1"/>
    <x v="7"/>
    <x v="0"/>
    <x v="0"/>
    <n v="8807"/>
    <n v="437.2"/>
    <n v="263.33"/>
    <n v="2319147.31"/>
    <n v="3850420.4"/>
    <n v="1531273.0899999999"/>
    <x v="15"/>
    <n v="1"/>
    <x v="3"/>
    <x v="0"/>
  </r>
  <r>
    <n v="910681045"/>
    <x v="468"/>
    <d v="2020-12-20T00:00:00"/>
    <x v="139"/>
    <x v="4"/>
    <x v="7"/>
    <x v="1"/>
    <x v="0"/>
    <n v="9613"/>
    <n v="437.2"/>
    <n v="263.33"/>
    <n v="2531391.29"/>
    <n v="4202803.5999999996"/>
    <n v="1671412.3099999996"/>
    <x v="13"/>
    <n v="3"/>
    <x v="5"/>
    <x v="0"/>
  </r>
  <r>
    <n v="303515183"/>
    <x v="498"/>
    <d v="2020-03-19T00:00:00"/>
    <x v="83"/>
    <x v="0"/>
    <x v="11"/>
    <x v="0"/>
    <x v="3"/>
    <n v="5742"/>
    <n v="154.06"/>
    <n v="90.93"/>
    <n v="522120.06000000006"/>
    <n v="884612.52"/>
    <n v="362492.45999999996"/>
    <x v="14"/>
    <n v="7"/>
    <x v="2"/>
    <x v="1"/>
  </r>
  <r>
    <n v="611298453"/>
    <x v="808"/>
    <d v="2022-02-08T00:00:00"/>
    <x v="21"/>
    <x v="5"/>
    <x v="11"/>
    <x v="0"/>
    <x v="3"/>
    <n v="5652"/>
    <n v="154.06"/>
    <n v="90.93"/>
    <n v="513936.36000000004"/>
    <n v="870747.12"/>
    <n v="356810.75999999995"/>
    <x v="11"/>
    <n v="6"/>
    <x v="4"/>
    <x v="1"/>
  </r>
  <r>
    <n v="820441234"/>
    <x v="1562"/>
    <d v="2018-04-15T00:00:00"/>
    <x v="4"/>
    <x v="2"/>
    <x v="1"/>
    <x v="0"/>
    <x v="1"/>
    <n v="5648"/>
    <n v="152.58000000000001"/>
    <n v="97.44"/>
    <n v="550341.12"/>
    <n v="861771.84000000008"/>
    <n v="311430.72000000009"/>
    <x v="7"/>
    <n v="6"/>
    <x v="4"/>
    <x v="1"/>
  </r>
  <r>
    <n v="403337991"/>
    <x v="405"/>
    <d v="2016-11-03T00:00:00"/>
    <x v="175"/>
    <x v="1"/>
    <x v="11"/>
    <x v="1"/>
    <x v="2"/>
    <n v="5529"/>
    <n v="154.06"/>
    <n v="90.93"/>
    <n v="502751.97000000003"/>
    <n v="851797.74"/>
    <n v="349045.76999999996"/>
    <x v="15"/>
    <n v="6"/>
    <x v="4"/>
    <x v="1"/>
  </r>
  <r>
    <n v="294068658"/>
    <x v="1563"/>
    <d v="2016-07-03T00:00:00"/>
    <x v="154"/>
    <x v="2"/>
    <x v="9"/>
    <x v="1"/>
    <x v="1"/>
    <n v="306"/>
    <n v="9.33"/>
    <n v="6.92"/>
    <n v="2117.52"/>
    <n v="2854.98"/>
    <n v="737.46"/>
    <x v="12"/>
    <n v="3"/>
    <x v="5"/>
    <x v="0"/>
  </r>
  <r>
    <n v="466286647"/>
    <x v="1564"/>
    <d v="2021-10-26T00:00:00"/>
    <x v="33"/>
    <x v="5"/>
    <x v="4"/>
    <x v="1"/>
    <x v="1"/>
    <n v="3436"/>
    <n v="81.73"/>
    <n v="56.67"/>
    <n v="194718.12"/>
    <n v="280824.28000000003"/>
    <n v="86106.160000000033"/>
    <x v="5"/>
    <n v="2"/>
    <x v="1"/>
    <x v="0"/>
  </r>
  <r>
    <n v="737340390"/>
    <x v="904"/>
    <d v="2019-11-15T00:00:00"/>
    <x v="52"/>
    <x v="3"/>
    <x v="8"/>
    <x v="1"/>
    <x v="1"/>
    <n v="4262"/>
    <n v="421.89"/>
    <n v="364.69"/>
    <n v="1554308.78"/>
    <n v="1798095.18"/>
    <n v="243786.39999999991"/>
    <x v="14"/>
    <n v="1"/>
    <x v="3"/>
    <x v="0"/>
  </r>
  <r>
    <n v="682278716"/>
    <x v="1565"/>
    <d v="2018-12-12T00:00:00"/>
    <x v="141"/>
    <x v="5"/>
    <x v="6"/>
    <x v="1"/>
    <x v="1"/>
    <n v="289"/>
    <n v="651.21"/>
    <n v="524.96"/>
    <n v="151713.44"/>
    <n v="188199.69"/>
    <n v="36486.25"/>
    <x v="2"/>
    <n v="4"/>
    <x v="6"/>
    <x v="0"/>
  </r>
  <r>
    <n v="396462953"/>
    <x v="1566"/>
    <d v="2016-01-26T00:00:00"/>
    <x v="143"/>
    <x v="1"/>
    <x v="4"/>
    <x v="1"/>
    <x v="2"/>
    <n v="1053"/>
    <n v="81.73"/>
    <n v="56.67"/>
    <n v="59673.51"/>
    <n v="86061.69"/>
    <n v="26388.18"/>
    <x v="8"/>
    <n v="4"/>
    <x v="6"/>
    <x v="0"/>
  </r>
  <r>
    <n v="945566928"/>
    <x v="112"/>
    <d v="2015-07-13T00:00:00"/>
    <x v="167"/>
    <x v="2"/>
    <x v="8"/>
    <x v="0"/>
    <x v="3"/>
    <n v="3121"/>
    <n v="421.89"/>
    <n v="364.69"/>
    <n v="1138197.49"/>
    <n v="1316718.69"/>
    <n v="178521.19999999995"/>
    <x v="6"/>
    <n v="7"/>
    <x v="2"/>
    <x v="1"/>
  </r>
  <r>
    <n v="315576970"/>
    <x v="1567"/>
    <d v="2020-09-11T00:00:00"/>
    <x v="54"/>
    <x v="2"/>
    <x v="7"/>
    <x v="0"/>
    <x v="1"/>
    <n v="5093"/>
    <n v="437.2"/>
    <n v="263.33"/>
    <n v="1341139.69"/>
    <n v="2226659.6"/>
    <n v="885519.91000000015"/>
    <x v="12"/>
    <n v="1"/>
    <x v="3"/>
    <x v="0"/>
  </r>
  <r>
    <n v="162791907"/>
    <x v="1568"/>
    <d v="2021-09-16T00:00:00"/>
    <x v="63"/>
    <x v="1"/>
    <x v="2"/>
    <x v="1"/>
    <x v="0"/>
    <n v="2598"/>
    <n v="47.45"/>
    <n v="31.79"/>
    <n v="82590.42"/>
    <n v="123275.1"/>
    <n v="40684.680000000008"/>
    <x v="3"/>
    <n v="1"/>
    <x v="3"/>
    <x v="0"/>
  </r>
  <r>
    <n v="743900430"/>
    <x v="1091"/>
    <d v="2015-08-23T00:00:00"/>
    <x v="29"/>
    <x v="4"/>
    <x v="11"/>
    <x v="0"/>
    <x v="2"/>
    <n v="5523"/>
    <n v="154.06"/>
    <n v="90.93"/>
    <n v="502206.39"/>
    <n v="850873.38"/>
    <n v="348666.99"/>
    <x v="6"/>
    <n v="6"/>
    <x v="4"/>
    <x v="1"/>
  </r>
  <r>
    <n v="165594279"/>
    <x v="1024"/>
    <d v="2022-11-06T00:00:00"/>
    <x v="167"/>
    <x v="2"/>
    <x v="8"/>
    <x v="0"/>
    <x v="2"/>
    <n v="1882"/>
    <n v="421.89"/>
    <n v="364.69"/>
    <n v="686346.58"/>
    <n v="793996.98"/>
    <n v="107650.40000000002"/>
    <x v="14"/>
    <n v="3"/>
    <x v="5"/>
    <x v="0"/>
  </r>
  <r>
    <n v="835341870"/>
    <x v="1081"/>
    <d v="2017-02-08T00:00:00"/>
    <x v="34"/>
    <x v="1"/>
    <x v="7"/>
    <x v="0"/>
    <x v="0"/>
    <n v="5077"/>
    <n v="437.2"/>
    <n v="263.33"/>
    <n v="1336926.4099999999"/>
    <n v="2219664.4"/>
    <n v="882737.99"/>
    <x v="2"/>
    <n v="4"/>
    <x v="6"/>
    <x v="0"/>
  </r>
  <r>
    <n v="310614669"/>
    <x v="1138"/>
    <d v="2018-10-18T00:00:00"/>
    <x v="165"/>
    <x v="5"/>
    <x v="5"/>
    <x v="1"/>
    <x v="1"/>
    <n v="6638"/>
    <n v="109.28"/>
    <n v="35.840000000000003"/>
    <n v="237905.92000000001"/>
    <n v="725400.64"/>
    <n v="487494.72"/>
    <x v="18"/>
    <n v="5"/>
    <x v="0"/>
    <x v="0"/>
  </r>
  <r>
    <n v="149274003"/>
    <x v="1569"/>
    <d v="2019-05-03T00:00:00"/>
    <x v="91"/>
    <x v="1"/>
    <x v="10"/>
    <x v="1"/>
    <x v="1"/>
    <n v="2350"/>
    <n v="668.27"/>
    <n v="502.54"/>
    <n v="1180969"/>
    <n v="1570434.5"/>
    <n v="389465.5"/>
    <x v="13"/>
    <n v="1"/>
    <x v="3"/>
    <x v="0"/>
  </r>
  <r>
    <n v="179493701"/>
    <x v="27"/>
    <d v="2020-02-04T00:00:00"/>
    <x v="20"/>
    <x v="3"/>
    <x v="2"/>
    <x v="1"/>
    <x v="3"/>
    <n v="5030"/>
    <n v="47.45"/>
    <n v="31.79"/>
    <n v="159903.69999999998"/>
    <n v="238673.5"/>
    <n v="78769.800000000017"/>
    <x v="14"/>
    <n v="5"/>
    <x v="0"/>
    <x v="0"/>
  </r>
  <r>
    <n v="749760091"/>
    <x v="1353"/>
    <d v="2021-03-27T00:00:00"/>
    <x v="115"/>
    <x v="5"/>
    <x v="5"/>
    <x v="0"/>
    <x v="0"/>
    <n v="9527"/>
    <n v="109.28"/>
    <n v="35.840000000000003"/>
    <n v="341447.68000000005"/>
    <n v="1041110.56"/>
    <n v="699662.88"/>
    <x v="15"/>
    <n v="1"/>
    <x v="3"/>
    <x v="0"/>
  </r>
  <r>
    <n v="478872001"/>
    <x v="245"/>
    <d v="2015-11-26T00:00:00"/>
    <x v="98"/>
    <x v="4"/>
    <x v="0"/>
    <x v="1"/>
    <x v="1"/>
    <n v="7721"/>
    <n v="255.28"/>
    <n v="159.41999999999999"/>
    <n v="1230881.8199999998"/>
    <n v="1971016.8800000001"/>
    <n v="740135.06000000029"/>
    <x v="12"/>
    <n v="7"/>
    <x v="2"/>
    <x v="1"/>
  </r>
  <r>
    <n v="183910119"/>
    <x v="64"/>
    <d v="2018-06-16T00:00:00"/>
    <x v="67"/>
    <x v="1"/>
    <x v="7"/>
    <x v="0"/>
    <x v="1"/>
    <n v="1946"/>
    <n v="437.2"/>
    <n v="263.33"/>
    <n v="512440.18"/>
    <n v="850791.2"/>
    <n v="338351.01999999996"/>
    <x v="5"/>
    <n v="6"/>
    <x v="4"/>
    <x v="1"/>
  </r>
  <r>
    <n v="340390193"/>
    <x v="358"/>
    <d v="2023-01-14T00:00:00"/>
    <x v="65"/>
    <x v="2"/>
    <x v="2"/>
    <x v="0"/>
    <x v="1"/>
    <n v="7877"/>
    <n v="47.45"/>
    <n v="31.79"/>
    <n v="250409.83"/>
    <n v="373763.65"/>
    <n v="123353.82000000004"/>
    <x v="14"/>
    <n v="2"/>
    <x v="1"/>
    <x v="0"/>
  </r>
  <r>
    <n v="311956632"/>
    <x v="1570"/>
    <d v="2017-01-15T00:00:00"/>
    <x v="22"/>
    <x v="1"/>
    <x v="7"/>
    <x v="1"/>
    <x v="1"/>
    <n v="3755"/>
    <n v="437.2"/>
    <n v="263.33"/>
    <n v="988804.14999999991"/>
    <n v="1641686"/>
    <n v="652881.85000000009"/>
    <x v="12"/>
    <n v="3"/>
    <x v="5"/>
    <x v="0"/>
  </r>
  <r>
    <n v="374824607"/>
    <x v="1571"/>
    <d v="2021-12-24T00:00:00"/>
    <x v="115"/>
    <x v="5"/>
    <x v="5"/>
    <x v="0"/>
    <x v="1"/>
    <n v="7785"/>
    <n v="109.28"/>
    <n v="35.840000000000003"/>
    <n v="279014.40000000002"/>
    <n v="850744.8"/>
    <n v="571730.4"/>
    <x v="0"/>
    <n v="6"/>
    <x v="4"/>
    <x v="1"/>
  </r>
  <r>
    <n v="686948335"/>
    <x v="865"/>
    <d v="2019-06-17T00:00:00"/>
    <x v="38"/>
    <x v="2"/>
    <x v="8"/>
    <x v="0"/>
    <x v="2"/>
    <n v="2133"/>
    <n v="421.89"/>
    <n v="364.69"/>
    <n v="777883.77"/>
    <n v="899891.37"/>
    <n v="122007.59999999998"/>
    <x v="8"/>
    <n v="3"/>
    <x v="5"/>
    <x v="0"/>
  </r>
  <r>
    <n v="901408755"/>
    <x v="630"/>
    <d v="2018-07-15T00:00:00"/>
    <x v="57"/>
    <x v="5"/>
    <x v="10"/>
    <x v="1"/>
    <x v="1"/>
    <n v="5737"/>
    <n v="668.27"/>
    <n v="502.54"/>
    <n v="2883071.98"/>
    <n v="3833864.9899999998"/>
    <n v="950793.00999999978"/>
    <x v="14"/>
    <n v="3"/>
    <x v="5"/>
    <x v="0"/>
  </r>
  <r>
    <n v="675056493"/>
    <x v="874"/>
    <d v="2021-02-21T00:00:00"/>
    <x v="126"/>
    <x v="5"/>
    <x v="8"/>
    <x v="0"/>
    <x v="1"/>
    <n v="3072"/>
    <n v="421.89"/>
    <n v="364.69"/>
    <n v="1120327.6799999999"/>
    <n v="1296046.0800000001"/>
    <n v="175718.40000000014"/>
    <x v="0"/>
    <n v="1"/>
    <x v="3"/>
    <x v="0"/>
  </r>
  <r>
    <n v="989190375"/>
    <x v="1572"/>
    <d v="2017-01-12T00:00:00"/>
    <x v="28"/>
    <x v="5"/>
    <x v="2"/>
    <x v="1"/>
    <x v="1"/>
    <n v="2269"/>
    <n v="47.45"/>
    <n v="31.79"/>
    <n v="72131.509999999995"/>
    <n v="107664.05"/>
    <n v="35532.540000000008"/>
    <x v="5"/>
    <n v="4"/>
    <x v="6"/>
    <x v="0"/>
  </r>
  <r>
    <n v="645421731"/>
    <x v="473"/>
    <d v="2016-08-08T00:00:00"/>
    <x v="162"/>
    <x v="2"/>
    <x v="10"/>
    <x v="1"/>
    <x v="2"/>
    <n v="3488"/>
    <n v="668.27"/>
    <n v="502.54"/>
    <n v="1752859.52"/>
    <n v="2330925.7599999998"/>
    <n v="578066.23999999976"/>
    <x v="5"/>
    <n v="1"/>
    <x v="3"/>
    <x v="0"/>
  </r>
  <r>
    <n v="315674388"/>
    <x v="1573"/>
    <d v="2018-04-07T00:00:00"/>
    <x v="144"/>
    <x v="2"/>
    <x v="8"/>
    <x v="0"/>
    <x v="3"/>
    <n v="3921"/>
    <n v="421.89"/>
    <n v="364.69"/>
    <n v="1429949.49"/>
    <n v="1654230.69"/>
    <n v="224281.19999999995"/>
    <x v="6"/>
    <n v="5"/>
    <x v="0"/>
    <x v="0"/>
  </r>
  <r>
    <n v="292184674"/>
    <x v="230"/>
    <d v="2015-07-19T00:00:00"/>
    <x v="149"/>
    <x v="3"/>
    <x v="3"/>
    <x v="1"/>
    <x v="1"/>
    <n v="2793"/>
    <n v="205.7"/>
    <n v="117.11"/>
    <n v="327088.23"/>
    <n v="574520.1"/>
    <n v="247431.87"/>
    <x v="11"/>
    <n v="4"/>
    <x v="6"/>
    <x v="0"/>
  </r>
  <r>
    <n v="937501418"/>
    <x v="1574"/>
    <d v="2015-08-20T00:00:00"/>
    <x v="40"/>
    <x v="3"/>
    <x v="0"/>
    <x v="1"/>
    <x v="0"/>
    <n v="6358"/>
    <n v="255.28"/>
    <n v="159.41999999999999"/>
    <n v="1013592.3599999999"/>
    <n v="1623070.24"/>
    <n v="609477.88000000012"/>
    <x v="20"/>
    <n v="1"/>
    <x v="3"/>
    <x v="0"/>
  </r>
  <r>
    <n v="434485948"/>
    <x v="740"/>
    <d v="2022-10-11T00:00:00"/>
    <x v="46"/>
    <x v="1"/>
    <x v="4"/>
    <x v="0"/>
    <x v="2"/>
    <n v="2902"/>
    <n v="81.73"/>
    <n v="56.67"/>
    <n v="164456.34"/>
    <n v="237180.46000000002"/>
    <n v="72724.120000000024"/>
    <x v="19"/>
    <n v="7"/>
    <x v="2"/>
    <x v="1"/>
  </r>
  <r>
    <n v="455040681"/>
    <x v="1575"/>
    <d v="2020-02-12T00:00:00"/>
    <x v="181"/>
    <x v="1"/>
    <x v="11"/>
    <x v="1"/>
    <x v="2"/>
    <n v="5504"/>
    <n v="154.06"/>
    <n v="90.93"/>
    <n v="500478.72000000003"/>
    <n v="847946.23999999999"/>
    <n v="347467.51999999996"/>
    <x v="12"/>
    <n v="6"/>
    <x v="4"/>
    <x v="1"/>
  </r>
  <r>
    <n v="316466176"/>
    <x v="1371"/>
    <d v="2018-05-31T00:00:00"/>
    <x v="22"/>
    <x v="1"/>
    <x v="0"/>
    <x v="1"/>
    <x v="3"/>
    <n v="8229"/>
    <n v="255.28"/>
    <n v="159.41999999999999"/>
    <n v="1311867.18"/>
    <n v="2100699.12"/>
    <n v="788831.94000000018"/>
    <x v="16"/>
    <n v="2"/>
    <x v="1"/>
    <x v="0"/>
  </r>
  <r>
    <n v="615522181"/>
    <x v="410"/>
    <d v="2020-08-20T00:00:00"/>
    <x v="92"/>
    <x v="2"/>
    <x v="1"/>
    <x v="0"/>
    <x v="1"/>
    <n v="5547"/>
    <n v="152.58000000000001"/>
    <n v="97.44"/>
    <n v="540499.67999999993"/>
    <n v="846361.26000000013"/>
    <n v="305861.58000000019"/>
    <x v="10"/>
    <n v="6"/>
    <x v="4"/>
    <x v="1"/>
  </r>
  <r>
    <n v="307265985"/>
    <x v="1099"/>
    <d v="2022-05-09T00:00:00"/>
    <x v="180"/>
    <x v="0"/>
    <x v="10"/>
    <x v="0"/>
    <x v="1"/>
    <n v="5688"/>
    <n v="668.27"/>
    <n v="502.54"/>
    <n v="2858447.52"/>
    <n v="3801119.76"/>
    <n v="942672.23999999976"/>
    <x v="20"/>
    <n v="5"/>
    <x v="0"/>
    <x v="0"/>
  </r>
  <r>
    <n v="316446864"/>
    <x v="65"/>
    <d v="2018-12-28T00:00:00"/>
    <x v="25"/>
    <x v="0"/>
    <x v="3"/>
    <x v="1"/>
    <x v="0"/>
    <n v="2514"/>
    <n v="205.7"/>
    <n v="117.11"/>
    <n v="294414.53999999998"/>
    <n v="517129.8"/>
    <n v="222715.26"/>
    <x v="14"/>
    <n v="1"/>
    <x v="3"/>
    <x v="0"/>
  </r>
  <r>
    <n v="101025998"/>
    <x v="1576"/>
    <d v="2018-07-30T00:00:00"/>
    <x v="109"/>
    <x v="1"/>
    <x v="10"/>
    <x v="0"/>
    <x v="0"/>
    <n v="4693"/>
    <n v="668.27"/>
    <n v="502.54"/>
    <n v="2358420.2200000002"/>
    <n v="3136191.11"/>
    <n v="777770.88999999966"/>
    <x v="10"/>
    <n v="3"/>
    <x v="5"/>
    <x v="0"/>
  </r>
  <r>
    <n v="586052215"/>
    <x v="355"/>
    <d v="2020-11-09T00:00:00"/>
    <x v="172"/>
    <x v="4"/>
    <x v="11"/>
    <x v="1"/>
    <x v="3"/>
    <n v="4729"/>
    <n v="154.06"/>
    <n v="90.93"/>
    <n v="430007.97000000003"/>
    <n v="728549.74"/>
    <n v="298541.76999999996"/>
    <x v="6"/>
    <n v="7"/>
    <x v="2"/>
    <x v="1"/>
  </r>
  <r>
    <n v="516886842"/>
    <x v="1577"/>
    <d v="2018-09-14T00:00:00"/>
    <x v="159"/>
    <x v="4"/>
    <x v="2"/>
    <x v="1"/>
    <x v="0"/>
    <n v="7158"/>
    <n v="47.45"/>
    <n v="31.79"/>
    <n v="227552.82"/>
    <n v="339647.10000000003"/>
    <n v="112094.28000000003"/>
    <x v="14"/>
    <n v="1"/>
    <x v="3"/>
    <x v="0"/>
  </r>
  <r>
    <n v="509203708"/>
    <x v="1578"/>
    <d v="2018-06-21T00:00:00"/>
    <x v="121"/>
    <x v="0"/>
    <x v="11"/>
    <x v="0"/>
    <x v="0"/>
    <n v="3548"/>
    <n v="154.06"/>
    <n v="90.93"/>
    <n v="322619.64"/>
    <n v="546604.88"/>
    <n v="223985.24"/>
    <x v="3"/>
    <n v="1"/>
    <x v="3"/>
    <x v="0"/>
  </r>
  <r>
    <n v="791446769"/>
    <x v="1579"/>
    <d v="2016-10-14T00:00:00"/>
    <x v="12"/>
    <x v="2"/>
    <x v="1"/>
    <x v="1"/>
    <x v="2"/>
    <n v="5541"/>
    <n v="152.58000000000001"/>
    <n v="97.44"/>
    <n v="539915.04"/>
    <n v="845445.78"/>
    <n v="305530.74"/>
    <x v="0"/>
    <n v="6"/>
    <x v="4"/>
    <x v="1"/>
  </r>
  <r>
    <n v="792541968"/>
    <x v="1211"/>
    <d v="2022-02-22T00:00:00"/>
    <x v="50"/>
    <x v="2"/>
    <x v="3"/>
    <x v="1"/>
    <x v="2"/>
    <n v="9635"/>
    <n v="205.7"/>
    <n v="117.11"/>
    <n v="1128354.8500000001"/>
    <n v="1981919.5"/>
    <n v="853564.64999999991"/>
    <x v="15"/>
    <n v="4"/>
    <x v="6"/>
    <x v="0"/>
  </r>
  <r>
    <n v="416473519"/>
    <x v="1580"/>
    <d v="2015-06-26T00:00:00"/>
    <x v="73"/>
    <x v="5"/>
    <x v="10"/>
    <x v="0"/>
    <x v="3"/>
    <n v="2624"/>
    <n v="668.27"/>
    <n v="502.54"/>
    <n v="1318664.96"/>
    <n v="1753540.48"/>
    <n v="434875.52"/>
    <x v="15"/>
    <n v="7"/>
    <x v="2"/>
    <x v="1"/>
  </r>
  <r>
    <n v="246573817"/>
    <x v="1581"/>
    <d v="2021-05-22T00:00:00"/>
    <x v="19"/>
    <x v="0"/>
    <x v="1"/>
    <x v="1"/>
    <x v="2"/>
    <n v="5527"/>
    <n v="152.58000000000001"/>
    <n v="97.44"/>
    <n v="538550.88"/>
    <n v="843309.66"/>
    <n v="304758.78000000003"/>
    <x v="1"/>
    <n v="6"/>
    <x v="4"/>
    <x v="1"/>
  </r>
  <r>
    <n v="490935933"/>
    <x v="1582"/>
    <d v="2020-02-29T00:00:00"/>
    <x v="180"/>
    <x v="0"/>
    <x v="5"/>
    <x v="1"/>
    <x v="1"/>
    <n v="7707"/>
    <n v="109.28"/>
    <n v="35.840000000000003"/>
    <n v="276218.88"/>
    <n v="842220.96"/>
    <n v="566002.07999999996"/>
    <x v="9"/>
    <n v="6"/>
    <x v="4"/>
    <x v="1"/>
  </r>
  <r>
    <n v="991341292"/>
    <x v="1421"/>
    <d v="2015-07-27T00:00:00"/>
    <x v="107"/>
    <x v="2"/>
    <x v="2"/>
    <x v="1"/>
    <x v="2"/>
    <n v="8773"/>
    <n v="47.45"/>
    <n v="31.79"/>
    <n v="278893.67"/>
    <n v="416278.85000000003"/>
    <n v="137385.18000000005"/>
    <x v="8"/>
    <n v="3"/>
    <x v="5"/>
    <x v="0"/>
  </r>
  <r>
    <n v="259151017"/>
    <x v="84"/>
    <d v="2021-12-31T00:00:00"/>
    <x v="49"/>
    <x v="5"/>
    <x v="3"/>
    <x v="0"/>
    <x v="3"/>
    <n v="7400"/>
    <n v="205.7"/>
    <n v="117.11"/>
    <n v="866614"/>
    <n v="1522180"/>
    <n v="655566"/>
    <x v="19"/>
    <n v="3"/>
    <x v="5"/>
    <x v="0"/>
  </r>
  <r>
    <n v="745083606"/>
    <x v="876"/>
    <d v="2015-09-29T00:00:00"/>
    <x v="71"/>
    <x v="2"/>
    <x v="10"/>
    <x v="1"/>
    <x v="1"/>
    <n v="5651"/>
    <n v="668.27"/>
    <n v="502.54"/>
    <n v="2839853.54"/>
    <n v="3776393.77"/>
    <n v="936540.23"/>
    <x v="1"/>
    <n v="2"/>
    <x v="1"/>
    <x v="0"/>
  </r>
  <r>
    <n v="547625386"/>
    <x v="1583"/>
    <d v="2015-10-13T00:00:00"/>
    <x v="34"/>
    <x v="1"/>
    <x v="4"/>
    <x v="1"/>
    <x v="3"/>
    <n v="3376"/>
    <n v="81.73"/>
    <n v="56.67"/>
    <n v="191317.92"/>
    <n v="275920.48000000004"/>
    <n v="84602.560000000027"/>
    <x v="14"/>
    <n v="5"/>
    <x v="0"/>
    <x v="0"/>
  </r>
  <r>
    <n v="535575187"/>
    <x v="336"/>
    <d v="2019-06-09T00:00:00"/>
    <x v="156"/>
    <x v="3"/>
    <x v="2"/>
    <x v="1"/>
    <x v="1"/>
    <n v="7454"/>
    <n v="47.45"/>
    <n v="31.79"/>
    <n v="236962.66"/>
    <n v="353692.30000000005"/>
    <n v="116729.64000000004"/>
    <x v="15"/>
    <n v="2"/>
    <x v="1"/>
    <x v="0"/>
  </r>
  <r>
    <n v="127691018"/>
    <x v="1555"/>
    <d v="2017-04-14T00:00:00"/>
    <x v="156"/>
    <x v="3"/>
    <x v="11"/>
    <x v="1"/>
    <x v="2"/>
    <n v="5465"/>
    <n v="154.06"/>
    <n v="90.93"/>
    <n v="496932.45"/>
    <n v="841937.9"/>
    <n v="345005.45"/>
    <x v="2"/>
    <n v="6"/>
    <x v="4"/>
    <x v="1"/>
  </r>
  <r>
    <n v="394456660"/>
    <x v="147"/>
    <d v="2016-02-13T00:00:00"/>
    <x v="26"/>
    <x v="1"/>
    <x v="9"/>
    <x v="0"/>
    <x v="3"/>
    <n v="7346"/>
    <n v="9.33"/>
    <n v="6.92"/>
    <n v="50834.32"/>
    <n v="68538.180000000008"/>
    <n v="17703.860000000008"/>
    <x v="2"/>
    <n v="7"/>
    <x v="2"/>
    <x v="1"/>
  </r>
  <r>
    <n v="104548490"/>
    <x v="1584"/>
    <d v="2018-01-13T00:00:00"/>
    <x v="109"/>
    <x v="1"/>
    <x v="0"/>
    <x v="0"/>
    <x v="0"/>
    <n v="7076"/>
    <n v="255.28"/>
    <n v="159.41999999999999"/>
    <n v="1128055.92"/>
    <n v="1806361.28"/>
    <n v="678305.3600000001"/>
    <x v="10"/>
    <n v="1"/>
    <x v="3"/>
    <x v="0"/>
  </r>
  <r>
    <n v="578368651"/>
    <x v="1585"/>
    <d v="2022-06-30T00:00:00"/>
    <x v="81"/>
    <x v="5"/>
    <x v="11"/>
    <x v="0"/>
    <x v="0"/>
    <n v="991"/>
    <n v="154.06"/>
    <n v="90.93"/>
    <n v="90111.63"/>
    <n v="152673.46"/>
    <n v="62561.829999999987"/>
    <x v="19"/>
    <n v="2"/>
    <x v="1"/>
    <x v="0"/>
  </r>
  <r>
    <n v="786278474"/>
    <x v="1586"/>
    <d v="2020-02-19T00:00:00"/>
    <x v="85"/>
    <x v="2"/>
    <x v="2"/>
    <x v="1"/>
    <x v="3"/>
    <n v="6128"/>
    <n v="47.45"/>
    <n v="31.79"/>
    <n v="194809.12"/>
    <n v="290773.60000000003"/>
    <n v="95964.48000000004"/>
    <x v="10"/>
    <n v="5"/>
    <x v="0"/>
    <x v="0"/>
  </r>
  <r>
    <n v="668951785"/>
    <x v="229"/>
    <d v="2015-05-21T00:00:00"/>
    <x v="38"/>
    <x v="2"/>
    <x v="6"/>
    <x v="0"/>
    <x v="3"/>
    <n v="6554"/>
    <n v="651.21"/>
    <n v="524.96"/>
    <n v="3440587.8400000003"/>
    <n v="4268030.34"/>
    <n v="827442.49999999953"/>
    <x v="14"/>
    <n v="7"/>
    <x v="2"/>
    <x v="1"/>
  </r>
  <r>
    <n v="687374913"/>
    <x v="1587"/>
    <d v="2022-01-14T00:00:00"/>
    <x v="137"/>
    <x v="1"/>
    <x v="3"/>
    <x v="0"/>
    <x v="0"/>
    <n v="8367"/>
    <n v="205.7"/>
    <n v="117.11"/>
    <n v="979859.37"/>
    <n v="1721091.9"/>
    <n v="741232.52999999991"/>
    <x v="13"/>
    <n v="1"/>
    <x v="3"/>
    <x v="0"/>
  </r>
  <r>
    <n v="472846686"/>
    <x v="790"/>
    <d v="2019-08-20T00:00:00"/>
    <x v="132"/>
    <x v="0"/>
    <x v="8"/>
    <x v="0"/>
    <x v="2"/>
    <n v="4697"/>
    <n v="421.89"/>
    <n v="364.69"/>
    <n v="1712948.93"/>
    <n v="1981617.3299999998"/>
    <n v="268668.39999999991"/>
    <x v="16"/>
    <n v="7"/>
    <x v="2"/>
    <x v="1"/>
  </r>
  <r>
    <n v="176978433"/>
    <x v="1588"/>
    <d v="2018-05-03T00:00:00"/>
    <x v="10"/>
    <x v="3"/>
    <x v="5"/>
    <x v="0"/>
    <x v="1"/>
    <n v="706"/>
    <n v="109.28"/>
    <n v="35.840000000000003"/>
    <n v="25303.040000000001"/>
    <n v="77151.680000000008"/>
    <n v="51848.640000000007"/>
    <x v="20"/>
    <n v="1"/>
    <x v="3"/>
    <x v="0"/>
  </r>
  <r>
    <n v="921693980"/>
    <x v="1589"/>
    <d v="2020-10-25T00:00:00"/>
    <x v="137"/>
    <x v="1"/>
    <x v="11"/>
    <x v="0"/>
    <x v="0"/>
    <n v="8586"/>
    <n v="154.06"/>
    <n v="90.93"/>
    <n v="780724.9800000001"/>
    <n v="1322759.1599999999"/>
    <n v="542034.17999999982"/>
    <x v="9"/>
    <n v="7"/>
    <x v="2"/>
    <x v="1"/>
  </r>
  <r>
    <n v="749229657"/>
    <x v="1590"/>
    <d v="2022-09-20T00:00:00"/>
    <x v="66"/>
    <x v="5"/>
    <x v="7"/>
    <x v="0"/>
    <x v="0"/>
    <n v="2560"/>
    <n v="437.2"/>
    <n v="263.33"/>
    <n v="674124.79999999993"/>
    <n v="1119232"/>
    <n v="445107.20000000007"/>
    <x v="18"/>
    <n v="3"/>
    <x v="5"/>
    <x v="0"/>
  </r>
  <r>
    <n v="472134292"/>
    <x v="1591"/>
    <d v="2018-08-14T00:00:00"/>
    <x v="83"/>
    <x v="0"/>
    <x v="8"/>
    <x v="1"/>
    <x v="0"/>
    <n v="3884"/>
    <n v="421.89"/>
    <n v="364.69"/>
    <n v="1416455.96"/>
    <n v="1638620.76"/>
    <n v="222164.80000000005"/>
    <x v="10"/>
    <n v="4"/>
    <x v="6"/>
    <x v="0"/>
  </r>
  <r>
    <n v="523269212"/>
    <x v="1340"/>
    <d v="2017-01-04T00:00:00"/>
    <x v="4"/>
    <x v="2"/>
    <x v="7"/>
    <x v="0"/>
    <x v="0"/>
    <n v="5843"/>
    <n v="437.2"/>
    <n v="263.33"/>
    <n v="1538637.19"/>
    <n v="2554559.6"/>
    <n v="1015922.4100000001"/>
    <x v="5"/>
    <n v="3"/>
    <x v="5"/>
    <x v="0"/>
  </r>
  <r>
    <n v="505808246"/>
    <x v="1592"/>
    <d v="2015-04-01T00:00:00"/>
    <x v="9"/>
    <x v="5"/>
    <x v="9"/>
    <x v="0"/>
    <x v="3"/>
    <n v="8755"/>
    <n v="9.33"/>
    <n v="6.92"/>
    <n v="60584.6"/>
    <n v="81684.149999999994"/>
    <n v="21099.549999999996"/>
    <x v="2"/>
    <n v="4"/>
    <x v="6"/>
    <x v="0"/>
  </r>
  <r>
    <n v="543237721"/>
    <x v="1592"/>
    <d v="2015-03-30T00:00:00"/>
    <x v="116"/>
    <x v="4"/>
    <x v="6"/>
    <x v="0"/>
    <x v="3"/>
    <n v="4969"/>
    <n v="651.21"/>
    <n v="524.96"/>
    <n v="2608526.2400000002"/>
    <n v="3235862.49"/>
    <n v="627336.25"/>
    <x v="12"/>
    <n v="4"/>
    <x v="6"/>
    <x v="0"/>
  </r>
  <r>
    <n v="608451879"/>
    <x v="1593"/>
    <d v="2018-02-02T00:00:00"/>
    <x v="124"/>
    <x v="1"/>
    <x v="0"/>
    <x v="0"/>
    <x v="1"/>
    <n v="3287"/>
    <n v="255.28"/>
    <n v="159.41999999999999"/>
    <n v="524013.54"/>
    <n v="839105.36"/>
    <n v="315091.82"/>
    <x v="0"/>
    <n v="6"/>
    <x v="4"/>
    <x v="1"/>
  </r>
  <r>
    <n v="731959664"/>
    <x v="415"/>
    <d v="2015-03-27T00:00:00"/>
    <x v="21"/>
    <x v="5"/>
    <x v="8"/>
    <x v="1"/>
    <x v="2"/>
    <n v="1985"/>
    <n v="421.89"/>
    <n v="364.69"/>
    <n v="723909.65"/>
    <n v="837451.65"/>
    <n v="113542"/>
    <x v="0"/>
    <n v="6"/>
    <x v="4"/>
    <x v="1"/>
  </r>
  <r>
    <n v="574419581"/>
    <x v="712"/>
    <d v="2018-06-05T00:00:00"/>
    <x v="110"/>
    <x v="0"/>
    <x v="6"/>
    <x v="0"/>
    <x v="2"/>
    <n v="2374"/>
    <n v="651.21"/>
    <n v="524.96"/>
    <n v="1246255.04"/>
    <n v="1545972.54"/>
    <n v="299717.5"/>
    <x v="8"/>
    <n v="4"/>
    <x v="6"/>
    <x v="0"/>
  </r>
  <r>
    <n v="322524106"/>
    <x v="607"/>
    <d v="2015-05-22T00:00:00"/>
    <x v="2"/>
    <x v="1"/>
    <x v="3"/>
    <x v="1"/>
    <x v="1"/>
    <n v="905"/>
    <n v="205.7"/>
    <n v="117.11"/>
    <n v="105984.55"/>
    <n v="186158.5"/>
    <n v="80173.95"/>
    <x v="17"/>
    <n v="3"/>
    <x v="5"/>
    <x v="0"/>
  </r>
  <r>
    <n v="897638213"/>
    <x v="1458"/>
    <d v="2018-09-20T00:00:00"/>
    <x v="74"/>
    <x v="1"/>
    <x v="3"/>
    <x v="1"/>
    <x v="0"/>
    <n v="9950"/>
    <n v="205.7"/>
    <n v="117.11"/>
    <n v="1165244.5"/>
    <n v="2046715"/>
    <n v="881470.5"/>
    <x v="0"/>
    <n v="5"/>
    <x v="0"/>
    <x v="0"/>
  </r>
  <r>
    <n v="595123231"/>
    <x v="1594"/>
    <d v="2019-06-01T00:00:00"/>
    <x v="135"/>
    <x v="3"/>
    <x v="4"/>
    <x v="1"/>
    <x v="0"/>
    <n v="9044"/>
    <n v="81.73"/>
    <n v="56.67"/>
    <n v="512523.48000000004"/>
    <n v="739166.12"/>
    <n v="226642.63999999996"/>
    <x v="3"/>
    <n v="3"/>
    <x v="5"/>
    <x v="0"/>
  </r>
  <r>
    <n v="480652987"/>
    <x v="1595"/>
    <d v="2017-04-10T00:00:00"/>
    <x v="138"/>
    <x v="1"/>
    <x v="0"/>
    <x v="1"/>
    <x v="2"/>
    <n v="4755"/>
    <n v="255.28"/>
    <n v="159.41999999999999"/>
    <n v="758042.1"/>
    <n v="1213856.3999999999"/>
    <n v="455814.29999999993"/>
    <x v="14"/>
    <n v="4"/>
    <x v="6"/>
    <x v="0"/>
  </r>
  <r>
    <n v="340213811"/>
    <x v="1596"/>
    <d v="2022-07-07T00:00:00"/>
    <x v="181"/>
    <x v="1"/>
    <x v="6"/>
    <x v="0"/>
    <x v="1"/>
    <n v="5682"/>
    <n v="651.21"/>
    <n v="524.96"/>
    <n v="2982822.72"/>
    <n v="3700175.22"/>
    <n v="717352.5"/>
    <x v="3"/>
    <n v="1"/>
    <x v="3"/>
    <x v="0"/>
  </r>
  <r>
    <n v="930104529"/>
    <x v="1209"/>
    <d v="2020-06-12T00:00:00"/>
    <x v="12"/>
    <x v="2"/>
    <x v="3"/>
    <x v="0"/>
    <x v="1"/>
    <n v="7454"/>
    <n v="205.7"/>
    <n v="117.11"/>
    <n v="872937.94"/>
    <n v="1533287.7999999998"/>
    <n v="660349.85999999987"/>
    <x v="5"/>
    <n v="5"/>
    <x v="0"/>
    <x v="0"/>
  </r>
  <r>
    <n v="826936471"/>
    <x v="1597"/>
    <d v="2019-03-21T00:00:00"/>
    <x v="128"/>
    <x v="1"/>
    <x v="0"/>
    <x v="0"/>
    <x v="3"/>
    <n v="7733"/>
    <n v="255.28"/>
    <n v="159.41999999999999"/>
    <n v="1232794.8599999999"/>
    <n v="1974080.24"/>
    <n v="741285.38000000012"/>
    <x v="6"/>
    <n v="3"/>
    <x v="5"/>
    <x v="0"/>
  </r>
  <r>
    <n v="477633464"/>
    <x v="957"/>
    <d v="2015-05-15T00:00:00"/>
    <x v="91"/>
    <x v="1"/>
    <x v="7"/>
    <x v="0"/>
    <x v="3"/>
    <n v="1211"/>
    <n v="437.2"/>
    <n v="263.33"/>
    <n v="318892.63"/>
    <n v="529449.19999999995"/>
    <n v="210556.56999999995"/>
    <x v="6"/>
    <n v="4"/>
    <x v="6"/>
    <x v="0"/>
  </r>
  <r>
    <n v="849431836"/>
    <x v="1598"/>
    <d v="2018-12-01T00:00:00"/>
    <x v="69"/>
    <x v="1"/>
    <x v="8"/>
    <x v="0"/>
    <x v="2"/>
    <n v="4611"/>
    <n v="421.89"/>
    <n v="364.69"/>
    <n v="1681585.59"/>
    <n v="1945334.79"/>
    <n v="263749.19999999995"/>
    <x v="0"/>
    <n v="7"/>
    <x v="2"/>
    <x v="1"/>
  </r>
  <r>
    <n v="971899354"/>
    <x v="1477"/>
    <d v="2019-06-22T00:00:00"/>
    <x v="133"/>
    <x v="1"/>
    <x v="1"/>
    <x v="0"/>
    <x v="1"/>
    <n v="5471"/>
    <n v="152.58000000000001"/>
    <n v="97.44"/>
    <n v="533094.24"/>
    <n v="834765.18"/>
    <n v="301670.94000000006"/>
    <x v="9"/>
    <n v="6"/>
    <x v="4"/>
    <x v="1"/>
  </r>
  <r>
    <n v="326840531"/>
    <x v="974"/>
    <d v="2022-09-21T00:00:00"/>
    <x v="126"/>
    <x v="5"/>
    <x v="1"/>
    <x v="0"/>
    <x v="2"/>
    <n v="8231"/>
    <n v="152.58000000000001"/>
    <n v="97.44"/>
    <n v="802028.64"/>
    <n v="1255885.9800000002"/>
    <n v="453857.3400000002"/>
    <x v="7"/>
    <n v="2"/>
    <x v="1"/>
    <x v="0"/>
  </r>
  <r>
    <n v="569313085"/>
    <x v="1599"/>
    <d v="2020-07-17T00:00:00"/>
    <x v="51"/>
    <x v="0"/>
    <x v="10"/>
    <x v="1"/>
    <x v="0"/>
    <n v="1248"/>
    <n v="668.27"/>
    <n v="502.54"/>
    <n v="627169.92000000004"/>
    <n v="834000.96"/>
    <n v="206831.03999999992"/>
    <x v="0"/>
    <n v="6"/>
    <x v="4"/>
    <x v="1"/>
  </r>
  <r>
    <n v="303303182"/>
    <x v="1600"/>
    <d v="2020-11-07T00:00:00"/>
    <x v="58"/>
    <x v="5"/>
    <x v="10"/>
    <x v="1"/>
    <x v="0"/>
    <n v="3006"/>
    <n v="668.27"/>
    <n v="502.54"/>
    <n v="1510635.24"/>
    <n v="2008819.6199999999"/>
    <n v="498184.37999999989"/>
    <x v="16"/>
    <n v="4"/>
    <x v="6"/>
    <x v="0"/>
  </r>
  <r>
    <n v="100090873"/>
    <x v="1251"/>
    <d v="2018-10-29T00:00:00"/>
    <x v="129"/>
    <x v="5"/>
    <x v="4"/>
    <x v="0"/>
    <x v="2"/>
    <n v="7968"/>
    <n v="81.73"/>
    <n v="56.67"/>
    <n v="451546.56"/>
    <n v="651224.64"/>
    <n v="199678.08000000002"/>
    <x v="7"/>
    <n v="7"/>
    <x v="2"/>
    <x v="1"/>
  </r>
  <r>
    <n v="869198644"/>
    <x v="895"/>
    <d v="2021-01-11T00:00:00"/>
    <x v="93"/>
    <x v="5"/>
    <x v="3"/>
    <x v="0"/>
    <x v="3"/>
    <n v="4049"/>
    <n v="205.7"/>
    <n v="117.11"/>
    <n v="474178.39"/>
    <n v="832879.29999999993"/>
    <n v="358700.90999999992"/>
    <x v="19"/>
    <n v="6"/>
    <x v="4"/>
    <x v="1"/>
  </r>
  <r>
    <n v="856335628"/>
    <x v="1601"/>
    <d v="2017-07-08T00:00:00"/>
    <x v="44"/>
    <x v="2"/>
    <x v="8"/>
    <x v="0"/>
    <x v="0"/>
    <n v="7597"/>
    <n v="421.89"/>
    <n v="364.69"/>
    <n v="2770549.93"/>
    <n v="3205098.33"/>
    <n v="434548.39999999991"/>
    <x v="11"/>
    <n v="3"/>
    <x v="5"/>
    <x v="0"/>
  </r>
  <r>
    <n v="754952847"/>
    <x v="1602"/>
    <d v="2021-02-23T00:00:00"/>
    <x v="20"/>
    <x v="3"/>
    <x v="3"/>
    <x v="1"/>
    <x v="3"/>
    <n v="6179"/>
    <n v="205.7"/>
    <n v="117.11"/>
    <n v="723622.69"/>
    <n v="1271020.2999999998"/>
    <n v="547397.60999999987"/>
    <x v="10"/>
    <n v="4"/>
    <x v="6"/>
    <x v="0"/>
  </r>
  <r>
    <n v="643860900"/>
    <x v="846"/>
    <d v="2022-07-05T00:00:00"/>
    <x v="183"/>
    <x v="0"/>
    <x v="8"/>
    <x v="0"/>
    <x v="1"/>
    <n v="1603"/>
    <n v="421.89"/>
    <n v="364.69"/>
    <n v="584598.06999999995"/>
    <n v="676289.66999999993"/>
    <n v="91691.599999999977"/>
    <x v="19"/>
    <n v="7"/>
    <x v="2"/>
    <x v="1"/>
  </r>
  <r>
    <n v="843421113"/>
    <x v="1603"/>
    <d v="2022-12-06T00:00:00"/>
    <x v="126"/>
    <x v="5"/>
    <x v="5"/>
    <x v="1"/>
    <x v="1"/>
    <n v="5905"/>
    <n v="109.28"/>
    <n v="35.840000000000003"/>
    <n v="211635.20000000001"/>
    <n v="645298.4"/>
    <n v="433663.2"/>
    <x v="15"/>
    <n v="4"/>
    <x v="6"/>
    <x v="0"/>
  </r>
  <r>
    <n v="844307315"/>
    <x v="404"/>
    <d v="2020-07-26T00:00:00"/>
    <x v="140"/>
    <x v="1"/>
    <x v="0"/>
    <x v="0"/>
    <x v="3"/>
    <n v="8152"/>
    <n v="255.28"/>
    <n v="159.41999999999999"/>
    <n v="1299591.8399999999"/>
    <n v="2081042.56"/>
    <n v="781450.7200000002"/>
    <x v="14"/>
    <n v="3"/>
    <x v="5"/>
    <x v="0"/>
  </r>
  <r>
    <n v="468320834"/>
    <x v="1604"/>
    <d v="2016-11-17T00:00:00"/>
    <x v="16"/>
    <x v="1"/>
    <x v="11"/>
    <x v="1"/>
    <x v="0"/>
    <n v="5397"/>
    <n v="154.06"/>
    <n v="90.93"/>
    <n v="490749.21"/>
    <n v="831461.82000000007"/>
    <n v="340712.61000000004"/>
    <x v="8"/>
    <n v="6"/>
    <x v="4"/>
    <x v="1"/>
  </r>
  <r>
    <n v="364315497"/>
    <x v="1605"/>
    <d v="2018-02-12T00:00:00"/>
    <x v="118"/>
    <x v="0"/>
    <x v="1"/>
    <x v="1"/>
    <x v="3"/>
    <n v="7906"/>
    <n v="152.58000000000001"/>
    <n v="97.44"/>
    <n v="770360.64"/>
    <n v="1206297.4800000002"/>
    <n v="435936.8400000002"/>
    <x v="6"/>
    <n v="7"/>
    <x v="2"/>
    <x v="1"/>
  </r>
  <r>
    <n v="566347634"/>
    <x v="1606"/>
    <d v="2020-03-02T00:00:00"/>
    <x v="131"/>
    <x v="3"/>
    <x v="9"/>
    <x v="1"/>
    <x v="1"/>
    <n v="3705"/>
    <n v="9.33"/>
    <n v="6.92"/>
    <n v="25638.6"/>
    <n v="34567.65"/>
    <n v="8929.0500000000029"/>
    <x v="0"/>
    <n v="2"/>
    <x v="1"/>
    <x v="0"/>
  </r>
  <r>
    <n v="849994885"/>
    <x v="1607"/>
    <d v="2018-03-04T00:00:00"/>
    <x v="77"/>
    <x v="4"/>
    <x v="10"/>
    <x v="0"/>
    <x v="3"/>
    <n v="1230"/>
    <n v="668.27"/>
    <n v="502.54"/>
    <n v="618124.20000000007"/>
    <n v="821972.1"/>
    <n v="203847.89999999991"/>
    <x v="7"/>
    <n v="6"/>
    <x v="4"/>
    <x v="1"/>
  </r>
  <r>
    <n v="264087140"/>
    <x v="130"/>
    <d v="2019-07-05T00:00:00"/>
    <x v="29"/>
    <x v="4"/>
    <x v="10"/>
    <x v="1"/>
    <x v="0"/>
    <n v="8108"/>
    <n v="668.27"/>
    <n v="502.54"/>
    <n v="4074594.3200000003"/>
    <n v="5418333.1600000001"/>
    <n v="1343738.8399999999"/>
    <x v="16"/>
    <n v="3"/>
    <x v="5"/>
    <x v="0"/>
  </r>
  <r>
    <n v="414579665"/>
    <x v="815"/>
    <d v="2017-06-30T00:00:00"/>
    <x v="43"/>
    <x v="1"/>
    <x v="1"/>
    <x v="0"/>
    <x v="3"/>
    <n v="2191"/>
    <n v="152.58000000000001"/>
    <n v="97.44"/>
    <n v="213491.04"/>
    <n v="334302.78000000003"/>
    <n v="120811.74000000002"/>
    <x v="20"/>
    <n v="2"/>
    <x v="1"/>
    <x v="0"/>
  </r>
  <r>
    <n v="569864976"/>
    <x v="1608"/>
    <d v="2015-10-19T00:00:00"/>
    <x v="37"/>
    <x v="1"/>
    <x v="3"/>
    <x v="1"/>
    <x v="0"/>
    <n v="4565"/>
    <n v="205.7"/>
    <n v="117.11"/>
    <n v="534607.15"/>
    <n v="939020.5"/>
    <n v="404413.35"/>
    <x v="6"/>
    <n v="7"/>
    <x v="2"/>
    <x v="1"/>
  </r>
  <r>
    <n v="783116900"/>
    <x v="347"/>
    <d v="2017-03-04T00:00:00"/>
    <x v="140"/>
    <x v="1"/>
    <x v="5"/>
    <x v="0"/>
    <x v="2"/>
    <n v="548"/>
    <n v="109.28"/>
    <n v="35.840000000000003"/>
    <n v="19640.320000000003"/>
    <n v="59885.440000000002"/>
    <n v="40245.119999999995"/>
    <x v="0"/>
    <n v="7"/>
    <x v="2"/>
    <x v="1"/>
  </r>
  <r>
    <n v="727821767"/>
    <x v="1113"/>
    <d v="2016-02-28T00:00:00"/>
    <x v="175"/>
    <x v="1"/>
    <x v="7"/>
    <x v="0"/>
    <x v="2"/>
    <n v="7489"/>
    <n v="437.2"/>
    <n v="263.33"/>
    <n v="1972078.3699999999"/>
    <n v="3274190.8"/>
    <n v="1302112.43"/>
    <x v="17"/>
    <n v="5"/>
    <x v="0"/>
    <x v="0"/>
  </r>
  <r>
    <n v="147778403"/>
    <x v="1609"/>
    <d v="2020-04-16T00:00:00"/>
    <x v="163"/>
    <x v="2"/>
    <x v="5"/>
    <x v="1"/>
    <x v="1"/>
    <n v="9768"/>
    <n v="109.28"/>
    <n v="35.840000000000003"/>
    <n v="350085.12000000005"/>
    <n v="1067447.04"/>
    <n v="717361.91999999993"/>
    <x v="3"/>
    <n v="1"/>
    <x v="3"/>
    <x v="0"/>
  </r>
  <r>
    <n v="207098138"/>
    <x v="1338"/>
    <d v="2019-07-18T00:00:00"/>
    <x v="107"/>
    <x v="2"/>
    <x v="6"/>
    <x v="0"/>
    <x v="1"/>
    <n v="3796"/>
    <n v="651.21"/>
    <n v="524.96"/>
    <n v="1992748.1600000001"/>
    <n v="2471993.16"/>
    <n v="479245"/>
    <x v="5"/>
    <n v="4"/>
    <x v="6"/>
    <x v="0"/>
  </r>
  <r>
    <n v="340204799"/>
    <x v="1610"/>
    <d v="2022-03-27T00:00:00"/>
    <x v="116"/>
    <x v="4"/>
    <x v="8"/>
    <x v="0"/>
    <x v="2"/>
    <n v="3015"/>
    <n v="421.89"/>
    <n v="364.69"/>
    <n v="1099540.3500000001"/>
    <n v="1271998.3499999999"/>
    <n v="172457.99999999977"/>
    <x v="0"/>
    <n v="1"/>
    <x v="3"/>
    <x v="0"/>
  </r>
  <r>
    <n v="501834714"/>
    <x v="1611"/>
    <d v="2016-05-13T00:00:00"/>
    <x v="105"/>
    <x v="2"/>
    <x v="2"/>
    <x v="1"/>
    <x v="1"/>
    <n v="2899"/>
    <n v="47.45"/>
    <n v="31.79"/>
    <n v="92159.209999999992"/>
    <n v="137557.55000000002"/>
    <n v="45398.340000000026"/>
    <x v="16"/>
    <n v="3"/>
    <x v="5"/>
    <x v="0"/>
  </r>
  <r>
    <n v="717036712"/>
    <x v="960"/>
    <d v="2020-12-09T00:00:00"/>
    <x v="149"/>
    <x v="3"/>
    <x v="10"/>
    <x v="1"/>
    <x v="0"/>
    <n v="5952"/>
    <n v="668.27"/>
    <n v="502.54"/>
    <n v="2991118.08"/>
    <n v="3977543.04"/>
    <n v="986424.96"/>
    <x v="9"/>
    <n v="3"/>
    <x v="5"/>
    <x v="0"/>
  </r>
  <r>
    <n v="631172120"/>
    <x v="1612"/>
    <d v="2020-03-24T00:00:00"/>
    <x v="178"/>
    <x v="1"/>
    <x v="8"/>
    <x v="1"/>
    <x v="1"/>
    <n v="6711"/>
    <n v="421.89"/>
    <n v="364.69"/>
    <n v="2447434.59"/>
    <n v="2831303.79"/>
    <n v="383869.20000000019"/>
    <x v="16"/>
    <n v="7"/>
    <x v="2"/>
    <x v="1"/>
  </r>
  <r>
    <n v="859914767"/>
    <x v="360"/>
    <d v="2016-05-29T00:00:00"/>
    <x v="46"/>
    <x v="1"/>
    <x v="6"/>
    <x v="1"/>
    <x v="0"/>
    <n v="6744"/>
    <n v="651.21"/>
    <n v="524.96"/>
    <n v="3540330.24"/>
    <n v="4391760.24"/>
    <n v="851430"/>
    <x v="14"/>
    <n v="3"/>
    <x v="5"/>
    <x v="0"/>
  </r>
  <r>
    <n v="739250981"/>
    <x v="1294"/>
    <d v="2019-05-16T00:00:00"/>
    <x v="118"/>
    <x v="0"/>
    <x v="2"/>
    <x v="1"/>
    <x v="2"/>
    <n v="9648"/>
    <n v="47.45"/>
    <n v="31.79"/>
    <n v="306709.92"/>
    <n v="457797.60000000003"/>
    <n v="151087.68000000005"/>
    <x v="4"/>
    <n v="3"/>
    <x v="5"/>
    <x v="0"/>
  </r>
  <r>
    <n v="575479590"/>
    <x v="567"/>
    <d v="2021-02-16T00:00:00"/>
    <x v="175"/>
    <x v="1"/>
    <x v="1"/>
    <x v="0"/>
    <x v="2"/>
    <n v="6054"/>
    <n v="152.58000000000001"/>
    <n v="97.44"/>
    <n v="589901.76"/>
    <n v="923719.32000000007"/>
    <n v="333817.56000000006"/>
    <x v="10"/>
    <n v="4"/>
    <x v="6"/>
    <x v="0"/>
  </r>
  <r>
    <n v="771699702"/>
    <x v="1481"/>
    <d v="2020-10-11T00:00:00"/>
    <x v="54"/>
    <x v="2"/>
    <x v="8"/>
    <x v="0"/>
    <x v="2"/>
    <n v="1946"/>
    <n v="421.89"/>
    <n v="364.69"/>
    <n v="709686.74"/>
    <n v="820997.94"/>
    <n v="111311.19999999995"/>
    <x v="4"/>
    <n v="6"/>
    <x v="4"/>
    <x v="1"/>
  </r>
  <r>
    <n v="795371806"/>
    <x v="35"/>
    <d v="2020-02-27T00:00:00"/>
    <x v="132"/>
    <x v="0"/>
    <x v="5"/>
    <x v="1"/>
    <x v="3"/>
    <n v="7047"/>
    <n v="109.28"/>
    <n v="35.840000000000003"/>
    <n v="252564.48000000001"/>
    <n v="770096.16"/>
    <n v="517531.68000000005"/>
    <x v="11"/>
    <n v="1"/>
    <x v="3"/>
    <x v="0"/>
  </r>
  <r>
    <n v="793195569"/>
    <x v="1613"/>
    <d v="2020-01-15T00:00:00"/>
    <x v="168"/>
    <x v="6"/>
    <x v="4"/>
    <x v="1"/>
    <x v="2"/>
    <n v="3050"/>
    <n v="81.73"/>
    <n v="56.67"/>
    <n v="172843.5"/>
    <n v="249276.5"/>
    <n v="76433"/>
    <x v="3"/>
    <n v="7"/>
    <x v="2"/>
    <x v="1"/>
  </r>
  <r>
    <n v="876232039"/>
    <x v="1267"/>
    <d v="2019-10-19T00:00:00"/>
    <x v="0"/>
    <x v="0"/>
    <x v="4"/>
    <x v="1"/>
    <x v="3"/>
    <n v="5387"/>
    <n v="81.73"/>
    <n v="56.67"/>
    <n v="305281.29000000004"/>
    <n v="440279.51"/>
    <n v="134998.21999999997"/>
    <x v="15"/>
    <n v="1"/>
    <x v="3"/>
    <x v="0"/>
  </r>
  <r>
    <n v="352342545"/>
    <x v="1614"/>
    <d v="2017-03-07T00:00:00"/>
    <x v="130"/>
    <x v="1"/>
    <x v="1"/>
    <x v="1"/>
    <x v="0"/>
    <n v="4844"/>
    <n v="152.58000000000001"/>
    <n v="97.44"/>
    <n v="471999.36"/>
    <n v="739097.52"/>
    <n v="267098.16000000003"/>
    <x v="19"/>
    <n v="7"/>
    <x v="2"/>
    <x v="1"/>
  </r>
  <r>
    <n v="399700915"/>
    <x v="1615"/>
    <d v="2020-01-26T00:00:00"/>
    <x v="1"/>
    <x v="0"/>
    <x v="10"/>
    <x v="1"/>
    <x v="1"/>
    <n v="9238"/>
    <n v="668.27"/>
    <n v="502.54"/>
    <n v="4642464.5200000005"/>
    <n v="6173478.2599999998"/>
    <n v="1531013.7399999993"/>
    <x v="14"/>
    <n v="3"/>
    <x v="5"/>
    <x v="0"/>
  </r>
  <r>
    <n v="916793477"/>
    <x v="209"/>
    <d v="2022-02-06T00:00:00"/>
    <x v="44"/>
    <x v="2"/>
    <x v="0"/>
    <x v="0"/>
    <x v="1"/>
    <n v="8418"/>
    <n v="255.28"/>
    <n v="159.41999999999999"/>
    <n v="1341997.5599999998"/>
    <n v="2148947.04"/>
    <n v="806949.48000000021"/>
    <x v="9"/>
    <n v="7"/>
    <x v="2"/>
    <x v="1"/>
  </r>
  <r>
    <n v="972419059"/>
    <x v="573"/>
    <d v="2020-07-28T00:00:00"/>
    <x v="47"/>
    <x v="1"/>
    <x v="3"/>
    <x v="0"/>
    <x v="3"/>
    <n v="9264"/>
    <n v="205.7"/>
    <n v="117.11"/>
    <n v="1084907.04"/>
    <n v="1905604.7999999998"/>
    <n v="820697.75999999978"/>
    <x v="0"/>
    <n v="3"/>
    <x v="5"/>
    <x v="0"/>
  </r>
  <r>
    <n v="983644855"/>
    <x v="802"/>
    <d v="2016-01-17T00:00:00"/>
    <x v="81"/>
    <x v="5"/>
    <x v="10"/>
    <x v="0"/>
    <x v="1"/>
    <n v="1226"/>
    <n v="668.27"/>
    <n v="502.54"/>
    <n v="616114.04"/>
    <n v="819299.02"/>
    <n v="203184.97999999998"/>
    <x v="6"/>
    <n v="6"/>
    <x v="4"/>
    <x v="1"/>
  </r>
  <r>
    <n v="826027095"/>
    <x v="186"/>
    <d v="2015-04-13T00:00:00"/>
    <x v="54"/>
    <x v="2"/>
    <x v="8"/>
    <x v="1"/>
    <x v="0"/>
    <n v="8628"/>
    <n v="421.89"/>
    <n v="364.69"/>
    <n v="3146545.32"/>
    <n v="3640066.92"/>
    <n v="493521.60000000009"/>
    <x v="8"/>
    <n v="3"/>
    <x v="5"/>
    <x v="0"/>
  </r>
  <r>
    <n v="463169705"/>
    <x v="1616"/>
    <d v="2015-12-12T00:00:00"/>
    <x v="99"/>
    <x v="5"/>
    <x v="8"/>
    <x v="1"/>
    <x v="0"/>
    <n v="1063"/>
    <n v="421.89"/>
    <n v="364.69"/>
    <n v="387665.47"/>
    <n v="448469.07"/>
    <n v="60803.600000000035"/>
    <x v="12"/>
    <n v="2"/>
    <x v="1"/>
    <x v="0"/>
  </r>
  <r>
    <n v="217165648"/>
    <x v="277"/>
    <d v="2018-06-03T00:00:00"/>
    <x v="130"/>
    <x v="1"/>
    <x v="8"/>
    <x v="1"/>
    <x v="0"/>
    <n v="2996"/>
    <n v="421.89"/>
    <n v="364.69"/>
    <n v="1092611.24"/>
    <n v="1263982.44"/>
    <n v="171371.19999999995"/>
    <x v="1"/>
    <n v="7"/>
    <x v="2"/>
    <x v="1"/>
  </r>
  <r>
    <n v="858376252"/>
    <x v="1617"/>
    <d v="2017-05-14T00:00:00"/>
    <x v="131"/>
    <x v="3"/>
    <x v="1"/>
    <x v="0"/>
    <x v="1"/>
    <n v="1463"/>
    <n v="152.58000000000001"/>
    <n v="97.44"/>
    <n v="142554.72"/>
    <n v="223224.54"/>
    <n v="80669.820000000007"/>
    <x v="16"/>
    <n v="5"/>
    <x v="0"/>
    <x v="0"/>
  </r>
  <r>
    <n v="527475345"/>
    <x v="668"/>
    <d v="2019-08-21T00:00:00"/>
    <x v="184"/>
    <x v="3"/>
    <x v="11"/>
    <x v="0"/>
    <x v="1"/>
    <n v="531"/>
    <n v="154.06"/>
    <n v="90.93"/>
    <n v="48283.83"/>
    <n v="81805.86"/>
    <n v="33522.03"/>
    <x v="2"/>
    <n v="4"/>
    <x v="6"/>
    <x v="0"/>
  </r>
  <r>
    <n v="987459170"/>
    <x v="426"/>
    <d v="2022-07-19T00:00:00"/>
    <x v="67"/>
    <x v="1"/>
    <x v="4"/>
    <x v="0"/>
    <x v="0"/>
    <n v="9967"/>
    <n v="81.73"/>
    <n v="56.67"/>
    <n v="564829.89"/>
    <n v="814602.91"/>
    <n v="249773.02000000002"/>
    <x v="11"/>
    <n v="6"/>
    <x v="4"/>
    <x v="1"/>
  </r>
  <r>
    <n v="663596808"/>
    <x v="981"/>
    <d v="2022-12-20T00:00:00"/>
    <x v="111"/>
    <x v="4"/>
    <x v="0"/>
    <x v="1"/>
    <x v="2"/>
    <n v="1897"/>
    <n v="255.28"/>
    <n v="159.41999999999999"/>
    <n v="302419.74"/>
    <n v="484266.16"/>
    <n v="181846.41999999998"/>
    <x v="7"/>
    <n v="1"/>
    <x v="3"/>
    <x v="0"/>
  </r>
  <r>
    <n v="913529336"/>
    <x v="1464"/>
    <d v="2022-02-25T00:00:00"/>
    <x v="32"/>
    <x v="5"/>
    <x v="0"/>
    <x v="1"/>
    <x v="1"/>
    <n v="2486"/>
    <n v="255.28"/>
    <n v="159.41999999999999"/>
    <n v="396318.12"/>
    <n v="634626.07999999996"/>
    <n v="238307.95999999996"/>
    <x v="1"/>
    <n v="5"/>
    <x v="0"/>
    <x v="0"/>
  </r>
  <r>
    <n v="628625524"/>
    <x v="1124"/>
    <d v="2018-09-13T00:00:00"/>
    <x v="9"/>
    <x v="5"/>
    <x v="0"/>
    <x v="1"/>
    <x v="2"/>
    <n v="3117"/>
    <n v="255.28"/>
    <n v="159.41999999999999"/>
    <n v="496912.13999999996"/>
    <n v="795707.76"/>
    <n v="298795.62000000005"/>
    <x v="8"/>
    <n v="6"/>
    <x v="4"/>
    <x v="1"/>
  </r>
  <r>
    <n v="822665536"/>
    <x v="1618"/>
    <d v="2019-10-05T00:00:00"/>
    <x v="90"/>
    <x v="5"/>
    <x v="3"/>
    <x v="1"/>
    <x v="0"/>
    <n v="3868"/>
    <n v="205.7"/>
    <n v="117.11"/>
    <n v="452981.48"/>
    <n v="795647.6"/>
    <n v="342666.12"/>
    <x v="5"/>
    <n v="6"/>
    <x v="4"/>
    <x v="1"/>
  </r>
  <r>
    <n v="764837539"/>
    <x v="1619"/>
    <d v="2016-09-25T00:00:00"/>
    <x v="103"/>
    <x v="1"/>
    <x v="0"/>
    <x v="0"/>
    <x v="2"/>
    <n v="1279"/>
    <n v="255.28"/>
    <n v="159.41999999999999"/>
    <n v="203898.18"/>
    <n v="326503.12"/>
    <n v="122604.94"/>
    <x v="15"/>
    <n v="2"/>
    <x v="1"/>
    <x v="0"/>
  </r>
  <r>
    <n v="574273240"/>
    <x v="1620"/>
    <d v="2018-10-03T00:00:00"/>
    <x v="173"/>
    <x v="5"/>
    <x v="9"/>
    <x v="0"/>
    <x v="1"/>
    <n v="9068"/>
    <n v="9.33"/>
    <n v="6.92"/>
    <n v="62750.559999999998"/>
    <n v="84604.44"/>
    <n v="21853.880000000005"/>
    <x v="2"/>
    <n v="4"/>
    <x v="6"/>
    <x v="0"/>
  </r>
  <r>
    <n v="568238055"/>
    <x v="1580"/>
    <d v="2015-06-21T00:00:00"/>
    <x v="164"/>
    <x v="0"/>
    <x v="3"/>
    <x v="1"/>
    <x v="1"/>
    <n v="3123"/>
    <n v="205.7"/>
    <n v="117.11"/>
    <n v="365734.52999999997"/>
    <n v="642401.1"/>
    <n v="276666.57"/>
    <x v="1"/>
    <n v="7"/>
    <x v="2"/>
    <x v="1"/>
  </r>
  <r>
    <n v="870218312"/>
    <x v="1621"/>
    <d v="2017-03-20T00:00:00"/>
    <x v="69"/>
    <x v="1"/>
    <x v="9"/>
    <x v="1"/>
    <x v="3"/>
    <n v="5792"/>
    <n v="9.33"/>
    <n v="6.92"/>
    <n v="40080.639999999999"/>
    <n v="54039.360000000001"/>
    <n v="13958.720000000001"/>
    <x v="6"/>
    <n v="7"/>
    <x v="2"/>
    <x v="1"/>
  </r>
  <r>
    <n v="174218118"/>
    <x v="1622"/>
    <d v="2016-05-02T00:00:00"/>
    <x v="145"/>
    <x v="1"/>
    <x v="3"/>
    <x v="1"/>
    <x v="0"/>
    <n v="3867"/>
    <n v="205.7"/>
    <n v="117.11"/>
    <n v="452864.37"/>
    <n v="795441.89999999991"/>
    <n v="342577.52999999991"/>
    <x v="17"/>
    <n v="6"/>
    <x v="4"/>
    <x v="1"/>
  </r>
  <r>
    <n v="993732964"/>
    <x v="1623"/>
    <d v="2015-05-05T00:00:00"/>
    <x v="98"/>
    <x v="4"/>
    <x v="5"/>
    <x v="0"/>
    <x v="1"/>
    <n v="6522"/>
    <n v="109.28"/>
    <n v="35.840000000000003"/>
    <n v="233748.48000000001"/>
    <n v="712724.16"/>
    <n v="478975.68000000005"/>
    <x v="1"/>
    <n v="2"/>
    <x v="1"/>
    <x v="0"/>
  </r>
  <r>
    <n v="513802516"/>
    <x v="1624"/>
    <d v="2017-07-10T00:00:00"/>
    <x v="130"/>
    <x v="1"/>
    <x v="6"/>
    <x v="0"/>
    <x v="2"/>
    <n v="4437"/>
    <n v="651.21"/>
    <n v="524.96"/>
    <n v="2329247.52"/>
    <n v="2889418.77"/>
    <n v="560171.25"/>
    <x v="7"/>
    <n v="7"/>
    <x v="2"/>
    <x v="1"/>
  </r>
  <r>
    <n v="638957822"/>
    <x v="1533"/>
    <d v="2017-06-05T00:00:00"/>
    <x v="150"/>
    <x v="1"/>
    <x v="2"/>
    <x v="0"/>
    <x v="0"/>
    <n v="673"/>
    <n v="47.45"/>
    <n v="31.79"/>
    <n v="21394.67"/>
    <n v="31933.850000000002"/>
    <n v="10539.180000000004"/>
    <x v="8"/>
    <n v="3"/>
    <x v="5"/>
    <x v="0"/>
  </r>
  <r>
    <n v="944247710"/>
    <x v="338"/>
    <d v="2018-12-26T00:00:00"/>
    <x v="17"/>
    <x v="1"/>
    <x v="0"/>
    <x v="0"/>
    <x v="3"/>
    <n v="2736"/>
    <n v="255.28"/>
    <n v="159.41999999999999"/>
    <n v="436173.11999999994"/>
    <n v="698446.08"/>
    <n v="262272.96000000002"/>
    <x v="5"/>
    <n v="3"/>
    <x v="5"/>
    <x v="0"/>
  </r>
  <r>
    <n v="625033509"/>
    <x v="1126"/>
    <d v="2021-03-04T00:00:00"/>
    <x v="5"/>
    <x v="3"/>
    <x v="5"/>
    <x v="0"/>
    <x v="2"/>
    <n v="160"/>
    <n v="109.28"/>
    <n v="35.840000000000003"/>
    <n v="5734.4000000000005"/>
    <n v="17484.8"/>
    <n v="11750.399999999998"/>
    <x v="0"/>
    <n v="5"/>
    <x v="0"/>
    <x v="0"/>
  </r>
  <r>
    <n v="746989047"/>
    <x v="1149"/>
    <d v="2021-11-12T00:00:00"/>
    <x v="171"/>
    <x v="5"/>
    <x v="10"/>
    <x v="1"/>
    <x v="3"/>
    <n v="9514"/>
    <n v="668.27"/>
    <n v="502.54"/>
    <n v="4781165.5600000005"/>
    <n v="6357920.7800000003"/>
    <n v="1576755.2199999997"/>
    <x v="1"/>
    <n v="5"/>
    <x v="0"/>
    <x v="0"/>
  </r>
  <r>
    <n v="196100652"/>
    <x v="1625"/>
    <d v="2016-05-11T00:00:00"/>
    <x v="49"/>
    <x v="5"/>
    <x v="1"/>
    <x v="0"/>
    <x v="1"/>
    <n v="9395"/>
    <n v="152.58000000000001"/>
    <n v="97.44"/>
    <n v="915448.79999999993"/>
    <n v="1433489.1"/>
    <n v="518040.30000000016"/>
    <x v="3"/>
    <n v="7"/>
    <x v="2"/>
    <x v="1"/>
  </r>
  <r>
    <n v="628667151"/>
    <x v="776"/>
    <d v="2019-09-10T00:00:00"/>
    <x v="66"/>
    <x v="5"/>
    <x v="6"/>
    <x v="0"/>
    <x v="0"/>
    <n v="5435"/>
    <n v="651.21"/>
    <n v="524.96"/>
    <n v="2853157.6"/>
    <n v="3539326.35"/>
    <n v="686168.75"/>
    <x v="16"/>
    <n v="7"/>
    <x v="2"/>
    <x v="1"/>
  </r>
  <r>
    <n v="968094909"/>
    <x v="1626"/>
    <d v="2015-12-18T00:00:00"/>
    <x v="41"/>
    <x v="0"/>
    <x v="4"/>
    <x v="0"/>
    <x v="3"/>
    <n v="9652"/>
    <n v="81.73"/>
    <n v="56.67"/>
    <n v="546978.84"/>
    <n v="788857.96000000008"/>
    <n v="241879.12000000011"/>
    <x v="0"/>
    <n v="6"/>
    <x v="4"/>
    <x v="1"/>
  </r>
  <r>
    <n v="249039304"/>
    <x v="891"/>
    <d v="2018-03-31T00:00:00"/>
    <x v="63"/>
    <x v="1"/>
    <x v="11"/>
    <x v="1"/>
    <x v="2"/>
    <n v="5119"/>
    <n v="154.06"/>
    <n v="90.93"/>
    <n v="465470.67000000004"/>
    <n v="788633.14"/>
    <n v="323162.46999999997"/>
    <x v="1"/>
    <n v="6"/>
    <x v="4"/>
    <x v="1"/>
  </r>
  <r>
    <n v="284435451"/>
    <x v="1627"/>
    <d v="2019-07-06T00:00:00"/>
    <x v="26"/>
    <x v="1"/>
    <x v="4"/>
    <x v="1"/>
    <x v="1"/>
    <n v="9625"/>
    <n v="81.73"/>
    <n v="56.67"/>
    <n v="545448.75"/>
    <n v="786651.25"/>
    <n v="241202.5"/>
    <x v="5"/>
    <n v="6"/>
    <x v="4"/>
    <x v="1"/>
  </r>
  <r>
    <n v="980396163"/>
    <x v="1103"/>
    <d v="2021-02-25T00:00:00"/>
    <x v="173"/>
    <x v="5"/>
    <x v="7"/>
    <x v="0"/>
    <x v="3"/>
    <n v="9866"/>
    <n v="437.2"/>
    <n v="263.33"/>
    <n v="2598013.7799999998"/>
    <n v="4313415.2"/>
    <n v="1715401.4200000004"/>
    <x v="16"/>
    <n v="2"/>
    <x v="1"/>
    <x v="0"/>
  </r>
  <r>
    <n v="431467282"/>
    <x v="1628"/>
    <d v="2019-04-04T00:00:00"/>
    <x v="113"/>
    <x v="5"/>
    <x v="4"/>
    <x v="0"/>
    <x v="1"/>
    <n v="9612"/>
    <n v="81.73"/>
    <n v="56.67"/>
    <n v="544712.04"/>
    <n v="785588.76"/>
    <n v="240876.71999999997"/>
    <x v="10"/>
    <n v="6"/>
    <x v="4"/>
    <x v="1"/>
  </r>
  <r>
    <n v="388728320"/>
    <x v="1428"/>
    <d v="2020-04-17T00:00:00"/>
    <x v="7"/>
    <x v="1"/>
    <x v="1"/>
    <x v="1"/>
    <x v="1"/>
    <n v="2203"/>
    <n v="152.58000000000001"/>
    <n v="97.44"/>
    <n v="214660.32"/>
    <n v="336133.74000000005"/>
    <n v="121473.42000000004"/>
    <x v="3"/>
    <n v="2"/>
    <x v="1"/>
    <x v="0"/>
  </r>
  <r>
    <n v="588096272"/>
    <x v="1629"/>
    <d v="2018-12-23T00:00:00"/>
    <x v="44"/>
    <x v="2"/>
    <x v="5"/>
    <x v="0"/>
    <x v="2"/>
    <n v="9611"/>
    <n v="109.28"/>
    <n v="35.840000000000003"/>
    <n v="344458.24000000005"/>
    <n v="1050290.08"/>
    <n v="705831.84000000008"/>
    <x v="20"/>
    <n v="4"/>
    <x v="6"/>
    <x v="0"/>
  </r>
  <r>
    <n v="452559745"/>
    <x v="1630"/>
    <d v="2018-03-30T00:00:00"/>
    <x v="166"/>
    <x v="1"/>
    <x v="11"/>
    <x v="1"/>
    <x v="2"/>
    <n v="1340"/>
    <n v="154.06"/>
    <n v="90.93"/>
    <n v="121846.20000000001"/>
    <n v="206440.4"/>
    <n v="84594.199999999983"/>
    <x v="10"/>
    <n v="7"/>
    <x v="2"/>
    <x v="1"/>
  </r>
  <r>
    <n v="921230065"/>
    <x v="1109"/>
    <d v="2016-04-12T00:00:00"/>
    <x v="74"/>
    <x v="1"/>
    <x v="0"/>
    <x v="1"/>
    <x v="0"/>
    <n v="1303"/>
    <n v="255.28"/>
    <n v="159.41999999999999"/>
    <n v="207724.25999999998"/>
    <n v="332629.84000000003"/>
    <n v="124905.58000000005"/>
    <x v="19"/>
    <n v="7"/>
    <x v="2"/>
    <x v="1"/>
  </r>
  <r>
    <n v="303531062"/>
    <x v="259"/>
    <d v="2016-12-17T00:00:00"/>
    <x v="30"/>
    <x v="3"/>
    <x v="9"/>
    <x v="1"/>
    <x v="3"/>
    <n v="441"/>
    <n v="9.33"/>
    <n v="6.92"/>
    <n v="3051.72"/>
    <n v="4114.53"/>
    <n v="1062.81"/>
    <x v="10"/>
    <n v="1"/>
    <x v="3"/>
    <x v="0"/>
  </r>
  <r>
    <n v="499593245"/>
    <x v="1631"/>
    <d v="2019-03-11T00:00:00"/>
    <x v="56"/>
    <x v="5"/>
    <x v="4"/>
    <x v="0"/>
    <x v="3"/>
    <n v="9598"/>
    <n v="81.73"/>
    <n v="56.67"/>
    <n v="543918.66"/>
    <n v="784444.54"/>
    <n v="240525.88"/>
    <x v="19"/>
    <n v="6"/>
    <x v="4"/>
    <x v="1"/>
  </r>
  <r>
    <n v="198282897"/>
    <x v="901"/>
    <d v="2018-09-06T00:00:00"/>
    <x v="87"/>
    <x v="5"/>
    <x v="7"/>
    <x v="0"/>
    <x v="2"/>
    <n v="5170"/>
    <n v="437.2"/>
    <n v="263.33"/>
    <n v="1361416.0999999999"/>
    <n v="2260324"/>
    <n v="898907.90000000014"/>
    <x v="14"/>
    <n v="7"/>
    <x v="2"/>
    <x v="1"/>
  </r>
  <r>
    <n v="831143891"/>
    <x v="1632"/>
    <d v="2016-05-18T00:00:00"/>
    <x v="84"/>
    <x v="1"/>
    <x v="9"/>
    <x v="0"/>
    <x v="0"/>
    <n v="2802"/>
    <n v="9.33"/>
    <n v="6.92"/>
    <n v="19389.84"/>
    <n v="26142.66"/>
    <n v="6752.82"/>
    <x v="16"/>
    <n v="1"/>
    <x v="3"/>
    <x v="0"/>
  </r>
  <r>
    <n v="618455874"/>
    <x v="1363"/>
    <d v="2021-01-10T00:00:00"/>
    <x v="24"/>
    <x v="3"/>
    <x v="6"/>
    <x v="1"/>
    <x v="2"/>
    <n v="3692"/>
    <n v="651.21"/>
    <n v="524.96"/>
    <n v="1938152.32"/>
    <n v="2404267.3200000003"/>
    <n v="466115.00000000023"/>
    <x v="17"/>
    <n v="5"/>
    <x v="0"/>
    <x v="0"/>
  </r>
  <r>
    <n v="471205174"/>
    <x v="857"/>
    <d v="2015-01-16T00:00:00"/>
    <x v="101"/>
    <x v="5"/>
    <x v="10"/>
    <x v="0"/>
    <x v="2"/>
    <n v="8937"/>
    <n v="668.27"/>
    <n v="502.54"/>
    <n v="4491199.9800000004"/>
    <n v="5972328.9900000002"/>
    <n v="1481129.0099999998"/>
    <x v="10"/>
    <n v="7"/>
    <x v="2"/>
    <x v="1"/>
  </r>
  <r>
    <n v="470690619"/>
    <x v="1633"/>
    <d v="2021-09-29T00:00:00"/>
    <x v="132"/>
    <x v="0"/>
    <x v="0"/>
    <x v="0"/>
    <x v="2"/>
    <n v="6669"/>
    <n v="255.28"/>
    <n v="159.41999999999999"/>
    <n v="1063171.98"/>
    <n v="1702462.32"/>
    <n v="639290.34000000008"/>
    <x v="9"/>
    <n v="3"/>
    <x v="5"/>
    <x v="0"/>
  </r>
  <r>
    <n v="318523538"/>
    <x v="1634"/>
    <d v="2015-10-28T00:00:00"/>
    <x v="22"/>
    <x v="1"/>
    <x v="3"/>
    <x v="0"/>
    <x v="0"/>
    <n v="7048"/>
    <n v="205.7"/>
    <n v="117.11"/>
    <n v="825391.28"/>
    <n v="1449773.5999999999"/>
    <n v="624382.31999999983"/>
    <x v="9"/>
    <n v="3"/>
    <x v="5"/>
    <x v="0"/>
  </r>
  <r>
    <n v="686627757"/>
    <x v="1635"/>
    <d v="2016-07-23T00:00:00"/>
    <x v="1"/>
    <x v="0"/>
    <x v="10"/>
    <x v="1"/>
    <x v="3"/>
    <n v="7267"/>
    <n v="668.27"/>
    <n v="502.54"/>
    <n v="3651958.18"/>
    <n v="4856318.09"/>
    <n v="1204359.9099999997"/>
    <x v="16"/>
    <n v="4"/>
    <x v="6"/>
    <x v="0"/>
  </r>
  <r>
    <n v="967239606"/>
    <x v="1525"/>
    <d v="2021-12-07T00:00:00"/>
    <x v="100"/>
    <x v="5"/>
    <x v="6"/>
    <x v="0"/>
    <x v="3"/>
    <n v="6548"/>
    <n v="651.21"/>
    <n v="524.96"/>
    <n v="3437438.08"/>
    <n v="4264123.08"/>
    <n v="826685"/>
    <x v="16"/>
    <n v="7"/>
    <x v="2"/>
    <x v="1"/>
  </r>
  <r>
    <n v="622907912"/>
    <x v="1636"/>
    <d v="2020-03-26T00:00:00"/>
    <x v="142"/>
    <x v="0"/>
    <x v="2"/>
    <x v="1"/>
    <x v="3"/>
    <n v="1148"/>
    <n v="47.45"/>
    <n v="31.79"/>
    <n v="36494.92"/>
    <n v="54472.600000000006"/>
    <n v="17977.680000000008"/>
    <x v="17"/>
    <n v="2"/>
    <x v="1"/>
    <x v="0"/>
  </r>
  <r>
    <n v="536494004"/>
    <x v="1637"/>
    <d v="2019-10-07T00:00:00"/>
    <x v="27"/>
    <x v="0"/>
    <x v="10"/>
    <x v="1"/>
    <x v="2"/>
    <n v="9353"/>
    <n v="668.27"/>
    <n v="502.54"/>
    <n v="4700256.62"/>
    <n v="6250329.3099999996"/>
    <n v="1550072.6899999995"/>
    <x v="11"/>
    <n v="5"/>
    <x v="0"/>
    <x v="0"/>
  </r>
  <r>
    <n v="595496594"/>
    <x v="1476"/>
    <d v="2020-11-07T00:00:00"/>
    <x v="17"/>
    <x v="1"/>
    <x v="4"/>
    <x v="1"/>
    <x v="3"/>
    <n v="9530"/>
    <n v="81.73"/>
    <n v="56.67"/>
    <n v="540065.1"/>
    <n v="778886.9"/>
    <n v="238821.80000000005"/>
    <x v="1"/>
    <n v="6"/>
    <x v="4"/>
    <x v="1"/>
  </r>
  <r>
    <n v="970427358"/>
    <x v="600"/>
    <d v="2022-11-15T00:00:00"/>
    <x v="96"/>
    <x v="1"/>
    <x v="8"/>
    <x v="1"/>
    <x v="3"/>
    <n v="9875"/>
    <n v="421.89"/>
    <n v="364.69"/>
    <n v="3601313.75"/>
    <n v="4166163.75"/>
    <n v="564850"/>
    <x v="18"/>
    <n v="3"/>
    <x v="5"/>
    <x v="0"/>
  </r>
  <r>
    <n v="908059775"/>
    <x v="1638"/>
    <d v="2015-08-08T00:00:00"/>
    <x v="144"/>
    <x v="2"/>
    <x v="9"/>
    <x v="1"/>
    <x v="2"/>
    <n v="3921"/>
    <n v="9.33"/>
    <n v="6.92"/>
    <n v="27133.32"/>
    <n v="36582.93"/>
    <n v="9449.61"/>
    <x v="19"/>
    <n v="4"/>
    <x v="6"/>
    <x v="0"/>
  </r>
  <r>
    <n v="838180291"/>
    <x v="18"/>
    <d v="2017-03-24T00:00:00"/>
    <x v="1"/>
    <x v="0"/>
    <x v="11"/>
    <x v="0"/>
    <x v="3"/>
    <n v="5029"/>
    <n v="154.06"/>
    <n v="90.93"/>
    <n v="457286.97000000003"/>
    <n v="774767.74"/>
    <n v="317480.76999999996"/>
    <x v="12"/>
    <n v="1"/>
    <x v="3"/>
    <x v="0"/>
  </r>
  <r>
    <n v="195212733"/>
    <x v="1639"/>
    <d v="2019-08-02T00:00:00"/>
    <x v="22"/>
    <x v="1"/>
    <x v="3"/>
    <x v="1"/>
    <x v="3"/>
    <n v="6641"/>
    <n v="205.7"/>
    <n v="117.11"/>
    <n v="777727.51"/>
    <n v="1366053.7"/>
    <n v="588326.18999999994"/>
    <x v="4"/>
    <n v="4"/>
    <x v="6"/>
    <x v="0"/>
  </r>
  <r>
    <n v="733893430"/>
    <x v="1640"/>
    <d v="2021-01-15T00:00:00"/>
    <x v="126"/>
    <x v="5"/>
    <x v="11"/>
    <x v="0"/>
    <x v="1"/>
    <n v="4229"/>
    <n v="154.06"/>
    <n v="90.93"/>
    <n v="384542.97000000003"/>
    <n v="651519.74"/>
    <n v="266976.76999999996"/>
    <x v="17"/>
    <n v="3"/>
    <x v="5"/>
    <x v="0"/>
  </r>
  <r>
    <n v="679271209"/>
    <x v="1641"/>
    <d v="2019-06-03T00:00:00"/>
    <x v="1"/>
    <x v="0"/>
    <x v="7"/>
    <x v="0"/>
    <x v="2"/>
    <n v="300"/>
    <n v="437.2"/>
    <n v="263.33"/>
    <n v="78999"/>
    <n v="131160"/>
    <n v="52161"/>
    <x v="1"/>
    <n v="1"/>
    <x v="3"/>
    <x v="0"/>
  </r>
  <r>
    <n v="576707398"/>
    <x v="501"/>
    <d v="2022-04-01T00:00:00"/>
    <x v="171"/>
    <x v="5"/>
    <x v="9"/>
    <x v="0"/>
    <x v="2"/>
    <n v="9390"/>
    <n v="9.33"/>
    <n v="6.92"/>
    <n v="64978.8"/>
    <n v="87608.7"/>
    <n v="22629.899999999994"/>
    <x v="16"/>
    <n v="3"/>
    <x v="5"/>
    <x v="0"/>
  </r>
  <r>
    <n v="937875640"/>
    <x v="807"/>
    <d v="2021-11-03T00:00:00"/>
    <x v="46"/>
    <x v="1"/>
    <x v="5"/>
    <x v="0"/>
    <x v="1"/>
    <n v="7098"/>
    <n v="109.28"/>
    <n v="35.840000000000003"/>
    <n v="254392.32000000004"/>
    <n v="775669.44000000006"/>
    <n v="521277.12"/>
    <x v="13"/>
    <n v="6"/>
    <x v="4"/>
    <x v="1"/>
  </r>
  <r>
    <n v="510762822"/>
    <x v="1642"/>
    <d v="2021-11-21T00:00:00"/>
    <x v="166"/>
    <x v="1"/>
    <x v="2"/>
    <x v="1"/>
    <x v="2"/>
    <n v="4924"/>
    <n v="47.45"/>
    <n v="31.79"/>
    <n v="156533.96"/>
    <n v="233643.80000000002"/>
    <n v="77109.840000000026"/>
    <x v="3"/>
    <n v="4"/>
    <x v="6"/>
    <x v="0"/>
  </r>
  <r>
    <n v="189667212"/>
    <x v="1643"/>
    <d v="2020-08-06T00:00:00"/>
    <x v="63"/>
    <x v="1"/>
    <x v="1"/>
    <x v="1"/>
    <x v="3"/>
    <n v="5598"/>
    <n v="152.58000000000001"/>
    <n v="97.44"/>
    <n v="545469.12"/>
    <n v="854142.84000000008"/>
    <n v="308673.72000000009"/>
    <x v="16"/>
    <n v="2"/>
    <x v="1"/>
    <x v="0"/>
  </r>
  <r>
    <n v="905200326"/>
    <x v="1644"/>
    <d v="2018-11-25T00:00:00"/>
    <x v="72"/>
    <x v="0"/>
    <x v="10"/>
    <x v="1"/>
    <x v="2"/>
    <n v="7747"/>
    <n v="668.27"/>
    <n v="502.54"/>
    <n v="3893177.3800000004"/>
    <n v="5177087.6899999995"/>
    <n v="1283910.3099999991"/>
    <x v="14"/>
    <n v="3"/>
    <x v="5"/>
    <x v="0"/>
  </r>
  <r>
    <n v="854285991"/>
    <x v="1645"/>
    <d v="2017-06-10T00:00:00"/>
    <x v="110"/>
    <x v="0"/>
    <x v="9"/>
    <x v="0"/>
    <x v="2"/>
    <n v="1064"/>
    <n v="9.33"/>
    <n v="6.92"/>
    <n v="7362.88"/>
    <n v="9927.1200000000008"/>
    <n v="2564.2400000000007"/>
    <x v="0"/>
    <n v="7"/>
    <x v="2"/>
    <x v="1"/>
  </r>
  <r>
    <n v="554160535"/>
    <x v="265"/>
    <d v="2020-08-04T00:00:00"/>
    <x v="44"/>
    <x v="2"/>
    <x v="10"/>
    <x v="1"/>
    <x v="1"/>
    <n v="7272"/>
    <n v="668.27"/>
    <n v="502.54"/>
    <n v="3654470.8800000004"/>
    <n v="4859659.4399999995"/>
    <n v="1205188.5599999991"/>
    <x v="9"/>
    <n v="2"/>
    <x v="1"/>
    <x v="0"/>
  </r>
  <r>
    <n v="592372786"/>
    <x v="1646"/>
    <d v="2020-06-05T00:00:00"/>
    <x v="38"/>
    <x v="2"/>
    <x v="8"/>
    <x v="1"/>
    <x v="1"/>
    <n v="5126"/>
    <n v="421.89"/>
    <n v="364.69"/>
    <n v="1869400.94"/>
    <n v="2162608.14"/>
    <n v="293207.20000000019"/>
    <x v="8"/>
    <n v="7"/>
    <x v="2"/>
    <x v="1"/>
  </r>
  <r>
    <n v="713357150"/>
    <x v="1647"/>
    <d v="2020-05-14T00:00:00"/>
    <x v="103"/>
    <x v="1"/>
    <x v="5"/>
    <x v="1"/>
    <x v="3"/>
    <n v="7088"/>
    <n v="109.28"/>
    <n v="35.840000000000003"/>
    <n v="254033.92000000001"/>
    <n v="774576.64000000001"/>
    <n v="520542.71999999997"/>
    <x v="8"/>
    <n v="6"/>
    <x v="4"/>
    <x v="1"/>
  </r>
  <r>
    <n v="785568225"/>
    <x v="238"/>
    <d v="2016-06-09T00:00:00"/>
    <x v="184"/>
    <x v="3"/>
    <x v="1"/>
    <x v="0"/>
    <x v="3"/>
    <n v="5950"/>
    <n v="152.58000000000001"/>
    <n v="97.44"/>
    <n v="579768"/>
    <n v="907851.00000000012"/>
    <n v="328083.00000000012"/>
    <x v="9"/>
    <n v="4"/>
    <x v="6"/>
    <x v="0"/>
  </r>
  <r>
    <n v="217211568"/>
    <x v="660"/>
    <d v="2020-06-04T00:00:00"/>
    <x v="58"/>
    <x v="5"/>
    <x v="10"/>
    <x v="1"/>
    <x v="1"/>
    <n v="6585"/>
    <n v="668.27"/>
    <n v="502.54"/>
    <n v="3309225.9"/>
    <n v="4400557.95"/>
    <n v="1091332.0500000003"/>
    <x v="16"/>
    <n v="2"/>
    <x v="1"/>
    <x v="0"/>
  </r>
  <r>
    <n v="340512931"/>
    <x v="1648"/>
    <d v="2020-03-19T00:00:00"/>
    <x v="113"/>
    <x v="5"/>
    <x v="6"/>
    <x v="0"/>
    <x v="1"/>
    <n v="4198"/>
    <n v="651.21"/>
    <n v="524.96"/>
    <n v="2203782.08"/>
    <n v="2733779.58"/>
    <n v="529997.5"/>
    <x v="0"/>
    <n v="5"/>
    <x v="0"/>
    <x v="0"/>
  </r>
  <r>
    <n v="744583642"/>
    <x v="1649"/>
    <d v="2022-09-02T00:00:00"/>
    <x v="130"/>
    <x v="1"/>
    <x v="5"/>
    <x v="0"/>
    <x v="3"/>
    <n v="7701"/>
    <n v="109.28"/>
    <n v="35.840000000000003"/>
    <n v="276003.84000000003"/>
    <n v="841565.28"/>
    <n v="565561.43999999994"/>
    <x v="15"/>
    <n v="7"/>
    <x v="2"/>
    <x v="1"/>
  </r>
  <r>
    <n v="188847529"/>
    <x v="1650"/>
    <d v="2018-12-08T00:00:00"/>
    <x v="90"/>
    <x v="5"/>
    <x v="1"/>
    <x v="1"/>
    <x v="1"/>
    <n v="3035"/>
    <n v="152.58000000000001"/>
    <n v="97.44"/>
    <n v="295730.39999999997"/>
    <n v="463080.30000000005"/>
    <n v="167349.90000000008"/>
    <x v="8"/>
    <n v="1"/>
    <x v="3"/>
    <x v="0"/>
  </r>
  <r>
    <n v="653040921"/>
    <x v="1651"/>
    <d v="2022-09-24T00:00:00"/>
    <x v="184"/>
    <x v="3"/>
    <x v="9"/>
    <x v="1"/>
    <x v="2"/>
    <n v="8175"/>
    <n v="9.33"/>
    <n v="6.92"/>
    <n v="56571"/>
    <n v="76272.75"/>
    <n v="19701.75"/>
    <x v="6"/>
    <n v="5"/>
    <x v="0"/>
    <x v="0"/>
  </r>
  <r>
    <n v="323405587"/>
    <x v="1545"/>
    <d v="2015-11-06T00:00:00"/>
    <x v="86"/>
    <x v="2"/>
    <x v="7"/>
    <x v="0"/>
    <x v="2"/>
    <n v="1755"/>
    <n v="437.2"/>
    <n v="263.33"/>
    <n v="462144.14999999997"/>
    <n v="767286"/>
    <n v="305141.85000000003"/>
    <x v="2"/>
    <n v="6"/>
    <x v="4"/>
    <x v="1"/>
  </r>
  <r>
    <n v="761724030"/>
    <x v="30"/>
    <d v="2015-06-27T00:00:00"/>
    <x v="124"/>
    <x v="1"/>
    <x v="2"/>
    <x v="0"/>
    <x v="3"/>
    <n v="9923"/>
    <n v="47.45"/>
    <n v="31.79"/>
    <n v="315452.17"/>
    <n v="470846.35000000003"/>
    <n v="155394.18000000005"/>
    <x v="6"/>
    <n v="5"/>
    <x v="0"/>
    <x v="0"/>
  </r>
  <r>
    <n v="217248904"/>
    <x v="279"/>
    <d v="2020-05-07T00:00:00"/>
    <x v="150"/>
    <x v="1"/>
    <x v="6"/>
    <x v="0"/>
    <x v="1"/>
    <n v="7633"/>
    <n v="651.21"/>
    <n v="524.96"/>
    <n v="4007019.68"/>
    <n v="4970685.9300000006"/>
    <n v="963666.25000000047"/>
    <x v="17"/>
    <n v="2"/>
    <x v="1"/>
    <x v="0"/>
  </r>
  <r>
    <n v="314773595"/>
    <x v="277"/>
    <d v="2018-05-24T00:00:00"/>
    <x v="72"/>
    <x v="0"/>
    <x v="8"/>
    <x v="0"/>
    <x v="0"/>
    <n v="7357"/>
    <n v="421.89"/>
    <n v="364.69"/>
    <n v="2683024.33"/>
    <n v="3103844.73"/>
    <n v="420820.39999999991"/>
    <x v="13"/>
    <n v="7"/>
    <x v="2"/>
    <x v="1"/>
  </r>
  <r>
    <n v="685596930"/>
    <x v="1247"/>
    <d v="2016-05-01T00:00:00"/>
    <x v="26"/>
    <x v="1"/>
    <x v="5"/>
    <x v="0"/>
    <x v="2"/>
    <n v="2222"/>
    <n v="109.28"/>
    <n v="35.840000000000003"/>
    <n v="79636.48000000001"/>
    <n v="242820.16"/>
    <n v="163183.67999999999"/>
    <x v="17"/>
    <n v="5"/>
    <x v="0"/>
    <x v="0"/>
  </r>
  <r>
    <n v="581330239"/>
    <x v="1652"/>
    <d v="2019-12-30T00:00:00"/>
    <x v="164"/>
    <x v="0"/>
    <x v="6"/>
    <x v="0"/>
    <x v="3"/>
    <n v="7391"/>
    <n v="651.21"/>
    <n v="524.96"/>
    <n v="3879979.3600000003"/>
    <n v="4813093.1100000003"/>
    <n v="933113.75"/>
    <x v="10"/>
    <n v="3"/>
    <x v="5"/>
    <x v="0"/>
  </r>
  <r>
    <n v="995451295"/>
    <x v="1653"/>
    <d v="2017-02-17T00:00:00"/>
    <x v="38"/>
    <x v="2"/>
    <x v="1"/>
    <x v="0"/>
    <x v="0"/>
    <n v="5014"/>
    <n v="152.58000000000001"/>
    <n v="97.44"/>
    <n v="488564.16"/>
    <n v="765036.12000000011"/>
    <n v="276471.96000000014"/>
    <x v="2"/>
    <n v="6"/>
    <x v="4"/>
    <x v="1"/>
  </r>
  <r>
    <n v="819344747"/>
    <x v="1654"/>
    <d v="2018-06-11T00:00:00"/>
    <x v="108"/>
    <x v="2"/>
    <x v="6"/>
    <x v="0"/>
    <x v="0"/>
    <n v="1173"/>
    <n v="651.21"/>
    <n v="524.96"/>
    <n v="615778.08000000007"/>
    <n v="763869.33000000007"/>
    <n v="148091.25"/>
    <x v="16"/>
    <n v="6"/>
    <x v="4"/>
    <x v="1"/>
  </r>
  <r>
    <n v="888790786"/>
    <x v="629"/>
    <d v="2021-09-20T00:00:00"/>
    <x v="44"/>
    <x v="2"/>
    <x v="10"/>
    <x v="1"/>
    <x v="0"/>
    <n v="1799"/>
    <n v="668.27"/>
    <n v="502.54"/>
    <n v="904069.46000000008"/>
    <n v="1202217.73"/>
    <n v="298148.2699999999"/>
    <x v="1"/>
    <n v="1"/>
    <x v="3"/>
    <x v="0"/>
  </r>
  <r>
    <n v="456527268"/>
    <x v="1512"/>
    <d v="2020-12-16T00:00:00"/>
    <x v="45"/>
    <x v="1"/>
    <x v="6"/>
    <x v="1"/>
    <x v="2"/>
    <n v="5419"/>
    <n v="651.21"/>
    <n v="524.96"/>
    <n v="2844758.24"/>
    <n v="3528906.99"/>
    <n v="684148.75"/>
    <x v="4"/>
    <n v="2"/>
    <x v="1"/>
    <x v="0"/>
  </r>
  <r>
    <n v="461917865"/>
    <x v="1655"/>
    <d v="2016-02-21T00:00:00"/>
    <x v="26"/>
    <x v="1"/>
    <x v="0"/>
    <x v="1"/>
    <x v="1"/>
    <n v="616"/>
    <n v="255.28"/>
    <n v="159.41999999999999"/>
    <n v="98202.719999999987"/>
    <n v="157252.48000000001"/>
    <n v="59049.760000000024"/>
    <x v="0"/>
    <n v="1"/>
    <x v="3"/>
    <x v="0"/>
  </r>
  <r>
    <n v="128448903"/>
    <x v="1438"/>
    <d v="2020-02-29T00:00:00"/>
    <x v="172"/>
    <x v="4"/>
    <x v="7"/>
    <x v="0"/>
    <x v="2"/>
    <n v="9740"/>
    <n v="437.2"/>
    <n v="263.33"/>
    <n v="2564834.1999999997"/>
    <n v="4258328"/>
    <n v="1693493.8000000003"/>
    <x v="3"/>
    <n v="3"/>
    <x v="5"/>
    <x v="0"/>
  </r>
  <r>
    <n v="549919211"/>
    <x v="1083"/>
    <d v="2021-10-05T00:00:00"/>
    <x v="183"/>
    <x v="0"/>
    <x v="5"/>
    <x v="1"/>
    <x v="0"/>
    <n v="2170"/>
    <n v="109.28"/>
    <n v="35.840000000000003"/>
    <n v="77772.800000000003"/>
    <n v="237137.6"/>
    <n v="159364.79999999999"/>
    <x v="15"/>
    <n v="4"/>
    <x v="6"/>
    <x v="0"/>
  </r>
  <r>
    <n v="640440118"/>
    <x v="500"/>
    <d v="2021-08-24T00:00:00"/>
    <x v="3"/>
    <x v="2"/>
    <x v="9"/>
    <x v="0"/>
    <x v="2"/>
    <n v="9318"/>
    <n v="9.33"/>
    <n v="6.92"/>
    <n v="64480.56"/>
    <n v="86936.94"/>
    <n v="22456.380000000005"/>
    <x v="17"/>
    <n v="7"/>
    <x v="2"/>
    <x v="1"/>
  </r>
  <r>
    <n v="915761363"/>
    <x v="1656"/>
    <d v="2022-11-30T00:00:00"/>
    <x v="167"/>
    <x v="2"/>
    <x v="0"/>
    <x v="0"/>
    <x v="1"/>
    <n v="2992"/>
    <n v="255.28"/>
    <n v="159.41999999999999"/>
    <n v="476984.63999999996"/>
    <n v="763797.76"/>
    <n v="286813.12000000005"/>
    <x v="12"/>
    <n v="6"/>
    <x v="4"/>
    <x v="1"/>
  </r>
  <r>
    <n v="786641538"/>
    <x v="1657"/>
    <d v="2020-05-16T00:00:00"/>
    <x v="126"/>
    <x v="5"/>
    <x v="0"/>
    <x v="0"/>
    <x v="1"/>
    <n v="3567"/>
    <n v="255.28"/>
    <n v="159.41999999999999"/>
    <n v="568651.1399999999"/>
    <n v="910583.76"/>
    <n v="341932.62000000011"/>
    <x v="20"/>
    <n v="3"/>
    <x v="5"/>
    <x v="0"/>
  </r>
  <r>
    <n v="822107207"/>
    <x v="1658"/>
    <d v="2015-09-18T00:00:00"/>
    <x v="156"/>
    <x v="3"/>
    <x v="3"/>
    <x v="1"/>
    <x v="3"/>
    <n v="8647"/>
    <n v="205.7"/>
    <n v="117.11"/>
    <n v="1012650.17"/>
    <n v="1778687.9"/>
    <n v="766037.72999999986"/>
    <x v="13"/>
    <n v="1"/>
    <x v="3"/>
    <x v="0"/>
  </r>
  <r>
    <n v="486193788"/>
    <x v="1482"/>
    <d v="2017-01-07T00:00:00"/>
    <x v="11"/>
    <x v="3"/>
    <x v="3"/>
    <x v="1"/>
    <x v="3"/>
    <n v="4401"/>
    <n v="205.7"/>
    <n v="117.11"/>
    <n v="515401.11"/>
    <n v="905285.7"/>
    <n v="389884.58999999997"/>
    <x v="10"/>
    <n v="1"/>
    <x v="3"/>
    <x v="0"/>
  </r>
  <r>
    <n v="844575107"/>
    <x v="386"/>
    <d v="2018-06-25T00:00:00"/>
    <x v="43"/>
    <x v="1"/>
    <x v="8"/>
    <x v="0"/>
    <x v="3"/>
    <n v="7397"/>
    <n v="421.89"/>
    <n v="364.69"/>
    <n v="2697611.93"/>
    <n v="3120720.33"/>
    <n v="423108.39999999991"/>
    <x v="13"/>
    <n v="4"/>
    <x v="6"/>
    <x v="0"/>
  </r>
  <r>
    <n v="783237493"/>
    <x v="1659"/>
    <d v="2015-02-05T00:00:00"/>
    <x v="44"/>
    <x v="2"/>
    <x v="6"/>
    <x v="0"/>
    <x v="0"/>
    <n v="6234"/>
    <n v="651.21"/>
    <n v="524.96"/>
    <n v="3272600.64"/>
    <n v="4059643.14"/>
    <n v="787042.5"/>
    <x v="2"/>
    <n v="5"/>
    <x v="0"/>
    <x v="0"/>
  </r>
  <r>
    <n v="158479773"/>
    <x v="1303"/>
    <d v="2015-05-28T00:00:00"/>
    <x v="63"/>
    <x v="1"/>
    <x v="0"/>
    <x v="1"/>
    <x v="2"/>
    <n v="6542"/>
    <n v="255.28"/>
    <n v="159.41999999999999"/>
    <n v="1042925.6399999999"/>
    <n v="1670041.76"/>
    <n v="627116.12000000011"/>
    <x v="16"/>
    <n v="2"/>
    <x v="1"/>
    <x v="0"/>
  </r>
  <r>
    <n v="246913278"/>
    <x v="1469"/>
    <d v="2019-02-19T00:00:00"/>
    <x v="5"/>
    <x v="3"/>
    <x v="7"/>
    <x v="0"/>
    <x v="3"/>
    <n v="5981"/>
    <n v="437.2"/>
    <n v="263.33"/>
    <n v="1574976.73"/>
    <n v="2614893.1999999997"/>
    <n v="1039916.4699999997"/>
    <x v="12"/>
    <n v="5"/>
    <x v="0"/>
    <x v="0"/>
  </r>
  <r>
    <n v="595461833"/>
    <x v="1660"/>
    <d v="2022-10-21T00:00:00"/>
    <x v="18"/>
    <x v="6"/>
    <x v="7"/>
    <x v="0"/>
    <x v="3"/>
    <n v="9244"/>
    <n v="437.2"/>
    <n v="263.33"/>
    <n v="2434222.52"/>
    <n v="4041476.8"/>
    <n v="1607254.2799999998"/>
    <x v="12"/>
    <n v="1"/>
    <x v="3"/>
    <x v="0"/>
  </r>
  <r>
    <n v="495450627"/>
    <x v="300"/>
    <d v="2020-12-04T00:00:00"/>
    <x v="45"/>
    <x v="1"/>
    <x v="3"/>
    <x v="1"/>
    <x v="2"/>
    <n v="3705"/>
    <n v="205.7"/>
    <n v="117.11"/>
    <n v="433892.55"/>
    <n v="762118.5"/>
    <n v="328225.95"/>
    <x v="18"/>
    <n v="6"/>
    <x v="4"/>
    <x v="1"/>
  </r>
  <r>
    <n v="612161910"/>
    <x v="950"/>
    <d v="2022-01-17T00:00:00"/>
    <x v="129"/>
    <x v="5"/>
    <x v="4"/>
    <x v="1"/>
    <x v="0"/>
    <n v="1168"/>
    <n v="81.73"/>
    <n v="56.67"/>
    <n v="66190.559999999998"/>
    <n v="95460.64"/>
    <n v="29270.080000000002"/>
    <x v="0"/>
    <n v="2"/>
    <x v="1"/>
    <x v="0"/>
  </r>
  <r>
    <n v="660437381"/>
    <x v="101"/>
    <d v="2021-10-15T00:00:00"/>
    <x v="78"/>
    <x v="5"/>
    <x v="5"/>
    <x v="1"/>
    <x v="0"/>
    <n v="6952"/>
    <n v="109.28"/>
    <n v="35.840000000000003"/>
    <n v="249159.68000000002"/>
    <n v="759714.56"/>
    <n v="510554.88"/>
    <x v="18"/>
    <n v="6"/>
    <x v="4"/>
    <x v="1"/>
  </r>
  <r>
    <n v="690220630"/>
    <x v="1661"/>
    <d v="2016-11-07T00:00:00"/>
    <x v="59"/>
    <x v="1"/>
    <x v="10"/>
    <x v="0"/>
    <x v="1"/>
    <n v="477"/>
    <n v="668.27"/>
    <n v="502.54"/>
    <n v="239711.58000000002"/>
    <n v="318764.78999999998"/>
    <n v="79053.209999999963"/>
    <x v="11"/>
    <n v="5"/>
    <x v="0"/>
    <x v="0"/>
  </r>
  <r>
    <n v="704139363"/>
    <x v="1071"/>
    <d v="2017-07-29T00:00:00"/>
    <x v="136"/>
    <x v="1"/>
    <x v="2"/>
    <x v="1"/>
    <x v="0"/>
    <n v="9340"/>
    <n v="47.45"/>
    <n v="31.79"/>
    <n v="296918.59999999998"/>
    <n v="443183"/>
    <n v="146264.40000000002"/>
    <x v="10"/>
    <n v="1"/>
    <x v="3"/>
    <x v="0"/>
  </r>
  <r>
    <n v="636278617"/>
    <x v="40"/>
    <d v="2018-02-22T00:00:00"/>
    <x v="138"/>
    <x v="1"/>
    <x v="9"/>
    <x v="0"/>
    <x v="3"/>
    <n v="7837"/>
    <n v="9.33"/>
    <n v="6.92"/>
    <n v="54232.04"/>
    <n v="73119.210000000006"/>
    <n v="18887.170000000006"/>
    <x v="18"/>
    <n v="5"/>
    <x v="0"/>
    <x v="0"/>
  </r>
  <r>
    <n v="525749719"/>
    <x v="1232"/>
    <d v="2020-09-27T00:00:00"/>
    <x v="153"/>
    <x v="1"/>
    <x v="1"/>
    <x v="0"/>
    <x v="2"/>
    <n v="9880"/>
    <n v="152.58000000000001"/>
    <n v="97.44"/>
    <n v="962707.2"/>
    <n v="1507490.4000000001"/>
    <n v="544783.20000000019"/>
    <x v="14"/>
    <n v="3"/>
    <x v="5"/>
    <x v="0"/>
  </r>
  <r>
    <n v="481976497"/>
    <x v="141"/>
    <d v="2016-11-08T00:00:00"/>
    <x v="179"/>
    <x v="1"/>
    <x v="9"/>
    <x v="0"/>
    <x v="3"/>
    <n v="6411"/>
    <n v="9.33"/>
    <n v="6.92"/>
    <n v="44364.12"/>
    <n v="59814.63"/>
    <n v="15450.509999999995"/>
    <x v="10"/>
    <n v="4"/>
    <x v="6"/>
    <x v="0"/>
  </r>
  <r>
    <n v="234695279"/>
    <x v="154"/>
    <d v="2015-11-28T00:00:00"/>
    <x v="176"/>
    <x v="2"/>
    <x v="8"/>
    <x v="1"/>
    <x v="1"/>
    <n v="403"/>
    <n v="421.89"/>
    <n v="364.69"/>
    <n v="146970.07"/>
    <n v="170021.66999999998"/>
    <n v="23051.599999999977"/>
    <x v="7"/>
    <n v="5"/>
    <x v="0"/>
    <x v="0"/>
  </r>
  <r>
    <n v="483954894"/>
    <x v="1662"/>
    <d v="2021-10-02T00:00:00"/>
    <x v="170"/>
    <x v="5"/>
    <x v="3"/>
    <x v="0"/>
    <x v="0"/>
    <n v="1863"/>
    <n v="205.7"/>
    <n v="117.11"/>
    <n v="218175.93"/>
    <n v="383219.1"/>
    <n v="165043.16999999998"/>
    <x v="14"/>
    <n v="2"/>
    <x v="1"/>
    <x v="0"/>
  </r>
  <r>
    <n v="650116670"/>
    <x v="1169"/>
    <d v="2018-10-08T00:00:00"/>
    <x v="15"/>
    <x v="3"/>
    <x v="2"/>
    <x v="0"/>
    <x v="3"/>
    <n v="2824"/>
    <n v="47.45"/>
    <n v="31.79"/>
    <n v="89774.959999999992"/>
    <n v="133998.80000000002"/>
    <n v="44223.840000000026"/>
    <x v="2"/>
    <n v="2"/>
    <x v="1"/>
    <x v="0"/>
  </r>
  <r>
    <n v="223854434"/>
    <x v="1663"/>
    <d v="2017-08-06T00:00:00"/>
    <x v="85"/>
    <x v="2"/>
    <x v="3"/>
    <x v="1"/>
    <x v="0"/>
    <n v="2356"/>
    <n v="205.7"/>
    <n v="117.11"/>
    <n v="275911.15999999997"/>
    <n v="484629.19999999995"/>
    <n v="208718.03999999998"/>
    <x v="16"/>
    <n v="5"/>
    <x v="0"/>
    <x v="0"/>
  </r>
  <r>
    <n v="962686717"/>
    <x v="1654"/>
    <d v="2018-06-07T00:00:00"/>
    <x v="10"/>
    <x v="3"/>
    <x v="4"/>
    <x v="0"/>
    <x v="0"/>
    <n v="9247"/>
    <n v="81.73"/>
    <n v="56.67"/>
    <n v="524027.49"/>
    <n v="755757.31"/>
    <n v="231729.82000000007"/>
    <x v="8"/>
    <n v="6"/>
    <x v="4"/>
    <x v="1"/>
  </r>
  <r>
    <n v="408315742"/>
    <x v="364"/>
    <d v="2017-04-23T00:00:00"/>
    <x v="183"/>
    <x v="0"/>
    <x v="11"/>
    <x v="0"/>
    <x v="2"/>
    <n v="8556"/>
    <n v="154.06"/>
    <n v="90.93"/>
    <n v="777997.08000000007"/>
    <n v="1318137.3600000001"/>
    <n v="540140.28"/>
    <x v="17"/>
    <n v="5"/>
    <x v="0"/>
    <x v="0"/>
  </r>
  <r>
    <n v="801949441"/>
    <x v="1511"/>
    <d v="2020-04-13T00:00:00"/>
    <x v="0"/>
    <x v="0"/>
    <x v="0"/>
    <x v="0"/>
    <x v="0"/>
    <n v="3516"/>
    <n v="255.28"/>
    <n v="159.41999999999999"/>
    <n v="560520.72"/>
    <n v="897564.48"/>
    <n v="337043.76"/>
    <x v="6"/>
    <n v="7"/>
    <x v="2"/>
    <x v="1"/>
  </r>
  <r>
    <n v="620922648"/>
    <x v="1133"/>
    <d v="2020-11-01T00:00:00"/>
    <x v="169"/>
    <x v="4"/>
    <x v="3"/>
    <x v="0"/>
    <x v="3"/>
    <n v="3665"/>
    <n v="205.7"/>
    <n v="117.11"/>
    <n v="429208.15"/>
    <n v="753890.5"/>
    <n v="324682.34999999998"/>
    <x v="6"/>
    <n v="6"/>
    <x v="4"/>
    <x v="1"/>
  </r>
  <r>
    <n v="601642072"/>
    <x v="1664"/>
    <d v="2022-10-30T00:00:00"/>
    <x v="78"/>
    <x v="5"/>
    <x v="11"/>
    <x v="1"/>
    <x v="3"/>
    <n v="8114"/>
    <n v="154.06"/>
    <n v="90.93"/>
    <n v="737806.02"/>
    <n v="1250042.8400000001"/>
    <n v="512236.82000000007"/>
    <x v="16"/>
    <n v="5"/>
    <x v="0"/>
    <x v="0"/>
  </r>
  <r>
    <n v="662486159"/>
    <x v="1452"/>
    <d v="2015-01-15T00:00:00"/>
    <x v="146"/>
    <x v="5"/>
    <x v="9"/>
    <x v="1"/>
    <x v="0"/>
    <n v="3231"/>
    <n v="9.33"/>
    <n v="6.92"/>
    <n v="22358.52"/>
    <n v="30145.23"/>
    <n v="7786.7099999999991"/>
    <x v="6"/>
    <n v="3"/>
    <x v="5"/>
    <x v="0"/>
  </r>
  <r>
    <n v="334373033"/>
    <x v="1648"/>
    <d v="2020-03-26T00:00:00"/>
    <x v="119"/>
    <x v="5"/>
    <x v="8"/>
    <x v="0"/>
    <x v="3"/>
    <n v="7266"/>
    <n v="421.89"/>
    <n v="364.69"/>
    <n v="2649837.54"/>
    <n v="3065452.7399999998"/>
    <n v="415615.19999999972"/>
    <x v="2"/>
    <n v="5"/>
    <x v="0"/>
    <x v="0"/>
  </r>
  <r>
    <n v="570476520"/>
    <x v="196"/>
    <d v="2023-01-05T00:00:00"/>
    <x v="120"/>
    <x v="1"/>
    <x v="10"/>
    <x v="0"/>
    <x v="2"/>
    <n v="5534"/>
    <n v="668.27"/>
    <n v="502.54"/>
    <n v="2781056.3600000003"/>
    <n v="3698206.1799999997"/>
    <n v="917149.81999999937"/>
    <x v="19"/>
    <n v="2"/>
    <x v="1"/>
    <x v="0"/>
  </r>
  <r>
    <n v="843242156"/>
    <x v="409"/>
    <d v="2020-06-14T00:00:00"/>
    <x v="148"/>
    <x v="3"/>
    <x v="0"/>
    <x v="1"/>
    <x v="0"/>
    <n v="2948"/>
    <n v="255.28"/>
    <n v="159.41999999999999"/>
    <n v="469970.16"/>
    <n v="752565.44000000006"/>
    <n v="282595.28000000009"/>
    <x v="6"/>
    <n v="6"/>
    <x v="4"/>
    <x v="1"/>
  </r>
  <r>
    <n v="599591147"/>
    <x v="1665"/>
    <d v="2021-10-26T00:00:00"/>
    <x v="135"/>
    <x v="3"/>
    <x v="0"/>
    <x v="1"/>
    <x v="1"/>
    <n v="1200"/>
    <n v="255.28"/>
    <n v="159.41999999999999"/>
    <n v="191303.99999999997"/>
    <n v="306336"/>
    <n v="115032.00000000003"/>
    <x v="14"/>
    <n v="5"/>
    <x v="0"/>
    <x v="0"/>
  </r>
  <r>
    <n v="400512444"/>
    <x v="628"/>
    <d v="2019-10-14T00:00:00"/>
    <x v="24"/>
    <x v="3"/>
    <x v="8"/>
    <x v="1"/>
    <x v="2"/>
    <n v="9387"/>
    <n v="421.89"/>
    <n v="364.69"/>
    <n v="3423345.03"/>
    <n v="3960281.4299999997"/>
    <n v="536936.39999999991"/>
    <x v="8"/>
    <n v="3"/>
    <x v="5"/>
    <x v="0"/>
  </r>
  <r>
    <n v="781470668"/>
    <x v="1617"/>
    <d v="2017-05-08T00:00:00"/>
    <x v="42"/>
    <x v="5"/>
    <x v="1"/>
    <x v="0"/>
    <x v="3"/>
    <n v="3391"/>
    <n v="152.58000000000001"/>
    <n v="97.44"/>
    <n v="330419.03999999998"/>
    <n v="517398.78"/>
    <n v="186979.74000000005"/>
    <x v="11"/>
    <n v="5"/>
    <x v="0"/>
    <x v="0"/>
  </r>
  <r>
    <n v="797202146"/>
    <x v="999"/>
    <d v="2019-10-25T00:00:00"/>
    <x v="63"/>
    <x v="1"/>
    <x v="2"/>
    <x v="0"/>
    <x v="0"/>
    <n v="8685"/>
    <n v="47.45"/>
    <n v="31.79"/>
    <n v="276096.14999999997"/>
    <n v="412103.25"/>
    <n v="136007.10000000003"/>
    <x v="4"/>
    <n v="4"/>
    <x v="6"/>
    <x v="0"/>
  </r>
  <r>
    <n v="472755706"/>
    <x v="757"/>
    <d v="2018-05-17T00:00:00"/>
    <x v="163"/>
    <x v="2"/>
    <x v="1"/>
    <x v="0"/>
    <x v="0"/>
    <n v="7774"/>
    <n v="152.58000000000001"/>
    <n v="97.44"/>
    <n v="757498.55999999994"/>
    <n v="1186156.9200000002"/>
    <n v="428658.36000000022"/>
    <x v="5"/>
    <n v="4"/>
    <x v="6"/>
    <x v="0"/>
  </r>
  <r>
    <n v="353492677"/>
    <x v="1666"/>
    <d v="2016-04-19T00:00:00"/>
    <x v="112"/>
    <x v="1"/>
    <x v="9"/>
    <x v="1"/>
    <x v="1"/>
    <n v="5193"/>
    <n v="9.33"/>
    <n v="6.92"/>
    <n v="35935.56"/>
    <n v="48450.69"/>
    <n v="12515.130000000005"/>
    <x v="17"/>
    <n v="7"/>
    <x v="2"/>
    <x v="1"/>
  </r>
  <r>
    <n v="155086886"/>
    <x v="1667"/>
    <d v="2018-02-18T00:00:00"/>
    <x v="47"/>
    <x v="1"/>
    <x v="7"/>
    <x v="1"/>
    <x v="0"/>
    <n v="2511"/>
    <n v="437.2"/>
    <n v="263.33"/>
    <n v="661221.63"/>
    <n v="1097809.2"/>
    <n v="436587.56999999995"/>
    <x v="9"/>
    <n v="7"/>
    <x v="2"/>
    <x v="1"/>
  </r>
  <r>
    <n v="861097943"/>
    <x v="1214"/>
    <d v="2016-06-05T00:00:00"/>
    <x v="164"/>
    <x v="0"/>
    <x v="5"/>
    <x v="0"/>
    <x v="2"/>
    <n v="6872"/>
    <n v="109.28"/>
    <n v="35.840000000000003"/>
    <n v="246292.48000000001"/>
    <n v="750972.16"/>
    <n v="504679.68000000005"/>
    <x v="6"/>
    <n v="6"/>
    <x v="4"/>
    <x v="1"/>
  </r>
  <r>
    <n v="535104835"/>
    <x v="1668"/>
    <d v="2018-07-23T00:00:00"/>
    <x v="62"/>
    <x v="5"/>
    <x v="2"/>
    <x v="0"/>
    <x v="1"/>
    <n v="8267"/>
    <n v="47.45"/>
    <n v="31.79"/>
    <n v="262807.93"/>
    <n v="392269.15"/>
    <n v="129461.22000000003"/>
    <x v="2"/>
    <n v="2"/>
    <x v="1"/>
    <x v="0"/>
  </r>
  <r>
    <n v="559183347"/>
    <x v="1520"/>
    <d v="2018-04-28T00:00:00"/>
    <x v="67"/>
    <x v="1"/>
    <x v="3"/>
    <x v="1"/>
    <x v="2"/>
    <n v="3633"/>
    <n v="205.7"/>
    <n v="117.11"/>
    <n v="425460.63"/>
    <n v="747308.1"/>
    <n v="321847.46999999997"/>
    <x v="1"/>
    <n v="6"/>
    <x v="4"/>
    <x v="1"/>
  </r>
  <r>
    <n v="744450175"/>
    <x v="1669"/>
    <d v="2015-08-30T00:00:00"/>
    <x v="129"/>
    <x v="5"/>
    <x v="2"/>
    <x v="0"/>
    <x v="2"/>
    <n v="8205"/>
    <n v="47.45"/>
    <n v="31.79"/>
    <n v="260836.94999999998"/>
    <n v="389327.25"/>
    <n v="128490.30000000002"/>
    <x v="9"/>
    <n v="7"/>
    <x v="2"/>
    <x v="1"/>
  </r>
  <r>
    <n v="146375501"/>
    <x v="1504"/>
    <d v="2021-07-25T00:00:00"/>
    <x v="89"/>
    <x v="5"/>
    <x v="2"/>
    <x v="1"/>
    <x v="3"/>
    <n v="4618"/>
    <n v="47.45"/>
    <n v="31.79"/>
    <n v="146806.22"/>
    <n v="219124.1"/>
    <n v="72317.88"/>
    <x v="8"/>
    <n v="2"/>
    <x v="1"/>
    <x v="0"/>
  </r>
  <r>
    <n v="139763534"/>
    <x v="1670"/>
    <d v="2021-07-23T00:00:00"/>
    <x v="13"/>
    <x v="0"/>
    <x v="4"/>
    <x v="1"/>
    <x v="1"/>
    <n v="7990"/>
    <n v="81.73"/>
    <n v="56.67"/>
    <n v="452793.3"/>
    <n v="653022.70000000007"/>
    <n v="200229.40000000008"/>
    <x v="17"/>
    <n v="3"/>
    <x v="5"/>
    <x v="0"/>
  </r>
  <r>
    <n v="932475602"/>
    <x v="628"/>
    <d v="2019-10-28T00:00:00"/>
    <x v="175"/>
    <x v="1"/>
    <x v="2"/>
    <x v="1"/>
    <x v="2"/>
    <n v="9107"/>
    <n v="47.45"/>
    <n v="31.79"/>
    <n v="289511.52999999997"/>
    <n v="432127.15"/>
    <n v="142615.62000000005"/>
    <x v="15"/>
    <n v="3"/>
    <x v="5"/>
    <x v="0"/>
  </r>
  <r>
    <n v="102685534"/>
    <x v="1671"/>
    <d v="2019-08-24T00:00:00"/>
    <x v="174"/>
    <x v="5"/>
    <x v="9"/>
    <x v="0"/>
    <x v="2"/>
    <n v="5786"/>
    <n v="9.33"/>
    <n v="6.92"/>
    <n v="40039.120000000003"/>
    <n v="53983.38"/>
    <n v="13944.259999999995"/>
    <x v="17"/>
    <n v="4"/>
    <x v="6"/>
    <x v="0"/>
  </r>
  <r>
    <n v="248879659"/>
    <x v="438"/>
    <d v="2015-03-28T00:00:00"/>
    <x v="126"/>
    <x v="5"/>
    <x v="8"/>
    <x v="1"/>
    <x v="3"/>
    <n v="7877"/>
    <n v="421.89"/>
    <n v="364.69"/>
    <n v="2872663.13"/>
    <n v="3323227.53"/>
    <n v="450564.39999999991"/>
    <x v="11"/>
    <n v="3"/>
    <x v="5"/>
    <x v="0"/>
  </r>
  <r>
    <n v="439856803"/>
    <x v="598"/>
    <d v="2020-05-03T00:00:00"/>
    <x v="11"/>
    <x v="3"/>
    <x v="2"/>
    <x v="1"/>
    <x v="3"/>
    <n v="2257"/>
    <n v="47.45"/>
    <n v="31.79"/>
    <n v="71750.03"/>
    <n v="107094.65000000001"/>
    <n v="35344.62000000001"/>
    <x v="16"/>
    <n v="5"/>
    <x v="0"/>
    <x v="0"/>
  </r>
  <r>
    <n v="264728295"/>
    <x v="158"/>
    <d v="2018-12-09T00:00:00"/>
    <x v="48"/>
    <x v="5"/>
    <x v="9"/>
    <x v="0"/>
    <x v="3"/>
    <n v="7840"/>
    <n v="9.33"/>
    <n v="6.92"/>
    <n v="54252.800000000003"/>
    <n v="73147.199999999997"/>
    <n v="18894.399999999994"/>
    <x v="9"/>
    <n v="7"/>
    <x v="2"/>
    <x v="1"/>
  </r>
  <r>
    <n v="282917964"/>
    <x v="570"/>
    <d v="2015-01-26T00:00:00"/>
    <x v="63"/>
    <x v="1"/>
    <x v="6"/>
    <x v="1"/>
    <x v="2"/>
    <n v="567"/>
    <n v="651.21"/>
    <n v="524.96"/>
    <n v="297652.32"/>
    <n v="369236.07"/>
    <n v="71583.75"/>
    <x v="0"/>
    <n v="2"/>
    <x v="1"/>
    <x v="0"/>
  </r>
  <r>
    <n v="265191352"/>
    <x v="1212"/>
    <d v="2018-09-03T00:00:00"/>
    <x v="70"/>
    <x v="1"/>
    <x v="1"/>
    <x v="1"/>
    <x v="0"/>
    <n v="4869"/>
    <n v="152.58000000000001"/>
    <n v="97.44"/>
    <n v="474435.36"/>
    <n v="742912.02"/>
    <n v="268476.66000000003"/>
    <x v="19"/>
    <n v="6"/>
    <x v="4"/>
    <x v="1"/>
  </r>
  <r>
    <n v="788509643"/>
    <x v="512"/>
    <d v="2016-02-15T00:00:00"/>
    <x v="151"/>
    <x v="5"/>
    <x v="9"/>
    <x v="0"/>
    <x v="3"/>
    <n v="6381"/>
    <n v="9.33"/>
    <n v="6.92"/>
    <n v="44156.52"/>
    <n v="59534.73"/>
    <n v="15378.210000000006"/>
    <x v="12"/>
    <n v="4"/>
    <x v="6"/>
    <x v="0"/>
  </r>
  <r>
    <n v="496321809"/>
    <x v="1672"/>
    <d v="2018-02-23T00:00:00"/>
    <x v="62"/>
    <x v="5"/>
    <x v="7"/>
    <x v="0"/>
    <x v="2"/>
    <n v="1507"/>
    <n v="437.2"/>
    <n v="263.33"/>
    <n v="396838.31"/>
    <n v="658860.4"/>
    <n v="262022.09000000003"/>
    <x v="14"/>
    <n v="1"/>
    <x v="3"/>
    <x v="0"/>
  </r>
  <r>
    <n v="638272464"/>
    <x v="1673"/>
    <d v="2021-08-10T00:00:00"/>
    <x v="104"/>
    <x v="5"/>
    <x v="10"/>
    <x v="0"/>
    <x v="0"/>
    <n v="7861"/>
    <n v="668.27"/>
    <n v="502.54"/>
    <n v="3950466.94"/>
    <n v="5253270.47"/>
    <n v="1302803.5299999998"/>
    <x v="14"/>
    <n v="5"/>
    <x v="0"/>
    <x v="0"/>
  </r>
  <r>
    <n v="775347936"/>
    <x v="1674"/>
    <d v="2019-07-09T00:00:00"/>
    <x v="157"/>
    <x v="1"/>
    <x v="0"/>
    <x v="1"/>
    <x v="1"/>
    <n v="1539"/>
    <n v="255.28"/>
    <n v="159.41999999999999"/>
    <n v="245347.37999999998"/>
    <n v="392875.92"/>
    <n v="147528.54"/>
    <x v="10"/>
    <n v="4"/>
    <x v="6"/>
    <x v="0"/>
  </r>
  <r>
    <n v="610886037"/>
    <x v="1129"/>
    <d v="2017-03-09T00:00:00"/>
    <x v="51"/>
    <x v="0"/>
    <x v="3"/>
    <x v="0"/>
    <x v="2"/>
    <n v="3608"/>
    <n v="205.7"/>
    <n v="117.11"/>
    <n v="422532.88"/>
    <n v="742165.6"/>
    <n v="319632.71999999997"/>
    <x v="10"/>
    <n v="6"/>
    <x v="4"/>
    <x v="1"/>
  </r>
  <r>
    <n v="980381143"/>
    <x v="1675"/>
    <d v="2022-09-25T00:00:00"/>
    <x v="17"/>
    <x v="1"/>
    <x v="0"/>
    <x v="1"/>
    <x v="1"/>
    <n v="5421"/>
    <n v="255.28"/>
    <n v="159.41999999999999"/>
    <n v="864215.82"/>
    <n v="1383872.8800000001"/>
    <n v="519657.06000000017"/>
    <x v="5"/>
    <n v="7"/>
    <x v="2"/>
    <x v="1"/>
  </r>
  <r>
    <n v="521874034"/>
    <x v="1676"/>
    <d v="2022-01-07T00:00:00"/>
    <x v="153"/>
    <x v="1"/>
    <x v="7"/>
    <x v="1"/>
    <x v="0"/>
    <n v="2979"/>
    <n v="437.2"/>
    <n v="263.33"/>
    <n v="784460.07"/>
    <n v="1302418.8"/>
    <n v="517958.7300000001"/>
    <x v="6"/>
    <n v="4"/>
    <x v="6"/>
    <x v="0"/>
  </r>
  <r>
    <n v="805562055"/>
    <x v="1061"/>
    <d v="2018-04-01T00:00:00"/>
    <x v="119"/>
    <x v="5"/>
    <x v="11"/>
    <x v="1"/>
    <x v="1"/>
    <n v="2568"/>
    <n v="154.06"/>
    <n v="90.93"/>
    <n v="233508.24000000002"/>
    <n v="395626.08"/>
    <n v="162117.84"/>
    <x v="10"/>
    <n v="2"/>
    <x v="1"/>
    <x v="0"/>
  </r>
  <r>
    <n v="764811360"/>
    <x v="1289"/>
    <d v="2020-10-01T00:00:00"/>
    <x v="181"/>
    <x v="1"/>
    <x v="3"/>
    <x v="0"/>
    <x v="1"/>
    <n v="3532"/>
    <n v="205.7"/>
    <n v="117.11"/>
    <n v="413632.52"/>
    <n v="726532.39999999991"/>
    <n v="312899.87999999989"/>
    <x v="10"/>
    <n v="6"/>
    <x v="4"/>
    <x v="1"/>
  </r>
  <r>
    <n v="170031297"/>
    <x v="716"/>
    <d v="2021-08-22T00:00:00"/>
    <x v="98"/>
    <x v="4"/>
    <x v="1"/>
    <x v="0"/>
    <x v="1"/>
    <n v="4894"/>
    <n v="152.58000000000001"/>
    <n v="97.44"/>
    <n v="476871.36"/>
    <n v="746726.52"/>
    <n v="269855.16000000003"/>
    <x v="3"/>
    <n v="4"/>
    <x v="6"/>
    <x v="0"/>
  </r>
  <r>
    <n v="186847674"/>
    <x v="587"/>
    <d v="2017-04-24T00:00:00"/>
    <x v="128"/>
    <x v="1"/>
    <x v="7"/>
    <x v="0"/>
    <x v="0"/>
    <n v="1234"/>
    <n v="437.2"/>
    <n v="263.33"/>
    <n v="324949.21999999997"/>
    <n v="539504.79999999993"/>
    <n v="214555.57999999996"/>
    <x v="7"/>
    <n v="7"/>
    <x v="2"/>
    <x v="1"/>
  </r>
  <r>
    <n v="376933038"/>
    <x v="1677"/>
    <d v="2018-10-11T00:00:00"/>
    <x v="119"/>
    <x v="5"/>
    <x v="8"/>
    <x v="1"/>
    <x v="1"/>
    <n v="1717"/>
    <n v="421.89"/>
    <n v="364.69"/>
    <n v="626172.73"/>
    <n v="724385.13"/>
    <n v="98212.400000000023"/>
    <x v="10"/>
    <n v="6"/>
    <x v="4"/>
    <x v="1"/>
  </r>
  <r>
    <n v="157075583"/>
    <x v="1678"/>
    <d v="2015-10-01T00:00:00"/>
    <x v="52"/>
    <x v="3"/>
    <x v="0"/>
    <x v="1"/>
    <x v="0"/>
    <n v="1011"/>
    <n v="255.28"/>
    <n v="159.41999999999999"/>
    <n v="161173.62"/>
    <n v="258088.08"/>
    <n v="96914.459999999992"/>
    <x v="5"/>
    <n v="4"/>
    <x v="6"/>
    <x v="0"/>
  </r>
  <r>
    <n v="392217338"/>
    <x v="1299"/>
    <d v="2016-03-15T00:00:00"/>
    <x v="91"/>
    <x v="1"/>
    <x v="1"/>
    <x v="1"/>
    <x v="2"/>
    <n v="4681"/>
    <n v="152.58000000000001"/>
    <n v="97.44"/>
    <n v="456116.64"/>
    <n v="714226.9800000001"/>
    <n v="258110.34000000008"/>
    <x v="11"/>
    <n v="6"/>
    <x v="4"/>
    <x v="1"/>
  </r>
  <r>
    <n v="786318385"/>
    <x v="1679"/>
    <d v="2017-07-18T00:00:00"/>
    <x v="59"/>
    <x v="1"/>
    <x v="2"/>
    <x v="1"/>
    <x v="0"/>
    <n v="7939"/>
    <n v="47.45"/>
    <n v="31.79"/>
    <n v="252380.81"/>
    <n v="376705.55000000005"/>
    <n v="124324.74000000005"/>
    <x v="5"/>
    <n v="2"/>
    <x v="1"/>
    <x v="0"/>
  </r>
  <r>
    <n v="765575253"/>
    <x v="1680"/>
    <d v="2015-05-08T00:00:00"/>
    <x v="167"/>
    <x v="2"/>
    <x v="7"/>
    <x v="1"/>
    <x v="1"/>
    <n v="9585"/>
    <n v="437.2"/>
    <n v="263.33"/>
    <n v="2524018.0499999998"/>
    <n v="4190562"/>
    <n v="1666543.9500000002"/>
    <x v="16"/>
    <n v="3"/>
    <x v="5"/>
    <x v="0"/>
  </r>
  <r>
    <n v="531216704"/>
    <x v="1345"/>
    <d v="2016-11-30T00:00:00"/>
    <x v="148"/>
    <x v="3"/>
    <x v="11"/>
    <x v="1"/>
    <x v="2"/>
    <n v="7682"/>
    <n v="154.06"/>
    <n v="90.93"/>
    <n v="698524.26"/>
    <n v="1183488.92"/>
    <n v="484964.65999999992"/>
    <x v="6"/>
    <n v="2"/>
    <x v="1"/>
    <x v="0"/>
  </r>
  <r>
    <n v="178604066"/>
    <x v="1180"/>
    <d v="2015-09-26T00:00:00"/>
    <x v="16"/>
    <x v="1"/>
    <x v="10"/>
    <x v="0"/>
    <x v="1"/>
    <n v="1767"/>
    <n v="668.27"/>
    <n v="502.54"/>
    <n v="887988.18"/>
    <n v="1180833.0900000001"/>
    <n v="292844.91000000003"/>
    <x v="0"/>
    <n v="7"/>
    <x v="2"/>
    <x v="1"/>
  </r>
  <r>
    <n v="773411166"/>
    <x v="1676"/>
    <d v="2022-01-14T00:00:00"/>
    <x v="81"/>
    <x v="5"/>
    <x v="4"/>
    <x v="1"/>
    <x v="0"/>
    <n v="8406"/>
    <n v="81.73"/>
    <n v="56.67"/>
    <n v="476368.02"/>
    <n v="687022.38"/>
    <n v="210654.36"/>
    <x v="7"/>
    <n v="4"/>
    <x v="6"/>
    <x v="0"/>
  </r>
  <r>
    <n v="301624333"/>
    <x v="51"/>
    <d v="2018-04-16T00:00:00"/>
    <x v="41"/>
    <x v="0"/>
    <x v="7"/>
    <x v="0"/>
    <x v="3"/>
    <n v="6198"/>
    <n v="437.2"/>
    <n v="263.33"/>
    <n v="1632119.3399999999"/>
    <n v="2709765.6"/>
    <n v="1077646.2600000002"/>
    <x v="11"/>
    <n v="5"/>
    <x v="0"/>
    <x v="0"/>
  </r>
  <r>
    <n v="419542396"/>
    <x v="1195"/>
    <d v="2017-08-16T00:00:00"/>
    <x v="30"/>
    <x v="3"/>
    <x v="10"/>
    <x v="0"/>
    <x v="1"/>
    <n v="773"/>
    <n v="668.27"/>
    <n v="502.54"/>
    <n v="388463.42000000004"/>
    <n v="516572.70999999996"/>
    <n v="128109.28999999992"/>
    <x v="9"/>
    <n v="3"/>
    <x v="5"/>
    <x v="0"/>
  </r>
  <r>
    <n v="603776681"/>
    <x v="215"/>
    <d v="2017-08-05T00:00:00"/>
    <x v="129"/>
    <x v="5"/>
    <x v="3"/>
    <x v="1"/>
    <x v="1"/>
    <n v="9792"/>
    <n v="205.7"/>
    <n v="117.11"/>
    <n v="1146741.1199999999"/>
    <n v="2014214.4"/>
    <n v="867473.28"/>
    <x v="19"/>
    <n v="4"/>
    <x v="6"/>
    <x v="0"/>
  </r>
  <r>
    <n v="401251018"/>
    <x v="1681"/>
    <d v="2016-10-10T00:00:00"/>
    <x v="95"/>
    <x v="3"/>
    <x v="6"/>
    <x v="0"/>
    <x v="2"/>
    <n v="7948"/>
    <n v="651.21"/>
    <n v="524.96"/>
    <n v="4172382.08"/>
    <n v="5175817.08"/>
    <n v="1003435"/>
    <x v="8"/>
    <n v="3"/>
    <x v="5"/>
    <x v="0"/>
  </r>
  <r>
    <n v="779201734"/>
    <x v="1390"/>
    <d v="2021-03-29T00:00:00"/>
    <x v="125"/>
    <x v="5"/>
    <x v="8"/>
    <x v="0"/>
    <x v="1"/>
    <n v="1963"/>
    <n v="421.89"/>
    <n v="364.69"/>
    <n v="715886.47"/>
    <n v="828170.07"/>
    <n v="112283.59999999998"/>
    <x v="11"/>
    <n v="5"/>
    <x v="0"/>
    <x v="0"/>
  </r>
  <r>
    <n v="139201343"/>
    <x v="1384"/>
    <d v="2016-09-16T00:00:00"/>
    <x v="143"/>
    <x v="1"/>
    <x v="7"/>
    <x v="1"/>
    <x v="3"/>
    <n v="1625"/>
    <n v="437.2"/>
    <n v="263.33"/>
    <n v="427911.25"/>
    <n v="710450"/>
    <n v="282538.75"/>
    <x v="18"/>
    <n v="6"/>
    <x v="4"/>
    <x v="1"/>
  </r>
  <r>
    <n v="747040116"/>
    <x v="1035"/>
    <d v="2019-04-05T00:00:00"/>
    <x v="102"/>
    <x v="5"/>
    <x v="6"/>
    <x v="0"/>
    <x v="3"/>
    <n v="4626"/>
    <n v="651.21"/>
    <n v="524.96"/>
    <n v="2428464.96"/>
    <n v="3012497.46"/>
    <n v="584032.5"/>
    <x v="10"/>
    <n v="7"/>
    <x v="2"/>
    <x v="1"/>
  </r>
  <r>
    <n v="295211923"/>
    <x v="772"/>
    <d v="2021-02-27T00:00:00"/>
    <x v="87"/>
    <x v="5"/>
    <x v="4"/>
    <x v="0"/>
    <x v="2"/>
    <n v="8623"/>
    <n v="81.73"/>
    <n v="56.67"/>
    <n v="488665.41000000003"/>
    <n v="704757.79"/>
    <n v="216092.38"/>
    <x v="1"/>
    <n v="6"/>
    <x v="4"/>
    <x v="1"/>
  </r>
  <r>
    <n v="651432454"/>
    <x v="1682"/>
    <d v="2019-01-19T00:00:00"/>
    <x v="177"/>
    <x v="5"/>
    <x v="6"/>
    <x v="0"/>
    <x v="0"/>
    <n v="2194"/>
    <n v="651.21"/>
    <n v="524.96"/>
    <n v="1151762.24"/>
    <n v="1428754.74"/>
    <n v="276992.5"/>
    <x v="0"/>
    <n v="7"/>
    <x v="2"/>
    <x v="1"/>
  </r>
  <r>
    <n v="651247489"/>
    <x v="680"/>
    <d v="2018-06-14T00:00:00"/>
    <x v="17"/>
    <x v="1"/>
    <x v="11"/>
    <x v="1"/>
    <x v="1"/>
    <n v="7459"/>
    <n v="154.06"/>
    <n v="90.93"/>
    <n v="678246.87"/>
    <n v="1149133.54"/>
    <n v="470886.67000000004"/>
    <x v="11"/>
    <n v="1"/>
    <x v="3"/>
    <x v="0"/>
  </r>
  <r>
    <n v="984095466"/>
    <x v="1048"/>
    <d v="2019-05-01T00:00:00"/>
    <x v="29"/>
    <x v="4"/>
    <x v="11"/>
    <x v="0"/>
    <x v="3"/>
    <n v="4572"/>
    <n v="154.06"/>
    <n v="90.93"/>
    <n v="415731.96"/>
    <n v="704362.32000000007"/>
    <n v="288630.36000000004"/>
    <x v="14"/>
    <n v="6"/>
    <x v="4"/>
    <x v="1"/>
  </r>
  <r>
    <n v="491671931"/>
    <x v="1683"/>
    <d v="2017-03-11T00:00:00"/>
    <x v="62"/>
    <x v="5"/>
    <x v="6"/>
    <x v="1"/>
    <x v="2"/>
    <n v="5505"/>
    <n v="651.21"/>
    <n v="524.96"/>
    <n v="2889904.8000000003"/>
    <n v="3584911.0500000003"/>
    <n v="695006.25"/>
    <x v="6"/>
    <n v="5"/>
    <x v="0"/>
    <x v="0"/>
  </r>
  <r>
    <n v="171441495"/>
    <x v="1684"/>
    <d v="2021-06-02T00:00:00"/>
    <x v="61"/>
    <x v="3"/>
    <x v="0"/>
    <x v="0"/>
    <x v="3"/>
    <n v="2203"/>
    <n v="255.28"/>
    <n v="159.41999999999999"/>
    <n v="351202.25999999995"/>
    <n v="562381.84"/>
    <n v="211179.58000000002"/>
    <x v="11"/>
    <n v="7"/>
    <x v="2"/>
    <x v="1"/>
  </r>
  <r>
    <n v="600876891"/>
    <x v="1685"/>
    <d v="2016-11-14T00:00:00"/>
    <x v="4"/>
    <x v="2"/>
    <x v="7"/>
    <x v="0"/>
    <x v="2"/>
    <n v="1680"/>
    <n v="437.2"/>
    <n v="263.33"/>
    <n v="442394.39999999997"/>
    <n v="734496"/>
    <n v="292101.60000000003"/>
    <x v="18"/>
    <n v="2"/>
    <x v="1"/>
    <x v="0"/>
  </r>
  <r>
    <n v="300339448"/>
    <x v="1686"/>
    <d v="2019-08-21T00:00:00"/>
    <x v="134"/>
    <x v="2"/>
    <x v="5"/>
    <x v="0"/>
    <x v="0"/>
    <n v="5972"/>
    <n v="109.28"/>
    <n v="35.840000000000003"/>
    <n v="214036.48000000001"/>
    <n v="652620.16"/>
    <n v="438583.68000000005"/>
    <x v="18"/>
    <n v="4"/>
    <x v="6"/>
    <x v="0"/>
  </r>
  <r>
    <n v="560502994"/>
    <x v="1687"/>
    <d v="2017-01-25T00:00:00"/>
    <x v="76"/>
    <x v="5"/>
    <x v="0"/>
    <x v="1"/>
    <x v="0"/>
    <n v="4146"/>
    <n v="255.28"/>
    <n v="159.41999999999999"/>
    <n v="660955.31999999995"/>
    <n v="1058390.8799999999"/>
    <n v="397435.55999999994"/>
    <x v="3"/>
    <n v="7"/>
    <x v="2"/>
    <x v="1"/>
  </r>
  <r>
    <n v="492353856"/>
    <x v="1597"/>
    <d v="2019-04-08T00:00:00"/>
    <x v="88"/>
    <x v="1"/>
    <x v="10"/>
    <x v="0"/>
    <x v="2"/>
    <n v="7302"/>
    <n v="668.27"/>
    <n v="502.54"/>
    <n v="3669547.08"/>
    <n v="4879707.54"/>
    <n v="1210160.46"/>
    <x v="15"/>
    <n v="3"/>
    <x v="5"/>
    <x v="0"/>
  </r>
  <r>
    <n v="177190864"/>
    <x v="884"/>
    <d v="2015-11-03T00:00:00"/>
    <x v="180"/>
    <x v="0"/>
    <x v="1"/>
    <x v="1"/>
    <x v="2"/>
    <n v="3569"/>
    <n v="152.58000000000001"/>
    <n v="97.44"/>
    <n v="347763.36"/>
    <n v="544558.02"/>
    <n v="196794.66000000003"/>
    <x v="5"/>
    <n v="2"/>
    <x v="1"/>
    <x v="0"/>
  </r>
  <r>
    <n v="216625344"/>
    <x v="1688"/>
    <d v="2016-11-18T00:00:00"/>
    <x v="73"/>
    <x v="5"/>
    <x v="9"/>
    <x v="1"/>
    <x v="2"/>
    <n v="3108"/>
    <n v="9.33"/>
    <n v="6.92"/>
    <n v="21507.360000000001"/>
    <n v="28997.64"/>
    <n v="7490.2799999999988"/>
    <x v="4"/>
    <n v="4"/>
    <x v="6"/>
    <x v="0"/>
  </r>
  <r>
    <n v="176700770"/>
    <x v="1689"/>
    <d v="2015-05-16T00:00:00"/>
    <x v="62"/>
    <x v="5"/>
    <x v="4"/>
    <x v="0"/>
    <x v="1"/>
    <n v="8539"/>
    <n v="81.73"/>
    <n v="56.67"/>
    <n v="483905.13"/>
    <n v="697892.47000000009"/>
    <n v="213987.34000000008"/>
    <x v="1"/>
    <n v="6"/>
    <x v="4"/>
    <x v="1"/>
  </r>
  <r>
    <n v="967294538"/>
    <x v="1423"/>
    <d v="2022-03-21T00:00:00"/>
    <x v="110"/>
    <x v="0"/>
    <x v="8"/>
    <x v="0"/>
    <x v="2"/>
    <n v="2804"/>
    <n v="421.89"/>
    <n v="364.69"/>
    <n v="1022590.76"/>
    <n v="1182979.56"/>
    <n v="160388.80000000005"/>
    <x v="3"/>
    <n v="5"/>
    <x v="0"/>
    <x v="0"/>
  </r>
  <r>
    <n v="533314406"/>
    <x v="416"/>
    <d v="2022-09-30T00:00:00"/>
    <x v="175"/>
    <x v="1"/>
    <x v="10"/>
    <x v="0"/>
    <x v="1"/>
    <n v="8439"/>
    <n v="668.27"/>
    <n v="502.54"/>
    <n v="4240935.0600000005"/>
    <n v="5639530.5300000003"/>
    <n v="1398595.4699999997"/>
    <x v="6"/>
    <n v="4"/>
    <x v="6"/>
    <x v="0"/>
  </r>
  <r>
    <n v="863502061"/>
    <x v="798"/>
    <d v="2021-02-15T00:00:00"/>
    <x v="60"/>
    <x v="4"/>
    <x v="8"/>
    <x v="0"/>
    <x v="1"/>
    <n v="8304"/>
    <n v="421.89"/>
    <n v="364.69"/>
    <n v="3028385.76"/>
    <n v="3503374.56"/>
    <n v="474988.80000000028"/>
    <x v="0"/>
    <n v="2"/>
    <x v="1"/>
    <x v="0"/>
  </r>
  <r>
    <n v="211031329"/>
    <x v="1461"/>
    <d v="2020-06-04T00:00:00"/>
    <x v="66"/>
    <x v="5"/>
    <x v="6"/>
    <x v="0"/>
    <x v="1"/>
    <n v="7715"/>
    <n v="651.21"/>
    <n v="524.96"/>
    <n v="4050066.4000000004"/>
    <n v="5024085.1500000004"/>
    <n v="974018.75"/>
    <x v="18"/>
    <n v="5"/>
    <x v="0"/>
    <x v="0"/>
  </r>
  <r>
    <n v="949388539"/>
    <x v="1277"/>
    <d v="2016-09-23T00:00:00"/>
    <x v="63"/>
    <x v="1"/>
    <x v="1"/>
    <x v="0"/>
    <x v="0"/>
    <n v="4021"/>
    <n v="152.58000000000001"/>
    <n v="97.44"/>
    <n v="391806.24"/>
    <n v="613524.18000000005"/>
    <n v="221717.94000000006"/>
    <x v="8"/>
    <n v="7"/>
    <x v="2"/>
    <x v="1"/>
  </r>
  <r>
    <n v="122372519"/>
    <x v="812"/>
    <d v="2016-01-31T00:00:00"/>
    <x v="74"/>
    <x v="1"/>
    <x v="2"/>
    <x v="1"/>
    <x v="2"/>
    <n v="1603"/>
    <n v="47.45"/>
    <n v="31.79"/>
    <n v="50959.369999999995"/>
    <n v="76062.350000000006"/>
    <n v="25102.98000000001"/>
    <x v="9"/>
    <n v="7"/>
    <x v="2"/>
    <x v="1"/>
  </r>
  <r>
    <n v="694094598"/>
    <x v="600"/>
    <d v="2022-11-01T00:00:00"/>
    <x v="101"/>
    <x v="5"/>
    <x v="1"/>
    <x v="1"/>
    <x v="2"/>
    <n v="6871"/>
    <n v="152.58000000000001"/>
    <n v="97.44"/>
    <n v="669510.24"/>
    <n v="1048377.18"/>
    <n v="378866.94000000006"/>
    <x v="0"/>
    <n v="3"/>
    <x v="5"/>
    <x v="0"/>
  </r>
  <r>
    <n v="298978602"/>
    <x v="1690"/>
    <d v="2018-02-06T00:00:00"/>
    <x v="181"/>
    <x v="1"/>
    <x v="5"/>
    <x v="1"/>
    <x v="0"/>
    <n v="3267"/>
    <n v="109.28"/>
    <n v="35.840000000000003"/>
    <n v="117089.28000000001"/>
    <n v="357017.76"/>
    <n v="239928.47999999998"/>
    <x v="9"/>
    <n v="2"/>
    <x v="1"/>
    <x v="0"/>
  </r>
  <r>
    <n v="691760861"/>
    <x v="1691"/>
    <d v="2016-12-29T00:00:00"/>
    <x v="153"/>
    <x v="1"/>
    <x v="5"/>
    <x v="1"/>
    <x v="1"/>
    <n v="6266"/>
    <n v="109.28"/>
    <n v="35.840000000000003"/>
    <n v="224573.44000000003"/>
    <n v="684748.48"/>
    <n v="460175.03999999992"/>
    <x v="17"/>
    <n v="2"/>
    <x v="1"/>
    <x v="0"/>
  </r>
  <r>
    <n v="997490203"/>
    <x v="903"/>
    <d v="2015-10-28T00:00:00"/>
    <x v="51"/>
    <x v="0"/>
    <x v="10"/>
    <x v="0"/>
    <x v="0"/>
    <n v="8372"/>
    <n v="668.27"/>
    <n v="502.54"/>
    <n v="4207264.88"/>
    <n v="5594756.4399999995"/>
    <n v="1387491.5599999996"/>
    <x v="5"/>
    <n v="3"/>
    <x v="5"/>
    <x v="0"/>
  </r>
  <r>
    <n v="861527955"/>
    <x v="1692"/>
    <d v="2015-04-08T00:00:00"/>
    <x v="111"/>
    <x v="4"/>
    <x v="6"/>
    <x v="0"/>
    <x v="0"/>
    <n v="4122"/>
    <n v="651.21"/>
    <n v="524.96"/>
    <n v="2163885.12"/>
    <n v="2684287.62"/>
    <n v="520402.5"/>
    <x v="6"/>
    <n v="2"/>
    <x v="1"/>
    <x v="0"/>
  </r>
  <r>
    <n v="899547946"/>
    <x v="406"/>
    <d v="2017-06-12T00:00:00"/>
    <x v="41"/>
    <x v="0"/>
    <x v="1"/>
    <x v="1"/>
    <x v="0"/>
    <n v="5082"/>
    <n v="152.58000000000001"/>
    <n v="97.44"/>
    <n v="495190.08"/>
    <n v="775411.56"/>
    <n v="280221.48000000004"/>
    <x v="0"/>
    <n v="2"/>
    <x v="1"/>
    <x v="0"/>
  </r>
  <r>
    <n v="447536504"/>
    <x v="1693"/>
    <d v="2022-04-22T00:00:00"/>
    <x v="70"/>
    <x v="1"/>
    <x v="8"/>
    <x v="1"/>
    <x v="3"/>
    <n v="4852"/>
    <n v="421.89"/>
    <n v="364.69"/>
    <n v="1769475.88"/>
    <n v="2047010.28"/>
    <n v="277534.40000000014"/>
    <x v="7"/>
    <n v="4"/>
    <x v="6"/>
    <x v="0"/>
  </r>
  <r>
    <n v="711792457"/>
    <x v="1694"/>
    <d v="2016-12-20T00:00:00"/>
    <x v="54"/>
    <x v="2"/>
    <x v="9"/>
    <x v="0"/>
    <x v="1"/>
    <n v="4060"/>
    <n v="9.33"/>
    <n v="6.92"/>
    <n v="28095.200000000001"/>
    <n v="37879.800000000003"/>
    <n v="9784.6000000000022"/>
    <x v="16"/>
    <n v="7"/>
    <x v="2"/>
    <x v="1"/>
  </r>
  <r>
    <n v="718927133"/>
    <x v="1695"/>
    <d v="2016-03-13T00:00:00"/>
    <x v="180"/>
    <x v="0"/>
    <x v="6"/>
    <x v="1"/>
    <x v="0"/>
    <n v="5370"/>
    <n v="651.21"/>
    <n v="524.96"/>
    <n v="2819035.2"/>
    <n v="3496997.7"/>
    <n v="677962.5"/>
    <x v="2"/>
    <n v="1"/>
    <x v="3"/>
    <x v="0"/>
  </r>
  <r>
    <n v="465864360"/>
    <x v="907"/>
    <d v="2018-04-23T00:00:00"/>
    <x v="101"/>
    <x v="5"/>
    <x v="5"/>
    <x v="1"/>
    <x v="2"/>
    <n v="8471"/>
    <n v="109.28"/>
    <n v="35.840000000000003"/>
    <n v="303600.64000000001"/>
    <n v="925710.88"/>
    <n v="622110.24"/>
    <x v="18"/>
    <n v="2"/>
    <x v="1"/>
    <x v="0"/>
  </r>
  <r>
    <n v="469840466"/>
    <x v="1640"/>
    <d v="2021-01-22T00:00:00"/>
    <x v="75"/>
    <x v="1"/>
    <x v="11"/>
    <x v="1"/>
    <x v="3"/>
    <n v="5090"/>
    <n v="154.06"/>
    <n v="90.93"/>
    <n v="462833.7"/>
    <n v="784165.4"/>
    <n v="321331.7"/>
    <x v="16"/>
    <n v="3"/>
    <x v="5"/>
    <x v="0"/>
  </r>
  <r>
    <n v="418404281"/>
    <x v="268"/>
    <d v="2021-03-05T00:00:00"/>
    <x v="96"/>
    <x v="1"/>
    <x v="1"/>
    <x v="1"/>
    <x v="0"/>
    <n v="3979"/>
    <n v="152.58000000000001"/>
    <n v="97.44"/>
    <n v="387713.76"/>
    <n v="607115.82000000007"/>
    <n v="219402.06000000006"/>
    <x v="11"/>
    <n v="2"/>
    <x v="1"/>
    <x v="0"/>
  </r>
  <r>
    <n v="519417130"/>
    <x v="943"/>
    <d v="2020-11-08T00:00:00"/>
    <x v="30"/>
    <x v="3"/>
    <x v="7"/>
    <x v="1"/>
    <x v="1"/>
    <n v="5926"/>
    <n v="437.2"/>
    <n v="263.33"/>
    <n v="1560493.5799999998"/>
    <n v="2590847.1999999997"/>
    <n v="1030353.6199999999"/>
    <x v="15"/>
    <n v="2"/>
    <x v="1"/>
    <x v="0"/>
  </r>
  <r>
    <n v="151052844"/>
    <x v="579"/>
    <d v="2021-05-27T00:00:00"/>
    <x v="14"/>
    <x v="0"/>
    <x v="5"/>
    <x v="0"/>
    <x v="0"/>
    <n v="8748"/>
    <n v="109.28"/>
    <n v="35.840000000000003"/>
    <n v="313528.32000000001"/>
    <n v="955981.44000000006"/>
    <n v="642453.12000000011"/>
    <x v="16"/>
    <n v="2"/>
    <x v="1"/>
    <x v="0"/>
  </r>
  <r>
    <n v="767490565"/>
    <x v="802"/>
    <d v="2016-02-01T00:00:00"/>
    <x v="59"/>
    <x v="1"/>
    <x v="5"/>
    <x v="0"/>
    <x v="3"/>
    <n v="6368"/>
    <n v="109.28"/>
    <n v="35.840000000000003"/>
    <n v="228229.12000000002"/>
    <n v="695895.04000000004"/>
    <n v="467665.92000000004"/>
    <x v="19"/>
    <n v="6"/>
    <x v="4"/>
    <x v="1"/>
  </r>
  <r>
    <n v="370450675"/>
    <x v="1696"/>
    <d v="2020-12-01T00:00:00"/>
    <x v="141"/>
    <x v="5"/>
    <x v="4"/>
    <x v="0"/>
    <x v="0"/>
    <n v="3442"/>
    <n v="81.73"/>
    <n v="56.67"/>
    <n v="195058.14"/>
    <n v="281314.66000000003"/>
    <n v="86256.520000000019"/>
    <x v="0"/>
    <n v="3"/>
    <x v="5"/>
    <x v="0"/>
  </r>
  <r>
    <n v="794524657"/>
    <x v="1697"/>
    <d v="2021-08-04T00:00:00"/>
    <x v="172"/>
    <x v="4"/>
    <x v="5"/>
    <x v="0"/>
    <x v="2"/>
    <n v="6357"/>
    <n v="109.28"/>
    <n v="35.840000000000003"/>
    <n v="227834.88000000003"/>
    <n v="694692.96"/>
    <n v="466858.07999999996"/>
    <x v="13"/>
    <n v="6"/>
    <x v="4"/>
    <x v="1"/>
  </r>
  <r>
    <n v="913502299"/>
    <x v="1698"/>
    <d v="2016-12-27T00:00:00"/>
    <x v="83"/>
    <x v="0"/>
    <x v="11"/>
    <x v="1"/>
    <x v="2"/>
    <n v="4485"/>
    <n v="154.06"/>
    <n v="90.93"/>
    <n v="407821.05000000005"/>
    <n v="690959.1"/>
    <n v="283138.04999999993"/>
    <x v="3"/>
    <n v="6"/>
    <x v="4"/>
    <x v="1"/>
  </r>
  <r>
    <n v="526533353"/>
    <x v="1699"/>
    <d v="2016-12-22T00:00:00"/>
    <x v="178"/>
    <x v="1"/>
    <x v="9"/>
    <x v="0"/>
    <x v="0"/>
    <n v="1775"/>
    <n v="9.33"/>
    <n v="6.92"/>
    <n v="12283"/>
    <n v="16560.75"/>
    <n v="4277.75"/>
    <x v="18"/>
    <n v="5"/>
    <x v="0"/>
    <x v="0"/>
  </r>
  <r>
    <n v="821056640"/>
    <x v="997"/>
    <d v="2019-11-28T00:00:00"/>
    <x v="180"/>
    <x v="0"/>
    <x v="2"/>
    <x v="0"/>
    <x v="3"/>
    <n v="7760"/>
    <n v="47.45"/>
    <n v="31.79"/>
    <n v="246690.4"/>
    <n v="368212"/>
    <n v="121521.60000000001"/>
    <x v="2"/>
    <n v="5"/>
    <x v="0"/>
    <x v="0"/>
  </r>
  <r>
    <n v="355294692"/>
    <x v="1112"/>
    <d v="2022-08-28T00:00:00"/>
    <x v="68"/>
    <x v="2"/>
    <x v="4"/>
    <x v="0"/>
    <x v="3"/>
    <n v="8450"/>
    <n v="81.73"/>
    <n v="56.67"/>
    <n v="478861.5"/>
    <n v="690618.5"/>
    <n v="211757"/>
    <x v="6"/>
    <n v="6"/>
    <x v="4"/>
    <x v="1"/>
  </r>
  <r>
    <n v="890546023"/>
    <x v="1700"/>
    <d v="2021-04-20T00:00:00"/>
    <x v="161"/>
    <x v="3"/>
    <x v="3"/>
    <x v="0"/>
    <x v="3"/>
    <n v="1213"/>
    <n v="205.7"/>
    <n v="117.11"/>
    <n v="142054.43"/>
    <n v="249514.09999999998"/>
    <n v="107459.66999999998"/>
    <x v="18"/>
    <n v="3"/>
    <x v="5"/>
    <x v="0"/>
  </r>
  <r>
    <n v="167172276"/>
    <x v="1701"/>
    <d v="2019-01-26T00:00:00"/>
    <x v="68"/>
    <x v="2"/>
    <x v="10"/>
    <x v="1"/>
    <x v="2"/>
    <n v="8846"/>
    <n v="668.27"/>
    <n v="502.54"/>
    <n v="4445468.84"/>
    <n v="5911516.4199999999"/>
    <n v="1466047.58"/>
    <x v="11"/>
    <n v="3"/>
    <x v="5"/>
    <x v="0"/>
  </r>
  <r>
    <n v="223347175"/>
    <x v="1702"/>
    <d v="2019-05-20T00:00:00"/>
    <x v="0"/>
    <x v="0"/>
    <x v="1"/>
    <x v="0"/>
    <x v="3"/>
    <n v="2247"/>
    <n v="152.58000000000001"/>
    <n v="97.44"/>
    <n v="218947.68"/>
    <n v="342847.26"/>
    <n v="123899.58000000002"/>
    <x v="5"/>
    <n v="1"/>
    <x v="3"/>
    <x v="0"/>
  </r>
  <r>
    <n v="310682046"/>
    <x v="1703"/>
    <d v="2015-07-14T00:00:00"/>
    <x v="44"/>
    <x v="2"/>
    <x v="5"/>
    <x v="0"/>
    <x v="2"/>
    <n v="6576"/>
    <n v="109.28"/>
    <n v="35.840000000000003"/>
    <n v="235683.84000000003"/>
    <n v="718625.28000000003"/>
    <n v="482941.44"/>
    <x v="5"/>
    <n v="2"/>
    <x v="1"/>
    <x v="0"/>
  </r>
  <r>
    <n v="651100718"/>
    <x v="1643"/>
    <d v="2020-08-12T00:00:00"/>
    <x v="90"/>
    <x v="5"/>
    <x v="1"/>
    <x v="1"/>
    <x v="0"/>
    <n v="4026"/>
    <n v="152.58000000000001"/>
    <n v="97.44"/>
    <n v="392293.44"/>
    <n v="614287.08000000007"/>
    <n v="221993.64000000007"/>
    <x v="4"/>
    <n v="2"/>
    <x v="1"/>
    <x v="0"/>
  </r>
  <r>
    <n v="186839520"/>
    <x v="875"/>
    <d v="2019-11-08T00:00:00"/>
    <x v="24"/>
    <x v="3"/>
    <x v="0"/>
    <x v="0"/>
    <x v="1"/>
    <n v="8821"/>
    <n v="255.28"/>
    <n v="159.41999999999999"/>
    <n v="1406243.8199999998"/>
    <n v="2251824.88"/>
    <n v="845581.06"/>
    <x v="10"/>
    <n v="7"/>
    <x v="2"/>
    <x v="1"/>
  </r>
  <r>
    <n v="630447280"/>
    <x v="1418"/>
    <d v="2022-09-20T00:00:00"/>
    <x v="48"/>
    <x v="5"/>
    <x v="10"/>
    <x v="0"/>
    <x v="2"/>
    <n v="2215"/>
    <n v="668.27"/>
    <n v="502.54"/>
    <n v="1113126.1000000001"/>
    <n v="1480218.05"/>
    <n v="367091.94999999995"/>
    <x v="14"/>
    <n v="5"/>
    <x v="0"/>
    <x v="0"/>
  </r>
  <r>
    <n v="614785325"/>
    <x v="1249"/>
    <d v="2022-09-30T00:00:00"/>
    <x v="62"/>
    <x v="5"/>
    <x v="6"/>
    <x v="1"/>
    <x v="0"/>
    <n v="7494"/>
    <n v="651.21"/>
    <n v="524.96"/>
    <n v="3934050.24"/>
    <n v="4880167.74"/>
    <n v="946117.5"/>
    <x v="11"/>
    <n v="2"/>
    <x v="1"/>
    <x v="0"/>
  </r>
  <r>
    <n v="643027484"/>
    <x v="804"/>
    <d v="2021-05-30T00:00:00"/>
    <x v="128"/>
    <x v="1"/>
    <x v="8"/>
    <x v="0"/>
    <x v="3"/>
    <n v="4977"/>
    <n v="421.89"/>
    <n v="364.69"/>
    <n v="1815062.13"/>
    <n v="2099746.5299999998"/>
    <n v="284684.39999999991"/>
    <x v="15"/>
    <n v="2"/>
    <x v="1"/>
    <x v="0"/>
  </r>
  <r>
    <n v="838660085"/>
    <x v="1306"/>
    <d v="2022-12-08T00:00:00"/>
    <x v="131"/>
    <x v="3"/>
    <x v="4"/>
    <x v="1"/>
    <x v="3"/>
    <n v="7011"/>
    <n v="81.73"/>
    <n v="56.67"/>
    <n v="397313.37"/>
    <n v="573009.03"/>
    <n v="175695.66000000003"/>
    <x v="7"/>
    <n v="3"/>
    <x v="5"/>
    <x v="0"/>
  </r>
  <r>
    <n v="495481956"/>
    <x v="1266"/>
    <d v="2020-09-12T00:00:00"/>
    <x v="155"/>
    <x v="4"/>
    <x v="4"/>
    <x v="0"/>
    <x v="2"/>
    <n v="2976"/>
    <n v="81.73"/>
    <n v="56.67"/>
    <n v="168649.92"/>
    <n v="243228.48"/>
    <n v="74578.559999999998"/>
    <x v="14"/>
    <n v="2"/>
    <x v="1"/>
    <x v="0"/>
  </r>
  <r>
    <n v="327604424"/>
    <x v="1509"/>
    <d v="2019-04-22T00:00:00"/>
    <x v="112"/>
    <x v="1"/>
    <x v="2"/>
    <x v="0"/>
    <x v="2"/>
    <n v="4284"/>
    <n v="47.45"/>
    <n v="31.79"/>
    <n v="136188.35999999999"/>
    <n v="203275.80000000002"/>
    <n v="67087.440000000031"/>
    <x v="6"/>
    <n v="7"/>
    <x v="2"/>
    <x v="1"/>
  </r>
  <r>
    <n v="219451320"/>
    <x v="1038"/>
    <d v="2018-07-02T00:00:00"/>
    <x v="67"/>
    <x v="1"/>
    <x v="8"/>
    <x v="1"/>
    <x v="0"/>
    <n v="9377"/>
    <n v="421.89"/>
    <n v="364.69"/>
    <n v="3419698.13"/>
    <n v="3956062.53"/>
    <n v="536364.39999999991"/>
    <x v="1"/>
    <n v="1"/>
    <x v="3"/>
    <x v="0"/>
  </r>
  <r>
    <n v="575758969"/>
    <x v="1704"/>
    <d v="2021-04-03T00:00:00"/>
    <x v="181"/>
    <x v="1"/>
    <x v="4"/>
    <x v="0"/>
    <x v="3"/>
    <n v="8729"/>
    <n v="81.73"/>
    <n v="56.67"/>
    <n v="494672.43"/>
    <n v="713421.17"/>
    <n v="218748.74000000005"/>
    <x v="15"/>
    <n v="1"/>
    <x v="3"/>
    <x v="0"/>
  </r>
  <r>
    <n v="802094066"/>
    <x v="1134"/>
    <d v="2022-11-18T00:00:00"/>
    <x v="159"/>
    <x v="4"/>
    <x v="5"/>
    <x v="0"/>
    <x v="0"/>
    <n v="6313"/>
    <n v="109.28"/>
    <n v="35.840000000000003"/>
    <n v="226257.92000000001"/>
    <n v="689884.64"/>
    <n v="463626.72"/>
    <x v="2"/>
    <n v="6"/>
    <x v="4"/>
    <x v="1"/>
  </r>
  <r>
    <n v="602264344"/>
    <x v="400"/>
    <d v="2018-12-12T00:00:00"/>
    <x v="84"/>
    <x v="1"/>
    <x v="6"/>
    <x v="1"/>
    <x v="3"/>
    <n v="2258"/>
    <n v="651.21"/>
    <n v="524.96"/>
    <n v="1185359.6800000002"/>
    <n v="1470432.1800000002"/>
    <n v="285072.5"/>
    <x v="7"/>
    <n v="2"/>
    <x v="1"/>
    <x v="0"/>
  </r>
  <r>
    <n v="533497226"/>
    <x v="1705"/>
    <d v="2019-08-30T00:00:00"/>
    <x v="106"/>
    <x v="6"/>
    <x v="1"/>
    <x v="0"/>
    <x v="3"/>
    <n v="2539"/>
    <n v="152.58000000000001"/>
    <n v="97.44"/>
    <n v="247400.16"/>
    <n v="387400.62000000005"/>
    <n v="140000.46000000005"/>
    <x v="9"/>
    <n v="5"/>
    <x v="0"/>
    <x v="0"/>
  </r>
  <r>
    <n v="551261174"/>
    <x v="1163"/>
    <d v="2019-12-27T00:00:00"/>
    <x v="50"/>
    <x v="2"/>
    <x v="7"/>
    <x v="0"/>
    <x v="0"/>
    <n v="9287"/>
    <n v="437.2"/>
    <n v="263.33"/>
    <n v="2445545.71"/>
    <n v="4060276.4"/>
    <n v="1614730.69"/>
    <x v="13"/>
    <n v="1"/>
    <x v="3"/>
    <x v="0"/>
  </r>
  <r>
    <n v="511855018"/>
    <x v="1066"/>
    <d v="2020-08-30T00:00:00"/>
    <x v="176"/>
    <x v="2"/>
    <x v="4"/>
    <x v="1"/>
    <x v="0"/>
    <n v="8129"/>
    <n v="81.73"/>
    <n v="56.67"/>
    <n v="460670.43"/>
    <n v="664383.17000000004"/>
    <n v="203712.74000000005"/>
    <x v="11"/>
    <n v="4"/>
    <x v="6"/>
    <x v="0"/>
  </r>
  <r>
    <n v="791890084"/>
    <x v="1706"/>
    <d v="2018-11-26T00:00:00"/>
    <x v="45"/>
    <x v="1"/>
    <x v="3"/>
    <x v="1"/>
    <x v="3"/>
    <n v="6728"/>
    <n v="205.7"/>
    <n v="117.11"/>
    <n v="787916.08"/>
    <n v="1383949.5999999999"/>
    <n v="596033.5199999999"/>
    <x v="13"/>
    <n v="4"/>
    <x v="6"/>
    <x v="0"/>
  </r>
  <r>
    <n v="938290202"/>
    <x v="1313"/>
    <d v="2015-09-01T00:00:00"/>
    <x v="32"/>
    <x v="5"/>
    <x v="1"/>
    <x v="1"/>
    <x v="2"/>
    <n v="9777"/>
    <n v="152.58000000000001"/>
    <n v="97.44"/>
    <n v="952670.88"/>
    <n v="1491774.6600000001"/>
    <n v="539103.78000000014"/>
    <x v="0"/>
    <n v="3"/>
    <x v="5"/>
    <x v="0"/>
  </r>
  <r>
    <n v="118291699"/>
    <x v="1370"/>
    <d v="2022-12-21T00:00:00"/>
    <x v="155"/>
    <x v="4"/>
    <x v="8"/>
    <x v="1"/>
    <x v="0"/>
    <n v="3997"/>
    <n v="421.89"/>
    <n v="364.69"/>
    <n v="1457665.93"/>
    <n v="1686294.3299999998"/>
    <n v="228628.39999999991"/>
    <x v="0"/>
    <n v="4"/>
    <x v="6"/>
    <x v="0"/>
  </r>
  <r>
    <n v="269443404"/>
    <x v="1707"/>
    <d v="2016-11-09T00:00:00"/>
    <x v="167"/>
    <x v="2"/>
    <x v="7"/>
    <x v="0"/>
    <x v="0"/>
    <n v="3146"/>
    <n v="437.2"/>
    <n v="263.33"/>
    <n v="828436.17999999993"/>
    <n v="1375431.2"/>
    <n v="546995.02"/>
    <x v="20"/>
    <n v="7"/>
    <x v="2"/>
    <x v="1"/>
  </r>
  <r>
    <n v="249606645"/>
    <x v="1487"/>
    <d v="2020-07-18T00:00:00"/>
    <x v="80"/>
    <x v="1"/>
    <x v="9"/>
    <x v="1"/>
    <x v="1"/>
    <n v="3008"/>
    <n v="9.33"/>
    <n v="6.92"/>
    <n v="20815.36"/>
    <n v="28064.639999999999"/>
    <n v="7249.2799999999988"/>
    <x v="15"/>
    <n v="1"/>
    <x v="3"/>
    <x v="0"/>
  </r>
  <r>
    <n v="786955249"/>
    <x v="598"/>
    <d v="2020-05-15T00:00:00"/>
    <x v="31"/>
    <x v="4"/>
    <x v="5"/>
    <x v="1"/>
    <x v="2"/>
    <n v="6401"/>
    <n v="109.28"/>
    <n v="35.840000000000003"/>
    <n v="229411.84000000003"/>
    <n v="699501.28"/>
    <n v="470089.44"/>
    <x v="9"/>
    <n v="5"/>
    <x v="0"/>
    <x v="0"/>
  </r>
  <r>
    <n v="429975545"/>
    <x v="1393"/>
    <d v="2016-08-04T00:00:00"/>
    <x v="15"/>
    <x v="3"/>
    <x v="0"/>
    <x v="0"/>
    <x v="2"/>
    <n v="8174"/>
    <n v="255.28"/>
    <n v="159.41999999999999"/>
    <n v="1303099.0799999998"/>
    <n v="2086658.72"/>
    <n v="783559.64000000013"/>
    <x v="0"/>
    <n v="5"/>
    <x v="0"/>
    <x v="0"/>
  </r>
  <r>
    <n v="497466361"/>
    <x v="186"/>
    <d v="2015-04-13T00:00:00"/>
    <x v="45"/>
    <x v="1"/>
    <x v="10"/>
    <x v="1"/>
    <x v="1"/>
    <n v="206"/>
    <n v="668.27"/>
    <n v="502.54"/>
    <n v="103523.24"/>
    <n v="137663.62"/>
    <n v="34140.37999999999"/>
    <x v="8"/>
    <n v="3"/>
    <x v="5"/>
    <x v="0"/>
  </r>
  <r>
    <n v="128539025"/>
    <x v="1708"/>
    <d v="2018-08-17T00:00:00"/>
    <x v="123"/>
    <x v="3"/>
    <x v="3"/>
    <x v="0"/>
    <x v="1"/>
    <n v="6409"/>
    <n v="205.7"/>
    <n v="117.11"/>
    <n v="750557.99"/>
    <n v="1318331.2999999998"/>
    <n v="567773.30999999982"/>
    <x v="10"/>
    <n v="7"/>
    <x v="2"/>
    <x v="1"/>
  </r>
  <r>
    <n v="332617366"/>
    <x v="75"/>
    <d v="2022-06-18T00:00:00"/>
    <x v="12"/>
    <x v="2"/>
    <x v="5"/>
    <x v="0"/>
    <x v="0"/>
    <n v="7725"/>
    <n v="109.28"/>
    <n v="35.840000000000003"/>
    <n v="276864"/>
    <n v="844188"/>
    <n v="567324"/>
    <x v="17"/>
    <n v="4"/>
    <x v="6"/>
    <x v="0"/>
  </r>
  <r>
    <n v="839437711"/>
    <x v="1709"/>
    <d v="2019-01-01T00:00:00"/>
    <x v="153"/>
    <x v="1"/>
    <x v="5"/>
    <x v="1"/>
    <x v="2"/>
    <n v="7128"/>
    <n v="109.28"/>
    <n v="35.840000000000003"/>
    <n v="255467.52000000002"/>
    <n v="778947.84"/>
    <n v="523480.31999999995"/>
    <x v="16"/>
    <n v="7"/>
    <x v="2"/>
    <x v="1"/>
  </r>
  <r>
    <n v="549048888"/>
    <x v="1166"/>
    <d v="2018-11-08T00:00:00"/>
    <x v="34"/>
    <x v="1"/>
    <x v="6"/>
    <x v="0"/>
    <x v="3"/>
    <n v="4622"/>
    <n v="651.21"/>
    <n v="524.96"/>
    <n v="2426365.12"/>
    <n v="3009892.62"/>
    <n v="583527.5"/>
    <x v="7"/>
    <n v="3"/>
    <x v="5"/>
    <x v="0"/>
  </r>
  <r>
    <n v="681812226"/>
    <x v="1368"/>
    <d v="2020-12-04T00:00:00"/>
    <x v="172"/>
    <x v="4"/>
    <x v="5"/>
    <x v="0"/>
    <x v="2"/>
    <n v="2244"/>
    <n v="109.28"/>
    <n v="35.840000000000003"/>
    <n v="80424.960000000006"/>
    <n v="245224.32000000001"/>
    <n v="164799.35999999999"/>
    <x v="5"/>
    <n v="5"/>
    <x v="0"/>
    <x v="0"/>
  </r>
  <r>
    <n v="728401553"/>
    <x v="1694"/>
    <d v="2016-12-18T00:00:00"/>
    <x v="9"/>
    <x v="5"/>
    <x v="0"/>
    <x v="1"/>
    <x v="1"/>
    <n v="9061"/>
    <n v="255.28"/>
    <n v="159.41999999999999"/>
    <n v="1444504.6199999999"/>
    <n v="2313092.08"/>
    <n v="868587.4600000002"/>
    <x v="5"/>
    <n v="7"/>
    <x v="2"/>
    <x v="1"/>
  </r>
  <r>
    <n v="699803197"/>
    <x v="759"/>
    <d v="2019-01-14T00:00:00"/>
    <x v="180"/>
    <x v="0"/>
    <x v="2"/>
    <x v="1"/>
    <x v="3"/>
    <n v="6172"/>
    <n v="47.45"/>
    <n v="31.79"/>
    <n v="196207.88"/>
    <n v="292861.40000000002"/>
    <n v="96653.520000000019"/>
    <x v="13"/>
    <n v="4"/>
    <x v="6"/>
    <x v="0"/>
  </r>
  <r>
    <n v="677315986"/>
    <x v="1710"/>
    <d v="2018-10-25T00:00:00"/>
    <x v="9"/>
    <x v="5"/>
    <x v="4"/>
    <x v="0"/>
    <x v="3"/>
    <n v="1706"/>
    <n v="81.73"/>
    <n v="56.67"/>
    <n v="96679.02"/>
    <n v="139431.38"/>
    <n v="42752.36"/>
    <x v="6"/>
    <n v="3"/>
    <x v="5"/>
    <x v="0"/>
  </r>
  <r>
    <n v="362551248"/>
    <x v="1516"/>
    <d v="2018-05-09T00:00:00"/>
    <x v="122"/>
    <x v="3"/>
    <x v="4"/>
    <x v="1"/>
    <x v="3"/>
    <n v="5826"/>
    <n v="81.73"/>
    <n v="56.67"/>
    <n v="330159.42"/>
    <n v="476158.98000000004"/>
    <n v="145999.56000000006"/>
    <x v="15"/>
    <n v="5"/>
    <x v="0"/>
    <x v="0"/>
  </r>
  <r>
    <n v="427432811"/>
    <x v="1711"/>
    <d v="2015-12-24T00:00:00"/>
    <x v="43"/>
    <x v="1"/>
    <x v="1"/>
    <x v="0"/>
    <x v="3"/>
    <n v="5722"/>
    <n v="152.58000000000001"/>
    <n v="97.44"/>
    <n v="557551.67999999993"/>
    <n v="873062.76000000013"/>
    <n v="315511.08000000019"/>
    <x v="9"/>
    <n v="4"/>
    <x v="6"/>
    <x v="0"/>
  </r>
  <r>
    <n v="264197003"/>
    <x v="1676"/>
    <d v="2022-01-22T00:00:00"/>
    <x v="83"/>
    <x v="0"/>
    <x v="1"/>
    <x v="0"/>
    <x v="0"/>
    <n v="619"/>
    <n v="152.58000000000001"/>
    <n v="97.44"/>
    <n v="60315.360000000001"/>
    <n v="94447.02"/>
    <n v="34131.660000000003"/>
    <x v="19"/>
    <n v="4"/>
    <x v="6"/>
    <x v="0"/>
  </r>
  <r>
    <n v="235392653"/>
    <x v="197"/>
    <d v="2018-07-10T00:00:00"/>
    <x v="127"/>
    <x v="5"/>
    <x v="11"/>
    <x v="0"/>
    <x v="1"/>
    <n v="6772"/>
    <n v="154.06"/>
    <n v="90.93"/>
    <n v="615777.96000000008"/>
    <n v="1043294.3200000001"/>
    <n v="427516.36"/>
    <x v="7"/>
    <n v="1"/>
    <x v="3"/>
    <x v="0"/>
  </r>
  <r>
    <n v="323881089"/>
    <x v="1541"/>
    <d v="2022-07-04T00:00:00"/>
    <x v="30"/>
    <x v="3"/>
    <x v="10"/>
    <x v="1"/>
    <x v="3"/>
    <n v="2467"/>
    <n v="668.27"/>
    <n v="502.54"/>
    <n v="1239766.18"/>
    <n v="1648622.0899999999"/>
    <n v="408855.90999999992"/>
    <x v="0"/>
    <n v="2"/>
    <x v="1"/>
    <x v="0"/>
  </r>
  <r>
    <n v="231369769"/>
    <x v="524"/>
    <d v="2015-05-29T00:00:00"/>
    <x v="150"/>
    <x v="1"/>
    <x v="5"/>
    <x v="0"/>
    <x v="0"/>
    <n v="6311"/>
    <n v="109.28"/>
    <n v="35.840000000000003"/>
    <n v="226186.24000000002"/>
    <n v="689666.08"/>
    <n v="463479.83999999997"/>
    <x v="18"/>
    <n v="6"/>
    <x v="4"/>
    <x v="1"/>
  </r>
  <r>
    <n v="685744130"/>
    <x v="344"/>
    <d v="2020-10-20T00:00:00"/>
    <x v="79"/>
    <x v="5"/>
    <x v="10"/>
    <x v="0"/>
    <x v="3"/>
    <n v="5782"/>
    <n v="668.27"/>
    <n v="502.54"/>
    <n v="2905686.2800000003"/>
    <n v="3863937.1399999997"/>
    <n v="958250.8599999994"/>
    <x v="6"/>
    <n v="1"/>
    <x v="3"/>
    <x v="0"/>
  </r>
  <r>
    <n v="376403892"/>
    <x v="1712"/>
    <d v="2019-03-14T00:00:00"/>
    <x v="127"/>
    <x v="5"/>
    <x v="0"/>
    <x v="1"/>
    <x v="0"/>
    <n v="5131"/>
    <n v="255.28"/>
    <n v="159.41999999999999"/>
    <n v="817984.0199999999"/>
    <n v="1309841.68"/>
    <n v="491857.66000000003"/>
    <x v="5"/>
    <n v="4"/>
    <x v="6"/>
    <x v="0"/>
  </r>
  <r>
    <n v="818926751"/>
    <x v="1317"/>
    <d v="2015-12-02T00:00:00"/>
    <x v="83"/>
    <x v="0"/>
    <x v="11"/>
    <x v="0"/>
    <x v="1"/>
    <n v="7479"/>
    <n v="154.06"/>
    <n v="90.93"/>
    <n v="680065.47000000009"/>
    <n v="1152214.74"/>
    <n v="472149.2699999999"/>
    <x v="11"/>
    <n v="7"/>
    <x v="2"/>
    <x v="1"/>
  </r>
  <r>
    <n v="891313779"/>
    <x v="1713"/>
    <d v="2022-09-27T00:00:00"/>
    <x v="183"/>
    <x v="0"/>
    <x v="4"/>
    <x v="0"/>
    <x v="3"/>
    <n v="8409"/>
    <n v="81.73"/>
    <n v="56.67"/>
    <n v="476538.03"/>
    <n v="687267.57000000007"/>
    <n v="210729.54000000004"/>
    <x v="20"/>
    <n v="6"/>
    <x v="4"/>
    <x v="1"/>
  </r>
  <r>
    <n v="417569577"/>
    <x v="836"/>
    <d v="2019-02-19T00:00:00"/>
    <x v="61"/>
    <x v="3"/>
    <x v="10"/>
    <x v="1"/>
    <x v="1"/>
    <n v="6972"/>
    <n v="668.27"/>
    <n v="502.54"/>
    <n v="3503708.8800000004"/>
    <n v="4659178.4399999995"/>
    <n v="1155469.5599999991"/>
    <x v="10"/>
    <n v="4"/>
    <x v="6"/>
    <x v="0"/>
  </r>
  <r>
    <n v="453474700"/>
    <x v="1714"/>
    <d v="2022-03-12T00:00:00"/>
    <x v="40"/>
    <x v="3"/>
    <x v="5"/>
    <x v="0"/>
    <x v="1"/>
    <n v="2096"/>
    <n v="109.28"/>
    <n v="35.840000000000003"/>
    <n v="75120.640000000014"/>
    <n v="229050.88"/>
    <n v="153930.23999999999"/>
    <x v="19"/>
    <n v="4"/>
    <x v="6"/>
    <x v="0"/>
  </r>
  <r>
    <n v="277429091"/>
    <x v="926"/>
    <d v="2019-06-27T00:00:00"/>
    <x v="111"/>
    <x v="4"/>
    <x v="5"/>
    <x v="0"/>
    <x v="0"/>
    <n v="6288"/>
    <n v="109.28"/>
    <n v="35.840000000000003"/>
    <n v="225361.92000000001"/>
    <n v="687152.64000000001"/>
    <n v="461790.71999999997"/>
    <x v="8"/>
    <n v="6"/>
    <x v="4"/>
    <x v="1"/>
  </r>
  <r>
    <n v="575259006"/>
    <x v="1715"/>
    <d v="2019-09-24T00:00:00"/>
    <x v="119"/>
    <x v="5"/>
    <x v="10"/>
    <x v="0"/>
    <x v="2"/>
    <n v="778"/>
    <n v="668.27"/>
    <n v="502.54"/>
    <n v="390976.12"/>
    <n v="519914.06"/>
    <n v="128937.94"/>
    <x v="19"/>
    <n v="7"/>
    <x v="2"/>
    <x v="1"/>
  </r>
  <r>
    <n v="612798345"/>
    <x v="263"/>
    <d v="2022-04-05T00:00:00"/>
    <x v="121"/>
    <x v="0"/>
    <x v="3"/>
    <x v="0"/>
    <x v="1"/>
    <n v="9503"/>
    <n v="205.7"/>
    <n v="117.11"/>
    <n v="1112896.33"/>
    <n v="1954767.0999999999"/>
    <n v="841870.76999999979"/>
    <x v="19"/>
    <n v="7"/>
    <x v="2"/>
    <x v="1"/>
  </r>
  <r>
    <n v="719730079"/>
    <x v="539"/>
    <d v="2020-04-28T00:00:00"/>
    <x v="59"/>
    <x v="1"/>
    <x v="5"/>
    <x v="1"/>
    <x v="3"/>
    <n v="2979"/>
    <n v="109.28"/>
    <n v="35.840000000000003"/>
    <n v="106767.36000000002"/>
    <n v="325545.12"/>
    <n v="218777.75999999998"/>
    <x v="18"/>
    <n v="3"/>
    <x v="5"/>
    <x v="0"/>
  </r>
  <r>
    <n v="409112679"/>
    <x v="880"/>
    <d v="2019-04-08T00:00:00"/>
    <x v="26"/>
    <x v="1"/>
    <x v="11"/>
    <x v="0"/>
    <x v="3"/>
    <n v="4388"/>
    <n v="154.06"/>
    <n v="90.93"/>
    <n v="399000.84"/>
    <n v="676015.28"/>
    <n v="277014.44"/>
    <x v="16"/>
    <n v="6"/>
    <x v="4"/>
    <x v="1"/>
  </r>
  <r>
    <n v="918528544"/>
    <x v="100"/>
    <d v="2019-05-20T00:00:00"/>
    <x v="92"/>
    <x v="2"/>
    <x v="5"/>
    <x v="1"/>
    <x v="3"/>
    <n v="1863"/>
    <n v="109.28"/>
    <n v="35.840000000000003"/>
    <n v="66769.920000000013"/>
    <n v="203588.64"/>
    <n v="136818.72"/>
    <x v="6"/>
    <n v="7"/>
    <x v="2"/>
    <x v="1"/>
  </r>
  <r>
    <n v="624555432"/>
    <x v="1280"/>
    <d v="2023-01-13T00:00:00"/>
    <x v="11"/>
    <x v="3"/>
    <x v="0"/>
    <x v="1"/>
    <x v="3"/>
    <n v="8686"/>
    <n v="255.28"/>
    <n v="159.41999999999999"/>
    <n v="1384722.1199999999"/>
    <n v="2217362.08"/>
    <n v="832639.9600000002"/>
    <x v="1"/>
    <n v="5"/>
    <x v="0"/>
    <x v="0"/>
  </r>
  <r>
    <n v="750108563"/>
    <x v="1716"/>
    <d v="2019-03-21T00:00:00"/>
    <x v="78"/>
    <x v="5"/>
    <x v="0"/>
    <x v="1"/>
    <x v="1"/>
    <n v="2648"/>
    <n v="255.28"/>
    <n v="159.41999999999999"/>
    <n v="422144.16"/>
    <n v="675981.44000000006"/>
    <n v="253837.28000000009"/>
    <x v="10"/>
    <n v="6"/>
    <x v="4"/>
    <x v="1"/>
  </r>
  <r>
    <n v="837608659"/>
    <x v="861"/>
    <d v="2020-05-04T00:00:00"/>
    <x v="17"/>
    <x v="1"/>
    <x v="10"/>
    <x v="0"/>
    <x v="3"/>
    <n v="5871"/>
    <n v="668.27"/>
    <n v="502.54"/>
    <n v="2950412.3400000003"/>
    <n v="3923413.17"/>
    <n v="973000.82999999961"/>
    <x v="2"/>
    <n v="2"/>
    <x v="1"/>
    <x v="0"/>
  </r>
  <r>
    <n v="930670154"/>
    <x v="347"/>
    <d v="2017-03-19T00:00:00"/>
    <x v="91"/>
    <x v="1"/>
    <x v="8"/>
    <x v="0"/>
    <x v="2"/>
    <n v="4835"/>
    <n v="421.89"/>
    <n v="364.69"/>
    <n v="1763276.15"/>
    <n v="2039838.15"/>
    <n v="276562"/>
    <x v="9"/>
    <n v="7"/>
    <x v="2"/>
    <x v="1"/>
  </r>
  <r>
    <n v="705965840"/>
    <x v="1717"/>
    <d v="2018-10-03T00:00:00"/>
    <x v="164"/>
    <x v="0"/>
    <x v="5"/>
    <x v="0"/>
    <x v="2"/>
    <n v="9835"/>
    <n v="109.28"/>
    <n v="35.840000000000003"/>
    <n v="352486.40000000002"/>
    <n v="1074768.8"/>
    <n v="722282.4"/>
    <x v="5"/>
    <n v="3"/>
    <x v="5"/>
    <x v="0"/>
  </r>
  <r>
    <n v="132294547"/>
    <x v="1652"/>
    <d v="2019-12-20T00:00:00"/>
    <x v="97"/>
    <x v="3"/>
    <x v="8"/>
    <x v="1"/>
    <x v="3"/>
    <n v="7751"/>
    <n v="421.89"/>
    <n v="364.69"/>
    <n v="2826712.19"/>
    <n v="3270069.3899999997"/>
    <n v="443357.19999999972"/>
    <x v="17"/>
    <n v="3"/>
    <x v="5"/>
    <x v="0"/>
  </r>
  <r>
    <n v="598767602"/>
    <x v="1389"/>
    <d v="2017-04-08T00:00:00"/>
    <x v="165"/>
    <x v="5"/>
    <x v="10"/>
    <x v="1"/>
    <x v="1"/>
    <n v="7494"/>
    <n v="668.27"/>
    <n v="502.54"/>
    <n v="3766034.7600000002"/>
    <n v="5008015.38"/>
    <n v="1241980.6199999996"/>
    <x v="13"/>
    <n v="2"/>
    <x v="1"/>
    <x v="0"/>
  </r>
  <r>
    <n v="864808833"/>
    <x v="207"/>
    <d v="2016-10-11T00:00:00"/>
    <x v="50"/>
    <x v="2"/>
    <x v="3"/>
    <x v="1"/>
    <x v="1"/>
    <n v="5007"/>
    <n v="205.7"/>
    <n v="117.11"/>
    <n v="586369.77"/>
    <n v="1029939.8999999999"/>
    <n v="443570.12999999989"/>
    <x v="19"/>
    <n v="7"/>
    <x v="2"/>
    <x v="1"/>
  </r>
  <r>
    <n v="210154569"/>
    <x v="403"/>
    <d v="2019-03-12T00:00:00"/>
    <x v="29"/>
    <x v="4"/>
    <x v="8"/>
    <x v="1"/>
    <x v="2"/>
    <n v="8262"/>
    <n v="421.89"/>
    <n v="364.69"/>
    <n v="3013068.78"/>
    <n v="3485655.1799999997"/>
    <n v="472586.39999999991"/>
    <x v="4"/>
    <n v="1"/>
    <x v="3"/>
    <x v="0"/>
  </r>
  <r>
    <n v="649543750"/>
    <x v="1656"/>
    <d v="2022-11-22T00:00:00"/>
    <x v="139"/>
    <x v="4"/>
    <x v="3"/>
    <x v="0"/>
    <x v="2"/>
    <n v="3285"/>
    <n v="205.7"/>
    <n v="117.11"/>
    <n v="384706.35"/>
    <n v="675724.5"/>
    <n v="291018.15000000002"/>
    <x v="11"/>
    <n v="6"/>
    <x v="4"/>
    <x v="1"/>
  </r>
  <r>
    <n v="359267365"/>
    <x v="1271"/>
    <d v="2020-10-08T00:00:00"/>
    <x v="158"/>
    <x v="6"/>
    <x v="9"/>
    <x v="1"/>
    <x v="0"/>
    <n v="4052"/>
    <n v="9.33"/>
    <n v="6.92"/>
    <n v="28039.84"/>
    <n v="37805.160000000003"/>
    <n v="9765.3200000000033"/>
    <x v="7"/>
    <n v="3"/>
    <x v="5"/>
    <x v="0"/>
  </r>
  <r>
    <n v="974069583"/>
    <x v="1718"/>
    <d v="2021-06-07T00:00:00"/>
    <x v="142"/>
    <x v="0"/>
    <x v="5"/>
    <x v="0"/>
    <x v="0"/>
    <n v="7690"/>
    <n v="109.28"/>
    <n v="35.840000000000003"/>
    <n v="275609.60000000003"/>
    <n v="840363.2"/>
    <n v="564753.59999999986"/>
    <x v="20"/>
    <n v="5"/>
    <x v="0"/>
    <x v="0"/>
  </r>
  <r>
    <n v="290246617"/>
    <x v="1719"/>
    <d v="2019-02-19T00:00:00"/>
    <x v="116"/>
    <x v="4"/>
    <x v="8"/>
    <x v="1"/>
    <x v="1"/>
    <n v="9279"/>
    <n v="421.89"/>
    <n v="364.69"/>
    <n v="3383958.51"/>
    <n v="3914717.31"/>
    <n v="530758.80000000028"/>
    <x v="16"/>
    <n v="7"/>
    <x v="2"/>
    <x v="1"/>
  </r>
  <r>
    <n v="639097297"/>
    <x v="1720"/>
    <d v="2020-08-24T00:00:00"/>
    <x v="20"/>
    <x v="3"/>
    <x v="3"/>
    <x v="0"/>
    <x v="3"/>
    <n v="1947"/>
    <n v="205.7"/>
    <n v="117.11"/>
    <n v="228013.17"/>
    <n v="400497.89999999997"/>
    <n v="172484.72999999995"/>
    <x v="18"/>
    <n v="2"/>
    <x v="1"/>
    <x v="0"/>
  </r>
  <r>
    <n v="372232949"/>
    <x v="1721"/>
    <d v="2019-03-25T00:00:00"/>
    <x v="23"/>
    <x v="4"/>
    <x v="10"/>
    <x v="0"/>
    <x v="1"/>
    <n v="856"/>
    <n v="668.27"/>
    <n v="502.54"/>
    <n v="430174.24"/>
    <n v="572039.12"/>
    <n v="141864.88"/>
    <x v="5"/>
    <n v="1"/>
    <x v="3"/>
    <x v="0"/>
  </r>
  <r>
    <n v="300813233"/>
    <x v="1722"/>
    <d v="2018-09-25T00:00:00"/>
    <x v="118"/>
    <x v="0"/>
    <x v="5"/>
    <x v="1"/>
    <x v="3"/>
    <n v="6175"/>
    <n v="109.28"/>
    <n v="35.840000000000003"/>
    <n v="221312.00000000003"/>
    <n v="674804"/>
    <n v="453492"/>
    <x v="20"/>
    <n v="6"/>
    <x v="4"/>
    <x v="1"/>
  </r>
  <r>
    <n v="299366986"/>
    <x v="954"/>
    <d v="2019-11-27T00:00:00"/>
    <x v="119"/>
    <x v="5"/>
    <x v="0"/>
    <x v="1"/>
    <x v="0"/>
    <n v="8199"/>
    <n v="255.28"/>
    <n v="159.41999999999999"/>
    <n v="1307084.5799999998"/>
    <n v="2093040.72"/>
    <n v="785956.14000000013"/>
    <x v="17"/>
    <n v="1"/>
    <x v="3"/>
    <x v="0"/>
  </r>
  <r>
    <n v="248150527"/>
    <x v="1723"/>
    <d v="2018-09-07T00:00:00"/>
    <x v="73"/>
    <x v="5"/>
    <x v="1"/>
    <x v="0"/>
    <x v="3"/>
    <n v="2110"/>
    <n v="152.58000000000001"/>
    <n v="97.44"/>
    <n v="205598.4"/>
    <n v="321943.80000000005"/>
    <n v="116345.40000000005"/>
    <x v="7"/>
    <n v="4"/>
    <x v="6"/>
    <x v="0"/>
  </r>
  <r>
    <n v="890789353"/>
    <x v="361"/>
    <d v="2022-05-19T00:00:00"/>
    <x v="0"/>
    <x v="0"/>
    <x v="9"/>
    <x v="0"/>
    <x v="3"/>
    <n v="3220"/>
    <n v="9.33"/>
    <n v="6.92"/>
    <n v="22282.400000000001"/>
    <n v="30042.6"/>
    <n v="7760.1999999999971"/>
    <x v="5"/>
    <n v="4"/>
    <x v="6"/>
    <x v="0"/>
  </r>
  <r>
    <n v="930457293"/>
    <x v="392"/>
    <d v="2019-07-06T00:00:00"/>
    <x v="26"/>
    <x v="1"/>
    <x v="3"/>
    <x v="1"/>
    <x v="3"/>
    <n v="1845"/>
    <n v="205.7"/>
    <n v="117.11"/>
    <n v="216067.95"/>
    <n v="379516.5"/>
    <n v="163448.54999999999"/>
    <x v="19"/>
    <n v="4"/>
    <x v="6"/>
    <x v="0"/>
  </r>
  <r>
    <n v="490640676"/>
    <x v="1724"/>
    <d v="2018-10-26T00:00:00"/>
    <x v="94"/>
    <x v="5"/>
    <x v="3"/>
    <x v="0"/>
    <x v="0"/>
    <n v="334"/>
    <n v="205.7"/>
    <n v="117.11"/>
    <n v="39114.74"/>
    <n v="68703.8"/>
    <n v="29589.060000000005"/>
    <x v="13"/>
    <n v="1"/>
    <x v="3"/>
    <x v="0"/>
  </r>
  <r>
    <n v="665138328"/>
    <x v="1725"/>
    <d v="2022-01-31T00:00:00"/>
    <x v="62"/>
    <x v="5"/>
    <x v="9"/>
    <x v="0"/>
    <x v="3"/>
    <n v="8067"/>
    <n v="9.33"/>
    <n v="6.92"/>
    <n v="55823.64"/>
    <n v="75265.11"/>
    <n v="19441.47"/>
    <x v="1"/>
    <n v="1"/>
    <x v="3"/>
    <x v="0"/>
  </r>
  <r>
    <n v="353191840"/>
    <x v="795"/>
    <d v="2019-06-17T00:00:00"/>
    <x v="22"/>
    <x v="1"/>
    <x v="5"/>
    <x v="1"/>
    <x v="3"/>
    <n v="6169"/>
    <n v="109.28"/>
    <n v="35.840000000000003"/>
    <n v="221096.96000000002"/>
    <n v="674148.32000000007"/>
    <n v="453051.36000000004"/>
    <x v="16"/>
    <n v="6"/>
    <x v="4"/>
    <x v="1"/>
  </r>
  <r>
    <n v="383834254"/>
    <x v="1328"/>
    <d v="2021-11-19T00:00:00"/>
    <x v="13"/>
    <x v="0"/>
    <x v="7"/>
    <x v="1"/>
    <x v="0"/>
    <n v="3940"/>
    <n v="437.2"/>
    <n v="263.33"/>
    <n v="1037520.2"/>
    <n v="1722568"/>
    <n v="685047.8"/>
    <x v="13"/>
    <n v="1"/>
    <x v="3"/>
    <x v="0"/>
  </r>
  <r>
    <n v="217192685"/>
    <x v="1726"/>
    <d v="2015-02-22T00:00:00"/>
    <x v="119"/>
    <x v="5"/>
    <x v="7"/>
    <x v="1"/>
    <x v="1"/>
    <n v="997"/>
    <n v="437.2"/>
    <n v="263.33"/>
    <n v="262540.01"/>
    <n v="435888.39999999997"/>
    <n v="173348.38999999996"/>
    <x v="5"/>
    <n v="7"/>
    <x v="2"/>
    <x v="1"/>
  </r>
  <r>
    <n v="343185698"/>
    <x v="1712"/>
    <d v="2019-03-25T00:00:00"/>
    <x v="22"/>
    <x v="1"/>
    <x v="6"/>
    <x v="1"/>
    <x v="3"/>
    <n v="5129"/>
    <n v="651.21"/>
    <n v="524.96"/>
    <n v="2692519.8400000003"/>
    <n v="3340056.0900000003"/>
    <n v="647536.25"/>
    <x v="14"/>
    <n v="4"/>
    <x v="6"/>
    <x v="0"/>
  </r>
  <r>
    <n v="857174623"/>
    <x v="1727"/>
    <d v="2018-08-16T00:00:00"/>
    <x v="110"/>
    <x v="0"/>
    <x v="11"/>
    <x v="0"/>
    <x v="2"/>
    <n v="5874"/>
    <n v="154.06"/>
    <n v="90.93"/>
    <n v="534122.82000000007"/>
    <n v="904948.44000000006"/>
    <n v="370825.62"/>
    <x v="5"/>
    <n v="4"/>
    <x v="6"/>
    <x v="0"/>
  </r>
  <r>
    <n v="543349730"/>
    <x v="621"/>
    <d v="2015-01-20T00:00:00"/>
    <x v="62"/>
    <x v="5"/>
    <x v="4"/>
    <x v="0"/>
    <x v="2"/>
    <n v="8115"/>
    <n v="81.73"/>
    <n v="56.67"/>
    <n v="459877.05"/>
    <n v="663238.95000000007"/>
    <n v="203361.90000000008"/>
    <x v="11"/>
    <n v="6"/>
    <x v="4"/>
    <x v="1"/>
  </r>
  <r>
    <n v="632148015"/>
    <x v="1728"/>
    <d v="2018-03-15T00:00:00"/>
    <x v="66"/>
    <x v="5"/>
    <x v="9"/>
    <x v="1"/>
    <x v="2"/>
    <n v="5500"/>
    <n v="9.33"/>
    <n v="6.92"/>
    <n v="38060"/>
    <n v="51315"/>
    <n v="13255"/>
    <x v="9"/>
    <n v="4"/>
    <x v="6"/>
    <x v="0"/>
  </r>
  <r>
    <n v="435417640"/>
    <x v="834"/>
    <d v="2015-11-05T00:00:00"/>
    <x v="134"/>
    <x v="2"/>
    <x v="10"/>
    <x v="0"/>
    <x v="0"/>
    <n v="8610"/>
    <n v="668.27"/>
    <n v="502.54"/>
    <n v="4326869.4000000004"/>
    <n v="5753804.7000000002"/>
    <n v="1426935.2999999998"/>
    <x v="9"/>
    <n v="4"/>
    <x v="6"/>
    <x v="0"/>
  </r>
  <r>
    <n v="811253488"/>
    <x v="1729"/>
    <d v="2020-09-24T00:00:00"/>
    <x v="77"/>
    <x v="4"/>
    <x v="6"/>
    <x v="1"/>
    <x v="2"/>
    <n v="6790"/>
    <n v="651.21"/>
    <n v="524.96"/>
    <n v="3564478.4000000004"/>
    <n v="4421715.9000000004"/>
    <n v="857237.5"/>
    <x v="16"/>
    <n v="2"/>
    <x v="1"/>
    <x v="0"/>
  </r>
  <r>
    <n v="406579387"/>
    <x v="134"/>
    <d v="2015-01-08T00:00:00"/>
    <x v="118"/>
    <x v="0"/>
    <x v="8"/>
    <x v="0"/>
    <x v="2"/>
    <n v="4730"/>
    <n v="421.89"/>
    <n v="364.69"/>
    <n v="1724983.7"/>
    <n v="1995539.7"/>
    <n v="270556"/>
    <x v="11"/>
    <n v="1"/>
    <x v="3"/>
    <x v="0"/>
  </r>
  <r>
    <n v="188631665"/>
    <x v="1126"/>
    <d v="2021-03-06T00:00:00"/>
    <x v="149"/>
    <x v="3"/>
    <x v="5"/>
    <x v="0"/>
    <x v="3"/>
    <n v="9156"/>
    <n v="109.28"/>
    <n v="35.840000000000003"/>
    <n v="328151.04000000004"/>
    <n v="1000567.68"/>
    <n v="672416.64"/>
    <x v="7"/>
    <n v="5"/>
    <x v="0"/>
    <x v="0"/>
  </r>
  <r>
    <n v="185478246"/>
    <x v="1582"/>
    <d v="2020-02-25T00:00:00"/>
    <x v="94"/>
    <x v="5"/>
    <x v="5"/>
    <x v="1"/>
    <x v="3"/>
    <n v="5989"/>
    <n v="109.28"/>
    <n v="35.840000000000003"/>
    <n v="214645.76000000001"/>
    <n v="654477.92000000004"/>
    <n v="439832.16000000003"/>
    <x v="3"/>
    <n v="6"/>
    <x v="4"/>
    <x v="1"/>
  </r>
  <r>
    <n v="483423173"/>
    <x v="1730"/>
    <d v="2020-04-02T00:00:00"/>
    <x v="60"/>
    <x v="4"/>
    <x v="11"/>
    <x v="0"/>
    <x v="1"/>
    <n v="4514"/>
    <n v="154.06"/>
    <n v="90.93"/>
    <n v="410458.02"/>
    <n v="695426.84"/>
    <n v="284968.81999999995"/>
    <x v="5"/>
    <n v="4"/>
    <x v="6"/>
    <x v="0"/>
  </r>
  <r>
    <n v="582197558"/>
    <x v="1731"/>
    <d v="2022-10-18T00:00:00"/>
    <x v="149"/>
    <x v="3"/>
    <x v="3"/>
    <x v="1"/>
    <x v="0"/>
    <n v="4050"/>
    <n v="205.7"/>
    <n v="117.11"/>
    <n v="474295.5"/>
    <n v="833085"/>
    <n v="358789.5"/>
    <x v="1"/>
    <n v="2"/>
    <x v="1"/>
    <x v="0"/>
  </r>
  <r>
    <n v="939768636"/>
    <x v="1518"/>
    <d v="2019-01-24T00:00:00"/>
    <x v="87"/>
    <x v="5"/>
    <x v="1"/>
    <x v="0"/>
    <x v="3"/>
    <n v="7278"/>
    <n v="152.58000000000001"/>
    <n v="97.44"/>
    <n v="709168.32"/>
    <n v="1110477.24"/>
    <n v="401308.92000000004"/>
    <x v="14"/>
    <n v="7"/>
    <x v="2"/>
    <x v="1"/>
  </r>
  <r>
    <n v="174935233"/>
    <x v="1732"/>
    <d v="2016-08-14T00:00:00"/>
    <x v="181"/>
    <x v="1"/>
    <x v="7"/>
    <x v="0"/>
    <x v="0"/>
    <n v="6078"/>
    <n v="437.2"/>
    <n v="263.33"/>
    <n v="1600519.74"/>
    <n v="2657301.6"/>
    <n v="1056781.8600000001"/>
    <x v="15"/>
    <n v="2"/>
    <x v="1"/>
    <x v="0"/>
  </r>
  <r>
    <n v="651681792"/>
    <x v="1733"/>
    <d v="2020-05-09T00:00:00"/>
    <x v="44"/>
    <x v="2"/>
    <x v="5"/>
    <x v="1"/>
    <x v="0"/>
    <n v="5979"/>
    <n v="109.28"/>
    <n v="35.840000000000003"/>
    <n v="214287.36000000002"/>
    <n v="653385.12"/>
    <n v="439097.76"/>
    <x v="1"/>
    <n v="6"/>
    <x v="4"/>
    <x v="1"/>
  </r>
  <r>
    <n v="839326560"/>
    <x v="1546"/>
    <d v="2021-12-19T00:00:00"/>
    <x v="53"/>
    <x v="5"/>
    <x v="11"/>
    <x v="1"/>
    <x v="1"/>
    <n v="4236"/>
    <n v="154.06"/>
    <n v="90.93"/>
    <n v="385179.48000000004"/>
    <n v="652598.16"/>
    <n v="267418.68"/>
    <x v="4"/>
    <n v="6"/>
    <x v="4"/>
    <x v="1"/>
  </r>
  <r>
    <n v="438683927"/>
    <x v="1734"/>
    <d v="2021-06-30T00:00:00"/>
    <x v="179"/>
    <x v="1"/>
    <x v="4"/>
    <x v="0"/>
    <x v="2"/>
    <n v="5177"/>
    <n v="81.73"/>
    <n v="56.67"/>
    <n v="293380.59000000003"/>
    <n v="423116.21"/>
    <n v="129735.62"/>
    <x v="3"/>
    <n v="7"/>
    <x v="2"/>
    <x v="1"/>
  </r>
  <r>
    <n v="861021554"/>
    <x v="786"/>
    <d v="2015-06-01T00:00:00"/>
    <x v="104"/>
    <x v="5"/>
    <x v="1"/>
    <x v="1"/>
    <x v="1"/>
    <n v="4266"/>
    <n v="152.58000000000001"/>
    <n v="97.44"/>
    <n v="415679.04"/>
    <n v="650906.28"/>
    <n v="235227.24000000005"/>
    <x v="17"/>
    <n v="6"/>
    <x v="4"/>
    <x v="1"/>
  </r>
  <r>
    <n v="894535005"/>
    <x v="1729"/>
    <d v="2020-09-17T00:00:00"/>
    <x v="101"/>
    <x v="5"/>
    <x v="0"/>
    <x v="1"/>
    <x v="0"/>
    <n v="1641"/>
    <n v="255.28"/>
    <n v="159.41999999999999"/>
    <n v="261608.21999999997"/>
    <n v="418914.48"/>
    <n v="157306.26"/>
    <x v="17"/>
    <n v="2"/>
    <x v="1"/>
    <x v="0"/>
  </r>
  <r>
    <n v="727550113"/>
    <x v="1617"/>
    <d v="2017-05-09T00:00:00"/>
    <x v="127"/>
    <x v="5"/>
    <x v="9"/>
    <x v="0"/>
    <x v="2"/>
    <n v="7101"/>
    <n v="9.33"/>
    <n v="6.92"/>
    <n v="49138.92"/>
    <n v="66252.33"/>
    <n v="17113.410000000003"/>
    <x v="13"/>
    <n v="5"/>
    <x v="0"/>
    <x v="0"/>
  </r>
  <r>
    <n v="738502538"/>
    <x v="1402"/>
    <d v="2019-05-06T00:00:00"/>
    <x v="29"/>
    <x v="4"/>
    <x v="6"/>
    <x v="0"/>
    <x v="1"/>
    <n v="8167"/>
    <n v="651.21"/>
    <n v="524.96"/>
    <n v="4287348.32"/>
    <n v="5318432.07"/>
    <n v="1031083.75"/>
    <x v="12"/>
    <n v="4"/>
    <x v="6"/>
    <x v="0"/>
  </r>
  <r>
    <n v="108691108"/>
    <x v="1735"/>
    <d v="2018-04-20T00:00:00"/>
    <x v="172"/>
    <x v="4"/>
    <x v="6"/>
    <x v="1"/>
    <x v="1"/>
    <n v="2969"/>
    <n v="651.21"/>
    <n v="524.96"/>
    <n v="1558606.2400000002"/>
    <n v="1933442.4900000002"/>
    <n v="374836.25"/>
    <x v="7"/>
    <n v="4"/>
    <x v="6"/>
    <x v="0"/>
  </r>
  <r>
    <n v="339727151"/>
    <x v="1167"/>
    <d v="2020-04-03T00:00:00"/>
    <x v="132"/>
    <x v="0"/>
    <x v="7"/>
    <x v="0"/>
    <x v="1"/>
    <n v="1668"/>
    <n v="437.2"/>
    <n v="263.33"/>
    <n v="439234.44"/>
    <n v="729249.6"/>
    <n v="290015.15999999997"/>
    <x v="5"/>
    <n v="5"/>
    <x v="0"/>
    <x v="0"/>
  </r>
  <r>
    <n v="303534495"/>
    <x v="1736"/>
    <d v="2021-08-20T00:00:00"/>
    <x v="128"/>
    <x v="1"/>
    <x v="9"/>
    <x v="1"/>
    <x v="3"/>
    <n v="1457"/>
    <n v="9.33"/>
    <n v="6.92"/>
    <n v="10082.44"/>
    <n v="13593.81"/>
    <n v="3511.369999999999"/>
    <x v="5"/>
    <n v="5"/>
    <x v="0"/>
    <x v="0"/>
  </r>
  <r>
    <n v="292349469"/>
    <x v="1737"/>
    <d v="2022-05-12T00:00:00"/>
    <x v="173"/>
    <x v="5"/>
    <x v="6"/>
    <x v="0"/>
    <x v="2"/>
    <n v="1559"/>
    <n v="651.21"/>
    <n v="524.96"/>
    <n v="818412.64"/>
    <n v="1015236.39"/>
    <n v="196823.75"/>
    <x v="12"/>
    <n v="7"/>
    <x v="2"/>
    <x v="1"/>
  </r>
  <r>
    <n v="668720901"/>
    <x v="1126"/>
    <d v="2021-03-05T00:00:00"/>
    <x v="5"/>
    <x v="3"/>
    <x v="7"/>
    <x v="1"/>
    <x v="3"/>
    <n v="8230"/>
    <n v="437.2"/>
    <n v="263.33"/>
    <n v="2167205.9"/>
    <n v="3598156"/>
    <n v="1430950.1"/>
    <x v="5"/>
    <n v="5"/>
    <x v="0"/>
    <x v="0"/>
  </r>
  <r>
    <n v="678777682"/>
    <x v="1255"/>
    <d v="2022-08-29T00:00:00"/>
    <x v="180"/>
    <x v="0"/>
    <x v="1"/>
    <x v="1"/>
    <x v="3"/>
    <n v="4255"/>
    <n v="152.58000000000001"/>
    <n v="97.44"/>
    <n v="414607.2"/>
    <n v="649227.9"/>
    <n v="234620.7"/>
    <x v="16"/>
    <n v="6"/>
    <x v="4"/>
    <x v="1"/>
  </r>
  <r>
    <n v="769032084"/>
    <x v="195"/>
    <d v="2015-03-07T00:00:00"/>
    <x v="20"/>
    <x v="3"/>
    <x v="0"/>
    <x v="0"/>
    <x v="1"/>
    <n v="2538"/>
    <n v="255.28"/>
    <n v="159.41999999999999"/>
    <n v="404607.95999999996"/>
    <n v="647900.64"/>
    <n v="243292.68000000005"/>
    <x v="1"/>
    <n v="6"/>
    <x v="4"/>
    <x v="1"/>
  </r>
  <r>
    <n v="253349721"/>
    <x v="1351"/>
    <d v="2016-12-14T00:00:00"/>
    <x v="174"/>
    <x v="5"/>
    <x v="1"/>
    <x v="0"/>
    <x v="1"/>
    <n v="667"/>
    <n v="152.58000000000001"/>
    <n v="97.44"/>
    <n v="64992.479999999996"/>
    <n v="101770.86000000002"/>
    <n v="36778.380000000019"/>
    <x v="7"/>
    <n v="2"/>
    <x v="1"/>
    <x v="0"/>
  </r>
  <r>
    <n v="461685264"/>
    <x v="1457"/>
    <d v="2022-11-12T00:00:00"/>
    <x v="65"/>
    <x v="2"/>
    <x v="9"/>
    <x v="1"/>
    <x v="2"/>
    <n v="1784"/>
    <n v="9.33"/>
    <n v="6.92"/>
    <n v="12345.28"/>
    <n v="16644.72"/>
    <n v="4299.4400000000005"/>
    <x v="15"/>
    <n v="1"/>
    <x v="3"/>
    <x v="0"/>
  </r>
  <r>
    <n v="775008904"/>
    <x v="370"/>
    <d v="2019-12-11T00:00:00"/>
    <x v="80"/>
    <x v="1"/>
    <x v="0"/>
    <x v="0"/>
    <x v="0"/>
    <n v="1212"/>
    <n v="255.28"/>
    <n v="159.41999999999999"/>
    <n v="193217.03999999998"/>
    <n v="309399.36"/>
    <n v="116182.32"/>
    <x v="4"/>
    <n v="2"/>
    <x v="1"/>
    <x v="0"/>
  </r>
  <r>
    <n v="627744472"/>
    <x v="890"/>
    <d v="2016-06-23T00:00:00"/>
    <x v="27"/>
    <x v="0"/>
    <x v="9"/>
    <x v="0"/>
    <x v="1"/>
    <n v="2394"/>
    <n v="9.33"/>
    <n v="6.92"/>
    <n v="16566.48"/>
    <n v="22336.02"/>
    <n v="5769.5400000000009"/>
    <x v="19"/>
    <n v="2"/>
    <x v="1"/>
    <x v="0"/>
  </r>
  <r>
    <n v="874628293"/>
    <x v="1085"/>
    <d v="2017-04-25T00:00:00"/>
    <x v="44"/>
    <x v="2"/>
    <x v="2"/>
    <x v="0"/>
    <x v="3"/>
    <n v="803"/>
    <n v="47.45"/>
    <n v="31.79"/>
    <n v="25527.37"/>
    <n v="38102.350000000006"/>
    <n v="12574.980000000007"/>
    <x v="14"/>
    <n v="5"/>
    <x v="0"/>
    <x v="0"/>
  </r>
  <r>
    <n v="640709197"/>
    <x v="143"/>
    <d v="2020-08-03T00:00:00"/>
    <x v="99"/>
    <x v="5"/>
    <x v="0"/>
    <x v="0"/>
    <x v="0"/>
    <n v="8944"/>
    <n v="255.28"/>
    <n v="159.41999999999999"/>
    <n v="1425852.48"/>
    <n v="2283224.3199999998"/>
    <n v="857371.83999999985"/>
    <x v="3"/>
    <n v="5"/>
    <x v="0"/>
    <x v="0"/>
  </r>
  <r>
    <n v="471348512"/>
    <x v="444"/>
    <d v="2018-09-03T00:00:00"/>
    <x v="137"/>
    <x v="1"/>
    <x v="9"/>
    <x v="0"/>
    <x v="0"/>
    <n v="1354"/>
    <n v="9.33"/>
    <n v="6.92"/>
    <n v="9369.68"/>
    <n v="12632.82"/>
    <n v="3263.1399999999994"/>
    <x v="14"/>
    <n v="4"/>
    <x v="6"/>
    <x v="0"/>
  </r>
  <r>
    <n v="982220065"/>
    <x v="1738"/>
    <d v="2022-06-18T00:00:00"/>
    <x v="23"/>
    <x v="4"/>
    <x v="10"/>
    <x v="1"/>
    <x v="3"/>
    <n v="9599"/>
    <n v="668.27"/>
    <n v="502.54"/>
    <n v="4823881.46"/>
    <n v="6414723.7299999995"/>
    <n v="1590842.2699999996"/>
    <x v="3"/>
    <n v="3"/>
    <x v="5"/>
    <x v="0"/>
  </r>
  <r>
    <n v="609310185"/>
    <x v="1649"/>
    <d v="2022-08-26T00:00:00"/>
    <x v="8"/>
    <x v="5"/>
    <x v="1"/>
    <x v="1"/>
    <x v="1"/>
    <n v="7279"/>
    <n v="152.58000000000001"/>
    <n v="97.44"/>
    <n v="709265.76"/>
    <n v="1110629.82"/>
    <n v="401364.06000000006"/>
    <x v="10"/>
    <n v="7"/>
    <x v="2"/>
    <x v="1"/>
  </r>
  <r>
    <n v="558917701"/>
    <x v="401"/>
    <d v="2015-08-30T00:00:00"/>
    <x v="101"/>
    <x v="5"/>
    <x v="6"/>
    <x v="1"/>
    <x v="2"/>
    <n v="5023"/>
    <n v="651.21"/>
    <n v="524.96"/>
    <n v="2636874.08"/>
    <n v="3271027.83"/>
    <n v="634153.75"/>
    <x v="16"/>
    <n v="5"/>
    <x v="0"/>
    <x v="0"/>
  </r>
  <r>
    <n v="757653939"/>
    <x v="1739"/>
    <d v="2021-11-03T00:00:00"/>
    <x v="146"/>
    <x v="5"/>
    <x v="2"/>
    <x v="0"/>
    <x v="0"/>
    <n v="5492"/>
    <n v="47.45"/>
    <n v="31.79"/>
    <n v="174590.68"/>
    <n v="260595.40000000002"/>
    <n v="86004.72000000003"/>
    <x v="3"/>
    <n v="7"/>
    <x v="2"/>
    <x v="1"/>
  </r>
  <r>
    <n v="302442729"/>
    <x v="1740"/>
    <d v="2020-12-31T00:00:00"/>
    <x v="84"/>
    <x v="1"/>
    <x v="0"/>
    <x v="1"/>
    <x v="1"/>
    <n v="8379"/>
    <n v="255.28"/>
    <n v="159.41999999999999"/>
    <n v="1335780.18"/>
    <n v="2138991.12"/>
    <n v="803210.94000000018"/>
    <x v="7"/>
    <n v="3"/>
    <x v="5"/>
    <x v="0"/>
  </r>
  <r>
    <n v="610520398"/>
    <x v="854"/>
    <d v="2021-06-23T00:00:00"/>
    <x v="114"/>
    <x v="2"/>
    <x v="1"/>
    <x v="0"/>
    <x v="2"/>
    <n v="5408"/>
    <n v="152.58000000000001"/>
    <n v="97.44"/>
    <n v="526955.52000000002"/>
    <n v="825152.64"/>
    <n v="298197.12"/>
    <x v="3"/>
    <n v="7"/>
    <x v="2"/>
    <x v="1"/>
  </r>
  <r>
    <n v="469435775"/>
    <x v="1475"/>
    <d v="2021-11-08T00:00:00"/>
    <x v="89"/>
    <x v="5"/>
    <x v="2"/>
    <x v="0"/>
    <x v="3"/>
    <n v="5333"/>
    <n v="47.45"/>
    <n v="31.79"/>
    <n v="169536.07"/>
    <n v="253050.85"/>
    <n v="83514.78"/>
    <x v="4"/>
    <n v="7"/>
    <x v="2"/>
    <x v="1"/>
  </r>
  <r>
    <n v="987050187"/>
    <x v="1511"/>
    <d v="2020-05-01T00:00:00"/>
    <x v="136"/>
    <x v="1"/>
    <x v="11"/>
    <x v="0"/>
    <x v="1"/>
    <n v="8940"/>
    <n v="154.06"/>
    <n v="90.93"/>
    <n v="812914.20000000007"/>
    <n v="1377296.4"/>
    <n v="564382.19999999984"/>
    <x v="15"/>
    <n v="7"/>
    <x v="2"/>
    <x v="1"/>
  </r>
  <r>
    <n v="641537463"/>
    <x v="765"/>
    <d v="2015-11-12T00:00:00"/>
    <x v="17"/>
    <x v="1"/>
    <x v="6"/>
    <x v="0"/>
    <x v="3"/>
    <n v="4047"/>
    <n v="651.21"/>
    <n v="524.96"/>
    <n v="2124513.12"/>
    <n v="2635446.87"/>
    <n v="510933.75"/>
    <x v="20"/>
    <n v="1"/>
    <x v="3"/>
    <x v="0"/>
  </r>
  <r>
    <n v="231383931"/>
    <x v="1741"/>
    <d v="2021-06-03T00:00:00"/>
    <x v="25"/>
    <x v="0"/>
    <x v="7"/>
    <x v="1"/>
    <x v="1"/>
    <n v="502"/>
    <n v="437.2"/>
    <n v="263.33"/>
    <n v="132191.66"/>
    <n v="219474.4"/>
    <n v="87282.739999999991"/>
    <x v="11"/>
    <n v="1"/>
    <x v="3"/>
    <x v="0"/>
  </r>
  <r>
    <n v="625388419"/>
    <x v="1742"/>
    <d v="2015-07-16T00:00:00"/>
    <x v="165"/>
    <x v="5"/>
    <x v="4"/>
    <x v="0"/>
    <x v="3"/>
    <n v="5186"/>
    <n v="81.73"/>
    <n v="56.67"/>
    <n v="293890.62"/>
    <n v="423851.78"/>
    <n v="129961.16000000003"/>
    <x v="1"/>
    <n v="4"/>
    <x v="6"/>
    <x v="0"/>
  </r>
  <r>
    <n v="512662255"/>
    <x v="1743"/>
    <d v="2015-05-16T00:00:00"/>
    <x v="2"/>
    <x v="1"/>
    <x v="10"/>
    <x v="1"/>
    <x v="2"/>
    <n v="7009"/>
    <n v="668.27"/>
    <n v="502.54"/>
    <n v="3522302.8600000003"/>
    <n v="4683904.43"/>
    <n v="1161601.5699999994"/>
    <x v="6"/>
    <n v="5"/>
    <x v="0"/>
    <x v="0"/>
  </r>
  <r>
    <n v="767849338"/>
    <x v="1555"/>
    <d v="2017-04-20T00:00:00"/>
    <x v="53"/>
    <x v="5"/>
    <x v="0"/>
    <x v="1"/>
    <x v="0"/>
    <n v="2537"/>
    <n v="255.28"/>
    <n v="159.41999999999999"/>
    <n v="404448.54"/>
    <n v="647645.36"/>
    <n v="243196.82"/>
    <x v="15"/>
    <n v="6"/>
    <x v="4"/>
    <x v="1"/>
  </r>
  <r>
    <n v="625025784"/>
    <x v="705"/>
    <d v="2017-06-24T00:00:00"/>
    <x v="115"/>
    <x v="5"/>
    <x v="0"/>
    <x v="0"/>
    <x v="3"/>
    <n v="7874"/>
    <n v="255.28"/>
    <n v="159.41999999999999"/>
    <n v="1255273.0799999998"/>
    <n v="2010074.72"/>
    <n v="754801.64000000013"/>
    <x v="3"/>
    <n v="3"/>
    <x v="5"/>
    <x v="0"/>
  </r>
  <r>
    <n v="379900634"/>
    <x v="1744"/>
    <d v="2022-11-18T00:00:00"/>
    <x v="145"/>
    <x v="1"/>
    <x v="5"/>
    <x v="1"/>
    <x v="2"/>
    <n v="9895"/>
    <n v="109.28"/>
    <n v="35.840000000000003"/>
    <n v="354636.80000000005"/>
    <n v="1081325.6000000001"/>
    <n v="726688.8"/>
    <x v="12"/>
    <n v="1"/>
    <x v="3"/>
    <x v="0"/>
  </r>
  <r>
    <n v="487615144"/>
    <x v="1189"/>
    <d v="2020-10-28T00:00:00"/>
    <x v="105"/>
    <x v="2"/>
    <x v="3"/>
    <x v="0"/>
    <x v="1"/>
    <n v="5012"/>
    <n v="205.7"/>
    <n v="117.11"/>
    <n v="586955.31999999995"/>
    <n v="1030968.3999999999"/>
    <n v="444013.07999999996"/>
    <x v="19"/>
    <n v="1"/>
    <x v="3"/>
    <x v="0"/>
  </r>
  <r>
    <n v="888843142"/>
    <x v="1745"/>
    <d v="2020-01-29T00:00:00"/>
    <x v="68"/>
    <x v="2"/>
    <x v="4"/>
    <x v="1"/>
    <x v="2"/>
    <n v="7293"/>
    <n v="81.73"/>
    <n v="56.67"/>
    <n v="413294.31"/>
    <n v="596056.89"/>
    <n v="182762.58000000002"/>
    <x v="1"/>
    <n v="3"/>
    <x v="5"/>
    <x v="0"/>
  </r>
  <r>
    <n v="244570958"/>
    <x v="1746"/>
    <d v="2019-08-23T00:00:00"/>
    <x v="73"/>
    <x v="5"/>
    <x v="4"/>
    <x v="1"/>
    <x v="3"/>
    <n v="2836"/>
    <n v="81.73"/>
    <n v="56.67"/>
    <n v="160716.12"/>
    <n v="231786.28"/>
    <n v="71070.16"/>
    <x v="11"/>
    <n v="2"/>
    <x v="1"/>
    <x v="0"/>
  </r>
  <r>
    <n v="886097419"/>
    <x v="1747"/>
    <d v="2020-04-27T00:00:00"/>
    <x v="31"/>
    <x v="4"/>
    <x v="4"/>
    <x v="1"/>
    <x v="2"/>
    <n v="4772"/>
    <n v="81.73"/>
    <n v="56.67"/>
    <n v="270429.24"/>
    <n v="390015.56"/>
    <n v="119586.32"/>
    <x v="20"/>
    <n v="5"/>
    <x v="0"/>
    <x v="0"/>
  </r>
  <r>
    <n v="265033853"/>
    <x v="859"/>
    <d v="2021-06-07T00:00:00"/>
    <x v="31"/>
    <x v="4"/>
    <x v="1"/>
    <x v="1"/>
    <x v="0"/>
    <n v="8261"/>
    <n v="152.58000000000001"/>
    <n v="97.44"/>
    <n v="804951.84"/>
    <n v="1260463.3800000001"/>
    <n v="455511.54000000015"/>
    <x v="15"/>
    <n v="3"/>
    <x v="5"/>
    <x v="0"/>
  </r>
  <r>
    <n v="403304088"/>
    <x v="1748"/>
    <d v="2021-07-21T00:00:00"/>
    <x v="99"/>
    <x v="5"/>
    <x v="10"/>
    <x v="0"/>
    <x v="0"/>
    <n v="5497"/>
    <n v="668.27"/>
    <n v="502.54"/>
    <n v="2762462.38"/>
    <n v="3673480.19"/>
    <n v="911017.81"/>
    <x v="7"/>
    <n v="2"/>
    <x v="1"/>
    <x v="0"/>
  </r>
  <r>
    <n v="243144452"/>
    <x v="1749"/>
    <d v="2018-06-19T00:00:00"/>
    <x v="178"/>
    <x v="1"/>
    <x v="3"/>
    <x v="0"/>
    <x v="3"/>
    <n v="701"/>
    <n v="205.7"/>
    <n v="117.11"/>
    <n v="82094.11"/>
    <n v="144195.69999999998"/>
    <n v="62101.589999999982"/>
    <x v="8"/>
    <n v="4"/>
    <x v="6"/>
    <x v="0"/>
  </r>
  <r>
    <n v="597103774"/>
    <x v="1670"/>
    <d v="2021-08-04T00:00:00"/>
    <x v="48"/>
    <x v="5"/>
    <x v="11"/>
    <x v="0"/>
    <x v="3"/>
    <n v="5131"/>
    <n v="154.06"/>
    <n v="90.93"/>
    <n v="466561.83"/>
    <n v="790481.86"/>
    <n v="323920.02999999997"/>
    <x v="1"/>
    <n v="3"/>
    <x v="5"/>
    <x v="0"/>
  </r>
  <r>
    <n v="998043382"/>
    <x v="780"/>
    <d v="2022-06-30T00:00:00"/>
    <x v="84"/>
    <x v="1"/>
    <x v="7"/>
    <x v="0"/>
    <x v="3"/>
    <n v="2070"/>
    <n v="437.2"/>
    <n v="263.33"/>
    <n v="545093.1"/>
    <n v="905004"/>
    <n v="359910.9"/>
    <x v="4"/>
    <n v="3"/>
    <x v="5"/>
    <x v="0"/>
  </r>
  <r>
    <n v="149137103"/>
    <x v="1566"/>
    <d v="2016-01-29T00:00:00"/>
    <x v="183"/>
    <x v="0"/>
    <x v="5"/>
    <x v="1"/>
    <x v="0"/>
    <n v="1838"/>
    <n v="109.28"/>
    <n v="35.840000000000003"/>
    <n v="65873.920000000013"/>
    <n v="200856.64"/>
    <n v="134982.72"/>
    <x v="7"/>
    <n v="4"/>
    <x v="6"/>
    <x v="0"/>
  </r>
  <r>
    <n v="873871266"/>
    <x v="601"/>
    <d v="2021-08-15T00:00:00"/>
    <x v="87"/>
    <x v="5"/>
    <x v="1"/>
    <x v="1"/>
    <x v="1"/>
    <n v="6782"/>
    <n v="152.58000000000001"/>
    <n v="97.44"/>
    <n v="660838.07999999996"/>
    <n v="1034797.56"/>
    <n v="373959.4800000001"/>
    <x v="0"/>
    <n v="1"/>
    <x v="3"/>
    <x v="0"/>
  </r>
  <r>
    <n v="184894168"/>
    <x v="1750"/>
    <d v="2020-04-30T00:00:00"/>
    <x v="114"/>
    <x v="2"/>
    <x v="3"/>
    <x v="1"/>
    <x v="3"/>
    <n v="3148"/>
    <n v="205.7"/>
    <n v="117.11"/>
    <n v="368662.27999999997"/>
    <n v="647543.6"/>
    <n v="278881.32"/>
    <x v="15"/>
    <n v="6"/>
    <x v="4"/>
    <x v="1"/>
  </r>
  <r>
    <n v="948679578"/>
    <x v="1751"/>
    <d v="2020-06-06T00:00:00"/>
    <x v="147"/>
    <x v="0"/>
    <x v="1"/>
    <x v="0"/>
    <x v="3"/>
    <n v="4224"/>
    <n v="152.58000000000001"/>
    <n v="97.44"/>
    <n v="411586.56"/>
    <n v="644497.92000000004"/>
    <n v="232911.36000000004"/>
    <x v="9"/>
    <n v="6"/>
    <x v="4"/>
    <x v="1"/>
  </r>
  <r>
    <n v="913074433"/>
    <x v="618"/>
    <d v="2019-11-19T00:00:00"/>
    <x v="69"/>
    <x v="1"/>
    <x v="4"/>
    <x v="1"/>
    <x v="3"/>
    <n v="7870"/>
    <n v="81.73"/>
    <n v="56.67"/>
    <n v="445992.9"/>
    <n v="643215.1"/>
    <n v="197222.19999999995"/>
    <x v="3"/>
    <n v="6"/>
    <x v="4"/>
    <x v="1"/>
  </r>
  <r>
    <n v="589876401"/>
    <x v="1752"/>
    <d v="2021-12-19T00:00:00"/>
    <x v="36"/>
    <x v="3"/>
    <x v="2"/>
    <x v="0"/>
    <x v="2"/>
    <n v="6390"/>
    <n v="47.45"/>
    <n v="31.79"/>
    <n v="203138.1"/>
    <n v="303205.5"/>
    <n v="100067.4"/>
    <x v="8"/>
    <n v="2"/>
    <x v="1"/>
    <x v="0"/>
  </r>
  <r>
    <n v="212140262"/>
    <x v="1753"/>
    <d v="2018-10-01T00:00:00"/>
    <x v="30"/>
    <x v="3"/>
    <x v="5"/>
    <x v="1"/>
    <x v="0"/>
    <n v="5872"/>
    <n v="109.28"/>
    <n v="35.840000000000003"/>
    <n v="210452.48000000001"/>
    <n v="641692.16000000003"/>
    <n v="431239.68000000005"/>
    <x v="16"/>
    <n v="6"/>
    <x v="4"/>
    <x v="1"/>
  </r>
  <r>
    <n v="943334901"/>
    <x v="1754"/>
    <d v="2018-10-16T00:00:00"/>
    <x v="32"/>
    <x v="5"/>
    <x v="8"/>
    <x v="1"/>
    <x v="0"/>
    <n v="2615"/>
    <n v="421.89"/>
    <n v="364.69"/>
    <n v="953664.35"/>
    <n v="1103242.3499999999"/>
    <n v="149577.99999999988"/>
    <x v="10"/>
    <n v="4"/>
    <x v="6"/>
    <x v="0"/>
  </r>
  <r>
    <n v="447419345"/>
    <x v="1755"/>
    <d v="2018-09-04T00:00:00"/>
    <x v="167"/>
    <x v="2"/>
    <x v="2"/>
    <x v="1"/>
    <x v="3"/>
    <n v="182"/>
    <n v="47.45"/>
    <n v="31.79"/>
    <n v="5785.78"/>
    <n v="8635.9"/>
    <n v="2850.12"/>
    <x v="1"/>
    <n v="2"/>
    <x v="1"/>
    <x v="0"/>
  </r>
  <r>
    <n v="544284856"/>
    <x v="1756"/>
    <d v="2018-10-18T00:00:00"/>
    <x v="117"/>
    <x v="1"/>
    <x v="10"/>
    <x v="1"/>
    <x v="0"/>
    <n v="4839"/>
    <n v="668.27"/>
    <n v="502.54"/>
    <n v="2431791.06"/>
    <n v="3233758.53"/>
    <n v="801967.46999999974"/>
    <x v="13"/>
    <n v="7"/>
    <x v="2"/>
    <x v="1"/>
  </r>
  <r>
    <n v="190230262"/>
    <x v="551"/>
    <d v="2021-11-12T00:00:00"/>
    <x v="82"/>
    <x v="2"/>
    <x v="0"/>
    <x v="0"/>
    <x v="2"/>
    <n v="2217"/>
    <n v="255.28"/>
    <n v="159.41999999999999"/>
    <n v="353434.13999999996"/>
    <n v="565955.76"/>
    <n v="212521.62000000005"/>
    <x v="19"/>
    <n v="3"/>
    <x v="5"/>
    <x v="0"/>
  </r>
  <r>
    <n v="661866891"/>
    <x v="1280"/>
    <d v="2023-01-07T00:00:00"/>
    <x v="1"/>
    <x v="0"/>
    <x v="1"/>
    <x v="0"/>
    <x v="2"/>
    <n v="9976"/>
    <n v="152.58000000000001"/>
    <n v="97.44"/>
    <n v="972061.44"/>
    <n v="1522138.08"/>
    <n v="550076.64000000013"/>
    <x v="7"/>
    <n v="5"/>
    <x v="0"/>
    <x v="0"/>
  </r>
  <r>
    <n v="606118571"/>
    <x v="1757"/>
    <d v="2018-11-09T00:00:00"/>
    <x v="179"/>
    <x v="1"/>
    <x v="11"/>
    <x v="1"/>
    <x v="3"/>
    <n v="2809"/>
    <n v="154.06"/>
    <n v="90.93"/>
    <n v="255422.37000000002"/>
    <n v="432754.54"/>
    <n v="177332.16999999995"/>
    <x v="11"/>
    <n v="2"/>
    <x v="1"/>
    <x v="0"/>
  </r>
  <r>
    <n v="990221631"/>
    <x v="1758"/>
    <d v="2021-11-16T00:00:00"/>
    <x v="27"/>
    <x v="0"/>
    <x v="7"/>
    <x v="1"/>
    <x v="3"/>
    <n v="7440"/>
    <n v="437.2"/>
    <n v="263.33"/>
    <n v="1959175.2"/>
    <n v="3252768"/>
    <n v="1293592.8"/>
    <x v="15"/>
    <n v="4"/>
    <x v="6"/>
    <x v="0"/>
  </r>
  <r>
    <n v="151724898"/>
    <x v="511"/>
    <d v="2022-05-19T00:00:00"/>
    <x v="158"/>
    <x v="6"/>
    <x v="6"/>
    <x v="0"/>
    <x v="2"/>
    <n v="7624"/>
    <n v="651.21"/>
    <n v="524.96"/>
    <n v="4002295.0400000005"/>
    <n v="4964825.04"/>
    <n v="962529.99999999953"/>
    <x v="17"/>
    <n v="2"/>
    <x v="1"/>
    <x v="0"/>
  </r>
  <r>
    <n v="548489701"/>
    <x v="1759"/>
    <d v="2020-06-12T00:00:00"/>
    <x v="147"/>
    <x v="0"/>
    <x v="4"/>
    <x v="1"/>
    <x v="0"/>
    <n v="9146"/>
    <n v="81.73"/>
    <n v="56.67"/>
    <n v="518303.82"/>
    <n v="747502.58000000007"/>
    <n v="229198.76000000007"/>
    <x v="6"/>
    <n v="4"/>
    <x v="6"/>
    <x v="0"/>
  </r>
  <r>
    <n v="831722819"/>
    <x v="608"/>
    <d v="2020-10-28T00:00:00"/>
    <x v="83"/>
    <x v="0"/>
    <x v="11"/>
    <x v="1"/>
    <x v="1"/>
    <n v="4120"/>
    <n v="154.06"/>
    <n v="90.93"/>
    <n v="374631.60000000003"/>
    <n v="634727.19999999995"/>
    <n v="260095.59999999992"/>
    <x v="12"/>
    <n v="6"/>
    <x v="4"/>
    <x v="1"/>
  </r>
  <r>
    <n v="380811727"/>
    <x v="1624"/>
    <d v="2017-07-17T00:00:00"/>
    <x v="36"/>
    <x v="3"/>
    <x v="5"/>
    <x v="0"/>
    <x v="3"/>
    <n v="9507"/>
    <n v="109.28"/>
    <n v="35.840000000000003"/>
    <n v="340730.88"/>
    <n v="1038924.96"/>
    <n v="698194.08"/>
    <x v="4"/>
    <n v="7"/>
    <x v="2"/>
    <x v="1"/>
  </r>
  <r>
    <n v="583654105"/>
    <x v="1192"/>
    <d v="2022-10-10T00:00:00"/>
    <x v="74"/>
    <x v="1"/>
    <x v="1"/>
    <x v="0"/>
    <x v="1"/>
    <n v="5075"/>
    <n v="152.58000000000001"/>
    <n v="97.44"/>
    <n v="494508"/>
    <n v="774343.50000000012"/>
    <n v="279835.50000000012"/>
    <x v="11"/>
    <n v="5"/>
    <x v="0"/>
    <x v="0"/>
  </r>
  <r>
    <n v="856328332"/>
    <x v="1760"/>
    <d v="2022-10-26T00:00:00"/>
    <x v="149"/>
    <x v="3"/>
    <x v="3"/>
    <x v="0"/>
    <x v="2"/>
    <n v="5438"/>
    <n v="205.7"/>
    <n v="117.11"/>
    <n v="636844.18000000005"/>
    <n v="1118596.5999999999"/>
    <n v="481752.41999999981"/>
    <x v="6"/>
    <n v="2"/>
    <x v="1"/>
    <x v="0"/>
  </r>
  <r>
    <n v="408258235"/>
    <x v="200"/>
    <d v="2019-08-10T00:00:00"/>
    <x v="116"/>
    <x v="4"/>
    <x v="0"/>
    <x v="1"/>
    <x v="1"/>
    <n v="1539"/>
    <n v="255.28"/>
    <n v="159.41999999999999"/>
    <n v="245347.37999999998"/>
    <n v="392875.92"/>
    <n v="147528.54"/>
    <x v="14"/>
    <n v="2"/>
    <x v="1"/>
    <x v="0"/>
  </r>
  <r>
    <n v="554825723"/>
    <x v="1761"/>
    <d v="2018-08-23T00:00:00"/>
    <x v="28"/>
    <x v="5"/>
    <x v="11"/>
    <x v="1"/>
    <x v="3"/>
    <n v="4116"/>
    <n v="154.06"/>
    <n v="90.93"/>
    <n v="374267.88"/>
    <n v="634110.96"/>
    <n v="259843.07999999996"/>
    <x v="15"/>
    <n v="6"/>
    <x v="4"/>
    <x v="1"/>
  </r>
  <r>
    <n v="839142882"/>
    <x v="1297"/>
    <d v="2020-04-21T00:00:00"/>
    <x v="20"/>
    <x v="3"/>
    <x v="8"/>
    <x v="0"/>
    <x v="3"/>
    <n v="9881"/>
    <n v="421.89"/>
    <n v="364.69"/>
    <n v="3603501.89"/>
    <n v="4168695.09"/>
    <n v="565193.19999999972"/>
    <x v="7"/>
    <n v="1"/>
    <x v="3"/>
    <x v="0"/>
  </r>
  <r>
    <n v="938507783"/>
    <x v="1740"/>
    <d v="2020-12-25T00:00:00"/>
    <x v="31"/>
    <x v="4"/>
    <x v="6"/>
    <x v="0"/>
    <x v="2"/>
    <n v="4164"/>
    <n v="651.21"/>
    <n v="524.96"/>
    <n v="2185933.44"/>
    <n v="2711638.44"/>
    <n v="525705"/>
    <x v="17"/>
    <n v="3"/>
    <x v="5"/>
    <x v="0"/>
  </r>
  <r>
    <n v="557948672"/>
    <x v="1762"/>
    <d v="2022-09-05T00:00:00"/>
    <x v="90"/>
    <x v="5"/>
    <x v="10"/>
    <x v="1"/>
    <x v="2"/>
    <n v="8266"/>
    <n v="668.27"/>
    <n v="502.54"/>
    <n v="4153995.64"/>
    <n v="5523919.8200000003"/>
    <n v="1369924.1800000002"/>
    <x v="1"/>
    <n v="1"/>
    <x v="3"/>
    <x v="0"/>
  </r>
  <r>
    <n v="636312091"/>
    <x v="194"/>
    <d v="2017-03-16T00:00:00"/>
    <x v="36"/>
    <x v="3"/>
    <x v="4"/>
    <x v="1"/>
    <x v="2"/>
    <n v="7743"/>
    <n v="81.73"/>
    <n v="56.67"/>
    <n v="438795.81"/>
    <n v="632835.39"/>
    <n v="194039.58000000002"/>
    <x v="10"/>
    <n v="6"/>
    <x v="4"/>
    <x v="1"/>
  </r>
  <r>
    <n v="271316230"/>
    <x v="1061"/>
    <d v="2018-03-25T00:00:00"/>
    <x v="61"/>
    <x v="3"/>
    <x v="8"/>
    <x v="1"/>
    <x v="3"/>
    <n v="7356"/>
    <n v="421.89"/>
    <n v="364.69"/>
    <n v="2682659.64"/>
    <n v="3103422.84"/>
    <n v="420763.19999999972"/>
    <x v="8"/>
    <n v="2"/>
    <x v="1"/>
    <x v="0"/>
  </r>
  <r>
    <n v="148153054"/>
    <x v="748"/>
    <d v="2022-09-09T00:00:00"/>
    <x v="154"/>
    <x v="2"/>
    <x v="1"/>
    <x v="1"/>
    <x v="3"/>
    <n v="636"/>
    <n v="152.58000000000001"/>
    <n v="97.44"/>
    <n v="61971.839999999997"/>
    <n v="97040.88"/>
    <n v="35069.040000000008"/>
    <x v="3"/>
    <n v="2"/>
    <x v="1"/>
    <x v="0"/>
  </r>
  <r>
    <n v="910886180"/>
    <x v="728"/>
    <d v="2015-05-23T00:00:00"/>
    <x v="179"/>
    <x v="1"/>
    <x v="2"/>
    <x v="0"/>
    <x v="0"/>
    <n v="317"/>
    <n v="47.45"/>
    <n v="31.79"/>
    <n v="10077.43"/>
    <n v="15041.650000000001"/>
    <n v="4964.2200000000012"/>
    <x v="2"/>
    <n v="7"/>
    <x v="2"/>
    <x v="1"/>
  </r>
  <r>
    <n v="336210238"/>
    <x v="1460"/>
    <d v="2022-10-15T00:00:00"/>
    <x v="58"/>
    <x v="5"/>
    <x v="10"/>
    <x v="1"/>
    <x v="3"/>
    <n v="936"/>
    <n v="668.27"/>
    <n v="502.54"/>
    <n v="470377.44"/>
    <n v="625500.72"/>
    <n v="155123.27999999997"/>
    <x v="5"/>
    <n v="6"/>
    <x v="4"/>
    <x v="1"/>
  </r>
  <r>
    <n v="933299148"/>
    <x v="450"/>
    <d v="2015-11-21T00:00:00"/>
    <x v="165"/>
    <x v="5"/>
    <x v="9"/>
    <x v="1"/>
    <x v="2"/>
    <n v="2813"/>
    <n v="9.33"/>
    <n v="6.92"/>
    <n v="19465.96"/>
    <n v="26245.29"/>
    <n v="6779.3300000000017"/>
    <x v="10"/>
    <n v="1"/>
    <x v="3"/>
    <x v="0"/>
  </r>
  <r>
    <n v="538389146"/>
    <x v="140"/>
    <d v="2022-09-16T00:00:00"/>
    <x v="82"/>
    <x v="2"/>
    <x v="4"/>
    <x v="1"/>
    <x v="0"/>
    <n v="167"/>
    <n v="81.73"/>
    <n v="56.67"/>
    <n v="9463.89"/>
    <n v="13648.91"/>
    <n v="4185.0200000000004"/>
    <x v="12"/>
    <n v="1"/>
    <x v="3"/>
    <x v="0"/>
  </r>
  <r>
    <n v="820195758"/>
    <x v="1763"/>
    <d v="2021-11-17T00:00:00"/>
    <x v="166"/>
    <x v="1"/>
    <x v="1"/>
    <x v="1"/>
    <x v="2"/>
    <n v="3006"/>
    <n v="152.58000000000001"/>
    <n v="97.44"/>
    <n v="292904.64"/>
    <n v="458655.48000000004"/>
    <n v="165750.84000000003"/>
    <x v="10"/>
    <n v="5"/>
    <x v="0"/>
    <x v="0"/>
  </r>
  <r>
    <n v="552205312"/>
    <x v="1652"/>
    <d v="2020-01-07T00:00:00"/>
    <x v="52"/>
    <x v="3"/>
    <x v="3"/>
    <x v="0"/>
    <x v="3"/>
    <n v="8678"/>
    <n v="205.7"/>
    <n v="117.11"/>
    <n v="1016280.58"/>
    <n v="1785064.5999999999"/>
    <n v="768784.0199999999"/>
    <x v="18"/>
    <n v="3"/>
    <x v="5"/>
    <x v="0"/>
  </r>
  <r>
    <n v="378216636"/>
    <x v="1764"/>
    <d v="2016-07-09T00:00:00"/>
    <x v="117"/>
    <x v="1"/>
    <x v="5"/>
    <x v="0"/>
    <x v="3"/>
    <n v="1562"/>
    <n v="109.28"/>
    <n v="35.840000000000003"/>
    <n v="55982.080000000002"/>
    <n v="170695.36000000002"/>
    <n v="114713.28000000001"/>
    <x v="12"/>
    <n v="2"/>
    <x v="1"/>
    <x v="0"/>
  </r>
  <r>
    <n v="562341058"/>
    <x v="1461"/>
    <d v="2020-06-01T00:00:00"/>
    <x v="149"/>
    <x v="3"/>
    <x v="2"/>
    <x v="0"/>
    <x v="3"/>
    <n v="8070"/>
    <n v="47.45"/>
    <n v="31.79"/>
    <n v="256545.3"/>
    <n v="382921.5"/>
    <n v="126376.20000000001"/>
    <x v="3"/>
    <n v="5"/>
    <x v="0"/>
    <x v="0"/>
  </r>
  <r>
    <n v="588528859"/>
    <x v="983"/>
    <d v="2021-09-29T00:00:00"/>
    <x v="137"/>
    <x v="1"/>
    <x v="4"/>
    <x v="0"/>
    <x v="2"/>
    <n v="7623"/>
    <n v="81.73"/>
    <n v="56.67"/>
    <n v="431995.41000000003"/>
    <n v="623027.79"/>
    <n v="191032.38"/>
    <x v="14"/>
    <n v="6"/>
    <x v="4"/>
    <x v="1"/>
  </r>
  <r>
    <n v="262937009"/>
    <x v="213"/>
    <d v="2018-05-11T00:00:00"/>
    <x v="176"/>
    <x v="2"/>
    <x v="9"/>
    <x v="0"/>
    <x v="2"/>
    <n v="7759"/>
    <n v="9.33"/>
    <n v="6.92"/>
    <n v="53692.28"/>
    <n v="72391.47"/>
    <n v="18699.190000000002"/>
    <x v="12"/>
    <n v="1"/>
    <x v="3"/>
    <x v="0"/>
  </r>
  <r>
    <n v="659193694"/>
    <x v="1765"/>
    <d v="2015-06-06T00:00:00"/>
    <x v="70"/>
    <x v="1"/>
    <x v="6"/>
    <x v="0"/>
    <x v="0"/>
    <n v="8918"/>
    <n v="651.21"/>
    <n v="524.96"/>
    <n v="4681593.28"/>
    <n v="5807490.7800000003"/>
    <n v="1125897.5"/>
    <x v="0"/>
    <n v="7"/>
    <x v="2"/>
    <x v="1"/>
  </r>
  <r>
    <n v="473133790"/>
    <x v="134"/>
    <d v="2015-01-08T00:00:00"/>
    <x v="40"/>
    <x v="3"/>
    <x v="0"/>
    <x v="0"/>
    <x v="2"/>
    <n v="9657"/>
    <n v="255.28"/>
    <n v="159.41999999999999"/>
    <n v="1539518.94"/>
    <n v="2465238.96"/>
    <n v="925720.02"/>
    <x v="11"/>
    <n v="1"/>
    <x v="3"/>
    <x v="0"/>
  </r>
  <r>
    <n v="320431125"/>
    <x v="648"/>
    <d v="2015-03-31T00:00:00"/>
    <x v="175"/>
    <x v="1"/>
    <x v="2"/>
    <x v="0"/>
    <x v="3"/>
    <n v="1545"/>
    <n v="47.45"/>
    <n v="31.79"/>
    <n v="49115.549999999996"/>
    <n v="73310.25"/>
    <n v="24194.700000000004"/>
    <x v="18"/>
    <n v="3"/>
    <x v="5"/>
    <x v="0"/>
  </r>
  <r>
    <n v="437072026"/>
    <x v="691"/>
    <d v="2021-07-22T00:00:00"/>
    <x v="102"/>
    <x v="5"/>
    <x v="5"/>
    <x v="0"/>
    <x v="0"/>
    <n v="8180"/>
    <n v="109.28"/>
    <n v="35.840000000000003"/>
    <n v="293171.20000000001"/>
    <n v="893910.4"/>
    <n v="600739.19999999995"/>
    <x v="9"/>
    <n v="4"/>
    <x v="6"/>
    <x v="0"/>
  </r>
  <r>
    <n v="229355323"/>
    <x v="1525"/>
    <d v="2021-12-16T00:00:00"/>
    <x v="80"/>
    <x v="1"/>
    <x v="11"/>
    <x v="1"/>
    <x v="2"/>
    <n v="192"/>
    <n v="154.06"/>
    <n v="90.93"/>
    <n v="17458.560000000001"/>
    <n v="29579.52"/>
    <n v="12120.96"/>
    <x v="14"/>
    <n v="7"/>
    <x v="2"/>
    <x v="1"/>
  </r>
  <r>
    <n v="523892343"/>
    <x v="1766"/>
    <d v="2022-05-12T00:00:00"/>
    <x v="108"/>
    <x v="2"/>
    <x v="0"/>
    <x v="1"/>
    <x v="1"/>
    <n v="241"/>
    <n v="255.28"/>
    <n v="159.41999999999999"/>
    <n v="38420.219999999994"/>
    <n v="61522.48"/>
    <n v="23102.260000000009"/>
    <x v="4"/>
    <n v="3"/>
    <x v="5"/>
    <x v="0"/>
  </r>
  <r>
    <n v="417606914"/>
    <x v="1767"/>
    <d v="2019-01-24T00:00:00"/>
    <x v="177"/>
    <x v="5"/>
    <x v="6"/>
    <x v="1"/>
    <x v="3"/>
    <n v="8021"/>
    <n v="651.21"/>
    <n v="524.96"/>
    <n v="4210704.16"/>
    <n v="5223355.41"/>
    <n v="1012651.25"/>
    <x v="0"/>
    <n v="5"/>
    <x v="0"/>
    <x v="0"/>
  </r>
  <r>
    <n v="427735364"/>
    <x v="1068"/>
    <d v="2020-05-09T00:00:00"/>
    <x v="172"/>
    <x v="4"/>
    <x v="1"/>
    <x v="0"/>
    <x v="3"/>
    <n v="5254"/>
    <n v="152.58000000000001"/>
    <n v="97.44"/>
    <n v="511949.76"/>
    <n v="801655.32000000007"/>
    <n v="289705.56000000006"/>
    <x v="0"/>
    <n v="7"/>
    <x v="2"/>
    <x v="1"/>
  </r>
  <r>
    <n v="241826522"/>
    <x v="1768"/>
    <d v="2020-11-06T00:00:00"/>
    <x v="25"/>
    <x v="0"/>
    <x v="5"/>
    <x v="1"/>
    <x v="2"/>
    <n v="697"/>
    <n v="109.28"/>
    <n v="35.840000000000003"/>
    <n v="24980.480000000003"/>
    <n v="76168.160000000003"/>
    <n v="51187.68"/>
    <x v="17"/>
    <n v="3"/>
    <x v="5"/>
    <x v="0"/>
  </r>
  <r>
    <n v="967741715"/>
    <x v="592"/>
    <d v="2020-10-12T00:00:00"/>
    <x v="142"/>
    <x v="0"/>
    <x v="7"/>
    <x v="1"/>
    <x v="3"/>
    <n v="5134"/>
    <n v="437.2"/>
    <n v="263.33"/>
    <n v="1351936.22"/>
    <n v="2244584.7999999998"/>
    <n v="892648.57999999984"/>
    <x v="18"/>
    <n v="2"/>
    <x v="1"/>
    <x v="0"/>
  </r>
  <r>
    <n v="457291162"/>
    <x v="1282"/>
    <d v="2015-07-21T00:00:00"/>
    <x v="155"/>
    <x v="4"/>
    <x v="8"/>
    <x v="0"/>
    <x v="2"/>
    <n v="1472"/>
    <n v="421.89"/>
    <n v="364.69"/>
    <n v="536823.68000000005"/>
    <n v="621022.07999999996"/>
    <n v="84198.399999999907"/>
    <x v="20"/>
    <n v="6"/>
    <x v="4"/>
    <x v="1"/>
  </r>
  <r>
    <n v="488052022"/>
    <x v="800"/>
    <d v="2016-03-10T00:00:00"/>
    <x v="79"/>
    <x v="5"/>
    <x v="5"/>
    <x v="0"/>
    <x v="0"/>
    <n v="4294"/>
    <n v="109.28"/>
    <n v="35.840000000000003"/>
    <n v="153896.96000000002"/>
    <n v="469248.32"/>
    <n v="315351.36"/>
    <x v="18"/>
    <n v="5"/>
    <x v="0"/>
    <x v="0"/>
  </r>
  <r>
    <n v="949732291"/>
    <x v="1601"/>
    <d v="2017-07-10T00:00:00"/>
    <x v="136"/>
    <x v="1"/>
    <x v="2"/>
    <x v="1"/>
    <x v="2"/>
    <n v="5745"/>
    <n v="47.45"/>
    <n v="31.79"/>
    <n v="182633.55"/>
    <n v="272600.25"/>
    <n v="89966.700000000012"/>
    <x v="8"/>
    <n v="3"/>
    <x v="5"/>
    <x v="0"/>
  </r>
  <r>
    <n v="257806909"/>
    <x v="290"/>
    <d v="2020-01-03T00:00:00"/>
    <x v="77"/>
    <x v="4"/>
    <x v="1"/>
    <x v="0"/>
    <x v="1"/>
    <n v="9648"/>
    <n v="152.58000000000001"/>
    <n v="97.44"/>
    <n v="940101.12"/>
    <n v="1472091.84"/>
    <n v="531990.72000000009"/>
    <x v="15"/>
    <n v="7"/>
    <x v="2"/>
    <x v="1"/>
  </r>
  <r>
    <n v="701475179"/>
    <x v="1212"/>
    <d v="2018-09-04T00:00:00"/>
    <x v="78"/>
    <x v="5"/>
    <x v="6"/>
    <x v="0"/>
    <x v="0"/>
    <n v="949"/>
    <n v="651.21"/>
    <n v="524.96"/>
    <n v="498187.04000000004"/>
    <n v="617998.29"/>
    <n v="119811.25"/>
    <x v="3"/>
    <n v="6"/>
    <x v="4"/>
    <x v="1"/>
  </r>
  <r>
    <n v="871147000"/>
    <x v="1769"/>
    <d v="2018-08-22T00:00:00"/>
    <x v="46"/>
    <x v="1"/>
    <x v="10"/>
    <x v="0"/>
    <x v="1"/>
    <n v="611"/>
    <n v="668.27"/>
    <n v="502.54"/>
    <n v="307051.94"/>
    <n v="408312.97"/>
    <n v="101261.02999999997"/>
    <x v="20"/>
    <n v="7"/>
    <x v="2"/>
    <x v="1"/>
  </r>
  <r>
    <n v="806197631"/>
    <x v="20"/>
    <d v="2022-02-03T00:00:00"/>
    <x v="88"/>
    <x v="1"/>
    <x v="0"/>
    <x v="0"/>
    <x v="0"/>
    <n v="649"/>
    <n v="255.28"/>
    <n v="159.41999999999999"/>
    <n v="103463.57999999999"/>
    <n v="165676.72"/>
    <n v="62213.140000000014"/>
    <x v="19"/>
    <n v="2"/>
    <x v="1"/>
    <x v="0"/>
  </r>
  <r>
    <n v="447212922"/>
    <x v="19"/>
    <d v="2019-04-28T00:00:00"/>
    <x v="25"/>
    <x v="0"/>
    <x v="3"/>
    <x v="0"/>
    <x v="2"/>
    <n v="9097"/>
    <n v="205.7"/>
    <n v="117.11"/>
    <n v="1065349.67"/>
    <n v="1871252.9"/>
    <n v="805903.23"/>
    <x v="10"/>
    <n v="2"/>
    <x v="1"/>
    <x v="0"/>
  </r>
  <r>
    <n v="634866702"/>
    <x v="331"/>
    <d v="2019-03-04T00:00:00"/>
    <x v="13"/>
    <x v="0"/>
    <x v="4"/>
    <x v="1"/>
    <x v="0"/>
    <n v="20"/>
    <n v="81.73"/>
    <n v="56.67"/>
    <n v="1133.4000000000001"/>
    <n v="1634.6000000000001"/>
    <n v="501.20000000000005"/>
    <x v="20"/>
    <n v="5"/>
    <x v="0"/>
    <x v="0"/>
  </r>
  <r>
    <n v="789696252"/>
    <x v="1134"/>
    <d v="2022-11-18T00:00:00"/>
    <x v="54"/>
    <x v="2"/>
    <x v="4"/>
    <x v="1"/>
    <x v="3"/>
    <n v="7525"/>
    <n v="81.73"/>
    <n v="56.67"/>
    <n v="426441.75"/>
    <n v="615018.25"/>
    <n v="188576.5"/>
    <x v="2"/>
    <n v="6"/>
    <x v="4"/>
    <x v="1"/>
  </r>
  <r>
    <n v="184942662"/>
    <x v="530"/>
    <d v="2015-10-14T00:00:00"/>
    <x v="135"/>
    <x v="3"/>
    <x v="4"/>
    <x v="0"/>
    <x v="1"/>
    <n v="7498"/>
    <n v="81.73"/>
    <n v="56.67"/>
    <n v="424911.66000000003"/>
    <n v="612811.54"/>
    <n v="187899.88"/>
    <x v="13"/>
    <n v="6"/>
    <x v="4"/>
    <x v="1"/>
  </r>
  <r>
    <n v="889084756"/>
    <x v="1770"/>
    <d v="2022-01-30T00:00:00"/>
    <x v="31"/>
    <x v="4"/>
    <x v="7"/>
    <x v="1"/>
    <x v="3"/>
    <n v="8792"/>
    <n v="437.2"/>
    <n v="263.33"/>
    <n v="2315197.36"/>
    <n v="3843862.4"/>
    <n v="1528665.04"/>
    <x v="9"/>
    <n v="7"/>
    <x v="2"/>
    <x v="1"/>
  </r>
  <r>
    <n v="926280772"/>
    <x v="1771"/>
    <d v="2015-07-21T00:00:00"/>
    <x v="117"/>
    <x v="1"/>
    <x v="2"/>
    <x v="1"/>
    <x v="3"/>
    <n v="5919"/>
    <n v="47.45"/>
    <n v="31.79"/>
    <n v="188165.01"/>
    <n v="280856.55"/>
    <n v="92691.539999999979"/>
    <x v="19"/>
    <n v="7"/>
    <x v="2"/>
    <x v="1"/>
  </r>
  <r>
    <n v="918171918"/>
    <x v="566"/>
    <d v="2015-06-27T00:00:00"/>
    <x v="85"/>
    <x v="2"/>
    <x v="6"/>
    <x v="0"/>
    <x v="3"/>
    <n v="6329"/>
    <n v="651.21"/>
    <n v="524.96"/>
    <n v="3322471.8400000003"/>
    <n v="4121508.0900000003"/>
    <n v="799036.25"/>
    <x v="11"/>
    <n v="3"/>
    <x v="5"/>
    <x v="0"/>
  </r>
  <r>
    <n v="777307021"/>
    <x v="1764"/>
    <d v="2016-07-16T00:00:00"/>
    <x v="155"/>
    <x v="4"/>
    <x v="2"/>
    <x v="0"/>
    <x v="3"/>
    <n v="1276"/>
    <n v="47.45"/>
    <n v="31.79"/>
    <n v="40564.04"/>
    <n v="60546.200000000004"/>
    <n v="19982.160000000003"/>
    <x v="14"/>
    <n v="2"/>
    <x v="1"/>
    <x v="0"/>
  </r>
  <r>
    <n v="936547410"/>
    <x v="1363"/>
    <d v="2021-01-22T00:00:00"/>
    <x v="137"/>
    <x v="1"/>
    <x v="11"/>
    <x v="1"/>
    <x v="2"/>
    <n v="4046"/>
    <n v="154.06"/>
    <n v="90.93"/>
    <n v="367902.78"/>
    <n v="623326.76"/>
    <n v="255423.97999999998"/>
    <x v="1"/>
    <n v="5"/>
    <x v="0"/>
    <x v="0"/>
  </r>
  <r>
    <n v="785890948"/>
    <x v="1772"/>
    <d v="2016-08-27T00:00:00"/>
    <x v="57"/>
    <x v="5"/>
    <x v="8"/>
    <x v="1"/>
    <x v="1"/>
    <n v="1451"/>
    <n v="421.89"/>
    <n v="364.69"/>
    <n v="529165.18999999994"/>
    <n v="612162.39"/>
    <n v="82997.20000000007"/>
    <x v="9"/>
    <n v="6"/>
    <x v="4"/>
    <x v="1"/>
  </r>
  <r>
    <n v="354593455"/>
    <x v="1470"/>
    <d v="2015-03-21T00:00:00"/>
    <x v="66"/>
    <x v="5"/>
    <x v="6"/>
    <x v="0"/>
    <x v="3"/>
    <n v="938"/>
    <n v="651.21"/>
    <n v="524.96"/>
    <n v="492412.48000000004"/>
    <n v="610834.98"/>
    <n v="118422.49999999994"/>
    <x v="1"/>
    <n v="6"/>
    <x v="4"/>
    <x v="1"/>
  </r>
  <r>
    <n v="498201072"/>
    <x v="617"/>
    <d v="2019-11-03T00:00:00"/>
    <x v="47"/>
    <x v="1"/>
    <x v="7"/>
    <x v="0"/>
    <x v="3"/>
    <n v="7623"/>
    <n v="437.2"/>
    <n v="263.33"/>
    <n v="2007364.5899999999"/>
    <n v="3332775.6"/>
    <n v="1325411.0100000002"/>
    <x v="8"/>
    <n v="2"/>
    <x v="1"/>
    <x v="0"/>
  </r>
  <r>
    <n v="842725884"/>
    <x v="1773"/>
    <d v="2015-08-10T00:00:00"/>
    <x v="88"/>
    <x v="1"/>
    <x v="1"/>
    <x v="1"/>
    <x v="3"/>
    <n v="171"/>
    <n v="152.58000000000001"/>
    <n v="97.44"/>
    <n v="16662.239999999998"/>
    <n v="26091.180000000004"/>
    <n v="9428.940000000006"/>
    <x v="1"/>
    <n v="1"/>
    <x v="3"/>
    <x v="0"/>
  </r>
  <r>
    <n v="206350123"/>
    <x v="126"/>
    <d v="2015-09-15T00:00:00"/>
    <x v="162"/>
    <x v="2"/>
    <x v="9"/>
    <x v="1"/>
    <x v="1"/>
    <n v="2442"/>
    <n v="9.33"/>
    <n v="6.92"/>
    <n v="16898.64"/>
    <n v="22783.86"/>
    <n v="5885.2200000000012"/>
    <x v="7"/>
    <n v="1"/>
    <x v="3"/>
    <x v="0"/>
  </r>
  <r>
    <n v="793810117"/>
    <x v="141"/>
    <d v="2016-11-12T00:00:00"/>
    <x v="165"/>
    <x v="5"/>
    <x v="1"/>
    <x v="0"/>
    <x v="1"/>
    <n v="4909"/>
    <n v="152.58000000000001"/>
    <n v="97.44"/>
    <n v="478332.95999999996"/>
    <n v="749015.22000000009"/>
    <n v="270682.26000000013"/>
    <x v="19"/>
    <n v="4"/>
    <x v="6"/>
    <x v="0"/>
  </r>
  <r>
    <n v="380154693"/>
    <x v="1056"/>
    <d v="2021-05-19T00:00:00"/>
    <x v="129"/>
    <x v="5"/>
    <x v="11"/>
    <x v="1"/>
    <x v="3"/>
    <n v="5076"/>
    <n v="154.06"/>
    <n v="90.93"/>
    <n v="461560.68000000005"/>
    <n v="782008.56"/>
    <n v="320447.88"/>
    <x v="1"/>
    <n v="3"/>
    <x v="5"/>
    <x v="0"/>
  </r>
  <r>
    <n v="860745179"/>
    <x v="173"/>
    <d v="2015-06-01T00:00:00"/>
    <x v="148"/>
    <x v="3"/>
    <x v="5"/>
    <x v="1"/>
    <x v="0"/>
    <n v="2481"/>
    <n v="109.28"/>
    <n v="35.840000000000003"/>
    <n v="88919.040000000008"/>
    <n v="271123.68"/>
    <n v="182204.63999999998"/>
    <x v="12"/>
    <n v="4"/>
    <x v="6"/>
    <x v="0"/>
  </r>
  <r>
    <n v="601255404"/>
    <x v="1774"/>
    <d v="2020-02-04T00:00:00"/>
    <x v="113"/>
    <x v="5"/>
    <x v="10"/>
    <x v="0"/>
    <x v="2"/>
    <n v="3690"/>
    <n v="668.27"/>
    <n v="502.54"/>
    <n v="1854372.6"/>
    <n v="2465916.2999999998"/>
    <n v="611543.69999999972"/>
    <x v="5"/>
    <n v="2"/>
    <x v="1"/>
    <x v="0"/>
  </r>
  <r>
    <n v="287671697"/>
    <x v="211"/>
    <d v="2015-12-08T00:00:00"/>
    <x v="50"/>
    <x v="2"/>
    <x v="7"/>
    <x v="1"/>
    <x v="2"/>
    <n v="7303"/>
    <n v="437.2"/>
    <n v="263.33"/>
    <n v="1923098.99"/>
    <n v="3192871.6"/>
    <n v="1269772.6100000001"/>
    <x v="2"/>
    <n v="3"/>
    <x v="5"/>
    <x v="0"/>
  </r>
  <r>
    <n v="676292884"/>
    <x v="211"/>
    <d v="2015-11-30T00:00:00"/>
    <x v="54"/>
    <x v="2"/>
    <x v="6"/>
    <x v="0"/>
    <x v="0"/>
    <n v="8948"/>
    <n v="651.21"/>
    <n v="524.96"/>
    <n v="4697342.08"/>
    <n v="5827027.0800000001"/>
    <n v="1129685"/>
    <x v="8"/>
    <n v="3"/>
    <x v="5"/>
    <x v="0"/>
  </r>
  <r>
    <n v="343730294"/>
    <x v="991"/>
    <d v="2017-05-12T00:00:00"/>
    <x v="69"/>
    <x v="1"/>
    <x v="6"/>
    <x v="0"/>
    <x v="2"/>
    <n v="6287"/>
    <n v="651.21"/>
    <n v="524.96"/>
    <n v="3300423.52"/>
    <n v="4094157.27"/>
    <n v="793733.75"/>
    <x v="12"/>
    <n v="1"/>
    <x v="3"/>
    <x v="0"/>
  </r>
  <r>
    <n v="636907756"/>
    <x v="1775"/>
    <d v="2015-03-06T00:00:00"/>
    <x v="178"/>
    <x v="1"/>
    <x v="11"/>
    <x v="0"/>
    <x v="1"/>
    <n v="4013"/>
    <n v="154.06"/>
    <n v="90.93"/>
    <n v="364902.09"/>
    <n v="618242.78"/>
    <n v="253340.69"/>
    <x v="7"/>
    <n v="4"/>
    <x v="6"/>
    <x v="0"/>
  </r>
  <r>
    <n v="287758386"/>
    <x v="93"/>
    <d v="2016-03-02T00:00:00"/>
    <x v="36"/>
    <x v="3"/>
    <x v="3"/>
    <x v="0"/>
    <x v="3"/>
    <n v="2956"/>
    <n v="205.7"/>
    <n v="117.11"/>
    <n v="346177.16"/>
    <n v="608049.19999999995"/>
    <n v="261872.03999999998"/>
    <x v="14"/>
    <n v="6"/>
    <x v="4"/>
    <x v="1"/>
  </r>
  <r>
    <n v="739740645"/>
    <x v="575"/>
    <d v="2021-08-25T00:00:00"/>
    <x v="101"/>
    <x v="5"/>
    <x v="1"/>
    <x v="0"/>
    <x v="2"/>
    <n v="4551"/>
    <n v="152.58000000000001"/>
    <n v="97.44"/>
    <n v="443449.44"/>
    <n v="694391.58000000007"/>
    <n v="250942.14000000007"/>
    <x v="6"/>
    <n v="2"/>
    <x v="1"/>
    <x v="0"/>
  </r>
  <r>
    <n v="819992768"/>
    <x v="226"/>
    <d v="2020-10-17T00:00:00"/>
    <x v="11"/>
    <x v="3"/>
    <x v="3"/>
    <x v="0"/>
    <x v="3"/>
    <n v="2937"/>
    <n v="205.7"/>
    <n v="117.11"/>
    <n v="343952.07"/>
    <n v="604140.9"/>
    <n v="260188.83000000002"/>
    <x v="1"/>
    <n v="6"/>
    <x v="4"/>
    <x v="1"/>
  </r>
  <r>
    <n v="566432178"/>
    <x v="729"/>
    <d v="2016-08-23T00:00:00"/>
    <x v="162"/>
    <x v="2"/>
    <x v="11"/>
    <x v="0"/>
    <x v="3"/>
    <n v="8724"/>
    <n v="154.06"/>
    <n v="90.93"/>
    <n v="793273.32000000007"/>
    <n v="1344019.44"/>
    <n v="550746.11999999988"/>
    <x v="17"/>
    <n v="7"/>
    <x v="2"/>
    <x v="1"/>
  </r>
  <r>
    <n v="553104817"/>
    <x v="1367"/>
    <d v="2018-12-08T00:00:00"/>
    <x v="152"/>
    <x v="5"/>
    <x v="0"/>
    <x v="0"/>
    <x v="3"/>
    <n v="1000"/>
    <n v="255.28"/>
    <n v="159.41999999999999"/>
    <n v="159420"/>
    <n v="255280"/>
    <n v="95860"/>
    <x v="3"/>
    <n v="3"/>
    <x v="5"/>
    <x v="0"/>
  </r>
  <r>
    <n v="823622977"/>
    <x v="496"/>
    <d v="2019-01-25T00:00:00"/>
    <x v="118"/>
    <x v="0"/>
    <x v="5"/>
    <x v="1"/>
    <x v="1"/>
    <n v="7197"/>
    <n v="109.28"/>
    <n v="35.840000000000003"/>
    <n v="257940.48000000001"/>
    <n v="786488.16"/>
    <n v="528547.68000000005"/>
    <x v="9"/>
    <n v="5"/>
    <x v="0"/>
    <x v="0"/>
  </r>
  <r>
    <n v="276784074"/>
    <x v="415"/>
    <d v="2015-04-05T00:00:00"/>
    <x v="145"/>
    <x v="1"/>
    <x v="5"/>
    <x v="0"/>
    <x v="1"/>
    <n v="5413"/>
    <n v="109.28"/>
    <n v="35.840000000000003"/>
    <n v="194001.92000000001"/>
    <n v="591532.64"/>
    <n v="397530.72"/>
    <x v="4"/>
    <n v="6"/>
    <x v="4"/>
    <x v="1"/>
  </r>
  <r>
    <n v="642953670"/>
    <x v="884"/>
    <d v="2015-11-08T00:00:00"/>
    <x v="59"/>
    <x v="1"/>
    <x v="2"/>
    <x v="1"/>
    <x v="0"/>
    <n v="3134"/>
    <n v="47.45"/>
    <n v="31.79"/>
    <n v="99629.86"/>
    <n v="148708.30000000002"/>
    <n v="49078.440000000017"/>
    <x v="10"/>
    <n v="2"/>
    <x v="1"/>
    <x v="0"/>
  </r>
  <r>
    <n v="930926358"/>
    <x v="100"/>
    <d v="2019-06-01T00:00:00"/>
    <x v="82"/>
    <x v="2"/>
    <x v="2"/>
    <x v="0"/>
    <x v="0"/>
    <n v="651"/>
    <n v="47.45"/>
    <n v="31.79"/>
    <n v="20695.29"/>
    <n v="30889.95"/>
    <n v="10194.66"/>
    <x v="2"/>
    <n v="7"/>
    <x v="2"/>
    <x v="1"/>
  </r>
  <r>
    <n v="281064879"/>
    <x v="1776"/>
    <d v="2021-10-01T00:00:00"/>
    <x v="49"/>
    <x v="5"/>
    <x v="11"/>
    <x v="1"/>
    <x v="2"/>
    <n v="2199"/>
    <n v="154.06"/>
    <n v="90.93"/>
    <n v="199955.07"/>
    <n v="338777.94"/>
    <n v="138822.87"/>
    <x v="12"/>
    <n v="1"/>
    <x v="3"/>
    <x v="0"/>
  </r>
  <r>
    <n v="499810397"/>
    <x v="1777"/>
    <d v="2015-11-22T00:00:00"/>
    <x v="36"/>
    <x v="3"/>
    <x v="1"/>
    <x v="0"/>
    <x v="0"/>
    <n v="3858"/>
    <n v="152.58000000000001"/>
    <n v="97.44"/>
    <n v="375923.52"/>
    <n v="588653.64"/>
    <n v="212730.12"/>
    <x v="7"/>
    <n v="6"/>
    <x v="4"/>
    <x v="1"/>
  </r>
  <r>
    <n v="303331506"/>
    <x v="1599"/>
    <d v="2020-07-26T00:00:00"/>
    <x v="39"/>
    <x v="2"/>
    <x v="8"/>
    <x v="0"/>
    <x v="0"/>
    <n v="1388"/>
    <n v="421.89"/>
    <n v="364.69"/>
    <n v="506189.72"/>
    <n v="585583.31999999995"/>
    <n v="79393.599999999977"/>
    <x v="4"/>
    <n v="6"/>
    <x v="4"/>
    <x v="1"/>
  </r>
  <r>
    <n v="309651219"/>
    <x v="886"/>
    <d v="2015-05-09T00:00:00"/>
    <x v="31"/>
    <x v="4"/>
    <x v="1"/>
    <x v="1"/>
    <x v="3"/>
    <n v="1532"/>
    <n v="152.58000000000001"/>
    <n v="97.44"/>
    <n v="149278.07999999999"/>
    <n v="233752.56000000003"/>
    <n v="84474.48000000004"/>
    <x v="3"/>
    <n v="3"/>
    <x v="5"/>
    <x v="0"/>
  </r>
  <r>
    <n v="383833825"/>
    <x v="1778"/>
    <d v="2017-04-12T00:00:00"/>
    <x v="85"/>
    <x v="2"/>
    <x v="1"/>
    <x v="1"/>
    <x v="2"/>
    <n v="3813"/>
    <n v="152.58000000000001"/>
    <n v="97.44"/>
    <n v="371538.72"/>
    <n v="581787.54"/>
    <n v="210248.82000000007"/>
    <x v="13"/>
    <n v="6"/>
    <x v="4"/>
    <x v="1"/>
  </r>
  <r>
    <n v="203544747"/>
    <x v="1031"/>
    <d v="2016-07-04T00:00:00"/>
    <x v="68"/>
    <x v="2"/>
    <x v="0"/>
    <x v="0"/>
    <x v="2"/>
    <n v="2269"/>
    <n v="255.28"/>
    <n v="159.41999999999999"/>
    <n v="361723.98"/>
    <n v="579230.31999999995"/>
    <n v="217506.33999999997"/>
    <x v="19"/>
    <n v="6"/>
    <x v="4"/>
    <x v="1"/>
  </r>
  <r>
    <n v="449487864"/>
    <x v="1779"/>
    <d v="2022-01-15T00:00:00"/>
    <x v="110"/>
    <x v="0"/>
    <x v="10"/>
    <x v="1"/>
    <x v="1"/>
    <n v="2303"/>
    <n v="668.27"/>
    <n v="502.54"/>
    <n v="1157349.6200000001"/>
    <n v="1539025.81"/>
    <n v="381676.18999999994"/>
    <x v="3"/>
    <n v="3"/>
    <x v="5"/>
    <x v="0"/>
  </r>
  <r>
    <n v="742404401"/>
    <x v="124"/>
    <d v="2020-06-01T00:00:00"/>
    <x v="98"/>
    <x v="4"/>
    <x v="0"/>
    <x v="0"/>
    <x v="2"/>
    <n v="2815"/>
    <n v="255.28"/>
    <n v="159.41999999999999"/>
    <n v="448767.3"/>
    <n v="718613.2"/>
    <n v="269845.89999999997"/>
    <x v="2"/>
    <n v="2"/>
    <x v="1"/>
    <x v="0"/>
  </r>
  <r>
    <n v="129127395"/>
    <x v="1332"/>
    <d v="2019-06-29T00:00:00"/>
    <x v="69"/>
    <x v="1"/>
    <x v="6"/>
    <x v="0"/>
    <x v="2"/>
    <n v="520"/>
    <n v="651.21"/>
    <n v="524.96"/>
    <n v="272979.20000000001"/>
    <n v="338629.2"/>
    <n v="65650"/>
    <x v="2"/>
    <n v="7"/>
    <x v="2"/>
    <x v="1"/>
  </r>
  <r>
    <n v="392518174"/>
    <x v="523"/>
    <d v="2021-06-26T00:00:00"/>
    <x v="70"/>
    <x v="1"/>
    <x v="11"/>
    <x v="1"/>
    <x v="0"/>
    <n v="3705"/>
    <n v="154.06"/>
    <n v="90.93"/>
    <n v="336895.65"/>
    <n v="570792.30000000005"/>
    <n v="233896.65000000002"/>
    <x v="6"/>
    <n v="5"/>
    <x v="0"/>
    <x v="0"/>
  </r>
  <r>
    <n v="705193793"/>
    <x v="1780"/>
    <d v="2016-04-06T00:00:00"/>
    <x v="119"/>
    <x v="5"/>
    <x v="8"/>
    <x v="1"/>
    <x v="0"/>
    <n v="1369"/>
    <n v="421.89"/>
    <n v="364.69"/>
    <n v="499260.61"/>
    <n v="577567.41"/>
    <n v="78306.800000000047"/>
    <x v="12"/>
    <n v="6"/>
    <x v="4"/>
    <x v="1"/>
  </r>
  <r>
    <n v="682310903"/>
    <x v="1312"/>
    <d v="2021-07-04T00:00:00"/>
    <x v="27"/>
    <x v="0"/>
    <x v="4"/>
    <x v="1"/>
    <x v="2"/>
    <n v="9813"/>
    <n v="81.73"/>
    <n v="56.67"/>
    <n v="556102.71"/>
    <n v="802016.49"/>
    <n v="245913.78000000003"/>
    <x v="2"/>
    <n v="1"/>
    <x v="3"/>
    <x v="0"/>
  </r>
  <r>
    <n v="125998008"/>
    <x v="556"/>
    <d v="2015-01-29T00:00:00"/>
    <x v="76"/>
    <x v="5"/>
    <x v="6"/>
    <x v="0"/>
    <x v="1"/>
    <n v="4465"/>
    <n v="651.21"/>
    <n v="524.96"/>
    <n v="2343946.4000000004"/>
    <n v="2907652.6500000004"/>
    <n v="563706.25"/>
    <x v="13"/>
    <n v="7"/>
    <x v="2"/>
    <x v="1"/>
  </r>
  <r>
    <n v="977368056"/>
    <x v="287"/>
    <d v="2021-04-02T00:00:00"/>
    <x v="169"/>
    <x v="4"/>
    <x v="1"/>
    <x v="1"/>
    <x v="0"/>
    <n v="3782"/>
    <n v="152.58000000000001"/>
    <n v="97.44"/>
    <n v="368518.08"/>
    <n v="577057.56000000006"/>
    <n v="208539.48000000004"/>
    <x v="18"/>
    <n v="6"/>
    <x v="4"/>
    <x v="1"/>
  </r>
  <r>
    <n v="281510341"/>
    <x v="331"/>
    <d v="2019-02-27T00:00:00"/>
    <x v="44"/>
    <x v="2"/>
    <x v="8"/>
    <x v="0"/>
    <x v="0"/>
    <n v="4020"/>
    <n v="421.89"/>
    <n v="364.69"/>
    <n v="1466053.8"/>
    <n v="1695997.8"/>
    <n v="229944"/>
    <x v="8"/>
    <n v="5"/>
    <x v="0"/>
    <x v="0"/>
  </r>
  <r>
    <n v="382495725"/>
    <x v="1781"/>
    <d v="2021-11-30T00:00:00"/>
    <x v="97"/>
    <x v="3"/>
    <x v="5"/>
    <x v="1"/>
    <x v="2"/>
    <n v="7840"/>
    <n v="109.28"/>
    <n v="35.840000000000003"/>
    <n v="280985.60000000003"/>
    <n v="856755.19999999995"/>
    <n v="575769.59999999986"/>
    <x v="15"/>
    <n v="4"/>
    <x v="6"/>
    <x v="0"/>
  </r>
  <r>
    <n v="508928191"/>
    <x v="1119"/>
    <d v="2021-03-24T00:00:00"/>
    <x v="36"/>
    <x v="3"/>
    <x v="0"/>
    <x v="0"/>
    <x v="2"/>
    <n v="2016"/>
    <n v="255.28"/>
    <n v="159.41999999999999"/>
    <n v="321390.71999999997"/>
    <n v="514644.47999999998"/>
    <n v="193253.76000000001"/>
    <x v="3"/>
    <n v="7"/>
    <x v="2"/>
    <x v="1"/>
  </r>
  <r>
    <n v="306169068"/>
    <x v="1782"/>
    <d v="2015-11-20T00:00:00"/>
    <x v="85"/>
    <x v="2"/>
    <x v="1"/>
    <x v="0"/>
    <x v="0"/>
    <n v="1086"/>
    <n v="152.58000000000001"/>
    <n v="97.44"/>
    <n v="105819.84"/>
    <n v="165701.88"/>
    <n v="59882.040000000008"/>
    <x v="13"/>
    <n v="1"/>
    <x v="3"/>
    <x v="0"/>
  </r>
  <r>
    <n v="389892184"/>
    <x v="1783"/>
    <d v="2020-11-30T00:00:00"/>
    <x v="1"/>
    <x v="0"/>
    <x v="9"/>
    <x v="0"/>
    <x v="0"/>
    <n v="6616"/>
    <n v="9.33"/>
    <n v="6.92"/>
    <n v="45782.720000000001"/>
    <n v="61727.28"/>
    <n v="15944.559999999998"/>
    <x v="14"/>
    <n v="4"/>
    <x v="6"/>
    <x v="0"/>
  </r>
  <r>
    <n v="996083867"/>
    <x v="788"/>
    <d v="2020-11-11T00:00:00"/>
    <x v="123"/>
    <x v="3"/>
    <x v="1"/>
    <x v="1"/>
    <x v="3"/>
    <n v="2206"/>
    <n v="152.58000000000001"/>
    <n v="97.44"/>
    <n v="214952.63999999998"/>
    <n v="336591.48000000004"/>
    <n v="121638.84000000005"/>
    <x v="0"/>
    <n v="4"/>
    <x v="6"/>
    <x v="0"/>
  </r>
  <r>
    <n v="631042945"/>
    <x v="1165"/>
    <d v="2016-03-28T00:00:00"/>
    <x v="111"/>
    <x v="4"/>
    <x v="11"/>
    <x v="1"/>
    <x v="1"/>
    <n v="8485"/>
    <n v="154.06"/>
    <n v="90.93"/>
    <n v="771541.05"/>
    <n v="1307199.1000000001"/>
    <n v="535658.05000000005"/>
    <x v="8"/>
    <n v="3"/>
    <x v="5"/>
    <x v="0"/>
  </r>
  <r>
    <n v="121380746"/>
    <x v="1362"/>
    <d v="2016-12-07T00:00:00"/>
    <x v="84"/>
    <x v="1"/>
    <x v="9"/>
    <x v="0"/>
    <x v="1"/>
    <n v="8115"/>
    <n v="9.33"/>
    <n v="6.92"/>
    <n v="56155.8"/>
    <n v="75712.95"/>
    <n v="19557.149999999994"/>
    <x v="19"/>
    <n v="1"/>
    <x v="3"/>
    <x v="0"/>
  </r>
  <r>
    <n v="364021098"/>
    <x v="518"/>
    <d v="2019-08-26T00:00:00"/>
    <x v="148"/>
    <x v="3"/>
    <x v="0"/>
    <x v="1"/>
    <x v="0"/>
    <n v="787"/>
    <n v="255.28"/>
    <n v="159.41999999999999"/>
    <n v="125463.54"/>
    <n v="200905.36000000002"/>
    <n v="75441.820000000022"/>
    <x v="9"/>
    <n v="1"/>
    <x v="3"/>
    <x v="0"/>
  </r>
  <r>
    <n v="976200330"/>
    <x v="395"/>
    <d v="2019-10-07T00:00:00"/>
    <x v="58"/>
    <x v="5"/>
    <x v="0"/>
    <x v="0"/>
    <x v="0"/>
    <n v="8226"/>
    <n v="255.28"/>
    <n v="159.41999999999999"/>
    <n v="1311388.92"/>
    <n v="2099933.2799999998"/>
    <n v="788544.35999999987"/>
    <x v="14"/>
    <n v="4"/>
    <x v="6"/>
    <x v="0"/>
  </r>
  <r>
    <n v="745467269"/>
    <x v="549"/>
    <d v="2018-05-24T00:00:00"/>
    <x v="63"/>
    <x v="1"/>
    <x v="5"/>
    <x v="1"/>
    <x v="0"/>
    <n v="9186"/>
    <n v="109.28"/>
    <n v="35.840000000000003"/>
    <n v="329226.24000000005"/>
    <n v="1003846.08"/>
    <n v="674619.83999999985"/>
    <x v="19"/>
    <n v="2"/>
    <x v="1"/>
    <x v="0"/>
  </r>
  <r>
    <n v="779683244"/>
    <x v="1784"/>
    <d v="2019-09-04T00:00:00"/>
    <x v="73"/>
    <x v="5"/>
    <x v="9"/>
    <x v="1"/>
    <x v="0"/>
    <n v="4453"/>
    <n v="9.33"/>
    <n v="6.92"/>
    <n v="30814.76"/>
    <n v="41546.49"/>
    <n v="10731.73"/>
    <x v="20"/>
    <n v="7"/>
    <x v="2"/>
    <x v="1"/>
  </r>
  <r>
    <n v="457022082"/>
    <x v="1785"/>
    <d v="2018-09-02T00:00:00"/>
    <x v="11"/>
    <x v="3"/>
    <x v="1"/>
    <x v="0"/>
    <x v="1"/>
    <n v="1845"/>
    <n v="152.58000000000001"/>
    <n v="97.44"/>
    <n v="179776.8"/>
    <n v="281510.10000000003"/>
    <n v="101733.30000000005"/>
    <x v="14"/>
    <n v="3"/>
    <x v="5"/>
    <x v="0"/>
  </r>
  <r>
    <n v="575970113"/>
    <x v="1637"/>
    <d v="2019-10-08T00:00:00"/>
    <x v="33"/>
    <x v="5"/>
    <x v="8"/>
    <x v="1"/>
    <x v="0"/>
    <n v="1211"/>
    <n v="421.89"/>
    <n v="364.69"/>
    <n v="441639.59"/>
    <n v="510908.79"/>
    <n v="69269.199999999953"/>
    <x v="13"/>
    <n v="5"/>
    <x v="0"/>
    <x v="0"/>
  </r>
  <r>
    <n v="205326163"/>
    <x v="1786"/>
    <d v="2020-06-20T00:00:00"/>
    <x v="176"/>
    <x v="2"/>
    <x v="11"/>
    <x v="0"/>
    <x v="3"/>
    <n v="9429"/>
    <n v="154.06"/>
    <n v="90.93"/>
    <n v="857378.97000000009"/>
    <n v="1452631.74"/>
    <n v="595252.7699999999"/>
    <x v="14"/>
    <n v="2"/>
    <x v="1"/>
    <x v="0"/>
  </r>
  <r>
    <n v="306256616"/>
    <x v="300"/>
    <d v="2020-11-15T00:00:00"/>
    <x v="138"/>
    <x v="1"/>
    <x v="4"/>
    <x v="1"/>
    <x v="2"/>
    <n v="6993"/>
    <n v="81.73"/>
    <n v="56.67"/>
    <n v="396293.31"/>
    <n v="571537.89"/>
    <n v="175244.58000000002"/>
    <x v="6"/>
    <n v="6"/>
    <x v="4"/>
    <x v="1"/>
  </r>
  <r>
    <n v="922020137"/>
    <x v="1377"/>
    <d v="2015-04-13T00:00:00"/>
    <x v="86"/>
    <x v="2"/>
    <x v="0"/>
    <x v="1"/>
    <x v="1"/>
    <n v="5103"/>
    <n v="255.28"/>
    <n v="159.41999999999999"/>
    <n v="813520.25999999989"/>
    <n v="1302693.8400000001"/>
    <n v="489173.58000000019"/>
    <x v="3"/>
    <n v="5"/>
    <x v="0"/>
    <x v="0"/>
  </r>
  <r>
    <n v="948518216"/>
    <x v="1787"/>
    <d v="2020-04-21T00:00:00"/>
    <x v="17"/>
    <x v="1"/>
    <x v="8"/>
    <x v="1"/>
    <x v="3"/>
    <n v="6473"/>
    <n v="421.89"/>
    <n v="364.69"/>
    <n v="2360638.37"/>
    <n v="2730893.9699999997"/>
    <n v="370255.59999999963"/>
    <x v="1"/>
    <n v="2"/>
    <x v="1"/>
    <x v="0"/>
  </r>
  <r>
    <n v="163744628"/>
    <x v="1788"/>
    <d v="2017-05-04T00:00:00"/>
    <x v="43"/>
    <x v="1"/>
    <x v="6"/>
    <x v="1"/>
    <x v="2"/>
    <n v="4529"/>
    <n v="651.21"/>
    <n v="524.96"/>
    <n v="2377543.8400000003"/>
    <n v="2949330.0900000003"/>
    <n v="571786.25"/>
    <x v="3"/>
    <n v="1"/>
    <x v="3"/>
    <x v="0"/>
  </r>
  <r>
    <n v="238060700"/>
    <x v="632"/>
    <d v="2018-04-28T00:00:00"/>
    <x v="148"/>
    <x v="3"/>
    <x v="9"/>
    <x v="1"/>
    <x v="2"/>
    <n v="6306"/>
    <n v="9.33"/>
    <n v="6.92"/>
    <n v="43637.52"/>
    <n v="58834.98"/>
    <n v="15197.460000000006"/>
    <x v="15"/>
    <n v="1"/>
    <x v="3"/>
    <x v="0"/>
  </r>
  <r>
    <n v="741964948"/>
    <x v="772"/>
    <d v="2021-02-20T00:00:00"/>
    <x v="67"/>
    <x v="1"/>
    <x v="3"/>
    <x v="1"/>
    <x v="1"/>
    <n v="2771"/>
    <n v="205.7"/>
    <n v="117.11"/>
    <n v="324511.81"/>
    <n v="569994.69999999995"/>
    <n v="245482.88999999996"/>
    <x v="5"/>
    <n v="6"/>
    <x v="4"/>
    <x v="1"/>
  </r>
  <r>
    <n v="706260240"/>
    <x v="855"/>
    <d v="2015-04-15T00:00:00"/>
    <x v="85"/>
    <x v="2"/>
    <x v="4"/>
    <x v="0"/>
    <x v="0"/>
    <n v="6954"/>
    <n v="81.73"/>
    <n v="56.67"/>
    <n v="394083.18"/>
    <n v="568350.42000000004"/>
    <n v="174267.24000000005"/>
    <x v="12"/>
    <n v="6"/>
    <x v="4"/>
    <x v="1"/>
  </r>
  <r>
    <n v="873847663"/>
    <x v="1789"/>
    <d v="2019-02-22T00:00:00"/>
    <x v="168"/>
    <x v="6"/>
    <x v="7"/>
    <x v="0"/>
    <x v="0"/>
    <n v="9797"/>
    <n v="437.2"/>
    <n v="263.33"/>
    <n v="2579844.0099999998"/>
    <n v="4283248.3999999994"/>
    <n v="1703404.3899999997"/>
    <x v="20"/>
    <n v="2"/>
    <x v="1"/>
    <x v="0"/>
  </r>
  <r>
    <n v="444385659"/>
    <x v="1277"/>
    <d v="2016-09-24T00:00:00"/>
    <x v="111"/>
    <x v="4"/>
    <x v="10"/>
    <x v="0"/>
    <x v="0"/>
    <n v="2447"/>
    <n v="668.27"/>
    <n v="502.54"/>
    <n v="1229715.3800000001"/>
    <n v="1635256.69"/>
    <n v="405541.30999999982"/>
    <x v="0"/>
    <n v="7"/>
    <x v="2"/>
    <x v="1"/>
  </r>
  <r>
    <n v="380507457"/>
    <x v="1790"/>
    <d v="2020-05-27T00:00:00"/>
    <x v="162"/>
    <x v="2"/>
    <x v="9"/>
    <x v="0"/>
    <x v="0"/>
    <n v="9467"/>
    <n v="9.33"/>
    <n v="6.92"/>
    <n v="65511.64"/>
    <n v="88327.11"/>
    <n v="22815.47"/>
    <x v="5"/>
    <n v="3"/>
    <x v="5"/>
    <x v="0"/>
  </r>
  <r>
    <n v="524449384"/>
    <x v="1791"/>
    <d v="2016-12-28T00:00:00"/>
    <x v="129"/>
    <x v="5"/>
    <x v="2"/>
    <x v="1"/>
    <x v="0"/>
    <n v="5082"/>
    <n v="47.45"/>
    <n v="31.79"/>
    <n v="161556.78"/>
    <n v="241140.90000000002"/>
    <n v="79584.120000000024"/>
    <x v="0"/>
    <n v="4"/>
    <x v="6"/>
    <x v="0"/>
  </r>
  <r>
    <n v="788760268"/>
    <x v="213"/>
    <d v="2018-05-04T00:00:00"/>
    <x v="4"/>
    <x v="2"/>
    <x v="5"/>
    <x v="1"/>
    <x v="2"/>
    <n v="546"/>
    <n v="109.28"/>
    <n v="35.840000000000003"/>
    <n v="19568.640000000003"/>
    <n v="59666.879999999997"/>
    <n v="40098.239999999991"/>
    <x v="13"/>
    <n v="1"/>
    <x v="3"/>
    <x v="0"/>
  </r>
  <r>
    <n v="706301438"/>
    <x v="778"/>
    <d v="2020-01-27T00:00:00"/>
    <x v="137"/>
    <x v="1"/>
    <x v="10"/>
    <x v="1"/>
    <x v="0"/>
    <n v="9146"/>
    <n v="668.27"/>
    <n v="502.54"/>
    <n v="4596230.84"/>
    <n v="6111997.4199999999"/>
    <n v="1515766.58"/>
    <x v="13"/>
    <n v="4"/>
    <x v="6"/>
    <x v="0"/>
  </r>
  <r>
    <n v="780246722"/>
    <x v="1792"/>
    <d v="2015-02-12T00:00:00"/>
    <x v="85"/>
    <x v="2"/>
    <x v="1"/>
    <x v="0"/>
    <x v="1"/>
    <n v="1199"/>
    <n v="152.58000000000001"/>
    <n v="97.44"/>
    <n v="116830.56"/>
    <n v="182943.42"/>
    <n v="66112.860000000015"/>
    <x v="19"/>
    <n v="2"/>
    <x v="1"/>
    <x v="0"/>
  </r>
  <r>
    <n v="234082448"/>
    <x v="785"/>
    <d v="2018-03-10T00:00:00"/>
    <x v="26"/>
    <x v="1"/>
    <x v="5"/>
    <x v="0"/>
    <x v="1"/>
    <n v="9053"/>
    <n v="109.28"/>
    <n v="35.840000000000003"/>
    <n v="324459.52000000002"/>
    <n v="989311.84"/>
    <n v="664852.31999999995"/>
    <x v="6"/>
    <n v="5"/>
    <x v="0"/>
    <x v="0"/>
  </r>
  <r>
    <n v="628159463"/>
    <x v="1793"/>
    <d v="2018-11-13T00:00:00"/>
    <x v="14"/>
    <x v="0"/>
    <x v="5"/>
    <x v="1"/>
    <x v="0"/>
    <n v="5199"/>
    <n v="109.28"/>
    <n v="35.840000000000003"/>
    <n v="186332.16"/>
    <n v="568146.72"/>
    <n v="381814.55999999994"/>
    <x v="11"/>
    <n v="6"/>
    <x v="4"/>
    <x v="1"/>
  </r>
  <r>
    <n v="525328290"/>
    <x v="1546"/>
    <d v="2021-12-22T00:00:00"/>
    <x v="35"/>
    <x v="5"/>
    <x v="5"/>
    <x v="0"/>
    <x v="3"/>
    <n v="5170"/>
    <n v="109.28"/>
    <n v="35.840000000000003"/>
    <n v="185292.80000000002"/>
    <n v="564977.6"/>
    <n v="379684.79999999993"/>
    <x v="14"/>
    <n v="6"/>
    <x v="4"/>
    <x v="1"/>
  </r>
  <r>
    <n v="764483058"/>
    <x v="1794"/>
    <d v="2018-07-14T00:00:00"/>
    <x v="117"/>
    <x v="1"/>
    <x v="8"/>
    <x v="1"/>
    <x v="1"/>
    <n v="6380"/>
    <n v="421.89"/>
    <n v="364.69"/>
    <n v="2326722.2000000002"/>
    <n v="2691658.1999999997"/>
    <n v="364935.99999999953"/>
    <x v="7"/>
    <n v="5"/>
    <x v="0"/>
    <x v="0"/>
  </r>
  <r>
    <n v="828993833"/>
    <x v="1708"/>
    <d v="2018-08-14T00:00:00"/>
    <x v="128"/>
    <x v="1"/>
    <x v="0"/>
    <x v="1"/>
    <x v="0"/>
    <n v="6552"/>
    <n v="255.28"/>
    <n v="159.41999999999999"/>
    <n v="1044519.84"/>
    <n v="1672594.56"/>
    <n v="628074.72000000009"/>
    <x v="16"/>
    <n v="7"/>
    <x v="2"/>
    <x v="1"/>
  </r>
  <r>
    <n v="145514190"/>
    <x v="1795"/>
    <d v="2018-12-06T00:00:00"/>
    <x v="82"/>
    <x v="2"/>
    <x v="8"/>
    <x v="0"/>
    <x v="3"/>
    <n v="9737"/>
    <n v="421.89"/>
    <n v="364.69"/>
    <n v="3550986.53"/>
    <n v="4107942.9299999997"/>
    <n v="556956.39999999991"/>
    <x v="13"/>
    <n v="7"/>
    <x v="2"/>
    <x v="1"/>
  </r>
  <r>
    <n v="566241204"/>
    <x v="1796"/>
    <d v="2022-05-14T00:00:00"/>
    <x v="173"/>
    <x v="5"/>
    <x v="0"/>
    <x v="1"/>
    <x v="2"/>
    <n v="2210"/>
    <n v="255.28"/>
    <n v="159.41999999999999"/>
    <n v="352318.19999999995"/>
    <n v="564168.80000000005"/>
    <n v="211850.60000000009"/>
    <x v="9"/>
    <n v="6"/>
    <x v="4"/>
    <x v="1"/>
  </r>
  <r>
    <n v="586341464"/>
    <x v="908"/>
    <d v="2017-08-09T00:00:00"/>
    <x v="115"/>
    <x v="5"/>
    <x v="10"/>
    <x v="0"/>
    <x v="2"/>
    <n v="324"/>
    <n v="668.27"/>
    <n v="502.54"/>
    <n v="162822.96000000002"/>
    <n v="216519.47999999998"/>
    <n v="53696.51999999996"/>
    <x v="19"/>
    <n v="1"/>
    <x v="3"/>
    <x v="0"/>
  </r>
  <r>
    <n v="762308537"/>
    <x v="254"/>
    <d v="2017-07-07T00:00:00"/>
    <x v="116"/>
    <x v="4"/>
    <x v="2"/>
    <x v="1"/>
    <x v="1"/>
    <n v="2891"/>
    <n v="47.45"/>
    <n v="31.79"/>
    <n v="91904.89"/>
    <n v="137177.95000000001"/>
    <n v="45273.060000000012"/>
    <x v="20"/>
    <n v="2"/>
    <x v="1"/>
    <x v="0"/>
  </r>
  <r>
    <n v="993605506"/>
    <x v="1797"/>
    <d v="2020-11-21T00:00:00"/>
    <x v="161"/>
    <x v="3"/>
    <x v="3"/>
    <x v="0"/>
    <x v="3"/>
    <n v="8804"/>
    <n v="205.7"/>
    <n v="117.11"/>
    <n v="1031036.44"/>
    <n v="1810982.7999999998"/>
    <n v="779946.35999999987"/>
    <x v="13"/>
    <n v="2"/>
    <x v="1"/>
    <x v="0"/>
  </r>
  <r>
    <n v="756843698"/>
    <x v="1732"/>
    <d v="2016-08-05T00:00:00"/>
    <x v="11"/>
    <x v="3"/>
    <x v="9"/>
    <x v="0"/>
    <x v="3"/>
    <n v="5724"/>
    <n v="9.33"/>
    <n v="6.92"/>
    <n v="39610.080000000002"/>
    <n v="53404.92"/>
    <n v="13794.839999999997"/>
    <x v="20"/>
    <n v="2"/>
    <x v="1"/>
    <x v="0"/>
  </r>
  <r>
    <n v="498946940"/>
    <x v="816"/>
    <d v="2015-12-18T00:00:00"/>
    <x v="7"/>
    <x v="1"/>
    <x v="8"/>
    <x v="1"/>
    <x v="1"/>
    <n v="8342"/>
    <n v="421.89"/>
    <n v="364.69"/>
    <n v="3042243.98"/>
    <n v="3519406.38"/>
    <n v="477162.39999999991"/>
    <x v="16"/>
    <n v="3"/>
    <x v="5"/>
    <x v="0"/>
  </r>
  <r>
    <n v="287151563"/>
    <x v="1591"/>
    <d v="2018-08-17T00:00:00"/>
    <x v="37"/>
    <x v="1"/>
    <x v="4"/>
    <x v="1"/>
    <x v="0"/>
    <n v="3383"/>
    <n v="81.73"/>
    <n v="56.67"/>
    <n v="191714.61000000002"/>
    <n v="276492.59000000003"/>
    <n v="84777.98000000001"/>
    <x v="4"/>
    <n v="4"/>
    <x v="6"/>
    <x v="0"/>
  </r>
  <r>
    <n v="259006392"/>
    <x v="1798"/>
    <d v="2019-06-01T00:00:00"/>
    <x v="157"/>
    <x v="1"/>
    <x v="6"/>
    <x v="0"/>
    <x v="1"/>
    <n v="4602"/>
    <n v="651.21"/>
    <n v="524.96"/>
    <n v="2415865.9200000004"/>
    <n v="2996868.4200000004"/>
    <n v="581002.5"/>
    <x v="20"/>
    <n v="3"/>
    <x v="5"/>
    <x v="0"/>
  </r>
  <r>
    <n v="172372758"/>
    <x v="1799"/>
    <d v="2018-05-03T00:00:00"/>
    <x v="162"/>
    <x v="2"/>
    <x v="5"/>
    <x v="0"/>
    <x v="3"/>
    <n v="7784"/>
    <n v="109.28"/>
    <n v="35.840000000000003"/>
    <n v="278978.56"/>
    <n v="850635.52"/>
    <n v="571656.95999999996"/>
    <x v="14"/>
    <n v="7"/>
    <x v="2"/>
    <x v="1"/>
  </r>
  <r>
    <n v="755424487"/>
    <x v="779"/>
    <d v="2016-07-19T00:00:00"/>
    <x v="83"/>
    <x v="0"/>
    <x v="7"/>
    <x v="0"/>
    <x v="1"/>
    <n v="5748"/>
    <n v="437.2"/>
    <n v="263.33"/>
    <n v="1513620.8399999999"/>
    <n v="2513025.6"/>
    <n v="999404.76000000024"/>
    <x v="19"/>
    <n v="7"/>
    <x v="2"/>
    <x v="1"/>
  </r>
  <r>
    <n v="556647908"/>
    <x v="1271"/>
    <d v="2020-10-11T00:00:00"/>
    <x v="140"/>
    <x v="1"/>
    <x v="11"/>
    <x v="0"/>
    <x v="1"/>
    <n v="3341"/>
    <n v="154.06"/>
    <n v="90.93"/>
    <n v="303797.13"/>
    <n v="514714.46"/>
    <n v="210917.33000000002"/>
    <x v="12"/>
    <n v="3"/>
    <x v="5"/>
    <x v="0"/>
  </r>
  <r>
    <n v="894841849"/>
    <x v="1583"/>
    <d v="2015-09-29T00:00:00"/>
    <x v="57"/>
    <x v="5"/>
    <x v="5"/>
    <x v="0"/>
    <x v="0"/>
    <n v="2443"/>
    <n v="109.28"/>
    <n v="35.840000000000003"/>
    <n v="87557.12000000001"/>
    <n v="266971.03999999998"/>
    <n v="179413.91999999998"/>
    <x v="13"/>
    <n v="5"/>
    <x v="0"/>
    <x v="0"/>
  </r>
  <r>
    <n v="909117639"/>
    <x v="779"/>
    <d v="2016-07-18T00:00:00"/>
    <x v="72"/>
    <x v="0"/>
    <x v="1"/>
    <x v="0"/>
    <x v="2"/>
    <n v="6967"/>
    <n v="152.58000000000001"/>
    <n v="97.44"/>
    <n v="678864.48"/>
    <n v="1063024.8600000001"/>
    <n v="384160.38000000012"/>
    <x v="4"/>
    <n v="7"/>
    <x v="2"/>
    <x v="1"/>
  </r>
  <r>
    <n v="154685199"/>
    <x v="1800"/>
    <d v="2018-12-15T00:00:00"/>
    <x v="135"/>
    <x v="3"/>
    <x v="11"/>
    <x v="1"/>
    <x v="2"/>
    <n v="3643"/>
    <n v="154.06"/>
    <n v="90.93"/>
    <n v="331257.99000000005"/>
    <n v="561240.57999999996"/>
    <n v="229982.58999999991"/>
    <x v="5"/>
    <n v="6"/>
    <x v="4"/>
    <x v="1"/>
  </r>
  <r>
    <n v="923922574"/>
    <x v="1801"/>
    <d v="2021-04-17T00:00:00"/>
    <x v="143"/>
    <x v="1"/>
    <x v="11"/>
    <x v="1"/>
    <x v="0"/>
    <n v="8076"/>
    <n v="154.06"/>
    <n v="90.93"/>
    <n v="734350.68"/>
    <n v="1244188.56"/>
    <n v="509837.88"/>
    <x v="7"/>
    <n v="5"/>
    <x v="0"/>
    <x v="0"/>
  </r>
  <r>
    <n v="454236876"/>
    <x v="762"/>
    <d v="2021-08-27T00:00:00"/>
    <x v="149"/>
    <x v="3"/>
    <x v="11"/>
    <x v="1"/>
    <x v="0"/>
    <n v="7641"/>
    <n v="154.06"/>
    <n v="90.93"/>
    <n v="694796.13"/>
    <n v="1177172.46"/>
    <n v="482376.32999999996"/>
    <x v="16"/>
    <n v="3"/>
    <x v="5"/>
    <x v="0"/>
  </r>
  <r>
    <n v="520203340"/>
    <x v="510"/>
    <d v="2018-12-11T00:00:00"/>
    <x v="40"/>
    <x v="3"/>
    <x v="1"/>
    <x v="0"/>
    <x v="2"/>
    <n v="8583"/>
    <n v="152.58000000000001"/>
    <n v="97.44"/>
    <n v="836327.52"/>
    <n v="1309594.1400000001"/>
    <n v="473266.62000000011"/>
    <x v="17"/>
    <n v="7"/>
    <x v="2"/>
    <x v="1"/>
  </r>
  <r>
    <n v="989660298"/>
    <x v="192"/>
    <d v="2019-10-02T00:00:00"/>
    <x v="147"/>
    <x v="0"/>
    <x v="8"/>
    <x v="0"/>
    <x v="3"/>
    <n v="1330"/>
    <n v="421.89"/>
    <n v="364.69"/>
    <n v="485037.7"/>
    <n v="561113.69999999995"/>
    <n v="76075.999999999942"/>
    <x v="14"/>
    <n v="6"/>
    <x v="4"/>
    <x v="1"/>
  </r>
  <r>
    <n v="742100560"/>
    <x v="1570"/>
    <d v="2017-01-19T00:00:00"/>
    <x v="46"/>
    <x v="1"/>
    <x v="1"/>
    <x v="1"/>
    <x v="1"/>
    <n v="2902"/>
    <n v="152.58000000000001"/>
    <n v="97.44"/>
    <n v="282770.88"/>
    <n v="442787.16000000003"/>
    <n v="160016.28000000003"/>
    <x v="4"/>
    <n v="3"/>
    <x v="5"/>
    <x v="0"/>
  </r>
  <r>
    <n v="990316474"/>
    <x v="1703"/>
    <d v="2015-07-10T00:00:00"/>
    <x v="151"/>
    <x v="5"/>
    <x v="9"/>
    <x v="0"/>
    <x v="3"/>
    <n v="5507"/>
    <n v="9.33"/>
    <n v="6.92"/>
    <n v="38108.44"/>
    <n v="51380.31"/>
    <n v="13271.869999999995"/>
    <x v="11"/>
    <n v="2"/>
    <x v="1"/>
    <x v="0"/>
  </r>
  <r>
    <n v="158754861"/>
    <x v="1290"/>
    <d v="2016-06-17T00:00:00"/>
    <x v="40"/>
    <x v="3"/>
    <x v="2"/>
    <x v="1"/>
    <x v="0"/>
    <n v="7946"/>
    <n v="47.45"/>
    <n v="31.79"/>
    <n v="252603.34"/>
    <n v="377037.7"/>
    <n v="124434.36000000002"/>
    <x v="13"/>
    <n v="1"/>
    <x v="3"/>
    <x v="0"/>
  </r>
  <r>
    <n v="719339549"/>
    <x v="424"/>
    <d v="2016-09-18T00:00:00"/>
    <x v="171"/>
    <x v="5"/>
    <x v="10"/>
    <x v="1"/>
    <x v="1"/>
    <n v="7413"/>
    <n v="668.27"/>
    <n v="502.54"/>
    <n v="3725329.02"/>
    <n v="4953885.51"/>
    <n v="1228556.4899999998"/>
    <x v="2"/>
    <n v="1"/>
    <x v="3"/>
    <x v="0"/>
  </r>
  <r>
    <n v="264306867"/>
    <x v="273"/>
    <d v="2018-02-16T00:00:00"/>
    <x v="24"/>
    <x v="3"/>
    <x v="3"/>
    <x v="0"/>
    <x v="2"/>
    <n v="3130"/>
    <n v="205.7"/>
    <n v="117.11"/>
    <n v="366554.3"/>
    <n v="643841"/>
    <n v="277286.7"/>
    <x v="13"/>
    <n v="1"/>
    <x v="3"/>
    <x v="0"/>
  </r>
  <r>
    <n v="956205642"/>
    <x v="1748"/>
    <d v="2021-07-28T00:00:00"/>
    <x v="71"/>
    <x v="2"/>
    <x v="1"/>
    <x v="1"/>
    <x v="1"/>
    <n v="1353"/>
    <n v="152.58000000000001"/>
    <n v="97.44"/>
    <n v="131836.32"/>
    <n v="206440.74000000002"/>
    <n v="74604.420000000013"/>
    <x v="4"/>
    <n v="2"/>
    <x v="1"/>
    <x v="0"/>
  </r>
  <r>
    <n v="977897202"/>
    <x v="1589"/>
    <d v="2020-10-16T00:00:00"/>
    <x v="82"/>
    <x v="2"/>
    <x v="11"/>
    <x v="1"/>
    <x v="2"/>
    <n v="368"/>
    <n v="154.06"/>
    <n v="90.93"/>
    <n v="33462.240000000005"/>
    <n v="56694.080000000002"/>
    <n v="23231.839999999997"/>
    <x v="10"/>
    <n v="7"/>
    <x v="2"/>
    <x v="1"/>
  </r>
  <r>
    <n v="382555377"/>
    <x v="582"/>
    <d v="2021-05-10T00:00:00"/>
    <x v="65"/>
    <x v="2"/>
    <x v="0"/>
    <x v="0"/>
    <x v="2"/>
    <n v="5492"/>
    <n v="255.28"/>
    <n v="159.41999999999999"/>
    <n v="875534.6399999999"/>
    <n v="1401997.76"/>
    <n v="526463.12000000011"/>
    <x v="0"/>
    <n v="2"/>
    <x v="1"/>
    <x v="0"/>
  </r>
  <r>
    <n v="643666493"/>
    <x v="1687"/>
    <d v="2017-01-22T00:00:00"/>
    <x v="114"/>
    <x v="2"/>
    <x v="9"/>
    <x v="1"/>
    <x v="2"/>
    <n v="4074"/>
    <n v="9.33"/>
    <n v="6.92"/>
    <n v="28192.079999999998"/>
    <n v="38010.42"/>
    <n v="9818.34"/>
    <x v="1"/>
    <n v="7"/>
    <x v="2"/>
    <x v="1"/>
  </r>
  <r>
    <n v="605029380"/>
    <x v="273"/>
    <d v="2018-02-21T00:00:00"/>
    <x v="181"/>
    <x v="1"/>
    <x v="9"/>
    <x v="1"/>
    <x v="3"/>
    <n v="493"/>
    <n v="9.33"/>
    <n v="6.92"/>
    <n v="3411.56"/>
    <n v="4599.6899999999996"/>
    <n v="1188.1299999999997"/>
    <x v="16"/>
    <n v="1"/>
    <x v="3"/>
    <x v="0"/>
  </r>
  <r>
    <n v="530755364"/>
    <x v="1802"/>
    <d v="2022-09-27T00:00:00"/>
    <x v="108"/>
    <x v="2"/>
    <x v="9"/>
    <x v="0"/>
    <x v="2"/>
    <n v="1162"/>
    <n v="9.33"/>
    <n v="6.92"/>
    <n v="8041.04"/>
    <n v="10841.460000000001"/>
    <n v="2800.420000000001"/>
    <x v="8"/>
    <n v="4"/>
    <x v="6"/>
    <x v="0"/>
  </r>
  <r>
    <n v="755268275"/>
    <x v="155"/>
    <d v="2020-03-29T00:00:00"/>
    <x v="169"/>
    <x v="4"/>
    <x v="11"/>
    <x v="1"/>
    <x v="0"/>
    <n v="9521"/>
    <n v="154.06"/>
    <n v="90.93"/>
    <n v="865744.53"/>
    <n v="1466805.26"/>
    <n v="601060.73"/>
    <x v="12"/>
    <n v="3"/>
    <x v="5"/>
    <x v="0"/>
  </r>
  <r>
    <n v="333304440"/>
    <x v="643"/>
    <d v="2017-06-13T00:00:00"/>
    <x v="88"/>
    <x v="1"/>
    <x v="8"/>
    <x v="0"/>
    <x v="2"/>
    <n v="1046"/>
    <n v="421.89"/>
    <n v="364.69"/>
    <n v="381465.74"/>
    <n v="441296.94"/>
    <n v="59831.200000000012"/>
    <x v="17"/>
    <n v="7"/>
    <x v="2"/>
    <x v="1"/>
  </r>
  <r>
    <n v="189912688"/>
    <x v="987"/>
    <d v="2018-12-29T00:00:00"/>
    <x v="54"/>
    <x v="2"/>
    <x v="1"/>
    <x v="1"/>
    <x v="0"/>
    <n v="8240"/>
    <n v="152.58000000000001"/>
    <n v="97.44"/>
    <n v="802905.59999999998"/>
    <n v="1257259.2000000002"/>
    <n v="454353.60000000021"/>
    <x v="6"/>
    <n v="5"/>
    <x v="0"/>
    <x v="0"/>
  </r>
  <r>
    <n v="265085780"/>
    <x v="723"/>
    <d v="2017-03-01T00:00:00"/>
    <x v="10"/>
    <x v="3"/>
    <x v="11"/>
    <x v="0"/>
    <x v="1"/>
    <n v="3628"/>
    <n v="154.06"/>
    <n v="90.93"/>
    <n v="329894.04000000004"/>
    <n v="558929.68000000005"/>
    <n v="229035.64"/>
    <x v="12"/>
    <n v="6"/>
    <x v="4"/>
    <x v="1"/>
  </r>
  <r>
    <n v="290603244"/>
    <x v="1030"/>
    <d v="2021-01-08T00:00:00"/>
    <x v="114"/>
    <x v="2"/>
    <x v="2"/>
    <x v="0"/>
    <x v="1"/>
    <n v="4813"/>
    <n v="47.45"/>
    <n v="31.79"/>
    <n v="153005.26999999999"/>
    <n v="228376.85"/>
    <n v="75371.580000000016"/>
    <x v="17"/>
    <n v="3"/>
    <x v="5"/>
    <x v="0"/>
  </r>
  <r>
    <n v="486345708"/>
    <x v="1803"/>
    <d v="2018-09-21T00:00:00"/>
    <x v="63"/>
    <x v="1"/>
    <x v="7"/>
    <x v="1"/>
    <x v="3"/>
    <n v="9357"/>
    <n v="437.2"/>
    <n v="263.33"/>
    <n v="2463978.81"/>
    <n v="4090880.4"/>
    <n v="1626901.5899999999"/>
    <x v="14"/>
    <n v="1"/>
    <x v="3"/>
    <x v="0"/>
  </r>
  <r>
    <n v="863980567"/>
    <x v="1804"/>
    <d v="2019-06-30T00:00:00"/>
    <x v="83"/>
    <x v="0"/>
    <x v="4"/>
    <x v="1"/>
    <x v="0"/>
    <n v="9904"/>
    <n v="81.73"/>
    <n v="56.67"/>
    <n v="561259.68000000005"/>
    <n v="809453.92"/>
    <n v="248194.24"/>
    <x v="18"/>
    <n v="1"/>
    <x v="3"/>
    <x v="0"/>
  </r>
  <r>
    <n v="450119149"/>
    <x v="1805"/>
    <d v="2016-05-22T00:00:00"/>
    <x v="177"/>
    <x v="5"/>
    <x v="4"/>
    <x v="1"/>
    <x v="1"/>
    <n v="9114"/>
    <n v="81.73"/>
    <n v="56.67"/>
    <n v="516490.38"/>
    <n v="744887.22000000009"/>
    <n v="228396.84000000008"/>
    <x v="20"/>
    <n v="4"/>
    <x v="6"/>
    <x v="0"/>
  </r>
  <r>
    <n v="141685283"/>
    <x v="1769"/>
    <d v="2018-08-22T00:00:00"/>
    <x v="173"/>
    <x v="5"/>
    <x v="1"/>
    <x v="0"/>
    <x v="3"/>
    <n v="6679"/>
    <n v="152.58000000000001"/>
    <n v="97.44"/>
    <n v="650801.76"/>
    <n v="1019081.8200000001"/>
    <n v="368280.06000000006"/>
    <x v="20"/>
    <n v="7"/>
    <x v="2"/>
    <x v="1"/>
  </r>
  <r>
    <n v="455915296"/>
    <x v="1170"/>
    <d v="2015-08-08T00:00:00"/>
    <x v="146"/>
    <x v="5"/>
    <x v="6"/>
    <x v="0"/>
    <x v="2"/>
    <n v="4322"/>
    <n v="651.21"/>
    <n v="524.96"/>
    <n v="2268877.12"/>
    <n v="2814529.62"/>
    <n v="545652.5"/>
    <x v="12"/>
    <n v="2"/>
    <x v="1"/>
    <x v="0"/>
  </r>
  <r>
    <n v="628671872"/>
    <x v="1341"/>
    <d v="2018-11-26T00:00:00"/>
    <x v="28"/>
    <x v="5"/>
    <x v="4"/>
    <x v="0"/>
    <x v="1"/>
    <n v="6832"/>
    <n v="81.73"/>
    <n v="56.67"/>
    <n v="387169.44"/>
    <n v="558379.36"/>
    <n v="171209.91999999998"/>
    <x v="16"/>
    <n v="6"/>
    <x v="4"/>
    <x v="1"/>
  </r>
  <r>
    <n v="768731677"/>
    <x v="1806"/>
    <d v="2018-07-01T00:00:00"/>
    <x v="93"/>
    <x v="5"/>
    <x v="1"/>
    <x v="0"/>
    <x v="1"/>
    <n v="3641"/>
    <n v="152.58000000000001"/>
    <n v="97.44"/>
    <n v="354779.04"/>
    <n v="555543.78"/>
    <n v="200764.74000000005"/>
    <x v="4"/>
    <n v="6"/>
    <x v="4"/>
    <x v="1"/>
  </r>
  <r>
    <n v="561639392"/>
    <x v="1620"/>
    <d v="2018-09-22T00:00:00"/>
    <x v="135"/>
    <x v="3"/>
    <x v="11"/>
    <x v="1"/>
    <x v="0"/>
    <n v="432"/>
    <n v="154.06"/>
    <n v="90.93"/>
    <n v="39281.760000000002"/>
    <n v="66553.919999999998"/>
    <n v="27272.159999999996"/>
    <x v="17"/>
    <n v="4"/>
    <x v="6"/>
    <x v="0"/>
  </r>
  <r>
    <n v="495138204"/>
    <x v="383"/>
    <d v="2021-11-21T00:00:00"/>
    <x v="85"/>
    <x v="2"/>
    <x v="8"/>
    <x v="1"/>
    <x v="2"/>
    <n v="1252"/>
    <n v="421.89"/>
    <n v="364.69"/>
    <n v="456591.88"/>
    <n v="528206.28"/>
    <n v="71614.400000000023"/>
    <x v="10"/>
    <n v="2"/>
    <x v="1"/>
    <x v="0"/>
  </r>
  <r>
    <n v="192170035"/>
    <x v="1807"/>
    <d v="2015-05-26T00:00:00"/>
    <x v="101"/>
    <x v="5"/>
    <x v="0"/>
    <x v="0"/>
    <x v="3"/>
    <n v="6239"/>
    <n v="255.28"/>
    <n v="159.41999999999999"/>
    <n v="994621.37999999989"/>
    <n v="1592691.92"/>
    <n v="598070.54"/>
    <x v="16"/>
    <n v="7"/>
    <x v="2"/>
    <x v="1"/>
  </r>
  <r>
    <n v="527259910"/>
    <x v="736"/>
    <d v="2020-01-17T00:00:00"/>
    <x v="80"/>
    <x v="1"/>
    <x v="4"/>
    <x v="0"/>
    <x v="3"/>
    <n v="6779"/>
    <n v="81.73"/>
    <n v="56.67"/>
    <n v="384165.93"/>
    <n v="554047.67000000004"/>
    <n v="169881.74000000005"/>
    <x v="2"/>
    <n v="6"/>
    <x v="4"/>
    <x v="1"/>
  </r>
  <r>
    <n v="903590571"/>
    <x v="905"/>
    <d v="2022-08-28T00:00:00"/>
    <x v="11"/>
    <x v="3"/>
    <x v="5"/>
    <x v="1"/>
    <x v="2"/>
    <n v="1385"/>
    <n v="109.28"/>
    <n v="35.840000000000003"/>
    <n v="49638.400000000001"/>
    <n v="151352.79999999999"/>
    <n v="101714.4"/>
    <x v="16"/>
    <n v="5"/>
    <x v="0"/>
    <x v="0"/>
  </r>
  <r>
    <n v="857139432"/>
    <x v="1808"/>
    <d v="2022-06-14T00:00:00"/>
    <x v="20"/>
    <x v="3"/>
    <x v="8"/>
    <x v="0"/>
    <x v="2"/>
    <n v="5460"/>
    <n v="421.89"/>
    <n v="364.69"/>
    <n v="1991207.4"/>
    <n v="2303519.4"/>
    <n v="312312"/>
    <x v="9"/>
    <n v="2"/>
    <x v="1"/>
    <x v="0"/>
  </r>
  <r>
    <n v="252541625"/>
    <x v="1365"/>
    <d v="2017-06-11T00:00:00"/>
    <x v="124"/>
    <x v="1"/>
    <x v="0"/>
    <x v="1"/>
    <x v="1"/>
    <n v="1534"/>
    <n v="255.28"/>
    <n v="159.41999999999999"/>
    <n v="244550.27999999997"/>
    <n v="391599.52"/>
    <n v="147049.24000000005"/>
    <x v="17"/>
    <n v="5"/>
    <x v="0"/>
    <x v="0"/>
  </r>
  <r>
    <n v="760158479"/>
    <x v="1809"/>
    <d v="2015-09-29T00:00:00"/>
    <x v="32"/>
    <x v="5"/>
    <x v="10"/>
    <x v="1"/>
    <x v="3"/>
    <n v="6641"/>
    <n v="668.27"/>
    <n v="502.54"/>
    <n v="3337368.14"/>
    <n v="4437981.07"/>
    <n v="1100612.9300000002"/>
    <x v="5"/>
    <n v="2"/>
    <x v="1"/>
    <x v="0"/>
  </r>
  <r>
    <n v="520663821"/>
    <x v="1810"/>
    <d v="2016-10-15T00:00:00"/>
    <x v="159"/>
    <x v="4"/>
    <x v="7"/>
    <x v="1"/>
    <x v="1"/>
    <n v="4850"/>
    <n v="437.2"/>
    <n v="263.33"/>
    <n v="1277150.5"/>
    <n v="2120420"/>
    <n v="843269.5"/>
    <x v="13"/>
    <n v="2"/>
    <x v="1"/>
    <x v="0"/>
  </r>
  <r>
    <n v="895043981"/>
    <x v="1596"/>
    <d v="2022-06-28T00:00:00"/>
    <x v="94"/>
    <x v="5"/>
    <x v="1"/>
    <x v="1"/>
    <x v="3"/>
    <n v="2259"/>
    <n v="152.58000000000001"/>
    <n v="97.44"/>
    <n v="220116.96"/>
    <n v="344678.22000000003"/>
    <n v="124561.26000000004"/>
    <x v="7"/>
    <n v="1"/>
    <x v="3"/>
    <x v="0"/>
  </r>
  <r>
    <n v="614597785"/>
    <x v="803"/>
    <d v="2018-04-08T00:00:00"/>
    <x v="26"/>
    <x v="1"/>
    <x v="7"/>
    <x v="1"/>
    <x v="1"/>
    <n v="1997"/>
    <n v="437.2"/>
    <n v="263.33"/>
    <n v="525870.01"/>
    <n v="873088.4"/>
    <n v="347218.39"/>
    <x v="20"/>
    <n v="4"/>
    <x v="6"/>
    <x v="0"/>
  </r>
  <r>
    <n v="730936563"/>
    <x v="1811"/>
    <d v="2016-05-01T00:00:00"/>
    <x v="107"/>
    <x v="2"/>
    <x v="6"/>
    <x v="0"/>
    <x v="2"/>
    <n v="9227"/>
    <n v="651.21"/>
    <n v="524.96"/>
    <n v="4843805.92"/>
    <n v="6008714.6699999999"/>
    <n v="1164908.75"/>
    <x v="20"/>
    <n v="4"/>
    <x v="6"/>
    <x v="0"/>
  </r>
  <r>
    <n v="448354041"/>
    <x v="1812"/>
    <d v="2020-03-18T00:00:00"/>
    <x v="65"/>
    <x v="2"/>
    <x v="4"/>
    <x v="1"/>
    <x v="3"/>
    <n v="6779"/>
    <n v="81.73"/>
    <n v="56.67"/>
    <n v="384165.93"/>
    <n v="554047.67000000004"/>
    <n v="169881.74000000005"/>
    <x v="13"/>
    <n v="6"/>
    <x v="4"/>
    <x v="1"/>
  </r>
  <r>
    <n v="861976850"/>
    <x v="191"/>
    <d v="2021-05-20T00:00:00"/>
    <x v="133"/>
    <x v="1"/>
    <x v="4"/>
    <x v="1"/>
    <x v="3"/>
    <n v="6960"/>
    <n v="81.73"/>
    <n v="56.67"/>
    <n v="394423.2"/>
    <n v="568840.80000000005"/>
    <n v="174417.60000000003"/>
    <x v="11"/>
    <n v="1"/>
    <x v="3"/>
    <x v="0"/>
  </r>
  <r>
    <n v="631463515"/>
    <x v="1813"/>
    <d v="2020-08-22T00:00:00"/>
    <x v="2"/>
    <x v="1"/>
    <x v="5"/>
    <x v="1"/>
    <x v="2"/>
    <n v="2942"/>
    <n v="109.28"/>
    <n v="35.840000000000003"/>
    <n v="105441.28000000001"/>
    <n v="321501.76"/>
    <n v="216060.47999999998"/>
    <x v="6"/>
    <n v="5"/>
    <x v="0"/>
    <x v="0"/>
  </r>
  <r>
    <n v="307305467"/>
    <x v="1814"/>
    <d v="2019-08-06T00:00:00"/>
    <x v="124"/>
    <x v="1"/>
    <x v="9"/>
    <x v="0"/>
    <x v="0"/>
    <n v="7371"/>
    <n v="9.33"/>
    <n v="6.92"/>
    <n v="51007.32"/>
    <n v="68771.430000000008"/>
    <n v="17764.110000000008"/>
    <x v="7"/>
    <n v="1"/>
    <x v="3"/>
    <x v="0"/>
  </r>
  <r>
    <n v="392676532"/>
    <x v="805"/>
    <d v="2021-07-12T00:00:00"/>
    <x v="88"/>
    <x v="1"/>
    <x v="3"/>
    <x v="1"/>
    <x v="3"/>
    <n v="567"/>
    <n v="205.7"/>
    <n v="117.11"/>
    <n v="66401.37"/>
    <n v="116631.9"/>
    <n v="50230.53"/>
    <x v="5"/>
    <n v="1"/>
    <x v="3"/>
    <x v="0"/>
  </r>
  <r>
    <n v="111063039"/>
    <x v="660"/>
    <d v="2020-06-05T00:00:00"/>
    <x v="34"/>
    <x v="1"/>
    <x v="0"/>
    <x v="0"/>
    <x v="2"/>
    <n v="4876"/>
    <n v="255.28"/>
    <n v="159.41999999999999"/>
    <n v="777331.91999999993"/>
    <n v="1244745.28"/>
    <n v="467413.3600000001"/>
    <x v="20"/>
    <n v="2"/>
    <x v="1"/>
    <x v="0"/>
  </r>
  <r>
    <n v="556263816"/>
    <x v="1815"/>
    <d v="2021-12-13T00:00:00"/>
    <x v="130"/>
    <x v="1"/>
    <x v="2"/>
    <x v="0"/>
    <x v="0"/>
    <n v="9679"/>
    <n v="47.45"/>
    <n v="31.79"/>
    <n v="307695.40999999997"/>
    <n v="459268.55000000005"/>
    <n v="151573.14000000007"/>
    <x v="7"/>
    <n v="7"/>
    <x v="2"/>
    <x v="1"/>
  </r>
  <r>
    <n v="642390191"/>
    <x v="593"/>
    <d v="2018-06-12T00:00:00"/>
    <x v="135"/>
    <x v="3"/>
    <x v="11"/>
    <x v="0"/>
    <x v="1"/>
    <n v="6388"/>
    <n v="154.06"/>
    <n v="90.93"/>
    <n v="580860.84000000008"/>
    <n v="984135.28"/>
    <n v="403274.43999999994"/>
    <x v="15"/>
    <n v="4"/>
    <x v="6"/>
    <x v="0"/>
  </r>
  <r>
    <n v="253865993"/>
    <x v="856"/>
    <d v="2019-11-10T00:00:00"/>
    <x v="21"/>
    <x v="5"/>
    <x v="0"/>
    <x v="0"/>
    <x v="0"/>
    <n v="3444"/>
    <n v="255.28"/>
    <n v="159.41999999999999"/>
    <n v="549042.48"/>
    <n v="879184.32"/>
    <n v="330141.83999999997"/>
    <x v="3"/>
    <n v="4"/>
    <x v="6"/>
    <x v="0"/>
  </r>
  <r>
    <n v="695427548"/>
    <x v="1309"/>
    <d v="2020-11-16T00:00:00"/>
    <x v="134"/>
    <x v="2"/>
    <x v="11"/>
    <x v="1"/>
    <x v="0"/>
    <n v="1320"/>
    <n v="154.06"/>
    <n v="90.93"/>
    <n v="120027.6"/>
    <n v="203359.2"/>
    <n v="83331.600000000006"/>
    <x v="1"/>
    <n v="1"/>
    <x v="3"/>
    <x v="0"/>
  </r>
  <r>
    <n v="642123687"/>
    <x v="939"/>
    <d v="2021-06-14T00:00:00"/>
    <x v="137"/>
    <x v="1"/>
    <x v="2"/>
    <x v="0"/>
    <x v="0"/>
    <n v="7523"/>
    <n v="47.45"/>
    <n v="31.79"/>
    <n v="239156.16999999998"/>
    <n v="356966.35000000003"/>
    <n v="117810.18000000005"/>
    <x v="18"/>
    <n v="2"/>
    <x v="1"/>
    <x v="0"/>
  </r>
  <r>
    <n v="189315736"/>
    <x v="335"/>
    <d v="2022-07-16T00:00:00"/>
    <x v="105"/>
    <x v="2"/>
    <x v="2"/>
    <x v="0"/>
    <x v="0"/>
    <n v="1588"/>
    <n v="47.45"/>
    <n v="31.79"/>
    <n v="50482.52"/>
    <n v="75350.600000000006"/>
    <n v="24868.080000000009"/>
    <x v="18"/>
    <n v="7"/>
    <x v="2"/>
    <x v="1"/>
  </r>
  <r>
    <n v="810026109"/>
    <x v="98"/>
    <d v="2015-10-15T00:00:00"/>
    <x v="182"/>
    <x v="2"/>
    <x v="11"/>
    <x v="1"/>
    <x v="2"/>
    <n v="3581"/>
    <n v="154.06"/>
    <n v="90.93"/>
    <n v="325620.33"/>
    <n v="551688.86"/>
    <n v="226068.52999999997"/>
    <x v="10"/>
    <n v="6"/>
    <x v="4"/>
    <x v="1"/>
  </r>
  <r>
    <n v="168195378"/>
    <x v="1816"/>
    <d v="2021-12-30T00:00:00"/>
    <x v="177"/>
    <x v="5"/>
    <x v="5"/>
    <x v="1"/>
    <x v="2"/>
    <n v="1605"/>
    <n v="109.28"/>
    <n v="35.840000000000003"/>
    <n v="57523.200000000004"/>
    <n v="175394.4"/>
    <n v="117871.19999999998"/>
    <x v="5"/>
    <n v="4"/>
    <x v="6"/>
    <x v="0"/>
  </r>
  <r>
    <n v="242168128"/>
    <x v="166"/>
    <d v="2022-05-10T00:00:00"/>
    <x v="2"/>
    <x v="1"/>
    <x v="2"/>
    <x v="0"/>
    <x v="0"/>
    <n v="1785"/>
    <n v="47.45"/>
    <n v="31.79"/>
    <n v="56745.15"/>
    <n v="84698.25"/>
    <n v="27953.1"/>
    <x v="7"/>
    <n v="1"/>
    <x v="3"/>
    <x v="0"/>
  </r>
  <r>
    <n v="101207101"/>
    <x v="1817"/>
    <d v="2016-04-21T00:00:00"/>
    <x v="86"/>
    <x v="2"/>
    <x v="9"/>
    <x v="1"/>
    <x v="1"/>
    <n v="8285"/>
    <n v="9.33"/>
    <n v="6.92"/>
    <n v="57332.2"/>
    <n v="77299.05"/>
    <n v="19966.850000000006"/>
    <x v="20"/>
    <n v="1"/>
    <x v="3"/>
    <x v="0"/>
  </r>
  <r>
    <n v="247152316"/>
    <x v="1716"/>
    <d v="2019-03-17T00:00:00"/>
    <x v="20"/>
    <x v="3"/>
    <x v="4"/>
    <x v="1"/>
    <x v="0"/>
    <n v="6717"/>
    <n v="81.73"/>
    <n v="56.67"/>
    <n v="380652.39"/>
    <n v="548980.41"/>
    <n v="168328.02000000002"/>
    <x v="7"/>
    <n v="6"/>
    <x v="4"/>
    <x v="1"/>
  </r>
  <r>
    <n v="497506701"/>
    <x v="521"/>
    <d v="2015-05-07T00:00:00"/>
    <x v="143"/>
    <x v="1"/>
    <x v="0"/>
    <x v="0"/>
    <x v="3"/>
    <n v="2144"/>
    <n v="255.28"/>
    <n v="159.41999999999999"/>
    <n v="341796.48"/>
    <n v="547320.31999999995"/>
    <n v="205523.83999999997"/>
    <x v="15"/>
    <n v="6"/>
    <x v="4"/>
    <x v="1"/>
  </r>
  <r>
    <n v="509522140"/>
    <x v="1669"/>
    <d v="2015-08-19T00:00:00"/>
    <x v="104"/>
    <x v="5"/>
    <x v="9"/>
    <x v="1"/>
    <x v="2"/>
    <n v="7779"/>
    <n v="9.33"/>
    <n v="6.92"/>
    <n v="53830.68"/>
    <n v="72578.070000000007"/>
    <n v="18747.390000000007"/>
    <x v="20"/>
    <n v="7"/>
    <x v="2"/>
    <x v="1"/>
  </r>
  <r>
    <n v="631189286"/>
    <x v="972"/>
    <d v="2015-12-12T00:00:00"/>
    <x v="31"/>
    <x v="4"/>
    <x v="4"/>
    <x v="1"/>
    <x v="0"/>
    <n v="1791"/>
    <n v="81.73"/>
    <n v="56.67"/>
    <n v="101495.97"/>
    <n v="146378.43"/>
    <n v="44882.459999999992"/>
    <x v="20"/>
    <n v="3"/>
    <x v="5"/>
    <x v="0"/>
  </r>
  <r>
    <n v="775666797"/>
    <x v="1688"/>
    <d v="2016-11-20T00:00:00"/>
    <x v="97"/>
    <x v="3"/>
    <x v="9"/>
    <x v="0"/>
    <x v="1"/>
    <n v="5897"/>
    <n v="9.33"/>
    <n v="6.92"/>
    <n v="40807.24"/>
    <n v="55019.01"/>
    <n v="14211.770000000004"/>
    <x v="3"/>
    <n v="4"/>
    <x v="6"/>
    <x v="0"/>
  </r>
  <r>
    <n v="391440999"/>
    <x v="1466"/>
    <d v="2021-02-21T00:00:00"/>
    <x v="30"/>
    <x v="3"/>
    <x v="2"/>
    <x v="1"/>
    <x v="2"/>
    <n v="4945"/>
    <n v="47.45"/>
    <n v="31.79"/>
    <n v="157201.54999999999"/>
    <n v="234640.25"/>
    <n v="77438.700000000012"/>
    <x v="9"/>
    <n v="7"/>
    <x v="2"/>
    <x v="1"/>
  </r>
  <r>
    <n v="827541148"/>
    <x v="1818"/>
    <d v="2021-06-25T00:00:00"/>
    <x v="81"/>
    <x v="5"/>
    <x v="4"/>
    <x v="1"/>
    <x v="2"/>
    <n v="6670"/>
    <n v="81.73"/>
    <n v="56.67"/>
    <n v="377988.9"/>
    <n v="545139.1"/>
    <n v="167150.19999999995"/>
    <x v="2"/>
    <n v="6"/>
    <x v="4"/>
    <x v="1"/>
  </r>
  <r>
    <n v="232387292"/>
    <x v="1819"/>
    <d v="2016-04-18T00:00:00"/>
    <x v="57"/>
    <x v="5"/>
    <x v="0"/>
    <x v="1"/>
    <x v="3"/>
    <n v="7419"/>
    <n v="255.28"/>
    <n v="159.41999999999999"/>
    <n v="1182736.98"/>
    <n v="1893922.32"/>
    <n v="711185.34000000008"/>
    <x v="7"/>
    <n v="7"/>
    <x v="2"/>
    <x v="1"/>
  </r>
  <r>
    <n v="606094539"/>
    <x v="785"/>
    <d v="2018-03-28T00:00:00"/>
    <x v="173"/>
    <x v="5"/>
    <x v="9"/>
    <x v="1"/>
    <x v="2"/>
    <n v="5698"/>
    <n v="9.33"/>
    <n v="6.92"/>
    <n v="39430.159999999996"/>
    <n v="53162.340000000004"/>
    <n v="13732.180000000008"/>
    <x v="15"/>
    <n v="5"/>
    <x v="0"/>
    <x v="0"/>
  </r>
  <r>
    <n v="748168790"/>
    <x v="1164"/>
    <d v="2017-03-17T00:00:00"/>
    <x v="100"/>
    <x v="5"/>
    <x v="0"/>
    <x v="1"/>
    <x v="0"/>
    <n v="8626"/>
    <n v="255.28"/>
    <n v="159.41999999999999"/>
    <n v="1375156.92"/>
    <n v="2202045.2799999998"/>
    <n v="826888.35999999987"/>
    <x v="6"/>
    <n v="4"/>
    <x v="6"/>
    <x v="0"/>
  </r>
  <r>
    <n v="906508815"/>
    <x v="31"/>
    <d v="2018-02-02T00:00:00"/>
    <x v="157"/>
    <x v="1"/>
    <x v="5"/>
    <x v="0"/>
    <x v="3"/>
    <n v="4958"/>
    <n v="109.28"/>
    <n v="35.840000000000003"/>
    <n v="177694.72000000003"/>
    <n v="541810.24"/>
    <n v="364115.51999999996"/>
    <x v="18"/>
    <n v="6"/>
    <x v="4"/>
    <x v="1"/>
  </r>
  <r>
    <n v="957926118"/>
    <x v="542"/>
    <d v="2016-08-24T00:00:00"/>
    <x v="137"/>
    <x v="1"/>
    <x v="1"/>
    <x v="0"/>
    <x v="2"/>
    <n v="480"/>
    <n v="152.58000000000001"/>
    <n v="97.44"/>
    <n v="46771.199999999997"/>
    <n v="73238.400000000009"/>
    <n v="26467.200000000012"/>
    <x v="0"/>
    <n v="4"/>
    <x v="6"/>
    <x v="0"/>
  </r>
  <r>
    <n v="836644351"/>
    <x v="340"/>
    <d v="2016-02-12T00:00:00"/>
    <x v="95"/>
    <x v="3"/>
    <x v="0"/>
    <x v="1"/>
    <x v="2"/>
    <n v="510"/>
    <n v="255.28"/>
    <n v="159.41999999999999"/>
    <n v="81304.2"/>
    <n v="130192.8"/>
    <n v="48888.600000000006"/>
    <x v="20"/>
    <n v="2"/>
    <x v="1"/>
    <x v="0"/>
  </r>
  <r>
    <n v="838895261"/>
    <x v="544"/>
    <d v="2018-03-07T00:00:00"/>
    <x v="124"/>
    <x v="1"/>
    <x v="4"/>
    <x v="1"/>
    <x v="2"/>
    <n v="6605"/>
    <n v="81.73"/>
    <n v="56.67"/>
    <n v="374305.35000000003"/>
    <n v="539826.65"/>
    <n v="165521.29999999999"/>
    <x v="14"/>
    <n v="6"/>
    <x v="4"/>
    <x v="1"/>
  </r>
  <r>
    <n v="646691596"/>
    <x v="1820"/>
    <d v="2016-11-28T00:00:00"/>
    <x v="16"/>
    <x v="1"/>
    <x v="2"/>
    <x v="0"/>
    <x v="3"/>
    <n v="9269"/>
    <n v="47.45"/>
    <n v="31.79"/>
    <n v="294661.51"/>
    <n v="439814.05000000005"/>
    <n v="145152.54000000004"/>
    <x v="1"/>
    <n v="1"/>
    <x v="3"/>
    <x v="0"/>
  </r>
  <r>
    <n v="360930764"/>
    <x v="1817"/>
    <d v="2016-04-30T00:00:00"/>
    <x v="100"/>
    <x v="5"/>
    <x v="7"/>
    <x v="1"/>
    <x v="0"/>
    <n v="6289"/>
    <n v="437.2"/>
    <n v="263.33"/>
    <n v="1656082.3699999999"/>
    <n v="2749550.8"/>
    <n v="1093468.43"/>
    <x v="15"/>
    <n v="1"/>
    <x v="3"/>
    <x v="0"/>
  </r>
  <r>
    <n v="138025033"/>
    <x v="1435"/>
    <d v="2019-07-19T00:00:00"/>
    <x v="140"/>
    <x v="1"/>
    <x v="1"/>
    <x v="0"/>
    <x v="2"/>
    <n v="3529"/>
    <n v="152.58000000000001"/>
    <n v="97.44"/>
    <n v="343865.76"/>
    <n v="538454.82000000007"/>
    <n v="194589.06000000006"/>
    <x v="0"/>
    <n v="6"/>
    <x v="4"/>
    <x v="1"/>
  </r>
  <r>
    <n v="517459332"/>
    <x v="1821"/>
    <d v="2016-05-01T00:00:00"/>
    <x v="18"/>
    <x v="6"/>
    <x v="11"/>
    <x v="0"/>
    <x v="1"/>
    <n v="6570"/>
    <n v="154.06"/>
    <n v="90.93"/>
    <n v="597410.10000000009"/>
    <n v="1012174.2000000001"/>
    <n v="414764.1"/>
    <x v="11"/>
    <n v="4"/>
    <x v="6"/>
    <x v="0"/>
  </r>
  <r>
    <n v="483551919"/>
    <x v="1822"/>
    <d v="2019-08-28T00:00:00"/>
    <x v="125"/>
    <x v="5"/>
    <x v="3"/>
    <x v="0"/>
    <x v="3"/>
    <n v="2613"/>
    <n v="205.7"/>
    <n v="117.11"/>
    <n v="306008.43"/>
    <n v="537494.1"/>
    <n v="231485.66999999998"/>
    <x v="14"/>
    <n v="6"/>
    <x v="4"/>
    <x v="1"/>
  </r>
  <r>
    <n v="494526231"/>
    <x v="68"/>
    <d v="2018-07-26T00:00:00"/>
    <x v="27"/>
    <x v="0"/>
    <x v="6"/>
    <x v="0"/>
    <x v="0"/>
    <n v="156"/>
    <n v="651.21"/>
    <n v="524.96"/>
    <n v="81893.760000000009"/>
    <n v="101588.76000000001"/>
    <n v="19695"/>
    <x v="9"/>
    <n v="4"/>
    <x v="6"/>
    <x v="0"/>
  </r>
  <r>
    <n v="810610187"/>
    <x v="1823"/>
    <d v="2015-08-01T00:00:00"/>
    <x v="32"/>
    <x v="5"/>
    <x v="2"/>
    <x v="1"/>
    <x v="2"/>
    <n v="6423"/>
    <n v="47.45"/>
    <n v="31.79"/>
    <n v="204187.16999999998"/>
    <n v="304771.35000000003"/>
    <n v="100584.18000000005"/>
    <x v="6"/>
    <n v="5"/>
    <x v="0"/>
    <x v="0"/>
  </r>
  <r>
    <n v="436272084"/>
    <x v="1824"/>
    <d v="2015-06-26T00:00:00"/>
    <x v="106"/>
    <x v="6"/>
    <x v="3"/>
    <x v="0"/>
    <x v="2"/>
    <n v="1460"/>
    <n v="205.7"/>
    <n v="117.11"/>
    <n v="170980.6"/>
    <n v="300322"/>
    <n v="129341.4"/>
    <x v="13"/>
    <n v="1"/>
    <x v="3"/>
    <x v="0"/>
  </r>
  <r>
    <n v="915310752"/>
    <x v="1373"/>
    <d v="2019-09-07T00:00:00"/>
    <x v="174"/>
    <x v="5"/>
    <x v="11"/>
    <x v="0"/>
    <x v="2"/>
    <n v="9647"/>
    <n v="154.06"/>
    <n v="90.93"/>
    <n v="877201.71000000008"/>
    <n v="1486216.82"/>
    <n v="609015.11"/>
    <x v="4"/>
    <n v="5"/>
    <x v="0"/>
    <x v="0"/>
  </r>
  <r>
    <n v="711837518"/>
    <x v="1825"/>
    <d v="2022-08-14T00:00:00"/>
    <x v="122"/>
    <x v="3"/>
    <x v="10"/>
    <x v="1"/>
    <x v="0"/>
    <n v="7395"/>
    <n v="668.27"/>
    <n v="502.54"/>
    <n v="3716283.3000000003"/>
    <n v="4941856.6499999994"/>
    <n v="1225573.3499999992"/>
    <x v="11"/>
    <n v="4"/>
    <x v="6"/>
    <x v="0"/>
  </r>
  <r>
    <n v="160276210"/>
    <x v="1159"/>
    <d v="2021-10-12T00:00:00"/>
    <x v="32"/>
    <x v="5"/>
    <x v="6"/>
    <x v="0"/>
    <x v="0"/>
    <n v="8147"/>
    <n v="651.21"/>
    <n v="524.96"/>
    <n v="4276849.12"/>
    <n v="5305407.87"/>
    <n v="1028558.75"/>
    <x v="12"/>
    <n v="5"/>
    <x v="0"/>
    <x v="0"/>
  </r>
  <r>
    <n v="115363156"/>
    <x v="1826"/>
    <d v="2015-12-06T00:00:00"/>
    <x v="67"/>
    <x v="1"/>
    <x v="6"/>
    <x v="1"/>
    <x v="3"/>
    <n v="7376"/>
    <n v="651.21"/>
    <n v="524.96"/>
    <n v="3872104.9600000004"/>
    <n v="4803324.96"/>
    <n v="931219.99999999953"/>
    <x v="17"/>
    <n v="5"/>
    <x v="0"/>
    <x v="0"/>
  </r>
  <r>
    <n v="602147185"/>
    <x v="448"/>
    <d v="2021-09-28T00:00:00"/>
    <x v="77"/>
    <x v="4"/>
    <x v="1"/>
    <x v="1"/>
    <x v="3"/>
    <n v="7588"/>
    <n v="152.58000000000001"/>
    <n v="97.44"/>
    <n v="739374.72"/>
    <n v="1157777.04"/>
    <n v="418402.32000000007"/>
    <x v="2"/>
    <n v="3"/>
    <x v="5"/>
    <x v="0"/>
  </r>
  <r>
    <n v="365989625"/>
    <x v="1734"/>
    <d v="2021-06-24T00:00:00"/>
    <x v="101"/>
    <x v="5"/>
    <x v="9"/>
    <x v="0"/>
    <x v="1"/>
    <n v="3318"/>
    <n v="9.33"/>
    <n v="6.92"/>
    <n v="22960.560000000001"/>
    <n v="30956.94"/>
    <n v="7996.3799999999974"/>
    <x v="12"/>
    <n v="7"/>
    <x v="2"/>
    <x v="1"/>
  </r>
  <r>
    <n v="922564303"/>
    <x v="1827"/>
    <d v="2017-04-03T00:00:00"/>
    <x v="166"/>
    <x v="1"/>
    <x v="10"/>
    <x v="1"/>
    <x v="2"/>
    <n v="6134"/>
    <n v="668.27"/>
    <n v="502.54"/>
    <n v="3082580.3600000003"/>
    <n v="4099168.1799999997"/>
    <n v="1016587.8199999994"/>
    <x v="3"/>
    <n v="5"/>
    <x v="0"/>
    <x v="0"/>
  </r>
  <r>
    <n v="707857549"/>
    <x v="1828"/>
    <d v="2017-01-03T00:00:00"/>
    <x v="151"/>
    <x v="5"/>
    <x v="10"/>
    <x v="0"/>
    <x v="0"/>
    <n v="9634"/>
    <n v="668.27"/>
    <n v="502.54"/>
    <n v="4841470.3600000003"/>
    <n v="6438113.1799999997"/>
    <n v="1596642.8199999994"/>
    <x v="1"/>
    <n v="2"/>
    <x v="1"/>
    <x v="0"/>
  </r>
  <r>
    <n v="928168189"/>
    <x v="1499"/>
    <d v="2021-02-26T00:00:00"/>
    <x v="17"/>
    <x v="1"/>
    <x v="3"/>
    <x v="1"/>
    <x v="3"/>
    <n v="4448"/>
    <n v="205.7"/>
    <n v="117.11"/>
    <n v="520905.27999999997"/>
    <n v="914953.6"/>
    <n v="394048.32"/>
    <x v="16"/>
    <n v="3"/>
    <x v="5"/>
    <x v="0"/>
  </r>
  <r>
    <n v="208238399"/>
    <x v="1829"/>
    <d v="2015-09-11T00:00:00"/>
    <x v="120"/>
    <x v="1"/>
    <x v="7"/>
    <x v="1"/>
    <x v="2"/>
    <n v="1224"/>
    <n v="437.2"/>
    <n v="263.33"/>
    <n v="322315.92"/>
    <n v="535132.79999999993"/>
    <n v="212816.87999999995"/>
    <x v="2"/>
    <n v="6"/>
    <x v="4"/>
    <x v="1"/>
  </r>
  <r>
    <n v="650599467"/>
    <x v="1830"/>
    <d v="2016-02-26T00:00:00"/>
    <x v="156"/>
    <x v="3"/>
    <x v="5"/>
    <x v="1"/>
    <x v="3"/>
    <n v="5695"/>
    <n v="109.28"/>
    <n v="35.840000000000003"/>
    <n v="204108.80000000002"/>
    <n v="622349.6"/>
    <n v="418240.79999999993"/>
    <x v="15"/>
    <n v="7"/>
    <x v="2"/>
    <x v="1"/>
  </r>
  <r>
    <n v="666880261"/>
    <x v="1099"/>
    <d v="2022-05-17T00:00:00"/>
    <x v="111"/>
    <x v="4"/>
    <x v="0"/>
    <x v="0"/>
    <x v="0"/>
    <n v="3544"/>
    <n v="255.28"/>
    <n v="159.41999999999999"/>
    <n v="564984.48"/>
    <n v="904712.32"/>
    <n v="339727.83999999997"/>
    <x v="14"/>
    <n v="5"/>
    <x v="0"/>
    <x v="0"/>
  </r>
  <r>
    <n v="346498763"/>
    <x v="1831"/>
    <d v="2021-03-19T00:00:00"/>
    <x v="55"/>
    <x v="1"/>
    <x v="11"/>
    <x v="0"/>
    <x v="2"/>
    <n v="5539"/>
    <n v="154.06"/>
    <n v="90.93"/>
    <n v="503661.27"/>
    <n v="853338.34"/>
    <n v="349677.06999999995"/>
    <x v="6"/>
    <n v="4"/>
    <x v="6"/>
    <x v="0"/>
  </r>
  <r>
    <n v="797316300"/>
    <x v="1345"/>
    <d v="2016-12-16T00:00:00"/>
    <x v="70"/>
    <x v="1"/>
    <x v="2"/>
    <x v="1"/>
    <x v="3"/>
    <n v="2466"/>
    <n v="47.45"/>
    <n v="31.79"/>
    <n v="78394.14"/>
    <n v="117011.70000000001"/>
    <n v="38617.560000000012"/>
    <x v="3"/>
    <n v="2"/>
    <x v="1"/>
    <x v="0"/>
  </r>
  <r>
    <n v="774012839"/>
    <x v="1832"/>
    <d v="2015-10-01T00:00:00"/>
    <x v="111"/>
    <x v="4"/>
    <x v="4"/>
    <x v="0"/>
    <x v="1"/>
    <n v="6454"/>
    <n v="81.73"/>
    <n v="56.67"/>
    <n v="365748.18"/>
    <n v="527485.42000000004"/>
    <n v="161737.24000000005"/>
    <x v="8"/>
    <n v="6"/>
    <x v="4"/>
    <x v="1"/>
  </r>
  <r>
    <n v="245556294"/>
    <x v="1473"/>
    <d v="2022-06-23T00:00:00"/>
    <x v="175"/>
    <x v="1"/>
    <x v="4"/>
    <x v="0"/>
    <x v="1"/>
    <n v="4419"/>
    <n v="81.73"/>
    <n v="56.67"/>
    <n v="250424.73"/>
    <n v="361164.87"/>
    <n v="110740.13999999998"/>
    <x v="14"/>
    <n v="7"/>
    <x v="2"/>
    <x v="1"/>
  </r>
  <r>
    <n v="910263907"/>
    <x v="1390"/>
    <d v="2021-04-16T00:00:00"/>
    <x v="125"/>
    <x v="5"/>
    <x v="1"/>
    <x v="1"/>
    <x v="0"/>
    <n v="6173"/>
    <n v="152.58000000000001"/>
    <n v="97.44"/>
    <n v="601497.12"/>
    <n v="941876.34000000008"/>
    <n v="340379.22000000009"/>
    <x v="9"/>
    <n v="5"/>
    <x v="0"/>
    <x v="0"/>
  </r>
  <r>
    <n v="280740869"/>
    <x v="1833"/>
    <d v="2020-08-03T00:00:00"/>
    <x v="40"/>
    <x v="3"/>
    <x v="8"/>
    <x v="0"/>
    <x v="3"/>
    <n v="6317"/>
    <n v="421.89"/>
    <n v="364.69"/>
    <n v="2303746.73"/>
    <n v="2665079.13"/>
    <n v="361332.39999999991"/>
    <x v="4"/>
    <n v="7"/>
    <x v="2"/>
    <x v="1"/>
  </r>
  <r>
    <n v="999298226"/>
    <x v="270"/>
    <d v="2022-05-12T00:00:00"/>
    <x v="149"/>
    <x v="3"/>
    <x v="11"/>
    <x v="0"/>
    <x v="2"/>
    <n v="3407"/>
    <n v="154.06"/>
    <n v="90.93"/>
    <n v="309798.51"/>
    <n v="524882.42000000004"/>
    <n v="215083.91000000003"/>
    <x v="10"/>
    <n v="6"/>
    <x v="4"/>
    <x v="1"/>
  </r>
  <r>
    <n v="597010648"/>
    <x v="1248"/>
    <d v="2016-08-13T00:00:00"/>
    <x v="122"/>
    <x v="3"/>
    <x v="5"/>
    <x v="1"/>
    <x v="2"/>
    <n v="7572"/>
    <n v="109.28"/>
    <n v="35.840000000000003"/>
    <n v="271380.48000000004"/>
    <n v="827468.16"/>
    <n v="556087.67999999993"/>
    <x v="15"/>
    <n v="1"/>
    <x v="3"/>
    <x v="0"/>
  </r>
  <r>
    <n v="172588622"/>
    <x v="335"/>
    <d v="2022-07-06T00:00:00"/>
    <x v="132"/>
    <x v="0"/>
    <x v="5"/>
    <x v="1"/>
    <x v="2"/>
    <n v="1663"/>
    <n v="109.28"/>
    <n v="35.840000000000003"/>
    <n v="59601.920000000006"/>
    <n v="181732.64"/>
    <n v="122130.72"/>
    <x v="20"/>
    <n v="7"/>
    <x v="2"/>
    <x v="1"/>
  </r>
  <r>
    <n v="213506257"/>
    <x v="1834"/>
    <d v="2022-02-08T00:00:00"/>
    <x v="110"/>
    <x v="0"/>
    <x v="9"/>
    <x v="1"/>
    <x v="2"/>
    <n v="101"/>
    <n v="9.33"/>
    <n v="6.92"/>
    <n v="698.92"/>
    <n v="942.33"/>
    <n v="243.41000000000008"/>
    <x v="16"/>
    <n v="7"/>
    <x v="2"/>
    <x v="1"/>
  </r>
  <r>
    <n v="676100623"/>
    <x v="160"/>
    <d v="2022-08-30T00:00:00"/>
    <x v="129"/>
    <x v="5"/>
    <x v="0"/>
    <x v="0"/>
    <x v="3"/>
    <n v="2054"/>
    <n v="255.28"/>
    <n v="159.41999999999999"/>
    <n v="327448.68"/>
    <n v="524345.12"/>
    <n v="196896.44"/>
    <x v="3"/>
    <n v="6"/>
    <x v="4"/>
    <x v="1"/>
  </r>
  <r>
    <n v="174368321"/>
    <x v="1246"/>
    <d v="2020-11-25T00:00:00"/>
    <x v="54"/>
    <x v="2"/>
    <x v="4"/>
    <x v="0"/>
    <x v="1"/>
    <n v="8316"/>
    <n v="81.73"/>
    <n v="56.67"/>
    <n v="471267.72000000003"/>
    <n v="679666.68"/>
    <n v="208398.96000000002"/>
    <x v="0"/>
    <n v="4"/>
    <x v="6"/>
    <x v="0"/>
  </r>
  <r>
    <n v="186597907"/>
    <x v="80"/>
    <d v="2015-11-10T00:00:00"/>
    <x v="80"/>
    <x v="1"/>
    <x v="6"/>
    <x v="0"/>
    <x v="0"/>
    <n v="7322"/>
    <n v="651.21"/>
    <n v="524.96"/>
    <n v="3843757.12"/>
    <n v="4768159.62"/>
    <n v="924402.5"/>
    <x v="16"/>
    <n v="7"/>
    <x v="2"/>
    <x v="1"/>
  </r>
  <r>
    <n v="848737466"/>
    <x v="1835"/>
    <d v="2016-05-18T00:00:00"/>
    <x v="96"/>
    <x v="1"/>
    <x v="11"/>
    <x v="0"/>
    <x v="2"/>
    <n v="9132"/>
    <n v="154.06"/>
    <n v="90.93"/>
    <n v="830372.76"/>
    <n v="1406875.92"/>
    <n v="576503.15999999992"/>
    <x v="11"/>
    <n v="7"/>
    <x v="2"/>
    <x v="1"/>
  </r>
  <r>
    <n v="582710826"/>
    <x v="170"/>
    <d v="2015-02-20T00:00:00"/>
    <x v="14"/>
    <x v="0"/>
    <x v="10"/>
    <x v="0"/>
    <x v="1"/>
    <n v="5937"/>
    <n v="668.27"/>
    <n v="502.54"/>
    <n v="2983579.98"/>
    <n v="3967518.9899999998"/>
    <n v="983939.00999999978"/>
    <x v="11"/>
    <n v="2"/>
    <x v="1"/>
    <x v="0"/>
  </r>
  <r>
    <n v="130754315"/>
    <x v="875"/>
    <d v="2019-11-13T00:00:00"/>
    <x v="181"/>
    <x v="1"/>
    <x v="6"/>
    <x v="0"/>
    <x v="3"/>
    <n v="1962"/>
    <n v="651.21"/>
    <n v="524.96"/>
    <n v="1029971.52"/>
    <n v="1277674.02"/>
    <n v="247702.5"/>
    <x v="3"/>
    <n v="7"/>
    <x v="2"/>
    <x v="1"/>
  </r>
  <r>
    <n v="305416762"/>
    <x v="1836"/>
    <d v="2021-06-07T00:00:00"/>
    <x v="27"/>
    <x v="0"/>
    <x v="2"/>
    <x v="0"/>
    <x v="2"/>
    <n v="8462"/>
    <n v="47.45"/>
    <n v="31.79"/>
    <n v="269006.98"/>
    <n v="401521.9"/>
    <n v="132514.92000000004"/>
    <x v="11"/>
    <n v="5"/>
    <x v="0"/>
    <x v="0"/>
  </r>
  <r>
    <n v="639559495"/>
    <x v="1016"/>
    <d v="2015-07-27T00:00:00"/>
    <x v="0"/>
    <x v="0"/>
    <x v="2"/>
    <x v="1"/>
    <x v="2"/>
    <n v="8722"/>
    <n v="47.45"/>
    <n v="31.79"/>
    <n v="277272.38"/>
    <n v="413858.9"/>
    <n v="136586.52000000002"/>
    <x v="11"/>
    <n v="5"/>
    <x v="0"/>
    <x v="0"/>
  </r>
  <r>
    <n v="736356341"/>
    <x v="373"/>
    <d v="2016-01-05T00:00:00"/>
    <x v="49"/>
    <x v="5"/>
    <x v="4"/>
    <x v="0"/>
    <x v="2"/>
    <n v="3060"/>
    <n v="81.73"/>
    <n v="56.67"/>
    <n v="173410.2"/>
    <n v="250093.80000000002"/>
    <n v="76683.600000000006"/>
    <x v="16"/>
    <n v="7"/>
    <x v="2"/>
    <x v="1"/>
  </r>
  <r>
    <n v="719293630"/>
    <x v="1837"/>
    <d v="2021-02-17T00:00:00"/>
    <x v="59"/>
    <x v="1"/>
    <x v="6"/>
    <x v="1"/>
    <x v="0"/>
    <n v="3824"/>
    <n v="651.21"/>
    <n v="524.96"/>
    <n v="2007447.04"/>
    <n v="2490227.04"/>
    <n v="482780"/>
    <x v="4"/>
    <n v="2"/>
    <x v="1"/>
    <x v="0"/>
  </r>
  <r>
    <n v="782170188"/>
    <x v="1838"/>
    <d v="2021-09-25T00:00:00"/>
    <x v="41"/>
    <x v="0"/>
    <x v="4"/>
    <x v="0"/>
    <x v="2"/>
    <n v="395"/>
    <n v="81.73"/>
    <n v="56.67"/>
    <n v="22384.65"/>
    <n v="32283.350000000002"/>
    <n v="9898.7000000000007"/>
    <x v="19"/>
    <n v="4"/>
    <x v="6"/>
    <x v="0"/>
  </r>
  <r>
    <n v="739097344"/>
    <x v="1241"/>
    <d v="2018-07-16T00:00:00"/>
    <x v="171"/>
    <x v="5"/>
    <x v="11"/>
    <x v="1"/>
    <x v="0"/>
    <n v="4183"/>
    <n v="154.06"/>
    <n v="90.93"/>
    <n v="380360.19"/>
    <n v="644432.98"/>
    <n v="264072.78999999998"/>
    <x v="7"/>
    <n v="7"/>
    <x v="2"/>
    <x v="1"/>
  </r>
  <r>
    <n v="183654773"/>
    <x v="380"/>
    <d v="2019-01-11T00:00:00"/>
    <x v="24"/>
    <x v="3"/>
    <x v="4"/>
    <x v="1"/>
    <x v="1"/>
    <n v="6383"/>
    <n v="81.73"/>
    <n v="56.67"/>
    <n v="361724.61"/>
    <n v="521682.59"/>
    <n v="159957.98000000004"/>
    <x v="2"/>
    <n v="6"/>
    <x v="4"/>
    <x v="1"/>
  </r>
  <r>
    <n v="393111264"/>
    <x v="1673"/>
    <d v="2021-08-02T00:00:00"/>
    <x v="53"/>
    <x v="5"/>
    <x v="1"/>
    <x v="0"/>
    <x v="0"/>
    <n v="9214"/>
    <n v="152.58000000000001"/>
    <n v="97.44"/>
    <n v="897812.16"/>
    <n v="1405872.12"/>
    <n v="508059.96000000008"/>
    <x v="20"/>
    <n v="5"/>
    <x v="0"/>
    <x v="0"/>
  </r>
  <r>
    <n v="969983184"/>
    <x v="972"/>
    <d v="2015-12-21T00:00:00"/>
    <x v="177"/>
    <x v="5"/>
    <x v="8"/>
    <x v="0"/>
    <x v="1"/>
    <n v="8434"/>
    <n v="421.89"/>
    <n v="364.69"/>
    <n v="3075795.46"/>
    <n v="3558220.26"/>
    <n v="482424.79999999981"/>
    <x v="15"/>
    <n v="3"/>
    <x v="5"/>
    <x v="0"/>
  </r>
  <r>
    <n v="500476014"/>
    <x v="1839"/>
    <d v="2020-07-29T00:00:00"/>
    <x v="158"/>
    <x v="6"/>
    <x v="1"/>
    <x v="1"/>
    <x v="0"/>
    <n v="829"/>
    <n v="152.58000000000001"/>
    <n v="97.44"/>
    <n v="80777.759999999995"/>
    <n v="126488.82"/>
    <n v="45711.060000000012"/>
    <x v="3"/>
    <n v="7"/>
    <x v="2"/>
    <x v="1"/>
  </r>
  <r>
    <n v="950263583"/>
    <x v="1251"/>
    <d v="2018-10-28T00:00:00"/>
    <x v="79"/>
    <x v="5"/>
    <x v="9"/>
    <x v="1"/>
    <x v="3"/>
    <n v="2966"/>
    <n v="9.33"/>
    <n v="6.92"/>
    <n v="20524.72"/>
    <n v="27672.78"/>
    <n v="7148.0599999999977"/>
    <x v="5"/>
    <n v="7"/>
    <x v="2"/>
    <x v="1"/>
  </r>
  <r>
    <n v="305332219"/>
    <x v="68"/>
    <d v="2018-07-12T00:00:00"/>
    <x v="49"/>
    <x v="5"/>
    <x v="1"/>
    <x v="1"/>
    <x v="2"/>
    <n v="3444"/>
    <n v="152.58000000000001"/>
    <n v="97.44"/>
    <n v="335583.36"/>
    <n v="525485.52"/>
    <n v="189902.16000000003"/>
    <x v="5"/>
    <n v="4"/>
    <x v="6"/>
    <x v="0"/>
  </r>
  <r>
    <n v="221980750"/>
    <x v="80"/>
    <d v="2015-11-14T00:00:00"/>
    <x v="121"/>
    <x v="0"/>
    <x v="0"/>
    <x v="0"/>
    <x v="1"/>
    <n v="7892"/>
    <n v="255.28"/>
    <n v="159.41999999999999"/>
    <n v="1258142.6399999999"/>
    <n v="2014669.76"/>
    <n v="756527.12000000011"/>
    <x v="2"/>
    <n v="7"/>
    <x v="2"/>
    <x v="1"/>
  </r>
  <r>
    <n v="176820504"/>
    <x v="694"/>
    <d v="2016-06-21T00:00:00"/>
    <x v="54"/>
    <x v="2"/>
    <x v="8"/>
    <x v="0"/>
    <x v="3"/>
    <n v="3971"/>
    <n v="421.89"/>
    <n v="364.69"/>
    <n v="1448183.99"/>
    <n v="1675325.19"/>
    <n v="227141.19999999995"/>
    <x v="13"/>
    <n v="5"/>
    <x v="0"/>
    <x v="0"/>
  </r>
  <r>
    <n v="616775310"/>
    <x v="1840"/>
    <d v="2021-05-11T00:00:00"/>
    <x v="109"/>
    <x v="1"/>
    <x v="6"/>
    <x v="1"/>
    <x v="1"/>
    <n v="6375"/>
    <n v="651.21"/>
    <n v="524.96"/>
    <n v="3346620"/>
    <n v="4151463.75"/>
    <n v="804843.75"/>
    <x v="13"/>
    <n v="5"/>
    <x v="0"/>
    <x v="0"/>
  </r>
  <r>
    <n v="709081494"/>
    <x v="1841"/>
    <d v="2021-09-08T00:00:00"/>
    <x v="79"/>
    <x v="5"/>
    <x v="5"/>
    <x v="0"/>
    <x v="2"/>
    <n v="1826"/>
    <n v="109.28"/>
    <n v="35.840000000000003"/>
    <n v="65443.840000000004"/>
    <n v="199545.28"/>
    <n v="134101.44"/>
    <x v="5"/>
    <n v="3"/>
    <x v="5"/>
    <x v="0"/>
  </r>
  <r>
    <n v="591287887"/>
    <x v="232"/>
    <d v="2022-09-22T00:00:00"/>
    <x v="43"/>
    <x v="1"/>
    <x v="9"/>
    <x v="1"/>
    <x v="2"/>
    <n v="4080"/>
    <n v="9.33"/>
    <n v="6.92"/>
    <n v="28233.599999999999"/>
    <n v="38066.400000000001"/>
    <n v="9832.8000000000029"/>
    <x v="17"/>
    <n v="2"/>
    <x v="1"/>
    <x v="0"/>
  </r>
  <r>
    <n v="921255815"/>
    <x v="1585"/>
    <d v="2022-06-17T00:00:00"/>
    <x v="42"/>
    <x v="5"/>
    <x v="4"/>
    <x v="1"/>
    <x v="3"/>
    <n v="8923"/>
    <n v="81.73"/>
    <n v="56.67"/>
    <n v="505666.41000000003"/>
    <n v="729276.79"/>
    <n v="223610.38"/>
    <x v="11"/>
    <n v="2"/>
    <x v="1"/>
    <x v="0"/>
  </r>
  <r>
    <n v="306134307"/>
    <x v="618"/>
    <d v="2019-11-03T00:00:00"/>
    <x v="24"/>
    <x v="3"/>
    <x v="6"/>
    <x v="1"/>
    <x v="0"/>
    <n v="799"/>
    <n v="651.21"/>
    <n v="524.96"/>
    <n v="419443.04000000004"/>
    <n v="520316.79000000004"/>
    <n v="100873.75"/>
    <x v="6"/>
    <n v="6"/>
    <x v="4"/>
    <x v="1"/>
  </r>
  <r>
    <n v="957484090"/>
    <x v="923"/>
    <d v="2017-07-09T00:00:00"/>
    <x v="54"/>
    <x v="2"/>
    <x v="10"/>
    <x v="0"/>
    <x v="2"/>
    <n v="9674"/>
    <n v="668.27"/>
    <n v="502.54"/>
    <n v="4861571.96"/>
    <n v="6464843.9799999995"/>
    <n v="1603272.0199999996"/>
    <x v="9"/>
    <n v="7"/>
    <x v="2"/>
    <x v="1"/>
  </r>
  <r>
    <n v="531029593"/>
    <x v="1842"/>
    <d v="2015-01-26T00:00:00"/>
    <x v="168"/>
    <x v="6"/>
    <x v="6"/>
    <x v="0"/>
    <x v="1"/>
    <n v="2312"/>
    <n v="651.21"/>
    <n v="524.96"/>
    <n v="1213707.52"/>
    <n v="1505597.52"/>
    <n v="291890"/>
    <x v="18"/>
    <n v="2"/>
    <x v="1"/>
    <x v="0"/>
  </r>
  <r>
    <n v="286906945"/>
    <x v="1843"/>
    <d v="2016-07-26T00:00:00"/>
    <x v="15"/>
    <x v="3"/>
    <x v="11"/>
    <x v="1"/>
    <x v="1"/>
    <n v="996"/>
    <n v="154.06"/>
    <n v="90.93"/>
    <n v="90566.280000000013"/>
    <n v="153443.76"/>
    <n v="62877.479999999996"/>
    <x v="15"/>
    <n v="4"/>
    <x v="6"/>
    <x v="0"/>
  </r>
  <r>
    <n v="334539973"/>
    <x v="1844"/>
    <d v="2022-04-24T00:00:00"/>
    <x v="138"/>
    <x v="1"/>
    <x v="5"/>
    <x v="0"/>
    <x v="0"/>
    <n v="6667"/>
    <n v="109.28"/>
    <n v="35.840000000000003"/>
    <n v="238945.28000000003"/>
    <n v="728569.76"/>
    <n v="489624.48"/>
    <x v="0"/>
    <n v="1"/>
    <x v="3"/>
    <x v="0"/>
  </r>
  <r>
    <n v="863760411"/>
    <x v="1255"/>
    <d v="2022-08-26T00:00:00"/>
    <x v="62"/>
    <x v="5"/>
    <x v="5"/>
    <x v="1"/>
    <x v="3"/>
    <n v="4755"/>
    <n v="109.28"/>
    <n v="35.840000000000003"/>
    <n v="170419.20000000001"/>
    <n v="519626.4"/>
    <n v="349207.2"/>
    <x v="0"/>
    <n v="6"/>
    <x v="4"/>
    <x v="1"/>
  </r>
  <r>
    <n v="294330871"/>
    <x v="1783"/>
    <d v="2020-11-17T00:00:00"/>
    <x v="106"/>
    <x v="6"/>
    <x v="2"/>
    <x v="1"/>
    <x v="1"/>
    <n v="7900"/>
    <n v="47.45"/>
    <n v="31.79"/>
    <n v="251141"/>
    <n v="374855"/>
    <n v="123714"/>
    <x v="8"/>
    <n v="4"/>
    <x v="6"/>
    <x v="0"/>
  </r>
  <r>
    <n v="326898896"/>
    <x v="1845"/>
    <d v="2021-04-08T00:00:00"/>
    <x v="118"/>
    <x v="0"/>
    <x v="0"/>
    <x v="1"/>
    <x v="3"/>
    <n v="5503"/>
    <n v="255.28"/>
    <n v="159.41999999999999"/>
    <n v="877288.25999999989"/>
    <n v="1404805.84"/>
    <n v="527517.58000000019"/>
    <x v="3"/>
    <n v="1"/>
    <x v="3"/>
    <x v="0"/>
  </r>
  <r>
    <n v="892042911"/>
    <x v="871"/>
    <d v="2021-04-23T00:00:00"/>
    <x v="75"/>
    <x v="1"/>
    <x v="7"/>
    <x v="1"/>
    <x v="3"/>
    <n v="4175"/>
    <n v="437.2"/>
    <n v="263.33"/>
    <n v="1099402.75"/>
    <n v="1825310"/>
    <n v="725907.25"/>
    <x v="20"/>
    <n v="2"/>
    <x v="1"/>
    <x v="0"/>
  </r>
  <r>
    <n v="200749242"/>
    <x v="632"/>
    <d v="2018-04-20T00:00:00"/>
    <x v="177"/>
    <x v="5"/>
    <x v="6"/>
    <x v="1"/>
    <x v="3"/>
    <n v="5017"/>
    <n v="651.21"/>
    <n v="524.96"/>
    <n v="2633724.3200000003"/>
    <n v="3267120.5700000003"/>
    <n v="633396.25"/>
    <x v="12"/>
    <n v="1"/>
    <x v="3"/>
    <x v="0"/>
  </r>
  <r>
    <n v="134316718"/>
    <x v="1499"/>
    <d v="2021-02-20T00:00:00"/>
    <x v="177"/>
    <x v="5"/>
    <x v="5"/>
    <x v="1"/>
    <x v="2"/>
    <n v="6157"/>
    <n v="109.28"/>
    <n v="35.840000000000003"/>
    <n v="220666.88000000003"/>
    <n v="672836.96"/>
    <n v="452170.07999999996"/>
    <x v="11"/>
    <n v="3"/>
    <x v="5"/>
    <x v="0"/>
  </r>
  <r>
    <n v="725374734"/>
    <x v="343"/>
    <d v="2015-12-26T00:00:00"/>
    <x v="6"/>
    <x v="4"/>
    <x v="1"/>
    <x v="0"/>
    <x v="1"/>
    <n v="3358"/>
    <n v="152.58000000000001"/>
    <n v="97.44"/>
    <n v="327203.52"/>
    <n v="512363.64"/>
    <n v="185160.12"/>
    <x v="5"/>
    <n v="6"/>
    <x v="4"/>
    <x v="1"/>
  </r>
  <r>
    <n v="752792918"/>
    <x v="74"/>
    <d v="2020-05-08T00:00:00"/>
    <x v="91"/>
    <x v="1"/>
    <x v="9"/>
    <x v="1"/>
    <x v="0"/>
    <n v="7008"/>
    <n v="9.33"/>
    <n v="6.92"/>
    <n v="48495.360000000001"/>
    <n v="65384.639999999999"/>
    <n v="16889.28"/>
    <x v="16"/>
    <n v="3"/>
    <x v="5"/>
    <x v="0"/>
  </r>
  <r>
    <n v="601861798"/>
    <x v="1846"/>
    <d v="2021-06-27T00:00:00"/>
    <x v="174"/>
    <x v="5"/>
    <x v="1"/>
    <x v="1"/>
    <x v="2"/>
    <n v="3136"/>
    <n v="152.58000000000001"/>
    <n v="97.44"/>
    <n v="305571.83999999997"/>
    <n v="478490.88000000006"/>
    <n v="172919.0400000001"/>
    <x v="15"/>
    <n v="2"/>
    <x v="1"/>
    <x v="0"/>
  </r>
  <r>
    <n v="374881684"/>
    <x v="1435"/>
    <d v="2019-07-16T00:00:00"/>
    <x v="127"/>
    <x v="5"/>
    <x v="5"/>
    <x v="1"/>
    <x v="2"/>
    <n v="4676"/>
    <n v="109.28"/>
    <n v="35.840000000000003"/>
    <n v="167587.84000000003"/>
    <n v="510993.28"/>
    <n v="343405.44"/>
    <x v="11"/>
    <n v="6"/>
    <x v="4"/>
    <x v="1"/>
  </r>
  <r>
    <n v="502038991"/>
    <x v="526"/>
    <d v="2018-05-27T00:00:00"/>
    <x v="149"/>
    <x v="3"/>
    <x v="1"/>
    <x v="0"/>
    <x v="0"/>
    <n v="3349"/>
    <n v="152.58000000000001"/>
    <n v="97.44"/>
    <n v="326326.56"/>
    <n v="510990.42000000004"/>
    <n v="184663.86000000004"/>
    <x v="7"/>
    <n v="6"/>
    <x v="4"/>
    <x v="1"/>
  </r>
  <r>
    <n v="169914996"/>
    <x v="1847"/>
    <d v="2020-09-26T00:00:00"/>
    <x v="99"/>
    <x v="5"/>
    <x v="0"/>
    <x v="0"/>
    <x v="2"/>
    <n v="478"/>
    <n v="255.28"/>
    <n v="159.41999999999999"/>
    <n v="76202.759999999995"/>
    <n v="122023.84"/>
    <n v="45821.08"/>
    <x v="8"/>
    <n v="1"/>
    <x v="3"/>
    <x v="0"/>
  </r>
  <r>
    <n v="893557822"/>
    <x v="1101"/>
    <d v="2021-11-01T00:00:00"/>
    <x v="142"/>
    <x v="0"/>
    <x v="3"/>
    <x v="1"/>
    <x v="3"/>
    <n v="2471"/>
    <n v="205.7"/>
    <n v="117.11"/>
    <n v="289378.81"/>
    <n v="508284.69999999995"/>
    <n v="218905.88999999996"/>
    <x v="16"/>
    <n v="6"/>
    <x v="4"/>
    <x v="1"/>
  </r>
  <r>
    <n v="156842124"/>
    <x v="1671"/>
    <d v="2019-09-03T00:00:00"/>
    <x v="18"/>
    <x v="6"/>
    <x v="4"/>
    <x v="1"/>
    <x v="0"/>
    <n v="1925"/>
    <n v="81.73"/>
    <n v="56.67"/>
    <n v="109089.75"/>
    <n v="157330.25"/>
    <n v="48240.5"/>
    <x v="10"/>
    <n v="4"/>
    <x v="6"/>
    <x v="0"/>
  </r>
  <r>
    <n v="724169671"/>
    <x v="1848"/>
    <d v="2022-12-30T00:00:00"/>
    <x v="135"/>
    <x v="3"/>
    <x v="11"/>
    <x v="1"/>
    <x v="2"/>
    <n v="6753"/>
    <n v="154.06"/>
    <n v="90.93"/>
    <n v="614050.29"/>
    <n v="1040367.18"/>
    <n v="426316.89"/>
    <x v="16"/>
    <n v="3"/>
    <x v="5"/>
    <x v="0"/>
  </r>
  <r>
    <n v="296534144"/>
    <x v="1849"/>
    <d v="2021-10-07T00:00:00"/>
    <x v="152"/>
    <x v="5"/>
    <x v="5"/>
    <x v="1"/>
    <x v="1"/>
    <n v="9898"/>
    <n v="109.28"/>
    <n v="35.840000000000003"/>
    <n v="354744.32000000001"/>
    <n v="1081653.44"/>
    <n v="726909.11999999988"/>
    <x v="6"/>
    <n v="3"/>
    <x v="5"/>
    <x v="0"/>
  </r>
  <r>
    <n v="962169587"/>
    <x v="1716"/>
    <d v="2019-03-30T00:00:00"/>
    <x v="86"/>
    <x v="2"/>
    <x v="4"/>
    <x v="1"/>
    <x v="0"/>
    <n v="6217"/>
    <n v="81.73"/>
    <n v="56.67"/>
    <n v="352317.39"/>
    <n v="508115.41000000003"/>
    <n v="155798.02000000002"/>
    <x v="9"/>
    <n v="6"/>
    <x v="4"/>
    <x v="1"/>
  </r>
  <r>
    <n v="845631682"/>
    <x v="771"/>
    <d v="2016-06-29T00:00:00"/>
    <x v="58"/>
    <x v="5"/>
    <x v="0"/>
    <x v="0"/>
    <x v="0"/>
    <n v="61"/>
    <n v="255.28"/>
    <n v="159.41999999999999"/>
    <n v="9724.619999999999"/>
    <n v="15572.08"/>
    <n v="5847.4600000000009"/>
    <x v="20"/>
    <n v="7"/>
    <x v="2"/>
    <x v="1"/>
  </r>
  <r>
    <n v="592774903"/>
    <x v="701"/>
    <d v="2019-10-07T00:00:00"/>
    <x v="77"/>
    <x v="4"/>
    <x v="10"/>
    <x v="1"/>
    <x v="0"/>
    <n v="4122"/>
    <n v="668.27"/>
    <n v="502.54"/>
    <n v="2071469.8800000001"/>
    <n v="2754608.94"/>
    <n v="683139.05999999982"/>
    <x v="2"/>
    <n v="2"/>
    <x v="1"/>
    <x v="0"/>
  </r>
  <r>
    <n v="485775363"/>
    <x v="1811"/>
    <d v="2016-04-26T00:00:00"/>
    <x v="38"/>
    <x v="2"/>
    <x v="4"/>
    <x v="1"/>
    <x v="2"/>
    <n v="580"/>
    <n v="81.73"/>
    <n v="56.67"/>
    <n v="32868.6"/>
    <n v="47403.4"/>
    <n v="14534.800000000003"/>
    <x v="8"/>
    <n v="4"/>
    <x v="6"/>
    <x v="0"/>
  </r>
  <r>
    <n v="760619390"/>
    <x v="275"/>
    <d v="2020-03-11T00:00:00"/>
    <x v="7"/>
    <x v="1"/>
    <x v="11"/>
    <x v="0"/>
    <x v="1"/>
    <n v="3035"/>
    <n v="154.06"/>
    <n v="90.93"/>
    <n v="275972.55000000005"/>
    <n v="467572.10000000003"/>
    <n v="191599.55"/>
    <x v="16"/>
    <n v="1"/>
    <x v="3"/>
    <x v="0"/>
  </r>
  <r>
    <n v="823605811"/>
    <x v="947"/>
    <d v="2016-11-22T00:00:00"/>
    <x v="12"/>
    <x v="2"/>
    <x v="10"/>
    <x v="1"/>
    <x v="0"/>
    <n v="2117"/>
    <n v="668.27"/>
    <n v="502.54"/>
    <n v="1063877.18"/>
    <n v="1414727.5899999999"/>
    <n v="350850.40999999992"/>
    <x v="16"/>
    <n v="7"/>
    <x v="2"/>
    <x v="1"/>
  </r>
  <r>
    <n v="601345956"/>
    <x v="1850"/>
    <d v="2016-09-27T00:00:00"/>
    <x v="173"/>
    <x v="5"/>
    <x v="0"/>
    <x v="1"/>
    <x v="3"/>
    <n v="486"/>
    <n v="255.28"/>
    <n v="159.41999999999999"/>
    <n v="77478.12"/>
    <n v="124066.08"/>
    <n v="46587.960000000006"/>
    <x v="13"/>
    <n v="5"/>
    <x v="0"/>
    <x v="0"/>
  </r>
  <r>
    <n v="990763652"/>
    <x v="661"/>
    <d v="2022-07-09T00:00:00"/>
    <x v="73"/>
    <x v="5"/>
    <x v="2"/>
    <x v="1"/>
    <x v="2"/>
    <n v="7836"/>
    <n v="47.45"/>
    <n v="31.79"/>
    <n v="249106.44"/>
    <n v="371818.2"/>
    <n v="122711.76000000001"/>
    <x v="16"/>
    <n v="4"/>
    <x v="6"/>
    <x v="0"/>
  </r>
  <r>
    <n v="709095227"/>
    <x v="1851"/>
    <d v="2019-03-04T00:00:00"/>
    <x v="44"/>
    <x v="2"/>
    <x v="5"/>
    <x v="0"/>
    <x v="0"/>
    <n v="5890"/>
    <n v="109.28"/>
    <n v="35.840000000000003"/>
    <n v="211097.60000000001"/>
    <n v="643659.19999999995"/>
    <n v="432561.6"/>
    <x v="3"/>
    <n v="5"/>
    <x v="0"/>
    <x v="0"/>
  </r>
  <r>
    <n v="343889510"/>
    <x v="418"/>
    <d v="2018-03-12T00:00:00"/>
    <x v="67"/>
    <x v="1"/>
    <x v="2"/>
    <x v="0"/>
    <x v="0"/>
    <n v="3403"/>
    <n v="47.45"/>
    <n v="31.79"/>
    <n v="108181.37"/>
    <n v="161472.35"/>
    <n v="53290.98000000001"/>
    <x v="9"/>
    <n v="1"/>
    <x v="3"/>
    <x v="0"/>
  </r>
  <r>
    <n v="103007829"/>
    <x v="1852"/>
    <d v="2021-09-26T00:00:00"/>
    <x v="94"/>
    <x v="5"/>
    <x v="8"/>
    <x v="1"/>
    <x v="0"/>
    <n v="1160"/>
    <n v="421.89"/>
    <n v="364.69"/>
    <n v="423040.4"/>
    <n v="489392.39999999997"/>
    <n v="66351.999999999942"/>
    <x v="15"/>
    <n v="2"/>
    <x v="1"/>
    <x v="0"/>
  </r>
  <r>
    <n v="264624011"/>
    <x v="1853"/>
    <d v="2016-05-14T00:00:00"/>
    <x v="0"/>
    <x v="0"/>
    <x v="1"/>
    <x v="1"/>
    <x v="3"/>
    <n v="6980"/>
    <n v="152.58000000000001"/>
    <n v="97.44"/>
    <n v="680131.2"/>
    <n v="1065008.4000000001"/>
    <n v="384877.20000000019"/>
    <x v="16"/>
    <n v="4"/>
    <x v="6"/>
    <x v="0"/>
  </r>
  <r>
    <n v="727224385"/>
    <x v="1854"/>
    <d v="2017-01-29T00:00:00"/>
    <x v="27"/>
    <x v="0"/>
    <x v="2"/>
    <x v="0"/>
    <x v="1"/>
    <n v="711"/>
    <n v="47.45"/>
    <n v="31.79"/>
    <n v="22602.69"/>
    <n v="33736.950000000004"/>
    <n v="11134.260000000006"/>
    <x v="2"/>
    <n v="1"/>
    <x v="3"/>
    <x v="0"/>
  </r>
  <r>
    <n v="559607779"/>
    <x v="513"/>
    <d v="2015-03-07T00:00:00"/>
    <x v="110"/>
    <x v="0"/>
    <x v="1"/>
    <x v="1"/>
    <x v="3"/>
    <n v="9233"/>
    <n v="152.58000000000001"/>
    <n v="97.44"/>
    <n v="899663.52"/>
    <n v="1408771.1400000001"/>
    <n v="509107.62000000011"/>
    <x v="3"/>
    <n v="3"/>
    <x v="5"/>
    <x v="0"/>
  </r>
  <r>
    <n v="250885522"/>
    <x v="759"/>
    <d v="2019-01-19T00:00:00"/>
    <x v="182"/>
    <x v="2"/>
    <x v="6"/>
    <x v="0"/>
    <x v="2"/>
    <n v="1456"/>
    <n v="651.21"/>
    <n v="524.96"/>
    <n v="764341.76000000001"/>
    <n v="948161.76"/>
    <n v="183820"/>
    <x v="16"/>
    <n v="4"/>
    <x v="6"/>
    <x v="0"/>
  </r>
  <r>
    <n v="360481441"/>
    <x v="1855"/>
    <d v="2022-06-21T00:00:00"/>
    <x v="1"/>
    <x v="0"/>
    <x v="10"/>
    <x v="1"/>
    <x v="1"/>
    <n v="3324"/>
    <n v="668.27"/>
    <n v="502.54"/>
    <n v="1670442.96"/>
    <n v="2221329.48"/>
    <n v="550886.52"/>
    <x v="15"/>
    <n v="4"/>
    <x v="6"/>
    <x v="0"/>
  </r>
  <r>
    <n v="557192933"/>
    <x v="1856"/>
    <d v="2021-07-24T00:00:00"/>
    <x v="11"/>
    <x v="3"/>
    <x v="5"/>
    <x v="0"/>
    <x v="3"/>
    <n v="4626"/>
    <n v="109.28"/>
    <n v="35.840000000000003"/>
    <n v="165795.84000000003"/>
    <n v="505529.28"/>
    <n v="339733.44"/>
    <x v="9"/>
    <n v="6"/>
    <x v="4"/>
    <x v="1"/>
  </r>
  <r>
    <n v="823885619"/>
    <x v="1857"/>
    <d v="2021-08-17T00:00:00"/>
    <x v="99"/>
    <x v="5"/>
    <x v="5"/>
    <x v="1"/>
    <x v="1"/>
    <n v="4918"/>
    <n v="109.28"/>
    <n v="35.840000000000003"/>
    <n v="176261.12000000002"/>
    <n v="537439.04"/>
    <n v="361177.92000000004"/>
    <x v="14"/>
    <n v="5"/>
    <x v="0"/>
    <x v="0"/>
  </r>
  <r>
    <n v="398104035"/>
    <x v="499"/>
    <d v="2020-07-11T00:00:00"/>
    <x v="84"/>
    <x v="1"/>
    <x v="0"/>
    <x v="1"/>
    <x v="2"/>
    <n v="6686"/>
    <n v="255.28"/>
    <n v="159.41999999999999"/>
    <n v="1065882.1199999999"/>
    <n v="1706802.08"/>
    <n v="640919.9600000002"/>
    <x v="19"/>
    <n v="4"/>
    <x v="6"/>
    <x v="0"/>
  </r>
  <r>
    <n v="631460940"/>
    <x v="1169"/>
    <d v="2018-10-07T00:00:00"/>
    <x v="47"/>
    <x v="1"/>
    <x v="8"/>
    <x v="1"/>
    <x v="0"/>
    <n v="2180"/>
    <n v="421.89"/>
    <n v="364.69"/>
    <n v="795024.2"/>
    <n v="919720.2"/>
    <n v="124696"/>
    <x v="10"/>
    <n v="2"/>
    <x v="1"/>
    <x v="0"/>
  </r>
  <r>
    <n v="130289971"/>
    <x v="1858"/>
    <d v="2015-02-26T00:00:00"/>
    <x v="100"/>
    <x v="5"/>
    <x v="5"/>
    <x v="0"/>
    <x v="0"/>
    <n v="4553"/>
    <n v="109.28"/>
    <n v="35.840000000000003"/>
    <n v="163179.52000000002"/>
    <n v="497551.84"/>
    <n v="334372.32"/>
    <x v="10"/>
    <n v="6"/>
    <x v="4"/>
    <x v="1"/>
  </r>
  <r>
    <n v="489848029"/>
    <x v="1737"/>
    <d v="2022-05-08T00:00:00"/>
    <x v="124"/>
    <x v="1"/>
    <x v="1"/>
    <x v="1"/>
    <x v="0"/>
    <n v="5772"/>
    <n v="152.58000000000001"/>
    <n v="97.44"/>
    <n v="562423.67999999993"/>
    <n v="880691.76000000013"/>
    <n v="318268.08000000019"/>
    <x v="5"/>
    <n v="7"/>
    <x v="2"/>
    <x v="1"/>
  </r>
  <r>
    <n v="797788369"/>
    <x v="1859"/>
    <d v="2016-12-01T00:00:00"/>
    <x v="166"/>
    <x v="1"/>
    <x v="6"/>
    <x v="0"/>
    <x v="2"/>
    <n v="2162"/>
    <n v="651.21"/>
    <n v="524.96"/>
    <n v="1134963.52"/>
    <n v="1407916.02"/>
    <n v="272952.5"/>
    <x v="13"/>
    <n v="7"/>
    <x v="2"/>
    <x v="1"/>
  </r>
  <r>
    <n v="430687510"/>
    <x v="1450"/>
    <d v="2019-06-25T00:00:00"/>
    <x v="140"/>
    <x v="1"/>
    <x v="4"/>
    <x v="0"/>
    <x v="1"/>
    <n v="8860"/>
    <n v="81.73"/>
    <n v="56.67"/>
    <n v="502096.2"/>
    <n v="724127.8"/>
    <n v="222031.60000000003"/>
    <x v="18"/>
    <n v="3"/>
    <x v="5"/>
    <x v="0"/>
  </r>
  <r>
    <n v="130781781"/>
    <x v="95"/>
    <d v="2016-10-06T00:00:00"/>
    <x v="149"/>
    <x v="3"/>
    <x v="8"/>
    <x v="1"/>
    <x v="0"/>
    <n v="90"/>
    <n v="421.89"/>
    <n v="364.69"/>
    <n v="32822.1"/>
    <n v="37970.1"/>
    <n v="5148"/>
    <x v="16"/>
    <n v="2"/>
    <x v="1"/>
    <x v="0"/>
  </r>
  <r>
    <n v="710620009"/>
    <x v="1860"/>
    <d v="2022-09-26T00:00:00"/>
    <x v="6"/>
    <x v="4"/>
    <x v="11"/>
    <x v="1"/>
    <x v="3"/>
    <n v="7107"/>
    <n v="154.06"/>
    <n v="90.93"/>
    <n v="646239.51"/>
    <n v="1094904.42"/>
    <n v="448664.90999999992"/>
    <x v="18"/>
    <n v="2"/>
    <x v="1"/>
    <x v="0"/>
  </r>
  <r>
    <n v="803063523"/>
    <x v="1861"/>
    <d v="2022-06-29T00:00:00"/>
    <x v="62"/>
    <x v="5"/>
    <x v="1"/>
    <x v="0"/>
    <x v="0"/>
    <n v="3197"/>
    <n v="152.58000000000001"/>
    <n v="97.44"/>
    <n v="311515.68"/>
    <n v="487798.26000000007"/>
    <n v="176282.58000000007"/>
    <x v="19"/>
    <n v="1"/>
    <x v="3"/>
    <x v="0"/>
  </r>
  <r>
    <n v="911286151"/>
    <x v="1702"/>
    <d v="2019-06-02T00:00:00"/>
    <x v="50"/>
    <x v="2"/>
    <x v="9"/>
    <x v="0"/>
    <x v="2"/>
    <n v="8678"/>
    <n v="9.33"/>
    <n v="6.92"/>
    <n v="60051.76"/>
    <n v="80965.740000000005"/>
    <n v="20913.980000000003"/>
    <x v="18"/>
    <n v="1"/>
    <x v="3"/>
    <x v="0"/>
  </r>
  <r>
    <n v="412483680"/>
    <x v="310"/>
    <d v="2017-03-23T00:00:00"/>
    <x v="93"/>
    <x v="5"/>
    <x v="0"/>
    <x v="0"/>
    <x v="3"/>
    <n v="1942"/>
    <n v="255.28"/>
    <n v="159.41999999999999"/>
    <n v="309593.63999999996"/>
    <n v="495753.76"/>
    <n v="186160.12000000005"/>
    <x v="10"/>
    <n v="6"/>
    <x v="4"/>
    <x v="1"/>
  </r>
  <r>
    <n v="943598830"/>
    <x v="1750"/>
    <d v="2020-04-30T00:00:00"/>
    <x v="159"/>
    <x v="4"/>
    <x v="10"/>
    <x v="1"/>
    <x v="2"/>
    <n v="718"/>
    <n v="668.27"/>
    <n v="502.54"/>
    <n v="360823.72000000003"/>
    <n v="479817.86"/>
    <n v="118994.13999999996"/>
    <x v="15"/>
    <n v="6"/>
    <x v="4"/>
    <x v="1"/>
  </r>
  <r>
    <n v="667054498"/>
    <x v="1862"/>
    <d v="2015-02-15T00:00:00"/>
    <x v="74"/>
    <x v="1"/>
    <x v="4"/>
    <x v="0"/>
    <x v="3"/>
    <n v="5104"/>
    <n v="81.73"/>
    <n v="56.67"/>
    <n v="289243.68"/>
    <n v="417149.92000000004"/>
    <n v="127906.24000000005"/>
    <x v="13"/>
    <n v="3"/>
    <x v="5"/>
    <x v="0"/>
  </r>
  <r>
    <n v="566342914"/>
    <x v="1863"/>
    <d v="2022-12-26T00:00:00"/>
    <x v="40"/>
    <x v="3"/>
    <x v="3"/>
    <x v="1"/>
    <x v="0"/>
    <n v="2308"/>
    <n v="205.7"/>
    <n v="117.11"/>
    <n v="270289.88"/>
    <n v="474755.6"/>
    <n v="204465.71999999997"/>
    <x v="19"/>
    <n v="6"/>
    <x v="4"/>
    <x v="1"/>
  </r>
  <r>
    <n v="822044980"/>
    <x v="1864"/>
    <d v="2022-10-18T00:00:00"/>
    <x v="106"/>
    <x v="6"/>
    <x v="4"/>
    <x v="0"/>
    <x v="1"/>
    <n v="232"/>
    <n v="81.73"/>
    <n v="56.67"/>
    <n v="13147.44"/>
    <n v="18961.36"/>
    <n v="5813.92"/>
    <x v="14"/>
    <n v="5"/>
    <x v="0"/>
    <x v="0"/>
  </r>
  <r>
    <n v="229092681"/>
    <x v="1865"/>
    <d v="2019-05-10T00:00:00"/>
    <x v="10"/>
    <x v="3"/>
    <x v="9"/>
    <x v="1"/>
    <x v="1"/>
    <n v="2470"/>
    <n v="9.33"/>
    <n v="6.92"/>
    <n v="17092.400000000001"/>
    <n v="23045.1"/>
    <n v="5952.6999999999971"/>
    <x v="8"/>
    <n v="7"/>
    <x v="2"/>
    <x v="1"/>
  </r>
  <r>
    <n v="642886292"/>
    <x v="703"/>
    <d v="2015-01-21T00:00:00"/>
    <x v="86"/>
    <x v="2"/>
    <x v="1"/>
    <x v="0"/>
    <x v="1"/>
    <n v="3195"/>
    <n v="152.58000000000001"/>
    <n v="97.44"/>
    <n v="311320.8"/>
    <n v="487493.10000000003"/>
    <n v="176172.30000000005"/>
    <x v="11"/>
    <n v="7"/>
    <x v="2"/>
    <x v="1"/>
  </r>
  <r>
    <n v="429099643"/>
    <x v="418"/>
    <d v="2018-03-01T00:00:00"/>
    <x v="90"/>
    <x v="5"/>
    <x v="1"/>
    <x v="1"/>
    <x v="3"/>
    <n v="8975"/>
    <n v="152.58000000000001"/>
    <n v="97.44"/>
    <n v="874524"/>
    <n v="1369405.5"/>
    <n v="494881.5"/>
    <x v="20"/>
    <n v="1"/>
    <x v="3"/>
    <x v="0"/>
  </r>
  <r>
    <n v="141846215"/>
    <x v="324"/>
    <d v="2020-07-28T00:00:00"/>
    <x v="178"/>
    <x v="1"/>
    <x v="5"/>
    <x v="0"/>
    <x v="3"/>
    <n v="4302"/>
    <n v="109.28"/>
    <n v="35.840000000000003"/>
    <n v="154183.68000000002"/>
    <n v="470122.56"/>
    <n v="315938.88"/>
    <x v="20"/>
    <n v="6"/>
    <x v="4"/>
    <x v="1"/>
  </r>
  <r>
    <n v="933043372"/>
    <x v="1866"/>
    <d v="2018-03-28T00:00:00"/>
    <x v="152"/>
    <x v="5"/>
    <x v="7"/>
    <x v="1"/>
    <x v="2"/>
    <n v="7123"/>
    <n v="437.2"/>
    <n v="263.33"/>
    <n v="1875699.5899999999"/>
    <n v="3114175.6"/>
    <n v="1238476.0100000002"/>
    <x v="6"/>
    <n v="2"/>
    <x v="1"/>
    <x v="0"/>
  </r>
  <r>
    <n v="184120833"/>
    <x v="482"/>
    <d v="2018-11-11T00:00:00"/>
    <x v="103"/>
    <x v="1"/>
    <x v="5"/>
    <x v="1"/>
    <x v="3"/>
    <n v="4301"/>
    <n v="109.28"/>
    <n v="35.840000000000003"/>
    <n v="154147.84000000003"/>
    <n v="470013.28"/>
    <n v="315865.44"/>
    <x v="4"/>
    <n v="6"/>
    <x v="4"/>
    <x v="1"/>
  </r>
  <r>
    <n v="872564494"/>
    <x v="1223"/>
    <d v="2019-07-23T00:00:00"/>
    <x v="158"/>
    <x v="6"/>
    <x v="9"/>
    <x v="1"/>
    <x v="1"/>
    <n v="79"/>
    <n v="9.33"/>
    <n v="6.92"/>
    <n v="546.67999999999995"/>
    <n v="737.07"/>
    <n v="190.3900000000001"/>
    <x v="13"/>
    <n v="5"/>
    <x v="0"/>
    <x v="0"/>
  </r>
  <r>
    <n v="666921460"/>
    <x v="1458"/>
    <d v="2018-09-20T00:00:00"/>
    <x v="103"/>
    <x v="1"/>
    <x v="3"/>
    <x v="0"/>
    <x v="3"/>
    <n v="5735"/>
    <n v="205.7"/>
    <n v="117.11"/>
    <n v="671625.85"/>
    <n v="1179689.5"/>
    <n v="508063.65"/>
    <x v="0"/>
    <n v="5"/>
    <x v="0"/>
    <x v="0"/>
  </r>
  <r>
    <n v="504303634"/>
    <x v="726"/>
    <d v="2019-11-20T00:00:00"/>
    <x v="155"/>
    <x v="4"/>
    <x v="6"/>
    <x v="0"/>
    <x v="1"/>
    <n v="3507"/>
    <n v="651.21"/>
    <n v="524.96"/>
    <n v="1841034.7200000002"/>
    <n v="2283793.4700000002"/>
    <n v="442758.75"/>
    <x v="6"/>
    <n v="2"/>
    <x v="1"/>
    <x v="0"/>
  </r>
  <r>
    <n v="142572343"/>
    <x v="1867"/>
    <d v="2019-01-31T00:00:00"/>
    <x v="119"/>
    <x v="5"/>
    <x v="5"/>
    <x v="1"/>
    <x v="3"/>
    <n v="9179"/>
    <n v="109.28"/>
    <n v="35.840000000000003"/>
    <n v="328975.36000000004"/>
    <n v="1003081.12"/>
    <n v="674105.76"/>
    <x v="18"/>
    <n v="5"/>
    <x v="0"/>
    <x v="0"/>
  </r>
  <r>
    <n v="309901416"/>
    <x v="932"/>
    <d v="2021-05-21T00:00:00"/>
    <x v="168"/>
    <x v="6"/>
    <x v="0"/>
    <x v="1"/>
    <x v="1"/>
    <n v="5570"/>
    <n v="255.28"/>
    <n v="159.41999999999999"/>
    <n v="887969.39999999991"/>
    <n v="1421909.6"/>
    <n v="533940.20000000019"/>
    <x v="5"/>
    <n v="5"/>
    <x v="0"/>
    <x v="0"/>
  </r>
  <r>
    <n v="454777181"/>
    <x v="22"/>
    <d v="2016-10-13T00:00:00"/>
    <x v="31"/>
    <x v="4"/>
    <x v="4"/>
    <x v="1"/>
    <x v="3"/>
    <n v="7529"/>
    <n v="81.73"/>
    <n v="56.67"/>
    <n v="426668.43"/>
    <n v="615345.17000000004"/>
    <n v="188676.74000000005"/>
    <x v="4"/>
    <n v="3"/>
    <x v="5"/>
    <x v="0"/>
  </r>
  <r>
    <n v="995998466"/>
    <x v="1868"/>
    <d v="2021-08-12T00:00:00"/>
    <x v="169"/>
    <x v="4"/>
    <x v="3"/>
    <x v="0"/>
    <x v="3"/>
    <n v="6934"/>
    <n v="205.7"/>
    <n v="117.11"/>
    <n v="812040.74"/>
    <n v="1426323.7999999998"/>
    <n v="614283.05999999982"/>
    <x v="12"/>
    <n v="7"/>
    <x v="2"/>
    <x v="1"/>
  </r>
  <r>
    <n v="173340928"/>
    <x v="1800"/>
    <d v="2018-12-12T00:00:00"/>
    <x v="111"/>
    <x v="4"/>
    <x v="5"/>
    <x v="0"/>
    <x v="0"/>
    <n v="4287"/>
    <n v="109.28"/>
    <n v="35.840000000000003"/>
    <n v="153646.08000000002"/>
    <n v="468483.36"/>
    <n v="314837.27999999997"/>
    <x v="13"/>
    <n v="6"/>
    <x v="4"/>
    <x v="1"/>
  </r>
  <r>
    <n v="794235408"/>
    <x v="82"/>
    <d v="2018-06-22T00:00:00"/>
    <x v="40"/>
    <x v="3"/>
    <x v="11"/>
    <x v="0"/>
    <x v="3"/>
    <n v="762"/>
    <n v="154.06"/>
    <n v="90.93"/>
    <n v="69288.66"/>
    <n v="117393.72"/>
    <n v="48105.06"/>
    <x v="16"/>
    <n v="3"/>
    <x v="5"/>
    <x v="0"/>
  </r>
  <r>
    <n v="974988830"/>
    <x v="793"/>
    <d v="2019-12-17T00:00:00"/>
    <x v="83"/>
    <x v="0"/>
    <x v="2"/>
    <x v="0"/>
    <x v="3"/>
    <n v="9716"/>
    <n v="47.45"/>
    <n v="31.79"/>
    <n v="308871.64"/>
    <n v="461024.2"/>
    <n v="152152.56"/>
    <x v="11"/>
    <n v="6"/>
    <x v="4"/>
    <x v="1"/>
  </r>
  <r>
    <n v="861252868"/>
    <x v="1869"/>
    <d v="2018-03-23T00:00:00"/>
    <x v="16"/>
    <x v="1"/>
    <x v="6"/>
    <x v="0"/>
    <x v="2"/>
    <n v="2717"/>
    <n v="651.21"/>
    <n v="524.96"/>
    <n v="1426316.32"/>
    <n v="1769337.57"/>
    <n v="343021.25"/>
    <x v="12"/>
    <n v="1"/>
    <x v="3"/>
    <x v="0"/>
  </r>
  <r>
    <n v="427121675"/>
    <x v="1870"/>
    <d v="2019-11-28T00:00:00"/>
    <x v="111"/>
    <x v="4"/>
    <x v="11"/>
    <x v="1"/>
    <x v="2"/>
    <n v="3650"/>
    <n v="154.06"/>
    <n v="90.93"/>
    <n v="331894.5"/>
    <n v="562319"/>
    <n v="230424.5"/>
    <x v="14"/>
    <n v="7"/>
    <x v="2"/>
    <x v="1"/>
  </r>
  <r>
    <n v="778691470"/>
    <x v="1241"/>
    <d v="2018-07-16T00:00:00"/>
    <x v="21"/>
    <x v="5"/>
    <x v="4"/>
    <x v="1"/>
    <x v="2"/>
    <n v="965"/>
    <n v="81.73"/>
    <n v="56.67"/>
    <n v="54686.55"/>
    <n v="78869.45"/>
    <n v="24182.899999999994"/>
    <x v="7"/>
    <n v="7"/>
    <x v="2"/>
    <x v="1"/>
  </r>
  <r>
    <n v="126948583"/>
    <x v="1500"/>
    <d v="2017-06-01T00:00:00"/>
    <x v="166"/>
    <x v="1"/>
    <x v="0"/>
    <x v="0"/>
    <x v="1"/>
    <n v="5762"/>
    <n v="255.28"/>
    <n v="159.41999999999999"/>
    <n v="918578.03999999992"/>
    <n v="1470923.36"/>
    <n v="552345.32000000018"/>
    <x v="7"/>
    <n v="3"/>
    <x v="5"/>
    <x v="0"/>
  </r>
  <r>
    <n v="792178905"/>
    <x v="353"/>
    <d v="2017-06-12T00:00:00"/>
    <x v="55"/>
    <x v="1"/>
    <x v="3"/>
    <x v="0"/>
    <x v="2"/>
    <n v="2197"/>
    <n v="205.7"/>
    <n v="117.11"/>
    <n v="257290.67"/>
    <n v="451922.89999999997"/>
    <n v="194632.22999999995"/>
    <x v="16"/>
    <n v="6"/>
    <x v="4"/>
    <x v="1"/>
  </r>
  <r>
    <n v="259032571"/>
    <x v="952"/>
    <d v="2017-05-23T00:00:00"/>
    <x v="45"/>
    <x v="1"/>
    <x v="11"/>
    <x v="0"/>
    <x v="2"/>
    <n v="2349"/>
    <n v="154.06"/>
    <n v="90.93"/>
    <n v="213594.57"/>
    <n v="361886.94"/>
    <n v="148292.37"/>
    <x v="1"/>
    <n v="2"/>
    <x v="1"/>
    <x v="0"/>
  </r>
  <r>
    <n v="516394603"/>
    <x v="1258"/>
    <d v="2022-11-21T00:00:00"/>
    <x v="151"/>
    <x v="5"/>
    <x v="5"/>
    <x v="0"/>
    <x v="0"/>
    <n v="1493"/>
    <n v="109.28"/>
    <n v="35.840000000000003"/>
    <n v="53509.120000000003"/>
    <n v="163155.04"/>
    <n v="109645.92000000001"/>
    <x v="12"/>
    <n v="4"/>
    <x v="6"/>
    <x v="0"/>
  </r>
  <r>
    <n v="517514264"/>
    <x v="1871"/>
    <d v="2018-08-21T00:00:00"/>
    <x v="178"/>
    <x v="1"/>
    <x v="8"/>
    <x v="1"/>
    <x v="2"/>
    <n v="2826"/>
    <n v="421.89"/>
    <n v="364.69"/>
    <n v="1030613.94"/>
    <n v="1192261.1399999999"/>
    <n v="161647.19999999995"/>
    <x v="14"/>
    <n v="5"/>
    <x v="0"/>
    <x v="0"/>
  </r>
  <r>
    <n v="624940383"/>
    <x v="57"/>
    <d v="2016-03-23T00:00:00"/>
    <x v="140"/>
    <x v="1"/>
    <x v="7"/>
    <x v="1"/>
    <x v="3"/>
    <n v="2602"/>
    <n v="437.2"/>
    <n v="263.33"/>
    <n v="685184.65999999992"/>
    <n v="1137594.3999999999"/>
    <n v="452409.74"/>
    <x v="9"/>
    <n v="3"/>
    <x v="5"/>
    <x v="0"/>
  </r>
  <r>
    <n v="821534287"/>
    <x v="383"/>
    <d v="2021-11-12T00:00:00"/>
    <x v="60"/>
    <x v="4"/>
    <x v="9"/>
    <x v="1"/>
    <x v="2"/>
    <n v="9107"/>
    <n v="9.33"/>
    <n v="6.92"/>
    <n v="63020.44"/>
    <n v="84968.31"/>
    <n v="21947.869999999995"/>
    <x v="11"/>
    <n v="2"/>
    <x v="1"/>
    <x v="0"/>
  </r>
  <r>
    <n v="260469806"/>
    <x v="1060"/>
    <d v="2022-05-19T00:00:00"/>
    <x v="89"/>
    <x v="5"/>
    <x v="9"/>
    <x v="0"/>
    <x v="0"/>
    <n v="7659"/>
    <n v="9.33"/>
    <n v="6.92"/>
    <n v="53000.28"/>
    <n v="71458.47"/>
    <n v="18458.190000000002"/>
    <x v="4"/>
    <n v="3"/>
    <x v="5"/>
    <x v="0"/>
  </r>
  <r>
    <n v="415233266"/>
    <x v="1495"/>
    <d v="2019-10-24T00:00:00"/>
    <x v="62"/>
    <x v="5"/>
    <x v="11"/>
    <x v="0"/>
    <x v="3"/>
    <n v="5606"/>
    <n v="154.06"/>
    <n v="90.93"/>
    <n v="509753.58"/>
    <n v="863660.36"/>
    <n v="353906.77999999997"/>
    <x v="0"/>
    <n v="5"/>
    <x v="0"/>
    <x v="0"/>
  </r>
  <r>
    <n v="843994033"/>
    <x v="1753"/>
    <d v="2018-09-27T00:00:00"/>
    <x v="155"/>
    <x v="4"/>
    <x v="4"/>
    <x v="0"/>
    <x v="0"/>
    <n v="5445"/>
    <n v="81.73"/>
    <n v="56.67"/>
    <n v="308568.15000000002"/>
    <n v="445019.85000000003"/>
    <n v="136451.70000000001"/>
    <x v="8"/>
    <n v="6"/>
    <x v="4"/>
    <x v="1"/>
  </r>
  <r>
    <n v="567751824"/>
    <x v="1872"/>
    <d v="2021-11-02T00:00:00"/>
    <x v="84"/>
    <x v="1"/>
    <x v="7"/>
    <x v="0"/>
    <x v="1"/>
    <n v="9236"/>
    <n v="437.2"/>
    <n v="263.33"/>
    <n v="2432115.88"/>
    <n v="4037979.1999999997"/>
    <n v="1605863.3199999998"/>
    <x v="10"/>
    <n v="4"/>
    <x v="6"/>
    <x v="0"/>
  </r>
  <r>
    <n v="264042079"/>
    <x v="1428"/>
    <d v="2020-04-19T00:00:00"/>
    <x v="102"/>
    <x v="5"/>
    <x v="7"/>
    <x v="0"/>
    <x v="2"/>
    <n v="4774"/>
    <n v="437.2"/>
    <n v="263.33"/>
    <n v="1257137.42"/>
    <n v="2087192.8"/>
    <n v="830055.38000000012"/>
    <x v="15"/>
    <n v="2"/>
    <x v="1"/>
    <x v="0"/>
  </r>
  <r>
    <n v="973230588"/>
    <x v="1873"/>
    <d v="2018-04-27T00:00:00"/>
    <x v="68"/>
    <x v="2"/>
    <x v="1"/>
    <x v="0"/>
    <x v="3"/>
    <n v="9413"/>
    <n v="152.58000000000001"/>
    <n v="97.44"/>
    <n v="917202.72"/>
    <n v="1436235.54"/>
    <n v="519032.82000000007"/>
    <x v="8"/>
    <n v="7"/>
    <x v="2"/>
    <x v="1"/>
  </r>
  <r>
    <n v="920366179"/>
    <x v="760"/>
    <d v="2018-02-16T00:00:00"/>
    <x v="102"/>
    <x v="5"/>
    <x v="11"/>
    <x v="0"/>
    <x v="1"/>
    <n v="5660"/>
    <n v="154.06"/>
    <n v="90.93"/>
    <n v="514663.80000000005"/>
    <n v="871979.6"/>
    <n v="357315.79999999993"/>
    <x v="6"/>
    <n v="4"/>
    <x v="6"/>
    <x v="0"/>
  </r>
  <r>
    <n v="650810182"/>
    <x v="838"/>
    <d v="2016-07-06T00:00:00"/>
    <x v="134"/>
    <x v="2"/>
    <x v="11"/>
    <x v="1"/>
    <x v="0"/>
    <n v="8050"/>
    <n v="154.06"/>
    <n v="90.93"/>
    <n v="731986.5"/>
    <n v="1240183"/>
    <n v="508196.5"/>
    <x v="20"/>
    <n v="7"/>
    <x v="2"/>
    <x v="1"/>
  </r>
  <r>
    <n v="780236423"/>
    <x v="245"/>
    <d v="2015-11-18T00:00:00"/>
    <x v="35"/>
    <x v="5"/>
    <x v="5"/>
    <x v="1"/>
    <x v="3"/>
    <n v="8151"/>
    <n v="109.28"/>
    <n v="35.840000000000003"/>
    <n v="292131.84000000003"/>
    <n v="890741.28"/>
    <n v="598609.43999999994"/>
    <x v="11"/>
    <n v="7"/>
    <x v="2"/>
    <x v="1"/>
  </r>
  <r>
    <n v="644631230"/>
    <x v="1765"/>
    <d v="2015-06-21T00:00:00"/>
    <x v="42"/>
    <x v="5"/>
    <x v="9"/>
    <x v="1"/>
    <x v="1"/>
    <n v="9561"/>
    <n v="9.33"/>
    <n v="6.92"/>
    <n v="66162.12"/>
    <n v="89204.13"/>
    <n v="23042.010000000009"/>
    <x v="9"/>
    <n v="7"/>
    <x v="2"/>
    <x v="1"/>
  </r>
  <r>
    <n v="439204919"/>
    <x v="172"/>
    <d v="2017-02-24T00:00:00"/>
    <x v="128"/>
    <x v="1"/>
    <x v="2"/>
    <x v="0"/>
    <x v="2"/>
    <n v="9350"/>
    <n v="47.45"/>
    <n v="31.79"/>
    <n v="297236.5"/>
    <n v="443657.5"/>
    <n v="146421"/>
    <x v="2"/>
    <n v="6"/>
    <x v="4"/>
    <x v="1"/>
  </r>
  <r>
    <n v="423834359"/>
    <x v="20"/>
    <d v="2022-02-05T00:00:00"/>
    <x v="156"/>
    <x v="3"/>
    <x v="0"/>
    <x v="1"/>
    <x v="3"/>
    <n v="860"/>
    <n v="255.28"/>
    <n v="159.41999999999999"/>
    <n v="137101.19999999998"/>
    <n v="219540.8"/>
    <n v="82439.600000000006"/>
    <x v="14"/>
    <n v="2"/>
    <x v="1"/>
    <x v="0"/>
  </r>
  <r>
    <n v="262177836"/>
    <x v="828"/>
    <d v="2020-12-10T00:00:00"/>
    <x v="130"/>
    <x v="1"/>
    <x v="9"/>
    <x v="1"/>
    <x v="3"/>
    <n v="3103"/>
    <n v="9.33"/>
    <n v="6.92"/>
    <n v="21472.76"/>
    <n v="28950.99"/>
    <n v="7478.2300000000032"/>
    <x v="13"/>
    <n v="7"/>
    <x v="2"/>
    <x v="1"/>
  </r>
  <r>
    <n v="582560193"/>
    <x v="1874"/>
    <d v="2016-06-01T00:00:00"/>
    <x v="157"/>
    <x v="1"/>
    <x v="10"/>
    <x v="0"/>
    <x v="2"/>
    <n v="1362"/>
    <n v="668.27"/>
    <n v="502.54"/>
    <n v="684459.48"/>
    <n v="910183.74"/>
    <n v="225724.26"/>
    <x v="5"/>
    <n v="3"/>
    <x v="5"/>
    <x v="0"/>
  </r>
  <r>
    <n v="172530257"/>
    <x v="611"/>
    <d v="2017-07-26T00:00:00"/>
    <x v="19"/>
    <x v="0"/>
    <x v="10"/>
    <x v="0"/>
    <x v="3"/>
    <n v="4392"/>
    <n v="668.27"/>
    <n v="502.54"/>
    <n v="2207155.6800000002"/>
    <n v="2935041.84"/>
    <n v="727886.15999999968"/>
    <x v="10"/>
    <n v="5"/>
    <x v="0"/>
    <x v="0"/>
  </r>
  <r>
    <n v="139949357"/>
    <x v="858"/>
    <d v="2018-07-22T00:00:00"/>
    <x v="109"/>
    <x v="1"/>
    <x v="11"/>
    <x v="0"/>
    <x v="3"/>
    <n v="2980"/>
    <n v="154.06"/>
    <n v="90.93"/>
    <n v="270971.40000000002"/>
    <n v="459098.8"/>
    <n v="188127.39999999997"/>
    <x v="9"/>
    <n v="7"/>
    <x v="2"/>
    <x v="1"/>
  </r>
  <r>
    <n v="645956456"/>
    <x v="1875"/>
    <d v="2016-02-22T00:00:00"/>
    <x v="75"/>
    <x v="1"/>
    <x v="0"/>
    <x v="1"/>
    <x v="3"/>
    <n v="1725"/>
    <n v="255.28"/>
    <n v="159.41999999999999"/>
    <n v="274999.5"/>
    <n v="440358"/>
    <n v="165358.5"/>
    <x v="17"/>
    <n v="6"/>
    <x v="4"/>
    <x v="1"/>
  </r>
  <r>
    <n v="214077889"/>
    <x v="299"/>
    <d v="2019-01-03T00:00:00"/>
    <x v="159"/>
    <x v="4"/>
    <x v="2"/>
    <x v="1"/>
    <x v="2"/>
    <n v="9260"/>
    <n v="47.45"/>
    <n v="31.79"/>
    <n v="294375.39999999997"/>
    <n v="439387"/>
    <n v="145011.60000000003"/>
    <x v="10"/>
    <n v="6"/>
    <x v="4"/>
    <x v="1"/>
  </r>
  <r>
    <n v="940201652"/>
    <x v="253"/>
    <d v="2021-12-23T00:00:00"/>
    <x v="132"/>
    <x v="0"/>
    <x v="3"/>
    <x v="1"/>
    <x v="1"/>
    <n v="5417"/>
    <n v="205.7"/>
    <n v="117.11"/>
    <n v="634384.87"/>
    <n v="1114276.8999999999"/>
    <n v="479892.02999999991"/>
    <x v="4"/>
    <n v="3"/>
    <x v="5"/>
    <x v="0"/>
  </r>
  <r>
    <n v="952280175"/>
    <x v="1163"/>
    <d v="2020-01-12T00:00:00"/>
    <x v="159"/>
    <x v="4"/>
    <x v="4"/>
    <x v="1"/>
    <x v="0"/>
    <n v="9720"/>
    <n v="81.73"/>
    <n v="56.67"/>
    <n v="550832.4"/>
    <n v="794415.60000000009"/>
    <n v="243583.20000000007"/>
    <x v="18"/>
    <n v="1"/>
    <x v="3"/>
    <x v="0"/>
  </r>
  <r>
    <n v="735801875"/>
    <x v="1876"/>
    <d v="2018-11-01T00:00:00"/>
    <x v="77"/>
    <x v="4"/>
    <x v="2"/>
    <x v="0"/>
    <x v="0"/>
    <n v="8981"/>
    <n v="47.45"/>
    <n v="31.79"/>
    <n v="285505.99"/>
    <n v="426148.45"/>
    <n v="140642.46000000002"/>
    <x v="16"/>
    <n v="2"/>
    <x v="1"/>
    <x v="0"/>
  </r>
  <r>
    <n v="470503079"/>
    <x v="131"/>
    <d v="2015-03-16T00:00:00"/>
    <x v="120"/>
    <x v="1"/>
    <x v="5"/>
    <x v="1"/>
    <x v="3"/>
    <n v="1172"/>
    <n v="109.28"/>
    <n v="35.840000000000003"/>
    <n v="42004.480000000003"/>
    <n v="128076.16"/>
    <n v="86071.679999999993"/>
    <x v="5"/>
    <n v="1"/>
    <x v="3"/>
    <x v="0"/>
  </r>
  <r>
    <n v="406432616"/>
    <x v="1406"/>
    <d v="2019-03-07T00:00:00"/>
    <x v="54"/>
    <x v="2"/>
    <x v="2"/>
    <x v="0"/>
    <x v="3"/>
    <n v="1298"/>
    <n v="47.45"/>
    <n v="31.79"/>
    <n v="41263.42"/>
    <n v="61590.100000000006"/>
    <n v="20326.680000000008"/>
    <x v="1"/>
    <n v="4"/>
    <x v="6"/>
    <x v="0"/>
  </r>
  <r>
    <n v="413951814"/>
    <x v="728"/>
    <d v="2015-05-13T00:00:00"/>
    <x v="16"/>
    <x v="1"/>
    <x v="2"/>
    <x v="1"/>
    <x v="1"/>
    <n v="6395"/>
    <n v="47.45"/>
    <n v="31.79"/>
    <n v="203297.05"/>
    <n v="303442.75"/>
    <n v="100145.70000000001"/>
    <x v="11"/>
    <n v="7"/>
    <x v="2"/>
    <x v="1"/>
  </r>
  <r>
    <n v="433734500"/>
    <x v="905"/>
    <d v="2022-08-25T00:00:00"/>
    <x v="145"/>
    <x v="1"/>
    <x v="6"/>
    <x v="1"/>
    <x v="2"/>
    <n v="532"/>
    <n v="651.21"/>
    <n v="524.96"/>
    <n v="279278.72000000003"/>
    <n v="346443.72000000003"/>
    <n v="67165"/>
    <x v="0"/>
    <n v="5"/>
    <x v="0"/>
    <x v="0"/>
  </r>
  <r>
    <n v="926767003"/>
    <x v="547"/>
    <d v="2021-08-03T00:00:00"/>
    <x v="18"/>
    <x v="6"/>
    <x v="5"/>
    <x v="1"/>
    <x v="3"/>
    <n v="9806"/>
    <n v="109.28"/>
    <n v="35.840000000000003"/>
    <n v="351447.04000000004"/>
    <n v="1071599.68"/>
    <n v="720152.6399999999"/>
    <x v="16"/>
    <n v="7"/>
    <x v="2"/>
    <x v="1"/>
  </r>
  <r>
    <n v="434275662"/>
    <x v="1599"/>
    <d v="2020-07-18T00:00:00"/>
    <x v="7"/>
    <x v="1"/>
    <x v="6"/>
    <x v="1"/>
    <x v="3"/>
    <n v="674"/>
    <n v="651.21"/>
    <n v="524.96"/>
    <n v="353823.04000000004"/>
    <n v="438915.54000000004"/>
    <n v="85092.5"/>
    <x v="5"/>
    <n v="6"/>
    <x v="4"/>
    <x v="1"/>
  </r>
  <r>
    <n v="578089272"/>
    <x v="1877"/>
    <d v="2022-05-08T00:00:00"/>
    <x v="56"/>
    <x v="5"/>
    <x v="10"/>
    <x v="0"/>
    <x v="1"/>
    <n v="8317"/>
    <n v="668.27"/>
    <n v="502.54"/>
    <n v="4179625.18"/>
    <n v="5558001.5899999999"/>
    <n v="1378376.4099999997"/>
    <x v="17"/>
    <n v="5"/>
    <x v="0"/>
    <x v="0"/>
  </r>
  <r>
    <n v="109914195"/>
    <x v="1157"/>
    <d v="2020-04-01T00:00:00"/>
    <x v="75"/>
    <x v="1"/>
    <x v="5"/>
    <x v="1"/>
    <x v="0"/>
    <n v="4908"/>
    <n v="109.28"/>
    <n v="35.840000000000003"/>
    <n v="175902.72000000003"/>
    <n v="536346.24"/>
    <n v="360443.51999999996"/>
    <x v="18"/>
    <n v="4"/>
    <x v="6"/>
    <x v="0"/>
  </r>
  <r>
    <n v="862059247"/>
    <x v="754"/>
    <d v="2020-08-06T00:00:00"/>
    <x v="11"/>
    <x v="3"/>
    <x v="5"/>
    <x v="0"/>
    <x v="3"/>
    <n v="1343"/>
    <n v="109.28"/>
    <n v="35.840000000000003"/>
    <n v="48133.120000000003"/>
    <n v="146763.04"/>
    <n v="98629.920000000013"/>
    <x v="1"/>
    <n v="4"/>
    <x v="6"/>
    <x v="0"/>
  </r>
  <r>
    <n v="947073256"/>
    <x v="1878"/>
    <d v="2022-06-21T00:00:00"/>
    <x v="178"/>
    <x v="1"/>
    <x v="1"/>
    <x v="0"/>
    <x v="1"/>
    <n v="8878"/>
    <n v="152.58000000000001"/>
    <n v="97.44"/>
    <n v="865072.32"/>
    <n v="1354605.2400000002"/>
    <n v="489532.92000000027"/>
    <x v="9"/>
    <n v="2"/>
    <x v="1"/>
    <x v="0"/>
  </r>
  <r>
    <n v="797817552"/>
    <x v="100"/>
    <d v="2019-05-21T00:00:00"/>
    <x v="23"/>
    <x v="4"/>
    <x v="2"/>
    <x v="1"/>
    <x v="0"/>
    <n v="798"/>
    <n v="47.45"/>
    <n v="31.79"/>
    <n v="25368.42"/>
    <n v="37865.100000000006"/>
    <n v="12496.680000000008"/>
    <x v="17"/>
    <n v="7"/>
    <x v="2"/>
    <x v="1"/>
  </r>
  <r>
    <n v="917465960"/>
    <x v="1879"/>
    <d v="2021-03-31T00:00:00"/>
    <x v="1"/>
    <x v="0"/>
    <x v="3"/>
    <x v="1"/>
    <x v="1"/>
    <n v="7421"/>
    <n v="205.7"/>
    <n v="117.11"/>
    <n v="869073.30999999994"/>
    <n v="1526499.7"/>
    <n v="657426.39"/>
    <x v="20"/>
    <n v="7"/>
    <x v="2"/>
    <x v="1"/>
  </r>
  <r>
    <n v="709815776"/>
    <x v="1880"/>
    <d v="2015-08-20T00:00:00"/>
    <x v="11"/>
    <x v="3"/>
    <x v="2"/>
    <x v="1"/>
    <x v="1"/>
    <n v="9117"/>
    <n v="47.45"/>
    <n v="31.79"/>
    <n v="289829.43"/>
    <n v="432601.65"/>
    <n v="142772.22000000003"/>
    <x v="8"/>
    <n v="6"/>
    <x v="4"/>
    <x v="1"/>
  </r>
  <r>
    <n v="727732932"/>
    <x v="298"/>
    <d v="2020-08-19T00:00:00"/>
    <x v="60"/>
    <x v="4"/>
    <x v="11"/>
    <x v="1"/>
    <x v="2"/>
    <n v="1201"/>
    <n v="154.06"/>
    <n v="90.93"/>
    <n v="109206.93000000001"/>
    <n v="185026.06"/>
    <n v="75819.12999999999"/>
    <x v="6"/>
    <n v="2"/>
    <x v="1"/>
    <x v="0"/>
  </r>
  <r>
    <n v="426261651"/>
    <x v="1881"/>
    <d v="2016-03-27T00:00:00"/>
    <x v="40"/>
    <x v="3"/>
    <x v="0"/>
    <x v="1"/>
    <x v="3"/>
    <n v="9150"/>
    <n v="255.28"/>
    <n v="159.41999999999999"/>
    <n v="1458693"/>
    <n v="2335812"/>
    <n v="877119"/>
    <x v="15"/>
    <n v="2"/>
    <x v="1"/>
    <x v="0"/>
  </r>
  <r>
    <n v="409514796"/>
    <x v="1467"/>
    <d v="2018-07-30T00:00:00"/>
    <x v="7"/>
    <x v="1"/>
    <x v="4"/>
    <x v="0"/>
    <x v="2"/>
    <n v="3383"/>
    <n v="81.73"/>
    <n v="56.67"/>
    <n v="191714.61000000002"/>
    <n v="276492.59000000003"/>
    <n v="84777.98000000001"/>
    <x v="0"/>
    <n v="2"/>
    <x v="1"/>
    <x v="0"/>
  </r>
  <r>
    <n v="182228696"/>
    <x v="1878"/>
    <d v="2022-06-16T00:00:00"/>
    <x v="69"/>
    <x v="1"/>
    <x v="6"/>
    <x v="0"/>
    <x v="2"/>
    <n v="4375"/>
    <n v="651.21"/>
    <n v="524.96"/>
    <n v="2296700"/>
    <n v="2849043.75"/>
    <n v="552343.75"/>
    <x v="19"/>
    <n v="2"/>
    <x v="1"/>
    <x v="0"/>
  </r>
  <r>
    <n v="219452178"/>
    <x v="1882"/>
    <d v="2021-04-13T00:00:00"/>
    <x v="21"/>
    <x v="5"/>
    <x v="9"/>
    <x v="1"/>
    <x v="1"/>
    <n v="9631"/>
    <n v="9.33"/>
    <n v="6.92"/>
    <n v="66646.52"/>
    <n v="89857.23"/>
    <n v="23210.709999999992"/>
    <x v="4"/>
    <n v="1"/>
    <x v="3"/>
    <x v="0"/>
  </r>
  <r>
    <n v="616546571"/>
    <x v="1596"/>
    <d v="2022-06-30T00:00:00"/>
    <x v="62"/>
    <x v="5"/>
    <x v="3"/>
    <x v="1"/>
    <x v="0"/>
    <n v="8686"/>
    <n v="205.7"/>
    <n v="117.11"/>
    <n v="1017217.46"/>
    <n v="1786710.2"/>
    <n v="769492.74"/>
    <x v="20"/>
    <n v="1"/>
    <x v="3"/>
    <x v="0"/>
  </r>
  <r>
    <n v="639185702"/>
    <x v="1883"/>
    <d v="2019-12-15T00:00:00"/>
    <x v="170"/>
    <x v="5"/>
    <x v="4"/>
    <x v="1"/>
    <x v="3"/>
    <n v="8108"/>
    <n v="81.73"/>
    <n v="56.67"/>
    <n v="459480.36"/>
    <n v="662666.84000000008"/>
    <n v="203186.4800000001"/>
    <x v="8"/>
    <n v="2"/>
    <x v="1"/>
    <x v="0"/>
  </r>
  <r>
    <n v="973355901"/>
    <x v="1884"/>
    <d v="2019-06-18T00:00:00"/>
    <x v="126"/>
    <x v="5"/>
    <x v="4"/>
    <x v="0"/>
    <x v="0"/>
    <n v="6496"/>
    <n v="81.73"/>
    <n v="56.67"/>
    <n v="368128.32"/>
    <n v="530918.08000000007"/>
    <n v="162789.76000000007"/>
    <x v="1"/>
    <n v="2"/>
    <x v="1"/>
    <x v="0"/>
  </r>
  <r>
    <n v="575355994"/>
    <x v="1469"/>
    <d v="2019-02-17T00:00:00"/>
    <x v="20"/>
    <x v="3"/>
    <x v="4"/>
    <x v="0"/>
    <x v="1"/>
    <n v="9479"/>
    <n v="81.73"/>
    <n v="56.67"/>
    <n v="537174.93000000005"/>
    <n v="774718.67"/>
    <n v="237543.74"/>
    <x v="16"/>
    <n v="5"/>
    <x v="0"/>
    <x v="0"/>
  </r>
  <r>
    <n v="721797311"/>
    <x v="1418"/>
    <d v="2022-09-14T00:00:00"/>
    <x v="144"/>
    <x v="2"/>
    <x v="6"/>
    <x v="0"/>
    <x v="3"/>
    <n v="4719"/>
    <n v="651.21"/>
    <n v="524.96"/>
    <n v="2477286.2400000002"/>
    <n v="3073059.99"/>
    <n v="595773.75"/>
    <x v="10"/>
    <n v="5"/>
    <x v="0"/>
    <x v="0"/>
  </r>
  <r>
    <n v="959603679"/>
    <x v="737"/>
    <d v="2016-04-05T00:00:00"/>
    <x v="90"/>
    <x v="5"/>
    <x v="7"/>
    <x v="1"/>
    <x v="3"/>
    <n v="6908"/>
    <n v="437.2"/>
    <n v="263.33"/>
    <n v="1819083.64"/>
    <n v="3020177.6"/>
    <n v="1201093.9600000002"/>
    <x v="1"/>
    <n v="2"/>
    <x v="1"/>
    <x v="0"/>
  </r>
  <r>
    <n v="456011426"/>
    <x v="1762"/>
    <d v="2022-09-01T00:00:00"/>
    <x v="39"/>
    <x v="2"/>
    <x v="4"/>
    <x v="0"/>
    <x v="3"/>
    <n v="2769"/>
    <n v="81.73"/>
    <n v="56.67"/>
    <n v="156919.23000000001"/>
    <n v="226310.37000000002"/>
    <n v="69391.140000000014"/>
    <x v="20"/>
    <n v="1"/>
    <x v="3"/>
    <x v="0"/>
  </r>
  <r>
    <n v="248569381"/>
    <x v="1885"/>
    <d v="2017-07-15T00:00:00"/>
    <x v="147"/>
    <x v="0"/>
    <x v="5"/>
    <x v="0"/>
    <x v="0"/>
    <n v="6058"/>
    <n v="109.28"/>
    <n v="35.840000000000003"/>
    <n v="217118.72000000003"/>
    <n v="662018.24"/>
    <n v="444899.51999999996"/>
    <x v="0"/>
    <n v="7"/>
    <x v="2"/>
    <x v="1"/>
  </r>
  <r>
    <n v="995138871"/>
    <x v="147"/>
    <d v="2016-02-01T00:00:00"/>
    <x v="177"/>
    <x v="5"/>
    <x v="7"/>
    <x v="1"/>
    <x v="0"/>
    <n v="2561"/>
    <n v="437.2"/>
    <n v="263.33"/>
    <n v="674388.13"/>
    <n v="1119669.2"/>
    <n v="445281.06999999995"/>
    <x v="6"/>
    <n v="7"/>
    <x v="2"/>
    <x v="1"/>
  </r>
  <r>
    <n v="723893725"/>
    <x v="1886"/>
    <d v="2019-02-17T00:00:00"/>
    <x v="7"/>
    <x v="1"/>
    <x v="10"/>
    <x v="0"/>
    <x v="1"/>
    <n v="5095"/>
    <n v="668.27"/>
    <n v="502.54"/>
    <n v="2560441.3000000003"/>
    <n v="3404835.65"/>
    <n v="844394.34999999963"/>
    <x v="13"/>
    <n v="3"/>
    <x v="5"/>
    <x v="0"/>
  </r>
  <r>
    <n v="683320271"/>
    <x v="1887"/>
    <d v="2016-07-09T00:00:00"/>
    <x v="76"/>
    <x v="5"/>
    <x v="10"/>
    <x v="0"/>
    <x v="1"/>
    <n v="8508"/>
    <n v="668.27"/>
    <n v="502.54"/>
    <n v="4275610.32"/>
    <n v="5685641.1600000001"/>
    <n v="1410030.8399999999"/>
    <x v="16"/>
    <n v="4"/>
    <x v="6"/>
    <x v="0"/>
  </r>
  <r>
    <n v="367381799"/>
    <x v="1460"/>
    <d v="2022-10-14T00:00:00"/>
    <x v="36"/>
    <x v="3"/>
    <x v="4"/>
    <x v="0"/>
    <x v="2"/>
    <n v="5293"/>
    <n v="81.73"/>
    <n v="56.67"/>
    <n v="299954.31"/>
    <n v="432596.89"/>
    <n v="132642.58000000002"/>
    <x v="0"/>
    <n v="6"/>
    <x v="4"/>
    <x v="1"/>
  </r>
  <r>
    <n v="115166175"/>
    <x v="1888"/>
    <d v="2017-01-10T00:00:00"/>
    <x v="40"/>
    <x v="3"/>
    <x v="2"/>
    <x v="0"/>
    <x v="2"/>
    <n v="9085"/>
    <n v="47.45"/>
    <n v="31.79"/>
    <n v="288812.14999999997"/>
    <n v="431083.25"/>
    <n v="142271.10000000003"/>
    <x v="20"/>
    <n v="6"/>
    <x v="4"/>
    <x v="1"/>
  </r>
  <r>
    <n v="136624276"/>
    <x v="1875"/>
    <d v="2016-03-10T00:00:00"/>
    <x v="69"/>
    <x v="1"/>
    <x v="2"/>
    <x v="1"/>
    <x v="2"/>
    <n v="9014"/>
    <n v="47.45"/>
    <n v="31.79"/>
    <n v="286555.06"/>
    <n v="427714.30000000005"/>
    <n v="141159.24000000005"/>
    <x v="15"/>
    <n v="6"/>
    <x v="4"/>
    <x v="1"/>
  </r>
  <r>
    <n v="108407437"/>
    <x v="937"/>
    <d v="2015-03-08T00:00:00"/>
    <x v="179"/>
    <x v="1"/>
    <x v="0"/>
    <x v="1"/>
    <x v="1"/>
    <n v="9025"/>
    <n v="255.28"/>
    <n v="159.41999999999999"/>
    <n v="1438765.5"/>
    <n v="2303902"/>
    <n v="865136.5"/>
    <x v="3"/>
    <n v="4"/>
    <x v="6"/>
    <x v="0"/>
  </r>
  <r>
    <n v="359424865"/>
    <x v="782"/>
    <d v="2016-01-19T00:00:00"/>
    <x v="162"/>
    <x v="2"/>
    <x v="7"/>
    <x v="1"/>
    <x v="2"/>
    <n v="660"/>
    <n v="437.2"/>
    <n v="263.33"/>
    <n v="173797.8"/>
    <n v="288552"/>
    <n v="114754.20000000001"/>
    <x v="18"/>
    <n v="3"/>
    <x v="5"/>
    <x v="0"/>
  </r>
  <r>
    <n v="358594453"/>
    <x v="1828"/>
    <d v="2017-01-05T00:00:00"/>
    <x v="128"/>
    <x v="1"/>
    <x v="1"/>
    <x v="1"/>
    <x v="2"/>
    <n v="4922"/>
    <n v="152.58000000000001"/>
    <n v="97.44"/>
    <n v="479599.68"/>
    <n v="750998.76"/>
    <n v="271399.08"/>
    <x v="19"/>
    <n v="2"/>
    <x v="1"/>
    <x v="0"/>
  </r>
  <r>
    <n v="809571206"/>
    <x v="888"/>
    <d v="2021-11-30T00:00:00"/>
    <x v="168"/>
    <x v="6"/>
    <x v="2"/>
    <x v="0"/>
    <x v="2"/>
    <n v="8965"/>
    <n v="47.45"/>
    <n v="31.79"/>
    <n v="284997.34999999998"/>
    <n v="425389.25"/>
    <n v="140391.90000000002"/>
    <x v="11"/>
    <n v="6"/>
    <x v="4"/>
    <x v="1"/>
  </r>
  <r>
    <n v="784397923"/>
    <x v="781"/>
    <d v="2019-06-13T00:00:00"/>
    <x v="103"/>
    <x v="1"/>
    <x v="1"/>
    <x v="1"/>
    <x v="1"/>
    <n v="9631"/>
    <n v="152.58000000000001"/>
    <n v="97.44"/>
    <n v="938444.64"/>
    <n v="1469497.9800000002"/>
    <n v="531053.3400000002"/>
    <x v="20"/>
    <n v="1"/>
    <x v="3"/>
    <x v="0"/>
  </r>
  <r>
    <n v="403316962"/>
    <x v="1392"/>
    <d v="2016-04-08T00:00:00"/>
    <x v="139"/>
    <x v="4"/>
    <x v="2"/>
    <x v="0"/>
    <x v="3"/>
    <n v="9307"/>
    <n v="47.45"/>
    <n v="31.79"/>
    <n v="295869.52999999997"/>
    <n v="441617.15"/>
    <n v="145747.62000000005"/>
    <x v="9"/>
    <n v="5"/>
    <x v="0"/>
    <x v="0"/>
  </r>
  <r>
    <n v="854958474"/>
    <x v="1889"/>
    <d v="2021-01-20T00:00:00"/>
    <x v="144"/>
    <x v="2"/>
    <x v="9"/>
    <x v="0"/>
    <x v="2"/>
    <n v="66"/>
    <n v="9.33"/>
    <n v="6.92"/>
    <n v="456.71999999999997"/>
    <n v="615.78"/>
    <n v="159.06"/>
    <x v="20"/>
    <n v="7"/>
    <x v="2"/>
    <x v="1"/>
  </r>
  <r>
    <n v="111246287"/>
    <x v="1365"/>
    <d v="2017-06-11T00:00:00"/>
    <x v="88"/>
    <x v="1"/>
    <x v="8"/>
    <x v="1"/>
    <x v="0"/>
    <n v="9103"/>
    <n v="421.89"/>
    <n v="364.69"/>
    <n v="3319773.07"/>
    <n v="3840464.67"/>
    <n v="520691.60000000009"/>
    <x v="17"/>
    <n v="5"/>
    <x v="0"/>
    <x v="0"/>
  </r>
  <r>
    <n v="264416730"/>
    <x v="233"/>
    <d v="2022-09-11T00:00:00"/>
    <x v="152"/>
    <x v="5"/>
    <x v="11"/>
    <x v="0"/>
    <x v="1"/>
    <n v="5641"/>
    <n v="154.06"/>
    <n v="90.93"/>
    <n v="512936.13000000006"/>
    <n v="869052.46"/>
    <n v="356116.3299999999"/>
    <x v="14"/>
    <n v="3"/>
    <x v="5"/>
    <x v="0"/>
  </r>
  <r>
    <n v="777018630"/>
    <x v="800"/>
    <d v="2016-03-04T00:00:00"/>
    <x v="75"/>
    <x v="1"/>
    <x v="11"/>
    <x v="0"/>
    <x v="2"/>
    <n v="5935"/>
    <n v="154.06"/>
    <n v="90.93"/>
    <n v="539669.55000000005"/>
    <n v="914346.1"/>
    <n v="374676.54999999993"/>
    <x v="1"/>
    <n v="5"/>
    <x v="0"/>
    <x v="0"/>
  </r>
  <r>
    <n v="983683907"/>
    <x v="172"/>
    <d v="2017-02-18T00:00:00"/>
    <x v="38"/>
    <x v="2"/>
    <x v="1"/>
    <x v="0"/>
    <x v="0"/>
    <n v="2783"/>
    <n v="152.58000000000001"/>
    <n v="97.44"/>
    <n v="271175.52"/>
    <n v="424630.14"/>
    <n v="153454.62"/>
    <x v="5"/>
    <n v="6"/>
    <x v="4"/>
    <x v="1"/>
  </r>
  <r>
    <n v="182274615"/>
    <x v="663"/>
    <d v="2016-01-11T00:00:00"/>
    <x v="99"/>
    <x v="5"/>
    <x v="10"/>
    <x v="0"/>
    <x v="3"/>
    <n v="7964"/>
    <n v="668.27"/>
    <n v="502.54"/>
    <n v="4002228.56"/>
    <n v="5322102.28"/>
    <n v="1319873.7200000002"/>
    <x v="20"/>
    <n v="5"/>
    <x v="0"/>
    <x v="0"/>
  </r>
  <r>
    <n v="601588857"/>
    <x v="776"/>
    <d v="2019-09-15T00:00:00"/>
    <x v="124"/>
    <x v="1"/>
    <x v="5"/>
    <x v="1"/>
    <x v="3"/>
    <n v="2366"/>
    <n v="109.28"/>
    <n v="35.840000000000003"/>
    <n v="84797.440000000002"/>
    <n v="258556.48"/>
    <n v="173759.04"/>
    <x v="1"/>
    <n v="7"/>
    <x v="2"/>
    <x v="1"/>
  </r>
  <r>
    <n v="833654868"/>
    <x v="570"/>
    <d v="2015-02-06T00:00:00"/>
    <x v="98"/>
    <x v="4"/>
    <x v="4"/>
    <x v="1"/>
    <x v="1"/>
    <n v="5856"/>
    <n v="81.73"/>
    <n v="56.67"/>
    <n v="331859.52"/>
    <n v="478610.88"/>
    <n v="146751.35999999999"/>
    <x v="3"/>
    <n v="2"/>
    <x v="1"/>
    <x v="0"/>
  </r>
  <r>
    <n v="962800014"/>
    <x v="1052"/>
    <d v="2019-03-25T00:00:00"/>
    <x v="98"/>
    <x v="4"/>
    <x v="1"/>
    <x v="0"/>
    <x v="2"/>
    <n v="2774"/>
    <n v="152.58000000000001"/>
    <n v="97.44"/>
    <n v="270298.56"/>
    <n v="423256.92000000004"/>
    <n v="152958.36000000004"/>
    <x v="16"/>
    <n v="6"/>
    <x v="4"/>
    <x v="1"/>
  </r>
  <r>
    <n v="452558457"/>
    <x v="855"/>
    <d v="2015-04-08T00:00:00"/>
    <x v="27"/>
    <x v="0"/>
    <x v="7"/>
    <x v="1"/>
    <x v="3"/>
    <n v="959"/>
    <n v="437.2"/>
    <n v="263.33"/>
    <n v="252533.46999999997"/>
    <n v="419274.8"/>
    <n v="166741.33000000002"/>
    <x v="13"/>
    <n v="6"/>
    <x v="4"/>
    <x v="1"/>
  </r>
  <r>
    <n v="687828958"/>
    <x v="1653"/>
    <d v="2017-02-10T00:00:00"/>
    <x v="164"/>
    <x v="0"/>
    <x v="1"/>
    <x v="1"/>
    <x v="2"/>
    <n v="2728"/>
    <n v="152.58000000000001"/>
    <n v="97.44"/>
    <n v="265816.32000000001"/>
    <n v="416238.24000000005"/>
    <n v="150421.92000000004"/>
    <x v="0"/>
    <n v="6"/>
    <x v="4"/>
    <x v="1"/>
  </r>
  <r>
    <n v="826350677"/>
    <x v="311"/>
    <d v="2020-04-19T00:00:00"/>
    <x v="139"/>
    <x v="4"/>
    <x v="2"/>
    <x v="0"/>
    <x v="1"/>
    <n v="4383"/>
    <n v="47.45"/>
    <n v="31.79"/>
    <n v="139335.57"/>
    <n v="207973.35"/>
    <n v="68637.78"/>
    <x v="1"/>
    <n v="7"/>
    <x v="2"/>
    <x v="1"/>
  </r>
  <r>
    <n v="723577868"/>
    <x v="353"/>
    <d v="2017-06-21T00:00:00"/>
    <x v="146"/>
    <x v="5"/>
    <x v="0"/>
    <x v="0"/>
    <x v="3"/>
    <n v="1626"/>
    <n v="255.28"/>
    <n v="159.41999999999999"/>
    <n v="259216.91999999998"/>
    <n v="415085.28"/>
    <n v="155868.36000000004"/>
    <x v="14"/>
    <n v="6"/>
    <x v="4"/>
    <x v="1"/>
  </r>
  <r>
    <n v="905947482"/>
    <x v="1890"/>
    <d v="2015-12-16T00:00:00"/>
    <x v="103"/>
    <x v="1"/>
    <x v="3"/>
    <x v="0"/>
    <x v="1"/>
    <n v="8847"/>
    <n v="205.7"/>
    <n v="117.11"/>
    <n v="1036072.17"/>
    <n v="1819827.9"/>
    <n v="783755.72999999986"/>
    <x v="19"/>
    <n v="1"/>
    <x v="3"/>
    <x v="0"/>
  </r>
  <r>
    <n v="359893071"/>
    <x v="1106"/>
    <d v="2021-07-31T00:00:00"/>
    <x v="138"/>
    <x v="1"/>
    <x v="11"/>
    <x v="0"/>
    <x v="3"/>
    <n v="9212"/>
    <n v="154.06"/>
    <n v="90.93"/>
    <n v="837647.16"/>
    <n v="1419200.72"/>
    <n v="581553.55999999994"/>
    <x v="16"/>
    <n v="4"/>
    <x v="6"/>
    <x v="0"/>
  </r>
  <r>
    <n v="108231055"/>
    <x v="16"/>
    <d v="2018-08-14T00:00:00"/>
    <x v="177"/>
    <x v="5"/>
    <x v="8"/>
    <x v="0"/>
    <x v="2"/>
    <n v="6829"/>
    <n v="421.89"/>
    <n v="364.69"/>
    <n v="2490468.0099999998"/>
    <n v="2881086.81"/>
    <n v="390618.80000000028"/>
    <x v="6"/>
    <n v="1"/>
    <x v="3"/>
    <x v="0"/>
  </r>
  <r>
    <n v="977572762"/>
    <x v="1741"/>
    <d v="2021-06-02T00:00:00"/>
    <x v="73"/>
    <x v="5"/>
    <x v="7"/>
    <x v="0"/>
    <x v="0"/>
    <n v="4359"/>
    <n v="437.2"/>
    <n v="263.33"/>
    <n v="1147855.47"/>
    <n v="1905754.8"/>
    <n v="757899.33000000007"/>
    <x v="17"/>
    <n v="1"/>
    <x v="3"/>
    <x v="0"/>
  </r>
  <r>
    <n v="264842021"/>
    <x v="1116"/>
    <d v="2015-11-23T00:00:00"/>
    <x v="52"/>
    <x v="3"/>
    <x v="1"/>
    <x v="0"/>
    <x v="3"/>
    <n v="1494"/>
    <n v="152.58000000000001"/>
    <n v="97.44"/>
    <n v="145575.35999999999"/>
    <n v="227954.52000000002"/>
    <n v="82379.160000000033"/>
    <x v="14"/>
    <n v="4"/>
    <x v="6"/>
    <x v="0"/>
  </r>
  <r>
    <n v="287275159"/>
    <x v="1643"/>
    <d v="2020-08-12T00:00:00"/>
    <x v="25"/>
    <x v="0"/>
    <x v="1"/>
    <x v="1"/>
    <x v="3"/>
    <n v="9958"/>
    <n v="152.58000000000001"/>
    <n v="97.44"/>
    <n v="970307.52"/>
    <n v="1519391.6400000001"/>
    <n v="549084.12000000011"/>
    <x v="4"/>
    <n v="2"/>
    <x v="1"/>
    <x v="0"/>
  </r>
  <r>
    <n v="732421004"/>
    <x v="1540"/>
    <d v="2019-11-22T00:00:00"/>
    <x v="151"/>
    <x v="5"/>
    <x v="4"/>
    <x v="0"/>
    <x v="0"/>
    <n v="8506"/>
    <n v="81.73"/>
    <n v="56.67"/>
    <n v="482035.02"/>
    <n v="695195.38"/>
    <n v="213160.36"/>
    <x v="9"/>
    <n v="5"/>
    <x v="0"/>
    <x v="0"/>
  </r>
  <r>
    <n v="169483268"/>
    <x v="226"/>
    <d v="2020-10-04T00:00:00"/>
    <x v="93"/>
    <x v="5"/>
    <x v="1"/>
    <x v="0"/>
    <x v="2"/>
    <n v="2720"/>
    <n v="152.58000000000001"/>
    <n v="97.44"/>
    <n v="265036.79999999999"/>
    <n v="415017.60000000003"/>
    <n v="149980.80000000005"/>
    <x v="6"/>
    <n v="6"/>
    <x v="4"/>
    <x v="1"/>
  </r>
  <r>
    <n v="192608630"/>
    <x v="1891"/>
    <d v="2020-04-22T00:00:00"/>
    <x v="71"/>
    <x v="2"/>
    <x v="7"/>
    <x v="1"/>
    <x v="3"/>
    <n v="6029"/>
    <n v="437.2"/>
    <n v="263.33"/>
    <n v="1587616.5699999998"/>
    <n v="2635878.7999999998"/>
    <n v="1048262.23"/>
    <x v="7"/>
    <n v="2"/>
    <x v="1"/>
    <x v="0"/>
  </r>
  <r>
    <n v="284310567"/>
    <x v="179"/>
    <d v="2016-08-06T00:00:00"/>
    <x v="75"/>
    <x v="1"/>
    <x v="7"/>
    <x v="1"/>
    <x v="0"/>
    <n v="2670"/>
    <n v="437.2"/>
    <n v="263.33"/>
    <n v="703091.1"/>
    <n v="1167324"/>
    <n v="464232.9"/>
    <x v="3"/>
    <n v="3"/>
    <x v="5"/>
    <x v="0"/>
  </r>
  <r>
    <n v="252045524"/>
    <x v="1892"/>
    <d v="2016-10-31T00:00:00"/>
    <x v="142"/>
    <x v="0"/>
    <x v="8"/>
    <x v="1"/>
    <x v="3"/>
    <n v="4726"/>
    <n v="421.89"/>
    <n v="364.69"/>
    <n v="1723524.94"/>
    <n v="1993852.14"/>
    <n v="270327.19999999995"/>
    <x v="14"/>
    <n v="4"/>
    <x v="6"/>
    <x v="0"/>
  </r>
  <r>
    <n v="584924829"/>
    <x v="1050"/>
    <d v="2015-06-11T00:00:00"/>
    <x v="172"/>
    <x v="4"/>
    <x v="1"/>
    <x v="1"/>
    <x v="0"/>
    <n v="1110"/>
    <n v="152.58000000000001"/>
    <n v="97.44"/>
    <n v="108158.39999999999"/>
    <n v="169363.80000000002"/>
    <n v="61205.400000000023"/>
    <x v="1"/>
    <n v="4"/>
    <x v="6"/>
    <x v="0"/>
  </r>
  <r>
    <n v="942372310"/>
    <x v="431"/>
    <d v="2020-02-16T00:00:00"/>
    <x v="7"/>
    <x v="1"/>
    <x v="11"/>
    <x v="1"/>
    <x v="0"/>
    <n v="7763"/>
    <n v="154.06"/>
    <n v="90.93"/>
    <n v="705889.59000000008"/>
    <n v="1195967.78"/>
    <n v="490078.18999999994"/>
    <x v="20"/>
    <n v="4"/>
    <x v="6"/>
    <x v="0"/>
  </r>
  <r>
    <n v="604124295"/>
    <x v="654"/>
    <d v="2015-03-18T00:00:00"/>
    <x v="136"/>
    <x v="1"/>
    <x v="8"/>
    <x v="0"/>
    <x v="1"/>
    <n v="2659"/>
    <n v="421.89"/>
    <n v="364.69"/>
    <n v="969710.71"/>
    <n v="1121805.51"/>
    <n v="152094.80000000005"/>
    <x v="17"/>
    <n v="1"/>
    <x v="3"/>
    <x v="0"/>
  </r>
  <r>
    <n v="243340575"/>
    <x v="1772"/>
    <d v="2016-08-25T00:00:00"/>
    <x v="26"/>
    <x v="1"/>
    <x v="2"/>
    <x v="1"/>
    <x v="1"/>
    <n v="8739"/>
    <n v="47.45"/>
    <n v="31.79"/>
    <n v="277812.81"/>
    <n v="414665.55000000005"/>
    <n v="136852.74000000005"/>
    <x v="15"/>
    <n v="6"/>
    <x v="4"/>
    <x v="1"/>
  </r>
  <r>
    <n v="261049592"/>
    <x v="1499"/>
    <d v="2021-02-27T00:00:00"/>
    <x v="11"/>
    <x v="3"/>
    <x v="3"/>
    <x v="0"/>
    <x v="2"/>
    <n v="9230"/>
    <n v="205.7"/>
    <n v="117.11"/>
    <n v="1080925.3"/>
    <n v="1898611"/>
    <n v="817685.7"/>
    <x v="20"/>
    <n v="3"/>
    <x v="5"/>
    <x v="0"/>
  </r>
  <r>
    <n v="967258059"/>
    <x v="1893"/>
    <d v="2018-08-20T00:00:00"/>
    <x v="16"/>
    <x v="1"/>
    <x v="4"/>
    <x v="0"/>
    <x v="0"/>
    <n v="2009"/>
    <n v="81.73"/>
    <n v="56.67"/>
    <n v="113850.03"/>
    <n v="164195.57"/>
    <n v="50345.540000000008"/>
    <x v="18"/>
    <n v="2"/>
    <x v="1"/>
    <x v="0"/>
  </r>
  <r>
    <n v="599841344"/>
    <x v="1894"/>
    <d v="2015-06-08T00:00:00"/>
    <x v="58"/>
    <x v="5"/>
    <x v="7"/>
    <x v="1"/>
    <x v="2"/>
    <n v="5238"/>
    <n v="437.2"/>
    <n v="263.33"/>
    <n v="1379322.5399999998"/>
    <n v="2290053.6"/>
    <n v="910731.06000000029"/>
    <x v="2"/>
    <n v="2"/>
    <x v="1"/>
    <x v="0"/>
  </r>
  <r>
    <n v="590098273"/>
    <x v="154"/>
    <d v="2015-11-26T00:00:00"/>
    <x v="35"/>
    <x v="5"/>
    <x v="9"/>
    <x v="1"/>
    <x v="0"/>
    <n v="2047"/>
    <n v="9.33"/>
    <n v="6.92"/>
    <n v="14165.24"/>
    <n v="19098.509999999998"/>
    <n v="4933.2699999999986"/>
    <x v="0"/>
    <n v="5"/>
    <x v="0"/>
    <x v="0"/>
  </r>
  <r>
    <n v="529226291"/>
    <x v="544"/>
    <d v="2018-03-03T00:00:00"/>
    <x v="94"/>
    <x v="5"/>
    <x v="2"/>
    <x v="1"/>
    <x v="3"/>
    <n v="8675"/>
    <n v="47.45"/>
    <n v="31.79"/>
    <n v="275778.25"/>
    <n v="411628.75"/>
    <n v="135850.5"/>
    <x v="1"/>
    <n v="6"/>
    <x v="4"/>
    <x v="1"/>
  </r>
  <r>
    <n v="520390880"/>
    <x v="912"/>
    <d v="2021-06-24T00:00:00"/>
    <x v="75"/>
    <x v="1"/>
    <x v="3"/>
    <x v="1"/>
    <x v="0"/>
    <n v="4080"/>
    <n v="205.7"/>
    <n v="117.11"/>
    <n v="477808.8"/>
    <n v="839256"/>
    <n v="361447.2"/>
    <x v="1"/>
    <n v="4"/>
    <x v="6"/>
    <x v="0"/>
  </r>
  <r>
    <n v="524586713"/>
    <x v="362"/>
    <d v="2016-06-19T00:00:00"/>
    <x v="149"/>
    <x v="3"/>
    <x v="7"/>
    <x v="1"/>
    <x v="1"/>
    <n v="5721"/>
    <n v="437.2"/>
    <n v="263.33"/>
    <n v="1506510.93"/>
    <n v="2501221.1999999997"/>
    <n v="994710.26999999979"/>
    <x v="19"/>
    <n v="5"/>
    <x v="0"/>
    <x v="0"/>
  </r>
  <r>
    <n v="114776504"/>
    <x v="1649"/>
    <d v="2022-08-22T00:00:00"/>
    <x v="113"/>
    <x v="5"/>
    <x v="4"/>
    <x v="1"/>
    <x v="3"/>
    <n v="3773"/>
    <n v="81.73"/>
    <n v="56.67"/>
    <n v="213815.91"/>
    <n v="308367.29000000004"/>
    <n v="94551.380000000034"/>
    <x v="7"/>
    <n v="7"/>
    <x v="2"/>
    <x v="1"/>
  </r>
  <r>
    <n v="864437186"/>
    <x v="1134"/>
    <d v="2022-11-22T00:00:00"/>
    <x v="14"/>
    <x v="0"/>
    <x v="4"/>
    <x v="1"/>
    <x v="2"/>
    <n v="5028"/>
    <n v="81.73"/>
    <n v="56.67"/>
    <n v="284936.76"/>
    <n v="410938.44"/>
    <n v="126001.68"/>
    <x v="3"/>
    <n v="6"/>
    <x v="4"/>
    <x v="1"/>
  </r>
  <r>
    <n v="754895770"/>
    <x v="1123"/>
    <d v="2017-03-04T00:00:00"/>
    <x v="15"/>
    <x v="3"/>
    <x v="3"/>
    <x v="0"/>
    <x v="0"/>
    <n v="9289"/>
    <n v="205.7"/>
    <n v="117.11"/>
    <n v="1087834.79"/>
    <n v="1910747.2999999998"/>
    <n v="822912.50999999978"/>
    <x v="18"/>
    <n v="7"/>
    <x v="2"/>
    <x v="1"/>
  </r>
  <r>
    <n v="631485402"/>
    <x v="1195"/>
    <d v="2017-07-29T00:00:00"/>
    <x v="31"/>
    <x v="4"/>
    <x v="2"/>
    <x v="0"/>
    <x v="2"/>
    <n v="9418"/>
    <n v="47.45"/>
    <n v="31.79"/>
    <n v="299398.21999999997"/>
    <n v="446884.10000000003"/>
    <n v="147485.88000000006"/>
    <x v="11"/>
    <n v="3"/>
    <x v="5"/>
    <x v="0"/>
  </r>
  <r>
    <n v="447389304"/>
    <x v="1107"/>
    <d v="2019-11-01T00:00:00"/>
    <x v="30"/>
    <x v="3"/>
    <x v="4"/>
    <x v="0"/>
    <x v="2"/>
    <n v="1292"/>
    <n v="81.73"/>
    <n v="56.67"/>
    <n v="73217.64"/>
    <n v="105595.16"/>
    <n v="32377.520000000004"/>
    <x v="16"/>
    <n v="3"/>
    <x v="5"/>
    <x v="0"/>
  </r>
  <r>
    <n v="916718804"/>
    <x v="1895"/>
    <d v="2022-03-15T00:00:00"/>
    <x v="81"/>
    <x v="5"/>
    <x v="10"/>
    <x v="0"/>
    <x v="0"/>
    <n v="6321"/>
    <n v="668.27"/>
    <n v="502.54"/>
    <n v="3176555.3400000003"/>
    <n v="4224134.67"/>
    <n v="1047579.3299999996"/>
    <x v="14"/>
    <n v="5"/>
    <x v="0"/>
    <x v="0"/>
  </r>
  <r>
    <n v="123897731"/>
    <x v="1896"/>
    <d v="2015-10-08T00:00:00"/>
    <x v="77"/>
    <x v="4"/>
    <x v="1"/>
    <x v="1"/>
    <x v="0"/>
    <n v="2947"/>
    <n v="152.58000000000001"/>
    <n v="97.44"/>
    <n v="287155.68"/>
    <n v="449653.26"/>
    <n v="162497.58000000002"/>
    <x v="13"/>
    <n v="7"/>
    <x v="2"/>
    <x v="1"/>
  </r>
  <r>
    <n v="273662412"/>
    <x v="385"/>
    <d v="2022-07-22T00:00:00"/>
    <x v="17"/>
    <x v="1"/>
    <x v="8"/>
    <x v="0"/>
    <x v="1"/>
    <n v="1644"/>
    <n v="421.89"/>
    <n v="364.69"/>
    <n v="599550.36"/>
    <n v="693587.16"/>
    <n v="94036.800000000047"/>
    <x v="17"/>
    <n v="3"/>
    <x v="5"/>
    <x v="0"/>
  </r>
  <r>
    <n v="941061675"/>
    <x v="69"/>
    <d v="2017-03-25T00:00:00"/>
    <x v="109"/>
    <x v="1"/>
    <x v="11"/>
    <x v="1"/>
    <x v="0"/>
    <n v="9917"/>
    <n v="154.06"/>
    <n v="90.93"/>
    <n v="901752.81"/>
    <n v="1527813.02"/>
    <n v="626060.21"/>
    <x v="3"/>
    <n v="3"/>
    <x v="5"/>
    <x v="0"/>
  </r>
  <r>
    <n v="734189975"/>
    <x v="1793"/>
    <d v="2018-11-21T00:00:00"/>
    <x v="145"/>
    <x v="1"/>
    <x v="3"/>
    <x v="0"/>
    <x v="3"/>
    <n v="1984"/>
    <n v="205.7"/>
    <n v="117.11"/>
    <n v="232346.23999999999"/>
    <n v="408108.79999999999"/>
    <n v="175762.56"/>
    <x v="12"/>
    <n v="6"/>
    <x v="4"/>
    <x v="1"/>
  </r>
  <r>
    <n v="680521762"/>
    <x v="39"/>
    <d v="2018-03-28T00:00:00"/>
    <x v="39"/>
    <x v="2"/>
    <x v="8"/>
    <x v="1"/>
    <x v="2"/>
    <n v="367"/>
    <n v="421.89"/>
    <n v="364.69"/>
    <n v="133841.23000000001"/>
    <n v="154833.63"/>
    <n v="20992.399999999994"/>
    <x v="5"/>
    <n v="3"/>
    <x v="5"/>
    <x v="0"/>
  </r>
  <r>
    <n v="604242742"/>
    <x v="1897"/>
    <d v="2017-05-30T00:00:00"/>
    <x v="113"/>
    <x v="5"/>
    <x v="9"/>
    <x v="0"/>
    <x v="0"/>
    <n v="7710"/>
    <n v="9.33"/>
    <n v="6.92"/>
    <n v="53353.2"/>
    <n v="71934.3"/>
    <n v="18581.100000000006"/>
    <x v="10"/>
    <n v="4"/>
    <x v="6"/>
    <x v="0"/>
  </r>
  <r>
    <n v="948918616"/>
    <x v="819"/>
    <d v="2020-06-16T00:00:00"/>
    <x v="147"/>
    <x v="0"/>
    <x v="7"/>
    <x v="1"/>
    <x v="0"/>
    <n v="4960"/>
    <n v="437.2"/>
    <n v="263.33"/>
    <n v="1306116.7999999998"/>
    <n v="2168512"/>
    <n v="862395.20000000019"/>
    <x v="17"/>
    <n v="7"/>
    <x v="2"/>
    <x v="1"/>
  </r>
  <r>
    <n v="291160714"/>
    <x v="165"/>
    <d v="2020-04-26T00:00:00"/>
    <x v="175"/>
    <x v="1"/>
    <x v="7"/>
    <x v="0"/>
    <x v="3"/>
    <n v="9780"/>
    <n v="437.2"/>
    <n v="263.33"/>
    <n v="2575367.4"/>
    <n v="4275816"/>
    <n v="1700448.6"/>
    <x v="19"/>
    <n v="5"/>
    <x v="0"/>
    <x v="0"/>
  </r>
  <r>
    <n v="877892863"/>
    <x v="1564"/>
    <d v="2021-10-25T00:00:00"/>
    <x v="29"/>
    <x v="4"/>
    <x v="9"/>
    <x v="0"/>
    <x v="1"/>
    <n v="6862"/>
    <n v="9.33"/>
    <n v="6.92"/>
    <n v="47485.04"/>
    <n v="64022.46"/>
    <n v="16537.419999999998"/>
    <x v="0"/>
    <n v="2"/>
    <x v="1"/>
    <x v="0"/>
  </r>
  <r>
    <n v="976351392"/>
    <x v="444"/>
    <d v="2018-08-30T00:00:00"/>
    <x v="48"/>
    <x v="5"/>
    <x v="11"/>
    <x v="0"/>
    <x v="0"/>
    <n v="2928"/>
    <n v="154.06"/>
    <n v="90.93"/>
    <n v="266243.04000000004"/>
    <n v="451087.68"/>
    <n v="184844.63999999996"/>
    <x v="1"/>
    <n v="4"/>
    <x v="6"/>
    <x v="0"/>
  </r>
  <r>
    <n v="724085128"/>
    <x v="89"/>
    <d v="2018-01-29T00:00:00"/>
    <x v="178"/>
    <x v="1"/>
    <x v="9"/>
    <x v="1"/>
    <x v="0"/>
    <n v="1735"/>
    <n v="9.33"/>
    <n v="6.92"/>
    <n v="12006.2"/>
    <n v="16187.55"/>
    <n v="4181.3499999999985"/>
    <x v="7"/>
    <n v="7"/>
    <x v="2"/>
    <x v="1"/>
  </r>
  <r>
    <n v="778955399"/>
    <x v="1898"/>
    <d v="2020-01-21T00:00:00"/>
    <x v="48"/>
    <x v="5"/>
    <x v="5"/>
    <x v="1"/>
    <x v="3"/>
    <n v="9068"/>
    <n v="109.28"/>
    <n v="35.840000000000003"/>
    <n v="324997.12000000005"/>
    <n v="990951.04"/>
    <n v="665953.91999999993"/>
    <x v="7"/>
    <n v="1"/>
    <x v="3"/>
    <x v="0"/>
  </r>
  <r>
    <n v="808192336"/>
    <x v="313"/>
    <d v="2021-11-14T00:00:00"/>
    <x v="85"/>
    <x v="2"/>
    <x v="7"/>
    <x v="0"/>
    <x v="2"/>
    <n v="927"/>
    <n v="437.2"/>
    <n v="263.33"/>
    <n v="244106.90999999997"/>
    <n v="405284.39999999997"/>
    <n v="161177.49"/>
    <x v="6"/>
    <n v="6"/>
    <x v="4"/>
    <x v="1"/>
  </r>
  <r>
    <n v="743113362"/>
    <x v="1899"/>
    <d v="2016-09-29T00:00:00"/>
    <x v="73"/>
    <x v="5"/>
    <x v="0"/>
    <x v="0"/>
    <x v="3"/>
    <n v="2612"/>
    <n v="255.28"/>
    <n v="159.41999999999999"/>
    <n v="416405.04"/>
    <n v="666791.36"/>
    <n v="250386.32"/>
    <x v="7"/>
    <n v="3"/>
    <x v="5"/>
    <x v="0"/>
  </r>
  <r>
    <n v="519686210"/>
    <x v="1900"/>
    <d v="2019-09-18T00:00:00"/>
    <x v="167"/>
    <x v="2"/>
    <x v="1"/>
    <x v="1"/>
    <x v="2"/>
    <n v="5553"/>
    <n v="152.58000000000001"/>
    <n v="97.44"/>
    <n v="541084.31999999995"/>
    <n v="847276.74000000011"/>
    <n v="306192.42000000016"/>
    <x v="11"/>
    <n v="7"/>
    <x v="2"/>
    <x v="1"/>
  </r>
  <r>
    <n v="960127675"/>
    <x v="1901"/>
    <d v="2018-06-09T00:00:00"/>
    <x v="4"/>
    <x v="2"/>
    <x v="3"/>
    <x v="1"/>
    <x v="3"/>
    <n v="1970"/>
    <n v="205.7"/>
    <n v="117.11"/>
    <n v="230706.7"/>
    <n v="405229"/>
    <n v="174522.3"/>
    <x v="1"/>
    <n v="6"/>
    <x v="4"/>
    <x v="1"/>
  </r>
  <r>
    <n v="307376277"/>
    <x v="702"/>
    <d v="2016-08-16T00:00:00"/>
    <x v="58"/>
    <x v="5"/>
    <x v="9"/>
    <x v="1"/>
    <x v="1"/>
    <n v="8326"/>
    <n v="9.33"/>
    <n v="6.92"/>
    <n v="57615.92"/>
    <n v="77681.58"/>
    <n v="20065.660000000003"/>
    <x v="7"/>
    <n v="1"/>
    <x v="3"/>
    <x v="0"/>
  </r>
  <r>
    <n v="358624064"/>
    <x v="1880"/>
    <d v="2015-08-29T00:00:00"/>
    <x v="63"/>
    <x v="1"/>
    <x v="5"/>
    <x v="1"/>
    <x v="3"/>
    <n v="3685"/>
    <n v="109.28"/>
    <n v="35.840000000000003"/>
    <n v="132070.40000000002"/>
    <n v="402696.8"/>
    <n v="270626.39999999997"/>
    <x v="1"/>
    <n v="6"/>
    <x v="4"/>
    <x v="1"/>
  </r>
  <r>
    <n v="588846862"/>
    <x v="1240"/>
    <d v="2022-10-03T00:00:00"/>
    <x v="139"/>
    <x v="4"/>
    <x v="7"/>
    <x v="1"/>
    <x v="1"/>
    <n v="1727"/>
    <n v="437.2"/>
    <n v="263.33"/>
    <n v="454770.91"/>
    <n v="755044.4"/>
    <n v="300273.49000000005"/>
    <x v="9"/>
    <n v="1"/>
    <x v="3"/>
    <x v="0"/>
  </r>
  <r>
    <n v="121317231"/>
    <x v="1902"/>
    <d v="2021-01-14T00:00:00"/>
    <x v="171"/>
    <x v="5"/>
    <x v="4"/>
    <x v="1"/>
    <x v="1"/>
    <n v="9319"/>
    <n v="81.73"/>
    <n v="56.67"/>
    <n v="528107.73"/>
    <n v="761641.87"/>
    <n v="233534.14"/>
    <x v="9"/>
    <n v="4"/>
    <x v="6"/>
    <x v="0"/>
  </r>
  <r>
    <n v="945738589"/>
    <x v="430"/>
    <d v="2018-11-06T00:00:00"/>
    <x v="19"/>
    <x v="0"/>
    <x v="1"/>
    <x v="0"/>
    <x v="1"/>
    <n v="3920"/>
    <n v="152.58000000000001"/>
    <n v="97.44"/>
    <n v="381964.79999999999"/>
    <n v="598113.60000000009"/>
    <n v="216148.8000000001"/>
    <x v="13"/>
    <n v="5"/>
    <x v="0"/>
    <x v="0"/>
  </r>
  <r>
    <n v="373097264"/>
    <x v="1903"/>
    <d v="2017-07-20T00:00:00"/>
    <x v="15"/>
    <x v="3"/>
    <x v="5"/>
    <x v="1"/>
    <x v="3"/>
    <n v="6626"/>
    <n v="109.28"/>
    <n v="35.840000000000003"/>
    <n v="237475.84000000003"/>
    <n v="724089.28"/>
    <n v="486613.44"/>
    <x v="9"/>
    <n v="4"/>
    <x v="6"/>
    <x v="0"/>
  </r>
  <r>
    <n v="284692084"/>
    <x v="522"/>
    <d v="2021-12-06T00:00:00"/>
    <x v="13"/>
    <x v="0"/>
    <x v="11"/>
    <x v="1"/>
    <x v="0"/>
    <n v="5569"/>
    <n v="154.06"/>
    <n v="90.93"/>
    <n v="506389.17000000004"/>
    <n v="857960.14"/>
    <n v="351570.97"/>
    <x v="1"/>
    <n v="1"/>
    <x v="3"/>
    <x v="0"/>
  </r>
  <r>
    <n v="382134377"/>
    <x v="1271"/>
    <d v="2020-10-20T00:00:00"/>
    <x v="114"/>
    <x v="2"/>
    <x v="9"/>
    <x v="0"/>
    <x v="1"/>
    <n v="909"/>
    <n v="9.33"/>
    <n v="6.92"/>
    <n v="6290.28"/>
    <n v="8480.9699999999993"/>
    <n v="2190.6899999999996"/>
    <x v="18"/>
    <n v="3"/>
    <x v="5"/>
    <x v="0"/>
  </r>
  <r>
    <n v="437347972"/>
    <x v="1199"/>
    <d v="2016-12-13T00:00:00"/>
    <x v="152"/>
    <x v="5"/>
    <x v="6"/>
    <x v="0"/>
    <x v="1"/>
    <n v="9839"/>
    <n v="651.21"/>
    <n v="524.96"/>
    <n v="5165081.4400000004"/>
    <n v="6407255.1900000004"/>
    <n v="1242173.75"/>
    <x v="10"/>
    <n v="4"/>
    <x v="6"/>
    <x v="0"/>
  </r>
  <r>
    <n v="742569196"/>
    <x v="1904"/>
    <d v="2018-10-21T00:00:00"/>
    <x v="34"/>
    <x v="1"/>
    <x v="11"/>
    <x v="0"/>
    <x v="0"/>
    <n v="1581"/>
    <n v="154.06"/>
    <n v="90.93"/>
    <n v="143760.33000000002"/>
    <n v="243568.86000000002"/>
    <n v="99808.53"/>
    <x v="9"/>
    <n v="7"/>
    <x v="2"/>
    <x v="1"/>
  </r>
  <r>
    <n v="760346877"/>
    <x v="1393"/>
    <d v="2016-08-02T00:00:00"/>
    <x v="75"/>
    <x v="1"/>
    <x v="10"/>
    <x v="0"/>
    <x v="0"/>
    <n v="2392"/>
    <n v="668.27"/>
    <n v="502.54"/>
    <n v="1202075.68"/>
    <n v="1598501.8399999999"/>
    <n v="396426.15999999992"/>
    <x v="13"/>
    <n v="5"/>
    <x v="0"/>
    <x v="0"/>
  </r>
  <r>
    <n v="473542344"/>
    <x v="1905"/>
    <d v="2021-02-08T00:00:00"/>
    <x v="27"/>
    <x v="0"/>
    <x v="1"/>
    <x v="0"/>
    <x v="3"/>
    <n v="558"/>
    <n v="152.58000000000001"/>
    <n v="97.44"/>
    <n v="54371.519999999997"/>
    <n v="85139.640000000014"/>
    <n v="30768.120000000017"/>
    <x v="11"/>
    <n v="5"/>
    <x v="0"/>
    <x v="0"/>
  </r>
  <r>
    <n v="835329425"/>
    <x v="463"/>
    <d v="2018-07-28T00:00:00"/>
    <x v="58"/>
    <x v="5"/>
    <x v="11"/>
    <x v="0"/>
    <x v="0"/>
    <n v="1395"/>
    <n v="154.06"/>
    <n v="90.93"/>
    <n v="126847.35"/>
    <n v="214913.7"/>
    <n v="88066.35"/>
    <x v="11"/>
    <n v="3"/>
    <x v="5"/>
    <x v="0"/>
  </r>
  <r>
    <n v="619194447"/>
    <x v="1336"/>
    <d v="2018-01-24T00:00:00"/>
    <x v="95"/>
    <x v="3"/>
    <x v="11"/>
    <x v="0"/>
    <x v="2"/>
    <n v="2252"/>
    <n v="154.06"/>
    <n v="90.93"/>
    <n v="204774.36000000002"/>
    <n v="346943.12"/>
    <n v="142168.75999999998"/>
    <x v="15"/>
    <n v="5"/>
    <x v="0"/>
    <x v="0"/>
  </r>
  <r>
    <n v="468936240"/>
    <x v="1003"/>
    <d v="2016-07-05T00:00:00"/>
    <x v="33"/>
    <x v="5"/>
    <x v="11"/>
    <x v="0"/>
    <x v="0"/>
    <n v="7509"/>
    <n v="154.06"/>
    <n v="90.93"/>
    <n v="682793.37"/>
    <n v="1156836.54"/>
    <n v="474043.17000000004"/>
    <x v="1"/>
    <n v="2"/>
    <x v="1"/>
    <x v="0"/>
  </r>
  <r>
    <n v="648666131"/>
    <x v="1367"/>
    <d v="2018-12-01T00:00:00"/>
    <x v="172"/>
    <x v="4"/>
    <x v="6"/>
    <x v="1"/>
    <x v="2"/>
    <n v="3578"/>
    <n v="651.21"/>
    <n v="524.96"/>
    <n v="1878306.8800000001"/>
    <n v="2330029.3800000004"/>
    <n v="451722.50000000023"/>
    <x v="20"/>
    <n v="3"/>
    <x v="5"/>
    <x v="0"/>
  </r>
  <r>
    <n v="592807948"/>
    <x v="1755"/>
    <d v="2018-09-04T00:00:00"/>
    <x v="123"/>
    <x v="3"/>
    <x v="10"/>
    <x v="1"/>
    <x v="1"/>
    <n v="3900"/>
    <n v="668.27"/>
    <n v="502.54"/>
    <n v="1959906"/>
    <n v="2606253"/>
    <n v="646347"/>
    <x v="1"/>
    <n v="2"/>
    <x v="1"/>
    <x v="0"/>
  </r>
  <r>
    <n v="256098020"/>
    <x v="1906"/>
    <d v="2018-08-20T00:00:00"/>
    <x v="174"/>
    <x v="5"/>
    <x v="0"/>
    <x v="1"/>
    <x v="0"/>
    <n v="3950"/>
    <n v="255.28"/>
    <n v="159.41999999999999"/>
    <n v="629709"/>
    <n v="1008356"/>
    <n v="378647"/>
    <x v="15"/>
    <n v="3"/>
    <x v="5"/>
    <x v="0"/>
  </r>
  <r>
    <n v="563585174"/>
    <x v="1907"/>
    <d v="2022-12-01T00:00:00"/>
    <x v="162"/>
    <x v="2"/>
    <x v="10"/>
    <x v="0"/>
    <x v="1"/>
    <n v="6232"/>
    <n v="668.27"/>
    <n v="502.54"/>
    <n v="3131829.2800000003"/>
    <n v="4164658.6399999997"/>
    <n v="1032829.3599999994"/>
    <x v="14"/>
    <n v="7"/>
    <x v="2"/>
    <x v="1"/>
  </r>
  <r>
    <n v="260630738"/>
    <x v="1116"/>
    <d v="2015-11-24T00:00:00"/>
    <x v="124"/>
    <x v="1"/>
    <x v="7"/>
    <x v="0"/>
    <x v="0"/>
    <n v="5282"/>
    <n v="437.2"/>
    <n v="263.33"/>
    <n v="1390909.0599999998"/>
    <n v="2309290.4"/>
    <n v="918381.34000000008"/>
    <x v="15"/>
    <n v="4"/>
    <x v="6"/>
    <x v="0"/>
  </r>
  <r>
    <n v="862908542"/>
    <x v="1908"/>
    <d v="2016-06-16T00:00:00"/>
    <x v="39"/>
    <x v="2"/>
    <x v="10"/>
    <x v="1"/>
    <x v="3"/>
    <n v="2668"/>
    <n v="668.27"/>
    <n v="502.54"/>
    <n v="1340776.72"/>
    <n v="1782944.3599999999"/>
    <n v="442167.6399999999"/>
    <x v="20"/>
    <n v="1"/>
    <x v="3"/>
    <x v="0"/>
  </r>
  <r>
    <n v="806404912"/>
    <x v="1909"/>
    <d v="2015-10-13T00:00:00"/>
    <x v="105"/>
    <x v="2"/>
    <x v="4"/>
    <x v="1"/>
    <x v="1"/>
    <n v="1988"/>
    <n v="81.73"/>
    <n v="56.67"/>
    <n v="112659.96"/>
    <n v="162479.24000000002"/>
    <n v="49819.280000000013"/>
    <x v="2"/>
    <n v="3"/>
    <x v="5"/>
    <x v="0"/>
  </r>
  <r>
    <n v="397418677"/>
    <x v="25"/>
    <d v="2018-03-27T00:00:00"/>
    <x v="90"/>
    <x v="5"/>
    <x v="10"/>
    <x v="1"/>
    <x v="1"/>
    <n v="3873"/>
    <n v="668.27"/>
    <n v="502.54"/>
    <n v="1946337.4200000002"/>
    <n v="2588209.71"/>
    <n v="641872.2899999998"/>
    <x v="1"/>
    <n v="2"/>
    <x v="1"/>
    <x v="0"/>
  </r>
  <r>
    <n v="462561166"/>
    <x v="1910"/>
    <d v="2019-04-22T00:00:00"/>
    <x v="130"/>
    <x v="1"/>
    <x v="8"/>
    <x v="0"/>
    <x v="3"/>
    <n v="983"/>
    <n v="421.89"/>
    <n v="364.69"/>
    <n v="358490.27"/>
    <n v="414717.87"/>
    <n v="56227.599999999977"/>
    <x v="18"/>
    <n v="2"/>
    <x v="1"/>
    <x v="0"/>
  </r>
  <r>
    <n v="627629888"/>
    <x v="772"/>
    <d v="2021-02-24T00:00:00"/>
    <x v="139"/>
    <x v="4"/>
    <x v="2"/>
    <x v="1"/>
    <x v="3"/>
    <n v="8486"/>
    <n v="47.45"/>
    <n v="31.79"/>
    <n v="269769.94"/>
    <n v="402660.7"/>
    <n v="132890.76"/>
    <x v="12"/>
    <n v="6"/>
    <x v="4"/>
    <x v="1"/>
  </r>
  <r>
    <n v="723240125"/>
    <x v="1911"/>
    <d v="2016-11-06T00:00:00"/>
    <x v="94"/>
    <x v="5"/>
    <x v="7"/>
    <x v="1"/>
    <x v="3"/>
    <n v="1680"/>
    <n v="437.2"/>
    <n v="263.33"/>
    <n v="442394.39999999997"/>
    <n v="734496"/>
    <n v="292101.60000000003"/>
    <x v="9"/>
    <n v="7"/>
    <x v="2"/>
    <x v="1"/>
  </r>
  <r>
    <n v="223561751"/>
    <x v="753"/>
    <d v="2022-08-31T00:00:00"/>
    <x v="176"/>
    <x v="2"/>
    <x v="5"/>
    <x v="1"/>
    <x v="3"/>
    <n v="5745"/>
    <n v="109.28"/>
    <n v="35.840000000000003"/>
    <n v="205900.80000000002"/>
    <n v="627813.6"/>
    <n v="421912.79999999993"/>
    <x v="9"/>
    <n v="3"/>
    <x v="5"/>
    <x v="0"/>
  </r>
  <r>
    <n v="607582414"/>
    <x v="590"/>
    <d v="2020-01-11T00:00:00"/>
    <x v="106"/>
    <x v="6"/>
    <x v="8"/>
    <x v="1"/>
    <x v="0"/>
    <n v="5993"/>
    <n v="421.89"/>
    <n v="364.69"/>
    <n v="2185587.17"/>
    <n v="2528386.77"/>
    <n v="342799.60000000009"/>
    <x v="18"/>
    <n v="7"/>
    <x v="2"/>
    <x v="1"/>
  </r>
  <r>
    <n v="353475940"/>
    <x v="1912"/>
    <d v="2018-10-15T00:00:00"/>
    <x v="59"/>
    <x v="1"/>
    <x v="4"/>
    <x v="1"/>
    <x v="3"/>
    <n v="240"/>
    <n v="81.73"/>
    <n v="56.67"/>
    <n v="13600.800000000001"/>
    <n v="19615.2"/>
    <n v="6014.4"/>
    <x v="2"/>
    <n v="2"/>
    <x v="1"/>
    <x v="0"/>
  </r>
  <r>
    <n v="259728658"/>
    <x v="1572"/>
    <d v="2017-01-21T00:00:00"/>
    <x v="160"/>
    <x v="4"/>
    <x v="3"/>
    <x v="1"/>
    <x v="3"/>
    <n v="8336"/>
    <n v="205.7"/>
    <n v="117.11"/>
    <n v="976228.96"/>
    <n v="1714715.2"/>
    <n v="738486.24"/>
    <x v="19"/>
    <n v="4"/>
    <x v="6"/>
    <x v="0"/>
  </r>
  <r>
    <n v="459894835"/>
    <x v="419"/>
    <d v="2018-09-01T00:00:00"/>
    <x v="183"/>
    <x v="0"/>
    <x v="3"/>
    <x v="1"/>
    <x v="1"/>
    <n v="1957"/>
    <n v="205.7"/>
    <n v="117.11"/>
    <n v="229184.27"/>
    <n v="402554.89999999997"/>
    <n v="173370.62999999998"/>
    <x v="9"/>
    <n v="6"/>
    <x v="4"/>
    <x v="1"/>
  </r>
  <r>
    <n v="948819482"/>
    <x v="1034"/>
    <d v="2017-05-11T00:00:00"/>
    <x v="60"/>
    <x v="4"/>
    <x v="11"/>
    <x v="0"/>
    <x v="2"/>
    <n v="5624"/>
    <n v="154.06"/>
    <n v="90.93"/>
    <n v="511390.32000000007"/>
    <n v="866433.44000000006"/>
    <n v="355043.12"/>
    <x v="9"/>
    <n v="4"/>
    <x v="6"/>
    <x v="0"/>
  </r>
  <r>
    <n v="980192744"/>
    <x v="356"/>
    <d v="2017-06-20T00:00:00"/>
    <x v="90"/>
    <x v="5"/>
    <x v="0"/>
    <x v="1"/>
    <x v="0"/>
    <n v="9670"/>
    <n v="255.28"/>
    <n v="159.41999999999999"/>
    <n v="1541591.4"/>
    <n v="2468557.6"/>
    <n v="926966.20000000019"/>
    <x v="10"/>
    <n v="4"/>
    <x v="6"/>
    <x v="0"/>
  </r>
  <r>
    <n v="738030469"/>
    <x v="1913"/>
    <d v="2019-05-13T00:00:00"/>
    <x v="155"/>
    <x v="4"/>
    <x v="2"/>
    <x v="1"/>
    <x v="0"/>
    <n v="8471"/>
    <n v="47.45"/>
    <n v="31.79"/>
    <n v="269293.08999999997"/>
    <n v="401948.95"/>
    <n v="132655.86000000004"/>
    <x v="19"/>
    <n v="6"/>
    <x v="4"/>
    <x v="1"/>
  </r>
  <r>
    <n v="865276610"/>
    <x v="36"/>
    <d v="2022-02-20T00:00:00"/>
    <x v="21"/>
    <x v="5"/>
    <x v="1"/>
    <x v="0"/>
    <x v="1"/>
    <n v="3432"/>
    <n v="152.58000000000001"/>
    <n v="97.44"/>
    <n v="334414.08000000002"/>
    <n v="523654.56000000006"/>
    <n v="189240.48000000004"/>
    <x v="5"/>
    <n v="7"/>
    <x v="2"/>
    <x v="1"/>
  </r>
  <r>
    <n v="839397370"/>
    <x v="1914"/>
    <d v="2018-12-31T00:00:00"/>
    <x v="5"/>
    <x v="3"/>
    <x v="6"/>
    <x v="0"/>
    <x v="2"/>
    <n v="5190"/>
    <n v="651.21"/>
    <n v="524.96"/>
    <n v="2724542.4000000004"/>
    <n v="3379779.9000000004"/>
    <n v="655237.5"/>
    <x v="3"/>
    <n v="5"/>
    <x v="0"/>
    <x v="0"/>
  </r>
  <r>
    <n v="678302609"/>
    <x v="1453"/>
    <d v="2022-07-25T00:00:00"/>
    <x v="4"/>
    <x v="2"/>
    <x v="5"/>
    <x v="0"/>
    <x v="2"/>
    <n v="3670"/>
    <n v="109.28"/>
    <n v="35.840000000000003"/>
    <n v="131532.80000000002"/>
    <n v="401057.6"/>
    <n v="269524.79999999993"/>
    <x v="17"/>
    <n v="6"/>
    <x v="4"/>
    <x v="1"/>
  </r>
  <r>
    <n v="104165685"/>
    <x v="1915"/>
    <d v="2020-02-22T00:00:00"/>
    <x v="96"/>
    <x v="1"/>
    <x v="10"/>
    <x v="0"/>
    <x v="2"/>
    <n v="3796"/>
    <n v="668.27"/>
    <n v="502.54"/>
    <n v="1907641.84"/>
    <n v="2536752.92"/>
    <n v="629111.07999999984"/>
    <x v="11"/>
    <n v="3"/>
    <x v="5"/>
    <x v="0"/>
  </r>
  <r>
    <n v="387098395"/>
    <x v="1177"/>
    <d v="2021-10-22T00:00:00"/>
    <x v="58"/>
    <x v="5"/>
    <x v="9"/>
    <x v="1"/>
    <x v="0"/>
    <n v="9872"/>
    <n v="9.33"/>
    <n v="6.92"/>
    <n v="68314.240000000005"/>
    <n v="92105.76"/>
    <n v="23791.51999999999"/>
    <x v="17"/>
    <n v="3"/>
    <x v="5"/>
    <x v="0"/>
  </r>
  <r>
    <n v="532441079"/>
    <x v="7"/>
    <d v="2019-11-04T00:00:00"/>
    <x v="118"/>
    <x v="0"/>
    <x v="5"/>
    <x v="1"/>
    <x v="2"/>
    <n v="2"/>
    <n v="109.28"/>
    <n v="35.840000000000003"/>
    <n v="71.680000000000007"/>
    <n v="218.56"/>
    <n v="146.88"/>
    <x v="9"/>
    <n v="1"/>
    <x v="3"/>
    <x v="0"/>
  </r>
  <r>
    <n v="762117564"/>
    <x v="1126"/>
    <d v="2021-03-17T00:00:00"/>
    <x v="67"/>
    <x v="1"/>
    <x v="4"/>
    <x v="0"/>
    <x v="0"/>
    <n v="6378"/>
    <n v="81.73"/>
    <n v="56.67"/>
    <n v="361441.26"/>
    <n v="521273.94"/>
    <n v="159832.68"/>
    <x v="15"/>
    <n v="5"/>
    <x v="0"/>
    <x v="0"/>
  </r>
  <r>
    <n v="918364179"/>
    <x v="1916"/>
    <d v="2019-03-27T00:00:00"/>
    <x v="43"/>
    <x v="1"/>
    <x v="1"/>
    <x v="1"/>
    <x v="3"/>
    <n v="3223"/>
    <n v="152.58000000000001"/>
    <n v="97.44"/>
    <n v="314049.12"/>
    <n v="491765.34"/>
    <n v="177716.22000000003"/>
    <x v="3"/>
    <n v="7"/>
    <x v="2"/>
    <x v="1"/>
  </r>
  <r>
    <n v="913729751"/>
    <x v="167"/>
    <d v="2021-04-29T00:00:00"/>
    <x v="178"/>
    <x v="1"/>
    <x v="8"/>
    <x v="0"/>
    <x v="0"/>
    <n v="1793"/>
    <n v="421.89"/>
    <n v="364.69"/>
    <n v="653889.17000000004"/>
    <n v="756448.77"/>
    <n v="102559.59999999998"/>
    <x v="12"/>
    <n v="7"/>
    <x v="2"/>
    <x v="1"/>
  </r>
  <r>
    <n v="281075608"/>
    <x v="568"/>
    <d v="2019-02-17T00:00:00"/>
    <x v="173"/>
    <x v="5"/>
    <x v="10"/>
    <x v="1"/>
    <x v="3"/>
    <n v="5373"/>
    <n v="668.27"/>
    <n v="502.54"/>
    <n v="2700147.42"/>
    <n v="3590614.71"/>
    <n v="890467.29"/>
    <x v="2"/>
    <n v="1"/>
    <x v="3"/>
    <x v="0"/>
  </r>
  <r>
    <n v="423575580"/>
    <x v="1616"/>
    <d v="2015-12-02T00:00:00"/>
    <x v="73"/>
    <x v="5"/>
    <x v="11"/>
    <x v="1"/>
    <x v="3"/>
    <n v="4282"/>
    <n v="154.06"/>
    <n v="90.93"/>
    <n v="389362.26"/>
    <n v="659684.92000000004"/>
    <n v="270322.66000000003"/>
    <x v="6"/>
    <n v="2"/>
    <x v="1"/>
    <x v="0"/>
  </r>
  <r>
    <n v="208689868"/>
    <x v="1555"/>
    <d v="2017-04-17T00:00:00"/>
    <x v="118"/>
    <x v="0"/>
    <x v="4"/>
    <x v="0"/>
    <x v="2"/>
    <n v="4824"/>
    <n v="81.73"/>
    <n v="56.67"/>
    <n v="273376.08"/>
    <n v="394265.52"/>
    <n v="120889.44"/>
    <x v="19"/>
    <n v="6"/>
    <x v="4"/>
    <x v="1"/>
  </r>
  <r>
    <n v="898295676"/>
    <x v="1917"/>
    <d v="2015-07-04T00:00:00"/>
    <x v="27"/>
    <x v="0"/>
    <x v="2"/>
    <x v="1"/>
    <x v="3"/>
    <n v="4508"/>
    <n v="47.45"/>
    <n v="31.79"/>
    <n v="143309.32"/>
    <n v="213904.6"/>
    <n v="70595.28"/>
    <x v="4"/>
    <n v="5"/>
    <x v="0"/>
    <x v="0"/>
  </r>
  <r>
    <n v="338425958"/>
    <x v="237"/>
    <d v="2020-03-13T00:00:00"/>
    <x v="129"/>
    <x v="5"/>
    <x v="6"/>
    <x v="1"/>
    <x v="3"/>
    <n v="6616"/>
    <n v="651.21"/>
    <n v="524.96"/>
    <n v="3473135.3600000003"/>
    <n v="4308405.3600000003"/>
    <n v="835270"/>
    <x v="20"/>
    <n v="2"/>
    <x v="1"/>
    <x v="0"/>
  </r>
  <r>
    <n v="569530665"/>
    <x v="1645"/>
    <d v="2017-06-07T00:00:00"/>
    <x v="180"/>
    <x v="0"/>
    <x v="9"/>
    <x v="0"/>
    <x v="0"/>
    <n v="5635"/>
    <n v="9.33"/>
    <n v="6.92"/>
    <n v="38994.199999999997"/>
    <n v="52574.55"/>
    <n v="13580.350000000006"/>
    <x v="11"/>
    <n v="7"/>
    <x v="2"/>
    <x v="1"/>
  </r>
  <r>
    <n v="196346127"/>
    <x v="578"/>
    <d v="2021-03-01T00:00:00"/>
    <x v="96"/>
    <x v="1"/>
    <x v="1"/>
    <x v="0"/>
    <x v="3"/>
    <n v="2037"/>
    <n v="152.58000000000001"/>
    <n v="97.44"/>
    <n v="198485.28"/>
    <n v="310805.46000000002"/>
    <n v="112320.18000000002"/>
    <x v="6"/>
    <n v="7"/>
    <x v="2"/>
    <x v="1"/>
  </r>
  <r>
    <n v="593921172"/>
    <x v="1918"/>
    <d v="2016-01-17T00:00:00"/>
    <x v="54"/>
    <x v="2"/>
    <x v="10"/>
    <x v="0"/>
    <x v="0"/>
    <n v="3328"/>
    <n v="668.27"/>
    <n v="502.54"/>
    <n v="1672453.1200000001"/>
    <n v="2224002.56"/>
    <n v="551549.43999999994"/>
    <x v="0"/>
    <n v="1"/>
    <x v="3"/>
    <x v="0"/>
  </r>
  <r>
    <n v="957617127"/>
    <x v="1919"/>
    <d v="2022-05-10T00:00:00"/>
    <x v="97"/>
    <x v="3"/>
    <x v="7"/>
    <x v="0"/>
    <x v="2"/>
    <n v="9043"/>
    <n v="437.2"/>
    <n v="263.33"/>
    <n v="2381293.19"/>
    <n v="3953599.6"/>
    <n v="1572306.4100000001"/>
    <x v="18"/>
    <n v="3"/>
    <x v="5"/>
    <x v="0"/>
  </r>
  <r>
    <n v="553107821"/>
    <x v="1920"/>
    <d v="2018-12-31T00:00:00"/>
    <x v="88"/>
    <x v="1"/>
    <x v="4"/>
    <x v="0"/>
    <x v="0"/>
    <n v="5751"/>
    <n v="81.73"/>
    <n v="56.67"/>
    <n v="325909.17"/>
    <n v="470029.23000000004"/>
    <n v="144120.06000000006"/>
    <x v="20"/>
    <n v="5"/>
    <x v="0"/>
    <x v="0"/>
  </r>
  <r>
    <n v="966379582"/>
    <x v="693"/>
    <d v="2018-04-13T00:00:00"/>
    <x v="98"/>
    <x v="4"/>
    <x v="3"/>
    <x v="1"/>
    <x v="2"/>
    <n v="2048"/>
    <n v="205.7"/>
    <n v="117.11"/>
    <n v="239841.28"/>
    <n v="421273.59999999998"/>
    <n v="181432.31999999998"/>
    <x v="14"/>
    <n v="1"/>
    <x v="3"/>
    <x v="0"/>
  </r>
  <r>
    <n v="253731238"/>
    <x v="165"/>
    <d v="2020-04-23T00:00:00"/>
    <x v="86"/>
    <x v="2"/>
    <x v="0"/>
    <x v="0"/>
    <x v="3"/>
    <n v="3567"/>
    <n v="255.28"/>
    <n v="159.41999999999999"/>
    <n v="568651.1399999999"/>
    <n v="910583.76"/>
    <n v="341932.62000000011"/>
    <x v="2"/>
    <n v="5"/>
    <x v="0"/>
    <x v="0"/>
  </r>
  <r>
    <n v="591774117"/>
    <x v="549"/>
    <d v="2018-05-22T00:00:00"/>
    <x v="46"/>
    <x v="1"/>
    <x v="3"/>
    <x v="0"/>
    <x v="0"/>
    <n v="7967"/>
    <n v="205.7"/>
    <n v="117.11"/>
    <n v="933015.37"/>
    <n v="1638811.9"/>
    <n v="705796.52999999991"/>
    <x v="1"/>
    <n v="2"/>
    <x v="1"/>
    <x v="0"/>
  </r>
  <r>
    <n v="627432048"/>
    <x v="1097"/>
    <d v="2015-06-14T00:00:00"/>
    <x v="88"/>
    <x v="1"/>
    <x v="4"/>
    <x v="0"/>
    <x v="1"/>
    <n v="9941"/>
    <n v="81.73"/>
    <n v="56.67"/>
    <n v="563356.47"/>
    <n v="812477.93"/>
    <n v="249121.46000000008"/>
    <x v="10"/>
    <n v="2"/>
    <x v="1"/>
    <x v="0"/>
  </r>
  <r>
    <n v="427941358"/>
    <x v="805"/>
    <d v="2021-07-14T00:00:00"/>
    <x v="126"/>
    <x v="5"/>
    <x v="9"/>
    <x v="0"/>
    <x v="1"/>
    <n v="6212"/>
    <n v="9.33"/>
    <n v="6.92"/>
    <n v="42987.040000000001"/>
    <n v="57957.96"/>
    <n v="14970.919999999998"/>
    <x v="16"/>
    <n v="1"/>
    <x v="3"/>
    <x v="0"/>
  </r>
  <r>
    <n v="130850875"/>
    <x v="1921"/>
    <d v="2021-01-28T00:00:00"/>
    <x v="40"/>
    <x v="3"/>
    <x v="0"/>
    <x v="0"/>
    <x v="2"/>
    <n v="537"/>
    <n v="255.28"/>
    <n v="159.41999999999999"/>
    <n v="85608.54"/>
    <n v="137085.36000000002"/>
    <n v="51476.820000000022"/>
    <x v="13"/>
    <n v="7"/>
    <x v="2"/>
    <x v="1"/>
  </r>
  <r>
    <n v="394021928"/>
    <x v="1041"/>
    <d v="2016-01-21T00:00:00"/>
    <x v="167"/>
    <x v="2"/>
    <x v="8"/>
    <x v="1"/>
    <x v="1"/>
    <n v="8699"/>
    <n v="421.89"/>
    <n v="364.69"/>
    <n v="3172438.31"/>
    <n v="3670021.11"/>
    <n v="497582.79999999981"/>
    <x v="7"/>
    <n v="3"/>
    <x v="5"/>
    <x v="0"/>
  </r>
  <r>
    <n v="145628345"/>
    <x v="335"/>
    <d v="2022-07-16T00:00:00"/>
    <x v="105"/>
    <x v="2"/>
    <x v="8"/>
    <x v="0"/>
    <x v="1"/>
    <n v="3518"/>
    <n v="421.89"/>
    <n v="364.69"/>
    <n v="1282979.42"/>
    <n v="1484209.02"/>
    <n v="201229.60000000009"/>
    <x v="18"/>
    <n v="7"/>
    <x v="2"/>
    <x v="1"/>
  </r>
  <r>
    <n v="731913316"/>
    <x v="1179"/>
    <d v="2015-01-14T00:00:00"/>
    <x v="119"/>
    <x v="5"/>
    <x v="2"/>
    <x v="1"/>
    <x v="0"/>
    <n v="8270"/>
    <n v="47.45"/>
    <n v="31.79"/>
    <n v="262903.3"/>
    <n v="392411.5"/>
    <n v="129508.20000000001"/>
    <x v="13"/>
    <n v="6"/>
    <x v="4"/>
    <x v="1"/>
  </r>
  <r>
    <n v="866349494"/>
    <x v="775"/>
    <d v="2021-07-06T00:00:00"/>
    <x v="147"/>
    <x v="0"/>
    <x v="8"/>
    <x v="0"/>
    <x v="1"/>
    <n v="922"/>
    <n v="421.89"/>
    <n v="364.69"/>
    <n v="336244.18"/>
    <n v="388982.58"/>
    <n v="52738.400000000023"/>
    <x v="20"/>
    <n v="6"/>
    <x v="4"/>
    <x v="1"/>
  </r>
  <r>
    <n v="617485558"/>
    <x v="1922"/>
    <d v="2018-09-05T00:00:00"/>
    <x v="64"/>
    <x v="3"/>
    <x v="4"/>
    <x v="1"/>
    <x v="1"/>
    <n v="6554"/>
    <n v="81.73"/>
    <n v="56.67"/>
    <n v="371415.18"/>
    <n v="535658.42000000004"/>
    <n v="164243.24000000005"/>
    <x v="2"/>
    <n v="4"/>
    <x v="6"/>
    <x v="0"/>
  </r>
  <r>
    <n v="260821712"/>
    <x v="844"/>
    <d v="2018-08-20T00:00:00"/>
    <x v="56"/>
    <x v="5"/>
    <x v="8"/>
    <x v="1"/>
    <x v="1"/>
    <n v="1795"/>
    <n v="421.89"/>
    <n v="364.69"/>
    <n v="654618.55000000005"/>
    <n v="757292.54999999993"/>
    <n v="102673.99999999988"/>
    <x v="10"/>
    <n v="3"/>
    <x v="5"/>
    <x v="0"/>
  </r>
  <r>
    <n v="938149869"/>
    <x v="1923"/>
    <d v="2016-02-28T00:00:00"/>
    <x v="58"/>
    <x v="5"/>
    <x v="2"/>
    <x v="1"/>
    <x v="1"/>
    <n v="8249"/>
    <n v="47.45"/>
    <n v="31.79"/>
    <n v="262235.71000000002"/>
    <n v="391415.05000000005"/>
    <n v="129179.34000000003"/>
    <x v="1"/>
    <n v="7"/>
    <x v="2"/>
    <x v="1"/>
  </r>
  <r>
    <n v="649518859"/>
    <x v="865"/>
    <d v="2019-06-24T00:00:00"/>
    <x v="102"/>
    <x v="5"/>
    <x v="9"/>
    <x v="0"/>
    <x v="2"/>
    <n v="5919"/>
    <n v="9.33"/>
    <n v="6.92"/>
    <n v="40959.480000000003"/>
    <n v="55224.27"/>
    <n v="14264.789999999994"/>
    <x v="10"/>
    <n v="3"/>
    <x v="5"/>
    <x v="0"/>
  </r>
  <r>
    <n v="928296935"/>
    <x v="1561"/>
    <d v="2020-07-10T00:00:00"/>
    <x v="3"/>
    <x v="2"/>
    <x v="1"/>
    <x v="1"/>
    <x v="0"/>
    <n v="2547"/>
    <n v="152.58000000000001"/>
    <n v="97.44"/>
    <n v="248179.68"/>
    <n v="388621.26"/>
    <n v="140441.58000000002"/>
    <x v="0"/>
    <n v="6"/>
    <x v="4"/>
    <x v="1"/>
  </r>
  <r>
    <n v="326137149"/>
    <x v="1924"/>
    <d v="2021-12-17T00:00:00"/>
    <x v="95"/>
    <x v="3"/>
    <x v="5"/>
    <x v="0"/>
    <x v="0"/>
    <n v="85"/>
    <n v="109.28"/>
    <n v="35.840000000000003"/>
    <n v="3046.4"/>
    <n v="9288.7999999999993"/>
    <n v="6242.4"/>
    <x v="1"/>
    <n v="5"/>
    <x v="0"/>
    <x v="0"/>
  </r>
  <r>
    <n v="693046605"/>
    <x v="1925"/>
    <d v="2018-06-27T00:00:00"/>
    <x v="108"/>
    <x v="2"/>
    <x v="2"/>
    <x v="0"/>
    <x v="2"/>
    <n v="6746"/>
    <n v="47.45"/>
    <n v="31.79"/>
    <n v="214455.34"/>
    <n v="320097.7"/>
    <n v="105642.36000000002"/>
    <x v="5"/>
    <n v="3"/>
    <x v="5"/>
    <x v="0"/>
  </r>
  <r>
    <n v="897317206"/>
    <x v="1409"/>
    <d v="2015-09-01T00:00:00"/>
    <x v="138"/>
    <x v="1"/>
    <x v="2"/>
    <x v="0"/>
    <x v="3"/>
    <n v="4957"/>
    <n v="47.45"/>
    <n v="31.79"/>
    <n v="157583.03"/>
    <n v="235209.65000000002"/>
    <n v="77626.620000000024"/>
    <x v="15"/>
    <n v="4"/>
    <x v="6"/>
    <x v="0"/>
  </r>
  <r>
    <n v="640560281"/>
    <x v="65"/>
    <d v="2018-12-19T00:00:00"/>
    <x v="85"/>
    <x v="2"/>
    <x v="8"/>
    <x v="1"/>
    <x v="2"/>
    <n v="4877"/>
    <n v="421.89"/>
    <n v="364.69"/>
    <n v="1778593.13"/>
    <n v="2057557.53"/>
    <n v="278964.40000000014"/>
    <x v="16"/>
    <n v="1"/>
    <x v="3"/>
    <x v="0"/>
  </r>
  <r>
    <n v="594699656"/>
    <x v="1820"/>
    <d v="2016-11-19T00:00:00"/>
    <x v="26"/>
    <x v="1"/>
    <x v="4"/>
    <x v="1"/>
    <x v="2"/>
    <n v="3699"/>
    <n v="81.73"/>
    <n v="56.67"/>
    <n v="209622.33000000002"/>
    <n v="302319.27"/>
    <n v="92696.94"/>
    <x v="8"/>
    <n v="1"/>
    <x v="3"/>
    <x v="0"/>
  </r>
  <r>
    <n v="151971662"/>
    <x v="1159"/>
    <d v="2021-10-20T00:00:00"/>
    <x v="134"/>
    <x v="2"/>
    <x v="4"/>
    <x v="1"/>
    <x v="0"/>
    <n v="647"/>
    <n v="81.73"/>
    <n v="56.67"/>
    <n v="36665.49"/>
    <n v="52879.310000000005"/>
    <n v="16213.820000000007"/>
    <x v="15"/>
    <n v="5"/>
    <x v="0"/>
    <x v="0"/>
  </r>
  <r>
    <n v="574925124"/>
    <x v="77"/>
    <d v="2017-06-29T00:00:00"/>
    <x v="67"/>
    <x v="1"/>
    <x v="7"/>
    <x v="1"/>
    <x v="0"/>
    <n v="1975"/>
    <n v="437.2"/>
    <n v="263.33"/>
    <n v="520076.74999999994"/>
    <n v="863470"/>
    <n v="343393.25000000006"/>
    <x v="6"/>
    <n v="3"/>
    <x v="5"/>
    <x v="0"/>
  </r>
  <r>
    <n v="946421372"/>
    <x v="1592"/>
    <d v="2015-03-28T00:00:00"/>
    <x v="67"/>
    <x v="1"/>
    <x v="2"/>
    <x v="1"/>
    <x v="0"/>
    <n v="5971"/>
    <n v="47.45"/>
    <n v="31.79"/>
    <n v="189818.09"/>
    <n v="283323.95"/>
    <n v="93505.860000000015"/>
    <x v="16"/>
    <n v="4"/>
    <x v="6"/>
    <x v="0"/>
  </r>
  <r>
    <n v="419634234"/>
    <x v="1337"/>
    <d v="2019-08-19T00:00:00"/>
    <x v="154"/>
    <x v="2"/>
    <x v="3"/>
    <x v="1"/>
    <x v="2"/>
    <n v="7950"/>
    <n v="205.7"/>
    <n v="117.11"/>
    <n v="931024.5"/>
    <n v="1635315"/>
    <n v="704290.5"/>
    <x v="10"/>
    <n v="3"/>
    <x v="5"/>
    <x v="0"/>
  </r>
  <r>
    <n v="468050038"/>
    <x v="1166"/>
    <d v="2018-11-10T00:00:00"/>
    <x v="29"/>
    <x v="4"/>
    <x v="7"/>
    <x v="1"/>
    <x v="3"/>
    <n v="5262"/>
    <n v="437.2"/>
    <n v="263.33"/>
    <n v="1385642.46"/>
    <n v="2300546.4"/>
    <n v="914903.94"/>
    <x v="20"/>
    <n v="3"/>
    <x v="5"/>
    <x v="0"/>
  </r>
  <r>
    <n v="835467612"/>
    <x v="1926"/>
    <d v="2022-11-02T00:00:00"/>
    <x v="78"/>
    <x v="5"/>
    <x v="11"/>
    <x v="0"/>
    <x v="2"/>
    <n v="2287"/>
    <n v="154.06"/>
    <n v="90.93"/>
    <n v="207956.91"/>
    <n v="352335.22000000003"/>
    <n v="144378.31000000003"/>
    <x v="3"/>
    <n v="7"/>
    <x v="2"/>
    <x v="1"/>
  </r>
  <r>
    <n v="885998284"/>
    <x v="1927"/>
    <d v="2017-03-13T00:00:00"/>
    <x v="96"/>
    <x v="1"/>
    <x v="5"/>
    <x v="1"/>
    <x v="1"/>
    <n v="5436"/>
    <n v="109.28"/>
    <n v="35.840000000000003"/>
    <n v="194826.24000000002"/>
    <n v="594046.07999999996"/>
    <n v="399219.83999999997"/>
    <x v="18"/>
    <n v="2"/>
    <x v="1"/>
    <x v="0"/>
  </r>
  <r>
    <n v="954065883"/>
    <x v="1434"/>
    <d v="2016-08-02T00:00:00"/>
    <x v="112"/>
    <x v="1"/>
    <x v="10"/>
    <x v="1"/>
    <x v="2"/>
    <n v="8151"/>
    <n v="668.27"/>
    <n v="502.54"/>
    <n v="4096203.54"/>
    <n v="5447068.7699999996"/>
    <n v="1350865.2299999995"/>
    <x v="19"/>
    <n v="7"/>
    <x v="2"/>
    <x v="1"/>
  </r>
  <r>
    <n v="994406735"/>
    <x v="1580"/>
    <d v="2015-06-14T00:00:00"/>
    <x v="84"/>
    <x v="1"/>
    <x v="2"/>
    <x v="0"/>
    <x v="0"/>
    <n v="5906"/>
    <n v="47.45"/>
    <n v="31.79"/>
    <n v="187751.74"/>
    <n v="280239.7"/>
    <n v="92487.960000000021"/>
    <x v="5"/>
    <n v="7"/>
    <x v="2"/>
    <x v="1"/>
  </r>
  <r>
    <n v="132069671"/>
    <x v="1885"/>
    <d v="2017-07-21T00:00:00"/>
    <x v="16"/>
    <x v="1"/>
    <x v="4"/>
    <x v="0"/>
    <x v="0"/>
    <n v="1205"/>
    <n v="81.73"/>
    <n v="56.67"/>
    <n v="68287.350000000006"/>
    <n v="98484.650000000009"/>
    <n v="30197.300000000003"/>
    <x v="10"/>
    <n v="7"/>
    <x v="2"/>
    <x v="1"/>
  </r>
  <r>
    <n v="712416017"/>
    <x v="446"/>
    <d v="2020-06-28T00:00:00"/>
    <x v="126"/>
    <x v="5"/>
    <x v="6"/>
    <x v="1"/>
    <x v="3"/>
    <n v="8586"/>
    <n v="651.21"/>
    <n v="524.96"/>
    <n v="4507306.5600000005"/>
    <n v="5591289.0600000005"/>
    <n v="1083982.5"/>
    <x v="19"/>
    <n v="5"/>
    <x v="0"/>
    <x v="0"/>
  </r>
  <r>
    <n v="651119601"/>
    <x v="1127"/>
    <d v="2017-06-13T00:00:00"/>
    <x v="152"/>
    <x v="5"/>
    <x v="11"/>
    <x v="1"/>
    <x v="0"/>
    <n v="1000"/>
    <n v="154.06"/>
    <n v="90.93"/>
    <n v="90930"/>
    <n v="154060"/>
    <n v="63130"/>
    <x v="12"/>
    <n v="5"/>
    <x v="0"/>
    <x v="0"/>
  </r>
  <r>
    <n v="184166753"/>
    <x v="1309"/>
    <d v="2020-11-22T00:00:00"/>
    <x v="125"/>
    <x v="5"/>
    <x v="0"/>
    <x v="0"/>
    <x v="2"/>
    <n v="7890"/>
    <n v="255.28"/>
    <n v="159.41999999999999"/>
    <n v="1257823.7999999998"/>
    <n v="2014159.2"/>
    <n v="756335.40000000014"/>
    <x v="18"/>
    <n v="1"/>
    <x v="3"/>
    <x v="0"/>
  </r>
  <r>
    <n v="517856299"/>
    <x v="907"/>
    <d v="2018-04-17T00:00:00"/>
    <x v="66"/>
    <x v="5"/>
    <x v="3"/>
    <x v="0"/>
    <x v="3"/>
    <n v="4042"/>
    <n v="205.7"/>
    <n v="117.11"/>
    <n v="473358.62"/>
    <n v="831439.39999999991"/>
    <n v="358080.77999999991"/>
    <x v="1"/>
    <n v="2"/>
    <x v="1"/>
    <x v="0"/>
  </r>
  <r>
    <n v="678799569"/>
    <x v="639"/>
    <d v="2015-08-07T00:00:00"/>
    <x v="52"/>
    <x v="3"/>
    <x v="0"/>
    <x v="1"/>
    <x v="3"/>
    <n v="732"/>
    <n v="255.28"/>
    <n v="159.41999999999999"/>
    <n v="116695.43999999999"/>
    <n v="186864.96"/>
    <n v="70169.52"/>
    <x v="10"/>
    <n v="7"/>
    <x v="2"/>
    <x v="1"/>
  </r>
  <r>
    <n v="663920390"/>
    <x v="1703"/>
    <d v="2015-07-17T00:00:00"/>
    <x v="58"/>
    <x v="5"/>
    <x v="8"/>
    <x v="0"/>
    <x v="1"/>
    <n v="7652"/>
    <n v="421.89"/>
    <n v="364.69"/>
    <n v="2790607.88"/>
    <n v="3228302.28"/>
    <n v="437694.39999999991"/>
    <x v="20"/>
    <n v="2"/>
    <x v="1"/>
    <x v="0"/>
  </r>
  <r>
    <n v="899727332"/>
    <x v="1928"/>
    <d v="2022-06-19T00:00:00"/>
    <x v="89"/>
    <x v="5"/>
    <x v="2"/>
    <x v="0"/>
    <x v="2"/>
    <n v="8166"/>
    <n v="47.45"/>
    <n v="31.79"/>
    <n v="259597.13999999998"/>
    <n v="387476.7"/>
    <n v="127879.56000000003"/>
    <x v="6"/>
    <n v="6"/>
    <x v="4"/>
    <x v="1"/>
  </r>
  <r>
    <n v="490689170"/>
    <x v="1929"/>
    <d v="2022-09-30T00:00:00"/>
    <x v="92"/>
    <x v="2"/>
    <x v="4"/>
    <x v="1"/>
    <x v="1"/>
    <n v="4684"/>
    <n v="81.73"/>
    <n v="56.67"/>
    <n v="265442.28000000003"/>
    <n v="382823.32"/>
    <n v="117381.03999999998"/>
    <x v="0"/>
    <n v="6"/>
    <x v="4"/>
    <x v="1"/>
  </r>
  <r>
    <n v="138273942"/>
    <x v="104"/>
    <d v="2022-09-07T00:00:00"/>
    <x v="11"/>
    <x v="3"/>
    <x v="1"/>
    <x v="1"/>
    <x v="1"/>
    <n v="7187"/>
    <n v="152.58000000000001"/>
    <n v="97.44"/>
    <n v="700301.28"/>
    <n v="1096592.4600000002"/>
    <n v="396291.18000000017"/>
    <x v="3"/>
    <n v="7"/>
    <x v="2"/>
    <x v="1"/>
  </r>
  <r>
    <n v="345593249"/>
    <x v="36"/>
    <d v="2022-02-23T00:00:00"/>
    <x v="170"/>
    <x v="5"/>
    <x v="7"/>
    <x v="1"/>
    <x v="2"/>
    <n v="7577"/>
    <n v="437.2"/>
    <n v="263.33"/>
    <n v="1995251.41"/>
    <n v="3312664.4"/>
    <n v="1317412.99"/>
    <x v="20"/>
    <n v="7"/>
    <x v="2"/>
    <x v="1"/>
  </r>
  <r>
    <n v="966396749"/>
    <x v="148"/>
    <d v="2022-05-28T00:00:00"/>
    <x v="0"/>
    <x v="0"/>
    <x v="7"/>
    <x v="1"/>
    <x v="3"/>
    <n v="7128"/>
    <n v="437.2"/>
    <n v="263.33"/>
    <n v="1877016.24"/>
    <n v="3116361.6"/>
    <n v="1239345.3600000001"/>
    <x v="20"/>
    <n v="3"/>
    <x v="5"/>
    <x v="0"/>
  </r>
  <r>
    <n v="748350751"/>
    <x v="1108"/>
    <d v="2015-09-22T00:00:00"/>
    <x v="104"/>
    <x v="5"/>
    <x v="11"/>
    <x v="1"/>
    <x v="1"/>
    <n v="2472"/>
    <n v="154.06"/>
    <n v="90.93"/>
    <n v="224778.96000000002"/>
    <n v="380836.32"/>
    <n v="156057.35999999999"/>
    <x v="11"/>
    <n v="6"/>
    <x v="4"/>
    <x v="1"/>
  </r>
  <r>
    <n v="243964135"/>
    <x v="431"/>
    <d v="2020-02-27T00:00:00"/>
    <x v="162"/>
    <x v="2"/>
    <x v="3"/>
    <x v="0"/>
    <x v="0"/>
    <n v="3264"/>
    <n v="205.7"/>
    <n v="117.11"/>
    <n v="382247.04"/>
    <n v="671404.79999999993"/>
    <n v="289157.75999999995"/>
    <x v="9"/>
    <n v="4"/>
    <x v="6"/>
    <x v="0"/>
  </r>
  <r>
    <n v="849263179"/>
    <x v="977"/>
    <d v="2015-09-11T00:00:00"/>
    <x v="11"/>
    <x v="3"/>
    <x v="5"/>
    <x v="0"/>
    <x v="1"/>
    <n v="4702"/>
    <n v="109.28"/>
    <n v="35.840000000000003"/>
    <n v="168519.68000000002"/>
    <n v="513834.56"/>
    <n v="345314.88"/>
    <x v="5"/>
    <n v="5"/>
    <x v="0"/>
    <x v="0"/>
  </r>
  <r>
    <n v="365116727"/>
    <x v="342"/>
    <d v="2016-09-16T00:00:00"/>
    <x v="146"/>
    <x v="5"/>
    <x v="10"/>
    <x v="1"/>
    <x v="0"/>
    <n v="5008"/>
    <n v="668.27"/>
    <n v="502.54"/>
    <n v="2516720.3200000003"/>
    <n v="3346696.1599999997"/>
    <n v="829975.83999999939"/>
    <x v="3"/>
    <n v="2"/>
    <x v="1"/>
    <x v="0"/>
  </r>
  <r>
    <n v="841573607"/>
    <x v="836"/>
    <d v="2019-02-11T00:00:00"/>
    <x v="149"/>
    <x v="3"/>
    <x v="8"/>
    <x v="0"/>
    <x v="3"/>
    <n v="9187"/>
    <n v="421.89"/>
    <n v="364.69"/>
    <n v="3350407.03"/>
    <n v="3875903.4299999997"/>
    <n v="525496.39999999991"/>
    <x v="13"/>
    <n v="4"/>
    <x v="6"/>
    <x v="0"/>
  </r>
  <r>
    <n v="348995149"/>
    <x v="1930"/>
    <d v="2021-09-12T00:00:00"/>
    <x v="135"/>
    <x v="3"/>
    <x v="2"/>
    <x v="1"/>
    <x v="1"/>
    <n v="4275"/>
    <n v="47.45"/>
    <n v="31.79"/>
    <n v="135902.25"/>
    <n v="202848.75"/>
    <n v="66946.5"/>
    <x v="16"/>
    <n v="5"/>
    <x v="0"/>
    <x v="0"/>
  </r>
  <r>
    <n v="628055179"/>
    <x v="958"/>
    <d v="2016-05-03T00:00:00"/>
    <x v="22"/>
    <x v="1"/>
    <x v="6"/>
    <x v="1"/>
    <x v="0"/>
    <n v="4339"/>
    <n v="651.21"/>
    <n v="524.96"/>
    <n v="2277801.44"/>
    <n v="2825600.19"/>
    <n v="547798.75"/>
    <x v="5"/>
    <n v="2"/>
    <x v="1"/>
    <x v="0"/>
  </r>
  <r>
    <n v="339740025"/>
    <x v="1199"/>
    <d v="2016-12-08T00:00:00"/>
    <x v="9"/>
    <x v="5"/>
    <x v="6"/>
    <x v="1"/>
    <x v="1"/>
    <n v="5478"/>
    <n v="651.21"/>
    <n v="524.96"/>
    <n v="2875730.8800000004"/>
    <n v="3567328.3800000004"/>
    <n v="691597.5"/>
    <x v="5"/>
    <n v="4"/>
    <x v="6"/>
    <x v="0"/>
  </r>
  <r>
    <n v="915348517"/>
    <x v="284"/>
    <d v="2015-10-20T00:00:00"/>
    <x v="64"/>
    <x v="3"/>
    <x v="6"/>
    <x v="0"/>
    <x v="2"/>
    <n v="822"/>
    <n v="651.21"/>
    <n v="524.96"/>
    <n v="431517.12000000005"/>
    <n v="535294.62"/>
    <n v="103777.49999999994"/>
    <x v="1"/>
    <n v="2"/>
    <x v="1"/>
    <x v="0"/>
  </r>
  <r>
    <n v="706491982"/>
    <x v="1931"/>
    <d v="2016-03-31T00:00:00"/>
    <x v="50"/>
    <x v="2"/>
    <x v="4"/>
    <x v="0"/>
    <x v="1"/>
    <n v="5532"/>
    <n v="81.73"/>
    <n v="56.67"/>
    <n v="313498.44"/>
    <n v="452130.36000000004"/>
    <n v="138631.92000000004"/>
    <x v="12"/>
    <n v="7"/>
    <x v="2"/>
    <x v="1"/>
  </r>
  <r>
    <n v="835094249"/>
    <x v="1840"/>
    <d v="2021-05-16T00:00:00"/>
    <x v="1"/>
    <x v="0"/>
    <x v="11"/>
    <x v="1"/>
    <x v="1"/>
    <n v="1801"/>
    <n v="154.06"/>
    <n v="90.93"/>
    <n v="163764.93000000002"/>
    <n v="277462.06"/>
    <n v="113697.12999999998"/>
    <x v="16"/>
    <n v="5"/>
    <x v="0"/>
    <x v="0"/>
  </r>
  <r>
    <n v="243391644"/>
    <x v="1055"/>
    <d v="2022-06-10T00:00:00"/>
    <x v="47"/>
    <x v="1"/>
    <x v="4"/>
    <x v="0"/>
    <x v="1"/>
    <n v="3851"/>
    <n v="81.73"/>
    <n v="56.67"/>
    <n v="218236.17"/>
    <n v="314742.23000000004"/>
    <n v="96506.060000000027"/>
    <x v="13"/>
    <n v="1"/>
    <x v="3"/>
    <x v="0"/>
  </r>
  <r>
    <n v="643932998"/>
    <x v="446"/>
    <d v="2020-06-25T00:00:00"/>
    <x v="6"/>
    <x v="4"/>
    <x v="10"/>
    <x v="1"/>
    <x v="3"/>
    <n v="2938"/>
    <n v="668.27"/>
    <n v="502.54"/>
    <n v="1476462.52"/>
    <n v="1963377.26"/>
    <n v="486914.74"/>
    <x v="2"/>
    <n v="5"/>
    <x v="0"/>
    <x v="0"/>
  </r>
  <r>
    <n v="669579637"/>
    <x v="1932"/>
    <d v="2017-06-21T00:00:00"/>
    <x v="44"/>
    <x v="2"/>
    <x v="11"/>
    <x v="1"/>
    <x v="3"/>
    <n v="2349"/>
    <n v="154.06"/>
    <n v="90.93"/>
    <n v="213594.57"/>
    <n v="361886.94"/>
    <n v="148292.37"/>
    <x v="7"/>
    <n v="2"/>
    <x v="1"/>
    <x v="0"/>
  </r>
  <r>
    <n v="823505389"/>
    <x v="648"/>
    <d v="2015-03-30T00:00:00"/>
    <x v="67"/>
    <x v="1"/>
    <x v="5"/>
    <x v="0"/>
    <x v="3"/>
    <n v="2400"/>
    <n v="109.28"/>
    <n v="35.840000000000003"/>
    <n v="86016.000000000015"/>
    <n v="262272"/>
    <n v="176256"/>
    <x v="15"/>
    <n v="3"/>
    <x v="5"/>
    <x v="0"/>
  </r>
  <r>
    <n v="329196584"/>
    <x v="1933"/>
    <d v="2021-09-03T00:00:00"/>
    <x v="0"/>
    <x v="0"/>
    <x v="8"/>
    <x v="1"/>
    <x v="3"/>
    <n v="5439"/>
    <n v="421.89"/>
    <n v="364.69"/>
    <n v="1983548.91"/>
    <n v="2294659.71"/>
    <n v="311110.80000000005"/>
    <x v="4"/>
    <n v="4"/>
    <x v="6"/>
    <x v="0"/>
  </r>
  <r>
    <n v="280452048"/>
    <x v="1022"/>
    <d v="2022-01-22T00:00:00"/>
    <x v="182"/>
    <x v="2"/>
    <x v="8"/>
    <x v="0"/>
    <x v="2"/>
    <n v="848"/>
    <n v="421.89"/>
    <n v="364.69"/>
    <n v="309257.12"/>
    <n v="357762.72"/>
    <n v="48505.599999999977"/>
    <x v="4"/>
    <n v="5"/>
    <x v="0"/>
    <x v="0"/>
  </r>
  <r>
    <n v="491383111"/>
    <x v="1934"/>
    <d v="2018-09-11T00:00:00"/>
    <x v="72"/>
    <x v="0"/>
    <x v="6"/>
    <x v="1"/>
    <x v="3"/>
    <n v="37"/>
    <n v="651.21"/>
    <n v="524.96"/>
    <n v="19423.52"/>
    <n v="24094.77"/>
    <n v="4671.25"/>
    <x v="2"/>
    <n v="3"/>
    <x v="5"/>
    <x v="0"/>
  </r>
  <r>
    <n v="846413600"/>
    <x v="1935"/>
    <d v="2022-01-14T00:00:00"/>
    <x v="143"/>
    <x v="1"/>
    <x v="1"/>
    <x v="0"/>
    <x v="2"/>
    <n v="1448"/>
    <n v="152.58000000000001"/>
    <n v="97.44"/>
    <n v="141093.12"/>
    <n v="220935.84000000003"/>
    <n v="79842.72000000003"/>
    <x v="4"/>
    <n v="4"/>
    <x v="6"/>
    <x v="0"/>
  </r>
  <r>
    <n v="850279843"/>
    <x v="1428"/>
    <d v="2020-04-12T00:00:00"/>
    <x v="88"/>
    <x v="1"/>
    <x v="9"/>
    <x v="1"/>
    <x v="1"/>
    <n v="5556"/>
    <n v="9.33"/>
    <n v="6.92"/>
    <n v="38447.519999999997"/>
    <n v="51837.48"/>
    <n v="13389.960000000006"/>
    <x v="10"/>
    <n v="2"/>
    <x v="1"/>
    <x v="0"/>
  </r>
  <r>
    <n v="978030669"/>
    <x v="1175"/>
    <d v="2015-05-22T00:00:00"/>
    <x v="177"/>
    <x v="5"/>
    <x v="9"/>
    <x v="1"/>
    <x v="0"/>
    <n v="9864"/>
    <n v="9.33"/>
    <n v="6.92"/>
    <n v="68258.880000000005"/>
    <n v="92031.12"/>
    <n v="23772.239999999991"/>
    <x v="19"/>
    <n v="3"/>
    <x v="5"/>
    <x v="0"/>
  </r>
  <r>
    <n v="425027406"/>
    <x v="824"/>
    <d v="2018-10-02T00:00:00"/>
    <x v="85"/>
    <x v="2"/>
    <x v="2"/>
    <x v="1"/>
    <x v="3"/>
    <n v="3909"/>
    <n v="47.45"/>
    <n v="31.79"/>
    <n v="124267.11"/>
    <n v="185482.05000000002"/>
    <n v="61214.940000000017"/>
    <x v="1"/>
    <n v="2"/>
    <x v="1"/>
    <x v="0"/>
  </r>
  <r>
    <n v="320843112"/>
    <x v="1435"/>
    <d v="2019-07-28T00:00:00"/>
    <x v="76"/>
    <x v="5"/>
    <x v="5"/>
    <x v="0"/>
    <x v="2"/>
    <n v="3462"/>
    <n v="109.28"/>
    <n v="35.840000000000003"/>
    <n v="124078.08000000002"/>
    <n v="378327.36"/>
    <n v="254249.27999999997"/>
    <x v="4"/>
    <n v="6"/>
    <x v="4"/>
    <x v="1"/>
  </r>
  <r>
    <n v="840747058"/>
    <x v="1863"/>
    <d v="2022-12-26T00:00:00"/>
    <x v="96"/>
    <x v="1"/>
    <x v="4"/>
    <x v="0"/>
    <x v="1"/>
    <n v="4593"/>
    <n v="81.73"/>
    <n v="56.67"/>
    <n v="260285.31"/>
    <n v="375385.89"/>
    <n v="115100.58000000002"/>
    <x v="19"/>
    <n v="6"/>
    <x v="4"/>
    <x v="1"/>
  </r>
  <r>
    <n v="289793860"/>
    <x v="1322"/>
    <d v="2020-08-15T00:00:00"/>
    <x v="13"/>
    <x v="0"/>
    <x v="2"/>
    <x v="0"/>
    <x v="3"/>
    <n v="5298"/>
    <n v="47.45"/>
    <n v="31.79"/>
    <n v="168423.41999999998"/>
    <n v="251390.1"/>
    <n v="82966.680000000022"/>
    <x v="18"/>
    <n v="7"/>
    <x v="2"/>
    <x v="1"/>
  </r>
  <r>
    <n v="723637521"/>
    <x v="1222"/>
    <d v="2016-12-12T00:00:00"/>
    <x v="66"/>
    <x v="5"/>
    <x v="9"/>
    <x v="1"/>
    <x v="3"/>
    <n v="9278"/>
    <n v="9.33"/>
    <n v="6.92"/>
    <n v="64203.76"/>
    <n v="86563.74"/>
    <n v="22359.980000000003"/>
    <x v="14"/>
    <n v="4"/>
    <x v="6"/>
    <x v="0"/>
  </r>
  <r>
    <n v="208221232"/>
    <x v="1936"/>
    <d v="2021-12-28T00:00:00"/>
    <x v="127"/>
    <x v="5"/>
    <x v="3"/>
    <x v="1"/>
    <x v="3"/>
    <n v="6145"/>
    <n v="205.7"/>
    <n v="117.11"/>
    <n v="719640.95"/>
    <n v="1264026.5"/>
    <n v="544385.55000000005"/>
    <x v="14"/>
    <n v="5"/>
    <x v="0"/>
    <x v="0"/>
  </r>
  <r>
    <n v="610781323"/>
    <x v="1415"/>
    <d v="2016-06-29T00:00:00"/>
    <x v="1"/>
    <x v="0"/>
    <x v="11"/>
    <x v="0"/>
    <x v="1"/>
    <n v="2621"/>
    <n v="154.06"/>
    <n v="90.93"/>
    <n v="238327.53000000003"/>
    <n v="403791.26"/>
    <n v="165463.72999999998"/>
    <x v="18"/>
    <n v="4"/>
    <x v="6"/>
    <x v="0"/>
  </r>
  <r>
    <n v="268866622"/>
    <x v="1923"/>
    <d v="2016-02-23T00:00:00"/>
    <x v="82"/>
    <x v="2"/>
    <x v="2"/>
    <x v="1"/>
    <x v="3"/>
    <n v="2463"/>
    <n v="47.45"/>
    <n v="31.79"/>
    <n v="78298.77"/>
    <n v="116869.35"/>
    <n v="38570.58"/>
    <x v="16"/>
    <n v="7"/>
    <x v="2"/>
    <x v="1"/>
  </r>
  <r>
    <n v="740338456"/>
    <x v="828"/>
    <d v="2020-12-23T00:00:00"/>
    <x v="15"/>
    <x v="3"/>
    <x v="6"/>
    <x v="1"/>
    <x v="3"/>
    <n v="1456"/>
    <n v="651.21"/>
    <n v="524.96"/>
    <n v="764341.76000000001"/>
    <n v="948161.76"/>
    <n v="183820"/>
    <x v="3"/>
    <n v="7"/>
    <x v="2"/>
    <x v="1"/>
  </r>
  <r>
    <n v="953370654"/>
    <x v="1937"/>
    <d v="2019-09-15T00:00:00"/>
    <x v="60"/>
    <x v="4"/>
    <x v="10"/>
    <x v="1"/>
    <x v="1"/>
    <n v="2417"/>
    <n v="668.27"/>
    <n v="502.54"/>
    <n v="1214639.18"/>
    <n v="1615208.5899999999"/>
    <n v="400569.40999999992"/>
    <x v="19"/>
    <n v="5"/>
    <x v="0"/>
    <x v="0"/>
  </r>
  <r>
    <n v="884147775"/>
    <x v="1440"/>
    <d v="2021-09-26T00:00:00"/>
    <x v="43"/>
    <x v="1"/>
    <x v="2"/>
    <x v="0"/>
    <x v="3"/>
    <n v="7829"/>
    <n v="47.45"/>
    <n v="31.79"/>
    <n v="248883.91"/>
    <n v="371486.05000000005"/>
    <n v="122602.14000000004"/>
    <x v="7"/>
    <n v="6"/>
    <x v="4"/>
    <x v="1"/>
  </r>
  <r>
    <n v="268373954"/>
    <x v="1895"/>
    <d v="2022-03-14T00:00:00"/>
    <x v="16"/>
    <x v="1"/>
    <x v="6"/>
    <x v="0"/>
    <x v="3"/>
    <n v="6672"/>
    <n v="651.21"/>
    <n v="524.96"/>
    <n v="3502533.12"/>
    <n v="4344873.12"/>
    <n v="842340"/>
    <x v="3"/>
    <n v="5"/>
    <x v="0"/>
    <x v="0"/>
  </r>
  <r>
    <n v="858102881"/>
    <x v="929"/>
    <d v="2017-06-03T00:00:00"/>
    <x v="39"/>
    <x v="2"/>
    <x v="6"/>
    <x v="0"/>
    <x v="0"/>
    <n v="566"/>
    <n v="651.21"/>
    <n v="524.96"/>
    <n v="297127.36000000004"/>
    <n v="368584.86000000004"/>
    <n v="71457.5"/>
    <x v="5"/>
    <n v="6"/>
    <x v="4"/>
    <x v="1"/>
  </r>
  <r>
    <n v="945517146"/>
    <x v="1938"/>
    <d v="2019-02-12T00:00:00"/>
    <x v="48"/>
    <x v="5"/>
    <x v="1"/>
    <x v="1"/>
    <x v="1"/>
    <n v="8390"/>
    <n v="152.58000000000001"/>
    <n v="97.44"/>
    <n v="817521.6"/>
    <n v="1280146.2000000002"/>
    <n v="462624.60000000021"/>
    <x v="4"/>
    <n v="1"/>
    <x v="3"/>
    <x v="0"/>
  </r>
  <r>
    <n v="649896085"/>
    <x v="1939"/>
    <d v="2017-05-03T00:00:00"/>
    <x v="78"/>
    <x v="5"/>
    <x v="10"/>
    <x v="1"/>
    <x v="3"/>
    <n v="7548"/>
    <n v="668.27"/>
    <n v="502.54"/>
    <n v="3793171.92"/>
    <n v="5044101.96"/>
    <n v="1250930.04"/>
    <x v="8"/>
    <n v="5"/>
    <x v="0"/>
    <x v="0"/>
  </r>
  <r>
    <n v="541440856"/>
    <x v="1940"/>
    <d v="2016-09-07T00:00:00"/>
    <x v="32"/>
    <x v="5"/>
    <x v="4"/>
    <x v="0"/>
    <x v="0"/>
    <n v="3236"/>
    <n v="81.73"/>
    <n v="56.67"/>
    <n v="183384.12"/>
    <n v="264478.28000000003"/>
    <n v="81094.160000000033"/>
    <x v="0"/>
    <n v="4"/>
    <x v="6"/>
    <x v="0"/>
  </r>
  <r>
    <n v="940512788"/>
    <x v="315"/>
    <d v="2020-01-07T00:00:00"/>
    <x v="159"/>
    <x v="4"/>
    <x v="4"/>
    <x v="1"/>
    <x v="0"/>
    <n v="7489"/>
    <n v="81.73"/>
    <n v="56.67"/>
    <n v="424401.63"/>
    <n v="612075.97"/>
    <n v="187674.33999999997"/>
    <x v="7"/>
    <n v="1"/>
    <x v="3"/>
    <x v="0"/>
  </r>
  <r>
    <n v="437785708"/>
    <x v="1941"/>
    <d v="2017-01-23T00:00:00"/>
    <x v="119"/>
    <x v="5"/>
    <x v="1"/>
    <x v="1"/>
    <x v="3"/>
    <n v="9375"/>
    <n v="152.58000000000001"/>
    <n v="97.44"/>
    <n v="913500"/>
    <n v="1430437.5000000002"/>
    <n v="516937.50000000023"/>
    <x v="8"/>
    <n v="3"/>
    <x v="5"/>
    <x v="0"/>
  </r>
  <r>
    <n v="844245946"/>
    <x v="1942"/>
    <d v="2021-12-13T00:00:00"/>
    <x v="92"/>
    <x v="2"/>
    <x v="9"/>
    <x v="0"/>
    <x v="0"/>
    <n v="9991"/>
    <n v="9.33"/>
    <n v="6.92"/>
    <n v="69137.72"/>
    <n v="93216.03"/>
    <n v="24078.309999999998"/>
    <x v="2"/>
    <n v="2"/>
    <x v="1"/>
    <x v="0"/>
  </r>
  <r>
    <n v="441192328"/>
    <x v="916"/>
    <d v="2020-04-02T00:00:00"/>
    <x v="148"/>
    <x v="3"/>
    <x v="10"/>
    <x v="1"/>
    <x v="1"/>
    <n v="7469"/>
    <n v="668.27"/>
    <n v="502.54"/>
    <n v="3753471.2600000002"/>
    <n v="4991308.63"/>
    <n v="1237837.3699999996"/>
    <x v="13"/>
    <n v="7"/>
    <x v="2"/>
    <x v="1"/>
  </r>
  <r>
    <n v="730236184"/>
    <x v="911"/>
    <d v="2022-02-03T00:00:00"/>
    <x v="134"/>
    <x v="2"/>
    <x v="2"/>
    <x v="0"/>
    <x v="2"/>
    <n v="1969"/>
    <n v="47.45"/>
    <n v="31.79"/>
    <n v="62594.509999999995"/>
    <n v="93429.05"/>
    <n v="30834.540000000008"/>
    <x v="9"/>
    <n v="4"/>
    <x v="6"/>
    <x v="0"/>
  </r>
  <r>
    <n v="583301341"/>
    <x v="1943"/>
    <d v="2017-04-23T00:00:00"/>
    <x v="162"/>
    <x v="2"/>
    <x v="1"/>
    <x v="1"/>
    <x v="2"/>
    <n v="684"/>
    <n v="152.58000000000001"/>
    <n v="97.44"/>
    <n v="66648.959999999992"/>
    <n v="104364.72000000002"/>
    <n v="37715.760000000024"/>
    <x v="13"/>
    <n v="3"/>
    <x v="5"/>
    <x v="0"/>
  </r>
  <r>
    <n v="292624127"/>
    <x v="1488"/>
    <d v="2016-10-24T00:00:00"/>
    <x v="125"/>
    <x v="5"/>
    <x v="2"/>
    <x v="0"/>
    <x v="2"/>
    <n v="2837"/>
    <n v="47.45"/>
    <n v="31.79"/>
    <n v="90188.23"/>
    <n v="134615.65"/>
    <n v="44427.42"/>
    <x v="0"/>
    <n v="2"/>
    <x v="1"/>
    <x v="0"/>
  </r>
  <r>
    <n v="220753371"/>
    <x v="1944"/>
    <d v="2021-05-11T00:00:00"/>
    <x v="118"/>
    <x v="0"/>
    <x v="2"/>
    <x v="0"/>
    <x v="1"/>
    <n v="4683"/>
    <n v="47.45"/>
    <n v="31.79"/>
    <n v="148872.57"/>
    <n v="222208.35"/>
    <n v="73335.78"/>
    <x v="15"/>
    <n v="4"/>
    <x v="6"/>
    <x v="0"/>
  </r>
  <r>
    <n v="350550401"/>
    <x v="1318"/>
    <d v="2020-04-12T00:00:00"/>
    <x v="70"/>
    <x v="1"/>
    <x v="7"/>
    <x v="0"/>
    <x v="3"/>
    <n v="4508"/>
    <n v="437.2"/>
    <n v="263.33"/>
    <n v="1187091.6399999999"/>
    <n v="1970897.5999999999"/>
    <n v="783805.96"/>
    <x v="14"/>
    <n v="3"/>
    <x v="5"/>
    <x v="0"/>
  </r>
  <r>
    <n v="863138997"/>
    <x v="1945"/>
    <d v="2022-11-13T00:00:00"/>
    <x v="120"/>
    <x v="1"/>
    <x v="8"/>
    <x v="0"/>
    <x v="1"/>
    <n v="865"/>
    <n v="421.89"/>
    <n v="364.69"/>
    <n v="315456.84999999998"/>
    <n v="364934.85"/>
    <n v="49478"/>
    <x v="6"/>
    <n v="6"/>
    <x v="4"/>
    <x v="1"/>
  </r>
  <r>
    <n v="148155629"/>
    <x v="1655"/>
    <d v="2016-02-20T00:00:00"/>
    <x v="57"/>
    <x v="5"/>
    <x v="3"/>
    <x v="1"/>
    <x v="0"/>
    <n v="1398"/>
    <n v="205.7"/>
    <n v="117.11"/>
    <n v="163719.78"/>
    <n v="287568.59999999998"/>
    <n v="123848.81999999998"/>
    <x v="8"/>
    <n v="1"/>
    <x v="3"/>
    <x v="0"/>
  </r>
  <r>
    <n v="133248984"/>
    <x v="403"/>
    <d v="2019-03-09T00:00:00"/>
    <x v="147"/>
    <x v="0"/>
    <x v="8"/>
    <x v="1"/>
    <x v="1"/>
    <n v="190"/>
    <n v="421.89"/>
    <n v="364.69"/>
    <n v="69291.100000000006"/>
    <n v="80159.099999999991"/>
    <n v="10867.999999999985"/>
    <x v="10"/>
    <n v="1"/>
    <x v="3"/>
    <x v="0"/>
  </r>
  <r>
    <n v="508014953"/>
    <x v="683"/>
    <d v="2016-05-15T00:00:00"/>
    <x v="161"/>
    <x v="3"/>
    <x v="3"/>
    <x v="1"/>
    <x v="3"/>
    <n v="1769"/>
    <n v="205.7"/>
    <n v="117.11"/>
    <n v="207167.59"/>
    <n v="363883.3"/>
    <n v="156715.71"/>
    <x v="6"/>
    <n v="6"/>
    <x v="4"/>
    <x v="1"/>
  </r>
  <r>
    <n v="696613729"/>
    <x v="895"/>
    <d v="2020-12-27T00:00:00"/>
    <x v="41"/>
    <x v="0"/>
    <x v="11"/>
    <x v="0"/>
    <x v="0"/>
    <n v="2337"/>
    <n v="154.06"/>
    <n v="90.93"/>
    <n v="212503.41"/>
    <n v="360038.22000000003"/>
    <n v="147534.81000000003"/>
    <x v="6"/>
    <n v="6"/>
    <x v="4"/>
    <x v="1"/>
  </r>
  <r>
    <n v="965688645"/>
    <x v="21"/>
    <d v="2022-06-07T00:00:00"/>
    <x v="98"/>
    <x v="4"/>
    <x v="2"/>
    <x v="1"/>
    <x v="0"/>
    <n v="7585"/>
    <n v="47.45"/>
    <n v="31.79"/>
    <n v="241127.15"/>
    <n v="359908.25"/>
    <n v="118781.1"/>
    <x v="3"/>
    <n v="6"/>
    <x v="4"/>
    <x v="1"/>
  </r>
  <r>
    <n v="431804168"/>
    <x v="879"/>
    <d v="2017-01-28T00:00:00"/>
    <x v="18"/>
    <x v="6"/>
    <x v="10"/>
    <x v="1"/>
    <x v="3"/>
    <n v="9304"/>
    <n v="668.27"/>
    <n v="502.54"/>
    <n v="4675632.16"/>
    <n v="6217584.0800000001"/>
    <n v="1541951.92"/>
    <x v="6"/>
    <n v="5"/>
    <x v="0"/>
    <x v="0"/>
  </r>
  <r>
    <n v="994783532"/>
    <x v="723"/>
    <d v="2017-03-08T00:00:00"/>
    <x v="25"/>
    <x v="0"/>
    <x v="2"/>
    <x v="0"/>
    <x v="1"/>
    <n v="7408"/>
    <n v="47.45"/>
    <n v="31.79"/>
    <n v="235500.32"/>
    <n v="351509.60000000003"/>
    <n v="116009.28000000003"/>
    <x v="14"/>
    <n v="6"/>
    <x v="4"/>
    <x v="1"/>
  </r>
  <r>
    <n v="270580661"/>
    <x v="714"/>
    <d v="2021-05-13T00:00:00"/>
    <x v="115"/>
    <x v="5"/>
    <x v="9"/>
    <x v="1"/>
    <x v="3"/>
    <n v="9685"/>
    <n v="9.33"/>
    <n v="6.92"/>
    <n v="67020.2"/>
    <n v="90361.05"/>
    <n v="23340.850000000006"/>
    <x v="18"/>
    <n v="5"/>
    <x v="0"/>
    <x v="0"/>
  </r>
  <r>
    <n v="293178594"/>
    <x v="1946"/>
    <d v="2022-06-01T00:00:00"/>
    <x v="46"/>
    <x v="1"/>
    <x v="4"/>
    <x v="0"/>
    <x v="1"/>
    <n v="6916"/>
    <n v="81.73"/>
    <n v="56.67"/>
    <n v="391929.72000000003"/>
    <n v="565244.68000000005"/>
    <n v="173314.96000000002"/>
    <x v="8"/>
    <n v="5"/>
    <x v="0"/>
    <x v="0"/>
  </r>
  <r>
    <n v="469543921"/>
    <x v="1756"/>
    <d v="2018-10-21T00:00:00"/>
    <x v="42"/>
    <x v="5"/>
    <x v="10"/>
    <x v="1"/>
    <x v="1"/>
    <n v="7336"/>
    <n v="668.27"/>
    <n v="502.54"/>
    <n v="3686633.44"/>
    <n v="4902428.72"/>
    <n v="1215795.2799999998"/>
    <x v="5"/>
    <n v="7"/>
    <x v="2"/>
    <x v="1"/>
  </r>
  <r>
    <n v="726287972"/>
    <x v="1947"/>
    <d v="2022-10-24T00:00:00"/>
    <x v="182"/>
    <x v="2"/>
    <x v="5"/>
    <x v="0"/>
    <x v="0"/>
    <n v="3606"/>
    <n v="109.28"/>
    <n v="35.840000000000003"/>
    <n v="129239.04000000001"/>
    <n v="394063.68"/>
    <n v="264824.64"/>
    <x v="2"/>
    <n v="2"/>
    <x v="1"/>
    <x v="0"/>
  </r>
  <r>
    <n v="160334575"/>
    <x v="1948"/>
    <d v="2020-04-24T00:00:00"/>
    <x v="33"/>
    <x v="5"/>
    <x v="4"/>
    <x v="1"/>
    <x v="1"/>
    <n v="5418"/>
    <n v="81.73"/>
    <n v="56.67"/>
    <n v="307038.06"/>
    <n v="442813.14"/>
    <n v="135775.08000000002"/>
    <x v="4"/>
    <n v="4"/>
    <x v="6"/>
    <x v="0"/>
  </r>
  <r>
    <n v="188920056"/>
    <x v="805"/>
    <d v="2021-07-13T00:00:00"/>
    <x v="66"/>
    <x v="5"/>
    <x v="11"/>
    <x v="0"/>
    <x v="1"/>
    <n v="4498"/>
    <n v="154.06"/>
    <n v="90.93"/>
    <n v="409003.14"/>
    <n v="692961.88"/>
    <n v="283958.74"/>
    <x v="7"/>
    <n v="1"/>
    <x v="3"/>
    <x v="0"/>
  </r>
  <r>
    <n v="403665006"/>
    <x v="802"/>
    <d v="2016-01-20T00:00:00"/>
    <x v="153"/>
    <x v="1"/>
    <x v="1"/>
    <x v="1"/>
    <x v="1"/>
    <n v="2300"/>
    <n v="152.58000000000001"/>
    <n v="97.44"/>
    <n v="224112"/>
    <n v="350934"/>
    <n v="126822"/>
    <x v="13"/>
    <n v="6"/>
    <x v="4"/>
    <x v="1"/>
  </r>
  <r>
    <n v="400215470"/>
    <x v="1175"/>
    <d v="2015-05-17T00:00:00"/>
    <x v="155"/>
    <x v="4"/>
    <x v="6"/>
    <x v="1"/>
    <x v="1"/>
    <n v="1506"/>
    <n v="651.21"/>
    <n v="524.96"/>
    <n v="790589.76"/>
    <n v="980722.26"/>
    <n v="190132.5"/>
    <x v="12"/>
    <n v="3"/>
    <x v="5"/>
    <x v="0"/>
  </r>
  <r>
    <n v="168960559"/>
    <x v="1949"/>
    <d v="2019-07-25T00:00:00"/>
    <x v="178"/>
    <x v="1"/>
    <x v="0"/>
    <x v="0"/>
    <x v="3"/>
    <n v="8039"/>
    <n v="255.28"/>
    <n v="159.41999999999999"/>
    <n v="1281577.3799999999"/>
    <n v="2052195.92"/>
    <n v="770618.54"/>
    <x v="12"/>
    <n v="7"/>
    <x v="2"/>
    <x v="1"/>
  </r>
  <r>
    <n v="604314839"/>
    <x v="1950"/>
    <d v="2021-10-21T00:00:00"/>
    <x v="148"/>
    <x v="3"/>
    <x v="6"/>
    <x v="1"/>
    <x v="0"/>
    <n v="9045"/>
    <n v="651.21"/>
    <n v="524.96"/>
    <n v="4748263.2"/>
    <n v="5890194.4500000002"/>
    <n v="1141931.25"/>
    <x v="0"/>
    <n v="5"/>
    <x v="0"/>
    <x v="0"/>
  </r>
  <r>
    <n v="775077140"/>
    <x v="552"/>
    <d v="2021-06-17T00:00:00"/>
    <x v="105"/>
    <x v="2"/>
    <x v="1"/>
    <x v="1"/>
    <x v="2"/>
    <n v="1404"/>
    <n v="152.58000000000001"/>
    <n v="97.44"/>
    <n v="136805.76000000001"/>
    <n v="214222.32"/>
    <n v="77416.56"/>
    <x v="17"/>
    <n v="2"/>
    <x v="1"/>
    <x v="0"/>
  </r>
  <r>
    <n v="270358788"/>
    <x v="1951"/>
    <d v="2018-12-20T00:00:00"/>
    <x v="120"/>
    <x v="1"/>
    <x v="2"/>
    <x v="1"/>
    <x v="0"/>
    <n v="4028"/>
    <n v="47.45"/>
    <n v="31.79"/>
    <n v="128050.12"/>
    <n v="191128.6"/>
    <n v="63078.48000000001"/>
    <x v="16"/>
    <n v="2"/>
    <x v="1"/>
    <x v="0"/>
  </r>
  <r>
    <n v="549583613"/>
    <x v="244"/>
    <d v="2018-06-05T00:00:00"/>
    <x v="28"/>
    <x v="5"/>
    <x v="5"/>
    <x v="0"/>
    <x v="1"/>
    <n v="2859"/>
    <n v="109.28"/>
    <n v="35.840000000000003"/>
    <n v="102466.56000000001"/>
    <n v="312431.52"/>
    <n v="209964.96000000002"/>
    <x v="4"/>
    <n v="1"/>
    <x v="3"/>
    <x v="0"/>
  </r>
  <r>
    <n v="892487943"/>
    <x v="783"/>
    <d v="2022-07-19T00:00:00"/>
    <x v="24"/>
    <x v="3"/>
    <x v="0"/>
    <x v="1"/>
    <x v="3"/>
    <n v="5870"/>
    <n v="255.28"/>
    <n v="159.41999999999999"/>
    <n v="935795.39999999991"/>
    <n v="1498493.6"/>
    <n v="562698.20000000019"/>
    <x v="0"/>
    <n v="3"/>
    <x v="5"/>
    <x v="0"/>
  </r>
  <r>
    <n v="649120604"/>
    <x v="1079"/>
    <d v="2016-08-03T00:00:00"/>
    <x v="165"/>
    <x v="5"/>
    <x v="6"/>
    <x v="0"/>
    <x v="2"/>
    <n v="8067"/>
    <n v="651.21"/>
    <n v="524.96"/>
    <n v="4234852.32"/>
    <n v="5253311.07"/>
    <n v="1018458.75"/>
    <x v="20"/>
    <n v="7"/>
    <x v="2"/>
    <x v="1"/>
  </r>
  <r>
    <n v="589842927"/>
    <x v="1415"/>
    <d v="2016-06-23T00:00:00"/>
    <x v="138"/>
    <x v="1"/>
    <x v="4"/>
    <x v="1"/>
    <x v="0"/>
    <n v="6485"/>
    <n v="81.73"/>
    <n v="56.67"/>
    <n v="367504.95"/>
    <n v="530019.05000000005"/>
    <n v="162514.10000000003"/>
    <x v="1"/>
    <n v="4"/>
    <x v="6"/>
    <x v="0"/>
  </r>
  <r>
    <n v="408460366"/>
    <x v="1777"/>
    <d v="2015-11-16T00:00:00"/>
    <x v="139"/>
    <x v="4"/>
    <x v="0"/>
    <x v="0"/>
    <x v="2"/>
    <n v="1354"/>
    <n v="255.28"/>
    <n v="159.41999999999999"/>
    <n v="215854.68"/>
    <n v="345649.12"/>
    <n v="129794.44"/>
    <x v="17"/>
    <n v="6"/>
    <x v="4"/>
    <x v="1"/>
  </r>
  <r>
    <n v="406564366"/>
    <x v="1080"/>
    <d v="2018-08-18T00:00:00"/>
    <x v="120"/>
    <x v="1"/>
    <x v="11"/>
    <x v="0"/>
    <x v="0"/>
    <n v="286"/>
    <n v="154.06"/>
    <n v="90.93"/>
    <n v="26005.980000000003"/>
    <n v="44061.16"/>
    <n v="18055.18"/>
    <x v="12"/>
    <n v="2"/>
    <x v="1"/>
    <x v="0"/>
  </r>
  <r>
    <n v="374848639"/>
    <x v="1952"/>
    <d v="2020-08-28T00:00:00"/>
    <x v="130"/>
    <x v="1"/>
    <x v="5"/>
    <x v="0"/>
    <x v="3"/>
    <n v="4897"/>
    <n v="109.28"/>
    <n v="35.840000000000003"/>
    <n v="175508.48000000001"/>
    <n v="535144.16"/>
    <n v="359635.68000000005"/>
    <x v="10"/>
    <n v="7"/>
    <x v="2"/>
    <x v="1"/>
  </r>
  <r>
    <n v="711792886"/>
    <x v="1953"/>
    <d v="2021-08-02T00:00:00"/>
    <x v="49"/>
    <x v="5"/>
    <x v="4"/>
    <x v="0"/>
    <x v="2"/>
    <n v="4187"/>
    <n v="81.73"/>
    <n v="56.67"/>
    <n v="237277.29"/>
    <n v="342203.51"/>
    <n v="104926.22"/>
    <x v="1"/>
    <n v="1"/>
    <x v="3"/>
    <x v="0"/>
  </r>
  <r>
    <n v="947507131"/>
    <x v="1954"/>
    <d v="2019-09-16T00:00:00"/>
    <x v="67"/>
    <x v="1"/>
    <x v="2"/>
    <x v="1"/>
    <x v="2"/>
    <n v="7271"/>
    <n v="47.45"/>
    <n v="31.79"/>
    <n v="231145.09"/>
    <n v="345008.95"/>
    <n v="113863.86000000002"/>
    <x v="16"/>
    <n v="6"/>
    <x v="4"/>
    <x v="1"/>
  </r>
  <r>
    <n v="299669110"/>
    <x v="1526"/>
    <d v="2015-10-08T00:00:00"/>
    <x v="127"/>
    <x v="5"/>
    <x v="4"/>
    <x v="0"/>
    <x v="2"/>
    <n v="7604"/>
    <n v="81.73"/>
    <n v="56.67"/>
    <n v="430918.68"/>
    <n v="621474.92000000004"/>
    <n v="190556.24000000005"/>
    <x v="18"/>
    <n v="5"/>
    <x v="0"/>
    <x v="0"/>
  </r>
  <r>
    <n v="205386245"/>
    <x v="535"/>
    <d v="2018-02-11T00:00:00"/>
    <x v="72"/>
    <x v="0"/>
    <x v="0"/>
    <x v="1"/>
    <x v="3"/>
    <n v="7209"/>
    <n v="255.28"/>
    <n v="159.41999999999999"/>
    <n v="1149258.7799999998"/>
    <n v="1840313.52"/>
    <n v="691054.74000000022"/>
    <x v="19"/>
    <n v="5"/>
    <x v="0"/>
    <x v="0"/>
  </r>
  <r>
    <n v="889333665"/>
    <x v="1458"/>
    <d v="2018-09-27T00:00:00"/>
    <x v="83"/>
    <x v="0"/>
    <x v="7"/>
    <x v="1"/>
    <x v="0"/>
    <n v="2449"/>
    <n v="437.2"/>
    <n v="263.33"/>
    <n v="644895.16999999993"/>
    <n v="1070702.8"/>
    <n v="425807.63000000012"/>
    <x v="2"/>
    <n v="5"/>
    <x v="0"/>
    <x v="0"/>
  </r>
  <r>
    <n v="751465547"/>
    <x v="1777"/>
    <d v="2015-11-24T00:00:00"/>
    <x v="110"/>
    <x v="0"/>
    <x v="4"/>
    <x v="1"/>
    <x v="3"/>
    <n v="4209"/>
    <n v="81.73"/>
    <n v="56.67"/>
    <n v="238524.03"/>
    <n v="344001.57"/>
    <n v="105477.54000000001"/>
    <x v="20"/>
    <n v="6"/>
    <x v="4"/>
    <x v="1"/>
  </r>
  <r>
    <n v="824927175"/>
    <x v="1955"/>
    <d v="2019-03-17T00:00:00"/>
    <x v="139"/>
    <x v="4"/>
    <x v="3"/>
    <x v="1"/>
    <x v="1"/>
    <n v="3138"/>
    <n v="205.7"/>
    <n v="117.11"/>
    <n v="367491.18"/>
    <n v="645486.6"/>
    <n v="277995.42"/>
    <x v="14"/>
    <n v="3"/>
    <x v="5"/>
    <x v="0"/>
  </r>
  <r>
    <n v="393858420"/>
    <x v="699"/>
    <d v="2020-08-15T00:00:00"/>
    <x v="150"/>
    <x v="1"/>
    <x v="9"/>
    <x v="1"/>
    <x v="2"/>
    <n v="314"/>
    <n v="9.33"/>
    <n v="6.92"/>
    <n v="2172.88"/>
    <n v="2929.62"/>
    <n v="756.73999999999978"/>
    <x v="6"/>
    <n v="5"/>
    <x v="0"/>
    <x v="0"/>
  </r>
  <r>
    <n v="475590264"/>
    <x v="1956"/>
    <d v="2022-01-20T00:00:00"/>
    <x v="18"/>
    <x v="6"/>
    <x v="4"/>
    <x v="0"/>
    <x v="0"/>
    <n v="6583"/>
    <n v="81.73"/>
    <n v="56.67"/>
    <n v="373058.61"/>
    <n v="538028.59000000008"/>
    <n v="164969.9800000001"/>
    <x v="6"/>
    <n v="3"/>
    <x v="5"/>
    <x v="0"/>
  </r>
  <r>
    <n v="808788001"/>
    <x v="353"/>
    <d v="2017-06-14T00:00:00"/>
    <x v="176"/>
    <x v="2"/>
    <x v="2"/>
    <x v="1"/>
    <x v="1"/>
    <n v="7197"/>
    <n v="47.45"/>
    <n v="31.79"/>
    <n v="228792.63"/>
    <n v="341497.65"/>
    <n v="112705.02000000002"/>
    <x v="12"/>
    <n v="6"/>
    <x v="4"/>
    <x v="1"/>
  </r>
  <r>
    <n v="435463559"/>
    <x v="255"/>
    <d v="2019-10-27T00:00:00"/>
    <x v="84"/>
    <x v="1"/>
    <x v="2"/>
    <x v="0"/>
    <x v="1"/>
    <n v="2199"/>
    <n v="47.45"/>
    <n v="31.79"/>
    <n v="69906.209999999992"/>
    <n v="104342.55"/>
    <n v="34436.340000000011"/>
    <x v="0"/>
    <n v="1"/>
    <x v="3"/>
    <x v="0"/>
  </r>
  <r>
    <n v="293390166"/>
    <x v="937"/>
    <d v="2015-03-04T00:00:00"/>
    <x v="183"/>
    <x v="0"/>
    <x v="2"/>
    <x v="1"/>
    <x v="1"/>
    <n v="9525"/>
    <n v="47.45"/>
    <n v="31.79"/>
    <n v="302799.75"/>
    <n v="451961.25"/>
    <n v="149161.5"/>
    <x v="2"/>
    <n v="4"/>
    <x v="6"/>
    <x v="0"/>
  </r>
  <r>
    <n v="623687684"/>
    <x v="246"/>
    <d v="2020-01-26T00:00:00"/>
    <x v="101"/>
    <x v="5"/>
    <x v="2"/>
    <x v="1"/>
    <x v="3"/>
    <n v="1900"/>
    <n v="47.45"/>
    <n v="31.79"/>
    <n v="60401"/>
    <n v="90155"/>
    <n v="29754"/>
    <x v="19"/>
    <n v="5"/>
    <x v="0"/>
    <x v="0"/>
  </r>
  <r>
    <n v="692029941"/>
    <x v="1957"/>
    <d v="2022-05-14T00:00:00"/>
    <x v="65"/>
    <x v="2"/>
    <x v="6"/>
    <x v="1"/>
    <x v="2"/>
    <n v="5893"/>
    <n v="651.21"/>
    <n v="524.96"/>
    <n v="3093589.2800000003"/>
    <n v="3837580.5300000003"/>
    <n v="743991.25"/>
    <x v="19"/>
    <n v="4"/>
    <x v="6"/>
    <x v="0"/>
  </r>
  <r>
    <n v="284403264"/>
    <x v="280"/>
    <d v="2016-12-27T00:00:00"/>
    <x v="133"/>
    <x v="1"/>
    <x v="11"/>
    <x v="1"/>
    <x v="1"/>
    <n v="101"/>
    <n v="154.06"/>
    <n v="90.93"/>
    <n v="9183.93"/>
    <n v="15560.06"/>
    <n v="6376.1299999999992"/>
    <x v="18"/>
    <n v="3"/>
    <x v="5"/>
    <x v="0"/>
  </r>
  <r>
    <n v="157106482"/>
    <x v="596"/>
    <d v="2019-05-06T00:00:00"/>
    <x v="149"/>
    <x v="3"/>
    <x v="3"/>
    <x v="1"/>
    <x v="2"/>
    <n v="154"/>
    <n v="205.7"/>
    <n v="117.11"/>
    <n v="18034.939999999999"/>
    <n v="31677.8"/>
    <n v="13642.86"/>
    <x v="13"/>
    <n v="4"/>
    <x v="6"/>
    <x v="0"/>
  </r>
  <r>
    <n v="686750924"/>
    <x v="564"/>
    <d v="2020-05-15T00:00:00"/>
    <x v="38"/>
    <x v="2"/>
    <x v="4"/>
    <x v="1"/>
    <x v="3"/>
    <n v="3714"/>
    <n v="81.73"/>
    <n v="56.67"/>
    <n v="210472.38"/>
    <n v="303545.22000000003"/>
    <n v="93072.840000000026"/>
    <x v="7"/>
    <n v="4"/>
    <x v="6"/>
    <x v="0"/>
  </r>
  <r>
    <n v="520260417"/>
    <x v="1465"/>
    <d v="2016-07-22T00:00:00"/>
    <x v="64"/>
    <x v="3"/>
    <x v="1"/>
    <x v="1"/>
    <x v="2"/>
    <n v="5474"/>
    <n v="152.58000000000001"/>
    <n v="97.44"/>
    <n v="533386.55999999994"/>
    <n v="835222.92"/>
    <n v="301836.3600000001"/>
    <x v="14"/>
    <n v="1"/>
    <x v="3"/>
    <x v="0"/>
  </r>
  <r>
    <n v="624871289"/>
    <x v="1233"/>
    <d v="2018-04-18T00:00:00"/>
    <x v="110"/>
    <x v="0"/>
    <x v="10"/>
    <x v="0"/>
    <x v="3"/>
    <n v="2155"/>
    <n v="668.27"/>
    <n v="502.54"/>
    <n v="1082973.7"/>
    <n v="1440121.8499999999"/>
    <n v="357148.14999999991"/>
    <x v="20"/>
    <n v="7"/>
    <x v="2"/>
    <x v="1"/>
  </r>
  <r>
    <n v="238132369"/>
    <x v="718"/>
    <d v="2018-02-19T00:00:00"/>
    <x v="172"/>
    <x v="4"/>
    <x v="3"/>
    <x v="0"/>
    <x v="1"/>
    <n v="7515"/>
    <n v="205.7"/>
    <n v="117.11"/>
    <n v="880081.65"/>
    <n v="1545835.5"/>
    <n v="665753.85"/>
    <x v="9"/>
    <n v="1"/>
    <x v="3"/>
    <x v="0"/>
  </r>
  <r>
    <n v="917904984"/>
    <x v="1076"/>
    <d v="2022-05-08T00:00:00"/>
    <x v="179"/>
    <x v="1"/>
    <x v="4"/>
    <x v="0"/>
    <x v="2"/>
    <n v="7338"/>
    <n v="81.73"/>
    <n v="56.67"/>
    <n v="415844.46"/>
    <n v="599734.74"/>
    <n v="183890.27999999997"/>
    <x v="3"/>
    <n v="4"/>
    <x v="6"/>
    <x v="0"/>
  </r>
  <r>
    <n v="692362964"/>
    <x v="1958"/>
    <d v="2017-05-13T00:00:00"/>
    <x v="29"/>
    <x v="4"/>
    <x v="3"/>
    <x v="1"/>
    <x v="3"/>
    <n v="4442"/>
    <n v="205.7"/>
    <n v="117.11"/>
    <n v="520202.62"/>
    <n v="913719.39999999991"/>
    <n v="393516.77999999991"/>
    <x v="15"/>
    <n v="1"/>
    <x v="3"/>
    <x v="0"/>
  </r>
  <r>
    <n v="809992635"/>
    <x v="1037"/>
    <d v="2020-09-03T00:00:00"/>
    <x v="161"/>
    <x v="3"/>
    <x v="0"/>
    <x v="0"/>
    <x v="3"/>
    <n v="3675"/>
    <n v="255.28"/>
    <n v="159.41999999999999"/>
    <n v="585868.5"/>
    <n v="938154"/>
    <n v="352285.5"/>
    <x v="17"/>
    <n v="2"/>
    <x v="1"/>
    <x v="0"/>
  </r>
  <r>
    <n v="789592826"/>
    <x v="1142"/>
    <d v="2016-09-17T00:00:00"/>
    <x v="105"/>
    <x v="2"/>
    <x v="0"/>
    <x v="1"/>
    <x v="1"/>
    <n v="6919"/>
    <n v="255.28"/>
    <n v="159.41999999999999"/>
    <n v="1103026.98"/>
    <n v="1766282.32"/>
    <n v="663255.34000000008"/>
    <x v="18"/>
    <n v="7"/>
    <x v="2"/>
    <x v="1"/>
  </r>
  <r>
    <n v="670274865"/>
    <x v="1589"/>
    <d v="2020-10-14T00:00:00"/>
    <x v="37"/>
    <x v="1"/>
    <x v="11"/>
    <x v="0"/>
    <x v="1"/>
    <n v="8082"/>
    <n v="154.06"/>
    <n v="90.93"/>
    <n v="734896.26"/>
    <n v="1245112.92"/>
    <n v="510216.65999999992"/>
    <x v="20"/>
    <n v="7"/>
    <x v="2"/>
    <x v="1"/>
  </r>
  <r>
    <n v="561462581"/>
    <x v="246"/>
    <d v="2020-01-23T00:00:00"/>
    <x v="6"/>
    <x v="4"/>
    <x v="8"/>
    <x v="1"/>
    <x v="0"/>
    <n v="8109"/>
    <n v="421.89"/>
    <n v="364.69"/>
    <n v="2957271.21"/>
    <n v="3421106.01"/>
    <n v="463834.79999999981"/>
    <x v="2"/>
    <n v="5"/>
    <x v="0"/>
    <x v="0"/>
  </r>
  <r>
    <n v="192892301"/>
    <x v="854"/>
    <d v="2021-06-09T00:00:00"/>
    <x v="0"/>
    <x v="0"/>
    <x v="4"/>
    <x v="1"/>
    <x v="0"/>
    <n v="9973"/>
    <n v="81.73"/>
    <n v="56.67"/>
    <n v="565169.91"/>
    <n v="815093.29"/>
    <n v="249923.38"/>
    <x v="11"/>
    <n v="7"/>
    <x v="2"/>
    <x v="1"/>
  </r>
  <r>
    <n v="264612853"/>
    <x v="1523"/>
    <d v="2020-10-26T00:00:00"/>
    <x v="172"/>
    <x v="4"/>
    <x v="3"/>
    <x v="1"/>
    <x v="2"/>
    <n v="3678"/>
    <n v="205.7"/>
    <n v="117.11"/>
    <n v="430730.58"/>
    <n v="756564.6"/>
    <n v="325834.01999999996"/>
    <x v="12"/>
    <n v="4"/>
    <x v="6"/>
    <x v="0"/>
  </r>
  <r>
    <n v="196985566"/>
    <x v="854"/>
    <d v="2021-06-09T00:00:00"/>
    <x v="142"/>
    <x v="0"/>
    <x v="2"/>
    <x v="1"/>
    <x v="2"/>
    <n v="1261"/>
    <n v="47.45"/>
    <n v="31.79"/>
    <n v="40087.19"/>
    <n v="59834.450000000004"/>
    <n v="19747.260000000002"/>
    <x v="11"/>
    <n v="7"/>
    <x v="2"/>
    <x v="1"/>
  </r>
  <r>
    <n v="380684268"/>
    <x v="1478"/>
    <d v="2015-02-14T00:00:00"/>
    <x v="34"/>
    <x v="1"/>
    <x v="7"/>
    <x v="1"/>
    <x v="0"/>
    <n v="1789"/>
    <n v="437.2"/>
    <n v="263.33"/>
    <n v="471097.37"/>
    <n v="782150.79999999993"/>
    <n v="311053.42999999993"/>
    <x v="4"/>
    <n v="5"/>
    <x v="0"/>
    <x v="0"/>
  </r>
  <r>
    <n v="826695287"/>
    <x v="1455"/>
    <d v="2017-06-03T00:00:00"/>
    <x v="131"/>
    <x v="3"/>
    <x v="5"/>
    <x v="1"/>
    <x v="2"/>
    <n v="6361"/>
    <n v="109.28"/>
    <n v="35.840000000000003"/>
    <n v="227978.24000000002"/>
    <n v="695130.08"/>
    <n v="467151.83999999997"/>
    <x v="0"/>
    <n v="7"/>
    <x v="2"/>
    <x v="1"/>
  </r>
  <r>
    <n v="716317451"/>
    <x v="1345"/>
    <d v="2016-12-09T00:00:00"/>
    <x v="38"/>
    <x v="2"/>
    <x v="10"/>
    <x v="1"/>
    <x v="3"/>
    <n v="3107"/>
    <n v="668.27"/>
    <n v="502.54"/>
    <n v="1561391.78"/>
    <n v="2076314.89"/>
    <n v="514923.10999999987"/>
    <x v="20"/>
    <n v="2"/>
    <x v="1"/>
    <x v="0"/>
  </r>
  <r>
    <n v="651162087"/>
    <x v="1278"/>
    <d v="2019-03-11T00:00:00"/>
    <x v="92"/>
    <x v="2"/>
    <x v="4"/>
    <x v="0"/>
    <x v="1"/>
    <n v="2187"/>
    <n v="81.73"/>
    <n v="56.67"/>
    <n v="123937.29000000001"/>
    <n v="178743.51"/>
    <n v="54806.22"/>
    <x v="0"/>
    <n v="2"/>
    <x v="1"/>
    <x v="0"/>
  </r>
  <r>
    <n v="403153026"/>
    <x v="827"/>
    <d v="2022-09-05T00:00:00"/>
    <x v="42"/>
    <x v="5"/>
    <x v="11"/>
    <x v="0"/>
    <x v="3"/>
    <n v="794"/>
    <n v="154.06"/>
    <n v="90.93"/>
    <n v="72198.42"/>
    <n v="122323.64"/>
    <n v="50125.22"/>
    <x v="18"/>
    <n v="2"/>
    <x v="1"/>
    <x v="0"/>
  </r>
  <r>
    <n v="264526593"/>
    <x v="1904"/>
    <d v="2018-10-16T00:00:00"/>
    <x v="179"/>
    <x v="1"/>
    <x v="4"/>
    <x v="1"/>
    <x v="3"/>
    <n v="8152"/>
    <n v="81.73"/>
    <n v="56.67"/>
    <n v="461973.84"/>
    <n v="666262.96000000008"/>
    <n v="204289.12000000005"/>
    <x v="19"/>
    <n v="7"/>
    <x v="2"/>
    <x v="1"/>
  </r>
  <r>
    <n v="103281629"/>
    <x v="917"/>
    <d v="2019-11-05T00:00:00"/>
    <x v="141"/>
    <x v="5"/>
    <x v="11"/>
    <x v="1"/>
    <x v="2"/>
    <n v="2184"/>
    <n v="154.06"/>
    <n v="90.93"/>
    <n v="198591.12000000002"/>
    <n v="336467.04"/>
    <n v="137875.91999999995"/>
    <x v="3"/>
    <n v="6"/>
    <x v="4"/>
    <x v="1"/>
  </r>
  <r>
    <n v="485929429"/>
    <x v="1788"/>
    <d v="2017-04-27T00:00:00"/>
    <x v="67"/>
    <x v="1"/>
    <x v="4"/>
    <x v="1"/>
    <x v="1"/>
    <n v="6171"/>
    <n v="81.73"/>
    <n v="56.67"/>
    <n v="349710.57"/>
    <n v="504355.83"/>
    <n v="154645.26"/>
    <x v="20"/>
    <n v="1"/>
    <x v="3"/>
    <x v="0"/>
  </r>
  <r>
    <n v="881993854"/>
    <x v="1959"/>
    <d v="2019-02-14T00:00:00"/>
    <x v="18"/>
    <x v="6"/>
    <x v="11"/>
    <x v="0"/>
    <x v="2"/>
    <n v="436"/>
    <n v="154.06"/>
    <n v="90.93"/>
    <n v="39645.480000000003"/>
    <n v="67170.16"/>
    <n v="27524.68"/>
    <x v="12"/>
    <n v="7"/>
    <x v="2"/>
    <x v="1"/>
  </r>
  <r>
    <n v="559511220"/>
    <x v="709"/>
    <d v="2022-04-29T00:00:00"/>
    <x v="42"/>
    <x v="5"/>
    <x v="9"/>
    <x v="0"/>
    <x v="2"/>
    <n v="658"/>
    <n v="9.33"/>
    <n v="6.92"/>
    <n v="4553.3599999999997"/>
    <n v="6139.14"/>
    <n v="1585.7800000000007"/>
    <x v="13"/>
    <n v="1"/>
    <x v="3"/>
    <x v="0"/>
  </r>
  <r>
    <n v="162280356"/>
    <x v="1960"/>
    <d v="2015-12-30T00:00:00"/>
    <x v="147"/>
    <x v="0"/>
    <x v="1"/>
    <x v="1"/>
    <x v="0"/>
    <n v="1219"/>
    <n v="152.58000000000001"/>
    <n v="97.44"/>
    <n v="118779.36"/>
    <n v="185995.02000000002"/>
    <n v="67215.660000000018"/>
    <x v="6"/>
    <n v="2"/>
    <x v="1"/>
    <x v="0"/>
  </r>
  <r>
    <n v="854412591"/>
    <x v="319"/>
    <d v="2015-07-09T00:00:00"/>
    <x v="161"/>
    <x v="3"/>
    <x v="3"/>
    <x v="0"/>
    <x v="2"/>
    <n v="8527"/>
    <n v="205.7"/>
    <n v="117.11"/>
    <n v="998596.97"/>
    <n v="1754003.9"/>
    <n v="755406.92999999993"/>
    <x v="7"/>
    <n v="3"/>
    <x v="5"/>
    <x v="0"/>
  </r>
  <r>
    <n v="270331752"/>
    <x v="1961"/>
    <d v="2018-03-29T00:00:00"/>
    <x v="85"/>
    <x v="2"/>
    <x v="9"/>
    <x v="1"/>
    <x v="1"/>
    <n v="6028"/>
    <n v="9.33"/>
    <n v="6.92"/>
    <n v="41713.760000000002"/>
    <n v="56241.24"/>
    <n v="14527.479999999996"/>
    <x v="1"/>
    <n v="4"/>
    <x v="6"/>
    <x v="0"/>
  </r>
  <r>
    <n v="164774167"/>
    <x v="1962"/>
    <d v="2022-12-27T00:00:00"/>
    <x v="110"/>
    <x v="0"/>
    <x v="7"/>
    <x v="0"/>
    <x v="0"/>
    <n v="9193"/>
    <n v="437.2"/>
    <n v="263.33"/>
    <n v="2420792.69"/>
    <n v="4019179.6"/>
    <n v="1598386.9100000001"/>
    <x v="8"/>
    <n v="4"/>
    <x v="6"/>
    <x v="0"/>
  </r>
  <r>
    <n v="562788665"/>
    <x v="572"/>
    <d v="2017-02-25T00:00:00"/>
    <x v="48"/>
    <x v="5"/>
    <x v="0"/>
    <x v="0"/>
    <x v="0"/>
    <n v="527"/>
    <n v="255.28"/>
    <n v="159.41999999999999"/>
    <n v="84014.34"/>
    <n v="134532.56"/>
    <n v="50518.22"/>
    <x v="15"/>
    <n v="1"/>
    <x v="3"/>
    <x v="0"/>
  </r>
  <r>
    <n v="209736573"/>
    <x v="1121"/>
    <d v="2018-08-27T00:00:00"/>
    <x v="70"/>
    <x v="1"/>
    <x v="6"/>
    <x v="1"/>
    <x v="1"/>
    <n v="4568"/>
    <n v="651.21"/>
    <n v="524.96"/>
    <n v="2398017.2800000003"/>
    <n v="2974727.2800000003"/>
    <n v="576710"/>
    <x v="11"/>
    <n v="5"/>
    <x v="0"/>
    <x v="0"/>
  </r>
  <r>
    <n v="621291720"/>
    <x v="133"/>
    <d v="2019-04-08T00:00:00"/>
    <x v="110"/>
    <x v="0"/>
    <x v="11"/>
    <x v="1"/>
    <x v="3"/>
    <n v="2881"/>
    <n v="154.06"/>
    <n v="90.93"/>
    <n v="261969.33000000002"/>
    <n v="443846.86"/>
    <n v="181877.52999999997"/>
    <x v="20"/>
    <n v="5"/>
    <x v="0"/>
    <x v="0"/>
  </r>
  <r>
    <n v="233440434"/>
    <x v="1963"/>
    <d v="2016-01-19T00:00:00"/>
    <x v="45"/>
    <x v="1"/>
    <x v="6"/>
    <x v="1"/>
    <x v="0"/>
    <n v="9067"/>
    <n v="651.21"/>
    <n v="524.96"/>
    <n v="4759812.32"/>
    <n v="5904521.0700000003"/>
    <n v="1144708.75"/>
    <x v="1"/>
    <n v="2"/>
    <x v="1"/>
    <x v="0"/>
  </r>
  <r>
    <n v="252481544"/>
    <x v="834"/>
    <d v="2015-10-27T00:00:00"/>
    <x v="6"/>
    <x v="4"/>
    <x v="6"/>
    <x v="0"/>
    <x v="3"/>
    <n v="3754"/>
    <n v="651.21"/>
    <n v="524.96"/>
    <n v="1970699.84"/>
    <n v="2444642.3400000003"/>
    <n v="473942.50000000023"/>
    <x v="10"/>
    <n v="4"/>
    <x v="6"/>
    <x v="0"/>
  </r>
  <r>
    <n v="872081267"/>
    <x v="623"/>
    <d v="2022-01-03T00:00:00"/>
    <x v="170"/>
    <x v="5"/>
    <x v="2"/>
    <x v="0"/>
    <x v="3"/>
    <n v="7081"/>
    <n v="47.45"/>
    <n v="31.79"/>
    <n v="225104.99"/>
    <n v="335993.45"/>
    <n v="110888.46000000002"/>
    <x v="17"/>
    <n v="6"/>
    <x v="4"/>
    <x v="1"/>
  </r>
  <r>
    <n v="742405259"/>
    <x v="1964"/>
    <d v="2016-10-10T00:00:00"/>
    <x v="30"/>
    <x v="3"/>
    <x v="5"/>
    <x v="0"/>
    <x v="0"/>
    <n v="3069"/>
    <n v="109.28"/>
    <n v="35.840000000000003"/>
    <n v="109992.96000000001"/>
    <n v="335380.32"/>
    <n v="225387.36"/>
    <x v="19"/>
    <n v="6"/>
    <x v="4"/>
    <x v="1"/>
  </r>
  <r>
    <n v="118635022"/>
    <x v="1965"/>
    <d v="2017-02-28T00:00:00"/>
    <x v="30"/>
    <x v="3"/>
    <x v="9"/>
    <x v="0"/>
    <x v="2"/>
    <n v="5594"/>
    <n v="9.33"/>
    <n v="6.92"/>
    <n v="38710.480000000003"/>
    <n v="52192.02"/>
    <n v="13481.539999999994"/>
    <x v="8"/>
    <n v="4"/>
    <x v="6"/>
    <x v="0"/>
  </r>
  <r>
    <n v="384483993"/>
    <x v="1056"/>
    <d v="2021-05-15T00:00:00"/>
    <x v="16"/>
    <x v="1"/>
    <x v="11"/>
    <x v="1"/>
    <x v="2"/>
    <n v="6212"/>
    <n v="154.06"/>
    <n v="90.93"/>
    <n v="564857.16"/>
    <n v="957020.72"/>
    <n v="392163.55999999994"/>
    <x v="20"/>
    <n v="3"/>
    <x v="5"/>
    <x v="0"/>
  </r>
  <r>
    <n v="493406999"/>
    <x v="1096"/>
    <d v="2020-12-27T00:00:00"/>
    <x v="9"/>
    <x v="5"/>
    <x v="3"/>
    <x v="1"/>
    <x v="1"/>
    <n v="8950"/>
    <n v="205.7"/>
    <n v="117.11"/>
    <n v="1048134.5"/>
    <n v="1841015"/>
    <n v="792880.5"/>
    <x v="2"/>
    <n v="1"/>
    <x v="3"/>
    <x v="0"/>
  </r>
  <r>
    <n v="379467189"/>
    <x v="1966"/>
    <d v="2017-05-06T00:00:00"/>
    <x v="171"/>
    <x v="5"/>
    <x v="3"/>
    <x v="1"/>
    <x v="1"/>
    <n v="1629"/>
    <n v="205.7"/>
    <n v="117.11"/>
    <n v="190772.19"/>
    <n v="335085.3"/>
    <n v="144313.10999999999"/>
    <x v="5"/>
    <n v="6"/>
    <x v="4"/>
    <x v="1"/>
  </r>
  <r>
    <n v="973482930"/>
    <x v="1483"/>
    <d v="2019-09-16T00:00:00"/>
    <x v="146"/>
    <x v="5"/>
    <x v="2"/>
    <x v="0"/>
    <x v="3"/>
    <n v="4087"/>
    <n v="47.45"/>
    <n v="31.79"/>
    <n v="129925.73"/>
    <n v="193928.15000000002"/>
    <n v="64002.420000000027"/>
    <x v="1"/>
    <n v="1"/>
    <x v="3"/>
    <x v="0"/>
  </r>
  <r>
    <n v="311921012"/>
    <x v="1967"/>
    <d v="2022-08-30T00:00:00"/>
    <x v="153"/>
    <x v="1"/>
    <x v="2"/>
    <x v="0"/>
    <x v="3"/>
    <n v="3214"/>
    <n v="47.45"/>
    <n v="31.79"/>
    <n v="102173.06"/>
    <n v="152504.30000000002"/>
    <n v="50331.24000000002"/>
    <x v="4"/>
    <n v="1"/>
    <x v="3"/>
    <x v="0"/>
  </r>
  <r>
    <n v="128003442"/>
    <x v="925"/>
    <d v="2022-09-13T00:00:00"/>
    <x v="37"/>
    <x v="1"/>
    <x v="0"/>
    <x v="0"/>
    <x v="2"/>
    <n v="7918"/>
    <n v="255.28"/>
    <n v="159.41999999999999"/>
    <n v="1262287.5599999998"/>
    <n v="2021307.04"/>
    <n v="759019.48000000021"/>
    <x v="13"/>
    <n v="5"/>
    <x v="0"/>
    <x v="0"/>
  </r>
  <r>
    <n v="850567805"/>
    <x v="1968"/>
    <d v="2022-06-05T00:00:00"/>
    <x v="95"/>
    <x v="3"/>
    <x v="8"/>
    <x v="1"/>
    <x v="2"/>
    <n v="770"/>
    <n v="421.89"/>
    <n v="364.69"/>
    <n v="280811.3"/>
    <n v="324855.3"/>
    <n v="44044"/>
    <x v="6"/>
    <n v="6"/>
    <x v="4"/>
    <x v="1"/>
  </r>
  <r>
    <n v="351109158"/>
    <x v="1759"/>
    <d v="2020-06-18T00:00:00"/>
    <x v="1"/>
    <x v="0"/>
    <x v="8"/>
    <x v="0"/>
    <x v="3"/>
    <n v="9857"/>
    <n v="421.89"/>
    <n v="364.69"/>
    <n v="3594749.33"/>
    <n v="4158569.73"/>
    <n v="563820.39999999991"/>
    <x v="5"/>
    <n v="4"/>
    <x v="6"/>
    <x v="0"/>
  </r>
  <r>
    <n v="287917602"/>
    <x v="640"/>
    <d v="2020-12-07T00:00:00"/>
    <x v="145"/>
    <x v="1"/>
    <x v="4"/>
    <x v="0"/>
    <x v="2"/>
    <n v="71"/>
    <n v="81.73"/>
    <n v="56.67"/>
    <n v="4023.57"/>
    <n v="5802.83"/>
    <n v="1779.2599999999998"/>
    <x v="13"/>
    <n v="4"/>
    <x v="6"/>
    <x v="0"/>
  </r>
  <r>
    <n v="661940705"/>
    <x v="1969"/>
    <d v="2018-02-21T00:00:00"/>
    <x v="164"/>
    <x v="0"/>
    <x v="8"/>
    <x v="1"/>
    <x v="3"/>
    <n v="1819"/>
    <n v="421.89"/>
    <n v="364.69"/>
    <n v="663371.11"/>
    <n v="767417.91"/>
    <n v="104046.80000000005"/>
    <x v="10"/>
    <n v="5"/>
    <x v="0"/>
    <x v="0"/>
  </r>
  <r>
    <n v="513852298"/>
    <x v="1970"/>
    <d v="2020-06-03T00:00:00"/>
    <x v="118"/>
    <x v="0"/>
    <x v="0"/>
    <x v="1"/>
    <x v="2"/>
    <n v="9169"/>
    <n v="255.28"/>
    <n v="159.41999999999999"/>
    <n v="1461721.98"/>
    <n v="2340662.3199999998"/>
    <n v="878940.33999999985"/>
    <x v="19"/>
    <n v="1"/>
    <x v="3"/>
    <x v="0"/>
  </r>
  <r>
    <n v="476453721"/>
    <x v="1971"/>
    <d v="2017-08-01T00:00:00"/>
    <x v="46"/>
    <x v="1"/>
    <x v="1"/>
    <x v="1"/>
    <x v="1"/>
    <n v="2099"/>
    <n v="152.58000000000001"/>
    <n v="97.44"/>
    <n v="204526.56"/>
    <n v="320265.42000000004"/>
    <n v="115738.86000000004"/>
    <x v="20"/>
    <n v="6"/>
    <x v="4"/>
    <x v="1"/>
  </r>
  <r>
    <n v="565598762"/>
    <x v="73"/>
    <d v="2017-07-22T00:00:00"/>
    <x v="146"/>
    <x v="5"/>
    <x v="11"/>
    <x v="0"/>
    <x v="3"/>
    <n v="2097"/>
    <n v="154.06"/>
    <n v="90.93"/>
    <n v="190680.21000000002"/>
    <n v="323063.82"/>
    <n v="132383.60999999999"/>
    <x v="16"/>
    <n v="4"/>
    <x v="6"/>
    <x v="0"/>
  </r>
  <r>
    <n v="548343789"/>
    <x v="400"/>
    <d v="2018-12-16T00:00:00"/>
    <x v="88"/>
    <x v="1"/>
    <x v="1"/>
    <x v="1"/>
    <x v="2"/>
    <n v="5967"/>
    <n v="152.58000000000001"/>
    <n v="97.44"/>
    <n v="581424.48"/>
    <n v="910444.8600000001"/>
    <n v="329020.38000000012"/>
    <x v="10"/>
    <n v="2"/>
    <x v="1"/>
    <x v="0"/>
  </r>
  <r>
    <n v="474797618"/>
    <x v="331"/>
    <d v="2019-02-25T00:00:00"/>
    <x v="38"/>
    <x v="2"/>
    <x v="11"/>
    <x v="1"/>
    <x v="2"/>
    <n v="2021"/>
    <n v="154.06"/>
    <n v="90.93"/>
    <n v="183769.53000000003"/>
    <n v="311355.26"/>
    <n v="127585.72999999998"/>
    <x v="11"/>
    <n v="5"/>
    <x v="0"/>
    <x v="0"/>
  </r>
  <r>
    <n v="187196576"/>
    <x v="1972"/>
    <d v="2019-12-12T00:00:00"/>
    <x v="23"/>
    <x v="4"/>
    <x v="5"/>
    <x v="1"/>
    <x v="1"/>
    <n v="4482"/>
    <n v="109.28"/>
    <n v="35.840000000000003"/>
    <n v="160634.88"/>
    <n v="489792.96"/>
    <n v="329158.08"/>
    <x v="14"/>
    <n v="7"/>
    <x v="2"/>
    <x v="1"/>
  </r>
  <r>
    <n v="498089492"/>
    <x v="57"/>
    <d v="2016-03-07T00:00:00"/>
    <x v="88"/>
    <x v="1"/>
    <x v="8"/>
    <x v="0"/>
    <x v="2"/>
    <n v="4604"/>
    <n v="421.89"/>
    <n v="364.69"/>
    <n v="1679032.76"/>
    <n v="1942381.5599999998"/>
    <n v="263348.79999999981"/>
    <x v="8"/>
    <n v="3"/>
    <x v="5"/>
    <x v="0"/>
  </r>
  <r>
    <n v="157653653"/>
    <x v="1973"/>
    <d v="2015-06-04T00:00:00"/>
    <x v="144"/>
    <x v="2"/>
    <x v="11"/>
    <x v="1"/>
    <x v="3"/>
    <n v="2074"/>
    <n v="154.06"/>
    <n v="90.93"/>
    <n v="188588.82"/>
    <n v="319520.44"/>
    <n v="130931.62"/>
    <x v="10"/>
    <n v="6"/>
    <x v="4"/>
    <x v="1"/>
  </r>
  <r>
    <n v="217115008"/>
    <x v="1775"/>
    <d v="2015-03-09T00:00:00"/>
    <x v="163"/>
    <x v="2"/>
    <x v="3"/>
    <x v="0"/>
    <x v="0"/>
    <n v="8011"/>
    <n v="205.7"/>
    <n v="117.11"/>
    <n v="938168.21"/>
    <n v="1647862.7"/>
    <n v="709694.49"/>
    <x v="12"/>
    <n v="4"/>
    <x v="6"/>
    <x v="0"/>
  </r>
  <r>
    <n v="251907765"/>
    <x v="1007"/>
    <d v="2015-03-13T00:00:00"/>
    <x v="124"/>
    <x v="1"/>
    <x v="1"/>
    <x v="1"/>
    <x v="1"/>
    <n v="3961"/>
    <n v="152.58000000000001"/>
    <n v="97.44"/>
    <n v="385959.83999999997"/>
    <n v="604369.38"/>
    <n v="218409.54000000004"/>
    <x v="10"/>
    <n v="7"/>
    <x v="2"/>
    <x v="1"/>
  </r>
  <r>
    <n v="338514792"/>
    <x v="1324"/>
    <d v="2015-09-23T00:00:00"/>
    <x v="105"/>
    <x v="2"/>
    <x v="9"/>
    <x v="1"/>
    <x v="3"/>
    <n v="2904"/>
    <n v="9.33"/>
    <n v="6.92"/>
    <n v="20095.68"/>
    <n v="27094.32"/>
    <n v="6998.6399999999994"/>
    <x v="10"/>
    <n v="5"/>
    <x v="0"/>
    <x v="0"/>
  </r>
  <r>
    <n v="291047418"/>
    <x v="1674"/>
    <d v="2019-07-12T00:00:00"/>
    <x v="106"/>
    <x v="6"/>
    <x v="2"/>
    <x v="0"/>
    <x v="3"/>
    <n v="6253"/>
    <n v="47.45"/>
    <n v="31.79"/>
    <n v="198782.87"/>
    <n v="296704.85000000003"/>
    <n v="97921.98000000004"/>
    <x v="4"/>
    <n v="4"/>
    <x v="6"/>
    <x v="0"/>
  </r>
  <r>
    <n v="893929469"/>
    <x v="583"/>
    <d v="2022-03-05T00:00:00"/>
    <x v="163"/>
    <x v="2"/>
    <x v="10"/>
    <x v="0"/>
    <x v="0"/>
    <n v="2450"/>
    <n v="668.27"/>
    <n v="502.54"/>
    <n v="1231223"/>
    <n v="1637261.5"/>
    <n v="406038.5"/>
    <x v="14"/>
    <n v="2"/>
    <x v="1"/>
    <x v="0"/>
  </r>
  <r>
    <n v="751897275"/>
    <x v="80"/>
    <d v="2015-11-08T00:00:00"/>
    <x v="51"/>
    <x v="0"/>
    <x v="5"/>
    <x v="0"/>
    <x v="3"/>
    <n v="1967"/>
    <n v="109.28"/>
    <n v="35.840000000000003"/>
    <n v="70497.280000000013"/>
    <n v="214953.76"/>
    <n v="144456.47999999998"/>
    <x v="5"/>
    <n v="7"/>
    <x v="2"/>
    <x v="1"/>
  </r>
  <r>
    <n v="339999663"/>
    <x v="1894"/>
    <d v="2015-05-28T00:00:00"/>
    <x v="84"/>
    <x v="1"/>
    <x v="1"/>
    <x v="0"/>
    <x v="2"/>
    <n v="2311"/>
    <n v="152.58000000000001"/>
    <n v="97.44"/>
    <n v="225183.84"/>
    <n v="352612.38"/>
    <n v="127428.54000000001"/>
    <x v="17"/>
    <n v="2"/>
    <x v="1"/>
    <x v="0"/>
  </r>
  <r>
    <n v="653597962"/>
    <x v="1974"/>
    <d v="2017-06-11T00:00:00"/>
    <x v="56"/>
    <x v="5"/>
    <x v="7"/>
    <x v="0"/>
    <x v="3"/>
    <n v="3016"/>
    <n v="437.2"/>
    <n v="263.33"/>
    <n v="794203.27999999991"/>
    <n v="1318595.2"/>
    <n v="524391.92000000004"/>
    <x v="9"/>
    <n v="7"/>
    <x v="2"/>
    <x v="1"/>
  </r>
  <r>
    <n v="958366000"/>
    <x v="1487"/>
    <d v="2020-07-14T00:00:00"/>
    <x v="63"/>
    <x v="1"/>
    <x v="3"/>
    <x v="1"/>
    <x v="0"/>
    <n v="651"/>
    <n v="205.7"/>
    <n v="117.11"/>
    <n v="76238.61"/>
    <n v="133910.69999999998"/>
    <n v="57672.089999999982"/>
    <x v="4"/>
    <n v="1"/>
    <x v="3"/>
    <x v="0"/>
  </r>
  <r>
    <n v="140290105"/>
    <x v="1975"/>
    <d v="2015-04-05T00:00:00"/>
    <x v="48"/>
    <x v="5"/>
    <x v="5"/>
    <x v="1"/>
    <x v="3"/>
    <n v="3814"/>
    <n v="109.28"/>
    <n v="35.840000000000003"/>
    <n v="136693.76000000001"/>
    <n v="416793.92"/>
    <n v="280100.15999999997"/>
    <x v="14"/>
    <n v="3"/>
    <x v="5"/>
    <x v="0"/>
  </r>
  <r>
    <n v="755669105"/>
    <x v="949"/>
    <d v="2018-08-04T00:00:00"/>
    <x v="174"/>
    <x v="5"/>
    <x v="6"/>
    <x v="1"/>
    <x v="0"/>
    <n v="8136"/>
    <n v="651.21"/>
    <n v="524.96"/>
    <n v="4271074.5600000005"/>
    <n v="5298244.5600000005"/>
    <n v="1027170"/>
    <x v="0"/>
    <n v="7"/>
    <x v="2"/>
    <x v="1"/>
  </r>
  <r>
    <n v="481114327"/>
    <x v="1976"/>
    <d v="2015-11-21T00:00:00"/>
    <x v="91"/>
    <x v="1"/>
    <x v="3"/>
    <x v="0"/>
    <x v="0"/>
    <n v="1276"/>
    <n v="205.7"/>
    <n v="117.11"/>
    <n v="149432.35999999999"/>
    <n v="262473.2"/>
    <n v="113040.84000000003"/>
    <x v="3"/>
    <n v="3"/>
    <x v="5"/>
    <x v="0"/>
  </r>
  <r>
    <n v="663549602"/>
    <x v="1163"/>
    <d v="2020-01-06T00:00:00"/>
    <x v="141"/>
    <x v="5"/>
    <x v="10"/>
    <x v="0"/>
    <x v="0"/>
    <n v="7927"/>
    <n v="668.27"/>
    <n v="502.54"/>
    <n v="3983634.58"/>
    <n v="5297376.29"/>
    <n v="1313741.71"/>
    <x v="1"/>
    <n v="1"/>
    <x v="3"/>
    <x v="0"/>
  </r>
  <r>
    <n v="470211255"/>
    <x v="1643"/>
    <d v="2020-08-15T00:00:00"/>
    <x v="79"/>
    <x v="5"/>
    <x v="7"/>
    <x v="1"/>
    <x v="2"/>
    <n v="4814"/>
    <n v="437.2"/>
    <n v="263.33"/>
    <n v="1267670.6199999999"/>
    <n v="2104680.7999999998"/>
    <n v="837010.17999999993"/>
    <x v="14"/>
    <n v="2"/>
    <x v="1"/>
    <x v="0"/>
  </r>
  <r>
    <n v="487364089"/>
    <x v="1751"/>
    <d v="2020-06-02T00:00:00"/>
    <x v="108"/>
    <x v="2"/>
    <x v="7"/>
    <x v="0"/>
    <x v="0"/>
    <n v="719"/>
    <n v="437.2"/>
    <n v="263.33"/>
    <n v="189334.27"/>
    <n v="314346.8"/>
    <n v="125012.53"/>
    <x v="3"/>
    <n v="6"/>
    <x v="4"/>
    <x v="1"/>
  </r>
  <r>
    <n v="926721513"/>
    <x v="164"/>
    <d v="2015-10-04T00:00:00"/>
    <x v="104"/>
    <x v="5"/>
    <x v="2"/>
    <x v="0"/>
    <x v="2"/>
    <n v="6344"/>
    <n v="47.45"/>
    <n v="31.79"/>
    <n v="201675.75999999998"/>
    <n v="301022.80000000005"/>
    <n v="99347.040000000066"/>
    <x v="2"/>
    <n v="1"/>
    <x v="3"/>
    <x v="0"/>
  </r>
  <r>
    <n v="262605273"/>
    <x v="1977"/>
    <d v="2019-11-26T00:00:00"/>
    <x v="12"/>
    <x v="2"/>
    <x v="10"/>
    <x v="1"/>
    <x v="2"/>
    <n v="9591"/>
    <n v="668.27"/>
    <n v="502.54"/>
    <n v="4819861.1400000006"/>
    <n v="6409377.5699999994"/>
    <n v="1589516.4299999988"/>
    <x v="4"/>
    <n v="1"/>
    <x v="3"/>
    <x v="0"/>
  </r>
  <r>
    <n v="194785726"/>
    <x v="227"/>
    <d v="2018-10-28T00:00:00"/>
    <x v="80"/>
    <x v="1"/>
    <x v="3"/>
    <x v="1"/>
    <x v="2"/>
    <n v="280"/>
    <n v="205.7"/>
    <n v="117.11"/>
    <n v="32790.800000000003"/>
    <n v="57596"/>
    <n v="24805.199999999997"/>
    <x v="10"/>
    <n v="2"/>
    <x v="1"/>
    <x v="0"/>
  </r>
  <r>
    <n v="242061698"/>
    <x v="436"/>
    <d v="2016-02-10T00:00:00"/>
    <x v="113"/>
    <x v="5"/>
    <x v="5"/>
    <x v="0"/>
    <x v="3"/>
    <n v="290"/>
    <n v="109.28"/>
    <n v="35.840000000000003"/>
    <n v="10393.6"/>
    <n v="31691.200000000001"/>
    <n v="21297.599999999999"/>
    <x v="3"/>
    <n v="7"/>
    <x v="2"/>
    <x v="1"/>
  </r>
  <r>
    <n v="443544518"/>
    <x v="1625"/>
    <d v="2016-04-28T00:00:00"/>
    <x v="175"/>
    <x v="1"/>
    <x v="2"/>
    <x v="0"/>
    <x v="1"/>
    <n v="3534"/>
    <n v="47.45"/>
    <n v="31.79"/>
    <n v="112345.86"/>
    <n v="167688.30000000002"/>
    <n v="55342.440000000017"/>
    <x v="13"/>
    <n v="7"/>
    <x v="2"/>
    <x v="1"/>
  </r>
  <r>
    <n v="432031619"/>
    <x v="1978"/>
    <d v="2021-06-22T00:00:00"/>
    <x v="96"/>
    <x v="1"/>
    <x v="2"/>
    <x v="0"/>
    <x v="3"/>
    <n v="6612"/>
    <n v="47.45"/>
    <n v="31.79"/>
    <n v="210195.47999999998"/>
    <n v="313739.40000000002"/>
    <n v="103543.92000000004"/>
    <x v="3"/>
    <n v="6"/>
    <x v="4"/>
    <x v="1"/>
  </r>
  <r>
    <n v="467138516"/>
    <x v="1275"/>
    <d v="2019-08-02T00:00:00"/>
    <x v="46"/>
    <x v="1"/>
    <x v="5"/>
    <x v="0"/>
    <x v="3"/>
    <n v="5523"/>
    <n v="109.28"/>
    <n v="35.840000000000003"/>
    <n v="197944.32000000001"/>
    <n v="603553.44000000006"/>
    <n v="405609.12000000005"/>
    <x v="11"/>
    <n v="2"/>
    <x v="1"/>
    <x v="0"/>
  </r>
  <r>
    <n v="719034850"/>
    <x v="397"/>
    <d v="2016-12-30T00:00:00"/>
    <x v="3"/>
    <x v="2"/>
    <x v="5"/>
    <x v="1"/>
    <x v="0"/>
    <n v="7246"/>
    <n v="109.28"/>
    <n v="35.840000000000003"/>
    <n v="259696.64000000001"/>
    <n v="791842.88"/>
    <n v="532146.24"/>
    <x v="1"/>
    <n v="5"/>
    <x v="0"/>
    <x v="0"/>
  </r>
  <r>
    <n v="184708344"/>
    <x v="1859"/>
    <d v="2016-12-07T00:00:00"/>
    <x v="7"/>
    <x v="1"/>
    <x v="11"/>
    <x v="0"/>
    <x v="3"/>
    <n v="8159"/>
    <n v="154.06"/>
    <n v="90.93"/>
    <n v="741897.87000000011"/>
    <n v="1256975.54"/>
    <n v="515077.66999999993"/>
    <x v="20"/>
    <n v="7"/>
    <x v="2"/>
    <x v="1"/>
  </r>
  <r>
    <n v="154832828"/>
    <x v="1686"/>
    <d v="2019-08-02T00:00:00"/>
    <x v="92"/>
    <x v="2"/>
    <x v="10"/>
    <x v="1"/>
    <x v="1"/>
    <n v="7329"/>
    <n v="668.27"/>
    <n v="502.54"/>
    <n v="3683115.66"/>
    <n v="4897750.83"/>
    <n v="1214635.17"/>
    <x v="6"/>
    <n v="4"/>
    <x v="6"/>
    <x v="0"/>
  </r>
  <r>
    <n v="640394628"/>
    <x v="1979"/>
    <d v="2015-11-05T00:00:00"/>
    <x v="7"/>
    <x v="1"/>
    <x v="6"/>
    <x v="1"/>
    <x v="3"/>
    <n v="5856"/>
    <n v="651.21"/>
    <n v="524.96"/>
    <n v="3074165.7600000002"/>
    <n v="3813485.7600000002"/>
    <n v="739320"/>
    <x v="3"/>
    <n v="1"/>
    <x v="3"/>
    <x v="0"/>
  </r>
  <r>
    <n v="822692573"/>
    <x v="706"/>
    <d v="2018-07-01T00:00:00"/>
    <x v="29"/>
    <x v="4"/>
    <x v="5"/>
    <x v="0"/>
    <x v="2"/>
    <n v="1869"/>
    <n v="109.28"/>
    <n v="35.840000000000003"/>
    <n v="66984.960000000006"/>
    <n v="204244.32"/>
    <n v="137259.35999999999"/>
    <x v="8"/>
    <n v="2"/>
    <x v="1"/>
    <x v="0"/>
  </r>
  <r>
    <n v="790411221"/>
    <x v="524"/>
    <d v="2015-05-27T00:00:00"/>
    <x v="152"/>
    <x v="5"/>
    <x v="1"/>
    <x v="0"/>
    <x v="2"/>
    <n v="2000"/>
    <n v="152.58000000000001"/>
    <n v="97.44"/>
    <n v="194880"/>
    <n v="305160"/>
    <n v="110280"/>
    <x v="14"/>
    <n v="6"/>
    <x v="4"/>
    <x v="1"/>
  </r>
  <r>
    <n v="954254710"/>
    <x v="1980"/>
    <d v="2022-01-05T00:00:00"/>
    <x v="142"/>
    <x v="0"/>
    <x v="0"/>
    <x v="0"/>
    <x v="1"/>
    <n v="4029"/>
    <n v="255.28"/>
    <n v="159.41999999999999"/>
    <n v="642303.17999999993"/>
    <n v="1028523.12"/>
    <n v="386219.94000000006"/>
    <x v="8"/>
    <n v="5"/>
    <x v="0"/>
    <x v="0"/>
  </r>
  <r>
    <n v="967679059"/>
    <x v="722"/>
    <d v="2019-03-07T00:00:00"/>
    <x v="175"/>
    <x v="1"/>
    <x v="11"/>
    <x v="0"/>
    <x v="1"/>
    <n v="6592"/>
    <n v="154.06"/>
    <n v="90.93"/>
    <n v="599410.56000000006"/>
    <n v="1015563.52"/>
    <n v="416152.95999999996"/>
    <x v="13"/>
    <n v="7"/>
    <x v="2"/>
    <x v="1"/>
  </r>
  <r>
    <n v="806159865"/>
    <x v="429"/>
    <d v="2015-07-14T00:00:00"/>
    <x v="163"/>
    <x v="2"/>
    <x v="2"/>
    <x v="0"/>
    <x v="0"/>
    <n v="9474"/>
    <n v="47.45"/>
    <n v="31.79"/>
    <n v="301178.46000000002"/>
    <n v="449541.30000000005"/>
    <n v="148362.84000000003"/>
    <x v="12"/>
    <n v="5"/>
    <x v="0"/>
    <x v="0"/>
  </r>
  <r>
    <n v="894637572"/>
    <x v="555"/>
    <d v="2022-03-03T00:00:00"/>
    <x v="13"/>
    <x v="0"/>
    <x v="1"/>
    <x v="1"/>
    <x v="1"/>
    <n v="1993"/>
    <n v="152.58000000000001"/>
    <n v="97.44"/>
    <n v="194197.91999999998"/>
    <n v="304091.94"/>
    <n v="109894.02000000002"/>
    <x v="15"/>
    <n v="6"/>
    <x v="4"/>
    <x v="1"/>
  </r>
  <r>
    <n v="860048663"/>
    <x v="1223"/>
    <d v="2019-07-21T00:00:00"/>
    <x v="58"/>
    <x v="5"/>
    <x v="10"/>
    <x v="1"/>
    <x v="3"/>
    <n v="6366"/>
    <n v="668.27"/>
    <n v="502.54"/>
    <n v="3199169.64"/>
    <n v="4254206.82"/>
    <n v="1055037.1800000002"/>
    <x v="17"/>
    <n v="5"/>
    <x v="0"/>
    <x v="0"/>
  </r>
  <r>
    <n v="802116811"/>
    <x v="1981"/>
    <d v="2020-08-07T00:00:00"/>
    <x v="42"/>
    <x v="5"/>
    <x v="10"/>
    <x v="0"/>
    <x v="0"/>
    <n v="3044"/>
    <n v="668.27"/>
    <n v="502.54"/>
    <n v="1529731.76"/>
    <n v="2034213.88"/>
    <n v="504482.11999999988"/>
    <x v="3"/>
    <n v="2"/>
    <x v="1"/>
    <x v="0"/>
  </r>
  <r>
    <n v="922561728"/>
    <x v="1407"/>
    <d v="2021-10-03T00:00:00"/>
    <x v="87"/>
    <x v="5"/>
    <x v="6"/>
    <x v="1"/>
    <x v="0"/>
    <n v="5372"/>
    <n v="651.21"/>
    <n v="524.96"/>
    <n v="2820085.12"/>
    <n v="3498300.12"/>
    <n v="678215"/>
    <x v="16"/>
    <n v="5"/>
    <x v="0"/>
    <x v="0"/>
  </r>
  <r>
    <n v="585494744"/>
    <x v="479"/>
    <d v="2021-08-14T00:00:00"/>
    <x v="49"/>
    <x v="5"/>
    <x v="3"/>
    <x v="1"/>
    <x v="1"/>
    <n v="9761"/>
    <n v="205.7"/>
    <n v="117.11"/>
    <n v="1143110.71"/>
    <n v="2007837.7"/>
    <n v="864726.99"/>
    <x v="7"/>
    <n v="5"/>
    <x v="0"/>
    <x v="0"/>
  </r>
  <r>
    <n v="125339686"/>
    <x v="1679"/>
    <d v="2017-07-14T00:00:00"/>
    <x v="136"/>
    <x v="1"/>
    <x v="1"/>
    <x v="0"/>
    <x v="2"/>
    <n v="9653"/>
    <n v="152.58000000000001"/>
    <n v="97.44"/>
    <n v="940588.32"/>
    <n v="1472854.7400000002"/>
    <n v="532266.42000000027"/>
    <x v="11"/>
    <n v="2"/>
    <x v="1"/>
    <x v="0"/>
  </r>
  <r>
    <n v="396832883"/>
    <x v="133"/>
    <d v="2019-04-11T00:00:00"/>
    <x v="157"/>
    <x v="1"/>
    <x v="4"/>
    <x v="1"/>
    <x v="0"/>
    <n v="523"/>
    <n v="81.73"/>
    <n v="56.67"/>
    <n v="29638.41"/>
    <n v="42744.79"/>
    <n v="13106.380000000001"/>
    <x v="2"/>
    <n v="5"/>
    <x v="0"/>
    <x v="0"/>
  </r>
  <r>
    <n v="525023162"/>
    <x v="950"/>
    <d v="2022-01-17T00:00:00"/>
    <x v="184"/>
    <x v="3"/>
    <x v="8"/>
    <x v="1"/>
    <x v="2"/>
    <n v="4876"/>
    <n v="421.89"/>
    <n v="364.69"/>
    <n v="1778228.44"/>
    <n v="2057135.64"/>
    <n v="278907.19999999995"/>
    <x v="0"/>
    <n v="2"/>
    <x v="1"/>
    <x v="0"/>
  </r>
  <r>
    <n v="155271852"/>
    <x v="1037"/>
    <d v="2020-09-19T00:00:00"/>
    <x v="139"/>
    <x v="4"/>
    <x v="7"/>
    <x v="0"/>
    <x v="1"/>
    <n v="7246"/>
    <n v="437.2"/>
    <n v="263.33"/>
    <n v="1908089.18"/>
    <n v="3167951.1999999997"/>
    <n v="1259862.0199999998"/>
    <x v="14"/>
    <n v="2"/>
    <x v="1"/>
    <x v="0"/>
  </r>
  <r>
    <n v="803252780"/>
    <x v="1313"/>
    <d v="2015-09-04T00:00:00"/>
    <x v="41"/>
    <x v="0"/>
    <x v="4"/>
    <x v="1"/>
    <x v="0"/>
    <n v="9202"/>
    <n v="81.73"/>
    <n v="56.67"/>
    <n v="521477.34"/>
    <n v="752079.46000000008"/>
    <n v="230602.12000000005"/>
    <x v="16"/>
    <n v="3"/>
    <x v="5"/>
    <x v="0"/>
  </r>
  <r>
    <n v="904952275"/>
    <x v="1668"/>
    <d v="2018-07-19T00:00:00"/>
    <x v="131"/>
    <x v="3"/>
    <x v="6"/>
    <x v="1"/>
    <x v="3"/>
    <n v="4343"/>
    <n v="651.21"/>
    <n v="524.96"/>
    <n v="2279901.2800000003"/>
    <n v="2828205.0300000003"/>
    <n v="548303.75"/>
    <x v="16"/>
    <n v="2"/>
    <x v="1"/>
    <x v="0"/>
  </r>
  <r>
    <n v="766669166"/>
    <x v="278"/>
    <d v="2017-04-25T00:00:00"/>
    <x v="123"/>
    <x v="3"/>
    <x v="11"/>
    <x v="1"/>
    <x v="0"/>
    <n v="3298"/>
    <n v="154.06"/>
    <n v="90.93"/>
    <n v="299887.14"/>
    <n v="508089.88"/>
    <n v="208202.74"/>
    <x v="15"/>
    <n v="4"/>
    <x v="6"/>
    <x v="0"/>
  </r>
  <r>
    <n v="498501050"/>
    <x v="920"/>
    <d v="2020-05-17T00:00:00"/>
    <x v="184"/>
    <x v="3"/>
    <x v="2"/>
    <x v="0"/>
    <x v="3"/>
    <n v="6393"/>
    <n v="47.45"/>
    <n v="31.79"/>
    <n v="203233.47"/>
    <n v="303347.85000000003"/>
    <n v="100114.38000000003"/>
    <x v="4"/>
    <n v="6"/>
    <x v="4"/>
    <x v="1"/>
  </r>
  <r>
    <n v="666534364"/>
    <x v="917"/>
    <d v="2019-10-25T00:00:00"/>
    <x v="171"/>
    <x v="5"/>
    <x v="0"/>
    <x v="1"/>
    <x v="1"/>
    <n v="1185"/>
    <n v="255.28"/>
    <n v="159.41999999999999"/>
    <n v="188912.69999999998"/>
    <n v="302506.8"/>
    <n v="113594.1"/>
    <x v="0"/>
    <n v="6"/>
    <x v="4"/>
    <x v="1"/>
  </r>
  <r>
    <n v="779599988"/>
    <x v="580"/>
    <d v="2015-09-17T00:00:00"/>
    <x v="171"/>
    <x v="5"/>
    <x v="11"/>
    <x v="0"/>
    <x v="1"/>
    <n v="9816"/>
    <n v="154.06"/>
    <n v="90.93"/>
    <n v="892568.88000000012"/>
    <n v="1512252.96"/>
    <n v="619684.07999999984"/>
    <x v="7"/>
    <n v="3"/>
    <x v="5"/>
    <x v="0"/>
  </r>
  <r>
    <n v="100624740"/>
    <x v="1547"/>
    <d v="2022-01-09T00:00:00"/>
    <x v="100"/>
    <x v="5"/>
    <x v="7"/>
    <x v="0"/>
    <x v="0"/>
    <n v="5951"/>
    <n v="437.2"/>
    <n v="263.33"/>
    <n v="1567076.8299999998"/>
    <n v="2601777.1999999997"/>
    <n v="1034700.3699999999"/>
    <x v="5"/>
    <n v="7"/>
    <x v="2"/>
    <x v="1"/>
  </r>
  <r>
    <n v="417848527"/>
    <x v="1640"/>
    <d v="2021-01-26T00:00:00"/>
    <x v="27"/>
    <x v="0"/>
    <x v="0"/>
    <x v="1"/>
    <x v="0"/>
    <n v="9519"/>
    <n v="255.28"/>
    <n v="159.41999999999999"/>
    <n v="1517518.98"/>
    <n v="2430010.3199999998"/>
    <n v="912491.33999999985"/>
    <x v="2"/>
    <n v="3"/>
    <x v="5"/>
    <x v="0"/>
  </r>
  <r>
    <n v="209445178"/>
    <x v="1630"/>
    <d v="2018-03-27T00:00:00"/>
    <x v="37"/>
    <x v="1"/>
    <x v="7"/>
    <x v="1"/>
    <x v="0"/>
    <n v="8337"/>
    <n v="437.2"/>
    <n v="263.33"/>
    <n v="2195382.21"/>
    <n v="3644936.4"/>
    <n v="1449554.19"/>
    <x v="16"/>
    <n v="7"/>
    <x v="2"/>
    <x v="1"/>
  </r>
  <r>
    <n v="273901021"/>
    <x v="1918"/>
    <d v="2016-01-13T00:00:00"/>
    <x v="35"/>
    <x v="5"/>
    <x v="8"/>
    <x v="0"/>
    <x v="3"/>
    <n v="2254"/>
    <n v="421.89"/>
    <n v="364.69"/>
    <n v="822011.26"/>
    <n v="950940.05999999994"/>
    <n v="128928.79999999993"/>
    <x v="17"/>
    <n v="1"/>
    <x v="3"/>
    <x v="0"/>
  </r>
  <r>
    <n v="580014884"/>
    <x v="180"/>
    <d v="2022-04-19T00:00:00"/>
    <x v="147"/>
    <x v="0"/>
    <x v="9"/>
    <x v="0"/>
    <x v="1"/>
    <n v="8148"/>
    <n v="9.33"/>
    <n v="6.92"/>
    <n v="56384.159999999996"/>
    <n v="76020.84"/>
    <n v="19636.68"/>
    <x v="10"/>
    <n v="4"/>
    <x v="6"/>
    <x v="0"/>
  </r>
  <r>
    <n v="716898095"/>
    <x v="1982"/>
    <d v="2018-07-13T00:00:00"/>
    <x v="42"/>
    <x v="5"/>
    <x v="9"/>
    <x v="1"/>
    <x v="3"/>
    <n v="4932"/>
    <n v="9.33"/>
    <n v="6.92"/>
    <n v="34129.440000000002"/>
    <n v="46015.56"/>
    <n v="11886.119999999995"/>
    <x v="14"/>
    <n v="1"/>
    <x v="3"/>
    <x v="0"/>
  </r>
  <r>
    <n v="343974483"/>
    <x v="1035"/>
    <d v="2019-04-10T00:00:00"/>
    <x v="39"/>
    <x v="2"/>
    <x v="11"/>
    <x v="1"/>
    <x v="0"/>
    <n v="8548"/>
    <n v="154.06"/>
    <n v="90.93"/>
    <n v="777269.64"/>
    <n v="1316904.8800000001"/>
    <n v="539635.24000000011"/>
    <x v="3"/>
    <n v="7"/>
    <x v="2"/>
    <x v="1"/>
  </r>
  <r>
    <n v="540980374"/>
    <x v="1118"/>
    <d v="2018-11-20T00:00:00"/>
    <x v="162"/>
    <x v="2"/>
    <x v="9"/>
    <x v="1"/>
    <x v="0"/>
    <n v="6969"/>
    <n v="9.33"/>
    <n v="6.92"/>
    <n v="48225.479999999996"/>
    <n v="65020.770000000004"/>
    <n v="16795.290000000008"/>
    <x v="9"/>
    <n v="2"/>
    <x v="1"/>
    <x v="0"/>
  </r>
  <r>
    <n v="657964599"/>
    <x v="1410"/>
    <d v="2017-05-14T00:00:00"/>
    <x v="85"/>
    <x v="2"/>
    <x v="1"/>
    <x v="0"/>
    <x v="1"/>
    <n v="5201"/>
    <n v="152.58000000000001"/>
    <n v="97.44"/>
    <n v="506785.44"/>
    <n v="793568.58000000007"/>
    <n v="286783.14000000007"/>
    <x v="1"/>
    <n v="7"/>
    <x v="2"/>
    <x v="1"/>
  </r>
  <r>
    <n v="565288484"/>
    <x v="1983"/>
    <d v="2020-04-22T00:00:00"/>
    <x v="100"/>
    <x v="5"/>
    <x v="4"/>
    <x v="1"/>
    <x v="0"/>
    <n v="279"/>
    <n v="81.73"/>
    <n v="56.67"/>
    <n v="15810.93"/>
    <n v="22802.670000000002"/>
    <n v="6991.7400000000016"/>
    <x v="9"/>
    <n v="3"/>
    <x v="5"/>
    <x v="0"/>
  </r>
  <r>
    <n v="555702912"/>
    <x v="1984"/>
    <d v="2016-01-14T00:00:00"/>
    <x v="40"/>
    <x v="3"/>
    <x v="4"/>
    <x v="0"/>
    <x v="3"/>
    <n v="3696"/>
    <n v="81.73"/>
    <n v="56.67"/>
    <n v="209452.32"/>
    <n v="302074.08"/>
    <n v="92621.760000000009"/>
    <x v="15"/>
    <n v="6"/>
    <x v="4"/>
    <x v="1"/>
  </r>
  <r>
    <n v="933963048"/>
    <x v="135"/>
    <d v="2021-05-22T00:00:00"/>
    <x v="37"/>
    <x v="1"/>
    <x v="5"/>
    <x v="1"/>
    <x v="0"/>
    <n v="9275"/>
    <n v="109.28"/>
    <n v="35.840000000000003"/>
    <n v="332416.00000000006"/>
    <n v="1013572"/>
    <n v="681156"/>
    <x v="6"/>
    <n v="5"/>
    <x v="0"/>
    <x v="0"/>
  </r>
  <r>
    <n v="587598884"/>
    <x v="1044"/>
    <d v="2015-05-06T00:00:00"/>
    <x v="137"/>
    <x v="1"/>
    <x v="3"/>
    <x v="0"/>
    <x v="3"/>
    <n v="2422"/>
    <n v="205.7"/>
    <n v="117.11"/>
    <n v="283640.42"/>
    <n v="498205.39999999997"/>
    <n v="214564.97999999998"/>
    <x v="6"/>
    <n v="2"/>
    <x v="1"/>
    <x v="0"/>
  </r>
  <r>
    <n v="216144692"/>
    <x v="1704"/>
    <d v="2021-03-18T00:00:00"/>
    <x v="167"/>
    <x v="2"/>
    <x v="9"/>
    <x v="0"/>
    <x v="1"/>
    <n v="873"/>
    <n v="9.33"/>
    <n v="6.92"/>
    <n v="6041.16"/>
    <n v="8145.09"/>
    <n v="2103.9300000000003"/>
    <x v="11"/>
    <n v="1"/>
    <x v="3"/>
    <x v="0"/>
  </r>
  <r>
    <n v="941524302"/>
    <x v="1985"/>
    <d v="2018-10-21T00:00:00"/>
    <x v="143"/>
    <x v="1"/>
    <x v="4"/>
    <x v="0"/>
    <x v="1"/>
    <n v="6819"/>
    <n v="81.73"/>
    <n v="56.67"/>
    <n v="386432.73000000004"/>
    <n v="557316.87"/>
    <n v="170884.13999999996"/>
    <x v="14"/>
    <n v="3"/>
    <x v="5"/>
    <x v="0"/>
  </r>
  <r>
    <n v="805974042"/>
    <x v="573"/>
    <d v="2020-08-05T00:00:00"/>
    <x v="103"/>
    <x v="1"/>
    <x v="7"/>
    <x v="1"/>
    <x v="0"/>
    <n v="4484"/>
    <n v="437.2"/>
    <n v="263.33"/>
    <n v="1180771.72"/>
    <n v="1960404.8"/>
    <n v="779633.08000000007"/>
    <x v="1"/>
    <n v="3"/>
    <x v="5"/>
    <x v="0"/>
  </r>
  <r>
    <n v="622042739"/>
    <x v="268"/>
    <d v="2021-03-10T00:00:00"/>
    <x v="107"/>
    <x v="2"/>
    <x v="7"/>
    <x v="0"/>
    <x v="3"/>
    <n v="5124"/>
    <n v="437.2"/>
    <n v="263.33"/>
    <n v="1349302.92"/>
    <n v="2240212.7999999998"/>
    <n v="890909.87999999989"/>
    <x v="7"/>
    <n v="2"/>
    <x v="1"/>
    <x v="0"/>
  </r>
  <r>
    <n v="822591722"/>
    <x v="742"/>
    <d v="2022-08-28T00:00:00"/>
    <x v="33"/>
    <x v="5"/>
    <x v="6"/>
    <x v="0"/>
    <x v="2"/>
    <n v="2025"/>
    <n v="651.21"/>
    <n v="524.96"/>
    <n v="1063044"/>
    <n v="1318700.25"/>
    <n v="255656.25"/>
    <x v="20"/>
    <n v="4"/>
    <x v="6"/>
    <x v="0"/>
  </r>
  <r>
    <n v="110794818"/>
    <x v="102"/>
    <d v="2015-11-12T00:00:00"/>
    <x v="155"/>
    <x v="4"/>
    <x v="3"/>
    <x v="0"/>
    <x v="0"/>
    <n v="5504"/>
    <n v="205.7"/>
    <n v="117.11"/>
    <n v="644573.43999999994"/>
    <n v="1132172.8"/>
    <n v="487599.3600000001"/>
    <x v="0"/>
    <n v="5"/>
    <x v="0"/>
    <x v="0"/>
  </r>
  <r>
    <n v="410138356"/>
    <x v="1986"/>
    <d v="2022-02-09T00:00:00"/>
    <x v="169"/>
    <x v="4"/>
    <x v="5"/>
    <x v="1"/>
    <x v="3"/>
    <n v="7909"/>
    <n v="109.28"/>
    <n v="35.840000000000003"/>
    <n v="283458.56000000006"/>
    <n v="864295.52"/>
    <n v="580836.96"/>
    <x v="19"/>
    <n v="1"/>
    <x v="3"/>
    <x v="0"/>
  </r>
  <r>
    <n v="114421164"/>
    <x v="768"/>
    <d v="2021-09-18T00:00:00"/>
    <x v="147"/>
    <x v="0"/>
    <x v="11"/>
    <x v="1"/>
    <x v="2"/>
    <n v="8620"/>
    <n v="154.06"/>
    <n v="90.93"/>
    <n v="783816.60000000009"/>
    <n v="1327997.2"/>
    <n v="544180.59999999986"/>
    <x v="19"/>
    <n v="4"/>
    <x v="6"/>
    <x v="0"/>
  </r>
  <r>
    <n v="837754571"/>
    <x v="1051"/>
    <d v="2017-05-31T00:00:00"/>
    <x v="110"/>
    <x v="0"/>
    <x v="8"/>
    <x v="0"/>
    <x v="1"/>
    <n v="9049"/>
    <n v="421.89"/>
    <n v="364.69"/>
    <n v="3300079.81"/>
    <n v="3817682.61"/>
    <n v="517602.79999999981"/>
    <x v="0"/>
    <n v="4"/>
    <x v="6"/>
    <x v="0"/>
  </r>
  <r>
    <n v="664562404"/>
    <x v="1715"/>
    <d v="2019-09-18T00:00:00"/>
    <x v="105"/>
    <x v="2"/>
    <x v="1"/>
    <x v="1"/>
    <x v="2"/>
    <n v="7638"/>
    <n v="152.58000000000001"/>
    <n v="97.44"/>
    <n v="744246.72"/>
    <n v="1165406.04"/>
    <n v="421159.32000000007"/>
    <x v="20"/>
    <n v="7"/>
    <x v="2"/>
    <x v="1"/>
  </r>
  <r>
    <n v="899580991"/>
    <x v="1192"/>
    <d v="2022-10-26T00:00:00"/>
    <x v="100"/>
    <x v="5"/>
    <x v="5"/>
    <x v="0"/>
    <x v="1"/>
    <n v="4861"/>
    <n v="109.28"/>
    <n v="35.840000000000003"/>
    <n v="174218.24000000002"/>
    <n v="531210.07999999996"/>
    <n v="356991.83999999997"/>
    <x v="15"/>
    <n v="5"/>
    <x v="0"/>
    <x v="0"/>
  </r>
  <r>
    <n v="217859160"/>
    <x v="800"/>
    <d v="2016-02-29T00:00:00"/>
    <x v="22"/>
    <x v="1"/>
    <x v="2"/>
    <x v="1"/>
    <x v="2"/>
    <n v="8222"/>
    <n v="47.45"/>
    <n v="31.79"/>
    <n v="261377.38"/>
    <n v="390133.9"/>
    <n v="128756.52000000002"/>
    <x v="20"/>
    <n v="5"/>
    <x v="0"/>
    <x v="0"/>
  </r>
  <r>
    <n v="514758241"/>
    <x v="1987"/>
    <d v="2015-08-28T00:00:00"/>
    <x v="76"/>
    <x v="5"/>
    <x v="8"/>
    <x v="0"/>
    <x v="2"/>
    <n v="7257"/>
    <n v="421.89"/>
    <n v="364.69"/>
    <n v="2646555.33"/>
    <n v="3061655.73"/>
    <n v="415100.39999999991"/>
    <x v="13"/>
    <n v="1"/>
    <x v="3"/>
    <x v="0"/>
  </r>
  <r>
    <n v="155952060"/>
    <x v="1988"/>
    <d v="2015-02-23T00:00:00"/>
    <x v="98"/>
    <x v="4"/>
    <x v="2"/>
    <x v="0"/>
    <x v="0"/>
    <n v="8535"/>
    <n v="47.45"/>
    <n v="31.79"/>
    <n v="271327.64999999997"/>
    <n v="404985.75"/>
    <n v="133658.10000000003"/>
    <x v="11"/>
    <n v="5"/>
    <x v="0"/>
    <x v="0"/>
  </r>
  <r>
    <n v="727426946"/>
    <x v="290"/>
    <d v="2019-12-16T00:00:00"/>
    <x v="175"/>
    <x v="1"/>
    <x v="11"/>
    <x v="1"/>
    <x v="2"/>
    <n v="653"/>
    <n v="154.06"/>
    <n v="90.93"/>
    <n v="59377.29"/>
    <n v="100601.18000000001"/>
    <n v="41223.890000000007"/>
    <x v="6"/>
    <n v="7"/>
    <x v="2"/>
    <x v="1"/>
  </r>
  <r>
    <n v="285481727"/>
    <x v="1989"/>
    <d v="2016-04-17T00:00:00"/>
    <x v="13"/>
    <x v="0"/>
    <x v="0"/>
    <x v="0"/>
    <x v="0"/>
    <n v="9242"/>
    <n v="255.28"/>
    <n v="159.41999999999999"/>
    <n v="1473359.64"/>
    <n v="2359297.7600000002"/>
    <n v="885938.12000000034"/>
    <x v="11"/>
    <n v="4"/>
    <x v="6"/>
    <x v="0"/>
  </r>
  <r>
    <n v="880176818"/>
    <x v="1990"/>
    <d v="2022-10-14T00:00:00"/>
    <x v="75"/>
    <x v="1"/>
    <x v="5"/>
    <x v="0"/>
    <x v="0"/>
    <n v="2735"/>
    <n v="109.28"/>
    <n v="35.840000000000003"/>
    <n v="98022.400000000009"/>
    <n v="298880.8"/>
    <n v="200858.39999999997"/>
    <x v="2"/>
    <n v="6"/>
    <x v="4"/>
    <x v="1"/>
  </r>
  <r>
    <n v="638088786"/>
    <x v="1991"/>
    <d v="2021-12-22T00:00:00"/>
    <x v="184"/>
    <x v="3"/>
    <x v="5"/>
    <x v="1"/>
    <x v="2"/>
    <n v="3506"/>
    <n v="109.28"/>
    <n v="35.840000000000003"/>
    <n v="125655.04000000001"/>
    <n v="383135.68"/>
    <n v="257480.63999999998"/>
    <x v="18"/>
    <n v="4"/>
    <x v="6"/>
    <x v="0"/>
  </r>
  <r>
    <n v="547736537"/>
    <x v="1536"/>
    <d v="2021-04-05T00:00:00"/>
    <x v="6"/>
    <x v="4"/>
    <x v="2"/>
    <x v="0"/>
    <x v="1"/>
    <n v="6268"/>
    <n v="47.45"/>
    <n v="31.79"/>
    <n v="199259.72"/>
    <n v="297416.60000000003"/>
    <n v="98156.880000000034"/>
    <x v="19"/>
    <n v="6"/>
    <x v="4"/>
    <x v="1"/>
  </r>
  <r>
    <n v="570413863"/>
    <x v="1684"/>
    <d v="2021-06-09T00:00:00"/>
    <x v="139"/>
    <x v="4"/>
    <x v="1"/>
    <x v="1"/>
    <x v="2"/>
    <n v="6993"/>
    <n v="152.58000000000001"/>
    <n v="97.44"/>
    <n v="681397.92"/>
    <n v="1066991.9400000002"/>
    <n v="385594.02000000014"/>
    <x v="20"/>
    <n v="7"/>
    <x v="2"/>
    <x v="1"/>
  </r>
  <r>
    <n v="766788041"/>
    <x v="224"/>
    <d v="2018-02-05T00:00:00"/>
    <x v="131"/>
    <x v="3"/>
    <x v="6"/>
    <x v="1"/>
    <x v="2"/>
    <n v="8476"/>
    <n v="651.21"/>
    <n v="524.96"/>
    <n v="4449560.96"/>
    <n v="5519655.96"/>
    <n v="1070095"/>
    <x v="9"/>
    <n v="1"/>
    <x v="3"/>
    <x v="0"/>
  </r>
  <r>
    <n v="564097583"/>
    <x v="1992"/>
    <d v="2022-11-29T00:00:00"/>
    <x v="11"/>
    <x v="3"/>
    <x v="6"/>
    <x v="0"/>
    <x v="2"/>
    <n v="7865"/>
    <n v="651.21"/>
    <n v="524.96"/>
    <n v="4128810.4000000004"/>
    <n v="5121766.6500000004"/>
    <n v="992956.25"/>
    <x v="7"/>
    <n v="1"/>
    <x v="3"/>
    <x v="0"/>
  </r>
  <r>
    <n v="920688903"/>
    <x v="820"/>
    <d v="2018-05-12T00:00:00"/>
    <x v="67"/>
    <x v="1"/>
    <x v="0"/>
    <x v="1"/>
    <x v="2"/>
    <n v="1161"/>
    <n v="255.28"/>
    <n v="159.41999999999999"/>
    <n v="185086.62"/>
    <n v="296380.08"/>
    <n v="111293.46000000002"/>
    <x v="5"/>
    <n v="6"/>
    <x v="4"/>
    <x v="1"/>
  </r>
  <r>
    <n v="425780570"/>
    <x v="159"/>
    <d v="2015-12-23T00:00:00"/>
    <x v="87"/>
    <x v="5"/>
    <x v="10"/>
    <x v="0"/>
    <x v="2"/>
    <n v="6787"/>
    <n v="668.27"/>
    <n v="502.54"/>
    <n v="3410738.98"/>
    <n v="4535548.49"/>
    <n v="1124809.5100000002"/>
    <x v="10"/>
    <n v="5"/>
    <x v="0"/>
    <x v="0"/>
  </r>
  <r>
    <n v="948064172"/>
    <x v="1993"/>
    <d v="2020-10-13T00:00:00"/>
    <x v="4"/>
    <x v="2"/>
    <x v="1"/>
    <x v="1"/>
    <x v="3"/>
    <n v="2111"/>
    <n v="152.58000000000001"/>
    <n v="97.44"/>
    <n v="205695.84"/>
    <n v="322096.38"/>
    <n v="116400.54000000001"/>
    <x v="0"/>
    <n v="3"/>
    <x v="5"/>
    <x v="0"/>
  </r>
  <r>
    <n v="187103450"/>
    <x v="582"/>
    <d v="2021-05-17T00:00:00"/>
    <x v="45"/>
    <x v="1"/>
    <x v="9"/>
    <x v="1"/>
    <x v="0"/>
    <n v="6924"/>
    <n v="9.33"/>
    <n v="6.92"/>
    <n v="47914.080000000002"/>
    <n v="64600.92"/>
    <n v="16686.839999999997"/>
    <x v="2"/>
    <n v="2"/>
    <x v="1"/>
    <x v="0"/>
  </r>
  <r>
    <n v="572634732"/>
    <x v="1994"/>
    <d v="2016-04-03T00:00:00"/>
    <x v="179"/>
    <x v="1"/>
    <x v="3"/>
    <x v="0"/>
    <x v="3"/>
    <n v="4197"/>
    <n v="205.7"/>
    <n v="117.11"/>
    <n v="491510.67"/>
    <n v="863322.89999999991"/>
    <n v="371812.22999999992"/>
    <x v="18"/>
    <n v="1"/>
    <x v="3"/>
    <x v="0"/>
  </r>
  <r>
    <n v="104706847"/>
    <x v="1995"/>
    <d v="2018-01-27T00:00:00"/>
    <x v="52"/>
    <x v="3"/>
    <x v="10"/>
    <x v="0"/>
    <x v="3"/>
    <n v="3938"/>
    <n v="668.27"/>
    <n v="502.54"/>
    <n v="1979002.52"/>
    <n v="2631647.2599999998"/>
    <n v="652644.73999999976"/>
    <x v="3"/>
    <n v="3"/>
    <x v="5"/>
    <x v="0"/>
  </r>
  <r>
    <n v="903681123"/>
    <x v="1996"/>
    <d v="2015-04-17T00:00:00"/>
    <x v="163"/>
    <x v="2"/>
    <x v="0"/>
    <x v="0"/>
    <x v="1"/>
    <n v="8181"/>
    <n v="255.28"/>
    <n v="159.41999999999999"/>
    <n v="1304215.0199999998"/>
    <n v="2088445.68"/>
    <n v="784230.66000000015"/>
    <x v="11"/>
    <n v="2"/>
    <x v="1"/>
    <x v="0"/>
  </r>
  <r>
    <n v="660231387"/>
    <x v="83"/>
    <d v="2020-08-06T00:00:00"/>
    <x v="94"/>
    <x v="5"/>
    <x v="11"/>
    <x v="0"/>
    <x v="2"/>
    <n v="5994"/>
    <n v="154.06"/>
    <n v="90.93"/>
    <n v="545034.42000000004"/>
    <n v="923435.64"/>
    <n v="378401.22"/>
    <x v="2"/>
    <n v="5"/>
    <x v="0"/>
    <x v="0"/>
  </r>
  <r>
    <n v="285343968"/>
    <x v="1243"/>
    <d v="2018-09-06T00:00:00"/>
    <x v="70"/>
    <x v="1"/>
    <x v="11"/>
    <x v="0"/>
    <x v="1"/>
    <n v="8476"/>
    <n v="154.06"/>
    <n v="90.93"/>
    <n v="770722.68"/>
    <n v="1305812.56"/>
    <n v="535089.88"/>
    <x v="0"/>
    <n v="5"/>
    <x v="0"/>
    <x v="0"/>
  </r>
  <r>
    <n v="760317695"/>
    <x v="1839"/>
    <d v="2020-08-01T00:00:00"/>
    <x v="29"/>
    <x v="4"/>
    <x v="3"/>
    <x v="0"/>
    <x v="2"/>
    <n v="3757"/>
    <n v="205.7"/>
    <n v="117.11"/>
    <n v="439982.27"/>
    <n v="772814.89999999991"/>
    <n v="332832.62999999989"/>
    <x v="18"/>
    <n v="7"/>
    <x v="2"/>
    <x v="1"/>
  </r>
  <r>
    <n v="886763894"/>
    <x v="1509"/>
    <d v="2019-05-02T00:00:00"/>
    <x v="47"/>
    <x v="1"/>
    <x v="11"/>
    <x v="1"/>
    <x v="0"/>
    <n v="1997"/>
    <n v="154.06"/>
    <n v="90.93"/>
    <n v="181587.21000000002"/>
    <n v="307657.82"/>
    <n v="126070.60999999999"/>
    <x v="12"/>
    <n v="7"/>
    <x v="2"/>
    <x v="1"/>
  </r>
  <r>
    <n v="436606395"/>
    <x v="1997"/>
    <d v="2019-11-17T00:00:00"/>
    <x v="124"/>
    <x v="1"/>
    <x v="2"/>
    <x v="1"/>
    <x v="1"/>
    <n v="389"/>
    <n v="47.45"/>
    <n v="31.79"/>
    <n v="12366.31"/>
    <n v="18458.050000000003"/>
    <n v="6091.7400000000034"/>
    <x v="2"/>
    <n v="1"/>
    <x v="3"/>
    <x v="0"/>
  </r>
  <r>
    <n v="602081525"/>
    <x v="813"/>
    <d v="2020-02-06T00:00:00"/>
    <x v="40"/>
    <x v="3"/>
    <x v="9"/>
    <x v="0"/>
    <x v="3"/>
    <n v="8158"/>
    <n v="9.33"/>
    <n v="6.92"/>
    <n v="56453.36"/>
    <n v="76114.14"/>
    <n v="19660.78"/>
    <x v="2"/>
    <n v="5"/>
    <x v="0"/>
    <x v="0"/>
  </r>
  <r>
    <n v="845738112"/>
    <x v="494"/>
    <d v="2022-10-15T00:00:00"/>
    <x v="109"/>
    <x v="1"/>
    <x v="7"/>
    <x v="0"/>
    <x v="2"/>
    <n v="1557"/>
    <n v="437.2"/>
    <n v="263.33"/>
    <n v="410004.81"/>
    <n v="680720.4"/>
    <n v="270715.59000000003"/>
    <x v="15"/>
    <n v="1"/>
    <x v="3"/>
    <x v="0"/>
  </r>
  <r>
    <n v="250437486"/>
    <x v="1998"/>
    <d v="2019-10-01T00:00:00"/>
    <x v="119"/>
    <x v="5"/>
    <x v="0"/>
    <x v="0"/>
    <x v="2"/>
    <n v="8872"/>
    <n v="255.28"/>
    <n v="159.41999999999999"/>
    <n v="1414374.24"/>
    <n v="2264844.16"/>
    <n v="850469.92000000016"/>
    <x v="18"/>
    <n v="3"/>
    <x v="5"/>
    <x v="0"/>
  </r>
  <r>
    <n v="669353473"/>
    <x v="488"/>
    <d v="2018-06-27T00:00:00"/>
    <x v="153"/>
    <x v="1"/>
    <x v="9"/>
    <x v="0"/>
    <x v="1"/>
    <n v="5422"/>
    <n v="9.33"/>
    <n v="6.92"/>
    <n v="37520.239999999998"/>
    <n v="50587.26"/>
    <n v="13067.020000000004"/>
    <x v="11"/>
    <n v="7"/>
    <x v="2"/>
    <x v="1"/>
  </r>
  <r>
    <n v="875972402"/>
    <x v="1692"/>
    <d v="2015-04-14T00:00:00"/>
    <x v="32"/>
    <x v="5"/>
    <x v="7"/>
    <x v="1"/>
    <x v="0"/>
    <n v="8555"/>
    <n v="437.2"/>
    <n v="263.33"/>
    <n v="2252788.15"/>
    <n v="3740246"/>
    <n v="1487457.85"/>
    <x v="5"/>
    <n v="2"/>
    <x v="1"/>
    <x v="0"/>
  </r>
  <r>
    <n v="614093101"/>
    <x v="1703"/>
    <d v="2015-07-22T00:00:00"/>
    <x v="93"/>
    <x v="5"/>
    <x v="7"/>
    <x v="1"/>
    <x v="2"/>
    <n v="2650"/>
    <n v="437.2"/>
    <n v="263.33"/>
    <n v="697824.5"/>
    <n v="1158580"/>
    <n v="460755.5"/>
    <x v="4"/>
    <n v="2"/>
    <x v="1"/>
    <x v="0"/>
  </r>
  <r>
    <n v="147826898"/>
    <x v="1047"/>
    <d v="2015-10-16T00:00:00"/>
    <x v="45"/>
    <x v="1"/>
    <x v="7"/>
    <x v="0"/>
    <x v="0"/>
    <n v="4119"/>
    <n v="437.2"/>
    <n v="263.33"/>
    <n v="1084656.27"/>
    <n v="1800826.8"/>
    <n v="716170.53"/>
    <x v="3"/>
    <n v="2"/>
    <x v="1"/>
    <x v="0"/>
  </r>
  <r>
    <n v="711597621"/>
    <x v="1999"/>
    <d v="2019-10-05T00:00:00"/>
    <x v="101"/>
    <x v="5"/>
    <x v="4"/>
    <x v="1"/>
    <x v="0"/>
    <n v="6404"/>
    <n v="81.73"/>
    <n v="56.67"/>
    <n v="362914.68"/>
    <n v="523398.92000000004"/>
    <n v="160484.24000000005"/>
    <x v="11"/>
    <n v="3"/>
    <x v="5"/>
    <x v="0"/>
  </r>
  <r>
    <n v="460141599"/>
    <x v="517"/>
    <d v="2016-01-14T00:00:00"/>
    <x v="12"/>
    <x v="2"/>
    <x v="7"/>
    <x v="0"/>
    <x v="2"/>
    <n v="4979"/>
    <n v="437.2"/>
    <n v="263.33"/>
    <n v="1311120.0699999998"/>
    <n v="2176818.7999999998"/>
    <n v="865698.73"/>
    <x v="18"/>
    <n v="5"/>
    <x v="0"/>
    <x v="0"/>
  </r>
  <r>
    <n v="318507659"/>
    <x v="308"/>
    <d v="2021-01-07T00:00:00"/>
    <x v="87"/>
    <x v="5"/>
    <x v="7"/>
    <x v="0"/>
    <x v="0"/>
    <n v="2349"/>
    <n v="437.2"/>
    <n v="263.33"/>
    <n v="618562.16999999993"/>
    <n v="1026982.7999999999"/>
    <n v="408420.63"/>
    <x v="0"/>
    <n v="5"/>
    <x v="0"/>
    <x v="0"/>
  </r>
  <r>
    <n v="832057130"/>
    <x v="268"/>
    <d v="2021-03-17T00:00:00"/>
    <x v="130"/>
    <x v="1"/>
    <x v="7"/>
    <x v="0"/>
    <x v="1"/>
    <n v="3050"/>
    <n v="437.2"/>
    <n v="263.33"/>
    <n v="803156.5"/>
    <n v="1333460"/>
    <n v="530303.5"/>
    <x v="4"/>
    <n v="2"/>
    <x v="1"/>
    <x v="0"/>
  </r>
  <r>
    <n v="516195905"/>
    <x v="1162"/>
    <d v="2022-11-02T00:00:00"/>
    <x v="77"/>
    <x v="4"/>
    <x v="5"/>
    <x v="1"/>
    <x v="0"/>
    <n v="2694"/>
    <n v="109.28"/>
    <n v="35.840000000000003"/>
    <n v="96552.960000000006"/>
    <n v="294400.32"/>
    <n v="197847.36"/>
    <x v="12"/>
    <n v="6"/>
    <x v="4"/>
    <x v="1"/>
  </r>
  <r>
    <n v="507714116"/>
    <x v="2000"/>
    <d v="2019-07-20T00:00:00"/>
    <x v="108"/>
    <x v="2"/>
    <x v="4"/>
    <x v="0"/>
    <x v="0"/>
    <n v="2744"/>
    <n v="81.73"/>
    <n v="56.67"/>
    <n v="155502.48000000001"/>
    <n v="224267.12000000002"/>
    <n v="68764.640000000014"/>
    <x v="19"/>
    <n v="4"/>
    <x v="6"/>
    <x v="0"/>
  </r>
  <r>
    <n v="212106788"/>
    <x v="1530"/>
    <d v="2021-08-24T00:00:00"/>
    <x v="117"/>
    <x v="1"/>
    <x v="6"/>
    <x v="0"/>
    <x v="3"/>
    <n v="5967"/>
    <n v="651.21"/>
    <n v="524.96"/>
    <n v="3132436.3200000003"/>
    <n v="3885770.0700000003"/>
    <n v="753333.75"/>
    <x v="6"/>
    <n v="1"/>
    <x v="3"/>
    <x v="0"/>
  </r>
  <r>
    <n v="155688989"/>
    <x v="1901"/>
    <d v="2018-05-28T00:00:00"/>
    <x v="148"/>
    <x v="3"/>
    <x v="8"/>
    <x v="0"/>
    <x v="2"/>
    <n v="686"/>
    <n v="421.89"/>
    <n v="364.69"/>
    <n v="250177.34"/>
    <n v="289416.53999999998"/>
    <n v="39239.199999999983"/>
    <x v="17"/>
    <n v="6"/>
    <x v="4"/>
    <x v="1"/>
  </r>
  <r>
    <n v="337077128"/>
    <x v="468"/>
    <d v="2020-12-22T00:00:00"/>
    <x v="172"/>
    <x v="4"/>
    <x v="0"/>
    <x v="1"/>
    <x v="0"/>
    <n v="7468"/>
    <n v="255.28"/>
    <n v="159.41999999999999"/>
    <n v="1190548.5599999998"/>
    <n v="1906431.04"/>
    <n v="715882.48000000021"/>
    <x v="0"/>
    <n v="3"/>
    <x v="5"/>
    <x v="0"/>
  </r>
  <r>
    <n v="371814954"/>
    <x v="1458"/>
    <d v="2018-09-29T00:00:00"/>
    <x v="63"/>
    <x v="1"/>
    <x v="4"/>
    <x v="0"/>
    <x v="0"/>
    <n v="7162"/>
    <n v="81.73"/>
    <n v="56.67"/>
    <n v="405870.54000000004"/>
    <n v="585350.26"/>
    <n v="179479.71999999997"/>
    <x v="4"/>
    <n v="5"/>
    <x v="0"/>
    <x v="0"/>
  </r>
  <r>
    <n v="548015487"/>
    <x v="2001"/>
    <d v="2016-09-20T00:00:00"/>
    <x v="143"/>
    <x v="1"/>
    <x v="9"/>
    <x v="0"/>
    <x v="2"/>
    <n v="8815"/>
    <n v="9.33"/>
    <n v="6.92"/>
    <n v="60999.8"/>
    <n v="82243.95"/>
    <n v="21244.149999999994"/>
    <x v="6"/>
    <n v="1"/>
    <x v="3"/>
    <x v="0"/>
  </r>
  <r>
    <n v="173540055"/>
    <x v="933"/>
    <d v="2017-03-02T00:00:00"/>
    <x v="158"/>
    <x v="6"/>
    <x v="7"/>
    <x v="1"/>
    <x v="0"/>
    <n v="3214"/>
    <n v="437.2"/>
    <n v="263.33"/>
    <n v="846342.62"/>
    <n v="1405160.8"/>
    <n v="558818.18000000005"/>
    <x v="6"/>
    <n v="3"/>
    <x v="5"/>
    <x v="0"/>
  </r>
  <r>
    <n v="426562488"/>
    <x v="1312"/>
    <d v="2021-07-05T00:00:00"/>
    <x v="131"/>
    <x v="3"/>
    <x v="8"/>
    <x v="1"/>
    <x v="1"/>
    <n v="8174"/>
    <n v="421.89"/>
    <n v="364.69"/>
    <n v="2980976.06"/>
    <n v="3448528.86"/>
    <n v="467552.79999999981"/>
    <x v="1"/>
    <n v="1"/>
    <x v="3"/>
    <x v="0"/>
  </r>
  <r>
    <n v="305569112"/>
    <x v="2002"/>
    <d v="2021-05-04T00:00:00"/>
    <x v="130"/>
    <x v="1"/>
    <x v="11"/>
    <x v="1"/>
    <x v="0"/>
    <n v="3545"/>
    <n v="154.06"/>
    <n v="90.93"/>
    <n v="322346.85000000003"/>
    <n v="546142.69999999995"/>
    <n v="223795.84999999992"/>
    <x v="18"/>
    <n v="3"/>
    <x v="5"/>
    <x v="0"/>
  </r>
  <r>
    <n v="679358756"/>
    <x v="2003"/>
    <d v="2022-05-20T00:00:00"/>
    <x v="182"/>
    <x v="2"/>
    <x v="1"/>
    <x v="0"/>
    <x v="1"/>
    <n v="6208"/>
    <n v="152.58000000000001"/>
    <n v="97.44"/>
    <n v="604907.52000000002"/>
    <n v="947216.64000000013"/>
    <n v="342309.12000000011"/>
    <x v="6"/>
    <n v="4"/>
    <x v="6"/>
    <x v="0"/>
  </r>
  <r>
    <n v="237042748"/>
    <x v="1396"/>
    <d v="2021-03-22T00:00:00"/>
    <x v="61"/>
    <x v="3"/>
    <x v="10"/>
    <x v="0"/>
    <x v="3"/>
    <n v="5072"/>
    <n v="668.27"/>
    <n v="502.54"/>
    <n v="2548882.88"/>
    <n v="3389465.44"/>
    <n v="840582.56"/>
    <x v="3"/>
    <n v="5"/>
    <x v="0"/>
    <x v="0"/>
  </r>
  <r>
    <n v="438044917"/>
    <x v="182"/>
    <d v="2019-05-16T00:00:00"/>
    <x v="33"/>
    <x v="5"/>
    <x v="2"/>
    <x v="1"/>
    <x v="3"/>
    <n v="6080"/>
    <n v="47.45"/>
    <n v="31.79"/>
    <n v="193283.19999999998"/>
    <n v="288496"/>
    <n v="95212.800000000017"/>
    <x v="0"/>
    <n v="5"/>
    <x v="0"/>
    <x v="0"/>
  </r>
  <r>
    <n v="684239947"/>
    <x v="514"/>
    <d v="2019-09-03T00:00:00"/>
    <x v="133"/>
    <x v="1"/>
    <x v="7"/>
    <x v="0"/>
    <x v="2"/>
    <n v="661"/>
    <n v="437.2"/>
    <n v="263.33"/>
    <n v="174061.12999999998"/>
    <n v="288989.2"/>
    <n v="114928.07000000004"/>
    <x v="20"/>
    <n v="6"/>
    <x v="4"/>
    <x v="1"/>
  </r>
  <r>
    <n v="859261596"/>
    <x v="901"/>
    <d v="2018-09-05T00:00:00"/>
    <x v="126"/>
    <x v="5"/>
    <x v="11"/>
    <x v="1"/>
    <x v="0"/>
    <n v="3456"/>
    <n v="154.06"/>
    <n v="90.93"/>
    <n v="314254.08000000002"/>
    <n v="532431.35999999999"/>
    <n v="218177.27999999997"/>
    <x v="3"/>
    <n v="7"/>
    <x v="2"/>
    <x v="1"/>
  </r>
  <r>
    <n v="939412438"/>
    <x v="2004"/>
    <d v="2017-04-29T00:00:00"/>
    <x v="20"/>
    <x v="3"/>
    <x v="1"/>
    <x v="1"/>
    <x v="1"/>
    <n v="1871"/>
    <n v="152.58000000000001"/>
    <n v="97.44"/>
    <n v="182310.24"/>
    <n v="285477.18000000005"/>
    <n v="103166.94000000006"/>
    <x v="1"/>
    <n v="6"/>
    <x v="4"/>
    <x v="1"/>
  </r>
  <r>
    <n v="624649417"/>
    <x v="166"/>
    <d v="2022-05-21T00:00:00"/>
    <x v="131"/>
    <x v="3"/>
    <x v="11"/>
    <x v="1"/>
    <x v="0"/>
    <n v="6498"/>
    <n v="154.06"/>
    <n v="90.93"/>
    <n v="590863.14"/>
    <n v="1001081.88"/>
    <n v="410218.74"/>
    <x v="15"/>
    <n v="1"/>
    <x v="3"/>
    <x v="0"/>
  </r>
  <r>
    <n v="494537389"/>
    <x v="381"/>
    <d v="2022-07-02T00:00:00"/>
    <x v="156"/>
    <x v="3"/>
    <x v="9"/>
    <x v="0"/>
    <x v="1"/>
    <n v="3458"/>
    <n v="9.33"/>
    <n v="6.92"/>
    <n v="23929.360000000001"/>
    <n v="32263.14"/>
    <n v="8333.7799999999988"/>
    <x v="8"/>
    <n v="1"/>
    <x v="3"/>
    <x v="0"/>
  </r>
  <r>
    <n v="440849006"/>
    <x v="2005"/>
    <d v="2019-08-17T00:00:00"/>
    <x v="102"/>
    <x v="5"/>
    <x v="0"/>
    <x v="0"/>
    <x v="2"/>
    <n v="5872"/>
    <n v="255.28"/>
    <n v="159.41999999999999"/>
    <n v="936114.23999999987"/>
    <n v="1499004.16"/>
    <n v="562889.92000000004"/>
    <x v="17"/>
    <n v="4"/>
    <x v="6"/>
    <x v="0"/>
  </r>
  <r>
    <n v="167255532"/>
    <x v="1187"/>
    <d v="2021-01-26T00:00:00"/>
    <x v="71"/>
    <x v="2"/>
    <x v="4"/>
    <x v="1"/>
    <x v="0"/>
    <n v="3484"/>
    <n v="81.73"/>
    <n v="56.67"/>
    <n v="197438.28"/>
    <n v="284747.32"/>
    <n v="87309.040000000008"/>
    <x v="3"/>
    <n v="6"/>
    <x v="4"/>
    <x v="1"/>
  </r>
  <r>
    <n v="339500987"/>
    <x v="2006"/>
    <d v="2016-11-09T00:00:00"/>
    <x v="9"/>
    <x v="5"/>
    <x v="0"/>
    <x v="1"/>
    <x v="2"/>
    <n v="4741"/>
    <n v="255.28"/>
    <n v="159.41999999999999"/>
    <n v="755810.22"/>
    <n v="1210282.48"/>
    <n v="454472.26"/>
    <x v="5"/>
    <n v="3"/>
    <x v="5"/>
    <x v="0"/>
  </r>
  <r>
    <n v="356001508"/>
    <x v="1838"/>
    <d v="2021-09-27T00:00:00"/>
    <x v="62"/>
    <x v="5"/>
    <x v="5"/>
    <x v="0"/>
    <x v="3"/>
    <n v="7612"/>
    <n v="109.28"/>
    <n v="35.840000000000003"/>
    <n v="272814.08000000002"/>
    <n v="831839.36"/>
    <n v="559025.28"/>
    <x v="14"/>
    <n v="4"/>
    <x v="6"/>
    <x v="0"/>
  </r>
  <r>
    <n v="577245986"/>
    <x v="1630"/>
    <d v="2018-03-21T00:00:00"/>
    <x v="159"/>
    <x v="4"/>
    <x v="0"/>
    <x v="0"/>
    <x v="3"/>
    <n v="8770"/>
    <n v="255.28"/>
    <n v="159.41999999999999"/>
    <n v="1398113.4"/>
    <n v="2238805.6"/>
    <n v="840692.20000000019"/>
    <x v="11"/>
    <n v="7"/>
    <x v="2"/>
    <x v="1"/>
  </r>
  <r>
    <n v="536095750"/>
    <x v="902"/>
    <d v="2016-11-22T00:00:00"/>
    <x v="150"/>
    <x v="1"/>
    <x v="1"/>
    <x v="1"/>
    <x v="1"/>
    <n v="1500"/>
    <n v="152.58000000000001"/>
    <n v="97.44"/>
    <n v="146160"/>
    <n v="228870.00000000003"/>
    <n v="82710.000000000029"/>
    <x v="0"/>
    <n v="3"/>
    <x v="5"/>
    <x v="0"/>
  </r>
  <r>
    <n v="735724627"/>
    <x v="1572"/>
    <d v="2017-01-22T00:00:00"/>
    <x v="101"/>
    <x v="5"/>
    <x v="9"/>
    <x v="1"/>
    <x v="1"/>
    <n v="6122"/>
    <n v="9.33"/>
    <n v="6.92"/>
    <n v="42364.24"/>
    <n v="57118.26"/>
    <n v="14754.020000000004"/>
    <x v="3"/>
    <n v="4"/>
    <x v="6"/>
    <x v="0"/>
  </r>
  <r>
    <n v="399618947"/>
    <x v="496"/>
    <d v="2019-01-12T00:00:00"/>
    <x v="121"/>
    <x v="0"/>
    <x v="2"/>
    <x v="0"/>
    <x v="2"/>
    <n v="4982"/>
    <n v="47.45"/>
    <n v="31.79"/>
    <n v="158377.78"/>
    <n v="236395.90000000002"/>
    <n v="78018.120000000024"/>
    <x v="7"/>
    <n v="5"/>
    <x v="0"/>
    <x v="0"/>
  </r>
  <r>
    <n v="621577537"/>
    <x v="580"/>
    <d v="2015-09-16T00:00:00"/>
    <x v="96"/>
    <x v="1"/>
    <x v="10"/>
    <x v="1"/>
    <x v="2"/>
    <n v="7461"/>
    <n v="668.27"/>
    <n v="502.54"/>
    <n v="3749450.94"/>
    <n v="4985962.47"/>
    <n v="1236511.5299999998"/>
    <x v="5"/>
    <n v="3"/>
    <x v="5"/>
    <x v="0"/>
  </r>
  <r>
    <n v="299886262"/>
    <x v="1945"/>
    <d v="2022-11-27T00:00:00"/>
    <x v="4"/>
    <x v="2"/>
    <x v="1"/>
    <x v="1"/>
    <x v="1"/>
    <n v="1864"/>
    <n v="152.58000000000001"/>
    <n v="97.44"/>
    <n v="181628.16"/>
    <n v="284409.12"/>
    <n v="102780.95999999999"/>
    <x v="4"/>
    <n v="6"/>
    <x v="4"/>
    <x v="1"/>
  </r>
  <r>
    <n v="266445338"/>
    <x v="1714"/>
    <d v="2022-03-07T00:00:00"/>
    <x v="65"/>
    <x v="2"/>
    <x v="7"/>
    <x v="0"/>
    <x v="3"/>
    <n v="5951"/>
    <n v="437.2"/>
    <n v="263.33"/>
    <n v="1567076.8299999998"/>
    <n v="2601777.1999999997"/>
    <n v="1034700.3699999999"/>
    <x v="12"/>
    <n v="4"/>
    <x v="6"/>
    <x v="0"/>
  </r>
  <r>
    <n v="878514707"/>
    <x v="374"/>
    <d v="2019-10-11T00:00:00"/>
    <x v="107"/>
    <x v="2"/>
    <x v="2"/>
    <x v="1"/>
    <x v="1"/>
    <n v="879"/>
    <n v="47.45"/>
    <n v="31.79"/>
    <n v="27943.41"/>
    <n v="41708.550000000003"/>
    <n v="13765.140000000003"/>
    <x v="10"/>
    <n v="7"/>
    <x v="2"/>
    <x v="1"/>
  </r>
  <r>
    <n v="903707301"/>
    <x v="2007"/>
    <d v="2021-09-08T00:00:00"/>
    <x v="39"/>
    <x v="2"/>
    <x v="2"/>
    <x v="1"/>
    <x v="2"/>
    <n v="5928"/>
    <n v="47.45"/>
    <n v="31.79"/>
    <n v="188451.12"/>
    <n v="281283.60000000003"/>
    <n v="92832.48000000004"/>
    <x v="13"/>
    <n v="6"/>
    <x v="4"/>
    <x v="1"/>
  </r>
  <r>
    <n v="207168519"/>
    <x v="848"/>
    <d v="2018-05-31T00:00:00"/>
    <x v="174"/>
    <x v="5"/>
    <x v="3"/>
    <x v="1"/>
    <x v="2"/>
    <n v="4623"/>
    <n v="205.7"/>
    <n v="117.11"/>
    <n v="541399.53"/>
    <n v="950951.1"/>
    <n v="409551.56999999995"/>
    <x v="2"/>
    <n v="5"/>
    <x v="0"/>
    <x v="0"/>
  </r>
  <r>
    <n v="984788119"/>
    <x v="129"/>
    <d v="2022-09-08T00:00:00"/>
    <x v="0"/>
    <x v="0"/>
    <x v="0"/>
    <x v="0"/>
    <x v="2"/>
    <n v="9544"/>
    <n v="255.28"/>
    <n v="159.41999999999999"/>
    <n v="1521504.48"/>
    <n v="2436392.3199999998"/>
    <n v="914887.83999999985"/>
    <x v="6"/>
    <n v="3"/>
    <x v="5"/>
    <x v="0"/>
  </r>
  <r>
    <n v="245813786"/>
    <x v="2008"/>
    <d v="2019-03-16T00:00:00"/>
    <x v="89"/>
    <x v="5"/>
    <x v="7"/>
    <x v="1"/>
    <x v="0"/>
    <n v="617"/>
    <n v="437.2"/>
    <n v="263.33"/>
    <n v="162474.60999999999"/>
    <n v="269752.39999999997"/>
    <n v="107277.78999999998"/>
    <x v="20"/>
    <n v="3"/>
    <x v="5"/>
    <x v="0"/>
  </r>
  <r>
    <n v="546544349"/>
    <x v="2009"/>
    <d v="2022-11-26T00:00:00"/>
    <x v="26"/>
    <x v="1"/>
    <x v="10"/>
    <x v="1"/>
    <x v="2"/>
    <n v="3473"/>
    <n v="668.27"/>
    <n v="502.54"/>
    <n v="1745321.4200000002"/>
    <n v="2320901.71"/>
    <n v="575580.2899999998"/>
    <x v="6"/>
    <n v="5"/>
    <x v="0"/>
    <x v="0"/>
  </r>
  <r>
    <n v="463591134"/>
    <x v="424"/>
    <d v="2016-09-23T00:00:00"/>
    <x v="34"/>
    <x v="1"/>
    <x v="10"/>
    <x v="1"/>
    <x v="1"/>
    <n v="5773"/>
    <n v="668.27"/>
    <n v="502.54"/>
    <n v="2901163.42"/>
    <n v="3857922.71"/>
    <n v="956759.29"/>
    <x v="14"/>
    <n v="1"/>
    <x v="3"/>
    <x v="0"/>
  </r>
  <r>
    <n v="443877971"/>
    <x v="166"/>
    <d v="2022-05-08T00:00:00"/>
    <x v="58"/>
    <x v="5"/>
    <x v="0"/>
    <x v="1"/>
    <x v="3"/>
    <n v="2210"/>
    <n v="255.28"/>
    <n v="159.41999999999999"/>
    <n v="352318.19999999995"/>
    <n v="564168.80000000005"/>
    <n v="211850.60000000009"/>
    <x v="0"/>
    <n v="1"/>
    <x v="3"/>
    <x v="0"/>
  </r>
  <r>
    <n v="554641187"/>
    <x v="2010"/>
    <d v="2022-08-22T00:00:00"/>
    <x v="159"/>
    <x v="4"/>
    <x v="10"/>
    <x v="0"/>
    <x v="0"/>
    <n v="9507"/>
    <n v="668.27"/>
    <n v="502.54"/>
    <n v="4777647.78"/>
    <n v="6353242.8899999997"/>
    <n v="1575595.1099999994"/>
    <x v="4"/>
    <n v="7"/>
    <x v="2"/>
    <x v="1"/>
  </r>
  <r>
    <n v="933429610"/>
    <x v="2011"/>
    <d v="2022-11-02T00:00:00"/>
    <x v="12"/>
    <x v="2"/>
    <x v="8"/>
    <x v="1"/>
    <x v="0"/>
    <n v="1419"/>
    <n v="421.89"/>
    <n v="364.69"/>
    <n v="517495.11"/>
    <n v="598661.91"/>
    <n v="81166.800000000047"/>
    <x v="15"/>
    <n v="5"/>
    <x v="0"/>
    <x v="0"/>
  </r>
  <r>
    <n v="357482516"/>
    <x v="285"/>
    <d v="2018-07-31T00:00:00"/>
    <x v="143"/>
    <x v="1"/>
    <x v="2"/>
    <x v="0"/>
    <x v="1"/>
    <n v="5875"/>
    <n v="47.45"/>
    <n v="31.79"/>
    <n v="186766.25"/>
    <n v="278768.75"/>
    <n v="92002.5"/>
    <x v="3"/>
    <n v="6"/>
    <x v="4"/>
    <x v="1"/>
  </r>
  <r>
    <n v="696839892"/>
    <x v="15"/>
    <d v="2015-12-18T00:00:00"/>
    <x v="136"/>
    <x v="1"/>
    <x v="6"/>
    <x v="1"/>
    <x v="1"/>
    <n v="9264"/>
    <n v="651.21"/>
    <n v="524.96"/>
    <n v="4863229.4400000004"/>
    <n v="6032809.4400000004"/>
    <n v="1169580"/>
    <x v="6"/>
    <n v="4"/>
    <x v="6"/>
    <x v="0"/>
  </r>
  <r>
    <n v="258121907"/>
    <x v="1120"/>
    <d v="2020-12-02T00:00:00"/>
    <x v="39"/>
    <x v="2"/>
    <x v="5"/>
    <x v="1"/>
    <x v="3"/>
    <n v="2863"/>
    <n v="109.28"/>
    <n v="35.840000000000003"/>
    <n v="102609.92000000001"/>
    <n v="312868.64"/>
    <n v="210258.72"/>
    <x v="19"/>
    <n v="1"/>
    <x v="3"/>
    <x v="0"/>
  </r>
  <r>
    <n v="440749442"/>
    <x v="1666"/>
    <d v="2016-04-24T00:00:00"/>
    <x v="83"/>
    <x v="0"/>
    <x v="5"/>
    <x v="0"/>
    <x v="0"/>
    <n v="6409"/>
    <n v="109.28"/>
    <n v="35.840000000000003"/>
    <n v="229698.56000000003"/>
    <n v="700375.52"/>
    <n v="470676.95999999996"/>
    <x v="5"/>
    <n v="7"/>
    <x v="2"/>
    <x v="1"/>
  </r>
  <r>
    <n v="174614226"/>
    <x v="2012"/>
    <d v="2017-07-10T00:00:00"/>
    <x v="175"/>
    <x v="1"/>
    <x v="0"/>
    <x v="1"/>
    <x v="1"/>
    <n v="1085"/>
    <n v="255.28"/>
    <n v="159.41999999999999"/>
    <n v="172970.69999999998"/>
    <n v="276978.8"/>
    <n v="104008.1"/>
    <x v="19"/>
    <n v="6"/>
    <x v="4"/>
    <x v="1"/>
  </r>
  <r>
    <n v="196798884"/>
    <x v="448"/>
    <d v="2021-10-01T00:00:00"/>
    <x v="183"/>
    <x v="0"/>
    <x v="11"/>
    <x v="0"/>
    <x v="2"/>
    <n v="6018"/>
    <n v="154.06"/>
    <n v="90.93"/>
    <n v="547216.74"/>
    <n v="927133.08"/>
    <n v="379916.33999999997"/>
    <x v="19"/>
    <n v="3"/>
    <x v="5"/>
    <x v="0"/>
  </r>
  <r>
    <n v="509380948"/>
    <x v="372"/>
    <d v="2021-09-30T00:00:00"/>
    <x v="140"/>
    <x v="1"/>
    <x v="4"/>
    <x v="1"/>
    <x v="0"/>
    <n v="5997"/>
    <n v="81.73"/>
    <n v="56.67"/>
    <n v="339849.99"/>
    <n v="490134.81"/>
    <n v="150284.82"/>
    <x v="7"/>
    <n v="3"/>
    <x v="5"/>
    <x v="0"/>
  </r>
  <r>
    <n v="221628844"/>
    <x v="2013"/>
    <d v="2021-08-08T00:00:00"/>
    <x v="63"/>
    <x v="1"/>
    <x v="5"/>
    <x v="1"/>
    <x v="0"/>
    <n v="3755"/>
    <n v="109.28"/>
    <n v="35.840000000000003"/>
    <n v="134579.20000000001"/>
    <n v="410346.4"/>
    <n v="275767.2"/>
    <x v="12"/>
    <n v="3"/>
    <x v="5"/>
    <x v="0"/>
  </r>
  <r>
    <n v="553903901"/>
    <x v="1408"/>
    <d v="2018-03-06T00:00:00"/>
    <x v="174"/>
    <x v="5"/>
    <x v="2"/>
    <x v="1"/>
    <x v="3"/>
    <n v="1328"/>
    <n v="47.45"/>
    <n v="31.79"/>
    <n v="42217.119999999995"/>
    <n v="63013.600000000006"/>
    <n v="20796.48000000001"/>
    <x v="19"/>
    <n v="7"/>
    <x v="2"/>
    <x v="1"/>
  </r>
  <r>
    <n v="996879947"/>
    <x v="2014"/>
    <d v="2020-01-06T00:00:00"/>
    <x v="62"/>
    <x v="5"/>
    <x v="7"/>
    <x v="1"/>
    <x v="1"/>
    <n v="7784"/>
    <n v="437.2"/>
    <n v="263.33"/>
    <n v="2049760.72"/>
    <n v="3403164.8"/>
    <n v="1353404.0799999998"/>
    <x v="6"/>
    <n v="7"/>
    <x v="2"/>
    <x v="1"/>
  </r>
  <r>
    <n v="661543309"/>
    <x v="1584"/>
    <d v="2018-01-07T00:00:00"/>
    <x v="129"/>
    <x v="5"/>
    <x v="6"/>
    <x v="1"/>
    <x v="3"/>
    <n v="4221"/>
    <n v="651.21"/>
    <n v="524.96"/>
    <n v="2215856.16"/>
    <n v="2748757.41"/>
    <n v="532901.25"/>
    <x v="0"/>
    <n v="1"/>
    <x v="3"/>
    <x v="0"/>
  </r>
  <r>
    <n v="529192817"/>
    <x v="1448"/>
    <d v="2021-02-02T00:00:00"/>
    <x v="3"/>
    <x v="2"/>
    <x v="10"/>
    <x v="1"/>
    <x v="2"/>
    <n v="8769"/>
    <n v="668.27"/>
    <n v="502.54"/>
    <n v="4406773.26"/>
    <n v="5860059.6299999999"/>
    <n v="1453286.37"/>
    <x v="4"/>
    <n v="1"/>
    <x v="3"/>
    <x v="0"/>
  </r>
  <r>
    <n v="301439797"/>
    <x v="2015"/>
    <d v="2022-05-02T00:00:00"/>
    <x v="28"/>
    <x v="5"/>
    <x v="8"/>
    <x v="0"/>
    <x v="2"/>
    <n v="1590"/>
    <n v="421.89"/>
    <n v="364.69"/>
    <n v="579857.1"/>
    <n v="670805.1"/>
    <n v="90948"/>
    <x v="4"/>
    <n v="7"/>
    <x v="2"/>
    <x v="1"/>
  </r>
  <r>
    <n v="650208079"/>
    <x v="1695"/>
    <d v="2016-03-15T00:00:00"/>
    <x v="22"/>
    <x v="1"/>
    <x v="2"/>
    <x v="0"/>
    <x v="3"/>
    <n v="9875"/>
    <n v="47.45"/>
    <n v="31.79"/>
    <n v="313926.25"/>
    <n v="468568.75"/>
    <n v="154642.5"/>
    <x v="4"/>
    <n v="1"/>
    <x v="3"/>
    <x v="0"/>
  </r>
  <r>
    <n v="967733991"/>
    <x v="1846"/>
    <d v="2021-06-10T00:00:00"/>
    <x v="68"/>
    <x v="2"/>
    <x v="6"/>
    <x v="1"/>
    <x v="0"/>
    <n v="2848"/>
    <n v="651.21"/>
    <n v="524.96"/>
    <n v="1495086.0800000001"/>
    <n v="1854646.08"/>
    <n v="359560"/>
    <x v="17"/>
    <n v="2"/>
    <x v="1"/>
    <x v="0"/>
  </r>
  <r>
    <n v="716566359"/>
    <x v="491"/>
    <d v="2018-01-22T00:00:00"/>
    <x v="119"/>
    <x v="5"/>
    <x v="10"/>
    <x v="0"/>
    <x v="0"/>
    <n v="6764"/>
    <n v="668.27"/>
    <n v="502.54"/>
    <n v="3399180.56"/>
    <n v="4520178.28"/>
    <n v="1120997.7200000002"/>
    <x v="4"/>
    <n v="7"/>
    <x v="2"/>
    <x v="1"/>
  </r>
  <r>
    <n v="779566514"/>
    <x v="622"/>
    <d v="2020-08-18T00:00:00"/>
    <x v="60"/>
    <x v="4"/>
    <x v="0"/>
    <x v="0"/>
    <x v="0"/>
    <n v="9910"/>
    <n v="255.28"/>
    <n v="159.41999999999999"/>
    <n v="1579852.2"/>
    <n v="2529824.7999999998"/>
    <n v="949972.59999999986"/>
    <x v="16"/>
    <n v="7"/>
    <x v="2"/>
    <x v="1"/>
  </r>
  <r>
    <n v="309908282"/>
    <x v="1013"/>
    <d v="2015-12-08T00:00:00"/>
    <x v="119"/>
    <x v="5"/>
    <x v="0"/>
    <x v="1"/>
    <x v="1"/>
    <n v="7602"/>
    <n v="255.28"/>
    <n v="159.41999999999999"/>
    <n v="1211910.8399999999"/>
    <n v="1940638.56"/>
    <n v="728727.7200000002"/>
    <x v="18"/>
    <n v="3"/>
    <x v="5"/>
    <x v="0"/>
  </r>
  <r>
    <n v="781077992"/>
    <x v="1603"/>
    <d v="2022-11-23T00:00:00"/>
    <x v="85"/>
    <x v="2"/>
    <x v="2"/>
    <x v="0"/>
    <x v="2"/>
    <n v="7190"/>
    <n v="47.45"/>
    <n v="31.79"/>
    <n v="228570.1"/>
    <n v="341165.5"/>
    <n v="112595.4"/>
    <x v="0"/>
    <n v="4"/>
    <x v="6"/>
    <x v="0"/>
  </r>
  <r>
    <n v="136874473"/>
    <x v="1648"/>
    <d v="2020-03-26T00:00:00"/>
    <x v="85"/>
    <x v="2"/>
    <x v="3"/>
    <x v="1"/>
    <x v="3"/>
    <n v="3053"/>
    <n v="205.7"/>
    <n v="117.11"/>
    <n v="357536.83"/>
    <n v="628002.1"/>
    <n v="270465.26999999996"/>
    <x v="2"/>
    <n v="5"/>
    <x v="0"/>
    <x v="0"/>
  </r>
  <r>
    <n v="441409051"/>
    <x v="1523"/>
    <d v="2020-10-28T00:00:00"/>
    <x v="139"/>
    <x v="4"/>
    <x v="8"/>
    <x v="0"/>
    <x v="0"/>
    <n v="1602"/>
    <n v="421.89"/>
    <n v="364.69"/>
    <n v="584233.38"/>
    <n v="675867.78"/>
    <n v="91634.400000000023"/>
    <x v="2"/>
    <n v="4"/>
    <x v="6"/>
    <x v="0"/>
  </r>
  <r>
    <n v="229105556"/>
    <x v="1585"/>
    <d v="2022-06-17T00:00:00"/>
    <x v="124"/>
    <x v="1"/>
    <x v="8"/>
    <x v="1"/>
    <x v="2"/>
    <n v="6280"/>
    <n v="421.89"/>
    <n v="364.69"/>
    <n v="2290253.2000000002"/>
    <n v="2649469.1999999997"/>
    <n v="359215.99999999953"/>
    <x v="11"/>
    <n v="2"/>
    <x v="1"/>
    <x v="0"/>
  </r>
  <r>
    <n v="354700314"/>
    <x v="688"/>
    <d v="2021-08-31T00:00:00"/>
    <x v="102"/>
    <x v="5"/>
    <x v="0"/>
    <x v="1"/>
    <x v="0"/>
    <n v="2560"/>
    <n v="255.28"/>
    <n v="159.41999999999999"/>
    <n v="408115.19999999995"/>
    <n v="653516.80000000005"/>
    <n v="245401.60000000009"/>
    <x v="1"/>
    <n v="2"/>
    <x v="1"/>
    <x v="0"/>
  </r>
  <r>
    <n v="863851821"/>
    <x v="1065"/>
    <d v="2020-02-09T00:00:00"/>
    <x v="57"/>
    <x v="5"/>
    <x v="1"/>
    <x v="1"/>
    <x v="3"/>
    <n v="1805"/>
    <n v="152.58000000000001"/>
    <n v="97.44"/>
    <n v="175879.19999999998"/>
    <n v="275406.90000000002"/>
    <n v="99527.700000000041"/>
    <x v="4"/>
    <n v="6"/>
    <x v="4"/>
    <x v="1"/>
  </r>
  <r>
    <n v="192236125"/>
    <x v="310"/>
    <d v="2017-03-28T00:00:00"/>
    <x v="157"/>
    <x v="1"/>
    <x v="2"/>
    <x v="1"/>
    <x v="3"/>
    <n v="5796"/>
    <n v="47.45"/>
    <n v="31.79"/>
    <n v="184254.84"/>
    <n v="275020.2"/>
    <n v="90765.360000000015"/>
    <x v="3"/>
    <n v="6"/>
    <x v="4"/>
    <x v="1"/>
  </r>
  <r>
    <n v="660924899"/>
    <x v="2016"/>
    <d v="2018-05-09T00:00:00"/>
    <x v="62"/>
    <x v="5"/>
    <x v="5"/>
    <x v="0"/>
    <x v="1"/>
    <n v="1220"/>
    <n v="109.28"/>
    <n v="35.840000000000003"/>
    <n v="43724.800000000003"/>
    <n v="133321.60000000001"/>
    <n v="89596.800000000003"/>
    <x v="1"/>
    <n v="3"/>
    <x v="5"/>
    <x v="0"/>
  </r>
  <r>
    <n v="841725957"/>
    <x v="214"/>
    <d v="2020-12-20T00:00:00"/>
    <x v="144"/>
    <x v="2"/>
    <x v="0"/>
    <x v="0"/>
    <x v="1"/>
    <n v="4271"/>
    <n v="255.28"/>
    <n v="159.41999999999999"/>
    <n v="680882.82"/>
    <n v="1090300.8800000001"/>
    <n v="409418.06000000017"/>
    <x v="17"/>
    <n v="5"/>
    <x v="0"/>
    <x v="0"/>
  </r>
  <r>
    <n v="388794410"/>
    <x v="2017"/>
    <d v="2018-01-26T00:00:00"/>
    <x v="90"/>
    <x v="5"/>
    <x v="5"/>
    <x v="0"/>
    <x v="3"/>
    <n v="1761"/>
    <n v="109.28"/>
    <n v="35.840000000000003"/>
    <n v="63114.240000000005"/>
    <n v="192442.08000000002"/>
    <n v="129327.84000000001"/>
    <x v="17"/>
    <n v="3"/>
    <x v="5"/>
    <x v="0"/>
  </r>
  <r>
    <n v="128741586"/>
    <x v="1293"/>
    <d v="2021-07-16T00:00:00"/>
    <x v="93"/>
    <x v="5"/>
    <x v="8"/>
    <x v="1"/>
    <x v="1"/>
    <n v="6351"/>
    <n v="421.89"/>
    <n v="364.69"/>
    <n v="2316146.19"/>
    <n v="2679423.39"/>
    <n v="363277.20000000019"/>
    <x v="10"/>
    <n v="7"/>
    <x v="2"/>
    <x v="1"/>
  </r>
  <r>
    <n v="958491313"/>
    <x v="2018"/>
    <d v="2021-08-31T00:00:00"/>
    <x v="107"/>
    <x v="2"/>
    <x v="1"/>
    <x v="1"/>
    <x v="2"/>
    <n v="7734"/>
    <n v="152.58000000000001"/>
    <n v="97.44"/>
    <n v="753600.96"/>
    <n v="1180053.7200000002"/>
    <n v="426452.76000000024"/>
    <x v="15"/>
    <n v="4"/>
    <x v="6"/>
    <x v="0"/>
  </r>
  <r>
    <n v="113346564"/>
    <x v="2019"/>
    <d v="2016-10-17T00:00:00"/>
    <x v="24"/>
    <x v="3"/>
    <x v="7"/>
    <x v="0"/>
    <x v="3"/>
    <n v="622"/>
    <n v="437.2"/>
    <n v="263.33"/>
    <n v="163791.25999999998"/>
    <n v="271938.39999999997"/>
    <n v="108147.13999999998"/>
    <x v="19"/>
    <n v="6"/>
    <x v="4"/>
    <x v="1"/>
  </r>
  <r>
    <n v="826656234"/>
    <x v="588"/>
    <d v="2016-05-19T00:00:00"/>
    <x v="105"/>
    <x v="2"/>
    <x v="8"/>
    <x v="0"/>
    <x v="3"/>
    <n v="4805"/>
    <n v="421.89"/>
    <n v="364.69"/>
    <n v="1752335.45"/>
    <n v="2027181.45"/>
    <n v="274846"/>
    <x v="14"/>
    <n v="7"/>
    <x v="2"/>
    <x v="1"/>
  </r>
  <r>
    <n v="660481584"/>
    <x v="2020"/>
    <d v="2016-03-18T00:00:00"/>
    <x v="67"/>
    <x v="1"/>
    <x v="6"/>
    <x v="1"/>
    <x v="0"/>
    <n v="33"/>
    <n v="651.21"/>
    <n v="524.96"/>
    <n v="17323.68"/>
    <n v="21489.93"/>
    <n v="4166.25"/>
    <x v="5"/>
    <n v="5"/>
    <x v="0"/>
    <x v="0"/>
  </r>
  <r>
    <n v="474929797"/>
    <x v="1810"/>
    <d v="2016-10-27T00:00:00"/>
    <x v="31"/>
    <x v="4"/>
    <x v="3"/>
    <x v="1"/>
    <x v="2"/>
    <n v="1136"/>
    <n v="205.7"/>
    <n v="117.11"/>
    <n v="133036.96"/>
    <n v="233675.19999999998"/>
    <n v="100638.23999999999"/>
    <x v="19"/>
    <n v="2"/>
    <x v="1"/>
    <x v="0"/>
  </r>
  <r>
    <n v="168487203"/>
    <x v="1871"/>
    <d v="2018-08-17T00:00:00"/>
    <x v="109"/>
    <x v="1"/>
    <x v="6"/>
    <x v="1"/>
    <x v="3"/>
    <n v="7962"/>
    <n v="651.21"/>
    <n v="524.96"/>
    <n v="4179731.5200000005"/>
    <n v="5184934.0200000005"/>
    <n v="1005202.5"/>
    <x v="1"/>
    <n v="5"/>
    <x v="0"/>
    <x v="0"/>
  </r>
  <r>
    <n v="609952628"/>
    <x v="196"/>
    <d v="2023-01-06T00:00:00"/>
    <x v="63"/>
    <x v="1"/>
    <x v="8"/>
    <x v="0"/>
    <x v="0"/>
    <n v="7392"/>
    <n v="421.89"/>
    <n v="364.69"/>
    <n v="2695788.48"/>
    <n v="3118610.88"/>
    <n v="422822.39999999991"/>
    <x v="3"/>
    <n v="2"/>
    <x v="1"/>
    <x v="0"/>
  </r>
  <r>
    <n v="488437402"/>
    <x v="1317"/>
    <d v="2015-12-09T00:00:00"/>
    <x v="72"/>
    <x v="0"/>
    <x v="9"/>
    <x v="0"/>
    <x v="0"/>
    <n v="8336"/>
    <n v="9.33"/>
    <n v="6.92"/>
    <n v="57685.120000000003"/>
    <n v="77774.880000000005"/>
    <n v="20089.760000000002"/>
    <x v="20"/>
    <n v="7"/>
    <x v="2"/>
    <x v="1"/>
  </r>
  <r>
    <n v="363365352"/>
    <x v="1183"/>
    <d v="2019-12-28T00:00:00"/>
    <x v="72"/>
    <x v="0"/>
    <x v="10"/>
    <x v="1"/>
    <x v="3"/>
    <n v="6737"/>
    <n v="668.27"/>
    <n v="502.54"/>
    <n v="3385611.98"/>
    <n v="4502134.99"/>
    <n v="1116523.0100000002"/>
    <x v="12"/>
    <n v="2"/>
    <x v="1"/>
    <x v="0"/>
  </r>
  <r>
    <n v="414472806"/>
    <x v="2021"/>
    <d v="2019-06-23T00:00:00"/>
    <x v="148"/>
    <x v="3"/>
    <x v="9"/>
    <x v="1"/>
    <x v="1"/>
    <n v="569"/>
    <n v="9.33"/>
    <n v="6.92"/>
    <n v="3937.48"/>
    <n v="5308.77"/>
    <n v="1371.2900000000004"/>
    <x v="20"/>
    <n v="4"/>
    <x v="6"/>
    <x v="0"/>
  </r>
  <r>
    <n v="239768731"/>
    <x v="1604"/>
    <d v="2016-11-27T00:00:00"/>
    <x v="159"/>
    <x v="4"/>
    <x v="11"/>
    <x v="0"/>
    <x v="2"/>
    <n v="1751"/>
    <n v="154.06"/>
    <n v="90.93"/>
    <n v="159218.43000000002"/>
    <n v="269759.06"/>
    <n v="110540.62999999998"/>
    <x v="4"/>
    <n v="6"/>
    <x v="4"/>
    <x v="1"/>
  </r>
  <r>
    <n v="765734040"/>
    <x v="76"/>
    <d v="2017-07-22T00:00:00"/>
    <x v="46"/>
    <x v="1"/>
    <x v="9"/>
    <x v="0"/>
    <x v="2"/>
    <n v="6574"/>
    <n v="9.33"/>
    <n v="6.92"/>
    <n v="45492.08"/>
    <n v="61335.42"/>
    <n v="15843.339999999997"/>
    <x v="10"/>
    <n v="1"/>
    <x v="3"/>
    <x v="0"/>
  </r>
  <r>
    <n v="870454347"/>
    <x v="1206"/>
    <d v="2017-03-20T00:00:00"/>
    <x v="31"/>
    <x v="4"/>
    <x v="2"/>
    <x v="0"/>
    <x v="0"/>
    <n v="5639"/>
    <n v="47.45"/>
    <n v="31.79"/>
    <n v="179263.81"/>
    <n v="267570.55"/>
    <n v="88306.739999999991"/>
    <x v="17"/>
    <n v="6"/>
    <x v="4"/>
    <x v="1"/>
  </r>
  <r>
    <n v="786361730"/>
    <x v="453"/>
    <d v="2022-02-01T00:00:00"/>
    <x v="29"/>
    <x v="4"/>
    <x v="2"/>
    <x v="0"/>
    <x v="2"/>
    <n v="765"/>
    <n v="47.45"/>
    <n v="31.79"/>
    <n v="24319.35"/>
    <n v="36299.25"/>
    <n v="11979.900000000001"/>
    <x v="16"/>
    <n v="7"/>
    <x v="2"/>
    <x v="1"/>
  </r>
  <r>
    <n v="125349128"/>
    <x v="1970"/>
    <d v="2020-06-02T00:00:00"/>
    <x v="46"/>
    <x v="1"/>
    <x v="3"/>
    <x v="1"/>
    <x v="2"/>
    <n v="2447"/>
    <n v="205.7"/>
    <n v="117.11"/>
    <n v="286568.17"/>
    <n v="503347.89999999997"/>
    <n v="216779.72999999998"/>
    <x v="4"/>
    <n v="1"/>
    <x v="3"/>
    <x v="0"/>
  </r>
  <r>
    <n v="845496499"/>
    <x v="388"/>
    <d v="2020-10-02T00:00:00"/>
    <x v="121"/>
    <x v="0"/>
    <x v="4"/>
    <x v="0"/>
    <x v="0"/>
    <n v="58"/>
    <n v="81.73"/>
    <n v="56.67"/>
    <n v="3286.86"/>
    <n v="4740.34"/>
    <n v="1453.48"/>
    <x v="6"/>
    <n v="4"/>
    <x v="6"/>
    <x v="0"/>
  </r>
  <r>
    <n v="468727672"/>
    <x v="551"/>
    <d v="2021-10-31T00:00:00"/>
    <x v="131"/>
    <x v="3"/>
    <x v="10"/>
    <x v="1"/>
    <x v="2"/>
    <n v="5789"/>
    <n v="668.27"/>
    <n v="502.54"/>
    <n v="2909204.06"/>
    <n v="3868615.03"/>
    <n v="959410.96999999974"/>
    <x v="13"/>
    <n v="3"/>
    <x v="5"/>
    <x v="0"/>
  </r>
  <r>
    <n v="637278974"/>
    <x v="167"/>
    <d v="2021-04-30T00:00:00"/>
    <x v="15"/>
    <x v="3"/>
    <x v="6"/>
    <x v="1"/>
    <x v="3"/>
    <n v="3865"/>
    <n v="651.21"/>
    <n v="524.96"/>
    <n v="2028970.4000000001"/>
    <n v="2516926.6500000004"/>
    <n v="487956.25000000023"/>
    <x v="10"/>
    <n v="7"/>
    <x v="2"/>
    <x v="1"/>
  </r>
  <r>
    <n v="518421494"/>
    <x v="2022"/>
    <d v="2016-11-07T00:00:00"/>
    <x v="46"/>
    <x v="1"/>
    <x v="3"/>
    <x v="0"/>
    <x v="3"/>
    <n v="1296"/>
    <n v="205.7"/>
    <n v="117.11"/>
    <n v="151774.56"/>
    <n v="266587.2"/>
    <n v="114812.64000000001"/>
    <x v="19"/>
    <n v="6"/>
    <x v="4"/>
    <x v="1"/>
  </r>
  <r>
    <n v="650687444"/>
    <x v="151"/>
    <d v="2015-04-25T00:00:00"/>
    <x v="184"/>
    <x v="3"/>
    <x v="1"/>
    <x v="1"/>
    <x v="0"/>
    <n v="1729"/>
    <n v="152.58000000000001"/>
    <n v="97.44"/>
    <n v="168473.76"/>
    <n v="263810.82"/>
    <n v="95337.06"/>
    <x v="1"/>
    <n v="6"/>
    <x v="4"/>
    <x v="1"/>
  </r>
  <r>
    <n v="291904437"/>
    <x v="2023"/>
    <d v="2021-01-31T00:00:00"/>
    <x v="101"/>
    <x v="5"/>
    <x v="4"/>
    <x v="1"/>
    <x v="2"/>
    <n v="9865"/>
    <n v="81.73"/>
    <n v="56.67"/>
    <n v="559049.55000000005"/>
    <n v="806266.45000000007"/>
    <n v="247216.90000000002"/>
    <x v="17"/>
    <n v="5"/>
    <x v="0"/>
    <x v="0"/>
  </r>
  <r>
    <n v="220349538"/>
    <x v="890"/>
    <d v="2016-06-14T00:00:00"/>
    <x v="11"/>
    <x v="3"/>
    <x v="7"/>
    <x v="0"/>
    <x v="2"/>
    <n v="5180"/>
    <n v="437.2"/>
    <n v="263.33"/>
    <n v="1364049.4"/>
    <n v="2264696"/>
    <n v="900646.60000000009"/>
    <x v="5"/>
    <n v="2"/>
    <x v="1"/>
    <x v="0"/>
  </r>
  <r>
    <n v="959983909"/>
    <x v="1168"/>
    <d v="2020-08-13T00:00:00"/>
    <x v="167"/>
    <x v="2"/>
    <x v="7"/>
    <x v="1"/>
    <x v="1"/>
    <n v="9426"/>
    <n v="437.2"/>
    <n v="263.33"/>
    <n v="2482148.58"/>
    <n v="4121047.1999999997"/>
    <n v="1638898.6199999996"/>
    <x v="17"/>
    <n v="2"/>
    <x v="1"/>
    <x v="0"/>
  </r>
  <r>
    <n v="524918878"/>
    <x v="766"/>
    <d v="2021-07-02T00:00:00"/>
    <x v="77"/>
    <x v="4"/>
    <x v="3"/>
    <x v="0"/>
    <x v="1"/>
    <n v="4016"/>
    <n v="205.7"/>
    <n v="117.11"/>
    <n v="470313.76"/>
    <n v="826091.2"/>
    <n v="355777.43999999994"/>
    <x v="13"/>
    <n v="1"/>
    <x v="3"/>
    <x v="0"/>
  </r>
  <r>
    <n v="599578273"/>
    <x v="1934"/>
    <d v="2018-09-19T00:00:00"/>
    <x v="162"/>
    <x v="2"/>
    <x v="10"/>
    <x v="1"/>
    <x v="3"/>
    <n v="7390"/>
    <n v="668.27"/>
    <n v="502.54"/>
    <n v="3713770.6"/>
    <n v="4938515.3"/>
    <n v="1224744.6999999997"/>
    <x v="9"/>
    <n v="3"/>
    <x v="5"/>
    <x v="0"/>
  </r>
  <r>
    <n v="688698422"/>
    <x v="889"/>
    <d v="2017-03-13T00:00:00"/>
    <x v="59"/>
    <x v="1"/>
    <x v="11"/>
    <x v="1"/>
    <x v="3"/>
    <n v="22"/>
    <n v="154.06"/>
    <n v="90.93"/>
    <n v="2000.46"/>
    <n v="3389.32"/>
    <n v="1388.8600000000001"/>
    <x v="6"/>
    <n v="7"/>
    <x v="2"/>
    <x v="1"/>
  </r>
  <r>
    <n v="367328155"/>
    <x v="2024"/>
    <d v="2021-07-06T00:00:00"/>
    <x v="181"/>
    <x v="1"/>
    <x v="10"/>
    <x v="0"/>
    <x v="2"/>
    <n v="9419"/>
    <n v="668.27"/>
    <n v="502.54"/>
    <n v="4733424.26"/>
    <n v="6294435.1299999999"/>
    <n v="1561010.87"/>
    <x v="18"/>
    <n v="3"/>
    <x v="5"/>
    <x v="0"/>
  </r>
  <r>
    <n v="630828797"/>
    <x v="1686"/>
    <d v="2019-08-06T00:00:00"/>
    <x v="3"/>
    <x v="2"/>
    <x v="1"/>
    <x v="0"/>
    <x v="2"/>
    <n v="5114"/>
    <n v="152.58000000000001"/>
    <n v="97.44"/>
    <n v="498308.16"/>
    <n v="780294.12000000011"/>
    <n v="281985.96000000014"/>
    <x v="8"/>
    <n v="4"/>
    <x v="6"/>
    <x v="0"/>
  </r>
  <r>
    <n v="744874179"/>
    <x v="1063"/>
    <d v="2018-04-15T00:00:00"/>
    <x v="97"/>
    <x v="3"/>
    <x v="9"/>
    <x v="0"/>
    <x v="3"/>
    <n v="3677"/>
    <n v="9.33"/>
    <n v="6.92"/>
    <n v="25444.84"/>
    <n v="34306.410000000003"/>
    <n v="8861.5700000000033"/>
    <x v="13"/>
    <n v="3"/>
    <x v="5"/>
    <x v="0"/>
  </r>
  <r>
    <n v="948075759"/>
    <x v="371"/>
    <d v="2022-12-23T00:00:00"/>
    <x v="112"/>
    <x v="1"/>
    <x v="2"/>
    <x v="1"/>
    <x v="0"/>
    <n v="5540"/>
    <n v="47.45"/>
    <n v="31.79"/>
    <n v="176116.6"/>
    <n v="262873"/>
    <n v="86756.4"/>
    <x v="18"/>
    <n v="6"/>
    <x v="4"/>
    <x v="1"/>
  </r>
  <r>
    <n v="638856971"/>
    <x v="2025"/>
    <d v="2019-07-26T00:00:00"/>
    <x v="153"/>
    <x v="1"/>
    <x v="4"/>
    <x v="0"/>
    <x v="0"/>
    <n v="829"/>
    <n v="81.73"/>
    <n v="56.67"/>
    <n v="46979.43"/>
    <n v="67754.17"/>
    <n v="20774.739999999998"/>
    <x v="17"/>
    <n v="3"/>
    <x v="5"/>
    <x v="0"/>
  </r>
  <r>
    <n v="651704537"/>
    <x v="581"/>
    <d v="2018-01-26T00:00:00"/>
    <x v="98"/>
    <x v="4"/>
    <x v="10"/>
    <x v="0"/>
    <x v="3"/>
    <n v="2710"/>
    <n v="668.27"/>
    <n v="502.54"/>
    <n v="1361883.4000000001"/>
    <n v="1811011.7"/>
    <n v="449128.29999999981"/>
    <x v="3"/>
    <n v="2"/>
    <x v="1"/>
    <x v="0"/>
  </r>
  <r>
    <n v="980917155"/>
    <x v="525"/>
    <d v="2016-10-29T00:00:00"/>
    <x v="51"/>
    <x v="0"/>
    <x v="8"/>
    <x v="1"/>
    <x v="1"/>
    <n v="4039"/>
    <n v="421.89"/>
    <n v="364.69"/>
    <n v="1472982.91"/>
    <n v="1704013.71"/>
    <n v="231030.80000000005"/>
    <x v="10"/>
    <n v="1"/>
    <x v="3"/>
    <x v="0"/>
  </r>
  <r>
    <n v="793731153"/>
    <x v="1099"/>
    <d v="2022-05-17T00:00:00"/>
    <x v="61"/>
    <x v="3"/>
    <x v="10"/>
    <x v="1"/>
    <x v="1"/>
    <n v="1541"/>
    <n v="668.27"/>
    <n v="502.54"/>
    <n v="774414.14"/>
    <n v="1029804.07"/>
    <n v="255389.92999999993"/>
    <x v="14"/>
    <n v="5"/>
    <x v="0"/>
    <x v="0"/>
  </r>
  <r>
    <n v="807430589"/>
    <x v="2026"/>
    <d v="2020-07-28T00:00:00"/>
    <x v="106"/>
    <x v="6"/>
    <x v="2"/>
    <x v="1"/>
    <x v="1"/>
    <n v="5509"/>
    <n v="47.45"/>
    <n v="31.79"/>
    <n v="175131.11"/>
    <n v="261402.05000000002"/>
    <n v="86270.940000000031"/>
    <x v="11"/>
    <n v="6"/>
    <x v="4"/>
    <x v="1"/>
  </r>
  <r>
    <n v="840671098"/>
    <x v="685"/>
    <d v="2020-02-07T00:00:00"/>
    <x v="64"/>
    <x v="3"/>
    <x v="0"/>
    <x v="1"/>
    <x v="1"/>
    <n v="2114"/>
    <n v="255.28"/>
    <n v="159.41999999999999"/>
    <n v="337013.87999999995"/>
    <n v="539661.92000000004"/>
    <n v="202648.0400000001"/>
    <x v="17"/>
    <n v="3"/>
    <x v="5"/>
    <x v="0"/>
  </r>
  <r>
    <n v="660832202"/>
    <x v="2027"/>
    <d v="2019-12-12T00:00:00"/>
    <x v="87"/>
    <x v="5"/>
    <x v="4"/>
    <x v="0"/>
    <x v="0"/>
    <n v="3789"/>
    <n v="81.73"/>
    <n v="56.67"/>
    <n v="214722.63"/>
    <n v="309674.97000000003"/>
    <n v="94952.340000000026"/>
    <x v="0"/>
    <n v="5"/>
    <x v="0"/>
    <x v="0"/>
  </r>
  <r>
    <n v="936664998"/>
    <x v="2028"/>
    <d v="2016-06-15T00:00:00"/>
    <x v="150"/>
    <x v="1"/>
    <x v="11"/>
    <x v="1"/>
    <x v="0"/>
    <n v="8843"/>
    <n v="154.06"/>
    <n v="90.93"/>
    <n v="804093.99000000011"/>
    <n v="1362352.58"/>
    <n v="558258.59"/>
    <x v="1"/>
    <n v="3"/>
    <x v="5"/>
    <x v="0"/>
  </r>
  <r>
    <n v="286968314"/>
    <x v="2029"/>
    <d v="2017-02-19T00:00:00"/>
    <x v="41"/>
    <x v="0"/>
    <x v="3"/>
    <x v="0"/>
    <x v="0"/>
    <n v="9156"/>
    <n v="205.7"/>
    <n v="117.11"/>
    <n v="1072259.1599999999"/>
    <n v="1883389.2"/>
    <n v="811130.04"/>
    <x v="0"/>
    <n v="1"/>
    <x v="3"/>
    <x v="0"/>
  </r>
  <r>
    <n v="550853478"/>
    <x v="2030"/>
    <d v="2018-09-19T00:00:00"/>
    <x v="169"/>
    <x v="4"/>
    <x v="0"/>
    <x v="0"/>
    <x v="0"/>
    <n v="8640"/>
    <n v="255.28"/>
    <n v="159.41999999999999"/>
    <n v="1377388.7999999998"/>
    <n v="2205619.2000000002"/>
    <n v="828230.40000000037"/>
    <x v="3"/>
    <n v="7"/>
    <x v="2"/>
    <x v="1"/>
  </r>
  <r>
    <n v="650362145"/>
    <x v="1129"/>
    <d v="2017-03-09T00:00:00"/>
    <x v="177"/>
    <x v="5"/>
    <x v="2"/>
    <x v="0"/>
    <x v="0"/>
    <n v="5466"/>
    <n v="47.45"/>
    <n v="31.79"/>
    <n v="173764.13999999998"/>
    <n v="259361.7"/>
    <n v="85597.560000000027"/>
    <x v="10"/>
    <n v="6"/>
    <x v="4"/>
    <x v="1"/>
  </r>
  <r>
    <n v="277377164"/>
    <x v="689"/>
    <d v="2015-05-04T00:00:00"/>
    <x v="118"/>
    <x v="0"/>
    <x v="9"/>
    <x v="1"/>
    <x v="1"/>
    <n v="922"/>
    <n v="9.33"/>
    <n v="6.92"/>
    <n v="6380.24"/>
    <n v="8602.26"/>
    <n v="2222.0200000000004"/>
    <x v="3"/>
    <n v="5"/>
    <x v="0"/>
    <x v="0"/>
  </r>
  <r>
    <n v="169800841"/>
    <x v="2031"/>
    <d v="2017-03-01T00:00:00"/>
    <x v="165"/>
    <x v="5"/>
    <x v="0"/>
    <x v="0"/>
    <x v="1"/>
    <n v="6697"/>
    <n v="255.28"/>
    <n v="159.41999999999999"/>
    <n v="1067635.74"/>
    <n v="1709610.16"/>
    <n v="641974.41999999993"/>
    <x v="17"/>
    <n v="1"/>
    <x v="3"/>
    <x v="0"/>
  </r>
  <r>
    <n v="935376679"/>
    <x v="2032"/>
    <d v="2019-06-27T00:00:00"/>
    <x v="42"/>
    <x v="5"/>
    <x v="2"/>
    <x v="0"/>
    <x v="2"/>
    <n v="7600"/>
    <n v="47.45"/>
    <n v="31.79"/>
    <n v="241604"/>
    <n v="360620"/>
    <n v="119016"/>
    <x v="20"/>
    <n v="1"/>
    <x v="3"/>
    <x v="0"/>
  </r>
  <r>
    <n v="264778506"/>
    <x v="253"/>
    <d v="2021-12-17T00:00:00"/>
    <x v="118"/>
    <x v="0"/>
    <x v="7"/>
    <x v="1"/>
    <x v="3"/>
    <n v="2699"/>
    <n v="437.2"/>
    <n v="263.33"/>
    <n v="710727.66999999993"/>
    <n v="1180002.8"/>
    <n v="469275.13000000012"/>
    <x v="16"/>
    <n v="3"/>
    <x v="5"/>
    <x v="0"/>
  </r>
  <r>
    <n v="868992650"/>
    <x v="2033"/>
    <d v="2019-11-03T00:00:00"/>
    <x v="134"/>
    <x v="2"/>
    <x v="10"/>
    <x v="1"/>
    <x v="2"/>
    <n v="3091"/>
    <n v="668.27"/>
    <n v="502.54"/>
    <n v="1553351.1400000001"/>
    <n v="2065622.5699999998"/>
    <n v="512271.4299999997"/>
    <x v="16"/>
    <n v="5"/>
    <x v="0"/>
    <x v="0"/>
  </r>
  <r>
    <n v="954546535"/>
    <x v="419"/>
    <d v="2018-08-18T00:00:00"/>
    <x v="15"/>
    <x v="3"/>
    <x v="10"/>
    <x v="0"/>
    <x v="0"/>
    <n v="387"/>
    <n v="668.27"/>
    <n v="502.54"/>
    <n v="194482.98"/>
    <n v="258620.49"/>
    <n v="64137.50999999998"/>
    <x v="5"/>
    <n v="6"/>
    <x v="4"/>
    <x v="1"/>
  </r>
  <r>
    <n v="447365701"/>
    <x v="2034"/>
    <d v="2015-05-10T00:00:00"/>
    <x v="4"/>
    <x v="2"/>
    <x v="2"/>
    <x v="0"/>
    <x v="3"/>
    <n v="4307"/>
    <n v="47.45"/>
    <n v="31.79"/>
    <n v="136919.53"/>
    <n v="204367.15000000002"/>
    <n v="67447.620000000024"/>
    <x v="20"/>
    <n v="4"/>
    <x v="6"/>
    <x v="0"/>
  </r>
  <r>
    <n v="695059764"/>
    <x v="135"/>
    <d v="2021-05-27T00:00:00"/>
    <x v="45"/>
    <x v="1"/>
    <x v="7"/>
    <x v="1"/>
    <x v="1"/>
    <n v="2485"/>
    <n v="437.2"/>
    <n v="263.33"/>
    <n v="654375.04999999993"/>
    <n v="1086442"/>
    <n v="432066.95000000007"/>
    <x v="0"/>
    <n v="5"/>
    <x v="0"/>
    <x v="0"/>
  </r>
  <r>
    <n v="264636456"/>
    <x v="142"/>
    <d v="2021-04-22T00:00:00"/>
    <x v="68"/>
    <x v="2"/>
    <x v="5"/>
    <x v="1"/>
    <x v="3"/>
    <n v="663"/>
    <n v="109.28"/>
    <n v="35.840000000000003"/>
    <n v="23761.920000000002"/>
    <n v="72452.639999999999"/>
    <n v="48690.720000000001"/>
    <x v="12"/>
    <n v="7"/>
    <x v="2"/>
    <x v="1"/>
  </r>
  <r>
    <n v="418644607"/>
    <x v="936"/>
    <d v="2022-04-02T00:00:00"/>
    <x v="15"/>
    <x v="3"/>
    <x v="11"/>
    <x v="0"/>
    <x v="0"/>
    <n v="5097"/>
    <n v="154.06"/>
    <n v="90.93"/>
    <n v="463470.21"/>
    <n v="785243.82000000007"/>
    <n v="321773.61000000004"/>
    <x v="15"/>
    <n v="1"/>
    <x v="3"/>
    <x v="0"/>
  </r>
  <r>
    <n v="239945542"/>
    <x v="2035"/>
    <d v="2022-01-03T00:00:00"/>
    <x v="135"/>
    <x v="3"/>
    <x v="7"/>
    <x v="1"/>
    <x v="2"/>
    <n v="4073"/>
    <n v="437.2"/>
    <n v="263.33"/>
    <n v="1072543.0899999999"/>
    <n v="1780715.5999999999"/>
    <n v="708172.51"/>
    <x v="5"/>
    <n v="1"/>
    <x v="3"/>
    <x v="0"/>
  </r>
  <r>
    <n v="681713092"/>
    <x v="1342"/>
    <d v="2022-03-12T00:00:00"/>
    <x v="153"/>
    <x v="1"/>
    <x v="2"/>
    <x v="0"/>
    <x v="3"/>
    <n v="2908"/>
    <n v="47.45"/>
    <n v="31.79"/>
    <n v="92445.319999999992"/>
    <n v="137984.6"/>
    <n v="45539.280000000013"/>
    <x v="13"/>
    <n v="2"/>
    <x v="1"/>
    <x v="0"/>
  </r>
  <r>
    <n v="517433583"/>
    <x v="283"/>
    <d v="2018-07-24T00:00:00"/>
    <x v="148"/>
    <x v="3"/>
    <x v="1"/>
    <x v="1"/>
    <x v="3"/>
    <n v="8951"/>
    <n v="152.58000000000001"/>
    <n v="97.44"/>
    <n v="872185.44"/>
    <n v="1365743.58"/>
    <n v="493558.14000000013"/>
    <x v="16"/>
    <n v="7"/>
    <x v="2"/>
    <x v="1"/>
  </r>
  <r>
    <n v="390905845"/>
    <x v="259"/>
    <d v="2016-12-25T00:00:00"/>
    <x v="30"/>
    <x v="3"/>
    <x v="7"/>
    <x v="1"/>
    <x v="3"/>
    <n v="6581"/>
    <n v="437.2"/>
    <n v="263.33"/>
    <n v="1732974.73"/>
    <n v="2877213.1999999997"/>
    <n v="1144238.4699999997"/>
    <x v="18"/>
    <n v="1"/>
    <x v="3"/>
    <x v="0"/>
  </r>
  <r>
    <n v="748927533"/>
    <x v="1214"/>
    <d v="2016-06-14T00:00:00"/>
    <x v="21"/>
    <x v="5"/>
    <x v="4"/>
    <x v="0"/>
    <x v="3"/>
    <n v="3155"/>
    <n v="81.73"/>
    <n v="56.67"/>
    <n v="178793.85"/>
    <n v="257858.15000000002"/>
    <n v="79064.300000000017"/>
    <x v="20"/>
    <n v="6"/>
    <x v="4"/>
    <x v="1"/>
  </r>
  <r>
    <n v="279880416"/>
    <x v="461"/>
    <d v="2020-09-22T00:00:00"/>
    <x v="8"/>
    <x v="5"/>
    <x v="1"/>
    <x v="0"/>
    <x v="1"/>
    <n v="1689"/>
    <n v="152.58000000000001"/>
    <n v="97.44"/>
    <n v="164576.16"/>
    <n v="257707.62000000002"/>
    <n v="93131.460000000021"/>
    <x v="20"/>
    <n v="6"/>
    <x v="4"/>
    <x v="1"/>
  </r>
  <r>
    <n v="980509030"/>
    <x v="286"/>
    <d v="2015-05-05T00:00:00"/>
    <x v="28"/>
    <x v="5"/>
    <x v="0"/>
    <x v="1"/>
    <x v="0"/>
    <n v="3266"/>
    <n v="255.28"/>
    <n v="159.41999999999999"/>
    <n v="520665.72"/>
    <n v="833744.48"/>
    <n v="313078.76"/>
    <x v="12"/>
    <n v="5"/>
    <x v="0"/>
    <x v="0"/>
  </r>
  <r>
    <n v="299226653"/>
    <x v="1020"/>
    <d v="2018-05-23T00:00:00"/>
    <x v="119"/>
    <x v="5"/>
    <x v="3"/>
    <x v="1"/>
    <x v="1"/>
    <n v="6671"/>
    <n v="205.7"/>
    <n v="117.11"/>
    <n v="781240.80999999994"/>
    <n v="1372224.7"/>
    <n v="590983.89"/>
    <x v="7"/>
    <n v="2"/>
    <x v="1"/>
    <x v="0"/>
  </r>
  <r>
    <n v="779377686"/>
    <x v="609"/>
    <d v="2017-02-26T00:00:00"/>
    <x v="119"/>
    <x v="5"/>
    <x v="4"/>
    <x v="1"/>
    <x v="3"/>
    <n v="4032"/>
    <n v="81.73"/>
    <n v="56.67"/>
    <n v="228493.44"/>
    <n v="329535.36000000004"/>
    <n v="101041.92000000004"/>
    <x v="17"/>
    <n v="5"/>
    <x v="0"/>
    <x v="0"/>
  </r>
  <r>
    <n v="336635959"/>
    <x v="1320"/>
    <d v="2022-07-28T00:00:00"/>
    <x v="94"/>
    <x v="5"/>
    <x v="4"/>
    <x v="1"/>
    <x v="3"/>
    <n v="6916"/>
    <n v="81.73"/>
    <n v="56.67"/>
    <n v="391929.72000000003"/>
    <n v="565244.68000000005"/>
    <n v="173314.96000000002"/>
    <x v="6"/>
    <n v="3"/>
    <x v="5"/>
    <x v="0"/>
  </r>
  <r>
    <n v="106987798"/>
    <x v="1059"/>
    <d v="2020-12-13T00:00:00"/>
    <x v="11"/>
    <x v="3"/>
    <x v="8"/>
    <x v="0"/>
    <x v="2"/>
    <n v="8922"/>
    <n v="421.89"/>
    <n v="364.69"/>
    <n v="3253764.18"/>
    <n v="3764102.58"/>
    <n v="510338.39999999991"/>
    <x v="18"/>
    <n v="1"/>
    <x v="3"/>
    <x v="0"/>
  </r>
  <r>
    <n v="918026006"/>
    <x v="21"/>
    <d v="2022-06-09T00:00:00"/>
    <x v="115"/>
    <x v="5"/>
    <x v="4"/>
    <x v="0"/>
    <x v="0"/>
    <n v="3151"/>
    <n v="81.73"/>
    <n v="56.67"/>
    <n v="178567.17"/>
    <n v="257531.23"/>
    <n v="78964.06"/>
    <x v="15"/>
    <n v="6"/>
    <x v="4"/>
    <x v="1"/>
  </r>
  <r>
    <n v="232479989"/>
    <x v="1142"/>
    <d v="2016-08-30T00:00:00"/>
    <x v="31"/>
    <x v="4"/>
    <x v="7"/>
    <x v="1"/>
    <x v="2"/>
    <n v="4850"/>
    <n v="437.2"/>
    <n v="263.33"/>
    <n v="1277150.5"/>
    <n v="2120420"/>
    <n v="843269.5"/>
    <x v="17"/>
    <n v="7"/>
    <x v="2"/>
    <x v="1"/>
  </r>
  <r>
    <n v="511155498"/>
    <x v="494"/>
    <d v="2022-10-01T00:00:00"/>
    <x v="103"/>
    <x v="1"/>
    <x v="2"/>
    <x v="1"/>
    <x v="3"/>
    <n v="1126"/>
    <n v="47.45"/>
    <n v="31.79"/>
    <n v="35795.54"/>
    <n v="53428.700000000004"/>
    <n v="17633.160000000003"/>
    <x v="8"/>
    <n v="1"/>
    <x v="3"/>
    <x v="0"/>
  </r>
  <r>
    <n v="382581126"/>
    <x v="1227"/>
    <d v="2019-03-05T00:00:00"/>
    <x v="143"/>
    <x v="1"/>
    <x v="4"/>
    <x v="1"/>
    <x v="0"/>
    <n v="3112"/>
    <n v="81.73"/>
    <n v="56.67"/>
    <n v="176357.04"/>
    <n v="254343.76"/>
    <n v="77986.720000000001"/>
    <x v="3"/>
    <n v="6"/>
    <x v="4"/>
    <x v="1"/>
  </r>
  <r>
    <n v="936546981"/>
    <x v="2028"/>
    <d v="2016-06-03T00:00:00"/>
    <x v="129"/>
    <x v="5"/>
    <x v="0"/>
    <x v="1"/>
    <x v="1"/>
    <n v="3919"/>
    <n v="255.28"/>
    <n v="159.41999999999999"/>
    <n v="624766.98"/>
    <n v="1000442.32"/>
    <n v="375675.33999999997"/>
    <x v="17"/>
    <n v="3"/>
    <x v="5"/>
    <x v="0"/>
  </r>
  <r>
    <n v="978673112"/>
    <x v="1324"/>
    <d v="2015-09-29T00:00:00"/>
    <x v="164"/>
    <x v="0"/>
    <x v="2"/>
    <x v="0"/>
    <x v="1"/>
    <n v="9977"/>
    <n v="47.45"/>
    <n v="31.79"/>
    <n v="317168.83"/>
    <n v="473408.65"/>
    <n v="156239.82"/>
    <x v="14"/>
    <n v="5"/>
    <x v="0"/>
    <x v="0"/>
  </r>
  <r>
    <n v="354547107"/>
    <x v="2036"/>
    <d v="2019-01-13T00:00:00"/>
    <x v="125"/>
    <x v="5"/>
    <x v="1"/>
    <x v="1"/>
    <x v="1"/>
    <n v="7223"/>
    <n v="152.58000000000001"/>
    <n v="97.44"/>
    <n v="703809.12"/>
    <n v="1102085.3400000001"/>
    <n v="398276.22000000009"/>
    <x v="14"/>
    <n v="3"/>
    <x v="5"/>
    <x v="0"/>
  </r>
  <r>
    <n v="762655293"/>
    <x v="1926"/>
    <d v="2022-10-25T00:00:00"/>
    <x v="181"/>
    <x v="1"/>
    <x v="4"/>
    <x v="0"/>
    <x v="3"/>
    <n v="5504"/>
    <n v="81.73"/>
    <n v="56.67"/>
    <n v="311911.67999999999"/>
    <n v="449841.92000000004"/>
    <n v="137930.24000000005"/>
    <x v="16"/>
    <n v="7"/>
    <x v="2"/>
    <x v="1"/>
  </r>
  <r>
    <n v="371796500"/>
    <x v="934"/>
    <d v="2020-01-28T00:00:00"/>
    <x v="23"/>
    <x v="4"/>
    <x v="6"/>
    <x v="1"/>
    <x v="3"/>
    <n v="1701"/>
    <n v="651.21"/>
    <n v="524.96"/>
    <n v="892956.96000000008"/>
    <n v="1107708.21"/>
    <n v="214751.24999999988"/>
    <x v="19"/>
    <n v="7"/>
    <x v="2"/>
    <x v="1"/>
  </r>
  <r>
    <n v="756253182"/>
    <x v="1901"/>
    <d v="2018-06-02T00:00:00"/>
    <x v="165"/>
    <x v="5"/>
    <x v="0"/>
    <x v="0"/>
    <x v="3"/>
    <n v="977"/>
    <n v="255.28"/>
    <n v="159.41999999999999"/>
    <n v="155753.34"/>
    <n v="249408.56"/>
    <n v="93655.22"/>
    <x v="5"/>
    <n v="6"/>
    <x v="4"/>
    <x v="1"/>
  </r>
  <r>
    <n v="119935786"/>
    <x v="1452"/>
    <d v="2015-01-24T00:00:00"/>
    <x v="179"/>
    <x v="1"/>
    <x v="4"/>
    <x v="1"/>
    <x v="2"/>
    <n v="519"/>
    <n v="81.73"/>
    <n v="56.67"/>
    <n v="29411.73"/>
    <n v="42417.87"/>
    <n v="13006.140000000003"/>
    <x v="20"/>
    <n v="3"/>
    <x v="5"/>
    <x v="0"/>
  </r>
  <r>
    <n v="998094022"/>
    <x v="304"/>
    <d v="2017-04-14T00:00:00"/>
    <x v="76"/>
    <x v="5"/>
    <x v="4"/>
    <x v="1"/>
    <x v="3"/>
    <n v="7056"/>
    <n v="81.73"/>
    <n v="56.67"/>
    <n v="399863.52"/>
    <n v="576686.88"/>
    <n v="176823.36"/>
    <x v="12"/>
    <n v="1"/>
    <x v="3"/>
    <x v="0"/>
  </r>
  <r>
    <n v="755605590"/>
    <x v="1590"/>
    <d v="2022-09-05T00:00:00"/>
    <x v="2"/>
    <x v="1"/>
    <x v="1"/>
    <x v="0"/>
    <x v="0"/>
    <n v="9340"/>
    <n v="152.58000000000001"/>
    <n v="97.44"/>
    <n v="910089.6"/>
    <n v="1425097.2000000002"/>
    <n v="515007.60000000021"/>
    <x v="8"/>
    <n v="3"/>
    <x v="5"/>
    <x v="0"/>
  </r>
  <r>
    <n v="162831819"/>
    <x v="198"/>
    <d v="2017-02-09T00:00:00"/>
    <x v="81"/>
    <x v="5"/>
    <x v="2"/>
    <x v="1"/>
    <x v="1"/>
    <n v="4408"/>
    <n v="47.45"/>
    <n v="31.79"/>
    <n v="140130.32"/>
    <n v="209159.6"/>
    <n v="69029.279999999999"/>
    <x v="16"/>
    <n v="2"/>
    <x v="1"/>
    <x v="0"/>
  </r>
  <r>
    <n v="960446536"/>
    <x v="550"/>
    <d v="2022-03-19T00:00:00"/>
    <x v="98"/>
    <x v="4"/>
    <x v="6"/>
    <x v="1"/>
    <x v="3"/>
    <n v="6328"/>
    <n v="651.21"/>
    <n v="524.96"/>
    <n v="3321946.8800000004"/>
    <n v="4120856.8800000004"/>
    <n v="798910"/>
    <x v="10"/>
    <n v="1"/>
    <x v="3"/>
    <x v="0"/>
  </r>
  <r>
    <n v="909436070"/>
    <x v="2037"/>
    <d v="2022-02-28T00:00:00"/>
    <x v="56"/>
    <x v="5"/>
    <x v="5"/>
    <x v="1"/>
    <x v="2"/>
    <n v="1198"/>
    <n v="109.28"/>
    <n v="35.840000000000003"/>
    <n v="42936.320000000007"/>
    <n v="130917.44"/>
    <n v="87981.119999999995"/>
    <x v="14"/>
    <n v="4"/>
    <x v="6"/>
    <x v="0"/>
  </r>
  <r>
    <n v="541099250"/>
    <x v="809"/>
    <d v="2021-08-19T00:00:00"/>
    <x v="108"/>
    <x v="2"/>
    <x v="6"/>
    <x v="0"/>
    <x v="2"/>
    <n v="2147"/>
    <n v="651.21"/>
    <n v="524.96"/>
    <n v="1127089.1200000001"/>
    <n v="1398147.87"/>
    <n v="271058.75"/>
    <x v="16"/>
    <n v="2"/>
    <x v="1"/>
    <x v="0"/>
  </r>
  <r>
    <n v="907047402"/>
    <x v="1861"/>
    <d v="2022-07-02T00:00:00"/>
    <x v="124"/>
    <x v="1"/>
    <x v="8"/>
    <x v="0"/>
    <x v="0"/>
    <n v="4338"/>
    <n v="421.89"/>
    <n v="364.69"/>
    <n v="1582025.22"/>
    <n v="1830158.8199999998"/>
    <n v="248133.59999999986"/>
    <x v="15"/>
    <n v="1"/>
    <x v="3"/>
    <x v="0"/>
  </r>
  <r>
    <n v="429204356"/>
    <x v="1644"/>
    <d v="2018-11-22T00:00:00"/>
    <x v="78"/>
    <x v="5"/>
    <x v="8"/>
    <x v="0"/>
    <x v="1"/>
    <n v="9962"/>
    <n v="421.89"/>
    <n v="364.69"/>
    <n v="3633041.78"/>
    <n v="4202868.18"/>
    <n v="569826.39999999991"/>
    <x v="4"/>
    <n v="3"/>
    <x v="5"/>
    <x v="0"/>
  </r>
  <r>
    <n v="749806439"/>
    <x v="191"/>
    <d v="2021-05-20T00:00:00"/>
    <x v="90"/>
    <x v="5"/>
    <x v="6"/>
    <x v="1"/>
    <x v="2"/>
    <n v="3243"/>
    <n v="651.21"/>
    <n v="524.96"/>
    <n v="1702445.28"/>
    <n v="2111874.0300000003"/>
    <n v="409428.75000000023"/>
    <x v="11"/>
    <n v="1"/>
    <x v="3"/>
    <x v="0"/>
  </r>
  <r>
    <n v="881402480"/>
    <x v="2038"/>
    <d v="2018-03-05T00:00:00"/>
    <x v="93"/>
    <x v="5"/>
    <x v="11"/>
    <x v="0"/>
    <x v="1"/>
    <n v="5435"/>
    <n v="154.06"/>
    <n v="90.93"/>
    <n v="494204.55000000005"/>
    <n v="837316.1"/>
    <n v="343111.54999999993"/>
    <x v="20"/>
    <n v="5"/>
    <x v="0"/>
    <x v="0"/>
  </r>
  <r>
    <n v="356853806"/>
    <x v="1987"/>
    <d v="2015-08-31T00:00:00"/>
    <x v="54"/>
    <x v="2"/>
    <x v="9"/>
    <x v="1"/>
    <x v="3"/>
    <n v="9826"/>
    <n v="9.33"/>
    <n v="6.92"/>
    <n v="67995.92"/>
    <n v="91676.58"/>
    <n v="23680.660000000003"/>
    <x v="5"/>
    <n v="1"/>
    <x v="3"/>
    <x v="0"/>
  </r>
  <r>
    <n v="579334247"/>
    <x v="203"/>
    <d v="2019-03-22T00:00:00"/>
    <x v="139"/>
    <x v="4"/>
    <x v="3"/>
    <x v="0"/>
    <x v="2"/>
    <n v="6733"/>
    <n v="205.7"/>
    <n v="117.11"/>
    <n v="788501.63"/>
    <n v="1384978.0999999999"/>
    <n v="596476.46999999986"/>
    <x v="12"/>
    <n v="1"/>
    <x v="3"/>
    <x v="0"/>
  </r>
  <r>
    <n v="121945512"/>
    <x v="1778"/>
    <d v="2017-04-24T00:00:00"/>
    <x v="140"/>
    <x v="1"/>
    <x v="2"/>
    <x v="0"/>
    <x v="1"/>
    <n v="5242"/>
    <n v="47.45"/>
    <n v="31.79"/>
    <n v="166643.18"/>
    <n v="248732.90000000002"/>
    <n v="82089.72000000003"/>
    <x v="19"/>
    <n v="6"/>
    <x v="4"/>
    <x v="1"/>
  </r>
  <r>
    <n v="229640281"/>
    <x v="1547"/>
    <d v="2022-01-13T00:00:00"/>
    <x v="99"/>
    <x v="5"/>
    <x v="2"/>
    <x v="1"/>
    <x v="0"/>
    <n v="4517"/>
    <n v="47.45"/>
    <n v="31.79"/>
    <n v="143595.43"/>
    <n v="214331.65000000002"/>
    <n v="70736.22000000003"/>
    <x v="12"/>
    <n v="7"/>
    <x v="2"/>
    <x v="1"/>
  </r>
  <r>
    <n v="565376031"/>
    <x v="2039"/>
    <d v="2016-11-09T00:00:00"/>
    <x v="97"/>
    <x v="3"/>
    <x v="9"/>
    <x v="1"/>
    <x v="2"/>
    <n v="6186"/>
    <n v="9.33"/>
    <n v="6.92"/>
    <n v="42807.12"/>
    <n v="57715.38"/>
    <n v="14908.259999999995"/>
    <x v="1"/>
    <n v="3"/>
    <x v="5"/>
    <x v="0"/>
  </r>
  <r>
    <n v="684853637"/>
    <x v="721"/>
    <d v="2020-03-05T00:00:00"/>
    <x v="74"/>
    <x v="1"/>
    <x v="5"/>
    <x v="1"/>
    <x v="3"/>
    <n v="2265"/>
    <n v="109.28"/>
    <n v="35.840000000000003"/>
    <n v="81177.600000000006"/>
    <n v="247519.2"/>
    <n v="166341.6"/>
    <x v="15"/>
    <n v="6"/>
    <x v="4"/>
    <x v="1"/>
  </r>
  <r>
    <n v="330132138"/>
    <x v="1223"/>
    <d v="2019-07-26T00:00:00"/>
    <x v="48"/>
    <x v="5"/>
    <x v="2"/>
    <x v="1"/>
    <x v="2"/>
    <n v="2291"/>
    <n v="47.45"/>
    <n v="31.79"/>
    <n v="72830.89"/>
    <n v="108707.95000000001"/>
    <n v="35877.060000000012"/>
    <x v="5"/>
    <n v="5"/>
    <x v="0"/>
    <x v="0"/>
  </r>
  <r>
    <n v="638937652"/>
    <x v="439"/>
    <d v="2019-08-24T00:00:00"/>
    <x v="91"/>
    <x v="1"/>
    <x v="9"/>
    <x v="1"/>
    <x v="2"/>
    <n v="4705"/>
    <n v="9.33"/>
    <n v="6.92"/>
    <n v="32558.6"/>
    <n v="43897.65"/>
    <n v="11339.050000000003"/>
    <x v="10"/>
    <n v="1"/>
    <x v="3"/>
    <x v="0"/>
  </r>
  <r>
    <n v="901189887"/>
    <x v="1255"/>
    <d v="2022-09-05T00:00:00"/>
    <x v="174"/>
    <x v="5"/>
    <x v="0"/>
    <x v="1"/>
    <x v="3"/>
    <n v="969"/>
    <n v="255.28"/>
    <n v="159.41999999999999"/>
    <n v="154477.97999999998"/>
    <n v="247366.32"/>
    <n v="92888.340000000026"/>
    <x v="19"/>
    <n v="6"/>
    <x v="4"/>
    <x v="1"/>
  </r>
  <r>
    <n v="998756206"/>
    <x v="2040"/>
    <d v="2021-09-01T00:00:00"/>
    <x v="105"/>
    <x v="2"/>
    <x v="4"/>
    <x v="0"/>
    <x v="0"/>
    <n v="3011"/>
    <n v="81.73"/>
    <n v="56.67"/>
    <n v="170633.37"/>
    <n v="246089.03"/>
    <n v="75455.66"/>
    <x v="13"/>
    <n v="6"/>
    <x v="4"/>
    <x v="1"/>
  </r>
  <r>
    <n v="576337468"/>
    <x v="459"/>
    <d v="2019-01-24T00:00:00"/>
    <x v="146"/>
    <x v="5"/>
    <x v="9"/>
    <x v="0"/>
    <x v="1"/>
    <n v="9919"/>
    <n v="9.33"/>
    <n v="6.92"/>
    <n v="68639.48"/>
    <n v="92544.27"/>
    <n v="23904.790000000008"/>
    <x v="20"/>
    <n v="1"/>
    <x v="3"/>
    <x v="0"/>
  </r>
  <r>
    <n v="313178002"/>
    <x v="917"/>
    <d v="2019-11-09T00:00:00"/>
    <x v="17"/>
    <x v="1"/>
    <x v="2"/>
    <x v="1"/>
    <x v="1"/>
    <n v="5185"/>
    <n v="47.45"/>
    <n v="31.79"/>
    <n v="164831.15"/>
    <n v="246028.25000000003"/>
    <n v="81197.100000000035"/>
    <x v="9"/>
    <n v="6"/>
    <x v="4"/>
    <x v="1"/>
  </r>
  <r>
    <n v="671067941"/>
    <x v="2041"/>
    <d v="2021-11-21T00:00:00"/>
    <x v="147"/>
    <x v="0"/>
    <x v="2"/>
    <x v="1"/>
    <x v="2"/>
    <n v="2771"/>
    <n v="47.45"/>
    <n v="31.79"/>
    <n v="88090.09"/>
    <n v="131483.95000000001"/>
    <n v="43393.860000000015"/>
    <x v="14"/>
    <n v="3"/>
    <x v="5"/>
    <x v="0"/>
  </r>
  <r>
    <n v="449206340"/>
    <x v="1113"/>
    <d v="2016-02-27T00:00:00"/>
    <x v="181"/>
    <x v="1"/>
    <x v="3"/>
    <x v="1"/>
    <x v="3"/>
    <n v="8993"/>
    <n v="205.7"/>
    <n v="117.11"/>
    <n v="1053170.23"/>
    <n v="1849860.0999999999"/>
    <n v="796689.86999999988"/>
    <x v="6"/>
    <n v="5"/>
    <x v="0"/>
    <x v="0"/>
  </r>
  <r>
    <n v="864071118"/>
    <x v="2042"/>
    <d v="2022-07-26T00:00:00"/>
    <x v="179"/>
    <x v="1"/>
    <x v="2"/>
    <x v="0"/>
    <x v="2"/>
    <n v="6700"/>
    <n v="47.45"/>
    <n v="31.79"/>
    <n v="212993"/>
    <n v="317915"/>
    <n v="104922"/>
    <x v="19"/>
    <n v="7"/>
    <x v="2"/>
    <x v="1"/>
  </r>
  <r>
    <n v="253211104"/>
    <x v="984"/>
    <d v="2022-12-28T00:00:00"/>
    <x v="63"/>
    <x v="1"/>
    <x v="6"/>
    <x v="0"/>
    <x v="1"/>
    <n v="9648"/>
    <n v="651.21"/>
    <n v="524.96"/>
    <n v="5064814.08"/>
    <n v="6282874.0800000001"/>
    <n v="1218060"/>
    <x v="10"/>
    <n v="5"/>
    <x v="0"/>
    <x v="0"/>
  </r>
  <r>
    <n v="174487626"/>
    <x v="2043"/>
    <d v="2021-11-20T00:00:00"/>
    <x v="62"/>
    <x v="5"/>
    <x v="3"/>
    <x v="1"/>
    <x v="3"/>
    <n v="3621"/>
    <n v="205.7"/>
    <n v="117.11"/>
    <n v="424055.31"/>
    <n v="744839.7"/>
    <n v="320784.38999999996"/>
    <x v="14"/>
    <n v="2"/>
    <x v="1"/>
    <x v="0"/>
  </r>
  <r>
    <n v="127791011"/>
    <x v="2019"/>
    <d v="2016-10-17T00:00:00"/>
    <x v="144"/>
    <x v="2"/>
    <x v="2"/>
    <x v="1"/>
    <x v="1"/>
    <n v="5055"/>
    <n v="47.45"/>
    <n v="31.79"/>
    <n v="160698.44999999998"/>
    <n v="239859.75"/>
    <n v="79161.300000000017"/>
    <x v="19"/>
    <n v="6"/>
    <x v="4"/>
    <x v="1"/>
  </r>
  <r>
    <n v="546458089"/>
    <x v="720"/>
    <d v="2020-11-17T00:00:00"/>
    <x v="111"/>
    <x v="4"/>
    <x v="7"/>
    <x v="0"/>
    <x v="1"/>
    <n v="7947"/>
    <n v="437.2"/>
    <n v="263.33"/>
    <n v="2092683.5099999998"/>
    <n v="3474428.4"/>
    <n v="1381744.8900000001"/>
    <x v="7"/>
    <n v="1"/>
    <x v="3"/>
    <x v="0"/>
  </r>
  <r>
    <n v="762991321"/>
    <x v="1161"/>
    <d v="2022-04-19T00:00:00"/>
    <x v="99"/>
    <x v="5"/>
    <x v="2"/>
    <x v="1"/>
    <x v="2"/>
    <n v="4942"/>
    <n v="47.45"/>
    <n v="31.79"/>
    <n v="157106.18"/>
    <n v="234497.90000000002"/>
    <n v="77391.72000000003"/>
    <x v="11"/>
    <n v="6"/>
    <x v="4"/>
    <x v="1"/>
  </r>
  <r>
    <n v="309655511"/>
    <x v="820"/>
    <d v="2018-05-14T00:00:00"/>
    <x v="157"/>
    <x v="1"/>
    <x v="4"/>
    <x v="1"/>
    <x v="1"/>
    <n v="2802"/>
    <n v="81.73"/>
    <n v="56.67"/>
    <n v="158789.34"/>
    <n v="229007.46000000002"/>
    <n v="70218.120000000024"/>
    <x v="16"/>
    <n v="6"/>
    <x v="4"/>
    <x v="1"/>
  </r>
  <r>
    <n v="609939754"/>
    <x v="1870"/>
    <d v="2019-11-11T00:00:00"/>
    <x v="45"/>
    <x v="1"/>
    <x v="9"/>
    <x v="0"/>
    <x v="0"/>
    <n v="3582"/>
    <n v="9.33"/>
    <n v="6.92"/>
    <n v="24787.439999999999"/>
    <n v="33420.06"/>
    <n v="8632.619999999999"/>
    <x v="6"/>
    <n v="7"/>
    <x v="2"/>
    <x v="1"/>
  </r>
  <r>
    <n v="776623380"/>
    <x v="1849"/>
    <d v="2021-10-17T00:00:00"/>
    <x v="42"/>
    <x v="5"/>
    <x v="7"/>
    <x v="0"/>
    <x v="1"/>
    <n v="8971"/>
    <n v="437.2"/>
    <n v="263.33"/>
    <n v="2362333.4299999997"/>
    <n v="3922121.1999999997"/>
    <n v="1559787.77"/>
    <x v="12"/>
    <n v="3"/>
    <x v="5"/>
    <x v="0"/>
  </r>
  <r>
    <n v="849222838"/>
    <x v="2044"/>
    <d v="2015-08-27T00:00:00"/>
    <x v="144"/>
    <x v="2"/>
    <x v="6"/>
    <x v="1"/>
    <x v="2"/>
    <n v="2764"/>
    <n v="651.21"/>
    <n v="524.96"/>
    <n v="1450989.4400000002"/>
    <n v="1799944.4400000002"/>
    <n v="348955"/>
    <x v="17"/>
    <n v="2"/>
    <x v="1"/>
    <x v="0"/>
  </r>
  <r>
    <n v="248099458"/>
    <x v="398"/>
    <d v="2019-04-17T00:00:00"/>
    <x v="165"/>
    <x v="5"/>
    <x v="7"/>
    <x v="1"/>
    <x v="0"/>
    <n v="6998"/>
    <n v="437.2"/>
    <n v="263.33"/>
    <n v="1842783.3399999999"/>
    <n v="3059525.6"/>
    <n v="1216742.2600000002"/>
    <x v="2"/>
    <n v="4"/>
    <x v="6"/>
    <x v="0"/>
  </r>
  <r>
    <n v="263927066"/>
    <x v="2045"/>
    <d v="2020-05-14T00:00:00"/>
    <x v="72"/>
    <x v="0"/>
    <x v="6"/>
    <x v="1"/>
    <x v="1"/>
    <n v="739"/>
    <n v="651.21"/>
    <n v="524.96"/>
    <n v="387945.44"/>
    <n v="481244.19"/>
    <n v="93298.75"/>
    <x v="2"/>
    <n v="5"/>
    <x v="0"/>
    <x v="0"/>
  </r>
  <r>
    <n v="907691991"/>
    <x v="379"/>
    <d v="2018-02-11T00:00:00"/>
    <x v="117"/>
    <x v="1"/>
    <x v="3"/>
    <x v="1"/>
    <x v="0"/>
    <n v="5086"/>
    <n v="205.7"/>
    <n v="117.11"/>
    <n v="595621.46"/>
    <n v="1046190.2"/>
    <n v="450568.74"/>
    <x v="8"/>
    <n v="2"/>
    <x v="1"/>
    <x v="0"/>
  </r>
  <r>
    <n v="909707295"/>
    <x v="2046"/>
    <d v="2018-05-06T00:00:00"/>
    <x v="28"/>
    <x v="5"/>
    <x v="11"/>
    <x v="1"/>
    <x v="1"/>
    <n v="1459"/>
    <n v="154.06"/>
    <n v="90.93"/>
    <n v="132666.87000000002"/>
    <n v="224773.54"/>
    <n v="92106.669999999984"/>
    <x v="7"/>
    <n v="6"/>
    <x v="4"/>
    <x v="1"/>
  </r>
  <r>
    <n v="424541604"/>
    <x v="33"/>
    <d v="2019-04-22T00:00:00"/>
    <x v="37"/>
    <x v="1"/>
    <x v="6"/>
    <x v="1"/>
    <x v="3"/>
    <n v="150"/>
    <n v="651.21"/>
    <n v="524.96"/>
    <n v="78744"/>
    <n v="97681.5"/>
    <n v="18937.5"/>
    <x v="3"/>
    <n v="5"/>
    <x v="0"/>
    <x v="0"/>
  </r>
  <r>
    <n v="171677529"/>
    <x v="396"/>
    <d v="2021-06-18T00:00:00"/>
    <x v="49"/>
    <x v="5"/>
    <x v="5"/>
    <x v="0"/>
    <x v="0"/>
    <n v="2051"/>
    <n v="109.28"/>
    <n v="35.840000000000003"/>
    <n v="73507.840000000011"/>
    <n v="224133.28"/>
    <n v="150625.44"/>
    <x v="18"/>
    <n v="6"/>
    <x v="4"/>
    <x v="1"/>
  </r>
  <r>
    <n v="292788922"/>
    <x v="811"/>
    <d v="2021-08-25T00:00:00"/>
    <x v="123"/>
    <x v="3"/>
    <x v="11"/>
    <x v="0"/>
    <x v="0"/>
    <n v="1603"/>
    <n v="154.06"/>
    <n v="90.93"/>
    <n v="145760.79"/>
    <n v="246958.18"/>
    <n v="101197.38999999998"/>
    <x v="9"/>
    <n v="3"/>
    <x v="5"/>
    <x v="0"/>
  </r>
  <r>
    <n v="851972854"/>
    <x v="2047"/>
    <d v="2018-06-24T00:00:00"/>
    <x v="49"/>
    <x v="5"/>
    <x v="7"/>
    <x v="0"/>
    <x v="2"/>
    <n v="6555"/>
    <n v="437.2"/>
    <n v="263.33"/>
    <n v="1726128.15"/>
    <n v="2865846"/>
    <n v="1139717.8500000001"/>
    <x v="15"/>
    <n v="2"/>
    <x v="1"/>
    <x v="0"/>
  </r>
  <r>
    <n v="431574571"/>
    <x v="1763"/>
    <d v="2021-11-22T00:00:00"/>
    <x v="27"/>
    <x v="0"/>
    <x v="4"/>
    <x v="1"/>
    <x v="1"/>
    <n v="1361"/>
    <n v="81.73"/>
    <n v="56.67"/>
    <n v="77127.87"/>
    <n v="111234.53"/>
    <n v="34106.660000000003"/>
    <x v="3"/>
    <n v="5"/>
    <x v="0"/>
    <x v="0"/>
  </r>
  <r>
    <n v="884767901"/>
    <x v="2048"/>
    <d v="2020-08-03T00:00:00"/>
    <x v="102"/>
    <x v="5"/>
    <x v="3"/>
    <x v="1"/>
    <x v="1"/>
    <n v="1338"/>
    <n v="205.7"/>
    <n v="117.11"/>
    <n v="156693.18"/>
    <n v="275226.59999999998"/>
    <n v="118533.41999999998"/>
    <x v="9"/>
    <n v="1"/>
    <x v="3"/>
    <x v="0"/>
  </r>
  <r>
    <n v="985039174"/>
    <x v="567"/>
    <d v="2021-02-16T00:00:00"/>
    <x v="59"/>
    <x v="1"/>
    <x v="2"/>
    <x v="0"/>
    <x v="3"/>
    <n v="3836"/>
    <n v="47.45"/>
    <n v="31.79"/>
    <n v="121946.44"/>
    <n v="182018.2"/>
    <n v="60071.760000000009"/>
    <x v="10"/>
    <n v="4"/>
    <x v="6"/>
    <x v="0"/>
  </r>
  <r>
    <n v="476187217"/>
    <x v="2049"/>
    <d v="2018-08-03T00:00:00"/>
    <x v="132"/>
    <x v="0"/>
    <x v="6"/>
    <x v="1"/>
    <x v="0"/>
    <n v="3234"/>
    <n v="651.21"/>
    <n v="524.96"/>
    <n v="1697720.6400000001"/>
    <n v="2106013.14"/>
    <n v="408292.5"/>
    <x v="12"/>
    <n v="1"/>
    <x v="3"/>
    <x v="0"/>
  </r>
  <r>
    <n v="522323358"/>
    <x v="1782"/>
    <d v="2015-11-24T00:00:00"/>
    <x v="179"/>
    <x v="1"/>
    <x v="5"/>
    <x v="0"/>
    <x v="3"/>
    <n v="5944"/>
    <n v="109.28"/>
    <n v="35.840000000000003"/>
    <n v="213032.96000000002"/>
    <n v="649560.31999999995"/>
    <n v="436527.35999999993"/>
    <x v="7"/>
    <n v="1"/>
    <x v="3"/>
    <x v="0"/>
  </r>
  <r>
    <n v="557871425"/>
    <x v="1768"/>
    <d v="2020-11-09T00:00:00"/>
    <x v="87"/>
    <x v="5"/>
    <x v="0"/>
    <x v="0"/>
    <x v="3"/>
    <n v="5407"/>
    <n v="255.28"/>
    <n v="159.41999999999999"/>
    <n v="861983.94"/>
    <n v="1380298.96"/>
    <n v="518315.02"/>
    <x v="8"/>
    <n v="3"/>
    <x v="5"/>
    <x v="0"/>
  </r>
  <r>
    <n v="537567746"/>
    <x v="2050"/>
    <d v="2021-12-05T00:00:00"/>
    <x v="126"/>
    <x v="5"/>
    <x v="7"/>
    <x v="0"/>
    <x v="0"/>
    <n v="7097"/>
    <n v="437.2"/>
    <n v="263.33"/>
    <n v="1868853.0099999998"/>
    <n v="3102808.4"/>
    <n v="1233955.3900000001"/>
    <x v="20"/>
    <n v="4"/>
    <x v="6"/>
    <x v="0"/>
  </r>
  <r>
    <n v="486461150"/>
    <x v="1681"/>
    <d v="2016-10-08T00:00:00"/>
    <x v="69"/>
    <x v="1"/>
    <x v="11"/>
    <x v="1"/>
    <x v="0"/>
    <n v="3519"/>
    <n v="154.06"/>
    <n v="90.93"/>
    <n v="319982.67000000004"/>
    <n v="542137.14"/>
    <n v="222154.46999999997"/>
    <x v="11"/>
    <n v="3"/>
    <x v="5"/>
    <x v="0"/>
  </r>
  <r>
    <n v="949912965"/>
    <x v="1437"/>
    <d v="2017-01-29T00:00:00"/>
    <x v="47"/>
    <x v="1"/>
    <x v="7"/>
    <x v="0"/>
    <x v="0"/>
    <n v="9210"/>
    <n v="437.2"/>
    <n v="263.33"/>
    <n v="2425269.2999999998"/>
    <n v="4026612"/>
    <n v="1601342.7000000002"/>
    <x v="8"/>
    <n v="2"/>
    <x v="1"/>
    <x v="0"/>
  </r>
  <r>
    <n v="743597018"/>
    <x v="2051"/>
    <d v="2018-11-29T00:00:00"/>
    <x v="108"/>
    <x v="2"/>
    <x v="4"/>
    <x v="1"/>
    <x v="1"/>
    <n v="5737"/>
    <n v="81.73"/>
    <n v="56.67"/>
    <n v="325115.79000000004"/>
    <n v="468885.01"/>
    <n v="143769.21999999997"/>
    <x v="4"/>
    <n v="3"/>
    <x v="5"/>
    <x v="0"/>
  </r>
  <r>
    <n v="539576184"/>
    <x v="1470"/>
    <d v="2015-03-20T00:00:00"/>
    <x v="152"/>
    <x v="5"/>
    <x v="11"/>
    <x v="0"/>
    <x v="3"/>
    <n v="1438"/>
    <n v="154.06"/>
    <n v="90.93"/>
    <n v="130757.34000000001"/>
    <n v="221538.28"/>
    <n v="90780.939999999988"/>
    <x v="2"/>
    <n v="6"/>
    <x v="4"/>
    <x v="1"/>
  </r>
  <r>
    <n v="106727731"/>
    <x v="2052"/>
    <d v="2020-03-29T00:00:00"/>
    <x v="146"/>
    <x v="5"/>
    <x v="5"/>
    <x v="0"/>
    <x v="1"/>
    <n v="1962"/>
    <n v="109.28"/>
    <n v="35.840000000000003"/>
    <n v="70318.080000000002"/>
    <n v="214407.36000000002"/>
    <n v="144089.28000000003"/>
    <x v="6"/>
    <n v="6"/>
    <x v="4"/>
    <x v="1"/>
  </r>
  <r>
    <n v="167468392"/>
    <x v="1089"/>
    <d v="2018-09-29T00:00:00"/>
    <x v="162"/>
    <x v="2"/>
    <x v="0"/>
    <x v="0"/>
    <x v="1"/>
    <n v="6474"/>
    <n v="255.28"/>
    <n v="159.41999999999999"/>
    <n v="1032085.08"/>
    <n v="1652682.72"/>
    <n v="620597.64"/>
    <x v="10"/>
    <n v="1"/>
    <x v="3"/>
    <x v="0"/>
  </r>
  <r>
    <n v="795069682"/>
    <x v="166"/>
    <d v="2022-05-13T00:00:00"/>
    <x v="180"/>
    <x v="0"/>
    <x v="3"/>
    <x v="0"/>
    <x v="1"/>
    <n v="7642"/>
    <n v="205.7"/>
    <n v="117.11"/>
    <n v="894954.62"/>
    <n v="1571959.4"/>
    <n v="677004.77999999991"/>
    <x v="12"/>
    <n v="1"/>
    <x v="3"/>
    <x v="0"/>
  </r>
  <r>
    <n v="835959851"/>
    <x v="1906"/>
    <d v="2018-08-05T00:00:00"/>
    <x v="119"/>
    <x v="5"/>
    <x v="8"/>
    <x v="1"/>
    <x v="2"/>
    <n v="7952"/>
    <n v="421.89"/>
    <n v="364.69"/>
    <n v="2900014.88"/>
    <n v="3354869.28"/>
    <n v="454854.39999999991"/>
    <x v="13"/>
    <n v="3"/>
    <x v="5"/>
    <x v="0"/>
  </r>
  <r>
    <n v="877687728"/>
    <x v="1298"/>
    <d v="2017-01-04T00:00:00"/>
    <x v="150"/>
    <x v="1"/>
    <x v="4"/>
    <x v="1"/>
    <x v="1"/>
    <n v="6158"/>
    <n v="81.73"/>
    <n v="56.67"/>
    <n v="348973.86"/>
    <n v="503293.34"/>
    <n v="154319.48000000004"/>
    <x v="10"/>
    <n v="5"/>
    <x v="0"/>
    <x v="0"/>
  </r>
  <r>
    <n v="228114640"/>
    <x v="1472"/>
    <d v="2015-09-14T00:00:00"/>
    <x v="141"/>
    <x v="5"/>
    <x v="4"/>
    <x v="0"/>
    <x v="2"/>
    <n v="3046"/>
    <n v="81.73"/>
    <n v="56.67"/>
    <n v="172616.82"/>
    <n v="248949.58000000002"/>
    <n v="76332.760000000009"/>
    <x v="10"/>
    <n v="3"/>
    <x v="5"/>
    <x v="0"/>
  </r>
  <r>
    <n v="965414416"/>
    <x v="776"/>
    <d v="2019-09-05T00:00:00"/>
    <x v="25"/>
    <x v="0"/>
    <x v="5"/>
    <x v="1"/>
    <x v="0"/>
    <n v="6434"/>
    <n v="109.28"/>
    <n v="35.840000000000003"/>
    <n v="230594.56000000003"/>
    <n v="703107.52"/>
    <n v="472512.95999999996"/>
    <x v="13"/>
    <n v="7"/>
    <x v="2"/>
    <x v="1"/>
  </r>
  <r>
    <n v="288073384"/>
    <x v="2053"/>
    <d v="2015-01-30T00:00:00"/>
    <x v="137"/>
    <x v="1"/>
    <x v="0"/>
    <x v="1"/>
    <x v="3"/>
    <n v="6171"/>
    <n v="255.28"/>
    <n v="159.41999999999999"/>
    <n v="983780.82"/>
    <n v="1575332.8800000001"/>
    <n v="591552.06000000017"/>
    <x v="4"/>
    <n v="4"/>
    <x v="6"/>
    <x v="0"/>
  </r>
  <r>
    <n v="864890372"/>
    <x v="1154"/>
    <d v="2019-08-05T00:00:00"/>
    <x v="132"/>
    <x v="0"/>
    <x v="8"/>
    <x v="0"/>
    <x v="3"/>
    <n v="9136"/>
    <n v="421.89"/>
    <n v="364.69"/>
    <n v="3331807.84"/>
    <n v="3854387.04"/>
    <n v="522579.20000000019"/>
    <x v="20"/>
    <n v="5"/>
    <x v="0"/>
    <x v="0"/>
  </r>
  <r>
    <n v="484976708"/>
    <x v="1568"/>
    <d v="2021-09-06T00:00:00"/>
    <x v="118"/>
    <x v="0"/>
    <x v="3"/>
    <x v="1"/>
    <x v="2"/>
    <n v="4240"/>
    <n v="205.7"/>
    <n v="117.11"/>
    <n v="496546.4"/>
    <n v="872168"/>
    <n v="375621.6"/>
    <x v="5"/>
    <n v="1"/>
    <x v="3"/>
    <x v="0"/>
  </r>
  <r>
    <n v="607756221"/>
    <x v="108"/>
    <d v="2016-08-05T00:00:00"/>
    <x v="69"/>
    <x v="1"/>
    <x v="10"/>
    <x v="0"/>
    <x v="3"/>
    <n v="7426"/>
    <n v="668.27"/>
    <n v="502.54"/>
    <n v="3731862.04"/>
    <n v="4962573.0199999996"/>
    <n v="1230710.9799999995"/>
    <x v="17"/>
    <n v="3"/>
    <x v="5"/>
    <x v="0"/>
  </r>
  <r>
    <n v="512965238"/>
    <x v="1183"/>
    <d v="2019-12-26T00:00:00"/>
    <x v="0"/>
    <x v="0"/>
    <x v="0"/>
    <x v="0"/>
    <x v="1"/>
    <n v="6668"/>
    <n v="255.28"/>
    <n v="159.41999999999999"/>
    <n v="1063012.5599999998"/>
    <n v="1702207.04"/>
    <n v="639194.48000000021"/>
    <x v="16"/>
    <n v="2"/>
    <x v="1"/>
    <x v="0"/>
  </r>
  <r>
    <n v="216278588"/>
    <x v="343"/>
    <d v="2015-12-28T00:00:00"/>
    <x v="34"/>
    <x v="1"/>
    <x v="8"/>
    <x v="0"/>
    <x v="0"/>
    <n v="495"/>
    <n v="421.89"/>
    <n v="364.69"/>
    <n v="180521.55"/>
    <n v="208835.55"/>
    <n v="28314"/>
    <x v="16"/>
    <n v="6"/>
    <x v="4"/>
    <x v="1"/>
  </r>
  <r>
    <n v="291179597"/>
    <x v="2029"/>
    <d v="2017-02-14T00:00:00"/>
    <x v="80"/>
    <x v="1"/>
    <x v="10"/>
    <x v="0"/>
    <x v="3"/>
    <n v="5368"/>
    <n v="668.27"/>
    <n v="502.54"/>
    <n v="2697634.72"/>
    <n v="3587273.36"/>
    <n v="889638.63999999966"/>
    <x v="6"/>
    <n v="1"/>
    <x v="3"/>
    <x v="0"/>
  </r>
  <r>
    <n v="875220096"/>
    <x v="1760"/>
    <d v="2022-10-26T00:00:00"/>
    <x v="46"/>
    <x v="1"/>
    <x v="9"/>
    <x v="0"/>
    <x v="2"/>
    <n v="5930"/>
    <n v="9.33"/>
    <n v="6.92"/>
    <n v="41035.599999999999"/>
    <n v="55326.9"/>
    <n v="14291.300000000003"/>
    <x v="6"/>
    <n v="2"/>
    <x v="1"/>
    <x v="0"/>
  </r>
  <r>
    <n v="715950095"/>
    <x v="2054"/>
    <d v="2022-02-02T00:00:00"/>
    <x v="160"/>
    <x v="4"/>
    <x v="2"/>
    <x v="1"/>
    <x v="2"/>
    <n v="4398"/>
    <n v="47.45"/>
    <n v="31.79"/>
    <n v="139812.41999999998"/>
    <n v="208685.1"/>
    <n v="68872.680000000022"/>
    <x v="12"/>
    <n v="6"/>
    <x v="4"/>
    <x v="1"/>
  </r>
  <r>
    <n v="788099372"/>
    <x v="714"/>
    <d v="2021-05-03T00:00:00"/>
    <x v="76"/>
    <x v="5"/>
    <x v="1"/>
    <x v="1"/>
    <x v="3"/>
    <n v="4972"/>
    <n v="152.58000000000001"/>
    <n v="97.44"/>
    <n v="484471.68"/>
    <n v="758627.76"/>
    <n v="274156.08"/>
    <x v="20"/>
    <n v="5"/>
    <x v="0"/>
    <x v="0"/>
  </r>
  <r>
    <n v="799848306"/>
    <x v="2020"/>
    <d v="2016-03-28T00:00:00"/>
    <x v="137"/>
    <x v="1"/>
    <x v="10"/>
    <x v="1"/>
    <x v="1"/>
    <n v="1743"/>
    <n v="668.27"/>
    <n v="502.54"/>
    <n v="875927.22000000009"/>
    <n v="1164794.6099999999"/>
    <n v="288867.38999999978"/>
    <x v="3"/>
    <n v="5"/>
    <x v="0"/>
    <x v="0"/>
  </r>
  <r>
    <n v="220931041"/>
    <x v="497"/>
    <d v="2022-10-17T00:00:00"/>
    <x v="36"/>
    <x v="3"/>
    <x v="8"/>
    <x v="0"/>
    <x v="0"/>
    <n v="7259"/>
    <n v="421.89"/>
    <n v="364.69"/>
    <n v="2647284.71"/>
    <n v="3062499.51"/>
    <n v="415214.79999999981"/>
    <x v="8"/>
    <n v="3"/>
    <x v="5"/>
    <x v="0"/>
  </r>
  <r>
    <n v="693583905"/>
    <x v="1815"/>
    <d v="2021-12-17T00:00:00"/>
    <x v="2"/>
    <x v="1"/>
    <x v="8"/>
    <x v="1"/>
    <x v="0"/>
    <n v="5745"/>
    <n v="421.89"/>
    <n v="364.69"/>
    <n v="2095144.05"/>
    <n v="2423758.0499999998"/>
    <n v="328613.99999999977"/>
    <x v="10"/>
    <n v="7"/>
    <x v="2"/>
    <x v="1"/>
  </r>
  <r>
    <n v="330355727"/>
    <x v="2055"/>
    <d v="2021-01-18T00:00:00"/>
    <x v="76"/>
    <x v="5"/>
    <x v="5"/>
    <x v="0"/>
    <x v="1"/>
    <n v="8456"/>
    <n v="109.28"/>
    <n v="35.840000000000003"/>
    <n v="303063.04000000004"/>
    <n v="924071.68"/>
    <n v="621008.64000000001"/>
    <x v="13"/>
    <n v="4"/>
    <x v="6"/>
    <x v="0"/>
  </r>
  <r>
    <n v="464107835"/>
    <x v="1352"/>
    <d v="2015-10-06T00:00:00"/>
    <x v="116"/>
    <x v="4"/>
    <x v="7"/>
    <x v="1"/>
    <x v="3"/>
    <n v="8677"/>
    <n v="437.2"/>
    <n v="263.33"/>
    <n v="2284914.4099999997"/>
    <n v="3793584.4"/>
    <n v="1508669.9900000002"/>
    <x v="16"/>
    <n v="7"/>
    <x v="2"/>
    <x v="1"/>
  </r>
  <r>
    <n v="698014056"/>
    <x v="1416"/>
    <d v="2015-11-02T00:00:00"/>
    <x v="71"/>
    <x v="2"/>
    <x v="1"/>
    <x v="1"/>
    <x v="1"/>
    <n v="6726"/>
    <n v="152.58000000000001"/>
    <n v="97.44"/>
    <n v="655381.43999999994"/>
    <n v="1026253.0800000001"/>
    <n v="370871.64000000013"/>
    <x v="9"/>
    <n v="1"/>
    <x v="3"/>
    <x v="0"/>
  </r>
  <r>
    <n v="255560719"/>
    <x v="281"/>
    <d v="2017-03-02T00:00:00"/>
    <x v="125"/>
    <x v="5"/>
    <x v="6"/>
    <x v="1"/>
    <x v="2"/>
    <n v="4951"/>
    <n v="651.21"/>
    <n v="524.96"/>
    <n v="2599076.96"/>
    <n v="3224140.71"/>
    <n v="625063.75"/>
    <x v="19"/>
    <n v="2"/>
    <x v="1"/>
    <x v="0"/>
  </r>
  <r>
    <n v="230546653"/>
    <x v="60"/>
    <d v="2015-06-18T00:00:00"/>
    <x v="1"/>
    <x v="0"/>
    <x v="5"/>
    <x v="0"/>
    <x v="3"/>
    <n v="2733"/>
    <n v="109.28"/>
    <n v="35.840000000000003"/>
    <n v="97950.720000000016"/>
    <n v="298662.24"/>
    <n v="200711.51999999996"/>
    <x v="0"/>
    <n v="5"/>
    <x v="0"/>
    <x v="0"/>
  </r>
  <r>
    <n v="437083184"/>
    <x v="703"/>
    <d v="2015-02-06T00:00:00"/>
    <x v="133"/>
    <x v="1"/>
    <x v="8"/>
    <x v="0"/>
    <x v="1"/>
    <n v="1482"/>
    <n v="421.89"/>
    <n v="364.69"/>
    <n v="540470.57999999996"/>
    <n v="625240.98"/>
    <n v="84770.400000000023"/>
    <x v="15"/>
    <n v="7"/>
    <x v="2"/>
    <x v="1"/>
  </r>
  <r>
    <n v="759594142"/>
    <x v="76"/>
    <d v="2017-07-16T00:00:00"/>
    <x v="136"/>
    <x v="1"/>
    <x v="11"/>
    <x v="1"/>
    <x v="1"/>
    <n v="9641"/>
    <n v="154.06"/>
    <n v="90.93"/>
    <n v="876656.13000000012"/>
    <n v="1485292.46"/>
    <n v="608636.32999999984"/>
    <x v="0"/>
    <n v="1"/>
    <x v="3"/>
    <x v="0"/>
  </r>
  <r>
    <n v="702815854"/>
    <x v="1376"/>
    <d v="2022-06-03T00:00:00"/>
    <x v="103"/>
    <x v="1"/>
    <x v="10"/>
    <x v="0"/>
    <x v="2"/>
    <n v="7684"/>
    <n v="668.27"/>
    <n v="502.54"/>
    <n v="3861517.3600000003"/>
    <n v="5134986.68"/>
    <n v="1273469.3199999994"/>
    <x v="14"/>
    <n v="1"/>
    <x v="3"/>
    <x v="0"/>
  </r>
  <r>
    <n v="741797149"/>
    <x v="2056"/>
    <d v="2016-04-17T00:00:00"/>
    <x v="83"/>
    <x v="0"/>
    <x v="3"/>
    <x v="1"/>
    <x v="3"/>
    <n v="3116"/>
    <n v="205.7"/>
    <n v="117.11"/>
    <n v="364914.76"/>
    <n v="640961.19999999995"/>
    <n v="276046.43999999994"/>
    <x v="14"/>
    <n v="3"/>
    <x v="5"/>
    <x v="0"/>
  </r>
  <r>
    <n v="797310721"/>
    <x v="1581"/>
    <d v="2021-05-21T00:00:00"/>
    <x v="61"/>
    <x v="3"/>
    <x v="0"/>
    <x v="1"/>
    <x v="1"/>
    <n v="815"/>
    <n v="255.28"/>
    <n v="159.41999999999999"/>
    <n v="129927.29999999999"/>
    <n v="208053.2"/>
    <n v="78125.900000000023"/>
    <x v="2"/>
    <n v="6"/>
    <x v="4"/>
    <x v="1"/>
  </r>
  <r>
    <n v="658796298"/>
    <x v="886"/>
    <d v="2015-05-02T00:00:00"/>
    <x v="13"/>
    <x v="0"/>
    <x v="11"/>
    <x v="0"/>
    <x v="0"/>
    <n v="1319"/>
    <n v="154.06"/>
    <n v="90.93"/>
    <n v="119936.67000000001"/>
    <n v="203205.14"/>
    <n v="83268.47"/>
    <x v="20"/>
    <n v="3"/>
    <x v="5"/>
    <x v="0"/>
  </r>
  <r>
    <n v="488474309"/>
    <x v="1537"/>
    <d v="2019-09-09T00:00:00"/>
    <x v="164"/>
    <x v="0"/>
    <x v="4"/>
    <x v="0"/>
    <x v="2"/>
    <n v="9258"/>
    <n v="81.73"/>
    <n v="56.67"/>
    <n v="524650.86"/>
    <n v="756656.34000000008"/>
    <n v="232005.4800000001"/>
    <x v="13"/>
    <n v="4"/>
    <x v="6"/>
    <x v="0"/>
  </r>
  <r>
    <n v="317232215"/>
    <x v="592"/>
    <d v="2020-09-30T00:00:00"/>
    <x v="97"/>
    <x v="3"/>
    <x v="0"/>
    <x v="1"/>
    <x v="2"/>
    <n v="4917"/>
    <n v="255.28"/>
    <n v="159.41999999999999"/>
    <n v="783868.1399999999"/>
    <n v="1255211.76"/>
    <n v="471343.62000000011"/>
    <x v="7"/>
    <n v="2"/>
    <x v="1"/>
    <x v="0"/>
  </r>
  <r>
    <n v="521681344"/>
    <x v="839"/>
    <d v="2022-03-02T00:00:00"/>
    <x v="2"/>
    <x v="1"/>
    <x v="6"/>
    <x v="0"/>
    <x v="0"/>
    <n v="5957"/>
    <n v="651.21"/>
    <n v="524.96"/>
    <n v="3127186.72"/>
    <n v="3879257.97"/>
    <n v="752071.25"/>
    <x v="1"/>
    <n v="3"/>
    <x v="5"/>
    <x v="0"/>
  </r>
  <r>
    <n v="648745524"/>
    <x v="2057"/>
    <d v="2016-01-03T00:00:00"/>
    <x v="61"/>
    <x v="3"/>
    <x v="2"/>
    <x v="0"/>
    <x v="2"/>
    <n v="7072"/>
    <n v="47.45"/>
    <n v="31.79"/>
    <n v="224818.88"/>
    <n v="335566.4"/>
    <n v="110747.52000000002"/>
    <x v="0"/>
    <n v="1"/>
    <x v="3"/>
    <x v="0"/>
  </r>
  <r>
    <n v="765661084"/>
    <x v="2058"/>
    <d v="2021-03-20T00:00:00"/>
    <x v="73"/>
    <x v="5"/>
    <x v="11"/>
    <x v="1"/>
    <x v="1"/>
    <n v="4984"/>
    <n v="154.06"/>
    <n v="90.93"/>
    <n v="453195.12000000005"/>
    <n v="767835.04"/>
    <n v="314639.92"/>
    <x v="16"/>
    <n v="4"/>
    <x v="6"/>
    <x v="0"/>
  </r>
  <r>
    <n v="109976851"/>
    <x v="1256"/>
    <d v="2021-10-09T00:00:00"/>
    <x v="28"/>
    <x v="5"/>
    <x v="10"/>
    <x v="0"/>
    <x v="2"/>
    <n v="3449"/>
    <n v="668.27"/>
    <n v="502.54"/>
    <n v="1733260.46"/>
    <n v="2304863.23"/>
    <n v="571602.77"/>
    <x v="0"/>
    <n v="7"/>
    <x v="2"/>
    <x v="1"/>
  </r>
  <r>
    <n v="850872075"/>
    <x v="2059"/>
    <d v="2015-08-07T00:00:00"/>
    <x v="2"/>
    <x v="1"/>
    <x v="0"/>
    <x v="1"/>
    <x v="3"/>
    <n v="810"/>
    <n v="255.28"/>
    <n v="159.41999999999999"/>
    <n v="129130.2"/>
    <n v="206776.8"/>
    <n v="77646.599999999991"/>
    <x v="18"/>
    <n v="6"/>
    <x v="4"/>
    <x v="1"/>
  </r>
  <r>
    <n v="256943881"/>
    <x v="1299"/>
    <d v="2016-03-21T00:00:00"/>
    <x v="13"/>
    <x v="0"/>
    <x v="2"/>
    <x v="0"/>
    <x v="0"/>
    <n v="4259"/>
    <n v="47.45"/>
    <n v="31.79"/>
    <n v="135393.60999999999"/>
    <n v="202089.55000000002"/>
    <n v="66695.940000000031"/>
    <x v="16"/>
    <n v="6"/>
    <x v="4"/>
    <x v="1"/>
  </r>
  <r>
    <n v="887501180"/>
    <x v="1617"/>
    <d v="2017-05-14T00:00:00"/>
    <x v="140"/>
    <x v="1"/>
    <x v="7"/>
    <x v="0"/>
    <x v="1"/>
    <n v="176"/>
    <n v="437.2"/>
    <n v="263.33"/>
    <n v="46346.079999999994"/>
    <n v="76947.199999999997"/>
    <n v="30601.120000000003"/>
    <x v="16"/>
    <n v="5"/>
    <x v="0"/>
    <x v="0"/>
  </r>
  <r>
    <n v="373156058"/>
    <x v="699"/>
    <d v="2020-09-01T00:00:00"/>
    <x v="119"/>
    <x v="5"/>
    <x v="9"/>
    <x v="0"/>
    <x v="0"/>
    <n v="4025"/>
    <n v="9.33"/>
    <n v="6.92"/>
    <n v="27853"/>
    <n v="37553.25"/>
    <n v="9700.25"/>
    <x v="14"/>
    <n v="5"/>
    <x v="0"/>
    <x v="0"/>
  </r>
  <r>
    <n v="378642785"/>
    <x v="610"/>
    <d v="2022-11-26T00:00:00"/>
    <x v="38"/>
    <x v="2"/>
    <x v="0"/>
    <x v="0"/>
    <x v="3"/>
    <n v="7669"/>
    <n v="255.28"/>
    <n v="159.41999999999999"/>
    <n v="1222591.98"/>
    <n v="1957742.32"/>
    <n v="735150.34000000008"/>
    <x v="11"/>
    <n v="3"/>
    <x v="5"/>
    <x v="0"/>
  </r>
  <r>
    <n v="113385188"/>
    <x v="2044"/>
    <d v="2015-08-26T00:00:00"/>
    <x v="53"/>
    <x v="5"/>
    <x v="0"/>
    <x v="0"/>
    <x v="1"/>
    <n v="2052"/>
    <n v="255.28"/>
    <n v="159.41999999999999"/>
    <n v="327129.83999999997"/>
    <n v="523834.56"/>
    <n v="196704.72000000003"/>
    <x v="6"/>
    <n v="2"/>
    <x v="1"/>
    <x v="0"/>
  </r>
  <r>
    <n v="207119596"/>
    <x v="1817"/>
    <d v="2016-04-24T00:00:00"/>
    <x v="54"/>
    <x v="2"/>
    <x v="7"/>
    <x v="1"/>
    <x v="3"/>
    <n v="146"/>
    <n v="437.2"/>
    <n v="263.33"/>
    <n v="38446.18"/>
    <n v="63831.199999999997"/>
    <n v="25385.019999999997"/>
    <x v="2"/>
    <n v="1"/>
    <x v="3"/>
    <x v="0"/>
  </r>
  <r>
    <n v="337965905"/>
    <x v="1561"/>
    <d v="2020-07-19T00:00:00"/>
    <x v="132"/>
    <x v="0"/>
    <x v="8"/>
    <x v="0"/>
    <x v="1"/>
    <n v="477"/>
    <n v="421.89"/>
    <n v="364.69"/>
    <n v="173957.13"/>
    <n v="201241.53"/>
    <n v="27284.399999999994"/>
    <x v="4"/>
    <n v="6"/>
    <x v="4"/>
    <x v="1"/>
  </r>
  <r>
    <n v="292072236"/>
    <x v="1302"/>
    <d v="2019-07-13T00:00:00"/>
    <x v="104"/>
    <x v="5"/>
    <x v="4"/>
    <x v="0"/>
    <x v="0"/>
    <n v="9520"/>
    <n v="81.73"/>
    <n v="56.67"/>
    <n v="539498.4"/>
    <n v="778069.60000000009"/>
    <n v="238571.20000000007"/>
    <x v="6"/>
    <n v="5"/>
    <x v="0"/>
    <x v="0"/>
  </r>
  <r>
    <n v="994325625"/>
    <x v="2060"/>
    <d v="2019-03-20T00:00:00"/>
    <x v="147"/>
    <x v="0"/>
    <x v="1"/>
    <x v="1"/>
    <x v="3"/>
    <n v="1904"/>
    <n v="152.58000000000001"/>
    <n v="97.44"/>
    <n v="185525.76000000001"/>
    <n v="290512.32"/>
    <n v="104986.56"/>
    <x v="8"/>
    <n v="5"/>
    <x v="0"/>
    <x v="0"/>
  </r>
  <r>
    <n v="777641332"/>
    <x v="2061"/>
    <d v="2018-11-19T00:00:00"/>
    <x v="171"/>
    <x v="5"/>
    <x v="5"/>
    <x v="1"/>
    <x v="0"/>
    <n v="206"/>
    <n v="109.28"/>
    <n v="35.840000000000003"/>
    <n v="7383.0400000000009"/>
    <n v="22511.68"/>
    <n v="15128.64"/>
    <x v="7"/>
    <n v="7"/>
    <x v="2"/>
    <x v="1"/>
  </r>
  <r>
    <n v="623318183"/>
    <x v="276"/>
    <d v="2017-01-17T00:00:00"/>
    <x v="72"/>
    <x v="0"/>
    <x v="11"/>
    <x v="1"/>
    <x v="3"/>
    <n v="2557"/>
    <n v="154.06"/>
    <n v="90.93"/>
    <n v="232508.01"/>
    <n v="393931.42"/>
    <n v="161423.40999999997"/>
    <x v="12"/>
    <n v="5"/>
    <x v="0"/>
    <x v="0"/>
  </r>
  <r>
    <n v="232967507"/>
    <x v="1841"/>
    <d v="2021-09-05T00:00:00"/>
    <x v="111"/>
    <x v="4"/>
    <x v="7"/>
    <x v="0"/>
    <x v="3"/>
    <n v="9117"/>
    <n v="437.2"/>
    <n v="263.33"/>
    <n v="2400779.61"/>
    <n v="3985952.4"/>
    <n v="1585172.79"/>
    <x v="13"/>
    <n v="3"/>
    <x v="5"/>
    <x v="0"/>
  </r>
  <r>
    <n v="278513133"/>
    <x v="1760"/>
    <d v="2022-10-26T00:00:00"/>
    <x v="136"/>
    <x v="1"/>
    <x v="9"/>
    <x v="0"/>
    <x v="3"/>
    <n v="7080"/>
    <n v="9.33"/>
    <n v="6.92"/>
    <n v="48993.599999999999"/>
    <n v="66056.399999999994"/>
    <n v="17062.799999999996"/>
    <x v="6"/>
    <n v="2"/>
    <x v="1"/>
    <x v="0"/>
  </r>
  <r>
    <n v="152191388"/>
    <x v="1970"/>
    <d v="2020-06-08T00:00:00"/>
    <x v="120"/>
    <x v="1"/>
    <x v="0"/>
    <x v="1"/>
    <x v="2"/>
    <n v="5669"/>
    <n v="255.28"/>
    <n v="159.41999999999999"/>
    <n v="903751.98"/>
    <n v="1447182.32"/>
    <n v="543430.34000000008"/>
    <x v="9"/>
    <n v="1"/>
    <x v="3"/>
    <x v="0"/>
  </r>
  <r>
    <n v="216551101"/>
    <x v="1106"/>
    <d v="2021-08-10T00:00:00"/>
    <x v="30"/>
    <x v="3"/>
    <x v="7"/>
    <x v="0"/>
    <x v="3"/>
    <n v="1138"/>
    <n v="437.2"/>
    <n v="263.33"/>
    <n v="299669.53999999998"/>
    <n v="497533.6"/>
    <n v="197864.06"/>
    <x v="15"/>
    <n v="4"/>
    <x v="6"/>
    <x v="0"/>
  </r>
  <r>
    <n v="454453599"/>
    <x v="1431"/>
    <d v="2020-03-10T00:00:00"/>
    <x v="82"/>
    <x v="2"/>
    <x v="7"/>
    <x v="1"/>
    <x v="2"/>
    <n v="1774"/>
    <n v="437.2"/>
    <n v="263.33"/>
    <n v="467147.42"/>
    <n v="775592.79999999993"/>
    <n v="308445.37999999995"/>
    <x v="8"/>
    <n v="4"/>
    <x v="6"/>
    <x v="0"/>
  </r>
  <r>
    <n v="919072711"/>
    <x v="728"/>
    <d v="2015-05-18T00:00:00"/>
    <x v="106"/>
    <x v="6"/>
    <x v="6"/>
    <x v="1"/>
    <x v="1"/>
    <n v="2894"/>
    <n v="651.21"/>
    <n v="524.96"/>
    <n v="1519234.24"/>
    <n v="1884601.74"/>
    <n v="365367.5"/>
    <x v="7"/>
    <n v="7"/>
    <x v="2"/>
    <x v="1"/>
  </r>
  <r>
    <n v="383894765"/>
    <x v="2062"/>
    <d v="2015-09-17T00:00:00"/>
    <x v="119"/>
    <x v="5"/>
    <x v="7"/>
    <x v="0"/>
    <x v="0"/>
    <n v="1847"/>
    <n v="437.2"/>
    <n v="263.33"/>
    <n v="486370.50999999995"/>
    <n v="807508.4"/>
    <n v="321137.89000000007"/>
    <x v="13"/>
    <n v="7"/>
    <x v="2"/>
    <x v="1"/>
  </r>
  <r>
    <n v="392718589"/>
    <x v="1425"/>
    <d v="2020-09-11T00:00:00"/>
    <x v="155"/>
    <x v="4"/>
    <x v="2"/>
    <x v="0"/>
    <x v="1"/>
    <n v="3012"/>
    <n v="47.45"/>
    <n v="31.79"/>
    <n v="95751.48"/>
    <n v="142919.4"/>
    <n v="47167.92"/>
    <x v="10"/>
    <n v="7"/>
    <x v="2"/>
    <x v="1"/>
  </r>
  <r>
    <n v="751790845"/>
    <x v="136"/>
    <d v="2020-01-05T00:00:00"/>
    <x v="163"/>
    <x v="2"/>
    <x v="8"/>
    <x v="0"/>
    <x v="1"/>
    <n v="472"/>
    <n v="421.89"/>
    <n v="364.69"/>
    <n v="172133.68"/>
    <n v="199132.08"/>
    <n v="26998.399999999994"/>
    <x v="7"/>
    <n v="6"/>
    <x v="4"/>
    <x v="1"/>
  </r>
  <r>
    <n v="469129359"/>
    <x v="174"/>
    <d v="2022-12-26T00:00:00"/>
    <x v="34"/>
    <x v="1"/>
    <x v="8"/>
    <x v="1"/>
    <x v="0"/>
    <n v="4657"/>
    <n v="421.89"/>
    <n v="364.69"/>
    <n v="1698361.33"/>
    <n v="1964741.73"/>
    <n v="266380.39999999991"/>
    <x v="7"/>
    <n v="7"/>
    <x v="2"/>
    <x v="1"/>
  </r>
  <r>
    <n v="825876462"/>
    <x v="1635"/>
    <d v="2016-07-20T00:00:00"/>
    <x v="125"/>
    <x v="5"/>
    <x v="8"/>
    <x v="1"/>
    <x v="3"/>
    <n v="4053"/>
    <n v="421.89"/>
    <n v="364.69"/>
    <n v="1478088.57"/>
    <n v="1709920.17"/>
    <n v="231831.59999999986"/>
    <x v="0"/>
    <n v="4"/>
    <x v="6"/>
    <x v="0"/>
  </r>
  <r>
    <n v="504945647"/>
    <x v="631"/>
    <d v="2020-01-23T00:00:00"/>
    <x v="162"/>
    <x v="2"/>
    <x v="5"/>
    <x v="1"/>
    <x v="0"/>
    <n v="3493"/>
    <n v="109.28"/>
    <n v="35.840000000000003"/>
    <n v="125189.12000000001"/>
    <n v="381715.04"/>
    <n v="256525.91999999998"/>
    <x v="6"/>
    <n v="3"/>
    <x v="5"/>
    <x v="0"/>
  </r>
  <r>
    <n v="951698243"/>
    <x v="2063"/>
    <d v="2017-07-06T00:00:00"/>
    <x v="96"/>
    <x v="1"/>
    <x v="1"/>
    <x v="0"/>
    <x v="2"/>
    <n v="7514"/>
    <n v="152.58000000000001"/>
    <n v="97.44"/>
    <n v="732164.16"/>
    <n v="1146486.1200000001"/>
    <n v="414321.96000000008"/>
    <x v="18"/>
    <n v="5"/>
    <x v="0"/>
    <x v="0"/>
  </r>
  <r>
    <n v="981808078"/>
    <x v="187"/>
    <d v="2020-02-17T00:00:00"/>
    <x v="84"/>
    <x v="1"/>
    <x v="1"/>
    <x v="0"/>
    <x v="2"/>
    <n v="7683"/>
    <n v="152.58000000000001"/>
    <n v="97.44"/>
    <n v="748631.52"/>
    <n v="1172272.1400000001"/>
    <n v="423640.62000000011"/>
    <x v="9"/>
    <n v="1"/>
    <x v="3"/>
    <x v="0"/>
  </r>
  <r>
    <n v="831261479"/>
    <x v="176"/>
    <d v="2018-03-15T00:00:00"/>
    <x v="106"/>
    <x v="6"/>
    <x v="9"/>
    <x v="0"/>
    <x v="3"/>
    <n v="7599"/>
    <n v="9.33"/>
    <n v="6.92"/>
    <n v="52585.08"/>
    <n v="70898.67"/>
    <n v="18313.589999999997"/>
    <x v="16"/>
    <n v="2"/>
    <x v="1"/>
    <x v="0"/>
  </r>
  <r>
    <n v="806357276"/>
    <x v="37"/>
    <d v="2016-08-10T00:00:00"/>
    <x v="163"/>
    <x v="2"/>
    <x v="1"/>
    <x v="1"/>
    <x v="1"/>
    <n v="7892"/>
    <n v="152.58000000000001"/>
    <n v="97.44"/>
    <n v="768996.48"/>
    <n v="1204161.3600000001"/>
    <n v="435164.88000000012"/>
    <x v="11"/>
    <n v="7"/>
    <x v="2"/>
    <x v="1"/>
  </r>
  <r>
    <n v="833706796"/>
    <x v="649"/>
    <d v="2019-04-14T00:00:00"/>
    <x v="88"/>
    <x v="1"/>
    <x v="3"/>
    <x v="0"/>
    <x v="0"/>
    <n v="1223"/>
    <n v="205.7"/>
    <n v="117.11"/>
    <n v="143225.53"/>
    <n v="251571.09999999998"/>
    <n v="108345.56999999998"/>
    <x v="14"/>
    <n v="3"/>
    <x v="5"/>
    <x v="0"/>
  </r>
  <r>
    <n v="981154048"/>
    <x v="2064"/>
    <d v="2019-08-17T00:00:00"/>
    <x v="138"/>
    <x v="1"/>
    <x v="2"/>
    <x v="1"/>
    <x v="1"/>
    <n v="4141"/>
    <n v="47.45"/>
    <n v="31.79"/>
    <n v="131642.38999999998"/>
    <n v="196490.45"/>
    <n v="64848.060000000027"/>
    <x v="9"/>
    <n v="6"/>
    <x v="4"/>
    <x v="1"/>
  </r>
  <r>
    <n v="653174817"/>
    <x v="1018"/>
    <d v="2015-07-15T00:00:00"/>
    <x v="19"/>
    <x v="0"/>
    <x v="8"/>
    <x v="1"/>
    <x v="0"/>
    <n v="7798"/>
    <n v="421.89"/>
    <n v="364.69"/>
    <n v="2843852.62"/>
    <n v="3289898.2199999997"/>
    <n v="446045.59999999963"/>
    <x v="19"/>
    <n v="1"/>
    <x v="3"/>
    <x v="0"/>
  </r>
  <r>
    <n v="650078475"/>
    <x v="2065"/>
    <d v="2022-06-17T00:00:00"/>
    <x v="157"/>
    <x v="1"/>
    <x v="6"/>
    <x v="0"/>
    <x v="3"/>
    <n v="1522"/>
    <n v="651.21"/>
    <n v="524.96"/>
    <n v="798989.12000000011"/>
    <n v="991141.62000000011"/>
    <n v="192152.5"/>
    <x v="7"/>
    <n v="4"/>
    <x v="6"/>
    <x v="0"/>
  </r>
  <r>
    <n v="934206378"/>
    <x v="2066"/>
    <d v="2022-07-17T00:00:00"/>
    <x v="146"/>
    <x v="5"/>
    <x v="1"/>
    <x v="0"/>
    <x v="0"/>
    <n v="1282"/>
    <n v="152.58000000000001"/>
    <n v="97.44"/>
    <n v="124918.08"/>
    <n v="195607.56000000003"/>
    <n v="70689.480000000025"/>
    <x v="4"/>
    <n v="6"/>
    <x v="4"/>
    <x v="1"/>
  </r>
  <r>
    <n v="507531726"/>
    <x v="2067"/>
    <d v="2020-11-07T00:00:00"/>
    <x v="133"/>
    <x v="1"/>
    <x v="1"/>
    <x v="1"/>
    <x v="3"/>
    <n v="8771"/>
    <n v="152.58000000000001"/>
    <n v="97.44"/>
    <n v="854646.24"/>
    <n v="1338279.1800000002"/>
    <n v="483632.94000000018"/>
    <x v="12"/>
    <n v="2"/>
    <x v="1"/>
    <x v="0"/>
  </r>
  <r>
    <n v="544741475"/>
    <x v="1498"/>
    <d v="2020-03-20T00:00:00"/>
    <x v="59"/>
    <x v="1"/>
    <x v="4"/>
    <x v="0"/>
    <x v="1"/>
    <n v="9963"/>
    <n v="81.73"/>
    <n v="56.67"/>
    <n v="564603.21"/>
    <n v="814275.99"/>
    <n v="249672.78000000003"/>
    <x v="20"/>
    <n v="2"/>
    <x v="1"/>
    <x v="0"/>
  </r>
  <r>
    <n v="289234244"/>
    <x v="1459"/>
    <d v="2015-08-01T00:00:00"/>
    <x v="11"/>
    <x v="3"/>
    <x v="5"/>
    <x v="0"/>
    <x v="0"/>
    <n v="9695"/>
    <n v="109.28"/>
    <n v="35.840000000000003"/>
    <n v="347468.80000000005"/>
    <n v="1059469.6000000001"/>
    <n v="712000.8"/>
    <x v="17"/>
    <n v="4"/>
    <x v="6"/>
    <x v="0"/>
  </r>
  <r>
    <n v="230121362"/>
    <x v="650"/>
    <d v="2022-04-21T00:00:00"/>
    <x v="10"/>
    <x v="3"/>
    <x v="9"/>
    <x v="0"/>
    <x v="1"/>
    <n v="6880"/>
    <n v="9.33"/>
    <n v="6.92"/>
    <n v="47609.599999999999"/>
    <n v="64190.400000000001"/>
    <n v="16580.800000000003"/>
    <x v="9"/>
    <n v="4"/>
    <x v="6"/>
    <x v="0"/>
  </r>
  <r>
    <n v="926826655"/>
    <x v="2068"/>
    <d v="2021-02-03T00:00:00"/>
    <x v="138"/>
    <x v="1"/>
    <x v="0"/>
    <x v="0"/>
    <x v="3"/>
    <n v="7458"/>
    <n v="255.28"/>
    <n v="159.41999999999999"/>
    <n v="1188954.3599999999"/>
    <n v="1903878.24"/>
    <n v="714923.88000000012"/>
    <x v="15"/>
    <n v="5"/>
    <x v="0"/>
    <x v="0"/>
  </r>
  <r>
    <n v="759086453"/>
    <x v="2069"/>
    <d v="2021-03-04T00:00:00"/>
    <x v="2"/>
    <x v="1"/>
    <x v="10"/>
    <x v="0"/>
    <x v="2"/>
    <n v="9405"/>
    <n v="668.27"/>
    <n v="502.54"/>
    <n v="4726388.7"/>
    <n v="6285079.3499999996"/>
    <n v="1558690.6499999994"/>
    <x v="12"/>
    <n v="7"/>
    <x v="2"/>
    <x v="1"/>
  </r>
  <r>
    <n v="876949584"/>
    <x v="1695"/>
    <d v="2016-03-06T00:00:00"/>
    <x v="95"/>
    <x v="3"/>
    <x v="3"/>
    <x v="0"/>
    <x v="2"/>
    <n v="7725"/>
    <n v="205.7"/>
    <n v="117.11"/>
    <n v="904674.75"/>
    <n v="1589032.5"/>
    <n v="684357.75"/>
    <x v="0"/>
    <n v="1"/>
    <x v="3"/>
    <x v="0"/>
  </r>
  <r>
    <n v="250777375"/>
    <x v="2070"/>
    <d v="2022-01-21T00:00:00"/>
    <x v="139"/>
    <x v="4"/>
    <x v="5"/>
    <x v="1"/>
    <x v="1"/>
    <n v="9453"/>
    <n v="109.28"/>
    <n v="35.840000000000003"/>
    <n v="338795.52000000002"/>
    <n v="1033023.84"/>
    <n v="694228.32"/>
    <x v="6"/>
    <n v="4"/>
    <x v="6"/>
    <x v="0"/>
  </r>
  <r>
    <n v="621243655"/>
    <x v="1924"/>
    <d v="2021-12-15T00:00:00"/>
    <x v="134"/>
    <x v="2"/>
    <x v="9"/>
    <x v="1"/>
    <x v="0"/>
    <n v="8658"/>
    <n v="9.33"/>
    <n v="6.92"/>
    <n v="59913.36"/>
    <n v="80779.14"/>
    <n v="20865.78"/>
    <x v="10"/>
    <n v="5"/>
    <x v="0"/>
    <x v="0"/>
  </r>
  <r>
    <n v="649334752"/>
    <x v="1933"/>
    <d v="2021-09-04T00:00:00"/>
    <x v="49"/>
    <x v="5"/>
    <x v="0"/>
    <x v="1"/>
    <x v="1"/>
    <n v="1438"/>
    <n v="255.28"/>
    <n v="159.41999999999999"/>
    <n v="229245.96"/>
    <n v="367092.64"/>
    <n v="137846.68000000002"/>
    <x v="19"/>
    <n v="4"/>
    <x v="6"/>
    <x v="0"/>
  </r>
  <r>
    <n v="349795949"/>
    <x v="223"/>
    <d v="2020-01-30T00:00:00"/>
    <x v="102"/>
    <x v="5"/>
    <x v="11"/>
    <x v="1"/>
    <x v="3"/>
    <n v="1249"/>
    <n v="154.06"/>
    <n v="90.93"/>
    <n v="113571.57"/>
    <n v="192420.94"/>
    <n v="78849.37"/>
    <x v="10"/>
    <n v="6"/>
    <x v="4"/>
    <x v="1"/>
  </r>
  <r>
    <n v="523899209"/>
    <x v="2071"/>
    <d v="2018-11-20T00:00:00"/>
    <x v="145"/>
    <x v="1"/>
    <x v="0"/>
    <x v="1"/>
    <x v="1"/>
    <n v="2273"/>
    <n v="255.28"/>
    <n v="159.41999999999999"/>
    <n v="362361.66"/>
    <n v="580251.44000000006"/>
    <n v="217889.78000000009"/>
    <x v="15"/>
    <n v="4"/>
    <x v="6"/>
    <x v="0"/>
  </r>
  <r>
    <n v="743907725"/>
    <x v="1754"/>
    <d v="2018-10-19T00:00:00"/>
    <x v="48"/>
    <x v="5"/>
    <x v="5"/>
    <x v="0"/>
    <x v="0"/>
    <n v="7682"/>
    <n v="109.28"/>
    <n v="35.840000000000003"/>
    <n v="275322.88"/>
    <n v="839488.96"/>
    <n v="564166.07999999996"/>
    <x v="4"/>
    <n v="4"/>
    <x v="6"/>
    <x v="0"/>
  </r>
  <r>
    <n v="468611371"/>
    <x v="2072"/>
    <d v="2020-12-24T00:00:00"/>
    <x v="60"/>
    <x v="4"/>
    <x v="1"/>
    <x v="1"/>
    <x v="0"/>
    <n v="1373"/>
    <n v="152.58000000000001"/>
    <n v="97.44"/>
    <n v="133785.12"/>
    <n v="209492.34000000003"/>
    <n v="75707.22000000003"/>
    <x v="12"/>
    <n v="7"/>
    <x v="2"/>
    <x v="1"/>
  </r>
  <r>
    <n v="510558974"/>
    <x v="2073"/>
    <d v="2015-12-29T00:00:00"/>
    <x v="77"/>
    <x v="4"/>
    <x v="6"/>
    <x v="0"/>
    <x v="3"/>
    <n v="4601"/>
    <n v="651.21"/>
    <n v="524.96"/>
    <n v="2415340.96"/>
    <n v="2996217.21"/>
    <n v="580876.25"/>
    <x v="0"/>
    <n v="3"/>
    <x v="5"/>
    <x v="0"/>
  </r>
  <r>
    <n v="402611863"/>
    <x v="1811"/>
    <d v="2016-05-12T00:00:00"/>
    <x v="170"/>
    <x v="5"/>
    <x v="11"/>
    <x v="0"/>
    <x v="2"/>
    <n v="652"/>
    <n v="154.06"/>
    <n v="90.93"/>
    <n v="59286.360000000008"/>
    <n v="100447.12"/>
    <n v="41160.759999999987"/>
    <x v="9"/>
    <n v="4"/>
    <x v="6"/>
    <x v="0"/>
  </r>
  <r>
    <n v="647943866"/>
    <x v="2074"/>
    <d v="2021-04-27T00:00:00"/>
    <x v="120"/>
    <x v="1"/>
    <x v="5"/>
    <x v="0"/>
    <x v="0"/>
    <n v="9843"/>
    <n v="109.28"/>
    <n v="35.840000000000003"/>
    <n v="352773.12000000005"/>
    <n v="1075643.04"/>
    <n v="722869.91999999993"/>
    <x v="18"/>
    <n v="3"/>
    <x v="5"/>
    <x v="0"/>
  </r>
  <r>
    <n v="470041310"/>
    <x v="852"/>
    <d v="2018-05-24T00:00:00"/>
    <x v="183"/>
    <x v="0"/>
    <x v="9"/>
    <x v="0"/>
    <x v="0"/>
    <n v="4524"/>
    <n v="9.33"/>
    <n v="6.92"/>
    <n v="31306.079999999998"/>
    <n v="42208.92"/>
    <n v="10902.84"/>
    <x v="6"/>
    <n v="3"/>
    <x v="5"/>
    <x v="0"/>
  </r>
  <r>
    <n v="962703025"/>
    <x v="7"/>
    <d v="2019-11-01T00:00:00"/>
    <x v="18"/>
    <x v="6"/>
    <x v="1"/>
    <x v="1"/>
    <x v="0"/>
    <n v="4073"/>
    <n v="152.58000000000001"/>
    <n v="97.44"/>
    <n v="396873.12"/>
    <n v="621458.34000000008"/>
    <n v="224585.22000000009"/>
    <x v="14"/>
    <n v="1"/>
    <x v="3"/>
    <x v="0"/>
  </r>
  <r>
    <n v="140040338"/>
    <x v="1999"/>
    <d v="2019-10-18T00:00:00"/>
    <x v="102"/>
    <x v="5"/>
    <x v="0"/>
    <x v="1"/>
    <x v="0"/>
    <n v="9903"/>
    <n v="255.28"/>
    <n v="159.41999999999999"/>
    <n v="1578736.2599999998"/>
    <n v="2528037.84"/>
    <n v="949301.58000000007"/>
    <x v="19"/>
    <n v="3"/>
    <x v="5"/>
    <x v="0"/>
  </r>
  <r>
    <n v="586477077"/>
    <x v="2075"/>
    <d v="2015-11-21T00:00:00"/>
    <x v="141"/>
    <x v="5"/>
    <x v="8"/>
    <x v="0"/>
    <x v="2"/>
    <n v="455"/>
    <n v="421.89"/>
    <n v="364.69"/>
    <n v="165933.95000000001"/>
    <n v="191959.94999999998"/>
    <n v="26025.999999999971"/>
    <x v="13"/>
    <n v="2"/>
    <x v="1"/>
    <x v="0"/>
  </r>
  <r>
    <n v="906749570"/>
    <x v="2076"/>
    <d v="2015-04-14T00:00:00"/>
    <x v="57"/>
    <x v="5"/>
    <x v="10"/>
    <x v="1"/>
    <x v="1"/>
    <n v="6203"/>
    <n v="668.27"/>
    <n v="502.54"/>
    <n v="3117255.62"/>
    <n v="4145278.81"/>
    <n v="1028023.19"/>
    <x v="4"/>
    <n v="1"/>
    <x v="3"/>
    <x v="0"/>
  </r>
  <r>
    <n v="675906646"/>
    <x v="504"/>
    <d v="2021-10-18T00:00:00"/>
    <x v="56"/>
    <x v="5"/>
    <x v="7"/>
    <x v="1"/>
    <x v="2"/>
    <n v="4651"/>
    <n v="437.2"/>
    <n v="263.33"/>
    <n v="1224747.8299999998"/>
    <n v="2033417.2"/>
    <n v="808669.37000000011"/>
    <x v="7"/>
    <n v="7"/>
    <x v="2"/>
    <x v="1"/>
  </r>
  <r>
    <n v="889309632"/>
    <x v="1690"/>
    <d v="2018-01-28T00:00:00"/>
    <x v="113"/>
    <x v="5"/>
    <x v="7"/>
    <x v="0"/>
    <x v="1"/>
    <n v="5337"/>
    <n v="437.2"/>
    <n v="263.33"/>
    <n v="1405392.21"/>
    <n v="2333336.4"/>
    <n v="927944.19"/>
    <x v="10"/>
    <n v="2"/>
    <x v="1"/>
    <x v="0"/>
  </r>
  <r>
    <n v="812632358"/>
    <x v="301"/>
    <d v="2020-10-07T00:00:00"/>
    <x v="179"/>
    <x v="1"/>
    <x v="3"/>
    <x v="1"/>
    <x v="1"/>
    <n v="4828"/>
    <n v="205.7"/>
    <n v="117.11"/>
    <n v="565407.07999999996"/>
    <n v="993119.6"/>
    <n v="427712.52"/>
    <x v="7"/>
    <n v="2"/>
    <x v="1"/>
    <x v="0"/>
  </r>
  <r>
    <n v="231861150"/>
    <x v="502"/>
    <d v="2018-10-26T00:00:00"/>
    <x v="153"/>
    <x v="1"/>
    <x v="7"/>
    <x v="0"/>
    <x v="2"/>
    <n v="1722"/>
    <n v="437.2"/>
    <n v="263.33"/>
    <n v="453454.25999999995"/>
    <n v="752858.4"/>
    <n v="299404.14000000007"/>
    <x v="16"/>
    <n v="3"/>
    <x v="5"/>
    <x v="0"/>
  </r>
  <r>
    <n v="803294837"/>
    <x v="627"/>
    <d v="2016-10-25T00:00:00"/>
    <x v="52"/>
    <x v="3"/>
    <x v="6"/>
    <x v="0"/>
    <x v="3"/>
    <n v="1648"/>
    <n v="651.21"/>
    <n v="524.96"/>
    <n v="865134.08000000007"/>
    <n v="1073194.08"/>
    <n v="208060"/>
    <x v="13"/>
    <n v="5"/>
    <x v="0"/>
    <x v="0"/>
  </r>
  <r>
    <n v="593681275"/>
    <x v="2077"/>
    <d v="2021-08-23T00:00:00"/>
    <x v="177"/>
    <x v="5"/>
    <x v="4"/>
    <x v="0"/>
    <x v="0"/>
    <n v="2337"/>
    <n v="81.73"/>
    <n v="56.67"/>
    <n v="132437.79"/>
    <n v="191003.01"/>
    <n v="58565.22"/>
    <x v="19"/>
    <n v="6"/>
    <x v="4"/>
    <x v="1"/>
  </r>
  <r>
    <n v="679534709"/>
    <x v="2078"/>
    <d v="2016-04-21T00:00:00"/>
    <x v="39"/>
    <x v="2"/>
    <x v="2"/>
    <x v="0"/>
    <x v="0"/>
    <n v="8276"/>
    <n v="47.45"/>
    <n v="31.79"/>
    <n v="263094.03999999998"/>
    <n v="392696.2"/>
    <n v="129602.16000000003"/>
    <x v="17"/>
    <n v="2"/>
    <x v="1"/>
    <x v="0"/>
  </r>
  <r>
    <n v="476991450"/>
    <x v="310"/>
    <d v="2017-03-19T00:00:00"/>
    <x v="17"/>
    <x v="1"/>
    <x v="1"/>
    <x v="1"/>
    <x v="2"/>
    <n v="1225"/>
    <n v="152.58000000000001"/>
    <n v="97.44"/>
    <n v="119364"/>
    <n v="186910.50000000003"/>
    <n v="67546.500000000029"/>
    <x v="7"/>
    <n v="6"/>
    <x v="4"/>
    <x v="1"/>
  </r>
  <r>
    <n v="697992599"/>
    <x v="594"/>
    <d v="2019-01-20T00:00:00"/>
    <x v="92"/>
    <x v="2"/>
    <x v="3"/>
    <x v="0"/>
    <x v="2"/>
    <n v="376"/>
    <n v="205.7"/>
    <n v="117.11"/>
    <n v="44033.36"/>
    <n v="77343.199999999997"/>
    <n v="33309.839999999997"/>
    <x v="12"/>
    <n v="3"/>
    <x v="5"/>
    <x v="0"/>
  </r>
  <r>
    <n v="135870683"/>
    <x v="646"/>
    <d v="2020-10-02T00:00:00"/>
    <x v="163"/>
    <x v="2"/>
    <x v="1"/>
    <x v="0"/>
    <x v="3"/>
    <n v="6009"/>
    <n v="152.58000000000001"/>
    <n v="97.44"/>
    <n v="585516.96"/>
    <n v="916853.22000000009"/>
    <n v="331336.26000000013"/>
    <x v="5"/>
    <n v="5"/>
    <x v="0"/>
    <x v="0"/>
  </r>
  <r>
    <n v="440309131"/>
    <x v="129"/>
    <d v="2022-09-20T00:00:00"/>
    <x v="48"/>
    <x v="5"/>
    <x v="3"/>
    <x v="0"/>
    <x v="1"/>
    <n v="6111"/>
    <n v="205.7"/>
    <n v="117.11"/>
    <n v="715659.21"/>
    <n v="1257032.7"/>
    <n v="541373.49"/>
    <x v="2"/>
    <n v="3"/>
    <x v="5"/>
    <x v="0"/>
  </r>
  <r>
    <n v="159794270"/>
    <x v="212"/>
    <d v="2018-10-09T00:00:00"/>
    <x v="108"/>
    <x v="2"/>
    <x v="11"/>
    <x v="1"/>
    <x v="3"/>
    <n v="5530"/>
    <n v="154.06"/>
    <n v="90.93"/>
    <n v="502842.9"/>
    <n v="851951.8"/>
    <n v="349108.9"/>
    <x v="4"/>
    <n v="1"/>
    <x v="3"/>
    <x v="0"/>
  </r>
  <r>
    <n v="613124930"/>
    <x v="2079"/>
    <d v="2018-11-14T00:00:00"/>
    <x v="77"/>
    <x v="4"/>
    <x v="3"/>
    <x v="1"/>
    <x v="0"/>
    <n v="6147"/>
    <n v="205.7"/>
    <n v="117.11"/>
    <n v="719875.17"/>
    <n v="1264437.8999999999"/>
    <n v="544562.72999999986"/>
    <x v="17"/>
    <n v="1"/>
    <x v="3"/>
    <x v="0"/>
  </r>
  <r>
    <n v="683941256"/>
    <x v="2080"/>
    <d v="2018-02-23T00:00:00"/>
    <x v="35"/>
    <x v="5"/>
    <x v="4"/>
    <x v="1"/>
    <x v="3"/>
    <n v="2271"/>
    <n v="81.73"/>
    <n v="56.67"/>
    <n v="128697.57"/>
    <n v="185608.83000000002"/>
    <n v="56911.260000000009"/>
    <x v="18"/>
    <n v="6"/>
    <x v="4"/>
    <x v="1"/>
  </r>
  <r>
    <n v="348080623"/>
    <x v="2081"/>
    <d v="2022-05-08T00:00:00"/>
    <x v="175"/>
    <x v="1"/>
    <x v="1"/>
    <x v="0"/>
    <x v="0"/>
    <n v="3646"/>
    <n v="152.58000000000001"/>
    <n v="97.44"/>
    <n v="355266.24"/>
    <n v="556306.68000000005"/>
    <n v="201040.44000000006"/>
    <x v="8"/>
    <n v="2"/>
    <x v="1"/>
    <x v="0"/>
  </r>
  <r>
    <n v="368865811"/>
    <x v="1998"/>
    <d v="2019-09-24T00:00:00"/>
    <x v="145"/>
    <x v="1"/>
    <x v="6"/>
    <x v="0"/>
    <x v="2"/>
    <n v="4445"/>
    <n v="651.21"/>
    <n v="524.96"/>
    <n v="2333447.2000000002"/>
    <n v="2894628.45"/>
    <n v="561181.25"/>
    <x v="2"/>
    <n v="3"/>
    <x v="5"/>
    <x v="0"/>
  </r>
  <r>
    <n v="801816833"/>
    <x v="267"/>
    <d v="2018-02-07T00:00:00"/>
    <x v="39"/>
    <x v="2"/>
    <x v="2"/>
    <x v="0"/>
    <x v="0"/>
    <n v="4274"/>
    <n v="47.45"/>
    <n v="31.79"/>
    <n v="135870.46"/>
    <n v="202801.30000000002"/>
    <n v="66930.840000000026"/>
    <x v="9"/>
    <n v="3"/>
    <x v="5"/>
    <x v="0"/>
  </r>
  <r>
    <n v="167295014"/>
    <x v="2082"/>
    <d v="2018-04-15T00:00:00"/>
    <x v="58"/>
    <x v="5"/>
    <x v="7"/>
    <x v="1"/>
    <x v="1"/>
    <n v="5167"/>
    <n v="437.2"/>
    <n v="263.33"/>
    <n v="1360626.1099999999"/>
    <n v="2259012.4"/>
    <n v="898386.29"/>
    <x v="8"/>
    <n v="2"/>
    <x v="1"/>
    <x v="0"/>
  </r>
  <r>
    <n v="655974185"/>
    <x v="1576"/>
    <d v="2018-07-26T00:00:00"/>
    <x v="127"/>
    <x v="5"/>
    <x v="6"/>
    <x v="1"/>
    <x v="0"/>
    <n v="6193"/>
    <n v="651.21"/>
    <n v="524.96"/>
    <n v="3251077.2800000003"/>
    <n v="4032943.5300000003"/>
    <n v="781866.25"/>
    <x v="7"/>
    <n v="3"/>
    <x v="5"/>
    <x v="0"/>
  </r>
  <r>
    <n v="478840672"/>
    <x v="512"/>
    <d v="2016-02-24T00:00:00"/>
    <x v="103"/>
    <x v="1"/>
    <x v="4"/>
    <x v="0"/>
    <x v="2"/>
    <n v="8451"/>
    <n v="81.73"/>
    <n v="56.67"/>
    <n v="478918.17000000004"/>
    <n v="690700.23"/>
    <n v="211782.05999999994"/>
    <x v="18"/>
    <n v="4"/>
    <x v="6"/>
    <x v="0"/>
  </r>
  <r>
    <n v="617193305"/>
    <x v="2083"/>
    <d v="2017-06-08T00:00:00"/>
    <x v="81"/>
    <x v="5"/>
    <x v="4"/>
    <x v="1"/>
    <x v="0"/>
    <n v="69"/>
    <n v="81.73"/>
    <n v="56.67"/>
    <n v="3910.23"/>
    <n v="5639.37"/>
    <n v="1729.1399999999999"/>
    <x v="11"/>
    <n v="1"/>
    <x v="3"/>
    <x v="0"/>
  </r>
  <r>
    <n v="772643411"/>
    <x v="2084"/>
    <d v="2022-07-30T00:00:00"/>
    <x v="133"/>
    <x v="1"/>
    <x v="3"/>
    <x v="0"/>
    <x v="2"/>
    <n v="1210"/>
    <n v="205.7"/>
    <n v="117.11"/>
    <n v="141703.1"/>
    <n v="248897"/>
    <n v="107193.9"/>
    <x v="12"/>
    <n v="2"/>
    <x v="1"/>
    <x v="0"/>
  </r>
  <r>
    <n v="717114818"/>
    <x v="2085"/>
    <d v="2015-01-16T00:00:00"/>
    <x v="132"/>
    <x v="0"/>
    <x v="3"/>
    <x v="1"/>
    <x v="2"/>
    <n v="9065"/>
    <n v="205.7"/>
    <n v="117.11"/>
    <n v="1061602.1499999999"/>
    <n v="1864670.5"/>
    <n v="803068.35000000009"/>
    <x v="8"/>
    <n v="7"/>
    <x v="2"/>
    <x v="1"/>
  </r>
  <r>
    <n v="742843854"/>
    <x v="1671"/>
    <d v="2019-08-23T00:00:00"/>
    <x v="75"/>
    <x v="1"/>
    <x v="2"/>
    <x v="0"/>
    <x v="0"/>
    <n v="2859"/>
    <n v="47.45"/>
    <n v="31.79"/>
    <n v="90887.61"/>
    <n v="135659.55000000002"/>
    <n v="44771.940000000017"/>
    <x v="6"/>
    <n v="4"/>
    <x v="6"/>
    <x v="0"/>
  </r>
  <r>
    <n v="312379348"/>
    <x v="1850"/>
    <d v="2016-10-01T00:00:00"/>
    <x v="58"/>
    <x v="5"/>
    <x v="6"/>
    <x v="1"/>
    <x v="1"/>
    <n v="8846"/>
    <n v="651.21"/>
    <n v="524.96"/>
    <n v="4643796.16"/>
    <n v="5760603.6600000001"/>
    <n v="1116807.5"/>
    <x v="7"/>
    <n v="5"/>
    <x v="0"/>
    <x v="0"/>
  </r>
  <r>
    <n v="308582627"/>
    <x v="1740"/>
    <d v="2021-01-13T00:00:00"/>
    <x v="70"/>
    <x v="1"/>
    <x v="2"/>
    <x v="1"/>
    <x v="1"/>
    <n v="5312"/>
    <n v="47.45"/>
    <n v="31.79"/>
    <n v="168868.47999999998"/>
    <n v="252054.40000000002"/>
    <n v="83185.920000000042"/>
    <x v="9"/>
    <n v="3"/>
    <x v="5"/>
    <x v="0"/>
  </r>
  <r>
    <n v="784627521"/>
    <x v="2023"/>
    <d v="2021-02-13T00:00:00"/>
    <x v="135"/>
    <x v="3"/>
    <x v="2"/>
    <x v="0"/>
    <x v="3"/>
    <n v="7574"/>
    <n v="47.45"/>
    <n v="31.79"/>
    <n v="240777.46"/>
    <n v="359386.30000000005"/>
    <n v="118608.84000000005"/>
    <x v="4"/>
    <n v="5"/>
    <x v="0"/>
    <x v="0"/>
  </r>
  <r>
    <n v="514000356"/>
    <x v="2060"/>
    <d v="2019-03-26T00:00:00"/>
    <x v="50"/>
    <x v="2"/>
    <x v="10"/>
    <x v="1"/>
    <x v="1"/>
    <n v="2982"/>
    <n v="668.27"/>
    <n v="502.54"/>
    <n v="1498574.28"/>
    <n v="1992781.14"/>
    <n v="494206.85999999987"/>
    <x v="12"/>
    <n v="5"/>
    <x v="0"/>
    <x v="0"/>
  </r>
  <r>
    <n v="140499961"/>
    <x v="1882"/>
    <d v="2021-04-16T00:00:00"/>
    <x v="69"/>
    <x v="1"/>
    <x v="4"/>
    <x v="0"/>
    <x v="2"/>
    <n v="5915"/>
    <n v="81.73"/>
    <n v="56.67"/>
    <n v="335203.05"/>
    <n v="483432.95"/>
    <n v="148229.90000000002"/>
    <x v="14"/>
    <n v="1"/>
    <x v="3"/>
    <x v="0"/>
  </r>
  <r>
    <n v="931477820"/>
    <x v="309"/>
    <d v="2018-06-25T00:00:00"/>
    <x v="45"/>
    <x v="1"/>
    <x v="2"/>
    <x v="0"/>
    <x v="2"/>
    <n v="3841"/>
    <n v="47.45"/>
    <n v="31.79"/>
    <n v="122105.39"/>
    <n v="182255.45"/>
    <n v="60150.060000000012"/>
    <x v="17"/>
    <n v="6"/>
    <x v="4"/>
    <x v="1"/>
  </r>
  <r>
    <n v="211637294"/>
    <x v="2086"/>
    <d v="2017-02-19T00:00:00"/>
    <x v="148"/>
    <x v="3"/>
    <x v="9"/>
    <x v="1"/>
    <x v="1"/>
    <n v="7033"/>
    <n v="9.33"/>
    <n v="6.92"/>
    <n v="48668.36"/>
    <n v="65617.89"/>
    <n v="16949.53"/>
    <x v="13"/>
    <n v="3"/>
    <x v="5"/>
    <x v="0"/>
  </r>
  <r>
    <n v="945435178"/>
    <x v="535"/>
    <d v="2018-01-31T00:00:00"/>
    <x v="99"/>
    <x v="5"/>
    <x v="3"/>
    <x v="0"/>
    <x v="1"/>
    <n v="4134"/>
    <n v="205.7"/>
    <n v="117.11"/>
    <n v="484132.74"/>
    <n v="850363.79999999993"/>
    <n v="366231.05999999994"/>
    <x v="8"/>
    <n v="5"/>
    <x v="0"/>
    <x v="0"/>
  </r>
  <r>
    <n v="354680144"/>
    <x v="1894"/>
    <d v="2015-06-01T00:00:00"/>
    <x v="152"/>
    <x v="5"/>
    <x v="11"/>
    <x v="1"/>
    <x v="2"/>
    <n v="6591"/>
    <n v="154.06"/>
    <n v="90.93"/>
    <n v="599319.63"/>
    <n v="1015409.46"/>
    <n v="416089.82999999996"/>
    <x v="0"/>
    <n v="2"/>
    <x v="1"/>
    <x v="0"/>
  </r>
  <r>
    <n v="784733521"/>
    <x v="1864"/>
    <d v="2022-10-01T00:00:00"/>
    <x v="108"/>
    <x v="2"/>
    <x v="5"/>
    <x v="0"/>
    <x v="0"/>
    <n v="8942"/>
    <n v="109.28"/>
    <n v="35.840000000000003"/>
    <n v="320481.28000000003"/>
    <n v="977181.76"/>
    <n v="656700.48"/>
    <x v="6"/>
    <n v="5"/>
    <x v="0"/>
    <x v="0"/>
  </r>
  <r>
    <n v="151269137"/>
    <x v="1130"/>
    <d v="2017-05-04T00:00:00"/>
    <x v="165"/>
    <x v="5"/>
    <x v="9"/>
    <x v="1"/>
    <x v="1"/>
    <n v="2754"/>
    <n v="9.33"/>
    <n v="6.92"/>
    <n v="19057.68"/>
    <n v="25694.82"/>
    <n v="6637.1399999999994"/>
    <x v="5"/>
    <n v="4"/>
    <x v="6"/>
    <x v="0"/>
  </r>
  <r>
    <n v="490273320"/>
    <x v="2087"/>
    <d v="2015-07-16T00:00:00"/>
    <x v="100"/>
    <x v="5"/>
    <x v="11"/>
    <x v="1"/>
    <x v="2"/>
    <n v="1625"/>
    <n v="154.06"/>
    <n v="90.93"/>
    <n v="147761.25"/>
    <n v="250347.5"/>
    <n v="102586.25"/>
    <x v="11"/>
    <n v="1"/>
    <x v="3"/>
    <x v="0"/>
  </r>
  <r>
    <n v="308044898"/>
    <x v="2088"/>
    <d v="2019-05-12T00:00:00"/>
    <x v="14"/>
    <x v="0"/>
    <x v="2"/>
    <x v="1"/>
    <x v="3"/>
    <n v="6186"/>
    <n v="47.45"/>
    <n v="31.79"/>
    <n v="196652.94"/>
    <n v="293525.7"/>
    <n v="96872.760000000009"/>
    <x v="0"/>
    <n v="1"/>
    <x v="3"/>
    <x v="0"/>
  </r>
  <r>
    <n v="431195199"/>
    <x v="1167"/>
    <d v="2020-04-02T00:00:00"/>
    <x v="83"/>
    <x v="0"/>
    <x v="9"/>
    <x v="0"/>
    <x v="3"/>
    <n v="9096"/>
    <n v="9.33"/>
    <n v="6.92"/>
    <n v="62944.32"/>
    <n v="84865.680000000008"/>
    <n v="21921.360000000008"/>
    <x v="0"/>
    <n v="5"/>
    <x v="0"/>
    <x v="0"/>
  </r>
  <r>
    <n v="856648051"/>
    <x v="2089"/>
    <d v="2022-12-30T00:00:00"/>
    <x v="80"/>
    <x v="1"/>
    <x v="3"/>
    <x v="0"/>
    <x v="0"/>
    <n v="50"/>
    <n v="205.7"/>
    <n v="117.11"/>
    <n v="5855.5"/>
    <n v="10285"/>
    <n v="4429.5"/>
    <x v="3"/>
    <n v="2"/>
    <x v="1"/>
    <x v="0"/>
  </r>
  <r>
    <n v="301639783"/>
    <x v="1820"/>
    <d v="2016-11-24T00:00:00"/>
    <x v="27"/>
    <x v="0"/>
    <x v="10"/>
    <x v="1"/>
    <x v="0"/>
    <n v="770"/>
    <n v="668.27"/>
    <n v="502.54"/>
    <n v="386955.8"/>
    <n v="514567.89999999997"/>
    <n v="127612.09999999998"/>
    <x v="20"/>
    <n v="1"/>
    <x v="3"/>
    <x v="0"/>
  </r>
  <r>
    <n v="496590030"/>
    <x v="1112"/>
    <d v="2022-09-10T00:00:00"/>
    <x v="97"/>
    <x v="3"/>
    <x v="3"/>
    <x v="0"/>
    <x v="2"/>
    <n v="880"/>
    <n v="205.7"/>
    <n v="117.11"/>
    <n v="103056.8"/>
    <n v="181016"/>
    <n v="77959.199999999997"/>
    <x v="1"/>
    <n v="6"/>
    <x v="4"/>
    <x v="1"/>
  </r>
  <r>
    <n v="920747697"/>
    <x v="965"/>
    <d v="2017-02-01T00:00:00"/>
    <x v="163"/>
    <x v="2"/>
    <x v="8"/>
    <x v="0"/>
    <x v="3"/>
    <n v="8559"/>
    <n v="421.89"/>
    <n v="364.69"/>
    <n v="3121381.71"/>
    <n v="3610956.51"/>
    <n v="489574.79999999981"/>
    <x v="3"/>
    <n v="7"/>
    <x v="2"/>
    <x v="1"/>
  </r>
  <r>
    <n v="539002406"/>
    <x v="2090"/>
    <d v="2018-08-08T00:00:00"/>
    <x v="103"/>
    <x v="1"/>
    <x v="5"/>
    <x v="0"/>
    <x v="1"/>
    <n v="1645"/>
    <n v="109.28"/>
    <n v="35.840000000000003"/>
    <n v="58956.800000000003"/>
    <n v="179765.6"/>
    <n v="120808.8"/>
    <x v="14"/>
    <n v="6"/>
    <x v="4"/>
    <x v="1"/>
  </r>
  <r>
    <n v="632659566"/>
    <x v="1974"/>
    <d v="2017-06-05T00:00:00"/>
    <x v="51"/>
    <x v="0"/>
    <x v="11"/>
    <x v="1"/>
    <x v="2"/>
    <n v="6880"/>
    <n v="154.06"/>
    <n v="90.93"/>
    <n v="625598.4"/>
    <n v="1059932.8"/>
    <n v="434334.4"/>
    <x v="4"/>
    <n v="7"/>
    <x v="2"/>
    <x v="1"/>
  </r>
  <r>
    <n v="444828116"/>
    <x v="335"/>
    <d v="2022-07-15T00:00:00"/>
    <x v="31"/>
    <x v="4"/>
    <x v="9"/>
    <x v="1"/>
    <x v="3"/>
    <n v="3380"/>
    <n v="9.33"/>
    <n v="6.92"/>
    <n v="23389.599999999999"/>
    <n v="31535.4"/>
    <n v="8145.8000000000029"/>
    <x v="15"/>
    <n v="7"/>
    <x v="2"/>
    <x v="1"/>
  </r>
  <r>
    <n v="706516015"/>
    <x v="902"/>
    <d v="2016-11-21T00:00:00"/>
    <x v="172"/>
    <x v="4"/>
    <x v="10"/>
    <x v="0"/>
    <x v="0"/>
    <n v="2644"/>
    <n v="668.27"/>
    <n v="502.54"/>
    <n v="1328715.76"/>
    <n v="1766905.88"/>
    <n v="438190.11999999988"/>
    <x v="8"/>
    <n v="3"/>
    <x v="5"/>
    <x v="0"/>
  </r>
  <r>
    <n v="177147090"/>
    <x v="2091"/>
    <d v="2019-07-23T00:00:00"/>
    <x v="55"/>
    <x v="1"/>
    <x v="8"/>
    <x v="1"/>
    <x v="2"/>
    <n v="615"/>
    <n v="421.89"/>
    <n v="364.69"/>
    <n v="224284.35"/>
    <n v="259462.35"/>
    <n v="35178"/>
    <x v="7"/>
    <n v="1"/>
    <x v="3"/>
    <x v="0"/>
  </r>
  <r>
    <n v="564715993"/>
    <x v="1387"/>
    <d v="2022-08-01T00:00:00"/>
    <x v="20"/>
    <x v="3"/>
    <x v="3"/>
    <x v="1"/>
    <x v="2"/>
    <n v="866"/>
    <n v="205.7"/>
    <n v="117.11"/>
    <n v="101417.26"/>
    <n v="178136.19999999998"/>
    <n v="76718.939999999988"/>
    <x v="17"/>
    <n v="6"/>
    <x v="4"/>
    <x v="1"/>
  </r>
  <r>
    <n v="234496581"/>
    <x v="80"/>
    <d v="2015-11-16T00:00:00"/>
    <x v="20"/>
    <x v="3"/>
    <x v="8"/>
    <x v="0"/>
    <x v="1"/>
    <n v="1604"/>
    <n v="421.89"/>
    <n v="364.69"/>
    <n v="584962.76"/>
    <n v="676711.55999999994"/>
    <n v="91748.79999999993"/>
    <x v="4"/>
    <n v="7"/>
    <x v="2"/>
    <x v="1"/>
  </r>
  <r>
    <n v="941625154"/>
    <x v="2055"/>
    <d v="2021-01-16T00:00:00"/>
    <x v="132"/>
    <x v="0"/>
    <x v="2"/>
    <x v="0"/>
    <x v="1"/>
    <n v="6663"/>
    <n v="47.45"/>
    <n v="31.79"/>
    <n v="211816.77"/>
    <n v="316159.35000000003"/>
    <n v="104342.58000000005"/>
    <x v="17"/>
    <n v="4"/>
    <x v="6"/>
    <x v="0"/>
  </r>
  <r>
    <n v="198517215"/>
    <x v="2092"/>
    <d v="2019-07-15T00:00:00"/>
    <x v="19"/>
    <x v="0"/>
    <x v="6"/>
    <x v="0"/>
    <x v="0"/>
    <n v="4510"/>
    <n v="651.21"/>
    <n v="524.96"/>
    <n v="2367569.6"/>
    <n v="2936957.1"/>
    <n v="569387.5"/>
    <x v="2"/>
    <n v="2"/>
    <x v="1"/>
    <x v="0"/>
  </r>
  <r>
    <n v="266159093"/>
    <x v="930"/>
    <d v="2019-02-07T00:00:00"/>
    <x v="129"/>
    <x v="5"/>
    <x v="6"/>
    <x v="1"/>
    <x v="1"/>
    <n v="1245"/>
    <n v="651.21"/>
    <n v="524.96"/>
    <n v="653575.20000000007"/>
    <n v="810756.45000000007"/>
    <n v="157181.25"/>
    <x v="6"/>
    <n v="3"/>
    <x v="5"/>
    <x v="0"/>
  </r>
  <r>
    <n v="775849616"/>
    <x v="32"/>
    <d v="2020-02-25T00:00:00"/>
    <x v="74"/>
    <x v="1"/>
    <x v="6"/>
    <x v="1"/>
    <x v="1"/>
    <n v="9997"/>
    <n v="651.21"/>
    <n v="524.96"/>
    <n v="5248025.12"/>
    <n v="6510146.3700000001"/>
    <n v="1262121.25"/>
    <x v="7"/>
    <n v="1"/>
    <x v="3"/>
    <x v="0"/>
  </r>
  <r>
    <n v="151373851"/>
    <x v="1928"/>
    <d v="2022-07-06T00:00:00"/>
    <x v="125"/>
    <x v="5"/>
    <x v="2"/>
    <x v="0"/>
    <x v="2"/>
    <n v="3741"/>
    <n v="47.45"/>
    <n v="31.79"/>
    <n v="118926.39"/>
    <n v="177510.45"/>
    <n v="58584.060000000012"/>
    <x v="14"/>
    <n v="6"/>
    <x v="4"/>
    <x v="1"/>
  </r>
  <r>
    <n v="198134410"/>
    <x v="1231"/>
    <d v="2021-08-29T00:00:00"/>
    <x v="106"/>
    <x v="6"/>
    <x v="7"/>
    <x v="0"/>
    <x v="2"/>
    <n v="1230"/>
    <n v="437.2"/>
    <n v="263.33"/>
    <n v="323895.89999999997"/>
    <n v="537756"/>
    <n v="213860.10000000003"/>
    <x v="16"/>
    <n v="5"/>
    <x v="0"/>
    <x v="0"/>
  </r>
  <r>
    <n v="974888837"/>
    <x v="1749"/>
    <d v="2018-07-04T00:00:00"/>
    <x v="49"/>
    <x v="5"/>
    <x v="11"/>
    <x v="0"/>
    <x v="1"/>
    <n v="126"/>
    <n v="154.06"/>
    <n v="90.93"/>
    <n v="11457.18"/>
    <n v="19411.560000000001"/>
    <n v="7954.380000000001"/>
    <x v="18"/>
    <n v="4"/>
    <x v="6"/>
    <x v="0"/>
  </r>
  <r>
    <n v="522012221"/>
    <x v="856"/>
    <d v="2019-11-09T00:00:00"/>
    <x v="162"/>
    <x v="2"/>
    <x v="7"/>
    <x v="1"/>
    <x v="2"/>
    <n v="3871"/>
    <n v="437.2"/>
    <n v="263.33"/>
    <n v="1019350.4299999999"/>
    <n v="1692401.2"/>
    <n v="673050.77"/>
    <x v="19"/>
    <n v="4"/>
    <x v="6"/>
    <x v="0"/>
  </r>
  <r>
    <n v="963338601"/>
    <x v="310"/>
    <d v="2017-03-18T00:00:00"/>
    <x v="107"/>
    <x v="2"/>
    <x v="4"/>
    <x v="0"/>
    <x v="1"/>
    <n v="2154"/>
    <n v="81.73"/>
    <n v="56.67"/>
    <n v="122067.18000000001"/>
    <n v="176046.42"/>
    <n v="53979.240000000005"/>
    <x v="5"/>
    <n v="6"/>
    <x v="4"/>
    <x v="1"/>
  </r>
  <r>
    <n v="429123675"/>
    <x v="2093"/>
    <d v="2018-10-31T00:00:00"/>
    <x v="166"/>
    <x v="1"/>
    <x v="1"/>
    <x v="1"/>
    <x v="0"/>
    <n v="6086"/>
    <n v="152.58000000000001"/>
    <n v="97.44"/>
    <n v="593019.84"/>
    <n v="928601.88000000012"/>
    <n v="335582.04000000015"/>
    <x v="2"/>
    <n v="4"/>
    <x v="6"/>
    <x v="0"/>
  </r>
  <r>
    <n v="515771901"/>
    <x v="1915"/>
    <d v="2020-03-05T00:00:00"/>
    <x v="46"/>
    <x v="1"/>
    <x v="11"/>
    <x v="1"/>
    <x v="2"/>
    <n v="7222"/>
    <n v="154.06"/>
    <n v="90.93"/>
    <n v="656696.46000000008"/>
    <n v="1112621.32"/>
    <n v="455924.86"/>
    <x v="4"/>
    <n v="3"/>
    <x v="5"/>
    <x v="0"/>
  </r>
  <r>
    <n v="626109397"/>
    <x v="2094"/>
    <d v="2020-08-25T00:00:00"/>
    <x v="67"/>
    <x v="1"/>
    <x v="3"/>
    <x v="0"/>
    <x v="1"/>
    <n v="8539"/>
    <n v="205.7"/>
    <n v="117.11"/>
    <n v="1000002.29"/>
    <n v="1756472.2999999998"/>
    <n v="756470.00999999978"/>
    <x v="14"/>
    <n v="5"/>
    <x v="0"/>
    <x v="0"/>
  </r>
  <r>
    <n v="516122949"/>
    <x v="223"/>
    <d v="2020-01-23T00:00:00"/>
    <x v="16"/>
    <x v="1"/>
    <x v="1"/>
    <x v="0"/>
    <x v="0"/>
    <n v="1105"/>
    <n v="152.58000000000001"/>
    <n v="97.44"/>
    <n v="107671.2"/>
    <n v="168600.90000000002"/>
    <n v="60929.700000000026"/>
    <x v="8"/>
    <n v="6"/>
    <x v="4"/>
    <x v="1"/>
  </r>
  <r>
    <n v="244610011"/>
    <x v="2095"/>
    <d v="2018-09-24T00:00:00"/>
    <x v="23"/>
    <x v="4"/>
    <x v="5"/>
    <x v="0"/>
    <x v="1"/>
    <n v="4393"/>
    <n v="109.28"/>
    <n v="35.840000000000003"/>
    <n v="157445.12000000002"/>
    <n v="480067.04"/>
    <n v="322621.91999999993"/>
    <x v="7"/>
    <n v="7"/>
    <x v="2"/>
    <x v="1"/>
  </r>
  <r>
    <n v="657170665"/>
    <x v="443"/>
    <d v="2019-12-12T00:00:00"/>
    <x v="83"/>
    <x v="0"/>
    <x v="6"/>
    <x v="0"/>
    <x v="0"/>
    <n v="258"/>
    <n v="651.21"/>
    <n v="524.96"/>
    <n v="135439.68000000002"/>
    <n v="168012.18000000002"/>
    <n v="32572.5"/>
    <x v="15"/>
    <n v="6"/>
    <x v="4"/>
    <x v="1"/>
  </r>
  <r>
    <n v="305940759"/>
    <x v="194"/>
    <d v="2017-03-13T00:00:00"/>
    <x v="98"/>
    <x v="4"/>
    <x v="2"/>
    <x v="0"/>
    <x v="2"/>
    <n v="3524"/>
    <n v="47.45"/>
    <n v="31.79"/>
    <n v="112027.95999999999"/>
    <n v="167213.80000000002"/>
    <n v="55185.840000000026"/>
    <x v="16"/>
    <n v="6"/>
    <x v="4"/>
    <x v="1"/>
  </r>
  <r>
    <n v="114532315"/>
    <x v="1753"/>
    <d v="2018-10-04T00:00:00"/>
    <x v="64"/>
    <x v="3"/>
    <x v="5"/>
    <x v="1"/>
    <x v="0"/>
    <n v="1512"/>
    <n v="109.28"/>
    <n v="35.840000000000003"/>
    <n v="54190.080000000002"/>
    <n v="165231.36000000002"/>
    <n v="111041.28000000001"/>
    <x v="10"/>
    <n v="6"/>
    <x v="4"/>
    <x v="1"/>
  </r>
  <r>
    <n v="797718417"/>
    <x v="1513"/>
    <d v="2022-09-11T00:00:00"/>
    <x v="181"/>
    <x v="1"/>
    <x v="3"/>
    <x v="1"/>
    <x v="2"/>
    <n v="1462"/>
    <n v="205.7"/>
    <n v="117.11"/>
    <n v="171214.82"/>
    <n v="300733.39999999997"/>
    <n v="129518.57999999996"/>
    <x v="1"/>
    <n v="7"/>
    <x v="2"/>
    <x v="1"/>
  </r>
  <r>
    <n v="706497991"/>
    <x v="238"/>
    <d v="2016-05-30T00:00:00"/>
    <x v="68"/>
    <x v="2"/>
    <x v="1"/>
    <x v="0"/>
    <x v="3"/>
    <n v="7310"/>
    <n v="152.58000000000001"/>
    <n v="97.44"/>
    <n v="712286.4"/>
    <n v="1115359.8"/>
    <n v="403073.4"/>
    <x v="12"/>
    <n v="4"/>
    <x v="6"/>
    <x v="0"/>
  </r>
  <r>
    <n v="220607459"/>
    <x v="7"/>
    <d v="2019-10-21T00:00:00"/>
    <x v="22"/>
    <x v="1"/>
    <x v="3"/>
    <x v="0"/>
    <x v="1"/>
    <n v="1504"/>
    <n v="205.7"/>
    <n v="117.11"/>
    <n v="176133.44"/>
    <n v="309372.79999999999"/>
    <n v="133239.35999999999"/>
    <x v="5"/>
    <n v="1"/>
    <x v="3"/>
    <x v="0"/>
  </r>
  <r>
    <n v="616658151"/>
    <x v="2062"/>
    <d v="2015-09-14T00:00:00"/>
    <x v="81"/>
    <x v="5"/>
    <x v="1"/>
    <x v="1"/>
    <x v="3"/>
    <n v="1705"/>
    <n v="152.58000000000001"/>
    <n v="97.44"/>
    <n v="166135.19999999998"/>
    <n v="260148.90000000002"/>
    <n v="94013.700000000041"/>
    <x v="6"/>
    <n v="7"/>
    <x v="2"/>
    <x v="1"/>
  </r>
  <r>
    <n v="541573894"/>
    <x v="1515"/>
    <d v="2017-02-04T00:00:00"/>
    <x v="82"/>
    <x v="2"/>
    <x v="3"/>
    <x v="1"/>
    <x v="0"/>
    <n v="2605"/>
    <n v="205.7"/>
    <n v="117.11"/>
    <n v="305071.55"/>
    <n v="535848.5"/>
    <n v="230776.95"/>
    <x v="0"/>
    <n v="7"/>
    <x v="2"/>
    <x v="1"/>
  </r>
  <r>
    <n v="678808581"/>
    <x v="1545"/>
    <d v="2015-11-01T00:00:00"/>
    <x v="14"/>
    <x v="0"/>
    <x v="2"/>
    <x v="0"/>
    <x v="0"/>
    <n v="3399"/>
    <n v="47.45"/>
    <n v="31.79"/>
    <n v="108054.20999999999"/>
    <n v="161282.55000000002"/>
    <n v="53228.340000000026"/>
    <x v="7"/>
    <n v="6"/>
    <x v="4"/>
    <x v="1"/>
  </r>
  <r>
    <n v="217258346"/>
    <x v="990"/>
    <d v="2018-10-26T00:00:00"/>
    <x v="106"/>
    <x v="6"/>
    <x v="10"/>
    <x v="0"/>
    <x v="3"/>
    <n v="427"/>
    <n v="668.27"/>
    <n v="502.54"/>
    <n v="214584.58000000002"/>
    <n v="285351.28999999998"/>
    <n v="70766.709999999963"/>
    <x v="15"/>
    <n v="7"/>
    <x v="2"/>
    <x v="1"/>
  </r>
  <r>
    <n v="763437211"/>
    <x v="956"/>
    <d v="2019-11-29T00:00:00"/>
    <x v="76"/>
    <x v="5"/>
    <x v="8"/>
    <x v="0"/>
    <x v="0"/>
    <n v="6891"/>
    <n v="421.89"/>
    <n v="364.69"/>
    <n v="2513078.79"/>
    <n v="2907243.9899999998"/>
    <n v="394165.19999999972"/>
    <x v="5"/>
    <n v="5"/>
    <x v="0"/>
    <x v="0"/>
  </r>
  <r>
    <n v="629301440"/>
    <x v="2084"/>
    <d v="2022-07-28T00:00:00"/>
    <x v="143"/>
    <x v="1"/>
    <x v="0"/>
    <x v="1"/>
    <x v="2"/>
    <n v="3135"/>
    <n v="255.28"/>
    <n v="159.41999999999999"/>
    <n v="499781.69999999995"/>
    <n v="800302.8"/>
    <n v="300521.10000000009"/>
    <x v="16"/>
    <n v="2"/>
    <x v="1"/>
    <x v="0"/>
  </r>
  <r>
    <n v="163337361"/>
    <x v="1205"/>
    <d v="2020-08-24T00:00:00"/>
    <x v="100"/>
    <x v="5"/>
    <x v="10"/>
    <x v="1"/>
    <x v="2"/>
    <n v="4010"/>
    <n v="668.27"/>
    <n v="502.54"/>
    <n v="2015185.4000000001"/>
    <n v="2679762.6999999997"/>
    <n v="664577.29999999958"/>
    <x v="9"/>
    <n v="1"/>
    <x v="3"/>
    <x v="0"/>
  </r>
  <r>
    <n v="684343802"/>
    <x v="2096"/>
    <d v="2022-01-23T00:00:00"/>
    <x v="61"/>
    <x v="3"/>
    <x v="7"/>
    <x v="1"/>
    <x v="2"/>
    <n v="1394"/>
    <n v="437.2"/>
    <n v="263.33"/>
    <n v="367082.01999999996"/>
    <n v="609456.79999999993"/>
    <n v="242374.77999999997"/>
    <x v="15"/>
    <n v="2"/>
    <x v="1"/>
    <x v="0"/>
  </r>
  <r>
    <n v="431432092"/>
    <x v="473"/>
    <d v="2016-08-15T00:00:00"/>
    <x v="136"/>
    <x v="1"/>
    <x v="5"/>
    <x v="1"/>
    <x v="3"/>
    <n v="9198"/>
    <n v="109.28"/>
    <n v="35.840000000000003"/>
    <n v="329656.32000000001"/>
    <n v="1005157.4400000001"/>
    <n v="675501.12000000011"/>
    <x v="1"/>
    <n v="1"/>
    <x v="3"/>
    <x v="0"/>
  </r>
  <r>
    <n v="414026057"/>
    <x v="2097"/>
    <d v="2019-02-14T00:00:00"/>
    <x v="48"/>
    <x v="5"/>
    <x v="0"/>
    <x v="0"/>
    <x v="0"/>
    <n v="8366"/>
    <n v="255.28"/>
    <n v="159.41999999999999"/>
    <n v="1333707.72"/>
    <n v="2135672.48"/>
    <n v="801964.76"/>
    <x v="18"/>
    <n v="5"/>
    <x v="0"/>
    <x v="0"/>
  </r>
  <r>
    <n v="361862027"/>
    <x v="1218"/>
    <d v="2021-08-23T00:00:00"/>
    <x v="129"/>
    <x v="5"/>
    <x v="2"/>
    <x v="1"/>
    <x v="0"/>
    <n v="1870"/>
    <n v="47.45"/>
    <n v="31.79"/>
    <n v="59447.299999999996"/>
    <n v="88731.5"/>
    <n v="29284.200000000004"/>
    <x v="9"/>
    <n v="1"/>
    <x v="3"/>
    <x v="0"/>
  </r>
  <r>
    <n v="268791949"/>
    <x v="1780"/>
    <d v="2016-04-03T00:00:00"/>
    <x v="33"/>
    <x v="5"/>
    <x v="8"/>
    <x v="0"/>
    <x v="1"/>
    <n v="366"/>
    <n v="421.89"/>
    <n v="364.69"/>
    <n v="133476.54"/>
    <n v="154411.74"/>
    <n v="20935.199999999983"/>
    <x v="7"/>
    <n v="6"/>
    <x v="4"/>
    <x v="1"/>
  </r>
  <r>
    <n v="773767793"/>
    <x v="1018"/>
    <d v="2015-07-03T00:00:00"/>
    <x v="65"/>
    <x v="2"/>
    <x v="2"/>
    <x v="0"/>
    <x v="0"/>
    <n v="3940"/>
    <n v="47.45"/>
    <n v="31.79"/>
    <n v="125252.59999999999"/>
    <n v="186953"/>
    <n v="61700.400000000009"/>
    <x v="13"/>
    <n v="1"/>
    <x v="3"/>
    <x v="0"/>
  </r>
  <r>
    <n v="148872745"/>
    <x v="1805"/>
    <d v="2016-05-18T00:00:00"/>
    <x v="48"/>
    <x v="5"/>
    <x v="9"/>
    <x v="0"/>
    <x v="3"/>
    <n v="3608"/>
    <n v="9.33"/>
    <n v="6.92"/>
    <n v="24967.360000000001"/>
    <n v="33662.639999999999"/>
    <n v="8695.2799999999988"/>
    <x v="0"/>
    <n v="4"/>
    <x v="6"/>
    <x v="0"/>
  </r>
  <r>
    <n v="911290013"/>
    <x v="2098"/>
    <d v="2022-04-04T00:00:00"/>
    <x v="102"/>
    <x v="5"/>
    <x v="4"/>
    <x v="0"/>
    <x v="0"/>
    <n v="9821"/>
    <n v="81.73"/>
    <n v="56.67"/>
    <n v="556556.07000000007"/>
    <n v="802670.33000000007"/>
    <n v="246114.26"/>
    <x v="12"/>
    <n v="4"/>
    <x v="6"/>
    <x v="0"/>
  </r>
  <r>
    <n v="442318427"/>
    <x v="1249"/>
    <d v="2022-10-15T00:00:00"/>
    <x v="175"/>
    <x v="1"/>
    <x v="0"/>
    <x v="0"/>
    <x v="3"/>
    <n v="707"/>
    <n v="255.28"/>
    <n v="159.41999999999999"/>
    <n v="112709.93999999999"/>
    <n v="180482.96"/>
    <n v="67773.02"/>
    <x v="14"/>
    <n v="2"/>
    <x v="1"/>
    <x v="0"/>
  </r>
  <r>
    <n v="243569314"/>
    <x v="2099"/>
    <d v="2017-06-29T00:00:00"/>
    <x v="162"/>
    <x v="2"/>
    <x v="9"/>
    <x v="0"/>
    <x v="0"/>
    <n v="6428"/>
    <n v="9.33"/>
    <n v="6.92"/>
    <n v="44481.760000000002"/>
    <n v="59973.24"/>
    <n v="15491.479999999996"/>
    <x v="0"/>
    <n v="5"/>
    <x v="0"/>
    <x v="0"/>
  </r>
  <r>
    <n v="441440808"/>
    <x v="1677"/>
    <d v="2018-10-05T00:00:00"/>
    <x v="149"/>
    <x v="3"/>
    <x v="11"/>
    <x v="1"/>
    <x v="0"/>
    <n v="1000"/>
    <n v="154.06"/>
    <n v="90.93"/>
    <n v="90930"/>
    <n v="154060"/>
    <n v="63130"/>
    <x v="0"/>
    <n v="6"/>
    <x v="4"/>
    <x v="1"/>
  </r>
  <r>
    <n v="264746320"/>
    <x v="2100"/>
    <d v="2015-05-25T00:00:00"/>
    <x v="115"/>
    <x v="5"/>
    <x v="0"/>
    <x v="1"/>
    <x v="0"/>
    <n v="3174"/>
    <n v="255.28"/>
    <n v="159.41999999999999"/>
    <n v="505999.07999999996"/>
    <n v="810258.72"/>
    <n v="304259.64"/>
    <x v="5"/>
    <n v="1"/>
    <x v="3"/>
    <x v="0"/>
  </r>
  <r>
    <n v="239457595"/>
    <x v="1251"/>
    <d v="2018-10-30T00:00:00"/>
    <x v="183"/>
    <x v="0"/>
    <x v="1"/>
    <x v="0"/>
    <x v="3"/>
    <n v="9678"/>
    <n v="152.58000000000001"/>
    <n v="97.44"/>
    <n v="943024.32"/>
    <n v="1476669.2400000002"/>
    <n v="533644.92000000027"/>
    <x v="16"/>
    <n v="7"/>
    <x v="2"/>
    <x v="1"/>
  </r>
  <r>
    <n v="893961656"/>
    <x v="773"/>
    <d v="2018-04-16T00:00:00"/>
    <x v="82"/>
    <x v="2"/>
    <x v="1"/>
    <x v="1"/>
    <x v="3"/>
    <n v="1975"/>
    <n v="152.58000000000001"/>
    <n v="97.44"/>
    <n v="192444"/>
    <n v="301345.5"/>
    <n v="108901.5"/>
    <x v="10"/>
    <n v="3"/>
    <x v="5"/>
    <x v="0"/>
  </r>
  <r>
    <n v="481432330"/>
    <x v="1757"/>
    <d v="2018-11-26T00:00:00"/>
    <x v="3"/>
    <x v="2"/>
    <x v="4"/>
    <x v="0"/>
    <x v="2"/>
    <n v="5380"/>
    <n v="81.73"/>
    <n v="56.67"/>
    <n v="304884.60000000003"/>
    <n v="439707.4"/>
    <n v="134822.79999999999"/>
    <x v="18"/>
    <n v="2"/>
    <x v="1"/>
    <x v="0"/>
  </r>
  <r>
    <n v="475355947"/>
    <x v="1353"/>
    <d v="2021-03-17T00:00:00"/>
    <x v="25"/>
    <x v="0"/>
    <x v="11"/>
    <x v="1"/>
    <x v="2"/>
    <n v="7243"/>
    <n v="154.06"/>
    <n v="90.93"/>
    <n v="658605.99000000011"/>
    <n v="1115856.58"/>
    <n v="457250.58999999997"/>
    <x v="16"/>
    <n v="1"/>
    <x v="3"/>
    <x v="0"/>
  </r>
  <r>
    <n v="619531333"/>
    <x v="2015"/>
    <d v="2022-05-07T00:00:00"/>
    <x v="146"/>
    <x v="5"/>
    <x v="6"/>
    <x v="1"/>
    <x v="1"/>
    <n v="1944"/>
    <n v="651.21"/>
    <n v="524.96"/>
    <n v="1020522.2400000001"/>
    <n v="1265952.24"/>
    <n v="245429.99999999988"/>
    <x v="18"/>
    <n v="7"/>
    <x v="2"/>
    <x v="1"/>
  </r>
  <r>
    <n v="278069818"/>
    <x v="619"/>
    <d v="2020-09-17T00:00:00"/>
    <x v="148"/>
    <x v="3"/>
    <x v="2"/>
    <x v="1"/>
    <x v="0"/>
    <n v="5893"/>
    <n v="47.45"/>
    <n v="31.79"/>
    <n v="187338.47"/>
    <n v="279622.85000000003"/>
    <n v="92284.380000000034"/>
    <x v="5"/>
    <n v="4"/>
    <x v="6"/>
    <x v="0"/>
  </r>
  <r>
    <n v="685395228"/>
    <x v="2020"/>
    <d v="2016-03-25T00:00:00"/>
    <x v="114"/>
    <x v="2"/>
    <x v="3"/>
    <x v="1"/>
    <x v="2"/>
    <n v="2534"/>
    <n v="205.7"/>
    <n v="117.11"/>
    <n v="296756.74"/>
    <n v="521243.8"/>
    <n v="224487.06"/>
    <x v="1"/>
    <n v="5"/>
    <x v="0"/>
    <x v="0"/>
  </r>
  <r>
    <n v="896243894"/>
    <x v="2101"/>
    <d v="2020-02-14T00:00:00"/>
    <x v="31"/>
    <x v="4"/>
    <x v="1"/>
    <x v="0"/>
    <x v="3"/>
    <n v="7340"/>
    <n v="152.58000000000001"/>
    <n v="97.44"/>
    <n v="715209.6"/>
    <n v="1119937.2000000002"/>
    <n v="404727.60000000021"/>
    <x v="19"/>
    <n v="3"/>
    <x v="5"/>
    <x v="0"/>
  </r>
  <r>
    <n v="458209550"/>
    <x v="792"/>
    <d v="2019-10-01T00:00:00"/>
    <x v="49"/>
    <x v="5"/>
    <x v="2"/>
    <x v="0"/>
    <x v="1"/>
    <n v="3243"/>
    <n v="47.45"/>
    <n v="31.79"/>
    <n v="103094.97"/>
    <n v="153880.35"/>
    <n v="50785.380000000005"/>
    <x v="20"/>
    <n v="6"/>
    <x v="4"/>
    <x v="1"/>
  </r>
  <r>
    <n v="449018800"/>
    <x v="2102"/>
    <d v="2020-02-20T00:00:00"/>
    <x v="114"/>
    <x v="2"/>
    <x v="1"/>
    <x v="0"/>
    <x v="0"/>
    <n v="3496"/>
    <n v="152.58000000000001"/>
    <n v="97.44"/>
    <n v="340650.23999999999"/>
    <n v="533419.68000000005"/>
    <n v="192769.44000000006"/>
    <x v="18"/>
    <n v="5"/>
    <x v="0"/>
    <x v="0"/>
  </r>
  <r>
    <n v="951980197"/>
    <x v="2103"/>
    <d v="2015-06-23T00:00:00"/>
    <x v="97"/>
    <x v="3"/>
    <x v="1"/>
    <x v="1"/>
    <x v="0"/>
    <n v="950"/>
    <n v="152.58000000000001"/>
    <n v="97.44"/>
    <n v="92568"/>
    <n v="144951"/>
    <n v="52383"/>
    <x v="17"/>
    <n v="7"/>
    <x v="2"/>
    <x v="1"/>
  </r>
  <r>
    <n v="880535161"/>
    <x v="952"/>
    <d v="2017-05-16T00:00:00"/>
    <x v="108"/>
    <x v="2"/>
    <x v="10"/>
    <x v="1"/>
    <x v="1"/>
    <n v="8776"/>
    <n v="668.27"/>
    <n v="502.54"/>
    <n v="4410291.04"/>
    <n v="5864737.5199999996"/>
    <n v="1454446.4799999995"/>
    <x v="5"/>
    <n v="2"/>
    <x v="1"/>
    <x v="0"/>
  </r>
  <r>
    <n v="540982520"/>
    <x v="998"/>
    <d v="2022-08-04T00:00:00"/>
    <x v="16"/>
    <x v="1"/>
    <x v="7"/>
    <x v="1"/>
    <x v="2"/>
    <n v="7604"/>
    <n v="437.2"/>
    <n v="263.33"/>
    <n v="2002361.3199999998"/>
    <n v="3324468.8"/>
    <n v="1322107.48"/>
    <x v="12"/>
    <n v="7"/>
    <x v="2"/>
    <x v="1"/>
  </r>
  <r>
    <n v="759933602"/>
    <x v="1083"/>
    <d v="2021-09-17T00:00:00"/>
    <x v="160"/>
    <x v="4"/>
    <x v="10"/>
    <x v="0"/>
    <x v="0"/>
    <n v="95"/>
    <n v="668.27"/>
    <n v="502.54"/>
    <n v="47741.3"/>
    <n v="63485.65"/>
    <n v="15744.349999999999"/>
    <x v="6"/>
    <n v="4"/>
    <x v="6"/>
    <x v="0"/>
  </r>
  <r>
    <n v="634312236"/>
    <x v="559"/>
    <d v="2021-12-27T00:00:00"/>
    <x v="58"/>
    <x v="5"/>
    <x v="2"/>
    <x v="1"/>
    <x v="3"/>
    <n v="5941"/>
    <n v="47.45"/>
    <n v="31.79"/>
    <n v="188864.38999999998"/>
    <n v="281900.45"/>
    <n v="93036.060000000027"/>
    <x v="5"/>
    <n v="1"/>
    <x v="3"/>
    <x v="0"/>
  </r>
  <r>
    <n v="681354749"/>
    <x v="258"/>
    <d v="2021-03-17T00:00:00"/>
    <x v="110"/>
    <x v="0"/>
    <x v="3"/>
    <x v="1"/>
    <x v="2"/>
    <n v="6866"/>
    <n v="205.7"/>
    <n v="117.11"/>
    <n v="804077.26"/>
    <n v="1412336.2"/>
    <n v="608258.93999999994"/>
    <x v="18"/>
    <n v="4"/>
    <x v="6"/>
    <x v="0"/>
  </r>
  <r>
    <n v="588609969"/>
    <x v="54"/>
    <d v="2019-12-16T00:00:00"/>
    <x v="64"/>
    <x v="3"/>
    <x v="10"/>
    <x v="1"/>
    <x v="1"/>
    <n v="1625"/>
    <n v="668.27"/>
    <n v="502.54"/>
    <n v="816627.5"/>
    <n v="1085938.75"/>
    <n v="269311.25"/>
    <x v="2"/>
    <n v="2"/>
    <x v="1"/>
    <x v="0"/>
  </r>
  <r>
    <n v="563939225"/>
    <x v="2104"/>
    <d v="2022-11-15T00:00:00"/>
    <x v="128"/>
    <x v="1"/>
    <x v="5"/>
    <x v="1"/>
    <x v="1"/>
    <n v="1004"/>
    <n v="109.28"/>
    <n v="35.840000000000003"/>
    <n v="35983.360000000001"/>
    <n v="109717.12"/>
    <n v="73733.759999999995"/>
    <x v="13"/>
    <n v="5"/>
    <x v="0"/>
    <x v="0"/>
  </r>
  <r>
    <n v="885516345"/>
    <x v="2105"/>
    <d v="2020-08-08T00:00:00"/>
    <x v="168"/>
    <x v="6"/>
    <x v="10"/>
    <x v="0"/>
    <x v="2"/>
    <n v="2819"/>
    <n v="668.27"/>
    <n v="502.54"/>
    <n v="1416660.26"/>
    <n v="1883853.13"/>
    <n v="467192.86999999988"/>
    <x v="15"/>
    <n v="1"/>
    <x v="3"/>
    <x v="0"/>
  </r>
  <r>
    <n v="551827657"/>
    <x v="30"/>
    <d v="2015-07-01T00:00:00"/>
    <x v="21"/>
    <x v="5"/>
    <x v="11"/>
    <x v="1"/>
    <x v="1"/>
    <n v="6921"/>
    <n v="154.06"/>
    <n v="90.93"/>
    <n v="629326.53"/>
    <n v="1066249.26"/>
    <n v="436922.73"/>
    <x v="8"/>
    <n v="5"/>
    <x v="0"/>
    <x v="0"/>
  </r>
  <r>
    <n v="431671988"/>
    <x v="1804"/>
    <d v="2019-06-25T00:00:00"/>
    <x v="87"/>
    <x v="5"/>
    <x v="2"/>
    <x v="1"/>
    <x v="3"/>
    <n v="189"/>
    <n v="47.45"/>
    <n v="31.79"/>
    <n v="6008.3099999999995"/>
    <n v="8968.0500000000011"/>
    <n v="2959.7400000000016"/>
    <x v="4"/>
    <n v="1"/>
    <x v="3"/>
    <x v="0"/>
  </r>
  <r>
    <n v="114160668"/>
    <x v="26"/>
    <d v="2016-06-09T00:00:00"/>
    <x v="35"/>
    <x v="5"/>
    <x v="7"/>
    <x v="0"/>
    <x v="3"/>
    <n v="1534"/>
    <n v="437.2"/>
    <n v="263.33"/>
    <n v="403948.22"/>
    <n v="670664.79999999993"/>
    <n v="266716.57999999996"/>
    <x v="12"/>
    <n v="7"/>
    <x v="2"/>
    <x v="1"/>
  </r>
  <r>
    <n v="158717525"/>
    <x v="1465"/>
    <d v="2016-07-11T00:00:00"/>
    <x v="106"/>
    <x v="6"/>
    <x v="7"/>
    <x v="1"/>
    <x v="3"/>
    <n v="6897"/>
    <n v="437.2"/>
    <n v="263.33"/>
    <n v="1816187.0099999998"/>
    <n v="3015368.4"/>
    <n v="1199181.3900000001"/>
    <x v="5"/>
    <n v="1"/>
    <x v="3"/>
    <x v="0"/>
  </r>
  <r>
    <n v="745078885"/>
    <x v="1207"/>
    <d v="2018-07-16T00:00:00"/>
    <x v="54"/>
    <x v="2"/>
    <x v="4"/>
    <x v="1"/>
    <x v="0"/>
    <n v="4254"/>
    <n v="81.73"/>
    <n v="56.67"/>
    <n v="241074.18"/>
    <n v="347679.42000000004"/>
    <n v="106605.24000000005"/>
    <x v="3"/>
    <n v="5"/>
    <x v="0"/>
    <x v="0"/>
  </r>
  <r>
    <n v="323293578"/>
    <x v="2106"/>
    <d v="2016-01-05T00:00:00"/>
    <x v="16"/>
    <x v="1"/>
    <x v="3"/>
    <x v="0"/>
    <x v="3"/>
    <n v="8609"/>
    <n v="205.7"/>
    <n v="117.11"/>
    <n v="1008199.99"/>
    <n v="1770871.2999999998"/>
    <n v="762671.30999999982"/>
    <x v="10"/>
    <n v="4"/>
    <x v="6"/>
    <x v="0"/>
  </r>
  <r>
    <n v="563722932"/>
    <x v="2107"/>
    <d v="2020-07-15T00:00:00"/>
    <x v="10"/>
    <x v="3"/>
    <x v="9"/>
    <x v="0"/>
    <x v="0"/>
    <n v="6998"/>
    <n v="9.33"/>
    <n v="6.92"/>
    <n v="48426.159999999996"/>
    <n v="65291.340000000004"/>
    <n v="16865.180000000008"/>
    <x v="3"/>
    <n v="7"/>
    <x v="2"/>
    <x v="1"/>
  </r>
  <r>
    <n v="507040774"/>
    <x v="1421"/>
    <d v="2015-07-23T00:00:00"/>
    <x v="22"/>
    <x v="1"/>
    <x v="1"/>
    <x v="0"/>
    <x v="2"/>
    <n v="3488"/>
    <n v="152.58000000000001"/>
    <n v="97.44"/>
    <n v="339870.71999999997"/>
    <n v="532199.04"/>
    <n v="192328.32000000007"/>
    <x v="6"/>
    <n v="3"/>
    <x v="5"/>
    <x v="0"/>
  </r>
  <r>
    <n v="614233434"/>
    <x v="339"/>
    <d v="2015-01-22T00:00:00"/>
    <x v="42"/>
    <x v="5"/>
    <x v="3"/>
    <x v="1"/>
    <x v="3"/>
    <n v="4178"/>
    <n v="205.7"/>
    <n v="117.11"/>
    <n v="489285.58"/>
    <n v="859414.6"/>
    <n v="370129.01999999996"/>
    <x v="0"/>
    <n v="5"/>
    <x v="0"/>
    <x v="0"/>
  </r>
  <r>
    <n v="516599738"/>
    <x v="1910"/>
    <d v="2019-04-23T00:00:00"/>
    <x v="137"/>
    <x v="1"/>
    <x v="6"/>
    <x v="1"/>
    <x v="0"/>
    <n v="2197"/>
    <n v="651.21"/>
    <n v="524.96"/>
    <n v="1153337.1200000001"/>
    <n v="1430708.37"/>
    <n v="277371.25"/>
    <x v="9"/>
    <n v="2"/>
    <x v="1"/>
    <x v="0"/>
  </r>
  <r>
    <n v="365751016"/>
    <x v="2108"/>
    <d v="2019-07-18T00:00:00"/>
    <x v="168"/>
    <x v="6"/>
    <x v="9"/>
    <x v="0"/>
    <x v="0"/>
    <n v="2708"/>
    <n v="9.33"/>
    <n v="6.92"/>
    <n v="18739.36"/>
    <n v="25265.64"/>
    <n v="6526.2799999999988"/>
    <x v="6"/>
    <n v="3"/>
    <x v="5"/>
    <x v="0"/>
  </r>
  <r>
    <n v="383611094"/>
    <x v="935"/>
    <d v="2016-08-06T00:00:00"/>
    <x v="153"/>
    <x v="1"/>
    <x v="5"/>
    <x v="0"/>
    <x v="3"/>
    <n v="7902"/>
    <n v="109.28"/>
    <n v="35.840000000000003"/>
    <n v="283207.68000000005"/>
    <n v="863530.56"/>
    <n v="580322.88"/>
    <x v="4"/>
    <n v="5"/>
    <x v="0"/>
    <x v="0"/>
  </r>
  <r>
    <n v="412416303"/>
    <x v="362"/>
    <d v="2016-06-05T00:00:00"/>
    <x v="46"/>
    <x v="1"/>
    <x v="0"/>
    <x v="1"/>
    <x v="0"/>
    <n v="2004"/>
    <n v="255.28"/>
    <n v="159.41999999999999"/>
    <n v="319477.68"/>
    <n v="511581.12"/>
    <n v="192103.44"/>
    <x v="17"/>
    <n v="5"/>
    <x v="0"/>
    <x v="0"/>
  </r>
  <r>
    <n v="799954736"/>
    <x v="1928"/>
    <d v="2022-06-27T00:00:00"/>
    <x v="170"/>
    <x v="5"/>
    <x v="2"/>
    <x v="0"/>
    <x v="0"/>
    <n v="3238"/>
    <n v="47.45"/>
    <n v="31.79"/>
    <n v="102936.02"/>
    <n v="153643.1"/>
    <n v="50707.08"/>
    <x v="16"/>
    <n v="6"/>
    <x v="4"/>
    <x v="1"/>
  </r>
  <r>
    <n v="673369920"/>
    <x v="1429"/>
    <d v="2021-04-19T00:00:00"/>
    <x v="116"/>
    <x v="4"/>
    <x v="9"/>
    <x v="1"/>
    <x v="0"/>
    <n v="3978"/>
    <n v="9.33"/>
    <n v="6.92"/>
    <n v="27527.759999999998"/>
    <n v="37114.74"/>
    <n v="9586.98"/>
    <x v="13"/>
    <n v="4"/>
    <x v="6"/>
    <x v="0"/>
  </r>
  <r>
    <n v="941553485"/>
    <x v="236"/>
    <d v="2021-04-10T00:00:00"/>
    <x v="56"/>
    <x v="5"/>
    <x v="7"/>
    <x v="1"/>
    <x v="2"/>
    <n v="5454"/>
    <n v="437.2"/>
    <n v="263.33"/>
    <n v="1436201.8199999998"/>
    <n v="2384488.7999999998"/>
    <n v="948286.98"/>
    <x v="19"/>
    <n v="4"/>
    <x v="6"/>
    <x v="0"/>
  </r>
  <r>
    <n v="392752492"/>
    <x v="2109"/>
    <d v="2022-05-19T00:00:00"/>
    <x v="59"/>
    <x v="1"/>
    <x v="4"/>
    <x v="1"/>
    <x v="3"/>
    <n v="3045"/>
    <n v="81.73"/>
    <n v="56.67"/>
    <n v="172560.15"/>
    <n v="248867.85"/>
    <n v="76307.700000000012"/>
    <x v="12"/>
    <n v="7"/>
    <x v="2"/>
    <x v="1"/>
  </r>
  <r>
    <n v="120765769"/>
    <x v="2110"/>
    <d v="2021-12-03T00:00:00"/>
    <x v="106"/>
    <x v="6"/>
    <x v="4"/>
    <x v="1"/>
    <x v="2"/>
    <n v="6130"/>
    <n v="81.73"/>
    <n v="56.67"/>
    <n v="347387.10000000003"/>
    <n v="501004.9"/>
    <n v="153617.79999999999"/>
    <x v="10"/>
    <n v="7"/>
    <x v="2"/>
    <x v="1"/>
  </r>
  <r>
    <n v="839704644"/>
    <x v="2111"/>
    <d v="2020-08-19T00:00:00"/>
    <x v="73"/>
    <x v="5"/>
    <x v="8"/>
    <x v="1"/>
    <x v="3"/>
    <n v="6119"/>
    <n v="421.89"/>
    <n v="364.69"/>
    <n v="2231538.11"/>
    <n v="2581544.91"/>
    <n v="350006.80000000028"/>
    <x v="18"/>
    <n v="4"/>
    <x v="6"/>
    <x v="0"/>
  </r>
  <r>
    <n v="633992946"/>
    <x v="961"/>
    <d v="2018-01-22T00:00:00"/>
    <x v="112"/>
    <x v="1"/>
    <x v="9"/>
    <x v="1"/>
    <x v="3"/>
    <n v="1456"/>
    <n v="9.33"/>
    <n v="6.92"/>
    <n v="10075.52"/>
    <n v="13584.48"/>
    <n v="3508.9599999999991"/>
    <x v="14"/>
    <n v="4"/>
    <x v="6"/>
    <x v="0"/>
  </r>
  <r>
    <n v="808367002"/>
    <x v="2112"/>
    <d v="2021-04-20T00:00:00"/>
    <x v="108"/>
    <x v="2"/>
    <x v="7"/>
    <x v="0"/>
    <x v="3"/>
    <n v="2614"/>
    <n v="437.2"/>
    <n v="263.33"/>
    <n v="688344.62"/>
    <n v="1142840.8"/>
    <n v="454496.18000000005"/>
    <x v="4"/>
    <n v="1"/>
    <x v="3"/>
    <x v="0"/>
  </r>
  <r>
    <n v="822962939"/>
    <x v="820"/>
    <d v="2018-05-07T00:00:00"/>
    <x v="14"/>
    <x v="0"/>
    <x v="4"/>
    <x v="0"/>
    <x v="3"/>
    <n v="1877"/>
    <n v="81.73"/>
    <n v="56.67"/>
    <n v="106369.59"/>
    <n v="153407.21000000002"/>
    <n v="47037.620000000024"/>
    <x v="17"/>
    <n v="6"/>
    <x v="4"/>
    <x v="1"/>
  </r>
  <r>
    <n v="217880189"/>
    <x v="1277"/>
    <d v="2016-10-02T00:00:00"/>
    <x v="14"/>
    <x v="0"/>
    <x v="11"/>
    <x v="1"/>
    <x v="1"/>
    <n v="4445"/>
    <n v="154.06"/>
    <n v="90.93"/>
    <n v="404183.85000000003"/>
    <n v="684796.7"/>
    <n v="280612.84999999992"/>
    <x v="1"/>
    <n v="7"/>
    <x v="2"/>
    <x v="1"/>
  </r>
  <r>
    <n v="614054477"/>
    <x v="62"/>
    <d v="2016-08-29T00:00:00"/>
    <x v="153"/>
    <x v="1"/>
    <x v="11"/>
    <x v="0"/>
    <x v="1"/>
    <n v="1220"/>
    <n v="154.06"/>
    <n v="90.93"/>
    <n v="110934.6"/>
    <n v="187953.2"/>
    <n v="77018.600000000006"/>
    <x v="3"/>
    <n v="5"/>
    <x v="0"/>
    <x v="0"/>
  </r>
  <r>
    <n v="112384831"/>
    <x v="1028"/>
    <d v="2022-11-17T00:00:00"/>
    <x v="159"/>
    <x v="4"/>
    <x v="5"/>
    <x v="1"/>
    <x v="2"/>
    <n v="6024"/>
    <n v="109.28"/>
    <n v="35.840000000000003"/>
    <n v="215900.16000000003"/>
    <n v="658302.71999999997"/>
    <n v="442402.55999999994"/>
    <x v="11"/>
    <n v="1"/>
    <x v="3"/>
    <x v="0"/>
  </r>
  <r>
    <n v="369170081"/>
    <x v="1882"/>
    <d v="2021-04-09T00:00:00"/>
    <x v="133"/>
    <x v="1"/>
    <x v="0"/>
    <x v="1"/>
    <x v="3"/>
    <n v="4486"/>
    <n v="255.28"/>
    <n v="159.41999999999999"/>
    <n v="715158.12"/>
    <n v="1145186.08"/>
    <n v="430027.96000000008"/>
    <x v="12"/>
    <n v="1"/>
    <x v="3"/>
    <x v="0"/>
  </r>
  <r>
    <n v="292287242"/>
    <x v="257"/>
    <d v="2020-12-23T00:00:00"/>
    <x v="167"/>
    <x v="2"/>
    <x v="2"/>
    <x v="1"/>
    <x v="0"/>
    <n v="3145"/>
    <n v="47.45"/>
    <n v="31.79"/>
    <n v="99979.55"/>
    <n v="149230.25"/>
    <n v="49250.7"/>
    <x v="12"/>
    <n v="6"/>
    <x v="4"/>
    <x v="1"/>
  </r>
  <r>
    <n v="234863078"/>
    <x v="408"/>
    <d v="2022-10-22T00:00:00"/>
    <x v="105"/>
    <x v="2"/>
    <x v="8"/>
    <x v="0"/>
    <x v="2"/>
    <n v="59"/>
    <n v="421.89"/>
    <n v="364.69"/>
    <n v="21516.71"/>
    <n v="24891.51"/>
    <n v="3374.7999999999993"/>
    <x v="3"/>
    <n v="3"/>
    <x v="5"/>
    <x v="0"/>
  </r>
  <r>
    <n v="645309722"/>
    <x v="2019"/>
    <d v="2016-10-15T00:00:00"/>
    <x v="96"/>
    <x v="1"/>
    <x v="8"/>
    <x v="1"/>
    <x v="1"/>
    <n v="342"/>
    <n v="421.89"/>
    <n v="364.69"/>
    <n v="124723.98"/>
    <n v="144286.38"/>
    <n v="19562.400000000009"/>
    <x v="1"/>
    <n v="6"/>
    <x v="4"/>
    <x v="1"/>
  </r>
  <r>
    <n v="467774093"/>
    <x v="266"/>
    <d v="2017-01-14T00:00:00"/>
    <x v="134"/>
    <x v="2"/>
    <x v="6"/>
    <x v="1"/>
    <x v="2"/>
    <n v="3604"/>
    <n v="651.21"/>
    <n v="524.96"/>
    <n v="1891955.84"/>
    <n v="2346960.8400000003"/>
    <n v="455005.00000000023"/>
    <x v="18"/>
    <n v="7"/>
    <x v="2"/>
    <x v="1"/>
  </r>
  <r>
    <n v="772953689"/>
    <x v="1343"/>
    <d v="2015-11-11T00:00:00"/>
    <x v="41"/>
    <x v="0"/>
    <x v="2"/>
    <x v="0"/>
    <x v="0"/>
    <n v="3028"/>
    <n v="47.45"/>
    <n v="31.79"/>
    <n v="96260.12"/>
    <n v="143678.6"/>
    <n v="47418.48000000001"/>
    <x v="12"/>
    <n v="6"/>
    <x v="4"/>
    <x v="1"/>
  </r>
  <r>
    <n v="254127776"/>
    <x v="222"/>
    <d v="2015-08-12T00:00:00"/>
    <x v="79"/>
    <x v="5"/>
    <x v="11"/>
    <x v="0"/>
    <x v="0"/>
    <n v="911"/>
    <n v="154.06"/>
    <n v="90.93"/>
    <n v="82837.23000000001"/>
    <n v="140348.66"/>
    <n v="57511.429999999993"/>
    <x v="13"/>
    <n v="6"/>
    <x v="4"/>
    <x v="1"/>
  </r>
  <r>
    <n v="898130452"/>
    <x v="305"/>
    <d v="2022-12-23T00:00:00"/>
    <x v="18"/>
    <x v="6"/>
    <x v="9"/>
    <x v="0"/>
    <x v="0"/>
    <n v="5614"/>
    <n v="9.33"/>
    <n v="6.92"/>
    <n v="38848.879999999997"/>
    <n v="52378.62"/>
    <n v="13529.740000000005"/>
    <x v="15"/>
    <n v="7"/>
    <x v="2"/>
    <x v="1"/>
  </r>
  <r>
    <n v="586812674"/>
    <x v="2060"/>
    <d v="2019-03-25T00:00:00"/>
    <x v="63"/>
    <x v="1"/>
    <x v="6"/>
    <x v="1"/>
    <x v="0"/>
    <n v="9766"/>
    <n v="651.21"/>
    <n v="524.96"/>
    <n v="5126759.3600000003"/>
    <n v="6359716.8600000003"/>
    <n v="1232957.5"/>
    <x v="20"/>
    <n v="5"/>
    <x v="0"/>
    <x v="0"/>
  </r>
  <r>
    <n v="654701745"/>
    <x v="746"/>
    <d v="2016-05-13T00:00:00"/>
    <x v="87"/>
    <x v="5"/>
    <x v="2"/>
    <x v="0"/>
    <x v="2"/>
    <n v="9650"/>
    <n v="47.45"/>
    <n v="31.79"/>
    <n v="306773.5"/>
    <n v="457892.5"/>
    <n v="151119"/>
    <x v="8"/>
    <n v="7"/>
    <x v="2"/>
    <x v="1"/>
  </r>
  <r>
    <n v="311221492"/>
    <x v="1817"/>
    <d v="2016-04-15T00:00:00"/>
    <x v="133"/>
    <x v="1"/>
    <x v="9"/>
    <x v="0"/>
    <x v="2"/>
    <n v="6210"/>
    <n v="9.33"/>
    <n v="6.92"/>
    <n v="42973.2"/>
    <n v="57939.3"/>
    <n v="14966.100000000006"/>
    <x v="13"/>
    <n v="1"/>
    <x v="3"/>
    <x v="0"/>
  </r>
  <r>
    <n v="186108243"/>
    <x v="1885"/>
    <d v="2017-07-11T00:00:00"/>
    <x v="40"/>
    <x v="3"/>
    <x v="8"/>
    <x v="1"/>
    <x v="2"/>
    <n v="2420"/>
    <n v="421.89"/>
    <n v="364.69"/>
    <n v="882549.8"/>
    <n v="1020973.7999999999"/>
    <n v="138423.99999999988"/>
    <x v="17"/>
    <n v="7"/>
    <x v="2"/>
    <x v="1"/>
  </r>
  <r>
    <n v="979410827"/>
    <x v="2113"/>
    <d v="2018-05-16T00:00:00"/>
    <x v="52"/>
    <x v="3"/>
    <x v="3"/>
    <x v="1"/>
    <x v="3"/>
    <n v="8283"/>
    <n v="205.7"/>
    <n v="117.11"/>
    <n v="970022.13"/>
    <n v="1703813.0999999999"/>
    <n v="733790.96999999986"/>
    <x v="2"/>
    <n v="4"/>
    <x v="6"/>
    <x v="0"/>
  </r>
  <r>
    <n v="311490571"/>
    <x v="860"/>
    <d v="2017-03-26T00:00:00"/>
    <x v="36"/>
    <x v="3"/>
    <x v="2"/>
    <x v="0"/>
    <x v="2"/>
    <n v="5837"/>
    <n v="47.45"/>
    <n v="31.79"/>
    <n v="185558.22999999998"/>
    <n v="276965.65000000002"/>
    <n v="91407.420000000042"/>
    <x v="15"/>
    <n v="2"/>
    <x v="1"/>
    <x v="0"/>
  </r>
  <r>
    <n v="373021304"/>
    <x v="2023"/>
    <d v="2021-02-03T00:00:00"/>
    <x v="12"/>
    <x v="2"/>
    <x v="9"/>
    <x v="0"/>
    <x v="3"/>
    <n v="4148"/>
    <n v="9.33"/>
    <n v="6.92"/>
    <n v="28704.16"/>
    <n v="38700.840000000004"/>
    <n v="9996.6800000000039"/>
    <x v="8"/>
    <n v="5"/>
    <x v="0"/>
    <x v="0"/>
  </r>
  <r>
    <n v="274989354"/>
    <x v="690"/>
    <d v="2020-05-29T00:00:00"/>
    <x v="133"/>
    <x v="1"/>
    <x v="1"/>
    <x v="0"/>
    <x v="0"/>
    <n v="4316"/>
    <n v="152.58000000000001"/>
    <n v="97.44"/>
    <n v="420551.04"/>
    <n v="658535.28"/>
    <n v="237984.24000000005"/>
    <x v="6"/>
    <n v="4"/>
    <x v="6"/>
    <x v="0"/>
  </r>
  <r>
    <n v="998693549"/>
    <x v="685"/>
    <d v="2020-02-12T00:00:00"/>
    <x v="127"/>
    <x v="5"/>
    <x v="10"/>
    <x v="1"/>
    <x v="0"/>
    <n v="4469"/>
    <n v="668.27"/>
    <n v="502.54"/>
    <n v="2245851.2600000002"/>
    <n v="2986498.63"/>
    <n v="740647.36999999965"/>
    <x v="5"/>
    <n v="3"/>
    <x v="5"/>
    <x v="0"/>
  </r>
  <r>
    <n v="445745217"/>
    <x v="1034"/>
    <d v="2017-04-28T00:00:00"/>
    <x v="9"/>
    <x v="5"/>
    <x v="8"/>
    <x v="0"/>
    <x v="2"/>
    <n v="4770"/>
    <n v="421.89"/>
    <n v="364.69"/>
    <n v="1739571.3"/>
    <n v="2012415.3"/>
    <n v="272844"/>
    <x v="7"/>
    <n v="4"/>
    <x v="6"/>
    <x v="0"/>
  </r>
  <r>
    <n v="188068187"/>
    <x v="1034"/>
    <d v="2017-04-26T00:00:00"/>
    <x v="38"/>
    <x v="2"/>
    <x v="9"/>
    <x v="0"/>
    <x v="2"/>
    <n v="2411"/>
    <n v="9.33"/>
    <n v="6.92"/>
    <n v="16684.12"/>
    <n v="22494.63"/>
    <n v="5810.510000000002"/>
    <x v="0"/>
    <n v="4"/>
    <x v="6"/>
    <x v="0"/>
  </r>
  <r>
    <n v="517898786"/>
    <x v="2114"/>
    <d v="2022-01-09T00:00:00"/>
    <x v="82"/>
    <x v="2"/>
    <x v="9"/>
    <x v="0"/>
    <x v="1"/>
    <n v="6614"/>
    <n v="9.33"/>
    <n v="6.92"/>
    <n v="45768.88"/>
    <n v="61708.62"/>
    <n v="15939.740000000005"/>
    <x v="13"/>
    <n v="3"/>
    <x v="5"/>
    <x v="0"/>
  </r>
  <r>
    <n v="897785842"/>
    <x v="2115"/>
    <d v="2019-05-29T00:00:00"/>
    <x v="88"/>
    <x v="1"/>
    <x v="6"/>
    <x v="1"/>
    <x v="2"/>
    <n v="3636"/>
    <n v="651.21"/>
    <n v="524.96"/>
    <n v="1908754.56"/>
    <n v="2367799.56"/>
    <n v="459045"/>
    <x v="9"/>
    <n v="3"/>
    <x v="5"/>
    <x v="0"/>
  </r>
  <r>
    <n v="410590684"/>
    <x v="2116"/>
    <d v="2016-01-22T00:00:00"/>
    <x v="27"/>
    <x v="0"/>
    <x v="2"/>
    <x v="0"/>
    <x v="1"/>
    <n v="1762"/>
    <n v="47.45"/>
    <n v="31.79"/>
    <n v="56013.979999999996"/>
    <n v="83606.900000000009"/>
    <n v="27592.920000000013"/>
    <x v="15"/>
    <n v="7"/>
    <x v="2"/>
    <x v="1"/>
  </r>
  <r>
    <n v="909487140"/>
    <x v="34"/>
    <d v="2021-07-19T00:00:00"/>
    <x v="101"/>
    <x v="5"/>
    <x v="8"/>
    <x v="0"/>
    <x v="2"/>
    <n v="6310"/>
    <n v="421.89"/>
    <n v="364.69"/>
    <n v="2301193.9"/>
    <n v="2662125.9"/>
    <n v="360932"/>
    <x v="12"/>
    <n v="4"/>
    <x v="6"/>
    <x v="0"/>
  </r>
  <r>
    <n v="267961537"/>
    <x v="1827"/>
    <d v="2017-03-24T00:00:00"/>
    <x v="71"/>
    <x v="2"/>
    <x v="7"/>
    <x v="0"/>
    <x v="1"/>
    <n v="4628"/>
    <n v="437.2"/>
    <n v="263.33"/>
    <n v="1218691.24"/>
    <n v="2023361.5999999999"/>
    <n v="804670.35999999987"/>
    <x v="5"/>
    <n v="5"/>
    <x v="0"/>
    <x v="0"/>
  </r>
  <r>
    <n v="929812705"/>
    <x v="2117"/>
    <d v="2017-05-26T00:00:00"/>
    <x v="179"/>
    <x v="1"/>
    <x v="8"/>
    <x v="0"/>
    <x v="3"/>
    <n v="1097"/>
    <n v="421.89"/>
    <n v="364.69"/>
    <n v="400064.93"/>
    <n v="462813.32999999996"/>
    <n v="62748.399999999965"/>
    <x v="13"/>
    <n v="1"/>
    <x v="3"/>
    <x v="0"/>
  </r>
  <r>
    <n v="459151971"/>
    <x v="636"/>
    <d v="2020-08-19T00:00:00"/>
    <x v="24"/>
    <x v="3"/>
    <x v="6"/>
    <x v="0"/>
    <x v="3"/>
    <n v="2126"/>
    <n v="651.21"/>
    <n v="524.96"/>
    <n v="1116064.96"/>
    <n v="1384472.46"/>
    <n v="268407.5"/>
    <x v="15"/>
    <n v="5"/>
    <x v="0"/>
    <x v="0"/>
  </r>
  <r>
    <n v="990403163"/>
    <x v="1583"/>
    <d v="2015-09-30T00:00:00"/>
    <x v="139"/>
    <x v="4"/>
    <x v="7"/>
    <x v="1"/>
    <x v="2"/>
    <n v="1160"/>
    <n v="437.2"/>
    <n v="263.33"/>
    <n v="305462.8"/>
    <n v="507152"/>
    <n v="201689.2"/>
    <x v="8"/>
    <n v="5"/>
    <x v="0"/>
    <x v="0"/>
  </r>
  <r>
    <n v="322253739"/>
    <x v="1282"/>
    <d v="2015-07-22T00:00:00"/>
    <x v="141"/>
    <x v="5"/>
    <x v="11"/>
    <x v="1"/>
    <x v="2"/>
    <n v="898"/>
    <n v="154.06"/>
    <n v="90.93"/>
    <n v="81655.14"/>
    <n v="138345.88"/>
    <n v="56690.740000000005"/>
    <x v="12"/>
    <n v="6"/>
    <x v="4"/>
    <x v="1"/>
  </r>
  <r>
    <n v="447899138"/>
    <x v="1826"/>
    <d v="2015-12-11T00:00:00"/>
    <x v="0"/>
    <x v="0"/>
    <x v="7"/>
    <x v="0"/>
    <x v="3"/>
    <n v="2163"/>
    <n v="437.2"/>
    <n v="263.33"/>
    <n v="569582.78999999992"/>
    <n v="945663.6"/>
    <n v="376080.81000000006"/>
    <x v="5"/>
    <n v="5"/>
    <x v="0"/>
    <x v="0"/>
  </r>
  <r>
    <n v="844554078"/>
    <x v="956"/>
    <d v="2019-12-06T00:00:00"/>
    <x v="105"/>
    <x v="2"/>
    <x v="3"/>
    <x v="0"/>
    <x v="1"/>
    <n v="1174"/>
    <n v="205.7"/>
    <n v="117.11"/>
    <n v="137487.13999999998"/>
    <n v="241491.8"/>
    <n v="104004.66"/>
    <x v="1"/>
    <n v="5"/>
    <x v="0"/>
    <x v="0"/>
  </r>
  <r>
    <n v="455665957"/>
    <x v="1064"/>
    <d v="2016-04-28T00:00:00"/>
    <x v="164"/>
    <x v="0"/>
    <x v="0"/>
    <x v="0"/>
    <x v="2"/>
    <n v="538"/>
    <n v="255.28"/>
    <n v="159.41999999999999"/>
    <n v="85767.959999999992"/>
    <n v="137340.64000000001"/>
    <n v="51572.680000000022"/>
    <x v="10"/>
    <n v="6"/>
    <x v="4"/>
    <x v="1"/>
  </r>
  <r>
    <n v="202047002"/>
    <x v="2101"/>
    <d v="2020-02-19T00:00:00"/>
    <x v="67"/>
    <x v="1"/>
    <x v="7"/>
    <x v="0"/>
    <x v="3"/>
    <n v="9053"/>
    <n v="437.2"/>
    <n v="263.33"/>
    <n v="2383926.4899999998"/>
    <n v="3957971.6"/>
    <n v="1574045.1100000003"/>
    <x v="9"/>
    <n v="3"/>
    <x v="5"/>
    <x v="0"/>
  </r>
  <r>
    <n v="605170142"/>
    <x v="2118"/>
    <d v="2015-11-14T00:00:00"/>
    <x v="98"/>
    <x v="4"/>
    <x v="4"/>
    <x v="1"/>
    <x v="2"/>
    <n v="2148"/>
    <n v="81.73"/>
    <n v="56.67"/>
    <n v="121727.16"/>
    <n v="175556.04"/>
    <n v="53828.880000000005"/>
    <x v="3"/>
    <n v="3"/>
    <x v="5"/>
    <x v="0"/>
  </r>
  <r>
    <n v="919922006"/>
    <x v="770"/>
    <d v="2021-09-16T00:00:00"/>
    <x v="109"/>
    <x v="1"/>
    <x v="9"/>
    <x v="0"/>
    <x v="2"/>
    <n v="4219"/>
    <n v="9.33"/>
    <n v="6.92"/>
    <n v="29195.48"/>
    <n v="39363.269999999997"/>
    <n v="10167.789999999997"/>
    <x v="18"/>
    <n v="5"/>
    <x v="0"/>
    <x v="0"/>
  </r>
  <r>
    <n v="243226420"/>
    <x v="2032"/>
    <d v="2019-07-02T00:00:00"/>
    <x v="124"/>
    <x v="1"/>
    <x v="2"/>
    <x v="1"/>
    <x v="3"/>
    <n v="4958"/>
    <n v="47.45"/>
    <n v="31.79"/>
    <n v="157614.82"/>
    <n v="235257.1"/>
    <n v="77642.28"/>
    <x v="4"/>
    <n v="1"/>
    <x v="3"/>
    <x v="0"/>
  </r>
  <r>
    <n v="892319715"/>
    <x v="2119"/>
    <d v="2019-07-04T00:00:00"/>
    <x v="8"/>
    <x v="5"/>
    <x v="10"/>
    <x v="1"/>
    <x v="0"/>
    <n v="6088"/>
    <n v="668.27"/>
    <n v="502.54"/>
    <n v="3059463.52"/>
    <n v="4068427.76"/>
    <n v="1008964.2399999998"/>
    <x v="20"/>
    <n v="1"/>
    <x v="3"/>
    <x v="0"/>
  </r>
  <r>
    <n v="754750716"/>
    <x v="2120"/>
    <d v="2016-06-03T00:00:00"/>
    <x v="61"/>
    <x v="3"/>
    <x v="0"/>
    <x v="0"/>
    <x v="3"/>
    <n v="6364"/>
    <n v="255.28"/>
    <n v="159.41999999999999"/>
    <n v="1014548.8799999999"/>
    <n v="1624601.92"/>
    <n v="610053.04"/>
    <x v="3"/>
    <n v="2"/>
    <x v="1"/>
    <x v="0"/>
  </r>
  <r>
    <n v="938380753"/>
    <x v="533"/>
    <d v="2020-10-15T00:00:00"/>
    <x v="62"/>
    <x v="5"/>
    <x v="7"/>
    <x v="0"/>
    <x v="1"/>
    <n v="6573"/>
    <n v="437.2"/>
    <n v="263.33"/>
    <n v="1730868.0899999999"/>
    <n v="2873715.6"/>
    <n v="1142847.5100000002"/>
    <x v="9"/>
    <n v="4"/>
    <x v="6"/>
    <x v="0"/>
  </r>
  <r>
    <n v="821383655"/>
    <x v="156"/>
    <d v="2019-02-22T00:00:00"/>
    <x v="13"/>
    <x v="0"/>
    <x v="11"/>
    <x v="0"/>
    <x v="0"/>
    <n v="4531"/>
    <n v="154.06"/>
    <n v="90.93"/>
    <n v="412003.83"/>
    <n v="698045.86"/>
    <n v="286042.02999999997"/>
    <x v="7"/>
    <n v="4"/>
    <x v="6"/>
    <x v="0"/>
  </r>
  <r>
    <n v="184412229"/>
    <x v="855"/>
    <d v="2015-04-19T00:00:00"/>
    <x v="7"/>
    <x v="1"/>
    <x v="0"/>
    <x v="0"/>
    <x v="1"/>
    <n v="531"/>
    <n v="255.28"/>
    <n v="159.41999999999999"/>
    <n v="84652.01999999999"/>
    <n v="135553.68"/>
    <n v="50901.66"/>
    <x v="4"/>
    <n v="6"/>
    <x v="4"/>
    <x v="1"/>
  </r>
  <r>
    <n v="249765861"/>
    <x v="947"/>
    <d v="2016-11-16T00:00:00"/>
    <x v="140"/>
    <x v="1"/>
    <x v="5"/>
    <x v="0"/>
    <x v="0"/>
    <n v="123"/>
    <n v="109.28"/>
    <n v="35.840000000000003"/>
    <n v="4408.3200000000006"/>
    <n v="13441.44"/>
    <n v="9033.119999999999"/>
    <x v="11"/>
    <n v="7"/>
    <x v="2"/>
    <x v="1"/>
  </r>
  <r>
    <n v="253055322"/>
    <x v="847"/>
    <d v="2016-06-13T00:00:00"/>
    <x v="179"/>
    <x v="1"/>
    <x v="2"/>
    <x v="0"/>
    <x v="3"/>
    <n v="3548"/>
    <n v="47.45"/>
    <n v="31.79"/>
    <n v="112790.92"/>
    <n v="168352.6"/>
    <n v="55561.680000000008"/>
    <x v="2"/>
    <n v="2"/>
    <x v="1"/>
    <x v="0"/>
  </r>
  <r>
    <n v="871537959"/>
    <x v="1970"/>
    <d v="2020-05-23T00:00:00"/>
    <x v="129"/>
    <x v="5"/>
    <x v="3"/>
    <x v="0"/>
    <x v="3"/>
    <n v="6304"/>
    <n v="205.7"/>
    <n v="117.11"/>
    <n v="738261.44"/>
    <n v="1296732.7999999998"/>
    <n v="558471.35999999987"/>
    <x v="8"/>
    <n v="1"/>
    <x v="3"/>
    <x v="0"/>
  </r>
  <r>
    <n v="484950101"/>
    <x v="1959"/>
    <d v="2019-02-23T00:00:00"/>
    <x v="82"/>
    <x v="2"/>
    <x v="5"/>
    <x v="0"/>
    <x v="3"/>
    <n v="6366"/>
    <n v="109.28"/>
    <n v="35.840000000000003"/>
    <n v="228157.44000000003"/>
    <n v="695676.48"/>
    <n v="467519.03999999992"/>
    <x v="18"/>
    <n v="7"/>
    <x v="2"/>
    <x v="1"/>
  </r>
  <r>
    <n v="263318097"/>
    <x v="332"/>
    <d v="2015-01-27T00:00:00"/>
    <x v="141"/>
    <x v="5"/>
    <x v="0"/>
    <x v="0"/>
    <x v="1"/>
    <n v="531"/>
    <n v="255.28"/>
    <n v="159.41999999999999"/>
    <n v="84652.01999999999"/>
    <n v="135553.68"/>
    <n v="50901.66"/>
    <x v="11"/>
    <n v="6"/>
    <x v="4"/>
    <x v="1"/>
  </r>
  <r>
    <n v="117949664"/>
    <x v="1217"/>
    <d v="2021-04-22T00:00:00"/>
    <x v="164"/>
    <x v="0"/>
    <x v="2"/>
    <x v="1"/>
    <x v="1"/>
    <n v="2782"/>
    <n v="47.45"/>
    <n v="31.79"/>
    <n v="88439.78"/>
    <n v="132005.9"/>
    <n v="43566.119999999995"/>
    <x v="8"/>
    <n v="6"/>
    <x v="4"/>
    <x v="1"/>
  </r>
  <r>
    <n v="646814334"/>
    <x v="1"/>
    <d v="2022-07-18T00:00:00"/>
    <x v="163"/>
    <x v="2"/>
    <x v="6"/>
    <x v="0"/>
    <x v="0"/>
    <n v="5590"/>
    <n v="651.21"/>
    <n v="524.96"/>
    <n v="2934526.4000000004"/>
    <n v="3640263.9000000004"/>
    <n v="705737.5"/>
    <x v="2"/>
    <n v="2"/>
    <x v="1"/>
    <x v="0"/>
  </r>
  <r>
    <n v="793557775"/>
    <x v="2063"/>
    <d v="2017-06-21T00:00:00"/>
    <x v="169"/>
    <x v="4"/>
    <x v="1"/>
    <x v="0"/>
    <x v="1"/>
    <n v="235"/>
    <n v="152.58000000000001"/>
    <n v="97.44"/>
    <n v="22898.399999999998"/>
    <n v="35856.300000000003"/>
    <n v="12957.900000000005"/>
    <x v="8"/>
    <n v="5"/>
    <x v="0"/>
    <x v="0"/>
  </r>
  <r>
    <n v="988599860"/>
    <x v="1757"/>
    <d v="2018-11-22T00:00:00"/>
    <x v="2"/>
    <x v="1"/>
    <x v="10"/>
    <x v="1"/>
    <x v="3"/>
    <n v="7522"/>
    <n v="668.27"/>
    <n v="502.54"/>
    <n v="3780105.8800000004"/>
    <n v="5026726.9399999995"/>
    <n v="1246621.0599999991"/>
    <x v="19"/>
    <n v="2"/>
    <x v="1"/>
    <x v="0"/>
  </r>
  <r>
    <n v="659402263"/>
    <x v="2121"/>
    <d v="2020-07-05T00:00:00"/>
    <x v="107"/>
    <x v="2"/>
    <x v="3"/>
    <x v="1"/>
    <x v="0"/>
    <n v="638"/>
    <n v="205.7"/>
    <n v="117.11"/>
    <n v="74716.179999999993"/>
    <n v="131236.6"/>
    <n v="56520.420000000013"/>
    <x v="7"/>
    <n v="6"/>
    <x v="4"/>
    <x v="1"/>
  </r>
  <r>
    <n v="235919654"/>
    <x v="226"/>
    <d v="2020-10-18T00:00:00"/>
    <x v="164"/>
    <x v="0"/>
    <x v="2"/>
    <x v="1"/>
    <x v="1"/>
    <n v="2723"/>
    <n v="47.45"/>
    <n v="31.79"/>
    <n v="86564.17"/>
    <n v="129206.35"/>
    <n v="42642.180000000008"/>
    <x v="4"/>
    <n v="6"/>
    <x v="4"/>
    <x v="1"/>
  </r>
  <r>
    <n v="581193768"/>
    <x v="167"/>
    <d v="2021-05-03T00:00:00"/>
    <x v="88"/>
    <x v="1"/>
    <x v="1"/>
    <x v="0"/>
    <x v="0"/>
    <n v="7006"/>
    <n v="152.58000000000001"/>
    <n v="97.44"/>
    <n v="682664.64"/>
    <n v="1068975.48"/>
    <n v="386310.83999999997"/>
    <x v="4"/>
    <n v="7"/>
    <x v="2"/>
    <x v="1"/>
  </r>
  <r>
    <n v="938668715"/>
    <x v="14"/>
    <d v="2022-12-04T00:00:00"/>
    <x v="142"/>
    <x v="0"/>
    <x v="6"/>
    <x v="0"/>
    <x v="2"/>
    <n v="1787"/>
    <n v="651.21"/>
    <n v="524.96"/>
    <n v="938103.52"/>
    <n v="1163712.27"/>
    <n v="225608.75"/>
    <x v="0"/>
    <n v="1"/>
    <x v="3"/>
    <x v="0"/>
  </r>
  <r>
    <n v="105623948"/>
    <x v="744"/>
    <d v="2019-04-28T00:00:00"/>
    <x v="54"/>
    <x v="2"/>
    <x v="2"/>
    <x v="0"/>
    <x v="2"/>
    <n v="5328"/>
    <n v="47.45"/>
    <n v="31.79"/>
    <n v="169377.12"/>
    <n v="252813.6"/>
    <n v="83436.48000000001"/>
    <x v="15"/>
    <n v="2"/>
    <x v="1"/>
    <x v="0"/>
  </r>
  <r>
    <n v="385233294"/>
    <x v="638"/>
    <d v="2015-09-25T00:00:00"/>
    <x v="5"/>
    <x v="3"/>
    <x v="4"/>
    <x v="0"/>
    <x v="3"/>
    <n v="7947"/>
    <n v="81.73"/>
    <n v="56.67"/>
    <n v="450356.49"/>
    <n v="649508.31000000006"/>
    <n v="199151.82000000007"/>
    <x v="16"/>
    <n v="3"/>
    <x v="5"/>
    <x v="0"/>
  </r>
  <r>
    <n v="100983083"/>
    <x v="2122"/>
    <d v="2016-08-25T00:00:00"/>
    <x v="70"/>
    <x v="1"/>
    <x v="3"/>
    <x v="1"/>
    <x v="1"/>
    <n v="1993"/>
    <n v="205.7"/>
    <n v="117.11"/>
    <n v="233400.23"/>
    <n v="409960.1"/>
    <n v="176559.86999999997"/>
    <x v="1"/>
    <n v="4"/>
    <x v="6"/>
    <x v="0"/>
  </r>
  <r>
    <n v="346672141"/>
    <x v="2123"/>
    <d v="2021-09-08T00:00:00"/>
    <x v="13"/>
    <x v="0"/>
    <x v="7"/>
    <x v="1"/>
    <x v="2"/>
    <n v="6845"/>
    <n v="437.2"/>
    <n v="263.33"/>
    <n v="1802493.8499999999"/>
    <n v="2992634"/>
    <n v="1190140.1500000001"/>
    <x v="1"/>
    <n v="3"/>
    <x v="5"/>
    <x v="0"/>
  </r>
  <r>
    <n v="936411798"/>
    <x v="1086"/>
    <d v="2020-09-27T00:00:00"/>
    <x v="69"/>
    <x v="1"/>
    <x v="4"/>
    <x v="1"/>
    <x v="2"/>
    <n v="3915"/>
    <n v="81.73"/>
    <n v="56.67"/>
    <n v="221863.05000000002"/>
    <n v="319972.95"/>
    <n v="98109.9"/>
    <x v="1"/>
    <n v="7"/>
    <x v="2"/>
    <x v="1"/>
  </r>
  <r>
    <n v="854625880"/>
    <x v="7"/>
    <d v="2019-11-03T00:00:00"/>
    <x v="42"/>
    <x v="5"/>
    <x v="2"/>
    <x v="1"/>
    <x v="3"/>
    <n v="1644"/>
    <n v="47.45"/>
    <n v="31.79"/>
    <n v="52262.76"/>
    <n v="78007.8"/>
    <n v="25745.040000000001"/>
    <x v="18"/>
    <n v="1"/>
    <x v="3"/>
    <x v="0"/>
  </r>
  <r>
    <n v="506050717"/>
    <x v="215"/>
    <d v="2017-08-01T00:00:00"/>
    <x v="151"/>
    <x v="5"/>
    <x v="10"/>
    <x v="0"/>
    <x v="0"/>
    <n v="508"/>
    <n v="668.27"/>
    <n v="502.54"/>
    <n v="255290.32"/>
    <n v="339481.16"/>
    <n v="84190.839999999967"/>
    <x v="10"/>
    <n v="4"/>
    <x v="6"/>
    <x v="0"/>
  </r>
  <r>
    <n v="365735137"/>
    <x v="746"/>
    <d v="2016-05-13T00:00:00"/>
    <x v="102"/>
    <x v="5"/>
    <x v="11"/>
    <x v="0"/>
    <x v="0"/>
    <n v="8009"/>
    <n v="154.06"/>
    <n v="90.93"/>
    <n v="728258.37000000011"/>
    <n v="1233866.54"/>
    <n v="505608.16999999993"/>
    <x v="8"/>
    <n v="7"/>
    <x v="2"/>
    <x v="1"/>
  </r>
  <r>
    <n v="529040467"/>
    <x v="2124"/>
    <d v="2021-03-12T00:00:00"/>
    <x v="64"/>
    <x v="3"/>
    <x v="7"/>
    <x v="1"/>
    <x v="3"/>
    <n v="3686"/>
    <n v="437.2"/>
    <n v="263.33"/>
    <n v="970634.37999999989"/>
    <n v="1611519.2"/>
    <n v="640884.82000000007"/>
    <x v="17"/>
    <n v="3"/>
    <x v="5"/>
    <x v="0"/>
  </r>
  <r>
    <n v="261640536"/>
    <x v="1824"/>
    <d v="2015-07-04T00:00:00"/>
    <x v="7"/>
    <x v="1"/>
    <x v="10"/>
    <x v="1"/>
    <x v="0"/>
    <n v="4104"/>
    <n v="668.27"/>
    <n v="502.54"/>
    <n v="2062424.1600000001"/>
    <n v="2742580.08"/>
    <n v="680155.91999999993"/>
    <x v="10"/>
    <n v="1"/>
    <x v="3"/>
    <x v="0"/>
  </r>
  <r>
    <n v="249521672"/>
    <x v="2125"/>
    <d v="2019-06-04T00:00:00"/>
    <x v="151"/>
    <x v="5"/>
    <x v="1"/>
    <x v="0"/>
    <x v="2"/>
    <n v="7863"/>
    <n v="152.58000000000001"/>
    <n v="97.44"/>
    <n v="766170.72"/>
    <n v="1199736.54"/>
    <n v="433565.82000000007"/>
    <x v="7"/>
    <n v="1"/>
    <x v="3"/>
    <x v="0"/>
  </r>
  <r>
    <n v="348982703"/>
    <x v="95"/>
    <d v="2016-10-14T00:00:00"/>
    <x v="90"/>
    <x v="5"/>
    <x v="0"/>
    <x v="1"/>
    <x v="2"/>
    <n v="592"/>
    <n v="255.28"/>
    <n v="159.41999999999999"/>
    <n v="94376.639999999999"/>
    <n v="151125.76000000001"/>
    <n v="56749.12000000001"/>
    <x v="3"/>
    <n v="2"/>
    <x v="1"/>
    <x v="0"/>
  </r>
  <r>
    <n v="936634957"/>
    <x v="2126"/>
    <d v="2015-08-21T00:00:00"/>
    <x v="9"/>
    <x v="5"/>
    <x v="0"/>
    <x v="0"/>
    <x v="1"/>
    <n v="9953"/>
    <n v="255.28"/>
    <n v="159.41999999999999"/>
    <n v="1586707.2599999998"/>
    <n v="2540801.84"/>
    <n v="954094.58000000007"/>
    <x v="3"/>
    <n v="2"/>
    <x v="1"/>
    <x v="0"/>
  </r>
  <r>
    <n v="746759450"/>
    <x v="1182"/>
    <d v="2018-03-20T00:00:00"/>
    <x v="101"/>
    <x v="5"/>
    <x v="4"/>
    <x v="0"/>
    <x v="1"/>
    <n v="1571"/>
    <n v="81.73"/>
    <n v="56.67"/>
    <n v="89028.57"/>
    <n v="128397.83"/>
    <n v="39369.259999999995"/>
    <x v="3"/>
    <n v="6"/>
    <x v="4"/>
    <x v="1"/>
  </r>
  <r>
    <n v="484520947"/>
    <x v="1640"/>
    <d v="2021-01-22T00:00:00"/>
    <x v="58"/>
    <x v="5"/>
    <x v="2"/>
    <x v="0"/>
    <x v="3"/>
    <n v="9370"/>
    <n v="47.45"/>
    <n v="31.79"/>
    <n v="297872.3"/>
    <n v="444606.5"/>
    <n v="146734.20000000001"/>
    <x v="16"/>
    <n v="3"/>
    <x v="5"/>
    <x v="0"/>
  </r>
  <r>
    <n v="549539840"/>
    <x v="431"/>
    <d v="2020-02-09T00:00:00"/>
    <x v="25"/>
    <x v="0"/>
    <x v="6"/>
    <x v="1"/>
    <x v="2"/>
    <n v="9905"/>
    <n v="651.21"/>
    <n v="524.96"/>
    <n v="5199728.8000000007"/>
    <n v="6450235.0500000007"/>
    <n v="1250506.25"/>
    <x v="11"/>
    <n v="4"/>
    <x v="6"/>
    <x v="0"/>
  </r>
  <r>
    <n v="612320268"/>
    <x v="1331"/>
    <d v="2022-01-24T00:00:00"/>
    <x v="164"/>
    <x v="0"/>
    <x v="11"/>
    <x v="1"/>
    <x v="0"/>
    <n v="8029"/>
    <n v="154.06"/>
    <n v="90.93"/>
    <n v="730076.97000000009"/>
    <n v="1236947.74"/>
    <n v="506870.7699999999"/>
    <x v="11"/>
    <n v="5"/>
    <x v="0"/>
    <x v="0"/>
  </r>
  <r>
    <n v="501036059"/>
    <x v="2"/>
    <d v="2021-09-14T00:00:00"/>
    <x v="72"/>
    <x v="0"/>
    <x v="11"/>
    <x v="0"/>
    <x v="3"/>
    <n v="6559"/>
    <n v="154.06"/>
    <n v="90.93"/>
    <n v="596409.87"/>
    <n v="1010479.54"/>
    <n v="414069.67000000004"/>
    <x v="17"/>
    <n v="7"/>
    <x v="2"/>
    <x v="1"/>
  </r>
  <r>
    <n v="564173543"/>
    <x v="364"/>
    <d v="2017-04-28T00:00:00"/>
    <x v="43"/>
    <x v="1"/>
    <x v="0"/>
    <x v="1"/>
    <x v="2"/>
    <n v="343"/>
    <n v="255.28"/>
    <n v="159.41999999999999"/>
    <n v="54681.06"/>
    <n v="87561.04"/>
    <n v="32879.979999999996"/>
    <x v="5"/>
    <n v="5"/>
    <x v="0"/>
    <x v="0"/>
  </r>
  <r>
    <n v="320531547"/>
    <x v="947"/>
    <d v="2016-12-03T00:00:00"/>
    <x v="171"/>
    <x v="5"/>
    <x v="1"/>
    <x v="1"/>
    <x v="0"/>
    <n v="1262"/>
    <n v="152.58000000000001"/>
    <n v="97.44"/>
    <n v="122969.28"/>
    <n v="192555.96000000002"/>
    <n v="69586.680000000022"/>
    <x v="18"/>
    <n v="7"/>
    <x v="2"/>
    <x v="1"/>
  </r>
  <r>
    <n v="709221398"/>
    <x v="2127"/>
    <d v="2016-08-24T00:00:00"/>
    <x v="182"/>
    <x v="2"/>
    <x v="9"/>
    <x v="0"/>
    <x v="0"/>
    <n v="3227"/>
    <n v="9.33"/>
    <n v="6.92"/>
    <n v="22330.84"/>
    <n v="30107.91"/>
    <n v="7777.07"/>
    <x v="18"/>
    <n v="4"/>
    <x v="6"/>
    <x v="0"/>
  </r>
  <r>
    <n v="939666926"/>
    <x v="1790"/>
    <d v="2020-05-30T00:00:00"/>
    <x v="5"/>
    <x v="3"/>
    <x v="5"/>
    <x v="1"/>
    <x v="0"/>
    <n v="7180"/>
    <n v="109.28"/>
    <n v="35.840000000000003"/>
    <n v="257331.20000000001"/>
    <n v="784630.4"/>
    <n v="527299.19999999995"/>
    <x v="20"/>
    <n v="3"/>
    <x v="5"/>
    <x v="0"/>
  </r>
  <r>
    <n v="741604459"/>
    <x v="589"/>
    <d v="2016-05-21T00:00:00"/>
    <x v="118"/>
    <x v="0"/>
    <x v="11"/>
    <x v="0"/>
    <x v="3"/>
    <n v="6094"/>
    <n v="154.06"/>
    <n v="90.93"/>
    <n v="554127.42000000004"/>
    <n v="938841.64"/>
    <n v="384714.22"/>
    <x v="12"/>
    <n v="2"/>
    <x v="1"/>
    <x v="0"/>
  </r>
  <r>
    <n v="815082824"/>
    <x v="648"/>
    <d v="2015-04-01T00:00:00"/>
    <x v="81"/>
    <x v="5"/>
    <x v="8"/>
    <x v="1"/>
    <x v="2"/>
    <n v="9975"/>
    <n v="421.89"/>
    <n v="364.69"/>
    <n v="3637782.75"/>
    <n v="4208352.75"/>
    <n v="570570"/>
    <x v="9"/>
    <n v="3"/>
    <x v="5"/>
    <x v="0"/>
  </r>
  <r>
    <n v="580463349"/>
    <x v="504"/>
    <d v="2021-10-31T00:00:00"/>
    <x v="67"/>
    <x v="1"/>
    <x v="3"/>
    <x v="1"/>
    <x v="1"/>
    <n v="859"/>
    <n v="205.7"/>
    <n v="117.11"/>
    <n v="100597.49"/>
    <n v="176696.3"/>
    <n v="76098.809999999983"/>
    <x v="9"/>
    <n v="7"/>
    <x v="2"/>
    <x v="1"/>
  </r>
  <r>
    <n v="428419864"/>
    <x v="1997"/>
    <d v="2019-11-15T00:00:00"/>
    <x v="181"/>
    <x v="1"/>
    <x v="6"/>
    <x v="1"/>
    <x v="0"/>
    <n v="7813"/>
    <n v="651.21"/>
    <n v="524.96"/>
    <n v="4101512.4800000004"/>
    <n v="5087903.7300000004"/>
    <n v="986391.25"/>
    <x v="12"/>
    <n v="1"/>
    <x v="3"/>
    <x v="0"/>
  </r>
  <r>
    <n v="369938695"/>
    <x v="849"/>
    <d v="2015-01-29T00:00:00"/>
    <x v="97"/>
    <x v="3"/>
    <x v="7"/>
    <x v="0"/>
    <x v="2"/>
    <n v="1936"/>
    <n v="437.2"/>
    <n v="263.33"/>
    <n v="509806.87999999995"/>
    <n v="846419.2"/>
    <n v="336612.32"/>
    <x v="7"/>
    <n v="3"/>
    <x v="5"/>
    <x v="0"/>
  </r>
  <r>
    <n v="486318671"/>
    <x v="2128"/>
    <d v="2019-12-24T00:00:00"/>
    <x v="20"/>
    <x v="3"/>
    <x v="8"/>
    <x v="1"/>
    <x v="2"/>
    <n v="1357"/>
    <n v="421.89"/>
    <n v="364.69"/>
    <n v="494884.33"/>
    <n v="572504.73"/>
    <n v="77620.399999999965"/>
    <x v="15"/>
    <n v="4"/>
    <x v="6"/>
    <x v="0"/>
  </r>
  <r>
    <n v="479171121"/>
    <x v="950"/>
    <d v="2022-01-17T00:00:00"/>
    <x v="74"/>
    <x v="1"/>
    <x v="0"/>
    <x v="1"/>
    <x v="1"/>
    <n v="6238"/>
    <n v="255.28"/>
    <n v="159.41999999999999"/>
    <n v="994461.96"/>
    <n v="1592436.64"/>
    <n v="597974.67999999993"/>
    <x v="0"/>
    <n v="2"/>
    <x v="1"/>
    <x v="0"/>
  </r>
  <r>
    <n v="120419871"/>
    <x v="2129"/>
    <d v="2015-05-24T00:00:00"/>
    <x v="117"/>
    <x v="1"/>
    <x v="4"/>
    <x v="0"/>
    <x v="3"/>
    <n v="3771"/>
    <n v="81.73"/>
    <n v="56.67"/>
    <n v="213702.57"/>
    <n v="308203.83"/>
    <n v="94501.260000000009"/>
    <x v="12"/>
    <n v="3"/>
    <x v="5"/>
    <x v="0"/>
  </r>
  <r>
    <n v="602301251"/>
    <x v="2130"/>
    <d v="2020-09-24T00:00:00"/>
    <x v="138"/>
    <x v="1"/>
    <x v="5"/>
    <x v="1"/>
    <x v="0"/>
    <n v="3180"/>
    <n v="109.28"/>
    <n v="35.840000000000003"/>
    <n v="113971.20000000001"/>
    <n v="347510.4"/>
    <n v="233539.20000000001"/>
    <x v="2"/>
    <n v="5"/>
    <x v="0"/>
    <x v="0"/>
  </r>
  <r>
    <n v="102230632"/>
    <x v="2131"/>
    <d v="2017-05-18T00:00:00"/>
    <x v="26"/>
    <x v="1"/>
    <x v="5"/>
    <x v="0"/>
    <x v="2"/>
    <n v="1171"/>
    <n v="109.28"/>
    <n v="35.840000000000003"/>
    <n v="41968.640000000007"/>
    <n v="127966.88"/>
    <n v="85998.239999999991"/>
    <x v="8"/>
    <n v="6"/>
    <x v="4"/>
    <x v="1"/>
  </r>
  <r>
    <n v="658469712"/>
    <x v="1513"/>
    <d v="2022-08-29T00:00:00"/>
    <x v="135"/>
    <x v="3"/>
    <x v="9"/>
    <x v="0"/>
    <x v="1"/>
    <n v="4675"/>
    <n v="9.33"/>
    <n v="6.92"/>
    <n v="32351"/>
    <n v="43617.75"/>
    <n v="11266.75"/>
    <x v="6"/>
    <n v="7"/>
    <x v="2"/>
    <x v="1"/>
  </r>
  <r>
    <n v="116154515"/>
    <x v="2132"/>
    <d v="2019-11-21T00:00:00"/>
    <x v="163"/>
    <x v="2"/>
    <x v="4"/>
    <x v="1"/>
    <x v="0"/>
    <n v="1557"/>
    <n v="81.73"/>
    <n v="56.67"/>
    <n v="88235.19"/>
    <n v="127253.61"/>
    <n v="39018.42"/>
    <x v="8"/>
    <n v="6"/>
    <x v="4"/>
    <x v="1"/>
  </r>
  <r>
    <n v="791817128"/>
    <x v="2133"/>
    <d v="2016-02-25T00:00:00"/>
    <x v="13"/>
    <x v="0"/>
    <x v="9"/>
    <x v="0"/>
    <x v="0"/>
    <n v="5139"/>
    <n v="9.33"/>
    <n v="6.92"/>
    <n v="35561.879999999997"/>
    <n v="47946.87"/>
    <n v="12384.990000000005"/>
    <x v="5"/>
    <n v="4"/>
    <x v="6"/>
    <x v="0"/>
  </r>
  <r>
    <n v="171344077"/>
    <x v="1974"/>
    <d v="2017-05-27T00:00:00"/>
    <x v="162"/>
    <x v="2"/>
    <x v="10"/>
    <x v="1"/>
    <x v="3"/>
    <n v="3375"/>
    <n v="668.27"/>
    <n v="502.54"/>
    <n v="1696072.5"/>
    <n v="2255411.25"/>
    <n v="559338.75"/>
    <x v="0"/>
    <n v="7"/>
    <x v="2"/>
    <x v="1"/>
  </r>
  <r>
    <n v="471484124"/>
    <x v="953"/>
    <d v="2020-12-26T00:00:00"/>
    <x v="103"/>
    <x v="1"/>
    <x v="0"/>
    <x v="0"/>
    <x v="0"/>
    <n v="1485"/>
    <n v="255.28"/>
    <n v="159.41999999999999"/>
    <n v="236738.69999999998"/>
    <n v="379090.8"/>
    <n v="142352.1"/>
    <x v="3"/>
    <n v="3"/>
    <x v="5"/>
    <x v="0"/>
  </r>
  <r>
    <n v="226661098"/>
    <x v="1047"/>
    <d v="2015-10-01T00:00:00"/>
    <x v="172"/>
    <x v="4"/>
    <x v="6"/>
    <x v="1"/>
    <x v="3"/>
    <n v="2911"/>
    <n v="651.21"/>
    <n v="524.96"/>
    <n v="1528158.56"/>
    <n v="1895672.31"/>
    <n v="367513.75"/>
    <x v="17"/>
    <n v="2"/>
    <x v="1"/>
    <x v="0"/>
  </r>
  <r>
    <n v="291611325"/>
    <x v="2134"/>
    <d v="2017-02-10T00:00:00"/>
    <x v="112"/>
    <x v="1"/>
    <x v="1"/>
    <x v="1"/>
    <x v="0"/>
    <n v="3126"/>
    <n v="152.58000000000001"/>
    <n v="97.44"/>
    <n v="304597.44"/>
    <n v="476965.08"/>
    <n v="172367.64"/>
    <x v="16"/>
    <n v="3"/>
    <x v="5"/>
    <x v="0"/>
  </r>
  <r>
    <n v="691383635"/>
    <x v="1719"/>
    <d v="2019-02-16T00:00:00"/>
    <x v="47"/>
    <x v="1"/>
    <x v="11"/>
    <x v="1"/>
    <x v="0"/>
    <n v="4637"/>
    <n v="154.06"/>
    <n v="90.93"/>
    <n v="421642.41000000003"/>
    <n v="714376.22"/>
    <n v="292733.80999999994"/>
    <x v="0"/>
    <n v="7"/>
    <x v="2"/>
    <x v="1"/>
  </r>
  <r>
    <n v="171339356"/>
    <x v="1360"/>
    <d v="2016-03-06T00:00:00"/>
    <x v="39"/>
    <x v="2"/>
    <x v="4"/>
    <x v="1"/>
    <x v="0"/>
    <n v="1978"/>
    <n v="81.73"/>
    <n v="56.67"/>
    <n v="112093.26000000001"/>
    <n v="161661.94"/>
    <n v="49568.679999999993"/>
    <x v="17"/>
    <n v="5"/>
    <x v="0"/>
    <x v="0"/>
  </r>
  <r>
    <n v="304687201"/>
    <x v="1436"/>
    <d v="2016-04-05T00:00:00"/>
    <x v="71"/>
    <x v="2"/>
    <x v="2"/>
    <x v="0"/>
    <x v="1"/>
    <n v="2569"/>
    <n v="47.45"/>
    <n v="31.79"/>
    <n v="81668.509999999995"/>
    <n v="121899.05"/>
    <n v="40230.540000000008"/>
    <x v="11"/>
    <n v="6"/>
    <x v="4"/>
    <x v="1"/>
  </r>
  <r>
    <n v="254808843"/>
    <x v="1757"/>
    <d v="2018-11-08T00:00:00"/>
    <x v="169"/>
    <x v="4"/>
    <x v="1"/>
    <x v="0"/>
    <x v="2"/>
    <n v="2454"/>
    <n v="152.58000000000001"/>
    <n v="97.44"/>
    <n v="239117.75999999998"/>
    <n v="374431.32"/>
    <n v="135313.56000000003"/>
    <x v="17"/>
    <n v="2"/>
    <x v="1"/>
    <x v="0"/>
  </r>
  <r>
    <n v="500607764"/>
    <x v="261"/>
    <d v="2020-01-07T00:00:00"/>
    <x v="9"/>
    <x v="5"/>
    <x v="7"/>
    <x v="1"/>
    <x v="2"/>
    <n v="9817"/>
    <n v="437.2"/>
    <n v="263.33"/>
    <n v="2585110.61"/>
    <n v="4291992.3999999994"/>
    <n v="1706881.7899999996"/>
    <x v="12"/>
    <n v="5"/>
    <x v="0"/>
    <x v="0"/>
  </r>
  <r>
    <n v="911160409"/>
    <x v="187"/>
    <d v="2020-02-03T00:00:00"/>
    <x v="57"/>
    <x v="5"/>
    <x v="3"/>
    <x v="0"/>
    <x v="0"/>
    <n v="1468"/>
    <n v="205.7"/>
    <n v="117.11"/>
    <n v="171917.48"/>
    <n v="301967.59999999998"/>
    <n v="130050.11999999997"/>
    <x v="5"/>
    <n v="1"/>
    <x v="3"/>
    <x v="0"/>
  </r>
  <r>
    <n v="583390605"/>
    <x v="989"/>
    <d v="2015-06-13T00:00:00"/>
    <x v="134"/>
    <x v="2"/>
    <x v="3"/>
    <x v="0"/>
    <x v="0"/>
    <n v="7099"/>
    <n v="205.7"/>
    <n v="117.11"/>
    <n v="831363.89"/>
    <n v="1460264.2999999998"/>
    <n v="628900.4099999998"/>
    <x v="16"/>
    <n v="4"/>
    <x v="6"/>
    <x v="0"/>
  </r>
  <r>
    <n v="934534680"/>
    <x v="2135"/>
    <d v="2016-05-01T00:00:00"/>
    <x v="171"/>
    <x v="5"/>
    <x v="6"/>
    <x v="1"/>
    <x v="0"/>
    <n v="8434"/>
    <n v="651.21"/>
    <n v="524.96"/>
    <n v="4427512.6400000006"/>
    <n v="5492305.1400000006"/>
    <n v="1064792.5"/>
    <x v="15"/>
    <n v="2"/>
    <x v="1"/>
    <x v="0"/>
  </r>
  <r>
    <n v="752141463"/>
    <x v="1407"/>
    <d v="2021-09-29T00:00:00"/>
    <x v="149"/>
    <x v="3"/>
    <x v="4"/>
    <x v="1"/>
    <x v="1"/>
    <n v="4228"/>
    <n v="81.73"/>
    <n v="56.67"/>
    <n v="239600.76"/>
    <n v="345554.44"/>
    <n v="105953.68"/>
    <x v="8"/>
    <n v="5"/>
    <x v="0"/>
    <x v="0"/>
  </r>
  <r>
    <n v="244072282"/>
    <x v="1792"/>
    <d v="2015-02-17T00:00:00"/>
    <x v="64"/>
    <x v="3"/>
    <x v="5"/>
    <x v="0"/>
    <x v="3"/>
    <n v="5267"/>
    <n v="109.28"/>
    <n v="35.840000000000003"/>
    <n v="188769.28000000003"/>
    <n v="575577.76"/>
    <n v="386808.48"/>
    <x v="9"/>
    <n v="2"/>
    <x v="1"/>
    <x v="0"/>
  </r>
  <r>
    <n v="588500964"/>
    <x v="2136"/>
    <d v="2018-03-17T00:00:00"/>
    <x v="93"/>
    <x v="5"/>
    <x v="7"/>
    <x v="0"/>
    <x v="0"/>
    <n v="9368"/>
    <n v="437.2"/>
    <n v="263.33"/>
    <n v="2466875.44"/>
    <n v="4095689.6"/>
    <n v="1628814.1600000001"/>
    <x v="2"/>
    <n v="7"/>
    <x v="2"/>
    <x v="1"/>
  </r>
  <r>
    <n v="783913838"/>
    <x v="428"/>
    <d v="2019-02-19T00:00:00"/>
    <x v="109"/>
    <x v="1"/>
    <x v="1"/>
    <x v="0"/>
    <x v="3"/>
    <n v="6380"/>
    <n v="152.58000000000001"/>
    <n v="97.44"/>
    <n v="621667.19999999995"/>
    <n v="973460.4"/>
    <n v="351793.20000000007"/>
    <x v="1"/>
    <n v="2"/>
    <x v="1"/>
    <x v="0"/>
  </r>
  <r>
    <n v="799109733"/>
    <x v="1029"/>
    <d v="2019-04-02T00:00:00"/>
    <x v="136"/>
    <x v="1"/>
    <x v="5"/>
    <x v="0"/>
    <x v="1"/>
    <n v="3183"/>
    <n v="109.28"/>
    <n v="35.840000000000003"/>
    <n v="114078.72000000002"/>
    <n v="347838.24"/>
    <n v="233759.51999999996"/>
    <x v="15"/>
    <n v="4"/>
    <x v="6"/>
    <x v="0"/>
  </r>
  <r>
    <n v="223199975"/>
    <x v="1362"/>
    <d v="2016-12-06T00:00:00"/>
    <x v="103"/>
    <x v="1"/>
    <x v="2"/>
    <x v="0"/>
    <x v="2"/>
    <n v="8687"/>
    <n v="47.45"/>
    <n v="31.79"/>
    <n v="276159.73"/>
    <n v="412198.15"/>
    <n v="136038.42000000004"/>
    <x v="4"/>
    <n v="1"/>
    <x v="3"/>
    <x v="0"/>
  </r>
  <r>
    <n v="515608394"/>
    <x v="1666"/>
    <d v="2016-04-20T00:00:00"/>
    <x v="160"/>
    <x v="4"/>
    <x v="7"/>
    <x v="1"/>
    <x v="0"/>
    <n v="8836"/>
    <n v="437.2"/>
    <n v="263.33"/>
    <n v="2326783.88"/>
    <n v="3863099.1999999997"/>
    <n v="1536315.3199999998"/>
    <x v="11"/>
    <n v="7"/>
    <x v="2"/>
    <x v="1"/>
  </r>
  <r>
    <n v="956071317"/>
    <x v="498"/>
    <d v="2020-03-17T00:00:00"/>
    <x v="134"/>
    <x v="2"/>
    <x v="7"/>
    <x v="1"/>
    <x v="0"/>
    <n v="1603"/>
    <n v="437.2"/>
    <n v="263.33"/>
    <n v="422117.99"/>
    <n v="700831.6"/>
    <n v="278713.61"/>
    <x v="19"/>
    <n v="7"/>
    <x v="2"/>
    <x v="1"/>
  </r>
  <r>
    <n v="492063748"/>
    <x v="101"/>
    <d v="2021-09-29T00:00:00"/>
    <x v="135"/>
    <x v="3"/>
    <x v="4"/>
    <x v="1"/>
    <x v="2"/>
    <n v="1453"/>
    <n v="81.73"/>
    <n v="56.67"/>
    <n v="82341.510000000009"/>
    <n v="118753.69"/>
    <n v="36412.179999999993"/>
    <x v="13"/>
    <n v="6"/>
    <x v="4"/>
    <x v="1"/>
  </r>
  <r>
    <n v="201668488"/>
    <x v="2039"/>
    <d v="2016-11-15T00:00:00"/>
    <x v="33"/>
    <x v="5"/>
    <x v="4"/>
    <x v="0"/>
    <x v="1"/>
    <n v="7042"/>
    <n v="81.73"/>
    <n v="56.67"/>
    <n v="399070.14"/>
    <n v="575542.66"/>
    <n v="176472.52000000002"/>
    <x v="18"/>
    <n v="3"/>
    <x v="5"/>
    <x v="0"/>
  </r>
  <r>
    <n v="617837893"/>
    <x v="1082"/>
    <d v="2019-07-25T00:00:00"/>
    <x v="58"/>
    <x v="5"/>
    <x v="7"/>
    <x v="0"/>
    <x v="0"/>
    <n v="817"/>
    <n v="437.2"/>
    <n v="263.33"/>
    <n v="215140.61"/>
    <n v="357192.39999999997"/>
    <n v="142051.78999999998"/>
    <x v="18"/>
    <n v="5"/>
    <x v="0"/>
    <x v="0"/>
  </r>
  <r>
    <n v="704921281"/>
    <x v="2137"/>
    <d v="2019-02-01T00:00:00"/>
    <x v="174"/>
    <x v="5"/>
    <x v="1"/>
    <x v="1"/>
    <x v="2"/>
    <n v="727"/>
    <n v="152.58000000000001"/>
    <n v="97.44"/>
    <n v="70838.880000000005"/>
    <n v="110925.66"/>
    <n v="40086.78"/>
    <x v="0"/>
    <n v="6"/>
    <x v="4"/>
    <x v="1"/>
  </r>
  <r>
    <n v="391849982"/>
    <x v="1412"/>
    <d v="2016-12-21T00:00:00"/>
    <x v="178"/>
    <x v="1"/>
    <x v="3"/>
    <x v="1"/>
    <x v="3"/>
    <n v="5972"/>
    <n v="205.7"/>
    <n v="117.11"/>
    <n v="699380.92"/>
    <n v="1228440.3999999999"/>
    <n v="529059.47999999986"/>
    <x v="9"/>
    <n v="3"/>
    <x v="5"/>
    <x v="0"/>
  </r>
  <r>
    <n v="432602822"/>
    <x v="1728"/>
    <d v="2018-03-05T00:00:00"/>
    <x v="160"/>
    <x v="4"/>
    <x v="7"/>
    <x v="0"/>
    <x v="3"/>
    <n v="5643"/>
    <n v="437.2"/>
    <n v="263.33"/>
    <n v="1485971.19"/>
    <n v="2467119.6"/>
    <n v="981148.41000000015"/>
    <x v="12"/>
    <n v="4"/>
    <x v="6"/>
    <x v="0"/>
  </r>
  <r>
    <n v="248314464"/>
    <x v="323"/>
    <d v="2020-09-07T00:00:00"/>
    <x v="60"/>
    <x v="4"/>
    <x v="8"/>
    <x v="0"/>
    <x v="3"/>
    <n v="623"/>
    <n v="421.89"/>
    <n v="364.69"/>
    <n v="227201.87"/>
    <n v="262837.46999999997"/>
    <n v="35635.599999999977"/>
    <x v="11"/>
    <n v="5"/>
    <x v="0"/>
    <x v="0"/>
  </r>
  <r>
    <n v="581221234"/>
    <x v="2138"/>
    <d v="2018-03-26T00:00:00"/>
    <x v="156"/>
    <x v="3"/>
    <x v="2"/>
    <x v="0"/>
    <x v="2"/>
    <n v="5134"/>
    <n v="47.45"/>
    <n v="31.79"/>
    <n v="163209.85999999999"/>
    <n v="243608.30000000002"/>
    <n v="80398.440000000031"/>
    <x v="5"/>
    <n v="1"/>
    <x v="3"/>
    <x v="0"/>
  </r>
  <r>
    <n v="443871963"/>
    <x v="1015"/>
    <d v="2022-03-05T00:00:00"/>
    <x v="77"/>
    <x v="4"/>
    <x v="5"/>
    <x v="0"/>
    <x v="3"/>
    <n v="432"/>
    <n v="109.28"/>
    <n v="35.840000000000003"/>
    <n v="15482.880000000001"/>
    <n v="47208.959999999999"/>
    <n v="31726.079999999998"/>
    <x v="11"/>
    <n v="3"/>
    <x v="5"/>
    <x v="0"/>
  </r>
  <r>
    <n v="269127976"/>
    <x v="1583"/>
    <d v="2015-09-26T00:00:00"/>
    <x v="36"/>
    <x v="3"/>
    <x v="1"/>
    <x v="1"/>
    <x v="0"/>
    <n v="9804"/>
    <n v="152.58000000000001"/>
    <n v="97.44"/>
    <n v="955301.76"/>
    <n v="1495894.32"/>
    <n v="540592.56000000006"/>
    <x v="6"/>
    <n v="5"/>
    <x v="0"/>
    <x v="0"/>
  </r>
  <r>
    <n v="560163104"/>
    <x v="647"/>
    <d v="2019-02-05T00:00:00"/>
    <x v="19"/>
    <x v="0"/>
    <x v="9"/>
    <x v="0"/>
    <x v="3"/>
    <n v="3565"/>
    <n v="9.33"/>
    <n v="6.92"/>
    <n v="24669.8"/>
    <n v="33261.449999999997"/>
    <n v="8591.6499999999978"/>
    <x v="13"/>
    <n v="5"/>
    <x v="0"/>
    <x v="0"/>
  </r>
  <r>
    <n v="245440852"/>
    <x v="2139"/>
    <d v="2015-12-15T00:00:00"/>
    <x v="181"/>
    <x v="1"/>
    <x v="8"/>
    <x v="0"/>
    <x v="2"/>
    <n v="257"/>
    <n v="421.89"/>
    <n v="364.69"/>
    <n v="93725.33"/>
    <n v="108425.73"/>
    <n v="14700.399999999994"/>
    <x v="3"/>
    <n v="6"/>
    <x v="4"/>
    <x v="1"/>
  </r>
  <r>
    <n v="403828513"/>
    <x v="2140"/>
    <d v="2021-12-06T00:00:00"/>
    <x v="100"/>
    <x v="5"/>
    <x v="0"/>
    <x v="0"/>
    <x v="3"/>
    <n v="686"/>
    <n v="255.28"/>
    <n v="159.41999999999999"/>
    <n v="109362.12"/>
    <n v="175122.08"/>
    <n v="65759.959999999992"/>
    <x v="3"/>
    <n v="5"/>
    <x v="0"/>
    <x v="0"/>
  </r>
  <r>
    <n v="864368951"/>
    <x v="644"/>
    <d v="2019-04-27T00:00:00"/>
    <x v="65"/>
    <x v="2"/>
    <x v="1"/>
    <x v="0"/>
    <x v="0"/>
    <n v="4836"/>
    <n v="152.58000000000001"/>
    <n v="97.44"/>
    <n v="471219.83999999997"/>
    <n v="737876.88"/>
    <n v="266657.04000000004"/>
    <x v="7"/>
    <n v="5"/>
    <x v="0"/>
    <x v="0"/>
  </r>
  <r>
    <n v="328470885"/>
    <x v="1913"/>
    <d v="2019-05-15T00:00:00"/>
    <x v="177"/>
    <x v="5"/>
    <x v="1"/>
    <x v="0"/>
    <x v="3"/>
    <n v="689"/>
    <n v="152.58000000000001"/>
    <n v="97.44"/>
    <n v="67136.160000000003"/>
    <n v="105127.62000000001"/>
    <n v="37991.460000000006"/>
    <x v="14"/>
    <n v="6"/>
    <x v="4"/>
    <x v="1"/>
  </r>
  <r>
    <n v="934984433"/>
    <x v="22"/>
    <d v="2016-10-15T00:00:00"/>
    <x v="13"/>
    <x v="0"/>
    <x v="11"/>
    <x v="0"/>
    <x v="1"/>
    <n v="1526"/>
    <n v="154.06"/>
    <n v="90.93"/>
    <n v="138759.18000000002"/>
    <n v="235095.56"/>
    <n v="96336.379999999976"/>
    <x v="3"/>
    <n v="3"/>
    <x v="5"/>
    <x v="0"/>
  </r>
  <r>
    <n v="524844634"/>
    <x v="999"/>
    <d v="2019-10-31T00:00:00"/>
    <x v="137"/>
    <x v="1"/>
    <x v="3"/>
    <x v="1"/>
    <x v="0"/>
    <n v="2045"/>
    <n v="205.7"/>
    <n v="117.11"/>
    <n v="239489.95"/>
    <n v="420656.5"/>
    <n v="181166.55"/>
    <x v="9"/>
    <n v="4"/>
    <x v="6"/>
    <x v="0"/>
  </r>
  <r>
    <n v="671450746"/>
    <x v="1900"/>
    <d v="2019-10-05T00:00:00"/>
    <x v="90"/>
    <x v="5"/>
    <x v="9"/>
    <x v="1"/>
    <x v="0"/>
    <n v="6052"/>
    <n v="9.33"/>
    <n v="6.92"/>
    <n v="41879.839999999997"/>
    <n v="56465.16"/>
    <n v="14585.320000000007"/>
    <x v="18"/>
    <n v="7"/>
    <x v="2"/>
    <x v="1"/>
  </r>
  <r>
    <n v="640476596"/>
    <x v="1251"/>
    <d v="2018-10-30T00:00:00"/>
    <x v="128"/>
    <x v="1"/>
    <x v="9"/>
    <x v="0"/>
    <x v="3"/>
    <n v="112"/>
    <n v="9.33"/>
    <n v="6.92"/>
    <n v="775.04"/>
    <n v="1044.96"/>
    <n v="269.92000000000007"/>
    <x v="16"/>
    <n v="7"/>
    <x v="2"/>
    <x v="1"/>
  </r>
  <r>
    <n v="217908513"/>
    <x v="2141"/>
    <d v="2016-06-14T00:00:00"/>
    <x v="171"/>
    <x v="5"/>
    <x v="7"/>
    <x v="0"/>
    <x v="3"/>
    <n v="2826"/>
    <n v="437.2"/>
    <n v="263.33"/>
    <n v="744170.58"/>
    <n v="1235527.2"/>
    <n v="491356.62"/>
    <x v="4"/>
    <n v="1"/>
    <x v="3"/>
    <x v="0"/>
  </r>
  <r>
    <n v="160045325"/>
    <x v="1988"/>
    <d v="2015-03-10T00:00:00"/>
    <x v="105"/>
    <x v="2"/>
    <x v="9"/>
    <x v="0"/>
    <x v="2"/>
    <n v="9823"/>
    <n v="9.33"/>
    <n v="6.92"/>
    <n v="67975.16"/>
    <n v="91648.59"/>
    <n v="23673.429999999993"/>
    <x v="14"/>
    <n v="5"/>
    <x v="0"/>
    <x v="0"/>
  </r>
  <r>
    <n v="843498361"/>
    <x v="751"/>
    <d v="2016-04-09T00:00:00"/>
    <x v="53"/>
    <x v="5"/>
    <x v="6"/>
    <x v="1"/>
    <x v="0"/>
    <n v="8764"/>
    <n v="651.21"/>
    <n v="524.96"/>
    <n v="4600749.4400000004"/>
    <n v="5707204.4400000004"/>
    <n v="1106455"/>
    <x v="16"/>
    <n v="4"/>
    <x v="6"/>
    <x v="0"/>
  </r>
  <r>
    <n v="915191447"/>
    <x v="1556"/>
    <d v="2018-09-17T00:00:00"/>
    <x v="24"/>
    <x v="3"/>
    <x v="1"/>
    <x v="0"/>
    <x v="0"/>
    <n v="4342"/>
    <n v="152.58000000000001"/>
    <n v="97.44"/>
    <n v="423084.48"/>
    <n v="662502.3600000001"/>
    <n v="239417.88000000012"/>
    <x v="7"/>
    <n v="7"/>
    <x v="2"/>
    <x v="1"/>
  </r>
  <r>
    <n v="442360913"/>
    <x v="535"/>
    <d v="2018-01-30T00:00:00"/>
    <x v="0"/>
    <x v="0"/>
    <x v="9"/>
    <x v="0"/>
    <x v="1"/>
    <n v="3279"/>
    <n v="9.33"/>
    <n v="6.92"/>
    <n v="22690.68"/>
    <n v="30593.07"/>
    <n v="7902.3899999999994"/>
    <x v="13"/>
    <n v="5"/>
    <x v="0"/>
    <x v="0"/>
  </r>
  <r>
    <n v="462555587"/>
    <x v="2142"/>
    <d v="2015-04-08T00:00:00"/>
    <x v="131"/>
    <x v="3"/>
    <x v="4"/>
    <x v="0"/>
    <x v="1"/>
    <n v="9332"/>
    <n v="81.73"/>
    <n v="56.67"/>
    <n v="528844.44000000006"/>
    <n v="762704.36"/>
    <n v="233859.91999999993"/>
    <x v="17"/>
    <n v="1"/>
    <x v="3"/>
    <x v="0"/>
  </r>
  <r>
    <n v="733636796"/>
    <x v="2143"/>
    <d v="2020-08-22T00:00:00"/>
    <x v="67"/>
    <x v="1"/>
    <x v="8"/>
    <x v="0"/>
    <x v="0"/>
    <n v="8286"/>
    <n v="421.89"/>
    <n v="364.69"/>
    <n v="3021821.34"/>
    <n v="3495780.54"/>
    <n v="473959.20000000019"/>
    <x v="17"/>
    <n v="4"/>
    <x v="6"/>
    <x v="0"/>
  </r>
  <r>
    <n v="183778369"/>
    <x v="1902"/>
    <d v="2021-01-12T00:00:00"/>
    <x v="7"/>
    <x v="1"/>
    <x v="1"/>
    <x v="0"/>
    <x v="2"/>
    <n v="2958"/>
    <n v="152.58000000000001"/>
    <n v="97.44"/>
    <n v="288227.52"/>
    <n v="451331.64"/>
    <n v="163104.12"/>
    <x v="15"/>
    <n v="4"/>
    <x v="6"/>
    <x v="0"/>
  </r>
  <r>
    <n v="961466634"/>
    <x v="473"/>
    <d v="2016-08-11T00:00:00"/>
    <x v="15"/>
    <x v="3"/>
    <x v="2"/>
    <x v="0"/>
    <x v="3"/>
    <n v="8198"/>
    <n v="47.45"/>
    <n v="31.79"/>
    <n v="260614.41999999998"/>
    <n v="388995.10000000003"/>
    <n v="128380.68000000005"/>
    <x v="20"/>
    <n v="1"/>
    <x v="3"/>
    <x v="0"/>
  </r>
  <r>
    <n v="101010978"/>
    <x v="544"/>
    <d v="2018-03-08T00:00:00"/>
    <x v="105"/>
    <x v="2"/>
    <x v="8"/>
    <x v="0"/>
    <x v="3"/>
    <n v="248"/>
    <n v="421.89"/>
    <n v="364.69"/>
    <n v="90443.12"/>
    <n v="104628.72"/>
    <n v="14185.600000000006"/>
    <x v="15"/>
    <n v="6"/>
    <x v="4"/>
    <x v="1"/>
  </r>
  <r>
    <n v="750304687"/>
    <x v="1689"/>
    <d v="2015-05-23T00:00:00"/>
    <x v="119"/>
    <x v="5"/>
    <x v="1"/>
    <x v="0"/>
    <x v="1"/>
    <n v="685"/>
    <n v="152.58000000000001"/>
    <n v="97.44"/>
    <n v="66746.399999999994"/>
    <n v="104517.3"/>
    <n v="37770.900000000009"/>
    <x v="9"/>
    <n v="6"/>
    <x v="4"/>
    <x v="1"/>
  </r>
  <r>
    <n v="499362361"/>
    <x v="2144"/>
    <d v="2016-07-23T00:00:00"/>
    <x v="98"/>
    <x v="4"/>
    <x v="11"/>
    <x v="1"/>
    <x v="0"/>
    <n v="1274"/>
    <n v="154.06"/>
    <n v="90.93"/>
    <n v="115844.82"/>
    <n v="196272.44"/>
    <n v="80427.62"/>
    <x v="7"/>
    <n v="5"/>
    <x v="0"/>
    <x v="0"/>
  </r>
  <r>
    <n v="228350675"/>
    <x v="2145"/>
    <d v="2015-09-10T00:00:00"/>
    <x v="148"/>
    <x v="3"/>
    <x v="11"/>
    <x v="0"/>
    <x v="1"/>
    <n v="2894"/>
    <n v="154.06"/>
    <n v="90.93"/>
    <n v="263151.42000000004"/>
    <n v="445849.64"/>
    <n v="182698.21999999997"/>
    <x v="16"/>
    <n v="2"/>
    <x v="1"/>
    <x v="0"/>
  </r>
  <r>
    <n v="482004821"/>
    <x v="2146"/>
    <d v="2016-07-18T00:00:00"/>
    <x v="14"/>
    <x v="0"/>
    <x v="0"/>
    <x v="1"/>
    <x v="0"/>
    <n v="4793"/>
    <n v="255.28"/>
    <n v="159.41999999999999"/>
    <n v="764100.05999999994"/>
    <n v="1223557.04"/>
    <n v="459456.9800000001"/>
    <x v="20"/>
    <n v="5"/>
    <x v="0"/>
    <x v="0"/>
  </r>
  <r>
    <n v="680686128"/>
    <x v="45"/>
    <d v="2018-06-16T00:00:00"/>
    <x v="152"/>
    <x v="5"/>
    <x v="6"/>
    <x v="1"/>
    <x v="0"/>
    <n v="9006"/>
    <n v="651.21"/>
    <n v="524.96"/>
    <n v="4727789.7600000007"/>
    <n v="5864797.2600000007"/>
    <n v="1137007.5"/>
    <x v="3"/>
    <n v="3"/>
    <x v="5"/>
    <x v="0"/>
  </r>
  <r>
    <n v="315068423"/>
    <x v="1515"/>
    <d v="2017-02-19T00:00:00"/>
    <x v="78"/>
    <x v="5"/>
    <x v="5"/>
    <x v="1"/>
    <x v="3"/>
    <n v="4603"/>
    <n v="109.28"/>
    <n v="35.840000000000003"/>
    <n v="164971.52000000002"/>
    <n v="503015.84"/>
    <n v="338044.32"/>
    <x v="9"/>
    <n v="7"/>
    <x v="2"/>
    <x v="1"/>
  </r>
  <r>
    <n v="296138036"/>
    <x v="1825"/>
    <d v="2022-08-18T00:00:00"/>
    <x v="172"/>
    <x v="4"/>
    <x v="5"/>
    <x v="0"/>
    <x v="0"/>
    <n v="2680"/>
    <n v="109.28"/>
    <n v="35.840000000000003"/>
    <n v="96051.200000000012"/>
    <n v="292870.40000000002"/>
    <n v="196819.20000000001"/>
    <x v="5"/>
    <n v="4"/>
    <x v="6"/>
    <x v="0"/>
  </r>
  <r>
    <n v="115846812"/>
    <x v="1593"/>
    <d v="2018-01-28T00:00:00"/>
    <x v="93"/>
    <x v="5"/>
    <x v="3"/>
    <x v="0"/>
    <x v="1"/>
    <n v="501"/>
    <n v="205.7"/>
    <n v="117.11"/>
    <n v="58672.11"/>
    <n v="103055.7"/>
    <n v="44383.59"/>
    <x v="6"/>
    <n v="6"/>
    <x v="4"/>
    <x v="1"/>
  </r>
  <r>
    <n v="343847024"/>
    <x v="1664"/>
    <d v="2022-11-04T00:00:00"/>
    <x v="36"/>
    <x v="3"/>
    <x v="10"/>
    <x v="1"/>
    <x v="2"/>
    <n v="830"/>
    <n v="668.27"/>
    <n v="502.54"/>
    <n v="417108.2"/>
    <n v="554664.1"/>
    <n v="137555.89999999997"/>
    <x v="1"/>
    <n v="5"/>
    <x v="0"/>
    <x v="0"/>
  </r>
  <r>
    <n v="813213431"/>
    <x v="2121"/>
    <d v="2020-07-16T00:00:00"/>
    <x v="152"/>
    <x v="5"/>
    <x v="3"/>
    <x v="0"/>
    <x v="1"/>
    <n v="500"/>
    <n v="205.7"/>
    <n v="117.11"/>
    <n v="58555"/>
    <n v="102850"/>
    <n v="44295"/>
    <x v="15"/>
    <n v="6"/>
    <x v="4"/>
    <x v="1"/>
  </r>
  <r>
    <n v="962591016"/>
    <x v="793"/>
    <d v="2019-12-30T00:00:00"/>
    <x v="90"/>
    <x v="5"/>
    <x v="5"/>
    <x v="1"/>
    <x v="1"/>
    <n v="927"/>
    <n v="109.28"/>
    <n v="35.840000000000003"/>
    <n v="33223.68"/>
    <n v="101302.56"/>
    <n v="68078.880000000005"/>
    <x v="19"/>
    <n v="6"/>
    <x v="4"/>
    <x v="1"/>
  </r>
  <r>
    <n v="340500915"/>
    <x v="313"/>
    <d v="2021-11-25T00:00:00"/>
    <x v="116"/>
    <x v="4"/>
    <x v="1"/>
    <x v="0"/>
    <x v="1"/>
    <n v="642"/>
    <n v="152.58000000000001"/>
    <n v="97.44"/>
    <n v="62556.479999999996"/>
    <n v="97956.360000000015"/>
    <n v="35399.880000000019"/>
    <x v="10"/>
    <n v="6"/>
    <x v="4"/>
    <x v="1"/>
  </r>
  <r>
    <n v="737598741"/>
    <x v="493"/>
    <d v="2019-05-18T00:00:00"/>
    <x v="98"/>
    <x v="4"/>
    <x v="5"/>
    <x v="1"/>
    <x v="3"/>
    <n v="713"/>
    <n v="109.28"/>
    <n v="35.840000000000003"/>
    <n v="25553.920000000002"/>
    <n v="77916.639999999999"/>
    <n v="52362.720000000001"/>
    <x v="16"/>
    <n v="4"/>
    <x v="6"/>
    <x v="0"/>
  </r>
  <r>
    <n v="359346759"/>
    <x v="996"/>
    <d v="2019-11-07T00:00:00"/>
    <x v="28"/>
    <x v="5"/>
    <x v="5"/>
    <x v="0"/>
    <x v="0"/>
    <n v="7546"/>
    <n v="109.28"/>
    <n v="35.840000000000003"/>
    <n v="270448.64000000001"/>
    <n v="824626.88"/>
    <n v="554178.24"/>
    <x v="6"/>
    <n v="3"/>
    <x v="5"/>
    <x v="0"/>
  </r>
  <r>
    <n v="246922719"/>
    <x v="2087"/>
    <d v="2015-07-23T00:00:00"/>
    <x v="120"/>
    <x v="1"/>
    <x v="6"/>
    <x v="0"/>
    <x v="3"/>
    <n v="8775"/>
    <n v="651.21"/>
    <n v="524.96"/>
    <n v="4606524"/>
    <n v="5714367.75"/>
    <n v="1107843.75"/>
    <x v="20"/>
    <n v="1"/>
    <x v="3"/>
    <x v="0"/>
  </r>
  <r>
    <n v="144125449"/>
    <x v="1693"/>
    <d v="2022-05-04T00:00:00"/>
    <x v="99"/>
    <x v="5"/>
    <x v="3"/>
    <x v="0"/>
    <x v="3"/>
    <n v="8778"/>
    <n v="205.7"/>
    <n v="117.11"/>
    <n v="1027991.58"/>
    <n v="1805634.5999999999"/>
    <n v="777643.0199999999"/>
    <x v="18"/>
    <n v="4"/>
    <x v="6"/>
    <x v="0"/>
  </r>
  <r>
    <n v="315066277"/>
    <x v="999"/>
    <d v="2019-10-26T00:00:00"/>
    <x v="150"/>
    <x v="1"/>
    <x v="1"/>
    <x v="1"/>
    <x v="2"/>
    <n v="3968"/>
    <n v="152.58000000000001"/>
    <n v="97.44"/>
    <n v="386641.91999999998"/>
    <n v="605437.44000000006"/>
    <n v="218795.52000000008"/>
    <x v="19"/>
    <n v="4"/>
    <x v="6"/>
    <x v="0"/>
  </r>
  <r>
    <n v="194169032"/>
    <x v="2147"/>
    <d v="2016-04-06T00:00:00"/>
    <x v="160"/>
    <x v="4"/>
    <x v="2"/>
    <x v="0"/>
    <x v="1"/>
    <n v="7786"/>
    <n v="47.45"/>
    <n v="31.79"/>
    <n v="247516.94"/>
    <n v="369445.7"/>
    <n v="121928.76000000001"/>
    <x v="10"/>
    <n v="5"/>
    <x v="0"/>
    <x v="0"/>
  </r>
  <r>
    <n v="636170041"/>
    <x v="1843"/>
    <d v="2016-07-09T00:00:00"/>
    <x v="87"/>
    <x v="5"/>
    <x v="7"/>
    <x v="1"/>
    <x v="2"/>
    <n v="5707"/>
    <n v="437.2"/>
    <n v="263.33"/>
    <n v="1502824.3099999998"/>
    <n v="2495100.4"/>
    <n v="992276.09000000008"/>
    <x v="17"/>
    <n v="4"/>
    <x v="6"/>
    <x v="0"/>
  </r>
  <r>
    <n v="766118133"/>
    <x v="1378"/>
    <d v="2022-10-22T00:00:00"/>
    <x v="133"/>
    <x v="1"/>
    <x v="10"/>
    <x v="1"/>
    <x v="1"/>
    <n v="235"/>
    <n v="668.27"/>
    <n v="502.54"/>
    <n v="118096.90000000001"/>
    <n v="157043.44999999998"/>
    <n v="38946.549999999974"/>
    <x v="2"/>
    <n v="7"/>
    <x v="2"/>
    <x v="1"/>
  </r>
  <r>
    <n v="229374635"/>
    <x v="804"/>
    <d v="2021-05-15T00:00:00"/>
    <x v="161"/>
    <x v="3"/>
    <x v="9"/>
    <x v="1"/>
    <x v="0"/>
    <n v="5906"/>
    <n v="9.33"/>
    <n v="6.92"/>
    <n v="40869.519999999997"/>
    <n v="55102.98"/>
    <n v="14233.460000000006"/>
    <x v="13"/>
    <n v="2"/>
    <x v="1"/>
    <x v="0"/>
  </r>
  <r>
    <n v="440565764"/>
    <x v="1384"/>
    <d v="2016-08-29T00:00:00"/>
    <x v="39"/>
    <x v="2"/>
    <x v="2"/>
    <x v="0"/>
    <x v="0"/>
    <n v="2055"/>
    <n v="47.45"/>
    <n v="31.79"/>
    <n v="65328.45"/>
    <n v="97509.75"/>
    <n v="32181.300000000003"/>
    <x v="17"/>
    <n v="6"/>
    <x v="4"/>
    <x v="1"/>
  </r>
  <r>
    <n v="768050181"/>
    <x v="2148"/>
    <d v="2019-01-19T00:00:00"/>
    <x v="32"/>
    <x v="5"/>
    <x v="2"/>
    <x v="0"/>
    <x v="1"/>
    <n v="1971"/>
    <n v="47.45"/>
    <n v="31.79"/>
    <n v="62658.09"/>
    <n v="93523.950000000012"/>
    <n v="30865.860000000015"/>
    <x v="5"/>
    <n v="6"/>
    <x v="4"/>
    <x v="1"/>
  </r>
  <r>
    <n v="227295386"/>
    <x v="1952"/>
    <d v="2020-08-23T00:00:00"/>
    <x v="183"/>
    <x v="0"/>
    <x v="0"/>
    <x v="0"/>
    <x v="3"/>
    <n v="611"/>
    <n v="255.28"/>
    <n v="159.41999999999999"/>
    <n v="97405.62"/>
    <n v="155976.07999999999"/>
    <n v="58570.459999999992"/>
    <x v="5"/>
    <n v="7"/>
    <x v="2"/>
    <x v="1"/>
  </r>
  <r>
    <n v="733648812"/>
    <x v="214"/>
    <d v="2020-12-26T00:00:00"/>
    <x v="34"/>
    <x v="1"/>
    <x v="3"/>
    <x v="0"/>
    <x v="0"/>
    <n v="1842"/>
    <n v="205.7"/>
    <n v="117.11"/>
    <n v="215716.62"/>
    <n v="378899.39999999997"/>
    <n v="163182.77999999997"/>
    <x v="7"/>
    <n v="5"/>
    <x v="0"/>
    <x v="0"/>
  </r>
  <r>
    <n v="598404109"/>
    <x v="2149"/>
    <d v="2018-11-13T00:00:00"/>
    <x v="124"/>
    <x v="1"/>
    <x v="9"/>
    <x v="0"/>
    <x v="3"/>
    <n v="9929"/>
    <n v="9.33"/>
    <n v="6.92"/>
    <n v="68708.679999999993"/>
    <n v="92637.57"/>
    <n v="23928.890000000014"/>
    <x v="20"/>
    <n v="6"/>
    <x v="4"/>
    <x v="1"/>
  </r>
  <r>
    <n v="807999646"/>
    <x v="2150"/>
    <d v="2022-01-03T00:00:00"/>
    <x v="134"/>
    <x v="2"/>
    <x v="11"/>
    <x v="1"/>
    <x v="2"/>
    <n v="3906"/>
    <n v="154.06"/>
    <n v="90.93"/>
    <n v="355172.58"/>
    <n v="601758.36"/>
    <n v="246585.77999999997"/>
    <x v="20"/>
    <n v="5"/>
    <x v="0"/>
    <x v="0"/>
  </r>
  <r>
    <n v="580782210"/>
    <x v="2151"/>
    <d v="2015-02-28T00:00:00"/>
    <x v="109"/>
    <x v="1"/>
    <x v="6"/>
    <x v="0"/>
    <x v="1"/>
    <n v="5217"/>
    <n v="651.21"/>
    <n v="524.96"/>
    <n v="2738716.3200000003"/>
    <n v="3397362.5700000003"/>
    <n v="658646.25"/>
    <x v="10"/>
    <n v="1"/>
    <x v="3"/>
    <x v="0"/>
  </r>
  <r>
    <n v="281013810"/>
    <x v="709"/>
    <d v="2022-05-12T00:00:00"/>
    <x v="118"/>
    <x v="0"/>
    <x v="4"/>
    <x v="1"/>
    <x v="1"/>
    <n v="7086"/>
    <n v="81.73"/>
    <n v="56.67"/>
    <n v="401563.62"/>
    <n v="579138.78"/>
    <n v="177575.16000000003"/>
    <x v="3"/>
    <n v="1"/>
    <x v="3"/>
    <x v="0"/>
  </r>
  <r>
    <n v="186868274"/>
    <x v="1324"/>
    <d v="2015-09-22T00:00:00"/>
    <x v="54"/>
    <x v="2"/>
    <x v="9"/>
    <x v="0"/>
    <x v="1"/>
    <n v="7330"/>
    <n v="9.33"/>
    <n v="6.92"/>
    <n v="50723.6"/>
    <n v="68388.899999999994"/>
    <n v="17665.299999999996"/>
    <x v="12"/>
    <n v="5"/>
    <x v="0"/>
    <x v="0"/>
  </r>
  <r>
    <n v="196831929"/>
    <x v="1072"/>
    <d v="2020-08-20T00:00:00"/>
    <x v="177"/>
    <x v="5"/>
    <x v="11"/>
    <x v="1"/>
    <x v="0"/>
    <n v="5797"/>
    <n v="154.06"/>
    <n v="90.93"/>
    <n v="527121.21000000008"/>
    <n v="893085.82000000007"/>
    <n v="365964.61"/>
    <x v="7"/>
    <n v="3"/>
    <x v="5"/>
    <x v="0"/>
  </r>
  <r>
    <n v="124833285"/>
    <x v="808"/>
    <d v="2022-02-26T00:00:00"/>
    <x v="184"/>
    <x v="3"/>
    <x v="9"/>
    <x v="1"/>
    <x v="1"/>
    <n v="9798"/>
    <n v="9.33"/>
    <n v="6.92"/>
    <n v="67802.16"/>
    <n v="91415.34"/>
    <n v="23613.179999999993"/>
    <x v="9"/>
    <n v="6"/>
    <x v="4"/>
    <x v="1"/>
  </r>
  <r>
    <n v="146801221"/>
    <x v="1581"/>
    <d v="2021-05-10T00:00:00"/>
    <x v="28"/>
    <x v="5"/>
    <x v="1"/>
    <x v="1"/>
    <x v="0"/>
    <n v="598"/>
    <n v="152.58000000000001"/>
    <n v="97.44"/>
    <n v="58269.119999999995"/>
    <n v="91242.840000000011"/>
    <n v="32973.720000000016"/>
    <x v="17"/>
    <n v="6"/>
    <x v="4"/>
    <x v="1"/>
  </r>
  <r>
    <n v="890928828"/>
    <x v="1719"/>
    <d v="2019-03-03T00:00:00"/>
    <x v="135"/>
    <x v="3"/>
    <x v="6"/>
    <x v="0"/>
    <x v="1"/>
    <n v="4494"/>
    <n v="651.21"/>
    <n v="524.96"/>
    <n v="2359170.2400000002"/>
    <n v="2926537.74"/>
    <n v="567367.5"/>
    <x v="9"/>
    <n v="7"/>
    <x v="2"/>
    <x v="1"/>
  </r>
  <r>
    <n v="454010283"/>
    <x v="1158"/>
    <d v="2018-01-21T00:00:00"/>
    <x v="21"/>
    <x v="5"/>
    <x v="1"/>
    <x v="0"/>
    <x v="3"/>
    <n v="587"/>
    <n v="152.58000000000001"/>
    <n v="97.44"/>
    <n v="57197.279999999999"/>
    <n v="89564.46"/>
    <n v="32367.180000000008"/>
    <x v="6"/>
    <n v="6"/>
    <x v="4"/>
    <x v="1"/>
  </r>
  <r>
    <n v="477184569"/>
    <x v="629"/>
    <d v="2021-09-08T00:00:00"/>
    <x v="31"/>
    <x v="4"/>
    <x v="0"/>
    <x v="0"/>
    <x v="0"/>
    <n v="8373"/>
    <n v="255.28"/>
    <n v="159.41999999999999"/>
    <n v="1334823.6599999999"/>
    <n v="2137459.44"/>
    <n v="802635.78"/>
    <x v="17"/>
    <n v="1"/>
    <x v="3"/>
    <x v="0"/>
  </r>
  <r>
    <n v="217516267"/>
    <x v="964"/>
    <d v="2020-03-06T00:00:00"/>
    <x v="35"/>
    <x v="5"/>
    <x v="4"/>
    <x v="0"/>
    <x v="0"/>
    <n v="6752"/>
    <n v="81.73"/>
    <n v="56.67"/>
    <n v="382635.84"/>
    <n v="551840.96000000008"/>
    <n v="169205.12000000005"/>
    <x v="9"/>
    <n v="5"/>
    <x v="0"/>
    <x v="0"/>
  </r>
  <r>
    <n v="774698626"/>
    <x v="1299"/>
    <d v="2016-03-19T00:00:00"/>
    <x v="17"/>
    <x v="1"/>
    <x v="9"/>
    <x v="0"/>
    <x v="2"/>
    <n v="9394"/>
    <n v="9.33"/>
    <n v="6.92"/>
    <n v="65006.479999999996"/>
    <n v="87646.02"/>
    <n v="22639.540000000008"/>
    <x v="5"/>
    <n v="6"/>
    <x v="4"/>
    <x v="1"/>
  </r>
  <r>
    <n v="546969640"/>
    <x v="946"/>
    <d v="2016-02-18T00:00:00"/>
    <x v="93"/>
    <x v="5"/>
    <x v="9"/>
    <x v="1"/>
    <x v="1"/>
    <n v="9326"/>
    <n v="9.33"/>
    <n v="6.92"/>
    <n v="64535.92"/>
    <n v="87011.58"/>
    <n v="22475.660000000003"/>
    <x v="10"/>
    <n v="6"/>
    <x v="4"/>
    <x v="1"/>
  </r>
  <r>
    <n v="526350104"/>
    <x v="2140"/>
    <d v="2021-12-09T00:00:00"/>
    <x v="26"/>
    <x v="1"/>
    <x v="5"/>
    <x v="1"/>
    <x v="0"/>
    <n v="7547"/>
    <n v="109.28"/>
    <n v="35.840000000000003"/>
    <n v="270484.48000000004"/>
    <n v="824736.16"/>
    <n v="554251.67999999993"/>
    <x v="18"/>
    <n v="5"/>
    <x v="0"/>
    <x v="0"/>
  </r>
  <r>
    <n v="212903726"/>
    <x v="1775"/>
    <d v="2015-03-18T00:00:00"/>
    <x v="175"/>
    <x v="1"/>
    <x v="8"/>
    <x v="0"/>
    <x v="2"/>
    <n v="1798"/>
    <n v="421.89"/>
    <n v="364.69"/>
    <n v="655712.62"/>
    <n v="758558.22"/>
    <n v="102845.59999999998"/>
    <x v="18"/>
    <n v="4"/>
    <x v="6"/>
    <x v="0"/>
  </r>
  <r>
    <n v="530613744"/>
    <x v="2052"/>
    <d v="2020-04-08T00:00:00"/>
    <x v="11"/>
    <x v="3"/>
    <x v="9"/>
    <x v="0"/>
    <x v="2"/>
    <n v="9253"/>
    <n v="9.33"/>
    <n v="6.92"/>
    <n v="64030.76"/>
    <n v="86330.49"/>
    <n v="22299.730000000003"/>
    <x v="12"/>
    <n v="6"/>
    <x v="4"/>
    <x v="1"/>
  </r>
  <r>
    <n v="412498700"/>
    <x v="976"/>
    <d v="2022-01-13T00:00:00"/>
    <x v="97"/>
    <x v="3"/>
    <x v="7"/>
    <x v="0"/>
    <x v="0"/>
    <n v="6387"/>
    <n v="437.2"/>
    <n v="263.33"/>
    <n v="1681888.71"/>
    <n v="2792396.4"/>
    <n v="1110507.69"/>
    <x v="6"/>
    <n v="3"/>
    <x v="5"/>
    <x v="0"/>
  </r>
  <r>
    <n v="680325210"/>
    <x v="2152"/>
    <d v="2017-06-29T00:00:00"/>
    <x v="43"/>
    <x v="1"/>
    <x v="11"/>
    <x v="0"/>
    <x v="1"/>
    <n v="2203"/>
    <n v="154.06"/>
    <n v="90.93"/>
    <n v="200318.79"/>
    <n v="339394.18"/>
    <n v="139075.38999999998"/>
    <x v="7"/>
    <n v="3"/>
    <x v="5"/>
    <x v="0"/>
  </r>
  <r>
    <n v="263882005"/>
    <x v="2153"/>
    <d v="2021-02-05T00:00:00"/>
    <x v="47"/>
    <x v="1"/>
    <x v="2"/>
    <x v="0"/>
    <x v="0"/>
    <n v="7404"/>
    <n v="47.45"/>
    <n v="31.79"/>
    <n v="235373.16"/>
    <n v="351319.80000000005"/>
    <n v="115946.64000000004"/>
    <x v="17"/>
    <n v="3"/>
    <x v="5"/>
    <x v="0"/>
  </r>
  <r>
    <n v="356449544"/>
    <x v="1187"/>
    <d v="2021-01-25T00:00:00"/>
    <x v="23"/>
    <x v="4"/>
    <x v="7"/>
    <x v="1"/>
    <x v="3"/>
    <n v="196"/>
    <n v="437.2"/>
    <n v="263.33"/>
    <n v="51612.68"/>
    <n v="85691.199999999997"/>
    <n v="34078.519999999997"/>
    <x v="19"/>
    <n v="6"/>
    <x v="4"/>
    <x v="1"/>
  </r>
  <r>
    <n v="811194264"/>
    <x v="2154"/>
    <d v="2015-06-03T00:00:00"/>
    <x v="62"/>
    <x v="5"/>
    <x v="8"/>
    <x v="0"/>
    <x v="0"/>
    <n v="9264"/>
    <n v="421.89"/>
    <n v="364.69"/>
    <n v="3378488.16"/>
    <n v="3908388.96"/>
    <n v="529900.79999999981"/>
    <x v="8"/>
    <n v="5"/>
    <x v="0"/>
    <x v="0"/>
  </r>
  <r>
    <n v="292234885"/>
    <x v="1205"/>
    <d v="2020-08-07T00:00:00"/>
    <x v="65"/>
    <x v="2"/>
    <x v="0"/>
    <x v="0"/>
    <x v="1"/>
    <n v="7651"/>
    <n v="255.28"/>
    <n v="159.41999999999999"/>
    <n v="1219722.42"/>
    <n v="1953147.28"/>
    <n v="733424.8600000001"/>
    <x v="13"/>
    <n v="1"/>
    <x v="3"/>
    <x v="0"/>
  </r>
  <r>
    <n v="623576104"/>
    <x v="1020"/>
    <d v="2018-06-01T00:00:00"/>
    <x v="125"/>
    <x v="5"/>
    <x v="9"/>
    <x v="1"/>
    <x v="0"/>
    <n v="8881"/>
    <n v="9.33"/>
    <n v="6.92"/>
    <n v="61456.52"/>
    <n v="82859.73"/>
    <n v="21403.21"/>
    <x v="3"/>
    <n v="2"/>
    <x v="1"/>
    <x v="0"/>
  </r>
  <r>
    <n v="789641749"/>
    <x v="1754"/>
    <d v="2018-10-09T00:00:00"/>
    <x v="58"/>
    <x v="5"/>
    <x v="1"/>
    <x v="0"/>
    <x v="0"/>
    <n v="1396"/>
    <n v="152.58000000000001"/>
    <n v="97.44"/>
    <n v="136026.23999999999"/>
    <n v="213001.68000000002"/>
    <n v="76975.440000000031"/>
    <x v="8"/>
    <n v="4"/>
    <x v="6"/>
    <x v="0"/>
  </r>
  <r>
    <n v="582491528"/>
    <x v="2155"/>
    <d v="2016-09-15T00:00:00"/>
    <x v="54"/>
    <x v="2"/>
    <x v="4"/>
    <x v="1"/>
    <x v="0"/>
    <n v="1042"/>
    <n v="81.73"/>
    <n v="56.67"/>
    <n v="59050.14"/>
    <n v="85162.66"/>
    <n v="26112.520000000004"/>
    <x v="10"/>
    <n v="6"/>
    <x v="4"/>
    <x v="1"/>
  </r>
  <r>
    <n v="515204131"/>
    <x v="1930"/>
    <d v="2021-09-19T00:00:00"/>
    <x v="94"/>
    <x v="5"/>
    <x v="3"/>
    <x v="1"/>
    <x v="0"/>
    <n v="9206"/>
    <n v="205.7"/>
    <n v="117.11"/>
    <n v="1078114.6599999999"/>
    <n v="1893674.2"/>
    <n v="815559.54"/>
    <x v="19"/>
    <n v="5"/>
    <x v="0"/>
    <x v="0"/>
  </r>
  <r>
    <n v="645111024"/>
    <x v="2156"/>
    <d v="2016-09-17T00:00:00"/>
    <x v="137"/>
    <x v="1"/>
    <x v="8"/>
    <x v="1"/>
    <x v="1"/>
    <n v="1543"/>
    <n v="421.89"/>
    <n v="364.69"/>
    <n v="562716.67000000004"/>
    <n v="650976.27"/>
    <n v="88259.599999999977"/>
    <x v="8"/>
    <n v="1"/>
    <x v="3"/>
    <x v="0"/>
  </r>
  <r>
    <n v="665817677"/>
    <x v="1832"/>
    <d v="2015-10-07T00:00:00"/>
    <x v="70"/>
    <x v="1"/>
    <x v="9"/>
    <x v="0"/>
    <x v="1"/>
    <n v="9102"/>
    <n v="9.33"/>
    <n v="6.92"/>
    <n v="62985.84"/>
    <n v="84921.66"/>
    <n v="21935.820000000007"/>
    <x v="12"/>
    <n v="6"/>
    <x v="4"/>
    <x v="1"/>
  </r>
  <r>
    <n v="917545354"/>
    <x v="1315"/>
    <d v="2020-05-11T00:00:00"/>
    <x v="32"/>
    <x v="5"/>
    <x v="4"/>
    <x v="1"/>
    <x v="2"/>
    <n v="915"/>
    <n v="81.73"/>
    <n v="56.67"/>
    <n v="51853.05"/>
    <n v="74782.95"/>
    <n v="22929.899999999994"/>
    <x v="4"/>
    <n v="7"/>
    <x v="2"/>
    <x v="1"/>
  </r>
  <r>
    <n v="702357947"/>
    <x v="1336"/>
    <d v="2018-01-25T00:00:00"/>
    <x v="143"/>
    <x v="1"/>
    <x v="4"/>
    <x v="1"/>
    <x v="2"/>
    <n v="2179"/>
    <n v="81.73"/>
    <n v="56.67"/>
    <n v="123483.93000000001"/>
    <n v="178089.67"/>
    <n v="54605.740000000005"/>
    <x v="18"/>
    <n v="5"/>
    <x v="0"/>
    <x v="0"/>
  </r>
  <r>
    <n v="581611764"/>
    <x v="2157"/>
    <d v="2017-06-06T00:00:00"/>
    <x v="171"/>
    <x v="5"/>
    <x v="0"/>
    <x v="0"/>
    <x v="3"/>
    <n v="701"/>
    <n v="255.28"/>
    <n v="159.41999999999999"/>
    <n v="111753.42"/>
    <n v="178951.28"/>
    <n v="67197.86"/>
    <x v="18"/>
    <n v="3"/>
    <x v="5"/>
    <x v="0"/>
  </r>
  <r>
    <n v="856349790"/>
    <x v="2064"/>
    <d v="2019-08-01T00:00:00"/>
    <x v="20"/>
    <x v="3"/>
    <x v="2"/>
    <x v="0"/>
    <x v="1"/>
    <n v="1788"/>
    <n v="47.45"/>
    <n v="31.79"/>
    <n v="56840.52"/>
    <n v="84840.6"/>
    <n v="28000.080000000009"/>
    <x v="8"/>
    <n v="6"/>
    <x v="4"/>
    <x v="1"/>
  </r>
  <r>
    <n v="231450879"/>
    <x v="645"/>
    <d v="2022-01-16T00:00:00"/>
    <x v="96"/>
    <x v="1"/>
    <x v="5"/>
    <x v="0"/>
    <x v="2"/>
    <n v="313"/>
    <n v="109.28"/>
    <n v="35.840000000000003"/>
    <n v="11217.920000000002"/>
    <n v="34204.639999999999"/>
    <n v="22986.719999999998"/>
    <x v="2"/>
    <n v="1"/>
    <x v="3"/>
    <x v="0"/>
  </r>
  <r>
    <n v="206821334"/>
    <x v="2158"/>
    <d v="2021-05-15T00:00:00"/>
    <x v="48"/>
    <x v="5"/>
    <x v="2"/>
    <x v="0"/>
    <x v="2"/>
    <n v="1884"/>
    <n v="47.45"/>
    <n v="31.79"/>
    <n v="59892.36"/>
    <n v="89395.8"/>
    <n v="29503.440000000002"/>
    <x v="19"/>
    <n v="4"/>
    <x v="6"/>
    <x v="0"/>
  </r>
  <r>
    <n v="686203324"/>
    <x v="505"/>
    <d v="2015-09-24T00:00:00"/>
    <x v="158"/>
    <x v="6"/>
    <x v="2"/>
    <x v="1"/>
    <x v="2"/>
    <n v="1667"/>
    <n v="47.45"/>
    <n v="31.79"/>
    <n v="52993.93"/>
    <n v="79099.150000000009"/>
    <n v="26105.220000000008"/>
    <x v="19"/>
    <n v="2"/>
    <x v="1"/>
    <x v="0"/>
  </r>
  <r>
    <n v="597770678"/>
    <x v="2159"/>
    <d v="2018-09-28T00:00:00"/>
    <x v="12"/>
    <x v="2"/>
    <x v="6"/>
    <x v="0"/>
    <x v="2"/>
    <n v="2482"/>
    <n v="651.21"/>
    <n v="524.96"/>
    <n v="1302950.7200000002"/>
    <n v="1616303.2200000002"/>
    <n v="313352.5"/>
    <x v="6"/>
    <n v="4"/>
    <x v="6"/>
    <x v="0"/>
  </r>
  <r>
    <n v="290009725"/>
    <x v="2160"/>
    <d v="2016-05-12T00:00:00"/>
    <x v="92"/>
    <x v="2"/>
    <x v="0"/>
    <x v="1"/>
    <x v="1"/>
    <n v="9177"/>
    <n v="255.28"/>
    <n v="159.41999999999999"/>
    <n v="1462997.3399999999"/>
    <n v="2342704.56"/>
    <n v="879707.2200000002"/>
    <x v="16"/>
    <n v="2"/>
    <x v="1"/>
    <x v="0"/>
  </r>
  <r>
    <n v="181719291"/>
    <x v="810"/>
    <d v="2022-07-07T00:00:00"/>
    <x v="9"/>
    <x v="5"/>
    <x v="9"/>
    <x v="0"/>
    <x v="3"/>
    <n v="3631"/>
    <n v="9.33"/>
    <n v="6.92"/>
    <n v="25126.52"/>
    <n v="33877.230000000003"/>
    <n v="8750.7100000000028"/>
    <x v="4"/>
    <n v="3"/>
    <x v="5"/>
    <x v="0"/>
  </r>
  <r>
    <n v="567412793"/>
    <x v="2161"/>
    <d v="2020-04-10T00:00:00"/>
    <x v="37"/>
    <x v="1"/>
    <x v="9"/>
    <x v="1"/>
    <x v="0"/>
    <n v="8910"/>
    <n v="9.33"/>
    <n v="6.92"/>
    <n v="61657.2"/>
    <n v="83130.3"/>
    <n v="21473.100000000006"/>
    <x v="18"/>
    <n v="6"/>
    <x v="4"/>
    <x v="1"/>
  </r>
  <r>
    <n v="790307796"/>
    <x v="2162"/>
    <d v="2019-08-07T00:00:00"/>
    <x v="93"/>
    <x v="5"/>
    <x v="9"/>
    <x v="0"/>
    <x v="0"/>
    <n v="8494"/>
    <n v="9.33"/>
    <n v="6.92"/>
    <n v="58778.479999999996"/>
    <n v="79249.02"/>
    <n v="20470.540000000008"/>
    <x v="11"/>
    <n v="7"/>
    <x v="2"/>
    <x v="1"/>
  </r>
  <r>
    <n v="446346890"/>
    <x v="878"/>
    <d v="2015-06-25T00:00:00"/>
    <x v="42"/>
    <x v="5"/>
    <x v="8"/>
    <x v="1"/>
    <x v="1"/>
    <n v="2819"/>
    <n v="421.89"/>
    <n v="364.69"/>
    <n v="1028061.11"/>
    <n v="1189307.9099999999"/>
    <n v="161246.79999999993"/>
    <x v="12"/>
    <n v="7"/>
    <x v="2"/>
    <x v="1"/>
  </r>
  <r>
    <n v="912503230"/>
    <x v="772"/>
    <d v="2021-02-20T00:00:00"/>
    <x v="126"/>
    <x v="5"/>
    <x v="9"/>
    <x v="0"/>
    <x v="3"/>
    <n v="8838"/>
    <n v="9.33"/>
    <n v="6.92"/>
    <n v="61158.96"/>
    <n v="82458.539999999994"/>
    <n v="21299.579999999994"/>
    <x v="5"/>
    <n v="6"/>
    <x v="4"/>
    <x v="1"/>
  </r>
  <r>
    <n v="612158906"/>
    <x v="1885"/>
    <d v="2017-07-10T00:00:00"/>
    <x v="149"/>
    <x v="3"/>
    <x v="0"/>
    <x v="1"/>
    <x v="0"/>
    <n v="279"/>
    <n v="255.28"/>
    <n v="159.41999999999999"/>
    <n v="44478.179999999993"/>
    <n v="71223.12"/>
    <n v="26744.940000000002"/>
    <x v="6"/>
    <n v="7"/>
    <x v="2"/>
    <x v="1"/>
  </r>
  <r>
    <n v="932966983"/>
    <x v="1597"/>
    <d v="2019-04-08T00:00:00"/>
    <x v="71"/>
    <x v="2"/>
    <x v="9"/>
    <x v="0"/>
    <x v="1"/>
    <n v="4518"/>
    <n v="9.33"/>
    <n v="6.92"/>
    <n v="31264.560000000001"/>
    <n v="42152.94"/>
    <n v="10888.380000000001"/>
    <x v="15"/>
    <n v="3"/>
    <x v="5"/>
    <x v="0"/>
  </r>
  <r>
    <n v="953587377"/>
    <x v="1630"/>
    <d v="2018-03-27T00:00:00"/>
    <x v="62"/>
    <x v="5"/>
    <x v="8"/>
    <x v="0"/>
    <x v="3"/>
    <n v="6550"/>
    <n v="421.89"/>
    <n v="364.69"/>
    <n v="2388719.5"/>
    <n v="2763379.5"/>
    <n v="374660"/>
    <x v="16"/>
    <n v="7"/>
    <x v="2"/>
    <x v="1"/>
  </r>
  <r>
    <n v="755318915"/>
    <x v="912"/>
    <d v="2021-06-22T00:00:00"/>
    <x v="138"/>
    <x v="1"/>
    <x v="5"/>
    <x v="0"/>
    <x v="3"/>
    <n v="4507"/>
    <n v="109.28"/>
    <n v="35.840000000000003"/>
    <n v="161530.88"/>
    <n v="492524.96"/>
    <n v="330994.08"/>
    <x v="10"/>
    <n v="4"/>
    <x v="6"/>
    <x v="0"/>
  </r>
  <r>
    <n v="939772927"/>
    <x v="2163"/>
    <d v="2020-02-04T00:00:00"/>
    <x v="163"/>
    <x v="2"/>
    <x v="4"/>
    <x v="0"/>
    <x v="1"/>
    <n v="8548"/>
    <n v="81.73"/>
    <n v="56.67"/>
    <n v="484415.16000000003"/>
    <n v="698628.04"/>
    <n v="214212.88"/>
    <x v="4"/>
    <n v="1"/>
    <x v="3"/>
    <x v="0"/>
  </r>
  <r>
    <n v="378873240"/>
    <x v="1696"/>
    <d v="2020-11-26T00:00:00"/>
    <x v="175"/>
    <x v="1"/>
    <x v="2"/>
    <x v="0"/>
    <x v="3"/>
    <n v="5866"/>
    <n v="47.45"/>
    <n v="31.79"/>
    <n v="186480.13999999998"/>
    <n v="278341.7"/>
    <n v="91861.560000000027"/>
    <x v="6"/>
    <n v="3"/>
    <x v="5"/>
    <x v="0"/>
  </r>
  <r>
    <n v="300754439"/>
    <x v="736"/>
    <d v="2020-01-09T00:00:00"/>
    <x v="163"/>
    <x v="2"/>
    <x v="9"/>
    <x v="0"/>
    <x v="1"/>
    <n v="8777"/>
    <n v="9.33"/>
    <n v="6.92"/>
    <n v="60736.84"/>
    <n v="81889.41"/>
    <n v="21152.570000000007"/>
    <x v="8"/>
    <n v="6"/>
    <x v="4"/>
    <x v="1"/>
  </r>
  <r>
    <n v="960270583"/>
    <x v="2164"/>
    <d v="2021-11-10T00:00:00"/>
    <x v="159"/>
    <x v="4"/>
    <x v="11"/>
    <x v="1"/>
    <x v="1"/>
    <n v="4260"/>
    <n v="154.06"/>
    <n v="90.93"/>
    <n v="387361.80000000005"/>
    <n v="656295.6"/>
    <n v="268933.79999999993"/>
    <x v="16"/>
    <n v="1"/>
    <x v="3"/>
    <x v="0"/>
  </r>
  <r>
    <n v="647977769"/>
    <x v="2165"/>
    <d v="2016-07-16T00:00:00"/>
    <x v="119"/>
    <x v="5"/>
    <x v="6"/>
    <x v="1"/>
    <x v="2"/>
    <n v="9876"/>
    <n v="651.21"/>
    <n v="524.96"/>
    <n v="5184504.96"/>
    <n v="6431349.96"/>
    <n v="1246845"/>
    <x v="0"/>
    <n v="7"/>
    <x v="2"/>
    <x v="1"/>
  </r>
  <r>
    <n v="281151568"/>
    <x v="1404"/>
    <d v="2021-12-13T00:00:00"/>
    <x v="33"/>
    <x v="5"/>
    <x v="9"/>
    <x v="1"/>
    <x v="3"/>
    <n v="7852"/>
    <n v="9.33"/>
    <n v="6.92"/>
    <n v="54335.839999999997"/>
    <n v="73259.16"/>
    <n v="18923.320000000007"/>
    <x v="13"/>
    <n v="4"/>
    <x v="6"/>
    <x v="0"/>
  </r>
  <r>
    <n v="433278310"/>
    <x v="1375"/>
    <d v="2015-06-14T00:00:00"/>
    <x v="169"/>
    <x v="4"/>
    <x v="1"/>
    <x v="0"/>
    <x v="3"/>
    <n v="5535"/>
    <n v="152.58000000000001"/>
    <n v="97.44"/>
    <n v="539330.4"/>
    <n v="844530.3"/>
    <n v="305199.90000000002"/>
    <x v="14"/>
    <n v="3"/>
    <x v="5"/>
    <x v="0"/>
  </r>
  <r>
    <n v="848156821"/>
    <x v="236"/>
    <d v="2021-04-02T00:00:00"/>
    <x v="168"/>
    <x v="6"/>
    <x v="5"/>
    <x v="1"/>
    <x v="0"/>
    <n v="7306"/>
    <n v="109.28"/>
    <n v="35.840000000000003"/>
    <n v="261847.04000000004"/>
    <n v="798399.68"/>
    <n v="536552.64"/>
    <x v="7"/>
    <n v="4"/>
    <x v="6"/>
    <x v="0"/>
  </r>
  <r>
    <n v="889898431"/>
    <x v="1478"/>
    <d v="2015-02-15T00:00:00"/>
    <x v="126"/>
    <x v="5"/>
    <x v="1"/>
    <x v="1"/>
    <x v="0"/>
    <n v="9576"/>
    <n v="152.58000000000001"/>
    <n v="97.44"/>
    <n v="933085.44"/>
    <n v="1461106.08"/>
    <n v="528020.64000000013"/>
    <x v="19"/>
    <n v="5"/>
    <x v="0"/>
    <x v="0"/>
  </r>
  <r>
    <n v="892926967"/>
    <x v="1683"/>
    <d v="2017-03-31T00:00:00"/>
    <x v="38"/>
    <x v="2"/>
    <x v="4"/>
    <x v="0"/>
    <x v="1"/>
    <n v="5787"/>
    <n v="81.73"/>
    <n v="56.67"/>
    <n v="327949.29000000004"/>
    <n v="472971.51"/>
    <n v="145022.21999999997"/>
    <x v="9"/>
    <n v="5"/>
    <x v="0"/>
    <x v="0"/>
  </r>
  <r>
    <n v="811978757"/>
    <x v="2028"/>
    <d v="2016-06-13T00:00:00"/>
    <x v="38"/>
    <x v="2"/>
    <x v="10"/>
    <x v="0"/>
    <x v="1"/>
    <n v="1413"/>
    <n v="668.27"/>
    <n v="502.54"/>
    <n v="710089.02"/>
    <n v="944265.51"/>
    <n v="234176.49"/>
    <x v="10"/>
    <n v="3"/>
    <x v="5"/>
    <x v="0"/>
  </r>
  <r>
    <n v="672102630"/>
    <x v="1198"/>
    <d v="2016-07-08T00:00:00"/>
    <x v="183"/>
    <x v="0"/>
    <x v="9"/>
    <x v="1"/>
    <x v="1"/>
    <n v="8959"/>
    <n v="9.33"/>
    <n v="6.92"/>
    <n v="61996.28"/>
    <n v="83587.47"/>
    <n v="21591.190000000002"/>
    <x v="1"/>
    <n v="5"/>
    <x v="0"/>
    <x v="0"/>
  </r>
  <r>
    <n v="118659913"/>
    <x v="1591"/>
    <d v="2018-08-08T00:00:00"/>
    <x v="2"/>
    <x v="1"/>
    <x v="3"/>
    <x v="0"/>
    <x v="1"/>
    <n v="2960"/>
    <n v="205.7"/>
    <n v="117.11"/>
    <n v="346645.6"/>
    <n v="608872"/>
    <n v="262226.40000000002"/>
    <x v="0"/>
    <n v="4"/>
    <x v="6"/>
    <x v="0"/>
  </r>
  <r>
    <n v="667324435"/>
    <x v="868"/>
    <d v="2020-11-07T00:00:00"/>
    <x v="46"/>
    <x v="1"/>
    <x v="0"/>
    <x v="0"/>
    <x v="2"/>
    <n v="4985"/>
    <n v="255.28"/>
    <n v="159.41999999999999"/>
    <n v="794708.7"/>
    <n v="1272570.8"/>
    <n v="477862.10000000009"/>
    <x v="18"/>
    <n v="7"/>
    <x v="2"/>
    <x v="1"/>
  </r>
  <r>
    <n v="754082524"/>
    <x v="2166"/>
    <d v="2018-04-01T00:00:00"/>
    <x v="114"/>
    <x v="2"/>
    <x v="5"/>
    <x v="0"/>
    <x v="1"/>
    <n v="8631"/>
    <n v="109.28"/>
    <n v="35.840000000000003"/>
    <n v="309335.04000000004"/>
    <n v="943195.68"/>
    <n v="633860.64"/>
    <x v="13"/>
    <n v="3"/>
    <x v="5"/>
    <x v="0"/>
  </r>
  <r>
    <n v="685233008"/>
    <x v="2167"/>
    <d v="2021-10-17T00:00:00"/>
    <x v="75"/>
    <x v="1"/>
    <x v="0"/>
    <x v="0"/>
    <x v="1"/>
    <n v="4529"/>
    <n v="255.28"/>
    <n v="159.41999999999999"/>
    <n v="722013.17999999993"/>
    <n v="1156163.1200000001"/>
    <n v="434149.94000000018"/>
    <x v="9"/>
    <n v="7"/>
    <x v="2"/>
    <x v="1"/>
  </r>
  <r>
    <n v="387387216"/>
    <x v="2168"/>
    <d v="2018-05-17T00:00:00"/>
    <x v="182"/>
    <x v="2"/>
    <x v="7"/>
    <x v="1"/>
    <x v="1"/>
    <n v="5341"/>
    <n v="437.2"/>
    <n v="263.33"/>
    <n v="1406445.53"/>
    <n v="2335085.1999999997"/>
    <n v="928639.66999999969"/>
    <x v="19"/>
    <n v="2"/>
    <x v="1"/>
    <x v="0"/>
  </r>
  <r>
    <n v="757468974"/>
    <x v="1029"/>
    <d v="2019-03-31T00:00:00"/>
    <x v="55"/>
    <x v="1"/>
    <x v="2"/>
    <x v="0"/>
    <x v="3"/>
    <n v="757"/>
    <n v="47.45"/>
    <n v="31.79"/>
    <n v="24065.03"/>
    <n v="35919.65"/>
    <n v="11854.620000000003"/>
    <x v="3"/>
    <n v="4"/>
    <x v="6"/>
    <x v="0"/>
  </r>
  <r>
    <n v="512714612"/>
    <x v="1417"/>
    <d v="2015-10-04T00:00:00"/>
    <x v="45"/>
    <x v="1"/>
    <x v="8"/>
    <x v="0"/>
    <x v="3"/>
    <n v="2502"/>
    <n v="421.89"/>
    <n v="364.69"/>
    <n v="912454.38"/>
    <n v="1055568.78"/>
    <n v="143114.40000000002"/>
    <x v="12"/>
    <n v="3"/>
    <x v="5"/>
    <x v="0"/>
  </r>
  <r>
    <n v="240672957"/>
    <x v="854"/>
    <d v="2021-06-20T00:00:00"/>
    <x v="142"/>
    <x v="0"/>
    <x v="11"/>
    <x v="0"/>
    <x v="3"/>
    <n v="9331"/>
    <n v="154.06"/>
    <n v="90.93"/>
    <n v="848467.83000000007"/>
    <n v="1437533.86"/>
    <n v="589066.03"/>
    <x v="1"/>
    <n v="7"/>
    <x v="2"/>
    <x v="1"/>
  </r>
  <r>
    <n v="149205338"/>
    <x v="668"/>
    <d v="2019-08-09T00:00:00"/>
    <x v="97"/>
    <x v="3"/>
    <x v="4"/>
    <x v="0"/>
    <x v="2"/>
    <n v="2030"/>
    <n v="81.73"/>
    <n v="56.67"/>
    <n v="115040.1"/>
    <n v="165911.9"/>
    <n v="50871.799999999988"/>
    <x v="6"/>
    <n v="4"/>
    <x v="6"/>
    <x v="0"/>
  </r>
  <r>
    <n v="516485583"/>
    <x v="1464"/>
    <d v="2022-03-02T00:00:00"/>
    <x v="178"/>
    <x v="1"/>
    <x v="8"/>
    <x v="1"/>
    <x v="0"/>
    <n v="8416"/>
    <n v="421.89"/>
    <n v="364.69"/>
    <n v="3069231.04"/>
    <n v="3550626.2399999998"/>
    <n v="481395.19999999972"/>
    <x v="15"/>
    <n v="5"/>
    <x v="0"/>
    <x v="0"/>
  </r>
  <r>
    <n v="341000020"/>
    <x v="622"/>
    <d v="2020-08-19T00:00:00"/>
    <x v="36"/>
    <x v="3"/>
    <x v="0"/>
    <x v="1"/>
    <x v="2"/>
    <n v="8339"/>
    <n v="255.28"/>
    <n v="159.41999999999999"/>
    <n v="1329403.3799999999"/>
    <n v="2128779.92"/>
    <n v="799376.54"/>
    <x v="20"/>
    <n v="7"/>
    <x v="2"/>
    <x v="1"/>
  </r>
  <r>
    <n v="491547477"/>
    <x v="1644"/>
    <d v="2018-11-12T00:00:00"/>
    <x v="109"/>
    <x v="1"/>
    <x v="11"/>
    <x v="0"/>
    <x v="3"/>
    <n v="8676"/>
    <n v="154.06"/>
    <n v="90.93"/>
    <n v="788908.68"/>
    <n v="1336624.56"/>
    <n v="547715.88"/>
    <x v="8"/>
    <n v="3"/>
    <x v="5"/>
    <x v="0"/>
  </r>
  <r>
    <n v="719748961"/>
    <x v="172"/>
    <d v="2017-02-14T00:00:00"/>
    <x v="164"/>
    <x v="0"/>
    <x v="9"/>
    <x v="1"/>
    <x v="3"/>
    <n v="8567"/>
    <n v="9.33"/>
    <n v="6.92"/>
    <n v="59283.64"/>
    <n v="79930.11"/>
    <n v="20646.47"/>
    <x v="11"/>
    <n v="6"/>
    <x v="4"/>
    <x v="1"/>
  </r>
  <r>
    <n v="197499263"/>
    <x v="1946"/>
    <d v="2022-06-17T00:00:00"/>
    <x v="1"/>
    <x v="0"/>
    <x v="1"/>
    <x v="1"/>
    <x v="1"/>
    <n v="3276"/>
    <n v="152.58000000000001"/>
    <n v="97.44"/>
    <n v="319213.44"/>
    <n v="499852.08"/>
    <n v="180638.64"/>
    <x v="9"/>
    <n v="5"/>
    <x v="0"/>
    <x v="0"/>
  </r>
  <r>
    <n v="503178393"/>
    <x v="61"/>
    <d v="2020-03-06T00:00:00"/>
    <x v="123"/>
    <x v="3"/>
    <x v="1"/>
    <x v="1"/>
    <x v="0"/>
    <n v="523"/>
    <n v="152.58000000000001"/>
    <n v="97.44"/>
    <n v="50961.119999999995"/>
    <n v="79799.340000000011"/>
    <n v="28838.220000000016"/>
    <x v="0"/>
    <n v="6"/>
    <x v="4"/>
    <x v="1"/>
  </r>
  <r>
    <n v="790981566"/>
    <x v="843"/>
    <d v="2019-09-21T00:00:00"/>
    <x v="10"/>
    <x v="3"/>
    <x v="11"/>
    <x v="0"/>
    <x v="3"/>
    <n v="7878"/>
    <n v="154.06"/>
    <n v="90.93"/>
    <n v="716346.54"/>
    <n v="1213684.68"/>
    <n v="497338.1399999999"/>
    <x v="6"/>
    <n v="5"/>
    <x v="0"/>
    <x v="0"/>
  </r>
  <r>
    <n v="694142234"/>
    <x v="2169"/>
    <d v="2017-07-19T00:00:00"/>
    <x v="171"/>
    <x v="5"/>
    <x v="4"/>
    <x v="0"/>
    <x v="0"/>
    <n v="967"/>
    <n v="81.73"/>
    <n v="56.67"/>
    <n v="54799.89"/>
    <n v="79032.91"/>
    <n v="24233.020000000004"/>
    <x v="13"/>
    <n v="6"/>
    <x v="4"/>
    <x v="1"/>
  </r>
  <r>
    <n v="953635013"/>
    <x v="182"/>
    <d v="2019-05-25T00:00:00"/>
    <x v="78"/>
    <x v="5"/>
    <x v="9"/>
    <x v="1"/>
    <x v="3"/>
    <n v="647"/>
    <n v="9.33"/>
    <n v="6.92"/>
    <n v="4477.24"/>
    <n v="6036.51"/>
    <n v="1559.2700000000004"/>
    <x v="4"/>
    <n v="5"/>
    <x v="0"/>
    <x v="0"/>
  </r>
  <r>
    <n v="319030797"/>
    <x v="660"/>
    <d v="2020-05-28T00:00:00"/>
    <x v="21"/>
    <x v="5"/>
    <x v="11"/>
    <x v="1"/>
    <x v="2"/>
    <n v="7157"/>
    <n v="154.06"/>
    <n v="90.93"/>
    <n v="650786.01"/>
    <n v="1102607.42"/>
    <n v="451821.40999999992"/>
    <x v="17"/>
    <n v="2"/>
    <x v="1"/>
    <x v="0"/>
  </r>
  <r>
    <n v="597831618"/>
    <x v="774"/>
    <d v="2019-03-20T00:00:00"/>
    <x v="73"/>
    <x v="5"/>
    <x v="1"/>
    <x v="1"/>
    <x v="0"/>
    <n v="516"/>
    <n v="152.58000000000001"/>
    <n v="97.44"/>
    <n v="50279.040000000001"/>
    <n v="78731.280000000013"/>
    <n v="28452.240000000013"/>
    <x v="14"/>
    <n v="6"/>
    <x v="4"/>
    <x v="1"/>
  </r>
  <r>
    <n v="724454629"/>
    <x v="729"/>
    <d v="2016-09-04T00:00:00"/>
    <x v="14"/>
    <x v="0"/>
    <x v="2"/>
    <x v="1"/>
    <x v="0"/>
    <n v="1079"/>
    <n v="47.45"/>
    <n v="31.79"/>
    <n v="34301.409999999996"/>
    <n v="51198.55"/>
    <n v="16897.140000000007"/>
    <x v="1"/>
    <n v="7"/>
    <x v="2"/>
    <x v="1"/>
  </r>
  <r>
    <n v="338017833"/>
    <x v="925"/>
    <d v="2022-09-11T00:00:00"/>
    <x v="81"/>
    <x v="5"/>
    <x v="2"/>
    <x v="1"/>
    <x v="0"/>
    <n v="5843"/>
    <n v="47.45"/>
    <n v="31.79"/>
    <n v="185748.97"/>
    <n v="277250.35000000003"/>
    <n v="91501.380000000034"/>
    <x v="17"/>
    <n v="5"/>
    <x v="0"/>
    <x v="0"/>
  </r>
  <r>
    <n v="975026166"/>
    <x v="1972"/>
    <d v="2019-12-12T00:00:00"/>
    <x v="11"/>
    <x v="3"/>
    <x v="4"/>
    <x v="0"/>
    <x v="0"/>
    <n v="765"/>
    <n v="81.73"/>
    <n v="56.67"/>
    <n v="43352.55"/>
    <n v="62523.450000000004"/>
    <n v="19170.900000000001"/>
    <x v="14"/>
    <n v="7"/>
    <x v="2"/>
    <x v="1"/>
  </r>
  <r>
    <n v="748028457"/>
    <x v="341"/>
    <d v="2022-02-12T00:00:00"/>
    <x v="100"/>
    <x v="5"/>
    <x v="3"/>
    <x v="0"/>
    <x v="1"/>
    <n v="7098"/>
    <n v="205.7"/>
    <n v="117.11"/>
    <n v="831246.78"/>
    <n v="1460058.5999999999"/>
    <n v="628811.81999999983"/>
    <x v="8"/>
    <n v="1"/>
    <x v="3"/>
    <x v="0"/>
  </r>
  <r>
    <n v="989886033"/>
    <x v="197"/>
    <d v="2018-07-08T00:00:00"/>
    <x v="33"/>
    <x v="5"/>
    <x v="9"/>
    <x v="0"/>
    <x v="2"/>
    <n v="8129"/>
    <n v="9.33"/>
    <n v="6.92"/>
    <n v="56252.68"/>
    <n v="75843.570000000007"/>
    <n v="19590.890000000007"/>
    <x v="0"/>
    <n v="1"/>
    <x v="3"/>
    <x v="0"/>
  </r>
  <r>
    <n v="403772723"/>
    <x v="2006"/>
    <d v="2016-11-15T00:00:00"/>
    <x v="125"/>
    <x v="5"/>
    <x v="7"/>
    <x v="1"/>
    <x v="1"/>
    <n v="4176"/>
    <n v="437.2"/>
    <n v="263.33"/>
    <n v="1099666.0799999998"/>
    <n v="1825747.2"/>
    <n v="726081.12000000011"/>
    <x v="2"/>
    <n v="3"/>
    <x v="5"/>
    <x v="0"/>
  </r>
  <r>
    <n v="913174855"/>
    <x v="2170"/>
    <d v="2015-07-25T00:00:00"/>
    <x v="155"/>
    <x v="4"/>
    <x v="8"/>
    <x v="0"/>
    <x v="3"/>
    <n v="7587"/>
    <n v="421.89"/>
    <n v="364.69"/>
    <n v="2766903.03"/>
    <n v="3200879.4299999997"/>
    <n v="433976.39999999991"/>
    <x v="3"/>
    <n v="3"/>
    <x v="5"/>
    <x v="0"/>
  </r>
  <r>
    <n v="911891257"/>
    <x v="2171"/>
    <d v="2019-10-21T00:00:00"/>
    <x v="17"/>
    <x v="1"/>
    <x v="9"/>
    <x v="1"/>
    <x v="1"/>
    <n v="7742"/>
    <n v="9.33"/>
    <n v="6.92"/>
    <n v="53574.64"/>
    <n v="72232.86"/>
    <n v="18658.22"/>
    <x v="2"/>
    <n v="2"/>
    <x v="1"/>
    <x v="0"/>
  </r>
  <r>
    <n v="214033257"/>
    <x v="1317"/>
    <d v="2015-12-20T00:00:00"/>
    <x v="63"/>
    <x v="1"/>
    <x v="1"/>
    <x v="1"/>
    <x v="2"/>
    <n v="6052"/>
    <n v="152.58000000000001"/>
    <n v="97.44"/>
    <n v="589706.88"/>
    <n v="923414.16"/>
    <n v="333707.28000000003"/>
    <x v="9"/>
    <n v="7"/>
    <x v="2"/>
    <x v="1"/>
  </r>
  <r>
    <n v="504024684"/>
    <x v="2172"/>
    <d v="2015-12-27T00:00:00"/>
    <x v="67"/>
    <x v="1"/>
    <x v="3"/>
    <x v="0"/>
    <x v="3"/>
    <n v="959"/>
    <n v="205.7"/>
    <n v="117.11"/>
    <n v="112308.49"/>
    <n v="197266.3"/>
    <n v="84957.809999999983"/>
    <x v="2"/>
    <n v="1"/>
    <x v="3"/>
    <x v="0"/>
  </r>
  <r>
    <n v="386601865"/>
    <x v="1434"/>
    <d v="2016-08-01T00:00:00"/>
    <x v="117"/>
    <x v="1"/>
    <x v="11"/>
    <x v="0"/>
    <x v="2"/>
    <n v="2938"/>
    <n v="154.06"/>
    <n v="90.93"/>
    <n v="267152.34000000003"/>
    <n v="452628.28"/>
    <n v="185475.94"/>
    <x v="4"/>
    <n v="7"/>
    <x v="2"/>
    <x v="1"/>
  </r>
  <r>
    <n v="336813628"/>
    <x v="209"/>
    <d v="2022-02-03T00:00:00"/>
    <x v="133"/>
    <x v="1"/>
    <x v="7"/>
    <x v="1"/>
    <x v="1"/>
    <n v="9492"/>
    <n v="437.2"/>
    <n v="263.33"/>
    <n v="2499528.36"/>
    <n v="4149902.4"/>
    <n v="1650374.04"/>
    <x v="14"/>
    <n v="7"/>
    <x v="2"/>
    <x v="1"/>
  </r>
  <r>
    <n v="450021302"/>
    <x v="1720"/>
    <d v="2020-08-21T00:00:00"/>
    <x v="39"/>
    <x v="2"/>
    <x v="2"/>
    <x v="1"/>
    <x v="1"/>
    <n v="159"/>
    <n v="47.45"/>
    <n v="31.79"/>
    <n v="5054.6099999999997"/>
    <n v="7544.55"/>
    <n v="2489.9400000000005"/>
    <x v="3"/>
    <n v="2"/>
    <x v="1"/>
    <x v="0"/>
  </r>
  <r>
    <n v="891898715"/>
    <x v="1367"/>
    <d v="2018-11-22T00:00:00"/>
    <x v="115"/>
    <x v="5"/>
    <x v="2"/>
    <x v="0"/>
    <x v="2"/>
    <n v="1505"/>
    <n v="47.45"/>
    <n v="31.79"/>
    <n v="47843.95"/>
    <n v="71412.25"/>
    <n v="23568.300000000003"/>
    <x v="6"/>
    <n v="3"/>
    <x v="5"/>
    <x v="0"/>
  </r>
  <r>
    <n v="736272656"/>
    <x v="1036"/>
    <d v="2015-11-15T00:00:00"/>
    <x v="38"/>
    <x v="2"/>
    <x v="9"/>
    <x v="1"/>
    <x v="3"/>
    <n v="8296"/>
    <n v="9.33"/>
    <n v="6.92"/>
    <n v="57408.32"/>
    <n v="77401.680000000008"/>
    <n v="19993.360000000008"/>
    <x v="7"/>
    <n v="6"/>
    <x v="4"/>
    <x v="1"/>
  </r>
  <r>
    <n v="460693061"/>
    <x v="1506"/>
    <d v="2017-01-31T00:00:00"/>
    <x v="178"/>
    <x v="1"/>
    <x v="9"/>
    <x v="1"/>
    <x v="1"/>
    <n v="8169"/>
    <n v="9.33"/>
    <n v="6.92"/>
    <n v="56529.479999999996"/>
    <n v="76216.77"/>
    <n v="19687.290000000008"/>
    <x v="11"/>
    <n v="6"/>
    <x v="4"/>
    <x v="1"/>
  </r>
  <r>
    <n v="150975167"/>
    <x v="1718"/>
    <d v="2021-05-29T00:00:00"/>
    <x v="160"/>
    <x v="4"/>
    <x v="5"/>
    <x v="1"/>
    <x v="3"/>
    <n v="5762"/>
    <n v="109.28"/>
    <n v="35.840000000000003"/>
    <n v="206510.08000000002"/>
    <n v="629671.36"/>
    <n v="423161.27999999997"/>
    <x v="6"/>
    <n v="5"/>
    <x v="0"/>
    <x v="0"/>
  </r>
  <r>
    <n v="920519816"/>
    <x v="953"/>
    <d v="2020-12-29T00:00:00"/>
    <x v="49"/>
    <x v="5"/>
    <x v="2"/>
    <x v="1"/>
    <x v="0"/>
    <n v="1125"/>
    <n v="47.45"/>
    <n v="31.79"/>
    <n v="35763.75"/>
    <n v="53381.25"/>
    <n v="17617.5"/>
    <x v="18"/>
    <n v="3"/>
    <x v="5"/>
    <x v="0"/>
  </r>
  <r>
    <n v="770144021"/>
    <x v="623"/>
    <d v="2022-01-20T00:00:00"/>
    <x v="15"/>
    <x v="3"/>
    <x v="2"/>
    <x v="1"/>
    <x v="2"/>
    <n v="1585"/>
    <n v="47.45"/>
    <n v="31.79"/>
    <n v="50387.15"/>
    <n v="75208.25"/>
    <n v="24821.1"/>
    <x v="15"/>
    <n v="6"/>
    <x v="4"/>
    <x v="1"/>
  </r>
  <r>
    <n v="682337081"/>
    <x v="892"/>
    <d v="2015-06-22T00:00:00"/>
    <x v="142"/>
    <x v="0"/>
    <x v="8"/>
    <x v="0"/>
    <x v="0"/>
    <n v="7560"/>
    <n v="421.89"/>
    <n v="364.69"/>
    <n v="2757056.4"/>
    <n v="3189488.4"/>
    <n v="432432"/>
    <x v="1"/>
    <n v="1"/>
    <x v="3"/>
    <x v="0"/>
  </r>
  <r>
    <n v="470019853"/>
    <x v="500"/>
    <d v="2021-09-12T00:00:00"/>
    <x v="83"/>
    <x v="0"/>
    <x v="8"/>
    <x v="0"/>
    <x v="3"/>
    <n v="8174"/>
    <n v="421.89"/>
    <n v="364.69"/>
    <n v="2980976.06"/>
    <n v="3448528.86"/>
    <n v="467552.79999999981"/>
    <x v="9"/>
    <n v="7"/>
    <x v="2"/>
    <x v="1"/>
  </r>
  <r>
    <n v="843012988"/>
    <x v="2173"/>
    <d v="2016-12-29T00:00:00"/>
    <x v="146"/>
    <x v="5"/>
    <x v="9"/>
    <x v="1"/>
    <x v="3"/>
    <n v="5132"/>
    <n v="9.33"/>
    <n v="6.92"/>
    <n v="35513.440000000002"/>
    <n v="47881.56"/>
    <n v="12368.119999999995"/>
    <x v="20"/>
    <n v="1"/>
    <x v="3"/>
    <x v="0"/>
  </r>
  <r>
    <n v="349802815"/>
    <x v="1248"/>
    <d v="2016-08-10T00:00:00"/>
    <x v="44"/>
    <x v="2"/>
    <x v="11"/>
    <x v="1"/>
    <x v="1"/>
    <n v="3281"/>
    <n v="154.06"/>
    <n v="90.93"/>
    <n v="298341.33"/>
    <n v="505470.86"/>
    <n v="207129.52999999997"/>
    <x v="19"/>
    <n v="1"/>
    <x v="3"/>
    <x v="0"/>
  </r>
  <r>
    <n v="309188163"/>
    <x v="1016"/>
    <d v="2015-07-28T00:00:00"/>
    <x v="45"/>
    <x v="1"/>
    <x v="9"/>
    <x v="0"/>
    <x v="1"/>
    <n v="4503"/>
    <n v="9.33"/>
    <n v="6.92"/>
    <n v="31160.76"/>
    <n v="42012.99"/>
    <n v="10852.23"/>
    <x v="13"/>
    <n v="5"/>
    <x v="0"/>
    <x v="0"/>
  </r>
  <r>
    <n v="861519372"/>
    <x v="310"/>
    <d v="2017-03-31T00:00:00"/>
    <x v="97"/>
    <x v="3"/>
    <x v="2"/>
    <x v="0"/>
    <x v="3"/>
    <n v="1582"/>
    <n v="47.45"/>
    <n v="31.79"/>
    <n v="50291.78"/>
    <n v="75065.900000000009"/>
    <n v="24774.12000000001"/>
    <x v="18"/>
    <n v="6"/>
    <x v="4"/>
    <x v="1"/>
  </r>
  <r>
    <n v="185180842"/>
    <x v="1856"/>
    <d v="2021-07-09T00:00:00"/>
    <x v="98"/>
    <x v="4"/>
    <x v="9"/>
    <x v="1"/>
    <x v="0"/>
    <n v="7981"/>
    <n v="9.33"/>
    <n v="6.92"/>
    <n v="55228.52"/>
    <n v="74462.73"/>
    <n v="19234.21"/>
    <x v="0"/>
    <n v="6"/>
    <x v="4"/>
    <x v="1"/>
  </r>
  <r>
    <n v="495593106"/>
    <x v="876"/>
    <d v="2015-09-26T00:00:00"/>
    <x v="150"/>
    <x v="1"/>
    <x v="2"/>
    <x v="1"/>
    <x v="0"/>
    <n v="5868"/>
    <n v="47.45"/>
    <n v="31.79"/>
    <n v="186543.72"/>
    <n v="278436.60000000003"/>
    <n v="91892.880000000034"/>
    <x v="12"/>
    <n v="2"/>
    <x v="1"/>
    <x v="0"/>
  </r>
  <r>
    <n v="209598815"/>
    <x v="594"/>
    <d v="2019-01-25T00:00:00"/>
    <x v="88"/>
    <x v="1"/>
    <x v="5"/>
    <x v="1"/>
    <x v="2"/>
    <n v="3802"/>
    <n v="109.28"/>
    <n v="35.840000000000003"/>
    <n v="136263.68000000002"/>
    <n v="415482.56"/>
    <n v="279218.88"/>
    <x v="19"/>
    <n v="3"/>
    <x v="5"/>
    <x v="0"/>
  </r>
  <r>
    <n v="487996661"/>
    <x v="574"/>
    <d v="2015-10-02T00:00:00"/>
    <x v="5"/>
    <x v="3"/>
    <x v="9"/>
    <x v="1"/>
    <x v="1"/>
    <n v="7911"/>
    <n v="9.33"/>
    <n v="6.92"/>
    <n v="54744.12"/>
    <n v="73809.63"/>
    <n v="19065.510000000002"/>
    <x v="18"/>
    <n v="6"/>
    <x v="4"/>
    <x v="1"/>
  </r>
  <r>
    <n v="482115542"/>
    <x v="348"/>
    <d v="2017-05-31T00:00:00"/>
    <x v="106"/>
    <x v="6"/>
    <x v="0"/>
    <x v="1"/>
    <x v="3"/>
    <n v="7558"/>
    <n v="255.28"/>
    <n v="159.41999999999999"/>
    <n v="1204896.3599999999"/>
    <n v="1929406.24"/>
    <n v="724509.88000000012"/>
    <x v="8"/>
    <n v="5"/>
    <x v="0"/>
    <x v="0"/>
  </r>
  <r>
    <n v="542286717"/>
    <x v="2174"/>
    <d v="2022-09-18T00:00:00"/>
    <x v="27"/>
    <x v="0"/>
    <x v="8"/>
    <x v="0"/>
    <x v="0"/>
    <n v="3545"/>
    <n v="421.89"/>
    <n v="364.69"/>
    <n v="1292826.05"/>
    <n v="1495600.05"/>
    <n v="202774"/>
    <x v="17"/>
    <n v="5"/>
    <x v="0"/>
    <x v="0"/>
  </r>
  <r>
    <n v="636694037"/>
    <x v="1556"/>
    <d v="2018-09-28T00:00:00"/>
    <x v="38"/>
    <x v="2"/>
    <x v="3"/>
    <x v="0"/>
    <x v="2"/>
    <n v="769"/>
    <n v="205.7"/>
    <n v="117.11"/>
    <n v="90057.59"/>
    <n v="158183.29999999999"/>
    <n v="68125.709999999992"/>
    <x v="15"/>
    <n v="7"/>
    <x v="2"/>
    <x v="1"/>
  </r>
  <r>
    <n v="466948831"/>
    <x v="628"/>
    <d v="2019-10-20T00:00:00"/>
    <x v="60"/>
    <x v="4"/>
    <x v="4"/>
    <x v="1"/>
    <x v="3"/>
    <n v="9390"/>
    <n v="81.73"/>
    <n v="56.67"/>
    <n v="532131.30000000005"/>
    <n v="767444.70000000007"/>
    <n v="235313.40000000002"/>
    <x v="12"/>
    <n v="3"/>
    <x v="5"/>
    <x v="0"/>
  </r>
  <r>
    <n v="704974925"/>
    <x v="124"/>
    <d v="2020-06-07T00:00:00"/>
    <x v="100"/>
    <x v="5"/>
    <x v="1"/>
    <x v="1"/>
    <x v="2"/>
    <n v="6601"/>
    <n v="152.58000000000001"/>
    <n v="97.44"/>
    <n v="643201.43999999994"/>
    <n v="1007180.5800000001"/>
    <n v="363979.14000000013"/>
    <x v="15"/>
    <n v="2"/>
    <x v="1"/>
    <x v="0"/>
  </r>
  <r>
    <n v="743008649"/>
    <x v="412"/>
    <d v="2016-01-09T00:00:00"/>
    <x v="58"/>
    <x v="5"/>
    <x v="9"/>
    <x v="0"/>
    <x v="3"/>
    <n v="1625"/>
    <n v="9.33"/>
    <n v="6.92"/>
    <n v="11245"/>
    <n v="15161.25"/>
    <n v="3916.25"/>
    <x v="8"/>
    <n v="1"/>
    <x v="3"/>
    <x v="0"/>
  </r>
  <r>
    <n v="929598987"/>
    <x v="2175"/>
    <d v="2016-12-09T00:00:00"/>
    <x v="61"/>
    <x v="3"/>
    <x v="9"/>
    <x v="0"/>
    <x v="1"/>
    <n v="7853"/>
    <n v="9.33"/>
    <n v="6.92"/>
    <n v="54342.76"/>
    <n v="73268.490000000005"/>
    <n v="18925.730000000003"/>
    <x v="0"/>
    <n v="6"/>
    <x v="4"/>
    <x v="1"/>
  </r>
  <r>
    <n v="389606797"/>
    <x v="2176"/>
    <d v="2020-08-24T00:00:00"/>
    <x v="27"/>
    <x v="0"/>
    <x v="11"/>
    <x v="0"/>
    <x v="2"/>
    <n v="2164"/>
    <n v="154.06"/>
    <n v="90.93"/>
    <n v="196772.52000000002"/>
    <n v="333385.84000000003"/>
    <n v="136613.32"/>
    <x v="15"/>
    <n v="3"/>
    <x v="5"/>
    <x v="0"/>
  </r>
  <r>
    <n v="602249324"/>
    <x v="2177"/>
    <d v="2018-07-24T00:00:00"/>
    <x v="3"/>
    <x v="2"/>
    <x v="9"/>
    <x v="0"/>
    <x v="1"/>
    <n v="7813"/>
    <n v="9.33"/>
    <n v="6.92"/>
    <n v="54065.96"/>
    <n v="72895.289999999994"/>
    <n v="18829.329999999994"/>
    <x v="3"/>
    <n v="6"/>
    <x v="4"/>
    <x v="1"/>
  </r>
  <r>
    <n v="450883901"/>
    <x v="1909"/>
    <d v="2015-10-06T00:00:00"/>
    <x v="126"/>
    <x v="5"/>
    <x v="8"/>
    <x v="0"/>
    <x v="2"/>
    <n v="5421"/>
    <n v="421.89"/>
    <n v="364.69"/>
    <n v="1976984.49"/>
    <n v="2287065.69"/>
    <n v="310081.19999999995"/>
    <x v="0"/>
    <n v="3"/>
    <x v="5"/>
    <x v="0"/>
  </r>
  <r>
    <n v="483438193"/>
    <x v="442"/>
    <d v="2020-09-12T00:00:00"/>
    <x v="178"/>
    <x v="1"/>
    <x v="8"/>
    <x v="0"/>
    <x v="3"/>
    <n v="8959"/>
    <n v="421.89"/>
    <n v="364.69"/>
    <n v="3267257.71"/>
    <n v="3779712.51"/>
    <n v="512454.79999999981"/>
    <x v="18"/>
    <n v="7"/>
    <x v="2"/>
    <x v="1"/>
  </r>
  <r>
    <n v="395980584"/>
    <x v="1268"/>
    <d v="2016-11-16T00:00:00"/>
    <x v="29"/>
    <x v="4"/>
    <x v="3"/>
    <x v="0"/>
    <x v="0"/>
    <n v="8309"/>
    <n v="205.7"/>
    <n v="117.11"/>
    <n v="973066.99"/>
    <n v="1709161.2999999998"/>
    <n v="736094.30999999982"/>
    <x v="0"/>
    <n v="4"/>
    <x v="6"/>
    <x v="0"/>
  </r>
  <r>
    <n v="522934901"/>
    <x v="1448"/>
    <d v="2021-02-05T00:00:00"/>
    <x v="52"/>
    <x v="3"/>
    <x v="11"/>
    <x v="1"/>
    <x v="0"/>
    <n v="6913"/>
    <n v="154.06"/>
    <n v="90.93"/>
    <n v="628599.09000000008"/>
    <n v="1065016.78"/>
    <n v="436417.68999999994"/>
    <x v="14"/>
    <n v="1"/>
    <x v="3"/>
    <x v="0"/>
  </r>
  <r>
    <n v="175920569"/>
    <x v="2178"/>
    <d v="2019-05-20T00:00:00"/>
    <x v="104"/>
    <x v="5"/>
    <x v="9"/>
    <x v="1"/>
    <x v="3"/>
    <n v="7661"/>
    <n v="9.33"/>
    <n v="6.92"/>
    <n v="53014.12"/>
    <n v="71477.13"/>
    <n v="18463.010000000002"/>
    <x v="16"/>
    <n v="6"/>
    <x v="4"/>
    <x v="1"/>
  </r>
  <r>
    <n v="409337127"/>
    <x v="2179"/>
    <d v="2015-02-11T00:00:00"/>
    <x v="115"/>
    <x v="5"/>
    <x v="0"/>
    <x v="1"/>
    <x v="1"/>
    <n v="807"/>
    <n v="255.28"/>
    <n v="159.41999999999999"/>
    <n v="128651.93999999999"/>
    <n v="206010.96"/>
    <n v="77359.02"/>
    <x v="20"/>
    <n v="7"/>
    <x v="2"/>
    <x v="1"/>
  </r>
  <r>
    <n v="739195191"/>
    <x v="731"/>
    <d v="2022-10-05T00:00:00"/>
    <x v="0"/>
    <x v="0"/>
    <x v="3"/>
    <x v="0"/>
    <x v="0"/>
    <n v="3139"/>
    <n v="205.7"/>
    <n v="117.11"/>
    <n v="367608.29"/>
    <n v="645692.29999999993"/>
    <n v="278084.00999999995"/>
    <x v="19"/>
    <n v="1"/>
    <x v="3"/>
    <x v="0"/>
  </r>
  <r>
    <n v="624285495"/>
    <x v="2180"/>
    <d v="2019-05-11T00:00:00"/>
    <x v="15"/>
    <x v="3"/>
    <x v="4"/>
    <x v="1"/>
    <x v="2"/>
    <n v="8806"/>
    <n v="81.73"/>
    <n v="56.67"/>
    <n v="499036.02"/>
    <n v="719714.38"/>
    <n v="220678.36"/>
    <x v="3"/>
    <n v="3"/>
    <x v="5"/>
    <x v="0"/>
  </r>
  <r>
    <n v="300594365"/>
    <x v="5"/>
    <d v="2022-11-10T00:00:00"/>
    <x v="173"/>
    <x v="5"/>
    <x v="0"/>
    <x v="1"/>
    <x v="2"/>
    <n v="1407"/>
    <n v="255.28"/>
    <n v="159.41999999999999"/>
    <n v="224303.93999999997"/>
    <n v="359178.96"/>
    <n v="134875.02000000005"/>
    <x v="17"/>
    <n v="2"/>
    <x v="1"/>
    <x v="0"/>
  </r>
  <r>
    <n v="974420630"/>
    <x v="1443"/>
    <d v="2021-05-06T00:00:00"/>
    <x v="80"/>
    <x v="1"/>
    <x v="9"/>
    <x v="1"/>
    <x v="3"/>
    <n v="1573"/>
    <n v="9.33"/>
    <n v="6.92"/>
    <n v="10885.16"/>
    <n v="14676.09"/>
    <n v="3790.9300000000003"/>
    <x v="20"/>
    <n v="1"/>
    <x v="3"/>
    <x v="0"/>
  </r>
  <r>
    <n v="772375619"/>
    <x v="477"/>
    <d v="2016-03-18T00:00:00"/>
    <x v="87"/>
    <x v="5"/>
    <x v="4"/>
    <x v="0"/>
    <x v="2"/>
    <n v="1964"/>
    <n v="81.73"/>
    <n v="56.67"/>
    <n v="111299.88"/>
    <n v="160517.72"/>
    <n v="49217.84"/>
    <x v="4"/>
    <n v="4"/>
    <x v="6"/>
    <x v="0"/>
  </r>
  <r>
    <n v="591383159"/>
    <x v="473"/>
    <d v="2016-08-13T00:00:00"/>
    <x v="52"/>
    <x v="3"/>
    <x v="10"/>
    <x v="0"/>
    <x v="0"/>
    <n v="2273"/>
    <n v="668.27"/>
    <n v="502.54"/>
    <n v="1142273.4200000002"/>
    <n v="1518977.71"/>
    <n v="376704.2899999998"/>
    <x v="10"/>
    <n v="1"/>
    <x v="3"/>
    <x v="0"/>
  </r>
  <r>
    <n v="633312737"/>
    <x v="519"/>
    <d v="2021-07-22T00:00:00"/>
    <x v="181"/>
    <x v="1"/>
    <x v="8"/>
    <x v="1"/>
    <x v="2"/>
    <n v="167"/>
    <n v="421.89"/>
    <n v="364.69"/>
    <n v="60903.23"/>
    <n v="70455.63"/>
    <n v="9552.4000000000015"/>
    <x v="8"/>
    <n v="6"/>
    <x v="4"/>
    <x v="1"/>
  </r>
  <r>
    <n v="753166282"/>
    <x v="2181"/>
    <d v="2021-10-10T00:00:00"/>
    <x v="130"/>
    <x v="1"/>
    <x v="9"/>
    <x v="0"/>
    <x v="3"/>
    <n v="7495"/>
    <n v="9.33"/>
    <n v="6.92"/>
    <n v="51865.4"/>
    <n v="69928.350000000006"/>
    <n v="18062.950000000004"/>
    <x v="6"/>
    <n v="6"/>
    <x v="4"/>
    <x v="1"/>
  </r>
  <r>
    <n v="917070710"/>
    <x v="1654"/>
    <d v="2018-06-18T00:00:00"/>
    <x v="29"/>
    <x v="4"/>
    <x v="1"/>
    <x v="0"/>
    <x v="3"/>
    <n v="457"/>
    <n v="152.58000000000001"/>
    <n v="97.44"/>
    <n v="44530.080000000002"/>
    <n v="69729.060000000012"/>
    <n v="25198.98000000001"/>
    <x v="19"/>
    <n v="6"/>
    <x v="4"/>
    <x v="1"/>
  </r>
  <r>
    <n v="677352893"/>
    <x v="636"/>
    <d v="2020-08-03T00:00:00"/>
    <x v="126"/>
    <x v="5"/>
    <x v="2"/>
    <x v="0"/>
    <x v="0"/>
    <n v="2628"/>
    <n v="47.45"/>
    <n v="31.79"/>
    <n v="83544.12"/>
    <n v="124698.6"/>
    <n v="41154.48000000001"/>
    <x v="11"/>
    <n v="5"/>
    <x v="0"/>
    <x v="0"/>
  </r>
  <r>
    <n v="316418111"/>
    <x v="2097"/>
    <d v="2019-01-30T00:00:00"/>
    <x v="89"/>
    <x v="5"/>
    <x v="2"/>
    <x v="1"/>
    <x v="0"/>
    <n v="4005"/>
    <n v="47.45"/>
    <n v="31.79"/>
    <n v="127318.95"/>
    <n v="190037.25"/>
    <n v="62718.3"/>
    <x v="8"/>
    <n v="5"/>
    <x v="0"/>
    <x v="0"/>
  </r>
  <r>
    <n v="534641349"/>
    <x v="2094"/>
    <d v="2020-08-25T00:00:00"/>
    <x v="63"/>
    <x v="1"/>
    <x v="2"/>
    <x v="1"/>
    <x v="2"/>
    <n v="1111"/>
    <n v="47.45"/>
    <n v="31.79"/>
    <n v="35318.69"/>
    <n v="52716.950000000004"/>
    <n v="17398.260000000002"/>
    <x v="14"/>
    <n v="5"/>
    <x v="0"/>
    <x v="0"/>
  </r>
  <r>
    <n v="921133935"/>
    <x v="518"/>
    <d v="2019-08-14T00:00:00"/>
    <x v="45"/>
    <x v="1"/>
    <x v="1"/>
    <x v="0"/>
    <x v="2"/>
    <n v="2856"/>
    <n v="152.58000000000001"/>
    <n v="97.44"/>
    <n v="278288.64000000001"/>
    <n v="435768.48000000004"/>
    <n v="157479.84000000003"/>
    <x v="16"/>
    <n v="1"/>
    <x v="3"/>
    <x v="0"/>
  </r>
  <r>
    <n v="235319697"/>
    <x v="2182"/>
    <d v="2015-09-29T00:00:00"/>
    <x v="39"/>
    <x v="2"/>
    <x v="6"/>
    <x v="1"/>
    <x v="3"/>
    <n v="5183"/>
    <n v="651.21"/>
    <n v="524.96"/>
    <n v="2720867.68"/>
    <n v="3375221.43"/>
    <n v="654353.75"/>
    <x v="6"/>
    <n v="1"/>
    <x v="3"/>
    <x v="0"/>
  </r>
  <r>
    <n v="456934964"/>
    <x v="975"/>
    <d v="2020-03-25T00:00:00"/>
    <x v="46"/>
    <x v="1"/>
    <x v="8"/>
    <x v="1"/>
    <x v="2"/>
    <n v="6065"/>
    <n v="421.89"/>
    <n v="364.69"/>
    <n v="2211844.85"/>
    <n v="2558762.85"/>
    <n v="346918"/>
    <x v="17"/>
    <n v="1"/>
    <x v="3"/>
    <x v="0"/>
  </r>
  <r>
    <n v="936028563"/>
    <x v="2147"/>
    <d v="2016-03-27T00:00:00"/>
    <x v="14"/>
    <x v="0"/>
    <x v="2"/>
    <x v="1"/>
    <x v="3"/>
    <n v="507"/>
    <n v="47.45"/>
    <n v="31.79"/>
    <n v="16117.529999999999"/>
    <n v="24057.15"/>
    <n v="7939.6200000000026"/>
    <x v="17"/>
    <n v="5"/>
    <x v="0"/>
    <x v="0"/>
  </r>
  <r>
    <n v="642961823"/>
    <x v="2183"/>
    <d v="2021-10-04T00:00:00"/>
    <x v="142"/>
    <x v="0"/>
    <x v="0"/>
    <x v="1"/>
    <x v="1"/>
    <n v="5546"/>
    <n v="255.28"/>
    <n v="159.41999999999999"/>
    <n v="884143.32"/>
    <n v="1415782.8800000001"/>
    <n v="531639.56000000017"/>
    <x v="4"/>
    <n v="7"/>
    <x v="2"/>
    <x v="1"/>
  </r>
  <r>
    <n v="418408572"/>
    <x v="2184"/>
    <d v="2022-03-16T00:00:00"/>
    <x v="173"/>
    <x v="5"/>
    <x v="4"/>
    <x v="1"/>
    <x v="3"/>
    <n v="5249"/>
    <n v="81.73"/>
    <n v="56.67"/>
    <n v="297460.83"/>
    <n v="429000.77"/>
    <n v="131539.94"/>
    <x v="6"/>
    <n v="2"/>
    <x v="1"/>
    <x v="0"/>
  </r>
  <r>
    <n v="723355138"/>
    <x v="789"/>
    <d v="2016-09-17T00:00:00"/>
    <x v="97"/>
    <x v="3"/>
    <x v="2"/>
    <x v="1"/>
    <x v="2"/>
    <n v="5715"/>
    <n v="47.45"/>
    <n v="31.79"/>
    <n v="181679.85"/>
    <n v="271176.75"/>
    <n v="89496.9"/>
    <x v="6"/>
    <n v="5"/>
    <x v="0"/>
    <x v="0"/>
  </r>
  <r>
    <n v="289100348"/>
    <x v="1457"/>
    <d v="2022-10-27T00:00:00"/>
    <x v="100"/>
    <x v="5"/>
    <x v="8"/>
    <x v="0"/>
    <x v="1"/>
    <n v="72"/>
    <n v="421.89"/>
    <n v="364.69"/>
    <n v="26257.68"/>
    <n v="30376.079999999998"/>
    <n v="4118.3999999999978"/>
    <x v="11"/>
    <n v="1"/>
    <x v="3"/>
    <x v="0"/>
  </r>
  <r>
    <n v="522813022"/>
    <x v="985"/>
    <d v="2018-03-26T00:00:00"/>
    <x v="126"/>
    <x v="5"/>
    <x v="4"/>
    <x v="1"/>
    <x v="1"/>
    <n v="846"/>
    <n v="81.73"/>
    <n v="56.67"/>
    <n v="47942.82"/>
    <n v="69143.58"/>
    <n v="21200.760000000002"/>
    <x v="19"/>
    <n v="6"/>
    <x v="4"/>
    <x v="1"/>
  </r>
  <r>
    <n v="456074512"/>
    <x v="1751"/>
    <d v="2020-05-18T00:00:00"/>
    <x v="182"/>
    <x v="2"/>
    <x v="2"/>
    <x v="0"/>
    <x v="3"/>
    <n v="1438"/>
    <n v="47.45"/>
    <n v="31.79"/>
    <n v="45714.02"/>
    <n v="68233.100000000006"/>
    <n v="22519.080000000009"/>
    <x v="17"/>
    <n v="6"/>
    <x v="4"/>
    <x v="1"/>
  </r>
  <r>
    <n v="468803632"/>
    <x v="1590"/>
    <d v="2022-09-17T00:00:00"/>
    <x v="17"/>
    <x v="1"/>
    <x v="9"/>
    <x v="0"/>
    <x v="2"/>
    <n v="8267"/>
    <n v="9.33"/>
    <n v="6.92"/>
    <n v="57207.64"/>
    <n v="77131.11"/>
    <n v="19923.47"/>
    <x v="3"/>
    <n v="3"/>
    <x v="5"/>
    <x v="0"/>
  </r>
  <r>
    <n v="646981704"/>
    <x v="2185"/>
    <d v="2022-10-22T00:00:00"/>
    <x v="43"/>
    <x v="1"/>
    <x v="0"/>
    <x v="0"/>
    <x v="0"/>
    <n v="5118"/>
    <n v="255.28"/>
    <n v="159.41999999999999"/>
    <n v="815911.55999999994"/>
    <n v="1306523.04"/>
    <n v="490611.4800000001"/>
    <x v="16"/>
    <n v="4"/>
    <x v="6"/>
    <x v="0"/>
  </r>
  <r>
    <n v="326904904"/>
    <x v="1143"/>
    <d v="2021-06-05T00:00:00"/>
    <x v="51"/>
    <x v="0"/>
    <x v="9"/>
    <x v="1"/>
    <x v="3"/>
    <n v="7281"/>
    <n v="9.33"/>
    <n v="6.92"/>
    <n v="50384.52"/>
    <n v="67931.73"/>
    <n v="17547.21"/>
    <x v="1"/>
    <n v="6"/>
    <x v="4"/>
    <x v="1"/>
  </r>
  <r>
    <n v="709268176"/>
    <x v="1143"/>
    <d v="2021-05-27T00:00:00"/>
    <x v="78"/>
    <x v="5"/>
    <x v="9"/>
    <x v="1"/>
    <x v="0"/>
    <n v="7070"/>
    <n v="9.33"/>
    <n v="6.92"/>
    <n v="48924.4"/>
    <n v="65963.100000000006"/>
    <n v="17038.700000000004"/>
    <x v="8"/>
    <n v="6"/>
    <x v="4"/>
    <x v="1"/>
  </r>
  <r>
    <n v="846405446"/>
    <x v="2186"/>
    <d v="2016-02-16T00:00:00"/>
    <x v="36"/>
    <x v="3"/>
    <x v="10"/>
    <x v="1"/>
    <x v="0"/>
    <n v="9035"/>
    <n v="668.27"/>
    <n v="502.54"/>
    <n v="4540448.9000000004"/>
    <n v="6037819.4500000002"/>
    <n v="1497370.5499999998"/>
    <x v="12"/>
    <n v="5"/>
    <x v="0"/>
    <x v="0"/>
  </r>
  <r>
    <n v="462797629"/>
    <x v="989"/>
    <d v="2015-06-20T00:00:00"/>
    <x v="19"/>
    <x v="0"/>
    <x v="4"/>
    <x v="0"/>
    <x v="3"/>
    <n v="958"/>
    <n v="81.73"/>
    <n v="56.67"/>
    <n v="54289.86"/>
    <n v="78297.340000000011"/>
    <n v="24007.48000000001"/>
    <x v="19"/>
    <n v="4"/>
    <x v="6"/>
    <x v="0"/>
  </r>
  <r>
    <n v="535740411"/>
    <x v="359"/>
    <d v="2022-05-12T00:00:00"/>
    <x v="16"/>
    <x v="1"/>
    <x v="4"/>
    <x v="1"/>
    <x v="0"/>
    <n v="6348"/>
    <n v="81.73"/>
    <n v="56.67"/>
    <n v="359741.16000000003"/>
    <n v="518822.04000000004"/>
    <n v="159080.88"/>
    <x v="17"/>
    <n v="2"/>
    <x v="1"/>
    <x v="0"/>
  </r>
  <r>
    <n v="949657618"/>
    <x v="20"/>
    <d v="2022-01-29T00:00:00"/>
    <x v="20"/>
    <x v="3"/>
    <x v="8"/>
    <x v="0"/>
    <x v="3"/>
    <n v="3648"/>
    <n v="421.89"/>
    <n v="364.69"/>
    <n v="1330389.1199999999"/>
    <n v="1539054.72"/>
    <n v="208665.60000000009"/>
    <x v="12"/>
    <n v="2"/>
    <x v="1"/>
    <x v="0"/>
  </r>
  <r>
    <n v="309285581"/>
    <x v="347"/>
    <d v="2017-03-09T00:00:00"/>
    <x v="143"/>
    <x v="1"/>
    <x v="4"/>
    <x v="1"/>
    <x v="3"/>
    <n v="3331"/>
    <n v="81.73"/>
    <n v="56.67"/>
    <n v="188767.77000000002"/>
    <n v="272242.63"/>
    <n v="83474.859999999986"/>
    <x v="12"/>
    <n v="7"/>
    <x v="2"/>
    <x v="1"/>
  </r>
  <r>
    <n v="889673125"/>
    <x v="694"/>
    <d v="2016-06-22T00:00:00"/>
    <x v="122"/>
    <x v="3"/>
    <x v="8"/>
    <x v="0"/>
    <x v="1"/>
    <n v="2903"/>
    <n v="421.89"/>
    <n v="364.69"/>
    <n v="1058695.07"/>
    <n v="1224746.67"/>
    <n v="166051.59999999986"/>
    <x v="8"/>
    <n v="5"/>
    <x v="0"/>
    <x v="0"/>
  </r>
  <r>
    <n v="986181581"/>
    <x v="2187"/>
    <d v="2016-07-24T00:00:00"/>
    <x v="93"/>
    <x v="5"/>
    <x v="8"/>
    <x v="1"/>
    <x v="3"/>
    <n v="1900"/>
    <n v="421.89"/>
    <n v="364.69"/>
    <n v="692911"/>
    <n v="801591"/>
    <n v="108680"/>
    <x v="12"/>
    <n v="3"/>
    <x v="5"/>
    <x v="0"/>
  </r>
  <r>
    <n v="818486011"/>
    <x v="574"/>
    <d v="2015-09-24T00:00:00"/>
    <x v="52"/>
    <x v="3"/>
    <x v="9"/>
    <x v="0"/>
    <x v="0"/>
    <n v="7054"/>
    <n v="9.33"/>
    <n v="6.92"/>
    <n v="48813.68"/>
    <n v="65813.820000000007"/>
    <n v="17000.140000000007"/>
    <x v="10"/>
    <n v="6"/>
    <x v="4"/>
    <x v="1"/>
  </r>
  <r>
    <n v="910569036"/>
    <x v="1851"/>
    <d v="2019-02-19T00:00:00"/>
    <x v="123"/>
    <x v="3"/>
    <x v="3"/>
    <x v="0"/>
    <x v="1"/>
    <n v="6467"/>
    <n v="205.7"/>
    <n v="117.11"/>
    <n v="757350.37"/>
    <n v="1330261.8999999999"/>
    <n v="572911.52999999991"/>
    <x v="13"/>
    <n v="5"/>
    <x v="0"/>
    <x v="0"/>
  </r>
  <r>
    <n v="380733191"/>
    <x v="1712"/>
    <d v="2019-03-28T00:00:00"/>
    <x v="175"/>
    <x v="1"/>
    <x v="0"/>
    <x v="1"/>
    <x v="1"/>
    <n v="6267"/>
    <n v="255.28"/>
    <n v="159.41999999999999"/>
    <n v="999085.1399999999"/>
    <n v="1599839.76"/>
    <n v="600754.62000000011"/>
    <x v="9"/>
    <n v="4"/>
    <x v="6"/>
    <x v="0"/>
  </r>
  <r>
    <n v="451588571"/>
    <x v="2119"/>
    <d v="2019-07-01T00:00:00"/>
    <x v="122"/>
    <x v="3"/>
    <x v="10"/>
    <x v="0"/>
    <x v="0"/>
    <n v="3948"/>
    <n v="668.27"/>
    <n v="502.54"/>
    <n v="1984027.9200000002"/>
    <n v="2638329.96"/>
    <n v="654302.0399999998"/>
    <x v="5"/>
    <n v="1"/>
    <x v="3"/>
    <x v="0"/>
  </r>
  <r>
    <n v="670059001"/>
    <x v="1079"/>
    <d v="2016-07-30T00:00:00"/>
    <x v="105"/>
    <x v="2"/>
    <x v="9"/>
    <x v="0"/>
    <x v="3"/>
    <n v="4203"/>
    <n v="9.33"/>
    <n v="6.92"/>
    <n v="29084.76"/>
    <n v="39213.99"/>
    <n v="10129.23"/>
    <x v="0"/>
    <n v="7"/>
    <x v="2"/>
    <x v="1"/>
  </r>
  <r>
    <n v="203380811"/>
    <x v="384"/>
    <d v="2022-12-06T00:00:00"/>
    <x v="77"/>
    <x v="4"/>
    <x v="6"/>
    <x v="0"/>
    <x v="2"/>
    <n v="3756"/>
    <n v="651.21"/>
    <n v="524.96"/>
    <n v="1971749.7600000002"/>
    <n v="2445944.7600000002"/>
    <n v="474195"/>
    <x v="18"/>
    <n v="3"/>
    <x v="5"/>
    <x v="0"/>
  </r>
  <r>
    <n v="989102828"/>
    <x v="1759"/>
    <d v="2020-06-16T00:00:00"/>
    <x v="109"/>
    <x v="1"/>
    <x v="9"/>
    <x v="0"/>
    <x v="2"/>
    <n v="6362"/>
    <n v="9.33"/>
    <n v="6.92"/>
    <n v="44025.04"/>
    <n v="59357.46"/>
    <n v="15332.419999999998"/>
    <x v="8"/>
    <n v="4"/>
    <x v="6"/>
    <x v="0"/>
  </r>
  <r>
    <n v="985086381"/>
    <x v="401"/>
    <d v="2015-08-25T00:00:00"/>
    <x v="89"/>
    <x v="5"/>
    <x v="9"/>
    <x v="1"/>
    <x v="3"/>
    <n v="7806"/>
    <n v="9.33"/>
    <n v="6.92"/>
    <n v="54017.52"/>
    <n v="72829.98"/>
    <n v="18812.46"/>
    <x v="13"/>
    <n v="5"/>
    <x v="0"/>
    <x v="0"/>
  </r>
  <r>
    <n v="919505298"/>
    <x v="431"/>
    <d v="2020-02-19T00:00:00"/>
    <x v="21"/>
    <x v="5"/>
    <x v="11"/>
    <x v="0"/>
    <x v="2"/>
    <n v="906"/>
    <n v="154.06"/>
    <n v="90.93"/>
    <n v="82382.58"/>
    <n v="139578.36000000002"/>
    <n v="57195.780000000013"/>
    <x v="2"/>
    <n v="4"/>
    <x v="6"/>
    <x v="0"/>
  </r>
  <r>
    <n v="240845906"/>
    <x v="278"/>
    <d v="2017-04-10T00:00:00"/>
    <x v="161"/>
    <x v="3"/>
    <x v="1"/>
    <x v="0"/>
    <x v="0"/>
    <n v="511"/>
    <n v="152.58000000000001"/>
    <n v="97.44"/>
    <n v="49791.839999999997"/>
    <n v="77968.38"/>
    <n v="28176.540000000008"/>
    <x v="13"/>
    <n v="4"/>
    <x v="6"/>
    <x v="0"/>
  </r>
  <r>
    <n v="267907035"/>
    <x v="1639"/>
    <d v="2019-08-03T00:00:00"/>
    <x v="81"/>
    <x v="5"/>
    <x v="6"/>
    <x v="1"/>
    <x v="3"/>
    <n v="8500"/>
    <n v="651.21"/>
    <n v="524.96"/>
    <n v="4462160"/>
    <n v="5535285"/>
    <n v="1073125"/>
    <x v="19"/>
    <n v="4"/>
    <x v="6"/>
    <x v="0"/>
  </r>
  <r>
    <n v="139800012"/>
    <x v="1620"/>
    <d v="2018-10-02T00:00:00"/>
    <x v="160"/>
    <x v="4"/>
    <x v="8"/>
    <x v="0"/>
    <x v="0"/>
    <n v="8785"/>
    <n v="421.89"/>
    <n v="364.69"/>
    <n v="3203801.65"/>
    <n v="3706303.65"/>
    <n v="502502"/>
    <x v="10"/>
    <n v="4"/>
    <x v="6"/>
    <x v="0"/>
  </r>
  <r>
    <n v="774926936"/>
    <x v="1510"/>
    <d v="2018-12-12T00:00:00"/>
    <x v="2"/>
    <x v="1"/>
    <x v="9"/>
    <x v="1"/>
    <x v="0"/>
    <n v="6956"/>
    <n v="9.33"/>
    <n v="6.92"/>
    <n v="48135.519999999997"/>
    <n v="64899.48"/>
    <n v="16763.960000000006"/>
    <x v="14"/>
    <n v="6"/>
    <x v="4"/>
    <x v="1"/>
  </r>
  <r>
    <n v="376089322"/>
    <x v="1213"/>
    <d v="2016-06-12T00:00:00"/>
    <x v="52"/>
    <x v="3"/>
    <x v="8"/>
    <x v="1"/>
    <x v="3"/>
    <n v="2043"/>
    <n v="421.89"/>
    <n v="364.69"/>
    <n v="745061.67"/>
    <n v="861921.27"/>
    <n v="116859.59999999998"/>
    <x v="13"/>
    <n v="3"/>
    <x v="5"/>
    <x v="0"/>
  </r>
  <r>
    <n v="270270812"/>
    <x v="1196"/>
    <d v="2015-10-13T00:00:00"/>
    <x v="149"/>
    <x v="3"/>
    <x v="1"/>
    <x v="0"/>
    <x v="3"/>
    <n v="7994"/>
    <n v="152.58000000000001"/>
    <n v="97.44"/>
    <n v="778935.36"/>
    <n v="1219724.52"/>
    <n v="440789.16000000003"/>
    <x v="13"/>
    <n v="5"/>
    <x v="0"/>
    <x v="0"/>
  </r>
  <r>
    <n v="868854463"/>
    <x v="1676"/>
    <d v="2022-01-21T00:00:00"/>
    <x v="24"/>
    <x v="3"/>
    <x v="4"/>
    <x v="1"/>
    <x v="0"/>
    <n v="2198"/>
    <n v="81.73"/>
    <n v="56.67"/>
    <n v="124560.66"/>
    <n v="179642.54"/>
    <n v="55081.880000000005"/>
    <x v="4"/>
    <n v="4"/>
    <x v="6"/>
    <x v="0"/>
  </r>
  <r>
    <n v="762514102"/>
    <x v="706"/>
    <d v="2018-07-11T00:00:00"/>
    <x v="12"/>
    <x v="2"/>
    <x v="2"/>
    <x v="0"/>
    <x v="2"/>
    <n v="3722"/>
    <n v="47.45"/>
    <n v="31.79"/>
    <n v="118322.37999999999"/>
    <n v="176608.90000000002"/>
    <n v="58286.520000000033"/>
    <x v="4"/>
    <n v="2"/>
    <x v="1"/>
    <x v="0"/>
  </r>
  <r>
    <n v="862236058"/>
    <x v="391"/>
    <d v="2015-04-17T00:00:00"/>
    <x v="18"/>
    <x v="6"/>
    <x v="4"/>
    <x v="1"/>
    <x v="3"/>
    <n v="3665"/>
    <n v="81.73"/>
    <n v="56.67"/>
    <n v="207695.55000000002"/>
    <n v="299540.45"/>
    <n v="91844.9"/>
    <x v="1"/>
    <n v="5"/>
    <x v="0"/>
    <x v="0"/>
  </r>
  <r>
    <n v="349319159"/>
    <x v="541"/>
    <d v="2022-11-12T00:00:00"/>
    <x v="42"/>
    <x v="5"/>
    <x v="10"/>
    <x v="0"/>
    <x v="3"/>
    <n v="157"/>
    <n v="668.27"/>
    <n v="502.54"/>
    <n v="78898.78"/>
    <n v="104918.39"/>
    <n v="26019.61"/>
    <x v="7"/>
    <n v="5"/>
    <x v="0"/>
    <x v="0"/>
  </r>
  <r>
    <n v="716411006"/>
    <x v="1593"/>
    <d v="2018-02-14T00:00:00"/>
    <x v="69"/>
    <x v="1"/>
    <x v="4"/>
    <x v="0"/>
    <x v="2"/>
    <n v="792"/>
    <n v="81.73"/>
    <n v="56.67"/>
    <n v="44882.64"/>
    <n v="64730.16"/>
    <n v="19847.520000000004"/>
    <x v="14"/>
    <n v="6"/>
    <x v="4"/>
    <x v="1"/>
  </r>
  <r>
    <n v="954580438"/>
    <x v="2188"/>
    <d v="2020-05-05T00:00:00"/>
    <x v="8"/>
    <x v="5"/>
    <x v="11"/>
    <x v="1"/>
    <x v="2"/>
    <n v="419"/>
    <n v="154.06"/>
    <n v="90.93"/>
    <n v="38099.670000000006"/>
    <n v="64551.14"/>
    <n v="26451.469999999994"/>
    <x v="3"/>
    <n v="6"/>
    <x v="4"/>
    <x v="1"/>
  </r>
  <r>
    <n v="152411115"/>
    <x v="496"/>
    <d v="2019-01-23T00:00:00"/>
    <x v="133"/>
    <x v="1"/>
    <x v="8"/>
    <x v="0"/>
    <x v="3"/>
    <n v="691"/>
    <n v="421.89"/>
    <n v="364.69"/>
    <n v="252000.79"/>
    <n v="291525.99"/>
    <n v="39525.199999999983"/>
    <x v="15"/>
    <n v="5"/>
    <x v="0"/>
    <x v="0"/>
  </r>
  <r>
    <n v="758177077"/>
    <x v="203"/>
    <d v="2019-03-13T00:00:00"/>
    <x v="167"/>
    <x v="2"/>
    <x v="7"/>
    <x v="0"/>
    <x v="2"/>
    <n v="300"/>
    <n v="437.2"/>
    <n v="263.33"/>
    <n v="78999"/>
    <n v="131160"/>
    <n v="52161"/>
    <x v="17"/>
    <n v="1"/>
    <x v="3"/>
    <x v="0"/>
  </r>
  <r>
    <n v="862485826"/>
    <x v="789"/>
    <d v="2016-09-28T00:00:00"/>
    <x v="67"/>
    <x v="1"/>
    <x v="6"/>
    <x v="1"/>
    <x v="1"/>
    <n v="7577"/>
    <n v="651.21"/>
    <n v="524.96"/>
    <n v="3977621.9200000004"/>
    <n v="4934218.17"/>
    <n v="956596.24999999953"/>
    <x v="10"/>
    <n v="5"/>
    <x v="0"/>
    <x v="0"/>
  </r>
  <r>
    <n v="518511188"/>
    <x v="377"/>
    <d v="2017-02-22T00:00:00"/>
    <x v="54"/>
    <x v="2"/>
    <x v="10"/>
    <x v="1"/>
    <x v="1"/>
    <n v="7838"/>
    <n v="668.27"/>
    <n v="502.54"/>
    <n v="3938908.52"/>
    <n v="5237900.26"/>
    <n v="1298991.7399999998"/>
    <x v="2"/>
    <n v="4"/>
    <x v="6"/>
    <x v="0"/>
  </r>
  <r>
    <n v="299739491"/>
    <x v="1248"/>
    <d v="2016-08-05T00:00:00"/>
    <x v="166"/>
    <x v="1"/>
    <x v="9"/>
    <x v="1"/>
    <x v="0"/>
    <n v="8431"/>
    <n v="9.33"/>
    <n v="6.92"/>
    <n v="58342.52"/>
    <n v="78661.23"/>
    <n v="20318.71"/>
    <x v="12"/>
    <n v="1"/>
    <x v="3"/>
    <x v="0"/>
  </r>
  <r>
    <n v="849969565"/>
    <x v="283"/>
    <d v="2018-08-05T00:00:00"/>
    <x v="52"/>
    <x v="3"/>
    <x v="8"/>
    <x v="0"/>
    <x v="3"/>
    <n v="3737"/>
    <n v="421.89"/>
    <n v="364.69"/>
    <n v="1362846.53"/>
    <n v="1576602.93"/>
    <n v="213756.39999999991"/>
    <x v="9"/>
    <n v="7"/>
    <x v="2"/>
    <x v="1"/>
  </r>
  <r>
    <n v="393407380"/>
    <x v="1052"/>
    <d v="2019-03-24T00:00:00"/>
    <x v="119"/>
    <x v="5"/>
    <x v="9"/>
    <x v="0"/>
    <x v="2"/>
    <n v="6841"/>
    <n v="9.33"/>
    <n v="6.92"/>
    <n v="47339.72"/>
    <n v="63826.53"/>
    <n v="16486.809999999998"/>
    <x v="7"/>
    <n v="6"/>
    <x v="4"/>
    <x v="1"/>
  </r>
  <r>
    <n v="884192836"/>
    <x v="1096"/>
    <d v="2021-01-02T00:00:00"/>
    <x v="91"/>
    <x v="1"/>
    <x v="6"/>
    <x v="1"/>
    <x v="1"/>
    <n v="1164"/>
    <n v="651.21"/>
    <n v="524.96"/>
    <n v="611053.44000000006"/>
    <n v="758008.44000000006"/>
    <n v="146955"/>
    <x v="15"/>
    <n v="1"/>
    <x v="3"/>
    <x v="0"/>
  </r>
  <r>
    <n v="657346189"/>
    <x v="1986"/>
    <d v="2022-02-03T00:00:00"/>
    <x v="182"/>
    <x v="2"/>
    <x v="7"/>
    <x v="1"/>
    <x v="1"/>
    <n v="2200"/>
    <n v="437.2"/>
    <n v="263.33"/>
    <n v="579326"/>
    <n v="961840"/>
    <n v="382514"/>
    <x v="20"/>
    <n v="1"/>
    <x v="3"/>
    <x v="0"/>
  </r>
  <r>
    <n v="877821624"/>
    <x v="1045"/>
    <d v="2018-03-16T00:00:00"/>
    <x v="146"/>
    <x v="5"/>
    <x v="2"/>
    <x v="1"/>
    <x v="0"/>
    <n v="5780"/>
    <n v="47.45"/>
    <n v="31.79"/>
    <n v="183746.19999999998"/>
    <n v="274261"/>
    <n v="90514.800000000017"/>
    <x v="1"/>
    <n v="5"/>
    <x v="0"/>
    <x v="0"/>
  </r>
  <r>
    <n v="290980470"/>
    <x v="1706"/>
    <d v="2018-12-02T00:00:00"/>
    <x v="76"/>
    <x v="5"/>
    <x v="9"/>
    <x v="0"/>
    <x v="0"/>
    <n v="6442"/>
    <n v="9.33"/>
    <n v="6.92"/>
    <n v="44578.64"/>
    <n v="60103.86"/>
    <n v="15525.220000000001"/>
    <x v="20"/>
    <n v="4"/>
    <x v="6"/>
    <x v="0"/>
  </r>
  <r>
    <n v="412496554"/>
    <x v="1516"/>
    <d v="2018-04-23T00:00:00"/>
    <x v="29"/>
    <x v="4"/>
    <x v="9"/>
    <x v="0"/>
    <x v="3"/>
    <n v="5752"/>
    <n v="9.33"/>
    <n v="6.92"/>
    <n v="39803.839999999997"/>
    <n v="53666.16"/>
    <n v="13862.320000000007"/>
    <x v="11"/>
    <n v="5"/>
    <x v="0"/>
    <x v="0"/>
  </r>
  <r>
    <n v="578356206"/>
    <x v="2189"/>
    <d v="2015-07-26T00:00:00"/>
    <x v="128"/>
    <x v="1"/>
    <x v="8"/>
    <x v="0"/>
    <x v="0"/>
    <n v="7309"/>
    <n v="421.89"/>
    <n v="364.69"/>
    <n v="2665519.21"/>
    <n v="3083594.01"/>
    <n v="418074.79999999981"/>
    <x v="3"/>
    <n v="4"/>
    <x v="6"/>
    <x v="0"/>
  </r>
  <r>
    <n v="194858253"/>
    <x v="191"/>
    <d v="2021-06-02T00:00:00"/>
    <x v="34"/>
    <x v="1"/>
    <x v="4"/>
    <x v="0"/>
    <x v="2"/>
    <n v="1742"/>
    <n v="81.73"/>
    <n v="56.67"/>
    <n v="98719.14"/>
    <n v="142373.66"/>
    <n v="43654.520000000004"/>
    <x v="19"/>
    <n v="1"/>
    <x v="3"/>
    <x v="0"/>
  </r>
  <r>
    <n v="988614022"/>
    <x v="14"/>
    <d v="2022-12-16T00:00:00"/>
    <x v="136"/>
    <x v="1"/>
    <x v="3"/>
    <x v="1"/>
    <x v="2"/>
    <n v="1713"/>
    <n v="205.7"/>
    <n v="117.11"/>
    <n v="200609.43"/>
    <n v="352364.1"/>
    <n v="151754.66999999998"/>
    <x v="14"/>
    <n v="1"/>
    <x v="3"/>
    <x v="0"/>
  </r>
  <r>
    <n v="256547343"/>
    <x v="2190"/>
    <d v="2020-12-03T00:00:00"/>
    <x v="68"/>
    <x v="2"/>
    <x v="4"/>
    <x v="0"/>
    <x v="1"/>
    <n v="6915"/>
    <n v="81.73"/>
    <n v="56.67"/>
    <n v="391873.05"/>
    <n v="565162.95000000007"/>
    <n v="173289.90000000008"/>
    <x v="18"/>
    <n v="5"/>
    <x v="0"/>
    <x v="0"/>
  </r>
  <r>
    <n v="315894544"/>
    <x v="2191"/>
    <d v="2017-02-13T00:00:00"/>
    <x v="82"/>
    <x v="2"/>
    <x v="11"/>
    <x v="1"/>
    <x v="0"/>
    <n v="9070"/>
    <n v="154.06"/>
    <n v="90.93"/>
    <n v="824735.10000000009"/>
    <n v="1397324.2"/>
    <n v="572589.09999999986"/>
    <x v="15"/>
    <n v="3"/>
    <x v="5"/>
    <x v="0"/>
  </r>
  <r>
    <n v="854204452"/>
    <x v="2192"/>
    <d v="2019-01-18T00:00:00"/>
    <x v="131"/>
    <x v="3"/>
    <x v="1"/>
    <x v="0"/>
    <x v="2"/>
    <n v="6934"/>
    <n v="152.58000000000001"/>
    <n v="97.44"/>
    <n v="675648.96"/>
    <n v="1057989.72"/>
    <n v="382340.76"/>
    <x v="12"/>
    <n v="1"/>
    <x v="3"/>
    <x v="0"/>
  </r>
  <r>
    <n v="279338395"/>
    <x v="1995"/>
    <d v="2018-01-16T00:00:00"/>
    <x v="63"/>
    <x v="1"/>
    <x v="3"/>
    <x v="0"/>
    <x v="2"/>
    <n v="1293"/>
    <n v="205.7"/>
    <n v="117.11"/>
    <n v="151423.23000000001"/>
    <n v="265970.09999999998"/>
    <n v="114546.86999999997"/>
    <x v="0"/>
    <n v="3"/>
    <x v="5"/>
    <x v="0"/>
  </r>
  <r>
    <n v="669470202"/>
    <x v="2193"/>
    <d v="2015-07-30T00:00:00"/>
    <x v="50"/>
    <x v="2"/>
    <x v="8"/>
    <x v="0"/>
    <x v="1"/>
    <n v="9965"/>
    <n v="421.89"/>
    <n v="364.69"/>
    <n v="3634135.85"/>
    <n v="4204133.8499999996"/>
    <n v="569997.99999999953"/>
    <x v="18"/>
    <n v="5"/>
    <x v="0"/>
    <x v="0"/>
  </r>
  <r>
    <n v="123086202"/>
    <x v="471"/>
    <d v="2018-01-14T00:00:00"/>
    <x v="22"/>
    <x v="1"/>
    <x v="0"/>
    <x v="1"/>
    <x v="0"/>
    <n v="2797"/>
    <n v="255.28"/>
    <n v="159.41999999999999"/>
    <n v="445897.74"/>
    <n v="714018.16"/>
    <n v="268120.42000000004"/>
    <x v="10"/>
    <n v="2"/>
    <x v="1"/>
    <x v="0"/>
  </r>
  <r>
    <n v="408985221"/>
    <x v="560"/>
    <d v="2022-11-11T00:00:00"/>
    <x v="110"/>
    <x v="0"/>
    <x v="5"/>
    <x v="0"/>
    <x v="0"/>
    <n v="6670"/>
    <n v="109.28"/>
    <n v="35.840000000000003"/>
    <n v="239052.80000000002"/>
    <n v="728897.6"/>
    <n v="489844.79999999993"/>
    <x v="1"/>
    <n v="5"/>
    <x v="0"/>
    <x v="0"/>
  </r>
  <r>
    <n v="117929494"/>
    <x v="332"/>
    <d v="2015-02-03T00:00:00"/>
    <x v="166"/>
    <x v="1"/>
    <x v="9"/>
    <x v="1"/>
    <x v="3"/>
    <n v="6813"/>
    <n v="9.33"/>
    <n v="6.92"/>
    <n v="47145.96"/>
    <n v="63565.29"/>
    <n v="16419.330000000002"/>
    <x v="20"/>
    <n v="6"/>
    <x v="4"/>
    <x v="1"/>
  </r>
  <r>
    <n v="104390132"/>
    <x v="1163"/>
    <d v="2020-01-07T00:00:00"/>
    <x v="106"/>
    <x v="6"/>
    <x v="9"/>
    <x v="0"/>
    <x v="2"/>
    <n v="215"/>
    <n v="9.33"/>
    <n v="6.92"/>
    <n v="1487.8"/>
    <n v="2005.95"/>
    <n v="518.15000000000009"/>
    <x v="4"/>
    <n v="1"/>
    <x v="3"/>
    <x v="0"/>
  </r>
  <r>
    <n v="253056180"/>
    <x v="203"/>
    <d v="2019-03-31T00:00:00"/>
    <x v="9"/>
    <x v="5"/>
    <x v="10"/>
    <x v="0"/>
    <x v="1"/>
    <n v="3802"/>
    <n v="668.27"/>
    <n v="502.54"/>
    <n v="1910657.08"/>
    <n v="2540762.54"/>
    <n v="630105.46"/>
    <x v="18"/>
    <n v="1"/>
    <x v="3"/>
    <x v="0"/>
  </r>
  <r>
    <n v="912325561"/>
    <x v="575"/>
    <d v="2021-08-25T00:00:00"/>
    <x v="44"/>
    <x v="2"/>
    <x v="4"/>
    <x v="0"/>
    <x v="0"/>
    <n v="6262"/>
    <n v="81.73"/>
    <n v="56.67"/>
    <n v="354867.54000000004"/>
    <n v="511793.26"/>
    <n v="156925.71999999997"/>
    <x v="6"/>
    <n v="2"/>
    <x v="1"/>
    <x v="0"/>
  </r>
  <r>
    <n v="152559602"/>
    <x v="412"/>
    <d v="2016-01-23T00:00:00"/>
    <x v="13"/>
    <x v="0"/>
    <x v="8"/>
    <x v="0"/>
    <x v="3"/>
    <n v="4631"/>
    <n v="421.89"/>
    <n v="364.69"/>
    <n v="1688879.39"/>
    <n v="1953772.5899999999"/>
    <n v="264893.19999999995"/>
    <x v="15"/>
    <n v="1"/>
    <x v="3"/>
    <x v="0"/>
  </r>
  <r>
    <n v="614432132"/>
    <x v="2194"/>
    <d v="2015-02-16T00:00:00"/>
    <x v="90"/>
    <x v="5"/>
    <x v="3"/>
    <x v="0"/>
    <x v="0"/>
    <n v="2977"/>
    <n v="205.7"/>
    <n v="117.11"/>
    <n v="348636.47"/>
    <n v="612368.9"/>
    <n v="263732.43000000005"/>
    <x v="10"/>
    <n v="3"/>
    <x v="5"/>
    <x v="0"/>
  </r>
  <r>
    <n v="958929479"/>
    <x v="1539"/>
    <d v="2019-12-03T00:00:00"/>
    <x v="19"/>
    <x v="0"/>
    <x v="10"/>
    <x v="1"/>
    <x v="1"/>
    <n v="7397"/>
    <n v="668.27"/>
    <n v="502.54"/>
    <n v="3717288.3800000004"/>
    <n v="4943193.1899999995"/>
    <n v="1225904.8099999991"/>
    <x v="17"/>
    <n v="7"/>
    <x v="2"/>
    <x v="1"/>
  </r>
  <r>
    <n v="817350471"/>
    <x v="2195"/>
    <d v="2018-10-27T00:00:00"/>
    <x v="71"/>
    <x v="2"/>
    <x v="10"/>
    <x v="1"/>
    <x v="3"/>
    <n v="1022"/>
    <n v="668.27"/>
    <n v="502.54"/>
    <n v="513595.88"/>
    <n v="682971.94"/>
    <n v="169376.05999999994"/>
    <x v="3"/>
    <n v="3"/>
    <x v="5"/>
    <x v="0"/>
  </r>
  <r>
    <n v="103499639"/>
    <x v="2196"/>
    <d v="2019-04-22T00:00:00"/>
    <x v="181"/>
    <x v="1"/>
    <x v="9"/>
    <x v="0"/>
    <x v="2"/>
    <n v="6698"/>
    <n v="9.33"/>
    <n v="6.92"/>
    <n v="46350.159999999996"/>
    <n v="62492.340000000004"/>
    <n v="16142.180000000008"/>
    <x v="17"/>
    <n v="6"/>
    <x v="4"/>
    <x v="1"/>
  </r>
  <r>
    <n v="286317718"/>
    <x v="2196"/>
    <d v="2019-05-07T00:00:00"/>
    <x v="141"/>
    <x v="5"/>
    <x v="9"/>
    <x v="1"/>
    <x v="0"/>
    <n v="6630"/>
    <n v="9.33"/>
    <n v="6.92"/>
    <n v="45879.6"/>
    <n v="61857.9"/>
    <n v="15978.300000000003"/>
    <x v="3"/>
    <n v="6"/>
    <x v="4"/>
    <x v="1"/>
  </r>
  <r>
    <n v="693831098"/>
    <x v="2197"/>
    <d v="2015-07-02T00:00:00"/>
    <x v="179"/>
    <x v="1"/>
    <x v="0"/>
    <x v="1"/>
    <x v="3"/>
    <n v="8895"/>
    <n v="255.28"/>
    <n v="159.41999999999999"/>
    <n v="1418040.9"/>
    <n v="2270715.6"/>
    <n v="852674.70000000019"/>
    <x v="16"/>
    <n v="2"/>
    <x v="1"/>
    <x v="0"/>
  </r>
  <r>
    <n v="377184951"/>
    <x v="94"/>
    <d v="2021-12-10T00:00:00"/>
    <x v="172"/>
    <x v="4"/>
    <x v="3"/>
    <x v="1"/>
    <x v="3"/>
    <n v="6264"/>
    <n v="205.7"/>
    <n v="117.11"/>
    <n v="733577.04"/>
    <n v="1288504.7999999998"/>
    <n v="554927.75999999978"/>
    <x v="11"/>
    <n v="2"/>
    <x v="1"/>
    <x v="0"/>
  </r>
  <r>
    <n v="427198064"/>
    <x v="1341"/>
    <d v="2018-12-05T00:00:00"/>
    <x v="62"/>
    <x v="5"/>
    <x v="9"/>
    <x v="1"/>
    <x v="0"/>
    <n v="6255"/>
    <n v="9.33"/>
    <n v="6.92"/>
    <n v="43284.6"/>
    <n v="58359.15"/>
    <n v="15074.550000000003"/>
    <x v="14"/>
    <n v="6"/>
    <x v="4"/>
    <x v="1"/>
  </r>
  <r>
    <n v="472382342"/>
    <x v="1565"/>
    <d v="2018-12-14T00:00:00"/>
    <x v="134"/>
    <x v="2"/>
    <x v="5"/>
    <x v="1"/>
    <x v="2"/>
    <n v="7287"/>
    <n v="109.28"/>
    <n v="35.840000000000003"/>
    <n v="261166.08000000002"/>
    <n v="796323.36"/>
    <n v="535157.28"/>
    <x v="4"/>
    <n v="4"/>
    <x v="6"/>
    <x v="0"/>
  </r>
  <r>
    <n v="958925616"/>
    <x v="2198"/>
    <d v="2017-02-11T00:00:00"/>
    <x v="94"/>
    <x v="5"/>
    <x v="9"/>
    <x v="1"/>
    <x v="3"/>
    <n v="6254"/>
    <n v="9.33"/>
    <n v="6.92"/>
    <n v="43277.68"/>
    <n v="58349.82"/>
    <n v="15072.14"/>
    <x v="9"/>
    <n v="6"/>
    <x v="4"/>
    <x v="1"/>
  </r>
  <r>
    <n v="744954001"/>
    <x v="215"/>
    <d v="2017-08-06T00:00:00"/>
    <x v="38"/>
    <x v="2"/>
    <x v="7"/>
    <x v="1"/>
    <x v="1"/>
    <n v="7298"/>
    <n v="437.2"/>
    <n v="263.33"/>
    <n v="1921782.3399999999"/>
    <n v="3190685.6"/>
    <n v="1268903.2600000002"/>
    <x v="3"/>
    <n v="4"/>
    <x v="6"/>
    <x v="0"/>
  </r>
  <r>
    <n v="688697564"/>
    <x v="1768"/>
    <d v="2020-11-08T00:00:00"/>
    <x v="122"/>
    <x v="3"/>
    <x v="4"/>
    <x v="1"/>
    <x v="0"/>
    <n v="9768"/>
    <n v="81.73"/>
    <n v="56.67"/>
    <n v="553552.56000000006"/>
    <n v="798338.64"/>
    <n v="244786.07999999996"/>
    <x v="13"/>
    <n v="3"/>
    <x v="5"/>
    <x v="0"/>
  </r>
  <r>
    <n v="326540553"/>
    <x v="1498"/>
    <d v="2020-03-25T00:00:00"/>
    <x v="169"/>
    <x v="4"/>
    <x v="3"/>
    <x v="0"/>
    <x v="2"/>
    <n v="9461"/>
    <n v="205.7"/>
    <n v="117.11"/>
    <n v="1107977.71"/>
    <n v="1946127.7"/>
    <n v="838149.99"/>
    <x v="4"/>
    <n v="2"/>
    <x v="1"/>
    <x v="0"/>
  </r>
  <r>
    <n v="963219296"/>
    <x v="1001"/>
    <d v="2022-09-02T00:00:00"/>
    <x v="136"/>
    <x v="1"/>
    <x v="3"/>
    <x v="0"/>
    <x v="1"/>
    <n v="6850"/>
    <n v="205.7"/>
    <n v="117.11"/>
    <n v="802203.5"/>
    <n v="1409045"/>
    <n v="606841.5"/>
    <x v="6"/>
    <n v="4"/>
    <x v="6"/>
    <x v="0"/>
  </r>
  <r>
    <n v="373782622"/>
    <x v="1122"/>
    <d v="2015-10-22T00:00:00"/>
    <x v="101"/>
    <x v="5"/>
    <x v="3"/>
    <x v="1"/>
    <x v="1"/>
    <n v="9439"/>
    <n v="205.7"/>
    <n v="117.11"/>
    <n v="1105401.29"/>
    <n v="1941602.2999999998"/>
    <n v="836201.00999999978"/>
    <x v="12"/>
    <n v="7"/>
    <x v="2"/>
    <x v="1"/>
  </r>
  <r>
    <n v="453591859"/>
    <x v="1594"/>
    <d v="2019-05-25T00:00:00"/>
    <x v="118"/>
    <x v="0"/>
    <x v="11"/>
    <x v="0"/>
    <x v="2"/>
    <n v="6766"/>
    <n v="154.06"/>
    <n v="90.93"/>
    <n v="615232.38"/>
    <n v="1042369.96"/>
    <n v="427137.57999999996"/>
    <x v="20"/>
    <n v="3"/>
    <x v="5"/>
    <x v="0"/>
  </r>
  <r>
    <n v="302245748"/>
    <x v="1158"/>
    <d v="2018-01-27T00:00:00"/>
    <x v="39"/>
    <x v="2"/>
    <x v="6"/>
    <x v="0"/>
    <x v="0"/>
    <n v="88"/>
    <n v="651.21"/>
    <n v="524.96"/>
    <n v="46196.480000000003"/>
    <n v="57306.48"/>
    <n v="11110"/>
    <x v="5"/>
    <n v="6"/>
    <x v="4"/>
    <x v="1"/>
  </r>
  <r>
    <n v="203955876"/>
    <x v="780"/>
    <d v="2022-07-06T00:00:00"/>
    <x v="128"/>
    <x v="1"/>
    <x v="3"/>
    <x v="0"/>
    <x v="0"/>
    <n v="3931"/>
    <n v="205.7"/>
    <n v="117.11"/>
    <n v="460359.41"/>
    <n v="808606.7"/>
    <n v="348247.29"/>
    <x v="9"/>
    <n v="3"/>
    <x v="5"/>
    <x v="0"/>
  </r>
  <r>
    <n v="131612622"/>
    <x v="2199"/>
    <d v="2022-06-01T00:00:00"/>
    <x v="83"/>
    <x v="0"/>
    <x v="9"/>
    <x v="1"/>
    <x v="3"/>
    <n v="5954"/>
    <n v="9.33"/>
    <n v="6.92"/>
    <n v="41201.68"/>
    <n v="55550.82"/>
    <n v="14349.14"/>
    <x v="14"/>
    <n v="6"/>
    <x v="4"/>
    <x v="1"/>
  </r>
  <r>
    <n v="583451974"/>
    <x v="1918"/>
    <d v="2016-01-26T00:00:00"/>
    <x v="124"/>
    <x v="1"/>
    <x v="1"/>
    <x v="1"/>
    <x v="3"/>
    <n v="5260"/>
    <n v="152.58000000000001"/>
    <n v="97.44"/>
    <n v="512534.39999999997"/>
    <n v="802570.8"/>
    <n v="290036.40000000008"/>
    <x v="4"/>
    <n v="1"/>
    <x v="3"/>
    <x v="0"/>
  </r>
  <r>
    <n v="250848186"/>
    <x v="2200"/>
    <d v="2019-02-17T00:00:00"/>
    <x v="34"/>
    <x v="1"/>
    <x v="5"/>
    <x v="0"/>
    <x v="0"/>
    <n v="407"/>
    <n v="109.28"/>
    <n v="35.840000000000003"/>
    <n v="14586.880000000001"/>
    <n v="44476.959999999999"/>
    <n v="29890.079999999998"/>
    <x v="14"/>
    <n v="3"/>
    <x v="5"/>
    <x v="0"/>
  </r>
  <r>
    <n v="386220777"/>
    <x v="1535"/>
    <d v="2015-11-12T00:00:00"/>
    <x v="151"/>
    <x v="5"/>
    <x v="8"/>
    <x v="0"/>
    <x v="0"/>
    <n v="165"/>
    <n v="421.89"/>
    <n v="364.69"/>
    <n v="60173.85"/>
    <n v="69611.849999999991"/>
    <n v="9437.9999999999927"/>
    <x v="9"/>
    <n v="4"/>
    <x v="6"/>
    <x v="0"/>
  </r>
  <r>
    <n v="227118575"/>
    <x v="1624"/>
    <d v="2017-07-20T00:00:00"/>
    <x v="184"/>
    <x v="3"/>
    <x v="7"/>
    <x v="0"/>
    <x v="3"/>
    <n v="8288"/>
    <n v="437.2"/>
    <n v="263.33"/>
    <n v="2182479.04"/>
    <n v="3623513.6"/>
    <n v="1441034.56"/>
    <x v="14"/>
    <n v="7"/>
    <x v="2"/>
    <x v="1"/>
  </r>
  <r>
    <n v="431402909"/>
    <x v="265"/>
    <d v="2020-08-03T00:00:00"/>
    <x v="155"/>
    <x v="4"/>
    <x v="9"/>
    <x v="1"/>
    <x v="0"/>
    <n v="562"/>
    <n v="9.33"/>
    <n v="6.92"/>
    <n v="3889.04"/>
    <n v="5243.46"/>
    <n v="1354.42"/>
    <x v="18"/>
    <n v="2"/>
    <x v="1"/>
    <x v="0"/>
  </r>
  <r>
    <n v="827247607"/>
    <x v="185"/>
    <d v="2015-05-02T00:00:00"/>
    <x v="9"/>
    <x v="5"/>
    <x v="8"/>
    <x v="1"/>
    <x v="2"/>
    <n v="9805"/>
    <n v="421.89"/>
    <n v="364.69"/>
    <n v="3575785.45"/>
    <n v="4136631.4499999997"/>
    <n v="560845.99999999953"/>
    <x v="18"/>
    <n v="7"/>
    <x v="2"/>
    <x v="1"/>
  </r>
  <r>
    <n v="804475867"/>
    <x v="2064"/>
    <d v="2019-08-15T00:00:00"/>
    <x v="176"/>
    <x v="2"/>
    <x v="2"/>
    <x v="1"/>
    <x v="1"/>
    <n v="1141"/>
    <n v="47.45"/>
    <n v="31.79"/>
    <n v="36272.39"/>
    <n v="54140.450000000004"/>
    <n v="17868.060000000005"/>
    <x v="15"/>
    <n v="6"/>
    <x v="4"/>
    <x v="1"/>
  </r>
  <r>
    <n v="957875907"/>
    <x v="801"/>
    <d v="2020-01-07T00:00:00"/>
    <x v="51"/>
    <x v="0"/>
    <x v="1"/>
    <x v="1"/>
    <x v="2"/>
    <n v="5622"/>
    <n v="152.58000000000001"/>
    <n v="97.44"/>
    <n v="547807.67999999993"/>
    <n v="857804.76000000013"/>
    <n v="309997.08000000019"/>
    <x v="8"/>
    <n v="4"/>
    <x v="6"/>
    <x v="0"/>
  </r>
  <r>
    <n v="250569665"/>
    <x v="1410"/>
    <d v="2017-05-17T00:00:00"/>
    <x v="110"/>
    <x v="0"/>
    <x v="5"/>
    <x v="1"/>
    <x v="2"/>
    <n v="7987"/>
    <n v="109.28"/>
    <n v="35.840000000000003"/>
    <n v="286254.08000000002"/>
    <n v="872819.36"/>
    <n v="586565.28"/>
    <x v="3"/>
    <n v="7"/>
    <x v="2"/>
    <x v="1"/>
  </r>
  <r>
    <n v="650644099"/>
    <x v="599"/>
    <d v="2015-03-07T00:00:00"/>
    <x v="8"/>
    <x v="5"/>
    <x v="1"/>
    <x v="0"/>
    <x v="3"/>
    <n v="8903"/>
    <n v="152.58000000000001"/>
    <n v="97.44"/>
    <n v="867508.32"/>
    <n v="1358419.7400000002"/>
    <n v="490911.42000000027"/>
    <x v="8"/>
    <n v="1"/>
    <x v="3"/>
    <x v="0"/>
  </r>
  <r>
    <n v="987835538"/>
    <x v="1986"/>
    <d v="2022-02-10T00:00:00"/>
    <x v="134"/>
    <x v="2"/>
    <x v="9"/>
    <x v="1"/>
    <x v="3"/>
    <n v="1342"/>
    <n v="9.33"/>
    <n v="6.92"/>
    <n v="9286.64"/>
    <n v="12520.86"/>
    <n v="3234.2200000000012"/>
    <x v="3"/>
    <n v="1"/>
    <x v="3"/>
    <x v="0"/>
  </r>
  <r>
    <n v="162192809"/>
    <x v="1125"/>
    <d v="2021-06-04T00:00:00"/>
    <x v="36"/>
    <x v="3"/>
    <x v="7"/>
    <x v="0"/>
    <x v="3"/>
    <n v="5311"/>
    <n v="437.2"/>
    <n v="263.33"/>
    <n v="1398545.63"/>
    <n v="2321969.1999999997"/>
    <n v="923423.56999999983"/>
    <x v="6"/>
    <n v="4"/>
    <x v="6"/>
    <x v="0"/>
  </r>
  <r>
    <n v="294077241"/>
    <x v="291"/>
    <d v="2018-08-05T00:00:00"/>
    <x v="113"/>
    <x v="5"/>
    <x v="5"/>
    <x v="1"/>
    <x v="3"/>
    <n v="2845"/>
    <n v="109.28"/>
    <n v="35.840000000000003"/>
    <n v="101964.8"/>
    <n v="310901.59999999998"/>
    <n v="208936.8"/>
    <x v="3"/>
    <n v="4"/>
    <x v="6"/>
    <x v="0"/>
  </r>
  <r>
    <n v="874162662"/>
    <x v="1745"/>
    <d v="2020-01-29T00:00:00"/>
    <x v="79"/>
    <x v="5"/>
    <x v="0"/>
    <x v="1"/>
    <x v="2"/>
    <n v="3012"/>
    <n v="255.28"/>
    <n v="159.41999999999999"/>
    <n v="480173.04"/>
    <n v="768903.36"/>
    <n v="288730.32"/>
    <x v="1"/>
    <n v="3"/>
    <x v="5"/>
    <x v="0"/>
  </r>
  <r>
    <n v="113435399"/>
    <x v="1086"/>
    <d v="2020-09-21T00:00:00"/>
    <x v="168"/>
    <x v="6"/>
    <x v="2"/>
    <x v="1"/>
    <x v="1"/>
    <n v="6910"/>
    <n v="47.45"/>
    <n v="31.79"/>
    <n v="219668.9"/>
    <n v="327879.5"/>
    <n v="108210.6"/>
    <x v="7"/>
    <n v="7"/>
    <x v="2"/>
    <x v="1"/>
  </r>
  <r>
    <n v="793194282"/>
    <x v="2053"/>
    <d v="2015-02-03T00:00:00"/>
    <x v="110"/>
    <x v="0"/>
    <x v="8"/>
    <x v="1"/>
    <x v="3"/>
    <n v="2669"/>
    <n v="421.89"/>
    <n v="364.69"/>
    <n v="973357.61"/>
    <n v="1126024.4099999999"/>
    <n v="152666.79999999993"/>
    <x v="15"/>
    <n v="4"/>
    <x v="6"/>
    <x v="0"/>
  </r>
  <r>
    <n v="140142476"/>
    <x v="2201"/>
    <d v="2016-07-30T00:00:00"/>
    <x v="29"/>
    <x v="4"/>
    <x v="8"/>
    <x v="1"/>
    <x v="1"/>
    <n v="128"/>
    <n v="421.89"/>
    <n v="364.69"/>
    <n v="46680.32"/>
    <n v="54001.919999999998"/>
    <n v="7321.5999999999985"/>
    <x v="5"/>
    <n v="6"/>
    <x v="4"/>
    <x v="1"/>
  </r>
  <r>
    <n v="850928294"/>
    <x v="193"/>
    <d v="2020-10-26T00:00:00"/>
    <x v="3"/>
    <x v="2"/>
    <x v="9"/>
    <x v="0"/>
    <x v="0"/>
    <n v="7447"/>
    <n v="9.33"/>
    <n v="6.92"/>
    <n v="51533.24"/>
    <n v="69480.509999999995"/>
    <n v="17947.269999999997"/>
    <x v="9"/>
    <n v="1"/>
    <x v="3"/>
    <x v="0"/>
  </r>
  <r>
    <n v="293063580"/>
    <x v="381"/>
    <d v="2022-07-09T00:00:00"/>
    <x v="97"/>
    <x v="3"/>
    <x v="1"/>
    <x v="0"/>
    <x v="0"/>
    <n v="2881"/>
    <n v="152.58000000000001"/>
    <n v="97.44"/>
    <n v="280724.64"/>
    <n v="439582.98000000004"/>
    <n v="158858.34000000003"/>
    <x v="10"/>
    <n v="1"/>
    <x v="3"/>
    <x v="0"/>
  </r>
  <r>
    <n v="404005324"/>
    <x v="1893"/>
    <d v="2018-08-08T00:00:00"/>
    <x v="92"/>
    <x v="2"/>
    <x v="2"/>
    <x v="0"/>
    <x v="3"/>
    <n v="3008"/>
    <n v="47.45"/>
    <n v="31.79"/>
    <n v="95624.319999999992"/>
    <n v="142729.60000000001"/>
    <n v="47105.280000000013"/>
    <x v="7"/>
    <n v="2"/>
    <x v="1"/>
    <x v="0"/>
  </r>
  <r>
    <n v="266614854"/>
    <x v="835"/>
    <d v="2019-10-11T00:00:00"/>
    <x v="70"/>
    <x v="1"/>
    <x v="10"/>
    <x v="0"/>
    <x v="0"/>
    <n v="6115"/>
    <n v="668.27"/>
    <n v="502.54"/>
    <n v="3073032.1"/>
    <n v="4086471.05"/>
    <n v="1013438.9499999997"/>
    <x v="14"/>
    <n v="1"/>
    <x v="3"/>
    <x v="0"/>
  </r>
  <r>
    <n v="834065997"/>
    <x v="959"/>
    <d v="2016-08-30T00:00:00"/>
    <x v="175"/>
    <x v="1"/>
    <x v="10"/>
    <x v="1"/>
    <x v="2"/>
    <n v="7518"/>
    <n v="668.27"/>
    <n v="502.54"/>
    <n v="3778095.72"/>
    <n v="5024053.8599999994"/>
    <n v="1245958.1399999992"/>
    <x v="19"/>
    <n v="7"/>
    <x v="2"/>
    <x v="1"/>
  </r>
  <r>
    <n v="879845082"/>
    <x v="1693"/>
    <d v="2022-04-24T00:00:00"/>
    <x v="117"/>
    <x v="1"/>
    <x v="9"/>
    <x v="1"/>
    <x v="0"/>
    <n v="4567"/>
    <n v="9.33"/>
    <n v="6.92"/>
    <n v="31603.64"/>
    <n v="42610.11"/>
    <n v="11006.470000000001"/>
    <x v="20"/>
    <n v="4"/>
    <x v="6"/>
    <x v="0"/>
  </r>
  <r>
    <n v="147750937"/>
    <x v="1222"/>
    <d v="2016-12-14T00:00:00"/>
    <x v="122"/>
    <x v="3"/>
    <x v="10"/>
    <x v="1"/>
    <x v="0"/>
    <n v="1641"/>
    <n v="668.27"/>
    <n v="502.54"/>
    <n v="824668.14"/>
    <n v="1096631.07"/>
    <n v="271962.93000000005"/>
    <x v="18"/>
    <n v="4"/>
    <x v="6"/>
    <x v="0"/>
  </r>
  <r>
    <n v="701894891"/>
    <x v="1233"/>
    <d v="2018-04-29T00:00:00"/>
    <x v="53"/>
    <x v="5"/>
    <x v="0"/>
    <x v="0"/>
    <x v="0"/>
    <n v="5151"/>
    <n v="255.28"/>
    <n v="159.41999999999999"/>
    <n v="821172.41999999993"/>
    <n v="1314947.28"/>
    <n v="493774.8600000001"/>
    <x v="9"/>
    <n v="7"/>
    <x v="2"/>
    <x v="1"/>
  </r>
  <r>
    <n v="264856183"/>
    <x v="888"/>
    <d v="2021-12-01T00:00:00"/>
    <x v="88"/>
    <x v="1"/>
    <x v="9"/>
    <x v="0"/>
    <x v="2"/>
    <n v="5685"/>
    <n v="9.33"/>
    <n v="6.92"/>
    <n v="39340.199999999997"/>
    <n v="53041.05"/>
    <n v="13700.850000000006"/>
    <x v="13"/>
    <n v="6"/>
    <x v="4"/>
    <x v="1"/>
  </r>
  <r>
    <n v="940337693"/>
    <x v="458"/>
    <d v="2020-06-24T00:00:00"/>
    <x v="95"/>
    <x v="3"/>
    <x v="9"/>
    <x v="1"/>
    <x v="1"/>
    <n v="5675"/>
    <n v="9.33"/>
    <n v="6.92"/>
    <n v="39271"/>
    <n v="52947.75"/>
    <n v="13676.75"/>
    <x v="14"/>
    <n v="6"/>
    <x v="4"/>
    <x v="1"/>
  </r>
  <r>
    <n v="277556121"/>
    <x v="843"/>
    <d v="2019-10-11T00:00:00"/>
    <x v="40"/>
    <x v="3"/>
    <x v="0"/>
    <x v="0"/>
    <x v="3"/>
    <n v="3879"/>
    <n v="255.28"/>
    <n v="159.41999999999999"/>
    <n v="618390.17999999993"/>
    <n v="990231.12"/>
    <n v="371840.94000000006"/>
    <x v="9"/>
    <n v="5"/>
    <x v="0"/>
    <x v="0"/>
  </r>
  <r>
    <n v="574015748"/>
    <x v="559"/>
    <d v="2021-12-27T00:00:00"/>
    <x v="148"/>
    <x v="3"/>
    <x v="10"/>
    <x v="0"/>
    <x v="0"/>
    <n v="2871"/>
    <n v="668.27"/>
    <n v="502.54"/>
    <n v="1442792.34"/>
    <n v="1918603.17"/>
    <n v="475810.82999999984"/>
    <x v="5"/>
    <n v="1"/>
    <x v="3"/>
    <x v="0"/>
  </r>
  <r>
    <n v="931957614"/>
    <x v="284"/>
    <d v="2015-10-09T00:00:00"/>
    <x v="76"/>
    <x v="5"/>
    <x v="7"/>
    <x v="1"/>
    <x v="2"/>
    <n v="5823"/>
    <n v="437.2"/>
    <n v="263.33"/>
    <n v="1533370.5899999999"/>
    <n v="2545815.6"/>
    <n v="1012445.0100000002"/>
    <x v="11"/>
    <n v="2"/>
    <x v="1"/>
    <x v="0"/>
  </r>
  <r>
    <n v="687368047"/>
    <x v="2200"/>
    <d v="2019-01-31T00:00:00"/>
    <x v="50"/>
    <x v="2"/>
    <x v="3"/>
    <x v="0"/>
    <x v="2"/>
    <n v="6335"/>
    <n v="205.7"/>
    <n v="117.11"/>
    <n v="741891.85"/>
    <n v="1303109.5"/>
    <n v="561217.65"/>
    <x v="6"/>
    <n v="3"/>
    <x v="5"/>
    <x v="0"/>
  </r>
  <r>
    <n v="295168149"/>
    <x v="2202"/>
    <d v="2016-06-13T00:00:00"/>
    <x v="47"/>
    <x v="1"/>
    <x v="9"/>
    <x v="1"/>
    <x v="2"/>
    <n v="5669"/>
    <n v="9.33"/>
    <n v="6.92"/>
    <n v="39229.480000000003"/>
    <n v="52891.77"/>
    <n v="13662.289999999994"/>
    <x v="19"/>
    <n v="6"/>
    <x v="4"/>
    <x v="1"/>
  </r>
  <r>
    <n v="136102426"/>
    <x v="1998"/>
    <d v="2019-09-21T00:00:00"/>
    <x v="5"/>
    <x v="3"/>
    <x v="1"/>
    <x v="1"/>
    <x v="1"/>
    <n v="4587"/>
    <n v="152.58000000000001"/>
    <n v="97.44"/>
    <n v="446957.27999999997"/>
    <n v="699884.46000000008"/>
    <n v="252927.18000000011"/>
    <x v="20"/>
    <n v="3"/>
    <x v="5"/>
    <x v="0"/>
  </r>
  <r>
    <n v="652961528"/>
    <x v="163"/>
    <d v="2017-03-30T00:00:00"/>
    <x v="85"/>
    <x v="2"/>
    <x v="10"/>
    <x v="0"/>
    <x v="1"/>
    <n v="4681"/>
    <n v="668.27"/>
    <n v="502.54"/>
    <n v="2352389.7400000002"/>
    <n v="3128171.87"/>
    <n v="775782.12999999989"/>
    <x v="19"/>
    <n v="2"/>
    <x v="1"/>
    <x v="0"/>
  </r>
  <r>
    <n v="414359509"/>
    <x v="1723"/>
    <d v="2018-09-12T00:00:00"/>
    <x v="179"/>
    <x v="1"/>
    <x v="0"/>
    <x v="1"/>
    <x v="1"/>
    <n v="7042"/>
    <n v="255.28"/>
    <n v="159.41999999999999"/>
    <n v="1122635.6399999999"/>
    <n v="1797681.76"/>
    <n v="675046.12000000011"/>
    <x v="2"/>
    <n v="4"/>
    <x v="6"/>
    <x v="0"/>
  </r>
  <r>
    <n v="907845199"/>
    <x v="1249"/>
    <d v="2022-10-14T00:00:00"/>
    <x v="132"/>
    <x v="0"/>
    <x v="11"/>
    <x v="0"/>
    <x v="2"/>
    <n v="423"/>
    <n v="154.06"/>
    <n v="90.93"/>
    <n v="38463.39"/>
    <n v="65167.38"/>
    <n v="26703.989999999998"/>
    <x v="3"/>
    <n v="2"/>
    <x v="1"/>
    <x v="0"/>
  </r>
  <r>
    <n v="541279923"/>
    <x v="1380"/>
    <d v="2021-03-17T00:00:00"/>
    <x v="20"/>
    <x v="3"/>
    <x v="10"/>
    <x v="1"/>
    <x v="0"/>
    <n v="5613"/>
    <n v="668.27"/>
    <n v="502.54"/>
    <n v="2820757.02"/>
    <n v="3750999.51"/>
    <n v="930242.48999999976"/>
    <x v="19"/>
    <n v="1"/>
    <x v="3"/>
    <x v="0"/>
  </r>
  <r>
    <n v="492837512"/>
    <x v="1027"/>
    <d v="2021-05-14T00:00:00"/>
    <x v="147"/>
    <x v="0"/>
    <x v="11"/>
    <x v="1"/>
    <x v="0"/>
    <n v="427"/>
    <n v="154.06"/>
    <n v="90.93"/>
    <n v="38827.11"/>
    <n v="65783.62"/>
    <n v="26956.509999999995"/>
    <x v="6"/>
    <n v="4"/>
    <x v="6"/>
    <x v="0"/>
  </r>
  <r>
    <n v="661004292"/>
    <x v="833"/>
    <d v="2015-06-22T00:00:00"/>
    <x v="60"/>
    <x v="4"/>
    <x v="9"/>
    <x v="1"/>
    <x v="1"/>
    <n v="4714"/>
    <n v="9.33"/>
    <n v="6.92"/>
    <n v="32620.880000000001"/>
    <n v="43981.62"/>
    <n v="11360.740000000002"/>
    <x v="9"/>
    <n v="1"/>
    <x v="3"/>
    <x v="0"/>
  </r>
  <r>
    <n v="114579093"/>
    <x v="2203"/>
    <d v="2017-02-07T00:00:00"/>
    <x v="113"/>
    <x v="5"/>
    <x v="10"/>
    <x v="0"/>
    <x v="2"/>
    <n v="5355"/>
    <n v="668.27"/>
    <n v="502.54"/>
    <n v="2691101.7"/>
    <n v="3578585.85"/>
    <n v="887484.14999999991"/>
    <x v="8"/>
    <n v="4"/>
    <x v="6"/>
    <x v="0"/>
  </r>
  <r>
    <n v="242673242"/>
    <x v="6"/>
    <d v="2021-04-13T00:00:00"/>
    <x v="51"/>
    <x v="0"/>
    <x v="11"/>
    <x v="1"/>
    <x v="0"/>
    <n v="1260"/>
    <n v="154.06"/>
    <n v="90.93"/>
    <n v="114571.8"/>
    <n v="194115.6"/>
    <n v="79543.8"/>
    <x v="19"/>
    <n v="7"/>
    <x v="2"/>
    <x v="1"/>
  </r>
  <r>
    <n v="704710566"/>
    <x v="240"/>
    <d v="2020-09-26T00:00:00"/>
    <x v="107"/>
    <x v="2"/>
    <x v="9"/>
    <x v="0"/>
    <x v="0"/>
    <n v="8372"/>
    <n v="9.33"/>
    <n v="6.92"/>
    <n v="57934.239999999998"/>
    <n v="78110.759999999995"/>
    <n v="20176.519999999997"/>
    <x v="14"/>
    <n v="2"/>
    <x v="1"/>
    <x v="0"/>
  </r>
  <r>
    <n v="780427396"/>
    <x v="901"/>
    <d v="2018-08-21T00:00:00"/>
    <x v="71"/>
    <x v="2"/>
    <x v="3"/>
    <x v="0"/>
    <x v="2"/>
    <n v="4664"/>
    <n v="205.7"/>
    <n v="117.11"/>
    <n v="546201.04"/>
    <n v="959384.79999999993"/>
    <n v="413183.75999999989"/>
    <x v="17"/>
    <n v="7"/>
    <x v="2"/>
    <x v="1"/>
  </r>
  <r>
    <n v="368851649"/>
    <x v="2054"/>
    <d v="2022-02-05T00:00:00"/>
    <x v="135"/>
    <x v="3"/>
    <x v="3"/>
    <x v="0"/>
    <x v="3"/>
    <n v="255"/>
    <n v="205.7"/>
    <n v="117.11"/>
    <n v="29863.05"/>
    <n v="52453.5"/>
    <n v="22590.45"/>
    <x v="1"/>
    <n v="6"/>
    <x v="4"/>
    <x v="1"/>
  </r>
  <r>
    <n v="975177657"/>
    <x v="1019"/>
    <d v="2017-01-02T00:00:00"/>
    <x v="171"/>
    <x v="5"/>
    <x v="9"/>
    <x v="1"/>
    <x v="0"/>
    <n v="5594"/>
    <n v="9.33"/>
    <n v="6.92"/>
    <n v="38710.480000000003"/>
    <n v="52192.02"/>
    <n v="13481.539999999994"/>
    <x v="16"/>
    <n v="6"/>
    <x v="4"/>
    <x v="1"/>
  </r>
  <r>
    <n v="641705691"/>
    <x v="1239"/>
    <d v="2020-11-23T00:00:00"/>
    <x v="152"/>
    <x v="5"/>
    <x v="5"/>
    <x v="0"/>
    <x v="1"/>
    <n v="3829"/>
    <n v="109.28"/>
    <n v="35.840000000000003"/>
    <n v="137231.36000000002"/>
    <n v="418433.12"/>
    <n v="281201.76"/>
    <x v="11"/>
    <n v="5"/>
    <x v="0"/>
    <x v="0"/>
  </r>
  <r>
    <n v="125753819"/>
    <x v="1049"/>
    <d v="2021-08-29T00:00:00"/>
    <x v="95"/>
    <x v="3"/>
    <x v="4"/>
    <x v="1"/>
    <x v="0"/>
    <n v="2205"/>
    <n v="81.73"/>
    <n v="56.67"/>
    <n v="124957.35"/>
    <n v="180214.65000000002"/>
    <n v="55257.300000000017"/>
    <x v="9"/>
    <n v="7"/>
    <x v="2"/>
    <x v="1"/>
  </r>
  <r>
    <n v="529504811"/>
    <x v="2204"/>
    <d v="2017-06-22T00:00:00"/>
    <x v="49"/>
    <x v="5"/>
    <x v="2"/>
    <x v="1"/>
    <x v="1"/>
    <n v="1095"/>
    <n v="47.45"/>
    <n v="31.79"/>
    <n v="34810.049999999996"/>
    <n v="51957.75"/>
    <n v="17147.700000000004"/>
    <x v="8"/>
    <n v="6"/>
    <x v="4"/>
    <x v="1"/>
  </r>
  <r>
    <n v="346607339"/>
    <x v="589"/>
    <d v="2016-05-30T00:00:00"/>
    <x v="50"/>
    <x v="2"/>
    <x v="6"/>
    <x v="0"/>
    <x v="3"/>
    <n v="7669"/>
    <n v="651.21"/>
    <n v="524.96"/>
    <n v="4025918.24"/>
    <n v="4994129.49"/>
    <n v="968211.25"/>
    <x v="18"/>
    <n v="2"/>
    <x v="1"/>
    <x v="0"/>
  </r>
  <r>
    <n v="556947886"/>
    <x v="2112"/>
    <d v="2021-04-09T00:00:00"/>
    <x v="175"/>
    <x v="1"/>
    <x v="3"/>
    <x v="0"/>
    <x v="2"/>
    <n v="2111"/>
    <n v="205.7"/>
    <n v="117.11"/>
    <n v="247219.21"/>
    <n v="434232.69999999995"/>
    <n v="187013.48999999996"/>
    <x v="13"/>
    <n v="1"/>
    <x v="3"/>
    <x v="0"/>
  </r>
  <r>
    <n v="609405457"/>
    <x v="2205"/>
    <d v="2016-07-04T00:00:00"/>
    <x v="25"/>
    <x v="0"/>
    <x v="9"/>
    <x v="0"/>
    <x v="2"/>
    <n v="5472"/>
    <n v="9.33"/>
    <n v="6.92"/>
    <n v="37866.239999999998"/>
    <n v="51053.760000000002"/>
    <n v="13187.520000000004"/>
    <x v="16"/>
    <n v="6"/>
    <x v="4"/>
    <x v="1"/>
  </r>
  <r>
    <n v="838638198"/>
    <x v="2206"/>
    <d v="2019-08-02T00:00:00"/>
    <x v="51"/>
    <x v="0"/>
    <x v="6"/>
    <x v="1"/>
    <x v="3"/>
    <n v="534"/>
    <n v="651.21"/>
    <n v="524.96"/>
    <n v="280328.64"/>
    <n v="347746.14"/>
    <n v="67417.5"/>
    <x v="12"/>
    <n v="1"/>
    <x v="3"/>
    <x v="0"/>
  </r>
  <r>
    <n v="355398118"/>
    <x v="1646"/>
    <d v="2020-06-19T00:00:00"/>
    <x v="44"/>
    <x v="2"/>
    <x v="7"/>
    <x v="0"/>
    <x v="3"/>
    <n v="9056"/>
    <n v="437.2"/>
    <n v="263.33"/>
    <n v="2384716.48"/>
    <n v="3959283.1999999997"/>
    <n v="1574566.7199999997"/>
    <x v="15"/>
    <n v="7"/>
    <x v="2"/>
    <x v="1"/>
  </r>
  <r>
    <n v="703562152"/>
    <x v="1934"/>
    <d v="2018-09-13T00:00:00"/>
    <x v="99"/>
    <x v="5"/>
    <x v="11"/>
    <x v="1"/>
    <x v="3"/>
    <n v="8530"/>
    <n v="154.06"/>
    <n v="90.93"/>
    <n v="775632.9"/>
    <n v="1314131.8"/>
    <n v="538498.9"/>
    <x v="4"/>
    <n v="3"/>
    <x v="5"/>
    <x v="0"/>
  </r>
  <r>
    <n v="206616628"/>
    <x v="798"/>
    <d v="2021-02-17T00:00:00"/>
    <x v="23"/>
    <x v="4"/>
    <x v="10"/>
    <x v="1"/>
    <x v="0"/>
    <n v="1306"/>
    <n v="668.27"/>
    <n v="502.54"/>
    <n v="656317.24"/>
    <n v="872760.62"/>
    <n v="216443.38"/>
    <x v="7"/>
    <n v="2"/>
    <x v="1"/>
    <x v="0"/>
  </r>
  <r>
    <n v="858360373"/>
    <x v="2111"/>
    <d v="2020-08-09T00:00:00"/>
    <x v="168"/>
    <x v="6"/>
    <x v="2"/>
    <x v="0"/>
    <x v="1"/>
    <n v="6764"/>
    <n v="47.45"/>
    <n v="31.79"/>
    <n v="215027.56"/>
    <n v="320951.80000000005"/>
    <n v="105924.24000000005"/>
    <x v="20"/>
    <n v="4"/>
    <x v="6"/>
    <x v="0"/>
  </r>
  <r>
    <n v="672904717"/>
    <x v="1535"/>
    <d v="2015-11-01T00:00:00"/>
    <x v="4"/>
    <x v="2"/>
    <x v="5"/>
    <x v="0"/>
    <x v="2"/>
    <n v="6314"/>
    <n v="109.28"/>
    <n v="35.840000000000003"/>
    <n v="226293.76000000001"/>
    <n v="689993.92"/>
    <n v="463700.16000000003"/>
    <x v="20"/>
    <n v="4"/>
    <x v="6"/>
    <x v="0"/>
  </r>
  <r>
    <n v="434673488"/>
    <x v="1251"/>
    <d v="2018-10-26T00:00:00"/>
    <x v="177"/>
    <x v="5"/>
    <x v="2"/>
    <x v="1"/>
    <x v="3"/>
    <n v="8399"/>
    <n v="47.45"/>
    <n v="31.79"/>
    <n v="267004.21000000002"/>
    <n v="398532.55000000005"/>
    <n v="131528.34000000003"/>
    <x v="8"/>
    <n v="7"/>
    <x v="2"/>
    <x v="1"/>
  </r>
  <r>
    <n v="548403012"/>
    <x v="975"/>
    <d v="2020-04-08T00:00:00"/>
    <x v="140"/>
    <x v="1"/>
    <x v="10"/>
    <x v="0"/>
    <x v="1"/>
    <n v="3493"/>
    <n v="668.27"/>
    <n v="502.54"/>
    <n v="1755372.22"/>
    <n v="2334267.11"/>
    <n v="578894.8899999999"/>
    <x v="19"/>
    <n v="1"/>
    <x v="3"/>
    <x v="0"/>
  </r>
  <r>
    <n v="589142119"/>
    <x v="1773"/>
    <d v="2015-08-15T00:00:00"/>
    <x v="78"/>
    <x v="5"/>
    <x v="5"/>
    <x v="1"/>
    <x v="0"/>
    <n v="9100"/>
    <n v="109.28"/>
    <n v="35.840000000000003"/>
    <n v="326144.00000000006"/>
    <n v="994448"/>
    <n v="668304"/>
    <x v="15"/>
    <n v="1"/>
    <x v="3"/>
    <x v="0"/>
  </r>
  <r>
    <n v="652252137"/>
    <x v="129"/>
    <d v="2022-09-28T00:00:00"/>
    <x v="140"/>
    <x v="1"/>
    <x v="11"/>
    <x v="0"/>
    <x v="2"/>
    <n v="4757"/>
    <n v="154.06"/>
    <n v="90.93"/>
    <n v="432554.01"/>
    <n v="732863.42"/>
    <n v="300309.41000000003"/>
    <x v="9"/>
    <n v="3"/>
    <x v="5"/>
    <x v="0"/>
  </r>
  <r>
    <n v="903406894"/>
    <x v="2207"/>
    <d v="2022-12-30T00:00:00"/>
    <x v="141"/>
    <x v="5"/>
    <x v="1"/>
    <x v="0"/>
    <x v="1"/>
    <n v="7030"/>
    <n v="152.58000000000001"/>
    <n v="97.44"/>
    <n v="685003.2"/>
    <n v="1072637.4000000001"/>
    <n v="387634.20000000019"/>
    <x v="17"/>
    <n v="3"/>
    <x v="5"/>
    <x v="0"/>
  </r>
  <r>
    <n v="228592717"/>
    <x v="2208"/>
    <d v="2015-11-03T00:00:00"/>
    <x v="35"/>
    <x v="5"/>
    <x v="11"/>
    <x v="1"/>
    <x v="3"/>
    <n v="4520"/>
    <n v="154.06"/>
    <n v="90.93"/>
    <n v="411003.60000000003"/>
    <n v="696351.2"/>
    <n v="285347.59999999992"/>
    <x v="13"/>
    <n v="5"/>
    <x v="0"/>
    <x v="0"/>
  </r>
  <r>
    <n v="284108436"/>
    <x v="803"/>
    <d v="2018-04-12T00:00:00"/>
    <x v="84"/>
    <x v="1"/>
    <x v="7"/>
    <x v="0"/>
    <x v="0"/>
    <n v="2854"/>
    <n v="437.2"/>
    <n v="263.33"/>
    <n v="751543.82"/>
    <n v="1247768.8"/>
    <n v="496224.9800000001"/>
    <x v="1"/>
    <n v="4"/>
    <x v="6"/>
    <x v="0"/>
  </r>
  <r>
    <n v="546565377"/>
    <x v="1283"/>
    <d v="2021-07-09T00:00:00"/>
    <x v="89"/>
    <x v="5"/>
    <x v="3"/>
    <x v="1"/>
    <x v="1"/>
    <n v="9696"/>
    <n v="205.7"/>
    <n v="117.11"/>
    <n v="1135498.56"/>
    <n v="1994467.2"/>
    <n v="858968.6399999999"/>
    <x v="4"/>
    <n v="4"/>
    <x v="6"/>
    <x v="0"/>
  </r>
  <r>
    <n v="595584142"/>
    <x v="2209"/>
    <d v="2017-05-27T00:00:00"/>
    <x v="8"/>
    <x v="5"/>
    <x v="9"/>
    <x v="0"/>
    <x v="0"/>
    <n v="5438"/>
    <n v="9.33"/>
    <n v="6.92"/>
    <n v="37630.959999999999"/>
    <n v="50736.54"/>
    <n v="13105.580000000002"/>
    <x v="5"/>
    <n v="6"/>
    <x v="4"/>
    <x v="1"/>
  </r>
  <r>
    <n v="400310742"/>
    <x v="1746"/>
    <d v="2019-08-31T00:00:00"/>
    <x v="56"/>
    <x v="5"/>
    <x v="1"/>
    <x v="0"/>
    <x v="2"/>
    <n v="9699"/>
    <n v="152.58000000000001"/>
    <n v="97.44"/>
    <n v="945070.55999999994"/>
    <n v="1479873.4200000002"/>
    <n v="534802.86000000022"/>
    <x v="12"/>
    <n v="2"/>
    <x v="1"/>
    <x v="0"/>
  </r>
  <r>
    <n v="196384322"/>
    <x v="2210"/>
    <d v="2015-06-19T00:00:00"/>
    <x v="122"/>
    <x v="3"/>
    <x v="9"/>
    <x v="0"/>
    <x v="3"/>
    <n v="3340"/>
    <n v="9.33"/>
    <n v="6.92"/>
    <n v="23112.799999999999"/>
    <n v="31162.2"/>
    <n v="8049.4000000000015"/>
    <x v="11"/>
    <n v="2"/>
    <x v="1"/>
    <x v="0"/>
  </r>
  <r>
    <n v="608969438"/>
    <x v="2211"/>
    <d v="2017-06-30T00:00:00"/>
    <x v="156"/>
    <x v="3"/>
    <x v="11"/>
    <x v="1"/>
    <x v="1"/>
    <n v="6444"/>
    <n v="154.06"/>
    <n v="90.93"/>
    <n v="585952.92000000004"/>
    <n v="992762.64"/>
    <n v="406809.72"/>
    <x v="8"/>
    <n v="7"/>
    <x v="2"/>
    <x v="1"/>
  </r>
  <r>
    <n v="566239917"/>
    <x v="2212"/>
    <d v="2021-05-13T00:00:00"/>
    <x v="119"/>
    <x v="5"/>
    <x v="2"/>
    <x v="1"/>
    <x v="1"/>
    <n v="1829"/>
    <n v="47.45"/>
    <n v="31.79"/>
    <n v="58143.909999999996"/>
    <n v="86786.05"/>
    <n v="28642.140000000007"/>
    <x v="11"/>
    <n v="1"/>
    <x v="3"/>
    <x v="0"/>
  </r>
  <r>
    <n v="416682088"/>
    <x v="1327"/>
    <d v="2020-07-06T00:00:00"/>
    <x v="91"/>
    <x v="1"/>
    <x v="11"/>
    <x v="1"/>
    <x v="3"/>
    <n v="4344"/>
    <n v="154.06"/>
    <n v="90.93"/>
    <n v="394999.92000000004"/>
    <n v="669236.64"/>
    <n v="274236.71999999997"/>
    <x v="6"/>
    <n v="7"/>
    <x v="2"/>
    <x v="1"/>
  </r>
  <r>
    <n v="579094779"/>
    <x v="2213"/>
    <d v="2022-12-09T00:00:00"/>
    <x v="88"/>
    <x v="1"/>
    <x v="11"/>
    <x v="1"/>
    <x v="0"/>
    <n v="5869"/>
    <n v="154.06"/>
    <n v="90.93"/>
    <n v="533668.17000000004"/>
    <n v="904178.14"/>
    <n v="370509.97"/>
    <x v="6"/>
    <n v="4"/>
    <x v="6"/>
    <x v="0"/>
  </r>
  <r>
    <n v="192589318"/>
    <x v="204"/>
    <d v="2020-11-13T00:00:00"/>
    <x v="2"/>
    <x v="1"/>
    <x v="9"/>
    <x v="0"/>
    <x v="0"/>
    <n v="314"/>
    <n v="9.33"/>
    <n v="6.92"/>
    <n v="2172.88"/>
    <n v="2929.62"/>
    <n v="756.73999999999978"/>
    <x v="10"/>
    <n v="7"/>
    <x v="2"/>
    <x v="1"/>
  </r>
  <r>
    <n v="266589534"/>
    <x v="1605"/>
    <d v="2018-03-03T00:00:00"/>
    <x v="165"/>
    <x v="5"/>
    <x v="6"/>
    <x v="0"/>
    <x v="0"/>
    <n v="8622"/>
    <n v="651.21"/>
    <n v="524.96"/>
    <n v="4526205.12"/>
    <n v="5614732.6200000001"/>
    <n v="1088527.5"/>
    <x v="18"/>
    <n v="7"/>
    <x v="2"/>
    <x v="1"/>
  </r>
  <r>
    <n v="530831754"/>
    <x v="2214"/>
    <d v="2021-10-03T00:00:00"/>
    <x v="146"/>
    <x v="5"/>
    <x v="7"/>
    <x v="1"/>
    <x v="2"/>
    <n v="3767"/>
    <n v="437.2"/>
    <n v="263.33"/>
    <n v="991964.11"/>
    <n v="1646932.4"/>
    <n v="654968.28999999992"/>
    <x v="8"/>
    <n v="2"/>
    <x v="1"/>
    <x v="0"/>
  </r>
  <r>
    <n v="785364806"/>
    <x v="2215"/>
    <d v="2015-03-04T00:00:00"/>
    <x v="153"/>
    <x v="1"/>
    <x v="10"/>
    <x v="1"/>
    <x v="0"/>
    <n v="5754"/>
    <n v="668.27"/>
    <n v="502.54"/>
    <n v="2891615.16"/>
    <n v="3845225.58"/>
    <n v="953610.41999999993"/>
    <x v="18"/>
    <n v="4"/>
    <x v="6"/>
    <x v="0"/>
  </r>
  <r>
    <n v="450550019"/>
    <x v="2150"/>
    <d v="2022-01-05T00:00:00"/>
    <x v="63"/>
    <x v="1"/>
    <x v="0"/>
    <x v="1"/>
    <x v="0"/>
    <n v="6618"/>
    <n v="255.28"/>
    <n v="159.41999999999999"/>
    <n v="1055041.5599999998"/>
    <n v="1689443.04"/>
    <n v="634401.48000000021"/>
    <x v="10"/>
    <n v="5"/>
    <x v="0"/>
    <x v="0"/>
  </r>
  <r>
    <n v="817061221"/>
    <x v="2216"/>
    <d v="2022-02-04T00:00:00"/>
    <x v="17"/>
    <x v="1"/>
    <x v="11"/>
    <x v="1"/>
    <x v="1"/>
    <n v="5427"/>
    <n v="154.06"/>
    <n v="90.93"/>
    <n v="493477.11000000004"/>
    <n v="836083.62"/>
    <n v="342606.50999999995"/>
    <x v="16"/>
    <n v="3"/>
    <x v="5"/>
    <x v="0"/>
  </r>
  <r>
    <n v="995884740"/>
    <x v="1967"/>
    <d v="2022-08-17T00:00:00"/>
    <x v="142"/>
    <x v="0"/>
    <x v="6"/>
    <x v="0"/>
    <x v="3"/>
    <n v="3280"/>
    <n v="651.21"/>
    <n v="524.96"/>
    <n v="1721868.8"/>
    <n v="2135968.8000000003"/>
    <n v="414100.00000000023"/>
    <x v="17"/>
    <n v="1"/>
    <x v="3"/>
    <x v="0"/>
  </r>
  <r>
    <n v="168319404"/>
    <x v="2217"/>
    <d v="2020-03-11T00:00:00"/>
    <x v="150"/>
    <x v="1"/>
    <x v="6"/>
    <x v="0"/>
    <x v="3"/>
    <n v="8307"/>
    <n v="651.21"/>
    <n v="524.96"/>
    <n v="4360842.7200000007"/>
    <n v="5409601.4700000007"/>
    <n v="1048758.75"/>
    <x v="18"/>
    <n v="4"/>
    <x v="6"/>
    <x v="0"/>
  </r>
  <r>
    <n v="735976541"/>
    <x v="1961"/>
    <d v="2018-03-16T00:00:00"/>
    <x v="38"/>
    <x v="2"/>
    <x v="2"/>
    <x v="1"/>
    <x v="3"/>
    <n v="668"/>
    <n v="47.45"/>
    <n v="31.79"/>
    <n v="21235.72"/>
    <n v="31696.600000000002"/>
    <n v="10460.880000000001"/>
    <x v="6"/>
    <n v="4"/>
    <x v="6"/>
    <x v="0"/>
  </r>
  <r>
    <n v="670779979"/>
    <x v="394"/>
    <d v="2019-09-01T00:00:00"/>
    <x v="28"/>
    <x v="5"/>
    <x v="5"/>
    <x v="1"/>
    <x v="1"/>
    <n v="7557"/>
    <n v="109.28"/>
    <n v="35.840000000000003"/>
    <n v="270842.88"/>
    <n v="825828.96"/>
    <n v="554986.07999999996"/>
    <x v="11"/>
    <n v="4"/>
    <x v="6"/>
    <x v="0"/>
  </r>
  <r>
    <n v="264966046"/>
    <x v="412"/>
    <d v="2016-01-23T00:00:00"/>
    <x v="77"/>
    <x v="4"/>
    <x v="6"/>
    <x v="0"/>
    <x v="1"/>
    <n v="8196"/>
    <n v="651.21"/>
    <n v="524.96"/>
    <n v="4302572.16"/>
    <n v="5337317.16"/>
    <n v="1034745"/>
    <x v="15"/>
    <n v="1"/>
    <x v="3"/>
    <x v="0"/>
  </r>
  <r>
    <n v="781083571"/>
    <x v="1415"/>
    <d v="2016-06-14T00:00:00"/>
    <x v="157"/>
    <x v="1"/>
    <x v="5"/>
    <x v="0"/>
    <x v="1"/>
    <n v="8841"/>
    <n v="109.28"/>
    <n v="35.840000000000003"/>
    <n v="316861.44"/>
    <n v="966144.48"/>
    <n v="649283.04"/>
    <x v="8"/>
    <n v="4"/>
    <x v="6"/>
    <x v="0"/>
  </r>
  <r>
    <n v="401993882"/>
    <x v="1879"/>
    <d v="2021-03-22T00:00:00"/>
    <x v="67"/>
    <x v="1"/>
    <x v="3"/>
    <x v="1"/>
    <x v="0"/>
    <n v="7778"/>
    <n v="205.7"/>
    <n v="117.11"/>
    <n v="910881.58"/>
    <n v="1599934.5999999999"/>
    <n v="689053.0199999999"/>
    <x v="6"/>
    <n v="7"/>
    <x v="2"/>
    <x v="1"/>
  </r>
  <r>
    <n v="980870807"/>
    <x v="37"/>
    <d v="2016-08-22T00:00:00"/>
    <x v="121"/>
    <x v="0"/>
    <x v="1"/>
    <x v="1"/>
    <x v="2"/>
    <n v="324"/>
    <n v="152.58000000000001"/>
    <n v="97.44"/>
    <n v="31570.559999999998"/>
    <n v="49435.920000000006"/>
    <n v="17865.360000000008"/>
    <x v="4"/>
    <n v="7"/>
    <x v="2"/>
    <x v="1"/>
  </r>
  <r>
    <n v="391200673"/>
    <x v="86"/>
    <d v="2020-01-31T00:00:00"/>
    <x v="181"/>
    <x v="1"/>
    <x v="6"/>
    <x v="0"/>
    <x v="2"/>
    <n v="3827"/>
    <n v="651.21"/>
    <n v="524.96"/>
    <n v="2009021.9200000002"/>
    <n v="2492180.67"/>
    <n v="483158.74999999977"/>
    <x v="10"/>
    <n v="7"/>
    <x v="2"/>
    <x v="1"/>
  </r>
  <r>
    <n v="176782310"/>
    <x v="498"/>
    <d v="2020-03-16T00:00:00"/>
    <x v="61"/>
    <x v="3"/>
    <x v="0"/>
    <x v="1"/>
    <x v="3"/>
    <n v="2669"/>
    <n v="255.28"/>
    <n v="159.41999999999999"/>
    <n v="425491.98"/>
    <n v="681342.32"/>
    <n v="255850.33999999997"/>
    <x v="4"/>
    <n v="7"/>
    <x v="2"/>
    <x v="1"/>
  </r>
  <r>
    <n v="601727044"/>
    <x v="893"/>
    <d v="2017-06-28T00:00:00"/>
    <x v="52"/>
    <x v="3"/>
    <x v="1"/>
    <x v="1"/>
    <x v="0"/>
    <n v="3259"/>
    <n v="152.58000000000001"/>
    <n v="97.44"/>
    <n v="317556.96000000002"/>
    <n v="497258.22000000003"/>
    <n v="179701.26"/>
    <x v="16"/>
    <n v="1"/>
    <x v="3"/>
    <x v="0"/>
  </r>
  <r>
    <n v="200458705"/>
    <x v="1825"/>
    <d v="2022-08-12T00:00:00"/>
    <x v="68"/>
    <x v="2"/>
    <x v="0"/>
    <x v="0"/>
    <x v="0"/>
    <n v="9040"/>
    <n v="255.28"/>
    <n v="159.41999999999999"/>
    <n v="1441156.7999999998"/>
    <n v="2307731.2000000002"/>
    <n v="866574.40000000037"/>
    <x v="6"/>
    <n v="4"/>
    <x v="6"/>
    <x v="0"/>
  </r>
  <r>
    <n v="727713620"/>
    <x v="1712"/>
    <d v="2019-03-27T00:00:00"/>
    <x v="11"/>
    <x v="3"/>
    <x v="6"/>
    <x v="1"/>
    <x v="1"/>
    <n v="5486"/>
    <n v="651.21"/>
    <n v="524.96"/>
    <n v="2879930.56"/>
    <n v="3572538.06"/>
    <n v="692607.5"/>
    <x v="18"/>
    <n v="4"/>
    <x v="6"/>
    <x v="0"/>
  </r>
  <r>
    <n v="408540618"/>
    <x v="1267"/>
    <d v="2019-10-09T00:00:00"/>
    <x v="46"/>
    <x v="1"/>
    <x v="11"/>
    <x v="1"/>
    <x v="0"/>
    <n v="5102"/>
    <n v="154.06"/>
    <n v="90.93"/>
    <n v="463924.86000000004"/>
    <n v="786014.12"/>
    <n v="322089.25999999995"/>
    <x v="16"/>
    <n v="1"/>
    <x v="3"/>
    <x v="0"/>
  </r>
  <r>
    <n v="688301026"/>
    <x v="2203"/>
    <d v="2017-02-23T00:00:00"/>
    <x v="83"/>
    <x v="0"/>
    <x v="9"/>
    <x v="0"/>
    <x v="3"/>
    <n v="2424"/>
    <n v="9.33"/>
    <n v="6.92"/>
    <n v="16774.079999999998"/>
    <n v="22615.920000000002"/>
    <n v="5841.8400000000038"/>
    <x v="9"/>
    <n v="4"/>
    <x v="6"/>
    <x v="0"/>
  </r>
  <r>
    <n v="382668673"/>
    <x v="583"/>
    <d v="2022-02-28T00:00:00"/>
    <x v="119"/>
    <x v="5"/>
    <x v="9"/>
    <x v="0"/>
    <x v="2"/>
    <n v="9019"/>
    <n v="9.33"/>
    <n v="6.92"/>
    <n v="62411.479999999996"/>
    <n v="84147.27"/>
    <n v="21735.790000000008"/>
    <x v="2"/>
    <n v="2"/>
    <x v="1"/>
    <x v="0"/>
  </r>
  <r>
    <n v="946774995"/>
    <x v="2148"/>
    <d v="2019-01-21T00:00:00"/>
    <x v="64"/>
    <x v="3"/>
    <x v="4"/>
    <x v="0"/>
    <x v="0"/>
    <n v="615"/>
    <n v="81.73"/>
    <n v="56.67"/>
    <n v="34852.050000000003"/>
    <n v="50263.950000000004"/>
    <n v="15411.900000000001"/>
    <x v="16"/>
    <n v="6"/>
    <x v="4"/>
    <x v="1"/>
  </r>
  <r>
    <n v="829483497"/>
    <x v="1368"/>
    <d v="2020-12-10T00:00:00"/>
    <x v="147"/>
    <x v="0"/>
    <x v="2"/>
    <x v="0"/>
    <x v="0"/>
    <n v="1454"/>
    <n v="47.45"/>
    <n v="31.79"/>
    <n v="46222.659999999996"/>
    <n v="68992.3"/>
    <n v="22769.640000000007"/>
    <x v="2"/>
    <n v="5"/>
    <x v="0"/>
    <x v="0"/>
  </r>
  <r>
    <n v="914840829"/>
    <x v="653"/>
    <d v="2017-01-02T00:00:00"/>
    <x v="38"/>
    <x v="2"/>
    <x v="5"/>
    <x v="1"/>
    <x v="0"/>
    <n v="586"/>
    <n v="109.28"/>
    <n v="35.840000000000003"/>
    <n v="21002.240000000002"/>
    <n v="64038.080000000002"/>
    <n v="43035.839999999997"/>
    <x v="15"/>
    <n v="3"/>
    <x v="5"/>
    <x v="0"/>
  </r>
  <r>
    <n v="880625712"/>
    <x v="2218"/>
    <d v="2018-06-12T00:00:00"/>
    <x v="98"/>
    <x v="4"/>
    <x v="0"/>
    <x v="0"/>
    <x v="3"/>
    <n v="5573"/>
    <n v="255.28"/>
    <n v="159.41999999999999"/>
    <n v="888447.65999999992"/>
    <n v="1422675.44"/>
    <n v="534227.78"/>
    <x v="8"/>
    <n v="4"/>
    <x v="6"/>
    <x v="0"/>
  </r>
  <r>
    <n v="344074475"/>
    <x v="1456"/>
    <d v="2020-09-28T00:00:00"/>
    <x v="60"/>
    <x v="4"/>
    <x v="2"/>
    <x v="1"/>
    <x v="2"/>
    <n v="8138"/>
    <n v="47.45"/>
    <n v="31.79"/>
    <n v="258707.02"/>
    <n v="386148.10000000003"/>
    <n v="127441.08000000005"/>
    <x v="8"/>
    <n v="3"/>
    <x v="5"/>
    <x v="0"/>
  </r>
  <r>
    <n v="792735946"/>
    <x v="779"/>
    <d v="2016-07-06T00:00:00"/>
    <x v="65"/>
    <x v="2"/>
    <x v="0"/>
    <x v="0"/>
    <x v="3"/>
    <n v="7038"/>
    <n v="255.28"/>
    <n v="159.41999999999999"/>
    <n v="1121997.96"/>
    <n v="1796660.64"/>
    <n v="674662.67999999993"/>
    <x v="11"/>
    <n v="7"/>
    <x v="2"/>
    <x v="1"/>
  </r>
  <r>
    <n v="634471452"/>
    <x v="1853"/>
    <d v="2016-05-15T00:00:00"/>
    <x v="167"/>
    <x v="2"/>
    <x v="11"/>
    <x v="0"/>
    <x v="2"/>
    <n v="3057"/>
    <n v="154.06"/>
    <n v="90.93"/>
    <n v="277973.01"/>
    <n v="470961.42"/>
    <n v="192988.40999999997"/>
    <x v="20"/>
    <n v="4"/>
    <x v="6"/>
    <x v="0"/>
  </r>
  <r>
    <n v="147454822"/>
    <x v="1274"/>
    <d v="2015-04-16T00:00:00"/>
    <x v="122"/>
    <x v="3"/>
    <x v="9"/>
    <x v="1"/>
    <x v="0"/>
    <n v="4013"/>
    <n v="9.33"/>
    <n v="6.92"/>
    <n v="27769.96"/>
    <n v="37441.29"/>
    <n v="9671.3300000000017"/>
    <x v="1"/>
    <n v="4"/>
    <x v="6"/>
    <x v="0"/>
  </r>
  <r>
    <n v="130172383"/>
    <x v="1943"/>
    <d v="2017-04-25T00:00:00"/>
    <x v="78"/>
    <x v="5"/>
    <x v="5"/>
    <x v="0"/>
    <x v="2"/>
    <n v="9756"/>
    <n v="109.28"/>
    <n v="35.840000000000003"/>
    <n v="349655.04000000004"/>
    <n v="1066135.68"/>
    <n v="716480.6399999999"/>
    <x v="0"/>
    <n v="3"/>
    <x v="5"/>
    <x v="0"/>
  </r>
  <r>
    <n v="551422965"/>
    <x v="2219"/>
    <d v="2016-04-15T00:00:00"/>
    <x v="68"/>
    <x v="2"/>
    <x v="1"/>
    <x v="1"/>
    <x v="3"/>
    <n v="7164"/>
    <n v="152.58000000000001"/>
    <n v="97.44"/>
    <n v="698060.16"/>
    <n v="1093083.1200000001"/>
    <n v="395022.96000000008"/>
    <x v="20"/>
    <n v="2"/>
    <x v="1"/>
    <x v="0"/>
  </r>
  <r>
    <n v="100317895"/>
    <x v="906"/>
    <d v="2018-08-05T00:00:00"/>
    <x v="113"/>
    <x v="5"/>
    <x v="6"/>
    <x v="1"/>
    <x v="2"/>
    <n v="5149"/>
    <n v="651.21"/>
    <n v="524.96"/>
    <n v="2703019.04"/>
    <n v="3353080.29"/>
    <n v="650061.25"/>
    <x v="1"/>
    <n v="7"/>
    <x v="2"/>
    <x v="1"/>
  </r>
  <r>
    <n v="236281001"/>
    <x v="1328"/>
    <d v="2021-12-05T00:00:00"/>
    <x v="126"/>
    <x v="5"/>
    <x v="6"/>
    <x v="1"/>
    <x v="0"/>
    <n v="9654"/>
    <n v="651.21"/>
    <n v="524.96"/>
    <n v="5067963.8400000008"/>
    <n v="6286781.3400000008"/>
    <n v="1218817.5"/>
    <x v="18"/>
    <n v="1"/>
    <x v="3"/>
    <x v="0"/>
  </r>
  <r>
    <n v="239048612"/>
    <x v="1434"/>
    <d v="2016-07-25T00:00:00"/>
    <x v="46"/>
    <x v="1"/>
    <x v="4"/>
    <x v="0"/>
    <x v="2"/>
    <n v="8651"/>
    <n v="81.73"/>
    <n v="56.67"/>
    <n v="490252.17000000004"/>
    <n v="707046.23"/>
    <n v="216794.05999999994"/>
    <x v="7"/>
    <n v="7"/>
    <x v="2"/>
    <x v="1"/>
  </r>
  <r>
    <n v="358669555"/>
    <x v="2220"/>
    <d v="2021-06-20T00:00:00"/>
    <x v="156"/>
    <x v="3"/>
    <x v="10"/>
    <x v="0"/>
    <x v="1"/>
    <n v="7147"/>
    <n v="668.27"/>
    <n v="502.54"/>
    <n v="3591653.3800000004"/>
    <n v="4776125.6899999995"/>
    <n v="1184472.3099999991"/>
    <x v="17"/>
    <n v="5"/>
    <x v="0"/>
    <x v="0"/>
  </r>
  <r>
    <n v="465505158"/>
    <x v="2221"/>
    <d v="2022-12-04T00:00:00"/>
    <x v="159"/>
    <x v="4"/>
    <x v="3"/>
    <x v="0"/>
    <x v="0"/>
    <n v="2176"/>
    <n v="205.7"/>
    <n v="117.11"/>
    <n v="254831.35999999999"/>
    <n v="447603.19999999995"/>
    <n v="192771.83999999997"/>
    <x v="15"/>
    <n v="2"/>
    <x v="1"/>
    <x v="0"/>
  </r>
  <r>
    <n v="500229251"/>
    <x v="1126"/>
    <d v="2021-03-08T00:00:00"/>
    <x v="134"/>
    <x v="2"/>
    <x v="10"/>
    <x v="0"/>
    <x v="2"/>
    <n v="7806"/>
    <n v="668.27"/>
    <n v="502.54"/>
    <n v="3922827.24"/>
    <n v="5216515.62"/>
    <n v="1293688.3799999999"/>
    <x v="20"/>
    <n v="5"/>
    <x v="0"/>
    <x v="0"/>
  </r>
  <r>
    <n v="923828160"/>
    <x v="1410"/>
    <d v="2017-05-03T00:00:00"/>
    <x v="28"/>
    <x v="5"/>
    <x v="10"/>
    <x v="1"/>
    <x v="3"/>
    <n v="137"/>
    <n v="668.27"/>
    <n v="502.54"/>
    <n v="68847.98"/>
    <n v="91552.989999999991"/>
    <n v="22705.009999999995"/>
    <x v="11"/>
    <n v="7"/>
    <x v="2"/>
    <x v="1"/>
  </r>
  <r>
    <n v="467600715"/>
    <x v="2222"/>
    <d v="2016-08-03T00:00:00"/>
    <x v="113"/>
    <x v="5"/>
    <x v="4"/>
    <x v="0"/>
    <x v="2"/>
    <n v="2297"/>
    <n v="81.73"/>
    <n v="56.67"/>
    <n v="130170.99"/>
    <n v="187733.81"/>
    <n v="57562.819999999992"/>
    <x v="19"/>
    <n v="1"/>
    <x v="3"/>
    <x v="0"/>
  </r>
  <r>
    <n v="446912944"/>
    <x v="8"/>
    <d v="2018-10-15T00:00:00"/>
    <x v="113"/>
    <x v="5"/>
    <x v="11"/>
    <x v="1"/>
    <x v="2"/>
    <n v="326"/>
    <n v="154.06"/>
    <n v="90.93"/>
    <n v="29643.180000000004"/>
    <n v="50223.56"/>
    <n v="20580.379999999994"/>
    <x v="17"/>
    <n v="6"/>
    <x v="4"/>
    <x v="1"/>
  </r>
  <r>
    <n v="292424571"/>
    <x v="814"/>
    <d v="2020-06-07T00:00:00"/>
    <x v="166"/>
    <x v="1"/>
    <x v="7"/>
    <x v="1"/>
    <x v="1"/>
    <n v="3784"/>
    <n v="437.2"/>
    <n v="263.33"/>
    <n v="996440.72"/>
    <n v="1654364.8"/>
    <n v="657924.08000000007"/>
    <x v="1"/>
    <n v="7"/>
    <x v="2"/>
    <x v="1"/>
  </r>
  <r>
    <n v="637636029"/>
    <x v="191"/>
    <d v="2021-05-28T00:00:00"/>
    <x v="169"/>
    <x v="4"/>
    <x v="7"/>
    <x v="0"/>
    <x v="3"/>
    <n v="9526"/>
    <n v="437.2"/>
    <n v="263.33"/>
    <n v="2508481.58"/>
    <n v="4164767.1999999997"/>
    <n v="1656285.6199999996"/>
    <x v="12"/>
    <n v="1"/>
    <x v="3"/>
    <x v="0"/>
  </r>
  <r>
    <n v="231341445"/>
    <x v="2223"/>
    <d v="2015-09-14T00:00:00"/>
    <x v="7"/>
    <x v="1"/>
    <x v="2"/>
    <x v="0"/>
    <x v="0"/>
    <n v="7929"/>
    <n v="47.45"/>
    <n v="31.79"/>
    <n v="252062.91"/>
    <n v="376231.05000000005"/>
    <n v="124168.14000000004"/>
    <x v="3"/>
    <n v="5"/>
    <x v="0"/>
    <x v="0"/>
  </r>
  <r>
    <n v="406402146"/>
    <x v="264"/>
    <d v="2022-03-09T00:00:00"/>
    <x v="173"/>
    <x v="5"/>
    <x v="9"/>
    <x v="0"/>
    <x v="1"/>
    <n v="2281"/>
    <n v="9.33"/>
    <n v="6.92"/>
    <n v="15784.52"/>
    <n v="21281.73"/>
    <n v="5497.2099999999991"/>
    <x v="19"/>
    <n v="1"/>
    <x v="3"/>
    <x v="0"/>
  </r>
  <r>
    <n v="972289884"/>
    <x v="269"/>
    <d v="2016-08-10T00:00:00"/>
    <x v="44"/>
    <x v="2"/>
    <x v="2"/>
    <x v="0"/>
    <x v="3"/>
    <n v="1038"/>
    <n v="47.45"/>
    <n v="31.79"/>
    <n v="32998.019999999997"/>
    <n v="49253.100000000006"/>
    <n v="16255.080000000009"/>
    <x v="12"/>
    <n v="6"/>
    <x v="4"/>
    <x v="1"/>
  </r>
  <r>
    <n v="275955808"/>
    <x v="1546"/>
    <d v="2021-12-18T00:00:00"/>
    <x v="171"/>
    <x v="5"/>
    <x v="11"/>
    <x v="0"/>
    <x v="3"/>
    <n v="311"/>
    <n v="154.06"/>
    <n v="90.93"/>
    <n v="28279.230000000003"/>
    <n v="47912.66"/>
    <n v="19633.43"/>
    <x v="1"/>
    <n v="6"/>
    <x v="4"/>
    <x v="1"/>
  </r>
  <r>
    <n v="803016746"/>
    <x v="252"/>
    <d v="2015-09-17T00:00:00"/>
    <x v="12"/>
    <x v="2"/>
    <x v="2"/>
    <x v="1"/>
    <x v="3"/>
    <n v="9355"/>
    <n v="47.45"/>
    <n v="31.79"/>
    <n v="297395.45"/>
    <n v="443894.75"/>
    <n v="146499.29999999999"/>
    <x v="9"/>
    <n v="4"/>
    <x v="6"/>
    <x v="0"/>
  </r>
  <r>
    <n v="488361871"/>
    <x v="1930"/>
    <d v="2021-09-09T00:00:00"/>
    <x v="44"/>
    <x v="2"/>
    <x v="3"/>
    <x v="1"/>
    <x v="0"/>
    <n v="5985"/>
    <n v="205.7"/>
    <n v="117.11"/>
    <n v="700903.35"/>
    <n v="1231114.5"/>
    <n v="530211.15"/>
    <x v="0"/>
    <n v="5"/>
    <x v="0"/>
    <x v="0"/>
  </r>
  <r>
    <n v="374056422"/>
    <x v="1957"/>
    <d v="2022-05-10T00:00:00"/>
    <x v="79"/>
    <x v="5"/>
    <x v="1"/>
    <x v="1"/>
    <x v="3"/>
    <n v="463"/>
    <n v="152.58000000000001"/>
    <n v="97.44"/>
    <n v="45114.720000000001"/>
    <n v="70644.540000000008"/>
    <n v="25529.820000000007"/>
    <x v="10"/>
    <n v="4"/>
    <x v="6"/>
    <x v="0"/>
  </r>
  <r>
    <n v="864836728"/>
    <x v="773"/>
    <d v="2018-04-17T00:00:00"/>
    <x v="78"/>
    <x v="5"/>
    <x v="8"/>
    <x v="1"/>
    <x v="3"/>
    <n v="3261"/>
    <n v="421.89"/>
    <n v="364.69"/>
    <n v="1189254.0900000001"/>
    <n v="1375783.29"/>
    <n v="186529.19999999995"/>
    <x v="2"/>
    <n v="3"/>
    <x v="5"/>
    <x v="0"/>
  </r>
  <r>
    <n v="495269525"/>
    <x v="2224"/>
    <d v="2021-03-12T00:00:00"/>
    <x v="25"/>
    <x v="0"/>
    <x v="8"/>
    <x v="1"/>
    <x v="1"/>
    <n v="113"/>
    <n v="421.89"/>
    <n v="364.69"/>
    <n v="41209.97"/>
    <n v="47673.57"/>
    <n v="6463.5999999999985"/>
    <x v="18"/>
    <n v="6"/>
    <x v="4"/>
    <x v="1"/>
  </r>
  <r>
    <n v="132826268"/>
    <x v="795"/>
    <d v="2019-06-26T00:00:00"/>
    <x v="163"/>
    <x v="2"/>
    <x v="9"/>
    <x v="1"/>
    <x v="2"/>
    <n v="5099"/>
    <n v="9.33"/>
    <n v="6.92"/>
    <n v="35285.08"/>
    <n v="47573.67"/>
    <n v="12288.589999999997"/>
    <x v="14"/>
    <n v="6"/>
    <x v="4"/>
    <x v="1"/>
  </r>
  <r>
    <n v="269742953"/>
    <x v="1401"/>
    <d v="2019-03-10T00:00:00"/>
    <x v="44"/>
    <x v="2"/>
    <x v="8"/>
    <x v="0"/>
    <x v="0"/>
    <n v="1789"/>
    <n v="421.89"/>
    <n v="364.69"/>
    <n v="652430.41"/>
    <n v="754761.21"/>
    <n v="102330.79999999993"/>
    <x v="16"/>
    <n v="5"/>
    <x v="0"/>
    <x v="0"/>
  </r>
  <r>
    <n v="984479558"/>
    <x v="1141"/>
    <d v="2018-02-14T00:00:00"/>
    <x v="182"/>
    <x v="2"/>
    <x v="5"/>
    <x v="0"/>
    <x v="0"/>
    <n v="8233"/>
    <n v="109.28"/>
    <n v="35.840000000000003"/>
    <n v="295070.72000000003"/>
    <n v="899702.24"/>
    <n v="604631.52"/>
    <x v="5"/>
    <n v="3"/>
    <x v="5"/>
    <x v="0"/>
  </r>
  <r>
    <n v="882671058"/>
    <x v="2225"/>
    <d v="2015-07-16T00:00:00"/>
    <x v="68"/>
    <x v="2"/>
    <x v="8"/>
    <x v="0"/>
    <x v="3"/>
    <n v="836"/>
    <n v="421.89"/>
    <n v="364.69"/>
    <n v="304880.84000000003"/>
    <n v="352700.04"/>
    <n v="47819.199999999953"/>
    <x v="9"/>
    <n v="4"/>
    <x v="6"/>
    <x v="0"/>
  </r>
  <r>
    <n v="663965451"/>
    <x v="2019"/>
    <d v="2016-10-04T00:00:00"/>
    <x v="23"/>
    <x v="4"/>
    <x v="2"/>
    <x v="1"/>
    <x v="2"/>
    <n v="987"/>
    <n v="47.45"/>
    <n v="31.79"/>
    <n v="31376.73"/>
    <n v="46833.15"/>
    <n v="15456.420000000002"/>
    <x v="11"/>
    <n v="6"/>
    <x v="4"/>
    <x v="1"/>
  </r>
  <r>
    <n v="706176555"/>
    <x v="978"/>
    <d v="2015-03-04T00:00:00"/>
    <x v="128"/>
    <x v="1"/>
    <x v="11"/>
    <x v="1"/>
    <x v="1"/>
    <n v="2190"/>
    <n v="154.06"/>
    <n v="90.93"/>
    <n v="199136.7"/>
    <n v="337391.4"/>
    <n v="138254.70000000001"/>
    <x v="15"/>
    <n v="5"/>
    <x v="0"/>
    <x v="0"/>
  </r>
  <r>
    <n v="245650708"/>
    <x v="1936"/>
    <d v="2021-12-28T00:00:00"/>
    <x v="58"/>
    <x v="5"/>
    <x v="11"/>
    <x v="1"/>
    <x v="3"/>
    <n v="2358"/>
    <n v="154.06"/>
    <n v="90.93"/>
    <n v="214412.94"/>
    <n v="363273.48"/>
    <n v="148860.53999999998"/>
    <x v="14"/>
    <n v="5"/>
    <x v="0"/>
    <x v="0"/>
  </r>
  <r>
    <n v="896900069"/>
    <x v="2226"/>
    <d v="2019-12-04T00:00:00"/>
    <x v="40"/>
    <x v="3"/>
    <x v="4"/>
    <x v="0"/>
    <x v="3"/>
    <n v="1516"/>
    <n v="81.73"/>
    <n v="56.67"/>
    <n v="85911.72"/>
    <n v="123902.68000000001"/>
    <n v="37990.960000000006"/>
    <x v="1"/>
    <n v="3"/>
    <x v="5"/>
    <x v="0"/>
  </r>
  <r>
    <n v="617785966"/>
    <x v="2034"/>
    <d v="2015-05-09T00:00:00"/>
    <x v="106"/>
    <x v="6"/>
    <x v="10"/>
    <x v="0"/>
    <x v="2"/>
    <n v="5451"/>
    <n v="668.27"/>
    <n v="502.54"/>
    <n v="2739345.54"/>
    <n v="3642739.77"/>
    <n v="903394.23"/>
    <x v="16"/>
    <n v="4"/>
    <x v="6"/>
    <x v="0"/>
  </r>
  <r>
    <n v="136482226"/>
    <x v="2225"/>
    <d v="2015-07-04T00:00:00"/>
    <x v="56"/>
    <x v="5"/>
    <x v="8"/>
    <x v="1"/>
    <x v="2"/>
    <n v="6979"/>
    <n v="421.89"/>
    <n v="364.69"/>
    <n v="2545171.5099999998"/>
    <n v="2944370.31"/>
    <n v="399198.80000000028"/>
    <x v="16"/>
    <n v="4"/>
    <x v="6"/>
    <x v="0"/>
  </r>
  <r>
    <n v="559951531"/>
    <x v="1314"/>
    <d v="2015-12-18T00:00:00"/>
    <x v="121"/>
    <x v="0"/>
    <x v="2"/>
    <x v="1"/>
    <x v="3"/>
    <n v="956"/>
    <n v="47.45"/>
    <n v="31.79"/>
    <n v="30391.239999999998"/>
    <n v="45362.200000000004"/>
    <n v="14970.960000000006"/>
    <x v="2"/>
    <n v="6"/>
    <x v="4"/>
    <x v="1"/>
  </r>
  <r>
    <n v="931563651"/>
    <x v="2227"/>
    <d v="2022-05-07T00:00:00"/>
    <x v="176"/>
    <x v="2"/>
    <x v="3"/>
    <x v="1"/>
    <x v="2"/>
    <n v="9241"/>
    <n v="205.7"/>
    <n v="117.11"/>
    <n v="1082213.51"/>
    <n v="1900873.7"/>
    <n v="818660.19"/>
    <x v="17"/>
    <n v="4"/>
    <x v="6"/>
    <x v="0"/>
  </r>
  <r>
    <n v="865858972"/>
    <x v="1323"/>
    <d v="2016-05-29T00:00:00"/>
    <x v="162"/>
    <x v="2"/>
    <x v="2"/>
    <x v="0"/>
    <x v="0"/>
    <n v="5766"/>
    <n v="47.45"/>
    <n v="31.79"/>
    <n v="183301.13999999998"/>
    <n v="273596.7"/>
    <n v="90295.560000000027"/>
    <x v="5"/>
    <n v="7"/>
    <x v="2"/>
    <x v="1"/>
  </r>
  <r>
    <n v="613784968"/>
    <x v="1949"/>
    <d v="2019-07-15T00:00:00"/>
    <x v="31"/>
    <x v="4"/>
    <x v="9"/>
    <x v="1"/>
    <x v="0"/>
    <n v="1467"/>
    <n v="9.33"/>
    <n v="6.92"/>
    <n v="10151.64"/>
    <n v="13687.11"/>
    <n v="3535.4700000000012"/>
    <x v="6"/>
    <n v="7"/>
    <x v="2"/>
    <x v="1"/>
  </r>
  <r>
    <n v="805077970"/>
    <x v="115"/>
    <d v="2019-11-28T00:00:00"/>
    <x v="113"/>
    <x v="5"/>
    <x v="9"/>
    <x v="0"/>
    <x v="3"/>
    <n v="9317"/>
    <n v="9.33"/>
    <n v="6.92"/>
    <n v="64473.64"/>
    <n v="86927.61"/>
    <n v="22453.97"/>
    <x v="5"/>
    <n v="4"/>
    <x v="6"/>
    <x v="0"/>
  </r>
  <r>
    <n v="339786803"/>
    <x v="863"/>
    <d v="2021-09-29T00:00:00"/>
    <x v="34"/>
    <x v="1"/>
    <x v="6"/>
    <x v="1"/>
    <x v="3"/>
    <n v="9321"/>
    <n v="651.21"/>
    <n v="524.96"/>
    <n v="4893152.16"/>
    <n v="6069928.4100000001"/>
    <n v="1176776.25"/>
    <x v="10"/>
    <n v="5"/>
    <x v="0"/>
    <x v="0"/>
  </r>
  <r>
    <n v="438272798"/>
    <x v="2063"/>
    <d v="2017-06-24T00:00:00"/>
    <x v="95"/>
    <x v="3"/>
    <x v="8"/>
    <x v="0"/>
    <x v="1"/>
    <n v="3515"/>
    <n v="421.89"/>
    <n v="364.69"/>
    <n v="1281885.3500000001"/>
    <n v="1482943.3499999999"/>
    <n v="201057.99999999977"/>
    <x v="7"/>
    <n v="5"/>
    <x v="0"/>
    <x v="0"/>
  </r>
  <r>
    <n v="591209781"/>
    <x v="2228"/>
    <d v="2016-03-06T00:00:00"/>
    <x v="182"/>
    <x v="2"/>
    <x v="1"/>
    <x v="0"/>
    <x v="0"/>
    <n v="967"/>
    <n v="152.58000000000001"/>
    <n v="97.44"/>
    <n v="94224.48"/>
    <n v="147544.86000000002"/>
    <n v="53320.380000000019"/>
    <x v="10"/>
    <n v="2"/>
    <x v="1"/>
    <x v="0"/>
  </r>
  <r>
    <n v="809584081"/>
    <x v="2229"/>
    <d v="2016-08-08T00:00:00"/>
    <x v="127"/>
    <x v="5"/>
    <x v="7"/>
    <x v="0"/>
    <x v="2"/>
    <n v="2775"/>
    <n v="437.2"/>
    <n v="263.33"/>
    <n v="730740.75"/>
    <n v="1213230"/>
    <n v="482489.25"/>
    <x v="0"/>
    <n v="2"/>
    <x v="1"/>
    <x v="0"/>
  </r>
  <r>
    <n v="274694526"/>
    <x v="2230"/>
    <d v="2017-04-29T00:00:00"/>
    <x v="84"/>
    <x v="1"/>
    <x v="4"/>
    <x v="1"/>
    <x v="1"/>
    <n v="7069"/>
    <n v="81.73"/>
    <n v="56.67"/>
    <n v="400600.23000000004"/>
    <n v="577749.37"/>
    <n v="177149.13999999996"/>
    <x v="19"/>
    <n v="4"/>
    <x v="6"/>
    <x v="0"/>
  </r>
  <r>
    <n v="488152444"/>
    <x v="2231"/>
    <d v="2022-04-01T00:00:00"/>
    <x v="11"/>
    <x v="3"/>
    <x v="10"/>
    <x v="0"/>
    <x v="2"/>
    <n v="4011"/>
    <n v="668.27"/>
    <n v="502.54"/>
    <n v="2015687.9400000002"/>
    <n v="2680430.9699999997"/>
    <n v="664743.02999999956"/>
    <x v="17"/>
    <n v="3"/>
    <x v="5"/>
    <x v="0"/>
  </r>
  <r>
    <n v="321881663"/>
    <x v="2232"/>
    <d v="2015-01-29T00:00:00"/>
    <x v="106"/>
    <x v="6"/>
    <x v="6"/>
    <x v="1"/>
    <x v="2"/>
    <n v="792"/>
    <n v="651.21"/>
    <n v="524.96"/>
    <n v="415768.32000000001"/>
    <n v="515758.32"/>
    <n v="99990"/>
    <x v="19"/>
    <n v="2"/>
    <x v="1"/>
    <x v="0"/>
  </r>
  <r>
    <n v="968118512"/>
    <x v="700"/>
    <d v="2018-06-10T00:00:00"/>
    <x v="9"/>
    <x v="5"/>
    <x v="9"/>
    <x v="1"/>
    <x v="2"/>
    <n v="6636"/>
    <n v="9.33"/>
    <n v="6.92"/>
    <n v="45921.120000000003"/>
    <n v="61913.88"/>
    <n v="15992.759999999995"/>
    <x v="13"/>
    <n v="3"/>
    <x v="5"/>
    <x v="0"/>
  </r>
  <r>
    <n v="989411818"/>
    <x v="1704"/>
    <d v="2021-03-16T00:00:00"/>
    <x v="164"/>
    <x v="0"/>
    <x v="1"/>
    <x v="1"/>
    <x v="1"/>
    <n v="7799"/>
    <n v="152.58000000000001"/>
    <n v="97.44"/>
    <n v="759934.55999999994"/>
    <n v="1189971.4200000002"/>
    <n v="430036.86000000022"/>
    <x v="6"/>
    <n v="1"/>
    <x v="3"/>
    <x v="0"/>
  </r>
  <r>
    <n v="368622910"/>
    <x v="1316"/>
    <d v="2016-10-04T00:00:00"/>
    <x v="27"/>
    <x v="0"/>
    <x v="10"/>
    <x v="1"/>
    <x v="2"/>
    <n v="2566"/>
    <n v="668.27"/>
    <n v="502.54"/>
    <n v="1289517.6400000001"/>
    <n v="1714780.82"/>
    <n v="425263.17999999993"/>
    <x v="17"/>
    <n v="7"/>
    <x v="2"/>
    <x v="1"/>
  </r>
  <r>
    <n v="750033032"/>
    <x v="2233"/>
    <d v="2016-07-25T00:00:00"/>
    <x v="148"/>
    <x v="3"/>
    <x v="1"/>
    <x v="0"/>
    <x v="1"/>
    <n v="297"/>
    <n v="152.58000000000001"/>
    <n v="97.44"/>
    <n v="28939.68"/>
    <n v="45316.26"/>
    <n v="16376.580000000002"/>
    <x v="19"/>
    <n v="6"/>
    <x v="4"/>
    <x v="1"/>
  </r>
  <r>
    <n v="633806264"/>
    <x v="1799"/>
    <d v="2018-04-16T00:00:00"/>
    <x v="181"/>
    <x v="1"/>
    <x v="5"/>
    <x v="0"/>
    <x v="0"/>
    <n v="6213"/>
    <n v="109.28"/>
    <n v="35.840000000000003"/>
    <n v="222673.92000000001"/>
    <n v="678956.64"/>
    <n v="456282.72"/>
    <x v="6"/>
    <n v="7"/>
    <x v="2"/>
    <x v="1"/>
  </r>
  <r>
    <n v="937063682"/>
    <x v="2197"/>
    <d v="2015-07-07T00:00:00"/>
    <x v="36"/>
    <x v="3"/>
    <x v="4"/>
    <x v="1"/>
    <x v="3"/>
    <n v="6822"/>
    <n v="81.73"/>
    <n v="56.67"/>
    <n v="386602.74"/>
    <n v="557562.06000000006"/>
    <n v="170959.32000000007"/>
    <x v="1"/>
    <n v="2"/>
    <x v="1"/>
    <x v="0"/>
  </r>
  <r>
    <n v="332809197"/>
    <x v="1154"/>
    <d v="2019-08-15T00:00:00"/>
    <x v="119"/>
    <x v="5"/>
    <x v="5"/>
    <x v="0"/>
    <x v="2"/>
    <n v="4492"/>
    <n v="109.28"/>
    <n v="35.840000000000003"/>
    <n v="160993.28000000003"/>
    <n v="490885.76"/>
    <n v="329892.47999999998"/>
    <x v="18"/>
    <n v="5"/>
    <x v="0"/>
    <x v="0"/>
  </r>
  <r>
    <n v="955466639"/>
    <x v="919"/>
    <d v="2019-12-27T00:00:00"/>
    <x v="130"/>
    <x v="1"/>
    <x v="4"/>
    <x v="0"/>
    <x v="1"/>
    <n v="2666"/>
    <n v="81.73"/>
    <n v="56.67"/>
    <n v="151082.22"/>
    <n v="217892.18000000002"/>
    <n v="66809.960000000021"/>
    <x v="15"/>
    <n v="7"/>
    <x v="2"/>
    <x v="1"/>
  </r>
  <r>
    <n v="959772336"/>
    <x v="878"/>
    <d v="2015-07-01T00:00:00"/>
    <x v="81"/>
    <x v="5"/>
    <x v="2"/>
    <x v="1"/>
    <x v="1"/>
    <n v="6817"/>
    <n v="47.45"/>
    <n v="31.79"/>
    <n v="216712.43"/>
    <n v="323466.65000000002"/>
    <n v="106754.22000000003"/>
    <x v="3"/>
    <n v="7"/>
    <x v="2"/>
    <x v="1"/>
  </r>
  <r>
    <n v="370775115"/>
    <x v="1185"/>
    <d v="2018-04-19T00:00:00"/>
    <x v="151"/>
    <x v="5"/>
    <x v="1"/>
    <x v="0"/>
    <x v="2"/>
    <n v="9451"/>
    <n v="152.58000000000001"/>
    <n v="97.44"/>
    <n v="920905.44"/>
    <n v="1442033.58"/>
    <n v="521128.14000000013"/>
    <x v="14"/>
    <n v="7"/>
    <x v="2"/>
    <x v="1"/>
  </r>
  <r>
    <n v="633836305"/>
    <x v="1862"/>
    <d v="2015-02-16T00:00:00"/>
    <x v="68"/>
    <x v="2"/>
    <x v="3"/>
    <x v="0"/>
    <x v="1"/>
    <n v="5103"/>
    <n v="205.7"/>
    <n v="117.11"/>
    <n v="597612.32999999996"/>
    <n v="1049687.0999999999"/>
    <n v="452074.7699999999"/>
    <x v="8"/>
    <n v="3"/>
    <x v="5"/>
    <x v="0"/>
  </r>
  <r>
    <n v="564629733"/>
    <x v="2048"/>
    <d v="2020-07-22T00:00:00"/>
    <x v="62"/>
    <x v="5"/>
    <x v="4"/>
    <x v="0"/>
    <x v="3"/>
    <n v="5340"/>
    <n v="81.73"/>
    <n v="56.67"/>
    <n v="302617.8"/>
    <n v="436438.2"/>
    <n v="133820.40000000002"/>
    <x v="16"/>
    <n v="1"/>
    <x v="3"/>
    <x v="0"/>
  </r>
  <r>
    <n v="399141728"/>
    <x v="234"/>
    <d v="2017-03-30T00:00:00"/>
    <x v="76"/>
    <x v="5"/>
    <x v="2"/>
    <x v="1"/>
    <x v="1"/>
    <n v="3762"/>
    <n v="47.45"/>
    <n v="31.79"/>
    <n v="119593.98"/>
    <n v="178506.90000000002"/>
    <n v="58912.920000000027"/>
    <x v="4"/>
    <n v="3"/>
    <x v="5"/>
    <x v="0"/>
  </r>
  <r>
    <n v="443671119"/>
    <x v="277"/>
    <d v="2018-05-27T00:00:00"/>
    <x v="113"/>
    <x v="5"/>
    <x v="1"/>
    <x v="0"/>
    <x v="2"/>
    <n v="998"/>
    <n v="152.58000000000001"/>
    <n v="97.44"/>
    <n v="97245.119999999995"/>
    <n v="152274.84000000003"/>
    <n v="55029.72000000003"/>
    <x v="5"/>
    <n v="7"/>
    <x v="2"/>
    <x v="1"/>
  </r>
  <r>
    <n v="624829232"/>
    <x v="1719"/>
    <d v="2019-02-25T00:00:00"/>
    <x v="98"/>
    <x v="4"/>
    <x v="1"/>
    <x v="1"/>
    <x v="0"/>
    <n v="9710"/>
    <n v="152.58000000000001"/>
    <n v="97.44"/>
    <n v="946142.4"/>
    <n v="1481551.8"/>
    <n v="535409.4"/>
    <x v="4"/>
    <n v="7"/>
    <x v="2"/>
    <x v="1"/>
  </r>
  <r>
    <n v="939539897"/>
    <x v="2217"/>
    <d v="2020-03-10T00:00:00"/>
    <x v="65"/>
    <x v="2"/>
    <x v="6"/>
    <x v="1"/>
    <x v="2"/>
    <n v="9589"/>
    <n v="651.21"/>
    <n v="524.96"/>
    <n v="5033841.4400000004"/>
    <n v="6244452.6900000004"/>
    <n v="1210611.25"/>
    <x v="15"/>
    <n v="4"/>
    <x v="6"/>
    <x v="0"/>
  </r>
  <r>
    <n v="105039441"/>
    <x v="1801"/>
    <d v="2021-04-21T00:00:00"/>
    <x v="121"/>
    <x v="0"/>
    <x v="0"/>
    <x v="1"/>
    <x v="1"/>
    <n v="2360"/>
    <n v="255.28"/>
    <n v="159.41999999999999"/>
    <n v="376231.19999999995"/>
    <n v="602460.80000000005"/>
    <n v="226229.60000000009"/>
    <x v="10"/>
    <n v="5"/>
    <x v="0"/>
    <x v="0"/>
  </r>
  <r>
    <n v="508876693"/>
    <x v="1544"/>
    <d v="2015-03-24T00:00:00"/>
    <x v="18"/>
    <x v="6"/>
    <x v="2"/>
    <x v="1"/>
    <x v="3"/>
    <n v="6777"/>
    <n v="47.45"/>
    <n v="31.79"/>
    <n v="215440.83"/>
    <n v="321568.65000000002"/>
    <n v="106127.82000000004"/>
    <x v="18"/>
    <n v="3"/>
    <x v="5"/>
    <x v="0"/>
  </r>
  <r>
    <n v="558912980"/>
    <x v="2047"/>
    <d v="2018-06-16T00:00:00"/>
    <x v="48"/>
    <x v="5"/>
    <x v="9"/>
    <x v="1"/>
    <x v="3"/>
    <n v="3626"/>
    <n v="9.33"/>
    <n v="6.92"/>
    <n v="25091.919999999998"/>
    <n v="33830.58"/>
    <n v="8738.6600000000035"/>
    <x v="12"/>
    <n v="2"/>
    <x v="1"/>
    <x v="0"/>
  </r>
  <r>
    <n v="533322131"/>
    <x v="1745"/>
    <d v="2020-01-22T00:00:00"/>
    <x v="177"/>
    <x v="5"/>
    <x v="8"/>
    <x v="0"/>
    <x v="2"/>
    <n v="725"/>
    <n v="421.89"/>
    <n v="364.69"/>
    <n v="264400.25"/>
    <n v="305870.25"/>
    <n v="41470"/>
    <x v="5"/>
    <n v="3"/>
    <x v="5"/>
    <x v="0"/>
  </r>
  <r>
    <n v="330590474"/>
    <x v="481"/>
    <d v="2020-02-15T00:00:00"/>
    <x v="91"/>
    <x v="1"/>
    <x v="6"/>
    <x v="0"/>
    <x v="2"/>
    <n v="7923"/>
    <n v="651.21"/>
    <n v="524.96"/>
    <n v="4159258.08"/>
    <n v="5159536.83"/>
    <n v="1000278.75"/>
    <x v="19"/>
    <n v="4"/>
    <x v="6"/>
    <x v="0"/>
  </r>
  <r>
    <n v="819516837"/>
    <x v="1420"/>
    <d v="2015-12-09T00:00:00"/>
    <x v="84"/>
    <x v="1"/>
    <x v="7"/>
    <x v="1"/>
    <x v="1"/>
    <n v="2098"/>
    <n v="437.2"/>
    <n v="263.33"/>
    <n v="552466.34"/>
    <n v="917245.6"/>
    <n v="364779.26"/>
    <x v="2"/>
    <n v="4"/>
    <x v="6"/>
    <x v="0"/>
  </r>
  <r>
    <n v="689212548"/>
    <x v="1378"/>
    <d v="2022-10-16T00:00:00"/>
    <x v="92"/>
    <x v="2"/>
    <x v="10"/>
    <x v="1"/>
    <x v="3"/>
    <n v="2164"/>
    <n v="668.27"/>
    <n v="502.54"/>
    <n v="1087496.56"/>
    <n v="1446136.28"/>
    <n v="358639.72"/>
    <x v="5"/>
    <n v="7"/>
    <x v="2"/>
    <x v="1"/>
  </r>
  <r>
    <n v="499101436"/>
    <x v="1748"/>
    <d v="2021-07-17T00:00:00"/>
    <x v="109"/>
    <x v="1"/>
    <x v="1"/>
    <x v="1"/>
    <x v="1"/>
    <n v="4061"/>
    <n v="152.58000000000001"/>
    <n v="97.44"/>
    <n v="395703.83999999997"/>
    <n v="619627.38"/>
    <n v="223923.54000000004"/>
    <x v="13"/>
    <n v="2"/>
    <x v="1"/>
    <x v="0"/>
  </r>
  <r>
    <n v="428919827"/>
    <x v="804"/>
    <d v="2021-06-01T00:00:00"/>
    <x v="77"/>
    <x v="4"/>
    <x v="11"/>
    <x v="0"/>
    <x v="3"/>
    <n v="5763"/>
    <n v="154.06"/>
    <n v="90.93"/>
    <n v="524029.59"/>
    <n v="887847.78"/>
    <n v="363818.19"/>
    <x v="9"/>
    <n v="2"/>
    <x v="1"/>
    <x v="0"/>
  </r>
  <r>
    <n v="728716552"/>
    <x v="2234"/>
    <d v="2015-11-30T00:00:00"/>
    <x v="170"/>
    <x v="5"/>
    <x v="2"/>
    <x v="0"/>
    <x v="3"/>
    <n v="2276"/>
    <n v="47.45"/>
    <n v="31.79"/>
    <n v="72354.039999999994"/>
    <n v="107996.20000000001"/>
    <n v="35642.160000000018"/>
    <x v="3"/>
    <n v="5"/>
    <x v="0"/>
    <x v="0"/>
  </r>
  <r>
    <n v="368852937"/>
    <x v="2229"/>
    <d v="2016-08-22T00:00:00"/>
    <x v="131"/>
    <x v="3"/>
    <x v="7"/>
    <x v="0"/>
    <x v="2"/>
    <n v="636"/>
    <n v="437.2"/>
    <n v="263.33"/>
    <n v="167477.87999999998"/>
    <n v="278059.2"/>
    <n v="110581.32000000004"/>
    <x v="18"/>
    <n v="2"/>
    <x v="1"/>
    <x v="0"/>
  </r>
  <r>
    <n v="190002810"/>
    <x v="815"/>
    <d v="2017-07-09T00:00:00"/>
    <x v="175"/>
    <x v="1"/>
    <x v="5"/>
    <x v="0"/>
    <x v="1"/>
    <n v="4909"/>
    <n v="109.28"/>
    <n v="35.840000000000003"/>
    <n v="175938.56000000003"/>
    <n v="536455.52"/>
    <n v="360516.95999999996"/>
    <x v="15"/>
    <n v="2"/>
    <x v="1"/>
    <x v="0"/>
  </r>
  <r>
    <n v="653152501"/>
    <x v="15"/>
    <d v="2015-12-28T00:00:00"/>
    <x v="136"/>
    <x v="1"/>
    <x v="2"/>
    <x v="1"/>
    <x v="0"/>
    <n v="1194"/>
    <n v="47.45"/>
    <n v="31.79"/>
    <n v="37957.26"/>
    <n v="56655.3"/>
    <n v="18698.04"/>
    <x v="12"/>
    <n v="4"/>
    <x v="6"/>
    <x v="0"/>
  </r>
  <r>
    <n v="489600837"/>
    <x v="1228"/>
    <d v="2018-05-27T00:00:00"/>
    <x v="16"/>
    <x v="1"/>
    <x v="11"/>
    <x v="1"/>
    <x v="1"/>
    <n v="2622"/>
    <n v="154.06"/>
    <n v="90.93"/>
    <n v="238418.46000000002"/>
    <n v="403945.32"/>
    <n v="165526.85999999999"/>
    <x v="14"/>
    <n v="3"/>
    <x v="5"/>
    <x v="0"/>
  </r>
  <r>
    <n v="750959146"/>
    <x v="1963"/>
    <d v="2016-01-17T00:00:00"/>
    <x v="26"/>
    <x v="1"/>
    <x v="0"/>
    <x v="0"/>
    <x v="0"/>
    <n v="4354"/>
    <n v="255.28"/>
    <n v="159.41999999999999"/>
    <n v="694114.67999999993"/>
    <n v="1111489.1200000001"/>
    <n v="417374.44000000018"/>
    <x v="10"/>
    <n v="2"/>
    <x v="1"/>
    <x v="0"/>
  </r>
  <r>
    <n v="759151256"/>
    <x v="471"/>
    <d v="2018-01-15T00:00:00"/>
    <x v="171"/>
    <x v="5"/>
    <x v="6"/>
    <x v="1"/>
    <x v="3"/>
    <n v="8581"/>
    <n v="651.21"/>
    <n v="524.96"/>
    <n v="4504681.7600000007"/>
    <n v="5588033.0100000007"/>
    <n v="1083351.25"/>
    <x v="2"/>
    <n v="2"/>
    <x v="1"/>
    <x v="0"/>
  </r>
  <r>
    <n v="356413495"/>
    <x v="976"/>
    <d v="2022-01-26T00:00:00"/>
    <x v="7"/>
    <x v="1"/>
    <x v="4"/>
    <x v="1"/>
    <x v="2"/>
    <n v="9528"/>
    <n v="81.73"/>
    <n v="56.67"/>
    <n v="539951.76"/>
    <n v="778723.44000000006"/>
    <n v="238771.68000000005"/>
    <x v="1"/>
    <n v="3"/>
    <x v="5"/>
    <x v="0"/>
  </r>
  <r>
    <n v="381774747"/>
    <x v="79"/>
    <d v="2018-10-24T00:00:00"/>
    <x v="91"/>
    <x v="1"/>
    <x v="9"/>
    <x v="1"/>
    <x v="1"/>
    <n v="4486"/>
    <n v="9.33"/>
    <n v="6.92"/>
    <n v="31043.119999999999"/>
    <n v="41854.379999999997"/>
    <n v="10811.259999999998"/>
    <x v="14"/>
    <n v="6"/>
    <x v="4"/>
    <x v="1"/>
  </r>
  <r>
    <n v="288656175"/>
    <x v="1890"/>
    <d v="2015-12-14T00:00:00"/>
    <x v="7"/>
    <x v="1"/>
    <x v="6"/>
    <x v="1"/>
    <x v="2"/>
    <n v="8632"/>
    <n v="651.21"/>
    <n v="524.96"/>
    <n v="4531454.7200000007"/>
    <n v="5621244.7200000007"/>
    <n v="1089790"/>
    <x v="1"/>
    <n v="1"/>
    <x v="3"/>
    <x v="0"/>
  </r>
  <r>
    <n v="659671771"/>
    <x v="1170"/>
    <d v="2015-08-08T00:00:00"/>
    <x v="63"/>
    <x v="1"/>
    <x v="7"/>
    <x v="1"/>
    <x v="1"/>
    <n v="391"/>
    <n v="437.2"/>
    <n v="263.33"/>
    <n v="102962.03"/>
    <n v="170945.19999999998"/>
    <n v="67983.169999999984"/>
    <x v="12"/>
    <n v="2"/>
    <x v="1"/>
    <x v="0"/>
  </r>
  <r>
    <n v="691827809"/>
    <x v="2235"/>
    <d v="2015-08-13T00:00:00"/>
    <x v="29"/>
    <x v="4"/>
    <x v="11"/>
    <x v="0"/>
    <x v="2"/>
    <n v="6078"/>
    <n v="154.06"/>
    <n v="90.93"/>
    <n v="552672.54"/>
    <n v="936376.68"/>
    <n v="383704.14"/>
    <x v="12"/>
    <n v="7"/>
    <x v="2"/>
    <x v="1"/>
  </r>
  <r>
    <n v="578923118"/>
    <x v="762"/>
    <d v="2021-09-02T00:00:00"/>
    <x v="141"/>
    <x v="5"/>
    <x v="0"/>
    <x v="0"/>
    <x v="1"/>
    <n v="5070"/>
    <n v="255.28"/>
    <n v="159.41999999999999"/>
    <n v="808259.39999999991"/>
    <n v="1294269.6000000001"/>
    <n v="486010.20000000019"/>
    <x v="4"/>
    <n v="3"/>
    <x v="5"/>
    <x v="0"/>
  </r>
  <r>
    <n v="126729285"/>
    <x v="1374"/>
    <d v="2021-05-28T00:00:00"/>
    <x v="116"/>
    <x v="4"/>
    <x v="2"/>
    <x v="1"/>
    <x v="0"/>
    <n v="867"/>
    <n v="47.45"/>
    <n v="31.79"/>
    <n v="27561.93"/>
    <n v="41139.15"/>
    <n v="13577.220000000001"/>
    <x v="2"/>
    <n v="6"/>
    <x v="4"/>
    <x v="1"/>
  </r>
  <r>
    <n v="144689357"/>
    <x v="726"/>
    <d v="2019-12-05T00:00:00"/>
    <x v="72"/>
    <x v="0"/>
    <x v="0"/>
    <x v="0"/>
    <x v="0"/>
    <n v="5651"/>
    <n v="255.28"/>
    <n v="159.41999999999999"/>
    <n v="900882.41999999993"/>
    <n v="1442587.28"/>
    <n v="541704.8600000001"/>
    <x v="19"/>
    <n v="2"/>
    <x v="1"/>
    <x v="0"/>
  </r>
  <r>
    <n v="112520444"/>
    <x v="1681"/>
    <d v="2016-10-15T00:00:00"/>
    <x v="94"/>
    <x v="5"/>
    <x v="8"/>
    <x v="1"/>
    <x v="1"/>
    <n v="6155"/>
    <n v="421.89"/>
    <n v="364.69"/>
    <n v="2244666.9500000002"/>
    <n v="2596732.9499999997"/>
    <n v="352065.99999999953"/>
    <x v="20"/>
    <n v="3"/>
    <x v="5"/>
    <x v="0"/>
  </r>
  <r>
    <n v="513611114"/>
    <x v="1732"/>
    <d v="2016-08-15T00:00:00"/>
    <x v="59"/>
    <x v="1"/>
    <x v="5"/>
    <x v="1"/>
    <x v="3"/>
    <n v="7797"/>
    <n v="109.28"/>
    <n v="35.840000000000003"/>
    <n v="279444.48000000004"/>
    <n v="852056.16"/>
    <n v="572611.67999999993"/>
    <x v="18"/>
    <n v="2"/>
    <x v="1"/>
    <x v="0"/>
  </r>
  <r>
    <n v="180358016"/>
    <x v="1622"/>
    <d v="2016-05-04T00:00:00"/>
    <x v="84"/>
    <x v="1"/>
    <x v="2"/>
    <x v="0"/>
    <x v="0"/>
    <n v="800"/>
    <n v="47.45"/>
    <n v="31.79"/>
    <n v="25432"/>
    <n v="37960"/>
    <n v="12528"/>
    <x v="13"/>
    <n v="6"/>
    <x v="4"/>
    <x v="1"/>
  </r>
  <r>
    <n v="367329013"/>
    <x v="1557"/>
    <d v="2015-11-10T00:00:00"/>
    <x v="180"/>
    <x v="0"/>
    <x v="6"/>
    <x v="0"/>
    <x v="0"/>
    <n v="9673"/>
    <n v="651.21"/>
    <n v="524.96"/>
    <n v="5077938.08"/>
    <n v="6299154.3300000001"/>
    <n v="1221216.25"/>
    <x v="14"/>
    <n v="5"/>
    <x v="0"/>
    <x v="0"/>
  </r>
  <r>
    <n v="671616399"/>
    <x v="612"/>
    <d v="2020-11-20T00:00:00"/>
    <x v="55"/>
    <x v="1"/>
    <x v="11"/>
    <x v="1"/>
    <x v="1"/>
    <n v="5072"/>
    <n v="154.06"/>
    <n v="90.93"/>
    <n v="461196.96"/>
    <n v="781392.32000000007"/>
    <n v="320195.36000000004"/>
    <x v="1"/>
    <n v="5"/>
    <x v="0"/>
    <x v="0"/>
  </r>
  <r>
    <n v="819037473"/>
    <x v="405"/>
    <d v="2016-10-26T00:00:00"/>
    <x v="37"/>
    <x v="1"/>
    <x v="11"/>
    <x v="0"/>
    <x v="2"/>
    <n v="244"/>
    <n v="154.06"/>
    <n v="90.93"/>
    <n v="22186.920000000002"/>
    <n v="37590.639999999999"/>
    <n v="15403.719999999998"/>
    <x v="12"/>
    <n v="6"/>
    <x v="4"/>
    <x v="1"/>
  </r>
  <r>
    <n v="802052438"/>
    <x v="313"/>
    <d v="2021-11-25T00:00:00"/>
    <x v="159"/>
    <x v="4"/>
    <x v="9"/>
    <x v="1"/>
    <x v="2"/>
    <n v="3995"/>
    <n v="9.33"/>
    <n v="6.92"/>
    <n v="27645.4"/>
    <n v="37273.35"/>
    <n v="9627.9499999999971"/>
    <x v="10"/>
    <n v="6"/>
    <x v="4"/>
    <x v="1"/>
  </r>
  <r>
    <n v="680715739"/>
    <x v="2236"/>
    <d v="2019-01-23T00:00:00"/>
    <x v="155"/>
    <x v="4"/>
    <x v="6"/>
    <x v="0"/>
    <x v="3"/>
    <n v="7769"/>
    <n v="651.21"/>
    <n v="524.96"/>
    <n v="4078414.24"/>
    <n v="5059250.49"/>
    <n v="980836.25"/>
    <x v="6"/>
    <n v="2"/>
    <x v="1"/>
    <x v="0"/>
  </r>
  <r>
    <n v="822240674"/>
    <x v="731"/>
    <d v="2022-10-02T00:00:00"/>
    <x v="23"/>
    <x v="4"/>
    <x v="0"/>
    <x v="1"/>
    <x v="1"/>
    <n v="8142"/>
    <n v="255.28"/>
    <n v="159.41999999999999"/>
    <n v="1297997.6399999999"/>
    <n v="2078489.76"/>
    <n v="780492.12000000011"/>
    <x v="2"/>
    <n v="1"/>
    <x v="3"/>
    <x v="0"/>
  </r>
  <r>
    <n v="528665816"/>
    <x v="1523"/>
    <d v="2020-10-20T00:00:00"/>
    <x v="148"/>
    <x v="3"/>
    <x v="0"/>
    <x v="1"/>
    <x v="2"/>
    <n v="2818"/>
    <n v="255.28"/>
    <n v="159.41999999999999"/>
    <n v="449245.55999999994"/>
    <n v="719379.04"/>
    <n v="270133.4800000001"/>
    <x v="8"/>
    <n v="4"/>
    <x v="6"/>
    <x v="0"/>
  </r>
  <r>
    <n v="823700225"/>
    <x v="1162"/>
    <d v="2022-11-02T00:00:00"/>
    <x v="78"/>
    <x v="5"/>
    <x v="6"/>
    <x v="1"/>
    <x v="0"/>
    <n v="56"/>
    <n v="651.21"/>
    <n v="524.96"/>
    <n v="29397.760000000002"/>
    <n v="36467.760000000002"/>
    <n v="7070"/>
    <x v="12"/>
    <n v="6"/>
    <x v="4"/>
    <x v="1"/>
  </r>
  <r>
    <n v="437974536"/>
    <x v="1449"/>
    <d v="2020-07-07T00:00:00"/>
    <x v="98"/>
    <x v="4"/>
    <x v="9"/>
    <x v="0"/>
    <x v="0"/>
    <n v="5253"/>
    <n v="9.33"/>
    <n v="6.92"/>
    <n v="36350.76"/>
    <n v="49010.49"/>
    <n v="12659.729999999996"/>
    <x v="13"/>
    <n v="5"/>
    <x v="0"/>
    <x v="0"/>
  </r>
  <r>
    <n v="817518270"/>
    <x v="1595"/>
    <d v="2017-03-31T00:00:00"/>
    <x v="98"/>
    <x v="4"/>
    <x v="10"/>
    <x v="1"/>
    <x v="1"/>
    <n v="678"/>
    <n v="668.27"/>
    <n v="502.54"/>
    <n v="340722.12"/>
    <n v="453087.06"/>
    <n v="112364.94"/>
    <x v="7"/>
    <n v="4"/>
    <x v="6"/>
    <x v="0"/>
  </r>
  <r>
    <n v="215282523"/>
    <x v="2237"/>
    <d v="2022-04-06T00:00:00"/>
    <x v="98"/>
    <x v="4"/>
    <x v="3"/>
    <x v="1"/>
    <x v="1"/>
    <n v="5738"/>
    <n v="205.7"/>
    <n v="117.11"/>
    <n v="671977.18"/>
    <n v="1180306.5999999999"/>
    <n v="508329.41999999981"/>
    <x v="4"/>
    <n v="2"/>
    <x v="1"/>
    <x v="0"/>
  </r>
  <r>
    <n v="470378625"/>
    <x v="788"/>
    <d v="2020-11-11T00:00:00"/>
    <x v="116"/>
    <x v="4"/>
    <x v="5"/>
    <x v="1"/>
    <x v="2"/>
    <n v="4343"/>
    <n v="109.28"/>
    <n v="35.840000000000003"/>
    <n v="155653.12000000002"/>
    <n v="474603.04"/>
    <n v="318949.91999999993"/>
    <x v="0"/>
    <n v="4"/>
    <x v="6"/>
    <x v="0"/>
  </r>
  <r>
    <n v="792230403"/>
    <x v="1450"/>
    <d v="2019-06-11T00:00:00"/>
    <x v="108"/>
    <x v="2"/>
    <x v="7"/>
    <x v="0"/>
    <x v="0"/>
    <n v="7436"/>
    <n v="437.2"/>
    <n v="263.33"/>
    <n v="1958121.88"/>
    <n v="3251019.1999999997"/>
    <n v="1292897.3199999998"/>
    <x v="0"/>
    <n v="3"/>
    <x v="5"/>
    <x v="0"/>
  </r>
  <r>
    <n v="910574185"/>
    <x v="1131"/>
    <d v="2016-07-15T00:00:00"/>
    <x v="42"/>
    <x v="5"/>
    <x v="4"/>
    <x v="0"/>
    <x v="3"/>
    <n v="7991"/>
    <n v="81.73"/>
    <n v="56.67"/>
    <n v="452849.97000000003"/>
    <n v="653104.43000000005"/>
    <n v="200254.46000000002"/>
    <x v="16"/>
    <n v="3"/>
    <x v="5"/>
    <x v="0"/>
  </r>
  <r>
    <n v="625458800"/>
    <x v="1632"/>
    <d v="2016-05-19T00:00:00"/>
    <x v="142"/>
    <x v="0"/>
    <x v="9"/>
    <x v="1"/>
    <x v="1"/>
    <n v="6013"/>
    <n v="9.33"/>
    <n v="6.92"/>
    <n v="41609.96"/>
    <n v="56101.29"/>
    <n v="14491.330000000002"/>
    <x v="20"/>
    <n v="1"/>
    <x v="3"/>
    <x v="0"/>
  </r>
  <r>
    <n v="257245576"/>
    <x v="80"/>
    <d v="2015-11-20T00:00:00"/>
    <x v="155"/>
    <x v="4"/>
    <x v="7"/>
    <x v="0"/>
    <x v="2"/>
    <n v="3537"/>
    <n v="437.2"/>
    <n v="263.33"/>
    <n v="931398.21"/>
    <n v="1546376.4"/>
    <n v="614978.18999999994"/>
    <x v="15"/>
    <n v="7"/>
    <x v="2"/>
    <x v="1"/>
  </r>
  <r>
    <n v="196608340"/>
    <x v="1726"/>
    <d v="2015-03-06T00:00:00"/>
    <x v="104"/>
    <x v="5"/>
    <x v="8"/>
    <x v="0"/>
    <x v="3"/>
    <n v="9632"/>
    <n v="421.89"/>
    <n v="364.69"/>
    <n v="3512694.08"/>
    <n v="4063644.48"/>
    <n v="550950.39999999991"/>
    <x v="15"/>
    <n v="7"/>
    <x v="2"/>
    <x v="1"/>
  </r>
  <r>
    <n v="454533421"/>
    <x v="878"/>
    <d v="2015-06-26T00:00:00"/>
    <x v="101"/>
    <x v="5"/>
    <x v="3"/>
    <x v="0"/>
    <x v="0"/>
    <n v="5395"/>
    <n v="205.7"/>
    <n v="117.11"/>
    <n v="631808.44999999995"/>
    <n v="1109751.5"/>
    <n v="477943.05000000005"/>
    <x v="10"/>
    <n v="7"/>
    <x v="2"/>
    <x v="1"/>
  </r>
  <r>
    <n v="212319648"/>
    <x v="2034"/>
    <d v="2015-05-09T00:00:00"/>
    <x v="136"/>
    <x v="1"/>
    <x v="2"/>
    <x v="1"/>
    <x v="2"/>
    <n v="8957"/>
    <n v="47.45"/>
    <n v="31.79"/>
    <n v="284743.02999999997"/>
    <n v="425009.65"/>
    <n v="140266.62000000005"/>
    <x v="16"/>
    <n v="4"/>
    <x v="6"/>
    <x v="0"/>
  </r>
  <r>
    <n v="971578347"/>
    <x v="213"/>
    <d v="2018-05-12T00:00:00"/>
    <x v="55"/>
    <x v="1"/>
    <x v="10"/>
    <x v="0"/>
    <x v="2"/>
    <n v="478"/>
    <n v="668.27"/>
    <n v="502.54"/>
    <n v="240214.12"/>
    <n v="319433.06"/>
    <n v="79218.94"/>
    <x v="10"/>
    <n v="1"/>
    <x v="3"/>
    <x v="0"/>
  </r>
  <r>
    <n v="704233348"/>
    <x v="697"/>
    <d v="2016-12-07T00:00:00"/>
    <x v="138"/>
    <x v="1"/>
    <x v="9"/>
    <x v="1"/>
    <x v="2"/>
    <n v="7152"/>
    <n v="9.33"/>
    <n v="6.92"/>
    <n v="49491.839999999997"/>
    <n v="66728.160000000003"/>
    <n v="17236.320000000007"/>
    <x v="18"/>
    <n v="4"/>
    <x v="6"/>
    <x v="0"/>
  </r>
  <r>
    <n v="602520978"/>
    <x v="1569"/>
    <d v="2019-05-18T00:00:00"/>
    <x v="147"/>
    <x v="0"/>
    <x v="7"/>
    <x v="0"/>
    <x v="1"/>
    <n v="8202"/>
    <n v="437.2"/>
    <n v="263.33"/>
    <n v="2159832.6599999997"/>
    <n v="3585914.4"/>
    <n v="1426081.7400000002"/>
    <x v="15"/>
    <n v="1"/>
    <x v="3"/>
    <x v="0"/>
  </r>
  <r>
    <n v="128990066"/>
    <x v="2238"/>
    <d v="2018-01-18T00:00:00"/>
    <x v="32"/>
    <x v="5"/>
    <x v="7"/>
    <x v="0"/>
    <x v="3"/>
    <n v="9882"/>
    <n v="437.2"/>
    <n v="263.33"/>
    <n v="2602227.06"/>
    <n v="4320410.3999999994"/>
    <n v="1718183.3399999994"/>
    <x v="4"/>
    <n v="3"/>
    <x v="5"/>
    <x v="0"/>
  </r>
  <r>
    <n v="166501939"/>
    <x v="822"/>
    <d v="2015-03-20T00:00:00"/>
    <x v="119"/>
    <x v="5"/>
    <x v="8"/>
    <x v="0"/>
    <x v="3"/>
    <n v="479"/>
    <n v="421.89"/>
    <n v="364.69"/>
    <n v="174686.51"/>
    <n v="202085.31"/>
    <n v="27398.799999999988"/>
    <x v="7"/>
    <n v="4"/>
    <x v="6"/>
    <x v="0"/>
  </r>
  <r>
    <n v="768230426"/>
    <x v="1878"/>
    <d v="2022-06-20T00:00:00"/>
    <x v="17"/>
    <x v="1"/>
    <x v="1"/>
    <x v="0"/>
    <x v="1"/>
    <n v="5310"/>
    <n v="152.58000000000001"/>
    <n v="97.44"/>
    <n v="517406.39999999997"/>
    <n v="810199.8"/>
    <n v="292793.40000000008"/>
    <x v="18"/>
    <n v="2"/>
    <x v="1"/>
    <x v="0"/>
  </r>
  <r>
    <n v="632332980"/>
    <x v="1481"/>
    <d v="2020-10-08T00:00:00"/>
    <x v="20"/>
    <x v="3"/>
    <x v="11"/>
    <x v="0"/>
    <x v="3"/>
    <n v="236"/>
    <n v="154.06"/>
    <n v="90.93"/>
    <n v="21459.480000000003"/>
    <n v="36358.160000000003"/>
    <n v="14898.68"/>
    <x v="10"/>
    <n v="6"/>
    <x v="4"/>
    <x v="1"/>
  </r>
  <r>
    <n v="628595054"/>
    <x v="1633"/>
    <d v="2021-09-23T00:00:00"/>
    <x v="112"/>
    <x v="1"/>
    <x v="9"/>
    <x v="1"/>
    <x v="0"/>
    <n v="4100"/>
    <n v="9.33"/>
    <n v="6.92"/>
    <n v="28372"/>
    <n v="38253"/>
    <n v="9881"/>
    <x v="4"/>
    <n v="3"/>
    <x v="5"/>
    <x v="0"/>
  </r>
  <r>
    <n v="795141351"/>
    <x v="345"/>
    <d v="2022-03-10T00:00:00"/>
    <x v="137"/>
    <x v="1"/>
    <x v="2"/>
    <x v="1"/>
    <x v="3"/>
    <n v="8850"/>
    <n v="47.45"/>
    <n v="31.79"/>
    <n v="281341.5"/>
    <n v="419932.5"/>
    <n v="138591"/>
    <x v="14"/>
    <n v="7"/>
    <x v="2"/>
    <x v="1"/>
  </r>
  <r>
    <n v="641724574"/>
    <x v="72"/>
    <d v="2022-03-11T00:00:00"/>
    <x v="111"/>
    <x v="4"/>
    <x v="11"/>
    <x v="1"/>
    <x v="1"/>
    <n v="9417"/>
    <n v="154.06"/>
    <n v="90.93"/>
    <n v="856287.81"/>
    <n v="1450783.02"/>
    <n v="594495.21"/>
    <x v="20"/>
    <n v="2"/>
    <x v="1"/>
    <x v="0"/>
  </r>
  <r>
    <n v="123081052"/>
    <x v="1649"/>
    <d v="2022-08-20T00:00:00"/>
    <x v="35"/>
    <x v="5"/>
    <x v="8"/>
    <x v="1"/>
    <x v="3"/>
    <n v="1273"/>
    <n v="421.89"/>
    <n v="364.69"/>
    <n v="464250.37"/>
    <n v="537065.97"/>
    <n v="72815.599999999977"/>
    <x v="0"/>
    <n v="7"/>
    <x v="2"/>
    <x v="1"/>
  </r>
  <r>
    <n v="164259612"/>
    <x v="2239"/>
    <d v="2015-03-28T00:00:00"/>
    <x v="45"/>
    <x v="1"/>
    <x v="8"/>
    <x v="1"/>
    <x v="0"/>
    <n v="6924"/>
    <n v="421.89"/>
    <n v="364.69"/>
    <n v="2525113.56"/>
    <n v="2921166.36"/>
    <n v="396052.79999999981"/>
    <x v="0"/>
    <n v="7"/>
    <x v="2"/>
    <x v="1"/>
  </r>
  <r>
    <n v="410621583"/>
    <x v="790"/>
    <d v="2019-08-19T00:00:00"/>
    <x v="147"/>
    <x v="0"/>
    <x v="0"/>
    <x v="0"/>
    <x v="3"/>
    <n v="906"/>
    <n v="255.28"/>
    <n v="159.41999999999999"/>
    <n v="144434.51999999999"/>
    <n v="231283.68"/>
    <n v="86849.16"/>
    <x v="7"/>
    <n v="7"/>
    <x v="2"/>
    <x v="1"/>
  </r>
  <r>
    <n v="577840793"/>
    <x v="833"/>
    <d v="2015-06-07T00:00:00"/>
    <x v="177"/>
    <x v="5"/>
    <x v="0"/>
    <x v="0"/>
    <x v="2"/>
    <n v="4786"/>
    <n v="255.28"/>
    <n v="159.41999999999999"/>
    <n v="762984.12"/>
    <n v="1221770.08"/>
    <n v="458785.96000000008"/>
    <x v="0"/>
    <n v="1"/>
    <x v="3"/>
    <x v="0"/>
  </r>
  <r>
    <n v="901903569"/>
    <x v="657"/>
    <d v="2016-03-13T00:00:00"/>
    <x v="21"/>
    <x v="5"/>
    <x v="3"/>
    <x v="0"/>
    <x v="3"/>
    <n v="2163"/>
    <n v="205.7"/>
    <n v="117.11"/>
    <n v="253308.93"/>
    <n v="444929.1"/>
    <n v="191620.16999999998"/>
    <x v="11"/>
    <n v="4"/>
    <x v="6"/>
    <x v="0"/>
  </r>
  <r>
    <n v="789108741"/>
    <x v="588"/>
    <d v="2016-05-15T00:00:00"/>
    <x v="71"/>
    <x v="2"/>
    <x v="0"/>
    <x v="0"/>
    <x v="0"/>
    <n v="3667"/>
    <n v="255.28"/>
    <n v="159.41999999999999"/>
    <n v="584593.1399999999"/>
    <n v="936111.76"/>
    <n v="351518.62000000011"/>
    <x v="1"/>
    <n v="7"/>
    <x v="2"/>
    <x v="1"/>
  </r>
  <r>
    <n v="166067636"/>
    <x v="38"/>
    <d v="2017-05-11T00:00:00"/>
    <x v="169"/>
    <x v="4"/>
    <x v="3"/>
    <x v="1"/>
    <x v="2"/>
    <n v="1959"/>
    <n v="205.7"/>
    <n v="117.11"/>
    <n v="229418.49"/>
    <n v="402966.3"/>
    <n v="173547.81"/>
    <x v="4"/>
    <n v="3"/>
    <x v="5"/>
    <x v="0"/>
  </r>
  <r>
    <n v="829704082"/>
    <x v="709"/>
    <d v="2022-04-27T00:00:00"/>
    <x v="50"/>
    <x v="2"/>
    <x v="3"/>
    <x v="1"/>
    <x v="0"/>
    <n v="6730"/>
    <n v="205.7"/>
    <n v="117.11"/>
    <n v="788150.3"/>
    <n v="1384361"/>
    <n v="596210.69999999995"/>
    <x v="17"/>
    <n v="1"/>
    <x v="3"/>
    <x v="0"/>
  </r>
  <r>
    <n v="597254407"/>
    <x v="1693"/>
    <d v="2022-04-22T00:00:00"/>
    <x v="148"/>
    <x v="3"/>
    <x v="9"/>
    <x v="1"/>
    <x v="0"/>
    <n v="9706"/>
    <n v="9.33"/>
    <n v="6.92"/>
    <n v="67165.52"/>
    <n v="90556.98"/>
    <n v="23391.459999999992"/>
    <x v="7"/>
    <n v="4"/>
    <x v="6"/>
    <x v="0"/>
  </r>
  <r>
    <n v="956267440"/>
    <x v="1147"/>
    <d v="2018-05-01T00:00:00"/>
    <x v="176"/>
    <x v="2"/>
    <x v="0"/>
    <x v="0"/>
    <x v="3"/>
    <n v="9641"/>
    <n v="255.28"/>
    <n v="159.41999999999999"/>
    <n v="1536968.22"/>
    <n v="2461154.48"/>
    <n v="924186.26"/>
    <x v="5"/>
    <n v="2"/>
    <x v="1"/>
    <x v="0"/>
  </r>
  <r>
    <n v="314604508"/>
    <x v="1902"/>
    <d v="2021-01-06T00:00:00"/>
    <x v="99"/>
    <x v="5"/>
    <x v="6"/>
    <x v="0"/>
    <x v="1"/>
    <n v="7320"/>
    <n v="651.21"/>
    <n v="524.96"/>
    <n v="3842707.2"/>
    <n v="4766857.2"/>
    <n v="924150"/>
    <x v="2"/>
    <n v="4"/>
    <x v="6"/>
    <x v="0"/>
  </r>
  <r>
    <n v="750439441"/>
    <x v="922"/>
    <d v="2016-11-22T00:00:00"/>
    <x v="91"/>
    <x v="1"/>
    <x v="1"/>
    <x v="0"/>
    <x v="3"/>
    <n v="562"/>
    <n v="152.58000000000001"/>
    <n v="97.44"/>
    <n v="54761.279999999999"/>
    <n v="85749.96"/>
    <n v="30988.680000000008"/>
    <x v="5"/>
    <n v="2"/>
    <x v="1"/>
    <x v="0"/>
  </r>
  <r>
    <n v="362258565"/>
    <x v="1565"/>
    <d v="2018-12-19T00:00:00"/>
    <x v="96"/>
    <x v="1"/>
    <x v="9"/>
    <x v="1"/>
    <x v="1"/>
    <n v="9214"/>
    <n v="9.33"/>
    <n v="6.92"/>
    <n v="63760.88"/>
    <n v="85966.62"/>
    <n v="22205.739999999998"/>
    <x v="18"/>
    <n v="4"/>
    <x v="6"/>
    <x v="0"/>
  </r>
  <r>
    <n v="918860709"/>
    <x v="262"/>
    <d v="2016-01-11T00:00:00"/>
    <x v="93"/>
    <x v="5"/>
    <x v="10"/>
    <x v="0"/>
    <x v="1"/>
    <n v="158"/>
    <n v="668.27"/>
    <n v="502.54"/>
    <n v="79401.320000000007"/>
    <n v="105586.66"/>
    <n v="26185.339999999997"/>
    <x v="11"/>
    <n v="5"/>
    <x v="0"/>
    <x v="0"/>
  </r>
  <r>
    <n v="209357202"/>
    <x v="1452"/>
    <d v="2015-01-16T00:00:00"/>
    <x v="150"/>
    <x v="1"/>
    <x v="3"/>
    <x v="0"/>
    <x v="3"/>
    <n v="2303"/>
    <n v="205.7"/>
    <n v="117.11"/>
    <n v="269704.33"/>
    <n v="473727.1"/>
    <n v="204022.76999999996"/>
    <x v="17"/>
    <n v="3"/>
    <x v="5"/>
    <x v="0"/>
  </r>
  <r>
    <n v="593171870"/>
    <x v="2240"/>
    <d v="2021-09-05T00:00:00"/>
    <x v="108"/>
    <x v="2"/>
    <x v="6"/>
    <x v="0"/>
    <x v="2"/>
    <n v="1593"/>
    <n v="651.21"/>
    <n v="524.96"/>
    <n v="836261.28"/>
    <n v="1037377.53"/>
    <n v="201116.25"/>
    <x v="5"/>
    <n v="7"/>
    <x v="2"/>
    <x v="1"/>
  </r>
  <r>
    <n v="450041043"/>
    <x v="1061"/>
    <d v="2018-04-09T00:00:00"/>
    <x v="74"/>
    <x v="1"/>
    <x v="7"/>
    <x v="1"/>
    <x v="2"/>
    <n v="6000"/>
    <n v="437.2"/>
    <n v="263.33"/>
    <n v="1579980"/>
    <n v="2623200"/>
    <n v="1043220"/>
    <x v="18"/>
    <n v="2"/>
    <x v="1"/>
    <x v="0"/>
  </r>
  <r>
    <n v="930013549"/>
    <x v="2241"/>
    <d v="2019-03-17T00:00:00"/>
    <x v="25"/>
    <x v="0"/>
    <x v="6"/>
    <x v="1"/>
    <x v="2"/>
    <n v="531"/>
    <n v="651.21"/>
    <n v="524.96"/>
    <n v="278753.76"/>
    <n v="345792.51"/>
    <n v="67038.75"/>
    <x v="2"/>
    <n v="1"/>
    <x v="3"/>
    <x v="0"/>
  </r>
  <r>
    <n v="103450715"/>
    <x v="2242"/>
    <d v="2015-03-21T00:00:00"/>
    <x v="150"/>
    <x v="1"/>
    <x v="6"/>
    <x v="0"/>
    <x v="3"/>
    <n v="2220"/>
    <n v="651.21"/>
    <n v="524.96"/>
    <n v="1165411.2000000002"/>
    <n v="1445686.2000000002"/>
    <n v="280275"/>
    <x v="0"/>
    <n v="7"/>
    <x v="2"/>
    <x v="1"/>
  </r>
  <r>
    <n v="611026370"/>
    <x v="1619"/>
    <d v="2016-09-15T00:00:00"/>
    <x v="25"/>
    <x v="0"/>
    <x v="0"/>
    <x v="0"/>
    <x v="3"/>
    <n v="5136"/>
    <n v="255.28"/>
    <n v="159.41999999999999"/>
    <n v="818781.11999999988"/>
    <n v="1311118.08"/>
    <n v="492336.9600000002"/>
    <x v="16"/>
    <n v="2"/>
    <x v="1"/>
    <x v="0"/>
  </r>
  <r>
    <n v="213726842"/>
    <x v="1659"/>
    <d v="2015-01-30T00:00:00"/>
    <x v="108"/>
    <x v="2"/>
    <x v="6"/>
    <x v="0"/>
    <x v="1"/>
    <n v="5377"/>
    <n v="651.21"/>
    <n v="524.96"/>
    <n v="2822709.9200000004"/>
    <n v="3501556.1700000004"/>
    <n v="678846.25"/>
    <x v="5"/>
    <n v="5"/>
    <x v="0"/>
    <x v="0"/>
  </r>
  <r>
    <n v="342850959"/>
    <x v="2143"/>
    <d v="2020-09-10T00:00:00"/>
    <x v="42"/>
    <x v="5"/>
    <x v="9"/>
    <x v="1"/>
    <x v="0"/>
    <n v="6072"/>
    <n v="9.33"/>
    <n v="6.92"/>
    <n v="42018.239999999998"/>
    <n v="56651.76"/>
    <n v="14633.520000000004"/>
    <x v="9"/>
    <n v="4"/>
    <x v="6"/>
    <x v="0"/>
  </r>
  <r>
    <n v="250010049"/>
    <x v="2243"/>
    <d v="2020-10-24T00:00:00"/>
    <x v="131"/>
    <x v="3"/>
    <x v="4"/>
    <x v="1"/>
    <x v="3"/>
    <n v="2384"/>
    <n v="81.73"/>
    <n v="56.67"/>
    <n v="135101.28"/>
    <n v="194844.32"/>
    <n v="59743.040000000008"/>
    <x v="14"/>
    <n v="2"/>
    <x v="1"/>
    <x v="0"/>
  </r>
  <r>
    <n v="157127940"/>
    <x v="183"/>
    <d v="2016-02-06T00:00:00"/>
    <x v="20"/>
    <x v="3"/>
    <x v="2"/>
    <x v="1"/>
    <x v="1"/>
    <n v="6504"/>
    <n v="47.45"/>
    <n v="31.79"/>
    <n v="206762.16"/>
    <n v="308614.80000000005"/>
    <n v="101852.64000000004"/>
    <x v="8"/>
    <n v="1"/>
    <x v="3"/>
    <x v="0"/>
  </r>
  <r>
    <n v="806440961"/>
    <x v="1146"/>
    <d v="2016-10-12T00:00:00"/>
    <x v="127"/>
    <x v="5"/>
    <x v="3"/>
    <x v="0"/>
    <x v="0"/>
    <n v="2656"/>
    <n v="205.7"/>
    <n v="117.11"/>
    <n v="311044.15999999997"/>
    <n v="546339.19999999995"/>
    <n v="235295.03999999998"/>
    <x v="19"/>
    <n v="1"/>
    <x v="3"/>
    <x v="0"/>
  </r>
  <r>
    <n v="310497939"/>
    <x v="910"/>
    <d v="2019-09-21T00:00:00"/>
    <x v="172"/>
    <x v="4"/>
    <x v="8"/>
    <x v="1"/>
    <x v="1"/>
    <n v="2095"/>
    <n v="421.89"/>
    <n v="364.69"/>
    <n v="764025.55"/>
    <n v="883859.54999999993"/>
    <n v="119833.99999999988"/>
    <x v="16"/>
    <n v="4"/>
    <x v="6"/>
    <x v="0"/>
  </r>
  <r>
    <n v="902160203"/>
    <x v="1871"/>
    <d v="2018-08-16T00:00:00"/>
    <x v="23"/>
    <x v="4"/>
    <x v="1"/>
    <x v="0"/>
    <x v="1"/>
    <n v="8107"/>
    <n v="152.58000000000001"/>
    <n v="97.44"/>
    <n v="789946.08"/>
    <n v="1236966.06"/>
    <n v="447019.9800000001"/>
    <x v="2"/>
    <n v="5"/>
    <x v="0"/>
    <x v="0"/>
  </r>
  <r>
    <n v="384601581"/>
    <x v="207"/>
    <d v="2016-10-07T00:00:00"/>
    <x v="34"/>
    <x v="1"/>
    <x v="9"/>
    <x v="0"/>
    <x v="0"/>
    <n v="1009"/>
    <n v="9.33"/>
    <n v="6.92"/>
    <n v="6982.28"/>
    <n v="9413.9699999999993"/>
    <n v="2431.6899999999996"/>
    <x v="10"/>
    <n v="7"/>
    <x v="2"/>
    <x v="1"/>
  </r>
  <r>
    <n v="436280238"/>
    <x v="1374"/>
    <d v="2021-05-21T00:00:00"/>
    <x v="87"/>
    <x v="5"/>
    <x v="9"/>
    <x v="1"/>
    <x v="3"/>
    <n v="3872"/>
    <n v="9.33"/>
    <n v="6.92"/>
    <n v="26794.239999999998"/>
    <n v="36125.760000000002"/>
    <n v="9331.5200000000041"/>
    <x v="0"/>
    <n v="6"/>
    <x v="4"/>
    <x v="1"/>
  </r>
  <r>
    <n v="186079490"/>
    <x v="2044"/>
    <d v="2015-09-08T00:00:00"/>
    <x v="103"/>
    <x v="1"/>
    <x v="11"/>
    <x v="0"/>
    <x v="2"/>
    <n v="3911"/>
    <n v="154.06"/>
    <n v="90.93"/>
    <n v="355627.23000000004"/>
    <n v="602528.66"/>
    <n v="246901.43"/>
    <x v="1"/>
    <n v="2"/>
    <x v="1"/>
    <x v="0"/>
  </r>
  <r>
    <n v="513026177"/>
    <x v="205"/>
    <d v="2020-06-09T00:00:00"/>
    <x v="17"/>
    <x v="1"/>
    <x v="6"/>
    <x v="0"/>
    <x v="0"/>
    <n v="4701"/>
    <n v="651.21"/>
    <n v="524.96"/>
    <n v="2467836.96"/>
    <n v="3061338.21"/>
    <n v="593501.25"/>
    <x v="14"/>
    <n v="5"/>
    <x v="0"/>
    <x v="0"/>
  </r>
  <r>
    <n v="645411431"/>
    <x v="2209"/>
    <d v="2017-06-02T00:00:00"/>
    <x v="89"/>
    <x v="5"/>
    <x v="4"/>
    <x v="1"/>
    <x v="1"/>
    <n v="440"/>
    <n v="81.73"/>
    <n v="56.67"/>
    <n v="24934.799999999999"/>
    <n v="35961.200000000004"/>
    <n v="11026.400000000005"/>
    <x v="2"/>
    <n v="6"/>
    <x v="4"/>
    <x v="1"/>
  </r>
  <r>
    <n v="991454160"/>
    <x v="498"/>
    <d v="2020-03-13T00:00:00"/>
    <x v="97"/>
    <x v="3"/>
    <x v="5"/>
    <x v="1"/>
    <x v="2"/>
    <n v="2173"/>
    <n v="109.28"/>
    <n v="35.840000000000003"/>
    <n v="77880.320000000007"/>
    <n v="237465.44"/>
    <n v="159585.12"/>
    <x v="10"/>
    <n v="7"/>
    <x v="2"/>
    <x v="1"/>
  </r>
  <r>
    <n v="222720611"/>
    <x v="1411"/>
    <d v="2022-03-29T00:00:00"/>
    <x v="84"/>
    <x v="1"/>
    <x v="0"/>
    <x v="1"/>
    <x v="2"/>
    <n v="6833"/>
    <n v="255.28"/>
    <n v="159.41999999999999"/>
    <n v="1089316.8599999999"/>
    <n v="1744328.24"/>
    <n v="655011.38000000012"/>
    <x v="2"/>
    <n v="3"/>
    <x v="5"/>
    <x v="0"/>
  </r>
  <r>
    <n v="235732972"/>
    <x v="1682"/>
    <d v="2019-01-15T00:00:00"/>
    <x v="18"/>
    <x v="6"/>
    <x v="6"/>
    <x v="1"/>
    <x v="3"/>
    <n v="7480"/>
    <n v="651.21"/>
    <n v="524.96"/>
    <n v="3926700.8000000003"/>
    <n v="4871050.8"/>
    <n v="944349.99999999953"/>
    <x v="17"/>
    <n v="7"/>
    <x v="2"/>
    <x v="1"/>
  </r>
  <r>
    <n v="296165072"/>
    <x v="2212"/>
    <d v="2021-05-26T00:00:00"/>
    <x v="148"/>
    <x v="3"/>
    <x v="6"/>
    <x v="0"/>
    <x v="2"/>
    <n v="681"/>
    <n v="651.21"/>
    <n v="524.96"/>
    <n v="357497.76"/>
    <n v="443474.01"/>
    <n v="85976.25"/>
    <x v="19"/>
    <n v="1"/>
    <x v="3"/>
    <x v="0"/>
  </r>
  <r>
    <n v="190003240"/>
    <x v="187"/>
    <d v="2020-02-13T00:00:00"/>
    <x v="174"/>
    <x v="5"/>
    <x v="3"/>
    <x v="0"/>
    <x v="2"/>
    <n v="5036"/>
    <n v="205.7"/>
    <n v="117.11"/>
    <n v="589765.96"/>
    <n v="1035905.2"/>
    <n v="446139.24"/>
    <x v="3"/>
    <n v="1"/>
    <x v="3"/>
    <x v="0"/>
  </r>
  <r>
    <n v="673546302"/>
    <x v="225"/>
    <d v="2021-11-08T00:00:00"/>
    <x v="83"/>
    <x v="0"/>
    <x v="5"/>
    <x v="0"/>
    <x v="0"/>
    <n v="6173"/>
    <n v="109.28"/>
    <n v="35.840000000000003"/>
    <n v="221240.32000000001"/>
    <n v="674585.44000000006"/>
    <n v="453345.12000000005"/>
    <x v="3"/>
    <n v="5"/>
    <x v="0"/>
    <x v="0"/>
  </r>
  <r>
    <n v="446045196"/>
    <x v="1545"/>
    <d v="2015-11-02T00:00:00"/>
    <x v="130"/>
    <x v="1"/>
    <x v="9"/>
    <x v="1"/>
    <x v="2"/>
    <n v="3540"/>
    <n v="9.33"/>
    <n v="6.92"/>
    <n v="24496.799999999999"/>
    <n v="33028.199999999997"/>
    <n v="8531.3999999999978"/>
    <x v="16"/>
    <n v="6"/>
    <x v="4"/>
    <x v="1"/>
  </r>
  <r>
    <n v="486504924"/>
    <x v="2244"/>
    <d v="2021-07-07T00:00:00"/>
    <x v="142"/>
    <x v="0"/>
    <x v="10"/>
    <x v="1"/>
    <x v="2"/>
    <n v="6473"/>
    <n v="668.27"/>
    <n v="502.54"/>
    <n v="3252941.42"/>
    <n v="4325711.71"/>
    <n v="1072770.29"/>
    <x v="1"/>
    <n v="3"/>
    <x v="5"/>
    <x v="0"/>
  </r>
  <r>
    <n v="330080640"/>
    <x v="2245"/>
    <d v="2017-07-31T00:00:00"/>
    <x v="161"/>
    <x v="3"/>
    <x v="1"/>
    <x v="0"/>
    <x v="3"/>
    <n v="7051"/>
    <n v="152.58000000000001"/>
    <n v="97.44"/>
    <n v="687049.44"/>
    <n v="1075841.58"/>
    <n v="388792.14000000013"/>
    <x v="4"/>
    <n v="7"/>
    <x v="2"/>
    <x v="1"/>
  </r>
  <r>
    <n v="891681563"/>
    <x v="498"/>
    <d v="2020-03-22T00:00:00"/>
    <x v="7"/>
    <x v="1"/>
    <x v="10"/>
    <x v="1"/>
    <x v="0"/>
    <n v="7245"/>
    <n v="668.27"/>
    <n v="502.54"/>
    <n v="3640902.3000000003"/>
    <n v="4841616.1499999994"/>
    <n v="1200713.8499999992"/>
    <x v="9"/>
    <n v="7"/>
    <x v="2"/>
    <x v="1"/>
  </r>
  <r>
    <n v="129169023"/>
    <x v="239"/>
    <d v="2020-06-09T00:00:00"/>
    <x v="109"/>
    <x v="1"/>
    <x v="2"/>
    <x v="1"/>
    <x v="0"/>
    <n v="2839"/>
    <n v="47.45"/>
    <n v="31.79"/>
    <n v="90251.81"/>
    <n v="134710.55000000002"/>
    <n v="44458.74000000002"/>
    <x v="6"/>
    <n v="1"/>
    <x v="3"/>
    <x v="0"/>
  </r>
  <r>
    <n v="385082232"/>
    <x v="2246"/>
    <d v="2018-11-10T00:00:00"/>
    <x v="36"/>
    <x v="3"/>
    <x v="9"/>
    <x v="1"/>
    <x v="3"/>
    <n v="3245"/>
    <n v="9.33"/>
    <n v="6.92"/>
    <n v="22455.4"/>
    <n v="30275.85"/>
    <n v="7820.4499999999971"/>
    <x v="9"/>
    <n v="6"/>
    <x v="4"/>
    <x v="1"/>
  </r>
  <r>
    <n v="610107553"/>
    <x v="2247"/>
    <d v="2016-05-02T00:00:00"/>
    <x v="148"/>
    <x v="3"/>
    <x v="9"/>
    <x v="0"/>
    <x v="0"/>
    <n v="3238"/>
    <n v="9.33"/>
    <n v="6.92"/>
    <n v="22406.959999999999"/>
    <n v="30210.54"/>
    <n v="7803.5800000000017"/>
    <x v="16"/>
    <n v="6"/>
    <x v="4"/>
    <x v="1"/>
  </r>
  <r>
    <n v="230251395"/>
    <x v="2248"/>
    <d v="2022-08-01T00:00:00"/>
    <x v="81"/>
    <x v="5"/>
    <x v="7"/>
    <x v="0"/>
    <x v="2"/>
    <n v="5359"/>
    <n v="437.2"/>
    <n v="263.33"/>
    <n v="1411185.47"/>
    <n v="2342954.7999999998"/>
    <n v="931769.32999999984"/>
    <x v="11"/>
    <n v="5"/>
    <x v="0"/>
    <x v="0"/>
  </r>
  <r>
    <n v="806148278"/>
    <x v="337"/>
    <d v="2017-05-08T00:00:00"/>
    <x v="93"/>
    <x v="5"/>
    <x v="5"/>
    <x v="0"/>
    <x v="3"/>
    <n v="6045"/>
    <n v="109.28"/>
    <n v="35.840000000000003"/>
    <n v="216652.80000000002"/>
    <n v="660597.6"/>
    <n v="443944.79999999993"/>
    <x v="6"/>
    <n v="7"/>
    <x v="2"/>
    <x v="1"/>
  </r>
  <r>
    <n v="801925837"/>
    <x v="955"/>
    <d v="2019-11-06T00:00:00"/>
    <x v="80"/>
    <x v="1"/>
    <x v="11"/>
    <x v="1"/>
    <x v="1"/>
    <n v="6531"/>
    <n v="154.06"/>
    <n v="90.93"/>
    <n v="593863.83000000007"/>
    <n v="1006165.86"/>
    <n v="412302.02999999991"/>
    <x v="18"/>
    <n v="4"/>
    <x v="6"/>
    <x v="0"/>
  </r>
  <r>
    <n v="847320401"/>
    <x v="2249"/>
    <d v="2020-02-04T00:00:00"/>
    <x v="170"/>
    <x v="5"/>
    <x v="3"/>
    <x v="1"/>
    <x v="0"/>
    <n v="9791"/>
    <n v="205.7"/>
    <n v="117.11"/>
    <n v="1146624.01"/>
    <n v="2014008.7"/>
    <n v="867384.69"/>
    <x v="9"/>
    <n v="2"/>
    <x v="1"/>
    <x v="0"/>
  </r>
  <r>
    <n v="528295028"/>
    <x v="2250"/>
    <d v="2021-04-08T00:00:00"/>
    <x v="98"/>
    <x v="4"/>
    <x v="9"/>
    <x v="0"/>
    <x v="3"/>
    <n v="3093"/>
    <n v="9.33"/>
    <n v="6.92"/>
    <n v="21403.56"/>
    <n v="28857.69"/>
    <n v="7454.1299999999974"/>
    <x v="8"/>
    <n v="6"/>
    <x v="4"/>
    <x v="1"/>
  </r>
  <r>
    <n v="904812800"/>
    <x v="2181"/>
    <d v="2021-10-24T00:00:00"/>
    <x v="179"/>
    <x v="1"/>
    <x v="9"/>
    <x v="1"/>
    <x v="0"/>
    <n v="3069"/>
    <n v="9.33"/>
    <n v="6.92"/>
    <n v="21237.48"/>
    <n v="28633.77"/>
    <n v="7396.2900000000009"/>
    <x v="4"/>
    <n v="6"/>
    <x v="4"/>
    <x v="1"/>
  </r>
  <r>
    <n v="533256900"/>
    <x v="949"/>
    <d v="2018-08-12T00:00:00"/>
    <x v="1"/>
    <x v="0"/>
    <x v="11"/>
    <x v="1"/>
    <x v="3"/>
    <n v="1422"/>
    <n v="154.06"/>
    <n v="90.93"/>
    <n v="129302.46"/>
    <n v="219073.32"/>
    <n v="89770.86"/>
    <x v="1"/>
    <n v="7"/>
    <x v="2"/>
    <x v="1"/>
  </r>
  <r>
    <n v="830732762"/>
    <x v="227"/>
    <d v="2018-10-19T00:00:00"/>
    <x v="50"/>
    <x v="2"/>
    <x v="3"/>
    <x v="0"/>
    <x v="2"/>
    <n v="1140"/>
    <n v="205.7"/>
    <n v="117.11"/>
    <n v="133505.4"/>
    <n v="234498"/>
    <n v="100992.6"/>
    <x v="11"/>
    <n v="2"/>
    <x v="1"/>
    <x v="0"/>
  </r>
  <r>
    <n v="881194770"/>
    <x v="2251"/>
    <d v="2019-11-24T00:00:00"/>
    <x v="46"/>
    <x v="1"/>
    <x v="6"/>
    <x v="1"/>
    <x v="1"/>
    <n v="3969"/>
    <n v="651.21"/>
    <n v="524.96"/>
    <n v="2083566.2400000002"/>
    <n v="2584652.4900000002"/>
    <n v="501086.25"/>
    <x v="15"/>
    <n v="2"/>
    <x v="1"/>
    <x v="0"/>
  </r>
  <r>
    <n v="386254251"/>
    <x v="1443"/>
    <d v="2021-04-29T00:00:00"/>
    <x v="127"/>
    <x v="5"/>
    <x v="1"/>
    <x v="1"/>
    <x v="1"/>
    <n v="71"/>
    <n v="152.58000000000001"/>
    <n v="97.44"/>
    <n v="6918.24"/>
    <n v="10833.18"/>
    <n v="3914.9400000000005"/>
    <x v="11"/>
    <n v="1"/>
    <x v="3"/>
    <x v="0"/>
  </r>
  <r>
    <n v="917835032"/>
    <x v="688"/>
    <d v="2021-08-22T00:00:00"/>
    <x v="16"/>
    <x v="1"/>
    <x v="11"/>
    <x v="1"/>
    <x v="1"/>
    <n v="6637"/>
    <n v="154.06"/>
    <n v="90.93"/>
    <n v="603502.41"/>
    <n v="1022496.22"/>
    <n v="418993.80999999994"/>
    <x v="8"/>
    <n v="2"/>
    <x v="1"/>
    <x v="0"/>
  </r>
  <r>
    <n v="968173444"/>
    <x v="619"/>
    <d v="2020-09-26T00:00:00"/>
    <x v="121"/>
    <x v="0"/>
    <x v="11"/>
    <x v="1"/>
    <x v="0"/>
    <n v="2892"/>
    <n v="154.06"/>
    <n v="90.93"/>
    <n v="262969.56"/>
    <n v="445541.52"/>
    <n v="182571.96000000002"/>
    <x v="19"/>
    <n v="4"/>
    <x v="6"/>
    <x v="0"/>
  </r>
  <r>
    <n v="899818313"/>
    <x v="587"/>
    <d v="2017-04-29T00:00:00"/>
    <x v="149"/>
    <x v="3"/>
    <x v="4"/>
    <x v="1"/>
    <x v="2"/>
    <n v="5090"/>
    <n v="81.73"/>
    <n v="56.67"/>
    <n v="288450.3"/>
    <n v="416005.7"/>
    <n v="127555.40000000002"/>
    <x v="2"/>
    <n v="7"/>
    <x v="2"/>
    <x v="1"/>
  </r>
  <r>
    <n v="695630967"/>
    <x v="1141"/>
    <d v="2018-02-11T00:00:00"/>
    <x v="98"/>
    <x v="4"/>
    <x v="8"/>
    <x v="0"/>
    <x v="1"/>
    <n v="1516"/>
    <n v="421.89"/>
    <n v="364.69"/>
    <n v="552870.04"/>
    <n v="639585.24"/>
    <n v="86715.199999999953"/>
    <x v="13"/>
    <n v="3"/>
    <x v="5"/>
    <x v="0"/>
  </r>
  <r>
    <n v="408785235"/>
    <x v="758"/>
    <d v="2021-11-06T00:00:00"/>
    <x v="177"/>
    <x v="5"/>
    <x v="4"/>
    <x v="1"/>
    <x v="1"/>
    <n v="7490"/>
    <n v="81.73"/>
    <n v="56.67"/>
    <n v="424458.3"/>
    <n v="612157.70000000007"/>
    <n v="187699.40000000008"/>
    <x v="12"/>
    <n v="2"/>
    <x v="1"/>
    <x v="0"/>
  </r>
  <r>
    <n v="612767446"/>
    <x v="1168"/>
    <d v="2020-08-23T00:00:00"/>
    <x v="168"/>
    <x v="6"/>
    <x v="0"/>
    <x v="0"/>
    <x v="2"/>
    <n v="359"/>
    <n v="255.28"/>
    <n v="159.41999999999999"/>
    <n v="57231.78"/>
    <n v="91645.52"/>
    <n v="34413.740000000005"/>
    <x v="10"/>
    <n v="2"/>
    <x v="1"/>
    <x v="0"/>
  </r>
  <r>
    <n v="151376426"/>
    <x v="159"/>
    <d v="2015-12-19T00:00:00"/>
    <x v="121"/>
    <x v="0"/>
    <x v="7"/>
    <x v="1"/>
    <x v="1"/>
    <n v="4503"/>
    <n v="437.2"/>
    <n v="263.33"/>
    <n v="1185774.99"/>
    <n v="1968711.5999999999"/>
    <n v="782936.60999999987"/>
    <x v="7"/>
    <n v="5"/>
    <x v="0"/>
    <x v="0"/>
  </r>
  <r>
    <n v="188723504"/>
    <x v="921"/>
    <d v="2018-10-11T00:00:00"/>
    <x v="105"/>
    <x v="2"/>
    <x v="7"/>
    <x v="1"/>
    <x v="3"/>
    <n v="6334"/>
    <n v="437.2"/>
    <n v="263.33"/>
    <n v="1667932.22"/>
    <n v="2769224.8"/>
    <n v="1101292.5799999998"/>
    <x v="0"/>
    <n v="5"/>
    <x v="0"/>
    <x v="0"/>
  </r>
  <r>
    <n v="159232509"/>
    <x v="114"/>
    <d v="2018-06-26T00:00:00"/>
    <x v="37"/>
    <x v="1"/>
    <x v="9"/>
    <x v="0"/>
    <x v="3"/>
    <n v="9293"/>
    <n v="9.33"/>
    <n v="6.92"/>
    <n v="64307.56"/>
    <n v="86703.69"/>
    <n v="22396.130000000005"/>
    <x v="14"/>
    <n v="5"/>
    <x v="0"/>
    <x v="0"/>
  </r>
  <r>
    <n v="917639768"/>
    <x v="2252"/>
    <d v="2019-11-10T00:00:00"/>
    <x v="70"/>
    <x v="1"/>
    <x v="11"/>
    <x v="0"/>
    <x v="2"/>
    <n v="8854"/>
    <n v="154.06"/>
    <n v="90.93"/>
    <n v="805094.22000000009"/>
    <n v="1364047.24"/>
    <n v="558953.0199999999"/>
    <x v="20"/>
    <n v="4"/>
    <x v="6"/>
    <x v="0"/>
  </r>
  <r>
    <n v="688994109"/>
    <x v="1940"/>
    <d v="2016-09-18T00:00:00"/>
    <x v="100"/>
    <x v="5"/>
    <x v="11"/>
    <x v="0"/>
    <x v="0"/>
    <n v="7523"/>
    <n v="154.06"/>
    <n v="90.93"/>
    <n v="684066.39"/>
    <n v="1158993.3800000001"/>
    <n v="474926.99000000011"/>
    <x v="3"/>
    <n v="4"/>
    <x v="6"/>
    <x v="0"/>
  </r>
  <r>
    <n v="918656861"/>
    <x v="2111"/>
    <d v="2020-08-01T00:00:00"/>
    <x v="52"/>
    <x v="3"/>
    <x v="7"/>
    <x v="1"/>
    <x v="0"/>
    <n v="9835"/>
    <n v="437.2"/>
    <n v="263.33"/>
    <n v="2589850.5499999998"/>
    <n v="4299862"/>
    <n v="1710011.4500000002"/>
    <x v="17"/>
    <n v="4"/>
    <x v="6"/>
    <x v="0"/>
  </r>
  <r>
    <n v="318306815"/>
    <x v="415"/>
    <d v="2015-03-31T00:00:00"/>
    <x v="132"/>
    <x v="0"/>
    <x v="9"/>
    <x v="1"/>
    <x v="3"/>
    <n v="2915"/>
    <n v="9.33"/>
    <n v="6.92"/>
    <n v="20171.8"/>
    <n v="27196.95"/>
    <n v="7025.1500000000015"/>
    <x v="20"/>
    <n v="6"/>
    <x v="4"/>
    <x v="1"/>
  </r>
  <r>
    <n v="335915410"/>
    <x v="1987"/>
    <d v="2015-09-09T00:00:00"/>
    <x v="33"/>
    <x v="5"/>
    <x v="6"/>
    <x v="0"/>
    <x v="2"/>
    <n v="3689"/>
    <n v="651.21"/>
    <n v="524.96"/>
    <n v="1936577.4400000002"/>
    <n v="2402313.69"/>
    <n v="465736.24999999977"/>
    <x v="19"/>
    <n v="1"/>
    <x v="3"/>
    <x v="0"/>
  </r>
  <r>
    <n v="965796363"/>
    <x v="1230"/>
    <d v="2021-03-12T00:00:00"/>
    <x v="117"/>
    <x v="1"/>
    <x v="9"/>
    <x v="0"/>
    <x v="0"/>
    <n v="9461"/>
    <n v="9.33"/>
    <n v="6.92"/>
    <n v="65470.12"/>
    <n v="88271.13"/>
    <n v="22801.010000000002"/>
    <x v="11"/>
    <n v="2"/>
    <x v="1"/>
    <x v="0"/>
  </r>
  <r>
    <n v="438556039"/>
    <x v="1578"/>
    <d v="2018-06-05T00:00:00"/>
    <x v="85"/>
    <x v="2"/>
    <x v="4"/>
    <x v="0"/>
    <x v="3"/>
    <n v="7332"/>
    <n v="81.73"/>
    <n v="56.67"/>
    <n v="415504.44"/>
    <n v="599244.36"/>
    <n v="183739.91999999998"/>
    <x v="6"/>
    <n v="1"/>
    <x v="3"/>
    <x v="0"/>
  </r>
  <r>
    <n v="291305768"/>
    <x v="845"/>
    <d v="2019-01-16T00:00:00"/>
    <x v="7"/>
    <x v="1"/>
    <x v="9"/>
    <x v="0"/>
    <x v="3"/>
    <n v="2705"/>
    <n v="9.33"/>
    <n v="6.92"/>
    <n v="18718.599999999999"/>
    <n v="25237.65"/>
    <n v="6519.0500000000029"/>
    <x v="12"/>
    <n v="6"/>
    <x v="4"/>
    <x v="1"/>
  </r>
  <r>
    <n v="920719373"/>
    <x v="1617"/>
    <d v="2017-05-11T00:00:00"/>
    <x v="101"/>
    <x v="5"/>
    <x v="10"/>
    <x v="1"/>
    <x v="3"/>
    <n v="178"/>
    <n v="668.27"/>
    <n v="502.54"/>
    <n v="89452.12000000001"/>
    <n v="118952.06"/>
    <n v="29499.939999999988"/>
    <x v="0"/>
    <n v="5"/>
    <x v="0"/>
    <x v="0"/>
  </r>
  <r>
    <n v="334908187"/>
    <x v="569"/>
    <d v="2019-12-24T00:00:00"/>
    <x v="53"/>
    <x v="5"/>
    <x v="9"/>
    <x v="1"/>
    <x v="2"/>
    <n v="5630"/>
    <n v="9.33"/>
    <n v="6.92"/>
    <n v="38959.599999999999"/>
    <n v="52527.9"/>
    <n v="13568.300000000003"/>
    <x v="18"/>
    <n v="3"/>
    <x v="5"/>
    <x v="0"/>
  </r>
  <r>
    <n v="801546037"/>
    <x v="2014"/>
    <d v="2020-01-10T00:00:00"/>
    <x v="28"/>
    <x v="5"/>
    <x v="10"/>
    <x v="0"/>
    <x v="3"/>
    <n v="4139"/>
    <n v="668.27"/>
    <n v="502.54"/>
    <n v="2080013.06"/>
    <n v="2765969.53"/>
    <n v="685956.46999999974"/>
    <x v="8"/>
    <n v="7"/>
    <x v="2"/>
    <x v="1"/>
  </r>
  <r>
    <n v="798806750"/>
    <x v="784"/>
    <d v="2018-08-20T00:00:00"/>
    <x v="97"/>
    <x v="3"/>
    <x v="6"/>
    <x v="1"/>
    <x v="1"/>
    <n v="3524"/>
    <n v="651.21"/>
    <n v="524.96"/>
    <n v="1849959.04"/>
    <n v="2294864.04"/>
    <n v="444905"/>
    <x v="20"/>
    <n v="5"/>
    <x v="0"/>
    <x v="0"/>
  </r>
  <r>
    <n v="225176656"/>
    <x v="748"/>
    <d v="2022-09-02T00:00:00"/>
    <x v="61"/>
    <x v="3"/>
    <x v="9"/>
    <x v="1"/>
    <x v="0"/>
    <n v="3631"/>
    <n v="9.33"/>
    <n v="6.92"/>
    <n v="25126.52"/>
    <n v="33877.230000000003"/>
    <n v="8750.7100000000028"/>
    <x v="20"/>
    <n v="2"/>
    <x v="1"/>
    <x v="0"/>
  </r>
  <r>
    <n v="849454581"/>
    <x v="637"/>
    <d v="2016-08-17T00:00:00"/>
    <x v="120"/>
    <x v="1"/>
    <x v="6"/>
    <x v="0"/>
    <x v="0"/>
    <n v="1342"/>
    <n v="651.21"/>
    <n v="524.96"/>
    <n v="704496.32000000007"/>
    <n v="873923.82000000007"/>
    <n v="169427.5"/>
    <x v="5"/>
    <n v="3"/>
    <x v="5"/>
    <x v="0"/>
  </r>
  <r>
    <n v="460751855"/>
    <x v="1612"/>
    <d v="2020-04-01T00:00:00"/>
    <x v="174"/>
    <x v="5"/>
    <x v="5"/>
    <x v="1"/>
    <x v="0"/>
    <n v="5568"/>
    <n v="109.28"/>
    <n v="35.840000000000003"/>
    <n v="199557.12000000002"/>
    <n v="608471.04000000004"/>
    <n v="408913.92000000004"/>
    <x v="3"/>
    <n v="7"/>
    <x v="2"/>
    <x v="1"/>
  </r>
  <r>
    <n v="518492305"/>
    <x v="1254"/>
    <d v="2020-04-23T00:00:00"/>
    <x v="172"/>
    <x v="4"/>
    <x v="7"/>
    <x v="1"/>
    <x v="2"/>
    <n v="2250"/>
    <n v="437.2"/>
    <n v="263.33"/>
    <n v="592492.5"/>
    <n v="983700"/>
    <n v="391207.5"/>
    <x v="3"/>
    <n v="1"/>
    <x v="3"/>
    <x v="0"/>
  </r>
  <r>
    <n v="302412259"/>
    <x v="215"/>
    <d v="2017-07-22T00:00:00"/>
    <x v="114"/>
    <x v="2"/>
    <x v="11"/>
    <x v="0"/>
    <x v="2"/>
    <n v="9363"/>
    <n v="154.06"/>
    <n v="90.93"/>
    <n v="851377.59000000008"/>
    <n v="1442463.78"/>
    <n v="591086.18999999994"/>
    <x v="17"/>
    <n v="4"/>
    <x v="6"/>
    <x v="0"/>
  </r>
  <r>
    <n v="962560546"/>
    <x v="382"/>
    <d v="2022-12-31T00:00:00"/>
    <x v="178"/>
    <x v="1"/>
    <x v="3"/>
    <x v="1"/>
    <x v="0"/>
    <n v="1911"/>
    <n v="205.7"/>
    <n v="117.11"/>
    <n v="223797.21"/>
    <n v="393092.69999999995"/>
    <n v="169295.48999999996"/>
    <x v="3"/>
    <n v="3"/>
    <x v="5"/>
    <x v="0"/>
  </r>
  <r>
    <n v="569298493"/>
    <x v="1394"/>
    <d v="2018-05-02T00:00:00"/>
    <x v="151"/>
    <x v="5"/>
    <x v="2"/>
    <x v="0"/>
    <x v="1"/>
    <n v="6930"/>
    <n v="47.45"/>
    <n v="31.79"/>
    <n v="220304.69999999998"/>
    <n v="328828.5"/>
    <n v="108523.80000000002"/>
    <x v="19"/>
    <n v="1"/>
    <x v="3"/>
    <x v="0"/>
  </r>
  <r>
    <n v="863299930"/>
    <x v="1835"/>
    <d v="2016-05-23T00:00:00"/>
    <x v="6"/>
    <x v="4"/>
    <x v="6"/>
    <x v="1"/>
    <x v="3"/>
    <n v="8488"/>
    <n v="651.21"/>
    <n v="524.96"/>
    <n v="4455860.4800000004"/>
    <n v="5527470.4800000004"/>
    <n v="1071610"/>
    <x v="7"/>
    <n v="7"/>
    <x v="2"/>
    <x v="1"/>
  </r>
  <r>
    <n v="505551183"/>
    <x v="1755"/>
    <d v="2018-09-07T00:00:00"/>
    <x v="81"/>
    <x v="5"/>
    <x v="3"/>
    <x v="0"/>
    <x v="2"/>
    <n v="2684"/>
    <n v="205.7"/>
    <n v="117.11"/>
    <n v="314323.24"/>
    <n v="552098.79999999993"/>
    <n v="237775.55999999994"/>
    <x v="3"/>
    <n v="2"/>
    <x v="1"/>
    <x v="0"/>
  </r>
  <r>
    <n v="927351081"/>
    <x v="119"/>
    <d v="2021-06-13T00:00:00"/>
    <x v="80"/>
    <x v="1"/>
    <x v="11"/>
    <x v="1"/>
    <x v="3"/>
    <n v="2647"/>
    <n v="154.06"/>
    <n v="90.93"/>
    <n v="240691.71000000002"/>
    <n v="407796.82"/>
    <n v="167105.10999999999"/>
    <x v="9"/>
    <n v="7"/>
    <x v="2"/>
    <x v="1"/>
  </r>
  <r>
    <n v="480310952"/>
    <x v="908"/>
    <d v="2017-08-08T00:00:00"/>
    <x v="29"/>
    <x v="4"/>
    <x v="6"/>
    <x v="0"/>
    <x v="1"/>
    <n v="3539"/>
    <n v="651.21"/>
    <n v="524.96"/>
    <n v="1857833.4400000002"/>
    <n v="2304632.19"/>
    <n v="446798.74999999977"/>
    <x v="4"/>
    <n v="1"/>
    <x v="3"/>
    <x v="0"/>
  </r>
  <r>
    <n v="286354625"/>
    <x v="739"/>
    <d v="2021-02-07T00:00:00"/>
    <x v="118"/>
    <x v="0"/>
    <x v="4"/>
    <x v="1"/>
    <x v="1"/>
    <n v="7552"/>
    <n v="81.73"/>
    <n v="56.67"/>
    <n v="427971.84000000003"/>
    <n v="617224.96000000008"/>
    <n v="189253.12000000005"/>
    <x v="10"/>
    <n v="2"/>
    <x v="1"/>
    <x v="0"/>
  </r>
  <r>
    <n v="187718427"/>
    <x v="1853"/>
    <d v="2016-05-16T00:00:00"/>
    <x v="61"/>
    <x v="3"/>
    <x v="1"/>
    <x v="1"/>
    <x v="0"/>
    <n v="8909"/>
    <n v="152.58000000000001"/>
    <n v="97.44"/>
    <n v="868092.96"/>
    <n v="1359335.2200000002"/>
    <n v="491242.26000000024"/>
    <x v="12"/>
    <n v="4"/>
    <x v="6"/>
    <x v="0"/>
  </r>
  <r>
    <n v="996951186"/>
    <x v="1621"/>
    <d v="2017-04-06T00:00:00"/>
    <x v="171"/>
    <x v="5"/>
    <x v="4"/>
    <x v="0"/>
    <x v="3"/>
    <n v="8865"/>
    <n v="81.73"/>
    <n v="56.67"/>
    <n v="502379.55"/>
    <n v="724536.45000000007"/>
    <n v="222156.90000000008"/>
    <x v="14"/>
    <n v="7"/>
    <x v="2"/>
    <x v="1"/>
  </r>
  <r>
    <n v="446914231"/>
    <x v="10"/>
    <d v="2019-10-14T00:00:00"/>
    <x v="66"/>
    <x v="5"/>
    <x v="6"/>
    <x v="1"/>
    <x v="3"/>
    <n v="707"/>
    <n v="651.21"/>
    <n v="524.96"/>
    <n v="371146.72000000003"/>
    <n v="460405.47000000003"/>
    <n v="89258.75"/>
    <x v="15"/>
    <n v="3"/>
    <x v="5"/>
    <x v="0"/>
  </r>
  <r>
    <n v="840781390"/>
    <x v="733"/>
    <d v="2022-11-03T00:00:00"/>
    <x v="34"/>
    <x v="1"/>
    <x v="10"/>
    <x v="0"/>
    <x v="3"/>
    <n v="4752"/>
    <n v="668.27"/>
    <n v="502.54"/>
    <n v="2388070.08"/>
    <n v="3175619.04"/>
    <n v="787548.96"/>
    <x v="1"/>
    <n v="4"/>
    <x v="6"/>
    <x v="0"/>
  </r>
  <r>
    <n v="219597232"/>
    <x v="931"/>
    <d v="2022-01-03T00:00:00"/>
    <x v="93"/>
    <x v="5"/>
    <x v="9"/>
    <x v="1"/>
    <x v="3"/>
    <n v="2556"/>
    <n v="9.33"/>
    <n v="6.92"/>
    <n v="17687.52"/>
    <n v="23847.48"/>
    <n v="6159.9599999999991"/>
    <x v="16"/>
    <n v="6"/>
    <x v="4"/>
    <x v="1"/>
  </r>
  <r>
    <n v="524485862"/>
    <x v="2253"/>
    <d v="2020-08-15T00:00:00"/>
    <x v="3"/>
    <x v="2"/>
    <x v="1"/>
    <x v="1"/>
    <x v="1"/>
    <n v="5877"/>
    <n v="152.58000000000001"/>
    <n v="97.44"/>
    <n v="572654.88"/>
    <n v="896712.66"/>
    <n v="324057.78000000003"/>
    <x v="15"/>
    <n v="1"/>
    <x v="3"/>
    <x v="0"/>
  </r>
  <r>
    <n v="722233331"/>
    <x v="2254"/>
    <d v="2017-04-09T00:00:00"/>
    <x v="130"/>
    <x v="1"/>
    <x v="11"/>
    <x v="0"/>
    <x v="3"/>
    <n v="3747"/>
    <n v="154.06"/>
    <n v="90.93"/>
    <n v="340714.71"/>
    <n v="577262.82000000007"/>
    <n v="236548.11000000004"/>
    <x v="16"/>
    <n v="5"/>
    <x v="0"/>
    <x v="0"/>
  </r>
  <r>
    <n v="979705226"/>
    <x v="2255"/>
    <d v="2018-11-29T00:00:00"/>
    <x v="173"/>
    <x v="5"/>
    <x v="2"/>
    <x v="1"/>
    <x v="1"/>
    <n v="5402"/>
    <n v="47.45"/>
    <n v="31.79"/>
    <n v="171729.58"/>
    <n v="256324.90000000002"/>
    <n v="84595.320000000036"/>
    <x v="9"/>
    <n v="4"/>
    <x v="6"/>
    <x v="0"/>
  </r>
  <r>
    <n v="801637876"/>
    <x v="2256"/>
    <d v="2015-08-19T00:00:00"/>
    <x v="18"/>
    <x v="6"/>
    <x v="7"/>
    <x v="1"/>
    <x v="3"/>
    <n v="1316"/>
    <n v="437.2"/>
    <n v="263.33"/>
    <n v="346542.27999999997"/>
    <n v="575355.19999999995"/>
    <n v="228812.91999999998"/>
    <x v="8"/>
    <n v="5"/>
    <x v="0"/>
    <x v="0"/>
  </r>
  <r>
    <n v="663080108"/>
    <x v="2110"/>
    <d v="2021-12-11T00:00:00"/>
    <x v="74"/>
    <x v="1"/>
    <x v="8"/>
    <x v="0"/>
    <x v="3"/>
    <n v="8994"/>
    <n v="421.89"/>
    <n v="364.69"/>
    <n v="3280021.86"/>
    <n v="3794478.6599999997"/>
    <n v="514456.79999999981"/>
    <x v="18"/>
    <n v="7"/>
    <x v="2"/>
    <x v="1"/>
  </r>
  <r>
    <n v="659393250"/>
    <x v="916"/>
    <d v="2020-04-17T00:00:00"/>
    <x v="173"/>
    <x v="5"/>
    <x v="7"/>
    <x v="1"/>
    <x v="3"/>
    <n v="7971"/>
    <n v="437.2"/>
    <n v="263.33"/>
    <n v="2099003.4299999997"/>
    <n v="3484921.1999999997"/>
    <n v="1385917.77"/>
    <x v="15"/>
    <n v="7"/>
    <x v="2"/>
    <x v="1"/>
  </r>
  <r>
    <n v="956251132"/>
    <x v="1951"/>
    <d v="2018-12-25T00:00:00"/>
    <x v="171"/>
    <x v="5"/>
    <x v="10"/>
    <x v="0"/>
    <x v="0"/>
    <n v="4815"/>
    <n v="668.27"/>
    <n v="502.54"/>
    <n v="2419730.1"/>
    <n v="3217720.05"/>
    <n v="797989.94999999972"/>
    <x v="1"/>
    <n v="2"/>
    <x v="1"/>
    <x v="0"/>
  </r>
  <r>
    <n v="439640080"/>
    <x v="1176"/>
    <d v="2021-10-15T00:00:00"/>
    <x v="75"/>
    <x v="1"/>
    <x v="3"/>
    <x v="0"/>
    <x v="2"/>
    <n v="8124"/>
    <n v="205.7"/>
    <n v="117.11"/>
    <n v="951401.64"/>
    <n v="1671106.7999999998"/>
    <n v="719705.1599999998"/>
    <x v="7"/>
    <n v="4"/>
    <x v="6"/>
    <x v="0"/>
  </r>
  <r>
    <n v="765858924"/>
    <x v="2257"/>
    <d v="2018-06-22T00:00:00"/>
    <x v="179"/>
    <x v="1"/>
    <x v="10"/>
    <x v="1"/>
    <x v="3"/>
    <n v="3530"/>
    <n v="668.27"/>
    <n v="502.54"/>
    <n v="1773966.2000000002"/>
    <n v="2358993.1"/>
    <n v="585026.89999999991"/>
    <x v="11"/>
    <n v="2"/>
    <x v="1"/>
    <x v="0"/>
  </r>
  <r>
    <n v="511518990"/>
    <x v="403"/>
    <d v="2019-03-16T00:00:00"/>
    <x v="173"/>
    <x v="5"/>
    <x v="9"/>
    <x v="0"/>
    <x v="1"/>
    <n v="8691"/>
    <n v="9.33"/>
    <n v="6.92"/>
    <n v="60141.72"/>
    <n v="81087.03"/>
    <n v="20945.309999999998"/>
    <x v="15"/>
    <n v="1"/>
    <x v="3"/>
    <x v="0"/>
  </r>
  <r>
    <n v="123544108"/>
    <x v="3"/>
    <d v="2022-06-02T00:00:00"/>
    <x v="16"/>
    <x v="1"/>
    <x v="3"/>
    <x v="0"/>
    <x v="0"/>
    <n v="8302"/>
    <n v="205.7"/>
    <n v="117.11"/>
    <n v="972247.22"/>
    <n v="1707721.4"/>
    <n v="735474.17999999993"/>
    <x v="18"/>
    <n v="5"/>
    <x v="0"/>
    <x v="0"/>
  </r>
  <r>
    <n v="569170606"/>
    <x v="1085"/>
    <d v="2017-04-18T00:00:00"/>
    <x v="69"/>
    <x v="1"/>
    <x v="1"/>
    <x v="1"/>
    <x v="0"/>
    <n v="9085"/>
    <n v="152.58000000000001"/>
    <n v="97.44"/>
    <n v="885242.4"/>
    <n v="1386189.3"/>
    <n v="500946.9"/>
    <x v="12"/>
    <n v="5"/>
    <x v="0"/>
    <x v="0"/>
  </r>
  <r>
    <n v="185947310"/>
    <x v="188"/>
    <d v="2020-01-15T00:00:00"/>
    <x v="46"/>
    <x v="1"/>
    <x v="4"/>
    <x v="0"/>
    <x v="2"/>
    <n v="4796"/>
    <n v="81.73"/>
    <n v="56.67"/>
    <n v="271789.32"/>
    <n v="391977.08"/>
    <n v="120187.76000000001"/>
    <x v="16"/>
    <n v="1"/>
    <x v="3"/>
    <x v="0"/>
  </r>
  <r>
    <n v="531735551"/>
    <x v="1662"/>
    <d v="2021-09-17T00:00:00"/>
    <x v="81"/>
    <x v="5"/>
    <x v="5"/>
    <x v="0"/>
    <x v="3"/>
    <n v="1221"/>
    <n v="109.28"/>
    <n v="35.840000000000003"/>
    <n v="43760.640000000007"/>
    <n v="133430.88"/>
    <n v="89670.239999999991"/>
    <x v="11"/>
    <n v="2"/>
    <x v="1"/>
    <x v="0"/>
  </r>
  <r>
    <n v="534709155"/>
    <x v="465"/>
    <d v="2015-08-01T00:00:00"/>
    <x v="75"/>
    <x v="1"/>
    <x v="11"/>
    <x v="0"/>
    <x v="3"/>
    <n v="1176"/>
    <n v="154.06"/>
    <n v="90.93"/>
    <n v="106933.68000000001"/>
    <n v="181174.56"/>
    <n v="74240.87999999999"/>
    <x v="2"/>
    <n v="7"/>
    <x v="2"/>
    <x v="1"/>
  </r>
  <r>
    <n v="543354451"/>
    <x v="1333"/>
    <d v="2016-04-17T00:00:00"/>
    <x v="28"/>
    <x v="5"/>
    <x v="10"/>
    <x v="0"/>
    <x v="3"/>
    <n v="9511"/>
    <n v="668.27"/>
    <n v="502.54"/>
    <n v="4779657.9400000004"/>
    <n v="6355915.9699999997"/>
    <n v="1576258.0299999993"/>
    <x v="2"/>
    <n v="1"/>
    <x v="3"/>
    <x v="0"/>
  </r>
  <r>
    <n v="976470267"/>
    <x v="791"/>
    <d v="2021-06-09T00:00:00"/>
    <x v="146"/>
    <x v="5"/>
    <x v="8"/>
    <x v="0"/>
    <x v="1"/>
    <n v="8106"/>
    <n v="421.89"/>
    <n v="364.69"/>
    <n v="2956177.14"/>
    <n v="3419840.34"/>
    <n v="463663.19999999972"/>
    <x v="2"/>
    <n v="4"/>
    <x v="6"/>
    <x v="0"/>
  </r>
  <r>
    <n v="973167932"/>
    <x v="123"/>
    <d v="2018-10-14T00:00:00"/>
    <x v="165"/>
    <x v="5"/>
    <x v="0"/>
    <x v="1"/>
    <x v="1"/>
    <n v="872"/>
    <n v="255.28"/>
    <n v="159.41999999999999"/>
    <n v="139014.24"/>
    <n v="222604.16"/>
    <n v="83589.920000000013"/>
    <x v="2"/>
    <n v="1"/>
    <x v="3"/>
    <x v="0"/>
  </r>
  <r>
    <n v="642871272"/>
    <x v="651"/>
    <d v="2018-09-06T00:00:00"/>
    <x v="90"/>
    <x v="5"/>
    <x v="10"/>
    <x v="0"/>
    <x v="2"/>
    <n v="8750"/>
    <n v="668.27"/>
    <n v="502.54"/>
    <n v="4397225"/>
    <n v="5847362.5"/>
    <n v="1450137.5"/>
    <x v="3"/>
    <n v="1"/>
    <x v="3"/>
    <x v="0"/>
  </r>
  <r>
    <n v="615316617"/>
    <x v="1574"/>
    <d v="2015-08-25T00:00:00"/>
    <x v="98"/>
    <x v="4"/>
    <x v="1"/>
    <x v="1"/>
    <x v="3"/>
    <n v="4716"/>
    <n v="152.58000000000001"/>
    <n v="97.44"/>
    <n v="459527.04"/>
    <n v="719567.28"/>
    <n v="260040.24000000005"/>
    <x v="4"/>
    <n v="1"/>
    <x v="3"/>
    <x v="0"/>
  </r>
  <r>
    <n v="690552794"/>
    <x v="472"/>
    <d v="2021-12-10T00:00:00"/>
    <x v="50"/>
    <x v="2"/>
    <x v="4"/>
    <x v="1"/>
    <x v="2"/>
    <n v="8772"/>
    <n v="81.73"/>
    <n v="56.67"/>
    <n v="497109.24"/>
    <n v="716935.56"/>
    <n v="219826.32000000007"/>
    <x v="12"/>
    <n v="1"/>
    <x v="3"/>
    <x v="0"/>
  </r>
  <r>
    <n v="288941133"/>
    <x v="961"/>
    <d v="2018-01-22T00:00:00"/>
    <x v="87"/>
    <x v="5"/>
    <x v="3"/>
    <x v="1"/>
    <x v="0"/>
    <n v="2957"/>
    <n v="205.7"/>
    <n v="117.11"/>
    <n v="346294.27"/>
    <n v="608254.9"/>
    <n v="261960.63"/>
    <x v="14"/>
    <n v="4"/>
    <x v="6"/>
    <x v="0"/>
  </r>
  <r>
    <n v="701155459"/>
    <x v="858"/>
    <d v="2018-07-22T00:00:00"/>
    <x v="158"/>
    <x v="6"/>
    <x v="11"/>
    <x v="1"/>
    <x v="2"/>
    <n v="6337"/>
    <n v="154.06"/>
    <n v="90.93"/>
    <n v="576223.41"/>
    <n v="976278.22"/>
    <n v="400054.80999999994"/>
    <x v="9"/>
    <n v="7"/>
    <x v="2"/>
    <x v="1"/>
  </r>
  <r>
    <n v="138182103"/>
    <x v="1727"/>
    <d v="2018-08-11T00:00:00"/>
    <x v="59"/>
    <x v="1"/>
    <x v="6"/>
    <x v="0"/>
    <x v="1"/>
    <n v="10"/>
    <n v="651.21"/>
    <n v="524.96"/>
    <n v="5249.6"/>
    <n v="6512.1"/>
    <n v="1262.5"/>
    <x v="17"/>
    <n v="4"/>
    <x v="6"/>
    <x v="0"/>
  </r>
  <r>
    <n v="481319892"/>
    <x v="1309"/>
    <d v="2020-11-06T00:00:00"/>
    <x v="41"/>
    <x v="0"/>
    <x v="3"/>
    <x v="1"/>
    <x v="0"/>
    <n v="2107"/>
    <n v="205.7"/>
    <n v="117.11"/>
    <n v="246750.77"/>
    <n v="433409.89999999997"/>
    <n v="186659.12999999998"/>
    <x v="13"/>
    <n v="1"/>
    <x v="3"/>
    <x v="0"/>
  </r>
  <r>
    <n v="532180154"/>
    <x v="746"/>
    <d v="2016-05-15T00:00:00"/>
    <x v="3"/>
    <x v="2"/>
    <x v="9"/>
    <x v="1"/>
    <x v="0"/>
    <n v="2789"/>
    <n v="9.33"/>
    <n v="6.92"/>
    <n v="19299.88"/>
    <n v="26021.37"/>
    <n v="6721.489999999998"/>
    <x v="5"/>
    <n v="7"/>
    <x v="2"/>
    <x v="1"/>
  </r>
  <r>
    <n v="389878451"/>
    <x v="396"/>
    <d v="2021-06-09T00:00:00"/>
    <x v="95"/>
    <x v="3"/>
    <x v="9"/>
    <x v="0"/>
    <x v="2"/>
    <n v="2553"/>
    <n v="9.33"/>
    <n v="6.92"/>
    <n v="17666.759999999998"/>
    <n v="23819.49"/>
    <n v="6152.7300000000032"/>
    <x v="12"/>
    <n v="6"/>
    <x v="4"/>
    <x v="1"/>
  </r>
  <r>
    <n v="265075910"/>
    <x v="99"/>
    <d v="2020-07-16T00:00:00"/>
    <x v="121"/>
    <x v="0"/>
    <x v="10"/>
    <x v="1"/>
    <x v="3"/>
    <n v="707"/>
    <n v="668.27"/>
    <n v="502.54"/>
    <n v="355295.78"/>
    <n v="472466.89"/>
    <n v="117171.10999999999"/>
    <x v="6"/>
    <n v="3"/>
    <x v="5"/>
    <x v="0"/>
  </r>
  <r>
    <n v="601896560"/>
    <x v="2258"/>
    <d v="2019-06-25T00:00:00"/>
    <x v="87"/>
    <x v="5"/>
    <x v="9"/>
    <x v="1"/>
    <x v="2"/>
    <n v="3422"/>
    <n v="9.33"/>
    <n v="6.92"/>
    <n v="23680.239999999998"/>
    <n v="31927.260000000002"/>
    <n v="8247.0200000000041"/>
    <x v="13"/>
    <n v="5"/>
    <x v="0"/>
    <x v="0"/>
  </r>
  <r>
    <n v="156009995"/>
    <x v="130"/>
    <d v="2019-06-27T00:00:00"/>
    <x v="135"/>
    <x v="3"/>
    <x v="10"/>
    <x v="1"/>
    <x v="1"/>
    <n v="5679"/>
    <n v="668.27"/>
    <n v="502.54"/>
    <n v="2853924.66"/>
    <n v="3795105.33"/>
    <n v="941180.66999999993"/>
    <x v="6"/>
    <n v="3"/>
    <x v="5"/>
    <x v="0"/>
  </r>
  <r>
    <n v="780590045"/>
    <x v="527"/>
    <d v="2019-09-11T00:00:00"/>
    <x v="17"/>
    <x v="1"/>
    <x v="8"/>
    <x v="1"/>
    <x v="3"/>
    <n v="2796"/>
    <n v="421.89"/>
    <n v="364.69"/>
    <n v="1019673.24"/>
    <n v="1179604.44"/>
    <n v="159931.19999999995"/>
    <x v="6"/>
    <n v="2"/>
    <x v="1"/>
    <x v="0"/>
  </r>
  <r>
    <n v="349123036"/>
    <x v="1235"/>
    <d v="2016-04-10T00:00:00"/>
    <x v="90"/>
    <x v="5"/>
    <x v="2"/>
    <x v="1"/>
    <x v="3"/>
    <n v="2120"/>
    <n v="47.45"/>
    <n v="31.79"/>
    <n v="67394.8"/>
    <n v="100594"/>
    <n v="33199.199999999997"/>
    <x v="17"/>
    <n v="5"/>
    <x v="0"/>
    <x v="0"/>
  </r>
  <r>
    <n v="405407798"/>
    <x v="930"/>
    <d v="2019-02-24T00:00:00"/>
    <x v="42"/>
    <x v="5"/>
    <x v="11"/>
    <x v="1"/>
    <x v="1"/>
    <n v="8031"/>
    <n v="154.06"/>
    <n v="90.93"/>
    <n v="730258.83000000007"/>
    <n v="1237255.8600000001"/>
    <n v="506997.03"/>
    <x v="14"/>
    <n v="3"/>
    <x v="5"/>
    <x v="0"/>
  </r>
  <r>
    <n v="313555657"/>
    <x v="1511"/>
    <d v="2020-04-30T00:00:00"/>
    <x v="9"/>
    <x v="5"/>
    <x v="5"/>
    <x v="0"/>
    <x v="0"/>
    <n v="6942"/>
    <n v="109.28"/>
    <n v="35.840000000000003"/>
    <n v="248801.28000000003"/>
    <n v="758621.76"/>
    <n v="509820.48"/>
    <x v="14"/>
    <n v="7"/>
    <x v="2"/>
    <x v="1"/>
  </r>
  <r>
    <n v="407990443"/>
    <x v="809"/>
    <d v="2021-08-26T00:00:00"/>
    <x v="4"/>
    <x v="2"/>
    <x v="6"/>
    <x v="1"/>
    <x v="2"/>
    <n v="2293"/>
    <n v="651.21"/>
    <n v="524.96"/>
    <n v="1203733.28"/>
    <n v="1493224.53"/>
    <n v="289491.25"/>
    <x v="19"/>
    <n v="2"/>
    <x v="1"/>
    <x v="0"/>
  </r>
  <r>
    <n v="643448483"/>
    <x v="1885"/>
    <d v="2017-07-30T00:00:00"/>
    <x v="137"/>
    <x v="1"/>
    <x v="9"/>
    <x v="0"/>
    <x v="2"/>
    <n v="9560"/>
    <n v="9.33"/>
    <n v="6.92"/>
    <n v="66155.199999999997"/>
    <n v="89194.8"/>
    <n v="23039.600000000006"/>
    <x v="9"/>
    <n v="7"/>
    <x v="2"/>
    <x v="1"/>
  </r>
  <r>
    <n v="144978606"/>
    <x v="1030"/>
    <d v="2021-01-16T00:00:00"/>
    <x v="143"/>
    <x v="1"/>
    <x v="6"/>
    <x v="0"/>
    <x v="1"/>
    <n v="1246"/>
    <n v="651.21"/>
    <n v="524.96"/>
    <n v="654100.16"/>
    <n v="811407.66"/>
    <n v="157307.5"/>
    <x v="20"/>
    <n v="3"/>
    <x v="5"/>
    <x v="0"/>
  </r>
  <r>
    <n v="357942140"/>
    <x v="2259"/>
    <d v="2020-01-19T00:00:00"/>
    <x v="101"/>
    <x v="5"/>
    <x v="8"/>
    <x v="1"/>
    <x v="0"/>
    <n v="1888"/>
    <n v="421.89"/>
    <n v="364.69"/>
    <n v="688534.72"/>
    <n v="796528.32"/>
    <n v="107993.59999999998"/>
    <x v="20"/>
    <n v="4"/>
    <x v="6"/>
    <x v="0"/>
  </r>
  <r>
    <n v="488316380"/>
    <x v="1343"/>
    <d v="2015-11-11T00:00:00"/>
    <x v="137"/>
    <x v="1"/>
    <x v="9"/>
    <x v="0"/>
    <x v="2"/>
    <n v="2523"/>
    <n v="9.33"/>
    <n v="6.92"/>
    <n v="17459.16"/>
    <n v="23539.59"/>
    <n v="6080.43"/>
    <x v="12"/>
    <n v="6"/>
    <x v="4"/>
    <x v="1"/>
  </r>
  <r>
    <n v="501177251"/>
    <x v="1459"/>
    <d v="2015-08-19T00:00:00"/>
    <x v="57"/>
    <x v="5"/>
    <x v="0"/>
    <x v="0"/>
    <x v="0"/>
    <n v="8341"/>
    <n v="255.28"/>
    <n v="159.41999999999999"/>
    <n v="1329722.22"/>
    <n v="2129290.48"/>
    <n v="799568.26"/>
    <x v="18"/>
    <n v="4"/>
    <x v="6"/>
    <x v="0"/>
  </r>
  <r>
    <n v="973733985"/>
    <x v="718"/>
    <d v="2018-01-30T00:00:00"/>
    <x v="21"/>
    <x v="5"/>
    <x v="5"/>
    <x v="1"/>
    <x v="2"/>
    <n v="8380"/>
    <n v="109.28"/>
    <n v="35.840000000000003"/>
    <n v="300339.20000000001"/>
    <n v="915766.4"/>
    <n v="615427.19999999995"/>
    <x v="6"/>
    <n v="1"/>
    <x v="3"/>
    <x v="0"/>
  </r>
  <r>
    <n v="542294442"/>
    <x v="801"/>
    <d v="2020-01-10T00:00:00"/>
    <x v="44"/>
    <x v="2"/>
    <x v="9"/>
    <x v="0"/>
    <x v="3"/>
    <n v="5831"/>
    <n v="9.33"/>
    <n v="6.92"/>
    <n v="40350.519999999997"/>
    <n v="54403.23"/>
    <n v="14052.710000000006"/>
    <x v="7"/>
    <n v="4"/>
    <x v="6"/>
    <x v="0"/>
  </r>
  <r>
    <n v="103782451"/>
    <x v="1484"/>
    <d v="2015-09-05T00:00:00"/>
    <x v="168"/>
    <x v="6"/>
    <x v="0"/>
    <x v="1"/>
    <x v="3"/>
    <n v="388"/>
    <n v="255.28"/>
    <n v="159.41999999999999"/>
    <n v="61854.959999999992"/>
    <n v="99048.639999999999"/>
    <n v="37193.680000000008"/>
    <x v="8"/>
    <n v="1"/>
    <x v="3"/>
    <x v="0"/>
  </r>
  <r>
    <n v="175434339"/>
    <x v="364"/>
    <d v="2017-04-25T00:00:00"/>
    <x v="79"/>
    <x v="5"/>
    <x v="11"/>
    <x v="1"/>
    <x v="3"/>
    <n v="3774"/>
    <n v="154.06"/>
    <n v="90.93"/>
    <n v="343169.82"/>
    <n v="581422.44000000006"/>
    <n v="238252.62000000005"/>
    <x v="13"/>
    <n v="5"/>
    <x v="0"/>
    <x v="0"/>
  </r>
  <r>
    <n v="444798934"/>
    <x v="961"/>
    <d v="2018-01-10T00:00:00"/>
    <x v="74"/>
    <x v="1"/>
    <x v="10"/>
    <x v="0"/>
    <x v="0"/>
    <n v="4744"/>
    <n v="668.27"/>
    <n v="502.54"/>
    <n v="2384049.7600000002"/>
    <n v="3170272.88"/>
    <n v="786223.11999999965"/>
    <x v="0"/>
    <n v="4"/>
    <x v="6"/>
    <x v="0"/>
  </r>
  <r>
    <n v="219737565"/>
    <x v="799"/>
    <d v="2021-07-17T00:00:00"/>
    <x v="93"/>
    <x v="5"/>
    <x v="7"/>
    <x v="1"/>
    <x v="2"/>
    <n v="4083"/>
    <n v="437.2"/>
    <n v="263.33"/>
    <n v="1075176.3899999999"/>
    <n v="1785087.5999999999"/>
    <n v="709911.21"/>
    <x v="20"/>
    <n v="3"/>
    <x v="5"/>
    <x v="0"/>
  </r>
  <r>
    <n v="678424060"/>
    <x v="1538"/>
    <d v="2020-11-08T00:00:00"/>
    <x v="98"/>
    <x v="4"/>
    <x v="3"/>
    <x v="0"/>
    <x v="3"/>
    <n v="9610"/>
    <n v="205.7"/>
    <n v="117.11"/>
    <n v="1125427.1000000001"/>
    <n v="1976777"/>
    <n v="851349.89999999991"/>
    <x v="1"/>
    <n v="7"/>
    <x v="2"/>
    <x v="1"/>
  </r>
  <r>
    <n v="304112136"/>
    <x v="2155"/>
    <d v="2016-09-13T00:00:00"/>
    <x v="13"/>
    <x v="0"/>
    <x v="9"/>
    <x v="1"/>
    <x v="3"/>
    <n v="2394"/>
    <n v="9.33"/>
    <n v="6.92"/>
    <n v="16566.48"/>
    <n v="22336.02"/>
    <n v="5769.5400000000009"/>
    <x v="20"/>
    <n v="6"/>
    <x v="4"/>
    <x v="1"/>
  </r>
  <r>
    <n v="862326610"/>
    <x v="920"/>
    <d v="2020-05-16T00:00:00"/>
    <x v="69"/>
    <x v="1"/>
    <x v="2"/>
    <x v="0"/>
    <x v="0"/>
    <n v="461"/>
    <n v="47.45"/>
    <n v="31.79"/>
    <n v="14655.19"/>
    <n v="21874.45"/>
    <n v="7219.26"/>
    <x v="1"/>
    <n v="6"/>
    <x v="4"/>
    <x v="1"/>
  </r>
  <r>
    <n v="543396508"/>
    <x v="1533"/>
    <d v="2017-06-09T00:00:00"/>
    <x v="80"/>
    <x v="1"/>
    <x v="8"/>
    <x v="0"/>
    <x v="1"/>
    <n v="1957"/>
    <n v="421.89"/>
    <n v="364.69"/>
    <n v="713698.33"/>
    <n v="825638.73"/>
    <n v="111940.40000000002"/>
    <x v="16"/>
    <n v="3"/>
    <x v="5"/>
    <x v="0"/>
  </r>
  <r>
    <n v="516870105"/>
    <x v="914"/>
    <d v="2019-02-18T00:00:00"/>
    <x v="82"/>
    <x v="2"/>
    <x v="9"/>
    <x v="1"/>
    <x v="2"/>
    <n v="2205"/>
    <n v="9.33"/>
    <n v="6.92"/>
    <n v="15258.6"/>
    <n v="20572.650000000001"/>
    <n v="5314.0500000000011"/>
    <x v="16"/>
    <n v="6"/>
    <x v="4"/>
    <x v="1"/>
  </r>
  <r>
    <n v="886033475"/>
    <x v="2260"/>
    <d v="2019-10-24T00:00:00"/>
    <x v="87"/>
    <x v="5"/>
    <x v="4"/>
    <x v="0"/>
    <x v="1"/>
    <n v="5850"/>
    <n v="81.73"/>
    <n v="56.67"/>
    <n v="331519.5"/>
    <n v="478120.5"/>
    <n v="146601"/>
    <x v="12"/>
    <n v="7"/>
    <x v="2"/>
    <x v="1"/>
  </r>
  <r>
    <n v="826357543"/>
    <x v="451"/>
    <d v="2016-10-20T00:00:00"/>
    <x v="131"/>
    <x v="3"/>
    <x v="2"/>
    <x v="0"/>
    <x v="2"/>
    <n v="6415"/>
    <n v="47.45"/>
    <n v="31.79"/>
    <n v="203932.85"/>
    <n v="304391.75"/>
    <n v="100458.9"/>
    <x v="20"/>
    <n v="1"/>
    <x v="3"/>
    <x v="0"/>
  </r>
  <r>
    <n v="866396272"/>
    <x v="996"/>
    <d v="2019-11-09T00:00:00"/>
    <x v="16"/>
    <x v="1"/>
    <x v="8"/>
    <x v="0"/>
    <x v="3"/>
    <n v="4765"/>
    <n v="421.89"/>
    <n v="364.69"/>
    <n v="1737747.85"/>
    <n v="2010305.8499999999"/>
    <n v="272557.99999999977"/>
    <x v="11"/>
    <n v="3"/>
    <x v="5"/>
    <x v="0"/>
  </r>
  <r>
    <n v="946823489"/>
    <x v="1140"/>
    <d v="2016-07-29T00:00:00"/>
    <x v="143"/>
    <x v="1"/>
    <x v="3"/>
    <x v="0"/>
    <x v="3"/>
    <n v="4966"/>
    <n v="205.7"/>
    <n v="117.11"/>
    <n v="581568.26"/>
    <n v="1021506.2"/>
    <n v="439937.93999999994"/>
    <x v="3"/>
    <n v="2"/>
    <x v="1"/>
    <x v="0"/>
  </r>
  <r>
    <n v="548432195"/>
    <x v="2261"/>
    <d v="2016-04-30T00:00:00"/>
    <x v="60"/>
    <x v="4"/>
    <x v="9"/>
    <x v="1"/>
    <x v="2"/>
    <n v="2129"/>
    <n v="9.33"/>
    <n v="6.92"/>
    <n v="14732.68"/>
    <n v="19863.57"/>
    <n v="5130.8899999999994"/>
    <x v="9"/>
    <n v="6"/>
    <x v="4"/>
    <x v="1"/>
  </r>
  <r>
    <n v="443101203"/>
    <x v="1649"/>
    <d v="2022-08-20T00:00:00"/>
    <x v="54"/>
    <x v="2"/>
    <x v="10"/>
    <x v="1"/>
    <x v="3"/>
    <n v="2347"/>
    <n v="668.27"/>
    <n v="502.54"/>
    <n v="1179461.3800000001"/>
    <n v="1568429.69"/>
    <n v="388968.30999999982"/>
    <x v="0"/>
    <n v="7"/>
    <x v="2"/>
    <x v="1"/>
  </r>
  <r>
    <n v="541861855"/>
    <x v="357"/>
    <d v="2015-04-10T00:00:00"/>
    <x v="170"/>
    <x v="5"/>
    <x v="11"/>
    <x v="0"/>
    <x v="3"/>
    <n v="7819"/>
    <n v="154.06"/>
    <n v="90.93"/>
    <n v="710981.67"/>
    <n v="1204595.1400000001"/>
    <n v="493613.47000000009"/>
    <x v="8"/>
    <n v="7"/>
    <x v="2"/>
    <x v="1"/>
  </r>
  <r>
    <n v="246831309"/>
    <x v="379"/>
    <d v="2018-02-22T00:00:00"/>
    <x v="50"/>
    <x v="2"/>
    <x v="6"/>
    <x v="0"/>
    <x v="3"/>
    <n v="1724"/>
    <n v="651.21"/>
    <n v="524.96"/>
    <n v="905031.04"/>
    <n v="1122686.04"/>
    <n v="217655"/>
    <x v="19"/>
    <n v="2"/>
    <x v="1"/>
    <x v="0"/>
  </r>
  <r>
    <n v="300245893"/>
    <x v="362"/>
    <d v="2016-06-24T00:00:00"/>
    <x v="115"/>
    <x v="5"/>
    <x v="1"/>
    <x v="0"/>
    <x v="1"/>
    <n v="8287"/>
    <n v="152.58000000000001"/>
    <n v="97.44"/>
    <n v="807485.28"/>
    <n v="1264430.4600000002"/>
    <n v="456945.18000000017"/>
    <x v="9"/>
    <n v="5"/>
    <x v="0"/>
    <x v="0"/>
  </r>
  <r>
    <n v="614654433"/>
    <x v="1008"/>
    <d v="2019-08-20T00:00:00"/>
    <x v="33"/>
    <x v="5"/>
    <x v="1"/>
    <x v="1"/>
    <x v="1"/>
    <n v="8761"/>
    <n v="152.58000000000001"/>
    <n v="97.44"/>
    <n v="853671.84"/>
    <n v="1336753.3800000001"/>
    <n v="483081.54000000015"/>
    <x v="6"/>
    <n v="1"/>
    <x v="3"/>
    <x v="0"/>
  </r>
  <r>
    <n v="722918260"/>
    <x v="182"/>
    <d v="2019-05-24T00:00:00"/>
    <x v="0"/>
    <x v="0"/>
    <x v="9"/>
    <x v="0"/>
    <x v="3"/>
    <n v="6433"/>
    <n v="9.33"/>
    <n v="6.92"/>
    <n v="44516.36"/>
    <n v="60019.89"/>
    <n v="15503.529999999999"/>
    <x v="1"/>
    <n v="5"/>
    <x v="0"/>
    <x v="0"/>
  </r>
  <r>
    <n v="228211200"/>
    <x v="2262"/>
    <d v="2020-12-12T00:00:00"/>
    <x v="46"/>
    <x v="1"/>
    <x v="7"/>
    <x v="0"/>
    <x v="3"/>
    <n v="1620"/>
    <n v="437.2"/>
    <n v="263.33"/>
    <n v="426594.6"/>
    <n v="708264"/>
    <n v="281669.40000000002"/>
    <x v="10"/>
    <n v="1"/>
    <x v="3"/>
    <x v="0"/>
  </r>
  <r>
    <n v="154019582"/>
    <x v="2263"/>
    <d v="2022-09-20T00:00:00"/>
    <x v="111"/>
    <x v="4"/>
    <x v="11"/>
    <x v="1"/>
    <x v="2"/>
    <n v="6672"/>
    <n v="154.06"/>
    <n v="90.93"/>
    <n v="606684.96000000008"/>
    <n v="1027888.3200000001"/>
    <n v="421203.36"/>
    <x v="0"/>
    <n v="3"/>
    <x v="5"/>
    <x v="0"/>
  </r>
  <r>
    <n v="179618585"/>
    <x v="2201"/>
    <d v="2016-08-10T00:00:00"/>
    <x v="148"/>
    <x v="3"/>
    <x v="9"/>
    <x v="1"/>
    <x v="2"/>
    <n v="1986"/>
    <n v="9.33"/>
    <n v="6.92"/>
    <n v="13743.119999999999"/>
    <n v="18529.38"/>
    <n v="4786.260000000002"/>
    <x v="14"/>
    <n v="6"/>
    <x v="4"/>
    <x v="1"/>
  </r>
  <r>
    <n v="762690484"/>
    <x v="2264"/>
    <d v="2015-01-13T00:00:00"/>
    <x v="89"/>
    <x v="5"/>
    <x v="6"/>
    <x v="1"/>
    <x v="1"/>
    <n v="5918"/>
    <n v="651.21"/>
    <n v="524.96"/>
    <n v="3106713.2800000003"/>
    <n v="3853860.7800000003"/>
    <n v="747147.5"/>
    <x v="12"/>
    <n v="5"/>
    <x v="0"/>
    <x v="0"/>
  </r>
  <r>
    <n v="244088160"/>
    <x v="1254"/>
    <d v="2020-04-12T00:00:00"/>
    <x v="100"/>
    <x v="5"/>
    <x v="10"/>
    <x v="0"/>
    <x v="3"/>
    <n v="9966"/>
    <n v="668.27"/>
    <n v="502.54"/>
    <n v="5008313.6400000006"/>
    <n v="6659978.8199999994"/>
    <n v="1651665.1799999988"/>
    <x v="0"/>
    <n v="1"/>
    <x v="3"/>
    <x v="0"/>
  </r>
  <r>
    <n v="443071591"/>
    <x v="559"/>
    <d v="2022-01-01T00:00:00"/>
    <x v="155"/>
    <x v="4"/>
    <x v="5"/>
    <x v="1"/>
    <x v="2"/>
    <n v="3585"/>
    <n v="109.28"/>
    <n v="35.840000000000003"/>
    <n v="128486.40000000001"/>
    <n v="391768.8"/>
    <n v="263282.39999999997"/>
    <x v="10"/>
    <n v="1"/>
    <x v="3"/>
    <x v="0"/>
  </r>
  <r>
    <n v="934689605"/>
    <x v="267"/>
    <d v="2018-01-18T00:00:00"/>
    <x v="121"/>
    <x v="0"/>
    <x v="3"/>
    <x v="0"/>
    <x v="3"/>
    <n v="4280"/>
    <n v="205.7"/>
    <n v="117.11"/>
    <n v="501230.8"/>
    <n v="880396"/>
    <n v="379165.2"/>
    <x v="6"/>
    <n v="3"/>
    <x v="5"/>
    <x v="0"/>
  </r>
  <r>
    <n v="914303529"/>
    <x v="1924"/>
    <d v="2021-12-11T00:00:00"/>
    <x v="57"/>
    <x v="5"/>
    <x v="3"/>
    <x v="1"/>
    <x v="2"/>
    <n v="1587"/>
    <n v="205.7"/>
    <n v="117.11"/>
    <n v="185853.57"/>
    <n v="326445.89999999997"/>
    <n v="140592.32999999996"/>
    <x v="7"/>
    <n v="5"/>
    <x v="0"/>
    <x v="0"/>
  </r>
  <r>
    <n v="547587192"/>
    <x v="2265"/>
    <d v="2021-06-28T00:00:00"/>
    <x v="166"/>
    <x v="1"/>
    <x v="3"/>
    <x v="0"/>
    <x v="0"/>
    <n v="2073"/>
    <n v="205.7"/>
    <n v="117.11"/>
    <n v="242769.03"/>
    <n v="426416.1"/>
    <n v="183647.06999999998"/>
    <x v="15"/>
    <n v="3"/>
    <x v="5"/>
    <x v="0"/>
  </r>
  <r>
    <n v="520526921"/>
    <x v="94"/>
    <d v="2021-12-15T00:00:00"/>
    <x v="39"/>
    <x v="2"/>
    <x v="9"/>
    <x v="1"/>
    <x v="3"/>
    <n v="4338"/>
    <n v="9.33"/>
    <n v="6.92"/>
    <n v="30018.959999999999"/>
    <n v="40473.54"/>
    <n v="10454.580000000002"/>
    <x v="7"/>
    <n v="2"/>
    <x v="1"/>
    <x v="0"/>
  </r>
  <r>
    <n v="689421546"/>
    <x v="1587"/>
    <d v="2022-01-15T00:00:00"/>
    <x v="138"/>
    <x v="1"/>
    <x v="5"/>
    <x v="0"/>
    <x v="3"/>
    <n v="4011"/>
    <n v="109.28"/>
    <n v="35.840000000000003"/>
    <n v="143754.24000000002"/>
    <n v="438322.08"/>
    <n v="294567.83999999997"/>
    <x v="8"/>
    <n v="1"/>
    <x v="3"/>
    <x v="0"/>
  </r>
  <r>
    <n v="530882394"/>
    <x v="1848"/>
    <d v="2023-01-06T00:00:00"/>
    <x v="157"/>
    <x v="1"/>
    <x v="8"/>
    <x v="0"/>
    <x v="0"/>
    <n v="8753"/>
    <n v="421.89"/>
    <n v="364.69"/>
    <n v="3192131.57"/>
    <n v="3692803.17"/>
    <n v="500671.60000000009"/>
    <x v="19"/>
    <n v="3"/>
    <x v="5"/>
    <x v="0"/>
  </r>
  <r>
    <n v="491833293"/>
    <x v="1943"/>
    <d v="2017-05-04T00:00:00"/>
    <x v="3"/>
    <x v="2"/>
    <x v="5"/>
    <x v="0"/>
    <x v="2"/>
    <n v="3256"/>
    <n v="109.28"/>
    <n v="35.840000000000003"/>
    <n v="116695.04000000001"/>
    <n v="355815.67999999999"/>
    <n v="239120.63999999998"/>
    <x v="4"/>
    <n v="3"/>
    <x v="5"/>
    <x v="0"/>
  </r>
  <r>
    <n v="639510571"/>
    <x v="923"/>
    <d v="2017-07-04T00:00:00"/>
    <x v="87"/>
    <x v="5"/>
    <x v="3"/>
    <x v="0"/>
    <x v="3"/>
    <n v="4244"/>
    <n v="205.7"/>
    <n v="117.11"/>
    <n v="497014.84"/>
    <n v="872990.79999999993"/>
    <n v="375975.9599999999"/>
    <x v="19"/>
    <n v="7"/>
    <x v="2"/>
    <x v="1"/>
  </r>
  <r>
    <n v="211463057"/>
    <x v="1068"/>
    <d v="2020-05-13T00:00:00"/>
    <x v="127"/>
    <x v="5"/>
    <x v="4"/>
    <x v="1"/>
    <x v="1"/>
    <n v="5473"/>
    <n v="81.73"/>
    <n v="56.67"/>
    <n v="310154.91000000003"/>
    <n v="447308.29000000004"/>
    <n v="137153.38"/>
    <x v="20"/>
    <n v="7"/>
    <x v="2"/>
    <x v="1"/>
  </r>
  <r>
    <n v="765552079"/>
    <x v="912"/>
    <d v="2021-06-16T00:00:00"/>
    <x v="150"/>
    <x v="1"/>
    <x v="1"/>
    <x v="1"/>
    <x v="0"/>
    <n v="2727"/>
    <n v="152.58000000000001"/>
    <n v="97.44"/>
    <n v="265718.88"/>
    <n v="416085.66000000003"/>
    <n v="150366.78000000003"/>
    <x v="0"/>
    <n v="4"/>
    <x v="6"/>
    <x v="0"/>
  </r>
  <r>
    <n v="440092408"/>
    <x v="1286"/>
    <d v="2022-03-08T00:00:00"/>
    <x v="107"/>
    <x v="2"/>
    <x v="9"/>
    <x v="1"/>
    <x v="0"/>
    <n v="1978"/>
    <n v="9.33"/>
    <n v="6.92"/>
    <n v="13687.76"/>
    <n v="18454.740000000002"/>
    <n v="4766.9800000000014"/>
    <x v="3"/>
    <n v="6"/>
    <x v="4"/>
    <x v="1"/>
  </r>
  <r>
    <n v="153147542"/>
    <x v="2130"/>
    <d v="2020-09-22T00:00:00"/>
    <x v="10"/>
    <x v="3"/>
    <x v="8"/>
    <x v="1"/>
    <x v="1"/>
    <n v="8616"/>
    <n v="421.89"/>
    <n v="364.69"/>
    <n v="3142169.04"/>
    <n v="3635004.2399999998"/>
    <n v="492835.19999999972"/>
    <x v="12"/>
    <n v="5"/>
    <x v="0"/>
    <x v="0"/>
  </r>
  <r>
    <n v="452629268"/>
    <x v="1713"/>
    <d v="2022-10-07T00:00:00"/>
    <x v="38"/>
    <x v="2"/>
    <x v="9"/>
    <x v="0"/>
    <x v="2"/>
    <n v="1914"/>
    <n v="9.33"/>
    <n v="6.92"/>
    <n v="13244.88"/>
    <n v="17857.62"/>
    <n v="4612.74"/>
    <x v="18"/>
    <n v="6"/>
    <x v="4"/>
    <x v="1"/>
  </r>
  <r>
    <n v="881593024"/>
    <x v="1929"/>
    <d v="2022-09-25T00:00:00"/>
    <x v="142"/>
    <x v="0"/>
    <x v="9"/>
    <x v="0"/>
    <x v="2"/>
    <n v="1822"/>
    <n v="9.33"/>
    <n v="6.92"/>
    <n v="12608.24"/>
    <n v="16999.259999999998"/>
    <n v="4391.0199999999986"/>
    <x v="6"/>
    <n v="6"/>
    <x v="4"/>
    <x v="1"/>
  </r>
  <r>
    <n v="315066707"/>
    <x v="1272"/>
    <d v="2016-01-02T00:00:00"/>
    <x v="108"/>
    <x v="2"/>
    <x v="9"/>
    <x v="1"/>
    <x v="2"/>
    <n v="4095"/>
    <n v="9.33"/>
    <n v="6.92"/>
    <n v="28337.4"/>
    <n v="38206.35"/>
    <n v="9868.9499999999971"/>
    <x v="18"/>
    <n v="7"/>
    <x v="2"/>
    <x v="1"/>
  </r>
  <r>
    <n v="214562833"/>
    <x v="2101"/>
    <d v="2020-01-31T00:00:00"/>
    <x v="161"/>
    <x v="3"/>
    <x v="10"/>
    <x v="0"/>
    <x v="1"/>
    <n v="2765"/>
    <n v="668.27"/>
    <n v="502.54"/>
    <n v="1389523.1"/>
    <n v="1847766.55"/>
    <n v="458243.44999999995"/>
    <x v="17"/>
    <n v="3"/>
    <x v="5"/>
    <x v="0"/>
  </r>
  <r>
    <n v="469974792"/>
    <x v="1319"/>
    <d v="2022-06-04T00:00:00"/>
    <x v="133"/>
    <x v="1"/>
    <x v="0"/>
    <x v="1"/>
    <x v="0"/>
    <n v="4840"/>
    <n v="255.28"/>
    <n v="159.41999999999999"/>
    <n v="771592.79999999993"/>
    <n v="1235555.2"/>
    <n v="463962.4"/>
    <x v="16"/>
    <n v="4"/>
    <x v="6"/>
    <x v="0"/>
  </r>
  <r>
    <n v="501663911"/>
    <x v="2266"/>
    <d v="2019-10-24T00:00:00"/>
    <x v="14"/>
    <x v="0"/>
    <x v="9"/>
    <x v="1"/>
    <x v="3"/>
    <n v="2354"/>
    <n v="9.33"/>
    <n v="6.92"/>
    <n v="16289.68"/>
    <n v="21962.82"/>
    <n v="5673.1399999999994"/>
    <x v="17"/>
    <n v="2"/>
    <x v="1"/>
    <x v="0"/>
  </r>
  <r>
    <n v="700304019"/>
    <x v="2267"/>
    <d v="2018-12-04T00:00:00"/>
    <x v="47"/>
    <x v="1"/>
    <x v="4"/>
    <x v="1"/>
    <x v="0"/>
    <n v="4376"/>
    <n v="81.73"/>
    <n v="56.67"/>
    <n v="247987.92"/>
    <n v="357650.48000000004"/>
    <n v="109662.56000000003"/>
    <x v="12"/>
    <n v="5"/>
    <x v="0"/>
    <x v="0"/>
  </r>
  <r>
    <n v="176881444"/>
    <x v="1367"/>
    <d v="2018-12-11T00:00:00"/>
    <x v="42"/>
    <x v="5"/>
    <x v="1"/>
    <x v="1"/>
    <x v="2"/>
    <n v="2005"/>
    <n v="152.58000000000001"/>
    <n v="97.44"/>
    <n v="195367.19999999998"/>
    <n v="305922.90000000002"/>
    <n v="110555.70000000004"/>
    <x v="18"/>
    <n v="3"/>
    <x v="5"/>
    <x v="0"/>
  </r>
  <r>
    <n v="812695014"/>
    <x v="447"/>
    <d v="2020-04-25T00:00:00"/>
    <x v="177"/>
    <x v="5"/>
    <x v="0"/>
    <x v="0"/>
    <x v="3"/>
    <n v="3369"/>
    <n v="255.28"/>
    <n v="159.41999999999999"/>
    <n v="537085.98"/>
    <n v="860038.32"/>
    <n v="322952.33999999997"/>
    <x v="8"/>
    <n v="1"/>
    <x v="3"/>
    <x v="0"/>
  </r>
  <r>
    <n v="107870566"/>
    <x v="1750"/>
    <d v="2020-04-30T00:00:00"/>
    <x v="81"/>
    <x v="5"/>
    <x v="5"/>
    <x v="1"/>
    <x v="1"/>
    <n v="153"/>
    <n v="109.28"/>
    <n v="35.840000000000003"/>
    <n v="5483.52"/>
    <n v="16719.84"/>
    <n v="11236.32"/>
    <x v="15"/>
    <n v="6"/>
    <x v="4"/>
    <x v="1"/>
  </r>
  <r>
    <n v="838788402"/>
    <x v="2037"/>
    <d v="2022-03-01T00:00:00"/>
    <x v="96"/>
    <x v="1"/>
    <x v="0"/>
    <x v="1"/>
    <x v="0"/>
    <n v="4983"/>
    <n v="255.28"/>
    <n v="159.41999999999999"/>
    <n v="794389.86"/>
    <n v="1272060.24"/>
    <n v="477670.38"/>
    <x v="15"/>
    <n v="4"/>
    <x v="6"/>
    <x v="0"/>
  </r>
  <r>
    <n v="129199063"/>
    <x v="455"/>
    <d v="2019-04-08T00:00:00"/>
    <x v="108"/>
    <x v="2"/>
    <x v="9"/>
    <x v="1"/>
    <x v="1"/>
    <n v="1729"/>
    <n v="9.33"/>
    <n v="6.92"/>
    <n v="11964.68"/>
    <n v="16131.57"/>
    <n v="4166.8899999999994"/>
    <x v="17"/>
    <n v="6"/>
    <x v="4"/>
    <x v="1"/>
  </r>
  <r>
    <n v="135224807"/>
    <x v="583"/>
    <d v="2022-02-24T00:00:00"/>
    <x v="131"/>
    <x v="3"/>
    <x v="3"/>
    <x v="0"/>
    <x v="1"/>
    <n v="4880"/>
    <n v="205.7"/>
    <n v="117.11"/>
    <n v="571496.80000000005"/>
    <n v="1003816"/>
    <n v="432319.19999999995"/>
    <x v="16"/>
    <n v="2"/>
    <x v="1"/>
    <x v="0"/>
  </r>
  <r>
    <n v="347639024"/>
    <x v="1865"/>
    <d v="2019-05-14T00:00:00"/>
    <x v="83"/>
    <x v="0"/>
    <x v="3"/>
    <x v="1"/>
    <x v="0"/>
    <n v="2967"/>
    <n v="205.7"/>
    <n v="117.11"/>
    <n v="347465.37"/>
    <n v="610311.9"/>
    <n v="262846.53000000003"/>
    <x v="16"/>
    <n v="7"/>
    <x v="2"/>
    <x v="1"/>
  </r>
  <r>
    <n v="707661855"/>
    <x v="1888"/>
    <d v="2017-01-16T00:00:00"/>
    <x v="34"/>
    <x v="1"/>
    <x v="9"/>
    <x v="1"/>
    <x v="0"/>
    <n v="1723"/>
    <n v="9.33"/>
    <n v="6.92"/>
    <n v="11923.16"/>
    <n v="16075.59"/>
    <n v="4152.43"/>
    <x v="19"/>
    <n v="6"/>
    <x v="4"/>
    <x v="1"/>
  </r>
  <r>
    <n v="816728627"/>
    <x v="1600"/>
    <d v="2020-11-18T00:00:00"/>
    <x v="60"/>
    <x v="4"/>
    <x v="0"/>
    <x v="0"/>
    <x v="3"/>
    <n v="7005"/>
    <n v="255.28"/>
    <n v="159.41999999999999"/>
    <n v="1116737.0999999999"/>
    <n v="1788236.4"/>
    <n v="671499.3"/>
    <x v="18"/>
    <n v="4"/>
    <x v="6"/>
    <x v="0"/>
  </r>
  <r>
    <n v="293228375"/>
    <x v="2268"/>
    <d v="2020-11-24T00:00:00"/>
    <x v="110"/>
    <x v="0"/>
    <x v="9"/>
    <x v="1"/>
    <x v="3"/>
    <n v="1647"/>
    <n v="9.33"/>
    <n v="6.92"/>
    <n v="11397.24"/>
    <n v="15366.51"/>
    <n v="3969.2700000000004"/>
    <x v="3"/>
    <n v="6"/>
    <x v="4"/>
    <x v="1"/>
  </r>
  <r>
    <n v="269637811"/>
    <x v="478"/>
    <d v="2022-04-29T00:00:00"/>
    <x v="158"/>
    <x v="6"/>
    <x v="6"/>
    <x v="1"/>
    <x v="1"/>
    <n v="675"/>
    <n v="651.21"/>
    <n v="524.96"/>
    <n v="354348"/>
    <n v="439566.75"/>
    <n v="85218.75"/>
    <x v="15"/>
    <n v="7"/>
    <x v="2"/>
    <x v="1"/>
  </r>
  <r>
    <n v="487998378"/>
    <x v="1014"/>
    <d v="2016-11-01T00:00:00"/>
    <x v="28"/>
    <x v="5"/>
    <x v="5"/>
    <x v="1"/>
    <x v="0"/>
    <n v="8419"/>
    <n v="109.28"/>
    <n v="35.840000000000003"/>
    <n v="301736.96000000002"/>
    <n v="920028.32000000007"/>
    <n v="618291.3600000001"/>
    <x v="13"/>
    <n v="5"/>
    <x v="0"/>
    <x v="0"/>
  </r>
  <r>
    <n v="200507199"/>
    <x v="1969"/>
    <d v="2018-02-13T00:00:00"/>
    <x v="17"/>
    <x v="1"/>
    <x v="6"/>
    <x v="1"/>
    <x v="1"/>
    <n v="3391"/>
    <n v="651.21"/>
    <n v="524.96"/>
    <n v="1780139.36"/>
    <n v="2208253.1100000003"/>
    <n v="428113.75000000023"/>
    <x v="13"/>
    <n v="5"/>
    <x v="0"/>
    <x v="0"/>
  </r>
  <r>
    <n v="332213103"/>
    <x v="202"/>
    <d v="2019-06-01T00:00:00"/>
    <x v="85"/>
    <x v="2"/>
    <x v="10"/>
    <x v="0"/>
    <x v="0"/>
    <n v="8095"/>
    <n v="668.27"/>
    <n v="502.54"/>
    <n v="4068061.3000000003"/>
    <n v="5409645.6499999994"/>
    <n v="1341584.3499999992"/>
    <x v="11"/>
    <n v="3"/>
    <x v="5"/>
    <x v="0"/>
  </r>
  <r>
    <n v="528477418"/>
    <x v="1404"/>
    <d v="2021-12-10T00:00:00"/>
    <x v="110"/>
    <x v="0"/>
    <x v="0"/>
    <x v="0"/>
    <x v="0"/>
    <n v="7067"/>
    <n v="255.28"/>
    <n v="159.41999999999999"/>
    <n v="1126621.1399999999"/>
    <n v="1804063.76"/>
    <n v="677442.62000000011"/>
    <x v="6"/>
    <n v="4"/>
    <x v="6"/>
    <x v="0"/>
  </r>
  <r>
    <n v="504973971"/>
    <x v="1256"/>
    <d v="2021-10-20T00:00:00"/>
    <x v="175"/>
    <x v="1"/>
    <x v="8"/>
    <x v="0"/>
    <x v="0"/>
    <n v="1875"/>
    <n v="421.89"/>
    <n v="364.69"/>
    <n v="683793.75"/>
    <n v="791043.75"/>
    <n v="107250"/>
    <x v="3"/>
    <n v="7"/>
    <x v="2"/>
    <x v="1"/>
  </r>
  <r>
    <n v="497689092"/>
    <x v="517"/>
    <d v="2016-01-13T00:00:00"/>
    <x v="85"/>
    <x v="2"/>
    <x v="5"/>
    <x v="0"/>
    <x v="0"/>
    <n v="6117"/>
    <n v="109.28"/>
    <n v="35.840000000000003"/>
    <n v="219233.28000000003"/>
    <n v="668465.76"/>
    <n v="449232.48"/>
    <x v="15"/>
    <n v="5"/>
    <x v="0"/>
    <x v="0"/>
  </r>
  <r>
    <n v="812921607"/>
    <x v="1932"/>
    <d v="2017-07-03T00:00:00"/>
    <x v="36"/>
    <x v="3"/>
    <x v="8"/>
    <x v="0"/>
    <x v="3"/>
    <n v="423"/>
    <n v="421.89"/>
    <n v="364.69"/>
    <n v="154263.87"/>
    <n v="178459.47"/>
    <n v="24195.600000000006"/>
    <x v="18"/>
    <n v="2"/>
    <x v="1"/>
    <x v="0"/>
  </r>
  <r>
    <n v="477282845"/>
    <x v="2070"/>
    <d v="2022-02-09T00:00:00"/>
    <x v="96"/>
    <x v="1"/>
    <x v="3"/>
    <x v="1"/>
    <x v="3"/>
    <n v="7455"/>
    <n v="205.7"/>
    <n v="117.11"/>
    <n v="873055.05"/>
    <n v="1533493.5"/>
    <n v="660438.44999999995"/>
    <x v="18"/>
    <n v="4"/>
    <x v="6"/>
    <x v="0"/>
  </r>
  <r>
    <n v="387696635"/>
    <x v="2142"/>
    <d v="2015-04-09T00:00:00"/>
    <x v="171"/>
    <x v="5"/>
    <x v="9"/>
    <x v="0"/>
    <x v="1"/>
    <n v="6905"/>
    <n v="9.33"/>
    <n v="6.92"/>
    <n v="47782.6"/>
    <n v="64423.65"/>
    <n v="16641.050000000003"/>
    <x v="11"/>
    <n v="1"/>
    <x v="3"/>
    <x v="0"/>
  </r>
  <r>
    <n v="161399304"/>
    <x v="72"/>
    <d v="2022-03-02T00:00:00"/>
    <x v="150"/>
    <x v="1"/>
    <x v="7"/>
    <x v="0"/>
    <x v="2"/>
    <n v="496"/>
    <n v="437.2"/>
    <n v="263.33"/>
    <n v="130611.68"/>
    <n v="216851.19999999998"/>
    <n v="86239.51999999999"/>
    <x v="6"/>
    <n v="2"/>
    <x v="1"/>
    <x v="0"/>
  </r>
  <r>
    <n v="385939681"/>
    <x v="577"/>
    <d v="2018-08-14T00:00:00"/>
    <x v="156"/>
    <x v="3"/>
    <x v="11"/>
    <x v="0"/>
    <x v="0"/>
    <n v="6983"/>
    <n v="154.06"/>
    <n v="90.93"/>
    <n v="634964.19000000006"/>
    <n v="1075800.98"/>
    <n v="440836.78999999992"/>
    <x v="14"/>
    <n v="5"/>
    <x v="0"/>
    <x v="0"/>
  </r>
  <r>
    <n v="369179093"/>
    <x v="766"/>
    <d v="2021-07-17T00:00:00"/>
    <x v="116"/>
    <x v="4"/>
    <x v="1"/>
    <x v="1"/>
    <x v="0"/>
    <n v="7153"/>
    <n v="152.58000000000001"/>
    <n v="97.44"/>
    <n v="696988.32"/>
    <n v="1091404.74"/>
    <n v="394416.42000000004"/>
    <x v="15"/>
    <n v="1"/>
    <x v="3"/>
    <x v="0"/>
  </r>
  <r>
    <n v="389291369"/>
    <x v="691"/>
    <d v="2021-07-15T00:00:00"/>
    <x v="76"/>
    <x v="5"/>
    <x v="0"/>
    <x v="1"/>
    <x v="2"/>
    <n v="8822"/>
    <n v="255.28"/>
    <n v="159.41999999999999"/>
    <n v="1406403.24"/>
    <n v="2252080.16"/>
    <n v="845676.92000000016"/>
    <x v="1"/>
    <n v="4"/>
    <x v="6"/>
    <x v="0"/>
  </r>
  <r>
    <n v="344762837"/>
    <x v="567"/>
    <d v="2021-02-09T00:00:00"/>
    <x v="123"/>
    <x v="3"/>
    <x v="1"/>
    <x v="1"/>
    <x v="2"/>
    <n v="1840"/>
    <n v="152.58000000000001"/>
    <n v="97.44"/>
    <n v="179289.60000000001"/>
    <n v="280747.2"/>
    <n v="101457.60000000001"/>
    <x v="8"/>
    <n v="4"/>
    <x v="6"/>
    <x v="0"/>
  </r>
  <r>
    <n v="204392325"/>
    <x v="1231"/>
    <d v="2021-09-07T00:00:00"/>
    <x v="112"/>
    <x v="1"/>
    <x v="6"/>
    <x v="0"/>
    <x v="3"/>
    <n v="3086"/>
    <n v="651.21"/>
    <n v="524.96"/>
    <n v="1620026.56"/>
    <n v="2009634.06"/>
    <n v="389607.5"/>
    <x v="14"/>
    <n v="5"/>
    <x v="0"/>
    <x v="0"/>
  </r>
  <r>
    <n v="302216994"/>
    <x v="2269"/>
    <d v="2020-03-24T00:00:00"/>
    <x v="36"/>
    <x v="3"/>
    <x v="9"/>
    <x v="1"/>
    <x v="0"/>
    <n v="1579"/>
    <n v="9.33"/>
    <n v="6.92"/>
    <n v="10926.68"/>
    <n v="14732.07"/>
    <n v="3805.3899999999994"/>
    <x v="3"/>
    <n v="6"/>
    <x v="4"/>
    <x v="1"/>
  </r>
  <r>
    <n v="762883174"/>
    <x v="1706"/>
    <d v="2018-11-25T00:00:00"/>
    <x v="129"/>
    <x v="5"/>
    <x v="7"/>
    <x v="0"/>
    <x v="1"/>
    <n v="2939"/>
    <n v="437.2"/>
    <n v="263.33"/>
    <n v="773926.87"/>
    <n v="1284930.8"/>
    <n v="511003.93000000005"/>
    <x v="11"/>
    <n v="4"/>
    <x v="6"/>
    <x v="0"/>
  </r>
  <r>
    <n v="400904691"/>
    <x v="1541"/>
    <d v="2022-07-16T00:00:00"/>
    <x v="69"/>
    <x v="1"/>
    <x v="3"/>
    <x v="1"/>
    <x v="0"/>
    <n v="5462"/>
    <n v="205.7"/>
    <n v="117.11"/>
    <n v="639654.81999999995"/>
    <n v="1123533.3999999999"/>
    <n v="483878.57999999996"/>
    <x v="14"/>
    <n v="2"/>
    <x v="1"/>
    <x v="0"/>
  </r>
  <r>
    <n v="521404540"/>
    <x v="429"/>
    <d v="2015-07-21T00:00:00"/>
    <x v="71"/>
    <x v="2"/>
    <x v="2"/>
    <x v="0"/>
    <x v="3"/>
    <n v="4045"/>
    <n v="47.45"/>
    <n v="31.79"/>
    <n v="128590.55"/>
    <n v="191935.25"/>
    <n v="63344.7"/>
    <x v="14"/>
    <n v="5"/>
    <x v="0"/>
    <x v="0"/>
  </r>
  <r>
    <n v="994744050"/>
    <x v="726"/>
    <d v="2019-11-20T00:00:00"/>
    <x v="177"/>
    <x v="5"/>
    <x v="11"/>
    <x v="1"/>
    <x v="0"/>
    <n v="5725"/>
    <n v="154.06"/>
    <n v="90.93"/>
    <n v="520574.25000000006"/>
    <n v="881993.5"/>
    <n v="361419.24999999994"/>
    <x v="6"/>
    <n v="2"/>
    <x v="1"/>
    <x v="0"/>
  </r>
  <r>
    <n v="861597049"/>
    <x v="1326"/>
    <d v="2017-03-05T00:00:00"/>
    <x v="57"/>
    <x v="5"/>
    <x v="2"/>
    <x v="1"/>
    <x v="0"/>
    <n v="4568"/>
    <n v="47.45"/>
    <n v="31.79"/>
    <n v="145216.72"/>
    <n v="216751.6"/>
    <n v="71534.880000000005"/>
    <x v="8"/>
    <n v="2"/>
    <x v="1"/>
    <x v="0"/>
  </r>
  <r>
    <n v="582949864"/>
    <x v="1975"/>
    <d v="2015-03-20T00:00:00"/>
    <x v="13"/>
    <x v="0"/>
    <x v="0"/>
    <x v="0"/>
    <x v="3"/>
    <n v="6674"/>
    <n v="255.28"/>
    <n v="159.41999999999999"/>
    <n v="1063969.0799999998"/>
    <n v="1703738.72"/>
    <n v="639769.64000000013"/>
    <x v="17"/>
    <n v="3"/>
    <x v="5"/>
    <x v="0"/>
  </r>
  <r>
    <n v="690101325"/>
    <x v="1766"/>
    <d v="2022-05-01T00:00:00"/>
    <x v="28"/>
    <x v="5"/>
    <x v="7"/>
    <x v="0"/>
    <x v="2"/>
    <n v="5173"/>
    <n v="437.2"/>
    <n v="263.33"/>
    <n v="1362206.0899999999"/>
    <n v="2261635.6"/>
    <n v="899429.51000000024"/>
    <x v="13"/>
    <n v="3"/>
    <x v="5"/>
    <x v="0"/>
  </r>
  <r>
    <n v="434662759"/>
    <x v="1347"/>
    <d v="2019-06-12T00:00:00"/>
    <x v="33"/>
    <x v="5"/>
    <x v="8"/>
    <x v="1"/>
    <x v="2"/>
    <n v="5224"/>
    <n v="421.89"/>
    <n v="364.69"/>
    <n v="1905140.56"/>
    <n v="2203953.36"/>
    <n v="298812.79999999981"/>
    <x v="0"/>
    <n v="4"/>
    <x v="6"/>
    <x v="0"/>
  </r>
  <r>
    <n v="938557994"/>
    <x v="950"/>
    <d v="2022-01-28T00:00:00"/>
    <x v="49"/>
    <x v="5"/>
    <x v="6"/>
    <x v="1"/>
    <x v="2"/>
    <n v="9022"/>
    <n v="651.21"/>
    <n v="524.96"/>
    <n v="4736189.12"/>
    <n v="5875216.6200000001"/>
    <n v="1139027.5"/>
    <x v="3"/>
    <n v="2"/>
    <x v="1"/>
    <x v="0"/>
  </r>
  <r>
    <n v="244023358"/>
    <x v="103"/>
    <d v="2017-01-02T00:00:00"/>
    <x v="45"/>
    <x v="1"/>
    <x v="2"/>
    <x v="1"/>
    <x v="2"/>
    <n v="789"/>
    <n v="47.45"/>
    <n v="31.79"/>
    <n v="25082.309999999998"/>
    <n v="37438.050000000003"/>
    <n v="12355.740000000005"/>
    <x v="10"/>
    <n v="3"/>
    <x v="5"/>
    <x v="0"/>
  </r>
  <r>
    <n v="963607680"/>
    <x v="2270"/>
    <d v="2022-07-31T00:00:00"/>
    <x v="171"/>
    <x v="5"/>
    <x v="9"/>
    <x v="0"/>
    <x v="2"/>
    <n v="1781"/>
    <n v="9.33"/>
    <n v="6.92"/>
    <n v="12324.52"/>
    <n v="16616.73"/>
    <n v="4292.2099999999991"/>
    <x v="18"/>
    <n v="1"/>
    <x v="3"/>
    <x v="0"/>
  </r>
  <r>
    <n v="830172288"/>
    <x v="2021"/>
    <d v="2019-07-04T00:00:00"/>
    <x v="124"/>
    <x v="1"/>
    <x v="7"/>
    <x v="0"/>
    <x v="3"/>
    <n v="5283"/>
    <n v="437.2"/>
    <n v="263.33"/>
    <n v="1391172.39"/>
    <n v="2309727.6"/>
    <n v="918555.2100000002"/>
    <x v="9"/>
    <n v="4"/>
    <x v="6"/>
    <x v="0"/>
  </r>
  <r>
    <n v="346891009"/>
    <x v="1742"/>
    <d v="2015-07-16T00:00:00"/>
    <x v="72"/>
    <x v="0"/>
    <x v="2"/>
    <x v="0"/>
    <x v="0"/>
    <n v="1613"/>
    <n v="47.45"/>
    <n v="31.79"/>
    <n v="51277.27"/>
    <n v="76536.850000000006"/>
    <n v="25259.580000000009"/>
    <x v="1"/>
    <n v="4"/>
    <x v="6"/>
    <x v="0"/>
  </r>
  <r>
    <n v="537250173"/>
    <x v="1792"/>
    <d v="2015-02-11T00:00:00"/>
    <x v="89"/>
    <x v="5"/>
    <x v="0"/>
    <x v="0"/>
    <x v="3"/>
    <n v="3120"/>
    <n v="255.28"/>
    <n v="159.41999999999999"/>
    <n v="497390.39999999997"/>
    <n v="796473.6"/>
    <n v="299083.2"/>
    <x v="4"/>
    <n v="2"/>
    <x v="1"/>
    <x v="0"/>
  </r>
  <r>
    <n v="695048606"/>
    <x v="1050"/>
    <d v="2015-06-14T00:00:00"/>
    <x v="78"/>
    <x v="5"/>
    <x v="6"/>
    <x v="1"/>
    <x v="0"/>
    <n v="9183"/>
    <n v="651.21"/>
    <n v="524.96"/>
    <n v="4820707.6800000006"/>
    <n v="5980061.4300000006"/>
    <n v="1159353.75"/>
    <x v="3"/>
    <n v="4"/>
    <x v="6"/>
    <x v="0"/>
  </r>
  <r>
    <n v="634397637"/>
    <x v="2271"/>
    <d v="2019-04-03T00:00:00"/>
    <x v="12"/>
    <x v="2"/>
    <x v="5"/>
    <x v="1"/>
    <x v="3"/>
    <n v="1213"/>
    <n v="109.28"/>
    <n v="35.840000000000003"/>
    <n v="43473.920000000006"/>
    <n v="132556.64000000001"/>
    <n v="89082.72"/>
    <x v="7"/>
    <n v="2"/>
    <x v="1"/>
    <x v="0"/>
  </r>
  <r>
    <n v="239721095"/>
    <x v="2272"/>
    <d v="2022-03-04T00:00:00"/>
    <x v="29"/>
    <x v="4"/>
    <x v="4"/>
    <x v="1"/>
    <x v="2"/>
    <n v="7654"/>
    <n v="81.73"/>
    <n v="56.67"/>
    <n v="433752.18"/>
    <n v="625561.42000000004"/>
    <n v="191809.24000000005"/>
    <x v="16"/>
    <n v="3"/>
    <x v="5"/>
    <x v="0"/>
  </r>
  <r>
    <n v="815755307"/>
    <x v="2273"/>
    <d v="2016-05-17T00:00:00"/>
    <x v="124"/>
    <x v="1"/>
    <x v="8"/>
    <x v="1"/>
    <x v="2"/>
    <n v="8978"/>
    <n v="421.89"/>
    <n v="364.69"/>
    <n v="3274186.82"/>
    <n v="3787728.42"/>
    <n v="513541.60000000009"/>
    <x v="13"/>
    <n v="5"/>
    <x v="0"/>
    <x v="0"/>
  </r>
  <r>
    <n v="137549102"/>
    <x v="2274"/>
    <d v="2016-09-19T00:00:00"/>
    <x v="129"/>
    <x v="5"/>
    <x v="2"/>
    <x v="1"/>
    <x v="2"/>
    <n v="2691"/>
    <n v="47.45"/>
    <n v="31.79"/>
    <n v="85546.89"/>
    <n v="127687.95000000001"/>
    <n v="42141.060000000012"/>
    <x v="4"/>
    <n v="7"/>
    <x v="2"/>
    <x v="1"/>
  </r>
  <r>
    <n v="100463807"/>
    <x v="1774"/>
    <d v="2020-01-29T00:00:00"/>
    <x v="108"/>
    <x v="2"/>
    <x v="9"/>
    <x v="0"/>
    <x v="0"/>
    <n v="8328"/>
    <n v="9.33"/>
    <n v="6.92"/>
    <n v="57629.760000000002"/>
    <n v="77700.240000000005"/>
    <n v="20070.480000000003"/>
    <x v="6"/>
    <n v="2"/>
    <x v="1"/>
    <x v="0"/>
  </r>
  <r>
    <n v="870173251"/>
    <x v="2073"/>
    <d v="2016-01-10T00:00:00"/>
    <x v="16"/>
    <x v="1"/>
    <x v="5"/>
    <x v="0"/>
    <x v="0"/>
    <n v="2457"/>
    <n v="109.28"/>
    <n v="35.840000000000003"/>
    <n v="88058.880000000005"/>
    <n v="268500.96000000002"/>
    <n v="180442.08000000002"/>
    <x v="14"/>
    <n v="3"/>
    <x v="5"/>
    <x v="0"/>
  </r>
  <r>
    <n v="432663762"/>
    <x v="1643"/>
    <d v="2020-08-11T00:00:00"/>
    <x v="129"/>
    <x v="5"/>
    <x v="4"/>
    <x v="1"/>
    <x v="1"/>
    <n v="3677"/>
    <n v="81.73"/>
    <n v="56.67"/>
    <n v="208375.59"/>
    <n v="300521.21000000002"/>
    <n v="92145.620000000024"/>
    <x v="1"/>
    <n v="2"/>
    <x v="1"/>
    <x v="0"/>
  </r>
  <r>
    <n v="444234168"/>
    <x v="1008"/>
    <d v="2019-08-31T00:00:00"/>
    <x v="137"/>
    <x v="1"/>
    <x v="0"/>
    <x v="0"/>
    <x v="0"/>
    <n v="7617"/>
    <n v="255.28"/>
    <n v="159.41999999999999"/>
    <n v="1214302.1399999999"/>
    <n v="1944467.76"/>
    <n v="730165.62000000011"/>
    <x v="10"/>
    <n v="1"/>
    <x v="3"/>
    <x v="0"/>
  </r>
  <r>
    <n v="381495797"/>
    <x v="2275"/>
    <d v="2016-11-05T00:00:00"/>
    <x v="82"/>
    <x v="2"/>
    <x v="0"/>
    <x v="1"/>
    <x v="0"/>
    <n v="1939"/>
    <n v="255.28"/>
    <n v="159.41999999999999"/>
    <n v="309115.38"/>
    <n v="494987.92"/>
    <n v="185872.53999999998"/>
    <x v="8"/>
    <n v="1"/>
    <x v="3"/>
    <x v="0"/>
  </r>
  <r>
    <n v="691372478"/>
    <x v="1301"/>
    <d v="2017-02-24T00:00:00"/>
    <x v="32"/>
    <x v="5"/>
    <x v="8"/>
    <x v="1"/>
    <x v="1"/>
    <n v="1335"/>
    <n v="421.89"/>
    <n v="364.69"/>
    <n v="486861.15"/>
    <n v="563223.15"/>
    <n v="76362"/>
    <x v="5"/>
    <n v="5"/>
    <x v="0"/>
    <x v="0"/>
  </r>
  <r>
    <n v="623821580"/>
    <x v="405"/>
    <d v="2016-10-29T00:00:00"/>
    <x v="7"/>
    <x v="1"/>
    <x v="9"/>
    <x v="1"/>
    <x v="2"/>
    <n v="1523"/>
    <n v="9.33"/>
    <n v="6.92"/>
    <n v="10539.16"/>
    <n v="14209.59"/>
    <n v="3670.4300000000003"/>
    <x v="1"/>
    <n v="6"/>
    <x v="4"/>
    <x v="1"/>
  </r>
  <r>
    <n v="968228805"/>
    <x v="1011"/>
    <d v="2019-03-09T00:00:00"/>
    <x v="85"/>
    <x v="2"/>
    <x v="1"/>
    <x v="0"/>
    <x v="2"/>
    <n v="9274"/>
    <n v="152.58000000000001"/>
    <n v="97.44"/>
    <n v="903658.55999999994"/>
    <n v="1415026.9200000002"/>
    <n v="511368.36000000022"/>
    <x v="15"/>
    <n v="1"/>
    <x v="3"/>
    <x v="0"/>
  </r>
  <r>
    <n v="830618607"/>
    <x v="770"/>
    <d v="2021-09-02T00:00:00"/>
    <x v="92"/>
    <x v="2"/>
    <x v="7"/>
    <x v="1"/>
    <x v="2"/>
    <n v="7359"/>
    <n v="437.2"/>
    <n v="263.33"/>
    <n v="1937845.47"/>
    <n v="3217354.8"/>
    <n v="1279509.3299999998"/>
    <x v="0"/>
    <n v="5"/>
    <x v="0"/>
    <x v="0"/>
  </r>
  <r>
    <n v="856443774"/>
    <x v="1368"/>
    <d v="2020-12-01T00:00:00"/>
    <x v="61"/>
    <x v="3"/>
    <x v="7"/>
    <x v="1"/>
    <x v="3"/>
    <n v="9600"/>
    <n v="437.2"/>
    <n v="263.33"/>
    <n v="2527968"/>
    <n v="4197120"/>
    <n v="1669152"/>
    <x v="13"/>
    <n v="5"/>
    <x v="0"/>
    <x v="0"/>
  </r>
  <r>
    <n v="494190633"/>
    <x v="69"/>
    <d v="2017-03-24T00:00:00"/>
    <x v="100"/>
    <x v="5"/>
    <x v="8"/>
    <x v="1"/>
    <x v="2"/>
    <n v="845"/>
    <n v="421.89"/>
    <n v="364.69"/>
    <n v="308163.05"/>
    <n v="356497.05"/>
    <n v="48334"/>
    <x v="19"/>
    <n v="3"/>
    <x v="5"/>
    <x v="0"/>
  </r>
  <r>
    <n v="162658011"/>
    <x v="386"/>
    <d v="2018-06-23T00:00:00"/>
    <x v="39"/>
    <x v="2"/>
    <x v="10"/>
    <x v="1"/>
    <x v="1"/>
    <n v="2975"/>
    <n v="668.27"/>
    <n v="502.54"/>
    <n v="1495056.5"/>
    <n v="1988103.25"/>
    <n v="493046.75"/>
    <x v="17"/>
    <n v="4"/>
    <x v="6"/>
    <x v="0"/>
  </r>
  <r>
    <n v="800957238"/>
    <x v="1848"/>
    <d v="2022-12-29T00:00:00"/>
    <x v="32"/>
    <x v="5"/>
    <x v="0"/>
    <x v="1"/>
    <x v="2"/>
    <n v="9901"/>
    <n v="255.28"/>
    <n v="159.41999999999999"/>
    <n v="1578417.42"/>
    <n v="2527527.2799999998"/>
    <n v="949109.85999999987"/>
    <x v="7"/>
    <n v="3"/>
    <x v="5"/>
    <x v="0"/>
  </r>
  <r>
    <n v="718512141"/>
    <x v="72"/>
    <d v="2022-03-05T00:00:00"/>
    <x v="51"/>
    <x v="0"/>
    <x v="2"/>
    <x v="1"/>
    <x v="1"/>
    <n v="2564"/>
    <n v="47.45"/>
    <n v="31.79"/>
    <n v="81509.56"/>
    <n v="121661.8"/>
    <n v="40152.240000000005"/>
    <x v="13"/>
    <n v="2"/>
    <x v="1"/>
    <x v="0"/>
  </r>
  <r>
    <n v="545059049"/>
    <x v="2127"/>
    <d v="2016-08-23T00:00:00"/>
    <x v="80"/>
    <x v="1"/>
    <x v="5"/>
    <x v="1"/>
    <x v="3"/>
    <n v="3940"/>
    <n v="109.28"/>
    <n v="35.840000000000003"/>
    <n v="141209.60000000001"/>
    <n v="430563.2"/>
    <n v="289353.59999999998"/>
    <x v="15"/>
    <n v="4"/>
    <x v="6"/>
    <x v="0"/>
  </r>
  <r>
    <n v="980646789"/>
    <x v="280"/>
    <d v="2016-12-22T00:00:00"/>
    <x v="172"/>
    <x v="4"/>
    <x v="10"/>
    <x v="1"/>
    <x v="2"/>
    <n v="4032"/>
    <n v="668.27"/>
    <n v="502.54"/>
    <n v="2026241.28"/>
    <n v="2694464.64"/>
    <n v="668223.3600000001"/>
    <x v="4"/>
    <n v="3"/>
    <x v="5"/>
    <x v="0"/>
  </r>
  <r>
    <n v="545636689"/>
    <x v="718"/>
    <d v="2018-02-11T00:00:00"/>
    <x v="141"/>
    <x v="5"/>
    <x v="10"/>
    <x v="1"/>
    <x v="3"/>
    <n v="4876"/>
    <n v="668.27"/>
    <n v="502.54"/>
    <n v="2450385.04"/>
    <n v="3258484.52"/>
    <n v="808099.48"/>
    <x v="2"/>
    <n v="1"/>
    <x v="3"/>
    <x v="0"/>
  </r>
  <r>
    <n v="530702579"/>
    <x v="1634"/>
    <d v="2015-10-23T00:00:00"/>
    <x v="140"/>
    <x v="1"/>
    <x v="0"/>
    <x v="1"/>
    <x v="0"/>
    <n v="5541"/>
    <n v="255.28"/>
    <n v="159.41999999999999"/>
    <n v="883346.22"/>
    <n v="1414506.48"/>
    <n v="531160.26"/>
    <x v="19"/>
    <n v="3"/>
    <x v="5"/>
    <x v="0"/>
  </r>
  <r>
    <n v="946830785"/>
    <x v="2044"/>
    <d v="2015-09-07T00:00:00"/>
    <x v="184"/>
    <x v="3"/>
    <x v="8"/>
    <x v="1"/>
    <x v="1"/>
    <n v="7125"/>
    <n v="421.89"/>
    <n v="364.69"/>
    <n v="2598416.25"/>
    <n v="3005966.25"/>
    <n v="407550"/>
    <x v="2"/>
    <n v="2"/>
    <x v="1"/>
    <x v="0"/>
  </r>
  <r>
    <n v="975320136"/>
    <x v="916"/>
    <d v="2020-04-14T00:00:00"/>
    <x v="105"/>
    <x v="2"/>
    <x v="3"/>
    <x v="1"/>
    <x v="3"/>
    <n v="7757"/>
    <n v="205.7"/>
    <n v="117.11"/>
    <n v="908422.27"/>
    <n v="1595614.9"/>
    <n v="687192.62999999989"/>
    <x v="19"/>
    <n v="7"/>
    <x v="2"/>
    <x v="1"/>
  </r>
  <r>
    <n v="317781960"/>
    <x v="1232"/>
    <d v="2020-09-13T00:00:00"/>
    <x v="174"/>
    <x v="5"/>
    <x v="8"/>
    <x v="1"/>
    <x v="0"/>
    <n v="7599"/>
    <n v="421.89"/>
    <n v="364.69"/>
    <n v="2771279.31"/>
    <n v="3205942.11"/>
    <n v="434662.79999999981"/>
    <x v="13"/>
    <n v="3"/>
    <x v="5"/>
    <x v="0"/>
  </r>
  <r>
    <n v="546140086"/>
    <x v="548"/>
    <d v="2019-11-20T00:00:00"/>
    <x v="128"/>
    <x v="1"/>
    <x v="4"/>
    <x v="1"/>
    <x v="2"/>
    <n v="3843"/>
    <n v="81.73"/>
    <n v="56.67"/>
    <n v="217782.81"/>
    <n v="314088.39"/>
    <n v="96305.580000000016"/>
    <x v="2"/>
    <n v="4"/>
    <x v="6"/>
    <x v="0"/>
  </r>
  <r>
    <n v="152630841"/>
    <x v="1671"/>
    <d v="2019-08-31T00:00:00"/>
    <x v="66"/>
    <x v="5"/>
    <x v="2"/>
    <x v="1"/>
    <x v="2"/>
    <n v="5713"/>
    <n v="47.45"/>
    <n v="31.79"/>
    <n v="181616.27"/>
    <n v="271081.85000000003"/>
    <n v="89465.580000000045"/>
    <x v="16"/>
    <n v="4"/>
    <x v="6"/>
    <x v="0"/>
  </r>
  <r>
    <n v="399803054"/>
    <x v="940"/>
    <d v="2018-11-04T00:00:00"/>
    <x v="9"/>
    <x v="5"/>
    <x v="7"/>
    <x v="1"/>
    <x v="0"/>
    <n v="9463"/>
    <n v="437.2"/>
    <n v="263.33"/>
    <n v="2491891.79"/>
    <n v="4137223.6"/>
    <n v="1645331.81"/>
    <x v="0"/>
    <n v="1"/>
    <x v="3"/>
    <x v="0"/>
  </r>
  <r>
    <n v="370518052"/>
    <x v="2276"/>
    <d v="2019-09-17T00:00:00"/>
    <x v="182"/>
    <x v="2"/>
    <x v="10"/>
    <x v="1"/>
    <x v="3"/>
    <n v="3380"/>
    <n v="668.27"/>
    <n v="502.54"/>
    <n v="1698585.2"/>
    <n v="2258752.6"/>
    <n v="560167.40000000014"/>
    <x v="1"/>
    <n v="2"/>
    <x v="1"/>
    <x v="0"/>
  </r>
  <r>
    <n v="402677524"/>
    <x v="1626"/>
    <d v="2015-12-15T00:00:00"/>
    <x v="19"/>
    <x v="0"/>
    <x v="1"/>
    <x v="1"/>
    <x v="1"/>
    <n v="82"/>
    <n v="152.58000000000001"/>
    <n v="97.44"/>
    <n v="7990.08"/>
    <n v="12511.560000000001"/>
    <n v="4521.4800000000014"/>
    <x v="11"/>
    <n v="6"/>
    <x v="4"/>
    <x v="1"/>
  </r>
  <r>
    <n v="215584218"/>
    <x v="705"/>
    <d v="2017-06-12T00:00:00"/>
    <x v="153"/>
    <x v="1"/>
    <x v="11"/>
    <x v="1"/>
    <x v="0"/>
    <n v="5016"/>
    <n v="154.06"/>
    <n v="90.93"/>
    <n v="456104.88000000006"/>
    <n v="772764.96"/>
    <n v="316660.0799999999"/>
    <x v="8"/>
    <n v="3"/>
    <x v="5"/>
    <x v="0"/>
  </r>
  <r>
    <n v="407220542"/>
    <x v="26"/>
    <d v="2016-05-31T00:00:00"/>
    <x v="133"/>
    <x v="1"/>
    <x v="3"/>
    <x v="0"/>
    <x v="2"/>
    <n v="4463"/>
    <n v="205.7"/>
    <n v="117.11"/>
    <n v="522661.93"/>
    <n v="918039.1"/>
    <n v="395377.17"/>
    <x v="17"/>
    <n v="7"/>
    <x v="2"/>
    <x v="1"/>
  </r>
  <r>
    <n v="956969964"/>
    <x v="1625"/>
    <d v="2016-05-10T00:00:00"/>
    <x v="143"/>
    <x v="1"/>
    <x v="11"/>
    <x v="0"/>
    <x v="2"/>
    <n v="7533"/>
    <n v="154.06"/>
    <n v="90.93"/>
    <n v="684975.69000000006"/>
    <n v="1160533.98"/>
    <n v="475558.28999999992"/>
    <x v="19"/>
    <n v="7"/>
    <x v="2"/>
    <x v="1"/>
  </r>
  <r>
    <n v="399256312"/>
    <x v="1951"/>
    <d v="2018-12-21T00:00:00"/>
    <x v="47"/>
    <x v="1"/>
    <x v="9"/>
    <x v="0"/>
    <x v="2"/>
    <n v="7670"/>
    <n v="9.33"/>
    <n v="6.92"/>
    <n v="53076.4"/>
    <n v="71561.100000000006"/>
    <n v="18484.700000000004"/>
    <x v="20"/>
    <n v="2"/>
    <x v="1"/>
    <x v="0"/>
  </r>
  <r>
    <n v="488815915"/>
    <x v="2277"/>
    <d v="2021-03-07T00:00:00"/>
    <x v="157"/>
    <x v="1"/>
    <x v="1"/>
    <x v="1"/>
    <x v="0"/>
    <n v="347"/>
    <n v="152.58000000000001"/>
    <n v="97.44"/>
    <n v="33811.68"/>
    <n v="52945.26"/>
    <n v="19133.580000000002"/>
    <x v="13"/>
    <n v="3"/>
    <x v="5"/>
    <x v="0"/>
  </r>
  <r>
    <n v="350697600"/>
    <x v="1817"/>
    <d v="2016-04-12T00:00:00"/>
    <x v="115"/>
    <x v="5"/>
    <x v="3"/>
    <x v="0"/>
    <x v="0"/>
    <n v="8068"/>
    <n v="205.7"/>
    <n v="117.11"/>
    <n v="944843.48"/>
    <n v="1659587.5999999999"/>
    <n v="714744.11999999988"/>
    <x v="6"/>
    <n v="1"/>
    <x v="3"/>
    <x v="0"/>
  </r>
  <r>
    <n v="530262696"/>
    <x v="74"/>
    <d v="2020-05-12T00:00:00"/>
    <x v="117"/>
    <x v="1"/>
    <x v="5"/>
    <x v="1"/>
    <x v="1"/>
    <n v="5370"/>
    <n v="109.28"/>
    <n v="35.840000000000003"/>
    <n v="192460.80000000002"/>
    <n v="586833.6"/>
    <n v="394372.79999999993"/>
    <x v="2"/>
    <n v="3"/>
    <x v="5"/>
    <x v="0"/>
  </r>
  <r>
    <n v="743185031"/>
    <x v="1140"/>
    <d v="2016-07-18T00:00:00"/>
    <x v="164"/>
    <x v="0"/>
    <x v="5"/>
    <x v="1"/>
    <x v="0"/>
    <n v="3821"/>
    <n v="109.28"/>
    <n v="35.840000000000003"/>
    <n v="136944.64000000001"/>
    <n v="417558.88"/>
    <n v="280614.24"/>
    <x v="0"/>
    <n v="2"/>
    <x v="1"/>
    <x v="0"/>
  </r>
  <r>
    <n v="325450932"/>
    <x v="562"/>
    <d v="2016-11-21T00:00:00"/>
    <x v="20"/>
    <x v="3"/>
    <x v="10"/>
    <x v="0"/>
    <x v="1"/>
    <n v="7018"/>
    <n v="668.27"/>
    <n v="502.54"/>
    <n v="3526825.72"/>
    <n v="4689918.8600000003"/>
    <n v="1163093.1400000001"/>
    <x v="10"/>
    <n v="3"/>
    <x v="5"/>
    <x v="0"/>
  </r>
  <r>
    <n v="483359229"/>
    <x v="843"/>
    <d v="2019-10-03T00:00:00"/>
    <x v="89"/>
    <x v="5"/>
    <x v="11"/>
    <x v="1"/>
    <x v="3"/>
    <n v="5592"/>
    <n v="154.06"/>
    <n v="90.93"/>
    <n v="508480.56000000006"/>
    <n v="861503.52"/>
    <n v="353022.95999999996"/>
    <x v="2"/>
    <n v="5"/>
    <x v="0"/>
    <x v="0"/>
  </r>
  <r>
    <n v="243521249"/>
    <x v="1113"/>
    <d v="2016-02-29T00:00:00"/>
    <x v="37"/>
    <x v="1"/>
    <x v="7"/>
    <x v="0"/>
    <x v="2"/>
    <n v="2204"/>
    <n v="437.2"/>
    <n v="263.33"/>
    <n v="580379.31999999995"/>
    <n v="963588.79999999993"/>
    <n v="383209.48"/>
    <x v="11"/>
    <n v="5"/>
    <x v="0"/>
    <x v="0"/>
  </r>
  <r>
    <n v="502860820"/>
    <x v="229"/>
    <d v="2015-05-18T00:00:00"/>
    <x v="97"/>
    <x v="3"/>
    <x v="10"/>
    <x v="1"/>
    <x v="1"/>
    <n v="6546"/>
    <n v="668.27"/>
    <n v="502.54"/>
    <n v="3289626.8400000003"/>
    <n v="4374495.42"/>
    <n v="1084868.5799999996"/>
    <x v="4"/>
    <n v="7"/>
    <x v="2"/>
    <x v="1"/>
  </r>
  <r>
    <n v="878614270"/>
    <x v="2278"/>
    <d v="2021-02-11T00:00:00"/>
    <x v="128"/>
    <x v="1"/>
    <x v="7"/>
    <x v="0"/>
    <x v="0"/>
    <n v="342"/>
    <n v="437.2"/>
    <n v="263.33"/>
    <n v="90058.86"/>
    <n v="149522.4"/>
    <n v="59463.539999999994"/>
    <x v="4"/>
    <n v="3"/>
    <x v="5"/>
    <x v="0"/>
  </r>
  <r>
    <n v="158330428"/>
    <x v="1669"/>
    <d v="2015-08-22T00:00:00"/>
    <x v="54"/>
    <x v="2"/>
    <x v="7"/>
    <x v="1"/>
    <x v="1"/>
    <n v="2347"/>
    <n v="437.2"/>
    <n v="263.33"/>
    <n v="618035.51"/>
    <n v="1026108.4"/>
    <n v="408072.89"/>
    <x v="2"/>
    <n v="7"/>
    <x v="2"/>
    <x v="1"/>
  </r>
  <r>
    <n v="349870622"/>
    <x v="253"/>
    <d v="2021-12-11T00:00:00"/>
    <x v="107"/>
    <x v="2"/>
    <x v="5"/>
    <x v="0"/>
    <x v="0"/>
    <n v="3347"/>
    <n v="109.28"/>
    <n v="35.840000000000003"/>
    <n v="119956.48000000001"/>
    <n v="365760.16000000003"/>
    <n v="245803.68000000002"/>
    <x v="11"/>
    <n v="3"/>
    <x v="5"/>
    <x v="0"/>
  </r>
  <r>
    <n v="831408679"/>
    <x v="1111"/>
    <d v="2022-09-16T00:00:00"/>
    <x v="28"/>
    <x v="5"/>
    <x v="7"/>
    <x v="0"/>
    <x v="0"/>
    <n v="1159"/>
    <n v="437.2"/>
    <n v="263.33"/>
    <n v="305199.46999999997"/>
    <n v="506714.8"/>
    <n v="201515.33000000002"/>
    <x v="9"/>
    <n v="5"/>
    <x v="0"/>
    <x v="0"/>
  </r>
  <r>
    <n v="601430928"/>
    <x v="375"/>
    <d v="2015-11-07T00:00:00"/>
    <x v="52"/>
    <x v="3"/>
    <x v="6"/>
    <x v="0"/>
    <x v="3"/>
    <n v="5632"/>
    <n v="651.21"/>
    <n v="524.96"/>
    <n v="2956574.7200000002"/>
    <n v="3667614.72"/>
    <n v="711040"/>
    <x v="10"/>
    <n v="1"/>
    <x v="3"/>
    <x v="0"/>
  </r>
  <r>
    <n v="528736197"/>
    <x v="1671"/>
    <d v="2019-09-05T00:00:00"/>
    <x v="82"/>
    <x v="2"/>
    <x v="10"/>
    <x v="0"/>
    <x v="0"/>
    <n v="3645"/>
    <n v="668.27"/>
    <n v="502.54"/>
    <n v="1831758.3"/>
    <n v="2435844.15"/>
    <n v="604085.84999999986"/>
    <x v="1"/>
    <n v="4"/>
    <x v="6"/>
    <x v="0"/>
  </r>
  <r>
    <n v="202435815"/>
    <x v="1969"/>
    <d v="2018-02-13T00:00:00"/>
    <x v="183"/>
    <x v="0"/>
    <x v="5"/>
    <x v="0"/>
    <x v="1"/>
    <n v="4111"/>
    <n v="109.28"/>
    <n v="35.840000000000003"/>
    <n v="147338.24000000002"/>
    <n v="449250.08"/>
    <n v="301911.83999999997"/>
    <x v="13"/>
    <n v="5"/>
    <x v="0"/>
    <x v="0"/>
  </r>
  <r>
    <n v="181953608"/>
    <x v="1412"/>
    <d v="2016-12-03T00:00:00"/>
    <x v="126"/>
    <x v="5"/>
    <x v="8"/>
    <x v="1"/>
    <x v="1"/>
    <n v="2971"/>
    <n v="421.89"/>
    <n v="364.69"/>
    <n v="1083493.99"/>
    <n v="1253435.19"/>
    <n v="169941.19999999995"/>
    <x v="11"/>
    <n v="3"/>
    <x v="5"/>
    <x v="0"/>
  </r>
  <r>
    <n v="647025907"/>
    <x v="2076"/>
    <d v="2015-04-16T00:00:00"/>
    <x v="122"/>
    <x v="3"/>
    <x v="5"/>
    <x v="1"/>
    <x v="0"/>
    <n v="8199"/>
    <n v="109.28"/>
    <n v="35.840000000000003"/>
    <n v="293852.16000000003"/>
    <n v="895986.72"/>
    <n v="602134.55999999994"/>
    <x v="3"/>
    <n v="1"/>
    <x v="3"/>
    <x v="0"/>
  </r>
  <r>
    <n v="947701537"/>
    <x v="2279"/>
    <d v="2018-09-23T00:00:00"/>
    <x v="114"/>
    <x v="2"/>
    <x v="7"/>
    <x v="1"/>
    <x v="1"/>
    <n v="4800"/>
    <n v="437.2"/>
    <n v="263.33"/>
    <n v="1263984"/>
    <n v="2098560"/>
    <n v="834576"/>
    <x v="20"/>
    <n v="4"/>
    <x v="6"/>
    <x v="0"/>
  </r>
  <r>
    <n v="954341828"/>
    <x v="852"/>
    <d v="2018-06-09T00:00:00"/>
    <x v="103"/>
    <x v="1"/>
    <x v="11"/>
    <x v="1"/>
    <x v="3"/>
    <n v="9809"/>
    <n v="154.06"/>
    <n v="90.93"/>
    <n v="891932.37000000011"/>
    <n v="1511174.54"/>
    <n v="619242.16999999993"/>
    <x v="3"/>
    <n v="3"/>
    <x v="5"/>
    <x v="0"/>
  </r>
  <r>
    <n v="607620608"/>
    <x v="1240"/>
    <d v="2022-09-24T00:00:00"/>
    <x v="124"/>
    <x v="1"/>
    <x v="2"/>
    <x v="0"/>
    <x v="3"/>
    <n v="7296"/>
    <n v="47.45"/>
    <n v="31.79"/>
    <n v="231939.84"/>
    <n v="346195.20000000001"/>
    <n v="114255.36000000002"/>
    <x v="10"/>
    <n v="1"/>
    <x v="3"/>
    <x v="0"/>
  </r>
  <r>
    <n v="368524205"/>
    <x v="2280"/>
    <d v="2016-03-20T00:00:00"/>
    <x v="27"/>
    <x v="0"/>
    <x v="9"/>
    <x v="1"/>
    <x v="1"/>
    <n v="3357"/>
    <n v="9.33"/>
    <n v="6.92"/>
    <n v="23230.44"/>
    <n v="31320.81"/>
    <n v="8090.3700000000026"/>
    <x v="13"/>
    <n v="3"/>
    <x v="5"/>
    <x v="0"/>
  </r>
  <r>
    <n v="768351447"/>
    <x v="661"/>
    <d v="2022-07-09T00:00:00"/>
    <x v="106"/>
    <x v="6"/>
    <x v="1"/>
    <x v="0"/>
    <x v="0"/>
    <n v="1123"/>
    <n v="152.58000000000001"/>
    <n v="97.44"/>
    <n v="109425.12"/>
    <n v="171347.34000000003"/>
    <n v="61922.22000000003"/>
    <x v="16"/>
    <n v="4"/>
    <x v="6"/>
    <x v="0"/>
  </r>
  <r>
    <n v="158713662"/>
    <x v="187"/>
    <d v="2020-02-11T00:00:00"/>
    <x v="104"/>
    <x v="5"/>
    <x v="1"/>
    <x v="1"/>
    <x v="0"/>
    <n v="5754"/>
    <n v="152.58000000000001"/>
    <n v="97.44"/>
    <n v="560669.76"/>
    <n v="877945.32000000007"/>
    <n v="317275.56000000006"/>
    <x v="4"/>
    <n v="1"/>
    <x v="3"/>
    <x v="0"/>
  </r>
  <r>
    <n v="561534678"/>
    <x v="471"/>
    <d v="2018-01-03T00:00:00"/>
    <x v="88"/>
    <x v="1"/>
    <x v="4"/>
    <x v="0"/>
    <x v="2"/>
    <n v="9445"/>
    <n v="81.73"/>
    <n v="56.67"/>
    <n v="535248.15"/>
    <n v="771939.85000000009"/>
    <n v="236691.70000000007"/>
    <x v="6"/>
    <n v="2"/>
    <x v="1"/>
    <x v="0"/>
  </r>
  <r>
    <n v="919050824"/>
    <x v="1473"/>
    <d v="2022-06-12T00:00:00"/>
    <x v="155"/>
    <x v="4"/>
    <x v="9"/>
    <x v="1"/>
    <x v="2"/>
    <n v="6417"/>
    <n v="9.33"/>
    <n v="6.92"/>
    <n v="44405.64"/>
    <n v="59870.61"/>
    <n v="15464.970000000001"/>
    <x v="5"/>
    <n v="7"/>
    <x v="2"/>
    <x v="1"/>
  </r>
  <r>
    <n v="243810927"/>
    <x v="2281"/>
    <d v="2015-06-28T00:00:00"/>
    <x v="116"/>
    <x v="4"/>
    <x v="1"/>
    <x v="0"/>
    <x v="1"/>
    <n v="7926"/>
    <n v="152.58000000000001"/>
    <n v="97.44"/>
    <n v="772309.44"/>
    <n v="1209349.08"/>
    <n v="437039.64000000013"/>
    <x v="20"/>
    <n v="4"/>
    <x v="6"/>
    <x v="0"/>
  </r>
  <r>
    <n v="460935962"/>
    <x v="1430"/>
    <d v="2018-01-10T00:00:00"/>
    <x v="86"/>
    <x v="2"/>
    <x v="0"/>
    <x v="0"/>
    <x v="3"/>
    <n v="49"/>
    <n v="255.28"/>
    <n v="159.41999999999999"/>
    <n v="7811.579999999999"/>
    <n v="12508.72"/>
    <n v="4697.1400000000003"/>
    <x v="13"/>
    <n v="6"/>
    <x v="4"/>
    <x v="1"/>
  </r>
  <r>
    <n v="296820819"/>
    <x v="358"/>
    <d v="2023-01-06T00:00:00"/>
    <x v="21"/>
    <x v="5"/>
    <x v="1"/>
    <x v="0"/>
    <x v="1"/>
    <n v="4731"/>
    <n v="152.58000000000001"/>
    <n v="97.44"/>
    <n v="460988.64"/>
    <n v="721855.9800000001"/>
    <n v="260867.34000000008"/>
    <x v="20"/>
    <n v="2"/>
    <x v="1"/>
    <x v="0"/>
  </r>
  <r>
    <n v="751730763"/>
    <x v="2282"/>
    <d v="2020-05-20T00:00:00"/>
    <x v="72"/>
    <x v="0"/>
    <x v="2"/>
    <x v="1"/>
    <x v="1"/>
    <n v="2693"/>
    <n v="47.45"/>
    <n v="31.79"/>
    <n v="85610.47"/>
    <n v="127782.85"/>
    <n v="42172.380000000005"/>
    <x v="19"/>
    <n v="1"/>
    <x v="3"/>
    <x v="0"/>
  </r>
  <r>
    <n v="527204978"/>
    <x v="374"/>
    <d v="2019-10-05T00:00:00"/>
    <x v="142"/>
    <x v="0"/>
    <x v="8"/>
    <x v="0"/>
    <x v="2"/>
    <n v="523"/>
    <n v="421.89"/>
    <n v="364.69"/>
    <n v="190732.87"/>
    <n v="220648.47"/>
    <n v="29915.600000000006"/>
    <x v="0"/>
    <n v="7"/>
    <x v="2"/>
    <x v="1"/>
  </r>
  <r>
    <n v="337354791"/>
    <x v="1404"/>
    <d v="2021-12-11T00:00:00"/>
    <x v="91"/>
    <x v="1"/>
    <x v="7"/>
    <x v="1"/>
    <x v="2"/>
    <n v="9634"/>
    <n v="437.2"/>
    <n v="263.33"/>
    <n v="2536921.2199999997"/>
    <n v="4211984.8"/>
    <n v="1675063.58"/>
    <x v="17"/>
    <n v="4"/>
    <x v="6"/>
    <x v="0"/>
  </r>
  <r>
    <n v="966604030"/>
    <x v="2283"/>
    <d v="2016-02-14T00:00:00"/>
    <x v="149"/>
    <x v="3"/>
    <x v="5"/>
    <x v="0"/>
    <x v="0"/>
    <n v="8467"/>
    <n v="109.28"/>
    <n v="35.840000000000003"/>
    <n v="303457.28000000003"/>
    <n v="925273.76"/>
    <n v="621816.48"/>
    <x v="3"/>
    <n v="4"/>
    <x v="6"/>
    <x v="0"/>
  </r>
  <r>
    <n v="119689023"/>
    <x v="1937"/>
    <d v="2019-09-04T00:00:00"/>
    <x v="160"/>
    <x v="4"/>
    <x v="6"/>
    <x v="1"/>
    <x v="2"/>
    <n v="7497"/>
    <n v="651.21"/>
    <n v="524.96"/>
    <n v="3935625.12"/>
    <n v="4882121.37"/>
    <n v="946496.25"/>
    <x v="8"/>
    <n v="5"/>
    <x v="0"/>
    <x v="0"/>
  </r>
  <r>
    <n v="971658599"/>
    <x v="47"/>
    <d v="2020-04-02T00:00:00"/>
    <x v="6"/>
    <x v="4"/>
    <x v="0"/>
    <x v="1"/>
    <x v="3"/>
    <n v="4227"/>
    <n v="255.28"/>
    <n v="159.41999999999999"/>
    <n v="673868.34"/>
    <n v="1079068.56"/>
    <n v="405200.22000000009"/>
    <x v="3"/>
    <n v="1"/>
    <x v="3"/>
    <x v="0"/>
  </r>
  <r>
    <n v="350062453"/>
    <x v="621"/>
    <d v="2015-01-25T00:00:00"/>
    <x v="21"/>
    <x v="5"/>
    <x v="5"/>
    <x v="1"/>
    <x v="2"/>
    <n v="114"/>
    <n v="109.28"/>
    <n v="35.840000000000003"/>
    <n v="4085.76"/>
    <n v="12457.92"/>
    <n v="8372.16"/>
    <x v="7"/>
    <n v="6"/>
    <x v="4"/>
    <x v="1"/>
  </r>
  <r>
    <n v="124009311"/>
    <x v="1485"/>
    <d v="2019-06-14T00:00:00"/>
    <x v="4"/>
    <x v="2"/>
    <x v="4"/>
    <x v="1"/>
    <x v="3"/>
    <n v="5966"/>
    <n v="81.73"/>
    <n v="56.67"/>
    <n v="338093.22000000003"/>
    <n v="487601.18000000005"/>
    <n v="149507.96000000002"/>
    <x v="1"/>
    <n v="5"/>
    <x v="0"/>
    <x v="0"/>
  </r>
  <r>
    <n v="176050603"/>
    <x v="1715"/>
    <d v="2019-09-28T00:00:00"/>
    <x v="75"/>
    <x v="1"/>
    <x v="3"/>
    <x v="0"/>
    <x v="1"/>
    <n v="6140"/>
    <n v="205.7"/>
    <n v="117.11"/>
    <n v="719055.4"/>
    <n v="1262998"/>
    <n v="543942.6"/>
    <x v="18"/>
    <n v="7"/>
    <x v="2"/>
    <x v="1"/>
  </r>
  <r>
    <n v="930296790"/>
    <x v="345"/>
    <d v="2022-03-01T00:00:00"/>
    <x v="117"/>
    <x v="1"/>
    <x v="8"/>
    <x v="1"/>
    <x v="1"/>
    <n v="4348"/>
    <n v="421.89"/>
    <n v="364.69"/>
    <n v="1585672.1199999999"/>
    <n v="1834377.72"/>
    <n v="248705.60000000009"/>
    <x v="16"/>
    <n v="7"/>
    <x v="2"/>
    <x v="1"/>
  </r>
  <r>
    <n v="963359200"/>
    <x v="1190"/>
    <d v="2015-08-26T00:00:00"/>
    <x v="165"/>
    <x v="5"/>
    <x v="4"/>
    <x v="0"/>
    <x v="0"/>
    <n v="8250"/>
    <n v="81.73"/>
    <n v="56.67"/>
    <n v="467527.5"/>
    <n v="674272.5"/>
    <n v="206745"/>
    <x v="18"/>
    <n v="4"/>
    <x v="6"/>
    <x v="0"/>
  </r>
  <r>
    <n v="995404946"/>
    <x v="407"/>
    <d v="2016-12-10T00:00:00"/>
    <x v="154"/>
    <x v="2"/>
    <x v="9"/>
    <x v="1"/>
    <x v="3"/>
    <n v="1299"/>
    <n v="9.33"/>
    <n v="6.92"/>
    <n v="8989.08"/>
    <n v="12119.67"/>
    <n v="3130.59"/>
    <x v="1"/>
    <n v="6"/>
    <x v="4"/>
    <x v="1"/>
  </r>
  <r>
    <n v="273940503"/>
    <x v="1662"/>
    <d v="2021-09-19T00:00:00"/>
    <x v="179"/>
    <x v="1"/>
    <x v="3"/>
    <x v="0"/>
    <x v="2"/>
    <n v="3937"/>
    <n v="205.7"/>
    <n v="117.11"/>
    <n v="461062.07"/>
    <n v="809840.89999999991"/>
    <n v="348778.8299999999"/>
    <x v="8"/>
    <n v="2"/>
    <x v="1"/>
    <x v="0"/>
  </r>
  <r>
    <n v="656244552"/>
    <x v="2284"/>
    <d v="2018-06-09T00:00:00"/>
    <x v="137"/>
    <x v="1"/>
    <x v="9"/>
    <x v="1"/>
    <x v="1"/>
    <n v="6201"/>
    <n v="9.33"/>
    <n v="6.92"/>
    <n v="42910.92"/>
    <n v="57855.33"/>
    <n v="14944.410000000003"/>
    <x v="10"/>
    <n v="1"/>
    <x v="3"/>
    <x v="0"/>
  </r>
  <r>
    <n v="726935136"/>
    <x v="1068"/>
    <d v="2020-05-05T00:00:00"/>
    <x v="73"/>
    <x v="5"/>
    <x v="4"/>
    <x v="1"/>
    <x v="0"/>
    <n v="5116"/>
    <n v="81.73"/>
    <n v="56.67"/>
    <n v="289923.72000000003"/>
    <n v="418130.68"/>
    <n v="128206.95999999996"/>
    <x v="17"/>
    <n v="7"/>
    <x v="2"/>
    <x v="1"/>
  </r>
  <r>
    <n v="314186084"/>
    <x v="516"/>
    <d v="2020-04-30T00:00:00"/>
    <x v="180"/>
    <x v="0"/>
    <x v="2"/>
    <x v="0"/>
    <x v="2"/>
    <n v="3499"/>
    <n v="47.45"/>
    <n v="31.79"/>
    <n v="111233.20999999999"/>
    <n v="166027.55000000002"/>
    <n v="54794.340000000026"/>
    <x v="12"/>
    <n v="7"/>
    <x v="2"/>
    <x v="1"/>
  </r>
  <r>
    <n v="707964408"/>
    <x v="1477"/>
    <d v="2019-06-15T00:00:00"/>
    <x v="167"/>
    <x v="2"/>
    <x v="9"/>
    <x v="0"/>
    <x v="2"/>
    <n v="1256"/>
    <n v="9.33"/>
    <n v="6.92"/>
    <n v="8691.52"/>
    <n v="11718.48"/>
    <n v="3026.9599999999991"/>
    <x v="1"/>
    <n v="6"/>
    <x v="4"/>
    <x v="1"/>
  </r>
  <r>
    <n v="402626883"/>
    <x v="2001"/>
    <d v="2016-10-09T00:00:00"/>
    <x v="24"/>
    <x v="3"/>
    <x v="8"/>
    <x v="0"/>
    <x v="1"/>
    <n v="5097"/>
    <n v="421.89"/>
    <n v="364.69"/>
    <n v="1858824.93"/>
    <n v="2150373.33"/>
    <n v="291548.40000000014"/>
    <x v="18"/>
    <n v="1"/>
    <x v="3"/>
    <x v="0"/>
  </r>
  <r>
    <n v="461726891"/>
    <x v="938"/>
    <d v="2017-05-26T00:00:00"/>
    <x v="105"/>
    <x v="2"/>
    <x v="5"/>
    <x v="0"/>
    <x v="0"/>
    <n v="4103"/>
    <n v="109.28"/>
    <n v="35.840000000000003"/>
    <n v="147051.52000000002"/>
    <n v="448375.84"/>
    <n v="301324.32"/>
    <x v="10"/>
    <n v="7"/>
    <x v="2"/>
    <x v="1"/>
  </r>
  <r>
    <n v="953207576"/>
    <x v="565"/>
    <d v="2020-06-14T00:00:00"/>
    <x v="4"/>
    <x v="2"/>
    <x v="1"/>
    <x v="1"/>
    <x v="2"/>
    <n v="4159"/>
    <n v="152.58000000000001"/>
    <n v="97.44"/>
    <n v="405252.95999999996"/>
    <n v="634580.22000000009"/>
    <n v="229327.26000000013"/>
    <x v="20"/>
    <n v="4"/>
    <x v="6"/>
    <x v="0"/>
  </r>
  <r>
    <n v="706805264"/>
    <x v="961"/>
    <d v="2018-01-17T00:00:00"/>
    <x v="115"/>
    <x v="5"/>
    <x v="0"/>
    <x v="0"/>
    <x v="2"/>
    <n v="8239"/>
    <n v="255.28"/>
    <n v="159.41999999999999"/>
    <n v="1313461.3799999999"/>
    <n v="2103251.92"/>
    <n v="789790.54"/>
    <x v="2"/>
    <n v="4"/>
    <x v="6"/>
    <x v="0"/>
  </r>
  <r>
    <n v="422568786"/>
    <x v="1835"/>
    <d v="2016-05-25T00:00:00"/>
    <x v="84"/>
    <x v="1"/>
    <x v="8"/>
    <x v="0"/>
    <x v="3"/>
    <n v="6349"/>
    <n v="421.89"/>
    <n v="364.69"/>
    <n v="2315416.81"/>
    <n v="2678579.61"/>
    <n v="363162.79999999981"/>
    <x v="20"/>
    <n v="7"/>
    <x v="2"/>
    <x v="1"/>
  </r>
  <r>
    <n v="420859467"/>
    <x v="2285"/>
    <d v="2018-11-13T00:00:00"/>
    <x v="53"/>
    <x v="5"/>
    <x v="11"/>
    <x v="1"/>
    <x v="2"/>
    <n v="524"/>
    <n v="154.06"/>
    <n v="90.93"/>
    <n v="47647.320000000007"/>
    <n v="80727.44"/>
    <n v="33080.119999999995"/>
    <x v="19"/>
    <n v="7"/>
    <x v="2"/>
    <x v="1"/>
  </r>
  <r>
    <n v="192351138"/>
    <x v="2286"/>
    <d v="2017-02-16T00:00:00"/>
    <x v="27"/>
    <x v="0"/>
    <x v="4"/>
    <x v="1"/>
    <x v="1"/>
    <n v="9831"/>
    <n v="81.73"/>
    <n v="56.67"/>
    <n v="557122.77"/>
    <n v="803487.63"/>
    <n v="246364.86"/>
    <x v="7"/>
    <n v="3"/>
    <x v="5"/>
    <x v="0"/>
  </r>
  <r>
    <n v="648030126"/>
    <x v="697"/>
    <d v="2016-11-25T00:00:00"/>
    <x v="62"/>
    <x v="5"/>
    <x v="11"/>
    <x v="0"/>
    <x v="3"/>
    <n v="5370"/>
    <n v="154.06"/>
    <n v="90.93"/>
    <n v="488294.10000000003"/>
    <n v="827302.20000000007"/>
    <n v="339008.10000000003"/>
    <x v="7"/>
    <n v="4"/>
    <x v="6"/>
    <x v="0"/>
  </r>
  <r>
    <n v="969195258"/>
    <x v="2287"/>
    <d v="2020-08-29T00:00:00"/>
    <x v="103"/>
    <x v="1"/>
    <x v="11"/>
    <x v="0"/>
    <x v="2"/>
    <n v="5269"/>
    <n v="154.06"/>
    <n v="90.93"/>
    <n v="479110.17000000004"/>
    <n v="811742.14"/>
    <n v="332631.96999999997"/>
    <x v="11"/>
    <n v="3"/>
    <x v="5"/>
    <x v="0"/>
  </r>
  <r>
    <n v="857457864"/>
    <x v="1090"/>
    <d v="2021-08-09T00:00:00"/>
    <x v="59"/>
    <x v="1"/>
    <x v="6"/>
    <x v="0"/>
    <x v="1"/>
    <n v="9691"/>
    <n v="651.21"/>
    <n v="524.96"/>
    <n v="5087387.3600000003"/>
    <n v="6310876.1100000003"/>
    <n v="1223488.75"/>
    <x v="12"/>
    <n v="4"/>
    <x v="6"/>
    <x v="0"/>
  </r>
  <r>
    <n v="984741771"/>
    <x v="2288"/>
    <d v="2022-07-07T00:00:00"/>
    <x v="158"/>
    <x v="6"/>
    <x v="6"/>
    <x v="0"/>
    <x v="0"/>
    <n v="5828"/>
    <n v="651.21"/>
    <n v="524.96"/>
    <n v="3059466.8800000004"/>
    <n v="3795251.8800000004"/>
    <n v="735785"/>
    <x v="7"/>
    <n v="3"/>
    <x v="5"/>
    <x v="0"/>
  </r>
  <r>
    <n v="743283307"/>
    <x v="189"/>
    <d v="2018-12-12T00:00:00"/>
    <x v="116"/>
    <x v="4"/>
    <x v="1"/>
    <x v="0"/>
    <x v="3"/>
    <n v="2903"/>
    <n v="152.58000000000001"/>
    <n v="97.44"/>
    <n v="282868.32"/>
    <n v="442939.74000000005"/>
    <n v="160071.42000000004"/>
    <x v="19"/>
    <n v="1"/>
    <x v="3"/>
    <x v="0"/>
  </r>
  <r>
    <n v="495631301"/>
    <x v="1209"/>
    <d v="2020-06-10T00:00:00"/>
    <x v="112"/>
    <x v="1"/>
    <x v="11"/>
    <x v="0"/>
    <x v="0"/>
    <n v="7171"/>
    <n v="154.06"/>
    <n v="90.93"/>
    <n v="652059.03"/>
    <n v="1104764.26"/>
    <n v="452705.23"/>
    <x v="8"/>
    <n v="5"/>
    <x v="0"/>
    <x v="0"/>
  </r>
  <r>
    <n v="137814319"/>
    <x v="1631"/>
    <d v="2019-03-11T00:00:00"/>
    <x v="127"/>
    <x v="5"/>
    <x v="9"/>
    <x v="0"/>
    <x v="0"/>
    <n v="1174"/>
    <n v="9.33"/>
    <n v="6.92"/>
    <n v="8124.08"/>
    <n v="10953.42"/>
    <n v="2829.34"/>
    <x v="19"/>
    <n v="6"/>
    <x v="4"/>
    <x v="1"/>
  </r>
  <r>
    <n v="883504474"/>
    <x v="1871"/>
    <d v="2018-08-07T00:00:00"/>
    <x v="96"/>
    <x v="1"/>
    <x v="6"/>
    <x v="1"/>
    <x v="3"/>
    <n v="7462"/>
    <n v="651.21"/>
    <n v="524.96"/>
    <n v="3917251.5200000005"/>
    <n v="4859329.0200000005"/>
    <n v="942077.5"/>
    <x v="13"/>
    <n v="5"/>
    <x v="0"/>
    <x v="0"/>
  </r>
  <r>
    <n v="345689809"/>
    <x v="510"/>
    <d v="2018-12-16T00:00:00"/>
    <x v="141"/>
    <x v="5"/>
    <x v="5"/>
    <x v="0"/>
    <x v="1"/>
    <n v="6151"/>
    <n v="109.28"/>
    <n v="35.840000000000003"/>
    <n v="220451.84000000003"/>
    <n v="672181.28"/>
    <n v="451729.44"/>
    <x v="5"/>
    <n v="7"/>
    <x v="2"/>
    <x v="1"/>
  </r>
  <r>
    <n v="155001914"/>
    <x v="2036"/>
    <d v="2018-12-28T00:00:00"/>
    <x v="6"/>
    <x v="4"/>
    <x v="5"/>
    <x v="0"/>
    <x v="0"/>
    <n v="7366"/>
    <n v="109.28"/>
    <n v="35.840000000000003"/>
    <n v="263997.44"/>
    <n v="804956.48"/>
    <n v="540959.04"/>
    <x v="17"/>
    <n v="3"/>
    <x v="5"/>
    <x v="0"/>
  </r>
  <r>
    <n v="575552117"/>
    <x v="391"/>
    <d v="2015-04-05T00:00:00"/>
    <x v="16"/>
    <x v="1"/>
    <x v="6"/>
    <x v="1"/>
    <x v="1"/>
    <n v="7516"/>
    <n v="651.21"/>
    <n v="524.96"/>
    <n v="3945599.3600000003"/>
    <n v="4894494.3600000003"/>
    <n v="948895"/>
    <x v="17"/>
    <n v="5"/>
    <x v="0"/>
    <x v="0"/>
  </r>
  <r>
    <n v="141764247"/>
    <x v="2091"/>
    <d v="2019-07-25T00:00:00"/>
    <x v="175"/>
    <x v="1"/>
    <x v="0"/>
    <x v="1"/>
    <x v="3"/>
    <n v="46"/>
    <n v="255.28"/>
    <n v="159.41999999999999"/>
    <n v="7333.32"/>
    <n v="11742.88"/>
    <n v="4409.5599999999995"/>
    <x v="20"/>
    <n v="1"/>
    <x v="3"/>
    <x v="0"/>
  </r>
  <r>
    <n v="608374631"/>
    <x v="1817"/>
    <d v="2016-04-29T00:00:00"/>
    <x v="138"/>
    <x v="1"/>
    <x v="11"/>
    <x v="1"/>
    <x v="0"/>
    <n v="428"/>
    <n v="154.06"/>
    <n v="90.93"/>
    <n v="38918.04"/>
    <n v="65937.680000000008"/>
    <n v="27019.640000000007"/>
    <x v="14"/>
    <n v="1"/>
    <x v="3"/>
    <x v="0"/>
  </r>
  <r>
    <n v="200432097"/>
    <x v="27"/>
    <d v="2020-02-02T00:00:00"/>
    <x v="74"/>
    <x v="1"/>
    <x v="10"/>
    <x v="0"/>
    <x v="2"/>
    <n v="1167"/>
    <n v="668.27"/>
    <n v="502.54"/>
    <n v="586464.18000000005"/>
    <n v="779871.09"/>
    <n v="193406.90999999992"/>
    <x v="19"/>
    <n v="5"/>
    <x v="0"/>
    <x v="0"/>
  </r>
  <r>
    <n v="363297975"/>
    <x v="1916"/>
    <d v="2019-03-15T00:00:00"/>
    <x v="30"/>
    <x v="3"/>
    <x v="10"/>
    <x v="0"/>
    <x v="2"/>
    <n v="6799"/>
    <n v="668.27"/>
    <n v="502.54"/>
    <n v="3416769.46"/>
    <n v="4543567.7299999995"/>
    <n v="1126798.2699999996"/>
    <x v="8"/>
    <n v="7"/>
    <x v="2"/>
    <x v="1"/>
  </r>
  <r>
    <n v="812646090"/>
    <x v="2289"/>
    <d v="2018-04-02T00:00:00"/>
    <x v="31"/>
    <x v="4"/>
    <x v="7"/>
    <x v="1"/>
    <x v="2"/>
    <n v="8892"/>
    <n v="437.2"/>
    <n v="263.33"/>
    <n v="2341530.36"/>
    <n v="3887582.4"/>
    <n v="1546052.04"/>
    <x v="3"/>
    <n v="5"/>
    <x v="0"/>
    <x v="0"/>
  </r>
  <r>
    <n v="884462773"/>
    <x v="104"/>
    <d v="2022-09-04T00:00:00"/>
    <x v="179"/>
    <x v="1"/>
    <x v="1"/>
    <x v="1"/>
    <x v="0"/>
    <n v="1044"/>
    <n v="152.58000000000001"/>
    <n v="97.44"/>
    <n v="101727.36"/>
    <n v="159293.52000000002"/>
    <n v="57566.160000000018"/>
    <x v="1"/>
    <n v="7"/>
    <x v="2"/>
    <x v="1"/>
  </r>
  <r>
    <n v="885046851"/>
    <x v="846"/>
    <d v="2022-07-02T00:00:00"/>
    <x v="2"/>
    <x v="1"/>
    <x v="6"/>
    <x v="1"/>
    <x v="0"/>
    <n v="3886"/>
    <n v="651.21"/>
    <n v="524.96"/>
    <n v="2039994.56"/>
    <n v="2530602.06"/>
    <n v="490607.5"/>
    <x v="2"/>
    <n v="7"/>
    <x v="2"/>
    <x v="1"/>
  </r>
  <r>
    <n v="741009652"/>
    <x v="2290"/>
    <d v="2015-03-05T00:00:00"/>
    <x v="100"/>
    <x v="5"/>
    <x v="11"/>
    <x v="1"/>
    <x v="2"/>
    <n v="78"/>
    <n v="154.06"/>
    <n v="90.93"/>
    <n v="7092.5400000000009"/>
    <n v="12016.68"/>
    <n v="4924.1399999999994"/>
    <x v="7"/>
    <n v="3"/>
    <x v="5"/>
    <x v="0"/>
  </r>
  <r>
    <n v="449275004"/>
    <x v="1013"/>
    <d v="2015-12-01T00:00:00"/>
    <x v="27"/>
    <x v="0"/>
    <x v="9"/>
    <x v="0"/>
    <x v="0"/>
    <n v="9313"/>
    <n v="9.33"/>
    <n v="6.92"/>
    <n v="64445.96"/>
    <n v="86890.29"/>
    <n v="22444.329999999994"/>
    <x v="2"/>
    <n v="3"/>
    <x v="5"/>
    <x v="0"/>
  </r>
  <r>
    <n v="527079236"/>
    <x v="819"/>
    <d v="2020-06-22T00:00:00"/>
    <x v="2"/>
    <x v="1"/>
    <x v="11"/>
    <x v="0"/>
    <x v="0"/>
    <n v="3314"/>
    <n v="154.06"/>
    <n v="90.93"/>
    <n v="301342.02"/>
    <n v="510554.84"/>
    <n v="209212.82"/>
    <x v="7"/>
    <n v="7"/>
    <x v="2"/>
    <x v="1"/>
  </r>
  <r>
    <n v="661971175"/>
    <x v="377"/>
    <d v="2017-02-13T00:00:00"/>
    <x v="159"/>
    <x v="4"/>
    <x v="7"/>
    <x v="1"/>
    <x v="2"/>
    <n v="836"/>
    <n v="437.2"/>
    <n v="263.33"/>
    <n v="220143.87999999998"/>
    <n v="365499.2"/>
    <n v="145355.32000000004"/>
    <x v="13"/>
    <n v="4"/>
    <x v="6"/>
    <x v="0"/>
  </r>
  <r>
    <n v="161812150"/>
    <x v="720"/>
    <d v="2020-11-17T00:00:00"/>
    <x v="103"/>
    <x v="1"/>
    <x v="5"/>
    <x v="0"/>
    <x v="1"/>
    <n v="2666"/>
    <n v="109.28"/>
    <n v="35.840000000000003"/>
    <n v="95549.440000000002"/>
    <n v="291340.48"/>
    <n v="195791.03999999998"/>
    <x v="7"/>
    <n v="1"/>
    <x v="3"/>
    <x v="0"/>
  </r>
  <r>
    <n v="204775989"/>
    <x v="2291"/>
    <d v="2022-05-03T00:00:00"/>
    <x v="89"/>
    <x v="5"/>
    <x v="6"/>
    <x v="0"/>
    <x v="2"/>
    <n v="6620"/>
    <n v="651.21"/>
    <n v="524.96"/>
    <n v="3475235.2"/>
    <n v="4311010.2"/>
    <n v="835775"/>
    <x v="9"/>
    <n v="2"/>
    <x v="1"/>
    <x v="0"/>
  </r>
  <r>
    <n v="689349019"/>
    <x v="1804"/>
    <d v="2019-06-25T00:00:00"/>
    <x v="112"/>
    <x v="1"/>
    <x v="7"/>
    <x v="1"/>
    <x v="3"/>
    <n v="2548"/>
    <n v="437.2"/>
    <n v="263.33"/>
    <n v="670964.84"/>
    <n v="1113985.5999999999"/>
    <n v="443020.75999999989"/>
    <x v="4"/>
    <n v="1"/>
    <x v="3"/>
    <x v="0"/>
  </r>
  <r>
    <n v="684330070"/>
    <x v="1655"/>
    <d v="2016-03-04T00:00:00"/>
    <x v="125"/>
    <x v="5"/>
    <x v="7"/>
    <x v="1"/>
    <x v="3"/>
    <n v="7330"/>
    <n v="437.2"/>
    <n v="263.33"/>
    <n v="1930208.9"/>
    <n v="3204676"/>
    <n v="1274467.1000000001"/>
    <x v="14"/>
    <n v="1"/>
    <x v="3"/>
    <x v="0"/>
  </r>
  <r>
    <n v="748646867"/>
    <x v="2131"/>
    <d v="2017-05-29T00:00:00"/>
    <x v="104"/>
    <x v="5"/>
    <x v="5"/>
    <x v="0"/>
    <x v="1"/>
    <n v="99"/>
    <n v="109.28"/>
    <n v="35.840000000000003"/>
    <n v="3548.1600000000003"/>
    <n v="10818.72"/>
    <n v="7270.5599999999995"/>
    <x v="19"/>
    <n v="6"/>
    <x v="4"/>
    <x v="1"/>
  </r>
  <r>
    <n v="332274043"/>
    <x v="2041"/>
    <d v="2021-11-04T00:00:00"/>
    <x v="119"/>
    <x v="5"/>
    <x v="0"/>
    <x v="1"/>
    <x v="3"/>
    <n v="6128"/>
    <n v="255.28"/>
    <n v="159.41999999999999"/>
    <n v="976925.75999999989"/>
    <n v="1564355.84"/>
    <n v="587430.08000000019"/>
    <x v="6"/>
    <n v="3"/>
    <x v="5"/>
    <x v="0"/>
  </r>
  <r>
    <n v="724397122"/>
    <x v="1059"/>
    <d v="2020-11-26T00:00:00"/>
    <x v="85"/>
    <x v="2"/>
    <x v="4"/>
    <x v="0"/>
    <x v="0"/>
    <n v="4061"/>
    <n v="81.73"/>
    <n v="56.67"/>
    <n v="230136.87"/>
    <n v="331905.53000000003"/>
    <n v="101768.66000000003"/>
    <x v="11"/>
    <n v="1"/>
    <x v="3"/>
    <x v="0"/>
  </r>
  <r>
    <n v="305248534"/>
    <x v="1400"/>
    <d v="2018-05-19T00:00:00"/>
    <x v="38"/>
    <x v="2"/>
    <x v="4"/>
    <x v="0"/>
    <x v="3"/>
    <n v="8679"/>
    <n v="81.73"/>
    <n v="56.67"/>
    <n v="491838.93"/>
    <n v="709334.67"/>
    <n v="217495.74000000005"/>
    <x v="11"/>
    <n v="3"/>
    <x v="5"/>
    <x v="0"/>
  </r>
  <r>
    <n v="745189607"/>
    <x v="1807"/>
    <d v="2015-06-02T00:00:00"/>
    <x v="155"/>
    <x v="4"/>
    <x v="8"/>
    <x v="1"/>
    <x v="0"/>
    <n v="7019"/>
    <n v="421.89"/>
    <n v="364.69"/>
    <n v="2559759.11"/>
    <n v="2961245.9099999997"/>
    <n v="401486.79999999981"/>
    <x v="19"/>
    <n v="7"/>
    <x v="2"/>
    <x v="1"/>
  </r>
  <r>
    <n v="908658015"/>
    <x v="1818"/>
    <d v="2021-06-19T00:00:00"/>
    <x v="68"/>
    <x v="2"/>
    <x v="9"/>
    <x v="0"/>
    <x v="3"/>
    <n v="954"/>
    <n v="9.33"/>
    <n v="6.92"/>
    <n v="6601.68"/>
    <n v="8900.82"/>
    <n v="2299.1399999999994"/>
    <x v="5"/>
    <n v="6"/>
    <x v="4"/>
    <x v="1"/>
  </r>
  <r>
    <n v="885348546"/>
    <x v="417"/>
    <d v="2022-02-26T00:00:00"/>
    <x v="1"/>
    <x v="0"/>
    <x v="10"/>
    <x v="0"/>
    <x v="1"/>
    <n v="3164"/>
    <n v="668.27"/>
    <n v="502.54"/>
    <n v="1590036.56"/>
    <n v="2114406.2799999998"/>
    <n v="524369.71999999974"/>
    <x v="18"/>
    <n v="7"/>
    <x v="2"/>
    <x v="1"/>
  </r>
  <r>
    <n v="677851569"/>
    <x v="2292"/>
    <d v="2021-02-28T00:00:00"/>
    <x v="138"/>
    <x v="1"/>
    <x v="10"/>
    <x v="1"/>
    <x v="0"/>
    <n v="198"/>
    <n v="668.27"/>
    <n v="502.54"/>
    <n v="99502.92"/>
    <n v="132317.46"/>
    <n v="32814.539999999994"/>
    <x v="0"/>
    <n v="1"/>
    <x v="3"/>
    <x v="0"/>
  </r>
  <r>
    <n v="614014565"/>
    <x v="2058"/>
    <d v="2021-04-01T00:00:00"/>
    <x v="151"/>
    <x v="5"/>
    <x v="11"/>
    <x v="0"/>
    <x v="2"/>
    <n v="9410"/>
    <n v="154.06"/>
    <n v="90.93"/>
    <n v="855651.3"/>
    <n v="1449704.6"/>
    <n v="594053.30000000005"/>
    <x v="9"/>
    <n v="4"/>
    <x v="6"/>
    <x v="0"/>
  </r>
  <r>
    <n v="720229613"/>
    <x v="1470"/>
    <d v="2015-03-08T00:00:00"/>
    <x v="109"/>
    <x v="1"/>
    <x v="9"/>
    <x v="0"/>
    <x v="1"/>
    <n v="803"/>
    <n v="9.33"/>
    <n v="6.92"/>
    <n v="5556.76"/>
    <n v="7491.99"/>
    <n v="1935.2299999999996"/>
    <x v="6"/>
    <n v="6"/>
    <x v="4"/>
    <x v="1"/>
  </r>
  <r>
    <n v="521086966"/>
    <x v="2293"/>
    <d v="2021-02-17T00:00:00"/>
    <x v="92"/>
    <x v="2"/>
    <x v="5"/>
    <x v="1"/>
    <x v="2"/>
    <n v="68"/>
    <n v="109.28"/>
    <n v="35.840000000000003"/>
    <n v="2437.1200000000003"/>
    <n v="7431.04"/>
    <n v="4993.92"/>
    <x v="12"/>
    <n v="6"/>
    <x v="4"/>
    <x v="1"/>
  </r>
  <r>
    <n v="255264174"/>
    <x v="644"/>
    <d v="2019-05-06T00:00:00"/>
    <x v="71"/>
    <x v="2"/>
    <x v="10"/>
    <x v="1"/>
    <x v="0"/>
    <n v="7197"/>
    <n v="668.27"/>
    <n v="502.54"/>
    <n v="3616780.3800000004"/>
    <n v="4809539.1899999995"/>
    <n v="1192758.8099999991"/>
    <x v="3"/>
    <n v="5"/>
    <x v="0"/>
    <x v="0"/>
  </r>
  <r>
    <n v="538430345"/>
    <x v="849"/>
    <d v="2015-02-01T00:00:00"/>
    <x v="112"/>
    <x v="1"/>
    <x v="5"/>
    <x v="1"/>
    <x v="3"/>
    <n v="2359"/>
    <n v="109.28"/>
    <n v="35.840000000000003"/>
    <n v="84546.560000000012"/>
    <n v="257791.52"/>
    <n v="173244.95999999996"/>
    <x v="12"/>
    <n v="3"/>
    <x v="5"/>
    <x v="0"/>
  </r>
  <r>
    <n v="978000628"/>
    <x v="2294"/>
    <d v="2018-07-10T00:00:00"/>
    <x v="114"/>
    <x v="2"/>
    <x v="2"/>
    <x v="0"/>
    <x v="1"/>
    <n v="974"/>
    <n v="47.45"/>
    <n v="31.79"/>
    <n v="30963.46"/>
    <n v="46216.3"/>
    <n v="15252.840000000004"/>
    <x v="6"/>
    <n v="1"/>
    <x v="3"/>
    <x v="0"/>
  </r>
  <r>
    <n v="797461354"/>
    <x v="1834"/>
    <d v="2022-01-31T00:00:00"/>
    <x v="37"/>
    <x v="1"/>
    <x v="2"/>
    <x v="0"/>
    <x v="3"/>
    <n v="5391"/>
    <n v="47.45"/>
    <n v="31.79"/>
    <n v="171379.88999999998"/>
    <n v="255802.95"/>
    <n v="84423.060000000027"/>
    <x v="6"/>
    <n v="7"/>
    <x v="2"/>
    <x v="1"/>
  </r>
  <r>
    <n v="190611350"/>
    <x v="754"/>
    <d v="2020-08-02T00:00:00"/>
    <x v="164"/>
    <x v="0"/>
    <x v="5"/>
    <x v="1"/>
    <x v="1"/>
    <n v="4989"/>
    <n v="109.28"/>
    <n v="35.840000000000003"/>
    <n v="178805.76000000001"/>
    <n v="545197.92000000004"/>
    <n v="366392.16000000003"/>
    <x v="20"/>
    <n v="4"/>
    <x v="6"/>
    <x v="0"/>
  </r>
  <r>
    <n v="771561944"/>
    <x v="1602"/>
    <d v="2021-03-03T00:00:00"/>
    <x v="101"/>
    <x v="5"/>
    <x v="1"/>
    <x v="0"/>
    <x v="0"/>
    <n v="1180"/>
    <n v="152.58000000000001"/>
    <n v="97.44"/>
    <n v="114979.2"/>
    <n v="180044.40000000002"/>
    <n v="65065.200000000026"/>
    <x v="18"/>
    <n v="4"/>
    <x v="6"/>
    <x v="0"/>
  </r>
  <r>
    <n v="624736964"/>
    <x v="189"/>
    <d v="2018-12-17T00:00:00"/>
    <x v="183"/>
    <x v="0"/>
    <x v="0"/>
    <x v="0"/>
    <x v="2"/>
    <n v="2406"/>
    <n v="255.28"/>
    <n v="159.41999999999999"/>
    <n v="383564.51999999996"/>
    <n v="614203.68000000005"/>
    <n v="230639.16000000009"/>
    <x v="9"/>
    <n v="1"/>
    <x v="3"/>
    <x v="0"/>
  </r>
  <r>
    <n v="154872739"/>
    <x v="2265"/>
    <d v="2021-06-28T00:00:00"/>
    <x v="164"/>
    <x v="0"/>
    <x v="4"/>
    <x v="0"/>
    <x v="3"/>
    <n v="9140"/>
    <n v="81.73"/>
    <n v="56.67"/>
    <n v="517963.8"/>
    <n v="747012.20000000007"/>
    <n v="229048.40000000008"/>
    <x v="15"/>
    <n v="3"/>
    <x v="5"/>
    <x v="0"/>
  </r>
  <r>
    <n v="737018096"/>
    <x v="2295"/>
    <d v="2015-10-23T00:00:00"/>
    <x v="36"/>
    <x v="3"/>
    <x v="7"/>
    <x v="0"/>
    <x v="3"/>
    <n v="8888"/>
    <n v="437.2"/>
    <n v="263.33"/>
    <n v="2340477.04"/>
    <n v="3885833.6"/>
    <n v="1545356.56"/>
    <x v="16"/>
    <n v="3"/>
    <x v="5"/>
    <x v="0"/>
  </r>
  <r>
    <n v="253719222"/>
    <x v="2296"/>
    <d v="2021-12-22T00:00:00"/>
    <x v="20"/>
    <x v="3"/>
    <x v="6"/>
    <x v="0"/>
    <x v="1"/>
    <n v="11"/>
    <n v="651.21"/>
    <n v="524.96"/>
    <n v="5774.56"/>
    <n v="7163.31"/>
    <n v="1388.75"/>
    <x v="12"/>
    <n v="6"/>
    <x v="4"/>
    <x v="1"/>
  </r>
  <r>
    <n v="109095370"/>
    <x v="1383"/>
    <d v="2021-05-03T00:00:00"/>
    <x v="23"/>
    <x v="4"/>
    <x v="4"/>
    <x v="1"/>
    <x v="1"/>
    <n v="2599"/>
    <n v="81.73"/>
    <n v="56.67"/>
    <n v="147285.33000000002"/>
    <n v="212416.27000000002"/>
    <n v="65130.94"/>
    <x v="11"/>
    <n v="5"/>
    <x v="0"/>
    <x v="0"/>
  </r>
  <r>
    <n v="964347541"/>
    <x v="1054"/>
    <d v="2020-07-05T00:00:00"/>
    <x v="49"/>
    <x v="5"/>
    <x v="9"/>
    <x v="1"/>
    <x v="0"/>
    <n v="722"/>
    <n v="9.33"/>
    <n v="6.92"/>
    <n v="4996.24"/>
    <n v="6736.26"/>
    <n v="1740.0200000000004"/>
    <x v="4"/>
    <n v="6"/>
    <x v="4"/>
    <x v="1"/>
  </r>
  <r>
    <n v="347609412"/>
    <x v="584"/>
    <d v="2018-09-29T00:00:00"/>
    <x v="37"/>
    <x v="1"/>
    <x v="7"/>
    <x v="1"/>
    <x v="1"/>
    <n v="4205"/>
    <n v="437.2"/>
    <n v="263.33"/>
    <n v="1107302.6499999999"/>
    <n v="1838426"/>
    <n v="731123.35000000009"/>
    <x v="15"/>
    <n v="1"/>
    <x v="3"/>
    <x v="0"/>
  </r>
  <r>
    <n v="476472604"/>
    <x v="1118"/>
    <d v="2018-11-08T00:00:00"/>
    <x v="72"/>
    <x v="0"/>
    <x v="6"/>
    <x v="1"/>
    <x v="1"/>
    <n v="7687"/>
    <n v="651.21"/>
    <n v="524.96"/>
    <n v="4035367.5200000005"/>
    <n v="5005851.2700000005"/>
    <n v="970483.75"/>
    <x v="16"/>
    <n v="2"/>
    <x v="1"/>
    <x v="0"/>
  </r>
  <r>
    <n v="584200847"/>
    <x v="897"/>
    <d v="2022-09-15T00:00:00"/>
    <x v="126"/>
    <x v="5"/>
    <x v="5"/>
    <x v="0"/>
    <x v="1"/>
    <n v="6868"/>
    <n v="109.28"/>
    <n v="35.840000000000003"/>
    <n v="246149.12000000002"/>
    <n v="750535.04"/>
    <n v="504385.92000000004"/>
    <x v="9"/>
    <n v="4"/>
    <x v="6"/>
    <x v="0"/>
  </r>
  <r>
    <n v="396732032"/>
    <x v="1201"/>
    <d v="2016-12-20T00:00:00"/>
    <x v="176"/>
    <x v="2"/>
    <x v="9"/>
    <x v="1"/>
    <x v="0"/>
    <n v="679"/>
    <n v="9.33"/>
    <n v="6.92"/>
    <n v="4698.68"/>
    <n v="6335.07"/>
    <n v="1636.3899999999994"/>
    <x v="11"/>
    <n v="6"/>
    <x v="4"/>
    <x v="1"/>
  </r>
  <r>
    <n v="175510299"/>
    <x v="2228"/>
    <d v="2016-03-10T00:00:00"/>
    <x v="99"/>
    <x v="5"/>
    <x v="1"/>
    <x v="0"/>
    <x v="3"/>
    <n v="6252"/>
    <n v="152.58000000000001"/>
    <n v="97.44"/>
    <n v="609194.88"/>
    <n v="953930.16"/>
    <n v="344735.28"/>
    <x v="19"/>
    <n v="2"/>
    <x v="1"/>
    <x v="0"/>
  </r>
  <r>
    <n v="454501664"/>
    <x v="704"/>
    <d v="2019-07-12T00:00:00"/>
    <x v="41"/>
    <x v="0"/>
    <x v="9"/>
    <x v="1"/>
    <x v="0"/>
    <n v="5997"/>
    <n v="9.33"/>
    <n v="6.92"/>
    <n v="41499.24"/>
    <n v="55952.01"/>
    <n v="14452.770000000004"/>
    <x v="10"/>
    <n v="7"/>
    <x v="2"/>
    <x v="1"/>
  </r>
  <r>
    <n v="530853211"/>
    <x v="2297"/>
    <d v="2018-07-13T00:00:00"/>
    <x v="151"/>
    <x v="5"/>
    <x v="2"/>
    <x v="1"/>
    <x v="2"/>
    <n v="117"/>
    <n v="47.45"/>
    <n v="31.79"/>
    <n v="3719.43"/>
    <n v="5551.6500000000005"/>
    <n v="1832.2200000000007"/>
    <x v="2"/>
    <n v="6"/>
    <x v="4"/>
    <x v="1"/>
  </r>
  <r>
    <n v="543322694"/>
    <x v="604"/>
    <d v="2018-04-24T00:00:00"/>
    <x v="63"/>
    <x v="1"/>
    <x v="2"/>
    <x v="1"/>
    <x v="0"/>
    <n v="114"/>
    <n v="47.45"/>
    <n v="31.79"/>
    <n v="3624.06"/>
    <n v="5409.3"/>
    <n v="1785.2400000000002"/>
    <x v="11"/>
    <n v="6"/>
    <x v="4"/>
    <x v="1"/>
  </r>
  <r>
    <n v="473845756"/>
    <x v="1202"/>
    <d v="2021-12-01T00:00:00"/>
    <x v="63"/>
    <x v="1"/>
    <x v="4"/>
    <x v="1"/>
    <x v="3"/>
    <n v="344"/>
    <n v="81.73"/>
    <n v="56.67"/>
    <n v="19494.48"/>
    <n v="28115.120000000003"/>
    <n v="8620.6400000000031"/>
    <x v="15"/>
    <n v="5"/>
    <x v="0"/>
    <x v="0"/>
  </r>
  <r>
    <n v="853746545"/>
    <x v="1200"/>
    <d v="2016-09-16T00:00:00"/>
    <x v="52"/>
    <x v="3"/>
    <x v="5"/>
    <x v="0"/>
    <x v="2"/>
    <n v="1430"/>
    <n v="109.28"/>
    <n v="35.840000000000003"/>
    <n v="51251.200000000004"/>
    <n v="156270.39999999999"/>
    <n v="105019.19999999998"/>
    <x v="14"/>
    <n v="1"/>
    <x v="3"/>
    <x v="0"/>
  </r>
  <r>
    <n v="119153010"/>
    <x v="122"/>
    <d v="2015-03-15T00:00:00"/>
    <x v="87"/>
    <x v="5"/>
    <x v="2"/>
    <x v="1"/>
    <x v="2"/>
    <n v="8878"/>
    <n v="47.45"/>
    <n v="31.79"/>
    <n v="282231.62"/>
    <n v="421261.10000000003"/>
    <n v="139029.48000000004"/>
    <x v="19"/>
    <n v="5"/>
    <x v="0"/>
    <x v="0"/>
  </r>
  <r>
    <n v="699801480"/>
    <x v="2050"/>
    <d v="2021-11-27T00:00:00"/>
    <x v="12"/>
    <x v="2"/>
    <x v="6"/>
    <x v="1"/>
    <x v="2"/>
    <n v="5664"/>
    <n v="651.21"/>
    <n v="524.96"/>
    <n v="2973373.4400000004"/>
    <n v="3688453.4400000004"/>
    <n v="715080"/>
    <x v="17"/>
    <n v="4"/>
    <x v="6"/>
    <x v="0"/>
  </r>
  <r>
    <n v="595740783"/>
    <x v="2135"/>
    <d v="2016-04-20T00:00:00"/>
    <x v="111"/>
    <x v="4"/>
    <x v="8"/>
    <x v="0"/>
    <x v="1"/>
    <n v="1791"/>
    <n v="421.89"/>
    <n v="364.69"/>
    <n v="653159.79"/>
    <n v="755604.99"/>
    <n v="102445.19999999995"/>
    <x v="7"/>
    <n v="2"/>
    <x v="1"/>
    <x v="0"/>
  </r>
  <r>
    <n v="815050637"/>
    <x v="1132"/>
    <d v="2021-01-27T00:00:00"/>
    <x v="111"/>
    <x v="4"/>
    <x v="9"/>
    <x v="1"/>
    <x v="1"/>
    <n v="451"/>
    <n v="9.33"/>
    <n v="6.92"/>
    <n v="3120.92"/>
    <n v="4207.83"/>
    <n v="1086.9099999999999"/>
    <x v="13"/>
    <n v="6"/>
    <x v="4"/>
    <x v="1"/>
  </r>
  <r>
    <n v="585249698"/>
    <x v="2298"/>
    <d v="2021-05-25T00:00:00"/>
    <x v="89"/>
    <x v="5"/>
    <x v="6"/>
    <x v="0"/>
    <x v="0"/>
    <n v="7246"/>
    <n v="651.21"/>
    <n v="524.96"/>
    <n v="3803860.16"/>
    <n v="4718667.66"/>
    <n v="914807.5"/>
    <x v="19"/>
    <n v="7"/>
    <x v="2"/>
    <x v="1"/>
  </r>
  <r>
    <n v="180479466"/>
    <x v="2299"/>
    <d v="2021-01-22T00:00:00"/>
    <x v="153"/>
    <x v="1"/>
    <x v="11"/>
    <x v="0"/>
    <x v="1"/>
    <n v="6740"/>
    <n v="154.06"/>
    <n v="90.93"/>
    <n v="612868.20000000007"/>
    <n v="1038364.4"/>
    <n v="425496.19999999995"/>
    <x v="3"/>
    <n v="2"/>
    <x v="1"/>
    <x v="0"/>
  </r>
  <r>
    <n v="794320380"/>
    <x v="2300"/>
    <d v="2019-08-03T00:00:00"/>
    <x v="115"/>
    <x v="5"/>
    <x v="1"/>
    <x v="1"/>
    <x v="0"/>
    <n v="5907"/>
    <n v="152.58000000000001"/>
    <n v="97.44"/>
    <n v="575578.07999999996"/>
    <n v="901290.06"/>
    <n v="325711.9800000001"/>
    <x v="14"/>
    <n v="2"/>
    <x v="1"/>
    <x v="0"/>
  </r>
  <r>
    <n v="328383767"/>
    <x v="1471"/>
    <d v="2022-12-06T00:00:00"/>
    <x v="134"/>
    <x v="2"/>
    <x v="4"/>
    <x v="1"/>
    <x v="2"/>
    <n v="4909"/>
    <n v="81.73"/>
    <n v="56.67"/>
    <n v="278193.03000000003"/>
    <n v="401212.57"/>
    <n v="123019.53999999998"/>
    <x v="6"/>
    <n v="1"/>
    <x v="3"/>
    <x v="0"/>
  </r>
  <r>
    <n v="922240722"/>
    <x v="1549"/>
    <d v="2020-09-07T00:00:00"/>
    <x v="110"/>
    <x v="0"/>
    <x v="9"/>
    <x v="0"/>
    <x v="3"/>
    <n v="379"/>
    <n v="9.33"/>
    <n v="6.92"/>
    <n v="2622.68"/>
    <n v="3536.07"/>
    <n v="913.39000000000033"/>
    <x v="19"/>
    <n v="6"/>
    <x v="4"/>
    <x v="1"/>
  </r>
  <r>
    <n v="265185773"/>
    <x v="729"/>
    <d v="2016-09-04T00:00:00"/>
    <x v="61"/>
    <x v="3"/>
    <x v="2"/>
    <x v="1"/>
    <x v="3"/>
    <n v="3218"/>
    <n v="47.45"/>
    <n v="31.79"/>
    <n v="102300.22"/>
    <n v="152694.1"/>
    <n v="50393.880000000005"/>
    <x v="1"/>
    <n v="7"/>
    <x v="2"/>
    <x v="1"/>
  </r>
  <r>
    <n v="422709548"/>
    <x v="2301"/>
    <d v="2022-07-21T00:00:00"/>
    <x v="54"/>
    <x v="2"/>
    <x v="5"/>
    <x v="0"/>
    <x v="0"/>
    <n v="8004"/>
    <n v="109.28"/>
    <n v="35.840000000000003"/>
    <n v="286863.36000000004"/>
    <n v="874677.12"/>
    <n v="587813.76"/>
    <x v="14"/>
    <n v="7"/>
    <x v="2"/>
    <x v="1"/>
  </r>
  <r>
    <n v="739320933"/>
    <x v="736"/>
    <d v="2020-01-12T00:00:00"/>
    <x v="93"/>
    <x v="5"/>
    <x v="9"/>
    <x v="0"/>
    <x v="2"/>
    <n v="348"/>
    <n v="9.33"/>
    <n v="6.92"/>
    <n v="2408.16"/>
    <n v="3246.84"/>
    <n v="838.68000000000029"/>
    <x v="7"/>
    <n v="6"/>
    <x v="4"/>
    <x v="1"/>
  </r>
  <r>
    <n v="580309283"/>
    <x v="2185"/>
    <d v="2022-10-14T00:00:00"/>
    <x v="38"/>
    <x v="2"/>
    <x v="7"/>
    <x v="1"/>
    <x v="2"/>
    <n v="5268"/>
    <n v="437.2"/>
    <n v="263.33"/>
    <n v="1387222.44"/>
    <n v="2303169.6"/>
    <n v="915947.16000000015"/>
    <x v="6"/>
    <n v="4"/>
    <x v="6"/>
    <x v="0"/>
  </r>
  <r>
    <n v="307045400"/>
    <x v="1512"/>
    <d v="2020-12-06T00:00:00"/>
    <x v="4"/>
    <x v="2"/>
    <x v="6"/>
    <x v="0"/>
    <x v="1"/>
    <n v="412"/>
    <n v="651.21"/>
    <n v="524.96"/>
    <n v="216283.52000000002"/>
    <n v="268298.52"/>
    <n v="52015"/>
    <x v="8"/>
    <n v="2"/>
    <x v="1"/>
    <x v="0"/>
  </r>
  <r>
    <n v="634033286"/>
    <x v="2302"/>
    <d v="2018-01-16T00:00:00"/>
    <x v="91"/>
    <x v="1"/>
    <x v="4"/>
    <x v="1"/>
    <x v="0"/>
    <n v="3394"/>
    <n v="81.73"/>
    <n v="56.67"/>
    <n v="192337.98"/>
    <n v="277391.62"/>
    <n v="85053.639999999985"/>
    <x v="17"/>
    <n v="7"/>
    <x v="2"/>
    <x v="1"/>
  </r>
  <r>
    <n v="925384271"/>
    <x v="1243"/>
    <d v="2018-09-08T00:00:00"/>
    <x v="30"/>
    <x v="3"/>
    <x v="10"/>
    <x v="0"/>
    <x v="3"/>
    <n v="625"/>
    <n v="668.27"/>
    <n v="502.54"/>
    <n v="314087.5"/>
    <n v="417668.75"/>
    <n v="103581.25"/>
    <x v="7"/>
    <n v="5"/>
    <x v="0"/>
    <x v="0"/>
  </r>
  <r>
    <n v="431739795"/>
    <x v="2303"/>
    <d v="2016-05-25T00:00:00"/>
    <x v="141"/>
    <x v="5"/>
    <x v="9"/>
    <x v="0"/>
    <x v="2"/>
    <n v="254"/>
    <n v="9.33"/>
    <n v="6.92"/>
    <n v="1757.68"/>
    <n v="2369.8200000000002"/>
    <n v="612.1400000000001"/>
    <x v="13"/>
    <n v="6"/>
    <x v="4"/>
    <x v="1"/>
  </r>
  <r>
    <n v="582488095"/>
    <x v="1654"/>
    <d v="2018-06-06T00:00:00"/>
    <x v="159"/>
    <x v="4"/>
    <x v="4"/>
    <x v="1"/>
    <x v="0"/>
    <n v="26"/>
    <n v="81.73"/>
    <n v="56.67"/>
    <n v="1473.42"/>
    <n v="2124.98"/>
    <n v="651.55999999999995"/>
    <x v="13"/>
    <n v="6"/>
    <x v="4"/>
    <x v="1"/>
  </r>
  <r>
    <n v="781416594"/>
    <x v="450"/>
    <d v="2015-11-10T00:00:00"/>
    <x v="96"/>
    <x v="1"/>
    <x v="8"/>
    <x v="1"/>
    <x v="0"/>
    <n v="7390"/>
    <n v="421.89"/>
    <n v="364.69"/>
    <n v="2695059.1"/>
    <n v="3117767.1"/>
    <n v="422708"/>
    <x v="6"/>
    <n v="1"/>
    <x v="3"/>
    <x v="0"/>
  </r>
  <r>
    <n v="927583253"/>
    <x v="724"/>
    <d v="2018-07-29T00:00:00"/>
    <x v="61"/>
    <x v="3"/>
    <x v="5"/>
    <x v="1"/>
    <x v="2"/>
    <n v="1352"/>
    <n v="109.28"/>
    <n v="35.840000000000003"/>
    <n v="48455.680000000008"/>
    <n v="147746.56"/>
    <n v="99290.87999999999"/>
    <x v="14"/>
    <n v="3"/>
    <x v="5"/>
    <x v="0"/>
  </r>
  <r>
    <n v="310828816"/>
    <x v="2209"/>
    <d v="2017-06-04T00:00:00"/>
    <x v="49"/>
    <x v="5"/>
    <x v="11"/>
    <x v="0"/>
    <x v="3"/>
    <n v="9"/>
    <n v="154.06"/>
    <n v="90.93"/>
    <n v="818.37000000000012"/>
    <n v="1386.54"/>
    <n v="568.16999999999985"/>
    <x v="4"/>
    <n v="6"/>
    <x v="4"/>
    <x v="1"/>
  </r>
  <r>
    <n v="374724614"/>
    <x v="1463"/>
    <d v="2020-06-23T00:00:00"/>
    <x v="21"/>
    <x v="5"/>
    <x v="7"/>
    <x v="1"/>
    <x v="0"/>
    <n v="8195"/>
    <n v="437.2"/>
    <n v="263.33"/>
    <n v="2157989.35"/>
    <n v="3582854"/>
    <n v="1424864.65"/>
    <x v="0"/>
    <n v="3"/>
    <x v="5"/>
    <x v="0"/>
  </r>
  <r>
    <n v="217984473"/>
    <x v="391"/>
    <d v="2015-04-09T00:00:00"/>
    <x v="139"/>
    <x v="4"/>
    <x v="10"/>
    <x v="1"/>
    <x v="1"/>
    <n v="5305"/>
    <n v="668.27"/>
    <n v="502.54"/>
    <n v="2665974.7000000002"/>
    <n v="3545172.35"/>
    <n v="879197.64999999991"/>
    <x v="0"/>
    <n v="5"/>
    <x v="0"/>
    <x v="0"/>
  </r>
  <r>
    <n v="169748055"/>
    <x v="2304"/>
    <d v="2018-09-02T00:00:00"/>
    <x v="64"/>
    <x v="3"/>
    <x v="5"/>
    <x v="1"/>
    <x v="2"/>
    <n v="1077"/>
    <n v="109.28"/>
    <n v="35.840000000000003"/>
    <n v="38599.68"/>
    <n v="117694.56"/>
    <n v="79094.880000000005"/>
    <x v="19"/>
    <n v="5"/>
    <x v="0"/>
    <x v="0"/>
  </r>
  <r>
    <n v="226939189"/>
    <x v="52"/>
    <d v="2016-12-14T00:00:00"/>
    <x v="68"/>
    <x v="2"/>
    <x v="0"/>
    <x v="1"/>
    <x v="3"/>
    <n v="5204"/>
    <n v="255.28"/>
    <n v="159.41999999999999"/>
    <n v="829621.67999999993"/>
    <n v="1328477.1200000001"/>
    <n v="498855.44000000018"/>
    <x v="9"/>
    <n v="3"/>
    <x v="5"/>
    <x v="0"/>
  </r>
  <r>
    <n v="906794202"/>
    <x v="1873"/>
    <d v="2018-04-25T00:00:00"/>
    <x v="43"/>
    <x v="1"/>
    <x v="5"/>
    <x v="0"/>
    <x v="2"/>
    <n v="9410"/>
    <n v="109.28"/>
    <n v="35.840000000000003"/>
    <n v="337254.40000000002"/>
    <n v="1028324.8"/>
    <n v="691070.4"/>
    <x v="11"/>
    <n v="7"/>
    <x v="2"/>
    <x v="1"/>
  </r>
  <r>
    <n v="996861922"/>
    <x v="34"/>
    <d v="2021-07-22T00:00:00"/>
    <x v="101"/>
    <x v="5"/>
    <x v="11"/>
    <x v="0"/>
    <x v="2"/>
    <n v="2450"/>
    <n v="154.06"/>
    <n v="90.93"/>
    <n v="222778.50000000003"/>
    <n v="377447"/>
    <n v="154668.49999999997"/>
    <x v="1"/>
    <n v="4"/>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FA3EC-37E9-4187-A077-0C0D279D8A6F}" name="pvt_map_char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3:B188" firstHeaderRow="1" firstDataRow="1" firstDataCol="1"/>
  <pivotFields count="21">
    <pivotField showAll="0"/>
    <pivotField numFmtId="14" showAll="0">
      <items count="2306">
        <item x="2264"/>
        <item x="857"/>
        <item x="134"/>
        <item x="1842"/>
        <item x="532"/>
        <item x="352"/>
        <item x="1339"/>
        <item x="1179"/>
        <item x="2085"/>
        <item x="49"/>
        <item x="2232"/>
        <item x="1452"/>
        <item x="2053"/>
        <item x="339"/>
        <item x="621"/>
        <item x="703"/>
        <item x="570"/>
        <item x="849"/>
        <item x="711"/>
        <item x="1659"/>
        <item x="332"/>
        <item x="556"/>
        <item x="994"/>
        <item x="1792"/>
        <item x="247"/>
        <item x="743"/>
        <item x="1478"/>
        <item x="913"/>
        <item x="2179"/>
        <item x="725"/>
        <item x="2194"/>
        <item x="199"/>
        <item x="595"/>
        <item x="894"/>
        <item x="641"/>
        <item x="1862"/>
        <item x="2215"/>
        <item x="978"/>
        <item x="1858"/>
        <item x="1726"/>
        <item x="2151"/>
        <item x="170"/>
        <item x="513"/>
        <item x="937"/>
        <item x="1988"/>
        <item x="195"/>
        <item x="91"/>
        <item x="2290"/>
        <item x="1775"/>
        <item x="122"/>
        <item x="1264"/>
        <item x="1007"/>
        <item x="599"/>
        <item x="152"/>
        <item x="1544"/>
        <item x="1265"/>
        <item x="1220"/>
        <item x="1470"/>
        <item x="131"/>
        <item x="648"/>
        <item x="822"/>
        <item x="78"/>
        <item x="2242"/>
        <item x="654"/>
        <item x="696"/>
        <item x="1975"/>
        <item x="1592"/>
        <item x="625"/>
        <item x="415"/>
        <item x="2239"/>
        <item x="503"/>
        <item x="1144"/>
        <item x="438"/>
        <item x="1377"/>
        <item x="1193"/>
        <item x="2076"/>
        <item x="231"/>
        <item x="1274"/>
        <item x="391"/>
        <item x="855"/>
        <item x="357"/>
        <item x="2142"/>
        <item x="1692"/>
        <item x="186"/>
        <item x="427"/>
        <item x="151"/>
        <item x="185"/>
        <item x="9"/>
        <item x="1996"/>
        <item x="153"/>
        <item x="900"/>
        <item x="689"/>
        <item x="521"/>
        <item x="1623"/>
        <item x="886"/>
        <item x="286"/>
        <item x="109"/>
        <item x="1077"/>
        <item x="243"/>
        <item x="1680"/>
        <item x="2034"/>
        <item x="1689"/>
        <item x="229"/>
        <item x="529"/>
        <item x="1044"/>
        <item x="1175"/>
        <item x="524"/>
        <item x="728"/>
        <item x="1292"/>
        <item x="2129"/>
        <item x="957"/>
        <item x="1743"/>
        <item x="1807"/>
        <item x="2100"/>
        <item x="1303"/>
        <item x="607"/>
        <item x="173"/>
        <item x="111"/>
        <item x="1973"/>
        <item x="369"/>
        <item x="1894"/>
        <item x="1375"/>
        <item x="1050"/>
        <item x="2154"/>
        <item x="786"/>
        <item x="1765"/>
        <item x="833"/>
        <item x="1097"/>
        <item x="989"/>
        <item x="1372"/>
        <item x="1346"/>
        <item x="1580"/>
        <item x="892"/>
        <item x="752"/>
        <item x="60"/>
        <item x="878"/>
        <item x="1148"/>
        <item x="2210"/>
        <item x="2281"/>
        <item x="1917"/>
        <item x="44"/>
        <item x="2103"/>
        <item x="1824"/>
        <item x="2197"/>
        <item x="566"/>
        <item x="2225"/>
        <item x="30"/>
        <item x="110"/>
        <item x="1084"/>
        <item x="1018"/>
        <item x="948"/>
        <item x="319"/>
        <item x="1742"/>
        <item x="429"/>
        <item x="487"/>
        <item x="1771"/>
        <item x="13"/>
        <item x="1703"/>
        <item x="2170"/>
        <item x="2189"/>
        <item x="2193"/>
        <item x="1282"/>
        <item x="112"/>
        <item x="2087"/>
        <item x="181"/>
        <item x="829"/>
        <item x="230"/>
        <item x="2059"/>
        <item x="465"/>
        <item x="4"/>
        <item x="1421"/>
        <item x="1638"/>
        <item x="1016"/>
        <item x="639"/>
        <item x="1773"/>
        <item x="1170"/>
        <item x="708"/>
        <item x="1459"/>
        <item x="1823"/>
        <item x="150"/>
        <item x="2235"/>
        <item x="208"/>
        <item x="2126"/>
        <item x="678"/>
        <item x="1190"/>
        <item x="684"/>
        <item x="222"/>
        <item x="1669"/>
        <item x="1574"/>
        <item x="248"/>
        <item x="314"/>
        <item x="1409"/>
        <item x="2256"/>
        <item x="1880"/>
        <item x="730"/>
        <item x="1310"/>
        <item x="401"/>
        <item x="1091"/>
        <item x="1987"/>
        <item x="2044"/>
        <item x="1313"/>
        <item x="252"/>
        <item x="2223"/>
        <item x="1829"/>
        <item x="1484"/>
        <item x="2145"/>
        <item x="1472"/>
        <item x="977"/>
        <item x="1527"/>
        <item x="126"/>
        <item x="505"/>
        <item x="580"/>
        <item x="1324"/>
        <item x="574"/>
        <item x="2062"/>
        <item x="1658"/>
        <item x="876"/>
        <item x="638"/>
        <item x="1098"/>
        <item x="1526"/>
        <item x="1108"/>
        <item x="1180"/>
        <item x="164"/>
        <item x="1809"/>
        <item x="1417"/>
        <item x="1678"/>
        <item x="1583"/>
        <item x="1832"/>
        <item x="1352"/>
        <item x="2182"/>
        <item x="1047"/>
        <item x="1909"/>
        <item x="476"/>
        <item x="98"/>
        <item x="1896"/>
        <item x="1237"/>
        <item x="284"/>
        <item x="1634"/>
        <item x="316"/>
        <item x="1196"/>
        <item x="530"/>
        <item x="1122"/>
        <item x="1416"/>
        <item x="851"/>
        <item x="2295"/>
        <item x="834"/>
        <item x="1608"/>
        <item x="1979"/>
        <item x="1005"/>
        <item x="903"/>
        <item x="1535"/>
        <item x="1557"/>
        <item x="1545"/>
        <item x="375"/>
        <item x="884"/>
        <item x="2118"/>
        <item x="2208"/>
        <item x="1343"/>
        <item x="80"/>
        <item x="765"/>
        <item x="1976"/>
        <item x="1116"/>
        <item x="102"/>
        <item x="1036"/>
        <item x="296"/>
        <item x="450"/>
        <item x="1386"/>
        <item x="2234"/>
        <item x="1777"/>
        <item x="245"/>
        <item x="1782"/>
        <item x="2075"/>
        <item x="1013"/>
        <item x="1403"/>
        <item x="154"/>
        <item x="968"/>
        <item x="1305"/>
        <item x="1287"/>
        <item x="211"/>
        <item x="1420"/>
        <item x="113"/>
        <item x="2139"/>
        <item x="1317"/>
        <item x="1890"/>
        <item x="1616"/>
        <item x="972"/>
        <item x="1711"/>
        <item x="1826"/>
        <item x="1314"/>
        <item x="816"/>
        <item x="1242"/>
        <item x="159"/>
        <item x="1626"/>
        <item x="1272"/>
        <item x="2172"/>
        <item x="1441"/>
        <item x="15"/>
        <item x="343"/>
        <item x="873"/>
        <item x="1263"/>
        <item x="2073"/>
        <item x="2106"/>
        <item x="517"/>
        <item x="1984"/>
        <item x="373"/>
        <item x="2057"/>
        <item x="1960"/>
        <item x="782"/>
        <item x="663"/>
        <item x="2116"/>
        <item x="412"/>
        <item x="1963"/>
        <item x="1295"/>
        <item x="262"/>
        <item x="585"/>
        <item x="812"/>
        <item x="1918"/>
        <item x="1136"/>
        <item x="1041"/>
        <item x="1414"/>
        <item x="118"/>
        <item x="802"/>
        <item x="87"/>
        <item x="483"/>
        <item x="303"/>
        <item x="322"/>
        <item x="1566"/>
        <item x="707"/>
        <item x="306"/>
        <item x="436"/>
        <item x="414"/>
        <item x="1493"/>
        <item x="1105"/>
        <item x="2283"/>
        <item x="480"/>
        <item x="147"/>
        <item x="183"/>
        <item x="340"/>
        <item x="512"/>
        <item x="2186"/>
        <item x="946"/>
        <item x="1830"/>
        <item x="507"/>
        <item x="1261"/>
        <item x="93"/>
        <item x="1923"/>
        <item x="1655"/>
        <item x="674"/>
        <item x="2133"/>
        <item x="800"/>
        <item x="1875"/>
        <item x="1479"/>
        <item x="2228"/>
        <item x="149"/>
        <item x="1113"/>
        <item x="1046"/>
        <item x="1695"/>
        <item x="327"/>
        <item x="57"/>
        <item x="477"/>
        <item x="1360"/>
        <item x="466"/>
        <item x="1881"/>
        <item x="540"/>
        <item x="657"/>
        <item x="2020"/>
        <item x="1299"/>
        <item x="1994"/>
        <item x="128"/>
        <item x="2280"/>
        <item x="1069"/>
        <item x="1392"/>
        <item x="1451"/>
        <item x="1931"/>
        <item x="425"/>
        <item x="737"/>
        <item x="1165"/>
        <item x="2147"/>
        <item x="1780"/>
        <item x="1109"/>
        <item x="474"/>
        <item x="365"/>
        <item x="2056"/>
        <item x="751"/>
        <item x="484"/>
        <item x="1436"/>
        <item x="1156"/>
        <item x="1333"/>
        <item x="2219"/>
        <item x="561"/>
        <item x="1235"/>
        <item x="2261"/>
        <item x="1819"/>
        <item x="1817"/>
        <item x="2135"/>
        <item x="1989"/>
        <item x="719"/>
        <item x="1064"/>
        <item x="1666"/>
        <item x="2078"/>
        <item x="1811"/>
        <item x="2247"/>
        <item x="1625"/>
        <item x="1388"/>
        <item x="958"/>
        <item x="1379"/>
        <item x="1821"/>
        <item x="1247"/>
        <item x="1622"/>
        <item x="588"/>
        <item x="2160"/>
        <item x="1611"/>
        <item x="1853"/>
        <item x="1151"/>
        <item x="746"/>
        <item x="1632"/>
        <item x="589"/>
        <item x="360"/>
        <item x="1805"/>
        <item x="2273"/>
        <item x="683"/>
        <item x="1835"/>
        <item x="2120"/>
        <item x="238"/>
        <item x="178"/>
        <item x="2303"/>
        <item x="1323"/>
        <item x="1447"/>
        <item x="1874"/>
        <item x="1145"/>
        <item x="121"/>
        <item x="2202"/>
        <item x="26"/>
        <item x="2141"/>
        <item x="847"/>
        <item x="2028"/>
        <item x="1215"/>
        <item x="362"/>
        <item x="1214"/>
        <item x="145"/>
        <item x="1908"/>
        <item x="890"/>
        <item x="1213"/>
        <item x="1415"/>
        <item x="67"/>
        <item x="333"/>
        <item x="1492"/>
        <item x="1290"/>
        <item x="672"/>
        <item x="1137"/>
        <item x="694"/>
        <item x="1031"/>
        <item x="771"/>
        <item x="1521"/>
        <item x="1003"/>
        <item x="1563"/>
        <item x="1480"/>
        <item x="1198"/>
        <item x="2205"/>
        <item x="838"/>
        <item x="1311"/>
        <item x="1764"/>
        <item x="485"/>
        <item x="1887"/>
        <item x="779"/>
        <item x="1465"/>
        <item x="1131"/>
        <item x="1843"/>
        <item x="2146"/>
        <item x="2233"/>
        <item x="2165"/>
        <item x="1330"/>
        <item x="1140"/>
        <item x="2187"/>
        <item x="1635"/>
        <item x="2144"/>
        <item x="909"/>
        <item x="1434"/>
        <item x="2222"/>
        <item x="1524"/>
        <item x="179"/>
        <item x="980"/>
        <item x="935"/>
        <item x="2201"/>
        <item x="1079"/>
        <item x="1248"/>
        <item x="1732"/>
        <item x="662"/>
        <item x="66"/>
        <item x="1393"/>
        <item x="269"/>
        <item x="12"/>
        <item x="473"/>
        <item x="2229"/>
        <item x="108"/>
        <item x="2127"/>
        <item x="1772"/>
        <item x="37"/>
        <item x="702"/>
        <item x="637"/>
        <item x="2122"/>
        <item x="62"/>
        <item x="821"/>
        <item x="959"/>
        <item x="620"/>
        <item x="542"/>
        <item x="249"/>
        <item x="729"/>
        <item x="1285"/>
        <item x="615"/>
        <item x="1384"/>
        <item x="1142"/>
        <item x="1200"/>
        <item x="342"/>
        <item x="1508"/>
        <item x="1940"/>
        <item x="2155"/>
        <item x="2274"/>
        <item x="424"/>
        <item x="1619"/>
        <item x="1501"/>
        <item x="1058"/>
        <item x="2156"/>
        <item x="1270"/>
        <item x="1507"/>
        <item x="789"/>
        <item x="881"/>
        <item x="1277"/>
        <item x="2001"/>
        <item x="826"/>
        <item x="1899"/>
        <item x="63"/>
        <item x="1850"/>
        <item x="1964"/>
        <item x="207"/>
        <item x="1146"/>
        <item x="95"/>
        <item x="22"/>
        <item x="206"/>
        <item x="2019"/>
        <item x="1316"/>
        <item x="1325"/>
        <item x="1681"/>
        <item x="1579"/>
        <item x="451"/>
        <item x="1810"/>
        <item x="1892"/>
        <item x="553"/>
        <item x="405"/>
        <item x="1911"/>
        <item x="525"/>
        <item x="1488"/>
        <item x="1025"/>
        <item x="71"/>
        <item x="627"/>
        <item x="2022"/>
        <item x="924"/>
        <item x="1685"/>
        <item x="2039"/>
        <item x="141"/>
        <item x="1014"/>
        <item x="1707"/>
        <item x="2275"/>
        <item x="210"/>
        <item x="2006"/>
        <item x="1688"/>
        <item x="1661"/>
        <item x="354"/>
        <item x="562"/>
        <item x="1268"/>
        <item x="1422"/>
        <item x="1604"/>
        <item x="947"/>
        <item x="1820"/>
        <item x="922"/>
        <item x="902"/>
        <item x="697"/>
        <item x="658"/>
        <item x="1362"/>
        <item x="546"/>
        <item x="52"/>
        <item x="1222"/>
        <item x="1197"/>
        <item x="407"/>
        <item x="1859"/>
        <item x="387"/>
        <item x="1345"/>
        <item x="1412"/>
        <item x="1199"/>
        <item x="1699"/>
        <item x="2175"/>
        <item x="259"/>
        <item x="1351"/>
        <item x="280"/>
        <item x="534"/>
        <item x="1698"/>
        <item x="1694"/>
        <item x="1171"/>
        <item x="456"/>
        <item x="653"/>
        <item x="217"/>
        <item x="397"/>
        <item x="1201"/>
        <item x="883"/>
        <item x="2173"/>
        <item x="1828"/>
        <item x="103"/>
        <item x="1791"/>
        <item x="1298"/>
        <item x="1019"/>
        <item x="266"/>
        <item x="1482"/>
        <item x="1691"/>
        <item x="1340"/>
        <item x="43"/>
        <item x="1888"/>
        <item x="1273"/>
        <item x="421"/>
        <item x="681"/>
        <item x="1570"/>
        <item x="1572"/>
        <item x="276"/>
        <item x="1687"/>
        <item x="951"/>
        <item x="1006"/>
        <item x="495"/>
        <item x="633"/>
        <item x="965"/>
        <item x="1854"/>
        <item x="1941"/>
        <item x="698"/>
        <item x="2198"/>
        <item x="877"/>
        <item x="289"/>
        <item x="1437"/>
        <item x="2191"/>
        <item x="1081"/>
        <item x="879"/>
        <item x="1506"/>
        <item x="1515"/>
        <item x="198"/>
        <item x="2134"/>
        <item x="2203"/>
        <item x="1057"/>
        <item x="1653"/>
        <item x="572"/>
        <item x="2286"/>
        <item x="377"/>
        <item x="172"/>
        <item x="1123"/>
        <item x="2029"/>
        <item x="281"/>
        <item x="2086"/>
        <item x="216"/>
        <item x="1301"/>
        <item x="723"/>
        <item x="1614"/>
        <item x="1927"/>
        <item x="993"/>
        <item x="1965"/>
        <item x="609"/>
        <item x="1129"/>
        <item x="347"/>
        <item x="2031"/>
        <item x="1326"/>
        <item x="933"/>
        <item x="297"/>
        <item x="194"/>
        <item x="860"/>
        <item x="69"/>
        <item x="1683"/>
        <item x="310"/>
        <item x="889"/>
        <item x="18"/>
        <item x="163"/>
        <item x="234"/>
        <item x="1164"/>
        <item x="1827"/>
        <item x="1206"/>
        <item x="1621"/>
        <item x="41"/>
        <item x="1595"/>
        <item x="411"/>
        <item x="988"/>
        <item x="2254"/>
        <item x="1555"/>
        <item x="304"/>
        <item x="1389"/>
        <item x="1532"/>
        <item x="278"/>
        <item x="1085"/>
        <item x="1778"/>
        <item x="1490"/>
        <item x="433"/>
        <item x="2230"/>
        <item x="971"/>
        <item x="2004"/>
        <item x="587"/>
        <item x="1788"/>
        <item x="1943"/>
        <item x="1034"/>
        <item x="364"/>
        <item x="673"/>
        <item x="157"/>
        <item x="1958"/>
        <item x="24"/>
        <item x="38"/>
        <item x="1130"/>
        <item x="1939"/>
        <item x="1966"/>
        <item x="1410"/>
        <item x="991"/>
        <item x="1188"/>
        <item x="293"/>
        <item x="1617"/>
        <item x="413"/>
        <item x="337"/>
        <item x="952"/>
        <item x="1224"/>
        <item x="853"/>
        <item x="2131"/>
        <item x="938"/>
        <item x="1558"/>
        <item x="2157"/>
        <item x="1897"/>
        <item x="2209"/>
        <item x="1974"/>
        <item x="2117"/>
        <item x="563"/>
        <item x="1500"/>
        <item x="1051"/>
        <item x="348"/>
        <item x="929"/>
        <item x="1455"/>
        <item x="1533"/>
        <item x="1127"/>
        <item x="353"/>
        <item x="1645"/>
        <item x="2083"/>
        <item x="406"/>
        <item x="705"/>
        <item x="356"/>
        <item x="1365"/>
        <item x="1446"/>
        <item x="643"/>
        <item x="1932"/>
        <item x="2063"/>
        <item x="2204"/>
        <item x="923"/>
        <item x="893"/>
        <item x="815"/>
        <item x="2152"/>
        <item x="1078"/>
        <item x="2099"/>
        <item x="2012"/>
        <item x="2211"/>
        <item x="665"/>
        <item x="254"/>
        <item x="77"/>
        <item x="1903"/>
        <item x="423"/>
        <item x="1624"/>
        <item x="295"/>
        <item x="1354"/>
        <item x="1601"/>
        <item x="328"/>
        <item x="92"/>
        <item x="441"/>
        <item x="1885"/>
        <item x="76"/>
        <item x="1679"/>
        <item x="1100"/>
        <item x="73"/>
        <item x="611"/>
        <item x="2169"/>
        <item x="2245"/>
        <item x="1071"/>
        <item x="1433"/>
        <item x="215"/>
        <item x="390"/>
        <item x="1971"/>
        <item x="1075"/>
        <item x="908"/>
        <item x="1195"/>
        <item x="1663"/>
        <item x="1584"/>
        <item x="471"/>
        <item x="2238"/>
        <item x="961"/>
        <item x="1336"/>
        <item x="1430"/>
        <item x="491"/>
        <item x="320"/>
        <item x="581"/>
        <item x="1995"/>
        <item x="31"/>
        <item x="2302"/>
        <item x="224"/>
        <item x="1690"/>
        <item x="267"/>
        <item x="1158"/>
        <item x="89"/>
        <item x="2017"/>
        <item x="535"/>
        <item x="1593"/>
        <item x="1667"/>
        <item x="718"/>
        <item x="1095"/>
        <item x="1092"/>
        <item x="40"/>
        <item x="2080"/>
        <item x="1672"/>
        <item x="379"/>
        <item x="1141"/>
        <item x="626"/>
        <item x="1969"/>
        <item x="1032"/>
        <item x="1605"/>
        <item x="273"/>
        <item x="734"/>
        <item x="760"/>
        <item x="544"/>
        <item x="1408"/>
        <item x="418"/>
        <item x="1296"/>
        <item x="1728"/>
        <item x="2038"/>
        <item x="1607"/>
        <item x="1026"/>
        <item x="664"/>
        <item x="1045"/>
        <item x="1182"/>
        <item x="2136"/>
        <item x="176"/>
        <item x="366"/>
        <item x="1172"/>
        <item x="785"/>
        <item x="985"/>
        <item x="107"/>
        <item x="1869"/>
        <item x="25"/>
        <item x="756"/>
        <item x="1961"/>
        <item x="2289"/>
        <item x="891"/>
        <item x="1630"/>
        <item x="2138"/>
        <item x="1061"/>
        <item x="39"/>
        <item x="490"/>
        <item x="1093"/>
        <item x="796"/>
        <item x="693"/>
        <item x="1866"/>
        <item x="2166"/>
        <item x="803"/>
        <item x="363"/>
        <item x="462"/>
        <item x="1185"/>
        <item x="907"/>
        <item x="773"/>
        <item x="312"/>
        <item x="1573"/>
        <item x="1562"/>
        <item x="1233"/>
        <item x="632"/>
        <item x="2082"/>
        <item x="1063"/>
        <item x="1735"/>
        <item x="51"/>
        <item x="1520"/>
        <item x="1799"/>
        <item x="1394"/>
        <item x="1104"/>
        <item x="1516"/>
        <item x="604"/>
        <item x="1873"/>
        <item x="1588"/>
        <item x="1147"/>
        <item x="2016"/>
        <item x="1359"/>
        <item x="817"/>
        <item x="2046"/>
        <item x="1152"/>
        <item x="213"/>
        <item x="2168"/>
        <item x="175"/>
        <item x="2113"/>
        <item x="820"/>
        <item x="549"/>
        <item x="1228"/>
        <item x="757"/>
        <item x="536"/>
        <item x="1474"/>
        <item x="1497"/>
        <item x="1020"/>
        <item x="1400"/>
        <item x="747"/>
        <item x="848"/>
        <item x="526"/>
        <item x="277"/>
        <item x="244"/>
        <item x="1371"/>
        <item x="852"/>
        <item x="593"/>
        <item x="1901"/>
        <item x="48"/>
        <item x="2284"/>
        <item x="45"/>
        <item x="712"/>
        <item x="1654"/>
        <item x="831"/>
        <item x="1578"/>
        <item x="2047"/>
        <item x="700"/>
        <item x="2218"/>
        <item x="114"/>
        <item x="64"/>
        <item x="717"/>
        <item x="680"/>
        <item x="591"/>
        <item x="82"/>
        <item x="1749"/>
        <item x="727"/>
        <item x="1806"/>
        <item x="1208"/>
        <item x="1038"/>
        <item x="2257"/>
        <item x="1925"/>
        <item x="386"/>
        <item x="309"/>
        <item x="488"/>
        <item x="1982"/>
        <item x="706"/>
        <item x="630"/>
        <item x="1114"/>
        <item x="1207"/>
        <item x="2297"/>
        <item x="858"/>
        <item x="197"/>
        <item x="1173"/>
        <item x="927"/>
        <item x="68"/>
        <item x="1794"/>
        <item x="2177"/>
        <item x="1241"/>
        <item x="2294"/>
        <item x="1668"/>
        <item x="724"/>
        <item x="837"/>
        <item x="285"/>
        <item x="283"/>
        <item x="1576"/>
        <item x="291"/>
        <item x="749"/>
        <item x="2090"/>
        <item x="906"/>
        <item x="2049"/>
        <item x="1467"/>
        <item x="463"/>
        <item x="1559"/>
        <item x="577"/>
        <item x="368"/>
        <item x="949"/>
        <item x="941"/>
        <item x="1893"/>
        <item x="1906"/>
        <item x="1591"/>
        <item x="1871"/>
        <item x="1761"/>
        <item x="1708"/>
        <item x="1080"/>
        <item x="844"/>
        <item x="1727"/>
        <item x="784"/>
        <item x="419"/>
        <item x="1769"/>
        <item x="16"/>
        <item x="1543"/>
        <item x="1785"/>
        <item x="444"/>
        <item x="2304"/>
        <item x="1212"/>
        <item x="901"/>
        <item x="651"/>
        <item x="1755"/>
        <item x="250"/>
        <item x="1922"/>
        <item x="1121"/>
        <item x="220"/>
        <item x="1577"/>
        <item x="1934"/>
        <item x="1723"/>
        <item x="1243"/>
        <item x="1426"/>
        <item x="2030"/>
        <item x="1803"/>
        <item x="1004"/>
        <item x="1366"/>
        <item x="1124"/>
        <item x="1556"/>
        <item x="584"/>
        <item x="235"/>
        <item x="2279"/>
        <item x="1458"/>
        <item x="1722"/>
        <item x="2095"/>
        <item x="1089"/>
        <item x="824"/>
        <item x="1620"/>
        <item x="169"/>
        <item x="1753"/>
        <item x="467"/>
        <item x="212"/>
        <item x="1169"/>
        <item x="1717"/>
        <item x="2159"/>
        <item x="1138"/>
        <item x="1677"/>
        <item x="1904"/>
        <item x="123"/>
        <item x="1912"/>
        <item x="1985"/>
        <item x="1754"/>
        <item x="921"/>
        <item x="79"/>
        <item x="990"/>
        <item x="120"/>
        <item x="2195"/>
        <item x="899"/>
        <item x="1281"/>
        <item x="8"/>
        <item x="1756"/>
        <item x="46"/>
        <item x="227"/>
        <item x="502"/>
        <item x="2093"/>
        <item x="2246"/>
        <item x="1251"/>
        <item x="1724"/>
        <item x="1876"/>
        <item x="1710"/>
        <item x="1553"/>
        <item x="482"/>
        <item x="2285"/>
        <item x="940"/>
        <item x="1118"/>
        <item x="1166"/>
        <item x="2071"/>
        <item x="430"/>
        <item x="2149"/>
        <item x="1355"/>
        <item x="435"/>
        <item x="1757"/>
        <item x="1644"/>
        <item x="2255"/>
        <item x="1793"/>
        <item x="2061"/>
        <item x="2079"/>
        <item x="2051"/>
        <item x="1341"/>
        <item x="158"/>
        <item x="351"/>
        <item x="1367"/>
        <item x="1706"/>
        <item x="2267"/>
        <item x="1510"/>
        <item x="1598"/>
        <item x="189"/>
        <item x="787"/>
        <item x="1560"/>
        <item x="1565"/>
        <item x="393"/>
        <item x="1795"/>
        <item x="1650"/>
        <item x="400"/>
        <item x="862"/>
        <item x="794"/>
        <item x="1800"/>
        <item x="510"/>
        <item x="65"/>
        <item x="1951"/>
        <item x="642"/>
        <item x="1629"/>
        <item x="1914"/>
        <item x="1307"/>
        <item x="56"/>
        <item x="338"/>
        <item x="1920"/>
        <item x="299"/>
        <item x="1709"/>
        <item x="715"/>
        <item x="2036"/>
        <item x="987"/>
        <item x="380"/>
        <item x="1117"/>
        <item x="496"/>
        <item x="845"/>
        <item x="1518"/>
        <item x="2192"/>
        <item x="1210"/>
        <item x="594"/>
        <item x="759"/>
        <item x="1867"/>
        <item x="2148"/>
        <item x="1682"/>
        <item x="459"/>
        <item x="995"/>
        <item x="117"/>
        <item x="1767"/>
        <item x="679"/>
        <item x="2236"/>
        <item x="1701"/>
        <item x="745"/>
        <item x="2097"/>
        <item x="2137"/>
        <item x="1938"/>
        <item x="326"/>
        <item x="2200"/>
        <item x="294"/>
        <item x="647"/>
        <item x="1959"/>
        <item x="568"/>
        <item x="428"/>
        <item x="930"/>
        <item x="836"/>
        <item x="1469"/>
        <item x="914"/>
        <item x="1719"/>
        <item x="606"/>
        <item x="1789"/>
        <item x="1886"/>
        <item x="156"/>
        <item x="1851"/>
        <item x="1227"/>
        <item x="432"/>
        <item x="1011"/>
        <item x="1432"/>
        <item x="1406"/>
        <item x="331"/>
        <item x="1631"/>
        <item x="944"/>
        <item x="403"/>
        <item x="1955"/>
        <item x="1401"/>
        <item x="774"/>
        <item x="722"/>
        <item x="2241"/>
        <item x="1278"/>
        <item x="2008"/>
        <item x="1712"/>
        <item x="1716"/>
        <item x="1916"/>
        <item x="203"/>
        <item x="1204"/>
        <item x="823"/>
        <item x="1029"/>
        <item x="2060"/>
        <item x="1052"/>
        <item x="219"/>
        <item x="1721"/>
        <item x="1597"/>
        <item x="161"/>
        <item x="1628"/>
        <item x="1035"/>
        <item x="2271"/>
        <item x="649"/>
        <item x="133"/>
        <item x="880"/>
        <item x="437"/>
        <item x="29"/>
        <item x="1910"/>
        <item x="402"/>
        <item x="398"/>
        <item x="33"/>
        <item x="455"/>
        <item x="744"/>
        <item x="841"/>
        <item x="97"/>
        <item x="1048"/>
        <item x="545"/>
        <item x="19"/>
        <item x="1160"/>
        <item x="644"/>
        <item x="2196"/>
        <item x="1509"/>
        <item x="1334"/>
        <item x="2180"/>
        <item x="1402"/>
        <item x="460"/>
        <item x="1913"/>
        <item x="1229"/>
        <item x="1569"/>
        <item x="334"/>
        <item x="1294"/>
        <item x="596"/>
        <item x="1356"/>
        <item x="1865"/>
        <item x="2088"/>
        <item x="2115"/>
        <item x="493"/>
        <item x="182"/>
        <item x="2178"/>
        <item x="11"/>
        <item x="1702"/>
        <item x="543"/>
        <item x="1594"/>
        <item x="307"/>
        <item x="100"/>
        <item x="1641"/>
        <item x="336"/>
        <item x="1798"/>
        <item x="1395"/>
        <item x="1257"/>
        <item x="1424"/>
        <item x="2125"/>
        <item x="218"/>
        <item x="202"/>
        <item x="1485"/>
        <item x="1477"/>
        <item x="781"/>
        <item x="1884"/>
        <item x="1450"/>
        <item x="1347"/>
        <item x="795"/>
        <item x="1522"/>
        <item x="1804"/>
        <item x="865"/>
        <item x="2021"/>
        <item x="139"/>
        <item x="1332"/>
        <item x="2032"/>
        <item x="59"/>
        <item x="825"/>
        <item x="392"/>
        <item x="2258"/>
        <item x="926"/>
        <item x="1191"/>
        <item x="2119"/>
        <item x="1419"/>
        <item x="130"/>
        <item x="1674"/>
        <item x="457"/>
        <item x="1627"/>
        <item x="704"/>
        <item x="1139"/>
        <item x="2092"/>
        <item x="1253"/>
        <item x="2000"/>
        <item x="1082"/>
        <item x="670"/>
        <item x="1399"/>
        <item x="1338"/>
        <item x="1302"/>
        <item x="1435"/>
        <item x="1949"/>
        <item x="2091"/>
        <item x="2300"/>
        <item x="2108"/>
        <item x="1639"/>
        <item x="1223"/>
        <item x="1010"/>
        <item x="755"/>
        <item x="2206"/>
        <item x="200"/>
        <item x="2025"/>
        <item x="1154"/>
        <item x="2064"/>
        <item x="764"/>
        <item x="1814"/>
        <item x="1275"/>
        <item x="1262"/>
        <item x="1686"/>
        <item x="1259"/>
        <item x="434"/>
        <item x="2162"/>
        <item x="518"/>
        <item x="42"/>
        <item x="1337"/>
        <item x="668"/>
        <item x="1705"/>
        <item x="1822"/>
        <item x="790"/>
        <item x="439"/>
        <item x="1398"/>
        <item x="969"/>
        <item x="2005"/>
        <item x="1203"/>
        <item x="445"/>
        <item x="1008"/>
        <item x="1746"/>
        <item x="1517"/>
        <item x="1671"/>
        <item x="1373"/>
        <item x="514"/>
        <item x="1784"/>
        <item x="508"/>
        <item x="1300"/>
        <item x="394"/>
        <item x="1937"/>
        <item x="962"/>
        <item x="776"/>
        <item x="1483"/>
        <item x="2276"/>
        <item x="1537"/>
        <item x="1087"/>
        <item x="1954"/>
        <item x="1715"/>
        <item x="144"/>
        <item x="527"/>
        <item x="1998"/>
        <item x="910"/>
        <item x="192"/>
        <item x="1900"/>
        <item x="221"/>
        <item x="1542"/>
        <item x="395"/>
        <item x="843"/>
        <item x="792"/>
        <item x="835"/>
        <item x="701"/>
        <item x="10"/>
        <item x="840"/>
        <item x="1391"/>
        <item x="1618"/>
        <item x="374"/>
        <item x="1267"/>
        <item x="1999"/>
        <item x="1637"/>
        <item x="942"/>
        <item x="2171"/>
        <item x="628"/>
        <item x="999"/>
        <item x="2260"/>
        <item x="7"/>
        <item x="955"/>
        <item x="1495"/>
        <item x="917"/>
        <item x="797"/>
        <item x="255"/>
        <item x="2266"/>
        <item x="1107"/>
        <item x="856"/>
        <item x="2033"/>
        <item x="586"/>
        <item x="875"/>
        <item x="904"/>
        <item x="617"/>
        <item x="2252"/>
        <item x="1540"/>
        <item x="618"/>
        <item x="1997"/>
        <item x="2251"/>
        <item x="996"/>
        <item x="548"/>
        <item x="557"/>
        <item x="1870"/>
        <item x="1977"/>
        <item x="973"/>
        <item x="1335"/>
        <item x="1276"/>
        <item x="997"/>
        <item x="2132"/>
        <item x="1369"/>
        <item x="1194"/>
        <item x="726"/>
        <item x="2226"/>
        <item x="115"/>
        <item x="956"/>
        <item x="443"/>
        <item x="1972"/>
        <item x="954"/>
        <item x="370"/>
        <item x="687"/>
        <item x="321"/>
        <item x="1539"/>
        <item x="695"/>
        <item x="54"/>
        <item x="569"/>
        <item x="2128"/>
        <item x="2027"/>
        <item x="558"/>
        <item x="919"/>
        <item x="1250"/>
        <item x="1883"/>
        <item x="793"/>
        <item x="290"/>
        <item x="1183"/>
        <item x="1652"/>
        <item x="1304"/>
        <item x="0"/>
        <item x="1225"/>
        <item x="590"/>
        <item x="1163"/>
        <item x="675"/>
        <item x="261"/>
        <item x="136"/>
        <item x="1613"/>
        <item x="315"/>
        <item x="1489"/>
        <item x="801"/>
        <item x="736"/>
        <item x="2014"/>
        <item x="188"/>
        <item x="350"/>
        <item x="1615"/>
        <item x="2259"/>
        <item x="246"/>
        <item x="934"/>
        <item x="1898"/>
        <item x="2249"/>
        <item x="1745"/>
        <item x="27"/>
        <item x="223"/>
        <item x="86"/>
        <item x="2163"/>
        <item x="631"/>
        <item x="778"/>
        <item x="813"/>
        <item x="1065"/>
        <item x="187"/>
        <item x="1774"/>
        <item x="2101"/>
        <item x="481"/>
        <item x="2102"/>
        <item x="1575"/>
        <item x="685"/>
        <item x="431"/>
        <item x="1586"/>
        <item x="1582"/>
        <item x="1438"/>
        <item x="1321"/>
        <item x="964"/>
        <item x="721"/>
        <item x="738"/>
        <item x="32"/>
        <item x="1915"/>
        <item x="2217"/>
        <item x="1531"/>
        <item x="882"/>
        <item x="35"/>
        <item x="1606"/>
        <item x="869"/>
        <item x="146"/>
        <item x="61"/>
        <item x="498"/>
        <item x="275"/>
        <item x="237"/>
        <item x="767"/>
        <item x="1431"/>
        <item x="1288"/>
        <item x="2269"/>
        <item x="677"/>
        <item x="1498"/>
        <item x="1157"/>
        <item x="1648"/>
        <item x="1812"/>
        <item x="1612"/>
        <item x="47"/>
        <item x="1070"/>
        <item x="155"/>
        <item x="602"/>
        <item x="2161"/>
        <item x="23"/>
        <item x="975"/>
        <item x="1636"/>
        <item x="1318"/>
        <item x="1730"/>
        <item x="1167"/>
        <item x="2052"/>
        <item x="916"/>
        <item x="1609"/>
        <item x="1428"/>
        <item x="1983"/>
        <item x="554"/>
        <item x="311"/>
        <item x="1254"/>
        <item x="1787"/>
        <item x="539"/>
        <item x="1948"/>
        <item x="165"/>
        <item x="1750"/>
        <item x="1511"/>
        <item x="1297"/>
        <item x="1891"/>
        <item x="1554"/>
        <item x="1747"/>
        <item x="2188"/>
        <item x="516"/>
        <item x="447"/>
        <item x="861"/>
        <item x="1135"/>
        <item x="449"/>
        <item x="598"/>
        <item x="1733"/>
        <item x="1315"/>
        <item x="761"/>
        <item x="1002"/>
        <item x="74"/>
        <item x="1382"/>
        <item x="2045"/>
        <item x="920"/>
        <item x="1068"/>
        <item x="2282"/>
        <item x="279"/>
        <item x="1657"/>
        <item x="564"/>
        <item x="967"/>
        <item x="1647"/>
        <item x="1245"/>
        <item x="887"/>
        <item x="242"/>
        <item x="1461"/>
        <item x="1751"/>
        <item x="1514"/>
        <item x="1970"/>
        <item x="124"/>
        <item x="1790"/>
        <item x="986"/>
        <item x="205"/>
        <item x="814"/>
        <item x="660"/>
        <item x="690"/>
        <item x="918"/>
        <item x="1358"/>
        <item x="1646"/>
        <item x="256"/>
        <item x="1786"/>
        <item x="870"/>
        <item x="565"/>
        <item x="1209"/>
        <item x="458"/>
        <item x="239"/>
        <item x="1033"/>
        <item x="1759"/>
        <item x="446"/>
        <item x="409"/>
        <item x="819"/>
        <item x="1308"/>
        <item x="1463"/>
        <item x="330"/>
        <item x="1054"/>
        <item x="302"/>
        <item x="866"/>
        <item x="499"/>
        <item x="2121"/>
        <item x="2107"/>
        <item x="1487"/>
        <item x="489"/>
        <item x="656"/>
        <item x="1449"/>
        <item x="1561"/>
        <item x="1327"/>
        <item x="1534"/>
        <item x="1074"/>
        <item x="404"/>
        <item x="1599"/>
        <item x="1839"/>
        <item x="2048"/>
        <item x="265"/>
        <item x="99"/>
        <item x="143"/>
        <item x="324"/>
        <item x="1833"/>
        <item x="2105"/>
        <item x="1981"/>
        <item x="573"/>
        <item x="754"/>
        <item x="83"/>
        <item x="2026"/>
        <item x="1322"/>
        <item x="2253"/>
        <item x="1643"/>
        <item x="509"/>
        <item x="2111"/>
        <item x="636"/>
        <item x="1088"/>
        <item x="1205"/>
        <item x="1720"/>
        <item x="2176"/>
        <item x="2094"/>
        <item x="410"/>
        <item x="622"/>
        <item x="50"/>
        <item x="1168"/>
        <item x="1072"/>
        <item x="699"/>
        <item x="184"/>
        <item x="1952"/>
        <item x="1260"/>
        <item x="298"/>
        <item x="389"/>
        <item x="2143"/>
        <item x="1813"/>
        <item x="1549"/>
        <item x="442"/>
        <item x="1550"/>
        <item x="1266"/>
        <item x="2287"/>
        <item x="1066"/>
        <item x="1000"/>
        <item x="741"/>
        <item x="1425"/>
        <item x="1567"/>
        <item x="1037"/>
        <item x="1427"/>
        <item x="85"/>
        <item x="323"/>
        <item x="1528"/>
        <item x="1357"/>
        <item x="346"/>
        <item x="240"/>
        <item x="1232"/>
        <item x="619"/>
        <item x="2130"/>
        <item x="461"/>
        <item x="1086"/>
        <item x="1729"/>
        <item x="422"/>
        <item x="915"/>
        <item x="1289"/>
        <item x="732"/>
        <item x="1847"/>
        <item x="592"/>
        <item x="1456"/>
        <item x="533"/>
        <item x="646"/>
        <item x="1481"/>
        <item x="1529"/>
        <item x="318"/>
        <item x="301"/>
        <item x="1271"/>
        <item x="388"/>
        <item x="88"/>
        <item x="226"/>
        <item x="1589"/>
        <item x="193"/>
        <item x="2243"/>
        <item x="1993"/>
        <item x="1012"/>
        <item x="1221"/>
        <item x="1189"/>
        <item x="769"/>
        <item x="1523"/>
        <item x="608"/>
        <item x="868"/>
        <item x="344"/>
        <item x="943"/>
        <item x="106"/>
        <item x="1476"/>
        <item x="1538"/>
        <item x="1219"/>
        <item x="2067"/>
        <item x="963"/>
        <item x="1600"/>
        <item x="616"/>
        <item x="1133"/>
        <item x="204"/>
        <item x="1309"/>
        <item x="1768"/>
        <item x="788"/>
        <item x="612"/>
        <item x="2268"/>
        <item x="355"/>
        <item x="720"/>
        <item x="597"/>
        <item x="1783"/>
        <item x="2190"/>
        <item x="300"/>
        <item x="1120"/>
        <item x="1797"/>
        <item x="960"/>
        <item x="1246"/>
        <item x="1239"/>
        <item x="1017"/>
        <item x="1023"/>
        <item x="1059"/>
        <item x="1696"/>
        <item x="1368"/>
        <item x="1021"/>
        <item x="2262"/>
        <item x="1512"/>
        <item x="367"/>
        <item x="640"/>
        <item x="506"/>
        <item x="1502"/>
        <item x="828"/>
        <item x="1236"/>
        <item x="953"/>
        <item x="257"/>
        <item x="2072"/>
        <item x="1096"/>
        <item x="682"/>
        <item x="468"/>
        <item x="1548"/>
        <item x="214"/>
        <item x="1505"/>
        <item x="676"/>
        <item x="1073"/>
        <item x="686"/>
        <item x="1740"/>
        <item x="1902"/>
        <item x="895"/>
        <item x="28"/>
        <item x="470"/>
        <item x="378"/>
        <item x="308"/>
        <item x="1468"/>
        <item x="2299"/>
        <item x="1030"/>
        <item x="1186"/>
        <item x="1363"/>
        <item x="1187"/>
        <item x="1889"/>
        <item x="1640"/>
        <item x="2055"/>
        <item x="2068"/>
        <item x="1448"/>
        <item x="713"/>
        <item x="81"/>
        <item x="1132"/>
        <item x="1921"/>
        <item x="171"/>
        <item x="739"/>
        <item x="2278"/>
        <item x="945"/>
        <item x="2023"/>
        <item x="634"/>
        <item x="1466"/>
        <item x="125"/>
        <item x="1837"/>
        <item x="2153"/>
        <item x="567"/>
        <item x="1905"/>
        <item x="2293"/>
        <item x="1496"/>
        <item x="1462"/>
        <item x="798"/>
        <item x="492"/>
        <item x="1602"/>
        <item x="772"/>
        <item x="874"/>
        <item x="1103"/>
        <item x="1499"/>
        <item x="1279"/>
        <item x="2224"/>
        <item x="2069"/>
        <item x="2292"/>
        <item x="1153"/>
        <item x="258"/>
        <item x="1126"/>
        <item x="578"/>
        <item x="1380"/>
        <item x="268"/>
        <item x="2277"/>
        <item x="864"/>
        <item x="1396"/>
        <item x="1119"/>
        <item x="1353"/>
        <item x="1230"/>
        <item x="2124"/>
        <item x="2058"/>
        <item x="1043"/>
        <item x="287"/>
        <item x="1442"/>
        <item x="1704"/>
        <item x="1831"/>
        <item x="1284"/>
        <item x="1536"/>
        <item x="1879"/>
        <item x="1845"/>
        <item x="132"/>
        <item x="1062"/>
        <item x="236"/>
        <item x="1390"/>
        <item x="1397"/>
        <item x="6"/>
        <item x="1882"/>
        <item x="830"/>
        <item x="1700"/>
        <item x="2250"/>
        <item x="1174"/>
        <item x="2112"/>
        <item x="872"/>
        <item x="2074"/>
        <item x="1801"/>
        <item x="486"/>
        <item x="142"/>
        <item x="520"/>
        <item x="871"/>
        <item x="2002"/>
        <item x="1429"/>
        <item x="1217"/>
        <item x="167"/>
        <item x="818"/>
        <item x="531"/>
        <item x="1944"/>
        <item x="714"/>
        <item x="614"/>
        <item x="1102"/>
        <item x="1443"/>
        <item x="1094"/>
        <item x="1344"/>
        <item x="2158"/>
        <item x="1383"/>
        <item x="1226"/>
        <item x="582"/>
        <item x="1056"/>
        <item x="928"/>
        <item x="1840"/>
        <item x="1581"/>
        <item x="2298"/>
        <item x="2212"/>
        <item x="804"/>
        <item x="376"/>
        <item x="1027"/>
        <item x="932"/>
        <item x="1374"/>
        <item x="191"/>
        <item x="579"/>
        <item x="859"/>
        <item x="135"/>
        <item x="1143"/>
        <item x="119"/>
        <item x="939"/>
        <item x="791"/>
        <item x="1718"/>
        <item x="396"/>
        <item x="1684"/>
        <item x="1741"/>
        <item x="282"/>
        <item x="1125"/>
        <item x="1836"/>
        <item x="1978"/>
        <item x="854"/>
        <item x="1846"/>
        <item x="2265"/>
        <item x="912"/>
        <item x="469"/>
        <item x="1818"/>
        <item x="1734"/>
        <item x="552"/>
        <item x="2024"/>
        <item x="1491"/>
        <item x="2220"/>
        <item x="1312"/>
        <item x="2244"/>
        <item x="1283"/>
        <item x="523"/>
        <item x="775"/>
        <item x="528"/>
        <item x="766"/>
        <item x="329"/>
        <item x="1385"/>
        <item x="691"/>
        <item x="274"/>
        <item x="1856"/>
        <item x="1293"/>
        <item x="805"/>
        <item x="799"/>
        <item x="34"/>
        <item x="1244"/>
        <item x="452"/>
        <item x="710"/>
        <item x="1748"/>
        <item x="1348"/>
        <item x="576"/>
        <item x="1439"/>
        <item x="519"/>
        <item x="1953"/>
        <item x="1504"/>
        <item x="1670"/>
        <item x="1106"/>
        <item x="1673"/>
        <item x="349"/>
        <item x="547"/>
        <item x="1178"/>
        <item x="2013"/>
        <item x="1090"/>
        <item x="1857"/>
        <item x="1697"/>
        <item x="1868"/>
        <item x="1218"/>
        <item x="1238"/>
        <item x="811"/>
        <item x="716"/>
        <item x="479"/>
        <item x="2077"/>
        <item x="1049"/>
        <item x="601"/>
        <item x="809"/>
        <item x="177"/>
        <item x="2018"/>
        <item x="1736"/>
        <item x="1181"/>
        <item x="241"/>
        <item x="688"/>
        <item x="762"/>
        <item x="1933"/>
        <item x="1231"/>
        <item x="168"/>
        <item x="500"/>
        <item x="1530"/>
        <item x="575"/>
        <item x="2123"/>
        <item x="770"/>
        <item x="2040"/>
        <item x="2240"/>
        <item x="1568"/>
        <item x="1841"/>
        <item x="768"/>
        <item x="1930"/>
        <item x="2007"/>
        <item x="613"/>
        <item x="629"/>
        <item x="1852"/>
        <item x="1633"/>
        <item x="1838"/>
        <item x="1128"/>
        <item x="983"/>
        <item x="2"/>
        <item x="1662"/>
        <item x="448"/>
        <item x="1083"/>
        <item x="863"/>
        <item x="1440"/>
        <item x="2183"/>
        <item x="1776"/>
        <item x="372"/>
        <item x="1407"/>
        <item x="101"/>
        <item x="2167"/>
        <item x="603"/>
        <item x="2214"/>
        <item x="317"/>
        <item x="1159"/>
        <item x="1256"/>
        <item x="671"/>
        <item x="1849"/>
        <item x="1176"/>
        <item x="1665"/>
        <item x="2181"/>
        <item x="504"/>
        <item x="896"/>
        <item x="1950"/>
        <item x="90"/>
        <item x="1739"/>
        <item x="624"/>
        <item x="1564"/>
        <item x="1177"/>
        <item x="1872"/>
        <item x="225"/>
        <item x="1101"/>
        <item x="1475"/>
        <item x="1115"/>
        <item x="758"/>
        <item x="551"/>
        <item x="1758"/>
        <item x="1149"/>
        <item x="807"/>
        <item x="2164"/>
        <item x="2043"/>
        <item x="2041"/>
        <item x="1642"/>
        <item x="1763"/>
        <item x="201"/>
        <item x="383"/>
        <item x="1781"/>
        <item x="1202"/>
        <item x="313"/>
        <item x="228"/>
        <item x="1328"/>
        <item x="655"/>
        <item x="970"/>
        <item x="2140"/>
        <item x="2110"/>
        <item x="522"/>
        <item x="70"/>
        <item x="2050"/>
        <item x="1110"/>
        <item x="888"/>
        <item x="1525"/>
        <item x="472"/>
        <item x="1942"/>
        <item x="420"/>
        <item x="1991"/>
        <item x="1924"/>
        <item x="1546"/>
        <item x="1815"/>
        <item x="635"/>
        <item x="94"/>
        <item x="253"/>
        <item x="1404"/>
        <item x="1936"/>
        <item x="2296"/>
        <item x="1040"/>
        <item x="1752"/>
        <item x="84"/>
        <item x="1571"/>
        <item x="559"/>
        <item x="515"/>
        <item x="1364"/>
        <item x="1816"/>
        <item x="2150"/>
        <item x="931"/>
        <item x="272"/>
        <item x="2035"/>
        <item x="138"/>
        <item x="1779"/>
        <item x="1935"/>
        <item x="1980"/>
        <item x="623"/>
        <item x="1547"/>
        <item x="645"/>
        <item x="2096"/>
        <item x="2114"/>
        <item x="1676"/>
        <item x="1022"/>
        <item x="1445"/>
        <item x="1770"/>
        <item x="1587"/>
        <item x="950"/>
        <item x="976"/>
        <item x="911"/>
        <item x="538"/>
        <item x="659"/>
        <item x="209"/>
        <item x="1725"/>
        <item x="20"/>
        <item x="1956"/>
        <item x="2070"/>
        <item x="1331"/>
        <item x="2054"/>
        <item x="453"/>
        <item x="1986"/>
        <item x="2216"/>
        <item x="55"/>
        <item x="1834"/>
        <item x="1269"/>
        <item x="669"/>
        <item x="898"/>
        <item x="1211"/>
        <item x="667"/>
        <item x="808"/>
        <item x="417"/>
        <item x="341"/>
        <item x="2037"/>
        <item x="1464"/>
        <item x="555"/>
        <item x="36"/>
        <item x="666"/>
        <item x="583"/>
        <item x="839"/>
        <item x="292"/>
        <item x="1350"/>
        <item x="1286"/>
        <item x="345"/>
        <item x="264"/>
        <item x="2272"/>
        <item x="1714"/>
        <item x="1895"/>
        <item x="454"/>
        <item x="537"/>
        <item x="867"/>
        <item x="72"/>
        <item x="1015"/>
        <item x="982"/>
        <item x="1423"/>
        <item x="735"/>
        <item x="550"/>
        <item x="1342"/>
        <item x="605"/>
        <item x="885"/>
        <item x="936"/>
        <item x="2184"/>
        <item x="1411"/>
        <item x="832"/>
        <item x="1009"/>
        <item x="263"/>
        <item x="1610"/>
        <item x="2237"/>
        <item x="501"/>
        <item x="2098"/>
        <item x="325"/>
        <item x="127"/>
        <item x="2231"/>
        <item x="650"/>
        <item x="1381"/>
        <item x="1361"/>
        <item x="190"/>
        <item x="571"/>
        <item x="1552"/>
        <item x="180"/>
        <item x="53"/>
        <item x="478"/>
        <item x="1405"/>
        <item x="2291"/>
        <item x="1693"/>
        <item x="440"/>
        <item x="1161"/>
        <item x="2015"/>
        <item x="1844"/>
        <item x="1919"/>
        <item x="1076"/>
        <item x="1796"/>
        <item x="709"/>
        <item x="1766"/>
        <item x="1957"/>
        <item x="1099"/>
        <item x="270"/>
        <item x="1737"/>
        <item x="166"/>
        <item x="2081"/>
        <item x="1060"/>
        <item x="2227"/>
        <item x="1877"/>
        <item x="750"/>
        <item x="2109"/>
        <item x="359"/>
        <item x="1454"/>
        <item x="361"/>
        <item x="3"/>
        <item x="2199"/>
        <item x="1376"/>
        <item x="511"/>
        <item x="148"/>
        <item x="2003"/>
        <item x="1184"/>
        <item x="21"/>
        <item x="96"/>
        <item x="1808"/>
        <item x="1319"/>
        <item x="1946"/>
        <item x="475"/>
        <item x="464"/>
        <item x="1878"/>
        <item x="1738"/>
        <item x="1855"/>
        <item x="1968"/>
        <item x="1473"/>
        <item x="1055"/>
        <item x="260"/>
        <item x="1291"/>
        <item x="2065"/>
        <item x="692"/>
        <item x="58"/>
        <item x="1861"/>
        <item x="1585"/>
        <item x="780"/>
        <item x="75"/>
        <item x="1928"/>
        <item x="846"/>
        <item x="1596"/>
        <item x="810"/>
        <item x="137"/>
        <item x="335"/>
        <item x="381"/>
        <item x="1541"/>
        <item x="2288"/>
        <item x="661"/>
        <item x="2066"/>
        <item x="2301"/>
        <item x="162"/>
        <item x="1"/>
        <item x="1329"/>
        <item x="1486"/>
        <item x="2042"/>
        <item x="2270"/>
        <item x="763"/>
        <item x="783"/>
        <item x="116"/>
        <item x="426"/>
        <item x="979"/>
        <item x="2084"/>
        <item x="385"/>
        <item x="1453"/>
        <item x="998"/>
        <item x="1349"/>
        <item x="1320"/>
        <item x="1042"/>
        <item x="2248"/>
        <item x="1387"/>
        <item x="777"/>
        <item x="1519"/>
        <item x="1551"/>
        <item x="1234"/>
        <item x="399"/>
        <item x="1155"/>
        <item x="2010"/>
        <item x="753"/>
        <item x="1825"/>
        <item x="105"/>
        <item x="160"/>
        <item x="1649"/>
        <item x="1967"/>
        <item x="827"/>
        <item x="742"/>
        <item x="905"/>
        <item x="1255"/>
        <item x="104"/>
        <item x="1762"/>
        <item x="748"/>
        <item x="233"/>
        <item x="897"/>
        <item x="1111"/>
        <item x="1112"/>
        <item x="1513"/>
        <item x="652"/>
        <item x="1590"/>
        <item x="1001"/>
        <item x="1418"/>
        <item x="1494"/>
        <item x="140"/>
        <item x="1860"/>
        <item x="129"/>
        <item x="925"/>
        <item x="1444"/>
        <item x="1039"/>
        <item x="1240"/>
        <item x="974"/>
        <item x="2263"/>
        <item x="2174"/>
        <item x="1713"/>
        <item x="1675"/>
        <item x="731"/>
        <item x="232"/>
        <item x="1802"/>
        <item x="1651"/>
        <item x="1929"/>
        <item x="740"/>
        <item x="494"/>
        <item x="1249"/>
        <item x="416"/>
        <item x="1864"/>
        <item x="1990"/>
        <item x="1053"/>
        <item x="1731"/>
        <item x="408"/>
        <item x="271"/>
        <item x="1192"/>
        <item x="1460"/>
        <item x="1378"/>
        <item x="1660"/>
        <item x="1947"/>
        <item x="497"/>
        <item x="2185"/>
        <item x="2011"/>
        <item x="1926"/>
        <item x="1024"/>
        <item x="733"/>
        <item x="1664"/>
        <item x="1162"/>
        <item x="1457"/>
        <item x="1760"/>
        <item x="600"/>
        <item x="560"/>
        <item x="1216"/>
        <item x="992"/>
        <item x="17"/>
        <item x="806"/>
        <item x="541"/>
        <item x="1134"/>
        <item x="1413"/>
        <item x="1744"/>
        <item x="5"/>
        <item x="1258"/>
        <item x="2104"/>
        <item x="1945"/>
        <item x="1907"/>
        <item x="1028"/>
        <item x="2221"/>
        <item x="384"/>
        <item x="1603"/>
        <item x="1656"/>
        <item x="1992"/>
        <item x="850"/>
        <item x="610"/>
        <item x="1252"/>
        <item x="2009"/>
        <item x="14"/>
        <item x="1503"/>
        <item x="1306"/>
        <item x="288"/>
        <item x="371"/>
        <item x="305"/>
        <item x="1471"/>
        <item x="842"/>
        <item x="2213"/>
        <item x="1863"/>
        <item x="981"/>
        <item x="2089"/>
        <item x="382"/>
        <item x="1370"/>
        <item x="984"/>
        <item x="1067"/>
        <item x="174"/>
        <item x="196"/>
        <item x="1848"/>
        <item x="1962"/>
        <item x="1150"/>
        <item x="966"/>
        <item x="251"/>
        <item x="358"/>
        <item x="2207"/>
        <item x="1280"/>
        <item t="default"/>
      </items>
    </pivotField>
    <pivotField numFmtId="14" showAll="0"/>
    <pivotField axis="axisRow" showAll="0">
      <items count="186">
        <item x="123"/>
        <item x="120"/>
        <item x="40"/>
        <item x="175"/>
        <item x="79"/>
        <item x="0"/>
        <item x="96"/>
        <item x="31"/>
        <item x="16"/>
        <item x="64"/>
        <item x="161"/>
        <item x="167"/>
        <item x="164"/>
        <item x="153"/>
        <item x="45"/>
        <item x="183"/>
        <item x="35"/>
        <item x="85"/>
        <item x="7"/>
        <item x="141"/>
        <item x="82"/>
        <item x="17"/>
        <item x="173"/>
        <item x="78"/>
        <item x="182"/>
        <item x="87"/>
        <item x="158"/>
        <item x="8"/>
        <item x="49"/>
        <item x="115"/>
        <item x="105"/>
        <item x="127"/>
        <item x="132"/>
        <item x="129"/>
        <item x="157"/>
        <item x="25"/>
        <item x="88"/>
        <item x="2"/>
        <item x="125"/>
        <item x="103"/>
        <item x="90"/>
        <item x="51"/>
        <item x="142"/>
        <item x="116"/>
        <item x="122"/>
        <item x="41"/>
        <item x="62"/>
        <item x="66"/>
        <item x="22"/>
        <item x="9"/>
        <item x="6"/>
        <item x="172"/>
        <item x="43"/>
        <item x="181"/>
        <item x="89"/>
        <item x="178"/>
        <item x="145"/>
        <item x="119"/>
        <item x="137"/>
        <item x="168"/>
        <item x="72"/>
        <item x="27"/>
        <item x="28"/>
        <item x="165"/>
        <item x="83"/>
        <item x="110"/>
        <item x="112"/>
        <item x="128"/>
        <item x="65"/>
        <item x="134"/>
        <item x="61"/>
        <item x="95"/>
        <item x="143"/>
        <item x="131"/>
        <item x="138"/>
        <item x="147"/>
        <item x="154"/>
        <item x="97"/>
        <item x="114"/>
        <item x="177"/>
        <item x="77"/>
        <item x="109"/>
        <item x="148"/>
        <item x="39"/>
        <item x="38"/>
        <item x="69"/>
        <item x="15"/>
        <item x="99"/>
        <item x="21"/>
        <item x="20"/>
        <item x="80"/>
        <item x="117"/>
        <item x="34"/>
        <item x="136"/>
        <item x="104"/>
        <item x="33"/>
        <item x="12"/>
        <item x="163"/>
        <item x="100"/>
        <item x="84"/>
        <item x="159"/>
        <item x="42"/>
        <item x="93"/>
        <item x="18"/>
        <item x="124"/>
        <item x="55"/>
        <item x="71"/>
        <item x="26"/>
        <item x="5"/>
        <item x="113"/>
        <item x="68"/>
        <item x="73"/>
        <item x="155"/>
        <item x="162"/>
        <item x="59"/>
        <item x="139"/>
        <item x="180"/>
        <item x="171"/>
        <item x="56"/>
        <item x="3"/>
        <item x="91"/>
        <item x="11"/>
        <item x="156"/>
        <item x="169"/>
        <item x="1"/>
        <item x="160"/>
        <item x="107"/>
        <item x="75"/>
        <item x="74"/>
        <item x="52"/>
        <item x="126"/>
        <item x="179"/>
        <item x="63"/>
        <item x="76"/>
        <item x="118"/>
        <item x="13"/>
        <item x="14"/>
        <item x="111"/>
        <item x="46"/>
        <item x="152"/>
        <item x="24"/>
        <item x="151"/>
        <item x="70"/>
        <item x="48"/>
        <item x="170"/>
        <item x="86"/>
        <item x="150"/>
        <item x="47"/>
        <item x="60"/>
        <item x="36"/>
        <item x="57"/>
        <item x="54"/>
        <item x="32"/>
        <item x="130"/>
        <item x="4"/>
        <item x="58"/>
        <item x="102"/>
        <item x="133"/>
        <item x="37"/>
        <item x="184"/>
        <item x="44"/>
        <item x="176"/>
        <item x="101"/>
        <item x="92"/>
        <item x="121"/>
        <item x="53"/>
        <item x="146"/>
        <item x="98"/>
        <item x="19"/>
        <item x="149"/>
        <item x="10"/>
        <item x="108"/>
        <item x="23"/>
        <item x="94"/>
        <item x="67"/>
        <item x="30"/>
        <item x="140"/>
        <item x="106"/>
        <item x="50"/>
        <item x="29"/>
        <item x="166"/>
        <item x="144"/>
        <item x="135"/>
        <item x="81"/>
        <item x="174"/>
        <item t="default"/>
      </items>
    </pivotField>
    <pivotField showAll="0"/>
    <pivotField showAll="0"/>
    <pivotField showAll="0"/>
    <pivotField showAll="0">
      <items count="5">
        <item x="1"/>
        <item x="3"/>
        <item x="2"/>
        <item x="0"/>
        <item t="default"/>
      </items>
    </pivotField>
    <pivotField dataField="1" numFmtId="165" showAll="0"/>
    <pivotField numFmtId="165" showAll="0"/>
    <pivotField numFmtId="165" showAll="0"/>
    <pivotField numFmtId="165" showAll="0"/>
    <pivotField numFmtId="165" showAll="0"/>
    <pivotField numFmtId="165" showAll="0"/>
    <pivotField showAll="0">
      <items count="22">
        <item x="6"/>
        <item x="17"/>
        <item x="11"/>
        <item x="13"/>
        <item x="8"/>
        <item x="0"/>
        <item x="5"/>
        <item x="7"/>
        <item x="16"/>
        <item x="20"/>
        <item x="12"/>
        <item x="10"/>
        <item x="2"/>
        <item x="1"/>
        <item x="4"/>
        <item x="19"/>
        <item x="3"/>
        <item x="14"/>
        <item x="15"/>
        <item x="18"/>
        <item x="9"/>
        <item t="default"/>
      </items>
    </pivotField>
    <pivotField showAll="0"/>
    <pivotField showAll="0">
      <items count="8">
        <item x="3"/>
        <item x="1"/>
        <item x="5"/>
        <item x="6"/>
        <item x="0"/>
        <item x="4"/>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1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rowItems>
  <colItems count="1">
    <i/>
  </colItems>
  <dataFields count="1">
    <dataField name="Average of Units Sold" fld="8" subtotal="average" baseField="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CD78B4-0DF1-4E33-8CCE-5E9471D0216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25" firstHeaderRow="1" firstDataRow="1" firstDataCol="1"/>
  <pivotFields count="21">
    <pivotField showAll="0"/>
    <pivotField numFmtId="14" showAll="0">
      <items count="2306">
        <item x="2264"/>
        <item x="857"/>
        <item x="134"/>
        <item x="1842"/>
        <item x="532"/>
        <item x="352"/>
        <item x="1339"/>
        <item x="1179"/>
        <item x="2085"/>
        <item x="49"/>
        <item x="2232"/>
        <item x="1452"/>
        <item x="2053"/>
        <item x="339"/>
        <item x="621"/>
        <item x="703"/>
        <item x="570"/>
        <item x="849"/>
        <item x="711"/>
        <item x="1659"/>
        <item x="332"/>
        <item x="556"/>
        <item x="994"/>
        <item x="1792"/>
        <item x="247"/>
        <item x="743"/>
        <item x="1478"/>
        <item x="913"/>
        <item x="2179"/>
        <item x="725"/>
        <item x="2194"/>
        <item x="199"/>
        <item x="595"/>
        <item x="894"/>
        <item x="641"/>
        <item x="1862"/>
        <item x="2215"/>
        <item x="978"/>
        <item x="1858"/>
        <item x="1726"/>
        <item x="2151"/>
        <item x="170"/>
        <item x="513"/>
        <item x="937"/>
        <item x="1988"/>
        <item x="195"/>
        <item x="91"/>
        <item x="2290"/>
        <item x="1775"/>
        <item x="122"/>
        <item x="1264"/>
        <item x="1007"/>
        <item x="599"/>
        <item x="152"/>
        <item x="1544"/>
        <item x="1265"/>
        <item x="1220"/>
        <item x="1470"/>
        <item x="131"/>
        <item x="648"/>
        <item x="822"/>
        <item x="78"/>
        <item x="2242"/>
        <item x="654"/>
        <item x="696"/>
        <item x="1975"/>
        <item x="1592"/>
        <item x="625"/>
        <item x="415"/>
        <item x="2239"/>
        <item x="503"/>
        <item x="1144"/>
        <item x="438"/>
        <item x="1377"/>
        <item x="1193"/>
        <item x="2076"/>
        <item x="231"/>
        <item x="1274"/>
        <item x="391"/>
        <item x="855"/>
        <item x="357"/>
        <item x="2142"/>
        <item x="1692"/>
        <item x="186"/>
        <item x="427"/>
        <item x="151"/>
        <item x="185"/>
        <item x="9"/>
        <item x="1996"/>
        <item x="153"/>
        <item x="900"/>
        <item x="689"/>
        <item x="521"/>
        <item x="1623"/>
        <item x="886"/>
        <item x="286"/>
        <item x="109"/>
        <item x="1077"/>
        <item x="243"/>
        <item x="1680"/>
        <item x="2034"/>
        <item x="1689"/>
        <item x="229"/>
        <item x="529"/>
        <item x="1044"/>
        <item x="1175"/>
        <item x="524"/>
        <item x="728"/>
        <item x="1292"/>
        <item x="2129"/>
        <item x="957"/>
        <item x="1743"/>
        <item x="1807"/>
        <item x="2100"/>
        <item x="1303"/>
        <item x="607"/>
        <item x="173"/>
        <item x="111"/>
        <item x="1973"/>
        <item x="369"/>
        <item x="1894"/>
        <item x="1375"/>
        <item x="1050"/>
        <item x="2154"/>
        <item x="786"/>
        <item x="1765"/>
        <item x="833"/>
        <item x="1097"/>
        <item x="989"/>
        <item x="1372"/>
        <item x="1346"/>
        <item x="1580"/>
        <item x="892"/>
        <item x="752"/>
        <item x="60"/>
        <item x="878"/>
        <item x="1148"/>
        <item x="2210"/>
        <item x="2281"/>
        <item x="1917"/>
        <item x="44"/>
        <item x="2103"/>
        <item x="1824"/>
        <item x="2197"/>
        <item x="566"/>
        <item x="2225"/>
        <item x="30"/>
        <item x="110"/>
        <item x="1084"/>
        <item x="1018"/>
        <item x="948"/>
        <item x="319"/>
        <item x="1742"/>
        <item x="429"/>
        <item x="487"/>
        <item x="1771"/>
        <item x="13"/>
        <item x="1703"/>
        <item x="2170"/>
        <item x="2189"/>
        <item x="2193"/>
        <item x="1282"/>
        <item x="112"/>
        <item x="2087"/>
        <item x="181"/>
        <item x="829"/>
        <item x="230"/>
        <item x="2059"/>
        <item x="465"/>
        <item x="4"/>
        <item x="1421"/>
        <item x="1638"/>
        <item x="1016"/>
        <item x="639"/>
        <item x="1773"/>
        <item x="1170"/>
        <item x="708"/>
        <item x="1459"/>
        <item x="1823"/>
        <item x="150"/>
        <item x="2235"/>
        <item x="208"/>
        <item x="2126"/>
        <item x="678"/>
        <item x="1190"/>
        <item x="684"/>
        <item x="222"/>
        <item x="1669"/>
        <item x="1574"/>
        <item x="248"/>
        <item x="314"/>
        <item x="1409"/>
        <item x="2256"/>
        <item x="1880"/>
        <item x="730"/>
        <item x="1310"/>
        <item x="401"/>
        <item x="1091"/>
        <item x="1987"/>
        <item x="2044"/>
        <item x="1313"/>
        <item x="252"/>
        <item x="2223"/>
        <item x="1829"/>
        <item x="1484"/>
        <item x="2145"/>
        <item x="1472"/>
        <item x="977"/>
        <item x="1527"/>
        <item x="126"/>
        <item x="505"/>
        <item x="580"/>
        <item x="1324"/>
        <item x="574"/>
        <item x="2062"/>
        <item x="1658"/>
        <item x="876"/>
        <item x="638"/>
        <item x="1098"/>
        <item x="1526"/>
        <item x="1108"/>
        <item x="1180"/>
        <item x="164"/>
        <item x="1809"/>
        <item x="1417"/>
        <item x="1678"/>
        <item x="1583"/>
        <item x="1832"/>
        <item x="1352"/>
        <item x="2182"/>
        <item x="1047"/>
        <item x="1909"/>
        <item x="476"/>
        <item x="98"/>
        <item x="1896"/>
        <item x="1237"/>
        <item x="284"/>
        <item x="1634"/>
        <item x="316"/>
        <item x="1196"/>
        <item x="530"/>
        <item x="1122"/>
        <item x="1416"/>
        <item x="851"/>
        <item x="2295"/>
        <item x="834"/>
        <item x="1608"/>
        <item x="1979"/>
        <item x="1005"/>
        <item x="903"/>
        <item x="1535"/>
        <item x="1557"/>
        <item x="1545"/>
        <item x="375"/>
        <item x="884"/>
        <item x="2118"/>
        <item x="2208"/>
        <item x="1343"/>
        <item x="80"/>
        <item x="765"/>
        <item x="1976"/>
        <item x="1116"/>
        <item x="102"/>
        <item x="1036"/>
        <item x="296"/>
        <item x="450"/>
        <item x="1386"/>
        <item x="2234"/>
        <item x="1777"/>
        <item x="245"/>
        <item x="1782"/>
        <item x="2075"/>
        <item x="1013"/>
        <item x="1403"/>
        <item x="154"/>
        <item x="968"/>
        <item x="1305"/>
        <item x="1287"/>
        <item x="211"/>
        <item x="1420"/>
        <item x="113"/>
        <item x="2139"/>
        <item x="1317"/>
        <item x="1890"/>
        <item x="1616"/>
        <item x="972"/>
        <item x="1711"/>
        <item x="1826"/>
        <item x="1314"/>
        <item x="816"/>
        <item x="1242"/>
        <item x="159"/>
        <item x="1626"/>
        <item x="1272"/>
        <item x="2172"/>
        <item x="1441"/>
        <item x="15"/>
        <item x="343"/>
        <item x="873"/>
        <item x="1263"/>
        <item x="2073"/>
        <item x="2106"/>
        <item x="517"/>
        <item x="1984"/>
        <item x="373"/>
        <item x="2057"/>
        <item x="1960"/>
        <item x="782"/>
        <item x="663"/>
        <item x="2116"/>
        <item x="412"/>
        <item x="1963"/>
        <item x="1295"/>
        <item x="262"/>
        <item x="585"/>
        <item x="812"/>
        <item x="1918"/>
        <item x="1136"/>
        <item x="1041"/>
        <item x="1414"/>
        <item x="118"/>
        <item x="802"/>
        <item x="87"/>
        <item x="483"/>
        <item x="303"/>
        <item x="322"/>
        <item x="1566"/>
        <item x="707"/>
        <item x="306"/>
        <item x="436"/>
        <item x="414"/>
        <item x="1493"/>
        <item x="1105"/>
        <item x="2283"/>
        <item x="480"/>
        <item x="147"/>
        <item x="183"/>
        <item x="340"/>
        <item x="512"/>
        <item x="2186"/>
        <item x="946"/>
        <item x="1830"/>
        <item x="507"/>
        <item x="1261"/>
        <item x="93"/>
        <item x="1923"/>
        <item x="1655"/>
        <item x="674"/>
        <item x="2133"/>
        <item x="800"/>
        <item x="1875"/>
        <item x="1479"/>
        <item x="2228"/>
        <item x="149"/>
        <item x="1113"/>
        <item x="1046"/>
        <item x="1695"/>
        <item x="327"/>
        <item x="57"/>
        <item x="477"/>
        <item x="1360"/>
        <item x="466"/>
        <item x="1881"/>
        <item x="540"/>
        <item x="657"/>
        <item x="2020"/>
        <item x="1299"/>
        <item x="1994"/>
        <item x="128"/>
        <item x="2280"/>
        <item x="1069"/>
        <item x="1392"/>
        <item x="1451"/>
        <item x="1931"/>
        <item x="425"/>
        <item x="737"/>
        <item x="1165"/>
        <item x="2147"/>
        <item x="1780"/>
        <item x="1109"/>
        <item x="474"/>
        <item x="365"/>
        <item x="2056"/>
        <item x="751"/>
        <item x="484"/>
        <item x="1436"/>
        <item x="1156"/>
        <item x="1333"/>
        <item x="2219"/>
        <item x="561"/>
        <item x="1235"/>
        <item x="2261"/>
        <item x="1819"/>
        <item x="1817"/>
        <item x="2135"/>
        <item x="1989"/>
        <item x="719"/>
        <item x="1064"/>
        <item x="1666"/>
        <item x="2078"/>
        <item x="1811"/>
        <item x="2247"/>
        <item x="1625"/>
        <item x="1388"/>
        <item x="958"/>
        <item x="1379"/>
        <item x="1821"/>
        <item x="1247"/>
        <item x="1622"/>
        <item x="588"/>
        <item x="2160"/>
        <item x="1611"/>
        <item x="1853"/>
        <item x="1151"/>
        <item x="746"/>
        <item x="1632"/>
        <item x="589"/>
        <item x="360"/>
        <item x="1805"/>
        <item x="2273"/>
        <item x="683"/>
        <item x="1835"/>
        <item x="2120"/>
        <item x="238"/>
        <item x="178"/>
        <item x="2303"/>
        <item x="1323"/>
        <item x="1447"/>
        <item x="1874"/>
        <item x="1145"/>
        <item x="121"/>
        <item x="2202"/>
        <item x="26"/>
        <item x="2141"/>
        <item x="847"/>
        <item x="2028"/>
        <item x="1215"/>
        <item x="362"/>
        <item x="1214"/>
        <item x="145"/>
        <item x="1908"/>
        <item x="890"/>
        <item x="1213"/>
        <item x="1415"/>
        <item x="67"/>
        <item x="333"/>
        <item x="1492"/>
        <item x="1290"/>
        <item x="672"/>
        <item x="1137"/>
        <item x="694"/>
        <item x="1031"/>
        <item x="771"/>
        <item x="1521"/>
        <item x="1003"/>
        <item x="1563"/>
        <item x="1480"/>
        <item x="1198"/>
        <item x="2205"/>
        <item x="838"/>
        <item x="1311"/>
        <item x="1764"/>
        <item x="485"/>
        <item x="1887"/>
        <item x="779"/>
        <item x="1465"/>
        <item x="1131"/>
        <item x="1843"/>
        <item x="2146"/>
        <item x="2233"/>
        <item x="2165"/>
        <item x="1330"/>
        <item x="1140"/>
        <item x="2187"/>
        <item x="1635"/>
        <item x="2144"/>
        <item x="909"/>
        <item x="1434"/>
        <item x="2222"/>
        <item x="1524"/>
        <item x="179"/>
        <item x="980"/>
        <item x="935"/>
        <item x="2201"/>
        <item x="1079"/>
        <item x="1248"/>
        <item x="1732"/>
        <item x="662"/>
        <item x="66"/>
        <item x="1393"/>
        <item x="269"/>
        <item x="12"/>
        <item x="473"/>
        <item x="2229"/>
        <item x="108"/>
        <item x="2127"/>
        <item x="1772"/>
        <item x="37"/>
        <item x="702"/>
        <item x="637"/>
        <item x="2122"/>
        <item x="62"/>
        <item x="821"/>
        <item x="959"/>
        <item x="620"/>
        <item x="542"/>
        <item x="249"/>
        <item x="729"/>
        <item x="1285"/>
        <item x="615"/>
        <item x="1384"/>
        <item x="1142"/>
        <item x="1200"/>
        <item x="342"/>
        <item x="1508"/>
        <item x="1940"/>
        <item x="2155"/>
        <item x="2274"/>
        <item x="424"/>
        <item x="1619"/>
        <item x="1501"/>
        <item x="1058"/>
        <item x="2156"/>
        <item x="1270"/>
        <item x="1507"/>
        <item x="789"/>
        <item x="881"/>
        <item x="1277"/>
        <item x="2001"/>
        <item x="826"/>
        <item x="1899"/>
        <item x="63"/>
        <item x="1850"/>
        <item x="1964"/>
        <item x="207"/>
        <item x="1146"/>
        <item x="95"/>
        <item x="22"/>
        <item x="206"/>
        <item x="2019"/>
        <item x="1316"/>
        <item x="1325"/>
        <item x="1681"/>
        <item x="1579"/>
        <item x="451"/>
        <item x="1810"/>
        <item x="1892"/>
        <item x="553"/>
        <item x="405"/>
        <item x="1911"/>
        <item x="525"/>
        <item x="1488"/>
        <item x="1025"/>
        <item x="71"/>
        <item x="627"/>
        <item x="2022"/>
        <item x="924"/>
        <item x="1685"/>
        <item x="2039"/>
        <item x="141"/>
        <item x="1014"/>
        <item x="1707"/>
        <item x="2275"/>
        <item x="210"/>
        <item x="2006"/>
        <item x="1688"/>
        <item x="1661"/>
        <item x="354"/>
        <item x="562"/>
        <item x="1268"/>
        <item x="1422"/>
        <item x="1604"/>
        <item x="947"/>
        <item x="1820"/>
        <item x="922"/>
        <item x="902"/>
        <item x="697"/>
        <item x="658"/>
        <item x="1362"/>
        <item x="546"/>
        <item x="52"/>
        <item x="1222"/>
        <item x="1197"/>
        <item x="407"/>
        <item x="1859"/>
        <item x="387"/>
        <item x="1345"/>
        <item x="1412"/>
        <item x="1199"/>
        <item x="1699"/>
        <item x="2175"/>
        <item x="259"/>
        <item x="1351"/>
        <item x="280"/>
        <item x="534"/>
        <item x="1698"/>
        <item x="1694"/>
        <item x="1171"/>
        <item x="456"/>
        <item x="653"/>
        <item x="217"/>
        <item x="397"/>
        <item x="1201"/>
        <item x="883"/>
        <item x="2173"/>
        <item x="1828"/>
        <item x="103"/>
        <item x="1791"/>
        <item x="1298"/>
        <item x="1019"/>
        <item x="266"/>
        <item x="1482"/>
        <item x="1691"/>
        <item x="1340"/>
        <item x="43"/>
        <item x="1888"/>
        <item x="1273"/>
        <item x="421"/>
        <item x="681"/>
        <item x="1570"/>
        <item x="1572"/>
        <item x="276"/>
        <item x="1687"/>
        <item x="951"/>
        <item x="1006"/>
        <item x="495"/>
        <item x="633"/>
        <item x="965"/>
        <item x="1854"/>
        <item x="1941"/>
        <item x="698"/>
        <item x="2198"/>
        <item x="877"/>
        <item x="289"/>
        <item x="1437"/>
        <item x="2191"/>
        <item x="1081"/>
        <item x="879"/>
        <item x="1506"/>
        <item x="1515"/>
        <item x="198"/>
        <item x="2134"/>
        <item x="2203"/>
        <item x="1057"/>
        <item x="1653"/>
        <item x="572"/>
        <item x="2286"/>
        <item x="377"/>
        <item x="172"/>
        <item x="1123"/>
        <item x="2029"/>
        <item x="281"/>
        <item x="2086"/>
        <item x="216"/>
        <item x="1301"/>
        <item x="723"/>
        <item x="1614"/>
        <item x="1927"/>
        <item x="993"/>
        <item x="1965"/>
        <item x="609"/>
        <item x="1129"/>
        <item x="347"/>
        <item x="2031"/>
        <item x="1326"/>
        <item x="933"/>
        <item x="297"/>
        <item x="194"/>
        <item x="860"/>
        <item x="69"/>
        <item x="1683"/>
        <item x="310"/>
        <item x="889"/>
        <item x="18"/>
        <item x="163"/>
        <item x="234"/>
        <item x="1164"/>
        <item x="1827"/>
        <item x="1206"/>
        <item x="1621"/>
        <item x="41"/>
        <item x="1595"/>
        <item x="411"/>
        <item x="988"/>
        <item x="2254"/>
        <item x="1555"/>
        <item x="304"/>
        <item x="1389"/>
        <item x="1532"/>
        <item x="278"/>
        <item x="1085"/>
        <item x="1778"/>
        <item x="1490"/>
        <item x="433"/>
        <item x="2230"/>
        <item x="971"/>
        <item x="2004"/>
        <item x="587"/>
        <item x="1788"/>
        <item x="1943"/>
        <item x="1034"/>
        <item x="364"/>
        <item x="673"/>
        <item x="157"/>
        <item x="1958"/>
        <item x="24"/>
        <item x="38"/>
        <item x="1130"/>
        <item x="1939"/>
        <item x="1966"/>
        <item x="1410"/>
        <item x="991"/>
        <item x="1188"/>
        <item x="293"/>
        <item x="1617"/>
        <item x="413"/>
        <item x="337"/>
        <item x="952"/>
        <item x="1224"/>
        <item x="853"/>
        <item x="2131"/>
        <item x="938"/>
        <item x="1558"/>
        <item x="2157"/>
        <item x="1897"/>
        <item x="2209"/>
        <item x="1974"/>
        <item x="2117"/>
        <item x="563"/>
        <item x="1500"/>
        <item x="1051"/>
        <item x="348"/>
        <item x="929"/>
        <item x="1455"/>
        <item x="1533"/>
        <item x="1127"/>
        <item x="353"/>
        <item x="1645"/>
        <item x="2083"/>
        <item x="406"/>
        <item x="705"/>
        <item x="356"/>
        <item x="1365"/>
        <item x="1446"/>
        <item x="643"/>
        <item x="1932"/>
        <item x="2063"/>
        <item x="2204"/>
        <item x="923"/>
        <item x="893"/>
        <item x="815"/>
        <item x="2152"/>
        <item x="1078"/>
        <item x="2099"/>
        <item x="2012"/>
        <item x="2211"/>
        <item x="665"/>
        <item x="254"/>
        <item x="77"/>
        <item x="1903"/>
        <item x="423"/>
        <item x="1624"/>
        <item x="295"/>
        <item x="1354"/>
        <item x="1601"/>
        <item x="328"/>
        <item x="92"/>
        <item x="441"/>
        <item x="1885"/>
        <item x="76"/>
        <item x="1679"/>
        <item x="1100"/>
        <item x="73"/>
        <item x="611"/>
        <item x="2169"/>
        <item x="2245"/>
        <item x="1071"/>
        <item x="1433"/>
        <item x="215"/>
        <item x="390"/>
        <item x="1971"/>
        <item x="1075"/>
        <item x="908"/>
        <item x="1195"/>
        <item x="1663"/>
        <item x="1584"/>
        <item x="471"/>
        <item x="2238"/>
        <item x="961"/>
        <item x="1336"/>
        <item x="1430"/>
        <item x="491"/>
        <item x="320"/>
        <item x="581"/>
        <item x="1995"/>
        <item x="31"/>
        <item x="2302"/>
        <item x="224"/>
        <item x="1690"/>
        <item x="267"/>
        <item x="1158"/>
        <item x="89"/>
        <item x="2017"/>
        <item x="535"/>
        <item x="1593"/>
        <item x="1667"/>
        <item x="718"/>
        <item x="1095"/>
        <item x="1092"/>
        <item x="40"/>
        <item x="2080"/>
        <item x="1672"/>
        <item x="379"/>
        <item x="1141"/>
        <item x="626"/>
        <item x="1969"/>
        <item x="1032"/>
        <item x="1605"/>
        <item x="273"/>
        <item x="734"/>
        <item x="760"/>
        <item x="544"/>
        <item x="1408"/>
        <item x="418"/>
        <item x="1296"/>
        <item x="1728"/>
        <item x="2038"/>
        <item x="1607"/>
        <item x="1026"/>
        <item x="664"/>
        <item x="1045"/>
        <item x="1182"/>
        <item x="2136"/>
        <item x="176"/>
        <item x="366"/>
        <item x="1172"/>
        <item x="785"/>
        <item x="985"/>
        <item x="107"/>
        <item x="1869"/>
        <item x="25"/>
        <item x="756"/>
        <item x="1961"/>
        <item x="2289"/>
        <item x="891"/>
        <item x="1630"/>
        <item x="2138"/>
        <item x="1061"/>
        <item x="39"/>
        <item x="490"/>
        <item x="1093"/>
        <item x="796"/>
        <item x="693"/>
        <item x="1866"/>
        <item x="2166"/>
        <item x="803"/>
        <item x="363"/>
        <item x="462"/>
        <item x="1185"/>
        <item x="907"/>
        <item x="773"/>
        <item x="312"/>
        <item x="1573"/>
        <item x="1562"/>
        <item x="1233"/>
        <item x="632"/>
        <item x="2082"/>
        <item x="1063"/>
        <item x="1735"/>
        <item x="51"/>
        <item x="1520"/>
        <item x="1799"/>
        <item x="1394"/>
        <item x="1104"/>
        <item x="1516"/>
        <item x="604"/>
        <item x="1873"/>
        <item x="1588"/>
        <item x="1147"/>
        <item x="2016"/>
        <item x="1359"/>
        <item x="817"/>
        <item x="2046"/>
        <item x="1152"/>
        <item x="213"/>
        <item x="2168"/>
        <item x="175"/>
        <item x="2113"/>
        <item x="820"/>
        <item x="549"/>
        <item x="1228"/>
        <item x="757"/>
        <item x="536"/>
        <item x="1474"/>
        <item x="1497"/>
        <item x="1020"/>
        <item x="1400"/>
        <item x="747"/>
        <item x="848"/>
        <item x="526"/>
        <item x="277"/>
        <item x="244"/>
        <item x="1371"/>
        <item x="852"/>
        <item x="593"/>
        <item x="1901"/>
        <item x="48"/>
        <item x="2284"/>
        <item x="45"/>
        <item x="712"/>
        <item x="1654"/>
        <item x="831"/>
        <item x="1578"/>
        <item x="2047"/>
        <item x="700"/>
        <item x="2218"/>
        <item x="114"/>
        <item x="64"/>
        <item x="717"/>
        <item x="680"/>
        <item x="591"/>
        <item x="82"/>
        <item x="1749"/>
        <item x="727"/>
        <item x="1806"/>
        <item x="1208"/>
        <item x="1038"/>
        <item x="2257"/>
        <item x="1925"/>
        <item x="386"/>
        <item x="309"/>
        <item x="488"/>
        <item x="1982"/>
        <item x="706"/>
        <item x="630"/>
        <item x="1114"/>
        <item x="1207"/>
        <item x="2297"/>
        <item x="858"/>
        <item x="197"/>
        <item x="1173"/>
        <item x="927"/>
        <item x="68"/>
        <item x="1794"/>
        <item x="2177"/>
        <item x="1241"/>
        <item x="2294"/>
        <item x="1668"/>
        <item x="724"/>
        <item x="837"/>
        <item x="285"/>
        <item x="283"/>
        <item x="1576"/>
        <item x="291"/>
        <item x="749"/>
        <item x="2090"/>
        <item x="906"/>
        <item x="2049"/>
        <item x="1467"/>
        <item x="463"/>
        <item x="1559"/>
        <item x="577"/>
        <item x="368"/>
        <item x="949"/>
        <item x="941"/>
        <item x="1893"/>
        <item x="1906"/>
        <item x="1591"/>
        <item x="1871"/>
        <item x="1761"/>
        <item x="1708"/>
        <item x="1080"/>
        <item x="844"/>
        <item x="1727"/>
        <item x="784"/>
        <item x="419"/>
        <item x="1769"/>
        <item x="16"/>
        <item x="1543"/>
        <item x="1785"/>
        <item x="444"/>
        <item x="2304"/>
        <item x="1212"/>
        <item x="901"/>
        <item x="651"/>
        <item x="1755"/>
        <item x="250"/>
        <item x="1922"/>
        <item x="1121"/>
        <item x="220"/>
        <item x="1577"/>
        <item x="1934"/>
        <item x="1723"/>
        <item x="1243"/>
        <item x="1426"/>
        <item x="2030"/>
        <item x="1803"/>
        <item x="1004"/>
        <item x="1366"/>
        <item x="1124"/>
        <item x="1556"/>
        <item x="584"/>
        <item x="235"/>
        <item x="2279"/>
        <item x="1458"/>
        <item x="1722"/>
        <item x="2095"/>
        <item x="1089"/>
        <item x="824"/>
        <item x="1620"/>
        <item x="169"/>
        <item x="1753"/>
        <item x="467"/>
        <item x="212"/>
        <item x="1169"/>
        <item x="1717"/>
        <item x="2159"/>
        <item x="1138"/>
        <item x="1677"/>
        <item x="1904"/>
        <item x="123"/>
        <item x="1912"/>
        <item x="1985"/>
        <item x="1754"/>
        <item x="921"/>
        <item x="79"/>
        <item x="990"/>
        <item x="120"/>
        <item x="2195"/>
        <item x="899"/>
        <item x="1281"/>
        <item x="8"/>
        <item x="1756"/>
        <item x="46"/>
        <item x="227"/>
        <item x="502"/>
        <item x="2093"/>
        <item x="2246"/>
        <item x="1251"/>
        <item x="1724"/>
        <item x="1876"/>
        <item x="1710"/>
        <item x="1553"/>
        <item x="482"/>
        <item x="2285"/>
        <item x="940"/>
        <item x="1118"/>
        <item x="1166"/>
        <item x="2071"/>
        <item x="430"/>
        <item x="2149"/>
        <item x="1355"/>
        <item x="435"/>
        <item x="1757"/>
        <item x="1644"/>
        <item x="2255"/>
        <item x="1793"/>
        <item x="2061"/>
        <item x="2079"/>
        <item x="2051"/>
        <item x="1341"/>
        <item x="158"/>
        <item x="351"/>
        <item x="1367"/>
        <item x="1706"/>
        <item x="2267"/>
        <item x="1510"/>
        <item x="1598"/>
        <item x="189"/>
        <item x="787"/>
        <item x="1560"/>
        <item x="1565"/>
        <item x="393"/>
        <item x="1795"/>
        <item x="1650"/>
        <item x="400"/>
        <item x="862"/>
        <item x="794"/>
        <item x="1800"/>
        <item x="510"/>
        <item x="65"/>
        <item x="1951"/>
        <item x="642"/>
        <item x="1629"/>
        <item x="1914"/>
        <item x="1307"/>
        <item x="56"/>
        <item x="338"/>
        <item x="1920"/>
        <item x="299"/>
        <item x="1709"/>
        <item x="715"/>
        <item x="2036"/>
        <item x="987"/>
        <item x="380"/>
        <item x="1117"/>
        <item x="496"/>
        <item x="845"/>
        <item x="1518"/>
        <item x="2192"/>
        <item x="1210"/>
        <item x="594"/>
        <item x="759"/>
        <item x="1867"/>
        <item x="2148"/>
        <item x="1682"/>
        <item x="459"/>
        <item x="995"/>
        <item x="117"/>
        <item x="1767"/>
        <item x="679"/>
        <item x="2236"/>
        <item x="1701"/>
        <item x="745"/>
        <item x="2097"/>
        <item x="2137"/>
        <item x="1938"/>
        <item x="326"/>
        <item x="2200"/>
        <item x="294"/>
        <item x="647"/>
        <item x="1959"/>
        <item x="568"/>
        <item x="428"/>
        <item x="930"/>
        <item x="836"/>
        <item x="1469"/>
        <item x="914"/>
        <item x="1719"/>
        <item x="606"/>
        <item x="1789"/>
        <item x="1886"/>
        <item x="156"/>
        <item x="1851"/>
        <item x="1227"/>
        <item x="432"/>
        <item x="1011"/>
        <item x="1432"/>
        <item x="1406"/>
        <item x="331"/>
        <item x="1631"/>
        <item x="944"/>
        <item x="403"/>
        <item x="1955"/>
        <item x="1401"/>
        <item x="774"/>
        <item x="722"/>
        <item x="2241"/>
        <item x="1278"/>
        <item x="2008"/>
        <item x="1712"/>
        <item x="1716"/>
        <item x="1916"/>
        <item x="203"/>
        <item x="1204"/>
        <item x="823"/>
        <item x="1029"/>
        <item x="2060"/>
        <item x="1052"/>
        <item x="219"/>
        <item x="1721"/>
        <item x="1597"/>
        <item x="161"/>
        <item x="1628"/>
        <item x="1035"/>
        <item x="2271"/>
        <item x="649"/>
        <item x="133"/>
        <item x="880"/>
        <item x="437"/>
        <item x="29"/>
        <item x="1910"/>
        <item x="402"/>
        <item x="398"/>
        <item x="33"/>
        <item x="455"/>
        <item x="744"/>
        <item x="841"/>
        <item x="97"/>
        <item x="1048"/>
        <item x="545"/>
        <item x="19"/>
        <item x="1160"/>
        <item x="644"/>
        <item x="2196"/>
        <item x="1509"/>
        <item x="1334"/>
        <item x="2180"/>
        <item x="1402"/>
        <item x="460"/>
        <item x="1913"/>
        <item x="1229"/>
        <item x="1569"/>
        <item x="334"/>
        <item x="1294"/>
        <item x="596"/>
        <item x="1356"/>
        <item x="1865"/>
        <item x="2088"/>
        <item x="2115"/>
        <item x="493"/>
        <item x="182"/>
        <item x="2178"/>
        <item x="11"/>
        <item x="1702"/>
        <item x="543"/>
        <item x="1594"/>
        <item x="307"/>
        <item x="100"/>
        <item x="1641"/>
        <item x="336"/>
        <item x="1798"/>
        <item x="1395"/>
        <item x="1257"/>
        <item x="1424"/>
        <item x="2125"/>
        <item x="218"/>
        <item x="202"/>
        <item x="1485"/>
        <item x="1477"/>
        <item x="781"/>
        <item x="1884"/>
        <item x="1450"/>
        <item x="1347"/>
        <item x="795"/>
        <item x="1522"/>
        <item x="1804"/>
        <item x="865"/>
        <item x="2021"/>
        <item x="139"/>
        <item x="1332"/>
        <item x="2032"/>
        <item x="59"/>
        <item x="825"/>
        <item x="392"/>
        <item x="2258"/>
        <item x="926"/>
        <item x="1191"/>
        <item x="2119"/>
        <item x="1419"/>
        <item x="130"/>
        <item x="1674"/>
        <item x="457"/>
        <item x="1627"/>
        <item x="704"/>
        <item x="1139"/>
        <item x="2092"/>
        <item x="1253"/>
        <item x="2000"/>
        <item x="1082"/>
        <item x="670"/>
        <item x="1399"/>
        <item x="1338"/>
        <item x="1302"/>
        <item x="1435"/>
        <item x="1949"/>
        <item x="2091"/>
        <item x="2300"/>
        <item x="2108"/>
        <item x="1639"/>
        <item x="1223"/>
        <item x="1010"/>
        <item x="755"/>
        <item x="2206"/>
        <item x="200"/>
        <item x="2025"/>
        <item x="1154"/>
        <item x="2064"/>
        <item x="764"/>
        <item x="1814"/>
        <item x="1275"/>
        <item x="1262"/>
        <item x="1686"/>
        <item x="1259"/>
        <item x="434"/>
        <item x="2162"/>
        <item x="518"/>
        <item x="42"/>
        <item x="1337"/>
        <item x="668"/>
        <item x="1705"/>
        <item x="1822"/>
        <item x="790"/>
        <item x="439"/>
        <item x="1398"/>
        <item x="969"/>
        <item x="2005"/>
        <item x="1203"/>
        <item x="445"/>
        <item x="1008"/>
        <item x="1746"/>
        <item x="1517"/>
        <item x="1671"/>
        <item x="1373"/>
        <item x="514"/>
        <item x="1784"/>
        <item x="508"/>
        <item x="1300"/>
        <item x="394"/>
        <item x="1937"/>
        <item x="962"/>
        <item x="776"/>
        <item x="1483"/>
        <item x="2276"/>
        <item x="1537"/>
        <item x="1087"/>
        <item x="1954"/>
        <item x="1715"/>
        <item x="144"/>
        <item x="527"/>
        <item x="1998"/>
        <item x="910"/>
        <item x="192"/>
        <item x="1900"/>
        <item x="221"/>
        <item x="1542"/>
        <item x="395"/>
        <item x="843"/>
        <item x="792"/>
        <item x="835"/>
        <item x="701"/>
        <item x="10"/>
        <item x="840"/>
        <item x="1391"/>
        <item x="1618"/>
        <item x="374"/>
        <item x="1267"/>
        <item x="1999"/>
        <item x="1637"/>
        <item x="942"/>
        <item x="2171"/>
        <item x="628"/>
        <item x="999"/>
        <item x="2260"/>
        <item x="7"/>
        <item x="955"/>
        <item x="1495"/>
        <item x="917"/>
        <item x="797"/>
        <item x="255"/>
        <item x="2266"/>
        <item x="1107"/>
        <item x="856"/>
        <item x="2033"/>
        <item x="586"/>
        <item x="875"/>
        <item x="904"/>
        <item x="617"/>
        <item x="2252"/>
        <item x="1540"/>
        <item x="618"/>
        <item x="1997"/>
        <item x="2251"/>
        <item x="996"/>
        <item x="548"/>
        <item x="557"/>
        <item x="1870"/>
        <item x="1977"/>
        <item x="973"/>
        <item x="1335"/>
        <item x="1276"/>
        <item x="997"/>
        <item x="2132"/>
        <item x="1369"/>
        <item x="1194"/>
        <item x="726"/>
        <item x="2226"/>
        <item x="115"/>
        <item x="956"/>
        <item x="443"/>
        <item x="1972"/>
        <item x="954"/>
        <item x="370"/>
        <item x="687"/>
        <item x="321"/>
        <item x="1539"/>
        <item x="695"/>
        <item x="54"/>
        <item x="569"/>
        <item x="2128"/>
        <item x="2027"/>
        <item x="558"/>
        <item x="919"/>
        <item x="1250"/>
        <item x="1883"/>
        <item x="793"/>
        <item x="290"/>
        <item x="1183"/>
        <item x="1652"/>
        <item x="1304"/>
        <item x="0"/>
        <item x="1225"/>
        <item x="590"/>
        <item x="1163"/>
        <item x="675"/>
        <item x="261"/>
        <item x="136"/>
        <item x="1613"/>
        <item x="315"/>
        <item x="1489"/>
        <item x="801"/>
        <item x="736"/>
        <item x="2014"/>
        <item x="188"/>
        <item x="350"/>
        <item x="1615"/>
        <item x="2259"/>
        <item x="246"/>
        <item x="934"/>
        <item x="1898"/>
        <item x="2249"/>
        <item x="1745"/>
        <item x="27"/>
        <item x="223"/>
        <item x="86"/>
        <item x="2163"/>
        <item x="631"/>
        <item x="778"/>
        <item x="813"/>
        <item x="1065"/>
        <item x="187"/>
        <item x="1774"/>
        <item x="2101"/>
        <item x="481"/>
        <item x="2102"/>
        <item x="1575"/>
        <item x="685"/>
        <item x="431"/>
        <item x="1586"/>
        <item x="1582"/>
        <item x="1438"/>
        <item x="1321"/>
        <item x="964"/>
        <item x="721"/>
        <item x="738"/>
        <item x="32"/>
        <item x="1915"/>
        <item x="2217"/>
        <item x="1531"/>
        <item x="882"/>
        <item x="35"/>
        <item x="1606"/>
        <item x="869"/>
        <item x="146"/>
        <item x="61"/>
        <item x="498"/>
        <item x="275"/>
        <item x="237"/>
        <item x="767"/>
        <item x="1431"/>
        <item x="1288"/>
        <item x="2269"/>
        <item x="677"/>
        <item x="1498"/>
        <item x="1157"/>
        <item x="1648"/>
        <item x="1812"/>
        <item x="1612"/>
        <item x="47"/>
        <item x="1070"/>
        <item x="155"/>
        <item x="602"/>
        <item x="2161"/>
        <item x="23"/>
        <item x="975"/>
        <item x="1636"/>
        <item x="1318"/>
        <item x="1730"/>
        <item x="1167"/>
        <item x="2052"/>
        <item x="916"/>
        <item x="1609"/>
        <item x="1428"/>
        <item x="1983"/>
        <item x="554"/>
        <item x="311"/>
        <item x="1254"/>
        <item x="1787"/>
        <item x="539"/>
        <item x="1948"/>
        <item x="165"/>
        <item x="1750"/>
        <item x="1511"/>
        <item x="1297"/>
        <item x="1891"/>
        <item x="1554"/>
        <item x="1747"/>
        <item x="2188"/>
        <item x="516"/>
        <item x="447"/>
        <item x="861"/>
        <item x="1135"/>
        <item x="449"/>
        <item x="598"/>
        <item x="1733"/>
        <item x="1315"/>
        <item x="761"/>
        <item x="1002"/>
        <item x="74"/>
        <item x="1382"/>
        <item x="2045"/>
        <item x="920"/>
        <item x="1068"/>
        <item x="2282"/>
        <item x="279"/>
        <item x="1657"/>
        <item x="564"/>
        <item x="967"/>
        <item x="1647"/>
        <item x="1245"/>
        <item x="887"/>
        <item x="242"/>
        <item x="1461"/>
        <item x="1751"/>
        <item x="1514"/>
        <item x="1970"/>
        <item x="124"/>
        <item x="1790"/>
        <item x="986"/>
        <item x="205"/>
        <item x="814"/>
        <item x="660"/>
        <item x="690"/>
        <item x="918"/>
        <item x="1358"/>
        <item x="1646"/>
        <item x="256"/>
        <item x="1786"/>
        <item x="870"/>
        <item x="565"/>
        <item x="1209"/>
        <item x="458"/>
        <item x="239"/>
        <item x="1033"/>
        <item x="1759"/>
        <item x="446"/>
        <item x="409"/>
        <item x="819"/>
        <item x="1308"/>
        <item x="1463"/>
        <item x="330"/>
        <item x="1054"/>
        <item x="302"/>
        <item x="866"/>
        <item x="499"/>
        <item x="2121"/>
        <item x="2107"/>
        <item x="1487"/>
        <item x="489"/>
        <item x="656"/>
        <item x="1449"/>
        <item x="1561"/>
        <item x="1327"/>
        <item x="1534"/>
        <item x="1074"/>
        <item x="404"/>
        <item x="1599"/>
        <item x="1839"/>
        <item x="2048"/>
        <item x="265"/>
        <item x="99"/>
        <item x="143"/>
        <item x="324"/>
        <item x="1833"/>
        <item x="2105"/>
        <item x="1981"/>
        <item x="573"/>
        <item x="754"/>
        <item x="83"/>
        <item x="2026"/>
        <item x="1322"/>
        <item x="2253"/>
        <item x="1643"/>
        <item x="509"/>
        <item x="2111"/>
        <item x="636"/>
        <item x="1088"/>
        <item x="1205"/>
        <item x="1720"/>
        <item x="2176"/>
        <item x="2094"/>
        <item x="410"/>
        <item x="622"/>
        <item x="50"/>
        <item x="1168"/>
        <item x="1072"/>
        <item x="699"/>
        <item x="184"/>
        <item x="1952"/>
        <item x="1260"/>
        <item x="298"/>
        <item x="389"/>
        <item x="2143"/>
        <item x="1813"/>
        <item x="1549"/>
        <item x="442"/>
        <item x="1550"/>
        <item x="1266"/>
        <item x="2287"/>
        <item x="1066"/>
        <item x="1000"/>
        <item x="741"/>
        <item x="1425"/>
        <item x="1567"/>
        <item x="1037"/>
        <item x="1427"/>
        <item x="85"/>
        <item x="323"/>
        <item x="1528"/>
        <item x="1357"/>
        <item x="346"/>
        <item x="240"/>
        <item x="1232"/>
        <item x="619"/>
        <item x="2130"/>
        <item x="461"/>
        <item x="1086"/>
        <item x="1729"/>
        <item x="422"/>
        <item x="915"/>
        <item x="1289"/>
        <item x="732"/>
        <item x="1847"/>
        <item x="592"/>
        <item x="1456"/>
        <item x="533"/>
        <item x="646"/>
        <item x="1481"/>
        <item x="1529"/>
        <item x="318"/>
        <item x="301"/>
        <item x="1271"/>
        <item x="388"/>
        <item x="88"/>
        <item x="226"/>
        <item x="1589"/>
        <item x="193"/>
        <item x="2243"/>
        <item x="1993"/>
        <item x="1012"/>
        <item x="1221"/>
        <item x="1189"/>
        <item x="769"/>
        <item x="1523"/>
        <item x="608"/>
        <item x="868"/>
        <item x="344"/>
        <item x="943"/>
        <item x="106"/>
        <item x="1476"/>
        <item x="1538"/>
        <item x="1219"/>
        <item x="2067"/>
        <item x="963"/>
        <item x="1600"/>
        <item x="616"/>
        <item x="1133"/>
        <item x="204"/>
        <item x="1309"/>
        <item x="1768"/>
        <item x="788"/>
        <item x="612"/>
        <item x="2268"/>
        <item x="355"/>
        <item x="720"/>
        <item x="597"/>
        <item x="1783"/>
        <item x="2190"/>
        <item x="300"/>
        <item x="1120"/>
        <item x="1797"/>
        <item x="960"/>
        <item x="1246"/>
        <item x="1239"/>
        <item x="1017"/>
        <item x="1023"/>
        <item x="1059"/>
        <item x="1696"/>
        <item x="1368"/>
        <item x="1021"/>
        <item x="2262"/>
        <item x="1512"/>
        <item x="367"/>
        <item x="640"/>
        <item x="506"/>
        <item x="1502"/>
        <item x="828"/>
        <item x="1236"/>
        <item x="953"/>
        <item x="257"/>
        <item x="2072"/>
        <item x="1096"/>
        <item x="682"/>
        <item x="468"/>
        <item x="1548"/>
        <item x="214"/>
        <item x="1505"/>
        <item x="676"/>
        <item x="1073"/>
        <item x="686"/>
        <item x="1740"/>
        <item x="1902"/>
        <item x="895"/>
        <item x="28"/>
        <item x="470"/>
        <item x="378"/>
        <item x="308"/>
        <item x="1468"/>
        <item x="2299"/>
        <item x="1030"/>
        <item x="1186"/>
        <item x="1363"/>
        <item x="1187"/>
        <item x="1889"/>
        <item x="1640"/>
        <item x="2055"/>
        <item x="2068"/>
        <item x="1448"/>
        <item x="713"/>
        <item x="81"/>
        <item x="1132"/>
        <item x="1921"/>
        <item x="171"/>
        <item x="739"/>
        <item x="2278"/>
        <item x="945"/>
        <item x="2023"/>
        <item x="634"/>
        <item x="1466"/>
        <item x="125"/>
        <item x="1837"/>
        <item x="2153"/>
        <item x="567"/>
        <item x="1905"/>
        <item x="2293"/>
        <item x="1496"/>
        <item x="1462"/>
        <item x="798"/>
        <item x="492"/>
        <item x="1602"/>
        <item x="772"/>
        <item x="874"/>
        <item x="1103"/>
        <item x="1499"/>
        <item x="1279"/>
        <item x="2224"/>
        <item x="2069"/>
        <item x="2292"/>
        <item x="1153"/>
        <item x="258"/>
        <item x="1126"/>
        <item x="578"/>
        <item x="1380"/>
        <item x="268"/>
        <item x="2277"/>
        <item x="864"/>
        <item x="1396"/>
        <item x="1119"/>
        <item x="1353"/>
        <item x="1230"/>
        <item x="2124"/>
        <item x="2058"/>
        <item x="1043"/>
        <item x="287"/>
        <item x="1442"/>
        <item x="1704"/>
        <item x="1831"/>
        <item x="1284"/>
        <item x="1536"/>
        <item x="1879"/>
        <item x="1845"/>
        <item x="132"/>
        <item x="1062"/>
        <item x="236"/>
        <item x="1390"/>
        <item x="1397"/>
        <item x="6"/>
        <item x="1882"/>
        <item x="830"/>
        <item x="1700"/>
        <item x="2250"/>
        <item x="1174"/>
        <item x="2112"/>
        <item x="872"/>
        <item x="2074"/>
        <item x="1801"/>
        <item x="486"/>
        <item x="142"/>
        <item x="520"/>
        <item x="871"/>
        <item x="2002"/>
        <item x="1429"/>
        <item x="1217"/>
        <item x="167"/>
        <item x="818"/>
        <item x="531"/>
        <item x="1944"/>
        <item x="714"/>
        <item x="614"/>
        <item x="1102"/>
        <item x="1443"/>
        <item x="1094"/>
        <item x="1344"/>
        <item x="2158"/>
        <item x="1383"/>
        <item x="1226"/>
        <item x="582"/>
        <item x="1056"/>
        <item x="928"/>
        <item x="1840"/>
        <item x="1581"/>
        <item x="2298"/>
        <item x="2212"/>
        <item x="804"/>
        <item x="376"/>
        <item x="1027"/>
        <item x="932"/>
        <item x="1374"/>
        <item x="191"/>
        <item x="579"/>
        <item x="859"/>
        <item x="135"/>
        <item x="1143"/>
        <item x="119"/>
        <item x="939"/>
        <item x="791"/>
        <item x="1718"/>
        <item x="396"/>
        <item x="1684"/>
        <item x="1741"/>
        <item x="282"/>
        <item x="1125"/>
        <item x="1836"/>
        <item x="1978"/>
        <item x="854"/>
        <item x="1846"/>
        <item x="2265"/>
        <item x="912"/>
        <item x="469"/>
        <item x="1818"/>
        <item x="1734"/>
        <item x="552"/>
        <item x="2024"/>
        <item x="1491"/>
        <item x="2220"/>
        <item x="1312"/>
        <item x="2244"/>
        <item x="1283"/>
        <item x="523"/>
        <item x="775"/>
        <item x="528"/>
        <item x="766"/>
        <item x="329"/>
        <item x="1385"/>
        <item x="691"/>
        <item x="274"/>
        <item x="1856"/>
        <item x="1293"/>
        <item x="805"/>
        <item x="799"/>
        <item x="34"/>
        <item x="1244"/>
        <item x="452"/>
        <item x="710"/>
        <item x="1748"/>
        <item x="1348"/>
        <item x="576"/>
        <item x="1439"/>
        <item x="519"/>
        <item x="1953"/>
        <item x="1504"/>
        <item x="1670"/>
        <item x="1106"/>
        <item x="1673"/>
        <item x="349"/>
        <item x="547"/>
        <item x="1178"/>
        <item x="2013"/>
        <item x="1090"/>
        <item x="1857"/>
        <item x="1697"/>
        <item x="1868"/>
        <item x="1218"/>
        <item x="1238"/>
        <item x="811"/>
        <item x="716"/>
        <item x="479"/>
        <item x="2077"/>
        <item x="1049"/>
        <item x="601"/>
        <item x="809"/>
        <item x="177"/>
        <item x="2018"/>
        <item x="1736"/>
        <item x="1181"/>
        <item x="241"/>
        <item x="688"/>
        <item x="762"/>
        <item x="1933"/>
        <item x="1231"/>
        <item x="168"/>
        <item x="500"/>
        <item x="1530"/>
        <item x="575"/>
        <item x="2123"/>
        <item x="770"/>
        <item x="2040"/>
        <item x="2240"/>
        <item x="1568"/>
        <item x="1841"/>
        <item x="768"/>
        <item x="1930"/>
        <item x="2007"/>
        <item x="613"/>
        <item x="629"/>
        <item x="1852"/>
        <item x="1633"/>
        <item x="1838"/>
        <item x="1128"/>
        <item x="983"/>
        <item x="2"/>
        <item x="1662"/>
        <item x="448"/>
        <item x="1083"/>
        <item x="863"/>
        <item x="1440"/>
        <item x="2183"/>
        <item x="1776"/>
        <item x="372"/>
        <item x="1407"/>
        <item x="101"/>
        <item x="2167"/>
        <item x="603"/>
        <item x="2214"/>
        <item x="317"/>
        <item x="1159"/>
        <item x="1256"/>
        <item x="671"/>
        <item x="1849"/>
        <item x="1176"/>
        <item x="1665"/>
        <item x="2181"/>
        <item x="504"/>
        <item x="896"/>
        <item x="1950"/>
        <item x="90"/>
        <item x="1739"/>
        <item x="624"/>
        <item x="1564"/>
        <item x="1177"/>
        <item x="1872"/>
        <item x="225"/>
        <item x="1101"/>
        <item x="1475"/>
        <item x="1115"/>
        <item x="758"/>
        <item x="551"/>
        <item x="1758"/>
        <item x="1149"/>
        <item x="807"/>
        <item x="2164"/>
        <item x="2043"/>
        <item x="2041"/>
        <item x="1642"/>
        <item x="1763"/>
        <item x="201"/>
        <item x="383"/>
        <item x="1781"/>
        <item x="1202"/>
        <item x="313"/>
        <item x="228"/>
        <item x="1328"/>
        <item x="655"/>
        <item x="970"/>
        <item x="2140"/>
        <item x="2110"/>
        <item x="522"/>
        <item x="70"/>
        <item x="2050"/>
        <item x="1110"/>
        <item x="888"/>
        <item x="1525"/>
        <item x="472"/>
        <item x="1942"/>
        <item x="420"/>
        <item x="1991"/>
        <item x="1924"/>
        <item x="1546"/>
        <item x="1815"/>
        <item x="635"/>
        <item x="94"/>
        <item x="253"/>
        <item x="1404"/>
        <item x="1936"/>
        <item x="2296"/>
        <item x="1040"/>
        <item x="1752"/>
        <item x="84"/>
        <item x="1571"/>
        <item x="559"/>
        <item x="515"/>
        <item x="1364"/>
        <item x="1816"/>
        <item x="2150"/>
        <item x="931"/>
        <item x="272"/>
        <item x="2035"/>
        <item x="138"/>
        <item x="1779"/>
        <item x="1935"/>
        <item x="1980"/>
        <item x="623"/>
        <item x="1547"/>
        <item x="645"/>
        <item x="2096"/>
        <item x="2114"/>
        <item x="1676"/>
        <item x="1022"/>
        <item x="1445"/>
        <item x="1770"/>
        <item x="1587"/>
        <item x="950"/>
        <item x="976"/>
        <item x="911"/>
        <item x="538"/>
        <item x="659"/>
        <item x="209"/>
        <item x="1725"/>
        <item x="20"/>
        <item x="1956"/>
        <item x="2070"/>
        <item x="1331"/>
        <item x="2054"/>
        <item x="453"/>
        <item x="1986"/>
        <item x="2216"/>
        <item x="55"/>
        <item x="1834"/>
        <item x="1269"/>
        <item x="669"/>
        <item x="898"/>
        <item x="1211"/>
        <item x="667"/>
        <item x="808"/>
        <item x="417"/>
        <item x="341"/>
        <item x="2037"/>
        <item x="1464"/>
        <item x="555"/>
        <item x="36"/>
        <item x="666"/>
        <item x="583"/>
        <item x="839"/>
        <item x="292"/>
        <item x="1350"/>
        <item x="1286"/>
        <item x="345"/>
        <item x="264"/>
        <item x="2272"/>
        <item x="1714"/>
        <item x="1895"/>
        <item x="454"/>
        <item x="537"/>
        <item x="867"/>
        <item x="72"/>
        <item x="1015"/>
        <item x="982"/>
        <item x="1423"/>
        <item x="735"/>
        <item x="550"/>
        <item x="1342"/>
        <item x="605"/>
        <item x="885"/>
        <item x="936"/>
        <item x="2184"/>
        <item x="1411"/>
        <item x="832"/>
        <item x="1009"/>
        <item x="263"/>
        <item x="1610"/>
        <item x="2237"/>
        <item x="501"/>
        <item x="2098"/>
        <item x="325"/>
        <item x="127"/>
        <item x="2231"/>
        <item x="650"/>
        <item x="1381"/>
        <item x="1361"/>
        <item x="190"/>
        <item x="571"/>
        <item x="1552"/>
        <item x="180"/>
        <item x="53"/>
        <item x="478"/>
        <item x="1405"/>
        <item x="2291"/>
        <item x="1693"/>
        <item x="440"/>
        <item x="1161"/>
        <item x="2015"/>
        <item x="1844"/>
        <item x="1919"/>
        <item x="1076"/>
        <item x="1796"/>
        <item x="709"/>
        <item x="1766"/>
        <item x="1957"/>
        <item x="1099"/>
        <item x="270"/>
        <item x="1737"/>
        <item x="166"/>
        <item x="2081"/>
        <item x="1060"/>
        <item x="2227"/>
        <item x="1877"/>
        <item x="750"/>
        <item x="2109"/>
        <item x="359"/>
        <item x="1454"/>
        <item x="361"/>
        <item x="3"/>
        <item x="2199"/>
        <item x="1376"/>
        <item x="511"/>
        <item x="148"/>
        <item x="2003"/>
        <item x="1184"/>
        <item x="21"/>
        <item x="96"/>
        <item x="1808"/>
        <item x="1319"/>
        <item x="1946"/>
        <item x="475"/>
        <item x="464"/>
        <item x="1878"/>
        <item x="1738"/>
        <item x="1855"/>
        <item x="1968"/>
        <item x="1473"/>
        <item x="1055"/>
        <item x="260"/>
        <item x="1291"/>
        <item x="2065"/>
        <item x="692"/>
        <item x="58"/>
        <item x="1861"/>
        <item x="1585"/>
        <item x="780"/>
        <item x="75"/>
        <item x="1928"/>
        <item x="846"/>
        <item x="1596"/>
        <item x="810"/>
        <item x="137"/>
        <item x="335"/>
        <item x="381"/>
        <item x="1541"/>
        <item x="2288"/>
        <item x="661"/>
        <item x="2066"/>
        <item x="2301"/>
        <item x="162"/>
        <item x="1"/>
        <item x="1329"/>
        <item x="1486"/>
        <item x="2042"/>
        <item x="2270"/>
        <item x="763"/>
        <item x="783"/>
        <item x="116"/>
        <item x="426"/>
        <item x="979"/>
        <item x="2084"/>
        <item x="385"/>
        <item x="1453"/>
        <item x="998"/>
        <item x="1349"/>
        <item x="1320"/>
        <item x="1042"/>
        <item x="2248"/>
        <item x="1387"/>
        <item x="777"/>
        <item x="1519"/>
        <item x="1551"/>
        <item x="1234"/>
        <item x="399"/>
        <item x="1155"/>
        <item x="2010"/>
        <item x="753"/>
        <item x="1825"/>
        <item x="105"/>
        <item x="160"/>
        <item x="1649"/>
        <item x="1967"/>
        <item x="827"/>
        <item x="742"/>
        <item x="905"/>
        <item x="1255"/>
        <item x="104"/>
        <item x="1762"/>
        <item x="748"/>
        <item x="233"/>
        <item x="897"/>
        <item x="1111"/>
        <item x="1112"/>
        <item x="1513"/>
        <item x="652"/>
        <item x="1590"/>
        <item x="1001"/>
        <item x="1418"/>
        <item x="1494"/>
        <item x="140"/>
        <item x="1860"/>
        <item x="129"/>
        <item x="925"/>
        <item x="1444"/>
        <item x="1039"/>
        <item x="1240"/>
        <item x="974"/>
        <item x="2263"/>
        <item x="2174"/>
        <item x="1713"/>
        <item x="1675"/>
        <item x="731"/>
        <item x="232"/>
        <item x="1802"/>
        <item x="1651"/>
        <item x="1929"/>
        <item x="740"/>
        <item x="494"/>
        <item x="1249"/>
        <item x="416"/>
        <item x="1864"/>
        <item x="1990"/>
        <item x="1053"/>
        <item x="1731"/>
        <item x="408"/>
        <item x="271"/>
        <item x="1192"/>
        <item x="1460"/>
        <item x="1378"/>
        <item x="1660"/>
        <item x="1947"/>
        <item x="497"/>
        <item x="2185"/>
        <item x="2011"/>
        <item x="1926"/>
        <item x="1024"/>
        <item x="733"/>
        <item x="1664"/>
        <item x="1162"/>
        <item x="1457"/>
        <item x="1760"/>
        <item x="600"/>
        <item x="560"/>
        <item x="1216"/>
        <item x="992"/>
        <item x="17"/>
        <item x="806"/>
        <item x="541"/>
        <item x="1134"/>
        <item x="1413"/>
        <item x="1744"/>
        <item x="5"/>
        <item x="1258"/>
        <item x="2104"/>
        <item x="1945"/>
        <item x="1907"/>
        <item x="1028"/>
        <item x="2221"/>
        <item x="384"/>
        <item x="1603"/>
        <item x="1656"/>
        <item x="1992"/>
        <item x="850"/>
        <item x="610"/>
        <item x="1252"/>
        <item x="2009"/>
        <item x="14"/>
        <item x="1503"/>
        <item x="1306"/>
        <item x="288"/>
        <item x="371"/>
        <item x="305"/>
        <item x="1471"/>
        <item x="842"/>
        <item x="2213"/>
        <item x="1863"/>
        <item x="981"/>
        <item x="2089"/>
        <item x="382"/>
        <item x="1370"/>
        <item x="984"/>
        <item x="1067"/>
        <item x="174"/>
        <item x="196"/>
        <item x="1848"/>
        <item x="1962"/>
        <item x="1150"/>
        <item x="966"/>
        <item x="251"/>
        <item x="358"/>
        <item x="2207"/>
        <item x="1280"/>
        <item t="default"/>
      </items>
    </pivotField>
    <pivotField numFmtId="14" showAll="0"/>
    <pivotField showAll="0">
      <items count="186">
        <item x="123"/>
        <item x="120"/>
        <item x="40"/>
        <item x="175"/>
        <item x="79"/>
        <item x="0"/>
        <item x="96"/>
        <item x="31"/>
        <item x="16"/>
        <item x="64"/>
        <item x="161"/>
        <item x="167"/>
        <item x="164"/>
        <item x="153"/>
        <item x="45"/>
        <item x="183"/>
        <item x="35"/>
        <item x="85"/>
        <item x="7"/>
        <item x="141"/>
        <item x="82"/>
        <item x="17"/>
        <item x="173"/>
        <item x="78"/>
        <item x="182"/>
        <item x="87"/>
        <item x="158"/>
        <item x="8"/>
        <item x="49"/>
        <item x="115"/>
        <item x="105"/>
        <item x="127"/>
        <item x="132"/>
        <item x="129"/>
        <item x="157"/>
        <item x="25"/>
        <item x="88"/>
        <item x="2"/>
        <item x="125"/>
        <item x="103"/>
        <item x="90"/>
        <item x="51"/>
        <item x="142"/>
        <item x="116"/>
        <item x="122"/>
        <item x="41"/>
        <item x="62"/>
        <item x="66"/>
        <item x="22"/>
        <item x="9"/>
        <item x="6"/>
        <item x="172"/>
        <item x="43"/>
        <item x="181"/>
        <item x="89"/>
        <item x="178"/>
        <item x="145"/>
        <item x="119"/>
        <item x="137"/>
        <item x="168"/>
        <item x="72"/>
        <item x="27"/>
        <item x="28"/>
        <item x="165"/>
        <item x="83"/>
        <item x="110"/>
        <item x="112"/>
        <item x="128"/>
        <item x="65"/>
        <item x="134"/>
        <item x="61"/>
        <item x="95"/>
        <item x="143"/>
        <item x="131"/>
        <item x="138"/>
        <item x="147"/>
        <item x="154"/>
        <item x="97"/>
        <item x="114"/>
        <item x="177"/>
        <item x="77"/>
        <item x="109"/>
        <item x="148"/>
        <item x="39"/>
        <item x="38"/>
        <item x="69"/>
        <item x="15"/>
        <item x="99"/>
        <item x="21"/>
        <item x="20"/>
        <item x="80"/>
        <item x="117"/>
        <item x="34"/>
        <item x="136"/>
        <item x="104"/>
        <item x="33"/>
        <item x="12"/>
        <item x="163"/>
        <item x="100"/>
        <item x="84"/>
        <item x="159"/>
        <item x="42"/>
        <item x="93"/>
        <item x="18"/>
        <item x="124"/>
        <item x="55"/>
        <item x="71"/>
        <item x="26"/>
        <item x="5"/>
        <item x="113"/>
        <item x="68"/>
        <item x="73"/>
        <item x="155"/>
        <item x="162"/>
        <item x="59"/>
        <item x="139"/>
        <item x="180"/>
        <item x="171"/>
        <item x="56"/>
        <item x="3"/>
        <item x="91"/>
        <item x="11"/>
        <item x="156"/>
        <item x="169"/>
        <item x="1"/>
        <item x="160"/>
        <item x="107"/>
        <item x="75"/>
        <item x="74"/>
        <item x="52"/>
        <item x="126"/>
        <item x="179"/>
        <item x="63"/>
        <item x="76"/>
        <item x="118"/>
        <item x="13"/>
        <item x="14"/>
        <item x="111"/>
        <item x="46"/>
        <item x="152"/>
        <item x="24"/>
        <item x="151"/>
        <item x="70"/>
        <item x="48"/>
        <item x="170"/>
        <item x="86"/>
        <item x="150"/>
        <item x="47"/>
        <item x="60"/>
        <item x="36"/>
        <item x="57"/>
        <item x="54"/>
        <item x="32"/>
        <item x="130"/>
        <item x="4"/>
        <item x="58"/>
        <item x="102"/>
        <item x="133"/>
        <item x="37"/>
        <item x="184"/>
        <item x="44"/>
        <item x="176"/>
        <item x="101"/>
        <item x="92"/>
        <item x="121"/>
        <item x="53"/>
        <item x="146"/>
        <item x="98"/>
        <item x="19"/>
        <item x="149"/>
        <item x="10"/>
        <item x="108"/>
        <item x="23"/>
        <item x="94"/>
        <item x="67"/>
        <item x="30"/>
        <item x="140"/>
        <item x="106"/>
        <item x="50"/>
        <item x="29"/>
        <item x="166"/>
        <item x="144"/>
        <item x="135"/>
        <item x="81"/>
        <item x="174"/>
        <item t="default"/>
      </items>
    </pivotField>
    <pivotField showAll="0"/>
    <pivotField showAll="0"/>
    <pivotField showAll="0"/>
    <pivotField showAll="0">
      <items count="5">
        <item x="1"/>
        <item x="3"/>
        <item x="2"/>
        <item x="0"/>
        <item t="default"/>
      </items>
    </pivotField>
    <pivotField numFmtId="165" showAll="0"/>
    <pivotField numFmtId="165" showAll="0"/>
    <pivotField numFmtId="165" showAll="0"/>
    <pivotField numFmtId="165" showAll="0"/>
    <pivotField dataField="1" numFmtId="165" showAll="0"/>
    <pivotField numFmtId="165" showAll="0"/>
    <pivotField axis="axisRow" showAll="0">
      <items count="22">
        <item x="6"/>
        <item x="17"/>
        <item x="11"/>
        <item x="13"/>
        <item x="8"/>
        <item x="0"/>
        <item x="5"/>
        <item x="7"/>
        <item x="16"/>
        <item x="20"/>
        <item x="12"/>
        <item x="10"/>
        <item x="2"/>
        <item x="1"/>
        <item x="4"/>
        <item x="19"/>
        <item x="3"/>
        <item x="14"/>
        <item x="15"/>
        <item x="18"/>
        <item x="9"/>
        <item t="default"/>
      </items>
    </pivotField>
    <pivotField showAll="0"/>
    <pivotField showAll="0">
      <items count="8">
        <item x="3"/>
        <item x="1"/>
        <item x="5"/>
        <item x="6"/>
        <item x="0"/>
        <item x="4"/>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 Sales" fld="12" baseField="0" baseItem="0" numFmtId="165"/>
  </dataFields>
  <chartFormats count="1">
    <chartFormat chart="10"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D89D57-B3CE-42E5-943F-1E478DEA72C6}"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5" rowHeaderCaption="Item Type">
  <location ref="A3:B8" firstHeaderRow="1" firstDataRow="1" firstDataCol="1"/>
  <pivotFields count="21">
    <pivotField showAll="0"/>
    <pivotField numFmtId="14" showAll="0">
      <items count="2306">
        <item x="2264"/>
        <item x="857"/>
        <item x="134"/>
        <item x="1842"/>
        <item x="532"/>
        <item x="352"/>
        <item x="1339"/>
        <item x="1179"/>
        <item x="2085"/>
        <item x="49"/>
        <item x="2232"/>
        <item x="1452"/>
        <item x="2053"/>
        <item x="339"/>
        <item x="621"/>
        <item x="703"/>
        <item x="570"/>
        <item x="849"/>
        <item x="711"/>
        <item x="1659"/>
        <item x="332"/>
        <item x="556"/>
        <item x="994"/>
        <item x="1792"/>
        <item x="247"/>
        <item x="743"/>
        <item x="1478"/>
        <item x="913"/>
        <item x="2179"/>
        <item x="725"/>
        <item x="2194"/>
        <item x="199"/>
        <item x="595"/>
        <item x="894"/>
        <item x="641"/>
        <item x="1862"/>
        <item x="2215"/>
        <item x="978"/>
        <item x="1858"/>
        <item x="1726"/>
        <item x="2151"/>
        <item x="170"/>
        <item x="513"/>
        <item x="937"/>
        <item x="1988"/>
        <item x="195"/>
        <item x="91"/>
        <item x="2290"/>
        <item x="1775"/>
        <item x="122"/>
        <item x="1264"/>
        <item x="1007"/>
        <item x="599"/>
        <item x="152"/>
        <item x="1544"/>
        <item x="1265"/>
        <item x="1220"/>
        <item x="1470"/>
        <item x="131"/>
        <item x="648"/>
        <item x="822"/>
        <item x="78"/>
        <item x="2242"/>
        <item x="654"/>
        <item x="696"/>
        <item x="1975"/>
        <item x="1592"/>
        <item x="625"/>
        <item x="415"/>
        <item x="2239"/>
        <item x="503"/>
        <item x="1144"/>
        <item x="438"/>
        <item x="1377"/>
        <item x="1193"/>
        <item x="2076"/>
        <item x="231"/>
        <item x="1274"/>
        <item x="391"/>
        <item x="855"/>
        <item x="357"/>
        <item x="2142"/>
        <item x="1692"/>
        <item x="186"/>
        <item x="427"/>
        <item x="151"/>
        <item x="185"/>
        <item x="9"/>
        <item x="1996"/>
        <item x="153"/>
        <item x="900"/>
        <item x="689"/>
        <item x="521"/>
        <item x="1623"/>
        <item x="886"/>
        <item x="286"/>
        <item x="109"/>
        <item x="1077"/>
        <item x="243"/>
        <item x="1680"/>
        <item x="2034"/>
        <item x="1689"/>
        <item x="229"/>
        <item x="529"/>
        <item x="1044"/>
        <item x="1175"/>
        <item x="524"/>
        <item x="728"/>
        <item x="1292"/>
        <item x="2129"/>
        <item x="957"/>
        <item x="1743"/>
        <item x="1807"/>
        <item x="2100"/>
        <item x="1303"/>
        <item x="607"/>
        <item x="173"/>
        <item x="111"/>
        <item x="1973"/>
        <item x="369"/>
        <item x="1894"/>
        <item x="1375"/>
        <item x="1050"/>
        <item x="2154"/>
        <item x="786"/>
        <item x="1765"/>
        <item x="833"/>
        <item x="1097"/>
        <item x="989"/>
        <item x="1372"/>
        <item x="1346"/>
        <item x="1580"/>
        <item x="892"/>
        <item x="752"/>
        <item x="60"/>
        <item x="878"/>
        <item x="1148"/>
        <item x="2210"/>
        <item x="2281"/>
        <item x="1917"/>
        <item x="44"/>
        <item x="2103"/>
        <item x="1824"/>
        <item x="2197"/>
        <item x="566"/>
        <item x="2225"/>
        <item x="30"/>
        <item x="110"/>
        <item x="1084"/>
        <item x="1018"/>
        <item x="948"/>
        <item x="319"/>
        <item x="1742"/>
        <item x="429"/>
        <item x="487"/>
        <item x="1771"/>
        <item x="13"/>
        <item x="1703"/>
        <item x="2170"/>
        <item x="2189"/>
        <item x="2193"/>
        <item x="1282"/>
        <item x="112"/>
        <item x="2087"/>
        <item x="181"/>
        <item x="829"/>
        <item x="230"/>
        <item x="2059"/>
        <item x="465"/>
        <item x="4"/>
        <item x="1421"/>
        <item x="1638"/>
        <item x="1016"/>
        <item x="639"/>
        <item x="1773"/>
        <item x="1170"/>
        <item x="708"/>
        <item x="1459"/>
        <item x="1823"/>
        <item x="150"/>
        <item x="2235"/>
        <item x="208"/>
        <item x="2126"/>
        <item x="678"/>
        <item x="1190"/>
        <item x="684"/>
        <item x="222"/>
        <item x="1669"/>
        <item x="1574"/>
        <item x="248"/>
        <item x="314"/>
        <item x="1409"/>
        <item x="2256"/>
        <item x="1880"/>
        <item x="730"/>
        <item x="1310"/>
        <item x="401"/>
        <item x="1091"/>
        <item x="1987"/>
        <item x="2044"/>
        <item x="1313"/>
        <item x="252"/>
        <item x="2223"/>
        <item x="1829"/>
        <item x="1484"/>
        <item x="2145"/>
        <item x="1472"/>
        <item x="977"/>
        <item x="1527"/>
        <item x="126"/>
        <item x="505"/>
        <item x="580"/>
        <item x="1324"/>
        <item x="574"/>
        <item x="2062"/>
        <item x="1658"/>
        <item x="876"/>
        <item x="638"/>
        <item x="1098"/>
        <item x="1526"/>
        <item x="1108"/>
        <item x="1180"/>
        <item x="164"/>
        <item x="1809"/>
        <item x="1417"/>
        <item x="1678"/>
        <item x="1583"/>
        <item x="1832"/>
        <item x="1352"/>
        <item x="2182"/>
        <item x="1047"/>
        <item x="1909"/>
        <item x="476"/>
        <item x="98"/>
        <item x="1896"/>
        <item x="1237"/>
        <item x="284"/>
        <item x="1634"/>
        <item x="316"/>
        <item x="1196"/>
        <item x="530"/>
        <item x="1122"/>
        <item x="1416"/>
        <item x="851"/>
        <item x="2295"/>
        <item x="834"/>
        <item x="1608"/>
        <item x="1979"/>
        <item x="1005"/>
        <item x="903"/>
        <item x="1535"/>
        <item x="1557"/>
        <item x="1545"/>
        <item x="375"/>
        <item x="884"/>
        <item x="2118"/>
        <item x="2208"/>
        <item x="1343"/>
        <item x="80"/>
        <item x="765"/>
        <item x="1976"/>
        <item x="1116"/>
        <item x="102"/>
        <item x="1036"/>
        <item x="296"/>
        <item x="450"/>
        <item x="1386"/>
        <item x="2234"/>
        <item x="1777"/>
        <item x="245"/>
        <item x="1782"/>
        <item x="2075"/>
        <item x="1013"/>
        <item x="1403"/>
        <item x="154"/>
        <item x="968"/>
        <item x="1305"/>
        <item x="1287"/>
        <item x="211"/>
        <item x="1420"/>
        <item x="113"/>
        <item x="2139"/>
        <item x="1317"/>
        <item x="1890"/>
        <item x="1616"/>
        <item x="972"/>
        <item x="1711"/>
        <item x="1826"/>
        <item x="1314"/>
        <item x="816"/>
        <item x="1242"/>
        <item x="159"/>
        <item x="1626"/>
        <item x="1272"/>
        <item x="2172"/>
        <item x="1441"/>
        <item x="15"/>
        <item x="343"/>
        <item x="873"/>
        <item x="1263"/>
        <item x="2073"/>
        <item x="2106"/>
        <item x="517"/>
        <item x="1984"/>
        <item x="373"/>
        <item x="2057"/>
        <item x="1960"/>
        <item x="782"/>
        <item x="663"/>
        <item x="2116"/>
        <item x="412"/>
        <item x="1963"/>
        <item x="1295"/>
        <item x="262"/>
        <item x="585"/>
        <item x="812"/>
        <item x="1918"/>
        <item x="1136"/>
        <item x="1041"/>
        <item x="1414"/>
        <item x="118"/>
        <item x="802"/>
        <item x="87"/>
        <item x="483"/>
        <item x="303"/>
        <item x="322"/>
        <item x="1566"/>
        <item x="707"/>
        <item x="306"/>
        <item x="436"/>
        <item x="414"/>
        <item x="1493"/>
        <item x="1105"/>
        <item x="2283"/>
        <item x="480"/>
        <item x="147"/>
        <item x="183"/>
        <item x="340"/>
        <item x="512"/>
        <item x="2186"/>
        <item x="946"/>
        <item x="1830"/>
        <item x="507"/>
        <item x="1261"/>
        <item x="93"/>
        <item x="1923"/>
        <item x="1655"/>
        <item x="674"/>
        <item x="2133"/>
        <item x="800"/>
        <item x="1875"/>
        <item x="1479"/>
        <item x="2228"/>
        <item x="149"/>
        <item x="1113"/>
        <item x="1046"/>
        <item x="1695"/>
        <item x="327"/>
        <item x="57"/>
        <item x="477"/>
        <item x="1360"/>
        <item x="466"/>
        <item x="1881"/>
        <item x="540"/>
        <item x="657"/>
        <item x="2020"/>
        <item x="1299"/>
        <item x="1994"/>
        <item x="128"/>
        <item x="2280"/>
        <item x="1069"/>
        <item x="1392"/>
        <item x="1451"/>
        <item x="1931"/>
        <item x="425"/>
        <item x="737"/>
        <item x="1165"/>
        <item x="2147"/>
        <item x="1780"/>
        <item x="1109"/>
        <item x="474"/>
        <item x="365"/>
        <item x="2056"/>
        <item x="751"/>
        <item x="484"/>
        <item x="1436"/>
        <item x="1156"/>
        <item x="1333"/>
        <item x="2219"/>
        <item x="561"/>
        <item x="1235"/>
        <item x="2261"/>
        <item x="1819"/>
        <item x="1817"/>
        <item x="2135"/>
        <item x="1989"/>
        <item x="719"/>
        <item x="1064"/>
        <item x="1666"/>
        <item x="2078"/>
        <item x="1811"/>
        <item x="2247"/>
        <item x="1625"/>
        <item x="1388"/>
        <item x="958"/>
        <item x="1379"/>
        <item x="1821"/>
        <item x="1247"/>
        <item x="1622"/>
        <item x="588"/>
        <item x="2160"/>
        <item x="1611"/>
        <item x="1853"/>
        <item x="1151"/>
        <item x="746"/>
        <item x="1632"/>
        <item x="589"/>
        <item x="360"/>
        <item x="1805"/>
        <item x="2273"/>
        <item x="683"/>
        <item x="1835"/>
        <item x="2120"/>
        <item x="238"/>
        <item x="178"/>
        <item x="2303"/>
        <item x="1323"/>
        <item x="1447"/>
        <item x="1874"/>
        <item x="1145"/>
        <item x="121"/>
        <item x="2202"/>
        <item x="26"/>
        <item x="2141"/>
        <item x="847"/>
        <item x="2028"/>
        <item x="1215"/>
        <item x="362"/>
        <item x="1214"/>
        <item x="145"/>
        <item x="1908"/>
        <item x="890"/>
        <item x="1213"/>
        <item x="1415"/>
        <item x="67"/>
        <item x="333"/>
        <item x="1492"/>
        <item x="1290"/>
        <item x="672"/>
        <item x="1137"/>
        <item x="694"/>
        <item x="1031"/>
        <item x="771"/>
        <item x="1521"/>
        <item x="1003"/>
        <item x="1563"/>
        <item x="1480"/>
        <item x="1198"/>
        <item x="2205"/>
        <item x="838"/>
        <item x="1311"/>
        <item x="1764"/>
        <item x="485"/>
        <item x="1887"/>
        <item x="779"/>
        <item x="1465"/>
        <item x="1131"/>
        <item x="1843"/>
        <item x="2146"/>
        <item x="2233"/>
        <item x="2165"/>
        <item x="1330"/>
        <item x="1140"/>
        <item x="2187"/>
        <item x="1635"/>
        <item x="2144"/>
        <item x="909"/>
        <item x="1434"/>
        <item x="2222"/>
        <item x="1524"/>
        <item x="179"/>
        <item x="980"/>
        <item x="935"/>
        <item x="2201"/>
        <item x="1079"/>
        <item x="1248"/>
        <item x="1732"/>
        <item x="662"/>
        <item x="66"/>
        <item x="1393"/>
        <item x="269"/>
        <item x="12"/>
        <item x="473"/>
        <item x="2229"/>
        <item x="108"/>
        <item x="2127"/>
        <item x="1772"/>
        <item x="37"/>
        <item x="702"/>
        <item x="637"/>
        <item x="2122"/>
        <item x="62"/>
        <item x="821"/>
        <item x="959"/>
        <item x="620"/>
        <item x="542"/>
        <item x="249"/>
        <item x="729"/>
        <item x="1285"/>
        <item x="615"/>
        <item x="1384"/>
        <item x="1142"/>
        <item x="1200"/>
        <item x="342"/>
        <item x="1508"/>
        <item x="1940"/>
        <item x="2155"/>
        <item x="2274"/>
        <item x="424"/>
        <item x="1619"/>
        <item x="1501"/>
        <item x="1058"/>
        <item x="2156"/>
        <item x="1270"/>
        <item x="1507"/>
        <item x="789"/>
        <item x="881"/>
        <item x="1277"/>
        <item x="2001"/>
        <item x="826"/>
        <item x="1899"/>
        <item x="63"/>
        <item x="1850"/>
        <item x="1964"/>
        <item x="207"/>
        <item x="1146"/>
        <item x="95"/>
        <item x="22"/>
        <item x="206"/>
        <item x="2019"/>
        <item x="1316"/>
        <item x="1325"/>
        <item x="1681"/>
        <item x="1579"/>
        <item x="451"/>
        <item x="1810"/>
        <item x="1892"/>
        <item x="553"/>
        <item x="405"/>
        <item x="1911"/>
        <item x="525"/>
        <item x="1488"/>
        <item x="1025"/>
        <item x="71"/>
        <item x="627"/>
        <item x="2022"/>
        <item x="924"/>
        <item x="1685"/>
        <item x="2039"/>
        <item x="141"/>
        <item x="1014"/>
        <item x="1707"/>
        <item x="2275"/>
        <item x="210"/>
        <item x="2006"/>
        <item x="1688"/>
        <item x="1661"/>
        <item x="354"/>
        <item x="562"/>
        <item x="1268"/>
        <item x="1422"/>
        <item x="1604"/>
        <item x="947"/>
        <item x="1820"/>
        <item x="922"/>
        <item x="902"/>
        <item x="697"/>
        <item x="658"/>
        <item x="1362"/>
        <item x="546"/>
        <item x="52"/>
        <item x="1222"/>
        <item x="1197"/>
        <item x="407"/>
        <item x="1859"/>
        <item x="387"/>
        <item x="1345"/>
        <item x="1412"/>
        <item x="1199"/>
        <item x="1699"/>
        <item x="2175"/>
        <item x="259"/>
        <item x="1351"/>
        <item x="280"/>
        <item x="534"/>
        <item x="1698"/>
        <item x="1694"/>
        <item x="1171"/>
        <item x="456"/>
        <item x="653"/>
        <item x="217"/>
        <item x="397"/>
        <item x="1201"/>
        <item x="883"/>
        <item x="2173"/>
        <item x="1828"/>
        <item x="103"/>
        <item x="1791"/>
        <item x="1298"/>
        <item x="1019"/>
        <item x="266"/>
        <item x="1482"/>
        <item x="1691"/>
        <item x="1340"/>
        <item x="43"/>
        <item x="1888"/>
        <item x="1273"/>
        <item x="421"/>
        <item x="681"/>
        <item x="1570"/>
        <item x="1572"/>
        <item x="276"/>
        <item x="1687"/>
        <item x="951"/>
        <item x="1006"/>
        <item x="495"/>
        <item x="633"/>
        <item x="965"/>
        <item x="1854"/>
        <item x="1941"/>
        <item x="698"/>
        <item x="2198"/>
        <item x="877"/>
        <item x="289"/>
        <item x="1437"/>
        <item x="2191"/>
        <item x="1081"/>
        <item x="879"/>
        <item x="1506"/>
        <item x="1515"/>
        <item x="198"/>
        <item x="2134"/>
        <item x="2203"/>
        <item x="1057"/>
        <item x="1653"/>
        <item x="572"/>
        <item x="2286"/>
        <item x="377"/>
        <item x="172"/>
        <item x="1123"/>
        <item x="2029"/>
        <item x="281"/>
        <item x="2086"/>
        <item x="216"/>
        <item x="1301"/>
        <item x="723"/>
        <item x="1614"/>
        <item x="1927"/>
        <item x="993"/>
        <item x="1965"/>
        <item x="609"/>
        <item x="1129"/>
        <item x="347"/>
        <item x="2031"/>
        <item x="1326"/>
        <item x="933"/>
        <item x="297"/>
        <item x="194"/>
        <item x="860"/>
        <item x="69"/>
        <item x="1683"/>
        <item x="310"/>
        <item x="889"/>
        <item x="18"/>
        <item x="163"/>
        <item x="234"/>
        <item x="1164"/>
        <item x="1827"/>
        <item x="1206"/>
        <item x="1621"/>
        <item x="41"/>
        <item x="1595"/>
        <item x="411"/>
        <item x="988"/>
        <item x="2254"/>
        <item x="1555"/>
        <item x="304"/>
        <item x="1389"/>
        <item x="1532"/>
        <item x="278"/>
        <item x="1085"/>
        <item x="1778"/>
        <item x="1490"/>
        <item x="433"/>
        <item x="2230"/>
        <item x="971"/>
        <item x="2004"/>
        <item x="587"/>
        <item x="1788"/>
        <item x="1943"/>
        <item x="1034"/>
        <item x="364"/>
        <item x="673"/>
        <item x="157"/>
        <item x="1958"/>
        <item x="24"/>
        <item x="38"/>
        <item x="1130"/>
        <item x="1939"/>
        <item x="1966"/>
        <item x="1410"/>
        <item x="991"/>
        <item x="1188"/>
        <item x="293"/>
        <item x="1617"/>
        <item x="413"/>
        <item x="337"/>
        <item x="952"/>
        <item x="1224"/>
        <item x="853"/>
        <item x="2131"/>
        <item x="938"/>
        <item x="1558"/>
        <item x="2157"/>
        <item x="1897"/>
        <item x="2209"/>
        <item x="1974"/>
        <item x="2117"/>
        <item x="563"/>
        <item x="1500"/>
        <item x="1051"/>
        <item x="348"/>
        <item x="929"/>
        <item x="1455"/>
        <item x="1533"/>
        <item x="1127"/>
        <item x="353"/>
        <item x="1645"/>
        <item x="2083"/>
        <item x="406"/>
        <item x="705"/>
        <item x="356"/>
        <item x="1365"/>
        <item x="1446"/>
        <item x="643"/>
        <item x="1932"/>
        <item x="2063"/>
        <item x="2204"/>
        <item x="923"/>
        <item x="893"/>
        <item x="815"/>
        <item x="2152"/>
        <item x="1078"/>
        <item x="2099"/>
        <item x="2012"/>
        <item x="2211"/>
        <item x="665"/>
        <item x="254"/>
        <item x="77"/>
        <item x="1903"/>
        <item x="423"/>
        <item x="1624"/>
        <item x="295"/>
        <item x="1354"/>
        <item x="1601"/>
        <item x="328"/>
        <item x="92"/>
        <item x="441"/>
        <item x="1885"/>
        <item x="76"/>
        <item x="1679"/>
        <item x="1100"/>
        <item x="73"/>
        <item x="611"/>
        <item x="2169"/>
        <item x="2245"/>
        <item x="1071"/>
        <item x="1433"/>
        <item x="215"/>
        <item x="390"/>
        <item x="1971"/>
        <item x="1075"/>
        <item x="908"/>
        <item x="1195"/>
        <item x="1663"/>
        <item x="1584"/>
        <item x="471"/>
        <item x="2238"/>
        <item x="961"/>
        <item x="1336"/>
        <item x="1430"/>
        <item x="491"/>
        <item x="320"/>
        <item x="581"/>
        <item x="1995"/>
        <item x="31"/>
        <item x="2302"/>
        <item x="224"/>
        <item x="1690"/>
        <item x="267"/>
        <item x="1158"/>
        <item x="89"/>
        <item x="2017"/>
        <item x="535"/>
        <item x="1593"/>
        <item x="1667"/>
        <item x="718"/>
        <item x="1095"/>
        <item x="1092"/>
        <item x="40"/>
        <item x="2080"/>
        <item x="1672"/>
        <item x="379"/>
        <item x="1141"/>
        <item x="626"/>
        <item x="1969"/>
        <item x="1032"/>
        <item x="1605"/>
        <item x="273"/>
        <item x="734"/>
        <item x="760"/>
        <item x="544"/>
        <item x="1408"/>
        <item x="418"/>
        <item x="1296"/>
        <item x="1728"/>
        <item x="2038"/>
        <item x="1607"/>
        <item x="1026"/>
        <item x="664"/>
        <item x="1045"/>
        <item x="1182"/>
        <item x="2136"/>
        <item x="176"/>
        <item x="366"/>
        <item x="1172"/>
        <item x="785"/>
        <item x="985"/>
        <item x="107"/>
        <item x="1869"/>
        <item x="25"/>
        <item x="756"/>
        <item x="1961"/>
        <item x="2289"/>
        <item x="891"/>
        <item x="1630"/>
        <item x="2138"/>
        <item x="1061"/>
        <item x="39"/>
        <item x="490"/>
        <item x="1093"/>
        <item x="796"/>
        <item x="693"/>
        <item x="1866"/>
        <item x="2166"/>
        <item x="803"/>
        <item x="363"/>
        <item x="462"/>
        <item x="1185"/>
        <item x="907"/>
        <item x="773"/>
        <item x="312"/>
        <item x="1573"/>
        <item x="1562"/>
        <item x="1233"/>
        <item x="632"/>
        <item x="2082"/>
        <item x="1063"/>
        <item x="1735"/>
        <item x="51"/>
        <item x="1520"/>
        <item x="1799"/>
        <item x="1394"/>
        <item x="1104"/>
        <item x="1516"/>
        <item x="604"/>
        <item x="1873"/>
        <item x="1588"/>
        <item x="1147"/>
        <item x="2016"/>
        <item x="1359"/>
        <item x="817"/>
        <item x="2046"/>
        <item x="1152"/>
        <item x="213"/>
        <item x="2168"/>
        <item x="175"/>
        <item x="2113"/>
        <item x="820"/>
        <item x="549"/>
        <item x="1228"/>
        <item x="757"/>
        <item x="536"/>
        <item x="1474"/>
        <item x="1497"/>
        <item x="1020"/>
        <item x="1400"/>
        <item x="747"/>
        <item x="848"/>
        <item x="526"/>
        <item x="277"/>
        <item x="244"/>
        <item x="1371"/>
        <item x="852"/>
        <item x="593"/>
        <item x="1901"/>
        <item x="48"/>
        <item x="2284"/>
        <item x="45"/>
        <item x="712"/>
        <item x="1654"/>
        <item x="831"/>
        <item x="1578"/>
        <item x="2047"/>
        <item x="700"/>
        <item x="2218"/>
        <item x="114"/>
        <item x="64"/>
        <item x="717"/>
        <item x="680"/>
        <item x="591"/>
        <item x="82"/>
        <item x="1749"/>
        <item x="727"/>
        <item x="1806"/>
        <item x="1208"/>
        <item x="1038"/>
        <item x="2257"/>
        <item x="1925"/>
        <item x="386"/>
        <item x="309"/>
        <item x="488"/>
        <item x="1982"/>
        <item x="706"/>
        <item x="630"/>
        <item x="1114"/>
        <item x="1207"/>
        <item x="2297"/>
        <item x="858"/>
        <item x="197"/>
        <item x="1173"/>
        <item x="927"/>
        <item x="68"/>
        <item x="1794"/>
        <item x="2177"/>
        <item x="1241"/>
        <item x="2294"/>
        <item x="1668"/>
        <item x="724"/>
        <item x="837"/>
        <item x="285"/>
        <item x="283"/>
        <item x="1576"/>
        <item x="291"/>
        <item x="749"/>
        <item x="2090"/>
        <item x="906"/>
        <item x="2049"/>
        <item x="1467"/>
        <item x="463"/>
        <item x="1559"/>
        <item x="577"/>
        <item x="368"/>
        <item x="949"/>
        <item x="941"/>
        <item x="1893"/>
        <item x="1906"/>
        <item x="1591"/>
        <item x="1871"/>
        <item x="1761"/>
        <item x="1708"/>
        <item x="1080"/>
        <item x="844"/>
        <item x="1727"/>
        <item x="784"/>
        <item x="419"/>
        <item x="1769"/>
        <item x="16"/>
        <item x="1543"/>
        <item x="1785"/>
        <item x="444"/>
        <item x="2304"/>
        <item x="1212"/>
        <item x="901"/>
        <item x="651"/>
        <item x="1755"/>
        <item x="250"/>
        <item x="1922"/>
        <item x="1121"/>
        <item x="220"/>
        <item x="1577"/>
        <item x="1934"/>
        <item x="1723"/>
        <item x="1243"/>
        <item x="1426"/>
        <item x="2030"/>
        <item x="1803"/>
        <item x="1004"/>
        <item x="1366"/>
        <item x="1124"/>
        <item x="1556"/>
        <item x="584"/>
        <item x="235"/>
        <item x="2279"/>
        <item x="1458"/>
        <item x="1722"/>
        <item x="2095"/>
        <item x="1089"/>
        <item x="824"/>
        <item x="1620"/>
        <item x="169"/>
        <item x="1753"/>
        <item x="467"/>
        <item x="212"/>
        <item x="1169"/>
        <item x="1717"/>
        <item x="2159"/>
        <item x="1138"/>
        <item x="1677"/>
        <item x="1904"/>
        <item x="123"/>
        <item x="1912"/>
        <item x="1985"/>
        <item x="1754"/>
        <item x="921"/>
        <item x="79"/>
        <item x="990"/>
        <item x="120"/>
        <item x="2195"/>
        <item x="899"/>
        <item x="1281"/>
        <item x="8"/>
        <item x="1756"/>
        <item x="46"/>
        <item x="227"/>
        <item x="502"/>
        <item x="2093"/>
        <item x="2246"/>
        <item x="1251"/>
        <item x="1724"/>
        <item x="1876"/>
        <item x="1710"/>
        <item x="1553"/>
        <item x="482"/>
        <item x="2285"/>
        <item x="940"/>
        <item x="1118"/>
        <item x="1166"/>
        <item x="2071"/>
        <item x="430"/>
        <item x="2149"/>
        <item x="1355"/>
        <item x="435"/>
        <item x="1757"/>
        <item x="1644"/>
        <item x="2255"/>
        <item x="1793"/>
        <item x="2061"/>
        <item x="2079"/>
        <item x="2051"/>
        <item x="1341"/>
        <item x="158"/>
        <item x="351"/>
        <item x="1367"/>
        <item x="1706"/>
        <item x="2267"/>
        <item x="1510"/>
        <item x="1598"/>
        <item x="189"/>
        <item x="787"/>
        <item x="1560"/>
        <item x="1565"/>
        <item x="393"/>
        <item x="1795"/>
        <item x="1650"/>
        <item x="400"/>
        <item x="862"/>
        <item x="794"/>
        <item x="1800"/>
        <item x="510"/>
        <item x="65"/>
        <item x="1951"/>
        <item x="642"/>
        <item x="1629"/>
        <item x="1914"/>
        <item x="1307"/>
        <item x="56"/>
        <item x="338"/>
        <item x="1920"/>
        <item x="299"/>
        <item x="1709"/>
        <item x="715"/>
        <item x="2036"/>
        <item x="987"/>
        <item x="380"/>
        <item x="1117"/>
        <item x="496"/>
        <item x="845"/>
        <item x="1518"/>
        <item x="2192"/>
        <item x="1210"/>
        <item x="594"/>
        <item x="759"/>
        <item x="1867"/>
        <item x="2148"/>
        <item x="1682"/>
        <item x="459"/>
        <item x="995"/>
        <item x="117"/>
        <item x="1767"/>
        <item x="679"/>
        <item x="2236"/>
        <item x="1701"/>
        <item x="745"/>
        <item x="2097"/>
        <item x="2137"/>
        <item x="1938"/>
        <item x="326"/>
        <item x="2200"/>
        <item x="294"/>
        <item x="647"/>
        <item x="1959"/>
        <item x="568"/>
        <item x="428"/>
        <item x="930"/>
        <item x="836"/>
        <item x="1469"/>
        <item x="914"/>
        <item x="1719"/>
        <item x="606"/>
        <item x="1789"/>
        <item x="1886"/>
        <item x="156"/>
        <item x="1851"/>
        <item x="1227"/>
        <item x="432"/>
        <item x="1011"/>
        <item x="1432"/>
        <item x="1406"/>
        <item x="331"/>
        <item x="1631"/>
        <item x="944"/>
        <item x="403"/>
        <item x="1955"/>
        <item x="1401"/>
        <item x="774"/>
        <item x="722"/>
        <item x="2241"/>
        <item x="1278"/>
        <item x="2008"/>
        <item x="1712"/>
        <item x="1716"/>
        <item x="1916"/>
        <item x="203"/>
        <item x="1204"/>
        <item x="823"/>
        <item x="1029"/>
        <item x="2060"/>
        <item x="1052"/>
        <item x="219"/>
        <item x="1721"/>
        <item x="1597"/>
        <item x="161"/>
        <item x="1628"/>
        <item x="1035"/>
        <item x="2271"/>
        <item x="649"/>
        <item x="133"/>
        <item x="880"/>
        <item x="437"/>
        <item x="29"/>
        <item x="1910"/>
        <item x="402"/>
        <item x="398"/>
        <item x="33"/>
        <item x="455"/>
        <item x="744"/>
        <item x="841"/>
        <item x="97"/>
        <item x="1048"/>
        <item x="545"/>
        <item x="19"/>
        <item x="1160"/>
        <item x="644"/>
        <item x="2196"/>
        <item x="1509"/>
        <item x="1334"/>
        <item x="2180"/>
        <item x="1402"/>
        <item x="460"/>
        <item x="1913"/>
        <item x="1229"/>
        <item x="1569"/>
        <item x="334"/>
        <item x="1294"/>
        <item x="596"/>
        <item x="1356"/>
        <item x="1865"/>
        <item x="2088"/>
        <item x="2115"/>
        <item x="493"/>
        <item x="182"/>
        <item x="2178"/>
        <item x="11"/>
        <item x="1702"/>
        <item x="543"/>
        <item x="1594"/>
        <item x="307"/>
        <item x="100"/>
        <item x="1641"/>
        <item x="336"/>
        <item x="1798"/>
        <item x="1395"/>
        <item x="1257"/>
        <item x="1424"/>
        <item x="2125"/>
        <item x="218"/>
        <item x="202"/>
        <item x="1485"/>
        <item x="1477"/>
        <item x="781"/>
        <item x="1884"/>
        <item x="1450"/>
        <item x="1347"/>
        <item x="795"/>
        <item x="1522"/>
        <item x="1804"/>
        <item x="865"/>
        <item x="2021"/>
        <item x="139"/>
        <item x="1332"/>
        <item x="2032"/>
        <item x="59"/>
        <item x="825"/>
        <item x="392"/>
        <item x="2258"/>
        <item x="926"/>
        <item x="1191"/>
        <item x="2119"/>
        <item x="1419"/>
        <item x="130"/>
        <item x="1674"/>
        <item x="457"/>
        <item x="1627"/>
        <item x="704"/>
        <item x="1139"/>
        <item x="2092"/>
        <item x="1253"/>
        <item x="2000"/>
        <item x="1082"/>
        <item x="670"/>
        <item x="1399"/>
        <item x="1338"/>
        <item x="1302"/>
        <item x="1435"/>
        <item x="1949"/>
        <item x="2091"/>
        <item x="2300"/>
        <item x="2108"/>
        <item x="1639"/>
        <item x="1223"/>
        <item x="1010"/>
        <item x="755"/>
        <item x="2206"/>
        <item x="200"/>
        <item x="2025"/>
        <item x="1154"/>
        <item x="2064"/>
        <item x="764"/>
        <item x="1814"/>
        <item x="1275"/>
        <item x="1262"/>
        <item x="1686"/>
        <item x="1259"/>
        <item x="434"/>
        <item x="2162"/>
        <item x="518"/>
        <item x="42"/>
        <item x="1337"/>
        <item x="668"/>
        <item x="1705"/>
        <item x="1822"/>
        <item x="790"/>
        <item x="439"/>
        <item x="1398"/>
        <item x="969"/>
        <item x="2005"/>
        <item x="1203"/>
        <item x="445"/>
        <item x="1008"/>
        <item x="1746"/>
        <item x="1517"/>
        <item x="1671"/>
        <item x="1373"/>
        <item x="514"/>
        <item x="1784"/>
        <item x="508"/>
        <item x="1300"/>
        <item x="394"/>
        <item x="1937"/>
        <item x="962"/>
        <item x="776"/>
        <item x="1483"/>
        <item x="2276"/>
        <item x="1537"/>
        <item x="1087"/>
        <item x="1954"/>
        <item x="1715"/>
        <item x="144"/>
        <item x="527"/>
        <item x="1998"/>
        <item x="910"/>
        <item x="192"/>
        <item x="1900"/>
        <item x="221"/>
        <item x="1542"/>
        <item x="395"/>
        <item x="843"/>
        <item x="792"/>
        <item x="835"/>
        <item x="701"/>
        <item x="10"/>
        <item x="840"/>
        <item x="1391"/>
        <item x="1618"/>
        <item x="374"/>
        <item x="1267"/>
        <item x="1999"/>
        <item x="1637"/>
        <item x="942"/>
        <item x="2171"/>
        <item x="628"/>
        <item x="999"/>
        <item x="2260"/>
        <item x="7"/>
        <item x="955"/>
        <item x="1495"/>
        <item x="917"/>
        <item x="797"/>
        <item x="255"/>
        <item x="2266"/>
        <item x="1107"/>
        <item x="856"/>
        <item x="2033"/>
        <item x="586"/>
        <item x="875"/>
        <item x="904"/>
        <item x="617"/>
        <item x="2252"/>
        <item x="1540"/>
        <item x="618"/>
        <item x="1997"/>
        <item x="2251"/>
        <item x="996"/>
        <item x="548"/>
        <item x="557"/>
        <item x="1870"/>
        <item x="1977"/>
        <item x="973"/>
        <item x="1335"/>
        <item x="1276"/>
        <item x="997"/>
        <item x="2132"/>
        <item x="1369"/>
        <item x="1194"/>
        <item x="726"/>
        <item x="2226"/>
        <item x="115"/>
        <item x="956"/>
        <item x="443"/>
        <item x="1972"/>
        <item x="954"/>
        <item x="370"/>
        <item x="687"/>
        <item x="321"/>
        <item x="1539"/>
        <item x="695"/>
        <item x="54"/>
        <item x="569"/>
        <item x="2128"/>
        <item x="2027"/>
        <item x="558"/>
        <item x="919"/>
        <item x="1250"/>
        <item x="1883"/>
        <item x="793"/>
        <item x="290"/>
        <item x="1183"/>
        <item x="1652"/>
        <item x="1304"/>
        <item x="0"/>
        <item x="1225"/>
        <item x="590"/>
        <item x="1163"/>
        <item x="675"/>
        <item x="261"/>
        <item x="136"/>
        <item x="1613"/>
        <item x="315"/>
        <item x="1489"/>
        <item x="801"/>
        <item x="736"/>
        <item x="2014"/>
        <item x="188"/>
        <item x="350"/>
        <item x="1615"/>
        <item x="2259"/>
        <item x="246"/>
        <item x="934"/>
        <item x="1898"/>
        <item x="2249"/>
        <item x="1745"/>
        <item x="27"/>
        <item x="223"/>
        <item x="86"/>
        <item x="2163"/>
        <item x="631"/>
        <item x="778"/>
        <item x="813"/>
        <item x="1065"/>
        <item x="187"/>
        <item x="1774"/>
        <item x="2101"/>
        <item x="481"/>
        <item x="2102"/>
        <item x="1575"/>
        <item x="685"/>
        <item x="431"/>
        <item x="1586"/>
        <item x="1582"/>
        <item x="1438"/>
        <item x="1321"/>
        <item x="964"/>
        <item x="721"/>
        <item x="738"/>
        <item x="32"/>
        <item x="1915"/>
        <item x="2217"/>
        <item x="1531"/>
        <item x="882"/>
        <item x="35"/>
        <item x="1606"/>
        <item x="869"/>
        <item x="146"/>
        <item x="61"/>
        <item x="498"/>
        <item x="275"/>
        <item x="237"/>
        <item x="767"/>
        <item x="1431"/>
        <item x="1288"/>
        <item x="2269"/>
        <item x="677"/>
        <item x="1498"/>
        <item x="1157"/>
        <item x="1648"/>
        <item x="1812"/>
        <item x="1612"/>
        <item x="47"/>
        <item x="1070"/>
        <item x="155"/>
        <item x="602"/>
        <item x="2161"/>
        <item x="23"/>
        <item x="975"/>
        <item x="1636"/>
        <item x="1318"/>
        <item x="1730"/>
        <item x="1167"/>
        <item x="2052"/>
        <item x="916"/>
        <item x="1609"/>
        <item x="1428"/>
        <item x="1983"/>
        <item x="554"/>
        <item x="311"/>
        <item x="1254"/>
        <item x="1787"/>
        <item x="539"/>
        <item x="1948"/>
        <item x="165"/>
        <item x="1750"/>
        <item x="1511"/>
        <item x="1297"/>
        <item x="1891"/>
        <item x="1554"/>
        <item x="1747"/>
        <item x="2188"/>
        <item x="516"/>
        <item x="447"/>
        <item x="861"/>
        <item x="1135"/>
        <item x="449"/>
        <item x="598"/>
        <item x="1733"/>
        <item x="1315"/>
        <item x="761"/>
        <item x="1002"/>
        <item x="74"/>
        <item x="1382"/>
        <item x="2045"/>
        <item x="920"/>
        <item x="1068"/>
        <item x="2282"/>
        <item x="279"/>
        <item x="1657"/>
        <item x="564"/>
        <item x="967"/>
        <item x="1647"/>
        <item x="1245"/>
        <item x="887"/>
        <item x="242"/>
        <item x="1461"/>
        <item x="1751"/>
        <item x="1514"/>
        <item x="1970"/>
        <item x="124"/>
        <item x="1790"/>
        <item x="986"/>
        <item x="205"/>
        <item x="814"/>
        <item x="660"/>
        <item x="690"/>
        <item x="918"/>
        <item x="1358"/>
        <item x="1646"/>
        <item x="256"/>
        <item x="1786"/>
        <item x="870"/>
        <item x="565"/>
        <item x="1209"/>
        <item x="458"/>
        <item x="239"/>
        <item x="1033"/>
        <item x="1759"/>
        <item x="446"/>
        <item x="409"/>
        <item x="819"/>
        <item x="1308"/>
        <item x="1463"/>
        <item x="330"/>
        <item x="1054"/>
        <item x="302"/>
        <item x="866"/>
        <item x="499"/>
        <item x="2121"/>
        <item x="2107"/>
        <item x="1487"/>
        <item x="489"/>
        <item x="656"/>
        <item x="1449"/>
        <item x="1561"/>
        <item x="1327"/>
        <item x="1534"/>
        <item x="1074"/>
        <item x="404"/>
        <item x="1599"/>
        <item x="1839"/>
        <item x="2048"/>
        <item x="265"/>
        <item x="99"/>
        <item x="143"/>
        <item x="324"/>
        <item x="1833"/>
        <item x="2105"/>
        <item x="1981"/>
        <item x="573"/>
        <item x="754"/>
        <item x="83"/>
        <item x="2026"/>
        <item x="1322"/>
        <item x="2253"/>
        <item x="1643"/>
        <item x="509"/>
        <item x="2111"/>
        <item x="636"/>
        <item x="1088"/>
        <item x="1205"/>
        <item x="1720"/>
        <item x="2176"/>
        <item x="2094"/>
        <item x="410"/>
        <item x="622"/>
        <item x="50"/>
        <item x="1168"/>
        <item x="1072"/>
        <item x="699"/>
        <item x="184"/>
        <item x="1952"/>
        <item x="1260"/>
        <item x="298"/>
        <item x="389"/>
        <item x="2143"/>
        <item x="1813"/>
        <item x="1549"/>
        <item x="442"/>
        <item x="1550"/>
        <item x="1266"/>
        <item x="2287"/>
        <item x="1066"/>
        <item x="1000"/>
        <item x="741"/>
        <item x="1425"/>
        <item x="1567"/>
        <item x="1037"/>
        <item x="1427"/>
        <item x="85"/>
        <item x="323"/>
        <item x="1528"/>
        <item x="1357"/>
        <item x="346"/>
        <item x="240"/>
        <item x="1232"/>
        <item x="619"/>
        <item x="2130"/>
        <item x="461"/>
        <item x="1086"/>
        <item x="1729"/>
        <item x="422"/>
        <item x="915"/>
        <item x="1289"/>
        <item x="732"/>
        <item x="1847"/>
        <item x="592"/>
        <item x="1456"/>
        <item x="533"/>
        <item x="646"/>
        <item x="1481"/>
        <item x="1529"/>
        <item x="318"/>
        <item x="301"/>
        <item x="1271"/>
        <item x="388"/>
        <item x="88"/>
        <item x="226"/>
        <item x="1589"/>
        <item x="193"/>
        <item x="2243"/>
        <item x="1993"/>
        <item x="1012"/>
        <item x="1221"/>
        <item x="1189"/>
        <item x="769"/>
        <item x="1523"/>
        <item x="608"/>
        <item x="868"/>
        <item x="344"/>
        <item x="943"/>
        <item x="106"/>
        <item x="1476"/>
        <item x="1538"/>
        <item x="1219"/>
        <item x="2067"/>
        <item x="963"/>
        <item x="1600"/>
        <item x="616"/>
        <item x="1133"/>
        <item x="204"/>
        <item x="1309"/>
        <item x="1768"/>
        <item x="788"/>
        <item x="612"/>
        <item x="2268"/>
        <item x="355"/>
        <item x="720"/>
        <item x="597"/>
        <item x="1783"/>
        <item x="2190"/>
        <item x="300"/>
        <item x="1120"/>
        <item x="1797"/>
        <item x="960"/>
        <item x="1246"/>
        <item x="1239"/>
        <item x="1017"/>
        <item x="1023"/>
        <item x="1059"/>
        <item x="1696"/>
        <item x="1368"/>
        <item x="1021"/>
        <item x="2262"/>
        <item x="1512"/>
        <item x="367"/>
        <item x="640"/>
        <item x="506"/>
        <item x="1502"/>
        <item x="828"/>
        <item x="1236"/>
        <item x="953"/>
        <item x="257"/>
        <item x="2072"/>
        <item x="1096"/>
        <item x="682"/>
        <item x="468"/>
        <item x="1548"/>
        <item x="214"/>
        <item x="1505"/>
        <item x="676"/>
        <item x="1073"/>
        <item x="686"/>
        <item x="1740"/>
        <item x="1902"/>
        <item x="895"/>
        <item x="28"/>
        <item x="470"/>
        <item x="378"/>
        <item x="308"/>
        <item x="1468"/>
        <item x="2299"/>
        <item x="1030"/>
        <item x="1186"/>
        <item x="1363"/>
        <item x="1187"/>
        <item x="1889"/>
        <item x="1640"/>
        <item x="2055"/>
        <item x="2068"/>
        <item x="1448"/>
        <item x="713"/>
        <item x="81"/>
        <item x="1132"/>
        <item x="1921"/>
        <item x="171"/>
        <item x="739"/>
        <item x="2278"/>
        <item x="945"/>
        <item x="2023"/>
        <item x="634"/>
        <item x="1466"/>
        <item x="125"/>
        <item x="1837"/>
        <item x="2153"/>
        <item x="567"/>
        <item x="1905"/>
        <item x="2293"/>
        <item x="1496"/>
        <item x="1462"/>
        <item x="798"/>
        <item x="492"/>
        <item x="1602"/>
        <item x="772"/>
        <item x="874"/>
        <item x="1103"/>
        <item x="1499"/>
        <item x="1279"/>
        <item x="2224"/>
        <item x="2069"/>
        <item x="2292"/>
        <item x="1153"/>
        <item x="258"/>
        <item x="1126"/>
        <item x="578"/>
        <item x="1380"/>
        <item x="268"/>
        <item x="2277"/>
        <item x="864"/>
        <item x="1396"/>
        <item x="1119"/>
        <item x="1353"/>
        <item x="1230"/>
        <item x="2124"/>
        <item x="2058"/>
        <item x="1043"/>
        <item x="287"/>
        <item x="1442"/>
        <item x="1704"/>
        <item x="1831"/>
        <item x="1284"/>
        <item x="1536"/>
        <item x="1879"/>
        <item x="1845"/>
        <item x="132"/>
        <item x="1062"/>
        <item x="236"/>
        <item x="1390"/>
        <item x="1397"/>
        <item x="6"/>
        <item x="1882"/>
        <item x="830"/>
        <item x="1700"/>
        <item x="2250"/>
        <item x="1174"/>
        <item x="2112"/>
        <item x="872"/>
        <item x="2074"/>
        <item x="1801"/>
        <item x="486"/>
        <item x="142"/>
        <item x="520"/>
        <item x="871"/>
        <item x="2002"/>
        <item x="1429"/>
        <item x="1217"/>
        <item x="167"/>
        <item x="818"/>
        <item x="531"/>
        <item x="1944"/>
        <item x="714"/>
        <item x="614"/>
        <item x="1102"/>
        <item x="1443"/>
        <item x="1094"/>
        <item x="1344"/>
        <item x="2158"/>
        <item x="1383"/>
        <item x="1226"/>
        <item x="582"/>
        <item x="1056"/>
        <item x="928"/>
        <item x="1840"/>
        <item x="1581"/>
        <item x="2298"/>
        <item x="2212"/>
        <item x="804"/>
        <item x="376"/>
        <item x="1027"/>
        <item x="932"/>
        <item x="1374"/>
        <item x="191"/>
        <item x="579"/>
        <item x="859"/>
        <item x="135"/>
        <item x="1143"/>
        <item x="119"/>
        <item x="939"/>
        <item x="791"/>
        <item x="1718"/>
        <item x="396"/>
        <item x="1684"/>
        <item x="1741"/>
        <item x="282"/>
        <item x="1125"/>
        <item x="1836"/>
        <item x="1978"/>
        <item x="854"/>
        <item x="1846"/>
        <item x="2265"/>
        <item x="912"/>
        <item x="469"/>
        <item x="1818"/>
        <item x="1734"/>
        <item x="552"/>
        <item x="2024"/>
        <item x="1491"/>
        <item x="2220"/>
        <item x="1312"/>
        <item x="2244"/>
        <item x="1283"/>
        <item x="523"/>
        <item x="775"/>
        <item x="528"/>
        <item x="766"/>
        <item x="329"/>
        <item x="1385"/>
        <item x="691"/>
        <item x="274"/>
        <item x="1856"/>
        <item x="1293"/>
        <item x="805"/>
        <item x="799"/>
        <item x="34"/>
        <item x="1244"/>
        <item x="452"/>
        <item x="710"/>
        <item x="1748"/>
        <item x="1348"/>
        <item x="576"/>
        <item x="1439"/>
        <item x="519"/>
        <item x="1953"/>
        <item x="1504"/>
        <item x="1670"/>
        <item x="1106"/>
        <item x="1673"/>
        <item x="349"/>
        <item x="547"/>
        <item x="1178"/>
        <item x="2013"/>
        <item x="1090"/>
        <item x="1857"/>
        <item x="1697"/>
        <item x="1868"/>
        <item x="1218"/>
        <item x="1238"/>
        <item x="811"/>
        <item x="716"/>
        <item x="479"/>
        <item x="2077"/>
        <item x="1049"/>
        <item x="601"/>
        <item x="809"/>
        <item x="177"/>
        <item x="2018"/>
        <item x="1736"/>
        <item x="1181"/>
        <item x="241"/>
        <item x="688"/>
        <item x="762"/>
        <item x="1933"/>
        <item x="1231"/>
        <item x="168"/>
        <item x="500"/>
        <item x="1530"/>
        <item x="575"/>
        <item x="2123"/>
        <item x="770"/>
        <item x="2040"/>
        <item x="2240"/>
        <item x="1568"/>
        <item x="1841"/>
        <item x="768"/>
        <item x="1930"/>
        <item x="2007"/>
        <item x="613"/>
        <item x="629"/>
        <item x="1852"/>
        <item x="1633"/>
        <item x="1838"/>
        <item x="1128"/>
        <item x="983"/>
        <item x="2"/>
        <item x="1662"/>
        <item x="448"/>
        <item x="1083"/>
        <item x="863"/>
        <item x="1440"/>
        <item x="2183"/>
        <item x="1776"/>
        <item x="372"/>
        <item x="1407"/>
        <item x="101"/>
        <item x="2167"/>
        <item x="603"/>
        <item x="2214"/>
        <item x="317"/>
        <item x="1159"/>
        <item x="1256"/>
        <item x="671"/>
        <item x="1849"/>
        <item x="1176"/>
        <item x="1665"/>
        <item x="2181"/>
        <item x="504"/>
        <item x="896"/>
        <item x="1950"/>
        <item x="90"/>
        <item x="1739"/>
        <item x="624"/>
        <item x="1564"/>
        <item x="1177"/>
        <item x="1872"/>
        <item x="225"/>
        <item x="1101"/>
        <item x="1475"/>
        <item x="1115"/>
        <item x="758"/>
        <item x="551"/>
        <item x="1758"/>
        <item x="1149"/>
        <item x="807"/>
        <item x="2164"/>
        <item x="2043"/>
        <item x="2041"/>
        <item x="1642"/>
        <item x="1763"/>
        <item x="201"/>
        <item x="383"/>
        <item x="1781"/>
        <item x="1202"/>
        <item x="313"/>
        <item x="228"/>
        <item x="1328"/>
        <item x="655"/>
        <item x="970"/>
        <item x="2140"/>
        <item x="2110"/>
        <item x="522"/>
        <item x="70"/>
        <item x="2050"/>
        <item x="1110"/>
        <item x="888"/>
        <item x="1525"/>
        <item x="472"/>
        <item x="1942"/>
        <item x="420"/>
        <item x="1991"/>
        <item x="1924"/>
        <item x="1546"/>
        <item x="1815"/>
        <item x="635"/>
        <item x="94"/>
        <item x="253"/>
        <item x="1404"/>
        <item x="1936"/>
        <item x="2296"/>
        <item x="1040"/>
        <item x="1752"/>
        <item x="84"/>
        <item x="1571"/>
        <item x="559"/>
        <item x="515"/>
        <item x="1364"/>
        <item x="1816"/>
        <item x="2150"/>
        <item x="931"/>
        <item x="272"/>
        <item x="2035"/>
        <item x="138"/>
        <item x="1779"/>
        <item x="1935"/>
        <item x="1980"/>
        <item x="623"/>
        <item x="1547"/>
        <item x="645"/>
        <item x="2096"/>
        <item x="2114"/>
        <item x="1676"/>
        <item x="1022"/>
        <item x="1445"/>
        <item x="1770"/>
        <item x="1587"/>
        <item x="950"/>
        <item x="976"/>
        <item x="911"/>
        <item x="538"/>
        <item x="659"/>
        <item x="209"/>
        <item x="1725"/>
        <item x="20"/>
        <item x="1956"/>
        <item x="2070"/>
        <item x="1331"/>
        <item x="2054"/>
        <item x="453"/>
        <item x="1986"/>
        <item x="2216"/>
        <item x="55"/>
        <item x="1834"/>
        <item x="1269"/>
        <item x="669"/>
        <item x="898"/>
        <item x="1211"/>
        <item x="667"/>
        <item x="808"/>
        <item x="417"/>
        <item x="341"/>
        <item x="2037"/>
        <item x="1464"/>
        <item x="555"/>
        <item x="36"/>
        <item x="666"/>
        <item x="583"/>
        <item x="839"/>
        <item x="292"/>
        <item x="1350"/>
        <item x="1286"/>
        <item x="345"/>
        <item x="264"/>
        <item x="2272"/>
        <item x="1714"/>
        <item x="1895"/>
        <item x="454"/>
        <item x="537"/>
        <item x="867"/>
        <item x="72"/>
        <item x="1015"/>
        <item x="982"/>
        <item x="1423"/>
        <item x="735"/>
        <item x="550"/>
        <item x="1342"/>
        <item x="605"/>
        <item x="885"/>
        <item x="936"/>
        <item x="2184"/>
        <item x="1411"/>
        <item x="832"/>
        <item x="1009"/>
        <item x="263"/>
        <item x="1610"/>
        <item x="2237"/>
        <item x="501"/>
        <item x="2098"/>
        <item x="325"/>
        <item x="127"/>
        <item x="2231"/>
        <item x="650"/>
        <item x="1381"/>
        <item x="1361"/>
        <item x="190"/>
        <item x="571"/>
        <item x="1552"/>
        <item x="180"/>
        <item x="53"/>
        <item x="478"/>
        <item x="1405"/>
        <item x="2291"/>
        <item x="1693"/>
        <item x="440"/>
        <item x="1161"/>
        <item x="2015"/>
        <item x="1844"/>
        <item x="1919"/>
        <item x="1076"/>
        <item x="1796"/>
        <item x="709"/>
        <item x="1766"/>
        <item x="1957"/>
        <item x="1099"/>
        <item x="270"/>
        <item x="1737"/>
        <item x="166"/>
        <item x="2081"/>
        <item x="1060"/>
        <item x="2227"/>
        <item x="1877"/>
        <item x="750"/>
        <item x="2109"/>
        <item x="359"/>
        <item x="1454"/>
        <item x="361"/>
        <item x="3"/>
        <item x="2199"/>
        <item x="1376"/>
        <item x="511"/>
        <item x="148"/>
        <item x="2003"/>
        <item x="1184"/>
        <item x="21"/>
        <item x="96"/>
        <item x="1808"/>
        <item x="1319"/>
        <item x="1946"/>
        <item x="475"/>
        <item x="464"/>
        <item x="1878"/>
        <item x="1738"/>
        <item x="1855"/>
        <item x="1968"/>
        <item x="1473"/>
        <item x="1055"/>
        <item x="260"/>
        <item x="1291"/>
        <item x="2065"/>
        <item x="692"/>
        <item x="58"/>
        <item x="1861"/>
        <item x="1585"/>
        <item x="780"/>
        <item x="75"/>
        <item x="1928"/>
        <item x="846"/>
        <item x="1596"/>
        <item x="810"/>
        <item x="137"/>
        <item x="335"/>
        <item x="381"/>
        <item x="1541"/>
        <item x="2288"/>
        <item x="661"/>
        <item x="2066"/>
        <item x="2301"/>
        <item x="162"/>
        <item x="1"/>
        <item x="1329"/>
        <item x="1486"/>
        <item x="2042"/>
        <item x="2270"/>
        <item x="763"/>
        <item x="783"/>
        <item x="116"/>
        <item x="426"/>
        <item x="979"/>
        <item x="2084"/>
        <item x="385"/>
        <item x="1453"/>
        <item x="998"/>
        <item x="1349"/>
        <item x="1320"/>
        <item x="1042"/>
        <item x="2248"/>
        <item x="1387"/>
        <item x="777"/>
        <item x="1519"/>
        <item x="1551"/>
        <item x="1234"/>
        <item x="399"/>
        <item x="1155"/>
        <item x="2010"/>
        <item x="753"/>
        <item x="1825"/>
        <item x="105"/>
        <item x="160"/>
        <item x="1649"/>
        <item x="1967"/>
        <item x="827"/>
        <item x="742"/>
        <item x="905"/>
        <item x="1255"/>
        <item x="104"/>
        <item x="1762"/>
        <item x="748"/>
        <item x="233"/>
        <item x="897"/>
        <item x="1111"/>
        <item x="1112"/>
        <item x="1513"/>
        <item x="652"/>
        <item x="1590"/>
        <item x="1001"/>
        <item x="1418"/>
        <item x="1494"/>
        <item x="140"/>
        <item x="1860"/>
        <item x="129"/>
        <item x="925"/>
        <item x="1444"/>
        <item x="1039"/>
        <item x="1240"/>
        <item x="974"/>
        <item x="2263"/>
        <item x="2174"/>
        <item x="1713"/>
        <item x="1675"/>
        <item x="731"/>
        <item x="232"/>
        <item x="1802"/>
        <item x="1651"/>
        <item x="1929"/>
        <item x="740"/>
        <item x="494"/>
        <item x="1249"/>
        <item x="416"/>
        <item x="1864"/>
        <item x="1990"/>
        <item x="1053"/>
        <item x="1731"/>
        <item x="408"/>
        <item x="271"/>
        <item x="1192"/>
        <item x="1460"/>
        <item x="1378"/>
        <item x="1660"/>
        <item x="1947"/>
        <item x="497"/>
        <item x="2185"/>
        <item x="2011"/>
        <item x="1926"/>
        <item x="1024"/>
        <item x="733"/>
        <item x="1664"/>
        <item x="1162"/>
        <item x="1457"/>
        <item x="1760"/>
        <item x="600"/>
        <item x="560"/>
        <item x="1216"/>
        <item x="992"/>
        <item x="17"/>
        <item x="806"/>
        <item x="541"/>
        <item x="1134"/>
        <item x="1413"/>
        <item x="1744"/>
        <item x="5"/>
        <item x="1258"/>
        <item x="2104"/>
        <item x="1945"/>
        <item x="1907"/>
        <item x="1028"/>
        <item x="2221"/>
        <item x="384"/>
        <item x="1603"/>
        <item x="1656"/>
        <item x="1992"/>
        <item x="850"/>
        <item x="610"/>
        <item x="1252"/>
        <item x="2009"/>
        <item x="14"/>
        <item x="1503"/>
        <item x="1306"/>
        <item x="288"/>
        <item x="371"/>
        <item x="305"/>
        <item x="1471"/>
        <item x="842"/>
        <item x="2213"/>
        <item x="1863"/>
        <item x="981"/>
        <item x="2089"/>
        <item x="382"/>
        <item x="1370"/>
        <item x="984"/>
        <item x="1067"/>
        <item x="174"/>
        <item x="196"/>
        <item x="1848"/>
        <item x="1962"/>
        <item x="1150"/>
        <item x="966"/>
        <item x="251"/>
        <item x="358"/>
        <item x="2207"/>
        <item x="1280"/>
        <item t="default"/>
      </items>
    </pivotField>
    <pivotField numFmtId="14" showAll="0"/>
    <pivotField showAll="0">
      <items count="186">
        <item x="123"/>
        <item x="120"/>
        <item x="40"/>
        <item x="175"/>
        <item x="79"/>
        <item x="0"/>
        <item x="96"/>
        <item x="31"/>
        <item x="16"/>
        <item x="64"/>
        <item x="161"/>
        <item x="167"/>
        <item x="164"/>
        <item x="153"/>
        <item x="45"/>
        <item x="183"/>
        <item x="35"/>
        <item x="85"/>
        <item x="7"/>
        <item x="141"/>
        <item x="82"/>
        <item x="17"/>
        <item x="173"/>
        <item x="78"/>
        <item x="182"/>
        <item x="87"/>
        <item x="158"/>
        <item x="8"/>
        <item x="49"/>
        <item x="115"/>
        <item x="105"/>
        <item x="127"/>
        <item x="132"/>
        <item x="129"/>
        <item x="157"/>
        <item x="25"/>
        <item x="88"/>
        <item x="2"/>
        <item x="125"/>
        <item x="103"/>
        <item x="90"/>
        <item x="51"/>
        <item x="142"/>
        <item x="116"/>
        <item x="122"/>
        <item x="41"/>
        <item x="62"/>
        <item x="66"/>
        <item x="22"/>
        <item x="9"/>
        <item x="6"/>
        <item x="172"/>
        <item x="43"/>
        <item x="181"/>
        <item x="89"/>
        <item x="178"/>
        <item x="145"/>
        <item x="119"/>
        <item x="137"/>
        <item x="168"/>
        <item x="72"/>
        <item x="27"/>
        <item x="28"/>
        <item x="165"/>
        <item x="83"/>
        <item x="110"/>
        <item x="112"/>
        <item x="128"/>
        <item x="65"/>
        <item x="134"/>
        <item x="61"/>
        <item x="95"/>
        <item x="143"/>
        <item x="131"/>
        <item x="138"/>
        <item x="147"/>
        <item x="154"/>
        <item x="97"/>
        <item x="114"/>
        <item x="177"/>
        <item x="77"/>
        <item x="109"/>
        <item x="148"/>
        <item x="39"/>
        <item x="38"/>
        <item x="69"/>
        <item x="15"/>
        <item x="99"/>
        <item x="21"/>
        <item x="20"/>
        <item x="80"/>
        <item x="117"/>
        <item x="34"/>
        <item x="136"/>
        <item x="104"/>
        <item x="33"/>
        <item x="12"/>
        <item x="163"/>
        <item x="100"/>
        <item x="84"/>
        <item x="159"/>
        <item x="42"/>
        <item x="93"/>
        <item x="18"/>
        <item x="124"/>
        <item x="55"/>
        <item x="71"/>
        <item x="26"/>
        <item x="5"/>
        <item x="113"/>
        <item x="68"/>
        <item x="73"/>
        <item x="155"/>
        <item x="162"/>
        <item x="59"/>
        <item x="139"/>
        <item x="180"/>
        <item x="171"/>
        <item x="56"/>
        <item x="3"/>
        <item x="91"/>
        <item x="11"/>
        <item x="156"/>
        <item x="169"/>
        <item x="1"/>
        <item x="160"/>
        <item x="107"/>
        <item x="75"/>
        <item x="74"/>
        <item x="52"/>
        <item x="126"/>
        <item x="179"/>
        <item x="63"/>
        <item x="76"/>
        <item x="118"/>
        <item x="13"/>
        <item x="14"/>
        <item x="111"/>
        <item x="46"/>
        <item x="152"/>
        <item x="24"/>
        <item x="151"/>
        <item x="70"/>
        <item x="48"/>
        <item x="170"/>
        <item x="86"/>
        <item x="150"/>
        <item x="47"/>
        <item x="60"/>
        <item x="36"/>
        <item x="57"/>
        <item x="54"/>
        <item x="32"/>
        <item x="130"/>
        <item x="4"/>
        <item x="58"/>
        <item x="102"/>
        <item x="133"/>
        <item x="37"/>
        <item x="184"/>
        <item x="44"/>
        <item x="176"/>
        <item x="101"/>
        <item x="92"/>
        <item x="121"/>
        <item x="53"/>
        <item x="146"/>
        <item x="98"/>
        <item x="19"/>
        <item x="149"/>
        <item x="10"/>
        <item x="108"/>
        <item x="23"/>
        <item x="94"/>
        <item x="67"/>
        <item x="30"/>
        <item x="140"/>
        <item x="106"/>
        <item x="50"/>
        <item x="29"/>
        <item x="166"/>
        <item x="144"/>
        <item x="135"/>
        <item x="81"/>
        <item x="174"/>
        <item t="default"/>
      </items>
    </pivotField>
    <pivotField showAll="0"/>
    <pivotField axis="axisRow" showAll="0" measureFilter="1" sortType="ascending">
      <items count="13">
        <item x="11"/>
        <item x="1"/>
        <item x="4"/>
        <item x="6"/>
        <item x="8"/>
        <item x="10"/>
        <item x="9"/>
        <item x="7"/>
        <item x="5"/>
        <item x="3"/>
        <item x="2"/>
        <item x="0"/>
        <item t="default"/>
      </items>
      <autoSortScope>
        <pivotArea dataOnly="0" outline="0" fieldPosition="0">
          <references count="1">
            <reference field="4294967294" count="1" selected="0">
              <x v="0"/>
            </reference>
          </references>
        </pivotArea>
      </autoSortScope>
    </pivotField>
    <pivotField showAll="0"/>
    <pivotField showAll="0">
      <items count="5">
        <item x="1"/>
        <item x="3"/>
        <item x="2"/>
        <item x="0"/>
        <item t="default"/>
      </items>
    </pivotField>
    <pivotField numFmtId="165" showAll="0"/>
    <pivotField numFmtId="165" showAll="0"/>
    <pivotField numFmtId="165" showAll="0"/>
    <pivotField numFmtId="165" showAll="0"/>
    <pivotField dataField="1" numFmtId="165" showAll="0"/>
    <pivotField numFmtId="165" showAll="0"/>
    <pivotField showAll="0">
      <items count="22">
        <item x="6"/>
        <item x="17"/>
        <item x="11"/>
        <item x="13"/>
        <item x="8"/>
        <item x="0"/>
        <item x="5"/>
        <item x="7"/>
        <item x="16"/>
        <item x="20"/>
        <item x="12"/>
        <item x="10"/>
        <item x="2"/>
        <item x="1"/>
        <item x="4"/>
        <item x="19"/>
        <item x="3"/>
        <item x="14"/>
        <item x="15"/>
        <item x="18"/>
        <item x="9"/>
        <item t="default"/>
      </items>
    </pivotField>
    <pivotField showAll="0"/>
    <pivotField showAll="0">
      <items count="8">
        <item x="3"/>
        <item x="1"/>
        <item x="5"/>
        <item x="6"/>
        <item x="0"/>
        <item x="4"/>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5"/>
  </rowFields>
  <rowItems count="5">
    <i>
      <x v="11"/>
    </i>
    <i>
      <x v="4"/>
    </i>
    <i>
      <x v="7"/>
    </i>
    <i>
      <x v="3"/>
    </i>
    <i>
      <x v="5"/>
    </i>
  </rowItems>
  <colItems count="1">
    <i/>
  </colItems>
  <dataFields count="1">
    <dataField name=" Total Sales" fld="12" baseField="5" baseItem="0" numFmtId="165"/>
  </dataFields>
  <chartFormats count="2">
    <chartFormat chart="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B97D1-3585-4857-8218-73963E62FD0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11" firstHeaderRow="1" firstDataRow="1" firstDataCol="1"/>
  <pivotFields count="21">
    <pivotField showAll="0"/>
    <pivotField numFmtId="14" showAll="0">
      <items count="2306">
        <item x="2264"/>
        <item x="857"/>
        <item x="134"/>
        <item x="1842"/>
        <item x="532"/>
        <item x="352"/>
        <item x="1339"/>
        <item x="1179"/>
        <item x="2085"/>
        <item x="49"/>
        <item x="2232"/>
        <item x="1452"/>
        <item x="2053"/>
        <item x="339"/>
        <item x="621"/>
        <item x="703"/>
        <item x="570"/>
        <item x="849"/>
        <item x="711"/>
        <item x="1659"/>
        <item x="332"/>
        <item x="556"/>
        <item x="994"/>
        <item x="1792"/>
        <item x="247"/>
        <item x="743"/>
        <item x="1478"/>
        <item x="913"/>
        <item x="2179"/>
        <item x="725"/>
        <item x="2194"/>
        <item x="199"/>
        <item x="595"/>
        <item x="894"/>
        <item x="641"/>
        <item x="1862"/>
        <item x="2215"/>
        <item x="978"/>
        <item x="1858"/>
        <item x="1726"/>
        <item x="2151"/>
        <item x="170"/>
        <item x="513"/>
        <item x="937"/>
        <item x="1988"/>
        <item x="195"/>
        <item x="91"/>
        <item x="2290"/>
        <item x="1775"/>
        <item x="122"/>
        <item x="1264"/>
        <item x="1007"/>
        <item x="599"/>
        <item x="152"/>
        <item x="1544"/>
        <item x="1265"/>
        <item x="1220"/>
        <item x="1470"/>
        <item x="131"/>
        <item x="648"/>
        <item x="822"/>
        <item x="78"/>
        <item x="2242"/>
        <item x="654"/>
        <item x="696"/>
        <item x="1975"/>
        <item x="1592"/>
        <item x="625"/>
        <item x="415"/>
        <item x="2239"/>
        <item x="503"/>
        <item x="1144"/>
        <item x="438"/>
        <item x="1377"/>
        <item x="1193"/>
        <item x="2076"/>
        <item x="231"/>
        <item x="1274"/>
        <item x="391"/>
        <item x="855"/>
        <item x="357"/>
        <item x="2142"/>
        <item x="1692"/>
        <item x="186"/>
        <item x="427"/>
        <item x="151"/>
        <item x="185"/>
        <item x="9"/>
        <item x="1996"/>
        <item x="153"/>
        <item x="900"/>
        <item x="689"/>
        <item x="521"/>
        <item x="1623"/>
        <item x="886"/>
        <item x="286"/>
        <item x="109"/>
        <item x="1077"/>
        <item x="243"/>
        <item x="1680"/>
        <item x="2034"/>
        <item x="1689"/>
        <item x="229"/>
        <item x="529"/>
        <item x="1044"/>
        <item x="1175"/>
        <item x="524"/>
        <item x="728"/>
        <item x="1292"/>
        <item x="2129"/>
        <item x="957"/>
        <item x="1743"/>
        <item x="1807"/>
        <item x="2100"/>
        <item x="1303"/>
        <item x="607"/>
        <item x="173"/>
        <item x="111"/>
        <item x="1973"/>
        <item x="369"/>
        <item x="1894"/>
        <item x="1375"/>
        <item x="1050"/>
        <item x="2154"/>
        <item x="786"/>
        <item x="1765"/>
        <item x="833"/>
        <item x="1097"/>
        <item x="989"/>
        <item x="1372"/>
        <item x="1346"/>
        <item x="1580"/>
        <item x="892"/>
        <item x="752"/>
        <item x="60"/>
        <item x="878"/>
        <item x="1148"/>
        <item x="2210"/>
        <item x="2281"/>
        <item x="1917"/>
        <item x="44"/>
        <item x="2103"/>
        <item x="1824"/>
        <item x="2197"/>
        <item x="566"/>
        <item x="2225"/>
        <item x="30"/>
        <item x="110"/>
        <item x="1084"/>
        <item x="1018"/>
        <item x="948"/>
        <item x="319"/>
        <item x="1742"/>
        <item x="429"/>
        <item x="487"/>
        <item x="1771"/>
        <item x="13"/>
        <item x="1703"/>
        <item x="2170"/>
        <item x="2189"/>
        <item x="2193"/>
        <item x="1282"/>
        <item x="112"/>
        <item x="2087"/>
        <item x="181"/>
        <item x="829"/>
        <item x="230"/>
        <item x="2059"/>
        <item x="465"/>
        <item x="4"/>
        <item x="1421"/>
        <item x="1638"/>
        <item x="1016"/>
        <item x="639"/>
        <item x="1773"/>
        <item x="1170"/>
        <item x="708"/>
        <item x="1459"/>
        <item x="1823"/>
        <item x="150"/>
        <item x="2235"/>
        <item x="208"/>
        <item x="2126"/>
        <item x="678"/>
        <item x="1190"/>
        <item x="684"/>
        <item x="222"/>
        <item x="1669"/>
        <item x="1574"/>
        <item x="248"/>
        <item x="314"/>
        <item x="1409"/>
        <item x="2256"/>
        <item x="1880"/>
        <item x="730"/>
        <item x="1310"/>
        <item x="401"/>
        <item x="1091"/>
        <item x="1987"/>
        <item x="2044"/>
        <item x="1313"/>
        <item x="252"/>
        <item x="2223"/>
        <item x="1829"/>
        <item x="1484"/>
        <item x="2145"/>
        <item x="1472"/>
        <item x="977"/>
        <item x="1527"/>
        <item x="126"/>
        <item x="505"/>
        <item x="580"/>
        <item x="1324"/>
        <item x="574"/>
        <item x="2062"/>
        <item x="1658"/>
        <item x="876"/>
        <item x="638"/>
        <item x="1098"/>
        <item x="1526"/>
        <item x="1108"/>
        <item x="1180"/>
        <item x="164"/>
        <item x="1809"/>
        <item x="1417"/>
        <item x="1678"/>
        <item x="1583"/>
        <item x="1832"/>
        <item x="1352"/>
        <item x="2182"/>
        <item x="1047"/>
        <item x="1909"/>
        <item x="476"/>
        <item x="98"/>
        <item x="1896"/>
        <item x="1237"/>
        <item x="284"/>
        <item x="1634"/>
        <item x="316"/>
        <item x="1196"/>
        <item x="530"/>
        <item x="1122"/>
        <item x="1416"/>
        <item x="851"/>
        <item x="2295"/>
        <item x="834"/>
        <item x="1608"/>
        <item x="1979"/>
        <item x="1005"/>
        <item x="903"/>
        <item x="1535"/>
        <item x="1557"/>
        <item x="1545"/>
        <item x="375"/>
        <item x="884"/>
        <item x="2118"/>
        <item x="2208"/>
        <item x="1343"/>
        <item x="80"/>
        <item x="765"/>
        <item x="1976"/>
        <item x="1116"/>
        <item x="102"/>
        <item x="1036"/>
        <item x="296"/>
        <item x="450"/>
        <item x="1386"/>
        <item x="2234"/>
        <item x="1777"/>
        <item x="245"/>
        <item x="1782"/>
        <item x="2075"/>
        <item x="1013"/>
        <item x="1403"/>
        <item x="154"/>
        <item x="968"/>
        <item x="1305"/>
        <item x="1287"/>
        <item x="211"/>
        <item x="1420"/>
        <item x="113"/>
        <item x="2139"/>
        <item x="1317"/>
        <item x="1890"/>
        <item x="1616"/>
        <item x="972"/>
        <item x="1711"/>
        <item x="1826"/>
        <item x="1314"/>
        <item x="816"/>
        <item x="1242"/>
        <item x="159"/>
        <item x="1626"/>
        <item x="1272"/>
        <item x="2172"/>
        <item x="1441"/>
        <item x="15"/>
        <item x="343"/>
        <item x="873"/>
        <item x="1263"/>
        <item x="2073"/>
        <item x="2106"/>
        <item x="517"/>
        <item x="1984"/>
        <item x="373"/>
        <item x="2057"/>
        <item x="1960"/>
        <item x="782"/>
        <item x="663"/>
        <item x="2116"/>
        <item x="412"/>
        <item x="1963"/>
        <item x="1295"/>
        <item x="262"/>
        <item x="585"/>
        <item x="812"/>
        <item x="1918"/>
        <item x="1136"/>
        <item x="1041"/>
        <item x="1414"/>
        <item x="118"/>
        <item x="802"/>
        <item x="87"/>
        <item x="483"/>
        <item x="303"/>
        <item x="322"/>
        <item x="1566"/>
        <item x="707"/>
        <item x="306"/>
        <item x="436"/>
        <item x="414"/>
        <item x="1493"/>
        <item x="1105"/>
        <item x="2283"/>
        <item x="480"/>
        <item x="147"/>
        <item x="183"/>
        <item x="340"/>
        <item x="512"/>
        <item x="2186"/>
        <item x="946"/>
        <item x="1830"/>
        <item x="507"/>
        <item x="1261"/>
        <item x="93"/>
        <item x="1923"/>
        <item x="1655"/>
        <item x="674"/>
        <item x="2133"/>
        <item x="800"/>
        <item x="1875"/>
        <item x="1479"/>
        <item x="2228"/>
        <item x="149"/>
        <item x="1113"/>
        <item x="1046"/>
        <item x="1695"/>
        <item x="327"/>
        <item x="57"/>
        <item x="477"/>
        <item x="1360"/>
        <item x="466"/>
        <item x="1881"/>
        <item x="540"/>
        <item x="657"/>
        <item x="2020"/>
        <item x="1299"/>
        <item x="1994"/>
        <item x="128"/>
        <item x="2280"/>
        <item x="1069"/>
        <item x="1392"/>
        <item x="1451"/>
        <item x="1931"/>
        <item x="425"/>
        <item x="737"/>
        <item x="1165"/>
        <item x="2147"/>
        <item x="1780"/>
        <item x="1109"/>
        <item x="474"/>
        <item x="365"/>
        <item x="2056"/>
        <item x="751"/>
        <item x="484"/>
        <item x="1436"/>
        <item x="1156"/>
        <item x="1333"/>
        <item x="2219"/>
        <item x="561"/>
        <item x="1235"/>
        <item x="2261"/>
        <item x="1819"/>
        <item x="1817"/>
        <item x="2135"/>
        <item x="1989"/>
        <item x="719"/>
        <item x="1064"/>
        <item x="1666"/>
        <item x="2078"/>
        <item x="1811"/>
        <item x="2247"/>
        <item x="1625"/>
        <item x="1388"/>
        <item x="958"/>
        <item x="1379"/>
        <item x="1821"/>
        <item x="1247"/>
        <item x="1622"/>
        <item x="588"/>
        <item x="2160"/>
        <item x="1611"/>
        <item x="1853"/>
        <item x="1151"/>
        <item x="746"/>
        <item x="1632"/>
        <item x="589"/>
        <item x="360"/>
        <item x="1805"/>
        <item x="2273"/>
        <item x="683"/>
        <item x="1835"/>
        <item x="2120"/>
        <item x="238"/>
        <item x="178"/>
        <item x="2303"/>
        <item x="1323"/>
        <item x="1447"/>
        <item x="1874"/>
        <item x="1145"/>
        <item x="121"/>
        <item x="2202"/>
        <item x="26"/>
        <item x="2141"/>
        <item x="847"/>
        <item x="2028"/>
        <item x="1215"/>
        <item x="362"/>
        <item x="1214"/>
        <item x="145"/>
        <item x="1908"/>
        <item x="890"/>
        <item x="1213"/>
        <item x="1415"/>
        <item x="67"/>
        <item x="333"/>
        <item x="1492"/>
        <item x="1290"/>
        <item x="672"/>
        <item x="1137"/>
        <item x="694"/>
        <item x="1031"/>
        <item x="771"/>
        <item x="1521"/>
        <item x="1003"/>
        <item x="1563"/>
        <item x="1480"/>
        <item x="1198"/>
        <item x="2205"/>
        <item x="838"/>
        <item x="1311"/>
        <item x="1764"/>
        <item x="485"/>
        <item x="1887"/>
        <item x="779"/>
        <item x="1465"/>
        <item x="1131"/>
        <item x="1843"/>
        <item x="2146"/>
        <item x="2233"/>
        <item x="2165"/>
        <item x="1330"/>
        <item x="1140"/>
        <item x="2187"/>
        <item x="1635"/>
        <item x="2144"/>
        <item x="909"/>
        <item x="1434"/>
        <item x="2222"/>
        <item x="1524"/>
        <item x="179"/>
        <item x="980"/>
        <item x="935"/>
        <item x="2201"/>
        <item x="1079"/>
        <item x="1248"/>
        <item x="1732"/>
        <item x="662"/>
        <item x="66"/>
        <item x="1393"/>
        <item x="269"/>
        <item x="12"/>
        <item x="473"/>
        <item x="2229"/>
        <item x="108"/>
        <item x="2127"/>
        <item x="1772"/>
        <item x="37"/>
        <item x="702"/>
        <item x="637"/>
        <item x="2122"/>
        <item x="62"/>
        <item x="821"/>
        <item x="959"/>
        <item x="620"/>
        <item x="542"/>
        <item x="249"/>
        <item x="729"/>
        <item x="1285"/>
        <item x="615"/>
        <item x="1384"/>
        <item x="1142"/>
        <item x="1200"/>
        <item x="342"/>
        <item x="1508"/>
        <item x="1940"/>
        <item x="2155"/>
        <item x="2274"/>
        <item x="424"/>
        <item x="1619"/>
        <item x="1501"/>
        <item x="1058"/>
        <item x="2156"/>
        <item x="1270"/>
        <item x="1507"/>
        <item x="789"/>
        <item x="881"/>
        <item x="1277"/>
        <item x="2001"/>
        <item x="826"/>
        <item x="1899"/>
        <item x="63"/>
        <item x="1850"/>
        <item x="1964"/>
        <item x="207"/>
        <item x="1146"/>
        <item x="95"/>
        <item x="22"/>
        <item x="206"/>
        <item x="2019"/>
        <item x="1316"/>
        <item x="1325"/>
        <item x="1681"/>
        <item x="1579"/>
        <item x="451"/>
        <item x="1810"/>
        <item x="1892"/>
        <item x="553"/>
        <item x="405"/>
        <item x="1911"/>
        <item x="525"/>
        <item x="1488"/>
        <item x="1025"/>
        <item x="71"/>
        <item x="627"/>
        <item x="2022"/>
        <item x="924"/>
        <item x="1685"/>
        <item x="2039"/>
        <item x="141"/>
        <item x="1014"/>
        <item x="1707"/>
        <item x="2275"/>
        <item x="210"/>
        <item x="2006"/>
        <item x="1688"/>
        <item x="1661"/>
        <item x="354"/>
        <item x="562"/>
        <item x="1268"/>
        <item x="1422"/>
        <item x="1604"/>
        <item x="947"/>
        <item x="1820"/>
        <item x="922"/>
        <item x="902"/>
        <item x="697"/>
        <item x="658"/>
        <item x="1362"/>
        <item x="546"/>
        <item x="52"/>
        <item x="1222"/>
        <item x="1197"/>
        <item x="407"/>
        <item x="1859"/>
        <item x="387"/>
        <item x="1345"/>
        <item x="1412"/>
        <item x="1199"/>
        <item x="1699"/>
        <item x="2175"/>
        <item x="259"/>
        <item x="1351"/>
        <item x="280"/>
        <item x="534"/>
        <item x="1698"/>
        <item x="1694"/>
        <item x="1171"/>
        <item x="456"/>
        <item x="653"/>
        <item x="217"/>
        <item x="397"/>
        <item x="1201"/>
        <item x="883"/>
        <item x="2173"/>
        <item x="1828"/>
        <item x="103"/>
        <item x="1791"/>
        <item x="1298"/>
        <item x="1019"/>
        <item x="266"/>
        <item x="1482"/>
        <item x="1691"/>
        <item x="1340"/>
        <item x="43"/>
        <item x="1888"/>
        <item x="1273"/>
        <item x="421"/>
        <item x="681"/>
        <item x="1570"/>
        <item x="1572"/>
        <item x="276"/>
        <item x="1687"/>
        <item x="951"/>
        <item x="1006"/>
        <item x="495"/>
        <item x="633"/>
        <item x="965"/>
        <item x="1854"/>
        <item x="1941"/>
        <item x="698"/>
        <item x="2198"/>
        <item x="877"/>
        <item x="289"/>
        <item x="1437"/>
        <item x="2191"/>
        <item x="1081"/>
        <item x="879"/>
        <item x="1506"/>
        <item x="1515"/>
        <item x="198"/>
        <item x="2134"/>
        <item x="2203"/>
        <item x="1057"/>
        <item x="1653"/>
        <item x="572"/>
        <item x="2286"/>
        <item x="377"/>
        <item x="172"/>
        <item x="1123"/>
        <item x="2029"/>
        <item x="281"/>
        <item x="2086"/>
        <item x="216"/>
        <item x="1301"/>
        <item x="723"/>
        <item x="1614"/>
        <item x="1927"/>
        <item x="993"/>
        <item x="1965"/>
        <item x="609"/>
        <item x="1129"/>
        <item x="347"/>
        <item x="2031"/>
        <item x="1326"/>
        <item x="933"/>
        <item x="297"/>
        <item x="194"/>
        <item x="860"/>
        <item x="69"/>
        <item x="1683"/>
        <item x="310"/>
        <item x="889"/>
        <item x="18"/>
        <item x="163"/>
        <item x="234"/>
        <item x="1164"/>
        <item x="1827"/>
        <item x="1206"/>
        <item x="1621"/>
        <item x="41"/>
        <item x="1595"/>
        <item x="411"/>
        <item x="988"/>
        <item x="2254"/>
        <item x="1555"/>
        <item x="304"/>
        <item x="1389"/>
        <item x="1532"/>
        <item x="278"/>
        <item x="1085"/>
        <item x="1778"/>
        <item x="1490"/>
        <item x="433"/>
        <item x="2230"/>
        <item x="971"/>
        <item x="2004"/>
        <item x="587"/>
        <item x="1788"/>
        <item x="1943"/>
        <item x="1034"/>
        <item x="364"/>
        <item x="673"/>
        <item x="157"/>
        <item x="1958"/>
        <item x="24"/>
        <item x="38"/>
        <item x="1130"/>
        <item x="1939"/>
        <item x="1966"/>
        <item x="1410"/>
        <item x="991"/>
        <item x="1188"/>
        <item x="293"/>
        <item x="1617"/>
        <item x="413"/>
        <item x="337"/>
        <item x="952"/>
        <item x="1224"/>
        <item x="853"/>
        <item x="2131"/>
        <item x="938"/>
        <item x="1558"/>
        <item x="2157"/>
        <item x="1897"/>
        <item x="2209"/>
        <item x="1974"/>
        <item x="2117"/>
        <item x="563"/>
        <item x="1500"/>
        <item x="1051"/>
        <item x="348"/>
        <item x="929"/>
        <item x="1455"/>
        <item x="1533"/>
        <item x="1127"/>
        <item x="353"/>
        <item x="1645"/>
        <item x="2083"/>
        <item x="406"/>
        <item x="705"/>
        <item x="356"/>
        <item x="1365"/>
        <item x="1446"/>
        <item x="643"/>
        <item x="1932"/>
        <item x="2063"/>
        <item x="2204"/>
        <item x="923"/>
        <item x="893"/>
        <item x="815"/>
        <item x="2152"/>
        <item x="1078"/>
        <item x="2099"/>
        <item x="2012"/>
        <item x="2211"/>
        <item x="665"/>
        <item x="254"/>
        <item x="77"/>
        <item x="1903"/>
        <item x="423"/>
        <item x="1624"/>
        <item x="295"/>
        <item x="1354"/>
        <item x="1601"/>
        <item x="328"/>
        <item x="92"/>
        <item x="441"/>
        <item x="1885"/>
        <item x="76"/>
        <item x="1679"/>
        <item x="1100"/>
        <item x="73"/>
        <item x="611"/>
        <item x="2169"/>
        <item x="2245"/>
        <item x="1071"/>
        <item x="1433"/>
        <item x="215"/>
        <item x="390"/>
        <item x="1971"/>
        <item x="1075"/>
        <item x="908"/>
        <item x="1195"/>
        <item x="1663"/>
        <item x="1584"/>
        <item x="471"/>
        <item x="2238"/>
        <item x="961"/>
        <item x="1336"/>
        <item x="1430"/>
        <item x="491"/>
        <item x="320"/>
        <item x="581"/>
        <item x="1995"/>
        <item x="31"/>
        <item x="2302"/>
        <item x="224"/>
        <item x="1690"/>
        <item x="267"/>
        <item x="1158"/>
        <item x="89"/>
        <item x="2017"/>
        <item x="535"/>
        <item x="1593"/>
        <item x="1667"/>
        <item x="718"/>
        <item x="1095"/>
        <item x="1092"/>
        <item x="40"/>
        <item x="2080"/>
        <item x="1672"/>
        <item x="379"/>
        <item x="1141"/>
        <item x="626"/>
        <item x="1969"/>
        <item x="1032"/>
        <item x="1605"/>
        <item x="273"/>
        <item x="734"/>
        <item x="760"/>
        <item x="544"/>
        <item x="1408"/>
        <item x="418"/>
        <item x="1296"/>
        <item x="1728"/>
        <item x="2038"/>
        <item x="1607"/>
        <item x="1026"/>
        <item x="664"/>
        <item x="1045"/>
        <item x="1182"/>
        <item x="2136"/>
        <item x="176"/>
        <item x="366"/>
        <item x="1172"/>
        <item x="785"/>
        <item x="985"/>
        <item x="107"/>
        <item x="1869"/>
        <item x="25"/>
        <item x="756"/>
        <item x="1961"/>
        <item x="2289"/>
        <item x="891"/>
        <item x="1630"/>
        <item x="2138"/>
        <item x="1061"/>
        <item x="39"/>
        <item x="490"/>
        <item x="1093"/>
        <item x="796"/>
        <item x="693"/>
        <item x="1866"/>
        <item x="2166"/>
        <item x="803"/>
        <item x="363"/>
        <item x="462"/>
        <item x="1185"/>
        <item x="907"/>
        <item x="773"/>
        <item x="312"/>
        <item x="1573"/>
        <item x="1562"/>
        <item x="1233"/>
        <item x="632"/>
        <item x="2082"/>
        <item x="1063"/>
        <item x="1735"/>
        <item x="51"/>
        <item x="1520"/>
        <item x="1799"/>
        <item x="1394"/>
        <item x="1104"/>
        <item x="1516"/>
        <item x="604"/>
        <item x="1873"/>
        <item x="1588"/>
        <item x="1147"/>
        <item x="2016"/>
        <item x="1359"/>
        <item x="817"/>
        <item x="2046"/>
        <item x="1152"/>
        <item x="213"/>
        <item x="2168"/>
        <item x="175"/>
        <item x="2113"/>
        <item x="820"/>
        <item x="549"/>
        <item x="1228"/>
        <item x="757"/>
        <item x="536"/>
        <item x="1474"/>
        <item x="1497"/>
        <item x="1020"/>
        <item x="1400"/>
        <item x="747"/>
        <item x="848"/>
        <item x="526"/>
        <item x="277"/>
        <item x="244"/>
        <item x="1371"/>
        <item x="852"/>
        <item x="593"/>
        <item x="1901"/>
        <item x="48"/>
        <item x="2284"/>
        <item x="45"/>
        <item x="712"/>
        <item x="1654"/>
        <item x="831"/>
        <item x="1578"/>
        <item x="2047"/>
        <item x="700"/>
        <item x="2218"/>
        <item x="114"/>
        <item x="64"/>
        <item x="717"/>
        <item x="680"/>
        <item x="591"/>
        <item x="82"/>
        <item x="1749"/>
        <item x="727"/>
        <item x="1806"/>
        <item x="1208"/>
        <item x="1038"/>
        <item x="2257"/>
        <item x="1925"/>
        <item x="386"/>
        <item x="309"/>
        <item x="488"/>
        <item x="1982"/>
        <item x="706"/>
        <item x="630"/>
        <item x="1114"/>
        <item x="1207"/>
        <item x="2297"/>
        <item x="858"/>
        <item x="197"/>
        <item x="1173"/>
        <item x="927"/>
        <item x="68"/>
        <item x="1794"/>
        <item x="2177"/>
        <item x="1241"/>
        <item x="2294"/>
        <item x="1668"/>
        <item x="724"/>
        <item x="837"/>
        <item x="285"/>
        <item x="283"/>
        <item x="1576"/>
        <item x="291"/>
        <item x="749"/>
        <item x="2090"/>
        <item x="906"/>
        <item x="2049"/>
        <item x="1467"/>
        <item x="463"/>
        <item x="1559"/>
        <item x="577"/>
        <item x="368"/>
        <item x="949"/>
        <item x="941"/>
        <item x="1893"/>
        <item x="1906"/>
        <item x="1591"/>
        <item x="1871"/>
        <item x="1761"/>
        <item x="1708"/>
        <item x="1080"/>
        <item x="844"/>
        <item x="1727"/>
        <item x="784"/>
        <item x="419"/>
        <item x="1769"/>
        <item x="16"/>
        <item x="1543"/>
        <item x="1785"/>
        <item x="444"/>
        <item x="2304"/>
        <item x="1212"/>
        <item x="901"/>
        <item x="651"/>
        <item x="1755"/>
        <item x="250"/>
        <item x="1922"/>
        <item x="1121"/>
        <item x="220"/>
        <item x="1577"/>
        <item x="1934"/>
        <item x="1723"/>
        <item x="1243"/>
        <item x="1426"/>
        <item x="2030"/>
        <item x="1803"/>
        <item x="1004"/>
        <item x="1366"/>
        <item x="1124"/>
        <item x="1556"/>
        <item x="584"/>
        <item x="235"/>
        <item x="2279"/>
        <item x="1458"/>
        <item x="1722"/>
        <item x="2095"/>
        <item x="1089"/>
        <item x="824"/>
        <item x="1620"/>
        <item x="169"/>
        <item x="1753"/>
        <item x="467"/>
        <item x="212"/>
        <item x="1169"/>
        <item x="1717"/>
        <item x="2159"/>
        <item x="1138"/>
        <item x="1677"/>
        <item x="1904"/>
        <item x="123"/>
        <item x="1912"/>
        <item x="1985"/>
        <item x="1754"/>
        <item x="921"/>
        <item x="79"/>
        <item x="990"/>
        <item x="120"/>
        <item x="2195"/>
        <item x="899"/>
        <item x="1281"/>
        <item x="8"/>
        <item x="1756"/>
        <item x="46"/>
        <item x="227"/>
        <item x="502"/>
        <item x="2093"/>
        <item x="2246"/>
        <item x="1251"/>
        <item x="1724"/>
        <item x="1876"/>
        <item x="1710"/>
        <item x="1553"/>
        <item x="482"/>
        <item x="2285"/>
        <item x="940"/>
        <item x="1118"/>
        <item x="1166"/>
        <item x="2071"/>
        <item x="430"/>
        <item x="2149"/>
        <item x="1355"/>
        <item x="435"/>
        <item x="1757"/>
        <item x="1644"/>
        <item x="2255"/>
        <item x="1793"/>
        <item x="2061"/>
        <item x="2079"/>
        <item x="2051"/>
        <item x="1341"/>
        <item x="158"/>
        <item x="351"/>
        <item x="1367"/>
        <item x="1706"/>
        <item x="2267"/>
        <item x="1510"/>
        <item x="1598"/>
        <item x="189"/>
        <item x="787"/>
        <item x="1560"/>
        <item x="1565"/>
        <item x="393"/>
        <item x="1795"/>
        <item x="1650"/>
        <item x="400"/>
        <item x="862"/>
        <item x="794"/>
        <item x="1800"/>
        <item x="510"/>
        <item x="65"/>
        <item x="1951"/>
        <item x="642"/>
        <item x="1629"/>
        <item x="1914"/>
        <item x="1307"/>
        <item x="56"/>
        <item x="338"/>
        <item x="1920"/>
        <item x="299"/>
        <item x="1709"/>
        <item x="715"/>
        <item x="2036"/>
        <item x="987"/>
        <item x="380"/>
        <item x="1117"/>
        <item x="496"/>
        <item x="845"/>
        <item x="1518"/>
        <item x="2192"/>
        <item x="1210"/>
        <item x="594"/>
        <item x="759"/>
        <item x="1867"/>
        <item x="2148"/>
        <item x="1682"/>
        <item x="459"/>
        <item x="995"/>
        <item x="117"/>
        <item x="1767"/>
        <item x="679"/>
        <item x="2236"/>
        <item x="1701"/>
        <item x="745"/>
        <item x="2097"/>
        <item x="2137"/>
        <item x="1938"/>
        <item x="326"/>
        <item x="2200"/>
        <item x="294"/>
        <item x="647"/>
        <item x="1959"/>
        <item x="568"/>
        <item x="428"/>
        <item x="930"/>
        <item x="836"/>
        <item x="1469"/>
        <item x="914"/>
        <item x="1719"/>
        <item x="606"/>
        <item x="1789"/>
        <item x="1886"/>
        <item x="156"/>
        <item x="1851"/>
        <item x="1227"/>
        <item x="432"/>
        <item x="1011"/>
        <item x="1432"/>
        <item x="1406"/>
        <item x="331"/>
        <item x="1631"/>
        <item x="944"/>
        <item x="403"/>
        <item x="1955"/>
        <item x="1401"/>
        <item x="774"/>
        <item x="722"/>
        <item x="2241"/>
        <item x="1278"/>
        <item x="2008"/>
        <item x="1712"/>
        <item x="1716"/>
        <item x="1916"/>
        <item x="203"/>
        <item x="1204"/>
        <item x="823"/>
        <item x="1029"/>
        <item x="2060"/>
        <item x="1052"/>
        <item x="219"/>
        <item x="1721"/>
        <item x="1597"/>
        <item x="161"/>
        <item x="1628"/>
        <item x="1035"/>
        <item x="2271"/>
        <item x="649"/>
        <item x="133"/>
        <item x="880"/>
        <item x="437"/>
        <item x="29"/>
        <item x="1910"/>
        <item x="402"/>
        <item x="398"/>
        <item x="33"/>
        <item x="455"/>
        <item x="744"/>
        <item x="841"/>
        <item x="97"/>
        <item x="1048"/>
        <item x="545"/>
        <item x="19"/>
        <item x="1160"/>
        <item x="644"/>
        <item x="2196"/>
        <item x="1509"/>
        <item x="1334"/>
        <item x="2180"/>
        <item x="1402"/>
        <item x="460"/>
        <item x="1913"/>
        <item x="1229"/>
        <item x="1569"/>
        <item x="334"/>
        <item x="1294"/>
        <item x="596"/>
        <item x="1356"/>
        <item x="1865"/>
        <item x="2088"/>
        <item x="2115"/>
        <item x="493"/>
        <item x="182"/>
        <item x="2178"/>
        <item x="11"/>
        <item x="1702"/>
        <item x="543"/>
        <item x="1594"/>
        <item x="307"/>
        <item x="100"/>
        <item x="1641"/>
        <item x="336"/>
        <item x="1798"/>
        <item x="1395"/>
        <item x="1257"/>
        <item x="1424"/>
        <item x="2125"/>
        <item x="218"/>
        <item x="202"/>
        <item x="1485"/>
        <item x="1477"/>
        <item x="781"/>
        <item x="1884"/>
        <item x="1450"/>
        <item x="1347"/>
        <item x="795"/>
        <item x="1522"/>
        <item x="1804"/>
        <item x="865"/>
        <item x="2021"/>
        <item x="139"/>
        <item x="1332"/>
        <item x="2032"/>
        <item x="59"/>
        <item x="825"/>
        <item x="392"/>
        <item x="2258"/>
        <item x="926"/>
        <item x="1191"/>
        <item x="2119"/>
        <item x="1419"/>
        <item x="130"/>
        <item x="1674"/>
        <item x="457"/>
        <item x="1627"/>
        <item x="704"/>
        <item x="1139"/>
        <item x="2092"/>
        <item x="1253"/>
        <item x="2000"/>
        <item x="1082"/>
        <item x="670"/>
        <item x="1399"/>
        <item x="1338"/>
        <item x="1302"/>
        <item x="1435"/>
        <item x="1949"/>
        <item x="2091"/>
        <item x="2300"/>
        <item x="2108"/>
        <item x="1639"/>
        <item x="1223"/>
        <item x="1010"/>
        <item x="755"/>
        <item x="2206"/>
        <item x="200"/>
        <item x="2025"/>
        <item x="1154"/>
        <item x="2064"/>
        <item x="764"/>
        <item x="1814"/>
        <item x="1275"/>
        <item x="1262"/>
        <item x="1686"/>
        <item x="1259"/>
        <item x="434"/>
        <item x="2162"/>
        <item x="518"/>
        <item x="42"/>
        <item x="1337"/>
        <item x="668"/>
        <item x="1705"/>
        <item x="1822"/>
        <item x="790"/>
        <item x="439"/>
        <item x="1398"/>
        <item x="969"/>
        <item x="2005"/>
        <item x="1203"/>
        <item x="445"/>
        <item x="1008"/>
        <item x="1746"/>
        <item x="1517"/>
        <item x="1671"/>
        <item x="1373"/>
        <item x="514"/>
        <item x="1784"/>
        <item x="508"/>
        <item x="1300"/>
        <item x="394"/>
        <item x="1937"/>
        <item x="962"/>
        <item x="776"/>
        <item x="1483"/>
        <item x="2276"/>
        <item x="1537"/>
        <item x="1087"/>
        <item x="1954"/>
        <item x="1715"/>
        <item x="144"/>
        <item x="527"/>
        <item x="1998"/>
        <item x="910"/>
        <item x="192"/>
        <item x="1900"/>
        <item x="221"/>
        <item x="1542"/>
        <item x="395"/>
        <item x="843"/>
        <item x="792"/>
        <item x="835"/>
        <item x="701"/>
        <item x="10"/>
        <item x="840"/>
        <item x="1391"/>
        <item x="1618"/>
        <item x="374"/>
        <item x="1267"/>
        <item x="1999"/>
        <item x="1637"/>
        <item x="942"/>
        <item x="2171"/>
        <item x="628"/>
        <item x="999"/>
        <item x="2260"/>
        <item x="7"/>
        <item x="955"/>
        <item x="1495"/>
        <item x="917"/>
        <item x="797"/>
        <item x="255"/>
        <item x="2266"/>
        <item x="1107"/>
        <item x="856"/>
        <item x="2033"/>
        <item x="586"/>
        <item x="875"/>
        <item x="904"/>
        <item x="617"/>
        <item x="2252"/>
        <item x="1540"/>
        <item x="618"/>
        <item x="1997"/>
        <item x="2251"/>
        <item x="996"/>
        <item x="548"/>
        <item x="557"/>
        <item x="1870"/>
        <item x="1977"/>
        <item x="973"/>
        <item x="1335"/>
        <item x="1276"/>
        <item x="997"/>
        <item x="2132"/>
        <item x="1369"/>
        <item x="1194"/>
        <item x="726"/>
        <item x="2226"/>
        <item x="115"/>
        <item x="956"/>
        <item x="443"/>
        <item x="1972"/>
        <item x="954"/>
        <item x="370"/>
        <item x="687"/>
        <item x="321"/>
        <item x="1539"/>
        <item x="695"/>
        <item x="54"/>
        <item x="569"/>
        <item x="2128"/>
        <item x="2027"/>
        <item x="558"/>
        <item x="919"/>
        <item x="1250"/>
        <item x="1883"/>
        <item x="793"/>
        <item x="290"/>
        <item x="1183"/>
        <item x="1652"/>
        <item x="1304"/>
        <item x="0"/>
        <item x="1225"/>
        <item x="590"/>
        <item x="1163"/>
        <item x="675"/>
        <item x="261"/>
        <item x="136"/>
        <item x="1613"/>
        <item x="315"/>
        <item x="1489"/>
        <item x="801"/>
        <item x="736"/>
        <item x="2014"/>
        <item x="188"/>
        <item x="350"/>
        <item x="1615"/>
        <item x="2259"/>
        <item x="246"/>
        <item x="934"/>
        <item x="1898"/>
        <item x="2249"/>
        <item x="1745"/>
        <item x="27"/>
        <item x="223"/>
        <item x="86"/>
        <item x="2163"/>
        <item x="631"/>
        <item x="778"/>
        <item x="813"/>
        <item x="1065"/>
        <item x="187"/>
        <item x="1774"/>
        <item x="2101"/>
        <item x="481"/>
        <item x="2102"/>
        <item x="1575"/>
        <item x="685"/>
        <item x="431"/>
        <item x="1586"/>
        <item x="1582"/>
        <item x="1438"/>
        <item x="1321"/>
        <item x="964"/>
        <item x="721"/>
        <item x="738"/>
        <item x="32"/>
        <item x="1915"/>
        <item x="2217"/>
        <item x="1531"/>
        <item x="882"/>
        <item x="35"/>
        <item x="1606"/>
        <item x="869"/>
        <item x="146"/>
        <item x="61"/>
        <item x="498"/>
        <item x="275"/>
        <item x="237"/>
        <item x="767"/>
        <item x="1431"/>
        <item x="1288"/>
        <item x="2269"/>
        <item x="677"/>
        <item x="1498"/>
        <item x="1157"/>
        <item x="1648"/>
        <item x="1812"/>
        <item x="1612"/>
        <item x="47"/>
        <item x="1070"/>
        <item x="155"/>
        <item x="602"/>
        <item x="2161"/>
        <item x="23"/>
        <item x="975"/>
        <item x="1636"/>
        <item x="1318"/>
        <item x="1730"/>
        <item x="1167"/>
        <item x="2052"/>
        <item x="916"/>
        <item x="1609"/>
        <item x="1428"/>
        <item x="1983"/>
        <item x="554"/>
        <item x="311"/>
        <item x="1254"/>
        <item x="1787"/>
        <item x="539"/>
        <item x="1948"/>
        <item x="165"/>
        <item x="1750"/>
        <item x="1511"/>
        <item x="1297"/>
        <item x="1891"/>
        <item x="1554"/>
        <item x="1747"/>
        <item x="2188"/>
        <item x="516"/>
        <item x="447"/>
        <item x="861"/>
        <item x="1135"/>
        <item x="449"/>
        <item x="598"/>
        <item x="1733"/>
        <item x="1315"/>
        <item x="761"/>
        <item x="1002"/>
        <item x="74"/>
        <item x="1382"/>
        <item x="2045"/>
        <item x="920"/>
        <item x="1068"/>
        <item x="2282"/>
        <item x="279"/>
        <item x="1657"/>
        <item x="564"/>
        <item x="967"/>
        <item x="1647"/>
        <item x="1245"/>
        <item x="887"/>
        <item x="242"/>
        <item x="1461"/>
        <item x="1751"/>
        <item x="1514"/>
        <item x="1970"/>
        <item x="124"/>
        <item x="1790"/>
        <item x="986"/>
        <item x="205"/>
        <item x="814"/>
        <item x="660"/>
        <item x="690"/>
        <item x="918"/>
        <item x="1358"/>
        <item x="1646"/>
        <item x="256"/>
        <item x="1786"/>
        <item x="870"/>
        <item x="565"/>
        <item x="1209"/>
        <item x="458"/>
        <item x="239"/>
        <item x="1033"/>
        <item x="1759"/>
        <item x="446"/>
        <item x="409"/>
        <item x="819"/>
        <item x="1308"/>
        <item x="1463"/>
        <item x="330"/>
        <item x="1054"/>
        <item x="302"/>
        <item x="866"/>
        <item x="499"/>
        <item x="2121"/>
        <item x="2107"/>
        <item x="1487"/>
        <item x="489"/>
        <item x="656"/>
        <item x="1449"/>
        <item x="1561"/>
        <item x="1327"/>
        <item x="1534"/>
        <item x="1074"/>
        <item x="404"/>
        <item x="1599"/>
        <item x="1839"/>
        <item x="2048"/>
        <item x="265"/>
        <item x="99"/>
        <item x="143"/>
        <item x="324"/>
        <item x="1833"/>
        <item x="2105"/>
        <item x="1981"/>
        <item x="573"/>
        <item x="754"/>
        <item x="83"/>
        <item x="2026"/>
        <item x="1322"/>
        <item x="2253"/>
        <item x="1643"/>
        <item x="509"/>
        <item x="2111"/>
        <item x="636"/>
        <item x="1088"/>
        <item x="1205"/>
        <item x="1720"/>
        <item x="2176"/>
        <item x="2094"/>
        <item x="410"/>
        <item x="622"/>
        <item x="50"/>
        <item x="1168"/>
        <item x="1072"/>
        <item x="699"/>
        <item x="184"/>
        <item x="1952"/>
        <item x="1260"/>
        <item x="298"/>
        <item x="389"/>
        <item x="2143"/>
        <item x="1813"/>
        <item x="1549"/>
        <item x="442"/>
        <item x="1550"/>
        <item x="1266"/>
        <item x="2287"/>
        <item x="1066"/>
        <item x="1000"/>
        <item x="741"/>
        <item x="1425"/>
        <item x="1567"/>
        <item x="1037"/>
        <item x="1427"/>
        <item x="85"/>
        <item x="323"/>
        <item x="1528"/>
        <item x="1357"/>
        <item x="346"/>
        <item x="240"/>
        <item x="1232"/>
        <item x="619"/>
        <item x="2130"/>
        <item x="461"/>
        <item x="1086"/>
        <item x="1729"/>
        <item x="422"/>
        <item x="915"/>
        <item x="1289"/>
        <item x="732"/>
        <item x="1847"/>
        <item x="592"/>
        <item x="1456"/>
        <item x="533"/>
        <item x="646"/>
        <item x="1481"/>
        <item x="1529"/>
        <item x="318"/>
        <item x="301"/>
        <item x="1271"/>
        <item x="388"/>
        <item x="88"/>
        <item x="226"/>
        <item x="1589"/>
        <item x="193"/>
        <item x="2243"/>
        <item x="1993"/>
        <item x="1012"/>
        <item x="1221"/>
        <item x="1189"/>
        <item x="769"/>
        <item x="1523"/>
        <item x="608"/>
        <item x="868"/>
        <item x="344"/>
        <item x="943"/>
        <item x="106"/>
        <item x="1476"/>
        <item x="1538"/>
        <item x="1219"/>
        <item x="2067"/>
        <item x="963"/>
        <item x="1600"/>
        <item x="616"/>
        <item x="1133"/>
        <item x="204"/>
        <item x="1309"/>
        <item x="1768"/>
        <item x="788"/>
        <item x="612"/>
        <item x="2268"/>
        <item x="355"/>
        <item x="720"/>
        <item x="597"/>
        <item x="1783"/>
        <item x="2190"/>
        <item x="300"/>
        <item x="1120"/>
        <item x="1797"/>
        <item x="960"/>
        <item x="1246"/>
        <item x="1239"/>
        <item x="1017"/>
        <item x="1023"/>
        <item x="1059"/>
        <item x="1696"/>
        <item x="1368"/>
        <item x="1021"/>
        <item x="2262"/>
        <item x="1512"/>
        <item x="367"/>
        <item x="640"/>
        <item x="506"/>
        <item x="1502"/>
        <item x="828"/>
        <item x="1236"/>
        <item x="953"/>
        <item x="257"/>
        <item x="2072"/>
        <item x="1096"/>
        <item x="682"/>
        <item x="468"/>
        <item x="1548"/>
        <item x="214"/>
        <item x="1505"/>
        <item x="676"/>
        <item x="1073"/>
        <item x="686"/>
        <item x="1740"/>
        <item x="1902"/>
        <item x="895"/>
        <item x="28"/>
        <item x="470"/>
        <item x="378"/>
        <item x="308"/>
        <item x="1468"/>
        <item x="2299"/>
        <item x="1030"/>
        <item x="1186"/>
        <item x="1363"/>
        <item x="1187"/>
        <item x="1889"/>
        <item x="1640"/>
        <item x="2055"/>
        <item x="2068"/>
        <item x="1448"/>
        <item x="713"/>
        <item x="81"/>
        <item x="1132"/>
        <item x="1921"/>
        <item x="171"/>
        <item x="739"/>
        <item x="2278"/>
        <item x="945"/>
        <item x="2023"/>
        <item x="634"/>
        <item x="1466"/>
        <item x="125"/>
        <item x="1837"/>
        <item x="2153"/>
        <item x="567"/>
        <item x="1905"/>
        <item x="2293"/>
        <item x="1496"/>
        <item x="1462"/>
        <item x="798"/>
        <item x="492"/>
        <item x="1602"/>
        <item x="772"/>
        <item x="874"/>
        <item x="1103"/>
        <item x="1499"/>
        <item x="1279"/>
        <item x="2224"/>
        <item x="2069"/>
        <item x="2292"/>
        <item x="1153"/>
        <item x="258"/>
        <item x="1126"/>
        <item x="578"/>
        <item x="1380"/>
        <item x="268"/>
        <item x="2277"/>
        <item x="864"/>
        <item x="1396"/>
        <item x="1119"/>
        <item x="1353"/>
        <item x="1230"/>
        <item x="2124"/>
        <item x="2058"/>
        <item x="1043"/>
        <item x="287"/>
        <item x="1442"/>
        <item x="1704"/>
        <item x="1831"/>
        <item x="1284"/>
        <item x="1536"/>
        <item x="1879"/>
        <item x="1845"/>
        <item x="132"/>
        <item x="1062"/>
        <item x="236"/>
        <item x="1390"/>
        <item x="1397"/>
        <item x="6"/>
        <item x="1882"/>
        <item x="830"/>
        <item x="1700"/>
        <item x="2250"/>
        <item x="1174"/>
        <item x="2112"/>
        <item x="872"/>
        <item x="2074"/>
        <item x="1801"/>
        <item x="486"/>
        <item x="142"/>
        <item x="520"/>
        <item x="871"/>
        <item x="2002"/>
        <item x="1429"/>
        <item x="1217"/>
        <item x="167"/>
        <item x="818"/>
        <item x="531"/>
        <item x="1944"/>
        <item x="714"/>
        <item x="614"/>
        <item x="1102"/>
        <item x="1443"/>
        <item x="1094"/>
        <item x="1344"/>
        <item x="2158"/>
        <item x="1383"/>
        <item x="1226"/>
        <item x="582"/>
        <item x="1056"/>
        <item x="928"/>
        <item x="1840"/>
        <item x="1581"/>
        <item x="2298"/>
        <item x="2212"/>
        <item x="804"/>
        <item x="376"/>
        <item x="1027"/>
        <item x="932"/>
        <item x="1374"/>
        <item x="191"/>
        <item x="579"/>
        <item x="859"/>
        <item x="135"/>
        <item x="1143"/>
        <item x="119"/>
        <item x="939"/>
        <item x="791"/>
        <item x="1718"/>
        <item x="396"/>
        <item x="1684"/>
        <item x="1741"/>
        <item x="282"/>
        <item x="1125"/>
        <item x="1836"/>
        <item x="1978"/>
        <item x="854"/>
        <item x="1846"/>
        <item x="2265"/>
        <item x="912"/>
        <item x="469"/>
        <item x="1818"/>
        <item x="1734"/>
        <item x="552"/>
        <item x="2024"/>
        <item x="1491"/>
        <item x="2220"/>
        <item x="1312"/>
        <item x="2244"/>
        <item x="1283"/>
        <item x="523"/>
        <item x="775"/>
        <item x="528"/>
        <item x="766"/>
        <item x="329"/>
        <item x="1385"/>
        <item x="691"/>
        <item x="274"/>
        <item x="1856"/>
        <item x="1293"/>
        <item x="805"/>
        <item x="799"/>
        <item x="34"/>
        <item x="1244"/>
        <item x="452"/>
        <item x="710"/>
        <item x="1748"/>
        <item x="1348"/>
        <item x="576"/>
        <item x="1439"/>
        <item x="519"/>
        <item x="1953"/>
        <item x="1504"/>
        <item x="1670"/>
        <item x="1106"/>
        <item x="1673"/>
        <item x="349"/>
        <item x="547"/>
        <item x="1178"/>
        <item x="2013"/>
        <item x="1090"/>
        <item x="1857"/>
        <item x="1697"/>
        <item x="1868"/>
        <item x="1218"/>
        <item x="1238"/>
        <item x="811"/>
        <item x="716"/>
        <item x="479"/>
        <item x="2077"/>
        <item x="1049"/>
        <item x="601"/>
        <item x="809"/>
        <item x="177"/>
        <item x="2018"/>
        <item x="1736"/>
        <item x="1181"/>
        <item x="241"/>
        <item x="688"/>
        <item x="762"/>
        <item x="1933"/>
        <item x="1231"/>
        <item x="168"/>
        <item x="500"/>
        <item x="1530"/>
        <item x="575"/>
        <item x="2123"/>
        <item x="770"/>
        <item x="2040"/>
        <item x="2240"/>
        <item x="1568"/>
        <item x="1841"/>
        <item x="768"/>
        <item x="1930"/>
        <item x="2007"/>
        <item x="613"/>
        <item x="629"/>
        <item x="1852"/>
        <item x="1633"/>
        <item x="1838"/>
        <item x="1128"/>
        <item x="983"/>
        <item x="2"/>
        <item x="1662"/>
        <item x="448"/>
        <item x="1083"/>
        <item x="863"/>
        <item x="1440"/>
        <item x="2183"/>
        <item x="1776"/>
        <item x="372"/>
        <item x="1407"/>
        <item x="101"/>
        <item x="2167"/>
        <item x="603"/>
        <item x="2214"/>
        <item x="317"/>
        <item x="1159"/>
        <item x="1256"/>
        <item x="671"/>
        <item x="1849"/>
        <item x="1176"/>
        <item x="1665"/>
        <item x="2181"/>
        <item x="504"/>
        <item x="896"/>
        <item x="1950"/>
        <item x="90"/>
        <item x="1739"/>
        <item x="624"/>
        <item x="1564"/>
        <item x="1177"/>
        <item x="1872"/>
        <item x="225"/>
        <item x="1101"/>
        <item x="1475"/>
        <item x="1115"/>
        <item x="758"/>
        <item x="551"/>
        <item x="1758"/>
        <item x="1149"/>
        <item x="807"/>
        <item x="2164"/>
        <item x="2043"/>
        <item x="2041"/>
        <item x="1642"/>
        <item x="1763"/>
        <item x="201"/>
        <item x="383"/>
        <item x="1781"/>
        <item x="1202"/>
        <item x="313"/>
        <item x="228"/>
        <item x="1328"/>
        <item x="655"/>
        <item x="970"/>
        <item x="2140"/>
        <item x="2110"/>
        <item x="522"/>
        <item x="70"/>
        <item x="2050"/>
        <item x="1110"/>
        <item x="888"/>
        <item x="1525"/>
        <item x="472"/>
        <item x="1942"/>
        <item x="420"/>
        <item x="1991"/>
        <item x="1924"/>
        <item x="1546"/>
        <item x="1815"/>
        <item x="635"/>
        <item x="94"/>
        <item x="253"/>
        <item x="1404"/>
        <item x="1936"/>
        <item x="2296"/>
        <item x="1040"/>
        <item x="1752"/>
        <item x="84"/>
        <item x="1571"/>
        <item x="559"/>
        <item x="515"/>
        <item x="1364"/>
        <item x="1816"/>
        <item x="2150"/>
        <item x="931"/>
        <item x="272"/>
        <item x="2035"/>
        <item x="138"/>
        <item x="1779"/>
        <item x="1935"/>
        <item x="1980"/>
        <item x="623"/>
        <item x="1547"/>
        <item x="645"/>
        <item x="2096"/>
        <item x="2114"/>
        <item x="1676"/>
        <item x="1022"/>
        <item x="1445"/>
        <item x="1770"/>
        <item x="1587"/>
        <item x="950"/>
        <item x="976"/>
        <item x="911"/>
        <item x="538"/>
        <item x="659"/>
        <item x="209"/>
        <item x="1725"/>
        <item x="20"/>
        <item x="1956"/>
        <item x="2070"/>
        <item x="1331"/>
        <item x="2054"/>
        <item x="453"/>
        <item x="1986"/>
        <item x="2216"/>
        <item x="55"/>
        <item x="1834"/>
        <item x="1269"/>
        <item x="669"/>
        <item x="898"/>
        <item x="1211"/>
        <item x="667"/>
        <item x="808"/>
        <item x="417"/>
        <item x="341"/>
        <item x="2037"/>
        <item x="1464"/>
        <item x="555"/>
        <item x="36"/>
        <item x="666"/>
        <item x="583"/>
        <item x="839"/>
        <item x="292"/>
        <item x="1350"/>
        <item x="1286"/>
        <item x="345"/>
        <item x="264"/>
        <item x="2272"/>
        <item x="1714"/>
        <item x="1895"/>
        <item x="454"/>
        <item x="537"/>
        <item x="867"/>
        <item x="72"/>
        <item x="1015"/>
        <item x="982"/>
        <item x="1423"/>
        <item x="735"/>
        <item x="550"/>
        <item x="1342"/>
        <item x="605"/>
        <item x="885"/>
        <item x="936"/>
        <item x="2184"/>
        <item x="1411"/>
        <item x="832"/>
        <item x="1009"/>
        <item x="263"/>
        <item x="1610"/>
        <item x="2237"/>
        <item x="501"/>
        <item x="2098"/>
        <item x="325"/>
        <item x="127"/>
        <item x="2231"/>
        <item x="650"/>
        <item x="1381"/>
        <item x="1361"/>
        <item x="190"/>
        <item x="571"/>
        <item x="1552"/>
        <item x="180"/>
        <item x="53"/>
        <item x="478"/>
        <item x="1405"/>
        <item x="2291"/>
        <item x="1693"/>
        <item x="440"/>
        <item x="1161"/>
        <item x="2015"/>
        <item x="1844"/>
        <item x="1919"/>
        <item x="1076"/>
        <item x="1796"/>
        <item x="709"/>
        <item x="1766"/>
        <item x="1957"/>
        <item x="1099"/>
        <item x="270"/>
        <item x="1737"/>
        <item x="166"/>
        <item x="2081"/>
        <item x="1060"/>
        <item x="2227"/>
        <item x="1877"/>
        <item x="750"/>
        <item x="2109"/>
        <item x="359"/>
        <item x="1454"/>
        <item x="361"/>
        <item x="3"/>
        <item x="2199"/>
        <item x="1376"/>
        <item x="511"/>
        <item x="148"/>
        <item x="2003"/>
        <item x="1184"/>
        <item x="21"/>
        <item x="96"/>
        <item x="1808"/>
        <item x="1319"/>
        <item x="1946"/>
        <item x="475"/>
        <item x="464"/>
        <item x="1878"/>
        <item x="1738"/>
        <item x="1855"/>
        <item x="1968"/>
        <item x="1473"/>
        <item x="1055"/>
        <item x="260"/>
        <item x="1291"/>
        <item x="2065"/>
        <item x="692"/>
        <item x="58"/>
        <item x="1861"/>
        <item x="1585"/>
        <item x="780"/>
        <item x="75"/>
        <item x="1928"/>
        <item x="846"/>
        <item x="1596"/>
        <item x="810"/>
        <item x="137"/>
        <item x="335"/>
        <item x="381"/>
        <item x="1541"/>
        <item x="2288"/>
        <item x="661"/>
        <item x="2066"/>
        <item x="2301"/>
        <item x="162"/>
        <item x="1"/>
        <item x="1329"/>
        <item x="1486"/>
        <item x="2042"/>
        <item x="2270"/>
        <item x="763"/>
        <item x="783"/>
        <item x="116"/>
        <item x="426"/>
        <item x="979"/>
        <item x="2084"/>
        <item x="385"/>
        <item x="1453"/>
        <item x="998"/>
        <item x="1349"/>
        <item x="1320"/>
        <item x="1042"/>
        <item x="2248"/>
        <item x="1387"/>
        <item x="777"/>
        <item x="1519"/>
        <item x="1551"/>
        <item x="1234"/>
        <item x="399"/>
        <item x="1155"/>
        <item x="2010"/>
        <item x="753"/>
        <item x="1825"/>
        <item x="105"/>
        <item x="160"/>
        <item x="1649"/>
        <item x="1967"/>
        <item x="827"/>
        <item x="742"/>
        <item x="905"/>
        <item x="1255"/>
        <item x="104"/>
        <item x="1762"/>
        <item x="748"/>
        <item x="233"/>
        <item x="897"/>
        <item x="1111"/>
        <item x="1112"/>
        <item x="1513"/>
        <item x="652"/>
        <item x="1590"/>
        <item x="1001"/>
        <item x="1418"/>
        <item x="1494"/>
        <item x="140"/>
        <item x="1860"/>
        <item x="129"/>
        <item x="925"/>
        <item x="1444"/>
        <item x="1039"/>
        <item x="1240"/>
        <item x="974"/>
        <item x="2263"/>
        <item x="2174"/>
        <item x="1713"/>
        <item x="1675"/>
        <item x="731"/>
        <item x="232"/>
        <item x="1802"/>
        <item x="1651"/>
        <item x="1929"/>
        <item x="740"/>
        <item x="494"/>
        <item x="1249"/>
        <item x="416"/>
        <item x="1864"/>
        <item x="1990"/>
        <item x="1053"/>
        <item x="1731"/>
        <item x="408"/>
        <item x="271"/>
        <item x="1192"/>
        <item x="1460"/>
        <item x="1378"/>
        <item x="1660"/>
        <item x="1947"/>
        <item x="497"/>
        <item x="2185"/>
        <item x="2011"/>
        <item x="1926"/>
        <item x="1024"/>
        <item x="733"/>
        <item x="1664"/>
        <item x="1162"/>
        <item x="1457"/>
        <item x="1760"/>
        <item x="600"/>
        <item x="560"/>
        <item x="1216"/>
        <item x="992"/>
        <item x="17"/>
        <item x="806"/>
        <item x="541"/>
        <item x="1134"/>
        <item x="1413"/>
        <item x="1744"/>
        <item x="5"/>
        <item x="1258"/>
        <item x="2104"/>
        <item x="1945"/>
        <item x="1907"/>
        <item x="1028"/>
        <item x="2221"/>
        <item x="384"/>
        <item x="1603"/>
        <item x="1656"/>
        <item x="1992"/>
        <item x="850"/>
        <item x="610"/>
        <item x="1252"/>
        <item x="2009"/>
        <item x="14"/>
        <item x="1503"/>
        <item x="1306"/>
        <item x="288"/>
        <item x="371"/>
        <item x="305"/>
        <item x="1471"/>
        <item x="842"/>
        <item x="2213"/>
        <item x="1863"/>
        <item x="981"/>
        <item x="2089"/>
        <item x="382"/>
        <item x="1370"/>
        <item x="984"/>
        <item x="1067"/>
        <item x="174"/>
        <item x="196"/>
        <item x="1848"/>
        <item x="1962"/>
        <item x="1150"/>
        <item x="966"/>
        <item x="251"/>
        <item x="358"/>
        <item x="2207"/>
        <item x="1280"/>
        <item t="default"/>
      </items>
    </pivotField>
    <pivotField numFmtId="14" showAll="0"/>
    <pivotField showAll="0">
      <items count="186">
        <item x="123"/>
        <item x="120"/>
        <item x="40"/>
        <item x="175"/>
        <item x="79"/>
        <item x="0"/>
        <item x="96"/>
        <item x="31"/>
        <item x="16"/>
        <item x="64"/>
        <item x="161"/>
        <item x="167"/>
        <item x="164"/>
        <item x="153"/>
        <item x="45"/>
        <item x="183"/>
        <item x="35"/>
        <item x="85"/>
        <item x="7"/>
        <item x="141"/>
        <item x="82"/>
        <item x="17"/>
        <item x="173"/>
        <item x="78"/>
        <item x="182"/>
        <item x="87"/>
        <item x="158"/>
        <item x="8"/>
        <item x="49"/>
        <item x="115"/>
        <item x="105"/>
        <item x="127"/>
        <item x="132"/>
        <item x="129"/>
        <item x="157"/>
        <item x="25"/>
        <item x="88"/>
        <item x="2"/>
        <item x="125"/>
        <item x="103"/>
        <item x="90"/>
        <item x="51"/>
        <item x="142"/>
        <item x="116"/>
        <item x="122"/>
        <item x="41"/>
        <item x="62"/>
        <item x="66"/>
        <item x="22"/>
        <item x="9"/>
        <item x="6"/>
        <item x="172"/>
        <item x="43"/>
        <item x="181"/>
        <item x="89"/>
        <item x="178"/>
        <item x="145"/>
        <item x="119"/>
        <item x="137"/>
        <item x="168"/>
        <item x="72"/>
        <item x="27"/>
        <item x="28"/>
        <item x="165"/>
        <item x="83"/>
        <item x="110"/>
        <item x="112"/>
        <item x="128"/>
        <item x="65"/>
        <item x="134"/>
        <item x="61"/>
        <item x="95"/>
        <item x="143"/>
        <item x="131"/>
        <item x="138"/>
        <item x="147"/>
        <item x="154"/>
        <item x="97"/>
        <item x="114"/>
        <item x="177"/>
        <item x="77"/>
        <item x="109"/>
        <item x="148"/>
        <item x="39"/>
        <item x="38"/>
        <item x="69"/>
        <item x="15"/>
        <item x="99"/>
        <item x="21"/>
        <item x="20"/>
        <item x="80"/>
        <item x="117"/>
        <item x="34"/>
        <item x="136"/>
        <item x="104"/>
        <item x="33"/>
        <item x="12"/>
        <item x="163"/>
        <item x="100"/>
        <item x="84"/>
        <item x="159"/>
        <item x="42"/>
        <item x="93"/>
        <item x="18"/>
        <item x="124"/>
        <item x="55"/>
        <item x="71"/>
        <item x="26"/>
        <item x="5"/>
        <item x="113"/>
        <item x="68"/>
        <item x="73"/>
        <item x="155"/>
        <item x="162"/>
        <item x="59"/>
        <item x="139"/>
        <item x="180"/>
        <item x="171"/>
        <item x="56"/>
        <item x="3"/>
        <item x="91"/>
        <item x="11"/>
        <item x="156"/>
        <item x="169"/>
        <item x="1"/>
        <item x="160"/>
        <item x="107"/>
        <item x="75"/>
        <item x="74"/>
        <item x="52"/>
        <item x="126"/>
        <item x="179"/>
        <item x="63"/>
        <item x="76"/>
        <item x="118"/>
        <item x="13"/>
        <item x="14"/>
        <item x="111"/>
        <item x="46"/>
        <item x="152"/>
        <item x="24"/>
        <item x="151"/>
        <item x="70"/>
        <item x="48"/>
        <item x="170"/>
        <item x="86"/>
        <item x="150"/>
        <item x="47"/>
        <item x="60"/>
        <item x="36"/>
        <item x="57"/>
        <item x="54"/>
        <item x="32"/>
        <item x="130"/>
        <item x="4"/>
        <item x="58"/>
        <item x="102"/>
        <item x="133"/>
        <item x="37"/>
        <item x="184"/>
        <item x="44"/>
        <item x="176"/>
        <item x="101"/>
        <item x="92"/>
        <item x="121"/>
        <item x="53"/>
        <item x="146"/>
        <item x="98"/>
        <item x="19"/>
        <item x="149"/>
        <item x="10"/>
        <item x="108"/>
        <item x="23"/>
        <item x="94"/>
        <item x="67"/>
        <item x="30"/>
        <item x="140"/>
        <item x="106"/>
        <item x="50"/>
        <item x="29"/>
        <item x="166"/>
        <item x="144"/>
        <item x="135"/>
        <item x="81"/>
        <item x="174"/>
        <item t="default"/>
      </items>
    </pivotField>
    <pivotField showAll="0"/>
    <pivotField showAll="0"/>
    <pivotField showAll="0"/>
    <pivotField showAll="0">
      <items count="5">
        <item x="1"/>
        <item x="3"/>
        <item x="2"/>
        <item x="0"/>
        <item t="default"/>
      </items>
    </pivotField>
    <pivotField numFmtId="165" showAll="0"/>
    <pivotField numFmtId="165" showAll="0"/>
    <pivotField numFmtId="165" showAll="0"/>
    <pivotField numFmtId="165" showAll="0"/>
    <pivotField dataField="1" numFmtId="165" showAll="0"/>
    <pivotField numFmtId="165" showAll="0"/>
    <pivotField showAll="0">
      <items count="22">
        <item x="6"/>
        <item x="17"/>
        <item x="11"/>
        <item x="13"/>
        <item x="8"/>
        <item x="0"/>
        <item x="5"/>
        <item x="7"/>
        <item x="16"/>
        <item x="20"/>
        <item x="12"/>
        <item x="10"/>
        <item x="2"/>
        <item x="1"/>
        <item x="4"/>
        <item x="19"/>
        <item x="3"/>
        <item x="14"/>
        <item x="15"/>
        <item x="18"/>
        <item x="9"/>
        <item t="default"/>
      </items>
    </pivotField>
    <pivotField showAll="0"/>
    <pivotField axis="axisRow" showAll="0">
      <items count="8">
        <item x="3"/>
        <item x="1"/>
        <item x="5"/>
        <item x="6"/>
        <item x="0"/>
        <item x="4"/>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6"/>
  </rowFields>
  <rowItems count="8">
    <i>
      <x/>
    </i>
    <i>
      <x v="1"/>
    </i>
    <i>
      <x v="2"/>
    </i>
    <i>
      <x v="3"/>
    </i>
    <i>
      <x v="4"/>
    </i>
    <i>
      <x v="5"/>
    </i>
    <i>
      <x v="6"/>
    </i>
    <i t="grand">
      <x/>
    </i>
  </rowItems>
  <colItems count="1">
    <i/>
  </colItems>
  <dataFields count="1">
    <dataField name="Sum of Total Sales" fld="12" baseField="0" baseItem="0" numFmtId="165"/>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2B0C6-EA01-4BCF-9A2F-BBBA98AD9FA7}"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5">
  <location ref="A3:B10" firstHeaderRow="1" firstDataRow="1" firstDataCol="1"/>
  <pivotFields count="21">
    <pivotField showAll="0"/>
    <pivotField numFmtId="14" showAll="0">
      <items count="2306">
        <item x="2264"/>
        <item x="857"/>
        <item x="134"/>
        <item x="1842"/>
        <item x="532"/>
        <item x="352"/>
        <item x="1339"/>
        <item x="1179"/>
        <item x="2085"/>
        <item x="49"/>
        <item x="2232"/>
        <item x="1452"/>
        <item x="2053"/>
        <item x="339"/>
        <item x="621"/>
        <item x="703"/>
        <item x="570"/>
        <item x="849"/>
        <item x="711"/>
        <item x="1659"/>
        <item x="332"/>
        <item x="556"/>
        <item x="994"/>
        <item x="1792"/>
        <item x="247"/>
        <item x="743"/>
        <item x="1478"/>
        <item x="913"/>
        <item x="2179"/>
        <item x="725"/>
        <item x="2194"/>
        <item x="199"/>
        <item x="595"/>
        <item x="894"/>
        <item x="641"/>
        <item x="1862"/>
        <item x="2215"/>
        <item x="978"/>
        <item x="1858"/>
        <item x="1726"/>
        <item x="2151"/>
        <item x="170"/>
        <item x="513"/>
        <item x="937"/>
        <item x="1988"/>
        <item x="195"/>
        <item x="91"/>
        <item x="2290"/>
        <item x="1775"/>
        <item x="122"/>
        <item x="1264"/>
        <item x="1007"/>
        <item x="599"/>
        <item x="152"/>
        <item x="1544"/>
        <item x="1265"/>
        <item x="1220"/>
        <item x="1470"/>
        <item x="131"/>
        <item x="648"/>
        <item x="822"/>
        <item x="78"/>
        <item x="2242"/>
        <item x="654"/>
        <item x="696"/>
        <item x="1975"/>
        <item x="1592"/>
        <item x="625"/>
        <item x="415"/>
        <item x="2239"/>
        <item x="503"/>
        <item x="1144"/>
        <item x="438"/>
        <item x="1377"/>
        <item x="1193"/>
        <item x="2076"/>
        <item x="231"/>
        <item x="1274"/>
        <item x="391"/>
        <item x="855"/>
        <item x="357"/>
        <item x="2142"/>
        <item x="1692"/>
        <item x="186"/>
        <item x="427"/>
        <item x="151"/>
        <item x="185"/>
        <item x="9"/>
        <item x="1996"/>
        <item x="153"/>
        <item x="900"/>
        <item x="689"/>
        <item x="521"/>
        <item x="1623"/>
        <item x="886"/>
        <item x="286"/>
        <item x="109"/>
        <item x="1077"/>
        <item x="243"/>
        <item x="1680"/>
        <item x="2034"/>
        <item x="1689"/>
        <item x="229"/>
        <item x="529"/>
        <item x="1044"/>
        <item x="1175"/>
        <item x="524"/>
        <item x="728"/>
        <item x="1292"/>
        <item x="2129"/>
        <item x="957"/>
        <item x="1743"/>
        <item x="1807"/>
        <item x="2100"/>
        <item x="1303"/>
        <item x="607"/>
        <item x="173"/>
        <item x="111"/>
        <item x="1973"/>
        <item x="369"/>
        <item x="1894"/>
        <item x="1375"/>
        <item x="1050"/>
        <item x="2154"/>
        <item x="786"/>
        <item x="1765"/>
        <item x="833"/>
        <item x="1097"/>
        <item x="989"/>
        <item x="1372"/>
        <item x="1346"/>
        <item x="1580"/>
        <item x="892"/>
        <item x="752"/>
        <item x="60"/>
        <item x="878"/>
        <item x="1148"/>
        <item x="2210"/>
        <item x="2281"/>
        <item x="1917"/>
        <item x="44"/>
        <item x="2103"/>
        <item x="1824"/>
        <item x="2197"/>
        <item x="566"/>
        <item x="2225"/>
        <item x="30"/>
        <item x="110"/>
        <item x="1084"/>
        <item x="1018"/>
        <item x="948"/>
        <item x="319"/>
        <item x="1742"/>
        <item x="429"/>
        <item x="487"/>
        <item x="1771"/>
        <item x="13"/>
        <item x="1703"/>
        <item x="2170"/>
        <item x="2189"/>
        <item x="2193"/>
        <item x="1282"/>
        <item x="112"/>
        <item x="2087"/>
        <item x="181"/>
        <item x="829"/>
        <item x="230"/>
        <item x="2059"/>
        <item x="465"/>
        <item x="4"/>
        <item x="1421"/>
        <item x="1638"/>
        <item x="1016"/>
        <item x="639"/>
        <item x="1773"/>
        <item x="1170"/>
        <item x="708"/>
        <item x="1459"/>
        <item x="1823"/>
        <item x="150"/>
        <item x="2235"/>
        <item x="208"/>
        <item x="2126"/>
        <item x="678"/>
        <item x="1190"/>
        <item x="684"/>
        <item x="222"/>
        <item x="1669"/>
        <item x="1574"/>
        <item x="248"/>
        <item x="314"/>
        <item x="1409"/>
        <item x="2256"/>
        <item x="1880"/>
        <item x="730"/>
        <item x="1310"/>
        <item x="401"/>
        <item x="1091"/>
        <item x="1987"/>
        <item x="2044"/>
        <item x="1313"/>
        <item x="252"/>
        <item x="2223"/>
        <item x="1829"/>
        <item x="1484"/>
        <item x="2145"/>
        <item x="1472"/>
        <item x="977"/>
        <item x="1527"/>
        <item x="126"/>
        <item x="505"/>
        <item x="580"/>
        <item x="1324"/>
        <item x="574"/>
        <item x="2062"/>
        <item x="1658"/>
        <item x="876"/>
        <item x="638"/>
        <item x="1098"/>
        <item x="1526"/>
        <item x="1108"/>
        <item x="1180"/>
        <item x="164"/>
        <item x="1809"/>
        <item x="1417"/>
        <item x="1678"/>
        <item x="1583"/>
        <item x="1832"/>
        <item x="1352"/>
        <item x="2182"/>
        <item x="1047"/>
        <item x="1909"/>
        <item x="476"/>
        <item x="98"/>
        <item x="1896"/>
        <item x="1237"/>
        <item x="284"/>
        <item x="1634"/>
        <item x="316"/>
        <item x="1196"/>
        <item x="530"/>
        <item x="1122"/>
        <item x="1416"/>
        <item x="851"/>
        <item x="2295"/>
        <item x="834"/>
        <item x="1608"/>
        <item x="1979"/>
        <item x="1005"/>
        <item x="903"/>
        <item x="1535"/>
        <item x="1557"/>
        <item x="1545"/>
        <item x="375"/>
        <item x="884"/>
        <item x="2118"/>
        <item x="2208"/>
        <item x="1343"/>
        <item x="80"/>
        <item x="765"/>
        <item x="1976"/>
        <item x="1116"/>
        <item x="102"/>
        <item x="1036"/>
        <item x="296"/>
        <item x="450"/>
        <item x="1386"/>
        <item x="2234"/>
        <item x="1777"/>
        <item x="245"/>
        <item x="1782"/>
        <item x="2075"/>
        <item x="1013"/>
        <item x="1403"/>
        <item x="154"/>
        <item x="968"/>
        <item x="1305"/>
        <item x="1287"/>
        <item x="211"/>
        <item x="1420"/>
        <item x="113"/>
        <item x="2139"/>
        <item x="1317"/>
        <item x="1890"/>
        <item x="1616"/>
        <item x="972"/>
        <item x="1711"/>
        <item x="1826"/>
        <item x="1314"/>
        <item x="816"/>
        <item x="1242"/>
        <item x="159"/>
        <item x="1626"/>
        <item x="1272"/>
        <item x="2172"/>
        <item x="1441"/>
        <item x="15"/>
        <item x="343"/>
        <item x="873"/>
        <item x="1263"/>
        <item x="2073"/>
        <item x="2106"/>
        <item x="517"/>
        <item x="1984"/>
        <item x="373"/>
        <item x="2057"/>
        <item x="1960"/>
        <item x="782"/>
        <item x="663"/>
        <item x="2116"/>
        <item x="412"/>
        <item x="1963"/>
        <item x="1295"/>
        <item x="262"/>
        <item x="585"/>
        <item x="812"/>
        <item x="1918"/>
        <item x="1136"/>
        <item x="1041"/>
        <item x="1414"/>
        <item x="118"/>
        <item x="802"/>
        <item x="87"/>
        <item x="483"/>
        <item x="303"/>
        <item x="322"/>
        <item x="1566"/>
        <item x="707"/>
        <item x="306"/>
        <item x="436"/>
        <item x="414"/>
        <item x="1493"/>
        <item x="1105"/>
        <item x="2283"/>
        <item x="480"/>
        <item x="147"/>
        <item x="183"/>
        <item x="340"/>
        <item x="512"/>
        <item x="2186"/>
        <item x="946"/>
        <item x="1830"/>
        <item x="507"/>
        <item x="1261"/>
        <item x="93"/>
        <item x="1923"/>
        <item x="1655"/>
        <item x="674"/>
        <item x="2133"/>
        <item x="800"/>
        <item x="1875"/>
        <item x="1479"/>
        <item x="2228"/>
        <item x="149"/>
        <item x="1113"/>
        <item x="1046"/>
        <item x="1695"/>
        <item x="327"/>
        <item x="57"/>
        <item x="477"/>
        <item x="1360"/>
        <item x="466"/>
        <item x="1881"/>
        <item x="540"/>
        <item x="657"/>
        <item x="2020"/>
        <item x="1299"/>
        <item x="1994"/>
        <item x="128"/>
        <item x="2280"/>
        <item x="1069"/>
        <item x="1392"/>
        <item x="1451"/>
        <item x="1931"/>
        <item x="425"/>
        <item x="737"/>
        <item x="1165"/>
        <item x="2147"/>
        <item x="1780"/>
        <item x="1109"/>
        <item x="474"/>
        <item x="365"/>
        <item x="2056"/>
        <item x="751"/>
        <item x="484"/>
        <item x="1436"/>
        <item x="1156"/>
        <item x="1333"/>
        <item x="2219"/>
        <item x="561"/>
        <item x="1235"/>
        <item x="2261"/>
        <item x="1819"/>
        <item x="1817"/>
        <item x="2135"/>
        <item x="1989"/>
        <item x="719"/>
        <item x="1064"/>
        <item x="1666"/>
        <item x="2078"/>
        <item x="1811"/>
        <item x="2247"/>
        <item x="1625"/>
        <item x="1388"/>
        <item x="958"/>
        <item x="1379"/>
        <item x="1821"/>
        <item x="1247"/>
        <item x="1622"/>
        <item x="588"/>
        <item x="2160"/>
        <item x="1611"/>
        <item x="1853"/>
        <item x="1151"/>
        <item x="746"/>
        <item x="1632"/>
        <item x="589"/>
        <item x="360"/>
        <item x="1805"/>
        <item x="2273"/>
        <item x="683"/>
        <item x="1835"/>
        <item x="2120"/>
        <item x="238"/>
        <item x="178"/>
        <item x="2303"/>
        <item x="1323"/>
        <item x="1447"/>
        <item x="1874"/>
        <item x="1145"/>
        <item x="121"/>
        <item x="2202"/>
        <item x="26"/>
        <item x="2141"/>
        <item x="847"/>
        <item x="2028"/>
        <item x="1215"/>
        <item x="362"/>
        <item x="1214"/>
        <item x="145"/>
        <item x="1908"/>
        <item x="890"/>
        <item x="1213"/>
        <item x="1415"/>
        <item x="67"/>
        <item x="333"/>
        <item x="1492"/>
        <item x="1290"/>
        <item x="672"/>
        <item x="1137"/>
        <item x="694"/>
        <item x="1031"/>
        <item x="771"/>
        <item x="1521"/>
        <item x="1003"/>
        <item x="1563"/>
        <item x="1480"/>
        <item x="1198"/>
        <item x="2205"/>
        <item x="838"/>
        <item x="1311"/>
        <item x="1764"/>
        <item x="485"/>
        <item x="1887"/>
        <item x="779"/>
        <item x="1465"/>
        <item x="1131"/>
        <item x="1843"/>
        <item x="2146"/>
        <item x="2233"/>
        <item x="2165"/>
        <item x="1330"/>
        <item x="1140"/>
        <item x="2187"/>
        <item x="1635"/>
        <item x="2144"/>
        <item x="909"/>
        <item x="1434"/>
        <item x="2222"/>
        <item x="1524"/>
        <item x="179"/>
        <item x="980"/>
        <item x="935"/>
        <item x="2201"/>
        <item x="1079"/>
        <item x="1248"/>
        <item x="1732"/>
        <item x="662"/>
        <item x="66"/>
        <item x="1393"/>
        <item x="269"/>
        <item x="12"/>
        <item x="473"/>
        <item x="2229"/>
        <item x="108"/>
        <item x="2127"/>
        <item x="1772"/>
        <item x="37"/>
        <item x="702"/>
        <item x="637"/>
        <item x="2122"/>
        <item x="62"/>
        <item x="821"/>
        <item x="959"/>
        <item x="620"/>
        <item x="542"/>
        <item x="249"/>
        <item x="729"/>
        <item x="1285"/>
        <item x="615"/>
        <item x="1384"/>
        <item x="1142"/>
        <item x="1200"/>
        <item x="342"/>
        <item x="1508"/>
        <item x="1940"/>
        <item x="2155"/>
        <item x="2274"/>
        <item x="424"/>
        <item x="1619"/>
        <item x="1501"/>
        <item x="1058"/>
        <item x="2156"/>
        <item x="1270"/>
        <item x="1507"/>
        <item x="789"/>
        <item x="881"/>
        <item x="1277"/>
        <item x="2001"/>
        <item x="826"/>
        <item x="1899"/>
        <item x="63"/>
        <item x="1850"/>
        <item x="1964"/>
        <item x="207"/>
        <item x="1146"/>
        <item x="95"/>
        <item x="22"/>
        <item x="206"/>
        <item x="2019"/>
        <item x="1316"/>
        <item x="1325"/>
        <item x="1681"/>
        <item x="1579"/>
        <item x="451"/>
        <item x="1810"/>
        <item x="1892"/>
        <item x="553"/>
        <item x="405"/>
        <item x="1911"/>
        <item x="525"/>
        <item x="1488"/>
        <item x="1025"/>
        <item x="71"/>
        <item x="627"/>
        <item x="2022"/>
        <item x="924"/>
        <item x="1685"/>
        <item x="2039"/>
        <item x="141"/>
        <item x="1014"/>
        <item x="1707"/>
        <item x="2275"/>
        <item x="210"/>
        <item x="2006"/>
        <item x="1688"/>
        <item x="1661"/>
        <item x="354"/>
        <item x="562"/>
        <item x="1268"/>
        <item x="1422"/>
        <item x="1604"/>
        <item x="947"/>
        <item x="1820"/>
        <item x="922"/>
        <item x="902"/>
        <item x="697"/>
        <item x="658"/>
        <item x="1362"/>
        <item x="546"/>
        <item x="52"/>
        <item x="1222"/>
        <item x="1197"/>
        <item x="407"/>
        <item x="1859"/>
        <item x="387"/>
        <item x="1345"/>
        <item x="1412"/>
        <item x="1199"/>
        <item x="1699"/>
        <item x="2175"/>
        <item x="259"/>
        <item x="1351"/>
        <item x="280"/>
        <item x="534"/>
        <item x="1698"/>
        <item x="1694"/>
        <item x="1171"/>
        <item x="456"/>
        <item x="653"/>
        <item x="217"/>
        <item x="397"/>
        <item x="1201"/>
        <item x="883"/>
        <item x="2173"/>
        <item x="1828"/>
        <item x="103"/>
        <item x="1791"/>
        <item x="1298"/>
        <item x="1019"/>
        <item x="266"/>
        <item x="1482"/>
        <item x="1691"/>
        <item x="1340"/>
        <item x="43"/>
        <item x="1888"/>
        <item x="1273"/>
        <item x="421"/>
        <item x="681"/>
        <item x="1570"/>
        <item x="1572"/>
        <item x="276"/>
        <item x="1687"/>
        <item x="951"/>
        <item x="1006"/>
        <item x="495"/>
        <item x="633"/>
        <item x="965"/>
        <item x="1854"/>
        <item x="1941"/>
        <item x="698"/>
        <item x="2198"/>
        <item x="877"/>
        <item x="289"/>
        <item x="1437"/>
        <item x="2191"/>
        <item x="1081"/>
        <item x="879"/>
        <item x="1506"/>
        <item x="1515"/>
        <item x="198"/>
        <item x="2134"/>
        <item x="2203"/>
        <item x="1057"/>
        <item x="1653"/>
        <item x="572"/>
        <item x="2286"/>
        <item x="377"/>
        <item x="172"/>
        <item x="1123"/>
        <item x="2029"/>
        <item x="281"/>
        <item x="2086"/>
        <item x="216"/>
        <item x="1301"/>
        <item x="723"/>
        <item x="1614"/>
        <item x="1927"/>
        <item x="993"/>
        <item x="1965"/>
        <item x="609"/>
        <item x="1129"/>
        <item x="347"/>
        <item x="2031"/>
        <item x="1326"/>
        <item x="933"/>
        <item x="297"/>
        <item x="194"/>
        <item x="860"/>
        <item x="69"/>
        <item x="1683"/>
        <item x="310"/>
        <item x="889"/>
        <item x="18"/>
        <item x="163"/>
        <item x="234"/>
        <item x="1164"/>
        <item x="1827"/>
        <item x="1206"/>
        <item x="1621"/>
        <item x="41"/>
        <item x="1595"/>
        <item x="411"/>
        <item x="988"/>
        <item x="2254"/>
        <item x="1555"/>
        <item x="304"/>
        <item x="1389"/>
        <item x="1532"/>
        <item x="278"/>
        <item x="1085"/>
        <item x="1778"/>
        <item x="1490"/>
        <item x="433"/>
        <item x="2230"/>
        <item x="971"/>
        <item x="2004"/>
        <item x="587"/>
        <item x="1788"/>
        <item x="1943"/>
        <item x="1034"/>
        <item x="364"/>
        <item x="673"/>
        <item x="157"/>
        <item x="1958"/>
        <item x="24"/>
        <item x="38"/>
        <item x="1130"/>
        <item x="1939"/>
        <item x="1966"/>
        <item x="1410"/>
        <item x="991"/>
        <item x="1188"/>
        <item x="293"/>
        <item x="1617"/>
        <item x="413"/>
        <item x="337"/>
        <item x="952"/>
        <item x="1224"/>
        <item x="853"/>
        <item x="2131"/>
        <item x="938"/>
        <item x="1558"/>
        <item x="2157"/>
        <item x="1897"/>
        <item x="2209"/>
        <item x="1974"/>
        <item x="2117"/>
        <item x="563"/>
        <item x="1500"/>
        <item x="1051"/>
        <item x="348"/>
        <item x="929"/>
        <item x="1455"/>
        <item x="1533"/>
        <item x="1127"/>
        <item x="353"/>
        <item x="1645"/>
        <item x="2083"/>
        <item x="406"/>
        <item x="705"/>
        <item x="356"/>
        <item x="1365"/>
        <item x="1446"/>
        <item x="643"/>
        <item x="1932"/>
        <item x="2063"/>
        <item x="2204"/>
        <item x="923"/>
        <item x="893"/>
        <item x="815"/>
        <item x="2152"/>
        <item x="1078"/>
        <item x="2099"/>
        <item x="2012"/>
        <item x="2211"/>
        <item x="665"/>
        <item x="254"/>
        <item x="77"/>
        <item x="1903"/>
        <item x="423"/>
        <item x="1624"/>
        <item x="295"/>
        <item x="1354"/>
        <item x="1601"/>
        <item x="328"/>
        <item x="92"/>
        <item x="441"/>
        <item x="1885"/>
        <item x="76"/>
        <item x="1679"/>
        <item x="1100"/>
        <item x="73"/>
        <item x="611"/>
        <item x="2169"/>
        <item x="2245"/>
        <item x="1071"/>
        <item x="1433"/>
        <item x="215"/>
        <item x="390"/>
        <item x="1971"/>
        <item x="1075"/>
        <item x="908"/>
        <item x="1195"/>
        <item x="1663"/>
        <item x="1584"/>
        <item x="471"/>
        <item x="2238"/>
        <item x="961"/>
        <item x="1336"/>
        <item x="1430"/>
        <item x="491"/>
        <item x="320"/>
        <item x="581"/>
        <item x="1995"/>
        <item x="31"/>
        <item x="2302"/>
        <item x="224"/>
        <item x="1690"/>
        <item x="267"/>
        <item x="1158"/>
        <item x="89"/>
        <item x="2017"/>
        <item x="535"/>
        <item x="1593"/>
        <item x="1667"/>
        <item x="718"/>
        <item x="1095"/>
        <item x="1092"/>
        <item x="40"/>
        <item x="2080"/>
        <item x="1672"/>
        <item x="379"/>
        <item x="1141"/>
        <item x="626"/>
        <item x="1969"/>
        <item x="1032"/>
        <item x="1605"/>
        <item x="273"/>
        <item x="734"/>
        <item x="760"/>
        <item x="544"/>
        <item x="1408"/>
        <item x="418"/>
        <item x="1296"/>
        <item x="1728"/>
        <item x="2038"/>
        <item x="1607"/>
        <item x="1026"/>
        <item x="664"/>
        <item x="1045"/>
        <item x="1182"/>
        <item x="2136"/>
        <item x="176"/>
        <item x="366"/>
        <item x="1172"/>
        <item x="785"/>
        <item x="985"/>
        <item x="107"/>
        <item x="1869"/>
        <item x="25"/>
        <item x="756"/>
        <item x="1961"/>
        <item x="2289"/>
        <item x="891"/>
        <item x="1630"/>
        <item x="2138"/>
        <item x="1061"/>
        <item x="39"/>
        <item x="490"/>
        <item x="1093"/>
        <item x="796"/>
        <item x="693"/>
        <item x="1866"/>
        <item x="2166"/>
        <item x="803"/>
        <item x="363"/>
        <item x="462"/>
        <item x="1185"/>
        <item x="907"/>
        <item x="773"/>
        <item x="312"/>
        <item x="1573"/>
        <item x="1562"/>
        <item x="1233"/>
        <item x="632"/>
        <item x="2082"/>
        <item x="1063"/>
        <item x="1735"/>
        <item x="51"/>
        <item x="1520"/>
        <item x="1799"/>
        <item x="1394"/>
        <item x="1104"/>
        <item x="1516"/>
        <item x="604"/>
        <item x="1873"/>
        <item x="1588"/>
        <item x="1147"/>
        <item x="2016"/>
        <item x="1359"/>
        <item x="817"/>
        <item x="2046"/>
        <item x="1152"/>
        <item x="213"/>
        <item x="2168"/>
        <item x="175"/>
        <item x="2113"/>
        <item x="820"/>
        <item x="549"/>
        <item x="1228"/>
        <item x="757"/>
        <item x="536"/>
        <item x="1474"/>
        <item x="1497"/>
        <item x="1020"/>
        <item x="1400"/>
        <item x="747"/>
        <item x="848"/>
        <item x="526"/>
        <item x="277"/>
        <item x="244"/>
        <item x="1371"/>
        <item x="852"/>
        <item x="593"/>
        <item x="1901"/>
        <item x="48"/>
        <item x="2284"/>
        <item x="45"/>
        <item x="712"/>
        <item x="1654"/>
        <item x="831"/>
        <item x="1578"/>
        <item x="2047"/>
        <item x="700"/>
        <item x="2218"/>
        <item x="114"/>
        <item x="64"/>
        <item x="717"/>
        <item x="680"/>
        <item x="591"/>
        <item x="82"/>
        <item x="1749"/>
        <item x="727"/>
        <item x="1806"/>
        <item x="1208"/>
        <item x="1038"/>
        <item x="2257"/>
        <item x="1925"/>
        <item x="386"/>
        <item x="309"/>
        <item x="488"/>
        <item x="1982"/>
        <item x="706"/>
        <item x="630"/>
        <item x="1114"/>
        <item x="1207"/>
        <item x="2297"/>
        <item x="858"/>
        <item x="197"/>
        <item x="1173"/>
        <item x="927"/>
        <item x="68"/>
        <item x="1794"/>
        <item x="2177"/>
        <item x="1241"/>
        <item x="2294"/>
        <item x="1668"/>
        <item x="724"/>
        <item x="837"/>
        <item x="285"/>
        <item x="283"/>
        <item x="1576"/>
        <item x="291"/>
        <item x="749"/>
        <item x="2090"/>
        <item x="906"/>
        <item x="2049"/>
        <item x="1467"/>
        <item x="463"/>
        <item x="1559"/>
        <item x="577"/>
        <item x="368"/>
        <item x="949"/>
        <item x="941"/>
        <item x="1893"/>
        <item x="1906"/>
        <item x="1591"/>
        <item x="1871"/>
        <item x="1761"/>
        <item x="1708"/>
        <item x="1080"/>
        <item x="844"/>
        <item x="1727"/>
        <item x="784"/>
        <item x="419"/>
        <item x="1769"/>
        <item x="16"/>
        <item x="1543"/>
        <item x="1785"/>
        <item x="444"/>
        <item x="2304"/>
        <item x="1212"/>
        <item x="901"/>
        <item x="651"/>
        <item x="1755"/>
        <item x="250"/>
        <item x="1922"/>
        <item x="1121"/>
        <item x="220"/>
        <item x="1577"/>
        <item x="1934"/>
        <item x="1723"/>
        <item x="1243"/>
        <item x="1426"/>
        <item x="2030"/>
        <item x="1803"/>
        <item x="1004"/>
        <item x="1366"/>
        <item x="1124"/>
        <item x="1556"/>
        <item x="584"/>
        <item x="235"/>
        <item x="2279"/>
        <item x="1458"/>
        <item x="1722"/>
        <item x="2095"/>
        <item x="1089"/>
        <item x="824"/>
        <item x="1620"/>
        <item x="169"/>
        <item x="1753"/>
        <item x="467"/>
        <item x="212"/>
        <item x="1169"/>
        <item x="1717"/>
        <item x="2159"/>
        <item x="1138"/>
        <item x="1677"/>
        <item x="1904"/>
        <item x="123"/>
        <item x="1912"/>
        <item x="1985"/>
        <item x="1754"/>
        <item x="921"/>
        <item x="79"/>
        <item x="990"/>
        <item x="120"/>
        <item x="2195"/>
        <item x="899"/>
        <item x="1281"/>
        <item x="8"/>
        <item x="1756"/>
        <item x="46"/>
        <item x="227"/>
        <item x="502"/>
        <item x="2093"/>
        <item x="2246"/>
        <item x="1251"/>
        <item x="1724"/>
        <item x="1876"/>
        <item x="1710"/>
        <item x="1553"/>
        <item x="482"/>
        <item x="2285"/>
        <item x="940"/>
        <item x="1118"/>
        <item x="1166"/>
        <item x="2071"/>
        <item x="430"/>
        <item x="2149"/>
        <item x="1355"/>
        <item x="435"/>
        <item x="1757"/>
        <item x="1644"/>
        <item x="2255"/>
        <item x="1793"/>
        <item x="2061"/>
        <item x="2079"/>
        <item x="2051"/>
        <item x="1341"/>
        <item x="158"/>
        <item x="351"/>
        <item x="1367"/>
        <item x="1706"/>
        <item x="2267"/>
        <item x="1510"/>
        <item x="1598"/>
        <item x="189"/>
        <item x="787"/>
        <item x="1560"/>
        <item x="1565"/>
        <item x="393"/>
        <item x="1795"/>
        <item x="1650"/>
        <item x="400"/>
        <item x="862"/>
        <item x="794"/>
        <item x="1800"/>
        <item x="510"/>
        <item x="65"/>
        <item x="1951"/>
        <item x="642"/>
        <item x="1629"/>
        <item x="1914"/>
        <item x="1307"/>
        <item x="56"/>
        <item x="338"/>
        <item x="1920"/>
        <item x="299"/>
        <item x="1709"/>
        <item x="715"/>
        <item x="2036"/>
        <item x="987"/>
        <item x="380"/>
        <item x="1117"/>
        <item x="496"/>
        <item x="845"/>
        <item x="1518"/>
        <item x="2192"/>
        <item x="1210"/>
        <item x="594"/>
        <item x="759"/>
        <item x="1867"/>
        <item x="2148"/>
        <item x="1682"/>
        <item x="459"/>
        <item x="995"/>
        <item x="117"/>
        <item x="1767"/>
        <item x="679"/>
        <item x="2236"/>
        <item x="1701"/>
        <item x="745"/>
        <item x="2097"/>
        <item x="2137"/>
        <item x="1938"/>
        <item x="326"/>
        <item x="2200"/>
        <item x="294"/>
        <item x="647"/>
        <item x="1959"/>
        <item x="568"/>
        <item x="428"/>
        <item x="930"/>
        <item x="836"/>
        <item x="1469"/>
        <item x="914"/>
        <item x="1719"/>
        <item x="606"/>
        <item x="1789"/>
        <item x="1886"/>
        <item x="156"/>
        <item x="1851"/>
        <item x="1227"/>
        <item x="432"/>
        <item x="1011"/>
        <item x="1432"/>
        <item x="1406"/>
        <item x="331"/>
        <item x="1631"/>
        <item x="944"/>
        <item x="403"/>
        <item x="1955"/>
        <item x="1401"/>
        <item x="774"/>
        <item x="722"/>
        <item x="2241"/>
        <item x="1278"/>
        <item x="2008"/>
        <item x="1712"/>
        <item x="1716"/>
        <item x="1916"/>
        <item x="203"/>
        <item x="1204"/>
        <item x="823"/>
        <item x="1029"/>
        <item x="2060"/>
        <item x="1052"/>
        <item x="219"/>
        <item x="1721"/>
        <item x="1597"/>
        <item x="161"/>
        <item x="1628"/>
        <item x="1035"/>
        <item x="2271"/>
        <item x="649"/>
        <item x="133"/>
        <item x="880"/>
        <item x="437"/>
        <item x="29"/>
        <item x="1910"/>
        <item x="402"/>
        <item x="398"/>
        <item x="33"/>
        <item x="455"/>
        <item x="744"/>
        <item x="841"/>
        <item x="97"/>
        <item x="1048"/>
        <item x="545"/>
        <item x="19"/>
        <item x="1160"/>
        <item x="644"/>
        <item x="2196"/>
        <item x="1509"/>
        <item x="1334"/>
        <item x="2180"/>
        <item x="1402"/>
        <item x="460"/>
        <item x="1913"/>
        <item x="1229"/>
        <item x="1569"/>
        <item x="334"/>
        <item x="1294"/>
        <item x="596"/>
        <item x="1356"/>
        <item x="1865"/>
        <item x="2088"/>
        <item x="2115"/>
        <item x="493"/>
        <item x="182"/>
        <item x="2178"/>
        <item x="11"/>
        <item x="1702"/>
        <item x="543"/>
        <item x="1594"/>
        <item x="307"/>
        <item x="100"/>
        <item x="1641"/>
        <item x="336"/>
        <item x="1798"/>
        <item x="1395"/>
        <item x="1257"/>
        <item x="1424"/>
        <item x="2125"/>
        <item x="218"/>
        <item x="202"/>
        <item x="1485"/>
        <item x="1477"/>
        <item x="781"/>
        <item x="1884"/>
        <item x="1450"/>
        <item x="1347"/>
        <item x="795"/>
        <item x="1522"/>
        <item x="1804"/>
        <item x="865"/>
        <item x="2021"/>
        <item x="139"/>
        <item x="1332"/>
        <item x="2032"/>
        <item x="59"/>
        <item x="825"/>
        <item x="392"/>
        <item x="2258"/>
        <item x="926"/>
        <item x="1191"/>
        <item x="2119"/>
        <item x="1419"/>
        <item x="130"/>
        <item x="1674"/>
        <item x="457"/>
        <item x="1627"/>
        <item x="704"/>
        <item x="1139"/>
        <item x="2092"/>
        <item x="1253"/>
        <item x="2000"/>
        <item x="1082"/>
        <item x="670"/>
        <item x="1399"/>
        <item x="1338"/>
        <item x="1302"/>
        <item x="1435"/>
        <item x="1949"/>
        <item x="2091"/>
        <item x="2300"/>
        <item x="2108"/>
        <item x="1639"/>
        <item x="1223"/>
        <item x="1010"/>
        <item x="755"/>
        <item x="2206"/>
        <item x="200"/>
        <item x="2025"/>
        <item x="1154"/>
        <item x="2064"/>
        <item x="764"/>
        <item x="1814"/>
        <item x="1275"/>
        <item x="1262"/>
        <item x="1686"/>
        <item x="1259"/>
        <item x="434"/>
        <item x="2162"/>
        <item x="518"/>
        <item x="42"/>
        <item x="1337"/>
        <item x="668"/>
        <item x="1705"/>
        <item x="1822"/>
        <item x="790"/>
        <item x="439"/>
        <item x="1398"/>
        <item x="969"/>
        <item x="2005"/>
        <item x="1203"/>
        <item x="445"/>
        <item x="1008"/>
        <item x="1746"/>
        <item x="1517"/>
        <item x="1671"/>
        <item x="1373"/>
        <item x="514"/>
        <item x="1784"/>
        <item x="508"/>
        <item x="1300"/>
        <item x="394"/>
        <item x="1937"/>
        <item x="962"/>
        <item x="776"/>
        <item x="1483"/>
        <item x="2276"/>
        <item x="1537"/>
        <item x="1087"/>
        <item x="1954"/>
        <item x="1715"/>
        <item x="144"/>
        <item x="527"/>
        <item x="1998"/>
        <item x="910"/>
        <item x="192"/>
        <item x="1900"/>
        <item x="221"/>
        <item x="1542"/>
        <item x="395"/>
        <item x="843"/>
        <item x="792"/>
        <item x="835"/>
        <item x="701"/>
        <item x="10"/>
        <item x="840"/>
        <item x="1391"/>
        <item x="1618"/>
        <item x="374"/>
        <item x="1267"/>
        <item x="1999"/>
        <item x="1637"/>
        <item x="942"/>
        <item x="2171"/>
        <item x="628"/>
        <item x="999"/>
        <item x="2260"/>
        <item x="7"/>
        <item x="955"/>
        <item x="1495"/>
        <item x="917"/>
        <item x="797"/>
        <item x="255"/>
        <item x="2266"/>
        <item x="1107"/>
        <item x="856"/>
        <item x="2033"/>
        <item x="586"/>
        <item x="875"/>
        <item x="904"/>
        <item x="617"/>
        <item x="2252"/>
        <item x="1540"/>
        <item x="618"/>
        <item x="1997"/>
        <item x="2251"/>
        <item x="996"/>
        <item x="548"/>
        <item x="557"/>
        <item x="1870"/>
        <item x="1977"/>
        <item x="973"/>
        <item x="1335"/>
        <item x="1276"/>
        <item x="997"/>
        <item x="2132"/>
        <item x="1369"/>
        <item x="1194"/>
        <item x="726"/>
        <item x="2226"/>
        <item x="115"/>
        <item x="956"/>
        <item x="443"/>
        <item x="1972"/>
        <item x="954"/>
        <item x="370"/>
        <item x="687"/>
        <item x="321"/>
        <item x="1539"/>
        <item x="695"/>
        <item x="54"/>
        <item x="569"/>
        <item x="2128"/>
        <item x="2027"/>
        <item x="558"/>
        <item x="919"/>
        <item x="1250"/>
        <item x="1883"/>
        <item x="793"/>
        <item x="290"/>
        <item x="1183"/>
        <item x="1652"/>
        <item x="1304"/>
        <item x="0"/>
        <item x="1225"/>
        <item x="590"/>
        <item x="1163"/>
        <item x="675"/>
        <item x="261"/>
        <item x="136"/>
        <item x="1613"/>
        <item x="315"/>
        <item x="1489"/>
        <item x="801"/>
        <item x="736"/>
        <item x="2014"/>
        <item x="188"/>
        <item x="350"/>
        <item x="1615"/>
        <item x="2259"/>
        <item x="246"/>
        <item x="934"/>
        <item x="1898"/>
        <item x="2249"/>
        <item x="1745"/>
        <item x="27"/>
        <item x="223"/>
        <item x="86"/>
        <item x="2163"/>
        <item x="631"/>
        <item x="778"/>
        <item x="813"/>
        <item x="1065"/>
        <item x="187"/>
        <item x="1774"/>
        <item x="2101"/>
        <item x="481"/>
        <item x="2102"/>
        <item x="1575"/>
        <item x="685"/>
        <item x="431"/>
        <item x="1586"/>
        <item x="1582"/>
        <item x="1438"/>
        <item x="1321"/>
        <item x="964"/>
        <item x="721"/>
        <item x="738"/>
        <item x="32"/>
        <item x="1915"/>
        <item x="2217"/>
        <item x="1531"/>
        <item x="882"/>
        <item x="35"/>
        <item x="1606"/>
        <item x="869"/>
        <item x="146"/>
        <item x="61"/>
        <item x="498"/>
        <item x="275"/>
        <item x="237"/>
        <item x="767"/>
        <item x="1431"/>
        <item x="1288"/>
        <item x="2269"/>
        <item x="677"/>
        <item x="1498"/>
        <item x="1157"/>
        <item x="1648"/>
        <item x="1812"/>
        <item x="1612"/>
        <item x="47"/>
        <item x="1070"/>
        <item x="155"/>
        <item x="602"/>
        <item x="2161"/>
        <item x="23"/>
        <item x="975"/>
        <item x="1636"/>
        <item x="1318"/>
        <item x="1730"/>
        <item x="1167"/>
        <item x="2052"/>
        <item x="916"/>
        <item x="1609"/>
        <item x="1428"/>
        <item x="1983"/>
        <item x="554"/>
        <item x="311"/>
        <item x="1254"/>
        <item x="1787"/>
        <item x="539"/>
        <item x="1948"/>
        <item x="165"/>
        <item x="1750"/>
        <item x="1511"/>
        <item x="1297"/>
        <item x="1891"/>
        <item x="1554"/>
        <item x="1747"/>
        <item x="2188"/>
        <item x="516"/>
        <item x="447"/>
        <item x="861"/>
        <item x="1135"/>
        <item x="449"/>
        <item x="598"/>
        <item x="1733"/>
        <item x="1315"/>
        <item x="761"/>
        <item x="1002"/>
        <item x="74"/>
        <item x="1382"/>
        <item x="2045"/>
        <item x="920"/>
        <item x="1068"/>
        <item x="2282"/>
        <item x="279"/>
        <item x="1657"/>
        <item x="564"/>
        <item x="967"/>
        <item x="1647"/>
        <item x="1245"/>
        <item x="887"/>
        <item x="242"/>
        <item x="1461"/>
        <item x="1751"/>
        <item x="1514"/>
        <item x="1970"/>
        <item x="124"/>
        <item x="1790"/>
        <item x="986"/>
        <item x="205"/>
        <item x="814"/>
        <item x="660"/>
        <item x="690"/>
        <item x="918"/>
        <item x="1358"/>
        <item x="1646"/>
        <item x="256"/>
        <item x="1786"/>
        <item x="870"/>
        <item x="565"/>
        <item x="1209"/>
        <item x="458"/>
        <item x="239"/>
        <item x="1033"/>
        <item x="1759"/>
        <item x="446"/>
        <item x="409"/>
        <item x="819"/>
        <item x="1308"/>
        <item x="1463"/>
        <item x="330"/>
        <item x="1054"/>
        <item x="302"/>
        <item x="866"/>
        <item x="499"/>
        <item x="2121"/>
        <item x="2107"/>
        <item x="1487"/>
        <item x="489"/>
        <item x="656"/>
        <item x="1449"/>
        <item x="1561"/>
        <item x="1327"/>
        <item x="1534"/>
        <item x="1074"/>
        <item x="404"/>
        <item x="1599"/>
        <item x="1839"/>
        <item x="2048"/>
        <item x="265"/>
        <item x="99"/>
        <item x="143"/>
        <item x="324"/>
        <item x="1833"/>
        <item x="2105"/>
        <item x="1981"/>
        <item x="573"/>
        <item x="754"/>
        <item x="83"/>
        <item x="2026"/>
        <item x="1322"/>
        <item x="2253"/>
        <item x="1643"/>
        <item x="509"/>
        <item x="2111"/>
        <item x="636"/>
        <item x="1088"/>
        <item x="1205"/>
        <item x="1720"/>
        <item x="2176"/>
        <item x="2094"/>
        <item x="410"/>
        <item x="622"/>
        <item x="50"/>
        <item x="1168"/>
        <item x="1072"/>
        <item x="699"/>
        <item x="184"/>
        <item x="1952"/>
        <item x="1260"/>
        <item x="298"/>
        <item x="389"/>
        <item x="2143"/>
        <item x="1813"/>
        <item x="1549"/>
        <item x="442"/>
        <item x="1550"/>
        <item x="1266"/>
        <item x="2287"/>
        <item x="1066"/>
        <item x="1000"/>
        <item x="741"/>
        <item x="1425"/>
        <item x="1567"/>
        <item x="1037"/>
        <item x="1427"/>
        <item x="85"/>
        <item x="323"/>
        <item x="1528"/>
        <item x="1357"/>
        <item x="346"/>
        <item x="240"/>
        <item x="1232"/>
        <item x="619"/>
        <item x="2130"/>
        <item x="461"/>
        <item x="1086"/>
        <item x="1729"/>
        <item x="422"/>
        <item x="915"/>
        <item x="1289"/>
        <item x="732"/>
        <item x="1847"/>
        <item x="592"/>
        <item x="1456"/>
        <item x="533"/>
        <item x="646"/>
        <item x="1481"/>
        <item x="1529"/>
        <item x="318"/>
        <item x="301"/>
        <item x="1271"/>
        <item x="388"/>
        <item x="88"/>
        <item x="226"/>
        <item x="1589"/>
        <item x="193"/>
        <item x="2243"/>
        <item x="1993"/>
        <item x="1012"/>
        <item x="1221"/>
        <item x="1189"/>
        <item x="769"/>
        <item x="1523"/>
        <item x="608"/>
        <item x="868"/>
        <item x="344"/>
        <item x="943"/>
        <item x="106"/>
        <item x="1476"/>
        <item x="1538"/>
        <item x="1219"/>
        <item x="2067"/>
        <item x="963"/>
        <item x="1600"/>
        <item x="616"/>
        <item x="1133"/>
        <item x="204"/>
        <item x="1309"/>
        <item x="1768"/>
        <item x="788"/>
        <item x="612"/>
        <item x="2268"/>
        <item x="355"/>
        <item x="720"/>
        <item x="597"/>
        <item x="1783"/>
        <item x="2190"/>
        <item x="300"/>
        <item x="1120"/>
        <item x="1797"/>
        <item x="960"/>
        <item x="1246"/>
        <item x="1239"/>
        <item x="1017"/>
        <item x="1023"/>
        <item x="1059"/>
        <item x="1696"/>
        <item x="1368"/>
        <item x="1021"/>
        <item x="2262"/>
        <item x="1512"/>
        <item x="367"/>
        <item x="640"/>
        <item x="506"/>
        <item x="1502"/>
        <item x="828"/>
        <item x="1236"/>
        <item x="953"/>
        <item x="257"/>
        <item x="2072"/>
        <item x="1096"/>
        <item x="682"/>
        <item x="468"/>
        <item x="1548"/>
        <item x="214"/>
        <item x="1505"/>
        <item x="676"/>
        <item x="1073"/>
        <item x="686"/>
        <item x="1740"/>
        <item x="1902"/>
        <item x="895"/>
        <item x="28"/>
        <item x="470"/>
        <item x="378"/>
        <item x="308"/>
        <item x="1468"/>
        <item x="2299"/>
        <item x="1030"/>
        <item x="1186"/>
        <item x="1363"/>
        <item x="1187"/>
        <item x="1889"/>
        <item x="1640"/>
        <item x="2055"/>
        <item x="2068"/>
        <item x="1448"/>
        <item x="713"/>
        <item x="81"/>
        <item x="1132"/>
        <item x="1921"/>
        <item x="171"/>
        <item x="739"/>
        <item x="2278"/>
        <item x="945"/>
        <item x="2023"/>
        <item x="634"/>
        <item x="1466"/>
        <item x="125"/>
        <item x="1837"/>
        <item x="2153"/>
        <item x="567"/>
        <item x="1905"/>
        <item x="2293"/>
        <item x="1496"/>
        <item x="1462"/>
        <item x="798"/>
        <item x="492"/>
        <item x="1602"/>
        <item x="772"/>
        <item x="874"/>
        <item x="1103"/>
        <item x="1499"/>
        <item x="1279"/>
        <item x="2224"/>
        <item x="2069"/>
        <item x="2292"/>
        <item x="1153"/>
        <item x="258"/>
        <item x="1126"/>
        <item x="578"/>
        <item x="1380"/>
        <item x="268"/>
        <item x="2277"/>
        <item x="864"/>
        <item x="1396"/>
        <item x="1119"/>
        <item x="1353"/>
        <item x="1230"/>
        <item x="2124"/>
        <item x="2058"/>
        <item x="1043"/>
        <item x="287"/>
        <item x="1442"/>
        <item x="1704"/>
        <item x="1831"/>
        <item x="1284"/>
        <item x="1536"/>
        <item x="1879"/>
        <item x="1845"/>
        <item x="132"/>
        <item x="1062"/>
        <item x="236"/>
        <item x="1390"/>
        <item x="1397"/>
        <item x="6"/>
        <item x="1882"/>
        <item x="830"/>
        <item x="1700"/>
        <item x="2250"/>
        <item x="1174"/>
        <item x="2112"/>
        <item x="872"/>
        <item x="2074"/>
        <item x="1801"/>
        <item x="486"/>
        <item x="142"/>
        <item x="520"/>
        <item x="871"/>
        <item x="2002"/>
        <item x="1429"/>
        <item x="1217"/>
        <item x="167"/>
        <item x="818"/>
        <item x="531"/>
        <item x="1944"/>
        <item x="714"/>
        <item x="614"/>
        <item x="1102"/>
        <item x="1443"/>
        <item x="1094"/>
        <item x="1344"/>
        <item x="2158"/>
        <item x="1383"/>
        <item x="1226"/>
        <item x="582"/>
        <item x="1056"/>
        <item x="928"/>
        <item x="1840"/>
        <item x="1581"/>
        <item x="2298"/>
        <item x="2212"/>
        <item x="804"/>
        <item x="376"/>
        <item x="1027"/>
        <item x="932"/>
        <item x="1374"/>
        <item x="191"/>
        <item x="579"/>
        <item x="859"/>
        <item x="135"/>
        <item x="1143"/>
        <item x="119"/>
        <item x="939"/>
        <item x="791"/>
        <item x="1718"/>
        <item x="396"/>
        <item x="1684"/>
        <item x="1741"/>
        <item x="282"/>
        <item x="1125"/>
        <item x="1836"/>
        <item x="1978"/>
        <item x="854"/>
        <item x="1846"/>
        <item x="2265"/>
        <item x="912"/>
        <item x="469"/>
        <item x="1818"/>
        <item x="1734"/>
        <item x="552"/>
        <item x="2024"/>
        <item x="1491"/>
        <item x="2220"/>
        <item x="1312"/>
        <item x="2244"/>
        <item x="1283"/>
        <item x="523"/>
        <item x="775"/>
        <item x="528"/>
        <item x="766"/>
        <item x="329"/>
        <item x="1385"/>
        <item x="691"/>
        <item x="274"/>
        <item x="1856"/>
        <item x="1293"/>
        <item x="805"/>
        <item x="799"/>
        <item x="34"/>
        <item x="1244"/>
        <item x="452"/>
        <item x="710"/>
        <item x="1748"/>
        <item x="1348"/>
        <item x="576"/>
        <item x="1439"/>
        <item x="519"/>
        <item x="1953"/>
        <item x="1504"/>
        <item x="1670"/>
        <item x="1106"/>
        <item x="1673"/>
        <item x="349"/>
        <item x="547"/>
        <item x="1178"/>
        <item x="2013"/>
        <item x="1090"/>
        <item x="1857"/>
        <item x="1697"/>
        <item x="1868"/>
        <item x="1218"/>
        <item x="1238"/>
        <item x="811"/>
        <item x="716"/>
        <item x="479"/>
        <item x="2077"/>
        <item x="1049"/>
        <item x="601"/>
        <item x="809"/>
        <item x="177"/>
        <item x="2018"/>
        <item x="1736"/>
        <item x="1181"/>
        <item x="241"/>
        <item x="688"/>
        <item x="762"/>
        <item x="1933"/>
        <item x="1231"/>
        <item x="168"/>
        <item x="500"/>
        <item x="1530"/>
        <item x="575"/>
        <item x="2123"/>
        <item x="770"/>
        <item x="2040"/>
        <item x="2240"/>
        <item x="1568"/>
        <item x="1841"/>
        <item x="768"/>
        <item x="1930"/>
        <item x="2007"/>
        <item x="613"/>
        <item x="629"/>
        <item x="1852"/>
        <item x="1633"/>
        <item x="1838"/>
        <item x="1128"/>
        <item x="983"/>
        <item x="2"/>
        <item x="1662"/>
        <item x="448"/>
        <item x="1083"/>
        <item x="863"/>
        <item x="1440"/>
        <item x="2183"/>
        <item x="1776"/>
        <item x="372"/>
        <item x="1407"/>
        <item x="101"/>
        <item x="2167"/>
        <item x="603"/>
        <item x="2214"/>
        <item x="317"/>
        <item x="1159"/>
        <item x="1256"/>
        <item x="671"/>
        <item x="1849"/>
        <item x="1176"/>
        <item x="1665"/>
        <item x="2181"/>
        <item x="504"/>
        <item x="896"/>
        <item x="1950"/>
        <item x="90"/>
        <item x="1739"/>
        <item x="624"/>
        <item x="1564"/>
        <item x="1177"/>
        <item x="1872"/>
        <item x="225"/>
        <item x="1101"/>
        <item x="1475"/>
        <item x="1115"/>
        <item x="758"/>
        <item x="551"/>
        <item x="1758"/>
        <item x="1149"/>
        <item x="807"/>
        <item x="2164"/>
        <item x="2043"/>
        <item x="2041"/>
        <item x="1642"/>
        <item x="1763"/>
        <item x="201"/>
        <item x="383"/>
        <item x="1781"/>
        <item x="1202"/>
        <item x="313"/>
        <item x="228"/>
        <item x="1328"/>
        <item x="655"/>
        <item x="970"/>
        <item x="2140"/>
        <item x="2110"/>
        <item x="522"/>
        <item x="70"/>
        <item x="2050"/>
        <item x="1110"/>
        <item x="888"/>
        <item x="1525"/>
        <item x="472"/>
        <item x="1942"/>
        <item x="420"/>
        <item x="1991"/>
        <item x="1924"/>
        <item x="1546"/>
        <item x="1815"/>
        <item x="635"/>
        <item x="94"/>
        <item x="253"/>
        <item x="1404"/>
        <item x="1936"/>
        <item x="2296"/>
        <item x="1040"/>
        <item x="1752"/>
        <item x="84"/>
        <item x="1571"/>
        <item x="559"/>
        <item x="515"/>
        <item x="1364"/>
        <item x="1816"/>
        <item x="2150"/>
        <item x="931"/>
        <item x="272"/>
        <item x="2035"/>
        <item x="138"/>
        <item x="1779"/>
        <item x="1935"/>
        <item x="1980"/>
        <item x="623"/>
        <item x="1547"/>
        <item x="645"/>
        <item x="2096"/>
        <item x="2114"/>
        <item x="1676"/>
        <item x="1022"/>
        <item x="1445"/>
        <item x="1770"/>
        <item x="1587"/>
        <item x="950"/>
        <item x="976"/>
        <item x="911"/>
        <item x="538"/>
        <item x="659"/>
        <item x="209"/>
        <item x="1725"/>
        <item x="20"/>
        <item x="1956"/>
        <item x="2070"/>
        <item x="1331"/>
        <item x="2054"/>
        <item x="453"/>
        <item x="1986"/>
        <item x="2216"/>
        <item x="55"/>
        <item x="1834"/>
        <item x="1269"/>
        <item x="669"/>
        <item x="898"/>
        <item x="1211"/>
        <item x="667"/>
        <item x="808"/>
        <item x="417"/>
        <item x="341"/>
        <item x="2037"/>
        <item x="1464"/>
        <item x="555"/>
        <item x="36"/>
        <item x="666"/>
        <item x="583"/>
        <item x="839"/>
        <item x="292"/>
        <item x="1350"/>
        <item x="1286"/>
        <item x="345"/>
        <item x="264"/>
        <item x="2272"/>
        <item x="1714"/>
        <item x="1895"/>
        <item x="454"/>
        <item x="537"/>
        <item x="867"/>
        <item x="72"/>
        <item x="1015"/>
        <item x="982"/>
        <item x="1423"/>
        <item x="735"/>
        <item x="550"/>
        <item x="1342"/>
        <item x="605"/>
        <item x="885"/>
        <item x="936"/>
        <item x="2184"/>
        <item x="1411"/>
        <item x="832"/>
        <item x="1009"/>
        <item x="263"/>
        <item x="1610"/>
        <item x="2237"/>
        <item x="501"/>
        <item x="2098"/>
        <item x="325"/>
        <item x="127"/>
        <item x="2231"/>
        <item x="650"/>
        <item x="1381"/>
        <item x="1361"/>
        <item x="190"/>
        <item x="571"/>
        <item x="1552"/>
        <item x="180"/>
        <item x="53"/>
        <item x="478"/>
        <item x="1405"/>
        <item x="2291"/>
        <item x="1693"/>
        <item x="440"/>
        <item x="1161"/>
        <item x="2015"/>
        <item x="1844"/>
        <item x="1919"/>
        <item x="1076"/>
        <item x="1796"/>
        <item x="709"/>
        <item x="1766"/>
        <item x="1957"/>
        <item x="1099"/>
        <item x="270"/>
        <item x="1737"/>
        <item x="166"/>
        <item x="2081"/>
        <item x="1060"/>
        <item x="2227"/>
        <item x="1877"/>
        <item x="750"/>
        <item x="2109"/>
        <item x="359"/>
        <item x="1454"/>
        <item x="361"/>
        <item x="3"/>
        <item x="2199"/>
        <item x="1376"/>
        <item x="511"/>
        <item x="148"/>
        <item x="2003"/>
        <item x="1184"/>
        <item x="21"/>
        <item x="96"/>
        <item x="1808"/>
        <item x="1319"/>
        <item x="1946"/>
        <item x="475"/>
        <item x="464"/>
        <item x="1878"/>
        <item x="1738"/>
        <item x="1855"/>
        <item x="1968"/>
        <item x="1473"/>
        <item x="1055"/>
        <item x="260"/>
        <item x="1291"/>
        <item x="2065"/>
        <item x="692"/>
        <item x="58"/>
        <item x="1861"/>
        <item x="1585"/>
        <item x="780"/>
        <item x="75"/>
        <item x="1928"/>
        <item x="846"/>
        <item x="1596"/>
        <item x="810"/>
        <item x="137"/>
        <item x="335"/>
        <item x="381"/>
        <item x="1541"/>
        <item x="2288"/>
        <item x="661"/>
        <item x="2066"/>
        <item x="2301"/>
        <item x="162"/>
        <item x="1"/>
        <item x="1329"/>
        <item x="1486"/>
        <item x="2042"/>
        <item x="2270"/>
        <item x="763"/>
        <item x="783"/>
        <item x="116"/>
        <item x="426"/>
        <item x="979"/>
        <item x="2084"/>
        <item x="385"/>
        <item x="1453"/>
        <item x="998"/>
        <item x="1349"/>
        <item x="1320"/>
        <item x="1042"/>
        <item x="2248"/>
        <item x="1387"/>
        <item x="777"/>
        <item x="1519"/>
        <item x="1551"/>
        <item x="1234"/>
        <item x="399"/>
        <item x="1155"/>
        <item x="2010"/>
        <item x="753"/>
        <item x="1825"/>
        <item x="105"/>
        <item x="160"/>
        <item x="1649"/>
        <item x="1967"/>
        <item x="827"/>
        <item x="742"/>
        <item x="905"/>
        <item x="1255"/>
        <item x="104"/>
        <item x="1762"/>
        <item x="748"/>
        <item x="233"/>
        <item x="897"/>
        <item x="1111"/>
        <item x="1112"/>
        <item x="1513"/>
        <item x="652"/>
        <item x="1590"/>
        <item x="1001"/>
        <item x="1418"/>
        <item x="1494"/>
        <item x="140"/>
        <item x="1860"/>
        <item x="129"/>
        <item x="925"/>
        <item x="1444"/>
        <item x="1039"/>
        <item x="1240"/>
        <item x="974"/>
        <item x="2263"/>
        <item x="2174"/>
        <item x="1713"/>
        <item x="1675"/>
        <item x="731"/>
        <item x="232"/>
        <item x="1802"/>
        <item x="1651"/>
        <item x="1929"/>
        <item x="740"/>
        <item x="494"/>
        <item x="1249"/>
        <item x="416"/>
        <item x="1864"/>
        <item x="1990"/>
        <item x="1053"/>
        <item x="1731"/>
        <item x="408"/>
        <item x="271"/>
        <item x="1192"/>
        <item x="1460"/>
        <item x="1378"/>
        <item x="1660"/>
        <item x="1947"/>
        <item x="497"/>
        <item x="2185"/>
        <item x="2011"/>
        <item x="1926"/>
        <item x="1024"/>
        <item x="733"/>
        <item x="1664"/>
        <item x="1162"/>
        <item x="1457"/>
        <item x="1760"/>
        <item x="600"/>
        <item x="560"/>
        <item x="1216"/>
        <item x="992"/>
        <item x="17"/>
        <item x="806"/>
        <item x="541"/>
        <item x="1134"/>
        <item x="1413"/>
        <item x="1744"/>
        <item x="5"/>
        <item x="1258"/>
        <item x="2104"/>
        <item x="1945"/>
        <item x="1907"/>
        <item x="1028"/>
        <item x="2221"/>
        <item x="384"/>
        <item x="1603"/>
        <item x="1656"/>
        <item x="1992"/>
        <item x="850"/>
        <item x="610"/>
        <item x="1252"/>
        <item x="2009"/>
        <item x="14"/>
        <item x="1503"/>
        <item x="1306"/>
        <item x="288"/>
        <item x="371"/>
        <item x="305"/>
        <item x="1471"/>
        <item x="842"/>
        <item x="2213"/>
        <item x="1863"/>
        <item x="981"/>
        <item x="2089"/>
        <item x="382"/>
        <item x="1370"/>
        <item x="984"/>
        <item x="1067"/>
        <item x="174"/>
        <item x="196"/>
        <item x="1848"/>
        <item x="1962"/>
        <item x="1150"/>
        <item x="966"/>
        <item x="251"/>
        <item x="358"/>
        <item x="2207"/>
        <item x="1280"/>
        <item t="default"/>
      </items>
    </pivotField>
    <pivotField numFmtId="14" showAll="0"/>
    <pivotField showAll="0">
      <items count="186">
        <item x="123"/>
        <item x="120"/>
        <item x="40"/>
        <item x="175"/>
        <item x="79"/>
        <item x="0"/>
        <item x="96"/>
        <item x="31"/>
        <item x="16"/>
        <item x="64"/>
        <item x="161"/>
        <item x="167"/>
        <item x="164"/>
        <item x="153"/>
        <item x="45"/>
        <item x="183"/>
        <item x="35"/>
        <item x="85"/>
        <item x="7"/>
        <item x="141"/>
        <item x="82"/>
        <item x="17"/>
        <item x="173"/>
        <item x="78"/>
        <item x="182"/>
        <item x="87"/>
        <item x="158"/>
        <item x="8"/>
        <item x="49"/>
        <item x="115"/>
        <item x="105"/>
        <item x="127"/>
        <item x="132"/>
        <item x="129"/>
        <item x="157"/>
        <item x="25"/>
        <item x="88"/>
        <item x="2"/>
        <item x="125"/>
        <item x="103"/>
        <item x="90"/>
        <item x="51"/>
        <item x="142"/>
        <item x="116"/>
        <item x="122"/>
        <item x="41"/>
        <item x="62"/>
        <item x="66"/>
        <item x="22"/>
        <item x="9"/>
        <item x="6"/>
        <item x="172"/>
        <item x="43"/>
        <item x="181"/>
        <item x="89"/>
        <item x="178"/>
        <item x="145"/>
        <item x="119"/>
        <item x="137"/>
        <item x="168"/>
        <item x="72"/>
        <item x="27"/>
        <item x="28"/>
        <item x="165"/>
        <item x="83"/>
        <item x="110"/>
        <item x="112"/>
        <item x="128"/>
        <item x="65"/>
        <item x="134"/>
        <item x="61"/>
        <item x="95"/>
        <item x="143"/>
        <item x="131"/>
        <item x="138"/>
        <item x="147"/>
        <item x="154"/>
        <item x="97"/>
        <item x="114"/>
        <item x="177"/>
        <item x="77"/>
        <item x="109"/>
        <item x="148"/>
        <item x="39"/>
        <item x="38"/>
        <item x="69"/>
        <item x="15"/>
        <item x="99"/>
        <item x="21"/>
        <item x="20"/>
        <item x="80"/>
        <item x="117"/>
        <item x="34"/>
        <item x="136"/>
        <item x="104"/>
        <item x="33"/>
        <item x="12"/>
        <item x="163"/>
        <item x="100"/>
        <item x="84"/>
        <item x="159"/>
        <item x="42"/>
        <item x="93"/>
        <item x="18"/>
        <item x="124"/>
        <item x="55"/>
        <item x="71"/>
        <item x="26"/>
        <item x="5"/>
        <item x="113"/>
        <item x="68"/>
        <item x="73"/>
        <item x="155"/>
        <item x="162"/>
        <item x="59"/>
        <item x="139"/>
        <item x="180"/>
        <item x="171"/>
        <item x="56"/>
        <item x="3"/>
        <item x="91"/>
        <item x="11"/>
        <item x="156"/>
        <item x="169"/>
        <item x="1"/>
        <item x="160"/>
        <item x="107"/>
        <item x="75"/>
        <item x="74"/>
        <item x="52"/>
        <item x="126"/>
        <item x="179"/>
        <item x="63"/>
        <item x="76"/>
        <item x="118"/>
        <item x="13"/>
        <item x="14"/>
        <item x="111"/>
        <item x="46"/>
        <item x="152"/>
        <item x="24"/>
        <item x="151"/>
        <item x="70"/>
        <item x="48"/>
        <item x="170"/>
        <item x="86"/>
        <item x="150"/>
        <item x="47"/>
        <item x="60"/>
        <item x="36"/>
        <item x="57"/>
        <item x="54"/>
        <item x="32"/>
        <item x="130"/>
        <item x="4"/>
        <item x="58"/>
        <item x="102"/>
        <item x="133"/>
        <item x="37"/>
        <item x="184"/>
        <item x="44"/>
        <item x="176"/>
        <item x="101"/>
        <item x="92"/>
        <item x="121"/>
        <item x="53"/>
        <item x="146"/>
        <item x="98"/>
        <item x="19"/>
        <item x="149"/>
        <item x="10"/>
        <item x="108"/>
        <item x="23"/>
        <item x="94"/>
        <item x="67"/>
        <item x="30"/>
        <item x="140"/>
        <item x="106"/>
        <item x="50"/>
        <item x="29"/>
        <item x="166"/>
        <item x="144"/>
        <item x="135"/>
        <item x="81"/>
        <item x="174"/>
        <item t="default"/>
      </items>
    </pivotField>
    <pivotField axis="axisRow" showAll="0" sortType="descending">
      <items count="8">
        <item x="5"/>
        <item x="6"/>
        <item x="3"/>
        <item x="1"/>
        <item x="0"/>
        <item x="4"/>
        <item x="2"/>
        <item t="default"/>
      </items>
      <autoSortScope>
        <pivotArea dataOnly="0" outline="0" fieldPosition="0">
          <references count="1">
            <reference field="4294967294" count="1" selected="0">
              <x v="0"/>
            </reference>
          </references>
        </pivotArea>
      </autoSortScope>
    </pivotField>
    <pivotField showAll="0">
      <items count="13">
        <item x="0"/>
        <item x="2"/>
        <item x="3"/>
        <item x="5"/>
        <item x="7"/>
        <item x="9"/>
        <item x="10"/>
        <item x="8"/>
        <item x="6"/>
        <item x="4"/>
        <item x="1"/>
        <item x="11"/>
        <item t="default"/>
      </items>
    </pivotField>
    <pivotField showAll="0">
      <items count="3">
        <item x="1"/>
        <item x="0"/>
        <item t="default"/>
      </items>
    </pivotField>
    <pivotField showAll="0">
      <items count="5">
        <item x="1"/>
        <item x="3"/>
        <item x="2"/>
        <item x="0"/>
        <item t="default"/>
      </items>
    </pivotField>
    <pivotField numFmtId="165" showAll="0"/>
    <pivotField numFmtId="165" showAll="0"/>
    <pivotField numFmtId="165" showAll="0"/>
    <pivotField numFmtId="165" showAll="0"/>
    <pivotField dataField="1" numFmtId="165" showAll="0"/>
    <pivotField numFmtId="165" showAll="0"/>
    <pivotField showAll="0">
      <items count="22">
        <item x="6"/>
        <item x="17"/>
        <item x="11"/>
        <item x="13"/>
        <item x="8"/>
        <item x="0"/>
        <item x="5"/>
        <item x="7"/>
        <item x="16"/>
        <item x="20"/>
        <item x="12"/>
        <item x="10"/>
        <item x="2"/>
        <item x="1"/>
        <item x="4"/>
        <item x="19"/>
        <item x="3"/>
        <item x="14"/>
        <item x="15"/>
        <item x="18"/>
        <item x="9"/>
        <item t="default"/>
      </items>
    </pivotField>
    <pivotField showAll="0"/>
    <pivotField showAll="0">
      <items count="8">
        <item x="3"/>
        <item x="1"/>
        <item x="5"/>
        <item x="6"/>
        <item x="0"/>
        <item x="4"/>
        <item x="2"/>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4"/>
  </rowFields>
  <rowItems count="7">
    <i>
      <x/>
    </i>
    <i>
      <x v="3"/>
    </i>
    <i>
      <x v="6"/>
    </i>
    <i>
      <x v="2"/>
    </i>
    <i>
      <x v="4"/>
    </i>
    <i>
      <x v="5"/>
    </i>
    <i>
      <x v="1"/>
    </i>
  </rowItems>
  <colItems count="1">
    <i/>
  </colItems>
  <dataFields count="1">
    <dataField name="Sum of Total Sales" fld="12" baseField="0" baseItem="0" numFmtId="165"/>
  </dataFields>
  <chartFormats count="7">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4" count="1" selected="0">
            <x v="3"/>
          </reference>
        </references>
      </pivotArea>
    </chartFormat>
    <chartFormat chart="24" format="2">
      <pivotArea type="data" outline="0" fieldPosition="0">
        <references count="2">
          <reference field="4294967294" count="1" selected="0">
            <x v="0"/>
          </reference>
          <reference field="4" count="1" selected="0">
            <x v="0"/>
          </reference>
        </references>
      </pivotArea>
    </chartFormat>
    <chartFormat chart="32" format="3" series="1">
      <pivotArea type="data" outline="0" fieldPosition="0">
        <references count="1">
          <reference field="4294967294" count="1" selected="0">
            <x v="0"/>
          </reference>
        </references>
      </pivotArea>
    </chartFormat>
    <chartFormat chart="32" format="4">
      <pivotArea type="data" outline="0" fieldPosition="0">
        <references count="2">
          <reference field="4294967294" count="1" selected="0">
            <x v="0"/>
          </reference>
          <reference field="4" count="1" selected="0">
            <x v="3"/>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to_Deliver" xr10:uid="{A9CF87BD-608E-4CDE-9E43-7517785103E7}" sourceName="Days to Deliver">
  <pivotTables>
    <pivotTable tabId="10" name="PivotTable5"/>
    <pivotTable tabId="9" name="PivotTable5"/>
    <pivotTable tabId="6" name="pvt_map_chart"/>
    <pivotTable tabId="12" name="PivotTable5"/>
    <pivotTable tabId="13" name="PivotTable5"/>
  </pivotTables>
  <data>
    <tabular pivotCacheId="56719228">
      <items count="21">
        <i x="6" s="1"/>
        <i x="17" s="1"/>
        <i x="11" s="1"/>
        <i x="13" s="1"/>
        <i x="8" s="1"/>
        <i x="0" s="1"/>
        <i x="5" s="1"/>
        <i x="7" s="1"/>
        <i x="16" s="1"/>
        <i x="20" s="1"/>
        <i x="12" s="1"/>
        <i x="10" s="1"/>
        <i x="2" s="1"/>
        <i x="1" s="1"/>
        <i x="4" s="1"/>
        <i x="19" s="1"/>
        <i x="3" s="1"/>
        <i x="14" s="1"/>
        <i x="15" s="1"/>
        <i x="1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080496-1235-46C7-9BD1-D4AE431EFB46}" sourceName="Country">
  <pivotTables>
    <pivotTable tabId="10" name="PivotTable5"/>
    <pivotTable tabId="9" name="PivotTable5"/>
    <pivotTable tabId="6" name="pvt_map_chart"/>
    <pivotTable tabId="12" name="PivotTable5"/>
    <pivotTable tabId="13" name="PivotTable5"/>
  </pivotTables>
  <data>
    <tabular pivotCacheId="56719228">
      <items count="185">
        <i x="123" s="1"/>
        <i x="120" s="1"/>
        <i x="40" s="1"/>
        <i x="175" s="1"/>
        <i x="79" s="1"/>
        <i x="0" s="1"/>
        <i x="96" s="1"/>
        <i x="31" s="1"/>
        <i x="16" s="1"/>
        <i x="64" s="1"/>
        <i x="161" s="1"/>
        <i x="167" s="1"/>
        <i x="164" s="1"/>
        <i x="153" s="1"/>
        <i x="45" s="1"/>
        <i x="183" s="1"/>
        <i x="35" s="1"/>
        <i x="85" s="1"/>
        <i x="7" s="1"/>
        <i x="141" s="1"/>
        <i x="82" s="1"/>
        <i x="17" s="1"/>
        <i x="173" s="1"/>
        <i x="78" s="1"/>
        <i x="182" s="1"/>
        <i x="87" s="1"/>
        <i x="158" s="1"/>
        <i x="8" s="1"/>
        <i x="49" s="1"/>
        <i x="115" s="1"/>
        <i x="105" s="1"/>
        <i x="127" s="1"/>
        <i x="132" s="1"/>
        <i x="129" s="1"/>
        <i x="157" s="1"/>
        <i x="25" s="1"/>
        <i x="88" s="1"/>
        <i x="2" s="1"/>
        <i x="125" s="1"/>
        <i x="103" s="1"/>
        <i x="90" s="1"/>
        <i x="51" s="1"/>
        <i x="142" s="1"/>
        <i x="116" s="1"/>
        <i x="122" s="1"/>
        <i x="41" s="1"/>
        <i x="62" s="1"/>
        <i x="66" s="1"/>
        <i x="22" s="1"/>
        <i x="9" s="1"/>
        <i x="6" s="1"/>
        <i x="172" s="1"/>
        <i x="43" s="1"/>
        <i x="181" s="1"/>
        <i x="89" s="1"/>
        <i x="178" s="1"/>
        <i x="145" s="1"/>
        <i x="119" s="1"/>
        <i x="137" s="1"/>
        <i x="168" s="1"/>
        <i x="72" s="1"/>
        <i x="27" s="1"/>
        <i x="28" s="1"/>
        <i x="165" s="1"/>
        <i x="83" s="1"/>
        <i x="110" s="1"/>
        <i x="112" s="1"/>
        <i x="128" s="1"/>
        <i x="65" s="1"/>
        <i x="134" s="1"/>
        <i x="61" s="1"/>
        <i x="95" s="1"/>
        <i x="143" s="1"/>
        <i x="131" s="1"/>
        <i x="138" s="1"/>
        <i x="147" s="1"/>
        <i x="154" s="1"/>
        <i x="97" s="1"/>
        <i x="114" s="1"/>
        <i x="177" s="1"/>
        <i x="77" s="1"/>
        <i x="109" s="1"/>
        <i x="148" s="1"/>
        <i x="39" s="1"/>
        <i x="38" s="1"/>
        <i x="69" s="1"/>
        <i x="15" s="1"/>
        <i x="99" s="1"/>
        <i x="21" s="1"/>
        <i x="20" s="1"/>
        <i x="80" s="1"/>
        <i x="117" s="1"/>
        <i x="34" s="1"/>
        <i x="136" s="1"/>
        <i x="104" s="1"/>
        <i x="33" s="1"/>
        <i x="12" s="1"/>
        <i x="163" s="1"/>
        <i x="100" s="1"/>
        <i x="84" s="1"/>
        <i x="159" s="1"/>
        <i x="42" s="1"/>
        <i x="93" s="1"/>
        <i x="18" s="1"/>
        <i x="124" s="1"/>
        <i x="55" s="1"/>
        <i x="71" s="1"/>
        <i x="26" s="1"/>
        <i x="5" s="1"/>
        <i x="113" s="1"/>
        <i x="68" s="1"/>
        <i x="73" s="1"/>
        <i x="155" s="1"/>
        <i x="162" s="1"/>
        <i x="59" s="1"/>
        <i x="139" s="1"/>
        <i x="180" s="1"/>
        <i x="171" s="1"/>
        <i x="56" s="1"/>
        <i x="3" s="1"/>
        <i x="91" s="1"/>
        <i x="11" s="1"/>
        <i x="156" s="1"/>
        <i x="169" s="1"/>
        <i x="1" s="1"/>
        <i x="160" s="1"/>
        <i x="107" s="1"/>
        <i x="75" s="1"/>
        <i x="74" s="1"/>
        <i x="52" s="1"/>
        <i x="126" s="1"/>
        <i x="179" s="1"/>
        <i x="63" s="1"/>
        <i x="76" s="1"/>
        <i x="118" s="1"/>
        <i x="13" s="1"/>
        <i x="14" s="1"/>
        <i x="111" s="1"/>
        <i x="46" s="1"/>
        <i x="152" s="1"/>
        <i x="24" s="1"/>
        <i x="151" s="1"/>
        <i x="70" s="1"/>
        <i x="48" s="1"/>
        <i x="170" s="1"/>
        <i x="86" s="1"/>
        <i x="150" s="1"/>
        <i x="47" s="1"/>
        <i x="60" s="1"/>
        <i x="36" s="1"/>
        <i x="57" s="1"/>
        <i x="54" s="1"/>
        <i x="32" s="1"/>
        <i x="130" s="1"/>
        <i x="4" s="1"/>
        <i x="58" s="1"/>
        <i x="102" s="1"/>
        <i x="133" s="1"/>
        <i x="37" s="1"/>
        <i x="184" s="1"/>
        <i x="44" s="1"/>
        <i x="176" s="1"/>
        <i x="101" s="1"/>
        <i x="92" s="1"/>
        <i x="121" s="1"/>
        <i x="53" s="1"/>
        <i x="146" s="1"/>
        <i x="98" s="1"/>
        <i x="19" s="1"/>
        <i x="149" s="1"/>
        <i x="10" s="1"/>
        <i x="108" s="1"/>
        <i x="23" s="1"/>
        <i x="94" s="1"/>
        <i x="67" s="1"/>
        <i x="30" s="1"/>
        <i x="140" s="1"/>
        <i x="106" s="1"/>
        <i x="50" s="1"/>
        <i x="29" s="1"/>
        <i x="166" s="1"/>
        <i x="144" s="1"/>
        <i x="135" s="1"/>
        <i x="81" s="1"/>
        <i x="17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65539A67-9BBB-47B7-8B80-0BCB9F3FACE6}" sourceName="Order Priority">
  <pivotTables>
    <pivotTable tabId="10" name="PivotTable5"/>
    <pivotTable tabId="9" name="PivotTable5"/>
    <pivotTable tabId="6" name="pvt_map_chart"/>
    <pivotTable tabId="12" name="PivotTable5"/>
    <pivotTable tabId="13" name="PivotTable5"/>
  </pivotTables>
  <data>
    <tabular pivotCacheId="56719228">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Name" xr10:uid="{BE6CEB90-1788-4800-8A5C-4D2161B77740}" sourceName="Weekday Name">
  <pivotTables>
    <pivotTable tabId="9" name="PivotTable5"/>
    <pivotTable tabId="6" name="pvt_map_chart"/>
    <pivotTable tabId="12" name="PivotTable5"/>
    <pivotTable tabId="10" name="PivotTable5"/>
    <pivotTable tabId="13" name="PivotTable5"/>
  </pivotTables>
  <data>
    <tabular pivotCacheId="56719228">
      <items count="7">
        <i x="3" s="1"/>
        <i x="1" s="1"/>
        <i x="5" s="1"/>
        <i x="6"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to Deliver" xr10:uid="{0F1C6143-F5C4-4CD1-8505-15A8A2F7FAE6}" cache="Slicer_Days_to_Deliver" caption="Days to Deliver" startItem="10" columnCount="2" style="SlicerStyleDark3" rowHeight="251883"/>
  <slicer name="Country" xr10:uid="{2B169E1D-5FF4-46A3-8710-256C251C29D2}" cache="Slicer_Country" caption="Country" startItem="48" style="SlicerStyleDark3" rowHeight="251883"/>
  <slicer name="Order Priority" xr10:uid="{45C0B3C8-E819-4BC4-9F69-9DC3822B15F4}" cache="Slicer_Order_Priority" caption="Order Priority" style="SlicerStyleDark3" rowHeight="251883"/>
  <slicer name="Weekday Name" xr10:uid="{3C9AA188-4B55-4BF6-97E7-D8B0C9D92DCB}" cache="Slicer_Weekday_Name" caption="Weekday Name"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B217E-7FDA-4A29-AB2A-E4708BF4AE73}" name="tbl_salesdata" displayName="tbl_salesdata" ref="A1:R5001" totalsRowShown="0" headerRowDxfId="14" headerRowBorderDxfId="13" tableBorderDxfId="12">
  <autoFilter ref="A1:R5001" xr:uid="{A21B217E-7FDA-4A29-AB2A-E4708BF4AE73}">
    <filterColumn colId="16">
      <filters>
        <filter val="Saturday"/>
      </filters>
    </filterColumn>
  </autoFilter>
  <sortState xmlns:xlrd2="http://schemas.microsoft.com/office/spreadsheetml/2017/richdata2" ref="A10:R4995">
    <sortCondition descending="1" ref="M1:M5001"/>
  </sortState>
  <tableColumns count="18">
    <tableColumn id="1" xr3:uid="{34598109-4B79-4BBF-9A13-141027BDAE59}" name="Order ID"/>
    <tableColumn id="2" xr3:uid="{7A8A426E-4AFD-4ED1-8AA5-868B2366E603}" name="Order Date" dataDxfId="11"/>
    <tableColumn id="3" xr3:uid="{866389A1-8637-4476-87C2-EF993802941B}" name="Ship Date" dataDxfId="10"/>
    <tableColumn id="4" xr3:uid="{CAAFAE0E-A29E-4F15-A91D-93FB3C79F762}" name="Country"/>
    <tableColumn id="5" xr3:uid="{1D048D93-2800-413F-8201-1D2354FCD348}" name="Region"/>
    <tableColumn id="6" xr3:uid="{8DACDC0B-8263-4DE8-AA5C-D74CE79FEB4D}" name="Item Type"/>
    <tableColumn id="7" xr3:uid="{1C0D9D73-8E29-4BEF-9CAE-3E7C5B1B9703}" name="Sales Channel"/>
    <tableColumn id="8" xr3:uid="{F6285F5C-0C18-4B46-9BA7-9818F93C05B0}" name="Order Priority"/>
    <tableColumn id="9" xr3:uid="{ABDA6D9A-6801-46BD-A047-093CCF306403}" name="Units Sold" dataDxfId="9"/>
    <tableColumn id="10" xr3:uid="{B74AE8BC-3B37-4A9A-863C-F90B6D272BED}" name="Unit Price" dataDxfId="8"/>
    <tableColumn id="11" xr3:uid="{E653BD8F-2379-427A-9BE6-EB2C0FB9A668}" name="Unit Cost" dataDxfId="7"/>
    <tableColumn id="12" xr3:uid="{19C9150B-8739-40DC-938B-A474044E4021}" name="Total Cost" dataDxfId="6">
      <calculatedColumnFormula>tbl_salesdata[[#This Row],[Units Sold]]*tbl_salesdata[[#This Row],[Unit Cost]]</calculatedColumnFormula>
    </tableColumn>
    <tableColumn id="13" xr3:uid="{8E6D776A-ADAA-49DE-9348-173BD4B32D7B}" name="Total Sales" dataDxfId="5">
      <calculatedColumnFormula>tbl_salesdata[[#This Row],[Units Sold]]*tbl_salesdata[[#This Row],[Unit Price]]</calculatedColumnFormula>
    </tableColumn>
    <tableColumn id="14" xr3:uid="{738C8A79-EE0F-432C-815A-BB11ACE4EE52}" name="Total Profit" dataDxfId="4">
      <calculatedColumnFormula>tbl_salesdata[[#This Row],[Total Sales]]-tbl_salesdata[[#This Row],[Total Cost]]</calculatedColumnFormula>
    </tableColumn>
    <tableColumn id="15" xr3:uid="{8E4256D4-42A4-4AD9-8312-4F2CA006539C}" name="Days to Deliver" dataDxfId="3">
      <calculatedColumnFormula>tbl_salesdata[[#This Row],[Ship Date]]-tbl_salesdata[[#This Row],[Order Date]]</calculatedColumnFormula>
    </tableColumn>
    <tableColumn id="16" xr3:uid="{730A9C32-0035-4E27-8A23-A7404B6CC8C3}" name="Weekdaynum" dataDxfId="2">
      <calculatedColumnFormula>WEEKDAY(tbl_salesdata[[#This Row],[Order Date]],2)</calculatedColumnFormula>
    </tableColumn>
    <tableColumn id="17" xr3:uid="{03AE33B9-CAB4-4F44-B4B3-3C11B6D662AC}" name="Weekday Name" dataDxfId="1">
      <calculatedColumnFormula>TEXT(tbl_salesdata[[#This Row],[Order Date]],"dddd")</calculatedColumnFormula>
    </tableColumn>
    <tableColumn id="18" xr3:uid="{76723B0A-9880-406F-9E2B-32C80D23B774}" name="Isweekend" dataDxfId="0">
      <calculatedColumnFormula>IF(tbl_salesdata[[#This Row],[Weekdaynum]]&gt;5,"Yes","No")</calculatedColumnFormula>
    </tableColumn>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FEB80EF-4CB5-4E7D-8D4F-61A42FDC9ABE}" sourceName="Order Date">
  <pivotTables>
    <pivotTable tabId="9" name="PivotTable5"/>
    <pivotTable tabId="6" name="pvt_map_chart"/>
    <pivotTable tabId="12" name="PivotTable5"/>
    <pivotTable tabId="10" name="PivotTable5"/>
    <pivotTable tabId="13" name="PivotTable5"/>
  </pivotTables>
  <state minimalRefreshVersion="6" lastRefreshVersion="6" pivotCacheId="56719228" filterType="unknown">
    <bounds startDate="2015-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F136BD8-5414-476D-9173-53D22EB2B28E}" cache="NativeTimeline_Order_Date" caption="Order Date" level="2" selectionLevel="2" scrollPosition="2016-12-01T00:00:00" style="TimeSlicerStyleDark3"/>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B0A3-FE80-4422-8049-177E4161FAD6}">
  <dimension ref="A1:K5001"/>
  <sheetViews>
    <sheetView workbookViewId="0"/>
  </sheetViews>
  <sheetFormatPr defaultRowHeight="14.5" x14ac:dyDescent="0.35"/>
  <cols>
    <col min="1" max="1" width="9.81640625" bestFit="1" customWidth="1"/>
    <col min="2" max="3" width="17.7265625" bestFit="1" customWidth="1"/>
    <col min="4" max="4" width="28.54296875" bestFit="1" customWidth="1"/>
    <col min="5" max="5" width="29.453125" bestFit="1" customWidth="1"/>
    <col min="6" max="6" width="13" bestFit="1" customWidth="1"/>
    <col min="7" max="7" width="12.26953125" bestFit="1" customWidth="1"/>
    <col min="8" max="8" width="12.36328125" bestFit="1" customWidth="1"/>
    <col min="9" max="9" width="9.1796875" bestFit="1" customWidth="1"/>
    <col min="10" max="10" width="8.90625" bestFit="1" customWidth="1"/>
    <col min="11" max="11" width="8.5429687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957081544</v>
      </c>
      <c r="B2" s="2">
        <v>43819</v>
      </c>
      <c r="C2" s="2">
        <v>43825</v>
      </c>
      <c r="D2" t="s">
        <v>11</v>
      </c>
      <c r="E2" t="s">
        <v>12</v>
      </c>
      <c r="F2" t="s">
        <v>13</v>
      </c>
      <c r="G2" t="s">
        <v>14</v>
      </c>
      <c r="H2" t="s">
        <v>15</v>
      </c>
      <c r="I2">
        <v>552</v>
      </c>
      <c r="J2">
        <v>255.28</v>
      </c>
      <c r="K2">
        <v>159.41999999999999</v>
      </c>
    </row>
    <row r="3" spans="1:11" x14ac:dyDescent="0.35">
      <c r="A3">
        <v>301644504</v>
      </c>
      <c r="B3" s="2">
        <v>44747</v>
      </c>
      <c r="C3" s="2">
        <v>44761</v>
      </c>
      <c r="D3" t="s">
        <v>16</v>
      </c>
      <c r="E3" t="s">
        <v>12</v>
      </c>
      <c r="F3" t="s">
        <v>17</v>
      </c>
      <c r="G3" t="s">
        <v>18</v>
      </c>
      <c r="H3" t="s">
        <v>19</v>
      </c>
      <c r="I3">
        <v>2167</v>
      </c>
      <c r="J3">
        <v>152.58000000000001</v>
      </c>
      <c r="K3">
        <v>97.44</v>
      </c>
    </row>
    <row r="4" spans="1:11" x14ac:dyDescent="0.35">
      <c r="A4">
        <v>478051030</v>
      </c>
      <c r="B4" s="2">
        <v>44451</v>
      </c>
      <c r="C4" s="2">
        <v>44464</v>
      </c>
      <c r="D4" t="s">
        <v>20</v>
      </c>
      <c r="E4" t="s">
        <v>21</v>
      </c>
      <c r="F4" t="s">
        <v>22</v>
      </c>
      <c r="G4" t="s">
        <v>18</v>
      </c>
      <c r="H4" t="s">
        <v>19</v>
      </c>
      <c r="I4">
        <v>4778</v>
      </c>
      <c r="J4">
        <v>47.45</v>
      </c>
      <c r="K4">
        <v>31.79</v>
      </c>
    </row>
    <row r="5" spans="1:11" x14ac:dyDescent="0.35">
      <c r="A5">
        <v>892599952</v>
      </c>
      <c r="B5" s="2">
        <v>44694</v>
      </c>
      <c r="C5" s="2">
        <v>44711</v>
      </c>
      <c r="D5" t="s">
        <v>23</v>
      </c>
      <c r="E5" t="s">
        <v>24</v>
      </c>
      <c r="F5" t="s">
        <v>25</v>
      </c>
      <c r="G5" t="s">
        <v>18</v>
      </c>
      <c r="H5" t="s">
        <v>26</v>
      </c>
      <c r="I5">
        <v>9016</v>
      </c>
      <c r="J5">
        <v>205.7</v>
      </c>
      <c r="K5">
        <v>117.11</v>
      </c>
    </row>
    <row r="6" spans="1:11" x14ac:dyDescent="0.35">
      <c r="A6">
        <v>571902596</v>
      </c>
      <c r="B6" s="2">
        <v>42205</v>
      </c>
      <c r="C6" s="2">
        <v>42220</v>
      </c>
      <c r="D6" t="s">
        <v>27</v>
      </c>
      <c r="E6" t="s">
        <v>24</v>
      </c>
      <c r="F6" t="s">
        <v>17</v>
      </c>
      <c r="G6" t="s">
        <v>18</v>
      </c>
      <c r="H6" t="s">
        <v>19</v>
      </c>
      <c r="I6">
        <v>7542</v>
      </c>
      <c r="J6">
        <v>152.58000000000001</v>
      </c>
      <c r="K6">
        <v>97.44</v>
      </c>
    </row>
    <row r="7" spans="1:11" x14ac:dyDescent="0.35">
      <c r="A7">
        <v>412882792</v>
      </c>
      <c r="B7" s="2">
        <v>44873</v>
      </c>
      <c r="C7" s="2">
        <v>44880</v>
      </c>
      <c r="D7" t="s">
        <v>28</v>
      </c>
      <c r="E7" t="s">
        <v>29</v>
      </c>
      <c r="F7" t="s">
        <v>30</v>
      </c>
      <c r="G7" t="s">
        <v>18</v>
      </c>
      <c r="H7" t="s">
        <v>26</v>
      </c>
      <c r="I7">
        <v>48</v>
      </c>
      <c r="J7">
        <v>81.73</v>
      </c>
      <c r="K7">
        <v>56.67</v>
      </c>
    </row>
    <row r="8" spans="1:11" x14ac:dyDescent="0.35">
      <c r="A8">
        <v>932776868</v>
      </c>
      <c r="B8" s="2">
        <v>44283</v>
      </c>
      <c r="C8" s="2">
        <v>44300</v>
      </c>
      <c r="D8" t="s">
        <v>31</v>
      </c>
      <c r="E8" t="s">
        <v>32</v>
      </c>
      <c r="F8" t="s">
        <v>33</v>
      </c>
      <c r="G8" t="s">
        <v>18</v>
      </c>
      <c r="H8" t="s">
        <v>34</v>
      </c>
      <c r="I8">
        <v>8258</v>
      </c>
      <c r="J8">
        <v>109.28</v>
      </c>
      <c r="K8">
        <v>35.840000000000003</v>
      </c>
    </row>
    <row r="9" spans="1:11" x14ac:dyDescent="0.35">
      <c r="A9">
        <v>919133651</v>
      </c>
      <c r="B9" s="2">
        <v>43752</v>
      </c>
      <c r="C9" s="2">
        <v>43753</v>
      </c>
      <c r="D9" t="s">
        <v>35</v>
      </c>
      <c r="E9" t="s">
        <v>21</v>
      </c>
      <c r="F9" t="s">
        <v>33</v>
      </c>
      <c r="G9" t="s">
        <v>14</v>
      </c>
      <c r="H9" t="s">
        <v>15</v>
      </c>
      <c r="I9">
        <v>927</v>
      </c>
      <c r="J9">
        <v>109.28</v>
      </c>
      <c r="K9">
        <v>35.840000000000003</v>
      </c>
    </row>
    <row r="10" spans="1:11" x14ac:dyDescent="0.35">
      <c r="A10">
        <v>579814469</v>
      </c>
      <c r="B10" s="2">
        <v>42609</v>
      </c>
      <c r="C10" s="2">
        <v>42618</v>
      </c>
      <c r="D10" t="s">
        <v>36</v>
      </c>
      <c r="E10" t="s">
        <v>29</v>
      </c>
      <c r="F10" t="s">
        <v>33</v>
      </c>
      <c r="G10" t="s">
        <v>18</v>
      </c>
      <c r="H10" t="s">
        <v>15</v>
      </c>
      <c r="I10">
        <v>8841</v>
      </c>
      <c r="J10">
        <v>109.28</v>
      </c>
      <c r="K10">
        <v>35.840000000000003</v>
      </c>
    </row>
    <row r="11" spans="1:11" x14ac:dyDescent="0.35">
      <c r="A11">
        <v>192993152</v>
      </c>
      <c r="B11" s="2">
        <v>42107</v>
      </c>
      <c r="C11" s="2">
        <v>42112</v>
      </c>
      <c r="D11" t="s">
        <v>37</v>
      </c>
      <c r="E11" t="s">
        <v>38</v>
      </c>
      <c r="F11" t="s">
        <v>13</v>
      </c>
      <c r="G11" t="s">
        <v>14</v>
      </c>
      <c r="H11" t="s">
        <v>15</v>
      </c>
      <c r="I11">
        <v>9817</v>
      </c>
      <c r="J11">
        <v>255.28</v>
      </c>
      <c r="K11">
        <v>159.41999999999999</v>
      </c>
    </row>
    <row r="12" spans="1:11" x14ac:dyDescent="0.35">
      <c r="A12">
        <v>557156026</v>
      </c>
      <c r="B12" s="2">
        <v>43733</v>
      </c>
      <c r="C12" s="2">
        <v>43754</v>
      </c>
      <c r="D12" t="s">
        <v>39</v>
      </c>
      <c r="E12" t="s">
        <v>29</v>
      </c>
      <c r="F12" t="s">
        <v>40</v>
      </c>
      <c r="G12" t="s">
        <v>18</v>
      </c>
      <c r="H12" t="s">
        <v>19</v>
      </c>
      <c r="I12">
        <v>3704</v>
      </c>
      <c r="J12">
        <v>651.21</v>
      </c>
      <c r="K12">
        <v>524.96</v>
      </c>
    </row>
    <row r="13" spans="1:11" x14ac:dyDescent="0.35">
      <c r="A13">
        <v>741101920</v>
      </c>
      <c r="B13" s="2">
        <v>43597</v>
      </c>
      <c r="C13" s="2">
        <v>43609</v>
      </c>
      <c r="D13" t="s">
        <v>41</v>
      </c>
      <c r="E13" t="s">
        <v>29</v>
      </c>
      <c r="F13" t="s">
        <v>42</v>
      </c>
      <c r="G13" t="s">
        <v>14</v>
      </c>
      <c r="H13" t="s">
        <v>15</v>
      </c>
      <c r="I13">
        <v>7382</v>
      </c>
      <c r="J13">
        <v>437.2</v>
      </c>
      <c r="K13">
        <v>263.33</v>
      </c>
    </row>
    <row r="14" spans="1:11" x14ac:dyDescent="0.35">
      <c r="A14">
        <v>333942162</v>
      </c>
      <c r="B14" s="2">
        <v>42582</v>
      </c>
      <c r="C14" s="2">
        <v>42585</v>
      </c>
      <c r="D14" t="s">
        <v>43</v>
      </c>
      <c r="E14" t="s">
        <v>24</v>
      </c>
      <c r="F14" t="s">
        <v>25</v>
      </c>
      <c r="G14" t="s">
        <v>18</v>
      </c>
      <c r="H14" t="s">
        <v>26</v>
      </c>
      <c r="I14">
        <v>9762</v>
      </c>
      <c r="J14">
        <v>205.7</v>
      </c>
      <c r="K14">
        <v>117.11</v>
      </c>
    </row>
    <row r="15" spans="1:11" x14ac:dyDescent="0.35">
      <c r="A15">
        <v>795100581</v>
      </c>
      <c r="B15" s="2">
        <v>42191</v>
      </c>
      <c r="C15" s="2">
        <v>42202</v>
      </c>
      <c r="D15" t="s">
        <v>44</v>
      </c>
      <c r="E15" t="s">
        <v>12</v>
      </c>
      <c r="F15" t="s">
        <v>42</v>
      </c>
      <c r="G15" t="s">
        <v>18</v>
      </c>
      <c r="H15" t="s">
        <v>34</v>
      </c>
      <c r="I15">
        <v>6786</v>
      </c>
      <c r="J15">
        <v>437.2</v>
      </c>
      <c r="K15">
        <v>263.33</v>
      </c>
    </row>
    <row r="16" spans="1:11" x14ac:dyDescent="0.35">
      <c r="A16">
        <v>504313504</v>
      </c>
      <c r="B16" s="2">
        <v>44893</v>
      </c>
      <c r="C16" s="2">
        <v>44907</v>
      </c>
      <c r="D16" t="s">
        <v>45</v>
      </c>
      <c r="E16" t="s">
        <v>12</v>
      </c>
      <c r="F16" t="s">
        <v>13</v>
      </c>
      <c r="G16" t="s">
        <v>14</v>
      </c>
      <c r="H16" t="s">
        <v>26</v>
      </c>
      <c r="I16">
        <v>6428</v>
      </c>
      <c r="J16">
        <v>255.28</v>
      </c>
      <c r="K16">
        <v>159.41999999999999</v>
      </c>
    </row>
    <row r="17" spans="1:11" x14ac:dyDescent="0.35">
      <c r="A17">
        <v>611629760</v>
      </c>
      <c r="B17" s="2">
        <v>42355</v>
      </c>
      <c r="C17" s="2">
        <v>42359</v>
      </c>
      <c r="D17" t="s">
        <v>46</v>
      </c>
      <c r="E17" t="s">
        <v>29</v>
      </c>
      <c r="F17" t="s">
        <v>47</v>
      </c>
      <c r="G17" t="s">
        <v>18</v>
      </c>
      <c r="H17" t="s">
        <v>34</v>
      </c>
      <c r="I17">
        <v>3693</v>
      </c>
      <c r="J17">
        <v>421.89</v>
      </c>
      <c r="K17">
        <v>364.69</v>
      </c>
    </row>
    <row r="18" spans="1:11" x14ac:dyDescent="0.35">
      <c r="A18">
        <v>987410676</v>
      </c>
      <c r="B18" s="2">
        <v>43325</v>
      </c>
      <c r="C18" s="2">
        <v>43343</v>
      </c>
      <c r="D18" t="s">
        <v>48</v>
      </c>
      <c r="E18" t="s">
        <v>21</v>
      </c>
      <c r="F18" t="s">
        <v>25</v>
      </c>
      <c r="G18" t="s">
        <v>18</v>
      </c>
      <c r="H18" t="s">
        <v>19</v>
      </c>
      <c r="I18">
        <v>5616</v>
      </c>
      <c r="J18">
        <v>205.7</v>
      </c>
      <c r="K18">
        <v>117.11</v>
      </c>
    </row>
    <row r="19" spans="1:11" x14ac:dyDescent="0.35">
      <c r="A19">
        <v>672330081</v>
      </c>
      <c r="B19" s="2">
        <v>44865</v>
      </c>
      <c r="C19" s="2">
        <v>44884</v>
      </c>
      <c r="D19" t="s">
        <v>49</v>
      </c>
      <c r="E19" t="s">
        <v>21</v>
      </c>
      <c r="F19" t="s">
        <v>40</v>
      </c>
      <c r="G19" t="s">
        <v>14</v>
      </c>
      <c r="H19" t="s">
        <v>26</v>
      </c>
      <c r="I19">
        <v>6266</v>
      </c>
      <c r="J19">
        <v>651.21</v>
      </c>
      <c r="K19">
        <v>524.96</v>
      </c>
    </row>
    <row r="20" spans="1:11" x14ac:dyDescent="0.35">
      <c r="A20">
        <v>127374303</v>
      </c>
      <c r="B20" s="2">
        <v>42807</v>
      </c>
      <c r="C20" s="2">
        <v>42816</v>
      </c>
      <c r="D20" t="s">
        <v>50</v>
      </c>
      <c r="E20" t="s">
        <v>51</v>
      </c>
      <c r="F20" t="s">
        <v>22</v>
      </c>
      <c r="G20" t="s">
        <v>14</v>
      </c>
      <c r="H20" t="s">
        <v>19</v>
      </c>
      <c r="I20">
        <v>1742</v>
      </c>
      <c r="J20">
        <v>47.45</v>
      </c>
      <c r="K20">
        <v>31.79</v>
      </c>
    </row>
    <row r="21" spans="1:11" x14ac:dyDescent="0.35">
      <c r="A21">
        <v>783842170</v>
      </c>
      <c r="B21" s="2">
        <v>43571</v>
      </c>
      <c r="C21" s="2">
        <v>43576</v>
      </c>
      <c r="D21" t="s">
        <v>52</v>
      </c>
      <c r="E21" t="s">
        <v>12</v>
      </c>
      <c r="F21" t="s">
        <v>13</v>
      </c>
      <c r="G21" t="s">
        <v>18</v>
      </c>
      <c r="H21" t="s">
        <v>19</v>
      </c>
      <c r="I21">
        <v>5172</v>
      </c>
      <c r="J21">
        <v>255.28</v>
      </c>
      <c r="K21">
        <v>159.41999999999999</v>
      </c>
    </row>
    <row r="22" spans="1:11" x14ac:dyDescent="0.35">
      <c r="A22">
        <v>993345010</v>
      </c>
      <c r="B22" s="2">
        <v>44579</v>
      </c>
      <c r="C22" s="2">
        <v>44580</v>
      </c>
      <c r="D22" t="s">
        <v>53</v>
      </c>
      <c r="E22" t="s">
        <v>29</v>
      </c>
      <c r="F22" t="s">
        <v>22</v>
      </c>
      <c r="G22" t="s">
        <v>18</v>
      </c>
      <c r="H22" t="s">
        <v>26</v>
      </c>
      <c r="I22">
        <v>1718</v>
      </c>
      <c r="J22">
        <v>47.45</v>
      </c>
      <c r="K22">
        <v>31.79</v>
      </c>
    </row>
    <row r="23" spans="1:11" x14ac:dyDescent="0.35">
      <c r="A23">
        <v>977806651</v>
      </c>
      <c r="B23" s="2">
        <v>42252</v>
      </c>
      <c r="C23" s="2">
        <v>42253</v>
      </c>
      <c r="D23" t="s">
        <v>54</v>
      </c>
      <c r="E23" t="s">
        <v>29</v>
      </c>
      <c r="F23" t="s">
        <v>13</v>
      </c>
      <c r="G23" t="s">
        <v>18</v>
      </c>
      <c r="H23" t="s">
        <v>15</v>
      </c>
      <c r="I23">
        <v>3572</v>
      </c>
      <c r="J23">
        <v>255.28</v>
      </c>
      <c r="K23">
        <v>159.41999999999999</v>
      </c>
    </row>
    <row r="24" spans="1:11" x14ac:dyDescent="0.35">
      <c r="A24">
        <v>579463422</v>
      </c>
      <c r="B24" s="2">
        <v>42641</v>
      </c>
      <c r="C24" s="2">
        <v>42656</v>
      </c>
      <c r="D24" t="s">
        <v>55</v>
      </c>
      <c r="E24" t="s">
        <v>21</v>
      </c>
      <c r="F24" t="s">
        <v>56</v>
      </c>
      <c r="G24" t="s">
        <v>14</v>
      </c>
      <c r="H24" t="s">
        <v>26</v>
      </c>
      <c r="I24">
        <v>4958</v>
      </c>
      <c r="J24">
        <v>9.33</v>
      </c>
      <c r="K24">
        <v>6.92</v>
      </c>
    </row>
    <row r="25" spans="1:11" x14ac:dyDescent="0.35">
      <c r="A25">
        <v>610864150</v>
      </c>
      <c r="B25" s="2">
        <v>43912</v>
      </c>
      <c r="C25" s="2">
        <v>43920</v>
      </c>
      <c r="D25" t="s">
        <v>57</v>
      </c>
      <c r="E25" t="s">
        <v>32</v>
      </c>
      <c r="F25" t="s">
        <v>22</v>
      </c>
      <c r="G25" t="s">
        <v>18</v>
      </c>
      <c r="H25" t="s">
        <v>26</v>
      </c>
      <c r="I25">
        <v>7132</v>
      </c>
      <c r="J25">
        <v>47.45</v>
      </c>
      <c r="K25">
        <v>31.79</v>
      </c>
    </row>
    <row r="26" spans="1:11" x14ac:dyDescent="0.35">
      <c r="A26">
        <v>604870164</v>
      </c>
      <c r="B26" s="2">
        <v>42850</v>
      </c>
      <c r="C26" s="2">
        <v>42855</v>
      </c>
      <c r="D26" t="s">
        <v>58</v>
      </c>
      <c r="E26" t="s">
        <v>29</v>
      </c>
      <c r="F26" t="s">
        <v>17</v>
      </c>
      <c r="G26" t="s">
        <v>18</v>
      </c>
      <c r="H26" t="s">
        <v>26</v>
      </c>
      <c r="I26">
        <v>3378</v>
      </c>
      <c r="J26">
        <v>152.58000000000001</v>
      </c>
      <c r="K26">
        <v>97.44</v>
      </c>
    </row>
    <row r="27" spans="1:11" x14ac:dyDescent="0.35">
      <c r="A27">
        <v>164655292</v>
      </c>
      <c r="B27" s="2">
        <v>43172</v>
      </c>
      <c r="C27" s="2">
        <v>43175</v>
      </c>
      <c r="D27" t="s">
        <v>59</v>
      </c>
      <c r="E27" t="s">
        <v>12</v>
      </c>
      <c r="F27" t="s">
        <v>25</v>
      </c>
      <c r="G27" t="s">
        <v>14</v>
      </c>
      <c r="H27" t="s">
        <v>34</v>
      </c>
      <c r="I27">
        <v>4015</v>
      </c>
      <c r="J27">
        <v>205.7</v>
      </c>
      <c r="K27">
        <v>117.11</v>
      </c>
    </row>
    <row r="28" spans="1:11" x14ac:dyDescent="0.35">
      <c r="A28">
        <v>313705861</v>
      </c>
      <c r="B28" s="2">
        <v>42519</v>
      </c>
      <c r="C28" s="2">
        <v>42538</v>
      </c>
      <c r="D28" t="s">
        <v>60</v>
      </c>
      <c r="E28" t="s">
        <v>21</v>
      </c>
      <c r="F28" t="s">
        <v>56</v>
      </c>
      <c r="G28" t="s">
        <v>18</v>
      </c>
      <c r="H28" t="s">
        <v>26</v>
      </c>
      <c r="I28">
        <v>1390</v>
      </c>
      <c r="J28">
        <v>9.33</v>
      </c>
      <c r="K28">
        <v>6.92</v>
      </c>
    </row>
    <row r="29" spans="1:11" x14ac:dyDescent="0.35">
      <c r="A29">
        <v>345820701</v>
      </c>
      <c r="B29" s="2">
        <v>43847</v>
      </c>
      <c r="C29" s="2">
        <v>43856</v>
      </c>
      <c r="D29" t="s">
        <v>61</v>
      </c>
      <c r="E29" t="s">
        <v>12</v>
      </c>
      <c r="F29" t="s">
        <v>40</v>
      </c>
      <c r="G29" t="s">
        <v>14</v>
      </c>
      <c r="H29" t="s">
        <v>15</v>
      </c>
      <c r="I29">
        <v>4885</v>
      </c>
      <c r="J29">
        <v>651.21</v>
      </c>
      <c r="K29">
        <v>524.96</v>
      </c>
    </row>
    <row r="30" spans="1:11" x14ac:dyDescent="0.35">
      <c r="A30">
        <v>975111138</v>
      </c>
      <c r="B30" s="2">
        <v>44192</v>
      </c>
      <c r="C30" s="2">
        <v>44200</v>
      </c>
      <c r="D30" t="s">
        <v>62</v>
      </c>
      <c r="E30" t="s">
        <v>38</v>
      </c>
      <c r="F30" t="s">
        <v>13</v>
      </c>
      <c r="G30" t="s">
        <v>14</v>
      </c>
      <c r="H30" t="s">
        <v>15</v>
      </c>
      <c r="I30">
        <v>5910</v>
      </c>
      <c r="J30">
        <v>255.28</v>
      </c>
      <c r="K30">
        <v>159.41999999999999</v>
      </c>
    </row>
    <row r="31" spans="1:11" x14ac:dyDescent="0.35">
      <c r="A31">
        <v>286001002</v>
      </c>
      <c r="B31" s="2">
        <v>43556</v>
      </c>
      <c r="C31" s="2">
        <v>43560</v>
      </c>
      <c r="D31" t="s">
        <v>63</v>
      </c>
      <c r="E31" t="s">
        <v>32</v>
      </c>
      <c r="F31" t="s">
        <v>17</v>
      </c>
      <c r="G31" t="s">
        <v>14</v>
      </c>
      <c r="H31" t="s">
        <v>19</v>
      </c>
      <c r="I31">
        <v>2907</v>
      </c>
      <c r="J31">
        <v>152.58000000000001</v>
      </c>
      <c r="K31">
        <v>97.44</v>
      </c>
    </row>
    <row r="32" spans="1:11" x14ac:dyDescent="0.35">
      <c r="A32">
        <v>483226621</v>
      </c>
      <c r="B32" s="2">
        <v>42181</v>
      </c>
      <c r="C32" s="2">
        <v>42200</v>
      </c>
      <c r="D32" t="s">
        <v>64</v>
      </c>
      <c r="E32" t="s">
        <v>29</v>
      </c>
      <c r="F32" t="s">
        <v>42</v>
      </c>
      <c r="G32" t="s">
        <v>18</v>
      </c>
      <c r="H32" t="s">
        <v>34</v>
      </c>
      <c r="I32">
        <v>6350</v>
      </c>
      <c r="J32">
        <v>437.2</v>
      </c>
      <c r="K32">
        <v>263.33</v>
      </c>
    </row>
    <row r="33" spans="1:11" x14ac:dyDescent="0.35">
      <c r="A33">
        <v>241836822</v>
      </c>
      <c r="B33" s="2">
        <v>43847</v>
      </c>
      <c r="C33" s="2">
        <v>43848</v>
      </c>
      <c r="D33" t="s">
        <v>65</v>
      </c>
      <c r="E33" t="s">
        <v>32</v>
      </c>
      <c r="F33" t="s">
        <v>33</v>
      </c>
      <c r="G33" t="s">
        <v>18</v>
      </c>
      <c r="H33" t="s">
        <v>15</v>
      </c>
      <c r="I33">
        <v>3744</v>
      </c>
      <c r="J33">
        <v>109.28</v>
      </c>
      <c r="K33">
        <v>35.840000000000003</v>
      </c>
    </row>
    <row r="34" spans="1:11" x14ac:dyDescent="0.35">
      <c r="A34">
        <v>557192933</v>
      </c>
      <c r="B34" s="2">
        <v>44380</v>
      </c>
      <c r="C34" s="2">
        <v>44401</v>
      </c>
      <c r="D34" t="s">
        <v>41</v>
      </c>
      <c r="E34" t="s">
        <v>29</v>
      </c>
      <c r="F34" t="s">
        <v>33</v>
      </c>
      <c r="G34" t="s">
        <v>14</v>
      </c>
      <c r="H34" t="s">
        <v>34</v>
      </c>
      <c r="I34">
        <v>4626</v>
      </c>
      <c r="J34">
        <v>109.28</v>
      </c>
      <c r="K34">
        <v>35.840000000000003</v>
      </c>
    </row>
    <row r="35" spans="1:11" x14ac:dyDescent="0.35">
      <c r="A35">
        <v>694968783</v>
      </c>
      <c r="B35" s="2">
        <v>43878</v>
      </c>
      <c r="C35" s="2">
        <v>43880</v>
      </c>
      <c r="D35" t="s">
        <v>66</v>
      </c>
      <c r="E35" t="s">
        <v>38</v>
      </c>
      <c r="F35" t="s">
        <v>47</v>
      </c>
      <c r="G35" t="s">
        <v>14</v>
      </c>
      <c r="H35" t="s">
        <v>26</v>
      </c>
      <c r="I35">
        <v>5562</v>
      </c>
      <c r="J35">
        <v>421.89</v>
      </c>
      <c r="K35">
        <v>364.69</v>
      </c>
    </row>
    <row r="36" spans="1:11" x14ac:dyDescent="0.35">
      <c r="A36">
        <v>441150701</v>
      </c>
      <c r="B36" s="2">
        <v>43560</v>
      </c>
      <c r="C36" s="2">
        <v>43577</v>
      </c>
      <c r="D36" t="s">
        <v>46</v>
      </c>
      <c r="E36" t="s">
        <v>29</v>
      </c>
      <c r="F36" t="s">
        <v>56</v>
      </c>
      <c r="G36" t="s">
        <v>14</v>
      </c>
      <c r="H36" t="s">
        <v>34</v>
      </c>
      <c r="I36">
        <v>5150</v>
      </c>
      <c r="J36">
        <v>9.33</v>
      </c>
      <c r="K36">
        <v>6.92</v>
      </c>
    </row>
    <row r="37" spans="1:11" x14ac:dyDescent="0.35">
      <c r="A37">
        <v>552037513</v>
      </c>
      <c r="B37" s="2">
        <v>44385</v>
      </c>
      <c r="C37" s="2">
        <v>44394</v>
      </c>
      <c r="D37" t="s">
        <v>20</v>
      </c>
      <c r="E37" t="s">
        <v>21</v>
      </c>
      <c r="F37" t="s">
        <v>25</v>
      </c>
      <c r="G37" t="s">
        <v>14</v>
      </c>
      <c r="H37" t="s">
        <v>15</v>
      </c>
      <c r="I37">
        <v>9022</v>
      </c>
      <c r="J37">
        <v>205.7</v>
      </c>
      <c r="K37">
        <v>117.11</v>
      </c>
    </row>
    <row r="38" spans="1:11" x14ac:dyDescent="0.35">
      <c r="A38">
        <v>504240548</v>
      </c>
      <c r="B38" s="2">
        <v>43885</v>
      </c>
      <c r="C38" s="2">
        <v>43905</v>
      </c>
      <c r="D38" t="s">
        <v>63</v>
      </c>
      <c r="E38" t="s">
        <v>32</v>
      </c>
      <c r="F38" t="s">
        <v>42</v>
      </c>
      <c r="G38" t="s">
        <v>18</v>
      </c>
      <c r="H38" t="s">
        <v>19</v>
      </c>
      <c r="I38">
        <v>4838</v>
      </c>
      <c r="J38">
        <v>437.2</v>
      </c>
      <c r="K38">
        <v>263.33</v>
      </c>
    </row>
    <row r="39" spans="1:11" x14ac:dyDescent="0.35">
      <c r="A39">
        <v>744683635</v>
      </c>
      <c r="B39" s="2">
        <v>44605</v>
      </c>
      <c r="C39" s="2">
        <v>44608</v>
      </c>
      <c r="D39" t="s">
        <v>67</v>
      </c>
      <c r="E39" t="s">
        <v>21</v>
      </c>
      <c r="F39" t="s">
        <v>68</v>
      </c>
      <c r="G39" t="s">
        <v>18</v>
      </c>
      <c r="H39" t="s">
        <v>26</v>
      </c>
      <c r="I39">
        <v>7291</v>
      </c>
      <c r="J39">
        <v>154.06</v>
      </c>
      <c r="K39">
        <v>90.93</v>
      </c>
    </row>
    <row r="40" spans="1:11" x14ac:dyDescent="0.35">
      <c r="A40">
        <v>440603101</v>
      </c>
      <c r="B40" s="2">
        <v>42589</v>
      </c>
      <c r="C40" s="2">
        <v>42605</v>
      </c>
      <c r="D40" t="s">
        <v>69</v>
      </c>
      <c r="E40" t="s">
        <v>38</v>
      </c>
      <c r="F40" t="s">
        <v>30</v>
      </c>
      <c r="G40" t="s">
        <v>14</v>
      </c>
      <c r="H40" t="s">
        <v>26</v>
      </c>
      <c r="I40">
        <v>3104</v>
      </c>
      <c r="J40">
        <v>81.73</v>
      </c>
      <c r="K40">
        <v>56.67</v>
      </c>
    </row>
    <row r="41" spans="1:11" x14ac:dyDescent="0.35">
      <c r="A41">
        <v>629547774</v>
      </c>
      <c r="B41" s="2">
        <v>42851</v>
      </c>
      <c r="C41" s="2">
        <v>42861</v>
      </c>
      <c r="D41" t="s">
        <v>70</v>
      </c>
      <c r="E41" t="s">
        <v>29</v>
      </c>
      <c r="F41" t="s">
        <v>33</v>
      </c>
      <c r="G41" t="s">
        <v>18</v>
      </c>
      <c r="H41" t="s">
        <v>26</v>
      </c>
      <c r="I41">
        <v>6031</v>
      </c>
      <c r="J41">
        <v>109.28</v>
      </c>
      <c r="K41">
        <v>35.840000000000003</v>
      </c>
    </row>
    <row r="42" spans="1:11" x14ac:dyDescent="0.35">
      <c r="A42">
        <v>169378983</v>
      </c>
      <c r="B42" s="2">
        <v>43180</v>
      </c>
      <c r="C42" s="2">
        <v>43183</v>
      </c>
      <c r="D42" t="s">
        <v>71</v>
      </c>
      <c r="E42" t="s">
        <v>21</v>
      </c>
      <c r="F42" t="s">
        <v>47</v>
      </c>
      <c r="G42" t="s">
        <v>14</v>
      </c>
      <c r="H42" t="s">
        <v>26</v>
      </c>
      <c r="I42">
        <v>1860</v>
      </c>
      <c r="J42">
        <v>421.89</v>
      </c>
      <c r="K42">
        <v>364.69</v>
      </c>
    </row>
    <row r="43" spans="1:11" x14ac:dyDescent="0.35">
      <c r="A43">
        <v>688270556</v>
      </c>
      <c r="B43" s="2">
        <v>43133</v>
      </c>
      <c r="C43" s="2">
        <v>43137</v>
      </c>
      <c r="D43" t="s">
        <v>58</v>
      </c>
      <c r="E43" t="s">
        <v>29</v>
      </c>
      <c r="F43" t="s">
        <v>30</v>
      </c>
      <c r="G43" t="s">
        <v>18</v>
      </c>
      <c r="H43" t="s">
        <v>26</v>
      </c>
      <c r="I43">
        <v>3407</v>
      </c>
      <c r="J43">
        <v>81.73</v>
      </c>
      <c r="K43">
        <v>56.67</v>
      </c>
    </row>
    <row r="44" spans="1:11" x14ac:dyDescent="0.35">
      <c r="A44">
        <v>734708821</v>
      </c>
      <c r="B44" s="2">
        <v>42815</v>
      </c>
      <c r="C44" s="2">
        <v>42824</v>
      </c>
      <c r="D44" t="s">
        <v>72</v>
      </c>
      <c r="E44" t="s">
        <v>24</v>
      </c>
      <c r="F44" t="s">
        <v>47</v>
      </c>
      <c r="G44" t="s">
        <v>14</v>
      </c>
      <c r="H44" t="s">
        <v>26</v>
      </c>
      <c r="I44">
        <v>5522</v>
      </c>
      <c r="J44">
        <v>421.89</v>
      </c>
      <c r="K44">
        <v>364.69</v>
      </c>
    </row>
    <row r="45" spans="1:11" x14ac:dyDescent="0.35">
      <c r="A45">
        <v>727492606</v>
      </c>
      <c r="B45" s="2">
        <v>43683</v>
      </c>
      <c r="C45" s="2">
        <v>43699</v>
      </c>
      <c r="D45" t="s">
        <v>73</v>
      </c>
      <c r="E45" t="s">
        <v>24</v>
      </c>
      <c r="F45" t="s">
        <v>17</v>
      </c>
      <c r="G45" t="s">
        <v>14</v>
      </c>
      <c r="H45" t="s">
        <v>19</v>
      </c>
      <c r="I45">
        <v>84</v>
      </c>
      <c r="J45">
        <v>152.58000000000001</v>
      </c>
      <c r="K45">
        <v>97.44</v>
      </c>
    </row>
    <row r="46" spans="1:11" x14ac:dyDescent="0.35">
      <c r="A46">
        <v>705733239</v>
      </c>
      <c r="B46" s="2">
        <v>42734</v>
      </c>
      <c r="C46" s="2">
        <v>42752</v>
      </c>
      <c r="D46" t="s">
        <v>54</v>
      </c>
      <c r="E46" t="s">
        <v>29</v>
      </c>
      <c r="F46" t="s">
        <v>13</v>
      </c>
      <c r="G46" t="s">
        <v>18</v>
      </c>
      <c r="H46" t="s">
        <v>15</v>
      </c>
      <c r="I46">
        <v>1003</v>
      </c>
      <c r="J46">
        <v>255.28</v>
      </c>
      <c r="K46">
        <v>159.41999999999999</v>
      </c>
    </row>
    <row r="47" spans="1:11" x14ac:dyDescent="0.35">
      <c r="A47">
        <v>778854548</v>
      </c>
      <c r="B47" s="2">
        <v>42280</v>
      </c>
      <c r="C47" s="2">
        <v>42281</v>
      </c>
      <c r="D47" t="s">
        <v>74</v>
      </c>
      <c r="E47" t="s">
        <v>38</v>
      </c>
      <c r="F47" t="s">
        <v>40</v>
      </c>
      <c r="G47" t="s">
        <v>18</v>
      </c>
      <c r="H47" t="s">
        <v>19</v>
      </c>
      <c r="I47">
        <v>9224</v>
      </c>
      <c r="J47">
        <v>651.21</v>
      </c>
      <c r="K47">
        <v>524.96</v>
      </c>
    </row>
    <row r="48" spans="1:11" x14ac:dyDescent="0.35">
      <c r="A48">
        <v>676592862</v>
      </c>
      <c r="B48" s="2">
        <v>43250</v>
      </c>
      <c r="C48" s="2">
        <v>43269</v>
      </c>
      <c r="D48" t="s">
        <v>75</v>
      </c>
      <c r="E48" t="s">
        <v>38</v>
      </c>
      <c r="F48" t="s">
        <v>42</v>
      </c>
      <c r="G48" t="s">
        <v>18</v>
      </c>
      <c r="H48" t="s">
        <v>15</v>
      </c>
      <c r="I48">
        <v>7718</v>
      </c>
      <c r="J48">
        <v>437.2</v>
      </c>
      <c r="K48">
        <v>263.33</v>
      </c>
    </row>
    <row r="49" spans="1:11" x14ac:dyDescent="0.35">
      <c r="A49">
        <v>198997008</v>
      </c>
      <c r="B49" s="2">
        <v>43388</v>
      </c>
      <c r="C49" s="2">
        <v>43404</v>
      </c>
      <c r="D49" t="s">
        <v>46</v>
      </c>
      <c r="E49" t="s">
        <v>29</v>
      </c>
      <c r="F49" t="s">
        <v>76</v>
      </c>
      <c r="G49" t="s">
        <v>18</v>
      </c>
      <c r="H49" t="s">
        <v>15</v>
      </c>
      <c r="I49">
        <v>6492</v>
      </c>
      <c r="J49">
        <v>668.27</v>
      </c>
      <c r="K49">
        <v>502.54</v>
      </c>
    </row>
    <row r="50" spans="1:11" x14ac:dyDescent="0.35">
      <c r="A50">
        <v>566428315</v>
      </c>
      <c r="B50" s="2">
        <v>43906</v>
      </c>
      <c r="C50" s="2">
        <v>43919</v>
      </c>
      <c r="D50" t="s">
        <v>77</v>
      </c>
      <c r="E50" t="s">
        <v>21</v>
      </c>
      <c r="F50" t="s">
        <v>22</v>
      </c>
      <c r="G50" t="s">
        <v>14</v>
      </c>
      <c r="H50" t="s">
        <v>34</v>
      </c>
      <c r="I50">
        <v>7581</v>
      </c>
      <c r="J50">
        <v>47.45</v>
      </c>
      <c r="K50">
        <v>31.79</v>
      </c>
    </row>
    <row r="51" spans="1:11" x14ac:dyDescent="0.35">
      <c r="A51">
        <v>369560611</v>
      </c>
      <c r="B51" s="2">
        <v>43247</v>
      </c>
      <c r="C51" s="2">
        <v>43257</v>
      </c>
      <c r="D51" t="s">
        <v>78</v>
      </c>
      <c r="E51" t="s">
        <v>24</v>
      </c>
      <c r="F51" t="s">
        <v>13</v>
      </c>
      <c r="G51" t="s">
        <v>14</v>
      </c>
      <c r="H51" t="s">
        <v>15</v>
      </c>
      <c r="I51">
        <v>52</v>
      </c>
      <c r="J51">
        <v>255.28</v>
      </c>
      <c r="K51">
        <v>159.41999999999999</v>
      </c>
    </row>
    <row r="52" spans="1:11" x14ac:dyDescent="0.35">
      <c r="A52">
        <v>519380223</v>
      </c>
      <c r="B52" s="2">
        <v>42016</v>
      </c>
      <c r="C52" s="2">
        <v>42036</v>
      </c>
      <c r="D52" t="s">
        <v>79</v>
      </c>
      <c r="E52" t="s">
        <v>21</v>
      </c>
      <c r="F52" t="s">
        <v>17</v>
      </c>
      <c r="G52" t="s">
        <v>14</v>
      </c>
      <c r="H52" t="s">
        <v>15</v>
      </c>
      <c r="I52">
        <v>5005</v>
      </c>
      <c r="J52">
        <v>152.58000000000001</v>
      </c>
      <c r="K52">
        <v>97.44</v>
      </c>
    </row>
    <row r="53" spans="1:11" x14ac:dyDescent="0.35">
      <c r="A53">
        <v>197185981</v>
      </c>
      <c r="B53" s="2">
        <v>44053</v>
      </c>
      <c r="C53" s="2">
        <v>44066</v>
      </c>
      <c r="D53" t="s">
        <v>72</v>
      </c>
      <c r="E53" t="s">
        <v>24</v>
      </c>
      <c r="F53" t="s">
        <v>40</v>
      </c>
      <c r="G53" t="s">
        <v>14</v>
      </c>
      <c r="H53" t="s">
        <v>34</v>
      </c>
      <c r="I53">
        <v>568</v>
      </c>
      <c r="J53">
        <v>651.21</v>
      </c>
      <c r="K53">
        <v>524.96</v>
      </c>
    </row>
    <row r="54" spans="1:11" x14ac:dyDescent="0.35">
      <c r="A54">
        <v>904589211</v>
      </c>
      <c r="B54" s="2">
        <v>43203</v>
      </c>
      <c r="C54" s="2">
        <v>43216</v>
      </c>
      <c r="D54" t="s">
        <v>80</v>
      </c>
      <c r="E54" t="s">
        <v>21</v>
      </c>
      <c r="F54" t="s">
        <v>40</v>
      </c>
      <c r="G54" t="s">
        <v>14</v>
      </c>
      <c r="H54" t="s">
        <v>34</v>
      </c>
      <c r="I54">
        <v>6905</v>
      </c>
      <c r="J54">
        <v>651.21</v>
      </c>
      <c r="K54">
        <v>524.96</v>
      </c>
    </row>
    <row r="55" spans="1:11" x14ac:dyDescent="0.35">
      <c r="A55">
        <v>613513743</v>
      </c>
      <c r="B55" s="2">
        <v>42697</v>
      </c>
      <c r="C55" s="2">
        <v>42699</v>
      </c>
      <c r="D55" t="s">
        <v>57</v>
      </c>
      <c r="E55" t="s">
        <v>32</v>
      </c>
      <c r="F55" t="s">
        <v>76</v>
      </c>
      <c r="G55" t="s">
        <v>18</v>
      </c>
      <c r="H55" t="s">
        <v>34</v>
      </c>
      <c r="I55">
        <v>1205</v>
      </c>
      <c r="J55">
        <v>668.27</v>
      </c>
      <c r="K55">
        <v>502.54</v>
      </c>
    </row>
    <row r="56" spans="1:11" x14ac:dyDescent="0.35">
      <c r="A56">
        <v>516195905</v>
      </c>
      <c r="B56" s="2">
        <v>44856</v>
      </c>
      <c r="C56" s="2">
        <v>44867</v>
      </c>
      <c r="D56" t="s">
        <v>81</v>
      </c>
      <c r="E56" t="s">
        <v>32</v>
      </c>
      <c r="F56" t="s">
        <v>33</v>
      </c>
      <c r="G56" t="s">
        <v>18</v>
      </c>
      <c r="H56" t="s">
        <v>15</v>
      </c>
      <c r="I56">
        <v>2694</v>
      </c>
      <c r="J56">
        <v>109.28</v>
      </c>
      <c r="K56">
        <v>35.840000000000003</v>
      </c>
    </row>
    <row r="57" spans="1:11" x14ac:dyDescent="0.35">
      <c r="A57">
        <v>975184524</v>
      </c>
      <c r="B57" s="2">
        <v>43802</v>
      </c>
      <c r="C57" s="2">
        <v>43805</v>
      </c>
      <c r="D57" t="s">
        <v>73</v>
      </c>
      <c r="E57" t="s">
        <v>24</v>
      </c>
      <c r="F57" t="s">
        <v>68</v>
      </c>
      <c r="G57" t="s">
        <v>18</v>
      </c>
      <c r="H57" t="s">
        <v>34</v>
      </c>
      <c r="I57">
        <v>7626</v>
      </c>
      <c r="J57">
        <v>154.06</v>
      </c>
      <c r="K57">
        <v>90.93</v>
      </c>
    </row>
    <row r="58" spans="1:11" x14ac:dyDescent="0.35">
      <c r="A58">
        <v>173340928</v>
      </c>
      <c r="B58" s="2">
        <v>43442</v>
      </c>
      <c r="C58" s="2">
        <v>43446</v>
      </c>
      <c r="D58" t="s">
        <v>82</v>
      </c>
      <c r="E58" t="s">
        <v>32</v>
      </c>
      <c r="F58" t="s">
        <v>33</v>
      </c>
      <c r="G58" t="s">
        <v>14</v>
      </c>
      <c r="H58" t="s">
        <v>15</v>
      </c>
      <c r="I58">
        <v>4287</v>
      </c>
      <c r="J58">
        <v>109.28</v>
      </c>
      <c r="K58">
        <v>35.840000000000003</v>
      </c>
    </row>
    <row r="59" spans="1:11" x14ac:dyDescent="0.35">
      <c r="A59">
        <v>863838946</v>
      </c>
      <c r="B59" s="2">
        <v>43450</v>
      </c>
      <c r="C59" s="2">
        <v>43458</v>
      </c>
      <c r="D59" t="s">
        <v>83</v>
      </c>
      <c r="E59" t="s">
        <v>38</v>
      </c>
      <c r="F59" t="s">
        <v>30</v>
      </c>
      <c r="G59" t="s">
        <v>18</v>
      </c>
      <c r="H59" t="s">
        <v>34</v>
      </c>
      <c r="I59">
        <v>7995</v>
      </c>
      <c r="J59">
        <v>81.73</v>
      </c>
      <c r="K59">
        <v>56.67</v>
      </c>
    </row>
    <row r="60" spans="1:11" x14ac:dyDescent="0.35">
      <c r="A60">
        <v>920164906</v>
      </c>
      <c r="B60" s="2">
        <v>42431</v>
      </c>
      <c r="C60" s="2">
        <v>42444</v>
      </c>
      <c r="D60" t="s">
        <v>84</v>
      </c>
      <c r="E60" t="s">
        <v>24</v>
      </c>
      <c r="F60" t="s">
        <v>25</v>
      </c>
      <c r="G60" t="s">
        <v>18</v>
      </c>
      <c r="H60" t="s">
        <v>26</v>
      </c>
      <c r="I60">
        <v>6099</v>
      </c>
      <c r="J60">
        <v>205.7</v>
      </c>
      <c r="K60">
        <v>117.11</v>
      </c>
    </row>
    <row r="61" spans="1:11" x14ac:dyDescent="0.35">
      <c r="A61">
        <v>986117637</v>
      </c>
      <c r="B61" s="2">
        <v>44724</v>
      </c>
      <c r="C61" s="2">
        <v>44728</v>
      </c>
      <c r="D61" t="s">
        <v>85</v>
      </c>
      <c r="E61" t="s">
        <v>12</v>
      </c>
      <c r="F61" t="s">
        <v>47</v>
      </c>
      <c r="G61" t="s">
        <v>14</v>
      </c>
      <c r="H61" t="s">
        <v>15</v>
      </c>
      <c r="I61">
        <v>2977</v>
      </c>
      <c r="J61">
        <v>421.89</v>
      </c>
      <c r="K61">
        <v>364.69</v>
      </c>
    </row>
    <row r="62" spans="1:11" x14ac:dyDescent="0.35">
      <c r="A62">
        <v>425808465</v>
      </c>
      <c r="B62" s="2">
        <v>43634</v>
      </c>
      <c r="C62" s="2">
        <v>43637</v>
      </c>
      <c r="D62" t="s">
        <v>86</v>
      </c>
      <c r="E62" t="s">
        <v>29</v>
      </c>
      <c r="F62" t="s">
        <v>25</v>
      </c>
      <c r="G62" t="s">
        <v>14</v>
      </c>
      <c r="H62" t="s">
        <v>26</v>
      </c>
      <c r="I62">
        <v>5042</v>
      </c>
      <c r="J62">
        <v>205.7</v>
      </c>
      <c r="K62">
        <v>117.11</v>
      </c>
    </row>
    <row r="63" spans="1:11" x14ac:dyDescent="0.35">
      <c r="A63">
        <v>473661220</v>
      </c>
      <c r="B63" s="2">
        <v>42167</v>
      </c>
      <c r="C63" s="2">
        <v>42169</v>
      </c>
      <c r="D63" t="s">
        <v>44</v>
      </c>
      <c r="E63" t="s">
        <v>12</v>
      </c>
      <c r="F63" t="s">
        <v>22</v>
      </c>
      <c r="G63" t="s">
        <v>14</v>
      </c>
      <c r="H63" t="s">
        <v>26</v>
      </c>
      <c r="I63">
        <v>5736</v>
      </c>
      <c r="J63">
        <v>47.45</v>
      </c>
      <c r="K63">
        <v>31.79</v>
      </c>
    </row>
    <row r="64" spans="1:11" x14ac:dyDescent="0.35">
      <c r="A64">
        <v>184412229</v>
      </c>
      <c r="B64" s="2">
        <v>42098</v>
      </c>
      <c r="C64" s="2">
        <v>42113</v>
      </c>
      <c r="D64" t="s">
        <v>35</v>
      </c>
      <c r="E64" t="s">
        <v>21</v>
      </c>
      <c r="F64" t="s">
        <v>13</v>
      </c>
      <c r="G64" t="s">
        <v>14</v>
      </c>
      <c r="H64" t="s">
        <v>19</v>
      </c>
      <c r="I64">
        <v>531</v>
      </c>
      <c r="J64">
        <v>255.28</v>
      </c>
      <c r="K64">
        <v>159.41999999999999</v>
      </c>
    </row>
    <row r="65" spans="1:11" x14ac:dyDescent="0.35">
      <c r="A65">
        <v>483110320</v>
      </c>
      <c r="B65" s="2">
        <v>42594</v>
      </c>
      <c r="C65" s="2">
        <v>42595</v>
      </c>
      <c r="D65" t="s">
        <v>87</v>
      </c>
      <c r="E65" t="s">
        <v>24</v>
      </c>
      <c r="F65" t="s">
        <v>68</v>
      </c>
      <c r="G65" t="s">
        <v>18</v>
      </c>
      <c r="H65" t="s">
        <v>34</v>
      </c>
      <c r="I65">
        <v>1934</v>
      </c>
      <c r="J65">
        <v>154.06</v>
      </c>
      <c r="K65">
        <v>90.93</v>
      </c>
    </row>
    <row r="66" spans="1:11" x14ac:dyDescent="0.35">
      <c r="A66">
        <v>115116822</v>
      </c>
      <c r="B66" s="2">
        <v>42635</v>
      </c>
      <c r="C66" s="2">
        <v>42654</v>
      </c>
      <c r="D66" t="s">
        <v>52</v>
      </c>
      <c r="E66" t="s">
        <v>12</v>
      </c>
      <c r="F66" t="s">
        <v>76</v>
      </c>
      <c r="G66" t="s">
        <v>14</v>
      </c>
      <c r="H66" t="s">
        <v>34</v>
      </c>
      <c r="I66">
        <v>4481</v>
      </c>
      <c r="J66">
        <v>668.27</v>
      </c>
      <c r="K66">
        <v>502.54</v>
      </c>
    </row>
    <row r="67" spans="1:11" x14ac:dyDescent="0.35">
      <c r="A67">
        <v>596105563</v>
      </c>
      <c r="B67" s="2">
        <v>44590</v>
      </c>
      <c r="C67" s="2">
        <v>44593</v>
      </c>
      <c r="D67" t="s">
        <v>70</v>
      </c>
      <c r="E67" t="s">
        <v>29</v>
      </c>
      <c r="F67" t="s">
        <v>13</v>
      </c>
      <c r="G67" t="s">
        <v>14</v>
      </c>
      <c r="H67" t="s">
        <v>15</v>
      </c>
      <c r="I67">
        <v>9738</v>
      </c>
      <c r="J67">
        <v>255.28</v>
      </c>
      <c r="K67">
        <v>159.41999999999999</v>
      </c>
    </row>
    <row r="68" spans="1:11" x14ac:dyDescent="0.35">
      <c r="A68">
        <v>362062871</v>
      </c>
      <c r="B68" s="2">
        <v>43444</v>
      </c>
      <c r="C68" s="2">
        <v>43455</v>
      </c>
      <c r="D68" t="s">
        <v>88</v>
      </c>
      <c r="E68" t="s">
        <v>38</v>
      </c>
      <c r="F68" t="s">
        <v>17</v>
      </c>
      <c r="G68" t="s">
        <v>14</v>
      </c>
      <c r="H68" t="s">
        <v>19</v>
      </c>
      <c r="I68">
        <v>1304</v>
      </c>
      <c r="J68">
        <v>152.58000000000001</v>
      </c>
      <c r="K68">
        <v>97.44</v>
      </c>
    </row>
    <row r="69" spans="1:11" x14ac:dyDescent="0.35">
      <c r="A69">
        <v>619287574</v>
      </c>
      <c r="B69" s="2">
        <v>42579</v>
      </c>
      <c r="C69" s="2">
        <v>42581</v>
      </c>
      <c r="D69" t="s">
        <v>89</v>
      </c>
      <c r="E69" t="s">
        <v>38</v>
      </c>
      <c r="F69" t="s">
        <v>22</v>
      </c>
      <c r="G69" t="s">
        <v>14</v>
      </c>
      <c r="H69" t="s">
        <v>34</v>
      </c>
      <c r="I69">
        <v>9810</v>
      </c>
      <c r="J69">
        <v>47.45</v>
      </c>
      <c r="K69">
        <v>31.79</v>
      </c>
    </row>
    <row r="70" spans="1:11" x14ac:dyDescent="0.35">
      <c r="A70">
        <v>394391000</v>
      </c>
      <c r="B70" s="2">
        <v>42531</v>
      </c>
      <c r="C70" s="2">
        <v>42552</v>
      </c>
      <c r="D70" t="s">
        <v>45</v>
      </c>
      <c r="E70" t="s">
        <v>12</v>
      </c>
      <c r="F70" t="s">
        <v>33</v>
      </c>
      <c r="G70" t="s">
        <v>18</v>
      </c>
      <c r="H70" t="s">
        <v>34</v>
      </c>
      <c r="I70">
        <v>7916</v>
      </c>
      <c r="J70">
        <v>109.28</v>
      </c>
      <c r="K70">
        <v>35.840000000000003</v>
      </c>
    </row>
    <row r="71" spans="1:11" x14ac:dyDescent="0.35">
      <c r="A71">
        <v>584296977</v>
      </c>
      <c r="B71" s="2">
        <v>43571</v>
      </c>
      <c r="C71" s="2">
        <v>43581</v>
      </c>
      <c r="D71" t="s">
        <v>90</v>
      </c>
      <c r="E71" t="s">
        <v>38</v>
      </c>
      <c r="F71" t="s">
        <v>22</v>
      </c>
      <c r="G71" t="s">
        <v>14</v>
      </c>
      <c r="H71" t="s">
        <v>15</v>
      </c>
      <c r="I71">
        <v>5315</v>
      </c>
      <c r="J71">
        <v>47.45</v>
      </c>
      <c r="K71">
        <v>31.79</v>
      </c>
    </row>
    <row r="72" spans="1:11" x14ac:dyDescent="0.35">
      <c r="A72">
        <v>806241834</v>
      </c>
      <c r="B72" s="2">
        <v>43286</v>
      </c>
      <c r="C72" s="2">
        <v>43302</v>
      </c>
      <c r="D72" t="s">
        <v>54</v>
      </c>
      <c r="E72" t="s">
        <v>29</v>
      </c>
      <c r="F72" t="s">
        <v>33</v>
      </c>
      <c r="G72" t="s">
        <v>18</v>
      </c>
      <c r="H72" t="s">
        <v>15</v>
      </c>
      <c r="I72">
        <v>3730</v>
      </c>
      <c r="J72">
        <v>109.28</v>
      </c>
      <c r="K72">
        <v>35.840000000000003</v>
      </c>
    </row>
    <row r="73" spans="1:11" x14ac:dyDescent="0.35">
      <c r="A73">
        <v>747774398</v>
      </c>
      <c r="B73" s="2">
        <v>42802</v>
      </c>
      <c r="C73" s="2">
        <v>42823</v>
      </c>
      <c r="D73" t="s">
        <v>91</v>
      </c>
      <c r="E73" t="s">
        <v>21</v>
      </c>
      <c r="F73" t="s">
        <v>47</v>
      </c>
      <c r="G73" t="s">
        <v>18</v>
      </c>
      <c r="H73" t="s">
        <v>15</v>
      </c>
      <c r="I73">
        <v>1916</v>
      </c>
      <c r="J73">
        <v>421.89</v>
      </c>
      <c r="K73">
        <v>364.69</v>
      </c>
    </row>
    <row r="74" spans="1:11" x14ac:dyDescent="0.35">
      <c r="A74">
        <v>616755998</v>
      </c>
      <c r="B74" s="2">
        <v>44524</v>
      </c>
      <c r="C74" s="2">
        <v>44531</v>
      </c>
      <c r="D74" t="s">
        <v>16</v>
      </c>
      <c r="E74" t="s">
        <v>12</v>
      </c>
      <c r="F74" t="s">
        <v>47</v>
      </c>
      <c r="G74" t="s">
        <v>14</v>
      </c>
      <c r="H74" t="s">
        <v>34</v>
      </c>
      <c r="I74">
        <v>660</v>
      </c>
      <c r="J74">
        <v>421.89</v>
      </c>
      <c r="K74">
        <v>364.69</v>
      </c>
    </row>
    <row r="75" spans="1:11" x14ac:dyDescent="0.35">
      <c r="A75">
        <v>691360461</v>
      </c>
      <c r="B75" s="2">
        <v>42663</v>
      </c>
      <c r="C75" s="2">
        <v>42681</v>
      </c>
      <c r="D75" t="s">
        <v>92</v>
      </c>
      <c r="E75" t="s">
        <v>32</v>
      </c>
      <c r="F75" t="s">
        <v>13</v>
      </c>
      <c r="G75" t="s">
        <v>18</v>
      </c>
      <c r="H75" t="s">
        <v>19</v>
      </c>
      <c r="I75">
        <v>7779</v>
      </c>
      <c r="J75">
        <v>255.28</v>
      </c>
      <c r="K75">
        <v>159.41999999999999</v>
      </c>
    </row>
    <row r="76" spans="1:11" x14ac:dyDescent="0.35">
      <c r="A76">
        <v>870074117</v>
      </c>
      <c r="B76" s="2">
        <v>43556</v>
      </c>
      <c r="C76" s="2">
        <v>43570</v>
      </c>
      <c r="D76" t="s">
        <v>45</v>
      </c>
      <c r="E76" t="s">
        <v>12</v>
      </c>
      <c r="F76" t="s">
        <v>22</v>
      </c>
      <c r="G76" t="s">
        <v>14</v>
      </c>
      <c r="H76" t="s">
        <v>19</v>
      </c>
      <c r="I76">
        <v>3121</v>
      </c>
      <c r="J76">
        <v>47.45</v>
      </c>
      <c r="K76">
        <v>31.79</v>
      </c>
    </row>
    <row r="77" spans="1:11" x14ac:dyDescent="0.35">
      <c r="A77">
        <v>221695792</v>
      </c>
      <c r="B77" s="2">
        <v>44621</v>
      </c>
      <c r="C77" s="2">
        <v>44641</v>
      </c>
      <c r="D77" t="s">
        <v>93</v>
      </c>
      <c r="E77" t="s">
        <v>29</v>
      </c>
      <c r="F77" t="s">
        <v>40</v>
      </c>
      <c r="G77" t="s">
        <v>14</v>
      </c>
      <c r="H77" t="s">
        <v>34</v>
      </c>
      <c r="I77">
        <v>3566</v>
      </c>
      <c r="J77">
        <v>651.21</v>
      </c>
      <c r="K77">
        <v>524.96</v>
      </c>
    </row>
    <row r="78" spans="1:11" x14ac:dyDescent="0.35">
      <c r="A78">
        <v>135336816</v>
      </c>
      <c r="B78" s="2">
        <v>42929</v>
      </c>
      <c r="C78" s="2">
        <v>42948</v>
      </c>
      <c r="D78" t="s">
        <v>63</v>
      </c>
      <c r="E78" t="s">
        <v>32</v>
      </c>
      <c r="F78" t="s">
        <v>56</v>
      </c>
      <c r="G78" t="s">
        <v>14</v>
      </c>
      <c r="H78" t="s">
        <v>15</v>
      </c>
      <c r="I78">
        <v>8026</v>
      </c>
      <c r="J78">
        <v>9.33</v>
      </c>
      <c r="K78">
        <v>6.92</v>
      </c>
    </row>
    <row r="79" spans="1:11" x14ac:dyDescent="0.35">
      <c r="A79">
        <v>270421016</v>
      </c>
      <c r="B79" s="2">
        <v>43950</v>
      </c>
      <c r="C79" s="2">
        <v>43951</v>
      </c>
      <c r="D79" t="s">
        <v>31</v>
      </c>
      <c r="E79" t="s">
        <v>32</v>
      </c>
      <c r="F79" t="s">
        <v>40</v>
      </c>
      <c r="G79" t="s">
        <v>14</v>
      </c>
      <c r="H79" t="s">
        <v>26</v>
      </c>
      <c r="I79">
        <v>2443</v>
      </c>
      <c r="J79">
        <v>651.21</v>
      </c>
      <c r="K79">
        <v>524.96</v>
      </c>
    </row>
    <row r="80" spans="1:11" x14ac:dyDescent="0.35">
      <c r="A80">
        <v>806684720</v>
      </c>
      <c r="B80" s="2">
        <v>44728</v>
      </c>
      <c r="C80" s="2">
        <v>44749</v>
      </c>
      <c r="D80" t="s">
        <v>94</v>
      </c>
      <c r="E80" t="s">
        <v>38</v>
      </c>
      <c r="F80" t="s">
        <v>76</v>
      </c>
      <c r="G80" t="s">
        <v>14</v>
      </c>
      <c r="H80" t="s">
        <v>34</v>
      </c>
      <c r="I80">
        <v>4790</v>
      </c>
      <c r="J80">
        <v>668.27</v>
      </c>
      <c r="K80">
        <v>502.54</v>
      </c>
    </row>
    <row r="81" spans="1:11" x14ac:dyDescent="0.35">
      <c r="A81">
        <v>194176757</v>
      </c>
      <c r="B81" s="2">
        <v>42926</v>
      </c>
      <c r="C81" s="2">
        <v>42937</v>
      </c>
      <c r="D81" t="s">
        <v>95</v>
      </c>
      <c r="E81" t="s">
        <v>21</v>
      </c>
      <c r="F81" t="s">
        <v>76</v>
      </c>
      <c r="G81" t="s">
        <v>14</v>
      </c>
      <c r="H81" t="s">
        <v>15</v>
      </c>
      <c r="I81">
        <v>72</v>
      </c>
      <c r="J81">
        <v>668.27</v>
      </c>
      <c r="K81">
        <v>502.54</v>
      </c>
    </row>
    <row r="82" spans="1:11" x14ac:dyDescent="0.35">
      <c r="A82">
        <v>103258454</v>
      </c>
      <c r="B82" s="2">
        <v>42914</v>
      </c>
      <c r="C82" s="2">
        <v>42927</v>
      </c>
      <c r="D82" t="s">
        <v>96</v>
      </c>
      <c r="E82" t="s">
        <v>29</v>
      </c>
      <c r="F82" t="s">
        <v>13</v>
      </c>
      <c r="G82" t="s">
        <v>18</v>
      </c>
      <c r="H82" t="s">
        <v>34</v>
      </c>
      <c r="I82">
        <v>5326</v>
      </c>
      <c r="J82">
        <v>255.28</v>
      </c>
      <c r="K82">
        <v>159.41999999999999</v>
      </c>
    </row>
    <row r="83" spans="1:11" x14ac:dyDescent="0.35">
      <c r="A83">
        <v>474603641</v>
      </c>
      <c r="B83" s="2">
        <v>43211</v>
      </c>
      <c r="C83" s="2">
        <v>43215</v>
      </c>
      <c r="D83" t="s">
        <v>97</v>
      </c>
      <c r="E83" t="s">
        <v>29</v>
      </c>
      <c r="F83" t="s">
        <v>40</v>
      </c>
      <c r="G83" t="s">
        <v>14</v>
      </c>
      <c r="H83" t="s">
        <v>34</v>
      </c>
      <c r="I83">
        <v>4619</v>
      </c>
      <c r="J83">
        <v>651.21</v>
      </c>
      <c r="K83">
        <v>524.96</v>
      </c>
    </row>
    <row r="84" spans="1:11" x14ac:dyDescent="0.35">
      <c r="A84">
        <v>869198644</v>
      </c>
      <c r="B84" s="2">
        <v>44191</v>
      </c>
      <c r="C84" s="2">
        <v>44207</v>
      </c>
      <c r="D84" t="s">
        <v>98</v>
      </c>
      <c r="E84" t="s">
        <v>38</v>
      </c>
      <c r="F84" t="s">
        <v>25</v>
      </c>
      <c r="G84" t="s">
        <v>14</v>
      </c>
      <c r="H84" t="s">
        <v>34</v>
      </c>
      <c r="I84">
        <v>4049</v>
      </c>
      <c r="J84">
        <v>205.7</v>
      </c>
      <c r="K84">
        <v>117.11</v>
      </c>
    </row>
    <row r="85" spans="1:11" x14ac:dyDescent="0.35">
      <c r="A85">
        <v>918342292</v>
      </c>
      <c r="B85" s="2">
        <v>42309</v>
      </c>
      <c r="C85" s="2">
        <v>42321</v>
      </c>
      <c r="D85" t="s">
        <v>99</v>
      </c>
      <c r="E85" t="s">
        <v>38</v>
      </c>
      <c r="F85" t="s">
        <v>76</v>
      </c>
      <c r="G85" t="s">
        <v>14</v>
      </c>
      <c r="H85" t="s">
        <v>34</v>
      </c>
      <c r="I85">
        <v>6747</v>
      </c>
      <c r="J85">
        <v>668.27</v>
      </c>
      <c r="K85">
        <v>502.54</v>
      </c>
    </row>
    <row r="86" spans="1:11" x14ac:dyDescent="0.35">
      <c r="A86">
        <v>773645913</v>
      </c>
      <c r="B86" s="2">
        <v>44218</v>
      </c>
      <c r="C86" s="2">
        <v>44239</v>
      </c>
      <c r="D86" t="s">
        <v>100</v>
      </c>
      <c r="E86" t="s">
        <v>21</v>
      </c>
      <c r="F86" t="s">
        <v>42</v>
      </c>
      <c r="G86" t="s">
        <v>14</v>
      </c>
      <c r="H86" t="s">
        <v>34</v>
      </c>
      <c r="I86">
        <v>7873</v>
      </c>
      <c r="J86">
        <v>437.2</v>
      </c>
      <c r="K86">
        <v>263.33</v>
      </c>
    </row>
    <row r="87" spans="1:11" x14ac:dyDescent="0.35">
      <c r="A87">
        <v>657033336</v>
      </c>
      <c r="B87" s="2">
        <v>43264</v>
      </c>
      <c r="C87" s="2">
        <v>43275</v>
      </c>
      <c r="D87" t="s">
        <v>101</v>
      </c>
      <c r="E87" t="s">
        <v>24</v>
      </c>
      <c r="F87" t="s">
        <v>42</v>
      </c>
      <c r="G87" t="s">
        <v>14</v>
      </c>
      <c r="H87" t="s">
        <v>19</v>
      </c>
      <c r="I87">
        <v>9620</v>
      </c>
      <c r="J87">
        <v>437.2</v>
      </c>
      <c r="K87">
        <v>263.33</v>
      </c>
    </row>
    <row r="88" spans="1:11" x14ac:dyDescent="0.35">
      <c r="A88">
        <v>410740888</v>
      </c>
      <c r="B88" s="2">
        <v>44036</v>
      </c>
      <c r="C88" s="2">
        <v>44053</v>
      </c>
      <c r="D88" t="s">
        <v>35</v>
      </c>
      <c r="E88" t="s">
        <v>21</v>
      </c>
      <c r="F88" t="s">
        <v>47</v>
      </c>
      <c r="G88" t="s">
        <v>14</v>
      </c>
      <c r="H88" t="s">
        <v>34</v>
      </c>
      <c r="I88">
        <v>6211</v>
      </c>
      <c r="J88">
        <v>421.89</v>
      </c>
      <c r="K88">
        <v>364.69</v>
      </c>
    </row>
    <row r="89" spans="1:11" x14ac:dyDescent="0.35">
      <c r="A89">
        <v>847317397</v>
      </c>
      <c r="B89" s="2">
        <v>44545</v>
      </c>
      <c r="C89" s="2">
        <v>44564</v>
      </c>
      <c r="D89" t="s">
        <v>102</v>
      </c>
      <c r="E89" t="s">
        <v>21</v>
      </c>
      <c r="F89" t="s">
        <v>47</v>
      </c>
      <c r="G89" t="s">
        <v>18</v>
      </c>
      <c r="H89" t="s">
        <v>15</v>
      </c>
      <c r="I89">
        <v>8902</v>
      </c>
      <c r="J89">
        <v>421.89</v>
      </c>
      <c r="K89">
        <v>364.69</v>
      </c>
    </row>
    <row r="90" spans="1:11" x14ac:dyDescent="0.35">
      <c r="A90">
        <v>599624192</v>
      </c>
      <c r="B90" s="2">
        <v>44077</v>
      </c>
      <c r="C90" s="2">
        <v>44090</v>
      </c>
      <c r="D90" t="s">
        <v>103</v>
      </c>
      <c r="E90" t="s">
        <v>21</v>
      </c>
      <c r="F90" t="s">
        <v>22</v>
      </c>
      <c r="G90" t="s">
        <v>14</v>
      </c>
      <c r="H90" t="s">
        <v>26</v>
      </c>
      <c r="I90">
        <v>978</v>
      </c>
      <c r="J90">
        <v>47.45</v>
      </c>
      <c r="K90">
        <v>31.79</v>
      </c>
    </row>
    <row r="91" spans="1:11" x14ac:dyDescent="0.35">
      <c r="A91">
        <v>170835101</v>
      </c>
      <c r="B91" s="2">
        <v>43849</v>
      </c>
      <c r="C91" s="2">
        <v>43861</v>
      </c>
      <c r="D91" t="s">
        <v>104</v>
      </c>
      <c r="E91" t="s">
        <v>24</v>
      </c>
      <c r="F91" t="s">
        <v>22</v>
      </c>
      <c r="G91" t="s">
        <v>18</v>
      </c>
      <c r="H91" t="s">
        <v>34</v>
      </c>
      <c r="I91">
        <v>2758</v>
      </c>
      <c r="J91">
        <v>47.45</v>
      </c>
      <c r="K91">
        <v>31.79</v>
      </c>
    </row>
    <row r="92" spans="1:11" x14ac:dyDescent="0.35">
      <c r="A92">
        <v>584436452</v>
      </c>
      <c r="B92" s="2">
        <v>42386</v>
      </c>
      <c r="C92" s="2">
        <v>42403</v>
      </c>
      <c r="D92" t="s">
        <v>105</v>
      </c>
      <c r="E92" t="s">
        <v>12</v>
      </c>
      <c r="F92" t="s">
        <v>25</v>
      </c>
      <c r="G92" t="s">
        <v>14</v>
      </c>
      <c r="H92" t="s">
        <v>34</v>
      </c>
      <c r="I92">
        <v>6588</v>
      </c>
      <c r="J92">
        <v>205.7</v>
      </c>
      <c r="K92">
        <v>117.11</v>
      </c>
    </row>
    <row r="93" spans="1:11" x14ac:dyDescent="0.35">
      <c r="A93">
        <v>234227073</v>
      </c>
      <c r="B93" s="2">
        <v>44106</v>
      </c>
      <c r="C93" s="2">
        <v>44116</v>
      </c>
      <c r="D93" t="s">
        <v>106</v>
      </c>
      <c r="E93" t="s">
        <v>38</v>
      </c>
      <c r="F93" t="s">
        <v>40</v>
      </c>
      <c r="G93" t="s">
        <v>14</v>
      </c>
      <c r="H93" t="s">
        <v>34</v>
      </c>
      <c r="I93">
        <v>1851</v>
      </c>
      <c r="J93">
        <v>651.21</v>
      </c>
      <c r="K93">
        <v>524.96</v>
      </c>
    </row>
    <row r="94" spans="1:11" x14ac:dyDescent="0.35">
      <c r="A94">
        <v>734318292</v>
      </c>
      <c r="B94" s="2">
        <v>43121</v>
      </c>
      <c r="C94" s="2">
        <v>43123</v>
      </c>
      <c r="D94" t="s">
        <v>107</v>
      </c>
      <c r="E94" t="s">
        <v>21</v>
      </c>
      <c r="F94" t="s">
        <v>40</v>
      </c>
      <c r="G94" t="s">
        <v>14</v>
      </c>
      <c r="H94" t="s">
        <v>15</v>
      </c>
      <c r="I94">
        <v>9956</v>
      </c>
      <c r="J94">
        <v>651.21</v>
      </c>
      <c r="K94">
        <v>524.96</v>
      </c>
    </row>
    <row r="95" spans="1:11" x14ac:dyDescent="0.35">
      <c r="A95">
        <v>169133937</v>
      </c>
      <c r="B95" s="2">
        <v>43820</v>
      </c>
      <c r="C95" s="2">
        <v>43827</v>
      </c>
      <c r="D95" t="s">
        <v>108</v>
      </c>
      <c r="E95" t="s">
        <v>12</v>
      </c>
      <c r="F95" t="s">
        <v>17</v>
      </c>
      <c r="G95" t="s">
        <v>14</v>
      </c>
      <c r="H95" t="s">
        <v>34</v>
      </c>
      <c r="I95">
        <v>9345</v>
      </c>
      <c r="J95">
        <v>152.58000000000001</v>
      </c>
      <c r="K95">
        <v>97.44</v>
      </c>
    </row>
    <row r="96" spans="1:11" x14ac:dyDescent="0.35">
      <c r="A96">
        <v>743410336</v>
      </c>
      <c r="B96" s="2">
        <v>42059</v>
      </c>
      <c r="C96" s="2">
        <v>42064</v>
      </c>
      <c r="D96" t="s">
        <v>27</v>
      </c>
      <c r="E96" t="s">
        <v>24</v>
      </c>
      <c r="F96" t="s">
        <v>25</v>
      </c>
      <c r="G96" t="s">
        <v>14</v>
      </c>
      <c r="H96" t="s">
        <v>19</v>
      </c>
      <c r="I96">
        <v>494</v>
      </c>
      <c r="J96">
        <v>205.7</v>
      </c>
      <c r="K96">
        <v>117.11</v>
      </c>
    </row>
    <row r="97" spans="1:11" x14ac:dyDescent="0.35">
      <c r="A97">
        <v>232196319</v>
      </c>
      <c r="B97" s="2">
        <v>42923</v>
      </c>
      <c r="C97" s="2">
        <v>42931</v>
      </c>
      <c r="D97" t="s">
        <v>109</v>
      </c>
      <c r="E97" t="s">
        <v>21</v>
      </c>
      <c r="F97" t="s">
        <v>76</v>
      </c>
      <c r="G97" t="s">
        <v>18</v>
      </c>
      <c r="H97" t="s">
        <v>26</v>
      </c>
      <c r="I97">
        <v>905</v>
      </c>
      <c r="J97">
        <v>668.27</v>
      </c>
      <c r="K97">
        <v>502.54</v>
      </c>
    </row>
    <row r="98" spans="1:11" x14ac:dyDescent="0.35">
      <c r="A98">
        <v>530853211</v>
      </c>
      <c r="B98" s="2">
        <v>43281</v>
      </c>
      <c r="C98" s="2">
        <v>43294</v>
      </c>
      <c r="D98" t="s">
        <v>110</v>
      </c>
      <c r="E98" t="s">
        <v>38</v>
      </c>
      <c r="F98" t="s">
        <v>22</v>
      </c>
      <c r="G98" t="s">
        <v>18</v>
      </c>
      <c r="H98" t="s">
        <v>26</v>
      </c>
      <c r="I98">
        <v>117</v>
      </c>
      <c r="J98">
        <v>47.45</v>
      </c>
      <c r="K98">
        <v>31.79</v>
      </c>
    </row>
    <row r="99" spans="1:11" x14ac:dyDescent="0.35">
      <c r="A99">
        <v>905054843</v>
      </c>
      <c r="B99" s="2">
        <v>44537</v>
      </c>
      <c r="C99" s="2">
        <v>44548</v>
      </c>
      <c r="D99" t="s">
        <v>81</v>
      </c>
      <c r="E99" t="s">
        <v>32</v>
      </c>
      <c r="F99" t="s">
        <v>56</v>
      </c>
      <c r="G99" t="s">
        <v>14</v>
      </c>
      <c r="H99" t="s">
        <v>26</v>
      </c>
      <c r="I99">
        <v>4695</v>
      </c>
      <c r="J99">
        <v>9.33</v>
      </c>
      <c r="K99">
        <v>6.92</v>
      </c>
    </row>
    <row r="100" spans="1:11" x14ac:dyDescent="0.35">
      <c r="A100">
        <v>240787541</v>
      </c>
      <c r="B100" s="2">
        <v>42640</v>
      </c>
      <c r="C100" s="2">
        <v>42641</v>
      </c>
      <c r="D100" t="s">
        <v>70</v>
      </c>
      <c r="E100" t="s">
        <v>29</v>
      </c>
      <c r="F100" t="s">
        <v>76</v>
      </c>
      <c r="G100" t="s">
        <v>18</v>
      </c>
      <c r="H100" t="s">
        <v>19</v>
      </c>
      <c r="I100">
        <v>3239</v>
      </c>
      <c r="J100">
        <v>668.27</v>
      </c>
      <c r="K100">
        <v>502.54</v>
      </c>
    </row>
    <row r="101" spans="1:11" x14ac:dyDescent="0.35">
      <c r="A101">
        <v>194350135</v>
      </c>
      <c r="B101" s="2">
        <v>44703</v>
      </c>
      <c r="C101" s="2">
        <v>44721</v>
      </c>
      <c r="D101" t="s">
        <v>111</v>
      </c>
      <c r="E101" t="s">
        <v>38</v>
      </c>
      <c r="F101" t="s">
        <v>47</v>
      </c>
      <c r="G101" t="s">
        <v>14</v>
      </c>
      <c r="H101" t="s">
        <v>26</v>
      </c>
      <c r="I101">
        <v>1379</v>
      </c>
      <c r="J101">
        <v>421.89</v>
      </c>
      <c r="K101">
        <v>364.69</v>
      </c>
    </row>
    <row r="102" spans="1:11" x14ac:dyDescent="0.35">
      <c r="A102">
        <v>242353951</v>
      </c>
      <c r="B102" s="2">
        <v>43567</v>
      </c>
      <c r="C102" s="2">
        <v>43577</v>
      </c>
      <c r="D102" t="s">
        <v>43</v>
      </c>
      <c r="E102" t="s">
        <v>24</v>
      </c>
      <c r="F102" t="s">
        <v>76</v>
      </c>
      <c r="G102" t="s">
        <v>14</v>
      </c>
      <c r="H102" t="s">
        <v>26</v>
      </c>
      <c r="I102">
        <v>6775</v>
      </c>
      <c r="J102">
        <v>668.27</v>
      </c>
      <c r="K102">
        <v>502.54</v>
      </c>
    </row>
    <row r="103" spans="1:11" x14ac:dyDescent="0.35">
      <c r="A103">
        <v>831722819</v>
      </c>
      <c r="B103" s="2">
        <v>44121</v>
      </c>
      <c r="C103" s="2">
        <v>44132</v>
      </c>
      <c r="D103" t="s">
        <v>112</v>
      </c>
      <c r="E103" t="s">
        <v>12</v>
      </c>
      <c r="F103" t="s">
        <v>68</v>
      </c>
      <c r="G103" t="s">
        <v>18</v>
      </c>
      <c r="H103" t="s">
        <v>19</v>
      </c>
      <c r="I103">
        <v>4120</v>
      </c>
      <c r="J103">
        <v>154.06</v>
      </c>
      <c r="K103">
        <v>90.93</v>
      </c>
    </row>
    <row r="104" spans="1:11" x14ac:dyDescent="0.35">
      <c r="A104">
        <v>229693067</v>
      </c>
      <c r="B104" s="2">
        <v>44027</v>
      </c>
      <c r="C104" s="2">
        <v>44044</v>
      </c>
      <c r="D104" t="s">
        <v>113</v>
      </c>
      <c r="E104" t="s">
        <v>21</v>
      </c>
      <c r="F104" t="s">
        <v>42</v>
      </c>
      <c r="G104" t="s">
        <v>14</v>
      </c>
      <c r="H104" t="s">
        <v>26</v>
      </c>
      <c r="I104">
        <v>138</v>
      </c>
      <c r="J104">
        <v>437.2</v>
      </c>
      <c r="K104">
        <v>263.33</v>
      </c>
    </row>
    <row r="105" spans="1:11" x14ac:dyDescent="0.35">
      <c r="A105">
        <v>373813521</v>
      </c>
      <c r="B105" s="2">
        <v>43604</v>
      </c>
      <c r="C105" s="2">
        <v>43616</v>
      </c>
      <c r="D105" t="s">
        <v>114</v>
      </c>
      <c r="E105" t="s">
        <v>38</v>
      </c>
      <c r="F105" t="s">
        <v>25</v>
      </c>
      <c r="G105" t="s">
        <v>18</v>
      </c>
      <c r="H105" t="s">
        <v>34</v>
      </c>
      <c r="I105">
        <v>8583</v>
      </c>
      <c r="J105">
        <v>205.7</v>
      </c>
      <c r="K105">
        <v>117.11</v>
      </c>
    </row>
    <row r="106" spans="1:11" x14ac:dyDescent="0.35">
      <c r="A106">
        <v>121945512</v>
      </c>
      <c r="B106" s="2">
        <v>42833</v>
      </c>
      <c r="C106" s="2">
        <v>42849</v>
      </c>
      <c r="D106" t="s">
        <v>115</v>
      </c>
      <c r="E106" t="s">
        <v>21</v>
      </c>
      <c r="F106" t="s">
        <v>22</v>
      </c>
      <c r="G106" t="s">
        <v>14</v>
      </c>
      <c r="H106" t="s">
        <v>19</v>
      </c>
      <c r="I106">
        <v>5242</v>
      </c>
      <c r="J106">
        <v>47.45</v>
      </c>
      <c r="K106">
        <v>31.79</v>
      </c>
    </row>
    <row r="107" spans="1:11" x14ac:dyDescent="0.35">
      <c r="A107">
        <v>202262866</v>
      </c>
      <c r="B107" s="2">
        <v>42314</v>
      </c>
      <c r="C107" s="2">
        <v>42334</v>
      </c>
      <c r="D107" t="s">
        <v>63</v>
      </c>
      <c r="E107" t="s">
        <v>32</v>
      </c>
      <c r="F107" t="s">
        <v>56</v>
      </c>
      <c r="G107" t="s">
        <v>18</v>
      </c>
      <c r="H107" t="s">
        <v>26</v>
      </c>
      <c r="I107">
        <v>2932</v>
      </c>
      <c r="J107">
        <v>9.33</v>
      </c>
      <c r="K107">
        <v>6.92</v>
      </c>
    </row>
    <row r="108" spans="1:11" x14ac:dyDescent="0.35">
      <c r="A108">
        <v>963251912</v>
      </c>
      <c r="B108" s="2">
        <v>42725</v>
      </c>
      <c r="C108" s="2">
        <v>42735</v>
      </c>
      <c r="D108" t="s">
        <v>57</v>
      </c>
      <c r="E108" t="s">
        <v>32</v>
      </c>
      <c r="F108" t="s">
        <v>30</v>
      </c>
      <c r="G108" t="s">
        <v>18</v>
      </c>
      <c r="H108" t="s">
        <v>15</v>
      </c>
      <c r="I108">
        <v>6501</v>
      </c>
      <c r="J108">
        <v>81.73</v>
      </c>
      <c r="K108">
        <v>56.67</v>
      </c>
    </row>
    <row r="109" spans="1:11" x14ac:dyDescent="0.35">
      <c r="A109">
        <v>123711478</v>
      </c>
      <c r="B109" s="2">
        <v>44794</v>
      </c>
      <c r="C109" s="2">
        <v>44803</v>
      </c>
      <c r="D109" t="s">
        <v>11</v>
      </c>
      <c r="E109" t="s">
        <v>12</v>
      </c>
      <c r="F109" t="s">
        <v>76</v>
      </c>
      <c r="G109" t="s">
        <v>14</v>
      </c>
      <c r="H109" t="s">
        <v>15</v>
      </c>
      <c r="I109">
        <v>7830</v>
      </c>
      <c r="J109">
        <v>668.27</v>
      </c>
      <c r="K109">
        <v>502.54</v>
      </c>
    </row>
    <row r="110" spans="1:11" x14ac:dyDescent="0.35">
      <c r="A110">
        <v>422752892</v>
      </c>
      <c r="B110" s="2">
        <v>44785</v>
      </c>
      <c r="C110" s="2">
        <v>44790</v>
      </c>
      <c r="D110" t="s">
        <v>112</v>
      </c>
      <c r="E110" t="s">
        <v>12</v>
      </c>
      <c r="F110" t="s">
        <v>33</v>
      </c>
      <c r="G110" t="s">
        <v>18</v>
      </c>
      <c r="H110" t="s">
        <v>26</v>
      </c>
      <c r="I110">
        <v>830</v>
      </c>
      <c r="J110">
        <v>109.28</v>
      </c>
      <c r="K110">
        <v>35.840000000000003</v>
      </c>
    </row>
    <row r="111" spans="1:11" x14ac:dyDescent="0.35">
      <c r="A111">
        <v>169799983</v>
      </c>
      <c r="B111" s="2">
        <v>44126</v>
      </c>
      <c r="C111" s="2">
        <v>44127</v>
      </c>
      <c r="D111" t="s">
        <v>116</v>
      </c>
      <c r="E111" t="s">
        <v>21</v>
      </c>
      <c r="F111" t="s">
        <v>56</v>
      </c>
      <c r="G111" t="s">
        <v>14</v>
      </c>
      <c r="H111" t="s">
        <v>34</v>
      </c>
      <c r="I111">
        <v>6443</v>
      </c>
      <c r="J111">
        <v>9.33</v>
      </c>
      <c r="K111">
        <v>6.92</v>
      </c>
    </row>
    <row r="112" spans="1:11" x14ac:dyDescent="0.35">
      <c r="A112">
        <v>894589078</v>
      </c>
      <c r="B112" s="2">
        <v>43170</v>
      </c>
      <c r="C112" s="2">
        <v>43182</v>
      </c>
      <c r="D112" t="s">
        <v>117</v>
      </c>
      <c r="E112" t="s">
        <v>21</v>
      </c>
      <c r="F112" t="s">
        <v>68</v>
      </c>
      <c r="G112" t="s">
        <v>14</v>
      </c>
      <c r="H112" t="s">
        <v>15</v>
      </c>
      <c r="I112">
        <v>7643</v>
      </c>
      <c r="J112">
        <v>154.06</v>
      </c>
      <c r="K112">
        <v>90.93</v>
      </c>
    </row>
    <row r="113" spans="1:11" x14ac:dyDescent="0.35">
      <c r="A113">
        <v>597169005</v>
      </c>
      <c r="B113" s="2">
        <v>42585</v>
      </c>
      <c r="C113" s="2">
        <v>42586</v>
      </c>
      <c r="D113" t="s">
        <v>118</v>
      </c>
      <c r="E113" t="s">
        <v>24</v>
      </c>
      <c r="F113" t="s">
        <v>40</v>
      </c>
      <c r="G113" t="s">
        <v>18</v>
      </c>
      <c r="H113" t="s">
        <v>15</v>
      </c>
      <c r="I113">
        <v>4434</v>
      </c>
      <c r="J113">
        <v>651.21</v>
      </c>
      <c r="K113">
        <v>524.96</v>
      </c>
    </row>
    <row r="114" spans="1:11" x14ac:dyDescent="0.35">
      <c r="A114">
        <v>497901093</v>
      </c>
      <c r="B114" s="2">
        <v>42120</v>
      </c>
      <c r="C114" s="2">
        <v>42138</v>
      </c>
      <c r="D114" t="s">
        <v>99</v>
      </c>
      <c r="E114" t="s">
        <v>38</v>
      </c>
      <c r="F114" t="s">
        <v>40</v>
      </c>
      <c r="G114" t="s">
        <v>18</v>
      </c>
      <c r="H114" t="s">
        <v>34</v>
      </c>
      <c r="I114">
        <v>8853</v>
      </c>
      <c r="J114">
        <v>651.21</v>
      </c>
      <c r="K114">
        <v>524.96</v>
      </c>
    </row>
    <row r="115" spans="1:11" x14ac:dyDescent="0.35">
      <c r="A115">
        <v>987459170</v>
      </c>
      <c r="B115" s="2">
        <v>44758</v>
      </c>
      <c r="C115" s="2">
        <v>44761</v>
      </c>
      <c r="D115" t="s">
        <v>100</v>
      </c>
      <c r="E115" t="s">
        <v>21</v>
      </c>
      <c r="F115" t="s">
        <v>30</v>
      </c>
      <c r="G115" t="s">
        <v>14</v>
      </c>
      <c r="H115" t="s">
        <v>15</v>
      </c>
      <c r="I115">
        <v>9967</v>
      </c>
      <c r="J115">
        <v>81.73</v>
      </c>
      <c r="K115">
        <v>56.67</v>
      </c>
    </row>
    <row r="116" spans="1:11" x14ac:dyDescent="0.35">
      <c r="A116">
        <v>276829564</v>
      </c>
      <c r="B116" s="2">
        <v>44218</v>
      </c>
      <c r="C116" s="2">
        <v>44225</v>
      </c>
      <c r="D116" t="s">
        <v>119</v>
      </c>
      <c r="E116" t="s">
        <v>24</v>
      </c>
      <c r="F116" t="s">
        <v>30</v>
      </c>
      <c r="G116" t="s">
        <v>18</v>
      </c>
      <c r="H116" t="s">
        <v>15</v>
      </c>
      <c r="I116">
        <v>8875</v>
      </c>
      <c r="J116">
        <v>81.73</v>
      </c>
      <c r="K116">
        <v>56.67</v>
      </c>
    </row>
    <row r="117" spans="1:11" x14ac:dyDescent="0.35">
      <c r="A117">
        <v>247311103</v>
      </c>
      <c r="B117" s="2">
        <v>42146</v>
      </c>
      <c r="C117" s="2">
        <v>42156</v>
      </c>
      <c r="D117" t="s">
        <v>120</v>
      </c>
      <c r="E117" t="s">
        <v>38</v>
      </c>
      <c r="F117" t="s">
        <v>76</v>
      </c>
      <c r="G117" t="s">
        <v>18</v>
      </c>
      <c r="H117" t="s">
        <v>34</v>
      </c>
      <c r="I117">
        <v>3706</v>
      </c>
      <c r="J117">
        <v>668.27</v>
      </c>
      <c r="K117">
        <v>502.54</v>
      </c>
    </row>
    <row r="118" spans="1:11" x14ac:dyDescent="0.35">
      <c r="A118">
        <v>600515115</v>
      </c>
      <c r="B118" s="2">
        <v>42197</v>
      </c>
      <c r="C118" s="2">
        <v>42200</v>
      </c>
      <c r="D118" t="s">
        <v>121</v>
      </c>
      <c r="E118" t="s">
        <v>21</v>
      </c>
      <c r="F118" t="s">
        <v>56</v>
      </c>
      <c r="G118" t="s">
        <v>18</v>
      </c>
      <c r="H118" t="s">
        <v>15</v>
      </c>
      <c r="I118">
        <v>4622</v>
      </c>
      <c r="J118">
        <v>9.33</v>
      </c>
      <c r="K118">
        <v>6.92</v>
      </c>
    </row>
    <row r="119" spans="1:11" x14ac:dyDescent="0.35">
      <c r="A119">
        <v>208365428</v>
      </c>
      <c r="B119" s="2">
        <v>42335</v>
      </c>
      <c r="C119" s="2">
        <v>42348</v>
      </c>
      <c r="D119" t="s">
        <v>109</v>
      </c>
      <c r="E119" t="s">
        <v>21</v>
      </c>
      <c r="F119" t="s">
        <v>40</v>
      </c>
      <c r="G119" t="s">
        <v>18</v>
      </c>
      <c r="H119" t="s">
        <v>15</v>
      </c>
      <c r="I119">
        <v>8815</v>
      </c>
      <c r="J119">
        <v>651.21</v>
      </c>
      <c r="K119">
        <v>524.96</v>
      </c>
    </row>
    <row r="120" spans="1:11" x14ac:dyDescent="0.35">
      <c r="A120">
        <v>263098371</v>
      </c>
      <c r="B120" s="2">
        <v>43259</v>
      </c>
      <c r="C120" s="2">
        <v>43269</v>
      </c>
      <c r="D120" t="s">
        <v>122</v>
      </c>
      <c r="E120" t="s">
        <v>21</v>
      </c>
      <c r="F120" t="s">
        <v>30</v>
      </c>
      <c r="G120" t="s">
        <v>14</v>
      </c>
      <c r="H120" t="s">
        <v>26</v>
      </c>
      <c r="I120">
        <v>5509</v>
      </c>
      <c r="J120">
        <v>81.73</v>
      </c>
      <c r="K120">
        <v>56.67</v>
      </c>
    </row>
    <row r="121" spans="1:11" x14ac:dyDescent="0.35">
      <c r="A121">
        <v>227262771</v>
      </c>
      <c r="B121" s="2">
        <v>43790</v>
      </c>
      <c r="C121" s="2">
        <v>43807</v>
      </c>
      <c r="D121" t="s">
        <v>63</v>
      </c>
      <c r="E121" t="s">
        <v>32</v>
      </c>
      <c r="F121" t="s">
        <v>40</v>
      </c>
      <c r="G121" t="s">
        <v>14</v>
      </c>
      <c r="H121" t="s">
        <v>26</v>
      </c>
      <c r="I121">
        <v>959</v>
      </c>
      <c r="J121">
        <v>651.21</v>
      </c>
      <c r="K121">
        <v>524.96</v>
      </c>
    </row>
    <row r="122" spans="1:11" x14ac:dyDescent="0.35">
      <c r="A122">
        <v>983719956</v>
      </c>
      <c r="B122" s="2">
        <v>44756</v>
      </c>
      <c r="C122" s="2">
        <v>44757</v>
      </c>
      <c r="D122" t="s">
        <v>123</v>
      </c>
      <c r="E122" t="s">
        <v>38</v>
      </c>
      <c r="F122" t="s">
        <v>40</v>
      </c>
      <c r="G122" t="s">
        <v>18</v>
      </c>
      <c r="H122" t="s">
        <v>34</v>
      </c>
      <c r="I122">
        <v>3450</v>
      </c>
      <c r="J122">
        <v>651.21</v>
      </c>
      <c r="K122">
        <v>524.96</v>
      </c>
    </row>
    <row r="123" spans="1:11" x14ac:dyDescent="0.35">
      <c r="A123">
        <v>785643756</v>
      </c>
      <c r="B123" s="2">
        <v>43482</v>
      </c>
      <c r="C123" s="2">
        <v>43487</v>
      </c>
      <c r="D123" t="s">
        <v>124</v>
      </c>
      <c r="E123" t="s">
        <v>38</v>
      </c>
      <c r="F123" t="s">
        <v>13</v>
      </c>
      <c r="G123" t="s">
        <v>18</v>
      </c>
      <c r="H123" t="s">
        <v>34</v>
      </c>
      <c r="I123">
        <v>8301</v>
      </c>
      <c r="J123">
        <v>255.28</v>
      </c>
      <c r="K123">
        <v>159.41999999999999</v>
      </c>
    </row>
    <row r="124" spans="1:11" x14ac:dyDescent="0.35">
      <c r="A124">
        <v>206520497</v>
      </c>
      <c r="B124" s="2">
        <v>42384</v>
      </c>
      <c r="C124" s="2">
        <v>42396</v>
      </c>
      <c r="D124" t="s">
        <v>106</v>
      </c>
      <c r="E124" t="s">
        <v>38</v>
      </c>
      <c r="F124" t="s">
        <v>40</v>
      </c>
      <c r="G124" t="s">
        <v>14</v>
      </c>
      <c r="H124" t="s">
        <v>19</v>
      </c>
      <c r="I124">
        <v>2859</v>
      </c>
      <c r="J124">
        <v>651.21</v>
      </c>
      <c r="K124">
        <v>524.96</v>
      </c>
    </row>
    <row r="125" spans="1:11" x14ac:dyDescent="0.35">
      <c r="A125">
        <v>790149009</v>
      </c>
      <c r="B125" s="2">
        <v>44339</v>
      </c>
      <c r="C125" s="2">
        <v>44346</v>
      </c>
      <c r="D125" t="s">
        <v>55</v>
      </c>
      <c r="E125" t="s">
        <v>21</v>
      </c>
      <c r="F125" t="s">
        <v>42</v>
      </c>
      <c r="G125" t="s">
        <v>14</v>
      </c>
      <c r="H125" t="s">
        <v>19</v>
      </c>
      <c r="I125">
        <v>1505</v>
      </c>
      <c r="J125">
        <v>437.2</v>
      </c>
      <c r="K125">
        <v>263.33</v>
      </c>
    </row>
    <row r="126" spans="1:11" x14ac:dyDescent="0.35">
      <c r="A126">
        <v>100640618</v>
      </c>
      <c r="B126" s="2">
        <v>43381</v>
      </c>
      <c r="C126" s="2">
        <v>43395</v>
      </c>
      <c r="D126" t="s">
        <v>125</v>
      </c>
      <c r="E126" t="s">
        <v>21</v>
      </c>
      <c r="F126" t="s">
        <v>25</v>
      </c>
      <c r="G126" t="s">
        <v>14</v>
      </c>
      <c r="H126" t="s">
        <v>15</v>
      </c>
      <c r="I126">
        <v>650</v>
      </c>
      <c r="J126">
        <v>205.7</v>
      </c>
      <c r="K126">
        <v>117.11</v>
      </c>
    </row>
    <row r="127" spans="1:11" x14ac:dyDescent="0.35">
      <c r="A127">
        <v>272419154</v>
      </c>
      <c r="B127" s="2">
        <v>42517</v>
      </c>
      <c r="C127" s="2">
        <v>42519</v>
      </c>
      <c r="D127" t="s">
        <v>37</v>
      </c>
      <c r="E127" t="s">
        <v>38</v>
      </c>
      <c r="F127" t="s">
        <v>30</v>
      </c>
      <c r="G127" t="s">
        <v>14</v>
      </c>
      <c r="H127" t="s">
        <v>26</v>
      </c>
      <c r="I127">
        <v>3736</v>
      </c>
      <c r="J127">
        <v>81.73</v>
      </c>
      <c r="K127">
        <v>56.67</v>
      </c>
    </row>
    <row r="128" spans="1:11" x14ac:dyDescent="0.35">
      <c r="A128">
        <v>360220944</v>
      </c>
      <c r="B128" s="2">
        <v>42062</v>
      </c>
      <c r="C128" s="2">
        <v>42082</v>
      </c>
      <c r="D128" t="s">
        <v>111</v>
      </c>
      <c r="E128" t="s">
        <v>38</v>
      </c>
      <c r="F128" t="s">
        <v>47</v>
      </c>
      <c r="G128" t="s">
        <v>18</v>
      </c>
      <c r="H128" t="s">
        <v>15</v>
      </c>
      <c r="I128">
        <v>6237</v>
      </c>
      <c r="J128">
        <v>421.89</v>
      </c>
      <c r="K128">
        <v>364.69</v>
      </c>
    </row>
    <row r="129" spans="1:11" x14ac:dyDescent="0.35">
      <c r="A129">
        <v>389094817</v>
      </c>
      <c r="B129" s="2">
        <v>43374</v>
      </c>
      <c r="C129" s="2">
        <v>43384</v>
      </c>
      <c r="D129" t="s">
        <v>126</v>
      </c>
      <c r="E129" t="s">
        <v>24</v>
      </c>
      <c r="F129" t="s">
        <v>22</v>
      </c>
      <c r="G129" t="s">
        <v>18</v>
      </c>
      <c r="H129" t="s">
        <v>19</v>
      </c>
      <c r="I129">
        <v>658</v>
      </c>
      <c r="J129">
        <v>47.45</v>
      </c>
      <c r="K129">
        <v>31.79</v>
      </c>
    </row>
    <row r="130" spans="1:11" x14ac:dyDescent="0.35">
      <c r="A130">
        <v>904402101</v>
      </c>
      <c r="B130" s="2">
        <v>43970</v>
      </c>
      <c r="C130" s="2">
        <v>43973</v>
      </c>
      <c r="D130" t="s">
        <v>98</v>
      </c>
      <c r="E130" t="s">
        <v>38</v>
      </c>
      <c r="F130" t="s">
        <v>47</v>
      </c>
      <c r="G130" t="s">
        <v>18</v>
      </c>
      <c r="H130" t="s">
        <v>26</v>
      </c>
      <c r="I130">
        <v>1534</v>
      </c>
      <c r="J130">
        <v>421.89</v>
      </c>
      <c r="K130">
        <v>364.69</v>
      </c>
    </row>
    <row r="131" spans="1:11" x14ac:dyDescent="0.35">
      <c r="A131">
        <v>721816623</v>
      </c>
      <c r="B131" s="2">
        <v>44605</v>
      </c>
      <c r="C131" s="2">
        <v>44624</v>
      </c>
      <c r="D131" t="s">
        <v>127</v>
      </c>
      <c r="E131" t="s">
        <v>38</v>
      </c>
      <c r="F131" t="s">
        <v>68</v>
      </c>
      <c r="G131" t="s">
        <v>14</v>
      </c>
      <c r="H131" t="s">
        <v>34</v>
      </c>
      <c r="I131">
        <v>434</v>
      </c>
      <c r="J131">
        <v>154.06</v>
      </c>
      <c r="K131">
        <v>90.93</v>
      </c>
    </row>
    <row r="132" spans="1:11" x14ac:dyDescent="0.35">
      <c r="A132">
        <v>977324712</v>
      </c>
      <c r="B132" s="2">
        <v>44228</v>
      </c>
      <c r="C132" s="2">
        <v>44234</v>
      </c>
      <c r="D132" t="s">
        <v>67</v>
      </c>
      <c r="E132" t="s">
        <v>21</v>
      </c>
      <c r="F132" t="s">
        <v>17</v>
      </c>
      <c r="G132" t="s">
        <v>14</v>
      </c>
      <c r="H132" t="s">
        <v>34</v>
      </c>
      <c r="I132">
        <v>955</v>
      </c>
      <c r="J132">
        <v>152.58000000000001</v>
      </c>
      <c r="K132">
        <v>97.44</v>
      </c>
    </row>
    <row r="133" spans="1:11" x14ac:dyDescent="0.35">
      <c r="A133">
        <v>177225196</v>
      </c>
      <c r="B133" s="2">
        <v>42254</v>
      </c>
      <c r="C133" s="2">
        <v>42261</v>
      </c>
      <c r="D133" t="s">
        <v>128</v>
      </c>
      <c r="E133" t="s">
        <v>38</v>
      </c>
      <c r="F133" t="s">
        <v>22</v>
      </c>
      <c r="G133" t="s">
        <v>14</v>
      </c>
      <c r="H133" t="s">
        <v>19</v>
      </c>
      <c r="I133">
        <v>3729</v>
      </c>
      <c r="J133">
        <v>47.45</v>
      </c>
      <c r="K133">
        <v>31.79</v>
      </c>
    </row>
    <row r="134" spans="1:11" x14ac:dyDescent="0.35">
      <c r="A134">
        <v>948129403</v>
      </c>
      <c r="B134" s="2">
        <v>44647</v>
      </c>
      <c r="C134" s="2">
        <v>44659</v>
      </c>
      <c r="D134" t="s">
        <v>64</v>
      </c>
      <c r="E134" t="s">
        <v>29</v>
      </c>
      <c r="F134" t="s">
        <v>22</v>
      </c>
      <c r="G134" t="s">
        <v>14</v>
      </c>
      <c r="H134" t="s">
        <v>15</v>
      </c>
      <c r="I134">
        <v>1415</v>
      </c>
      <c r="J134">
        <v>47.45</v>
      </c>
      <c r="K134">
        <v>31.79</v>
      </c>
    </row>
    <row r="135" spans="1:11" x14ac:dyDescent="0.35">
      <c r="A135">
        <v>586961162</v>
      </c>
      <c r="B135" s="2">
        <v>42444</v>
      </c>
      <c r="C135" s="2">
        <v>42453</v>
      </c>
      <c r="D135" t="s">
        <v>112</v>
      </c>
      <c r="E135" t="s">
        <v>12</v>
      </c>
      <c r="F135" t="s">
        <v>47</v>
      </c>
      <c r="G135" t="s">
        <v>18</v>
      </c>
      <c r="H135" t="s">
        <v>15</v>
      </c>
      <c r="I135">
        <v>3706</v>
      </c>
      <c r="J135">
        <v>421.89</v>
      </c>
      <c r="K135">
        <v>364.69</v>
      </c>
    </row>
    <row r="136" spans="1:11" x14ac:dyDescent="0.35">
      <c r="A136">
        <v>510956799</v>
      </c>
      <c r="B136" s="2">
        <v>44811</v>
      </c>
      <c r="C136" s="2">
        <v>44822</v>
      </c>
      <c r="D136" t="s">
        <v>67</v>
      </c>
      <c r="E136" t="s">
        <v>21</v>
      </c>
      <c r="F136" t="s">
        <v>17</v>
      </c>
      <c r="G136" t="s">
        <v>14</v>
      </c>
      <c r="H136" t="s">
        <v>34</v>
      </c>
      <c r="I136">
        <v>2326</v>
      </c>
      <c r="J136">
        <v>152.58000000000001</v>
      </c>
      <c r="K136">
        <v>97.44</v>
      </c>
    </row>
    <row r="137" spans="1:11" x14ac:dyDescent="0.35">
      <c r="A137">
        <v>407665145</v>
      </c>
      <c r="B137" s="2">
        <v>43642</v>
      </c>
      <c r="C137" s="2">
        <v>43652</v>
      </c>
      <c r="D137" t="s">
        <v>44</v>
      </c>
      <c r="E137" t="s">
        <v>12</v>
      </c>
      <c r="F137" t="s">
        <v>47</v>
      </c>
      <c r="G137" t="s">
        <v>14</v>
      </c>
      <c r="H137" t="s">
        <v>26</v>
      </c>
      <c r="I137">
        <v>6030</v>
      </c>
      <c r="J137">
        <v>421.89</v>
      </c>
      <c r="K137">
        <v>364.69</v>
      </c>
    </row>
    <row r="138" spans="1:11" x14ac:dyDescent="0.35">
      <c r="A138">
        <v>484947526</v>
      </c>
      <c r="B138" s="2">
        <v>42072</v>
      </c>
      <c r="C138" s="2">
        <v>42081</v>
      </c>
      <c r="D138" t="s">
        <v>97</v>
      </c>
      <c r="E138" t="s">
        <v>29</v>
      </c>
      <c r="F138" t="s">
        <v>47</v>
      </c>
      <c r="G138" t="s">
        <v>14</v>
      </c>
      <c r="H138" t="s">
        <v>19</v>
      </c>
      <c r="I138">
        <v>5604</v>
      </c>
      <c r="J138">
        <v>421.89</v>
      </c>
      <c r="K138">
        <v>364.69</v>
      </c>
    </row>
    <row r="139" spans="1:11" x14ac:dyDescent="0.35">
      <c r="A139">
        <v>120977771</v>
      </c>
      <c r="B139" s="2">
        <v>44278</v>
      </c>
      <c r="C139" s="2">
        <v>44280</v>
      </c>
      <c r="D139" t="s">
        <v>129</v>
      </c>
      <c r="E139" t="s">
        <v>21</v>
      </c>
      <c r="F139" t="s">
        <v>56</v>
      </c>
      <c r="G139" t="s">
        <v>14</v>
      </c>
      <c r="H139" t="s">
        <v>15</v>
      </c>
      <c r="I139">
        <v>8866</v>
      </c>
      <c r="J139">
        <v>9.33</v>
      </c>
      <c r="K139">
        <v>6.92</v>
      </c>
    </row>
    <row r="140" spans="1:11" x14ac:dyDescent="0.35">
      <c r="A140">
        <v>114242208</v>
      </c>
      <c r="B140" s="2">
        <v>43553</v>
      </c>
      <c r="C140" s="2">
        <v>43571</v>
      </c>
      <c r="D140" t="s">
        <v>119</v>
      </c>
      <c r="E140" t="s">
        <v>24</v>
      </c>
      <c r="F140" t="s">
        <v>30</v>
      </c>
      <c r="G140" t="s">
        <v>18</v>
      </c>
      <c r="H140" t="s">
        <v>15</v>
      </c>
      <c r="I140">
        <v>5663</v>
      </c>
      <c r="J140">
        <v>81.73</v>
      </c>
      <c r="K140">
        <v>56.67</v>
      </c>
    </row>
    <row r="141" spans="1:11" x14ac:dyDescent="0.35">
      <c r="A141">
        <v>433539664</v>
      </c>
      <c r="B141" s="2">
        <v>42009</v>
      </c>
      <c r="C141" s="2">
        <v>42024</v>
      </c>
      <c r="D141" t="s">
        <v>130</v>
      </c>
      <c r="E141" t="s">
        <v>29</v>
      </c>
      <c r="F141" t="s">
        <v>33</v>
      </c>
      <c r="G141" t="s">
        <v>14</v>
      </c>
      <c r="H141" t="s">
        <v>15</v>
      </c>
      <c r="I141">
        <v>2876</v>
      </c>
      <c r="J141">
        <v>109.28</v>
      </c>
      <c r="K141">
        <v>35.840000000000003</v>
      </c>
    </row>
    <row r="142" spans="1:11" x14ac:dyDescent="0.35">
      <c r="A142">
        <v>667981469</v>
      </c>
      <c r="B142" s="2">
        <v>44337</v>
      </c>
      <c r="C142" s="2">
        <v>44352</v>
      </c>
      <c r="D142" t="s">
        <v>131</v>
      </c>
      <c r="E142" t="s">
        <v>32</v>
      </c>
      <c r="F142" t="s">
        <v>47</v>
      </c>
      <c r="G142" t="s">
        <v>14</v>
      </c>
      <c r="H142" t="s">
        <v>15</v>
      </c>
      <c r="I142">
        <v>9416</v>
      </c>
      <c r="J142">
        <v>421.89</v>
      </c>
      <c r="K142">
        <v>364.69</v>
      </c>
    </row>
    <row r="143" spans="1:11" x14ac:dyDescent="0.35">
      <c r="A143">
        <v>476991450</v>
      </c>
      <c r="B143" s="2">
        <v>42805</v>
      </c>
      <c r="C143" s="2">
        <v>42813</v>
      </c>
      <c r="D143" t="s">
        <v>49</v>
      </c>
      <c r="E143" t="s">
        <v>21</v>
      </c>
      <c r="F143" t="s">
        <v>17</v>
      </c>
      <c r="G143" t="s">
        <v>18</v>
      </c>
      <c r="H143" t="s">
        <v>26</v>
      </c>
      <c r="I143">
        <v>1225</v>
      </c>
      <c r="J143">
        <v>152.58000000000001</v>
      </c>
      <c r="K143">
        <v>97.44</v>
      </c>
    </row>
    <row r="144" spans="1:11" x14ac:dyDescent="0.35">
      <c r="A144">
        <v>940305936</v>
      </c>
      <c r="B144" s="2">
        <v>44735</v>
      </c>
      <c r="C144" s="2">
        <v>44742</v>
      </c>
      <c r="D144" t="s">
        <v>90</v>
      </c>
      <c r="E144" t="s">
        <v>38</v>
      </c>
      <c r="F144" t="s">
        <v>40</v>
      </c>
      <c r="G144" t="s">
        <v>14</v>
      </c>
      <c r="H144" t="s">
        <v>19</v>
      </c>
      <c r="I144">
        <v>6277</v>
      </c>
      <c r="J144">
        <v>651.21</v>
      </c>
      <c r="K144">
        <v>524.96</v>
      </c>
    </row>
    <row r="145" spans="1:11" x14ac:dyDescent="0.35">
      <c r="A145">
        <v>507973754</v>
      </c>
      <c r="B145" s="2">
        <v>44558</v>
      </c>
      <c r="C145" s="2">
        <v>44564</v>
      </c>
      <c r="D145" t="s">
        <v>132</v>
      </c>
      <c r="E145" t="s">
        <v>38</v>
      </c>
      <c r="F145" t="s">
        <v>13</v>
      </c>
      <c r="G145" t="s">
        <v>14</v>
      </c>
      <c r="H145" t="s">
        <v>34</v>
      </c>
      <c r="I145">
        <v>9577</v>
      </c>
      <c r="J145">
        <v>255.28</v>
      </c>
      <c r="K145">
        <v>159.41999999999999</v>
      </c>
    </row>
    <row r="146" spans="1:11" x14ac:dyDescent="0.35">
      <c r="A146">
        <v>850356233</v>
      </c>
      <c r="B146" s="2">
        <v>43561</v>
      </c>
      <c r="C146" s="2">
        <v>43568</v>
      </c>
      <c r="D146" t="s">
        <v>101</v>
      </c>
      <c r="E146" t="s">
        <v>24</v>
      </c>
      <c r="F146" t="s">
        <v>42</v>
      </c>
      <c r="G146" t="s">
        <v>14</v>
      </c>
      <c r="H146" t="s">
        <v>26</v>
      </c>
      <c r="I146">
        <v>8161</v>
      </c>
      <c r="J146">
        <v>437.2</v>
      </c>
      <c r="K146">
        <v>263.33</v>
      </c>
    </row>
    <row r="147" spans="1:11" x14ac:dyDescent="0.35">
      <c r="A147">
        <v>108127200</v>
      </c>
      <c r="B147" s="2">
        <v>44809</v>
      </c>
      <c r="C147" s="2">
        <v>44813</v>
      </c>
      <c r="D147" t="s">
        <v>27</v>
      </c>
      <c r="E147" t="s">
        <v>24</v>
      </c>
      <c r="F147" t="s">
        <v>47</v>
      </c>
      <c r="G147" t="s">
        <v>18</v>
      </c>
      <c r="H147" t="s">
        <v>26</v>
      </c>
      <c r="I147">
        <v>6096</v>
      </c>
      <c r="J147">
        <v>421.89</v>
      </c>
      <c r="K147">
        <v>364.69</v>
      </c>
    </row>
    <row r="148" spans="1:11" x14ac:dyDescent="0.35">
      <c r="A148">
        <v>542272984</v>
      </c>
      <c r="B148" s="2">
        <v>42670</v>
      </c>
      <c r="C148" s="2">
        <v>42677</v>
      </c>
      <c r="D148" t="s">
        <v>96</v>
      </c>
      <c r="E148" t="s">
        <v>29</v>
      </c>
      <c r="F148" t="s">
        <v>40</v>
      </c>
      <c r="G148" t="s">
        <v>14</v>
      </c>
      <c r="H148" t="s">
        <v>19</v>
      </c>
      <c r="I148">
        <v>9481</v>
      </c>
      <c r="J148">
        <v>651.21</v>
      </c>
      <c r="K148">
        <v>524.96</v>
      </c>
    </row>
    <row r="149" spans="1:11" x14ac:dyDescent="0.35">
      <c r="A149">
        <v>884092414</v>
      </c>
      <c r="B149" s="2">
        <v>44297</v>
      </c>
      <c r="C149" s="2">
        <v>44314</v>
      </c>
      <c r="D149" t="s">
        <v>133</v>
      </c>
      <c r="E149" t="s">
        <v>38</v>
      </c>
      <c r="F149" t="s">
        <v>40</v>
      </c>
      <c r="G149" t="s">
        <v>18</v>
      </c>
      <c r="H149" t="s">
        <v>19</v>
      </c>
      <c r="I149">
        <v>1447</v>
      </c>
      <c r="J149">
        <v>651.21</v>
      </c>
      <c r="K149">
        <v>524.96</v>
      </c>
    </row>
    <row r="150" spans="1:11" x14ac:dyDescent="0.35">
      <c r="A150">
        <v>385196816</v>
      </c>
      <c r="B150" s="2">
        <v>44029</v>
      </c>
      <c r="C150" s="2">
        <v>44033</v>
      </c>
      <c r="D150" t="s">
        <v>134</v>
      </c>
      <c r="E150" t="s">
        <v>38</v>
      </c>
      <c r="F150" t="s">
        <v>76</v>
      </c>
      <c r="G150" t="s">
        <v>18</v>
      </c>
      <c r="H150" t="s">
        <v>19</v>
      </c>
      <c r="I150">
        <v>7153</v>
      </c>
      <c r="J150">
        <v>668.27</v>
      </c>
      <c r="K150">
        <v>502.54</v>
      </c>
    </row>
    <row r="151" spans="1:11" x14ac:dyDescent="0.35">
      <c r="A151">
        <v>167510020</v>
      </c>
      <c r="B151" s="2">
        <v>43717</v>
      </c>
      <c r="C151" s="2">
        <v>43720</v>
      </c>
      <c r="D151" t="s">
        <v>101</v>
      </c>
      <c r="E151" t="s">
        <v>24</v>
      </c>
      <c r="F151" t="s">
        <v>47</v>
      </c>
      <c r="G151" t="s">
        <v>14</v>
      </c>
      <c r="H151" t="s">
        <v>26</v>
      </c>
      <c r="I151">
        <v>8792</v>
      </c>
      <c r="J151">
        <v>421.89</v>
      </c>
      <c r="K151">
        <v>364.69</v>
      </c>
    </row>
    <row r="152" spans="1:11" x14ac:dyDescent="0.35">
      <c r="A152">
        <v>973268353</v>
      </c>
      <c r="B152" s="2">
        <v>42526</v>
      </c>
      <c r="C152" s="2">
        <v>42538</v>
      </c>
      <c r="D152" t="s">
        <v>135</v>
      </c>
      <c r="E152" t="s">
        <v>21</v>
      </c>
      <c r="F152" t="s">
        <v>22</v>
      </c>
      <c r="G152" t="s">
        <v>14</v>
      </c>
      <c r="H152" t="s">
        <v>34</v>
      </c>
      <c r="I152">
        <v>589</v>
      </c>
      <c r="J152">
        <v>47.45</v>
      </c>
      <c r="K152">
        <v>31.79</v>
      </c>
    </row>
    <row r="153" spans="1:11" x14ac:dyDescent="0.35">
      <c r="A153">
        <v>915020644</v>
      </c>
      <c r="B153" s="2">
        <v>43889</v>
      </c>
      <c r="C153" s="2">
        <v>43898</v>
      </c>
      <c r="D153" t="s">
        <v>136</v>
      </c>
      <c r="E153" t="s">
        <v>38</v>
      </c>
      <c r="F153" t="s">
        <v>56</v>
      </c>
      <c r="G153" t="s">
        <v>18</v>
      </c>
      <c r="H153" t="s">
        <v>15</v>
      </c>
      <c r="I153">
        <v>3797</v>
      </c>
      <c r="J153">
        <v>9.33</v>
      </c>
      <c r="K153">
        <v>6.92</v>
      </c>
    </row>
    <row r="154" spans="1:11" x14ac:dyDescent="0.35">
      <c r="A154">
        <v>425628221</v>
      </c>
      <c r="B154" s="2">
        <v>42400</v>
      </c>
      <c r="C154" s="2">
        <v>42421</v>
      </c>
      <c r="D154" t="s">
        <v>137</v>
      </c>
      <c r="E154" t="s">
        <v>38</v>
      </c>
      <c r="F154" t="s">
        <v>42</v>
      </c>
      <c r="G154" t="s">
        <v>18</v>
      </c>
      <c r="H154" t="s">
        <v>19</v>
      </c>
      <c r="I154">
        <v>1704</v>
      </c>
      <c r="J154">
        <v>437.2</v>
      </c>
      <c r="K154">
        <v>263.33</v>
      </c>
    </row>
    <row r="155" spans="1:11" x14ac:dyDescent="0.35">
      <c r="A155">
        <v>908264911</v>
      </c>
      <c r="B155" s="2">
        <v>44699</v>
      </c>
      <c r="C155" s="2">
        <v>44702</v>
      </c>
      <c r="D155" t="s">
        <v>44</v>
      </c>
      <c r="E155" t="s">
        <v>12</v>
      </c>
      <c r="F155" t="s">
        <v>22</v>
      </c>
      <c r="G155" t="s">
        <v>14</v>
      </c>
      <c r="H155" t="s">
        <v>26</v>
      </c>
      <c r="I155">
        <v>4626</v>
      </c>
      <c r="J155">
        <v>47.45</v>
      </c>
      <c r="K155">
        <v>31.79</v>
      </c>
    </row>
    <row r="156" spans="1:11" x14ac:dyDescent="0.35">
      <c r="A156">
        <v>686417043</v>
      </c>
      <c r="B156" s="2">
        <v>42425</v>
      </c>
      <c r="C156" s="2">
        <v>42439</v>
      </c>
      <c r="D156" t="s">
        <v>98</v>
      </c>
      <c r="E156" t="s">
        <v>38</v>
      </c>
      <c r="F156" t="s">
        <v>25</v>
      </c>
      <c r="G156" t="s">
        <v>14</v>
      </c>
      <c r="H156" t="s">
        <v>19</v>
      </c>
      <c r="I156">
        <v>4912</v>
      </c>
      <c r="J156">
        <v>205.7</v>
      </c>
      <c r="K156">
        <v>117.11</v>
      </c>
    </row>
    <row r="157" spans="1:11" x14ac:dyDescent="0.35">
      <c r="A157">
        <v>853883445</v>
      </c>
      <c r="B157" s="2">
        <v>43806</v>
      </c>
      <c r="C157" s="2">
        <v>43815</v>
      </c>
      <c r="D157" t="s">
        <v>78</v>
      </c>
      <c r="E157" t="s">
        <v>24</v>
      </c>
      <c r="F157" t="s">
        <v>76</v>
      </c>
      <c r="G157" t="s">
        <v>14</v>
      </c>
      <c r="H157" t="s">
        <v>34</v>
      </c>
      <c r="I157">
        <v>1941</v>
      </c>
      <c r="J157">
        <v>668.27</v>
      </c>
      <c r="K157">
        <v>502.54</v>
      </c>
    </row>
    <row r="158" spans="1:11" x14ac:dyDescent="0.35">
      <c r="A158">
        <v>324775445</v>
      </c>
      <c r="B158" s="2">
        <v>42224</v>
      </c>
      <c r="C158" s="2">
        <v>42227</v>
      </c>
      <c r="D158" t="s">
        <v>28</v>
      </c>
      <c r="E158" t="s">
        <v>29</v>
      </c>
      <c r="F158" t="s">
        <v>25</v>
      </c>
      <c r="G158" t="s">
        <v>14</v>
      </c>
      <c r="H158" t="s">
        <v>19</v>
      </c>
      <c r="I158">
        <v>7126</v>
      </c>
      <c r="J158">
        <v>205.7</v>
      </c>
      <c r="K158">
        <v>117.11</v>
      </c>
    </row>
    <row r="159" spans="1:11" x14ac:dyDescent="0.35">
      <c r="A159">
        <v>783516871</v>
      </c>
      <c r="B159" s="2">
        <v>42066</v>
      </c>
      <c r="C159" s="2">
        <v>42078</v>
      </c>
      <c r="D159" t="s">
        <v>130</v>
      </c>
      <c r="E159" t="s">
        <v>29</v>
      </c>
      <c r="F159" t="s">
        <v>25</v>
      </c>
      <c r="G159" t="s">
        <v>14</v>
      </c>
      <c r="H159" t="s">
        <v>19</v>
      </c>
      <c r="I159">
        <v>8909</v>
      </c>
      <c r="J159">
        <v>205.7</v>
      </c>
      <c r="K159">
        <v>117.11</v>
      </c>
    </row>
    <row r="160" spans="1:11" x14ac:dyDescent="0.35">
      <c r="A160">
        <v>834844052</v>
      </c>
      <c r="B160" s="2">
        <v>42109</v>
      </c>
      <c r="C160" s="2">
        <v>42121</v>
      </c>
      <c r="D160" t="s">
        <v>138</v>
      </c>
      <c r="E160" t="s">
        <v>24</v>
      </c>
      <c r="F160" t="s">
        <v>42</v>
      </c>
      <c r="G160" t="s">
        <v>18</v>
      </c>
      <c r="H160" t="s">
        <v>34</v>
      </c>
      <c r="I160">
        <v>7762</v>
      </c>
      <c r="J160">
        <v>437.2</v>
      </c>
      <c r="K160">
        <v>263.33</v>
      </c>
    </row>
    <row r="161" spans="1:11" x14ac:dyDescent="0.35">
      <c r="A161">
        <v>953805816</v>
      </c>
      <c r="B161" s="2">
        <v>42328</v>
      </c>
      <c r="C161" s="2">
        <v>42341</v>
      </c>
      <c r="D161" t="s">
        <v>87</v>
      </c>
      <c r="E161" t="s">
        <v>24</v>
      </c>
      <c r="F161" t="s">
        <v>17</v>
      </c>
      <c r="G161" t="s">
        <v>18</v>
      </c>
      <c r="H161" t="s">
        <v>34</v>
      </c>
      <c r="I161">
        <v>1191</v>
      </c>
      <c r="J161">
        <v>152.58000000000001</v>
      </c>
      <c r="K161">
        <v>97.44</v>
      </c>
    </row>
    <row r="162" spans="1:11" x14ac:dyDescent="0.35">
      <c r="A162">
        <v>335763490</v>
      </c>
      <c r="B162" s="2">
        <v>44703</v>
      </c>
      <c r="C162" s="2">
        <v>44722</v>
      </c>
      <c r="D162" t="s">
        <v>139</v>
      </c>
      <c r="E162" t="s">
        <v>51</v>
      </c>
      <c r="F162" t="s">
        <v>40</v>
      </c>
      <c r="G162" t="s">
        <v>14</v>
      </c>
      <c r="H162" t="s">
        <v>26</v>
      </c>
      <c r="I162">
        <v>8733</v>
      </c>
      <c r="J162">
        <v>651.21</v>
      </c>
      <c r="K162">
        <v>524.96</v>
      </c>
    </row>
    <row r="163" spans="1:11" x14ac:dyDescent="0.35">
      <c r="A163">
        <v>946390902</v>
      </c>
      <c r="B163" s="2">
        <v>43908</v>
      </c>
      <c r="C163" s="2">
        <v>43926</v>
      </c>
      <c r="D163" t="s">
        <v>84</v>
      </c>
      <c r="E163" t="s">
        <v>24</v>
      </c>
      <c r="F163" t="s">
        <v>42</v>
      </c>
      <c r="G163" t="s">
        <v>14</v>
      </c>
      <c r="H163" t="s">
        <v>34</v>
      </c>
      <c r="I163">
        <v>6954</v>
      </c>
      <c r="J163">
        <v>437.2</v>
      </c>
      <c r="K163">
        <v>263.33</v>
      </c>
    </row>
    <row r="164" spans="1:11" x14ac:dyDescent="0.35">
      <c r="A164">
        <v>771674382</v>
      </c>
      <c r="B164" s="2">
        <v>43510</v>
      </c>
      <c r="C164" s="2">
        <v>43513</v>
      </c>
      <c r="D164" t="s">
        <v>77</v>
      </c>
      <c r="E164" t="s">
        <v>21</v>
      </c>
      <c r="F164" t="s">
        <v>68</v>
      </c>
      <c r="G164" t="s">
        <v>18</v>
      </c>
      <c r="H164" t="s">
        <v>26</v>
      </c>
      <c r="I164">
        <v>4453</v>
      </c>
      <c r="J164">
        <v>154.06</v>
      </c>
      <c r="K164">
        <v>90.93</v>
      </c>
    </row>
    <row r="165" spans="1:11" x14ac:dyDescent="0.35">
      <c r="A165">
        <v>567912757</v>
      </c>
      <c r="B165" s="2">
        <v>42848</v>
      </c>
      <c r="C165" s="2">
        <v>42866</v>
      </c>
      <c r="D165" t="s">
        <v>140</v>
      </c>
      <c r="E165" t="s">
        <v>24</v>
      </c>
      <c r="F165" t="s">
        <v>25</v>
      </c>
      <c r="G165" t="s">
        <v>14</v>
      </c>
      <c r="H165" t="s">
        <v>19</v>
      </c>
      <c r="I165">
        <v>6860</v>
      </c>
      <c r="J165">
        <v>205.7</v>
      </c>
      <c r="K165">
        <v>117.11</v>
      </c>
    </row>
    <row r="166" spans="1:11" x14ac:dyDescent="0.35">
      <c r="A166">
        <v>711717355</v>
      </c>
      <c r="B166" s="2">
        <v>43422</v>
      </c>
      <c r="C166" s="2">
        <v>43432</v>
      </c>
      <c r="D166" t="s">
        <v>53</v>
      </c>
      <c r="E166" t="s">
        <v>29</v>
      </c>
      <c r="F166" t="s">
        <v>40</v>
      </c>
      <c r="G166" t="s">
        <v>18</v>
      </c>
      <c r="H166" t="s">
        <v>26</v>
      </c>
      <c r="I166">
        <v>1836</v>
      </c>
      <c r="J166">
        <v>651.21</v>
      </c>
      <c r="K166">
        <v>524.96</v>
      </c>
    </row>
    <row r="167" spans="1:11" x14ac:dyDescent="0.35">
      <c r="A167">
        <v>750012004</v>
      </c>
      <c r="B167" s="2">
        <v>42349</v>
      </c>
      <c r="C167" s="2">
        <v>42370</v>
      </c>
      <c r="D167" t="s">
        <v>141</v>
      </c>
      <c r="E167" t="s">
        <v>38</v>
      </c>
      <c r="F167" t="s">
        <v>40</v>
      </c>
      <c r="G167" t="s">
        <v>14</v>
      </c>
      <c r="H167" t="s">
        <v>26</v>
      </c>
      <c r="I167">
        <v>4074</v>
      </c>
      <c r="J167">
        <v>651.21</v>
      </c>
      <c r="K167">
        <v>524.96</v>
      </c>
    </row>
    <row r="168" spans="1:11" x14ac:dyDescent="0.35">
      <c r="A168">
        <v>750033032</v>
      </c>
      <c r="B168" s="2">
        <v>42560</v>
      </c>
      <c r="C168" s="2">
        <v>42576</v>
      </c>
      <c r="D168" t="s">
        <v>142</v>
      </c>
      <c r="E168" t="s">
        <v>29</v>
      </c>
      <c r="F168" t="s">
        <v>17</v>
      </c>
      <c r="G168" t="s">
        <v>14</v>
      </c>
      <c r="H168" t="s">
        <v>19</v>
      </c>
      <c r="I168">
        <v>297</v>
      </c>
      <c r="J168">
        <v>152.58000000000001</v>
      </c>
      <c r="K168">
        <v>97.44</v>
      </c>
    </row>
    <row r="169" spans="1:11" x14ac:dyDescent="0.35">
      <c r="A169">
        <v>849329268</v>
      </c>
      <c r="B169" s="2">
        <v>42914</v>
      </c>
      <c r="C169" s="2">
        <v>42931</v>
      </c>
      <c r="D169" t="s">
        <v>44</v>
      </c>
      <c r="E169" t="s">
        <v>12</v>
      </c>
      <c r="F169" t="s">
        <v>76</v>
      </c>
      <c r="G169" t="s">
        <v>18</v>
      </c>
      <c r="H169" t="s">
        <v>34</v>
      </c>
      <c r="I169">
        <v>4259</v>
      </c>
      <c r="J169">
        <v>668.27</v>
      </c>
      <c r="K169">
        <v>502.54</v>
      </c>
    </row>
    <row r="170" spans="1:11" x14ac:dyDescent="0.35">
      <c r="A170">
        <v>805762040</v>
      </c>
      <c r="B170" s="2">
        <v>43546</v>
      </c>
      <c r="C170" s="2">
        <v>43567</v>
      </c>
      <c r="D170" t="s">
        <v>105</v>
      </c>
      <c r="E170" t="s">
        <v>12</v>
      </c>
      <c r="F170" t="s">
        <v>47</v>
      </c>
      <c r="G170" t="s">
        <v>14</v>
      </c>
      <c r="H170" t="s">
        <v>15</v>
      </c>
      <c r="I170">
        <v>1748</v>
      </c>
      <c r="J170">
        <v>421.89</v>
      </c>
      <c r="K170">
        <v>364.69</v>
      </c>
    </row>
    <row r="171" spans="1:11" x14ac:dyDescent="0.35">
      <c r="A171">
        <v>447505176</v>
      </c>
      <c r="B171" s="2">
        <v>44746</v>
      </c>
      <c r="C171" s="2">
        <v>44760</v>
      </c>
      <c r="D171" t="s">
        <v>106</v>
      </c>
      <c r="E171" t="s">
        <v>38</v>
      </c>
      <c r="F171" t="s">
        <v>25</v>
      </c>
      <c r="G171" t="s">
        <v>14</v>
      </c>
      <c r="H171" t="s">
        <v>34</v>
      </c>
      <c r="I171">
        <v>5581</v>
      </c>
      <c r="J171">
        <v>205.7</v>
      </c>
      <c r="K171">
        <v>117.11</v>
      </c>
    </row>
    <row r="172" spans="1:11" x14ac:dyDescent="0.35">
      <c r="A172">
        <v>123045003</v>
      </c>
      <c r="B172" s="2">
        <v>42808</v>
      </c>
      <c r="C172" s="2">
        <v>42816</v>
      </c>
      <c r="D172" t="s">
        <v>92</v>
      </c>
      <c r="E172" t="s">
        <v>32</v>
      </c>
      <c r="F172" t="s">
        <v>22</v>
      </c>
      <c r="G172" t="s">
        <v>18</v>
      </c>
      <c r="H172" t="s">
        <v>26</v>
      </c>
      <c r="I172">
        <v>606</v>
      </c>
      <c r="J172">
        <v>47.45</v>
      </c>
      <c r="K172">
        <v>31.79</v>
      </c>
    </row>
    <row r="173" spans="1:11" x14ac:dyDescent="0.35">
      <c r="A173">
        <v>251180350</v>
      </c>
      <c r="B173" s="2">
        <v>42268</v>
      </c>
      <c r="C173" s="2">
        <v>42280</v>
      </c>
      <c r="D173" t="s">
        <v>140</v>
      </c>
      <c r="E173" t="s">
        <v>24</v>
      </c>
      <c r="F173" t="s">
        <v>76</v>
      </c>
      <c r="G173" t="s">
        <v>18</v>
      </c>
      <c r="H173" t="s">
        <v>34</v>
      </c>
      <c r="I173">
        <v>8702</v>
      </c>
      <c r="J173">
        <v>668.27</v>
      </c>
      <c r="K173">
        <v>502.54</v>
      </c>
    </row>
    <row r="174" spans="1:11" x14ac:dyDescent="0.35">
      <c r="A174">
        <v>871022546</v>
      </c>
      <c r="B174" s="2">
        <v>43931</v>
      </c>
      <c r="C174" s="2">
        <v>43945</v>
      </c>
      <c r="D174" t="s">
        <v>143</v>
      </c>
      <c r="E174" t="s">
        <v>24</v>
      </c>
      <c r="F174" t="s">
        <v>76</v>
      </c>
      <c r="G174" t="s">
        <v>14</v>
      </c>
      <c r="H174" t="s">
        <v>15</v>
      </c>
      <c r="I174">
        <v>3782</v>
      </c>
      <c r="J174">
        <v>668.27</v>
      </c>
      <c r="K174">
        <v>502.54</v>
      </c>
    </row>
    <row r="175" spans="1:11" x14ac:dyDescent="0.35">
      <c r="A175">
        <v>291995418</v>
      </c>
      <c r="B175" s="2">
        <v>44683</v>
      </c>
      <c r="C175" s="2">
        <v>44700</v>
      </c>
      <c r="D175" t="s">
        <v>144</v>
      </c>
      <c r="E175" t="s">
        <v>21</v>
      </c>
      <c r="F175" t="s">
        <v>56</v>
      </c>
      <c r="G175" t="s">
        <v>14</v>
      </c>
      <c r="H175" t="s">
        <v>26</v>
      </c>
      <c r="I175">
        <v>6788</v>
      </c>
      <c r="J175">
        <v>9.33</v>
      </c>
      <c r="K175">
        <v>6.92</v>
      </c>
    </row>
    <row r="176" spans="1:11" x14ac:dyDescent="0.35">
      <c r="A176">
        <v>943835294</v>
      </c>
      <c r="B176" s="2">
        <v>43264</v>
      </c>
      <c r="C176" s="2">
        <v>43281</v>
      </c>
      <c r="D176" t="s">
        <v>119</v>
      </c>
      <c r="E176" t="s">
        <v>24</v>
      </c>
      <c r="F176" t="s">
        <v>33</v>
      </c>
      <c r="G176" t="s">
        <v>14</v>
      </c>
      <c r="H176" t="s">
        <v>19</v>
      </c>
      <c r="I176">
        <v>692</v>
      </c>
      <c r="J176">
        <v>109.28</v>
      </c>
      <c r="K176">
        <v>35.840000000000003</v>
      </c>
    </row>
    <row r="177" spans="1:11" x14ac:dyDescent="0.35">
      <c r="A177">
        <v>826591002</v>
      </c>
      <c r="B177" s="2">
        <v>44304</v>
      </c>
      <c r="C177" s="2">
        <v>44321</v>
      </c>
      <c r="D177" t="s">
        <v>89</v>
      </c>
      <c r="E177" t="s">
        <v>38</v>
      </c>
      <c r="F177" t="s">
        <v>40</v>
      </c>
      <c r="G177" t="s">
        <v>18</v>
      </c>
      <c r="H177" t="s">
        <v>26</v>
      </c>
      <c r="I177">
        <v>5501</v>
      </c>
      <c r="J177">
        <v>651.21</v>
      </c>
      <c r="K177">
        <v>524.96</v>
      </c>
    </row>
    <row r="178" spans="1:11" x14ac:dyDescent="0.35">
      <c r="A178">
        <v>260623872</v>
      </c>
      <c r="B178" s="2">
        <v>44317</v>
      </c>
      <c r="C178" s="2">
        <v>44331</v>
      </c>
      <c r="D178" t="s">
        <v>46</v>
      </c>
      <c r="E178" t="s">
        <v>29</v>
      </c>
      <c r="F178" t="s">
        <v>42</v>
      </c>
      <c r="G178" t="s">
        <v>14</v>
      </c>
      <c r="H178" t="s">
        <v>15</v>
      </c>
      <c r="I178">
        <v>3250</v>
      </c>
      <c r="J178">
        <v>437.2</v>
      </c>
      <c r="K178">
        <v>263.33</v>
      </c>
    </row>
    <row r="179" spans="1:11" x14ac:dyDescent="0.35">
      <c r="A179">
        <v>536607730</v>
      </c>
      <c r="B179" s="2">
        <v>43364</v>
      </c>
      <c r="C179" s="2">
        <v>43379</v>
      </c>
      <c r="D179" t="s">
        <v>82</v>
      </c>
      <c r="E179" t="s">
        <v>32</v>
      </c>
      <c r="F179" t="s">
        <v>68</v>
      </c>
      <c r="G179" t="s">
        <v>14</v>
      </c>
      <c r="H179" t="s">
        <v>26</v>
      </c>
      <c r="I179">
        <v>3007</v>
      </c>
      <c r="J179">
        <v>154.06</v>
      </c>
      <c r="K179">
        <v>90.93</v>
      </c>
    </row>
    <row r="180" spans="1:11" x14ac:dyDescent="0.35">
      <c r="A180">
        <v>765528905</v>
      </c>
      <c r="B180" s="2">
        <v>42052</v>
      </c>
      <c r="C180" s="2">
        <v>42073</v>
      </c>
      <c r="D180" t="s">
        <v>82</v>
      </c>
      <c r="E180" t="s">
        <v>32</v>
      </c>
      <c r="F180" t="s">
        <v>30</v>
      </c>
      <c r="G180" t="s">
        <v>18</v>
      </c>
      <c r="H180" t="s">
        <v>26</v>
      </c>
      <c r="I180">
        <v>5870</v>
      </c>
      <c r="J180">
        <v>81.73</v>
      </c>
      <c r="K180">
        <v>56.67</v>
      </c>
    </row>
    <row r="181" spans="1:11" x14ac:dyDescent="0.35">
      <c r="A181">
        <v>128686225</v>
      </c>
      <c r="B181" s="2">
        <v>44221</v>
      </c>
      <c r="C181" s="2">
        <v>44238</v>
      </c>
      <c r="D181" t="s">
        <v>145</v>
      </c>
      <c r="E181" t="s">
        <v>21</v>
      </c>
      <c r="F181" t="s">
        <v>13</v>
      </c>
      <c r="G181" t="s">
        <v>14</v>
      </c>
      <c r="H181" t="s">
        <v>15</v>
      </c>
      <c r="I181">
        <v>9968</v>
      </c>
      <c r="J181">
        <v>255.28</v>
      </c>
      <c r="K181">
        <v>159.41999999999999</v>
      </c>
    </row>
    <row r="182" spans="1:11" x14ac:dyDescent="0.35">
      <c r="A182">
        <v>127691018</v>
      </c>
      <c r="B182" s="2">
        <v>42826</v>
      </c>
      <c r="C182" s="2">
        <v>42839</v>
      </c>
      <c r="D182" t="s">
        <v>146</v>
      </c>
      <c r="E182" t="s">
        <v>29</v>
      </c>
      <c r="F182" t="s">
        <v>68</v>
      </c>
      <c r="G182" t="s">
        <v>18</v>
      </c>
      <c r="H182" t="s">
        <v>26</v>
      </c>
      <c r="I182">
        <v>5465</v>
      </c>
      <c r="J182">
        <v>154.06</v>
      </c>
      <c r="K182">
        <v>90.93</v>
      </c>
    </row>
    <row r="183" spans="1:11" x14ac:dyDescent="0.35">
      <c r="A183">
        <v>534467113</v>
      </c>
      <c r="B183" s="2">
        <v>42145</v>
      </c>
      <c r="C183" s="2">
        <v>42157</v>
      </c>
      <c r="D183" t="s">
        <v>131</v>
      </c>
      <c r="E183" t="s">
        <v>32</v>
      </c>
      <c r="F183" t="s">
        <v>68</v>
      </c>
      <c r="G183" t="s">
        <v>18</v>
      </c>
      <c r="H183" t="s">
        <v>19</v>
      </c>
      <c r="I183">
        <v>9550</v>
      </c>
      <c r="J183">
        <v>154.06</v>
      </c>
      <c r="K183">
        <v>90.93</v>
      </c>
    </row>
    <row r="184" spans="1:11" x14ac:dyDescent="0.35">
      <c r="A184">
        <v>741250836</v>
      </c>
      <c r="B184" s="2">
        <v>44913</v>
      </c>
      <c r="C184" s="2">
        <v>44918</v>
      </c>
      <c r="D184" t="s">
        <v>63</v>
      </c>
      <c r="E184" t="s">
        <v>32</v>
      </c>
      <c r="F184" t="s">
        <v>30</v>
      </c>
      <c r="G184" t="s">
        <v>14</v>
      </c>
      <c r="H184" t="s">
        <v>34</v>
      </c>
      <c r="I184">
        <v>1450</v>
      </c>
      <c r="J184">
        <v>81.73</v>
      </c>
      <c r="K184">
        <v>56.67</v>
      </c>
    </row>
    <row r="185" spans="1:11" x14ac:dyDescent="0.35">
      <c r="A185">
        <v>210591018</v>
      </c>
      <c r="B185" s="2">
        <v>43222</v>
      </c>
      <c r="C185" s="2">
        <v>43232</v>
      </c>
      <c r="D185" t="s">
        <v>63</v>
      </c>
      <c r="E185" t="s">
        <v>32</v>
      </c>
      <c r="F185" t="s">
        <v>17</v>
      </c>
      <c r="G185" t="s">
        <v>14</v>
      </c>
      <c r="H185" t="s">
        <v>15</v>
      </c>
      <c r="I185">
        <v>7417</v>
      </c>
      <c r="J185">
        <v>152.58000000000001</v>
      </c>
      <c r="K185">
        <v>97.44</v>
      </c>
    </row>
    <row r="186" spans="1:11" x14ac:dyDescent="0.35">
      <c r="A186">
        <v>725348985</v>
      </c>
      <c r="B186" s="2">
        <v>43165</v>
      </c>
      <c r="C186" s="2">
        <v>43172</v>
      </c>
      <c r="D186" t="s">
        <v>105</v>
      </c>
      <c r="E186" t="s">
        <v>12</v>
      </c>
      <c r="F186" t="s">
        <v>68</v>
      </c>
      <c r="G186" t="s">
        <v>14</v>
      </c>
      <c r="H186" t="s">
        <v>19</v>
      </c>
      <c r="I186">
        <v>5738</v>
      </c>
      <c r="J186">
        <v>154.06</v>
      </c>
      <c r="K186">
        <v>90.93</v>
      </c>
    </row>
    <row r="187" spans="1:11" x14ac:dyDescent="0.35">
      <c r="A187">
        <v>538698565</v>
      </c>
      <c r="B187" s="2">
        <v>44419</v>
      </c>
      <c r="C187" s="2">
        <v>44424</v>
      </c>
      <c r="D187" t="s">
        <v>147</v>
      </c>
      <c r="E187" t="s">
        <v>38</v>
      </c>
      <c r="F187" t="s">
        <v>76</v>
      </c>
      <c r="G187" t="s">
        <v>18</v>
      </c>
      <c r="H187" t="s">
        <v>34</v>
      </c>
      <c r="I187">
        <v>1731</v>
      </c>
      <c r="J187">
        <v>668.27</v>
      </c>
      <c r="K187">
        <v>502.54</v>
      </c>
    </row>
    <row r="188" spans="1:11" x14ac:dyDescent="0.35">
      <c r="A188">
        <v>224126088</v>
      </c>
      <c r="B188" s="2">
        <v>42510</v>
      </c>
      <c r="C188" s="2">
        <v>42518</v>
      </c>
      <c r="D188" t="s">
        <v>59</v>
      </c>
      <c r="E188" t="s">
        <v>12</v>
      </c>
      <c r="F188" t="s">
        <v>25</v>
      </c>
      <c r="G188" t="s">
        <v>18</v>
      </c>
      <c r="H188" t="s">
        <v>34</v>
      </c>
      <c r="I188">
        <v>2745</v>
      </c>
      <c r="J188">
        <v>205.7</v>
      </c>
      <c r="K188">
        <v>117.11</v>
      </c>
    </row>
    <row r="189" spans="1:11" x14ac:dyDescent="0.35">
      <c r="A189">
        <v>425430381</v>
      </c>
      <c r="B189" s="2">
        <v>44126</v>
      </c>
      <c r="C189" s="2">
        <v>44137</v>
      </c>
      <c r="D189" t="s">
        <v>54</v>
      </c>
      <c r="E189" t="s">
        <v>29</v>
      </c>
      <c r="F189" t="s">
        <v>22</v>
      </c>
      <c r="G189" t="s">
        <v>14</v>
      </c>
      <c r="H189" t="s">
        <v>15</v>
      </c>
      <c r="I189">
        <v>3159</v>
      </c>
      <c r="J189">
        <v>47.45</v>
      </c>
      <c r="K189">
        <v>31.79</v>
      </c>
    </row>
    <row r="190" spans="1:11" x14ac:dyDescent="0.35">
      <c r="A190">
        <v>506722772</v>
      </c>
      <c r="B190" s="2">
        <v>42571</v>
      </c>
      <c r="C190" s="2">
        <v>42572</v>
      </c>
      <c r="D190" t="s">
        <v>94</v>
      </c>
      <c r="E190" t="s">
        <v>38</v>
      </c>
      <c r="F190" t="s">
        <v>68</v>
      </c>
      <c r="G190" t="s">
        <v>18</v>
      </c>
      <c r="H190" t="s">
        <v>15</v>
      </c>
      <c r="I190">
        <v>9383</v>
      </c>
      <c r="J190">
        <v>154.06</v>
      </c>
      <c r="K190">
        <v>90.93</v>
      </c>
    </row>
    <row r="191" spans="1:11" x14ac:dyDescent="0.35">
      <c r="A191">
        <v>802427089</v>
      </c>
      <c r="B191" s="2">
        <v>44658</v>
      </c>
      <c r="C191" s="2">
        <v>44678</v>
      </c>
      <c r="D191" t="s">
        <v>127</v>
      </c>
      <c r="E191" t="s">
        <v>38</v>
      </c>
      <c r="F191" t="s">
        <v>40</v>
      </c>
      <c r="G191" t="s">
        <v>18</v>
      </c>
      <c r="H191" t="s">
        <v>19</v>
      </c>
      <c r="I191">
        <v>4862</v>
      </c>
      <c r="J191">
        <v>651.21</v>
      </c>
      <c r="K191">
        <v>524.96</v>
      </c>
    </row>
    <row r="192" spans="1:11" x14ac:dyDescent="0.35">
      <c r="A192">
        <v>367279660</v>
      </c>
      <c r="B192" s="2">
        <v>42199</v>
      </c>
      <c r="C192" s="2">
        <v>42217</v>
      </c>
      <c r="D192" t="s">
        <v>126</v>
      </c>
      <c r="E192" t="s">
        <v>24</v>
      </c>
      <c r="F192" t="s">
        <v>42</v>
      </c>
      <c r="G192" t="s">
        <v>18</v>
      </c>
      <c r="H192" t="s">
        <v>34</v>
      </c>
      <c r="I192">
        <v>5068</v>
      </c>
      <c r="J192">
        <v>437.2</v>
      </c>
      <c r="K192">
        <v>263.33</v>
      </c>
    </row>
    <row r="193" spans="1:11" x14ac:dyDescent="0.35">
      <c r="A193">
        <v>126329314</v>
      </c>
      <c r="B193" s="2">
        <v>43595</v>
      </c>
      <c r="C193" s="2">
        <v>43599</v>
      </c>
      <c r="D193" t="s">
        <v>39</v>
      </c>
      <c r="E193" t="s">
        <v>29</v>
      </c>
      <c r="F193" t="s">
        <v>30</v>
      </c>
      <c r="G193" t="s">
        <v>18</v>
      </c>
      <c r="H193" t="s">
        <v>34</v>
      </c>
      <c r="I193">
        <v>2506</v>
      </c>
      <c r="J193">
        <v>81.73</v>
      </c>
      <c r="K193">
        <v>56.67</v>
      </c>
    </row>
    <row r="194" spans="1:11" x14ac:dyDescent="0.35">
      <c r="A194">
        <v>624937379</v>
      </c>
      <c r="B194" s="2">
        <v>42401</v>
      </c>
      <c r="C194" s="2">
        <v>42403</v>
      </c>
      <c r="D194" t="s">
        <v>148</v>
      </c>
      <c r="E194" t="s">
        <v>24</v>
      </c>
      <c r="F194" t="s">
        <v>30</v>
      </c>
      <c r="G194" t="s">
        <v>18</v>
      </c>
      <c r="H194" t="s">
        <v>34</v>
      </c>
      <c r="I194">
        <v>1713</v>
      </c>
      <c r="J194">
        <v>81.73</v>
      </c>
      <c r="K194">
        <v>56.67</v>
      </c>
    </row>
    <row r="195" spans="1:11" x14ac:dyDescent="0.35">
      <c r="A195">
        <v>678777682</v>
      </c>
      <c r="B195" s="2">
        <v>44793</v>
      </c>
      <c r="C195" s="2">
        <v>44802</v>
      </c>
      <c r="D195" t="s">
        <v>149</v>
      </c>
      <c r="E195" t="s">
        <v>12</v>
      </c>
      <c r="F195" t="s">
        <v>17</v>
      </c>
      <c r="G195" t="s">
        <v>18</v>
      </c>
      <c r="H195" t="s">
        <v>34</v>
      </c>
      <c r="I195">
        <v>4255</v>
      </c>
      <c r="J195">
        <v>152.58000000000001</v>
      </c>
      <c r="K195">
        <v>97.44</v>
      </c>
    </row>
    <row r="196" spans="1:11" x14ac:dyDescent="0.35">
      <c r="A196">
        <v>523836553</v>
      </c>
      <c r="B196" s="2">
        <v>42106</v>
      </c>
      <c r="C196" s="2">
        <v>42114</v>
      </c>
      <c r="D196" t="s">
        <v>148</v>
      </c>
      <c r="E196" t="s">
        <v>24</v>
      </c>
      <c r="F196" t="s">
        <v>25</v>
      </c>
      <c r="G196" t="s">
        <v>14</v>
      </c>
      <c r="H196" t="s">
        <v>26</v>
      </c>
      <c r="I196">
        <v>3732</v>
      </c>
      <c r="J196">
        <v>205.7</v>
      </c>
      <c r="K196">
        <v>117.11</v>
      </c>
    </row>
    <row r="197" spans="1:11" x14ac:dyDescent="0.35">
      <c r="A197">
        <v>466412818</v>
      </c>
      <c r="B197" s="2">
        <v>42102</v>
      </c>
      <c r="C197" s="2">
        <v>42119</v>
      </c>
      <c r="D197" t="s">
        <v>150</v>
      </c>
      <c r="E197" t="s">
        <v>38</v>
      </c>
      <c r="F197" t="s">
        <v>25</v>
      </c>
      <c r="G197" t="s">
        <v>18</v>
      </c>
      <c r="H197" t="s">
        <v>19</v>
      </c>
      <c r="I197">
        <v>772</v>
      </c>
      <c r="J197">
        <v>205.7</v>
      </c>
      <c r="K197">
        <v>117.11</v>
      </c>
    </row>
    <row r="198" spans="1:11" x14ac:dyDescent="0.35">
      <c r="A198">
        <v>433117806</v>
      </c>
      <c r="B198" s="2">
        <v>43857</v>
      </c>
      <c r="C198" s="2">
        <v>43866</v>
      </c>
      <c r="D198" t="s">
        <v>151</v>
      </c>
      <c r="E198" t="s">
        <v>32</v>
      </c>
      <c r="F198" t="s">
        <v>56</v>
      </c>
      <c r="G198" t="s">
        <v>14</v>
      </c>
      <c r="H198" t="s">
        <v>34</v>
      </c>
      <c r="I198">
        <v>8039</v>
      </c>
      <c r="J198">
        <v>9.33</v>
      </c>
      <c r="K198">
        <v>6.92</v>
      </c>
    </row>
    <row r="199" spans="1:11" x14ac:dyDescent="0.35">
      <c r="A199">
        <v>420875346</v>
      </c>
      <c r="B199" s="2">
        <v>43836</v>
      </c>
      <c r="C199" s="2">
        <v>43842</v>
      </c>
      <c r="D199" t="s">
        <v>152</v>
      </c>
      <c r="E199" t="s">
        <v>21</v>
      </c>
      <c r="F199" t="s">
        <v>42</v>
      </c>
      <c r="G199" t="s">
        <v>18</v>
      </c>
      <c r="H199" t="s">
        <v>26</v>
      </c>
      <c r="I199">
        <v>5223</v>
      </c>
      <c r="J199">
        <v>437.2</v>
      </c>
      <c r="K199">
        <v>263.33</v>
      </c>
    </row>
    <row r="200" spans="1:11" x14ac:dyDescent="0.35">
      <c r="A200">
        <v>946921765</v>
      </c>
      <c r="B200" s="2">
        <v>43430</v>
      </c>
      <c r="C200" s="2">
        <v>43444</v>
      </c>
      <c r="D200" t="s">
        <v>99</v>
      </c>
      <c r="E200" t="s">
        <v>38</v>
      </c>
      <c r="F200" t="s">
        <v>42</v>
      </c>
      <c r="G200" t="s">
        <v>14</v>
      </c>
      <c r="H200" t="s">
        <v>19</v>
      </c>
      <c r="I200">
        <v>4048</v>
      </c>
      <c r="J200">
        <v>437.2</v>
      </c>
      <c r="K200">
        <v>263.33</v>
      </c>
    </row>
    <row r="201" spans="1:11" x14ac:dyDescent="0.35">
      <c r="A201">
        <v>798805892</v>
      </c>
      <c r="B201" s="2">
        <v>44655</v>
      </c>
      <c r="C201" s="2">
        <v>44675</v>
      </c>
      <c r="D201" t="s">
        <v>114</v>
      </c>
      <c r="E201" t="s">
        <v>38</v>
      </c>
      <c r="F201" t="s">
        <v>76</v>
      </c>
      <c r="G201" t="s">
        <v>18</v>
      </c>
      <c r="H201" t="s">
        <v>34</v>
      </c>
      <c r="I201">
        <v>3270</v>
      </c>
      <c r="J201">
        <v>668.27</v>
      </c>
      <c r="K201">
        <v>502.54</v>
      </c>
    </row>
    <row r="202" spans="1:11" x14ac:dyDescent="0.35">
      <c r="A202">
        <v>184389054</v>
      </c>
      <c r="B202" s="2">
        <v>44333</v>
      </c>
      <c r="C202" s="2">
        <v>44353</v>
      </c>
      <c r="D202" t="s">
        <v>153</v>
      </c>
      <c r="E202" t="s">
        <v>38</v>
      </c>
      <c r="F202" t="s">
        <v>76</v>
      </c>
      <c r="G202" t="s">
        <v>18</v>
      </c>
      <c r="H202" t="s">
        <v>15</v>
      </c>
      <c r="I202">
        <v>3674</v>
      </c>
      <c r="J202">
        <v>668.27</v>
      </c>
      <c r="K202">
        <v>502.54</v>
      </c>
    </row>
    <row r="203" spans="1:11" x14ac:dyDescent="0.35">
      <c r="A203">
        <v>281845080</v>
      </c>
      <c r="B203" s="2">
        <v>43717</v>
      </c>
      <c r="C203" s="2">
        <v>43724</v>
      </c>
      <c r="D203" t="s">
        <v>154</v>
      </c>
      <c r="E203" t="s">
        <v>12</v>
      </c>
      <c r="F203" t="s">
        <v>76</v>
      </c>
      <c r="G203" t="s">
        <v>18</v>
      </c>
      <c r="H203" t="s">
        <v>15</v>
      </c>
      <c r="I203">
        <v>3077</v>
      </c>
      <c r="J203">
        <v>668.27</v>
      </c>
      <c r="K203">
        <v>502.54</v>
      </c>
    </row>
    <row r="204" spans="1:11" x14ac:dyDescent="0.35">
      <c r="A204">
        <v>989660298</v>
      </c>
      <c r="B204" s="2">
        <v>43722</v>
      </c>
      <c r="C204" s="2">
        <v>43740</v>
      </c>
      <c r="D204" t="s">
        <v>155</v>
      </c>
      <c r="E204" t="s">
        <v>12</v>
      </c>
      <c r="F204" t="s">
        <v>47</v>
      </c>
      <c r="G204" t="s">
        <v>14</v>
      </c>
      <c r="H204" t="s">
        <v>34</v>
      </c>
      <c r="I204">
        <v>1330</v>
      </c>
      <c r="J204">
        <v>421.89</v>
      </c>
      <c r="K204">
        <v>364.69</v>
      </c>
    </row>
    <row r="205" spans="1:11" x14ac:dyDescent="0.35">
      <c r="A205">
        <v>476633536</v>
      </c>
      <c r="B205" s="2">
        <v>44109</v>
      </c>
      <c r="C205" s="2">
        <v>44130</v>
      </c>
      <c r="D205" t="s">
        <v>156</v>
      </c>
      <c r="E205" t="s">
        <v>21</v>
      </c>
      <c r="F205" t="s">
        <v>68</v>
      </c>
      <c r="G205" t="s">
        <v>14</v>
      </c>
      <c r="H205" t="s">
        <v>19</v>
      </c>
      <c r="I205">
        <v>5310</v>
      </c>
      <c r="J205">
        <v>154.06</v>
      </c>
      <c r="K205">
        <v>90.93</v>
      </c>
    </row>
    <row r="206" spans="1:11" x14ac:dyDescent="0.35">
      <c r="A206">
        <v>131876122</v>
      </c>
      <c r="B206" s="2">
        <v>43568</v>
      </c>
      <c r="C206" s="2">
        <v>43574</v>
      </c>
      <c r="D206" t="s">
        <v>157</v>
      </c>
      <c r="E206" t="s">
        <v>24</v>
      </c>
      <c r="F206" t="s">
        <v>13</v>
      </c>
      <c r="G206" t="s">
        <v>18</v>
      </c>
      <c r="H206" t="s">
        <v>19</v>
      </c>
      <c r="I206">
        <v>3930</v>
      </c>
      <c r="J206">
        <v>255.28</v>
      </c>
      <c r="K206">
        <v>159.41999999999999</v>
      </c>
    </row>
    <row r="207" spans="1:11" x14ac:dyDescent="0.35">
      <c r="A207">
        <v>514811885</v>
      </c>
      <c r="B207" s="2">
        <v>43449</v>
      </c>
      <c r="C207" s="2">
        <v>43462</v>
      </c>
      <c r="D207" t="s">
        <v>94</v>
      </c>
      <c r="E207" t="s">
        <v>38</v>
      </c>
      <c r="F207" t="s">
        <v>47</v>
      </c>
      <c r="G207" t="s">
        <v>18</v>
      </c>
      <c r="H207" t="s">
        <v>26</v>
      </c>
      <c r="I207">
        <v>3132</v>
      </c>
      <c r="J207">
        <v>421.89</v>
      </c>
      <c r="K207">
        <v>364.69</v>
      </c>
    </row>
    <row r="208" spans="1:11" x14ac:dyDescent="0.35">
      <c r="A208">
        <v>905177152</v>
      </c>
      <c r="B208" s="2">
        <v>44915</v>
      </c>
      <c r="C208" s="2">
        <v>44933</v>
      </c>
      <c r="D208" t="s">
        <v>101</v>
      </c>
      <c r="E208" t="s">
        <v>24</v>
      </c>
      <c r="F208" t="s">
        <v>40</v>
      </c>
      <c r="G208" t="s">
        <v>14</v>
      </c>
      <c r="H208" t="s">
        <v>19</v>
      </c>
      <c r="I208">
        <v>889</v>
      </c>
      <c r="J208">
        <v>651.21</v>
      </c>
      <c r="K208">
        <v>524.96</v>
      </c>
    </row>
    <row r="209" spans="1:11" x14ac:dyDescent="0.35">
      <c r="A209">
        <v>653020751</v>
      </c>
      <c r="B209" s="2">
        <v>43283</v>
      </c>
      <c r="C209" s="2">
        <v>43289</v>
      </c>
      <c r="D209" t="s">
        <v>53</v>
      </c>
      <c r="E209" t="s">
        <v>29</v>
      </c>
      <c r="F209" t="s">
        <v>30</v>
      </c>
      <c r="G209" t="s">
        <v>18</v>
      </c>
      <c r="H209" t="s">
        <v>34</v>
      </c>
      <c r="I209">
        <v>2207</v>
      </c>
      <c r="J209">
        <v>81.73</v>
      </c>
      <c r="K209">
        <v>56.67</v>
      </c>
    </row>
    <row r="210" spans="1:11" x14ac:dyDescent="0.35">
      <c r="A210">
        <v>528704011</v>
      </c>
      <c r="B210" s="2">
        <v>42766</v>
      </c>
      <c r="C210" s="2">
        <v>42785</v>
      </c>
      <c r="D210" t="s">
        <v>104</v>
      </c>
      <c r="E210" t="s">
        <v>24</v>
      </c>
      <c r="F210" t="s">
        <v>47</v>
      </c>
      <c r="G210" t="s">
        <v>14</v>
      </c>
      <c r="H210" t="s">
        <v>26</v>
      </c>
      <c r="I210">
        <v>4121</v>
      </c>
      <c r="J210">
        <v>421.89</v>
      </c>
      <c r="K210">
        <v>364.69</v>
      </c>
    </row>
    <row r="211" spans="1:11" x14ac:dyDescent="0.35">
      <c r="A211">
        <v>472900760</v>
      </c>
      <c r="B211" s="2">
        <v>42040</v>
      </c>
      <c r="C211" s="2">
        <v>42057</v>
      </c>
      <c r="D211" t="s">
        <v>119</v>
      </c>
      <c r="E211" t="s">
        <v>24</v>
      </c>
      <c r="F211" t="s">
        <v>17</v>
      </c>
      <c r="G211" t="s">
        <v>18</v>
      </c>
      <c r="H211" t="s">
        <v>15</v>
      </c>
      <c r="I211">
        <v>699</v>
      </c>
      <c r="J211">
        <v>152.58000000000001</v>
      </c>
      <c r="K211">
        <v>97.44</v>
      </c>
    </row>
    <row r="212" spans="1:11" x14ac:dyDescent="0.35">
      <c r="A212">
        <v>946597325</v>
      </c>
      <c r="B212" s="2">
        <v>43669</v>
      </c>
      <c r="C212" s="2">
        <v>43684</v>
      </c>
      <c r="D212" t="s">
        <v>158</v>
      </c>
      <c r="E212" t="s">
        <v>12</v>
      </c>
      <c r="F212" t="s">
        <v>13</v>
      </c>
      <c r="G212" t="s">
        <v>18</v>
      </c>
      <c r="H212" t="s">
        <v>26</v>
      </c>
      <c r="I212">
        <v>8039</v>
      </c>
      <c r="J212">
        <v>255.28</v>
      </c>
      <c r="K212">
        <v>159.41999999999999</v>
      </c>
    </row>
    <row r="213" spans="1:11" x14ac:dyDescent="0.35">
      <c r="A213">
        <v>681092536</v>
      </c>
      <c r="B213" s="2">
        <v>43379</v>
      </c>
      <c r="C213" s="2">
        <v>43399</v>
      </c>
      <c r="D213" t="s">
        <v>27</v>
      </c>
      <c r="E213" t="s">
        <v>24</v>
      </c>
      <c r="F213" t="s">
        <v>40</v>
      </c>
      <c r="G213" t="s">
        <v>18</v>
      </c>
      <c r="H213" t="s">
        <v>26</v>
      </c>
      <c r="I213">
        <v>9272</v>
      </c>
      <c r="J213">
        <v>651.21</v>
      </c>
      <c r="K213">
        <v>524.96</v>
      </c>
    </row>
    <row r="214" spans="1:11" x14ac:dyDescent="0.35">
      <c r="A214">
        <v>727997720</v>
      </c>
      <c r="B214" s="2">
        <v>43283</v>
      </c>
      <c r="C214" s="2">
        <v>43295</v>
      </c>
      <c r="D214" t="s">
        <v>121</v>
      </c>
      <c r="E214" t="s">
        <v>21</v>
      </c>
      <c r="F214" t="s">
        <v>68</v>
      </c>
      <c r="G214" t="s">
        <v>18</v>
      </c>
      <c r="H214" t="s">
        <v>19</v>
      </c>
      <c r="I214">
        <v>9558</v>
      </c>
      <c r="J214">
        <v>154.06</v>
      </c>
      <c r="K214">
        <v>90.93</v>
      </c>
    </row>
    <row r="215" spans="1:11" x14ac:dyDescent="0.35">
      <c r="A215">
        <v>409236705</v>
      </c>
      <c r="B215" s="2">
        <v>43614</v>
      </c>
      <c r="C215" s="2">
        <v>43627</v>
      </c>
      <c r="D215" t="s">
        <v>36</v>
      </c>
      <c r="E215" t="s">
        <v>29</v>
      </c>
      <c r="F215" t="s">
        <v>13</v>
      </c>
      <c r="G215" t="s">
        <v>14</v>
      </c>
      <c r="H215" t="s">
        <v>19</v>
      </c>
      <c r="I215">
        <v>1090</v>
      </c>
      <c r="J215">
        <v>255.28</v>
      </c>
      <c r="K215">
        <v>159.41999999999999</v>
      </c>
    </row>
    <row r="216" spans="1:11" x14ac:dyDescent="0.35">
      <c r="A216">
        <v>467045819</v>
      </c>
      <c r="B216" s="2">
        <v>43535</v>
      </c>
      <c r="C216" s="2">
        <v>43543</v>
      </c>
      <c r="D216" t="s">
        <v>159</v>
      </c>
      <c r="E216" t="s">
        <v>21</v>
      </c>
      <c r="F216" t="s">
        <v>30</v>
      </c>
      <c r="G216" t="s">
        <v>14</v>
      </c>
      <c r="H216" t="s">
        <v>15</v>
      </c>
      <c r="I216">
        <v>8092</v>
      </c>
      <c r="J216">
        <v>81.73</v>
      </c>
      <c r="K216">
        <v>56.67</v>
      </c>
    </row>
    <row r="217" spans="1:11" x14ac:dyDescent="0.35">
      <c r="A217">
        <v>813973891</v>
      </c>
      <c r="B217" s="2">
        <v>44136</v>
      </c>
      <c r="C217" s="2">
        <v>44143</v>
      </c>
      <c r="D217" t="s">
        <v>144</v>
      </c>
      <c r="E217" t="s">
        <v>21</v>
      </c>
      <c r="F217" t="s">
        <v>42</v>
      </c>
      <c r="G217" t="s">
        <v>18</v>
      </c>
      <c r="H217" t="s">
        <v>19</v>
      </c>
      <c r="I217">
        <v>1818</v>
      </c>
      <c r="J217">
        <v>437.2</v>
      </c>
      <c r="K217">
        <v>263.33</v>
      </c>
    </row>
    <row r="218" spans="1:11" x14ac:dyDescent="0.35">
      <c r="A218">
        <v>982882249</v>
      </c>
      <c r="B218" s="2">
        <v>43973</v>
      </c>
      <c r="C218" s="2">
        <v>43986</v>
      </c>
      <c r="D218" t="s">
        <v>160</v>
      </c>
      <c r="E218" t="s">
        <v>29</v>
      </c>
      <c r="F218" t="s">
        <v>76</v>
      </c>
      <c r="G218" t="s">
        <v>14</v>
      </c>
      <c r="H218" t="s">
        <v>15</v>
      </c>
      <c r="I218">
        <v>5554</v>
      </c>
      <c r="J218">
        <v>668.27</v>
      </c>
      <c r="K218">
        <v>502.54</v>
      </c>
    </row>
    <row r="219" spans="1:11" x14ac:dyDescent="0.35">
      <c r="A219">
        <v>576944720</v>
      </c>
      <c r="B219" s="2">
        <v>42643</v>
      </c>
      <c r="C219" s="2">
        <v>42663</v>
      </c>
      <c r="D219" t="s">
        <v>156</v>
      </c>
      <c r="E219" t="s">
        <v>21</v>
      </c>
      <c r="F219" t="s">
        <v>42</v>
      </c>
      <c r="G219" t="s">
        <v>18</v>
      </c>
      <c r="H219" t="s">
        <v>26</v>
      </c>
      <c r="I219">
        <v>9619</v>
      </c>
      <c r="J219">
        <v>437.2</v>
      </c>
      <c r="K219">
        <v>263.33</v>
      </c>
    </row>
    <row r="220" spans="1:11" x14ac:dyDescent="0.35">
      <c r="A220">
        <v>619647634</v>
      </c>
      <c r="B220" s="2">
        <v>42638</v>
      </c>
      <c r="C220" s="2">
        <v>42643</v>
      </c>
      <c r="D220" t="s">
        <v>119</v>
      </c>
      <c r="E220" t="s">
        <v>24</v>
      </c>
      <c r="F220" t="s">
        <v>68</v>
      </c>
      <c r="G220" t="s">
        <v>18</v>
      </c>
      <c r="H220" t="s">
        <v>19</v>
      </c>
      <c r="I220">
        <v>6360</v>
      </c>
      <c r="J220">
        <v>154.06</v>
      </c>
      <c r="K220">
        <v>90.93</v>
      </c>
    </row>
    <row r="221" spans="1:11" x14ac:dyDescent="0.35">
      <c r="A221">
        <v>404789817</v>
      </c>
      <c r="B221" s="2">
        <v>42219</v>
      </c>
      <c r="C221" s="2">
        <v>42230</v>
      </c>
      <c r="D221" t="s">
        <v>107</v>
      </c>
      <c r="E221" t="s">
        <v>21</v>
      </c>
      <c r="F221" t="s">
        <v>13</v>
      </c>
      <c r="G221" t="s">
        <v>14</v>
      </c>
      <c r="H221" t="s">
        <v>26</v>
      </c>
      <c r="I221">
        <v>5157</v>
      </c>
      <c r="J221">
        <v>255.28</v>
      </c>
      <c r="K221">
        <v>159.41999999999999</v>
      </c>
    </row>
    <row r="222" spans="1:11" x14ac:dyDescent="0.35">
      <c r="A222">
        <v>646482598</v>
      </c>
      <c r="B222" s="2">
        <v>44577</v>
      </c>
      <c r="C222" s="2">
        <v>44598</v>
      </c>
      <c r="D222" t="s">
        <v>161</v>
      </c>
      <c r="E222" t="s">
        <v>24</v>
      </c>
      <c r="F222" t="s">
        <v>17</v>
      </c>
      <c r="G222" t="s">
        <v>18</v>
      </c>
      <c r="H222" t="s">
        <v>15</v>
      </c>
      <c r="I222">
        <v>7422</v>
      </c>
      <c r="J222">
        <v>152.58000000000001</v>
      </c>
      <c r="K222">
        <v>97.44</v>
      </c>
    </row>
    <row r="223" spans="1:11" x14ac:dyDescent="0.35">
      <c r="A223">
        <v>329149806</v>
      </c>
      <c r="B223" s="2">
        <v>42675</v>
      </c>
      <c r="C223" s="2">
        <v>42686</v>
      </c>
      <c r="D223" t="s">
        <v>90</v>
      </c>
      <c r="E223" t="s">
        <v>38</v>
      </c>
      <c r="F223" t="s">
        <v>47</v>
      </c>
      <c r="G223" t="s">
        <v>14</v>
      </c>
      <c r="H223" t="s">
        <v>19</v>
      </c>
      <c r="I223">
        <v>1597</v>
      </c>
      <c r="J223">
        <v>421.89</v>
      </c>
      <c r="K223">
        <v>364.69</v>
      </c>
    </row>
    <row r="224" spans="1:11" x14ac:dyDescent="0.35">
      <c r="A224">
        <v>757527768</v>
      </c>
      <c r="B224" s="2">
        <v>42333</v>
      </c>
      <c r="C224" s="2">
        <v>42336</v>
      </c>
      <c r="D224" t="s">
        <v>63</v>
      </c>
      <c r="E224" t="s">
        <v>32</v>
      </c>
      <c r="F224" t="s">
        <v>40</v>
      </c>
      <c r="G224" t="s">
        <v>18</v>
      </c>
      <c r="H224" t="s">
        <v>15</v>
      </c>
      <c r="I224">
        <v>8155</v>
      </c>
      <c r="J224">
        <v>651.21</v>
      </c>
      <c r="K224">
        <v>524.96</v>
      </c>
    </row>
    <row r="225" spans="1:11" x14ac:dyDescent="0.35">
      <c r="A225">
        <v>606665313</v>
      </c>
      <c r="B225" s="2">
        <v>43367</v>
      </c>
      <c r="C225" s="2">
        <v>43382</v>
      </c>
      <c r="D225" t="s">
        <v>162</v>
      </c>
      <c r="E225" t="s">
        <v>38</v>
      </c>
      <c r="F225" t="s">
        <v>42</v>
      </c>
      <c r="G225" t="s">
        <v>14</v>
      </c>
      <c r="H225" t="s">
        <v>19</v>
      </c>
      <c r="I225">
        <v>4602</v>
      </c>
      <c r="J225">
        <v>437.2</v>
      </c>
      <c r="K225">
        <v>263.33</v>
      </c>
    </row>
    <row r="226" spans="1:11" x14ac:dyDescent="0.35">
      <c r="A226">
        <v>871923768</v>
      </c>
      <c r="B226" s="2">
        <v>43220</v>
      </c>
      <c r="C226" s="2">
        <v>43235</v>
      </c>
      <c r="D226" t="s">
        <v>35</v>
      </c>
      <c r="E226" t="s">
        <v>21</v>
      </c>
      <c r="F226" t="s">
        <v>13</v>
      </c>
      <c r="G226" t="s">
        <v>14</v>
      </c>
      <c r="H226" t="s">
        <v>19</v>
      </c>
      <c r="I226">
        <v>474</v>
      </c>
      <c r="J226">
        <v>255.28</v>
      </c>
      <c r="K226">
        <v>159.41999999999999</v>
      </c>
    </row>
    <row r="227" spans="1:11" x14ac:dyDescent="0.35">
      <c r="A227">
        <v>818976962</v>
      </c>
      <c r="B227" s="2">
        <v>44183</v>
      </c>
      <c r="C227" s="2">
        <v>44201</v>
      </c>
      <c r="D227" t="s">
        <v>144</v>
      </c>
      <c r="E227" t="s">
        <v>21</v>
      </c>
      <c r="F227" t="s">
        <v>68</v>
      </c>
      <c r="G227" t="s">
        <v>18</v>
      </c>
      <c r="H227" t="s">
        <v>19</v>
      </c>
      <c r="I227">
        <v>2337</v>
      </c>
      <c r="J227">
        <v>154.06</v>
      </c>
      <c r="K227">
        <v>90.93</v>
      </c>
    </row>
    <row r="228" spans="1:11" x14ac:dyDescent="0.35">
      <c r="A228">
        <v>233811223</v>
      </c>
      <c r="B228" s="2">
        <v>42936</v>
      </c>
      <c r="C228" s="2">
        <v>42956</v>
      </c>
      <c r="D228" t="s">
        <v>71</v>
      </c>
      <c r="E228" t="s">
        <v>21</v>
      </c>
      <c r="F228" t="s">
        <v>42</v>
      </c>
      <c r="G228" t="s">
        <v>14</v>
      </c>
      <c r="H228" t="s">
        <v>19</v>
      </c>
      <c r="I228">
        <v>8792</v>
      </c>
      <c r="J228">
        <v>437.2</v>
      </c>
      <c r="K228">
        <v>263.33</v>
      </c>
    </row>
    <row r="229" spans="1:11" x14ac:dyDescent="0.35">
      <c r="A229">
        <v>772725379</v>
      </c>
      <c r="B229" s="2">
        <v>42782</v>
      </c>
      <c r="C229" s="2">
        <v>42787</v>
      </c>
      <c r="D229" t="s">
        <v>59</v>
      </c>
      <c r="E229" t="s">
        <v>12</v>
      </c>
      <c r="F229" t="s">
        <v>22</v>
      </c>
      <c r="G229" t="s">
        <v>18</v>
      </c>
      <c r="H229" t="s">
        <v>26</v>
      </c>
      <c r="I229">
        <v>5466</v>
      </c>
      <c r="J229">
        <v>47.45</v>
      </c>
      <c r="K229">
        <v>31.79</v>
      </c>
    </row>
    <row r="230" spans="1:11" x14ac:dyDescent="0.35">
      <c r="A230">
        <v>112330758</v>
      </c>
      <c r="B230" s="2">
        <v>42719</v>
      </c>
      <c r="C230" s="2">
        <v>42731</v>
      </c>
      <c r="D230" t="s">
        <v>152</v>
      </c>
      <c r="E230" t="s">
        <v>21</v>
      </c>
      <c r="F230" t="s">
        <v>40</v>
      </c>
      <c r="G230" t="s">
        <v>18</v>
      </c>
      <c r="H230" t="s">
        <v>19</v>
      </c>
      <c r="I230">
        <v>22</v>
      </c>
      <c r="J230">
        <v>651.21</v>
      </c>
      <c r="K230">
        <v>524.96</v>
      </c>
    </row>
    <row r="231" spans="1:11" x14ac:dyDescent="0.35">
      <c r="A231">
        <v>499551188</v>
      </c>
      <c r="B231" s="2">
        <v>44558</v>
      </c>
      <c r="C231" s="2">
        <v>44575</v>
      </c>
      <c r="D231" t="s">
        <v>46</v>
      </c>
      <c r="E231" t="s">
        <v>29</v>
      </c>
      <c r="F231" t="s">
        <v>33</v>
      </c>
      <c r="G231" t="s">
        <v>14</v>
      </c>
      <c r="H231" t="s">
        <v>15</v>
      </c>
      <c r="I231">
        <v>7153</v>
      </c>
      <c r="J231">
        <v>109.28</v>
      </c>
      <c r="K231">
        <v>35.840000000000003</v>
      </c>
    </row>
    <row r="232" spans="1:11" x14ac:dyDescent="0.35">
      <c r="A232">
        <v>201622998</v>
      </c>
      <c r="B232" s="2">
        <v>43613</v>
      </c>
      <c r="C232" s="2">
        <v>43632</v>
      </c>
      <c r="D232" t="s">
        <v>23</v>
      </c>
      <c r="E232" t="s">
        <v>24</v>
      </c>
      <c r="F232" t="s">
        <v>33</v>
      </c>
      <c r="G232" t="s">
        <v>14</v>
      </c>
      <c r="H232" t="s">
        <v>15</v>
      </c>
      <c r="I232">
        <v>3581</v>
      </c>
      <c r="J232">
        <v>109.28</v>
      </c>
      <c r="K232">
        <v>35.840000000000003</v>
      </c>
    </row>
    <row r="233" spans="1:11" x14ac:dyDescent="0.35">
      <c r="A233">
        <v>256095016</v>
      </c>
      <c r="B233" s="2">
        <v>43283</v>
      </c>
      <c r="C233" s="2">
        <v>43287</v>
      </c>
      <c r="D233" t="s">
        <v>60</v>
      </c>
      <c r="E233" t="s">
        <v>21</v>
      </c>
      <c r="F233" t="s">
        <v>40</v>
      </c>
      <c r="G233" t="s">
        <v>18</v>
      </c>
      <c r="H233" t="s">
        <v>34</v>
      </c>
      <c r="I233">
        <v>3061</v>
      </c>
      <c r="J233">
        <v>651.21</v>
      </c>
      <c r="K233">
        <v>524.96</v>
      </c>
    </row>
    <row r="234" spans="1:11" x14ac:dyDescent="0.35">
      <c r="A234">
        <v>420828568</v>
      </c>
      <c r="B234" s="2">
        <v>42815</v>
      </c>
      <c r="C234" s="2">
        <v>42829</v>
      </c>
      <c r="D234" t="s">
        <v>99</v>
      </c>
      <c r="E234" t="s">
        <v>38</v>
      </c>
      <c r="F234" t="s">
        <v>56</v>
      </c>
      <c r="G234" t="s">
        <v>18</v>
      </c>
      <c r="H234" t="s">
        <v>15</v>
      </c>
      <c r="I234">
        <v>1380</v>
      </c>
      <c r="J234">
        <v>9.33</v>
      </c>
      <c r="K234">
        <v>6.92</v>
      </c>
    </row>
    <row r="235" spans="1:11" x14ac:dyDescent="0.35">
      <c r="A235">
        <v>523997485</v>
      </c>
      <c r="B235" s="2">
        <v>43541</v>
      </c>
      <c r="C235" s="2">
        <v>43558</v>
      </c>
      <c r="D235" t="s">
        <v>162</v>
      </c>
      <c r="E235" t="s">
        <v>38</v>
      </c>
      <c r="F235" t="s">
        <v>25</v>
      </c>
      <c r="G235" t="s">
        <v>14</v>
      </c>
      <c r="H235" t="s">
        <v>26</v>
      </c>
      <c r="I235">
        <v>1355</v>
      </c>
      <c r="J235">
        <v>205.7</v>
      </c>
      <c r="K235">
        <v>117.11</v>
      </c>
    </row>
    <row r="236" spans="1:11" x14ac:dyDescent="0.35">
      <c r="A236">
        <v>914088094</v>
      </c>
      <c r="B236" s="2">
        <v>44681</v>
      </c>
      <c r="C236" s="2">
        <v>44686</v>
      </c>
      <c r="D236" t="s">
        <v>161</v>
      </c>
      <c r="E236" t="s">
        <v>24</v>
      </c>
      <c r="F236" t="s">
        <v>40</v>
      </c>
      <c r="G236" t="s">
        <v>14</v>
      </c>
      <c r="H236" t="s">
        <v>19</v>
      </c>
      <c r="I236">
        <v>7835</v>
      </c>
      <c r="J236">
        <v>651.21</v>
      </c>
      <c r="K236">
        <v>524.96</v>
      </c>
    </row>
    <row r="237" spans="1:11" x14ac:dyDescent="0.35">
      <c r="A237">
        <v>209899222</v>
      </c>
      <c r="B237" s="2">
        <v>43724</v>
      </c>
      <c r="C237" s="2">
        <v>43726</v>
      </c>
      <c r="D237" t="s">
        <v>163</v>
      </c>
      <c r="E237" t="s">
        <v>38</v>
      </c>
      <c r="F237" t="s">
        <v>17</v>
      </c>
      <c r="G237" t="s">
        <v>14</v>
      </c>
      <c r="H237" t="s">
        <v>15</v>
      </c>
      <c r="I237">
        <v>2699</v>
      </c>
      <c r="J237">
        <v>152.58000000000001</v>
      </c>
      <c r="K237">
        <v>97.44</v>
      </c>
    </row>
    <row r="238" spans="1:11" x14ac:dyDescent="0.35">
      <c r="A238">
        <v>250542199</v>
      </c>
      <c r="B238" s="2">
        <v>43250</v>
      </c>
      <c r="C238" s="2">
        <v>43253</v>
      </c>
      <c r="D238" t="s">
        <v>164</v>
      </c>
      <c r="E238" t="s">
        <v>38</v>
      </c>
      <c r="F238" t="s">
        <v>33</v>
      </c>
      <c r="G238" t="s">
        <v>18</v>
      </c>
      <c r="H238" t="s">
        <v>15</v>
      </c>
      <c r="I238">
        <v>9859</v>
      </c>
      <c r="J238">
        <v>109.28</v>
      </c>
      <c r="K238">
        <v>35.840000000000003</v>
      </c>
    </row>
    <row r="239" spans="1:11" x14ac:dyDescent="0.35">
      <c r="A239">
        <v>245440852</v>
      </c>
      <c r="B239" s="2">
        <v>42336</v>
      </c>
      <c r="C239" s="2">
        <v>42353</v>
      </c>
      <c r="D239" t="s">
        <v>165</v>
      </c>
      <c r="E239" t="s">
        <v>21</v>
      </c>
      <c r="F239" t="s">
        <v>47</v>
      </c>
      <c r="G239" t="s">
        <v>14</v>
      </c>
      <c r="H239" t="s">
        <v>26</v>
      </c>
      <c r="I239">
        <v>257</v>
      </c>
      <c r="J239">
        <v>421.89</v>
      </c>
      <c r="K239">
        <v>364.69</v>
      </c>
    </row>
    <row r="240" spans="1:11" x14ac:dyDescent="0.35">
      <c r="A240">
        <v>824331510</v>
      </c>
      <c r="B240" s="2">
        <v>42070</v>
      </c>
      <c r="C240" s="2">
        <v>42077</v>
      </c>
      <c r="D240" t="s">
        <v>166</v>
      </c>
      <c r="E240" t="s">
        <v>38</v>
      </c>
      <c r="F240" t="s">
        <v>68</v>
      </c>
      <c r="G240" t="s">
        <v>14</v>
      </c>
      <c r="H240" t="s">
        <v>26</v>
      </c>
      <c r="I240">
        <v>6867</v>
      </c>
      <c r="J240">
        <v>154.06</v>
      </c>
      <c r="K240">
        <v>90.93</v>
      </c>
    </row>
    <row r="241" spans="1:11" x14ac:dyDescent="0.35">
      <c r="A241">
        <v>887263000</v>
      </c>
      <c r="B241" s="2">
        <v>43115</v>
      </c>
      <c r="C241" s="2">
        <v>43119</v>
      </c>
      <c r="D241" t="s">
        <v>66</v>
      </c>
      <c r="E241" t="s">
        <v>38</v>
      </c>
      <c r="F241" t="s">
        <v>47</v>
      </c>
      <c r="G241" t="s">
        <v>14</v>
      </c>
      <c r="H241" t="s">
        <v>15</v>
      </c>
      <c r="I241">
        <v>9693</v>
      </c>
      <c r="J241">
        <v>421.89</v>
      </c>
      <c r="K241">
        <v>364.69</v>
      </c>
    </row>
    <row r="242" spans="1:11" x14ac:dyDescent="0.35">
      <c r="A242">
        <v>754596650</v>
      </c>
      <c r="B242" s="2">
        <v>42146</v>
      </c>
      <c r="C242" s="2">
        <v>42162</v>
      </c>
      <c r="D242" t="s">
        <v>167</v>
      </c>
      <c r="E242" t="s">
        <v>38</v>
      </c>
      <c r="F242" t="s">
        <v>25</v>
      </c>
      <c r="G242" t="s">
        <v>18</v>
      </c>
      <c r="H242" t="s">
        <v>34</v>
      </c>
      <c r="I242">
        <v>772</v>
      </c>
      <c r="J242">
        <v>205.7</v>
      </c>
      <c r="K242">
        <v>117.11</v>
      </c>
    </row>
    <row r="243" spans="1:11" x14ac:dyDescent="0.35">
      <c r="A243">
        <v>817006289</v>
      </c>
      <c r="B243" s="2">
        <v>44491</v>
      </c>
      <c r="C243" s="2">
        <v>44496</v>
      </c>
      <c r="D243" t="s">
        <v>168</v>
      </c>
      <c r="E243" t="s">
        <v>21</v>
      </c>
      <c r="F243" t="s">
        <v>56</v>
      </c>
      <c r="G243" t="s">
        <v>14</v>
      </c>
      <c r="H243" t="s">
        <v>34</v>
      </c>
      <c r="I243">
        <v>9172</v>
      </c>
      <c r="J243">
        <v>9.33</v>
      </c>
      <c r="K243">
        <v>6.92</v>
      </c>
    </row>
    <row r="244" spans="1:11" x14ac:dyDescent="0.35">
      <c r="A244">
        <v>185478246</v>
      </c>
      <c r="B244" s="2">
        <v>43869</v>
      </c>
      <c r="C244" s="2">
        <v>43886</v>
      </c>
      <c r="D244" t="s">
        <v>127</v>
      </c>
      <c r="E244" t="s">
        <v>38</v>
      </c>
      <c r="F244" t="s">
        <v>33</v>
      </c>
      <c r="G244" t="s">
        <v>18</v>
      </c>
      <c r="H244" t="s">
        <v>34</v>
      </c>
      <c r="I244">
        <v>5989</v>
      </c>
      <c r="J244">
        <v>109.28</v>
      </c>
      <c r="K244">
        <v>35.840000000000003</v>
      </c>
    </row>
    <row r="245" spans="1:11" x14ac:dyDescent="0.35">
      <c r="A245">
        <v>741311347</v>
      </c>
      <c r="B245" s="2">
        <v>43389</v>
      </c>
      <c r="C245" s="2">
        <v>43397</v>
      </c>
      <c r="D245" t="s">
        <v>78</v>
      </c>
      <c r="E245" t="s">
        <v>24</v>
      </c>
      <c r="F245" t="s">
        <v>30</v>
      </c>
      <c r="G245" t="s">
        <v>18</v>
      </c>
      <c r="H245" t="s">
        <v>19</v>
      </c>
      <c r="I245">
        <v>9356</v>
      </c>
      <c r="J245">
        <v>81.73</v>
      </c>
      <c r="K245">
        <v>56.67</v>
      </c>
    </row>
    <row r="246" spans="1:11" x14ac:dyDescent="0.35">
      <c r="A246">
        <v>386116921</v>
      </c>
      <c r="B246" s="2">
        <v>44514</v>
      </c>
      <c r="C246" s="2">
        <v>44535</v>
      </c>
      <c r="D246" t="s">
        <v>169</v>
      </c>
      <c r="E246" t="s">
        <v>29</v>
      </c>
      <c r="F246" t="s">
        <v>30</v>
      </c>
      <c r="G246" t="s">
        <v>18</v>
      </c>
      <c r="H246" t="s">
        <v>15</v>
      </c>
      <c r="I246">
        <v>9432</v>
      </c>
      <c r="J246">
        <v>81.73</v>
      </c>
      <c r="K246">
        <v>56.67</v>
      </c>
    </row>
    <row r="247" spans="1:11" x14ac:dyDescent="0.35">
      <c r="A247">
        <v>691818797</v>
      </c>
      <c r="B247" s="2">
        <v>42127</v>
      </c>
      <c r="C247" s="2">
        <v>42132</v>
      </c>
      <c r="D247" t="s">
        <v>170</v>
      </c>
      <c r="E247" t="s">
        <v>12</v>
      </c>
      <c r="F247" t="s">
        <v>47</v>
      </c>
      <c r="G247" t="s">
        <v>18</v>
      </c>
      <c r="H247" t="s">
        <v>26</v>
      </c>
      <c r="I247">
        <v>3411</v>
      </c>
      <c r="J247">
        <v>421.89</v>
      </c>
      <c r="K247">
        <v>364.69</v>
      </c>
    </row>
    <row r="248" spans="1:11" x14ac:dyDescent="0.35">
      <c r="A248">
        <v>150653302</v>
      </c>
      <c r="B248" s="2">
        <v>42201</v>
      </c>
      <c r="C248" s="2">
        <v>42208</v>
      </c>
      <c r="D248" t="s">
        <v>171</v>
      </c>
      <c r="E248" t="s">
        <v>12</v>
      </c>
      <c r="F248" t="s">
        <v>17</v>
      </c>
      <c r="G248" t="s">
        <v>14</v>
      </c>
      <c r="H248" t="s">
        <v>19</v>
      </c>
      <c r="I248">
        <v>515</v>
      </c>
      <c r="J248">
        <v>152.58000000000001</v>
      </c>
      <c r="K248">
        <v>97.44</v>
      </c>
    </row>
    <row r="249" spans="1:11" x14ac:dyDescent="0.35">
      <c r="A249">
        <v>925169265</v>
      </c>
      <c r="B249" s="2">
        <v>42095</v>
      </c>
      <c r="C249" s="2">
        <v>42096</v>
      </c>
      <c r="D249" t="s">
        <v>87</v>
      </c>
      <c r="E249" t="s">
        <v>24</v>
      </c>
      <c r="F249" t="s">
        <v>68</v>
      </c>
      <c r="G249" t="s">
        <v>18</v>
      </c>
      <c r="H249" t="s">
        <v>15</v>
      </c>
      <c r="I249">
        <v>7000</v>
      </c>
      <c r="J249">
        <v>154.06</v>
      </c>
      <c r="K249">
        <v>90.93</v>
      </c>
    </row>
    <row r="250" spans="1:11" x14ac:dyDescent="0.35">
      <c r="A250">
        <v>298228013</v>
      </c>
      <c r="B250" s="2">
        <v>44824</v>
      </c>
      <c r="C250" s="2">
        <v>44845</v>
      </c>
      <c r="D250" t="s">
        <v>172</v>
      </c>
      <c r="E250" t="s">
        <v>21</v>
      </c>
      <c r="F250" t="s">
        <v>68</v>
      </c>
      <c r="G250" t="s">
        <v>14</v>
      </c>
      <c r="H250" t="s">
        <v>34</v>
      </c>
      <c r="I250">
        <v>1151</v>
      </c>
      <c r="J250">
        <v>154.06</v>
      </c>
      <c r="K250">
        <v>90.93</v>
      </c>
    </row>
    <row r="251" spans="1:11" x14ac:dyDescent="0.35">
      <c r="A251">
        <v>123003375</v>
      </c>
      <c r="B251" s="2">
        <v>44797</v>
      </c>
      <c r="C251" s="2">
        <v>44810</v>
      </c>
      <c r="D251" t="s">
        <v>131</v>
      </c>
      <c r="E251" t="s">
        <v>32</v>
      </c>
      <c r="F251" t="s">
        <v>40</v>
      </c>
      <c r="G251" t="s">
        <v>14</v>
      </c>
      <c r="H251" t="s">
        <v>26</v>
      </c>
      <c r="I251">
        <v>8287</v>
      </c>
      <c r="J251">
        <v>651.21</v>
      </c>
      <c r="K251">
        <v>524.96</v>
      </c>
    </row>
    <row r="252" spans="1:11" x14ac:dyDescent="0.35">
      <c r="A252">
        <v>972981679</v>
      </c>
      <c r="B252" s="2">
        <v>42809</v>
      </c>
      <c r="C252" s="2">
        <v>42827</v>
      </c>
      <c r="D252" t="s">
        <v>102</v>
      </c>
      <c r="E252" t="s">
        <v>21</v>
      </c>
      <c r="F252" t="s">
        <v>17</v>
      </c>
      <c r="G252" t="s">
        <v>14</v>
      </c>
      <c r="H252" t="s">
        <v>19</v>
      </c>
      <c r="I252">
        <v>5755</v>
      </c>
      <c r="J252">
        <v>152.58000000000001</v>
      </c>
      <c r="K252">
        <v>97.44</v>
      </c>
    </row>
    <row r="253" spans="1:11" x14ac:dyDescent="0.35">
      <c r="A253">
        <v>791961753</v>
      </c>
      <c r="B253" s="2">
        <v>43355</v>
      </c>
      <c r="C253" s="2">
        <v>43362</v>
      </c>
      <c r="D253" t="s">
        <v>173</v>
      </c>
      <c r="E253" t="s">
        <v>24</v>
      </c>
      <c r="F253" t="s">
        <v>22</v>
      </c>
      <c r="G253" t="s">
        <v>14</v>
      </c>
      <c r="H253" t="s">
        <v>15</v>
      </c>
      <c r="I253">
        <v>7937</v>
      </c>
      <c r="J253">
        <v>47.45</v>
      </c>
      <c r="K253">
        <v>31.79</v>
      </c>
    </row>
    <row r="254" spans="1:11" x14ac:dyDescent="0.35">
      <c r="A254">
        <v>744054925</v>
      </c>
      <c r="B254" s="2">
        <v>44280</v>
      </c>
      <c r="C254" s="2">
        <v>44289</v>
      </c>
      <c r="D254" t="s">
        <v>101</v>
      </c>
      <c r="E254" t="s">
        <v>24</v>
      </c>
      <c r="F254" t="s">
        <v>76</v>
      </c>
      <c r="G254" t="s">
        <v>14</v>
      </c>
      <c r="H254" t="s">
        <v>19</v>
      </c>
      <c r="I254">
        <v>1242</v>
      </c>
      <c r="J254">
        <v>668.27</v>
      </c>
      <c r="K254">
        <v>502.54</v>
      </c>
    </row>
    <row r="255" spans="1:11" x14ac:dyDescent="0.35">
      <c r="A255">
        <v>263685023</v>
      </c>
      <c r="B255" s="2">
        <v>43893</v>
      </c>
      <c r="C255" s="2">
        <v>43909</v>
      </c>
      <c r="D255" t="s">
        <v>143</v>
      </c>
      <c r="E255" t="s">
        <v>24</v>
      </c>
      <c r="F255" t="s">
        <v>40</v>
      </c>
      <c r="G255" t="s">
        <v>18</v>
      </c>
      <c r="H255" t="s">
        <v>26</v>
      </c>
      <c r="I255">
        <v>9113</v>
      </c>
      <c r="J255">
        <v>651.21</v>
      </c>
      <c r="K255">
        <v>524.96</v>
      </c>
    </row>
    <row r="256" spans="1:11" x14ac:dyDescent="0.35">
      <c r="A256">
        <v>205588376</v>
      </c>
      <c r="B256" s="2">
        <v>42509</v>
      </c>
      <c r="C256" s="2">
        <v>42517</v>
      </c>
      <c r="D256" t="s">
        <v>16</v>
      </c>
      <c r="E256" t="s">
        <v>12</v>
      </c>
      <c r="F256" t="s">
        <v>13</v>
      </c>
      <c r="G256" t="s">
        <v>14</v>
      </c>
      <c r="H256" t="s">
        <v>34</v>
      </c>
      <c r="I256">
        <v>7024</v>
      </c>
      <c r="J256">
        <v>255.28</v>
      </c>
      <c r="K256">
        <v>159.41999999999999</v>
      </c>
    </row>
    <row r="257" spans="1:11" x14ac:dyDescent="0.35">
      <c r="A257">
        <v>594813811</v>
      </c>
      <c r="B257" s="2">
        <v>43990</v>
      </c>
      <c r="C257" s="2">
        <v>44008</v>
      </c>
      <c r="D257" t="s">
        <v>125</v>
      </c>
      <c r="E257" t="s">
        <v>21</v>
      </c>
      <c r="F257" t="s">
        <v>30</v>
      </c>
      <c r="G257" t="s">
        <v>18</v>
      </c>
      <c r="H257" t="s">
        <v>15</v>
      </c>
      <c r="I257">
        <v>7480</v>
      </c>
      <c r="J257">
        <v>81.73</v>
      </c>
      <c r="K257">
        <v>56.67</v>
      </c>
    </row>
    <row r="258" spans="1:11" x14ac:dyDescent="0.35">
      <c r="A258">
        <v>176722657</v>
      </c>
      <c r="B258" s="2">
        <v>44082</v>
      </c>
      <c r="C258" s="2">
        <v>44089</v>
      </c>
      <c r="D258" t="s">
        <v>55</v>
      </c>
      <c r="E258" t="s">
        <v>21</v>
      </c>
      <c r="F258" t="s">
        <v>33</v>
      </c>
      <c r="G258" t="s">
        <v>14</v>
      </c>
      <c r="H258" t="s">
        <v>34</v>
      </c>
      <c r="I258">
        <v>5016</v>
      </c>
      <c r="J258">
        <v>109.28</v>
      </c>
      <c r="K258">
        <v>35.840000000000003</v>
      </c>
    </row>
    <row r="259" spans="1:11" x14ac:dyDescent="0.35">
      <c r="A259">
        <v>466988742</v>
      </c>
      <c r="B259" s="2">
        <v>44424</v>
      </c>
      <c r="C259" s="2">
        <v>44428</v>
      </c>
      <c r="D259" t="s">
        <v>117</v>
      </c>
      <c r="E259" t="s">
        <v>21</v>
      </c>
      <c r="F259" t="s">
        <v>30</v>
      </c>
      <c r="G259" t="s">
        <v>18</v>
      </c>
      <c r="H259" t="s">
        <v>15</v>
      </c>
      <c r="I259">
        <v>1201</v>
      </c>
      <c r="J259">
        <v>81.73</v>
      </c>
      <c r="K259">
        <v>56.67</v>
      </c>
    </row>
    <row r="260" spans="1:11" x14ac:dyDescent="0.35">
      <c r="A260">
        <v>801598393</v>
      </c>
      <c r="B260" s="2">
        <v>43965</v>
      </c>
      <c r="C260" s="2">
        <v>43968</v>
      </c>
      <c r="D260" t="s">
        <v>99</v>
      </c>
      <c r="E260" t="s">
        <v>38</v>
      </c>
      <c r="F260" t="s">
        <v>30</v>
      </c>
      <c r="G260" t="s">
        <v>18</v>
      </c>
      <c r="H260" t="s">
        <v>26</v>
      </c>
      <c r="I260">
        <v>9633</v>
      </c>
      <c r="J260">
        <v>81.73</v>
      </c>
      <c r="K260">
        <v>56.67</v>
      </c>
    </row>
    <row r="261" spans="1:11" x14ac:dyDescent="0.35">
      <c r="A261">
        <v>586850440</v>
      </c>
      <c r="B261" s="2">
        <v>42122</v>
      </c>
      <c r="C261" s="2">
        <v>42126</v>
      </c>
      <c r="D261" t="s">
        <v>163</v>
      </c>
      <c r="E261" t="s">
        <v>38</v>
      </c>
      <c r="F261" t="s">
        <v>47</v>
      </c>
      <c r="G261" t="s">
        <v>18</v>
      </c>
      <c r="H261" t="s">
        <v>15</v>
      </c>
      <c r="I261">
        <v>941</v>
      </c>
      <c r="J261">
        <v>421.89</v>
      </c>
      <c r="K261">
        <v>364.69</v>
      </c>
    </row>
    <row r="262" spans="1:11" x14ac:dyDescent="0.35">
      <c r="A262">
        <v>649356210</v>
      </c>
      <c r="B262" s="2">
        <v>43241</v>
      </c>
      <c r="C262" s="2">
        <v>43245</v>
      </c>
      <c r="D262" t="s">
        <v>52</v>
      </c>
      <c r="E262" t="s">
        <v>12</v>
      </c>
      <c r="F262" t="s">
        <v>17</v>
      </c>
      <c r="G262" t="s">
        <v>18</v>
      </c>
      <c r="H262" t="s">
        <v>34</v>
      </c>
      <c r="I262">
        <v>7787</v>
      </c>
      <c r="J262">
        <v>152.58000000000001</v>
      </c>
      <c r="K262">
        <v>97.44</v>
      </c>
    </row>
    <row r="263" spans="1:11" x14ac:dyDescent="0.35">
      <c r="A263">
        <v>986039531</v>
      </c>
      <c r="B263" s="2">
        <v>42323</v>
      </c>
      <c r="C263" s="2">
        <v>42330</v>
      </c>
      <c r="D263" t="s">
        <v>174</v>
      </c>
      <c r="E263" t="s">
        <v>29</v>
      </c>
      <c r="F263" t="s">
        <v>25</v>
      </c>
      <c r="G263" t="s">
        <v>18</v>
      </c>
      <c r="H263" t="s">
        <v>34</v>
      </c>
      <c r="I263">
        <v>9864</v>
      </c>
      <c r="J263">
        <v>205.7</v>
      </c>
      <c r="K263">
        <v>117.11</v>
      </c>
    </row>
    <row r="264" spans="1:11" x14ac:dyDescent="0.35">
      <c r="A264">
        <v>314136731</v>
      </c>
      <c r="B264" s="2">
        <v>43840</v>
      </c>
      <c r="C264" s="2">
        <v>43856</v>
      </c>
      <c r="D264" t="s">
        <v>143</v>
      </c>
      <c r="E264" t="s">
        <v>24</v>
      </c>
      <c r="F264" t="s">
        <v>76</v>
      </c>
      <c r="G264" t="s">
        <v>18</v>
      </c>
      <c r="H264" t="s">
        <v>34</v>
      </c>
      <c r="I264">
        <v>8894</v>
      </c>
      <c r="J264">
        <v>668.27</v>
      </c>
      <c r="K264">
        <v>502.54</v>
      </c>
    </row>
    <row r="265" spans="1:11" x14ac:dyDescent="0.35">
      <c r="A265">
        <v>121196639</v>
      </c>
      <c r="B265" s="2">
        <v>42032</v>
      </c>
      <c r="C265" s="2">
        <v>42037</v>
      </c>
      <c r="D265" t="s">
        <v>70</v>
      </c>
      <c r="E265" t="s">
        <v>29</v>
      </c>
      <c r="F265" t="s">
        <v>22</v>
      </c>
      <c r="G265" t="s">
        <v>18</v>
      </c>
      <c r="H265" t="s">
        <v>34</v>
      </c>
      <c r="I265">
        <v>3634</v>
      </c>
      <c r="J265">
        <v>47.45</v>
      </c>
      <c r="K265">
        <v>31.79</v>
      </c>
    </row>
    <row r="266" spans="1:11" x14ac:dyDescent="0.35">
      <c r="A266">
        <v>615080583</v>
      </c>
      <c r="B266" s="2">
        <v>42227</v>
      </c>
      <c r="C266" s="2">
        <v>42245</v>
      </c>
      <c r="D266" t="s">
        <v>107</v>
      </c>
      <c r="E266" t="s">
        <v>21</v>
      </c>
      <c r="F266" t="s">
        <v>25</v>
      </c>
      <c r="G266" t="s">
        <v>14</v>
      </c>
      <c r="H266" t="s">
        <v>19</v>
      </c>
      <c r="I266">
        <v>4868</v>
      </c>
      <c r="J266">
        <v>205.7</v>
      </c>
      <c r="K266">
        <v>117.11</v>
      </c>
    </row>
    <row r="267" spans="1:11" x14ac:dyDescent="0.35">
      <c r="A267">
        <v>273962390</v>
      </c>
      <c r="B267" s="2">
        <v>42601</v>
      </c>
      <c r="C267" s="2">
        <v>42604</v>
      </c>
      <c r="D267" t="s">
        <v>73</v>
      </c>
      <c r="E267" t="s">
        <v>24</v>
      </c>
      <c r="F267" t="s">
        <v>56</v>
      </c>
      <c r="G267" t="s">
        <v>18</v>
      </c>
      <c r="H267" t="s">
        <v>26</v>
      </c>
      <c r="I267">
        <v>414</v>
      </c>
      <c r="J267">
        <v>9.33</v>
      </c>
      <c r="K267">
        <v>6.92</v>
      </c>
    </row>
    <row r="268" spans="1:11" x14ac:dyDescent="0.35">
      <c r="A268">
        <v>796328389</v>
      </c>
      <c r="B268" s="2">
        <v>43334</v>
      </c>
      <c r="C268" s="2">
        <v>43339</v>
      </c>
      <c r="D268" t="s">
        <v>46</v>
      </c>
      <c r="E268" t="s">
        <v>29</v>
      </c>
      <c r="F268" t="s">
        <v>30</v>
      </c>
      <c r="G268" t="s">
        <v>18</v>
      </c>
      <c r="H268" t="s">
        <v>34</v>
      </c>
      <c r="I268">
        <v>121</v>
      </c>
      <c r="J268">
        <v>81.73</v>
      </c>
      <c r="K268">
        <v>56.67</v>
      </c>
    </row>
    <row r="269" spans="1:11" x14ac:dyDescent="0.35">
      <c r="A269">
        <v>350977408</v>
      </c>
      <c r="B269" s="2">
        <v>44921</v>
      </c>
      <c r="C269" s="2">
        <v>44928</v>
      </c>
      <c r="D269" t="s">
        <v>175</v>
      </c>
      <c r="E269" t="s">
        <v>21</v>
      </c>
      <c r="F269" t="s">
        <v>42</v>
      </c>
      <c r="G269" t="s">
        <v>14</v>
      </c>
      <c r="H269" t="s">
        <v>19</v>
      </c>
      <c r="I269">
        <v>869</v>
      </c>
      <c r="J269">
        <v>437.2</v>
      </c>
      <c r="K269">
        <v>263.33</v>
      </c>
    </row>
    <row r="270" spans="1:11" x14ac:dyDescent="0.35">
      <c r="A270">
        <v>327020776</v>
      </c>
      <c r="B270" s="2">
        <v>42243</v>
      </c>
      <c r="C270" s="2">
        <v>42259</v>
      </c>
      <c r="D270" t="s">
        <v>54</v>
      </c>
      <c r="E270" t="s">
        <v>29</v>
      </c>
      <c r="F270" t="s">
        <v>33</v>
      </c>
      <c r="G270" t="s">
        <v>18</v>
      </c>
      <c r="H270" t="s">
        <v>15</v>
      </c>
      <c r="I270">
        <v>1570</v>
      </c>
      <c r="J270">
        <v>109.28</v>
      </c>
      <c r="K270">
        <v>35.840000000000003</v>
      </c>
    </row>
    <row r="271" spans="1:11" x14ac:dyDescent="0.35">
      <c r="A271">
        <v>383882319</v>
      </c>
      <c r="B271" s="2">
        <v>43535</v>
      </c>
      <c r="C271" s="2">
        <v>43550</v>
      </c>
      <c r="D271" t="s">
        <v>86</v>
      </c>
      <c r="E271" t="s">
        <v>29</v>
      </c>
      <c r="F271" t="s">
        <v>68</v>
      </c>
      <c r="G271" t="s">
        <v>14</v>
      </c>
      <c r="H271" t="s">
        <v>34</v>
      </c>
      <c r="I271">
        <v>8164</v>
      </c>
      <c r="J271">
        <v>154.06</v>
      </c>
      <c r="K271">
        <v>90.93</v>
      </c>
    </row>
    <row r="272" spans="1:11" x14ac:dyDescent="0.35">
      <c r="A272">
        <v>701298367</v>
      </c>
      <c r="B272" s="2">
        <v>44538</v>
      </c>
      <c r="C272" s="2">
        <v>44540</v>
      </c>
      <c r="D272" t="s">
        <v>176</v>
      </c>
      <c r="E272" t="s">
        <v>21</v>
      </c>
      <c r="F272" t="s">
        <v>30</v>
      </c>
      <c r="G272" t="s">
        <v>18</v>
      </c>
      <c r="H272" t="s">
        <v>15</v>
      </c>
      <c r="I272">
        <v>8626</v>
      </c>
      <c r="J272">
        <v>81.73</v>
      </c>
      <c r="K272">
        <v>56.67</v>
      </c>
    </row>
    <row r="273" spans="1:11" x14ac:dyDescent="0.35">
      <c r="A273">
        <v>629317748</v>
      </c>
      <c r="B273" s="2">
        <v>42913</v>
      </c>
      <c r="C273" s="2">
        <v>42914</v>
      </c>
      <c r="D273" t="s">
        <v>69</v>
      </c>
      <c r="E273" t="s">
        <v>38</v>
      </c>
      <c r="F273" t="s">
        <v>56</v>
      </c>
      <c r="G273" t="s">
        <v>14</v>
      </c>
      <c r="H273" t="s">
        <v>15</v>
      </c>
      <c r="I273">
        <v>7961</v>
      </c>
      <c r="J273">
        <v>9.33</v>
      </c>
      <c r="K273">
        <v>6.92</v>
      </c>
    </row>
    <row r="274" spans="1:11" x14ac:dyDescent="0.35">
      <c r="A274">
        <v>938301789</v>
      </c>
      <c r="B274" s="2">
        <v>43759</v>
      </c>
      <c r="C274" s="2">
        <v>43763</v>
      </c>
      <c r="D274" t="s">
        <v>84</v>
      </c>
      <c r="E274" t="s">
        <v>24</v>
      </c>
      <c r="F274" t="s">
        <v>13</v>
      </c>
      <c r="G274" t="s">
        <v>18</v>
      </c>
      <c r="H274" t="s">
        <v>19</v>
      </c>
      <c r="I274">
        <v>3205</v>
      </c>
      <c r="J274">
        <v>255.28</v>
      </c>
      <c r="K274">
        <v>159.41999999999999</v>
      </c>
    </row>
    <row r="275" spans="1:11" x14ac:dyDescent="0.35">
      <c r="A275">
        <v>668924319</v>
      </c>
      <c r="B275" s="2">
        <v>43983</v>
      </c>
      <c r="C275" s="2">
        <v>43986</v>
      </c>
      <c r="D275" t="s">
        <v>96</v>
      </c>
      <c r="E275" t="s">
        <v>29</v>
      </c>
      <c r="F275" t="s">
        <v>68</v>
      </c>
      <c r="G275" t="s">
        <v>14</v>
      </c>
      <c r="H275" t="s">
        <v>26</v>
      </c>
      <c r="I275">
        <v>8426</v>
      </c>
      <c r="J275">
        <v>154.06</v>
      </c>
      <c r="K275">
        <v>90.93</v>
      </c>
    </row>
    <row r="276" spans="1:11" x14ac:dyDescent="0.35">
      <c r="A276">
        <v>282171666</v>
      </c>
      <c r="B276" s="2">
        <v>44842</v>
      </c>
      <c r="C276" s="2">
        <v>44845</v>
      </c>
      <c r="D276" t="s">
        <v>177</v>
      </c>
      <c r="E276" t="s">
        <v>24</v>
      </c>
      <c r="F276" t="s">
        <v>33</v>
      </c>
      <c r="G276" t="s">
        <v>14</v>
      </c>
      <c r="H276" t="s">
        <v>19</v>
      </c>
      <c r="I276">
        <v>9721</v>
      </c>
      <c r="J276">
        <v>109.28</v>
      </c>
      <c r="K276">
        <v>35.840000000000003</v>
      </c>
    </row>
    <row r="277" spans="1:11" x14ac:dyDescent="0.35">
      <c r="A277">
        <v>309342658</v>
      </c>
      <c r="B277" s="2">
        <v>44252</v>
      </c>
      <c r="C277" s="2">
        <v>44269</v>
      </c>
      <c r="D277" t="s">
        <v>178</v>
      </c>
      <c r="E277" t="s">
        <v>21</v>
      </c>
      <c r="F277" t="s">
        <v>30</v>
      </c>
      <c r="G277" t="s">
        <v>14</v>
      </c>
      <c r="H277" t="s">
        <v>19</v>
      </c>
      <c r="I277">
        <v>222</v>
      </c>
      <c r="J277">
        <v>81.73</v>
      </c>
      <c r="K277">
        <v>56.67</v>
      </c>
    </row>
    <row r="278" spans="1:11" x14ac:dyDescent="0.35">
      <c r="A278">
        <v>902048623</v>
      </c>
      <c r="B278" s="2">
        <v>42709</v>
      </c>
      <c r="C278" s="2">
        <v>42719</v>
      </c>
      <c r="D278" t="s">
        <v>98</v>
      </c>
      <c r="E278" t="s">
        <v>38</v>
      </c>
      <c r="F278" t="s">
        <v>42</v>
      </c>
      <c r="G278" t="s">
        <v>14</v>
      </c>
      <c r="H278" t="s">
        <v>34</v>
      </c>
      <c r="I278">
        <v>5088</v>
      </c>
      <c r="J278">
        <v>437.2</v>
      </c>
      <c r="K278">
        <v>263.33</v>
      </c>
    </row>
    <row r="279" spans="1:11" x14ac:dyDescent="0.35">
      <c r="A279">
        <v>482213389</v>
      </c>
      <c r="B279" s="2">
        <v>43683</v>
      </c>
      <c r="C279" s="2">
        <v>43685</v>
      </c>
      <c r="D279" t="s">
        <v>174</v>
      </c>
      <c r="E279" t="s">
        <v>29</v>
      </c>
      <c r="F279" t="s">
        <v>33</v>
      </c>
      <c r="G279" t="s">
        <v>14</v>
      </c>
      <c r="H279" t="s">
        <v>34</v>
      </c>
      <c r="I279">
        <v>6513</v>
      </c>
      <c r="J279">
        <v>109.28</v>
      </c>
      <c r="K279">
        <v>35.840000000000003</v>
      </c>
    </row>
    <row r="280" spans="1:11" x14ac:dyDescent="0.35">
      <c r="A280">
        <v>692073285</v>
      </c>
      <c r="B280" s="2">
        <v>44719</v>
      </c>
      <c r="C280" s="2">
        <v>44722</v>
      </c>
      <c r="D280" t="s">
        <v>59</v>
      </c>
      <c r="E280" t="s">
        <v>12</v>
      </c>
      <c r="F280" t="s">
        <v>68</v>
      </c>
      <c r="G280" t="s">
        <v>18</v>
      </c>
      <c r="H280" t="s">
        <v>19</v>
      </c>
      <c r="I280">
        <v>8719</v>
      </c>
      <c r="J280">
        <v>154.06</v>
      </c>
      <c r="K280">
        <v>90.93</v>
      </c>
    </row>
    <row r="281" spans="1:11" x14ac:dyDescent="0.35">
      <c r="A281">
        <v>544177138</v>
      </c>
      <c r="B281" s="2">
        <v>43826</v>
      </c>
      <c r="C281" s="2">
        <v>43838</v>
      </c>
      <c r="D281" t="s">
        <v>131</v>
      </c>
      <c r="E281" t="s">
        <v>32</v>
      </c>
      <c r="F281" t="s">
        <v>56</v>
      </c>
      <c r="G281" t="s">
        <v>14</v>
      </c>
      <c r="H281" t="s">
        <v>26</v>
      </c>
      <c r="I281">
        <v>2963</v>
      </c>
      <c r="J281">
        <v>9.33</v>
      </c>
      <c r="K281">
        <v>6.92</v>
      </c>
    </row>
    <row r="282" spans="1:11" x14ac:dyDescent="0.35">
      <c r="A282">
        <v>471386277</v>
      </c>
      <c r="B282" s="2">
        <v>42641</v>
      </c>
      <c r="C282" s="2">
        <v>42648</v>
      </c>
      <c r="D282" t="s">
        <v>61</v>
      </c>
      <c r="E282" t="s">
        <v>12</v>
      </c>
      <c r="F282" t="s">
        <v>68</v>
      </c>
      <c r="G282" t="s">
        <v>14</v>
      </c>
      <c r="H282" t="s">
        <v>15</v>
      </c>
      <c r="I282">
        <v>2530</v>
      </c>
      <c r="J282">
        <v>154.06</v>
      </c>
      <c r="K282">
        <v>90.93</v>
      </c>
    </row>
    <row r="283" spans="1:11" x14ac:dyDescent="0.35">
      <c r="A283">
        <v>976874530</v>
      </c>
      <c r="B283" s="2">
        <v>42377</v>
      </c>
      <c r="C283" s="2">
        <v>42393</v>
      </c>
      <c r="D283" t="s">
        <v>179</v>
      </c>
      <c r="E283" t="s">
        <v>32</v>
      </c>
      <c r="F283" t="s">
        <v>30</v>
      </c>
      <c r="G283" t="s">
        <v>14</v>
      </c>
      <c r="H283" t="s">
        <v>26</v>
      </c>
      <c r="I283">
        <v>7737</v>
      </c>
      <c r="J283">
        <v>81.73</v>
      </c>
      <c r="K283">
        <v>56.67</v>
      </c>
    </row>
    <row r="284" spans="1:11" x14ac:dyDescent="0.35">
      <c r="A284">
        <v>384128224</v>
      </c>
      <c r="B284" s="2">
        <v>44640</v>
      </c>
      <c r="C284" s="2">
        <v>44654</v>
      </c>
      <c r="D284" t="s">
        <v>125</v>
      </c>
      <c r="E284" t="s">
        <v>21</v>
      </c>
      <c r="F284" t="s">
        <v>76</v>
      </c>
      <c r="G284" t="s">
        <v>18</v>
      </c>
      <c r="H284" t="s">
        <v>15</v>
      </c>
      <c r="I284">
        <v>933</v>
      </c>
      <c r="J284">
        <v>668.27</v>
      </c>
      <c r="K284">
        <v>502.54</v>
      </c>
    </row>
    <row r="285" spans="1:11" x14ac:dyDescent="0.35">
      <c r="A285">
        <v>686946189</v>
      </c>
      <c r="B285" s="2">
        <v>44613</v>
      </c>
      <c r="C285" s="2">
        <v>44626</v>
      </c>
      <c r="D285" t="s">
        <v>89</v>
      </c>
      <c r="E285" t="s">
        <v>38</v>
      </c>
      <c r="F285" t="s">
        <v>30</v>
      </c>
      <c r="G285" t="s">
        <v>14</v>
      </c>
      <c r="H285" t="s">
        <v>34</v>
      </c>
      <c r="I285">
        <v>1498</v>
      </c>
      <c r="J285">
        <v>81.73</v>
      </c>
      <c r="K285">
        <v>56.67</v>
      </c>
    </row>
    <row r="286" spans="1:11" x14ac:dyDescent="0.35">
      <c r="A286">
        <v>799439752</v>
      </c>
      <c r="B286" s="2">
        <v>44026</v>
      </c>
      <c r="C286" s="2">
        <v>44029</v>
      </c>
      <c r="D286" t="s">
        <v>114</v>
      </c>
      <c r="E286" t="s">
        <v>38</v>
      </c>
      <c r="F286" t="s">
        <v>17</v>
      </c>
      <c r="G286" t="s">
        <v>18</v>
      </c>
      <c r="H286" t="s">
        <v>15</v>
      </c>
      <c r="I286">
        <v>843</v>
      </c>
      <c r="J286">
        <v>152.58000000000001</v>
      </c>
      <c r="K286">
        <v>97.44</v>
      </c>
    </row>
    <row r="287" spans="1:11" x14ac:dyDescent="0.35">
      <c r="A287">
        <v>606032741</v>
      </c>
      <c r="B287" s="2">
        <v>44345</v>
      </c>
      <c r="C287" s="2">
        <v>44351</v>
      </c>
      <c r="D287" t="s">
        <v>154</v>
      </c>
      <c r="E287" t="s">
        <v>12</v>
      </c>
      <c r="F287" t="s">
        <v>25</v>
      </c>
      <c r="G287" t="s">
        <v>14</v>
      </c>
      <c r="H287" t="s">
        <v>15</v>
      </c>
      <c r="I287">
        <v>7410</v>
      </c>
      <c r="J287">
        <v>205.7</v>
      </c>
      <c r="K287">
        <v>117.11</v>
      </c>
    </row>
    <row r="288" spans="1:11" x14ac:dyDescent="0.35">
      <c r="A288">
        <v>511461484</v>
      </c>
      <c r="B288" s="2">
        <v>42729</v>
      </c>
      <c r="C288" s="2">
        <v>42745</v>
      </c>
      <c r="D288" t="s">
        <v>173</v>
      </c>
      <c r="E288" t="s">
        <v>24</v>
      </c>
      <c r="F288" t="s">
        <v>22</v>
      </c>
      <c r="G288" t="s">
        <v>18</v>
      </c>
      <c r="H288" t="s">
        <v>34</v>
      </c>
      <c r="I288">
        <v>1674</v>
      </c>
      <c r="J288">
        <v>47.45</v>
      </c>
      <c r="K288">
        <v>31.79</v>
      </c>
    </row>
    <row r="289" spans="1:11" x14ac:dyDescent="0.35">
      <c r="A289">
        <v>990774810</v>
      </c>
      <c r="B289" s="2">
        <v>43117</v>
      </c>
      <c r="C289" s="2">
        <v>43118</v>
      </c>
      <c r="D289" t="s">
        <v>91</v>
      </c>
      <c r="E289" t="s">
        <v>21</v>
      </c>
      <c r="F289" t="s">
        <v>76</v>
      </c>
      <c r="G289" t="s">
        <v>18</v>
      </c>
      <c r="H289" t="s">
        <v>19</v>
      </c>
      <c r="I289">
        <v>1138</v>
      </c>
      <c r="J289">
        <v>668.27</v>
      </c>
      <c r="K289">
        <v>502.54</v>
      </c>
    </row>
    <row r="290" spans="1:11" x14ac:dyDescent="0.35">
      <c r="A290">
        <v>339334046</v>
      </c>
      <c r="B290" s="2">
        <v>44257</v>
      </c>
      <c r="C290" s="2">
        <v>44275</v>
      </c>
      <c r="D290" t="s">
        <v>126</v>
      </c>
      <c r="E290" t="s">
        <v>24</v>
      </c>
      <c r="F290" t="s">
        <v>17</v>
      </c>
      <c r="G290" t="s">
        <v>18</v>
      </c>
      <c r="H290" t="s">
        <v>15</v>
      </c>
      <c r="I290">
        <v>5340</v>
      </c>
      <c r="J290">
        <v>152.58000000000001</v>
      </c>
      <c r="K290">
        <v>97.44</v>
      </c>
    </row>
    <row r="291" spans="1:11" x14ac:dyDescent="0.35">
      <c r="A291">
        <v>522813022</v>
      </c>
      <c r="B291" s="2">
        <v>43169</v>
      </c>
      <c r="C291" s="2">
        <v>43185</v>
      </c>
      <c r="D291" t="s">
        <v>163</v>
      </c>
      <c r="E291" t="s">
        <v>38</v>
      </c>
      <c r="F291" t="s">
        <v>30</v>
      </c>
      <c r="G291" t="s">
        <v>18</v>
      </c>
      <c r="H291" t="s">
        <v>19</v>
      </c>
      <c r="I291">
        <v>846</v>
      </c>
      <c r="J291">
        <v>81.73</v>
      </c>
      <c r="K291">
        <v>56.67</v>
      </c>
    </row>
    <row r="292" spans="1:11" x14ac:dyDescent="0.35">
      <c r="A292">
        <v>427198064</v>
      </c>
      <c r="B292" s="2">
        <v>43421</v>
      </c>
      <c r="C292" s="2">
        <v>43439</v>
      </c>
      <c r="D292" t="s">
        <v>94</v>
      </c>
      <c r="E292" t="s">
        <v>38</v>
      </c>
      <c r="F292" t="s">
        <v>56</v>
      </c>
      <c r="G292" t="s">
        <v>18</v>
      </c>
      <c r="H292" t="s">
        <v>15</v>
      </c>
      <c r="I292">
        <v>6255</v>
      </c>
      <c r="J292">
        <v>9.33</v>
      </c>
      <c r="K292">
        <v>6.92</v>
      </c>
    </row>
    <row r="293" spans="1:11" x14ac:dyDescent="0.35">
      <c r="A293">
        <v>808788001</v>
      </c>
      <c r="B293" s="2">
        <v>42889</v>
      </c>
      <c r="C293" s="2">
        <v>42900</v>
      </c>
      <c r="D293" t="s">
        <v>180</v>
      </c>
      <c r="E293" t="s">
        <v>24</v>
      </c>
      <c r="F293" t="s">
        <v>22</v>
      </c>
      <c r="G293" t="s">
        <v>18</v>
      </c>
      <c r="H293" t="s">
        <v>19</v>
      </c>
      <c r="I293">
        <v>7197</v>
      </c>
      <c r="J293">
        <v>47.45</v>
      </c>
      <c r="K293">
        <v>31.79</v>
      </c>
    </row>
    <row r="294" spans="1:11" x14ac:dyDescent="0.35">
      <c r="A294">
        <v>244194161</v>
      </c>
      <c r="B294" s="2">
        <v>44537</v>
      </c>
      <c r="C294" s="2">
        <v>44547</v>
      </c>
      <c r="D294" t="s">
        <v>181</v>
      </c>
      <c r="E294" t="s">
        <v>38</v>
      </c>
      <c r="F294" t="s">
        <v>47</v>
      </c>
      <c r="G294" t="s">
        <v>18</v>
      </c>
      <c r="H294" t="s">
        <v>26</v>
      </c>
      <c r="I294">
        <v>1334</v>
      </c>
      <c r="J294">
        <v>421.89</v>
      </c>
      <c r="K294">
        <v>364.69</v>
      </c>
    </row>
    <row r="295" spans="1:11" x14ac:dyDescent="0.35">
      <c r="A295">
        <v>980340373</v>
      </c>
      <c r="B295" s="2">
        <v>42401</v>
      </c>
      <c r="C295" s="2">
        <v>42415</v>
      </c>
      <c r="D295" t="s">
        <v>182</v>
      </c>
      <c r="E295" t="s">
        <v>12</v>
      </c>
      <c r="F295" t="s">
        <v>56</v>
      </c>
      <c r="G295" t="s">
        <v>18</v>
      </c>
      <c r="H295" t="s">
        <v>26</v>
      </c>
      <c r="I295">
        <v>3357</v>
      </c>
      <c r="J295">
        <v>9.33</v>
      </c>
      <c r="K295">
        <v>6.92</v>
      </c>
    </row>
    <row r="296" spans="1:11" x14ac:dyDescent="0.35">
      <c r="A296">
        <v>384462964</v>
      </c>
      <c r="B296" s="2">
        <v>44840</v>
      </c>
      <c r="C296" s="2">
        <v>44857</v>
      </c>
      <c r="D296" t="s">
        <v>82</v>
      </c>
      <c r="E296" t="s">
        <v>32</v>
      </c>
      <c r="F296" t="s">
        <v>22</v>
      </c>
      <c r="G296" t="s">
        <v>14</v>
      </c>
      <c r="H296" t="s">
        <v>15</v>
      </c>
      <c r="I296">
        <v>9990</v>
      </c>
      <c r="J296">
        <v>47.45</v>
      </c>
      <c r="K296">
        <v>31.79</v>
      </c>
    </row>
    <row r="297" spans="1:11" x14ac:dyDescent="0.35">
      <c r="A297">
        <v>394110763</v>
      </c>
      <c r="B297" s="2">
        <v>44556</v>
      </c>
      <c r="C297" s="2">
        <v>44567</v>
      </c>
      <c r="D297" t="s">
        <v>79</v>
      </c>
      <c r="E297" t="s">
        <v>21</v>
      </c>
      <c r="F297" t="s">
        <v>68</v>
      </c>
      <c r="G297" t="s">
        <v>18</v>
      </c>
      <c r="H297" t="s">
        <v>19</v>
      </c>
      <c r="I297">
        <v>4988</v>
      </c>
      <c r="J297">
        <v>154.06</v>
      </c>
      <c r="K297">
        <v>90.93</v>
      </c>
    </row>
    <row r="298" spans="1:11" x14ac:dyDescent="0.35">
      <c r="A298">
        <v>767145097</v>
      </c>
      <c r="B298" s="2">
        <v>43143</v>
      </c>
      <c r="C298" s="2">
        <v>43147</v>
      </c>
      <c r="D298" t="s">
        <v>31</v>
      </c>
      <c r="E298" t="s">
        <v>32</v>
      </c>
      <c r="F298" t="s">
        <v>42</v>
      </c>
      <c r="G298" t="s">
        <v>14</v>
      </c>
      <c r="H298" t="s">
        <v>26</v>
      </c>
      <c r="I298">
        <v>4137</v>
      </c>
      <c r="J298">
        <v>437.2</v>
      </c>
      <c r="K298">
        <v>263.33</v>
      </c>
    </row>
    <row r="299" spans="1:11" x14ac:dyDescent="0.35">
      <c r="A299">
        <v>431739795</v>
      </c>
      <c r="B299" s="2">
        <v>42511</v>
      </c>
      <c r="C299" s="2">
        <v>42515</v>
      </c>
      <c r="D299" t="s">
        <v>181</v>
      </c>
      <c r="E299" t="s">
        <v>38</v>
      </c>
      <c r="F299" t="s">
        <v>56</v>
      </c>
      <c r="G299" t="s">
        <v>14</v>
      </c>
      <c r="H299" t="s">
        <v>26</v>
      </c>
      <c r="I299">
        <v>254</v>
      </c>
      <c r="J299">
        <v>9.33</v>
      </c>
      <c r="K299">
        <v>6.92</v>
      </c>
    </row>
    <row r="300" spans="1:11" x14ac:dyDescent="0.35">
      <c r="A300">
        <v>636381185</v>
      </c>
      <c r="B300" s="2">
        <v>44379</v>
      </c>
      <c r="C300" s="2">
        <v>44386</v>
      </c>
      <c r="D300" t="s">
        <v>183</v>
      </c>
      <c r="E300" t="s">
        <v>24</v>
      </c>
      <c r="F300" t="s">
        <v>25</v>
      </c>
      <c r="G300" t="s">
        <v>14</v>
      </c>
      <c r="H300" t="s">
        <v>26</v>
      </c>
      <c r="I300">
        <v>8189</v>
      </c>
      <c r="J300">
        <v>205.7</v>
      </c>
      <c r="K300">
        <v>117.11</v>
      </c>
    </row>
    <row r="301" spans="1:11" x14ac:dyDescent="0.35">
      <c r="A301">
        <v>899868094</v>
      </c>
      <c r="B301" s="2">
        <v>43892</v>
      </c>
      <c r="C301" s="2">
        <v>43907</v>
      </c>
      <c r="D301" t="s">
        <v>144</v>
      </c>
      <c r="E301" t="s">
        <v>21</v>
      </c>
      <c r="F301" t="s">
        <v>56</v>
      </c>
      <c r="G301" t="s">
        <v>14</v>
      </c>
      <c r="H301" t="s">
        <v>19</v>
      </c>
      <c r="I301">
        <v>9821</v>
      </c>
      <c r="J301">
        <v>9.33</v>
      </c>
      <c r="K301">
        <v>6.92</v>
      </c>
    </row>
    <row r="302" spans="1:11" x14ac:dyDescent="0.35">
      <c r="A302">
        <v>361311852</v>
      </c>
      <c r="B302" s="2">
        <v>42741</v>
      </c>
      <c r="C302" s="2">
        <v>42749</v>
      </c>
      <c r="D302" t="s">
        <v>184</v>
      </c>
      <c r="E302" t="s">
        <v>21</v>
      </c>
      <c r="F302" t="s">
        <v>13</v>
      </c>
      <c r="G302" t="s">
        <v>18</v>
      </c>
      <c r="H302" t="s">
        <v>26</v>
      </c>
      <c r="I302">
        <v>9061</v>
      </c>
      <c r="J302">
        <v>255.28</v>
      </c>
      <c r="K302">
        <v>159.41999999999999</v>
      </c>
    </row>
    <row r="303" spans="1:11" x14ac:dyDescent="0.35">
      <c r="A303">
        <v>930136287</v>
      </c>
      <c r="B303" s="2">
        <v>43240</v>
      </c>
      <c r="C303" s="2">
        <v>43243</v>
      </c>
      <c r="D303" t="s">
        <v>145</v>
      </c>
      <c r="E303" t="s">
        <v>21</v>
      </c>
      <c r="F303" t="s">
        <v>22</v>
      </c>
      <c r="G303" t="s">
        <v>14</v>
      </c>
      <c r="H303" t="s">
        <v>26</v>
      </c>
      <c r="I303">
        <v>6852</v>
      </c>
      <c r="J303">
        <v>47.45</v>
      </c>
      <c r="K303">
        <v>31.79</v>
      </c>
    </row>
    <row r="304" spans="1:11" x14ac:dyDescent="0.35">
      <c r="A304">
        <v>536077725</v>
      </c>
      <c r="B304" s="2">
        <v>42509</v>
      </c>
      <c r="C304" s="2">
        <v>42521</v>
      </c>
      <c r="D304" t="s">
        <v>44</v>
      </c>
      <c r="E304" t="s">
        <v>12</v>
      </c>
      <c r="F304" t="s">
        <v>25</v>
      </c>
      <c r="G304" t="s">
        <v>14</v>
      </c>
      <c r="H304" t="s">
        <v>26</v>
      </c>
      <c r="I304">
        <v>6167</v>
      </c>
      <c r="J304">
        <v>205.7</v>
      </c>
      <c r="K304">
        <v>117.11</v>
      </c>
    </row>
    <row r="305" spans="1:11" x14ac:dyDescent="0.35">
      <c r="A305">
        <v>779184997</v>
      </c>
      <c r="B305" s="2">
        <v>42831</v>
      </c>
      <c r="C305" s="2">
        <v>42840</v>
      </c>
      <c r="D305" t="s">
        <v>137</v>
      </c>
      <c r="E305" t="s">
        <v>38</v>
      </c>
      <c r="F305" t="s">
        <v>17</v>
      </c>
      <c r="G305" t="s">
        <v>14</v>
      </c>
      <c r="H305" t="s">
        <v>15</v>
      </c>
      <c r="I305">
        <v>7011</v>
      </c>
      <c r="J305">
        <v>152.58000000000001</v>
      </c>
      <c r="K305">
        <v>97.44</v>
      </c>
    </row>
    <row r="306" spans="1:11" x14ac:dyDescent="0.35">
      <c r="A306">
        <v>179819428</v>
      </c>
      <c r="B306" s="2">
        <v>43956</v>
      </c>
      <c r="C306" s="2">
        <v>43962</v>
      </c>
      <c r="D306" t="s">
        <v>49</v>
      </c>
      <c r="E306" t="s">
        <v>21</v>
      </c>
      <c r="F306" t="s">
        <v>42</v>
      </c>
      <c r="G306" t="s">
        <v>14</v>
      </c>
      <c r="H306" t="s">
        <v>19</v>
      </c>
      <c r="I306">
        <v>1420</v>
      </c>
      <c r="J306">
        <v>437.2</v>
      </c>
      <c r="K306">
        <v>263.33</v>
      </c>
    </row>
    <row r="307" spans="1:11" x14ac:dyDescent="0.35">
      <c r="A307">
        <v>928654849</v>
      </c>
      <c r="B307" s="2">
        <v>42711</v>
      </c>
      <c r="C307" s="2">
        <v>42729</v>
      </c>
      <c r="D307" t="s">
        <v>101</v>
      </c>
      <c r="E307" t="s">
        <v>24</v>
      </c>
      <c r="F307" t="s">
        <v>68</v>
      </c>
      <c r="G307" t="s">
        <v>14</v>
      </c>
      <c r="H307" t="s">
        <v>34</v>
      </c>
      <c r="I307">
        <v>8461</v>
      </c>
      <c r="J307">
        <v>154.06</v>
      </c>
      <c r="K307">
        <v>90.93</v>
      </c>
    </row>
    <row r="308" spans="1:11" x14ac:dyDescent="0.35">
      <c r="A308">
        <v>336677587</v>
      </c>
      <c r="B308" s="2">
        <v>42780</v>
      </c>
      <c r="C308" s="2">
        <v>42786</v>
      </c>
      <c r="D308" t="s">
        <v>185</v>
      </c>
      <c r="E308" t="s">
        <v>38</v>
      </c>
      <c r="F308" t="s">
        <v>13</v>
      </c>
      <c r="G308" t="s">
        <v>18</v>
      </c>
      <c r="H308" t="s">
        <v>34</v>
      </c>
      <c r="I308">
        <v>9234</v>
      </c>
      <c r="J308">
        <v>255.28</v>
      </c>
      <c r="K308">
        <v>159.41999999999999</v>
      </c>
    </row>
    <row r="309" spans="1:11" x14ac:dyDescent="0.35">
      <c r="A309">
        <v>285186469</v>
      </c>
      <c r="B309" s="2">
        <v>44349</v>
      </c>
      <c r="C309" s="2">
        <v>44365</v>
      </c>
      <c r="D309" t="s">
        <v>65</v>
      </c>
      <c r="E309" t="s">
        <v>32</v>
      </c>
      <c r="F309" t="s">
        <v>68</v>
      </c>
      <c r="G309" t="s">
        <v>14</v>
      </c>
      <c r="H309" t="s">
        <v>19</v>
      </c>
      <c r="I309">
        <v>1869</v>
      </c>
      <c r="J309">
        <v>154.06</v>
      </c>
      <c r="K309">
        <v>90.93</v>
      </c>
    </row>
    <row r="310" spans="1:11" x14ac:dyDescent="0.35">
      <c r="A310">
        <v>475792825</v>
      </c>
      <c r="B310" s="2">
        <v>43296</v>
      </c>
      <c r="C310" s="2">
        <v>43307</v>
      </c>
      <c r="D310" t="s">
        <v>28</v>
      </c>
      <c r="E310" t="s">
        <v>29</v>
      </c>
      <c r="F310" t="s">
        <v>13</v>
      </c>
      <c r="G310" t="s">
        <v>18</v>
      </c>
      <c r="H310" t="s">
        <v>15</v>
      </c>
      <c r="I310">
        <v>6525</v>
      </c>
      <c r="J310">
        <v>255.28</v>
      </c>
      <c r="K310">
        <v>159.41999999999999</v>
      </c>
    </row>
    <row r="311" spans="1:11" x14ac:dyDescent="0.35">
      <c r="A311">
        <v>680420482</v>
      </c>
      <c r="B311" s="2">
        <v>42283</v>
      </c>
      <c r="C311" s="2">
        <v>42298</v>
      </c>
      <c r="D311" t="s">
        <v>86</v>
      </c>
      <c r="E311" t="s">
        <v>29</v>
      </c>
      <c r="F311" t="s">
        <v>33</v>
      </c>
      <c r="G311" t="s">
        <v>18</v>
      </c>
      <c r="H311" t="s">
        <v>26</v>
      </c>
      <c r="I311">
        <v>396</v>
      </c>
      <c r="J311">
        <v>109.28</v>
      </c>
      <c r="K311">
        <v>35.840000000000003</v>
      </c>
    </row>
    <row r="312" spans="1:11" x14ac:dyDescent="0.35">
      <c r="A312">
        <v>291305768</v>
      </c>
      <c r="B312" s="2">
        <v>43470</v>
      </c>
      <c r="C312" s="2">
        <v>43481</v>
      </c>
      <c r="D312" t="s">
        <v>35</v>
      </c>
      <c r="E312" t="s">
        <v>21</v>
      </c>
      <c r="F312" t="s">
        <v>56</v>
      </c>
      <c r="G312" t="s">
        <v>14</v>
      </c>
      <c r="H312" t="s">
        <v>34</v>
      </c>
      <c r="I312">
        <v>2705</v>
      </c>
      <c r="J312">
        <v>9.33</v>
      </c>
      <c r="K312">
        <v>6.92</v>
      </c>
    </row>
    <row r="313" spans="1:11" x14ac:dyDescent="0.35">
      <c r="A313">
        <v>570997512</v>
      </c>
      <c r="B313" s="2">
        <v>42601</v>
      </c>
      <c r="C313" s="2">
        <v>42603</v>
      </c>
      <c r="D313" t="s">
        <v>97</v>
      </c>
      <c r="E313" t="s">
        <v>29</v>
      </c>
      <c r="F313" t="s">
        <v>13</v>
      </c>
      <c r="G313" t="s">
        <v>18</v>
      </c>
      <c r="H313" t="s">
        <v>26</v>
      </c>
      <c r="I313">
        <v>9707</v>
      </c>
      <c r="J313">
        <v>255.28</v>
      </c>
      <c r="K313">
        <v>159.41999999999999</v>
      </c>
    </row>
    <row r="314" spans="1:11" x14ac:dyDescent="0.35">
      <c r="A314">
        <v>602357041</v>
      </c>
      <c r="B314" s="2">
        <v>42118</v>
      </c>
      <c r="C314" s="2">
        <v>42127</v>
      </c>
      <c r="D314" t="s">
        <v>95</v>
      </c>
      <c r="E314" t="s">
        <v>21</v>
      </c>
      <c r="F314" t="s">
        <v>30</v>
      </c>
      <c r="G314" t="s">
        <v>14</v>
      </c>
      <c r="H314" t="s">
        <v>26</v>
      </c>
      <c r="I314">
        <v>9689</v>
      </c>
      <c r="J314">
        <v>81.73</v>
      </c>
      <c r="K314">
        <v>56.67</v>
      </c>
    </row>
    <row r="315" spans="1:11" x14ac:dyDescent="0.35">
      <c r="A315">
        <v>438558185</v>
      </c>
      <c r="B315" s="2">
        <v>44618</v>
      </c>
      <c r="C315" s="2">
        <v>44623</v>
      </c>
      <c r="D315" t="s">
        <v>46</v>
      </c>
      <c r="E315" t="s">
        <v>29</v>
      </c>
      <c r="F315" t="s">
        <v>47</v>
      </c>
      <c r="G315" t="s">
        <v>14</v>
      </c>
      <c r="H315" t="s">
        <v>15</v>
      </c>
      <c r="I315">
        <v>7967</v>
      </c>
      <c r="J315">
        <v>421.89</v>
      </c>
      <c r="K315">
        <v>364.69</v>
      </c>
    </row>
    <row r="316" spans="1:11" x14ac:dyDescent="0.35">
      <c r="A316">
        <v>653087270</v>
      </c>
      <c r="B316" s="2">
        <v>44897</v>
      </c>
      <c r="C316" s="2">
        <v>44913</v>
      </c>
      <c r="D316" t="s">
        <v>156</v>
      </c>
      <c r="E316" t="s">
        <v>21</v>
      </c>
      <c r="F316" t="s">
        <v>17</v>
      </c>
      <c r="G316" t="s">
        <v>14</v>
      </c>
      <c r="H316" t="s">
        <v>34</v>
      </c>
      <c r="I316">
        <v>1891</v>
      </c>
      <c r="J316">
        <v>152.58000000000001</v>
      </c>
      <c r="K316">
        <v>97.44</v>
      </c>
    </row>
    <row r="317" spans="1:11" x14ac:dyDescent="0.35">
      <c r="A317">
        <v>989743125</v>
      </c>
      <c r="B317" s="2">
        <v>42758</v>
      </c>
      <c r="C317" s="2">
        <v>42765</v>
      </c>
      <c r="D317" t="s">
        <v>82</v>
      </c>
      <c r="E317" t="s">
        <v>32</v>
      </c>
      <c r="F317" t="s">
        <v>25</v>
      </c>
      <c r="G317" t="s">
        <v>18</v>
      </c>
      <c r="H317" t="s">
        <v>19</v>
      </c>
      <c r="I317">
        <v>5840</v>
      </c>
      <c r="J317">
        <v>205.7</v>
      </c>
      <c r="K317">
        <v>117.11</v>
      </c>
    </row>
    <row r="318" spans="1:11" x14ac:dyDescent="0.35">
      <c r="A318">
        <v>812637078</v>
      </c>
      <c r="B318" s="2">
        <v>43814</v>
      </c>
      <c r="C318" s="2">
        <v>43823</v>
      </c>
      <c r="D318" t="s">
        <v>116</v>
      </c>
      <c r="E318" t="s">
        <v>21</v>
      </c>
      <c r="F318" t="s">
        <v>56</v>
      </c>
      <c r="G318" t="s">
        <v>18</v>
      </c>
      <c r="H318" t="s">
        <v>15</v>
      </c>
      <c r="I318">
        <v>6225</v>
      </c>
      <c r="J318">
        <v>9.33</v>
      </c>
      <c r="K318">
        <v>6.92</v>
      </c>
    </row>
    <row r="319" spans="1:11" x14ac:dyDescent="0.35">
      <c r="A319">
        <v>456192958</v>
      </c>
      <c r="B319" s="2">
        <v>43300</v>
      </c>
      <c r="C319" s="2">
        <v>43317</v>
      </c>
      <c r="D319" t="s">
        <v>175</v>
      </c>
      <c r="E319" t="s">
        <v>21</v>
      </c>
      <c r="F319" t="s">
        <v>30</v>
      </c>
      <c r="G319" t="s">
        <v>14</v>
      </c>
      <c r="H319" t="s">
        <v>26</v>
      </c>
      <c r="I319">
        <v>6489</v>
      </c>
      <c r="J319">
        <v>81.73</v>
      </c>
      <c r="K319">
        <v>56.67</v>
      </c>
    </row>
    <row r="320" spans="1:11" x14ac:dyDescent="0.35">
      <c r="A320">
        <v>775147092</v>
      </c>
      <c r="B320" s="2">
        <v>44609</v>
      </c>
      <c r="C320" s="2">
        <v>44620</v>
      </c>
      <c r="D320" t="s">
        <v>46</v>
      </c>
      <c r="E320" t="s">
        <v>29</v>
      </c>
      <c r="F320" t="s">
        <v>25</v>
      </c>
      <c r="G320" t="s">
        <v>14</v>
      </c>
      <c r="H320" t="s">
        <v>26</v>
      </c>
      <c r="I320">
        <v>2105</v>
      </c>
      <c r="J320">
        <v>205.7</v>
      </c>
      <c r="K320">
        <v>117.11</v>
      </c>
    </row>
    <row r="321" spans="1:11" x14ac:dyDescent="0.35">
      <c r="A321">
        <v>894548308</v>
      </c>
      <c r="B321" s="2">
        <v>44558</v>
      </c>
      <c r="C321" s="2">
        <v>44576</v>
      </c>
      <c r="D321" t="s">
        <v>164</v>
      </c>
      <c r="E321" t="s">
        <v>38</v>
      </c>
      <c r="F321" t="s">
        <v>76</v>
      </c>
      <c r="G321" t="s">
        <v>18</v>
      </c>
      <c r="H321" t="s">
        <v>15</v>
      </c>
      <c r="I321">
        <v>5578</v>
      </c>
      <c r="J321">
        <v>668.27</v>
      </c>
      <c r="K321">
        <v>502.54</v>
      </c>
    </row>
    <row r="322" spans="1:11" x14ac:dyDescent="0.35">
      <c r="A322">
        <v>459757936</v>
      </c>
      <c r="B322" s="2">
        <v>42858</v>
      </c>
      <c r="C322" s="2">
        <v>42876</v>
      </c>
      <c r="D322" t="s">
        <v>120</v>
      </c>
      <c r="E322" t="s">
        <v>38</v>
      </c>
      <c r="F322" t="s">
        <v>42</v>
      </c>
      <c r="G322" t="s">
        <v>18</v>
      </c>
      <c r="H322" t="s">
        <v>34</v>
      </c>
      <c r="I322">
        <v>1445</v>
      </c>
      <c r="J322">
        <v>437.2</v>
      </c>
      <c r="K322">
        <v>263.33</v>
      </c>
    </row>
    <row r="323" spans="1:11" x14ac:dyDescent="0.35">
      <c r="A323">
        <v>986449801</v>
      </c>
      <c r="B323" s="2">
        <v>43496</v>
      </c>
      <c r="C323" s="2">
        <v>43515</v>
      </c>
      <c r="D323" t="s">
        <v>156</v>
      </c>
      <c r="E323" t="s">
        <v>21</v>
      </c>
      <c r="F323" t="s">
        <v>47</v>
      </c>
      <c r="G323" t="s">
        <v>18</v>
      </c>
      <c r="H323" t="s">
        <v>34</v>
      </c>
      <c r="I323">
        <v>1272</v>
      </c>
      <c r="J323">
        <v>421.89</v>
      </c>
      <c r="K323">
        <v>364.69</v>
      </c>
    </row>
    <row r="324" spans="1:11" x14ac:dyDescent="0.35">
      <c r="A324">
        <v>910610234</v>
      </c>
      <c r="B324" s="2">
        <v>42919</v>
      </c>
      <c r="C324" s="2">
        <v>42938</v>
      </c>
      <c r="D324" t="s">
        <v>172</v>
      </c>
      <c r="E324" t="s">
        <v>21</v>
      </c>
      <c r="F324" t="s">
        <v>42</v>
      </c>
      <c r="G324" t="s">
        <v>14</v>
      </c>
      <c r="H324" t="s">
        <v>26</v>
      </c>
      <c r="I324">
        <v>8659</v>
      </c>
      <c r="J324">
        <v>437.2</v>
      </c>
      <c r="K324">
        <v>263.33</v>
      </c>
    </row>
    <row r="325" spans="1:11" x14ac:dyDescent="0.35">
      <c r="A325">
        <v>538538062</v>
      </c>
      <c r="B325" s="2">
        <v>42316</v>
      </c>
      <c r="C325" s="2">
        <v>42332</v>
      </c>
      <c r="D325" t="s">
        <v>153</v>
      </c>
      <c r="E325" t="s">
        <v>38</v>
      </c>
      <c r="F325" t="s">
        <v>25</v>
      </c>
      <c r="G325" t="s">
        <v>18</v>
      </c>
      <c r="H325" t="s">
        <v>34</v>
      </c>
      <c r="I325">
        <v>4235</v>
      </c>
      <c r="J325">
        <v>205.7</v>
      </c>
      <c r="K325">
        <v>117.11</v>
      </c>
    </row>
    <row r="326" spans="1:11" x14ac:dyDescent="0.35">
      <c r="A326">
        <v>696844613</v>
      </c>
      <c r="B326" s="2">
        <v>42797</v>
      </c>
      <c r="C326" s="2">
        <v>42814</v>
      </c>
      <c r="D326" t="s">
        <v>125</v>
      </c>
      <c r="E326" t="s">
        <v>21</v>
      </c>
      <c r="F326" t="s">
        <v>47</v>
      </c>
      <c r="G326" t="s">
        <v>14</v>
      </c>
      <c r="H326" t="s">
        <v>15</v>
      </c>
      <c r="I326">
        <v>661</v>
      </c>
      <c r="J326">
        <v>421.89</v>
      </c>
      <c r="K326">
        <v>364.69</v>
      </c>
    </row>
    <row r="327" spans="1:11" x14ac:dyDescent="0.35">
      <c r="A327">
        <v>482453715</v>
      </c>
      <c r="B327" s="2">
        <v>44061</v>
      </c>
      <c r="C327" s="2">
        <v>44081</v>
      </c>
      <c r="D327" t="s">
        <v>169</v>
      </c>
      <c r="E327" t="s">
        <v>29</v>
      </c>
      <c r="F327" t="s">
        <v>56</v>
      </c>
      <c r="G327" t="s">
        <v>14</v>
      </c>
      <c r="H327" t="s">
        <v>34</v>
      </c>
      <c r="I327">
        <v>7630</v>
      </c>
      <c r="J327">
        <v>9.33</v>
      </c>
      <c r="K327">
        <v>6.92</v>
      </c>
    </row>
    <row r="328" spans="1:11" x14ac:dyDescent="0.35">
      <c r="A328">
        <v>412601697</v>
      </c>
      <c r="B328" s="2">
        <v>42805</v>
      </c>
      <c r="C328" s="2">
        <v>42826</v>
      </c>
      <c r="D328" t="s">
        <v>59</v>
      </c>
      <c r="E328" t="s">
        <v>12</v>
      </c>
      <c r="F328" t="s">
        <v>40</v>
      </c>
      <c r="G328" t="s">
        <v>18</v>
      </c>
      <c r="H328" t="s">
        <v>26</v>
      </c>
      <c r="I328">
        <v>6866</v>
      </c>
      <c r="J328">
        <v>651.21</v>
      </c>
      <c r="K328">
        <v>524.96</v>
      </c>
    </row>
    <row r="329" spans="1:11" x14ac:dyDescent="0.35">
      <c r="A329">
        <v>174837386</v>
      </c>
      <c r="B329" s="2">
        <v>44121</v>
      </c>
      <c r="C329" s="2">
        <v>44137</v>
      </c>
      <c r="D329" t="s">
        <v>149</v>
      </c>
      <c r="E329" t="s">
        <v>12</v>
      </c>
      <c r="F329" t="s">
        <v>47</v>
      </c>
      <c r="G329" t="s">
        <v>18</v>
      </c>
      <c r="H329" t="s">
        <v>15</v>
      </c>
      <c r="I329">
        <v>7123</v>
      </c>
      <c r="J329">
        <v>421.89</v>
      </c>
      <c r="K329">
        <v>364.69</v>
      </c>
    </row>
    <row r="330" spans="1:11" x14ac:dyDescent="0.35">
      <c r="A330">
        <v>877022111</v>
      </c>
      <c r="B330" s="2">
        <v>44103</v>
      </c>
      <c r="C330" s="2">
        <v>44111</v>
      </c>
      <c r="D330" t="s">
        <v>142</v>
      </c>
      <c r="E330" t="s">
        <v>29</v>
      </c>
      <c r="F330" t="s">
        <v>30</v>
      </c>
      <c r="G330" t="s">
        <v>18</v>
      </c>
      <c r="H330" t="s">
        <v>26</v>
      </c>
      <c r="I330">
        <v>9187</v>
      </c>
      <c r="J330">
        <v>81.73</v>
      </c>
      <c r="K330">
        <v>56.67</v>
      </c>
    </row>
    <row r="331" spans="1:11" x14ac:dyDescent="0.35">
      <c r="A331">
        <v>997329699</v>
      </c>
      <c r="B331" s="2">
        <v>44004</v>
      </c>
      <c r="C331" s="2">
        <v>44007</v>
      </c>
      <c r="D331" t="s">
        <v>139</v>
      </c>
      <c r="E331" t="s">
        <v>51</v>
      </c>
      <c r="F331" t="s">
        <v>25</v>
      </c>
      <c r="G331" t="s">
        <v>18</v>
      </c>
      <c r="H331" t="s">
        <v>15</v>
      </c>
      <c r="I331">
        <v>876</v>
      </c>
      <c r="J331">
        <v>205.7</v>
      </c>
      <c r="K331">
        <v>117.11</v>
      </c>
    </row>
    <row r="332" spans="1:11" x14ac:dyDescent="0.35">
      <c r="A332">
        <v>434246480</v>
      </c>
      <c r="B332" s="2">
        <v>42388</v>
      </c>
      <c r="C332" s="2">
        <v>42391</v>
      </c>
      <c r="D332" t="s">
        <v>166</v>
      </c>
      <c r="E332" t="s">
        <v>38</v>
      </c>
      <c r="F332" t="s">
        <v>17</v>
      </c>
      <c r="G332" t="s">
        <v>18</v>
      </c>
      <c r="H332" t="s">
        <v>15</v>
      </c>
      <c r="I332">
        <v>2038</v>
      </c>
      <c r="J332">
        <v>152.58000000000001</v>
      </c>
      <c r="K332">
        <v>97.44</v>
      </c>
    </row>
    <row r="333" spans="1:11" x14ac:dyDescent="0.35">
      <c r="A333">
        <v>956571280</v>
      </c>
      <c r="B333" s="2">
        <v>42828</v>
      </c>
      <c r="C333" s="2">
        <v>42848</v>
      </c>
      <c r="D333" t="s">
        <v>155</v>
      </c>
      <c r="E333" t="s">
        <v>12</v>
      </c>
      <c r="F333" t="s">
        <v>25</v>
      </c>
      <c r="G333" t="s">
        <v>14</v>
      </c>
      <c r="H333" t="s">
        <v>19</v>
      </c>
      <c r="I333">
        <v>9554</v>
      </c>
      <c r="J333">
        <v>205.7</v>
      </c>
      <c r="K333">
        <v>117.11</v>
      </c>
    </row>
    <row r="334" spans="1:11" x14ac:dyDescent="0.35">
      <c r="A334">
        <v>353415429</v>
      </c>
      <c r="B334" s="2">
        <v>44899</v>
      </c>
      <c r="C334" s="2">
        <v>44912</v>
      </c>
      <c r="D334" t="s">
        <v>20</v>
      </c>
      <c r="E334" t="s">
        <v>21</v>
      </c>
      <c r="F334" t="s">
        <v>30</v>
      </c>
      <c r="G334" t="s">
        <v>14</v>
      </c>
      <c r="H334" t="s">
        <v>15</v>
      </c>
      <c r="I334">
        <v>2334</v>
      </c>
      <c r="J334">
        <v>81.73</v>
      </c>
      <c r="K334">
        <v>56.67</v>
      </c>
    </row>
    <row r="335" spans="1:11" x14ac:dyDescent="0.35">
      <c r="A335">
        <v>984202754</v>
      </c>
      <c r="B335" s="2">
        <v>44527</v>
      </c>
      <c r="C335" s="2">
        <v>44544</v>
      </c>
      <c r="D335" t="s">
        <v>186</v>
      </c>
      <c r="E335" t="s">
        <v>38</v>
      </c>
      <c r="F335" t="s">
        <v>68</v>
      </c>
      <c r="G335" t="s">
        <v>14</v>
      </c>
      <c r="H335" t="s">
        <v>34</v>
      </c>
      <c r="I335">
        <v>6321</v>
      </c>
      <c r="J335">
        <v>154.06</v>
      </c>
      <c r="K335">
        <v>90.93</v>
      </c>
    </row>
    <row r="336" spans="1:11" x14ac:dyDescent="0.35">
      <c r="A336">
        <v>328669583</v>
      </c>
      <c r="B336" s="2">
        <v>43601</v>
      </c>
      <c r="C336" s="2">
        <v>43615</v>
      </c>
      <c r="D336" t="s">
        <v>83</v>
      </c>
      <c r="E336" t="s">
        <v>38</v>
      </c>
      <c r="F336" t="s">
        <v>22</v>
      </c>
      <c r="G336" t="s">
        <v>18</v>
      </c>
      <c r="H336" t="s">
        <v>34</v>
      </c>
      <c r="I336">
        <v>9488</v>
      </c>
      <c r="J336">
        <v>47.45</v>
      </c>
      <c r="K336">
        <v>31.79</v>
      </c>
    </row>
    <row r="337" spans="1:11" x14ac:dyDescent="0.35">
      <c r="A337">
        <v>436864745</v>
      </c>
      <c r="B337" s="2">
        <v>43601</v>
      </c>
      <c r="C337" s="2">
        <v>43605</v>
      </c>
      <c r="D337" t="s">
        <v>130</v>
      </c>
      <c r="E337" t="s">
        <v>29</v>
      </c>
      <c r="F337" t="s">
        <v>42</v>
      </c>
      <c r="G337" t="s">
        <v>18</v>
      </c>
      <c r="H337" t="s">
        <v>19</v>
      </c>
      <c r="I337">
        <v>6841</v>
      </c>
      <c r="J337">
        <v>437.2</v>
      </c>
      <c r="K337">
        <v>263.33</v>
      </c>
    </row>
    <row r="338" spans="1:11" x14ac:dyDescent="0.35">
      <c r="A338">
        <v>279149568</v>
      </c>
      <c r="B338" s="2">
        <v>44197</v>
      </c>
      <c r="C338" s="2">
        <v>44217</v>
      </c>
      <c r="D338" t="s">
        <v>187</v>
      </c>
      <c r="E338" t="s">
        <v>29</v>
      </c>
      <c r="F338" t="s">
        <v>76</v>
      </c>
      <c r="G338" t="s">
        <v>18</v>
      </c>
      <c r="H338" t="s">
        <v>15</v>
      </c>
      <c r="I338">
        <v>5415</v>
      </c>
      <c r="J338">
        <v>668.27</v>
      </c>
      <c r="K338">
        <v>502.54</v>
      </c>
    </row>
    <row r="339" spans="1:11" x14ac:dyDescent="0.35">
      <c r="A339">
        <v>696197879</v>
      </c>
      <c r="B339" s="2">
        <v>44639</v>
      </c>
      <c r="C339" s="2">
        <v>44648</v>
      </c>
      <c r="D339" t="s">
        <v>188</v>
      </c>
      <c r="E339" t="s">
        <v>21</v>
      </c>
      <c r="F339" t="s">
        <v>25</v>
      </c>
      <c r="G339" t="s">
        <v>14</v>
      </c>
      <c r="H339" t="s">
        <v>34</v>
      </c>
      <c r="I339">
        <v>9278</v>
      </c>
      <c r="J339">
        <v>205.7</v>
      </c>
      <c r="K339">
        <v>117.11</v>
      </c>
    </row>
    <row r="340" spans="1:11" x14ac:dyDescent="0.35">
      <c r="A340">
        <v>348996007</v>
      </c>
      <c r="B340" s="2">
        <v>42378</v>
      </c>
      <c r="C340" s="2">
        <v>42392</v>
      </c>
      <c r="D340" t="s">
        <v>139</v>
      </c>
      <c r="E340" t="s">
        <v>51</v>
      </c>
      <c r="F340" t="s">
        <v>76</v>
      </c>
      <c r="G340" t="s">
        <v>18</v>
      </c>
      <c r="H340" t="s">
        <v>15</v>
      </c>
      <c r="I340">
        <v>4529</v>
      </c>
      <c r="J340">
        <v>668.27</v>
      </c>
      <c r="K340">
        <v>502.54</v>
      </c>
    </row>
    <row r="341" spans="1:11" x14ac:dyDescent="0.35">
      <c r="A341">
        <v>668842780</v>
      </c>
      <c r="B341" s="2">
        <v>42219</v>
      </c>
      <c r="C341" s="2">
        <v>42231</v>
      </c>
      <c r="D341" t="s">
        <v>167</v>
      </c>
      <c r="E341" t="s">
        <v>38</v>
      </c>
      <c r="F341" t="s">
        <v>22</v>
      </c>
      <c r="G341" t="s">
        <v>18</v>
      </c>
      <c r="H341" t="s">
        <v>26</v>
      </c>
      <c r="I341">
        <v>4297</v>
      </c>
      <c r="J341">
        <v>47.45</v>
      </c>
      <c r="K341">
        <v>31.79</v>
      </c>
    </row>
    <row r="342" spans="1:11" x14ac:dyDescent="0.35">
      <c r="A342">
        <v>907349526</v>
      </c>
      <c r="B342" s="2">
        <v>43926</v>
      </c>
      <c r="C342" s="2">
        <v>43945</v>
      </c>
      <c r="D342" t="s">
        <v>189</v>
      </c>
      <c r="E342" t="s">
        <v>21</v>
      </c>
      <c r="F342" t="s">
        <v>42</v>
      </c>
      <c r="G342" t="s">
        <v>14</v>
      </c>
      <c r="H342" t="s">
        <v>19</v>
      </c>
      <c r="I342">
        <v>3743</v>
      </c>
      <c r="J342">
        <v>437.2</v>
      </c>
      <c r="K342">
        <v>263.33</v>
      </c>
    </row>
    <row r="343" spans="1:11" x14ac:dyDescent="0.35">
      <c r="A343">
        <v>386440074</v>
      </c>
      <c r="B343" s="2">
        <v>43195</v>
      </c>
      <c r="C343" s="2">
        <v>43207</v>
      </c>
      <c r="D343" t="s">
        <v>109</v>
      </c>
      <c r="E343" t="s">
        <v>21</v>
      </c>
      <c r="F343" t="s">
        <v>30</v>
      </c>
      <c r="G343" t="s">
        <v>18</v>
      </c>
      <c r="H343" t="s">
        <v>19</v>
      </c>
      <c r="I343">
        <v>5060</v>
      </c>
      <c r="J343">
        <v>81.73</v>
      </c>
      <c r="K343">
        <v>56.67</v>
      </c>
    </row>
    <row r="344" spans="1:11" x14ac:dyDescent="0.35">
      <c r="A344">
        <v>748350751</v>
      </c>
      <c r="B344" s="2">
        <v>42266</v>
      </c>
      <c r="C344" s="2">
        <v>42269</v>
      </c>
      <c r="D344" t="s">
        <v>137</v>
      </c>
      <c r="E344" t="s">
        <v>38</v>
      </c>
      <c r="F344" t="s">
        <v>68</v>
      </c>
      <c r="G344" t="s">
        <v>18</v>
      </c>
      <c r="H344" t="s">
        <v>19</v>
      </c>
      <c r="I344">
        <v>2472</v>
      </c>
      <c r="J344">
        <v>154.06</v>
      </c>
      <c r="K344">
        <v>90.93</v>
      </c>
    </row>
    <row r="345" spans="1:11" x14ac:dyDescent="0.35">
      <c r="A345">
        <v>105630385</v>
      </c>
      <c r="B345" s="2">
        <v>42228</v>
      </c>
      <c r="C345" s="2">
        <v>42231</v>
      </c>
      <c r="D345" t="s">
        <v>154</v>
      </c>
      <c r="E345" t="s">
        <v>12</v>
      </c>
      <c r="F345" t="s">
        <v>30</v>
      </c>
      <c r="G345" t="s">
        <v>14</v>
      </c>
      <c r="H345" t="s">
        <v>26</v>
      </c>
      <c r="I345">
        <v>7233</v>
      </c>
      <c r="J345">
        <v>81.73</v>
      </c>
      <c r="K345">
        <v>56.67</v>
      </c>
    </row>
    <row r="346" spans="1:11" x14ac:dyDescent="0.35">
      <c r="A346">
        <v>691140305</v>
      </c>
      <c r="B346" s="2">
        <v>43829</v>
      </c>
      <c r="C346" s="2">
        <v>43831</v>
      </c>
      <c r="D346" t="s">
        <v>27</v>
      </c>
      <c r="E346" t="s">
        <v>24</v>
      </c>
      <c r="F346" t="s">
        <v>42</v>
      </c>
      <c r="G346" t="s">
        <v>18</v>
      </c>
      <c r="H346" t="s">
        <v>26</v>
      </c>
      <c r="I346">
        <v>2630</v>
      </c>
      <c r="J346">
        <v>437.2</v>
      </c>
      <c r="K346">
        <v>263.33</v>
      </c>
    </row>
    <row r="347" spans="1:11" x14ac:dyDescent="0.35">
      <c r="A347">
        <v>308054339</v>
      </c>
      <c r="B347" s="2">
        <v>42285</v>
      </c>
      <c r="C347" s="2">
        <v>42303</v>
      </c>
      <c r="D347" t="s">
        <v>164</v>
      </c>
      <c r="E347" t="s">
        <v>38</v>
      </c>
      <c r="F347" t="s">
        <v>42</v>
      </c>
      <c r="G347" t="s">
        <v>18</v>
      </c>
      <c r="H347" t="s">
        <v>34</v>
      </c>
      <c r="I347">
        <v>8980</v>
      </c>
      <c r="J347">
        <v>437.2</v>
      </c>
      <c r="K347">
        <v>263.33</v>
      </c>
    </row>
    <row r="348" spans="1:11" x14ac:dyDescent="0.35">
      <c r="A348">
        <v>879858815</v>
      </c>
      <c r="B348" s="2">
        <v>44468</v>
      </c>
      <c r="C348" s="2">
        <v>44480</v>
      </c>
      <c r="D348" t="s">
        <v>110</v>
      </c>
      <c r="E348" t="s">
        <v>38</v>
      </c>
      <c r="F348" t="s">
        <v>56</v>
      </c>
      <c r="G348" t="s">
        <v>18</v>
      </c>
      <c r="H348" t="s">
        <v>34</v>
      </c>
      <c r="I348">
        <v>8631</v>
      </c>
      <c r="J348">
        <v>9.33</v>
      </c>
      <c r="K348">
        <v>6.92</v>
      </c>
    </row>
    <row r="349" spans="1:11" x14ac:dyDescent="0.35">
      <c r="A349">
        <v>800352561</v>
      </c>
      <c r="B349" s="2">
        <v>44102</v>
      </c>
      <c r="C349" s="2">
        <v>44108</v>
      </c>
      <c r="D349" t="s">
        <v>77</v>
      </c>
      <c r="E349" t="s">
        <v>21</v>
      </c>
      <c r="F349" t="s">
        <v>68</v>
      </c>
      <c r="G349" t="s">
        <v>14</v>
      </c>
      <c r="H349" t="s">
        <v>34</v>
      </c>
      <c r="I349">
        <v>963</v>
      </c>
      <c r="J349">
        <v>154.06</v>
      </c>
      <c r="K349">
        <v>90.93</v>
      </c>
    </row>
    <row r="350" spans="1:11" x14ac:dyDescent="0.35">
      <c r="A350">
        <v>783646905</v>
      </c>
      <c r="B350" s="2">
        <v>42186</v>
      </c>
      <c r="C350" s="2">
        <v>42200</v>
      </c>
      <c r="D350" t="s">
        <v>190</v>
      </c>
      <c r="E350" t="s">
        <v>38</v>
      </c>
      <c r="F350" t="s">
        <v>13</v>
      </c>
      <c r="G350" t="s">
        <v>14</v>
      </c>
      <c r="H350" t="s">
        <v>26</v>
      </c>
      <c r="I350">
        <v>7388</v>
      </c>
      <c r="J350">
        <v>255.28</v>
      </c>
      <c r="K350">
        <v>159.41999999999999</v>
      </c>
    </row>
    <row r="351" spans="1:11" x14ac:dyDescent="0.35">
      <c r="A351">
        <v>714165675</v>
      </c>
      <c r="B351" s="2">
        <v>43108</v>
      </c>
      <c r="C351" s="2">
        <v>43113</v>
      </c>
      <c r="D351" t="s">
        <v>109</v>
      </c>
      <c r="E351" t="s">
        <v>21</v>
      </c>
      <c r="F351" t="s">
        <v>22</v>
      </c>
      <c r="G351" t="s">
        <v>18</v>
      </c>
      <c r="H351" t="s">
        <v>19</v>
      </c>
      <c r="I351">
        <v>6348</v>
      </c>
      <c r="J351">
        <v>47.45</v>
      </c>
      <c r="K351">
        <v>31.79</v>
      </c>
    </row>
    <row r="352" spans="1:11" x14ac:dyDescent="0.35">
      <c r="A352">
        <v>996645200</v>
      </c>
      <c r="B352" s="2">
        <v>44915</v>
      </c>
      <c r="C352" s="2">
        <v>44926</v>
      </c>
      <c r="D352" t="s">
        <v>143</v>
      </c>
      <c r="E352" t="s">
        <v>24</v>
      </c>
      <c r="F352" t="s">
        <v>47</v>
      </c>
      <c r="G352" t="s">
        <v>18</v>
      </c>
      <c r="H352" t="s">
        <v>34</v>
      </c>
      <c r="I352">
        <v>8317</v>
      </c>
      <c r="J352">
        <v>421.89</v>
      </c>
      <c r="K352">
        <v>364.69</v>
      </c>
    </row>
    <row r="353" spans="1:11" x14ac:dyDescent="0.35">
      <c r="A353">
        <v>306134307</v>
      </c>
      <c r="B353" s="2">
        <v>43771</v>
      </c>
      <c r="C353" s="2">
        <v>43772</v>
      </c>
      <c r="D353" t="s">
        <v>58</v>
      </c>
      <c r="E353" t="s">
        <v>29</v>
      </c>
      <c r="F353" t="s">
        <v>40</v>
      </c>
      <c r="G353" t="s">
        <v>18</v>
      </c>
      <c r="H353" t="s">
        <v>15</v>
      </c>
      <c r="I353">
        <v>799</v>
      </c>
      <c r="J353">
        <v>651.21</v>
      </c>
      <c r="K353">
        <v>524.96</v>
      </c>
    </row>
    <row r="354" spans="1:11" x14ac:dyDescent="0.35">
      <c r="A354">
        <v>537994325</v>
      </c>
      <c r="B354" s="2">
        <v>42389</v>
      </c>
      <c r="C354" s="2">
        <v>42402</v>
      </c>
      <c r="D354" t="s">
        <v>191</v>
      </c>
      <c r="E354" t="s">
        <v>24</v>
      </c>
      <c r="F354" t="s">
        <v>17</v>
      </c>
      <c r="G354" t="s">
        <v>18</v>
      </c>
      <c r="H354" t="s">
        <v>15</v>
      </c>
      <c r="I354">
        <v>3331</v>
      </c>
      <c r="J354">
        <v>152.58000000000001</v>
      </c>
      <c r="K354">
        <v>97.44</v>
      </c>
    </row>
    <row r="355" spans="1:11" x14ac:dyDescent="0.35">
      <c r="A355">
        <v>957899081</v>
      </c>
      <c r="B355" s="2">
        <v>42328</v>
      </c>
      <c r="C355" s="2">
        <v>42337</v>
      </c>
      <c r="D355" t="s">
        <v>140</v>
      </c>
      <c r="E355" t="s">
        <v>24</v>
      </c>
      <c r="F355" t="s">
        <v>25</v>
      </c>
      <c r="G355" t="s">
        <v>14</v>
      </c>
      <c r="H355" t="s">
        <v>15</v>
      </c>
      <c r="I355">
        <v>2480</v>
      </c>
      <c r="J355">
        <v>205.7</v>
      </c>
      <c r="K355">
        <v>117.11</v>
      </c>
    </row>
    <row r="356" spans="1:11" x14ac:dyDescent="0.35">
      <c r="A356">
        <v>451834905</v>
      </c>
      <c r="B356" s="2">
        <v>44078</v>
      </c>
      <c r="C356" s="2">
        <v>44092</v>
      </c>
      <c r="D356" t="s">
        <v>161</v>
      </c>
      <c r="E356" t="s">
        <v>24</v>
      </c>
      <c r="F356" t="s">
        <v>40</v>
      </c>
      <c r="G356" t="s">
        <v>14</v>
      </c>
      <c r="H356" t="s">
        <v>15</v>
      </c>
      <c r="I356">
        <v>6844</v>
      </c>
      <c r="J356">
        <v>651.21</v>
      </c>
      <c r="K356">
        <v>524.96</v>
      </c>
    </row>
    <row r="357" spans="1:11" x14ac:dyDescent="0.35">
      <c r="A357">
        <v>676100623</v>
      </c>
      <c r="B357" s="2">
        <v>44786</v>
      </c>
      <c r="C357" s="2">
        <v>44803</v>
      </c>
      <c r="D357" t="s">
        <v>167</v>
      </c>
      <c r="E357" t="s">
        <v>38</v>
      </c>
      <c r="F357" t="s">
        <v>13</v>
      </c>
      <c r="G357" t="s">
        <v>14</v>
      </c>
      <c r="H357" t="s">
        <v>34</v>
      </c>
      <c r="I357">
        <v>2054</v>
      </c>
      <c r="J357">
        <v>255.28</v>
      </c>
      <c r="K357">
        <v>159.41999999999999</v>
      </c>
    </row>
    <row r="358" spans="1:11" x14ac:dyDescent="0.35">
      <c r="A358">
        <v>207307565</v>
      </c>
      <c r="B358" s="2">
        <v>43449</v>
      </c>
      <c r="C358" s="2">
        <v>43467</v>
      </c>
      <c r="D358" t="s">
        <v>63</v>
      </c>
      <c r="E358" t="s">
        <v>32</v>
      </c>
      <c r="F358" t="s">
        <v>17</v>
      </c>
      <c r="G358" t="s">
        <v>18</v>
      </c>
      <c r="H358" t="s">
        <v>15</v>
      </c>
      <c r="I358">
        <v>5770</v>
      </c>
      <c r="J358">
        <v>152.58000000000001</v>
      </c>
      <c r="K358">
        <v>97.44</v>
      </c>
    </row>
    <row r="359" spans="1:11" x14ac:dyDescent="0.35">
      <c r="A359">
        <v>392379558</v>
      </c>
      <c r="B359" s="2">
        <v>43494</v>
      </c>
      <c r="C359" s="2">
        <v>43514</v>
      </c>
      <c r="D359" t="s">
        <v>157</v>
      </c>
      <c r="E359" t="s">
        <v>24</v>
      </c>
      <c r="F359" t="s">
        <v>13</v>
      </c>
      <c r="G359" t="s">
        <v>18</v>
      </c>
      <c r="H359" t="s">
        <v>34</v>
      </c>
      <c r="I359">
        <v>2685</v>
      </c>
      <c r="J359">
        <v>255.28</v>
      </c>
      <c r="K359">
        <v>159.41999999999999</v>
      </c>
    </row>
    <row r="360" spans="1:11" x14ac:dyDescent="0.35">
      <c r="A360">
        <v>398552930</v>
      </c>
      <c r="B360" s="2">
        <v>42430</v>
      </c>
      <c r="C360" s="2">
        <v>42450</v>
      </c>
      <c r="D360" t="s">
        <v>192</v>
      </c>
      <c r="E360" t="s">
        <v>32</v>
      </c>
      <c r="F360" t="s">
        <v>42</v>
      </c>
      <c r="G360" t="s">
        <v>14</v>
      </c>
      <c r="H360" t="s">
        <v>15</v>
      </c>
      <c r="I360">
        <v>9524</v>
      </c>
      <c r="J360">
        <v>437.2</v>
      </c>
      <c r="K360">
        <v>263.33</v>
      </c>
    </row>
    <row r="361" spans="1:11" x14ac:dyDescent="0.35">
      <c r="A361">
        <v>363376510</v>
      </c>
      <c r="B361" s="2">
        <v>42922</v>
      </c>
      <c r="C361" s="2">
        <v>42943</v>
      </c>
      <c r="D361" t="s">
        <v>146</v>
      </c>
      <c r="E361" t="s">
        <v>29</v>
      </c>
      <c r="F361" t="s">
        <v>40</v>
      </c>
      <c r="G361" t="s">
        <v>18</v>
      </c>
      <c r="H361" t="s">
        <v>26</v>
      </c>
      <c r="I361">
        <v>39</v>
      </c>
      <c r="J361">
        <v>651.21</v>
      </c>
      <c r="K361">
        <v>524.96</v>
      </c>
    </row>
    <row r="362" spans="1:11" x14ac:dyDescent="0.35">
      <c r="A362">
        <v>944711625</v>
      </c>
      <c r="B362" s="2">
        <v>44376</v>
      </c>
      <c r="C362" s="2">
        <v>44385</v>
      </c>
      <c r="D362" t="s">
        <v>28</v>
      </c>
      <c r="E362" t="s">
        <v>29</v>
      </c>
      <c r="F362" t="s">
        <v>68</v>
      </c>
      <c r="G362" t="s">
        <v>18</v>
      </c>
      <c r="H362" t="s">
        <v>34</v>
      </c>
      <c r="I362">
        <v>18</v>
      </c>
      <c r="J362">
        <v>154.06</v>
      </c>
      <c r="K362">
        <v>90.93</v>
      </c>
    </row>
    <row r="363" spans="1:11" x14ac:dyDescent="0.35">
      <c r="A363">
        <v>170732104</v>
      </c>
      <c r="B363" s="2">
        <v>44000</v>
      </c>
      <c r="C363" s="2">
        <v>44001</v>
      </c>
      <c r="D363" t="s">
        <v>120</v>
      </c>
      <c r="E363" t="s">
        <v>38</v>
      </c>
      <c r="F363" t="s">
        <v>76</v>
      </c>
      <c r="G363" t="s">
        <v>14</v>
      </c>
      <c r="H363" t="s">
        <v>19</v>
      </c>
      <c r="I363">
        <v>2279</v>
      </c>
      <c r="J363">
        <v>668.27</v>
      </c>
      <c r="K363">
        <v>502.54</v>
      </c>
    </row>
    <row r="364" spans="1:11" x14ac:dyDescent="0.35">
      <c r="A364">
        <v>189924275</v>
      </c>
      <c r="B364" s="2">
        <v>43518</v>
      </c>
      <c r="C364" s="2">
        <v>43528</v>
      </c>
      <c r="D364" t="s">
        <v>193</v>
      </c>
      <c r="E364" t="s">
        <v>21</v>
      </c>
      <c r="F364" t="s">
        <v>22</v>
      </c>
      <c r="G364" t="s">
        <v>18</v>
      </c>
      <c r="H364" t="s">
        <v>26</v>
      </c>
      <c r="I364">
        <v>1668</v>
      </c>
      <c r="J364">
        <v>47.45</v>
      </c>
      <c r="K364">
        <v>31.79</v>
      </c>
    </row>
    <row r="365" spans="1:11" x14ac:dyDescent="0.35">
      <c r="A365">
        <v>521086966</v>
      </c>
      <c r="B365" s="2">
        <v>44233</v>
      </c>
      <c r="C365" s="2">
        <v>44244</v>
      </c>
      <c r="D365" t="s">
        <v>126</v>
      </c>
      <c r="E365" t="s">
        <v>24</v>
      </c>
      <c r="F365" t="s">
        <v>33</v>
      </c>
      <c r="G365" t="s">
        <v>18</v>
      </c>
      <c r="H365" t="s">
        <v>26</v>
      </c>
      <c r="I365">
        <v>68</v>
      </c>
      <c r="J365">
        <v>109.28</v>
      </c>
      <c r="K365">
        <v>35.840000000000003</v>
      </c>
    </row>
    <row r="366" spans="1:11" x14ac:dyDescent="0.35">
      <c r="A366">
        <v>303331506</v>
      </c>
      <c r="B366" s="2">
        <v>44023</v>
      </c>
      <c r="C366" s="2">
        <v>44038</v>
      </c>
      <c r="D366" t="s">
        <v>73</v>
      </c>
      <c r="E366" t="s">
        <v>24</v>
      </c>
      <c r="F366" t="s">
        <v>47</v>
      </c>
      <c r="G366" t="s">
        <v>14</v>
      </c>
      <c r="H366" t="s">
        <v>15</v>
      </c>
      <c r="I366">
        <v>1388</v>
      </c>
      <c r="J366">
        <v>421.89</v>
      </c>
      <c r="K366">
        <v>364.69</v>
      </c>
    </row>
    <row r="367" spans="1:11" x14ac:dyDescent="0.35">
      <c r="A367">
        <v>546081721</v>
      </c>
      <c r="B367" s="2">
        <v>43585</v>
      </c>
      <c r="C367" s="2">
        <v>43603</v>
      </c>
      <c r="D367" t="s">
        <v>109</v>
      </c>
      <c r="E367" t="s">
        <v>21</v>
      </c>
      <c r="F367" t="s">
        <v>47</v>
      </c>
      <c r="G367" t="s">
        <v>14</v>
      </c>
      <c r="H367" t="s">
        <v>34</v>
      </c>
      <c r="I367">
        <v>6571</v>
      </c>
      <c r="J367">
        <v>421.89</v>
      </c>
      <c r="K367">
        <v>364.69</v>
      </c>
    </row>
    <row r="368" spans="1:11" x14ac:dyDescent="0.35">
      <c r="A368">
        <v>979073941</v>
      </c>
      <c r="B368" s="2">
        <v>44738</v>
      </c>
      <c r="C368" s="2">
        <v>44758</v>
      </c>
      <c r="D368" t="s">
        <v>71</v>
      </c>
      <c r="E368" t="s">
        <v>21</v>
      </c>
      <c r="F368" t="s">
        <v>13</v>
      </c>
      <c r="G368" t="s">
        <v>14</v>
      </c>
      <c r="H368" t="s">
        <v>19</v>
      </c>
      <c r="I368">
        <v>8591</v>
      </c>
      <c r="J368">
        <v>255.28</v>
      </c>
      <c r="K368">
        <v>159.41999999999999</v>
      </c>
    </row>
    <row r="369" spans="1:11" x14ac:dyDescent="0.35">
      <c r="A369">
        <v>502356994</v>
      </c>
      <c r="B369" s="2">
        <v>43606</v>
      </c>
      <c r="C369" s="2">
        <v>43615</v>
      </c>
      <c r="D369" t="s">
        <v>190</v>
      </c>
      <c r="E369" t="s">
        <v>38</v>
      </c>
      <c r="F369" t="s">
        <v>68</v>
      </c>
      <c r="G369" t="s">
        <v>18</v>
      </c>
      <c r="H369" t="s">
        <v>26</v>
      </c>
      <c r="I369">
        <v>2000</v>
      </c>
      <c r="J369">
        <v>154.06</v>
      </c>
      <c r="K369">
        <v>90.93</v>
      </c>
    </row>
    <row r="370" spans="1:11" x14ac:dyDescent="0.35">
      <c r="A370">
        <v>336292207</v>
      </c>
      <c r="B370" s="2">
        <v>42862</v>
      </c>
      <c r="C370" s="2">
        <v>42875</v>
      </c>
      <c r="D370" t="s">
        <v>179</v>
      </c>
      <c r="E370" t="s">
        <v>32</v>
      </c>
      <c r="F370" t="s">
        <v>47</v>
      </c>
      <c r="G370" t="s">
        <v>14</v>
      </c>
      <c r="H370" t="s">
        <v>34</v>
      </c>
      <c r="I370">
        <v>5192</v>
      </c>
      <c r="J370">
        <v>421.89</v>
      </c>
      <c r="K370">
        <v>364.69</v>
      </c>
    </row>
    <row r="371" spans="1:11" x14ac:dyDescent="0.35">
      <c r="A371">
        <v>871553409</v>
      </c>
      <c r="B371" s="2">
        <v>43453</v>
      </c>
      <c r="C371" s="2">
        <v>43454</v>
      </c>
      <c r="D371" t="s">
        <v>94</v>
      </c>
      <c r="E371" t="s">
        <v>38</v>
      </c>
      <c r="F371" t="s">
        <v>30</v>
      </c>
      <c r="G371" t="s">
        <v>14</v>
      </c>
      <c r="H371" t="s">
        <v>34</v>
      </c>
      <c r="I371">
        <v>876</v>
      </c>
      <c r="J371">
        <v>81.73</v>
      </c>
      <c r="K371">
        <v>56.67</v>
      </c>
    </row>
    <row r="372" spans="1:11" x14ac:dyDescent="0.35">
      <c r="A372">
        <v>319126927</v>
      </c>
      <c r="B372" s="2">
        <v>42020</v>
      </c>
      <c r="C372" s="2">
        <v>42028</v>
      </c>
      <c r="D372" t="s">
        <v>179</v>
      </c>
      <c r="E372" t="s">
        <v>32</v>
      </c>
      <c r="F372" t="s">
        <v>30</v>
      </c>
      <c r="G372" t="s">
        <v>18</v>
      </c>
      <c r="H372" t="s">
        <v>34</v>
      </c>
      <c r="I372">
        <v>5604</v>
      </c>
      <c r="J372">
        <v>81.73</v>
      </c>
      <c r="K372">
        <v>56.67</v>
      </c>
    </row>
    <row r="373" spans="1:11" x14ac:dyDescent="0.35">
      <c r="A373">
        <v>560311591</v>
      </c>
      <c r="B373" s="2">
        <v>42402</v>
      </c>
      <c r="C373" s="2">
        <v>42414</v>
      </c>
      <c r="D373" t="s">
        <v>153</v>
      </c>
      <c r="E373" t="s">
        <v>38</v>
      </c>
      <c r="F373" t="s">
        <v>68</v>
      </c>
      <c r="G373" t="s">
        <v>14</v>
      </c>
      <c r="H373" t="s">
        <v>34</v>
      </c>
      <c r="I373">
        <v>7506</v>
      </c>
      <c r="J373">
        <v>154.06</v>
      </c>
      <c r="K373">
        <v>90.93</v>
      </c>
    </row>
    <row r="374" spans="1:11" x14ac:dyDescent="0.35">
      <c r="A374">
        <v>396718728</v>
      </c>
      <c r="B374" s="2">
        <v>44599</v>
      </c>
      <c r="C374" s="2">
        <v>44620</v>
      </c>
      <c r="D374" t="s">
        <v>35</v>
      </c>
      <c r="E374" t="s">
        <v>21</v>
      </c>
      <c r="F374" t="s">
        <v>30</v>
      </c>
      <c r="G374" t="s">
        <v>18</v>
      </c>
      <c r="H374" t="s">
        <v>26</v>
      </c>
      <c r="I374">
        <v>6742</v>
      </c>
      <c r="J374">
        <v>81.73</v>
      </c>
      <c r="K374">
        <v>56.67</v>
      </c>
    </row>
    <row r="375" spans="1:11" x14ac:dyDescent="0.35">
      <c r="A375">
        <v>500272166</v>
      </c>
      <c r="B375" s="2">
        <v>42612</v>
      </c>
      <c r="C375" s="2">
        <v>42616</v>
      </c>
      <c r="D375" t="s">
        <v>194</v>
      </c>
      <c r="E375" t="s">
        <v>32</v>
      </c>
      <c r="F375" t="s">
        <v>56</v>
      </c>
      <c r="G375" t="s">
        <v>14</v>
      </c>
      <c r="H375" t="s">
        <v>34</v>
      </c>
      <c r="I375">
        <v>506</v>
      </c>
      <c r="J375">
        <v>9.33</v>
      </c>
      <c r="K375">
        <v>6.92</v>
      </c>
    </row>
    <row r="376" spans="1:11" x14ac:dyDescent="0.35">
      <c r="A376">
        <v>263208234</v>
      </c>
      <c r="B376" s="2">
        <v>44913</v>
      </c>
      <c r="C376" s="2">
        <v>44922</v>
      </c>
      <c r="D376" t="s">
        <v>87</v>
      </c>
      <c r="E376" t="s">
        <v>24</v>
      </c>
      <c r="F376" t="s">
        <v>17</v>
      </c>
      <c r="G376" t="s">
        <v>14</v>
      </c>
      <c r="H376" t="s">
        <v>26</v>
      </c>
      <c r="I376">
        <v>8020</v>
      </c>
      <c r="J376">
        <v>152.58000000000001</v>
      </c>
      <c r="K376">
        <v>97.44</v>
      </c>
    </row>
    <row r="377" spans="1:11" x14ac:dyDescent="0.35">
      <c r="A377">
        <v>948075759</v>
      </c>
      <c r="B377" s="2">
        <v>44898</v>
      </c>
      <c r="C377" s="2">
        <v>44918</v>
      </c>
      <c r="D377" t="s">
        <v>145</v>
      </c>
      <c r="E377" t="s">
        <v>21</v>
      </c>
      <c r="F377" t="s">
        <v>22</v>
      </c>
      <c r="G377" t="s">
        <v>18</v>
      </c>
      <c r="H377" t="s">
        <v>15</v>
      </c>
      <c r="I377">
        <v>5540</v>
      </c>
      <c r="J377">
        <v>47.45</v>
      </c>
      <c r="K377">
        <v>31.79</v>
      </c>
    </row>
    <row r="378" spans="1:11" x14ac:dyDescent="0.35">
      <c r="A378">
        <v>737736070</v>
      </c>
      <c r="B378" s="2">
        <v>44123</v>
      </c>
      <c r="C378" s="2">
        <v>44127</v>
      </c>
      <c r="D378" t="s">
        <v>172</v>
      </c>
      <c r="E378" t="s">
        <v>21</v>
      </c>
      <c r="F378" t="s">
        <v>25</v>
      </c>
      <c r="G378" t="s">
        <v>18</v>
      </c>
      <c r="H378" t="s">
        <v>26</v>
      </c>
      <c r="I378">
        <v>1352</v>
      </c>
      <c r="J378">
        <v>205.7</v>
      </c>
      <c r="K378">
        <v>117.11</v>
      </c>
    </row>
    <row r="379" spans="1:11" x14ac:dyDescent="0.35">
      <c r="A379">
        <v>585362994</v>
      </c>
      <c r="B379" s="2">
        <v>44612</v>
      </c>
      <c r="C379" s="2">
        <v>44614</v>
      </c>
      <c r="D379" t="s">
        <v>195</v>
      </c>
      <c r="E379" t="s">
        <v>21</v>
      </c>
      <c r="F379" t="s">
        <v>76</v>
      </c>
      <c r="G379" t="s">
        <v>18</v>
      </c>
      <c r="H379" t="s">
        <v>26</v>
      </c>
      <c r="I379">
        <v>773</v>
      </c>
      <c r="J379">
        <v>668.27</v>
      </c>
      <c r="K379">
        <v>502.54</v>
      </c>
    </row>
    <row r="380" spans="1:11" x14ac:dyDescent="0.35">
      <c r="A380">
        <v>164442861</v>
      </c>
      <c r="B380" s="2">
        <v>44081</v>
      </c>
      <c r="C380" s="2">
        <v>44096</v>
      </c>
      <c r="D380" t="s">
        <v>28</v>
      </c>
      <c r="E380" t="s">
        <v>29</v>
      </c>
      <c r="F380" t="s">
        <v>13</v>
      </c>
      <c r="G380" t="s">
        <v>18</v>
      </c>
      <c r="H380" t="s">
        <v>15</v>
      </c>
      <c r="I380">
        <v>1152</v>
      </c>
      <c r="J380">
        <v>255.28</v>
      </c>
      <c r="K380">
        <v>159.41999999999999</v>
      </c>
    </row>
    <row r="381" spans="1:11" x14ac:dyDescent="0.35">
      <c r="A381">
        <v>118774497</v>
      </c>
      <c r="B381" s="2">
        <v>43950</v>
      </c>
      <c r="C381" s="2">
        <v>43970</v>
      </c>
      <c r="D381" t="s">
        <v>82</v>
      </c>
      <c r="E381" t="s">
        <v>32</v>
      </c>
      <c r="F381" t="s">
        <v>40</v>
      </c>
      <c r="G381" t="s">
        <v>14</v>
      </c>
      <c r="H381" t="s">
        <v>15</v>
      </c>
      <c r="I381">
        <v>6868</v>
      </c>
      <c r="J381">
        <v>651.21</v>
      </c>
      <c r="K381">
        <v>524.96</v>
      </c>
    </row>
    <row r="382" spans="1:11" x14ac:dyDescent="0.35">
      <c r="A382">
        <v>712469232</v>
      </c>
      <c r="B382" s="2">
        <v>42792</v>
      </c>
      <c r="C382" s="2">
        <v>42796</v>
      </c>
      <c r="D382" t="s">
        <v>196</v>
      </c>
      <c r="E382" t="s">
        <v>32</v>
      </c>
      <c r="F382" t="s">
        <v>13</v>
      </c>
      <c r="G382" t="s">
        <v>14</v>
      </c>
      <c r="H382" t="s">
        <v>15</v>
      </c>
      <c r="I382">
        <v>4333</v>
      </c>
      <c r="J382">
        <v>255.28</v>
      </c>
      <c r="K382">
        <v>159.41999999999999</v>
      </c>
    </row>
    <row r="383" spans="1:11" x14ac:dyDescent="0.35">
      <c r="A383">
        <v>479950892</v>
      </c>
      <c r="B383" s="2">
        <v>42881</v>
      </c>
      <c r="C383" s="2">
        <v>42901</v>
      </c>
      <c r="D383" t="s">
        <v>197</v>
      </c>
      <c r="E383" t="s">
        <v>38</v>
      </c>
      <c r="F383" t="s">
        <v>13</v>
      </c>
      <c r="G383" t="s">
        <v>18</v>
      </c>
      <c r="H383" t="s">
        <v>19</v>
      </c>
      <c r="I383">
        <v>6989</v>
      </c>
      <c r="J383">
        <v>255.28</v>
      </c>
      <c r="K383">
        <v>159.41999999999999</v>
      </c>
    </row>
    <row r="384" spans="1:11" x14ac:dyDescent="0.35">
      <c r="A384">
        <v>275955808</v>
      </c>
      <c r="B384" s="2">
        <v>44534</v>
      </c>
      <c r="C384" s="2">
        <v>44548</v>
      </c>
      <c r="D384" t="s">
        <v>198</v>
      </c>
      <c r="E384" t="s">
        <v>38</v>
      </c>
      <c r="F384" t="s">
        <v>68</v>
      </c>
      <c r="G384" t="s">
        <v>14</v>
      </c>
      <c r="H384" t="s">
        <v>34</v>
      </c>
      <c r="I384">
        <v>311</v>
      </c>
      <c r="J384">
        <v>154.06</v>
      </c>
      <c r="K384">
        <v>90.93</v>
      </c>
    </row>
    <row r="385" spans="1:11" x14ac:dyDescent="0.35">
      <c r="A385">
        <v>125532805</v>
      </c>
      <c r="B385" s="2">
        <v>43837</v>
      </c>
      <c r="C385" s="2">
        <v>43857</v>
      </c>
      <c r="D385" t="s">
        <v>161</v>
      </c>
      <c r="E385" t="s">
        <v>24</v>
      </c>
      <c r="F385" t="s">
        <v>13</v>
      </c>
      <c r="G385" t="s">
        <v>18</v>
      </c>
      <c r="H385" t="s">
        <v>15</v>
      </c>
      <c r="I385">
        <v>6802</v>
      </c>
      <c r="J385">
        <v>255.28</v>
      </c>
      <c r="K385">
        <v>159.41999999999999</v>
      </c>
    </row>
    <row r="386" spans="1:11" x14ac:dyDescent="0.35">
      <c r="A386">
        <v>574043214</v>
      </c>
      <c r="B386" s="2">
        <v>43424</v>
      </c>
      <c r="C386" s="2">
        <v>43428</v>
      </c>
      <c r="D386" t="s">
        <v>140</v>
      </c>
      <c r="E386" t="s">
        <v>24</v>
      </c>
      <c r="F386" t="s">
        <v>33</v>
      </c>
      <c r="G386" t="s">
        <v>14</v>
      </c>
      <c r="H386" t="s">
        <v>19</v>
      </c>
      <c r="I386">
        <v>998</v>
      </c>
      <c r="J386">
        <v>109.28</v>
      </c>
      <c r="K386">
        <v>35.840000000000003</v>
      </c>
    </row>
    <row r="387" spans="1:11" x14ac:dyDescent="0.35">
      <c r="A387">
        <v>437160861</v>
      </c>
      <c r="B387" s="2">
        <v>42012</v>
      </c>
      <c r="C387" s="2">
        <v>42015</v>
      </c>
      <c r="D387" t="s">
        <v>130</v>
      </c>
      <c r="E387" t="s">
        <v>29</v>
      </c>
      <c r="F387" t="s">
        <v>30</v>
      </c>
      <c r="G387" t="s">
        <v>14</v>
      </c>
      <c r="H387" t="s">
        <v>34</v>
      </c>
      <c r="I387">
        <v>4468</v>
      </c>
      <c r="J387">
        <v>81.73</v>
      </c>
      <c r="K387">
        <v>56.67</v>
      </c>
    </row>
    <row r="388" spans="1:11" x14ac:dyDescent="0.35">
      <c r="A388">
        <v>850872075</v>
      </c>
      <c r="B388" s="2">
        <v>42203</v>
      </c>
      <c r="C388" s="2">
        <v>42223</v>
      </c>
      <c r="D388" t="s">
        <v>20</v>
      </c>
      <c r="E388" t="s">
        <v>21</v>
      </c>
      <c r="F388" t="s">
        <v>13</v>
      </c>
      <c r="G388" t="s">
        <v>18</v>
      </c>
      <c r="H388" t="s">
        <v>34</v>
      </c>
      <c r="I388">
        <v>810</v>
      </c>
      <c r="J388">
        <v>255.28</v>
      </c>
      <c r="K388">
        <v>159.41999999999999</v>
      </c>
    </row>
    <row r="389" spans="1:11" x14ac:dyDescent="0.35">
      <c r="A389">
        <v>321475684</v>
      </c>
      <c r="B389" s="2">
        <v>42682</v>
      </c>
      <c r="C389" s="2">
        <v>42690</v>
      </c>
      <c r="D389" t="s">
        <v>151</v>
      </c>
      <c r="E389" t="s">
        <v>32</v>
      </c>
      <c r="F389" t="s">
        <v>17</v>
      </c>
      <c r="G389" t="s">
        <v>18</v>
      </c>
      <c r="H389" t="s">
        <v>34</v>
      </c>
      <c r="I389">
        <v>654</v>
      </c>
      <c r="J389">
        <v>152.58000000000001</v>
      </c>
      <c r="K389">
        <v>97.44</v>
      </c>
    </row>
    <row r="390" spans="1:11" x14ac:dyDescent="0.35">
      <c r="A390">
        <v>575583016</v>
      </c>
      <c r="B390" s="2">
        <v>44143</v>
      </c>
      <c r="C390" s="2">
        <v>44164</v>
      </c>
      <c r="D390" t="s">
        <v>35</v>
      </c>
      <c r="E390" t="s">
        <v>21</v>
      </c>
      <c r="F390" t="s">
        <v>40</v>
      </c>
      <c r="G390" t="s">
        <v>18</v>
      </c>
      <c r="H390" t="s">
        <v>19</v>
      </c>
      <c r="I390">
        <v>6660</v>
      </c>
      <c r="J390">
        <v>651.21</v>
      </c>
      <c r="K390">
        <v>524.96</v>
      </c>
    </row>
    <row r="391" spans="1:11" x14ac:dyDescent="0.35">
      <c r="A391">
        <v>710117900</v>
      </c>
      <c r="B391" s="2">
        <v>42894</v>
      </c>
      <c r="C391" s="2">
        <v>42896</v>
      </c>
      <c r="D391" t="s">
        <v>199</v>
      </c>
      <c r="E391" t="s">
        <v>29</v>
      </c>
      <c r="F391" t="s">
        <v>47</v>
      </c>
      <c r="G391" t="s">
        <v>18</v>
      </c>
      <c r="H391" t="s">
        <v>15</v>
      </c>
      <c r="I391">
        <v>8522</v>
      </c>
      <c r="J391">
        <v>421.89</v>
      </c>
      <c r="K391">
        <v>364.69</v>
      </c>
    </row>
    <row r="392" spans="1:11" x14ac:dyDescent="0.35">
      <c r="A392">
        <v>342316663</v>
      </c>
      <c r="B392" s="2">
        <v>42099</v>
      </c>
      <c r="C392" s="2">
        <v>42120</v>
      </c>
      <c r="D392" t="s">
        <v>200</v>
      </c>
      <c r="E392" t="s">
        <v>24</v>
      </c>
      <c r="F392" t="s">
        <v>56</v>
      </c>
      <c r="G392" t="s">
        <v>18</v>
      </c>
      <c r="H392" t="s">
        <v>26</v>
      </c>
      <c r="I392">
        <v>7962</v>
      </c>
      <c r="J392">
        <v>9.33</v>
      </c>
      <c r="K392">
        <v>6.92</v>
      </c>
    </row>
    <row r="393" spans="1:11" x14ac:dyDescent="0.35">
      <c r="A393">
        <v>959728133</v>
      </c>
      <c r="B393" s="2">
        <v>44922</v>
      </c>
      <c r="C393" s="2">
        <v>44934</v>
      </c>
      <c r="D393" t="s">
        <v>201</v>
      </c>
      <c r="E393" t="s">
        <v>24</v>
      </c>
      <c r="F393" t="s">
        <v>42</v>
      </c>
      <c r="G393" t="s">
        <v>18</v>
      </c>
      <c r="H393" t="s">
        <v>19</v>
      </c>
      <c r="I393">
        <v>3737</v>
      </c>
      <c r="J393">
        <v>437.2</v>
      </c>
      <c r="K393">
        <v>263.33</v>
      </c>
    </row>
    <row r="394" spans="1:11" x14ac:dyDescent="0.35">
      <c r="A394">
        <v>970213639</v>
      </c>
      <c r="B394" s="2">
        <v>44691</v>
      </c>
      <c r="C394" s="2">
        <v>44692</v>
      </c>
      <c r="D394" t="s">
        <v>57</v>
      </c>
      <c r="E394" t="s">
        <v>32</v>
      </c>
      <c r="F394" t="s">
        <v>68</v>
      </c>
      <c r="G394" t="s">
        <v>18</v>
      </c>
      <c r="H394" t="s">
        <v>19</v>
      </c>
      <c r="I394">
        <v>6631</v>
      </c>
      <c r="J394">
        <v>154.06</v>
      </c>
      <c r="K394">
        <v>90.93</v>
      </c>
    </row>
    <row r="395" spans="1:11" x14ac:dyDescent="0.35">
      <c r="A395">
        <v>651947009</v>
      </c>
      <c r="B395" s="2">
        <v>42501</v>
      </c>
      <c r="C395" s="2">
        <v>42520</v>
      </c>
      <c r="D395" t="s">
        <v>140</v>
      </c>
      <c r="E395" t="s">
        <v>24</v>
      </c>
      <c r="F395" t="s">
        <v>25</v>
      </c>
      <c r="G395" t="s">
        <v>18</v>
      </c>
      <c r="H395" t="s">
        <v>15</v>
      </c>
      <c r="I395">
        <v>4463</v>
      </c>
      <c r="J395">
        <v>205.7</v>
      </c>
      <c r="K395">
        <v>117.11</v>
      </c>
    </row>
    <row r="396" spans="1:11" x14ac:dyDescent="0.35">
      <c r="A396">
        <v>803414571</v>
      </c>
      <c r="B396" s="2">
        <v>44693</v>
      </c>
      <c r="C396" s="2">
        <v>44702</v>
      </c>
      <c r="D396" t="s">
        <v>139</v>
      </c>
      <c r="E396" t="s">
        <v>51</v>
      </c>
      <c r="F396" t="s">
        <v>68</v>
      </c>
      <c r="G396" t="s">
        <v>18</v>
      </c>
      <c r="H396" t="s">
        <v>34</v>
      </c>
      <c r="I396">
        <v>7080</v>
      </c>
      <c r="J396">
        <v>154.06</v>
      </c>
      <c r="K396">
        <v>90.93</v>
      </c>
    </row>
    <row r="397" spans="1:11" x14ac:dyDescent="0.35">
      <c r="A397">
        <v>493415153</v>
      </c>
      <c r="B397" s="2">
        <v>42524</v>
      </c>
      <c r="C397" s="2">
        <v>42539</v>
      </c>
      <c r="D397" t="s">
        <v>133</v>
      </c>
      <c r="E397" t="s">
        <v>38</v>
      </c>
      <c r="F397" t="s">
        <v>56</v>
      </c>
      <c r="G397" t="s">
        <v>18</v>
      </c>
      <c r="H397" t="s">
        <v>15</v>
      </c>
      <c r="I397">
        <v>1363</v>
      </c>
      <c r="J397">
        <v>9.33</v>
      </c>
      <c r="K397">
        <v>6.92</v>
      </c>
    </row>
    <row r="398" spans="1:11" x14ac:dyDescent="0.35">
      <c r="A398">
        <v>211060082</v>
      </c>
      <c r="B398" s="2">
        <v>43189</v>
      </c>
      <c r="C398" s="2">
        <v>43191</v>
      </c>
      <c r="D398" t="s">
        <v>108</v>
      </c>
      <c r="E398" t="s">
        <v>12</v>
      </c>
      <c r="F398" t="s">
        <v>76</v>
      </c>
      <c r="G398" t="s">
        <v>18</v>
      </c>
      <c r="H398" t="s">
        <v>26</v>
      </c>
      <c r="I398">
        <v>6223</v>
      </c>
      <c r="J398">
        <v>668.27</v>
      </c>
      <c r="K398">
        <v>502.54</v>
      </c>
    </row>
    <row r="399" spans="1:11" x14ac:dyDescent="0.35">
      <c r="A399">
        <v>515773189</v>
      </c>
      <c r="B399" s="2">
        <v>44228</v>
      </c>
      <c r="C399" s="2">
        <v>44237</v>
      </c>
      <c r="D399" t="s">
        <v>144</v>
      </c>
      <c r="E399" t="s">
        <v>21</v>
      </c>
      <c r="F399" t="s">
        <v>47</v>
      </c>
      <c r="G399" t="s">
        <v>18</v>
      </c>
      <c r="H399" t="s">
        <v>34</v>
      </c>
      <c r="I399">
        <v>7603</v>
      </c>
      <c r="J399">
        <v>421.89</v>
      </c>
      <c r="K399">
        <v>364.69</v>
      </c>
    </row>
    <row r="400" spans="1:11" x14ac:dyDescent="0.35">
      <c r="A400">
        <v>687290799</v>
      </c>
      <c r="B400" s="2">
        <v>42109</v>
      </c>
      <c r="C400" s="2">
        <v>42118</v>
      </c>
      <c r="D400" t="s">
        <v>200</v>
      </c>
      <c r="E400" t="s">
        <v>24</v>
      </c>
      <c r="F400" t="s">
        <v>40</v>
      </c>
      <c r="G400" t="s">
        <v>18</v>
      </c>
      <c r="H400" t="s">
        <v>34</v>
      </c>
      <c r="I400">
        <v>3475</v>
      </c>
      <c r="J400">
        <v>651.21</v>
      </c>
      <c r="K400">
        <v>524.96</v>
      </c>
    </row>
    <row r="401" spans="1:11" x14ac:dyDescent="0.35">
      <c r="A401">
        <v>975661742</v>
      </c>
      <c r="B401" s="2">
        <v>42846</v>
      </c>
      <c r="C401" s="2">
        <v>42855</v>
      </c>
      <c r="D401" t="s">
        <v>202</v>
      </c>
      <c r="E401" t="s">
        <v>38</v>
      </c>
      <c r="F401" t="s">
        <v>56</v>
      </c>
      <c r="G401" t="s">
        <v>14</v>
      </c>
      <c r="H401" t="s">
        <v>19</v>
      </c>
      <c r="I401">
        <v>8846</v>
      </c>
      <c r="J401">
        <v>9.33</v>
      </c>
      <c r="K401">
        <v>6.92</v>
      </c>
    </row>
    <row r="402" spans="1:11" x14ac:dyDescent="0.35">
      <c r="A402">
        <v>351247346</v>
      </c>
      <c r="B402" s="2">
        <v>42458</v>
      </c>
      <c r="C402" s="2">
        <v>42466</v>
      </c>
      <c r="D402" t="s">
        <v>122</v>
      </c>
      <c r="E402" t="s">
        <v>21</v>
      </c>
      <c r="F402" t="s">
        <v>30</v>
      </c>
      <c r="G402" t="s">
        <v>14</v>
      </c>
      <c r="H402" t="s">
        <v>34</v>
      </c>
      <c r="I402">
        <v>750</v>
      </c>
      <c r="J402">
        <v>81.73</v>
      </c>
      <c r="K402">
        <v>56.67</v>
      </c>
    </row>
    <row r="403" spans="1:11" x14ac:dyDescent="0.35">
      <c r="A403">
        <v>554721438</v>
      </c>
      <c r="B403" s="2">
        <v>42389</v>
      </c>
      <c r="C403" s="2">
        <v>42397</v>
      </c>
      <c r="D403" t="s">
        <v>107</v>
      </c>
      <c r="E403" t="s">
        <v>21</v>
      </c>
      <c r="F403" t="s">
        <v>22</v>
      </c>
      <c r="G403" t="s">
        <v>18</v>
      </c>
      <c r="H403" t="s">
        <v>34</v>
      </c>
      <c r="I403">
        <v>3256</v>
      </c>
      <c r="J403">
        <v>47.45</v>
      </c>
      <c r="K403">
        <v>31.79</v>
      </c>
    </row>
    <row r="404" spans="1:11" x14ac:dyDescent="0.35">
      <c r="A404">
        <v>247070348</v>
      </c>
      <c r="B404" s="2">
        <v>43166</v>
      </c>
      <c r="C404" s="2">
        <v>43184</v>
      </c>
      <c r="D404" t="s">
        <v>143</v>
      </c>
      <c r="E404" t="s">
        <v>24</v>
      </c>
      <c r="F404" t="s">
        <v>33</v>
      </c>
      <c r="G404" t="s">
        <v>14</v>
      </c>
      <c r="H404" t="s">
        <v>15</v>
      </c>
      <c r="I404">
        <v>2461</v>
      </c>
      <c r="J404">
        <v>109.28</v>
      </c>
      <c r="K404">
        <v>35.840000000000003</v>
      </c>
    </row>
    <row r="405" spans="1:11" x14ac:dyDescent="0.35">
      <c r="A405">
        <v>859592902</v>
      </c>
      <c r="B405" s="2">
        <v>44167</v>
      </c>
      <c r="C405" s="2">
        <v>44171</v>
      </c>
      <c r="D405" t="s">
        <v>126</v>
      </c>
      <c r="E405" t="s">
        <v>24</v>
      </c>
      <c r="F405" t="s">
        <v>47</v>
      </c>
      <c r="G405" t="s">
        <v>14</v>
      </c>
      <c r="H405" t="s">
        <v>15</v>
      </c>
      <c r="I405">
        <v>1497</v>
      </c>
      <c r="J405">
        <v>421.89</v>
      </c>
      <c r="K405">
        <v>364.69</v>
      </c>
    </row>
    <row r="406" spans="1:11" x14ac:dyDescent="0.35">
      <c r="A406">
        <v>743900430</v>
      </c>
      <c r="B406" s="2">
        <v>42238</v>
      </c>
      <c r="C406" s="2">
        <v>42239</v>
      </c>
      <c r="D406" t="s">
        <v>63</v>
      </c>
      <c r="E406" t="s">
        <v>32</v>
      </c>
      <c r="F406" t="s">
        <v>68</v>
      </c>
      <c r="G406" t="s">
        <v>14</v>
      </c>
      <c r="H406" t="s">
        <v>26</v>
      </c>
      <c r="I406">
        <v>5523</v>
      </c>
      <c r="J406">
        <v>154.06</v>
      </c>
      <c r="K406">
        <v>90.93</v>
      </c>
    </row>
    <row r="407" spans="1:11" x14ac:dyDescent="0.35">
      <c r="A407">
        <v>121916759</v>
      </c>
      <c r="B407" s="2">
        <v>42149</v>
      </c>
      <c r="C407" s="2">
        <v>42166</v>
      </c>
      <c r="D407" t="s">
        <v>83</v>
      </c>
      <c r="E407" t="s">
        <v>38</v>
      </c>
      <c r="F407" t="s">
        <v>76</v>
      </c>
      <c r="G407" t="s">
        <v>14</v>
      </c>
      <c r="H407" t="s">
        <v>19</v>
      </c>
      <c r="I407">
        <v>6733</v>
      </c>
      <c r="J407">
        <v>668.27</v>
      </c>
      <c r="K407">
        <v>502.54</v>
      </c>
    </row>
    <row r="408" spans="1:11" x14ac:dyDescent="0.35">
      <c r="A408">
        <v>635878217</v>
      </c>
      <c r="B408" s="2">
        <v>43795</v>
      </c>
      <c r="C408" s="2">
        <v>43805</v>
      </c>
      <c r="D408" t="s">
        <v>201</v>
      </c>
      <c r="E408" t="s">
        <v>24</v>
      </c>
      <c r="F408" t="s">
        <v>30</v>
      </c>
      <c r="G408" t="s">
        <v>14</v>
      </c>
      <c r="H408" t="s">
        <v>19</v>
      </c>
      <c r="I408">
        <v>9350</v>
      </c>
      <c r="J408">
        <v>81.73</v>
      </c>
      <c r="K408">
        <v>56.67</v>
      </c>
    </row>
    <row r="409" spans="1:11" x14ac:dyDescent="0.35">
      <c r="A409">
        <v>398333632</v>
      </c>
      <c r="B409" s="2">
        <v>44611</v>
      </c>
      <c r="C409" s="2">
        <v>44623</v>
      </c>
      <c r="D409" t="s">
        <v>184</v>
      </c>
      <c r="E409" t="s">
        <v>21</v>
      </c>
      <c r="F409" t="s">
        <v>25</v>
      </c>
      <c r="G409" t="s">
        <v>18</v>
      </c>
      <c r="H409" t="s">
        <v>19</v>
      </c>
      <c r="I409">
        <v>4629</v>
      </c>
      <c r="J409">
        <v>205.7</v>
      </c>
      <c r="K409">
        <v>117.11</v>
      </c>
    </row>
    <row r="410" spans="1:11" x14ac:dyDescent="0.35">
      <c r="A410">
        <v>742144334</v>
      </c>
      <c r="B410" s="2">
        <v>44461</v>
      </c>
      <c r="C410" s="2">
        <v>44481</v>
      </c>
      <c r="D410" t="s">
        <v>181</v>
      </c>
      <c r="E410" t="s">
        <v>38</v>
      </c>
      <c r="F410" t="s">
        <v>42</v>
      </c>
      <c r="G410" t="s">
        <v>14</v>
      </c>
      <c r="H410" t="s">
        <v>34</v>
      </c>
      <c r="I410">
        <v>5855</v>
      </c>
      <c r="J410">
        <v>437.2</v>
      </c>
      <c r="K410">
        <v>263.33</v>
      </c>
    </row>
    <row r="411" spans="1:11" x14ac:dyDescent="0.35">
      <c r="A411">
        <v>370484149</v>
      </c>
      <c r="B411" s="2">
        <v>42365</v>
      </c>
      <c r="C411" s="2">
        <v>42381</v>
      </c>
      <c r="D411" t="s">
        <v>203</v>
      </c>
      <c r="E411" t="s">
        <v>21</v>
      </c>
      <c r="F411" t="s">
        <v>22</v>
      </c>
      <c r="G411" t="s">
        <v>14</v>
      </c>
      <c r="H411" t="s">
        <v>19</v>
      </c>
      <c r="I411">
        <v>3348</v>
      </c>
      <c r="J411">
        <v>47.45</v>
      </c>
      <c r="K411">
        <v>31.79</v>
      </c>
    </row>
    <row r="412" spans="1:11" x14ac:dyDescent="0.35">
      <c r="A412">
        <v>306839406</v>
      </c>
      <c r="B412" s="2">
        <v>43737</v>
      </c>
      <c r="C412" s="2">
        <v>43749</v>
      </c>
      <c r="D412" t="s">
        <v>135</v>
      </c>
      <c r="E412" t="s">
        <v>21</v>
      </c>
      <c r="F412" t="s">
        <v>13</v>
      </c>
      <c r="G412" t="s">
        <v>18</v>
      </c>
      <c r="H412" t="s">
        <v>34</v>
      </c>
      <c r="I412">
        <v>9454</v>
      </c>
      <c r="J412">
        <v>255.28</v>
      </c>
      <c r="K412">
        <v>159.41999999999999</v>
      </c>
    </row>
    <row r="413" spans="1:11" x14ac:dyDescent="0.35">
      <c r="A413">
        <v>745008933</v>
      </c>
      <c r="B413" s="2">
        <v>42303</v>
      </c>
      <c r="C413" s="2">
        <v>42324</v>
      </c>
      <c r="D413" t="s">
        <v>141</v>
      </c>
      <c r="E413" t="s">
        <v>38</v>
      </c>
      <c r="F413" t="s">
        <v>56</v>
      </c>
      <c r="G413" t="s">
        <v>14</v>
      </c>
      <c r="H413" t="s">
        <v>26</v>
      </c>
      <c r="I413">
        <v>3554</v>
      </c>
      <c r="J413">
        <v>9.33</v>
      </c>
      <c r="K413">
        <v>6.92</v>
      </c>
    </row>
    <row r="414" spans="1:11" x14ac:dyDescent="0.35">
      <c r="A414">
        <v>599104058</v>
      </c>
      <c r="B414" s="2">
        <v>44328</v>
      </c>
      <c r="C414" s="2">
        <v>44348</v>
      </c>
      <c r="D414" t="s">
        <v>110</v>
      </c>
      <c r="E414" t="s">
        <v>38</v>
      </c>
      <c r="F414" t="s">
        <v>68</v>
      </c>
      <c r="G414" t="s">
        <v>14</v>
      </c>
      <c r="H414" t="s">
        <v>15</v>
      </c>
      <c r="I414">
        <v>7059</v>
      </c>
      <c r="J414">
        <v>154.06</v>
      </c>
      <c r="K414">
        <v>90.93</v>
      </c>
    </row>
    <row r="415" spans="1:11" x14ac:dyDescent="0.35">
      <c r="A415">
        <v>653548610</v>
      </c>
      <c r="B415" s="2">
        <v>42775</v>
      </c>
      <c r="C415" s="2">
        <v>42791</v>
      </c>
      <c r="D415" t="s">
        <v>55</v>
      </c>
      <c r="E415" t="s">
        <v>21</v>
      </c>
      <c r="F415" t="s">
        <v>22</v>
      </c>
      <c r="G415" t="s">
        <v>18</v>
      </c>
      <c r="H415" t="s">
        <v>19</v>
      </c>
      <c r="I415">
        <v>8412</v>
      </c>
      <c r="J415">
        <v>47.45</v>
      </c>
      <c r="K415">
        <v>31.79</v>
      </c>
    </row>
    <row r="416" spans="1:11" x14ac:dyDescent="0.35">
      <c r="A416">
        <v>413078916</v>
      </c>
      <c r="B416" s="2">
        <v>44196</v>
      </c>
      <c r="C416" s="2">
        <v>44212</v>
      </c>
      <c r="D416" t="s">
        <v>204</v>
      </c>
      <c r="E416" t="s">
        <v>21</v>
      </c>
      <c r="F416" t="s">
        <v>68</v>
      </c>
      <c r="G416" t="s">
        <v>14</v>
      </c>
      <c r="H416" t="s">
        <v>26</v>
      </c>
      <c r="I416">
        <v>8086</v>
      </c>
      <c r="J416">
        <v>154.06</v>
      </c>
      <c r="K416">
        <v>90.93</v>
      </c>
    </row>
    <row r="417" spans="1:11" x14ac:dyDescent="0.35">
      <c r="A417">
        <v>352743804</v>
      </c>
      <c r="B417" s="2">
        <v>43137</v>
      </c>
      <c r="C417" s="2">
        <v>43149</v>
      </c>
      <c r="D417" t="s">
        <v>101</v>
      </c>
      <c r="E417" t="s">
        <v>24</v>
      </c>
      <c r="F417" t="s">
        <v>68</v>
      </c>
      <c r="G417" t="s">
        <v>14</v>
      </c>
      <c r="H417" t="s">
        <v>34</v>
      </c>
      <c r="I417">
        <v>3585</v>
      </c>
      <c r="J417">
        <v>154.06</v>
      </c>
      <c r="K417">
        <v>90.93</v>
      </c>
    </row>
    <row r="418" spans="1:11" x14ac:dyDescent="0.35">
      <c r="A418">
        <v>567904603</v>
      </c>
      <c r="B418" s="2">
        <v>43771</v>
      </c>
      <c r="C418" s="2">
        <v>43787</v>
      </c>
      <c r="D418" t="s">
        <v>179</v>
      </c>
      <c r="E418" t="s">
        <v>32</v>
      </c>
      <c r="F418" t="s">
        <v>13</v>
      </c>
      <c r="G418" t="s">
        <v>14</v>
      </c>
      <c r="H418" t="s">
        <v>26</v>
      </c>
      <c r="I418">
        <v>4447</v>
      </c>
      <c r="J418">
        <v>255.28</v>
      </c>
      <c r="K418">
        <v>159.41999999999999</v>
      </c>
    </row>
    <row r="419" spans="1:11" x14ac:dyDescent="0.35">
      <c r="A419">
        <v>324235141</v>
      </c>
      <c r="B419" s="2">
        <v>44739</v>
      </c>
      <c r="C419" s="2">
        <v>44751</v>
      </c>
      <c r="D419" t="s">
        <v>139</v>
      </c>
      <c r="E419" t="s">
        <v>51</v>
      </c>
      <c r="F419" t="s">
        <v>17</v>
      </c>
      <c r="G419" t="s">
        <v>14</v>
      </c>
      <c r="H419" t="s">
        <v>19</v>
      </c>
      <c r="I419">
        <v>7238</v>
      </c>
      <c r="J419">
        <v>152.58000000000001</v>
      </c>
      <c r="K419">
        <v>97.44</v>
      </c>
    </row>
    <row r="420" spans="1:11" x14ac:dyDescent="0.35">
      <c r="A420">
        <v>307721745</v>
      </c>
      <c r="B420" s="2">
        <v>44909</v>
      </c>
      <c r="C420" s="2">
        <v>44923</v>
      </c>
      <c r="D420" t="s">
        <v>178</v>
      </c>
      <c r="E420" t="s">
        <v>21</v>
      </c>
      <c r="F420" t="s">
        <v>17</v>
      </c>
      <c r="G420" t="s">
        <v>14</v>
      </c>
      <c r="H420" t="s">
        <v>15</v>
      </c>
      <c r="I420">
        <v>558</v>
      </c>
      <c r="J420">
        <v>152.58000000000001</v>
      </c>
      <c r="K420">
        <v>97.44</v>
      </c>
    </row>
    <row r="421" spans="1:11" x14ac:dyDescent="0.35">
      <c r="A421">
        <v>374663245</v>
      </c>
      <c r="B421" s="2">
        <v>44509</v>
      </c>
      <c r="C421" s="2">
        <v>44518</v>
      </c>
      <c r="D421" t="s">
        <v>144</v>
      </c>
      <c r="E421" t="s">
        <v>21</v>
      </c>
      <c r="F421" t="s">
        <v>40</v>
      </c>
      <c r="G421" t="s">
        <v>14</v>
      </c>
      <c r="H421" t="s">
        <v>19</v>
      </c>
      <c r="I421">
        <v>35</v>
      </c>
      <c r="J421">
        <v>651.21</v>
      </c>
      <c r="K421">
        <v>524.96</v>
      </c>
    </row>
    <row r="422" spans="1:11" x14ac:dyDescent="0.35">
      <c r="A422">
        <v>901670968</v>
      </c>
      <c r="B422" s="2">
        <v>44881</v>
      </c>
      <c r="C422" s="2">
        <v>44897</v>
      </c>
      <c r="D422" t="s">
        <v>205</v>
      </c>
      <c r="E422" t="s">
        <v>21</v>
      </c>
      <c r="F422" t="s">
        <v>68</v>
      </c>
      <c r="G422" t="s">
        <v>18</v>
      </c>
      <c r="H422" t="s">
        <v>19</v>
      </c>
      <c r="I422">
        <v>3331</v>
      </c>
      <c r="J422">
        <v>154.06</v>
      </c>
      <c r="K422">
        <v>90.93</v>
      </c>
    </row>
    <row r="423" spans="1:11" x14ac:dyDescent="0.35">
      <c r="A423">
        <v>535668742</v>
      </c>
      <c r="B423" s="2">
        <v>44762</v>
      </c>
      <c r="C423" s="2">
        <v>44777</v>
      </c>
      <c r="D423" t="s">
        <v>11</v>
      </c>
      <c r="E423" t="s">
        <v>12</v>
      </c>
      <c r="F423" t="s">
        <v>17</v>
      </c>
      <c r="G423" t="s">
        <v>14</v>
      </c>
      <c r="H423" t="s">
        <v>34</v>
      </c>
      <c r="I423">
        <v>5139</v>
      </c>
      <c r="J423">
        <v>152.58000000000001</v>
      </c>
      <c r="K423">
        <v>97.44</v>
      </c>
    </row>
    <row r="424" spans="1:11" x14ac:dyDescent="0.35">
      <c r="A424">
        <v>243892896</v>
      </c>
      <c r="B424" s="2">
        <v>43272</v>
      </c>
      <c r="C424" s="2">
        <v>43287</v>
      </c>
      <c r="D424" t="s">
        <v>206</v>
      </c>
      <c r="E424" t="s">
        <v>24</v>
      </c>
      <c r="F424" t="s">
        <v>76</v>
      </c>
      <c r="G424" t="s">
        <v>18</v>
      </c>
      <c r="H424" t="s">
        <v>19</v>
      </c>
      <c r="I424">
        <v>2183</v>
      </c>
      <c r="J424">
        <v>668.27</v>
      </c>
      <c r="K424">
        <v>502.54</v>
      </c>
    </row>
    <row r="425" spans="1:11" x14ac:dyDescent="0.35">
      <c r="A425">
        <v>163892257</v>
      </c>
      <c r="B425" s="2">
        <v>42349</v>
      </c>
      <c r="C425" s="2">
        <v>42358</v>
      </c>
      <c r="D425" t="s">
        <v>46</v>
      </c>
      <c r="E425" t="s">
        <v>29</v>
      </c>
      <c r="F425" t="s">
        <v>33</v>
      </c>
      <c r="G425" t="s">
        <v>18</v>
      </c>
      <c r="H425" t="s">
        <v>19</v>
      </c>
      <c r="I425">
        <v>8216</v>
      </c>
      <c r="J425">
        <v>109.28</v>
      </c>
      <c r="K425">
        <v>35.840000000000003</v>
      </c>
    </row>
    <row r="426" spans="1:11" x14ac:dyDescent="0.35">
      <c r="A426">
        <v>953528153</v>
      </c>
      <c r="B426" s="2">
        <v>42702</v>
      </c>
      <c r="C426" s="2">
        <v>42716</v>
      </c>
      <c r="D426" t="s">
        <v>207</v>
      </c>
      <c r="E426" t="s">
        <v>51</v>
      </c>
      <c r="F426" t="s">
        <v>76</v>
      </c>
      <c r="G426" t="s">
        <v>18</v>
      </c>
      <c r="H426" t="s">
        <v>34</v>
      </c>
      <c r="I426">
        <v>9025</v>
      </c>
      <c r="J426">
        <v>668.27</v>
      </c>
      <c r="K426">
        <v>502.54</v>
      </c>
    </row>
    <row r="427" spans="1:11" x14ac:dyDescent="0.35">
      <c r="A427">
        <v>640974414</v>
      </c>
      <c r="B427" s="2">
        <v>42585</v>
      </c>
      <c r="C427" s="2">
        <v>42596</v>
      </c>
      <c r="D427" t="s">
        <v>62</v>
      </c>
      <c r="E427" t="s">
        <v>38</v>
      </c>
      <c r="F427" t="s">
        <v>56</v>
      </c>
      <c r="G427" t="s">
        <v>14</v>
      </c>
      <c r="H427" t="s">
        <v>15</v>
      </c>
      <c r="I427">
        <v>7428</v>
      </c>
      <c r="J427">
        <v>9.33</v>
      </c>
      <c r="K427">
        <v>6.92</v>
      </c>
    </row>
    <row r="428" spans="1:11" x14ac:dyDescent="0.35">
      <c r="A428">
        <v>474717366</v>
      </c>
      <c r="B428" s="2">
        <v>42102</v>
      </c>
      <c r="C428" s="2">
        <v>42112</v>
      </c>
      <c r="D428" t="s">
        <v>139</v>
      </c>
      <c r="E428" t="s">
        <v>51</v>
      </c>
      <c r="F428" t="s">
        <v>13</v>
      </c>
      <c r="G428" t="s">
        <v>18</v>
      </c>
      <c r="H428" t="s">
        <v>19</v>
      </c>
      <c r="I428">
        <v>8273</v>
      </c>
      <c r="J428">
        <v>255.28</v>
      </c>
      <c r="K428">
        <v>159.41999999999999</v>
      </c>
    </row>
    <row r="429" spans="1:11" x14ac:dyDescent="0.35">
      <c r="A429">
        <v>873555839</v>
      </c>
      <c r="B429" s="2">
        <v>44746</v>
      </c>
      <c r="C429" s="2">
        <v>44754</v>
      </c>
      <c r="D429" t="s">
        <v>151</v>
      </c>
      <c r="E429" t="s">
        <v>32</v>
      </c>
      <c r="F429" t="s">
        <v>47</v>
      </c>
      <c r="G429" t="s">
        <v>14</v>
      </c>
      <c r="H429" t="s">
        <v>19</v>
      </c>
      <c r="I429">
        <v>3440</v>
      </c>
      <c r="J429">
        <v>421.89</v>
      </c>
      <c r="K429">
        <v>364.69</v>
      </c>
    </row>
    <row r="430" spans="1:11" x14ac:dyDescent="0.35">
      <c r="A430">
        <v>976601159</v>
      </c>
      <c r="B430" s="2">
        <v>42399</v>
      </c>
      <c r="C430" s="2">
        <v>42413</v>
      </c>
      <c r="D430" t="s">
        <v>198</v>
      </c>
      <c r="E430" t="s">
        <v>38</v>
      </c>
      <c r="F430" t="s">
        <v>25</v>
      </c>
      <c r="G430" t="s">
        <v>14</v>
      </c>
      <c r="H430" t="s">
        <v>15</v>
      </c>
      <c r="I430">
        <v>6840</v>
      </c>
      <c r="J430">
        <v>205.7</v>
      </c>
      <c r="K430">
        <v>117.11</v>
      </c>
    </row>
    <row r="431" spans="1:11" x14ac:dyDescent="0.35">
      <c r="A431">
        <v>893277156</v>
      </c>
      <c r="B431" s="2">
        <v>44105</v>
      </c>
      <c r="C431" s="2">
        <v>44112</v>
      </c>
      <c r="D431" t="s">
        <v>208</v>
      </c>
      <c r="E431" t="s">
        <v>12</v>
      </c>
      <c r="F431" t="s">
        <v>56</v>
      </c>
      <c r="G431" t="s">
        <v>18</v>
      </c>
      <c r="H431" t="s">
        <v>19</v>
      </c>
      <c r="I431">
        <v>9416</v>
      </c>
      <c r="J431">
        <v>9.33</v>
      </c>
      <c r="K431">
        <v>6.92</v>
      </c>
    </row>
    <row r="432" spans="1:11" x14ac:dyDescent="0.35">
      <c r="A432">
        <v>353320157</v>
      </c>
      <c r="B432" s="2">
        <v>44062</v>
      </c>
      <c r="C432" s="2">
        <v>44078</v>
      </c>
      <c r="D432" t="s">
        <v>60</v>
      </c>
      <c r="E432" t="s">
        <v>21</v>
      </c>
      <c r="F432" t="s">
        <v>42</v>
      </c>
      <c r="G432" t="s">
        <v>18</v>
      </c>
      <c r="H432" t="s">
        <v>26</v>
      </c>
      <c r="I432">
        <v>4141</v>
      </c>
      <c r="J432">
        <v>437.2</v>
      </c>
      <c r="K432">
        <v>263.33</v>
      </c>
    </row>
    <row r="433" spans="1:11" x14ac:dyDescent="0.35">
      <c r="A433">
        <v>956778991</v>
      </c>
      <c r="B433" s="2">
        <v>42937</v>
      </c>
      <c r="C433" s="2">
        <v>42941</v>
      </c>
      <c r="D433" t="s">
        <v>209</v>
      </c>
      <c r="E433" t="s">
        <v>32</v>
      </c>
      <c r="F433" t="s">
        <v>13</v>
      </c>
      <c r="G433" t="s">
        <v>18</v>
      </c>
      <c r="H433" t="s">
        <v>34</v>
      </c>
      <c r="I433">
        <v>1020</v>
      </c>
      <c r="J433">
        <v>255.28</v>
      </c>
      <c r="K433">
        <v>159.41999999999999</v>
      </c>
    </row>
    <row r="434" spans="1:11" x14ac:dyDescent="0.35">
      <c r="A434">
        <v>324014985</v>
      </c>
      <c r="B434" s="2">
        <v>42097</v>
      </c>
      <c r="C434" s="2">
        <v>42108</v>
      </c>
      <c r="D434" t="s">
        <v>181</v>
      </c>
      <c r="E434" t="s">
        <v>38</v>
      </c>
      <c r="F434" t="s">
        <v>13</v>
      </c>
      <c r="G434" t="s">
        <v>18</v>
      </c>
      <c r="H434" t="s">
        <v>26</v>
      </c>
      <c r="I434">
        <v>2089</v>
      </c>
      <c r="J434">
        <v>255.28</v>
      </c>
      <c r="K434">
        <v>159.41999999999999</v>
      </c>
    </row>
    <row r="435" spans="1:11" x14ac:dyDescent="0.35">
      <c r="A435">
        <v>645701968</v>
      </c>
      <c r="B435" s="2">
        <v>43636</v>
      </c>
      <c r="C435" s="2">
        <v>43640</v>
      </c>
      <c r="D435" t="s">
        <v>125</v>
      </c>
      <c r="E435" t="s">
        <v>21</v>
      </c>
      <c r="F435" t="s">
        <v>25</v>
      </c>
      <c r="G435" t="s">
        <v>18</v>
      </c>
      <c r="H435" t="s">
        <v>26</v>
      </c>
      <c r="I435">
        <v>6416</v>
      </c>
      <c r="J435">
        <v>205.7</v>
      </c>
      <c r="K435">
        <v>117.11</v>
      </c>
    </row>
    <row r="436" spans="1:11" x14ac:dyDescent="0.35">
      <c r="A436">
        <v>132826268</v>
      </c>
      <c r="B436" s="2">
        <v>43624</v>
      </c>
      <c r="C436" s="2">
        <v>43642</v>
      </c>
      <c r="D436" t="s">
        <v>201</v>
      </c>
      <c r="E436" t="s">
        <v>24</v>
      </c>
      <c r="F436" t="s">
        <v>56</v>
      </c>
      <c r="G436" t="s">
        <v>18</v>
      </c>
      <c r="H436" t="s">
        <v>26</v>
      </c>
      <c r="I436">
        <v>5099</v>
      </c>
      <c r="J436">
        <v>9.33</v>
      </c>
      <c r="K436">
        <v>6.92</v>
      </c>
    </row>
    <row r="437" spans="1:11" x14ac:dyDescent="0.35">
      <c r="A437">
        <v>666686713</v>
      </c>
      <c r="B437" s="2">
        <v>43706</v>
      </c>
      <c r="C437" s="2">
        <v>43717</v>
      </c>
      <c r="D437" t="s">
        <v>167</v>
      </c>
      <c r="E437" t="s">
        <v>38</v>
      </c>
      <c r="F437" t="s">
        <v>47</v>
      </c>
      <c r="G437" t="s">
        <v>18</v>
      </c>
      <c r="H437" t="s">
        <v>26</v>
      </c>
      <c r="I437">
        <v>6269</v>
      </c>
      <c r="J437">
        <v>421.89</v>
      </c>
      <c r="K437">
        <v>364.69</v>
      </c>
    </row>
    <row r="438" spans="1:11" x14ac:dyDescent="0.35">
      <c r="A438">
        <v>148894631</v>
      </c>
      <c r="B438" s="2">
        <v>43727</v>
      </c>
      <c r="C438" s="2">
        <v>43737</v>
      </c>
      <c r="D438" t="s">
        <v>109</v>
      </c>
      <c r="E438" t="s">
        <v>21</v>
      </c>
      <c r="F438" t="s">
        <v>40</v>
      </c>
      <c r="G438" t="s">
        <v>14</v>
      </c>
      <c r="H438" t="s">
        <v>34</v>
      </c>
      <c r="I438">
        <v>85</v>
      </c>
      <c r="J438">
        <v>651.21</v>
      </c>
      <c r="K438">
        <v>524.96</v>
      </c>
    </row>
    <row r="439" spans="1:11" x14ac:dyDescent="0.35">
      <c r="A439">
        <v>151373851</v>
      </c>
      <c r="B439" s="2">
        <v>44730</v>
      </c>
      <c r="C439" s="2">
        <v>44748</v>
      </c>
      <c r="D439" t="s">
        <v>162</v>
      </c>
      <c r="E439" t="s">
        <v>38</v>
      </c>
      <c r="F439" t="s">
        <v>22</v>
      </c>
      <c r="G439" t="s">
        <v>14</v>
      </c>
      <c r="H439" t="s">
        <v>26</v>
      </c>
      <c r="I439">
        <v>3741</v>
      </c>
      <c r="J439">
        <v>47.45</v>
      </c>
      <c r="K439">
        <v>31.79</v>
      </c>
    </row>
    <row r="440" spans="1:11" x14ac:dyDescent="0.35">
      <c r="A440">
        <v>966360700</v>
      </c>
      <c r="B440" s="2">
        <v>42720</v>
      </c>
      <c r="C440" s="2">
        <v>42723</v>
      </c>
      <c r="D440" t="s">
        <v>210</v>
      </c>
      <c r="E440" t="s">
        <v>38</v>
      </c>
      <c r="F440" t="s">
        <v>30</v>
      </c>
      <c r="G440" t="s">
        <v>18</v>
      </c>
      <c r="H440" t="s">
        <v>26</v>
      </c>
      <c r="I440">
        <v>6461</v>
      </c>
      <c r="J440">
        <v>81.73</v>
      </c>
      <c r="K440">
        <v>56.67</v>
      </c>
    </row>
    <row r="441" spans="1:11" x14ac:dyDescent="0.35">
      <c r="A441">
        <v>256404006</v>
      </c>
      <c r="B441" s="2">
        <v>43559</v>
      </c>
      <c r="C441" s="2">
        <v>43565</v>
      </c>
      <c r="D441" t="s">
        <v>171</v>
      </c>
      <c r="E441" t="s">
        <v>12</v>
      </c>
      <c r="F441" t="s">
        <v>13</v>
      </c>
      <c r="G441" t="s">
        <v>14</v>
      </c>
      <c r="H441" t="s">
        <v>15</v>
      </c>
      <c r="I441">
        <v>4498</v>
      </c>
      <c r="J441">
        <v>255.28</v>
      </c>
      <c r="K441">
        <v>159.41999999999999</v>
      </c>
    </row>
    <row r="442" spans="1:11" x14ac:dyDescent="0.35">
      <c r="A442">
        <v>704365098</v>
      </c>
      <c r="B442" s="2">
        <v>44840</v>
      </c>
      <c r="C442" s="2">
        <v>44854</v>
      </c>
      <c r="D442" t="s">
        <v>105</v>
      </c>
      <c r="E442" t="s">
        <v>12</v>
      </c>
      <c r="F442" t="s">
        <v>76</v>
      </c>
      <c r="G442" t="s">
        <v>14</v>
      </c>
      <c r="H442" t="s">
        <v>19</v>
      </c>
      <c r="I442">
        <v>6140</v>
      </c>
      <c r="J442">
        <v>668.27</v>
      </c>
      <c r="K442">
        <v>502.54</v>
      </c>
    </row>
    <row r="443" spans="1:11" x14ac:dyDescent="0.35">
      <c r="A443">
        <v>563417804</v>
      </c>
      <c r="B443" s="2">
        <v>44778</v>
      </c>
      <c r="C443" s="2">
        <v>44784</v>
      </c>
      <c r="D443" t="s">
        <v>106</v>
      </c>
      <c r="E443" t="s">
        <v>38</v>
      </c>
      <c r="F443" t="s">
        <v>13</v>
      </c>
      <c r="G443" t="s">
        <v>14</v>
      </c>
      <c r="H443" t="s">
        <v>19</v>
      </c>
      <c r="I443">
        <v>6703</v>
      </c>
      <c r="J443">
        <v>255.28</v>
      </c>
      <c r="K443">
        <v>159.41999999999999</v>
      </c>
    </row>
    <row r="444" spans="1:11" x14ac:dyDescent="0.35">
      <c r="A444">
        <v>407048451</v>
      </c>
      <c r="B444" s="2">
        <v>43438</v>
      </c>
      <c r="C444" s="2">
        <v>43444</v>
      </c>
      <c r="D444" t="s">
        <v>28</v>
      </c>
      <c r="E444" t="s">
        <v>29</v>
      </c>
      <c r="F444" t="s">
        <v>68</v>
      </c>
      <c r="G444" t="s">
        <v>18</v>
      </c>
      <c r="H444" t="s">
        <v>34</v>
      </c>
      <c r="I444">
        <v>3537</v>
      </c>
      <c r="J444">
        <v>154.06</v>
      </c>
      <c r="K444">
        <v>90.93</v>
      </c>
    </row>
    <row r="445" spans="1:11" x14ac:dyDescent="0.35">
      <c r="A445">
        <v>879055869</v>
      </c>
      <c r="B445" s="2">
        <v>42237</v>
      </c>
      <c r="C445" s="2">
        <v>42250</v>
      </c>
      <c r="D445" t="s">
        <v>157</v>
      </c>
      <c r="E445" t="s">
        <v>24</v>
      </c>
      <c r="F445" t="s">
        <v>22</v>
      </c>
      <c r="G445" t="s">
        <v>18</v>
      </c>
      <c r="H445" t="s">
        <v>15</v>
      </c>
      <c r="I445">
        <v>1021</v>
      </c>
      <c r="J445">
        <v>47.45</v>
      </c>
      <c r="K445">
        <v>31.79</v>
      </c>
    </row>
    <row r="446" spans="1:11" x14ac:dyDescent="0.35">
      <c r="A446">
        <v>443551385</v>
      </c>
      <c r="B446" s="2">
        <v>43558</v>
      </c>
      <c r="C446" s="2">
        <v>43561</v>
      </c>
      <c r="D446" t="s">
        <v>172</v>
      </c>
      <c r="E446" t="s">
        <v>21</v>
      </c>
      <c r="F446" t="s">
        <v>13</v>
      </c>
      <c r="G446" t="s">
        <v>14</v>
      </c>
      <c r="H446" t="s">
        <v>26</v>
      </c>
      <c r="I446">
        <v>5566</v>
      </c>
      <c r="J446">
        <v>255.28</v>
      </c>
      <c r="K446">
        <v>159.41999999999999</v>
      </c>
    </row>
    <row r="447" spans="1:11" x14ac:dyDescent="0.35">
      <c r="A447">
        <v>334958827</v>
      </c>
      <c r="B447" s="2">
        <v>43521</v>
      </c>
      <c r="C447" s="2">
        <v>43530</v>
      </c>
      <c r="D447" t="s">
        <v>93</v>
      </c>
      <c r="E447" t="s">
        <v>29</v>
      </c>
      <c r="F447" t="s">
        <v>30</v>
      </c>
      <c r="G447" t="s">
        <v>14</v>
      </c>
      <c r="H447" t="s">
        <v>26</v>
      </c>
      <c r="I447">
        <v>615</v>
      </c>
      <c r="J447">
        <v>81.73</v>
      </c>
      <c r="K447">
        <v>56.67</v>
      </c>
    </row>
    <row r="448" spans="1:11" x14ac:dyDescent="0.35">
      <c r="A448">
        <v>508014523</v>
      </c>
      <c r="B448" s="2">
        <v>43170</v>
      </c>
      <c r="C448" s="2">
        <v>43173</v>
      </c>
      <c r="D448" t="s">
        <v>203</v>
      </c>
      <c r="E448" t="s">
        <v>21</v>
      </c>
      <c r="F448" t="s">
        <v>33</v>
      </c>
      <c r="G448" t="s">
        <v>18</v>
      </c>
      <c r="H448" t="s">
        <v>34</v>
      </c>
      <c r="I448">
        <v>1642</v>
      </c>
      <c r="J448">
        <v>109.28</v>
      </c>
      <c r="K448">
        <v>35.840000000000003</v>
      </c>
    </row>
    <row r="449" spans="1:11" x14ac:dyDescent="0.35">
      <c r="A449">
        <v>987767302</v>
      </c>
      <c r="B449" s="2">
        <v>44020</v>
      </c>
      <c r="C449" s="2">
        <v>44030</v>
      </c>
      <c r="D449" t="s">
        <v>152</v>
      </c>
      <c r="E449" t="s">
        <v>21</v>
      </c>
      <c r="F449" t="s">
        <v>40</v>
      </c>
      <c r="G449" t="s">
        <v>14</v>
      </c>
      <c r="H449" t="s">
        <v>19</v>
      </c>
      <c r="I449">
        <v>1150</v>
      </c>
      <c r="J449">
        <v>651.21</v>
      </c>
      <c r="K449">
        <v>524.96</v>
      </c>
    </row>
    <row r="450" spans="1:11" x14ac:dyDescent="0.35">
      <c r="A450">
        <v>519578492</v>
      </c>
      <c r="B450" s="2">
        <v>44163</v>
      </c>
      <c r="C450" s="2">
        <v>44164</v>
      </c>
      <c r="D450" t="s">
        <v>170</v>
      </c>
      <c r="E450" t="s">
        <v>12</v>
      </c>
      <c r="F450" t="s">
        <v>47</v>
      </c>
      <c r="G450" t="s">
        <v>18</v>
      </c>
      <c r="H450" t="s">
        <v>26</v>
      </c>
      <c r="I450">
        <v>3677</v>
      </c>
      <c r="J450">
        <v>421.89</v>
      </c>
      <c r="K450">
        <v>364.69</v>
      </c>
    </row>
    <row r="451" spans="1:11" x14ac:dyDescent="0.35">
      <c r="A451">
        <v>619121921</v>
      </c>
      <c r="B451" s="2">
        <v>42892</v>
      </c>
      <c r="C451" s="2">
        <v>42893</v>
      </c>
      <c r="D451" t="s">
        <v>160</v>
      </c>
      <c r="E451" t="s">
        <v>29</v>
      </c>
      <c r="F451" t="s">
        <v>17</v>
      </c>
      <c r="G451" t="s">
        <v>18</v>
      </c>
      <c r="H451" t="s">
        <v>15</v>
      </c>
      <c r="I451">
        <v>789</v>
      </c>
      <c r="J451">
        <v>152.58000000000001</v>
      </c>
      <c r="K451">
        <v>97.44</v>
      </c>
    </row>
    <row r="452" spans="1:11" x14ac:dyDescent="0.35">
      <c r="A452">
        <v>622383916</v>
      </c>
      <c r="B452" s="2">
        <v>43120</v>
      </c>
      <c r="C452" s="2">
        <v>43135</v>
      </c>
      <c r="D452" t="s">
        <v>53</v>
      </c>
      <c r="E452" t="s">
        <v>29</v>
      </c>
      <c r="F452" t="s">
        <v>13</v>
      </c>
      <c r="G452" t="s">
        <v>18</v>
      </c>
      <c r="H452" t="s">
        <v>34</v>
      </c>
      <c r="I452">
        <v>6086</v>
      </c>
      <c r="J452">
        <v>255.28</v>
      </c>
      <c r="K452">
        <v>159.41999999999999</v>
      </c>
    </row>
    <row r="453" spans="1:11" x14ac:dyDescent="0.35">
      <c r="A453">
        <v>835663306</v>
      </c>
      <c r="B453" s="2">
        <v>44839</v>
      </c>
      <c r="C453" s="2">
        <v>44856</v>
      </c>
      <c r="D453" t="s">
        <v>126</v>
      </c>
      <c r="E453" t="s">
        <v>24</v>
      </c>
      <c r="F453" t="s">
        <v>33</v>
      </c>
      <c r="G453" t="s">
        <v>18</v>
      </c>
      <c r="H453" t="s">
        <v>26</v>
      </c>
      <c r="I453">
        <v>197</v>
      </c>
      <c r="J453">
        <v>109.28</v>
      </c>
      <c r="K453">
        <v>35.840000000000003</v>
      </c>
    </row>
    <row r="454" spans="1:11" x14ac:dyDescent="0.35">
      <c r="A454">
        <v>285571420</v>
      </c>
      <c r="B454" s="2">
        <v>42585</v>
      </c>
      <c r="C454" s="2">
        <v>42604</v>
      </c>
      <c r="D454" t="s">
        <v>146</v>
      </c>
      <c r="E454" t="s">
        <v>29</v>
      </c>
      <c r="F454" t="s">
        <v>30</v>
      </c>
      <c r="G454" t="s">
        <v>14</v>
      </c>
      <c r="H454" t="s">
        <v>19</v>
      </c>
      <c r="I454">
        <v>5784</v>
      </c>
      <c r="J454">
        <v>81.73</v>
      </c>
      <c r="K454">
        <v>56.67</v>
      </c>
    </row>
    <row r="455" spans="1:11" x14ac:dyDescent="0.35">
      <c r="A455">
        <v>769032084</v>
      </c>
      <c r="B455" s="2">
        <v>42056</v>
      </c>
      <c r="C455" s="2">
        <v>42070</v>
      </c>
      <c r="D455" t="s">
        <v>53</v>
      </c>
      <c r="E455" t="s">
        <v>29</v>
      </c>
      <c r="F455" t="s">
        <v>13</v>
      </c>
      <c r="G455" t="s">
        <v>14</v>
      </c>
      <c r="H455" t="s">
        <v>19</v>
      </c>
      <c r="I455">
        <v>2538</v>
      </c>
      <c r="J455">
        <v>255.28</v>
      </c>
      <c r="K455">
        <v>159.41999999999999</v>
      </c>
    </row>
    <row r="456" spans="1:11" x14ac:dyDescent="0.35">
      <c r="A456">
        <v>103281629</v>
      </c>
      <c r="B456" s="2">
        <v>43757</v>
      </c>
      <c r="C456" s="2">
        <v>43774</v>
      </c>
      <c r="D456" t="s">
        <v>181</v>
      </c>
      <c r="E456" t="s">
        <v>38</v>
      </c>
      <c r="F456" t="s">
        <v>68</v>
      </c>
      <c r="G456" t="s">
        <v>18</v>
      </c>
      <c r="H456" t="s">
        <v>26</v>
      </c>
      <c r="I456">
        <v>2184</v>
      </c>
      <c r="J456">
        <v>154.06</v>
      </c>
      <c r="K456">
        <v>90.93</v>
      </c>
    </row>
    <row r="457" spans="1:11" x14ac:dyDescent="0.35">
      <c r="A457">
        <v>675868880</v>
      </c>
      <c r="B457" s="2">
        <v>42818</v>
      </c>
      <c r="C457" s="2">
        <v>42821</v>
      </c>
      <c r="D457" t="s">
        <v>208</v>
      </c>
      <c r="E457" t="s">
        <v>12</v>
      </c>
      <c r="F457" t="s">
        <v>25</v>
      </c>
      <c r="G457" t="s">
        <v>14</v>
      </c>
      <c r="H457" t="s">
        <v>26</v>
      </c>
      <c r="I457">
        <v>3476</v>
      </c>
      <c r="J457">
        <v>205.7</v>
      </c>
      <c r="K457">
        <v>117.11</v>
      </c>
    </row>
    <row r="458" spans="1:11" x14ac:dyDescent="0.35">
      <c r="A458">
        <v>894655168</v>
      </c>
      <c r="B458" s="2">
        <v>42373</v>
      </c>
      <c r="C458" s="2">
        <v>42375</v>
      </c>
      <c r="D458" t="s">
        <v>190</v>
      </c>
      <c r="E458" t="s">
        <v>38</v>
      </c>
      <c r="F458" t="s">
        <v>56</v>
      </c>
      <c r="G458" t="s">
        <v>18</v>
      </c>
      <c r="H458" t="s">
        <v>15</v>
      </c>
      <c r="I458">
        <v>7200</v>
      </c>
      <c r="J458">
        <v>9.33</v>
      </c>
      <c r="K458">
        <v>6.92</v>
      </c>
    </row>
    <row r="459" spans="1:11" x14ac:dyDescent="0.35">
      <c r="A459">
        <v>137814319</v>
      </c>
      <c r="B459" s="2">
        <v>43519</v>
      </c>
      <c r="C459" s="2">
        <v>43535</v>
      </c>
      <c r="D459" t="s">
        <v>164</v>
      </c>
      <c r="E459" t="s">
        <v>38</v>
      </c>
      <c r="F459" t="s">
        <v>56</v>
      </c>
      <c r="G459" t="s">
        <v>14</v>
      </c>
      <c r="H459" t="s">
        <v>15</v>
      </c>
      <c r="I459">
        <v>1174</v>
      </c>
      <c r="J459">
        <v>9.33</v>
      </c>
      <c r="K459">
        <v>6.92</v>
      </c>
    </row>
    <row r="460" spans="1:11" x14ac:dyDescent="0.35">
      <c r="A460">
        <v>103832662</v>
      </c>
      <c r="B460" s="2">
        <v>44093</v>
      </c>
      <c r="C460" s="2">
        <v>44099</v>
      </c>
      <c r="D460" t="s">
        <v>193</v>
      </c>
      <c r="E460" t="s">
        <v>21</v>
      </c>
      <c r="F460" t="s">
        <v>13</v>
      </c>
      <c r="G460" t="s">
        <v>18</v>
      </c>
      <c r="H460" t="s">
        <v>34</v>
      </c>
      <c r="I460">
        <v>5247</v>
      </c>
      <c r="J460">
        <v>255.28</v>
      </c>
      <c r="K460">
        <v>159.41999999999999</v>
      </c>
    </row>
    <row r="461" spans="1:11" x14ac:dyDescent="0.35">
      <c r="A461">
        <v>761509025</v>
      </c>
      <c r="B461" s="2">
        <v>42394</v>
      </c>
      <c r="C461" s="2">
        <v>42406</v>
      </c>
      <c r="D461" t="s">
        <v>146</v>
      </c>
      <c r="E461" t="s">
        <v>29</v>
      </c>
      <c r="F461" t="s">
        <v>30</v>
      </c>
      <c r="G461" t="s">
        <v>18</v>
      </c>
      <c r="H461" t="s">
        <v>34</v>
      </c>
      <c r="I461">
        <v>6298</v>
      </c>
      <c r="J461">
        <v>81.73</v>
      </c>
      <c r="K461">
        <v>56.67</v>
      </c>
    </row>
    <row r="462" spans="1:11" x14ac:dyDescent="0.35">
      <c r="A462">
        <v>799954736</v>
      </c>
      <c r="B462" s="2">
        <v>44730</v>
      </c>
      <c r="C462" s="2">
        <v>44739</v>
      </c>
      <c r="D462" t="s">
        <v>210</v>
      </c>
      <c r="E462" t="s">
        <v>38</v>
      </c>
      <c r="F462" t="s">
        <v>22</v>
      </c>
      <c r="G462" t="s">
        <v>14</v>
      </c>
      <c r="H462" t="s">
        <v>15</v>
      </c>
      <c r="I462">
        <v>3238</v>
      </c>
      <c r="J462">
        <v>47.45</v>
      </c>
      <c r="K462">
        <v>31.79</v>
      </c>
    </row>
    <row r="463" spans="1:11" x14ac:dyDescent="0.35">
      <c r="A463">
        <v>778593623</v>
      </c>
      <c r="B463" s="2">
        <v>44833</v>
      </c>
      <c r="C463" s="2">
        <v>44842</v>
      </c>
      <c r="D463" t="s">
        <v>43</v>
      </c>
      <c r="E463" t="s">
        <v>24</v>
      </c>
      <c r="F463" t="s">
        <v>17</v>
      </c>
      <c r="G463" t="s">
        <v>18</v>
      </c>
      <c r="H463" t="s">
        <v>26</v>
      </c>
      <c r="I463">
        <v>2010</v>
      </c>
      <c r="J463">
        <v>152.58000000000001</v>
      </c>
      <c r="K463">
        <v>97.44</v>
      </c>
    </row>
    <row r="464" spans="1:11" x14ac:dyDescent="0.35">
      <c r="A464">
        <v>877162015</v>
      </c>
      <c r="B464" s="2">
        <v>44598</v>
      </c>
      <c r="C464" s="2">
        <v>44603</v>
      </c>
      <c r="D464" t="s">
        <v>11</v>
      </c>
      <c r="E464" t="s">
        <v>12</v>
      </c>
      <c r="F464" t="s">
        <v>42</v>
      </c>
      <c r="G464" t="s">
        <v>18</v>
      </c>
      <c r="H464" t="s">
        <v>15</v>
      </c>
      <c r="I464">
        <v>588</v>
      </c>
      <c r="J464">
        <v>437.2</v>
      </c>
      <c r="K464">
        <v>263.33</v>
      </c>
    </row>
    <row r="465" spans="1:11" x14ac:dyDescent="0.35">
      <c r="A465">
        <v>445708739</v>
      </c>
      <c r="B465" s="2">
        <v>43150</v>
      </c>
      <c r="C465" s="2">
        <v>43158</v>
      </c>
      <c r="D465" t="s">
        <v>117</v>
      </c>
      <c r="E465" t="s">
        <v>21</v>
      </c>
      <c r="F465" t="s">
        <v>30</v>
      </c>
      <c r="G465" t="s">
        <v>14</v>
      </c>
      <c r="H465" t="s">
        <v>34</v>
      </c>
      <c r="I465">
        <v>3975</v>
      </c>
      <c r="J465">
        <v>81.73</v>
      </c>
      <c r="K465">
        <v>56.67</v>
      </c>
    </row>
    <row r="466" spans="1:11" x14ac:dyDescent="0.35">
      <c r="A466">
        <v>254595124</v>
      </c>
      <c r="B466" s="2">
        <v>43240</v>
      </c>
      <c r="C466" s="2">
        <v>43250</v>
      </c>
      <c r="D466" t="s">
        <v>181</v>
      </c>
      <c r="E466" t="s">
        <v>38</v>
      </c>
      <c r="F466" t="s">
        <v>76</v>
      </c>
      <c r="G466" t="s">
        <v>18</v>
      </c>
      <c r="H466" t="s">
        <v>15</v>
      </c>
      <c r="I466">
        <v>9210</v>
      </c>
      <c r="J466">
        <v>668.27</v>
      </c>
      <c r="K466">
        <v>502.54</v>
      </c>
    </row>
    <row r="467" spans="1:11" x14ac:dyDescent="0.35">
      <c r="A467">
        <v>244494998</v>
      </c>
      <c r="B467" s="2">
        <v>43389</v>
      </c>
      <c r="C467" s="2">
        <v>43407</v>
      </c>
      <c r="D467" t="s">
        <v>150</v>
      </c>
      <c r="E467" t="s">
        <v>38</v>
      </c>
      <c r="F467" t="s">
        <v>13</v>
      </c>
      <c r="G467" t="s">
        <v>14</v>
      </c>
      <c r="H467" t="s">
        <v>34</v>
      </c>
      <c r="I467">
        <v>358</v>
      </c>
      <c r="J467">
        <v>255.28</v>
      </c>
      <c r="K467">
        <v>159.41999999999999</v>
      </c>
    </row>
    <row r="468" spans="1:11" x14ac:dyDescent="0.35">
      <c r="A468">
        <v>876394689</v>
      </c>
      <c r="B468" s="2">
        <v>44126</v>
      </c>
      <c r="C468" s="2">
        <v>44141</v>
      </c>
      <c r="D468" t="s">
        <v>211</v>
      </c>
      <c r="E468" t="s">
        <v>38</v>
      </c>
      <c r="F468" t="s">
        <v>25</v>
      </c>
      <c r="G468" t="s">
        <v>14</v>
      </c>
      <c r="H468" t="s">
        <v>15</v>
      </c>
      <c r="I468">
        <v>3519</v>
      </c>
      <c r="J468">
        <v>205.7</v>
      </c>
      <c r="K468">
        <v>117.11</v>
      </c>
    </row>
    <row r="469" spans="1:11" x14ac:dyDescent="0.35">
      <c r="A469">
        <v>881593024</v>
      </c>
      <c r="B469" s="2">
        <v>44828</v>
      </c>
      <c r="C469" s="2">
        <v>44829</v>
      </c>
      <c r="D469" t="s">
        <v>182</v>
      </c>
      <c r="E469" t="s">
        <v>12</v>
      </c>
      <c r="F469" t="s">
        <v>56</v>
      </c>
      <c r="G469" t="s">
        <v>14</v>
      </c>
      <c r="H469" t="s">
        <v>26</v>
      </c>
      <c r="I469">
        <v>1822</v>
      </c>
      <c r="J469">
        <v>9.33</v>
      </c>
      <c r="K469">
        <v>6.92</v>
      </c>
    </row>
    <row r="470" spans="1:11" x14ac:dyDescent="0.35">
      <c r="A470">
        <v>411701333</v>
      </c>
      <c r="B470" s="2">
        <v>44531</v>
      </c>
      <c r="C470" s="2">
        <v>44549</v>
      </c>
      <c r="D470" t="s">
        <v>111</v>
      </c>
      <c r="E470" t="s">
        <v>38</v>
      </c>
      <c r="F470" t="s">
        <v>33</v>
      </c>
      <c r="G470" t="s">
        <v>14</v>
      </c>
      <c r="H470" t="s">
        <v>19</v>
      </c>
      <c r="I470">
        <v>428</v>
      </c>
      <c r="J470">
        <v>109.28</v>
      </c>
      <c r="K470">
        <v>35.840000000000003</v>
      </c>
    </row>
    <row r="471" spans="1:11" x14ac:dyDescent="0.35">
      <c r="A471">
        <v>588643443</v>
      </c>
      <c r="B471" s="2">
        <v>42737</v>
      </c>
      <c r="C471" s="2">
        <v>42744</v>
      </c>
      <c r="D471" t="s">
        <v>191</v>
      </c>
      <c r="E471" t="s">
        <v>24</v>
      </c>
      <c r="F471" t="s">
        <v>13</v>
      </c>
      <c r="G471" t="s">
        <v>14</v>
      </c>
      <c r="H471" t="s">
        <v>15</v>
      </c>
      <c r="I471">
        <v>1531</v>
      </c>
      <c r="J471">
        <v>255.28</v>
      </c>
      <c r="K471">
        <v>159.41999999999999</v>
      </c>
    </row>
    <row r="472" spans="1:11" x14ac:dyDescent="0.35">
      <c r="A472">
        <v>354655683</v>
      </c>
      <c r="B472" s="2">
        <v>44036</v>
      </c>
      <c r="C472" s="2">
        <v>44047</v>
      </c>
      <c r="D472" t="s">
        <v>175</v>
      </c>
      <c r="E472" t="s">
        <v>21</v>
      </c>
      <c r="F472" t="s">
        <v>22</v>
      </c>
      <c r="G472" t="s">
        <v>18</v>
      </c>
      <c r="H472" t="s">
        <v>15</v>
      </c>
      <c r="I472">
        <v>9353</v>
      </c>
      <c r="J472">
        <v>47.45</v>
      </c>
      <c r="K472">
        <v>31.79</v>
      </c>
    </row>
    <row r="473" spans="1:11" x14ac:dyDescent="0.35">
      <c r="A473">
        <v>522286880</v>
      </c>
      <c r="B473" s="2">
        <v>44090</v>
      </c>
      <c r="C473" s="2">
        <v>44103</v>
      </c>
      <c r="D473" t="s">
        <v>84</v>
      </c>
      <c r="E473" t="s">
        <v>24</v>
      </c>
      <c r="F473" t="s">
        <v>33</v>
      </c>
      <c r="G473" t="s">
        <v>18</v>
      </c>
      <c r="H473" t="s">
        <v>26</v>
      </c>
      <c r="I473">
        <v>5149</v>
      </c>
      <c r="J473">
        <v>109.28</v>
      </c>
      <c r="K473">
        <v>35.840000000000003</v>
      </c>
    </row>
    <row r="474" spans="1:11" x14ac:dyDescent="0.35">
      <c r="A474">
        <v>624398362</v>
      </c>
      <c r="B474" s="2">
        <v>42916</v>
      </c>
      <c r="C474" s="2">
        <v>42937</v>
      </c>
      <c r="D474" t="s">
        <v>204</v>
      </c>
      <c r="E474" t="s">
        <v>21</v>
      </c>
      <c r="F474" t="s">
        <v>40</v>
      </c>
      <c r="G474" t="s">
        <v>18</v>
      </c>
      <c r="H474" t="s">
        <v>19</v>
      </c>
      <c r="I474">
        <v>2206</v>
      </c>
      <c r="J474">
        <v>651.21</v>
      </c>
      <c r="K474">
        <v>524.96</v>
      </c>
    </row>
    <row r="475" spans="1:11" x14ac:dyDescent="0.35">
      <c r="A475">
        <v>264163959</v>
      </c>
      <c r="B475" s="2">
        <v>42618</v>
      </c>
      <c r="C475" s="2">
        <v>42630</v>
      </c>
      <c r="D475" t="s">
        <v>113</v>
      </c>
      <c r="E475" t="s">
        <v>21</v>
      </c>
      <c r="F475" t="s">
        <v>22</v>
      </c>
      <c r="G475" t="s">
        <v>14</v>
      </c>
      <c r="H475" t="s">
        <v>19</v>
      </c>
      <c r="I475">
        <v>840</v>
      </c>
      <c r="J475">
        <v>47.45</v>
      </c>
      <c r="K475">
        <v>31.79</v>
      </c>
    </row>
    <row r="476" spans="1:11" x14ac:dyDescent="0.35">
      <c r="A476">
        <v>465069997</v>
      </c>
      <c r="B476" s="2">
        <v>42450</v>
      </c>
      <c r="C476" s="2">
        <v>42461</v>
      </c>
      <c r="D476" t="s">
        <v>136</v>
      </c>
      <c r="E476" t="s">
        <v>38</v>
      </c>
      <c r="F476" t="s">
        <v>22</v>
      </c>
      <c r="G476" t="s">
        <v>18</v>
      </c>
      <c r="H476" t="s">
        <v>15</v>
      </c>
      <c r="I476">
        <v>3402</v>
      </c>
      <c r="J476">
        <v>47.45</v>
      </c>
      <c r="K476">
        <v>31.79</v>
      </c>
    </row>
    <row r="477" spans="1:11" x14ac:dyDescent="0.35">
      <c r="A477">
        <v>520915305</v>
      </c>
      <c r="B477" s="2">
        <v>44485</v>
      </c>
      <c r="C477" s="2">
        <v>44501</v>
      </c>
      <c r="D477" t="s">
        <v>95</v>
      </c>
      <c r="E477" t="s">
        <v>21</v>
      </c>
      <c r="F477" t="s">
        <v>40</v>
      </c>
      <c r="G477" t="s">
        <v>18</v>
      </c>
      <c r="H477" t="s">
        <v>34</v>
      </c>
      <c r="I477">
        <v>9270</v>
      </c>
      <c r="J477">
        <v>651.21</v>
      </c>
      <c r="K477">
        <v>524.96</v>
      </c>
    </row>
    <row r="478" spans="1:11" x14ac:dyDescent="0.35">
      <c r="A478">
        <v>245811212</v>
      </c>
      <c r="B478" s="2">
        <v>42103</v>
      </c>
      <c r="C478" s="2">
        <v>42123</v>
      </c>
      <c r="D478" t="s">
        <v>65</v>
      </c>
      <c r="E478" t="s">
        <v>32</v>
      </c>
      <c r="F478" t="s">
        <v>22</v>
      </c>
      <c r="G478" t="s">
        <v>18</v>
      </c>
      <c r="H478" t="s">
        <v>34</v>
      </c>
      <c r="I478">
        <v>9855</v>
      </c>
      <c r="J478">
        <v>47.45</v>
      </c>
      <c r="K478">
        <v>31.79</v>
      </c>
    </row>
    <row r="479" spans="1:11" x14ac:dyDescent="0.35">
      <c r="A479">
        <v>424181544</v>
      </c>
      <c r="B479" s="2">
        <v>43501</v>
      </c>
      <c r="C479" s="2">
        <v>43521</v>
      </c>
      <c r="D479" t="s">
        <v>129</v>
      </c>
      <c r="E479" t="s">
        <v>21</v>
      </c>
      <c r="F479" t="s">
        <v>25</v>
      </c>
      <c r="G479" t="s">
        <v>14</v>
      </c>
      <c r="H479" t="s">
        <v>34</v>
      </c>
      <c r="I479">
        <v>3600</v>
      </c>
      <c r="J479">
        <v>205.7</v>
      </c>
      <c r="K479">
        <v>117.11</v>
      </c>
    </row>
    <row r="480" spans="1:11" x14ac:dyDescent="0.35">
      <c r="A480">
        <v>560762631</v>
      </c>
      <c r="B480" s="2">
        <v>42188</v>
      </c>
      <c r="C480" s="2">
        <v>42196</v>
      </c>
      <c r="D480" t="s">
        <v>115</v>
      </c>
      <c r="E480" t="s">
        <v>21</v>
      </c>
      <c r="F480" t="s">
        <v>40</v>
      </c>
      <c r="G480" t="s">
        <v>14</v>
      </c>
      <c r="H480" t="s">
        <v>34</v>
      </c>
      <c r="I480">
        <v>979</v>
      </c>
      <c r="J480">
        <v>651.21</v>
      </c>
      <c r="K480">
        <v>524.96</v>
      </c>
    </row>
    <row r="481" spans="1:11" x14ac:dyDescent="0.35">
      <c r="A481">
        <v>230603301</v>
      </c>
      <c r="B481" s="2">
        <v>43406</v>
      </c>
      <c r="C481" s="2">
        <v>43412</v>
      </c>
      <c r="D481" t="s">
        <v>63</v>
      </c>
      <c r="E481" t="s">
        <v>32</v>
      </c>
      <c r="F481" t="s">
        <v>40</v>
      </c>
      <c r="G481" t="s">
        <v>18</v>
      </c>
      <c r="H481" t="s">
        <v>34</v>
      </c>
      <c r="I481">
        <v>9496</v>
      </c>
      <c r="J481">
        <v>651.21</v>
      </c>
      <c r="K481">
        <v>524.96</v>
      </c>
    </row>
    <row r="482" spans="1:11" x14ac:dyDescent="0.35">
      <c r="A482">
        <v>429064881</v>
      </c>
      <c r="B482" s="2">
        <v>43867</v>
      </c>
      <c r="C482" s="2">
        <v>43885</v>
      </c>
      <c r="D482" t="s">
        <v>209</v>
      </c>
      <c r="E482" t="s">
        <v>32</v>
      </c>
      <c r="F482" t="s">
        <v>68</v>
      </c>
      <c r="G482" t="s">
        <v>14</v>
      </c>
      <c r="H482" t="s">
        <v>34</v>
      </c>
      <c r="I482">
        <v>8688</v>
      </c>
      <c r="J482">
        <v>154.06</v>
      </c>
      <c r="K482">
        <v>90.93</v>
      </c>
    </row>
    <row r="483" spans="1:11" x14ac:dyDescent="0.35">
      <c r="A483">
        <v>421821200</v>
      </c>
      <c r="B483" s="2">
        <v>43513</v>
      </c>
      <c r="C483" s="2">
        <v>43524</v>
      </c>
      <c r="D483" t="s">
        <v>87</v>
      </c>
      <c r="E483" t="s">
        <v>24</v>
      </c>
      <c r="F483" t="s">
        <v>76</v>
      </c>
      <c r="G483" t="s">
        <v>18</v>
      </c>
      <c r="H483" t="s">
        <v>19</v>
      </c>
      <c r="I483">
        <v>5122</v>
      </c>
      <c r="J483">
        <v>668.27</v>
      </c>
      <c r="K483">
        <v>502.54</v>
      </c>
    </row>
    <row r="484" spans="1:11" x14ac:dyDescent="0.35">
      <c r="A484">
        <v>894858586</v>
      </c>
      <c r="B484" s="2">
        <v>42835</v>
      </c>
      <c r="C484" s="2">
        <v>42842</v>
      </c>
      <c r="D484" t="s">
        <v>66</v>
      </c>
      <c r="E484" t="s">
        <v>38</v>
      </c>
      <c r="F484" t="s">
        <v>40</v>
      </c>
      <c r="G484" t="s">
        <v>14</v>
      </c>
      <c r="H484" t="s">
        <v>19</v>
      </c>
      <c r="I484">
        <v>7396</v>
      </c>
      <c r="J484">
        <v>651.21</v>
      </c>
      <c r="K484">
        <v>524.96</v>
      </c>
    </row>
    <row r="485" spans="1:11" x14ac:dyDescent="0.35">
      <c r="A485">
        <v>804475867</v>
      </c>
      <c r="B485" s="2">
        <v>43673</v>
      </c>
      <c r="C485" s="2">
        <v>43692</v>
      </c>
      <c r="D485" t="s">
        <v>180</v>
      </c>
      <c r="E485" t="s">
        <v>24</v>
      </c>
      <c r="F485" t="s">
        <v>22</v>
      </c>
      <c r="G485" t="s">
        <v>18</v>
      </c>
      <c r="H485" t="s">
        <v>19</v>
      </c>
      <c r="I485">
        <v>1141</v>
      </c>
      <c r="J485">
        <v>47.45</v>
      </c>
      <c r="K485">
        <v>31.79</v>
      </c>
    </row>
    <row r="486" spans="1:11" x14ac:dyDescent="0.35">
      <c r="A486">
        <v>527284371</v>
      </c>
      <c r="B486" s="2">
        <v>43409</v>
      </c>
      <c r="C486" s="2">
        <v>43427</v>
      </c>
      <c r="D486" t="s">
        <v>198</v>
      </c>
      <c r="E486" t="s">
        <v>38</v>
      </c>
      <c r="F486" t="s">
        <v>13</v>
      </c>
      <c r="G486" t="s">
        <v>18</v>
      </c>
      <c r="H486" t="s">
        <v>15</v>
      </c>
      <c r="I486">
        <v>4018</v>
      </c>
      <c r="J486">
        <v>255.28</v>
      </c>
      <c r="K486">
        <v>159.41999999999999</v>
      </c>
    </row>
    <row r="487" spans="1:11" x14ac:dyDescent="0.35">
      <c r="A487">
        <v>510207927</v>
      </c>
      <c r="B487" s="2">
        <v>42393</v>
      </c>
      <c r="C487" s="2">
        <v>42401</v>
      </c>
      <c r="D487" t="s">
        <v>143</v>
      </c>
      <c r="E487" t="s">
        <v>24</v>
      </c>
      <c r="F487" t="s">
        <v>22</v>
      </c>
      <c r="G487" t="s">
        <v>18</v>
      </c>
      <c r="H487" t="s">
        <v>15</v>
      </c>
      <c r="I487">
        <v>718</v>
      </c>
      <c r="J487">
        <v>47.45</v>
      </c>
      <c r="K487">
        <v>31.79</v>
      </c>
    </row>
    <row r="488" spans="1:11" x14ac:dyDescent="0.35">
      <c r="A488">
        <v>820482861</v>
      </c>
      <c r="B488" s="2">
        <v>43555</v>
      </c>
      <c r="C488" s="2">
        <v>43576</v>
      </c>
      <c r="D488" t="s">
        <v>27</v>
      </c>
      <c r="E488" t="s">
        <v>24</v>
      </c>
      <c r="F488" t="s">
        <v>68</v>
      </c>
      <c r="G488" t="s">
        <v>18</v>
      </c>
      <c r="H488" t="s">
        <v>19</v>
      </c>
      <c r="I488">
        <v>7967</v>
      </c>
      <c r="J488">
        <v>154.06</v>
      </c>
      <c r="K488">
        <v>90.93</v>
      </c>
    </row>
    <row r="489" spans="1:11" x14ac:dyDescent="0.35">
      <c r="A489">
        <v>695658004</v>
      </c>
      <c r="B489" s="2">
        <v>43409</v>
      </c>
      <c r="C489" s="2">
        <v>43421</v>
      </c>
      <c r="D489" t="s">
        <v>187</v>
      </c>
      <c r="E489" t="s">
        <v>29</v>
      </c>
      <c r="F489" t="s">
        <v>42</v>
      </c>
      <c r="G489" t="s">
        <v>14</v>
      </c>
      <c r="H489" t="s">
        <v>15</v>
      </c>
      <c r="I489">
        <v>9517</v>
      </c>
      <c r="J489">
        <v>437.2</v>
      </c>
      <c r="K489">
        <v>263.33</v>
      </c>
    </row>
    <row r="490" spans="1:11" x14ac:dyDescent="0.35">
      <c r="A490">
        <v>793594682</v>
      </c>
      <c r="B490" s="2">
        <v>42088</v>
      </c>
      <c r="C490" s="2">
        <v>42107</v>
      </c>
      <c r="D490" t="s">
        <v>212</v>
      </c>
      <c r="E490" t="s">
        <v>32</v>
      </c>
      <c r="F490" t="s">
        <v>42</v>
      </c>
      <c r="G490" t="s">
        <v>18</v>
      </c>
      <c r="H490" t="s">
        <v>34</v>
      </c>
      <c r="I490">
        <v>1157</v>
      </c>
      <c r="J490">
        <v>437.2</v>
      </c>
      <c r="K490">
        <v>263.33</v>
      </c>
    </row>
    <row r="491" spans="1:11" x14ac:dyDescent="0.35">
      <c r="A491">
        <v>942466723</v>
      </c>
      <c r="B491" s="2">
        <v>43689</v>
      </c>
      <c r="C491" s="2">
        <v>43691</v>
      </c>
      <c r="D491" t="s">
        <v>114</v>
      </c>
      <c r="E491" t="s">
        <v>38</v>
      </c>
      <c r="F491" t="s">
        <v>13</v>
      </c>
      <c r="G491" t="s">
        <v>14</v>
      </c>
      <c r="H491" t="s">
        <v>15</v>
      </c>
      <c r="I491">
        <v>5702</v>
      </c>
      <c r="J491">
        <v>255.28</v>
      </c>
      <c r="K491">
        <v>159.41999999999999</v>
      </c>
    </row>
    <row r="492" spans="1:11" x14ac:dyDescent="0.35">
      <c r="A492">
        <v>590760457</v>
      </c>
      <c r="B492" s="2">
        <v>44666</v>
      </c>
      <c r="C492" s="2">
        <v>44679</v>
      </c>
      <c r="D492" t="s">
        <v>190</v>
      </c>
      <c r="E492" t="s">
        <v>38</v>
      </c>
      <c r="F492" t="s">
        <v>56</v>
      </c>
      <c r="G492" t="s">
        <v>18</v>
      </c>
      <c r="H492" t="s">
        <v>26</v>
      </c>
      <c r="I492">
        <v>8002</v>
      </c>
      <c r="J492">
        <v>9.33</v>
      </c>
      <c r="K492">
        <v>6.92</v>
      </c>
    </row>
    <row r="493" spans="1:11" x14ac:dyDescent="0.35">
      <c r="A493">
        <v>157274711</v>
      </c>
      <c r="B493" s="2">
        <v>44702</v>
      </c>
      <c r="C493" s="2">
        <v>44721</v>
      </c>
      <c r="D493" t="s">
        <v>153</v>
      </c>
      <c r="E493" t="s">
        <v>38</v>
      </c>
      <c r="F493" t="s">
        <v>40</v>
      </c>
      <c r="G493" t="s">
        <v>18</v>
      </c>
      <c r="H493" t="s">
        <v>15</v>
      </c>
      <c r="I493">
        <v>9937</v>
      </c>
      <c r="J493">
        <v>651.21</v>
      </c>
      <c r="K493">
        <v>524.96</v>
      </c>
    </row>
    <row r="494" spans="1:11" x14ac:dyDescent="0.35">
      <c r="A494">
        <v>581120812</v>
      </c>
      <c r="B494" s="2">
        <v>44026</v>
      </c>
      <c r="C494" s="2">
        <v>44029</v>
      </c>
      <c r="D494" t="s">
        <v>69</v>
      </c>
      <c r="E494" t="s">
        <v>38</v>
      </c>
      <c r="F494" t="s">
        <v>22</v>
      </c>
      <c r="G494" t="s">
        <v>18</v>
      </c>
      <c r="H494" t="s">
        <v>26</v>
      </c>
      <c r="I494">
        <v>5417</v>
      </c>
      <c r="J494">
        <v>47.45</v>
      </c>
      <c r="K494">
        <v>31.79</v>
      </c>
    </row>
    <row r="495" spans="1:11" x14ac:dyDescent="0.35">
      <c r="A495">
        <v>171722590</v>
      </c>
      <c r="B495" s="2">
        <v>44066</v>
      </c>
      <c r="C495" s="2">
        <v>44084</v>
      </c>
      <c r="D495" t="s">
        <v>132</v>
      </c>
      <c r="E495" t="s">
        <v>38</v>
      </c>
      <c r="F495" t="s">
        <v>56</v>
      </c>
      <c r="G495" t="s">
        <v>18</v>
      </c>
      <c r="H495" t="s">
        <v>34</v>
      </c>
      <c r="I495">
        <v>5385</v>
      </c>
      <c r="J495">
        <v>9.33</v>
      </c>
      <c r="K495">
        <v>6.92</v>
      </c>
    </row>
    <row r="496" spans="1:11" x14ac:dyDescent="0.35">
      <c r="A496">
        <v>458816373</v>
      </c>
      <c r="B496" s="2">
        <v>42098</v>
      </c>
      <c r="C496" s="2">
        <v>42102</v>
      </c>
      <c r="D496" t="s">
        <v>159</v>
      </c>
      <c r="E496" t="s">
        <v>21</v>
      </c>
      <c r="F496" t="s">
        <v>40</v>
      </c>
      <c r="G496" t="s">
        <v>18</v>
      </c>
      <c r="H496" t="s">
        <v>26</v>
      </c>
      <c r="I496">
        <v>2815</v>
      </c>
      <c r="J496">
        <v>651.21</v>
      </c>
      <c r="K496">
        <v>524.96</v>
      </c>
    </row>
    <row r="497" spans="1:11" x14ac:dyDescent="0.35">
      <c r="A497">
        <v>342450988</v>
      </c>
      <c r="B497" s="2">
        <v>43328</v>
      </c>
      <c r="C497" s="2">
        <v>43329</v>
      </c>
      <c r="D497" t="s">
        <v>183</v>
      </c>
      <c r="E497" t="s">
        <v>24</v>
      </c>
      <c r="F497" t="s">
        <v>22</v>
      </c>
      <c r="G497" t="s">
        <v>18</v>
      </c>
      <c r="H497" t="s">
        <v>34</v>
      </c>
      <c r="I497">
        <v>7712</v>
      </c>
      <c r="J497">
        <v>47.45</v>
      </c>
      <c r="K497">
        <v>31.79</v>
      </c>
    </row>
    <row r="498" spans="1:11" x14ac:dyDescent="0.35">
      <c r="A498">
        <v>142987763</v>
      </c>
      <c r="B498" s="2">
        <v>43695</v>
      </c>
      <c r="C498" s="2">
        <v>43713</v>
      </c>
      <c r="D498" t="s">
        <v>91</v>
      </c>
      <c r="E498" t="s">
        <v>21</v>
      </c>
      <c r="F498" t="s">
        <v>76</v>
      </c>
      <c r="G498" t="s">
        <v>18</v>
      </c>
      <c r="H498" t="s">
        <v>26</v>
      </c>
      <c r="I498">
        <v>2112</v>
      </c>
      <c r="J498">
        <v>668.27</v>
      </c>
      <c r="K498">
        <v>502.54</v>
      </c>
    </row>
    <row r="499" spans="1:11" x14ac:dyDescent="0.35">
      <c r="A499">
        <v>251100528</v>
      </c>
      <c r="B499" s="2">
        <v>43994</v>
      </c>
      <c r="C499" s="2">
        <v>44000</v>
      </c>
      <c r="D499" t="s">
        <v>146</v>
      </c>
      <c r="E499" t="s">
        <v>29</v>
      </c>
      <c r="F499" t="s">
        <v>33</v>
      </c>
      <c r="G499" t="s">
        <v>18</v>
      </c>
      <c r="H499" t="s">
        <v>26</v>
      </c>
      <c r="I499">
        <v>5081</v>
      </c>
      <c r="J499">
        <v>109.28</v>
      </c>
      <c r="K499">
        <v>35.840000000000003</v>
      </c>
    </row>
    <row r="500" spans="1:11" x14ac:dyDescent="0.35">
      <c r="A500">
        <v>677775609</v>
      </c>
      <c r="B500" s="2">
        <v>43941</v>
      </c>
      <c r="C500" s="2">
        <v>43942</v>
      </c>
      <c r="D500" t="s">
        <v>39</v>
      </c>
      <c r="E500" t="s">
        <v>29</v>
      </c>
      <c r="F500" t="s">
        <v>42</v>
      </c>
      <c r="G500" t="s">
        <v>14</v>
      </c>
      <c r="H500" t="s">
        <v>26</v>
      </c>
      <c r="I500">
        <v>7719</v>
      </c>
      <c r="J500">
        <v>437.2</v>
      </c>
      <c r="K500">
        <v>263.33</v>
      </c>
    </row>
    <row r="501" spans="1:11" x14ac:dyDescent="0.35">
      <c r="A501">
        <v>604311835</v>
      </c>
      <c r="B501" s="2">
        <v>44454</v>
      </c>
      <c r="C501" s="2">
        <v>44468</v>
      </c>
      <c r="D501" t="s">
        <v>162</v>
      </c>
      <c r="E501" t="s">
        <v>38</v>
      </c>
      <c r="F501" t="s">
        <v>17</v>
      </c>
      <c r="G501" t="s">
        <v>18</v>
      </c>
      <c r="H501" t="s">
        <v>15</v>
      </c>
      <c r="I501">
        <v>8156</v>
      </c>
      <c r="J501">
        <v>152.58000000000001</v>
      </c>
      <c r="K501">
        <v>97.44</v>
      </c>
    </row>
    <row r="502" spans="1:11" x14ac:dyDescent="0.35">
      <c r="A502">
        <v>632320535</v>
      </c>
      <c r="B502" s="2">
        <v>44646</v>
      </c>
      <c r="C502" s="2">
        <v>44667</v>
      </c>
      <c r="D502" t="s">
        <v>181</v>
      </c>
      <c r="E502" t="s">
        <v>38</v>
      </c>
      <c r="F502" t="s">
        <v>40</v>
      </c>
      <c r="G502" t="s">
        <v>14</v>
      </c>
      <c r="H502" t="s">
        <v>34</v>
      </c>
      <c r="I502">
        <v>6553</v>
      </c>
      <c r="J502">
        <v>651.21</v>
      </c>
      <c r="K502">
        <v>524.96</v>
      </c>
    </row>
    <row r="503" spans="1:11" x14ac:dyDescent="0.35">
      <c r="A503">
        <v>533725535</v>
      </c>
      <c r="B503" s="2">
        <v>43944</v>
      </c>
      <c r="C503" s="2">
        <v>43965</v>
      </c>
      <c r="D503" t="s">
        <v>108</v>
      </c>
      <c r="E503" t="s">
        <v>12</v>
      </c>
      <c r="F503" t="s">
        <v>17</v>
      </c>
      <c r="G503" t="s">
        <v>14</v>
      </c>
      <c r="H503" t="s">
        <v>26</v>
      </c>
      <c r="I503">
        <v>101</v>
      </c>
      <c r="J503">
        <v>152.58000000000001</v>
      </c>
      <c r="K503">
        <v>97.44</v>
      </c>
    </row>
    <row r="504" spans="1:11" x14ac:dyDescent="0.35">
      <c r="A504">
        <v>600763165</v>
      </c>
      <c r="B504" s="2">
        <v>42317</v>
      </c>
      <c r="C504" s="2">
        <v>42324</v>
      </c>
      <c r="D504" t="s">
        <v>94</v>
      </c>
      <c r="E504" t="s">
        <v>38</v>
      </c>
      <c r="F504" t="s">
        <v>30</v>
      </c>
      <c r="G504" t="s">
        <v>14</v>
      </c>
      <c r="H504" t="s">
        <v>26</v>
      </c>
      <c r="I504">
        <v>8026</v>
      </c>
      <c r="J504">
        <v>81.73</v>
      </c>
      <c r="K504">
        <v>56.67</v>
      </c>
    </row>
    <row r="505" spans="1:11" x14ac:dyDescent="0.35">
      <c r="A505">
        <v>295982253</v>
      </c>
      <c r="B505" s="2">
        <v>42393</v>
      </c>
      <c r="C505" s="2">
        <v>42397</v>
      </c>
      <c r="D505" t="s">
        <v>151</v>
      </c>
      <c r="E505" t="s">
        <v>32</v>
      </c>
      <c r="F505" t="s">
        <v>68</v>
      </c>
      <c r="G505" t="s">
        <v>18</v>
      </c>
      <c r="H505" t="s">
        <v>26</v>
      </c>
      <c r="I505">
        <v>6581</v>
      </c>
      <c r="J505">
        <v>154.06</v>
      </c>
      <c r="K505">
        <v>90.93</v>
      </c>
    </row>
    <row r="506" spans="1:11" x14ac:dyDescent="0.35">
      <c r="A506">
        <v>502244126</v>
      </c>
      <c r="B506" s="2">
        <v>42653</v>
      </c>
      <c r="C506" s="2">
        <v>42664</v>
      </c>
      <c r="D506" t="s">
        <v>128</v>
      </c>
      <c r="E506" t="s">
        <v>38</v>
      </c>
      <c r="F506" t="s">
        <v>47</v>
      </c>
      <c r="G506" t="s">
        <v>18</v>
      </c>
      <c r="H506" t="s">
        <v>15</v>
      </c>
      <c r="I506">
        <v>4053</v>
      </c>
      <c r="J506">
        <v>421.89</v>
      </c>
      <c r="K506">
        <v>364.69</v>
      </c>
    </row>
    <row r="507" spans="1:11" x14ac:dyDescent="0.35">
      <c r="A507">
        <v>372722613</v>
      </c>
      <c r="B507" s="2">
        <v>44388</v>
      </c>
      <c r="C507" s="2">
        <v>44391</v>
      </c>
      <c r="D507" t="s">
        <v>70</v>
      </c>
      <c r="E507" t="s">
        <v>29</v>
      </c>
      <c r="F507" t="s">
        <v>30</v>
      </c>
      <c r="G507" t="s">
        <v>18</v>
      </c>
      <c r="H507" t="s">
        <v>26</v>
      </c>
      <c r="I507">
        <v>5759</v>
      </c>
      <c r="J507">
        <v>81.73</v>
      </c>
      <c r="K507">
        <v>56.67</v>
      </c>
    </row>
    <row r="508" spans="1:11" x14ac:dyDescent="0.35">
      <c r="A508">
        <v>480904042</v>
      </c>
      <c r="B508" s="2">
        <v>44584</v>
      </c>
      <c r="C508" s="2">
        <v>44596</v>
      </c>
      <c r="D508" t="s">
        <v>188</v>
      </c>
      <c r="E508" t="s">
        <v>21</v>
      </c>
      <c r="F508" t="s">
        <v>17</v>
      </c>
      <c r="G508" t="s">
        <v>18</v>
      </c>
      <c r="H508" t="s">
        <v>19</v>
      </c>
      <c r="I508">
        <v>9048</v>
      </c>
      <c r="J508">
        <v>152.58000000000001</v>
      </c>
      <c r="K508">
        <v>97.44</v>
      </c>
    </row>
    <row r="509" spans="1:11" x14ac:dyDescent="0.35">
      <c r="A509">
        <v>570587241</v>
      </c>
      <c r="B509" s="2">
        <v>44506</v>
      </c>
      <c r="C509" s="2">
        <v>44514</v>
      </c>
      <c r="D509" t="s">
        <v>160</v>
      </c>
      <c r="E509" t="s">
        <v>29</v>
      </c>
      <c r="F509" t="s">
        <v>76</v>
      </c>
      <c r="G509" t="s">
        <v>18</v>
      </c>
      <c r="H509" t="s">
        <v>26</v>
      </c>
      <c r="I509">
        <v>8299</v>
      </c>
      <c r="J509">
        <v>668.27</v>
      </c>
      <c r="K509">
        <v>502.54</v>
      </c>
    </row>
    <row r="510" spans="1:11" x14ac:dyDescent="0.35">
      <c r="A510">
        <v>905883538</v>
      </c>
      <c r="B510" s="2">
        <v>42882</v>
      </c>
      <c r="C510" s="2">
        <v>42886</v>
      </c>
      <c r="D510" t="s">
        <v>119</v>
      </c>
      <c r="E510" t="s">
        <v>24</v>
      </c>
      <c r="F510" t="s">
        <v>25</v>
      </c>
      <c r="G510" t="s">
        <v>18</v>
      </c>
      <c r="H510" t="s">
        <v>34</v>
      </c>
      <c r="I510">
        <v>9925</v>
      </c>
      <c r="J510">
        <v>205.7</v>
      </c>
      <c r="K510">
        <v>117.11</v>
      </c>
    </row>
    <row r="511" spans="1:11" x14ac:dyDescent="0.35">
      <c r="A511">
        <v>921216762</v>
      </c>
      <c r="B511" s="2">
        <v>42717</v>
      </c>
      <c r="C511" s="2">
        <v>42718</v>
      </c>
      <c r="D511" t="s">
        <v>45</v>
      </c>
      <c r="E511" t="s">
        <v>12</v>
      </c>
      <c r="F511" t="s">
        <v>68</v>
      </c>
      <c r="G511" t="s">
        <v>18</v>
      </c>
      <c r="H511" t="s">
        <v>26</v>
      </c>
      <c r="I511">
        <v>7366</v>
      </c>
      <c r="J511">
        <v>154.06</v>
      </c>
      <c r="K511">
        <v>90.93</v>
      </c>
    </row>
    <row r="512" spans="1:11" x14ac:dyDescent="0.35">
      <c r="A512">
        <v>571323239</v>
      </c>
      <c r="B512" s="2">
        <v>42711</v>
      </c>
      <c r="C512" s="2">
        <v>42717</v>
      </c>
      <c r="D512" t="s">
        <v>129</v>
      </c>
      <c r="E512" t="s">
        <v>21</v>
      </c>
      <c r="F512" t="s">
        <v>68</v>
      </c>
      <c r="G512" t="s">
        <v>14</v>
      </c>
      <c r="H512" t="s">
        <v>15</v>
      </c>
      <c r="I512">
        <v>6097</v>
      </c>
      <c r="J512">
        <v>154.06</v>
      </c>
      <c r="K512">
        <v>90.93</v>
      </c>
    </row>
    <row r="513" spans="1:11" x14ac:dyDescent="0.35">
      <c r="A513">
        <v>781251800</v>
      </c>
      <c r="B513" s="2">
        <v>43644</v>
      </c>
      <c r="C513" s="2">
        <v>43662</v>
      </c>
      <c r="D513" t="s">
        <v>110</v>
      </c>
      <c r="E513" t="s">
        <v>38</v>
      </c>
      <c r="F513" t="s">
        <v>42</v>
      </c>
      <c r="G513" t="s">
        <v>14</v>
      </c>
      <c r="H513" t="s">
        <v>15</v>
      </c>
      <c r="I513">
        <v>8623</v>
      </c>
      <c r="J513">
        <v>437.2</v>
      </c>
      <c r="K513">
        <v>263.33</v>
      </c>
    </row>
    <row r="514" spans="1:11" x14ac:dyDescent="0.35">
      <c r="A514">
        <v>296363770</v>
      </c>
      <c r="B514" s="2">
        <v>44345</v>
      </c>
      <c r="C514" s="2">
        <v>44351</v>
      </c>
      <c r="D514" t="s">
        <v>78</v>
      </c>
      <c r="E514" t="s">
        <v>24</v>
      </c>
      <c r="F514" t="s">
        <v>47</v>
      </c>
      <c r="G514" t="s">
        <v>18</v>
      </c>
      <c r="H514" t="s">
        <v>19</v>
      </c>
      <c r="I514">
        <v>9480</v>
      </c>
      <c r="J514">
        <v>421.89</v>
      </c>
      <c r="K514">
        <v>364.69</v>
      </c>
    </row>
    <row r="515" spans="1:11" x14ac:dyDescent="0.35">
      <c r="A515">
        <v>632332980</v>
      </c>
      <c r="B515" s="2">
        <v>44100</v>
      </c>
      <c r="C515" s="2">
        <v>44112</v>
      </c>
      <c r="D515" t="s">
        <v>53</v>
      </c>
      <c r="E515" t="s">
        <v>29</v>
      </c>
      <c r="F515" t="s">
        <v>68</v>
      </c>
      <c r="G515" t="s">
        <v>14</v>
      </c>
      <c r="H515" t="s">
        <v>34</v>
      </c>
      <c r="I515">
        <v>236</v>
      </c>
      <c r="J515">
        <v>154.06</v>
      </c>
      <c r="K515">
        <v>90.93</v>
      </c>
    </row>
    <row r="516" spans="1:11" x14ac:dyDescent="0.35">
      <c r="A516">
        <v>225145757</v>
      </c>
      <c r="B516" s="2">
        <v>43479</v>
      </c>
      <c r="C516" s="2">
        <v>43483</v>
      </c>
      <c r="D516" t="s">
        <v>96</v>
      </c>
      <c r="E516" t="s">
        <v>29</v>
      </c>
      <c r="F516" t="s">
        <v>42</v>
      </c>
      <c r="G516" t="s">
        <v>18</v>
      </c>
      <c r="H516" t="s">
        <v>34</v>
      </c>
      <c r="I516">
        <v>4487</v>
      </c>
      <c r="J516">
        <v>437.2</v>
      </c>
      <c r="K516">
        <v>263.33</v>
      </c>
    </row>
    <row r="517" spans="1:11" x14ac:dyDescent="0.35">
      <c r="A517">
        <v>281100928</v>
      </c>
      <c r="B517" s="2">
        <v>44090</v>
      </c>
      <c r="C517" s="2">
        <v>44101</v>
      </c>
      <c r="D517" t="s">
        <v>178</v>
      </c>
      <c r="E517" t="s">
        <v>21</v>
      </c>
      <c r="F517" t="s">
        <v>17</v>
      </c>
      <c r="G517" t="s">
        <v>14</v>
      </c>
      <c r="H517" t="s">
        <v>34</v>
      </c>
      <c r="I517">
        <v>2866</v>
      </c>
      <c r="J517">
        <v>152.58000000000001</v>
      </c>
      <c r="K517">
        <v>97.44</v>
      </c>
    </row>
    <row r="518" spans="1:11" x14ac:dyDescent="0.35">
      <c r="A518">
        <v>726809823</v>
      </c>
      <c r="B518" s="2">
        <v>43546</v>
      </c>
      <c r="C518" s="2">
        <v>43547</v>
      </c>
      <c r="D518" t="s">
        <v>53</v>
      </c>
      <c r="E518" t="s">
        <v>29</v>
      </c>
      <c r="F518" t="s">
        <v>17</v>
      </c>
      <c r="G518" t="s">
        <v>14</v>
      </c>
      <c r="H518" t="s">
        <v>34</v>
      </c>
      <c r="I518">
        <v>8033</v>
      </c>
      <c r="J518">
        <v>152.58000000000001</v>
      </c>
      <c r="K518">
        <v>97.44</v>
      </c>
    </row>
    <row r="519" spans="1:11" x14ac:dyDescent="0.35">
      <c r="A519">
        <v>659196269</v>
      </c>
      <c r="B519" s="2">
        <v>43581</v>
      </c>
      <c r="C519" s="2">
        <v>43593</v>
      </c>
      <c r="D519" t="s">
        <v>193</v>
      </c>
      <c r="E519" t="s">
        <v>21</v>
      </c>
      <c r="F519" t="s">
        <v>76</v>
      </c>
      <c r="G519" t="s">
        <v>14</v>
      </c>
      <c r="H519" t="s">
        <v>26</v>
      </c>
      <c r="I519">
        <v>9680</v>
      </c>
      <c r="J519">
        <v>668.27</v>
      </c>
      <c r="K519">
        <v>502.54</v>
      </c>
    </row>
    <row r="520" spans="1:11" x14ac:dyDescent="0.35">
      <c r="A520">
        <v>595496594</v>
      </c>
      <c r="B520" s="2">
        <v>44128</v>
      </c>
      <c r="C520" s="2">
        <v>44142</v>
      </c>
      <c r="D520" t="s">
        <v>49</v>
      </c>
      <c r="E520" t="s">
        <v>21</v>
      </c>
      <c r="F520" t="s">
        <v>30</v>
      </c>
      <c r="G520" t="s">
        <v>18</v>
      </c>
      <c r="H520" t="s">
        <v>34</v>
      </c>
      <c r="I520">
        <v>9530</v>
      </c>
      <c r="J520">
        <v>81.73</v>
      </c>
      <c r="K520">
        <v>56.67</v>
      </c>
    </row>
    <row r="521" spans="1:11" x14ac:dyDescent="0.35">
      <c r="A521">
        <v>223259627</v>
      </c>
      <c r="B521" s="2">
        <v>42504</v>
      </c>
      <c r="C521" s="2">
        <v>42514</v>
      </c>
      <c r="D521" t="s">
        <v>160</v>
      </c>
      <c r="E521" t="s">
        <v>29</v>
      </c>
      <c r="F521" t="s">
        <v>42</v>
      </c>
      <c r="G521" t="s">
        <v>18</v>
      </c>
      <c r="H521" t="s">
        <v>19</v>
      </c>
      <c r="I521">
        <v>6340</v>
      </c>
      <c r="J521">
        <v>437.2</v>
      </c>
      <c r="K521">
        <v>263.33</v>
      </c>
    </row>
    <row r="522" spans="1:11" x14ac:dyDescent="0.35">
      <c r="A522">
        <v>650346696</v>
      </c>
      <c r="B522" s="2">
        <v>43306</v>
      </c>
      <c r="C522" s="2">
        <v>43310</v>
      </c>
      <c r="D522" t="s">
        <v>202</v>
      </c>
      <c r="E522" t="s">
        <v>38</v>
      </c>
      <c r="F522" t="s">
        <v>68</v>
      </c>
      <c r="G522" t="s">
        <v>14</v>
      </c>
      <c r="H522" t="s">
        <v>34</v>
      </c>
      <c r="I522">
        <v>894</v>
      </c>
      <c r="J522">
        <v>154.06</v>
      </c>
      <c r="K522">
        <v>90.93</v>
      </c>
    </row>
    <row r="523" spans="1:11" x14ac:dyDescent="0.35">
      <c r="A523">
        <v>354931628</v>
      </c>
      <c r="B523" s="2">
        <v>44711</v>
      </c>
      <c r="C523" s="2">
        <v>44716</v>
      </c>
      <c r="D523" t="s">
        <v>205</v>
      </c>
      <c r="E523" t="s">
        <v>21</v>
      </c>
      <c r="F523" t="s">
        <v>30</v>
      </c>
      <c r="G523" t="s">
        <v>18</v>
      </c>
      <c r="H523" t="s">
        <v>34</v>
      </c>
      <c r="I523">
        <v>1011</v>
      </c>
      <c r="J523">
        <v>81.73</v>
      </c>
      <c r="K523">
        <v>56.67</v>
      </c>
    </row>
    <row r="524" spans="1:11" x14ac:dyDescent="0.35">
      <c r="A524">
        <v>135500752</v>
      </c>
      <c r="B524" s="2">
        <v>42204</v>
      </c>
      <c r="C524" s="2">
        <v>42218</v>
      </c>
      <c r="D524" t="s">
        <v>36</v>
      </c>
      <c r="E524" t="s">
        <v>29</v>
      </c>
      <c r="F524" t="s">
        <v>17</v>
      </c>
      <c r="G524" t="s">
        <v>14</v>
      </c>
      <c r="H524" t="s">
        <v>15</v>
      </c>
      <c r="I524">
        <v>6539</v>
      </c>
      <c r="J524">
        <v>152.58000000000001</v>
      </c>
      <c r="K524">
        <v>97.44</v>
      </c>
    </row>
    <row r="525" spans="1:11" x14ac:dyDescent="0.35">
      <c r="A525">
        <v>860852897</v>
      </c>
      <c r="B525" s="2">
        <v>42436</v>
      </c>
      <c r="C525" s="2">
        <v>42442</v>
      </c>
      <c r="D525" t="s">
        <v>171</v>
      </c>
      <c r="E525" t="s">
        <v>12</v>
      </c>
      <c r="F525" t="s">
        <v>25</v>
      </c>
      <c r="G525" t="s">
        <v>14</v>
      </c>
      <c r="H525" t="s">
        <v>34</v>
      </c>
      <c r="I525">
        <v>4357</v>
      </c>
      <c r="J525">
        <v>205.7</v>
      </c>
      <c r="K525">
        <v>117.11</v>
      </c>
    </row>
    <row r="526" spans="1:11" x14ac:dyDescent="0.35">
      <c r="A526">
        <v>320099389</v>
      </c>
      <c r="B526" s="2">
        <v>43366</v>
      </c>
      <c r="C526" s="2">
        <v>43372</v>
      </c>
      <c r="D526" t="s">
        <v>86</v>
      </c>
      <c r="E526" t="s">
        <v>29</v>
      </c>
      <c r="F526" t="s">
        <v>68</v>
      </c>
      <c r="G526" t="s">
        <v>18</v>
      </c>
      <c r="H526" t="s">
        <v>34</v>
      </c>
      <c r="I526">
        <v>3377</v>
      </c>
      <c r="J526">
        <v>154.06</v>
      </c>
      <c r="K526">
        <v>90.93</v>
      </c>
    </row>
    <row r="527" spans="1:11" x14ac:dyDescent="0.35">
      <c r="A527">
        <v>872664058</v>
      </c>
      <c r="B527" s="2">
        <v>44881</v>
      </c>
      <c r="C527" s="2">
        <v>44893</v>
      </c>
      <c r="D527" t="s">
        <v>132</v>
      </c>
      <c r="E527" t="s">
        <v>38</v>
      </c>
      <c r="F527" t="s">
        <v>40</v>
      </c>
      <c r="G527" t="s">
        <v>18</v>
      </c>
      <c r="H527" t="s">
        <v>15</v>
      </c>
      <c r="I527">
        <v>9542</v>
      </c>
      <c r="J527">
        <v>651.21</v>
      </c>
      <c r="K527">
        <v>524.96</v>
      </c>
    </row>
    <row r="528" spans="1:11" x14ac:dyDescent="0.35">
      <c r="A528">
        <v>898283231</v>
      </c>
      <c r="B528" s="2">
        <v>44181</v>
      </c>
      <c r="C528" s="2">
        <v>44202</v>
      </c>
      <c r="D528" t="s">
        <v>43</v>
      </c>
      <c r="E528" t="s">
        <v>24</v>
      </c>
      <c r="F528" t="s">
        <v>25</v>
      </c>
      <c r="G528" t="s">
        <v>18</v>
      </c>
      <c r="H528" t="s">
        <v>34</v>
      </c>
      <c r="I528">
        <v>825</v>
      </c>
      <c r="J528">
        <v>205.7</v>
      </c>
      <c r="K528">
        <v>117.11</v>
      </c>
    </row>
    <row r="529" spans="1:11" x14ac:dyDescent="0.35">
      <c r="A529">
        <v>647005736</v>
      </c>
      <c r="B529" s="2">
        <v>44358</v>
      </c>
      <c r="C529" s="2">
        <v>44362</v>
      </c>
      <c r="D529" t="s">
        <v>143</v>
      </c>
      <c r="E529" t="s">
        <v>24</v>
      </c>
      <c r="F529" t="s">
        <v>25</v>
      </c>
      <c r="G529" t="s">
        <v>14</v>
      </c>
      <c r="H529" t="s">
        <v>26</v>
      </c>
      <c r="I529">
        <v>2230</v>
      </c>
      <c r="J529">
        <v>205.7</v>
      </c>
      <c r="K529">
        <v>117.11</v>
      </c>
    </row>
    <row r="530" spans="1:11" x14ac:dyDescent="0.35">
      <c r="A530">
        <v>889192903</v>
      </c>
      <c r="B530" s="2">
        <v>44195</v>
      </c>
      <c r="C530" s="2">
        <v>44200</v>
      </c>
      <c r="D530" t="s">
        <v>92</v>
      </c>
      <c r="E530" t="s">
        <v>32</v>
      </c>
      <c r="F530" t="s">
        <v>22</v>
      </c>
      <c r="G530" t="s">
        <v>14</v>
      </c>
      <c r="H530" t="s">
        <v>19</v>
      </c>
      <c r="I530">
        <v>795</v>
      </c>
      <c r="J530">
        <v>47.45</v>
      </c>
      <c r="K530">
        <v>31.79</v>
      </c>
    </row>
    <row r="531" spans="1:11" x14ac:dyDescent="0.35">
      <c r="A531">
        <v>665518558</v>
      </c>
      <c r="B531" s="2">
        <v>43102</v>
      </c>
      <c r="C531" s="2">
        <v>43114</v>
      </c>
      <c r="D531" t="s">
        <v>118</v>
      </c>
      <c r="E531" t="s">
        <v>24</v>
      </c>
      <c r="F531" t="s">
        <v>56</v>
      </c>
      <c r="G531" t="s">
        <v>14</v>
      </c>
      <c r="H531" t="s">
        <v>26</v>
      </c>
      <c r="I531">
        <v>585</v>
      </c>
      <c r="J531">
        <v>9.33</v>
      </c>
      <c r="K531">
        <v>6.92</v>
      </c>
    </row>
    <row r="532" spans="1:11" x14ac:dyDescent="0.35">
      <c r="A532">
        <v>436969029</v>
      </c>
      <c r="B532" s="2">
        <v>44529</v>
      </c>
      <c r="C532" s="2">
        <v>44541</v>
      </c>
      <c r="D532" t="s">
        <v>168</v>
      </c>
      <c r="E532" t="s">
        <v>21</v>
      </c>
      <c r="F532" t="s">
        <v>47</v>
      </c>
      <c r="G532" t="s">
        <v>18</v>
      </c>
      <c r="H532" t="s">
        <v>19</v>
      </c>
      <c r="I532">
        <v>7701</v>
      </c>
      <c r="J532">
        <v>421.89</v>
      </c>
      <c r="K532">
        <v>364.69</v>
      </c>
    </row>
    <row r="533" spans="1:11" x14ac:dyDescent="0.35">
      <c r="A533">
        <v>734843146</v>
      </c>
      <c r="B533" s="2">
        <v>42583</v>
      </c>
      <c r="C533" s="2">
        <v>42602</v>
      </c>
      <c r="D533" t="s">
        <v>78</v>
      </c>
      <c r="E533" t="s">
        <v>24</v>
      </c>
      <c r="F533" t="s">
        <v>42</v>
      </c>
      <c r="G533" t="s">
        <v>14</v>
      </c>
      <c r="H533" t="s">
        <v>34</v>
      </c>
      <c r="I533">
        <v>5272</v>
      </c>
      <c r="J533">
        <v>437.2</v>
      </c>
      <c r="K533">
        <v>263.33</v>
      </c>
    </row>
    <row r="534" spans="1:11" x14ac:dyDescent="0.35">
      <c r="A534">
        <v>810752236</v>
      </c>
      <c r="B534" s="2">
        <v>42457</v>
      </c>
      <c r="C534" s="2">
        <v>42460</v>
      </c>
      <c r="D534" t="s">
        <v>159</v>
      </c>
      <c r="E534" t="s">
        <v>21</v>
      </c>
      <c r="F534" t="s">
        <v>68</v>
      </c>
      <c r="G534" t="s">
        <v>14</v>
      </c>
      <c r="H534" t="s">
        <v>26</v>
      </c>
      <c r="I534">
        <v>8458</v>
      </c>
      <c r="J534">
        <v>154.06</v>
      </c>
      <c r="K534">
        <v>90.93</v>
      </c>
    </row>
    <row r="535" spans="1:11" x14ac:dyDescent="0.35">
      <c r="A535">
        <v>886620128</v>
      </c>
      <c r="B535" s="2">
        <v>44385</v>
      </c>
      <c r="C535" s="2">
        <v>44397</v>
      </c>
      <c r="D535" t="s">
        <v>178</v>
      </c>
      <c r="E535" t="s">
        <v>21</v>
      </c>
      <c r="F535" t="s">
        <v>40</v>
      </c>
      <c r="G535" t="s">
        <v>18</v>
      </c>
      <c r="H535" t="s">
        <v>19</v>
      </c>
      <c r="I535">
        <v>9453</v>
      </c>
      <c r="J535">
        <v>651.21</v>
      </c>
      <c r="K535">
        <v>524.96</v>
      </c>
    </row>
    <row r="536" spans="1:11" x14ac:dyDescent="0.35">
      <c r="A536">
        <v>804683148</v>
      </c>
      <c r="B536" s="2">
        <v>44450</v>
      </c>
      <c r="C536" s="2">
        <v>44462</v>
      </c>
      <c r="D536" t="s">
        <v>147</v>
      </c>
      <c r="E536" t="s">
        <v>38</v>
      </c>
      <c r="F536" t="s">
        <v>47</v>
      </c>
      <c r="G536" t="s">
        <v>14</v>
      </c>
      <c r="H536" t="s">
        <v>15</v>
      </c>
      <c r="I536">
        <v>2480</v>
      </c>
      <c r="J536">
        <v>421.89</v>
      </c>
      <c r="K536">
        <v>364.69</v>
      </c>
    </row>
    <row r="537" spans="1:11" x14ac:dyDescent="0.35">
      <c r="A537">
        <v>477490127</v>
      </c>
      <c r="B537" s="2">
        <v>42279</v>
      </c>
      <c r="C537" s="2">
        <v>42286</v>
      </c>
      <c r="D537" t="s">
        <v>92</v>
      </c>
      <c r="E537" t="s">
        <v>32</v>
      </c>
      <c r="F537" t="s">
        <v>76</v>
      </c>
      <c r="G537" t="s">
        <v>14</v>
      </c>
      <c r="H537" t="s">
        <v>26</v>
      </c>
      <c r="I537">
        <v>8794</v>
      </c>
      <c r="J537">
        <v>668.27</v>
      </c>
      <c r="K537">
        <v>502.54</v>
      </c>
    </row>
    <row r="538" spans="1:11" x14ac:dyDescent="0.35">
      <c r="A538">
        <v>337902390</v>
      </c>
      <c r="B538" s="2">
        <v>42432</v>
      </c>
      <c r="C538" s="2">
        <v>42437</v>
      </c>
      <c r="D538" t="s">
        <v>131</v>
      </c>
      <c r="E538" t="s">
        <v>32</v>
      </c>
      <c r="F538" t="s">
        <v>17</v>
      </c>
      <c r="G538" t="s">
        <v>14</v>
      </c>
      <c r="H538" t="s">
        <v>34</v>
      </c>
      <c r="I538">
        <v>1681</v>
      </c>
      <c r="J538">
        <v>152.58000000000001</v>
      </c>
      <c r="K538">
        <v>97.44</v>
      </c>
    </row>
    <row r="539" spans="1:11" x14ac:dyDescent="0.35">
      <c r="A539">
        <v>889093768</v>
      </c>
      <c r="B539" s="2">
        <v>44661</v>
      </c>
      <c r="C539" s="2">
        <v>44674</v>
      </c>
      <c r="D539" t="s">
        <v>77</v>
      </c>
      <c r="E539" t="s">
        <v>21</v>
      </c>
      <c r="F539" t="s">
        <v>25</v>
      </c>
      <c r="G539" t="s">
        <v>18</v>
      </c>
      <c r="H539" t="s">
        <v>15</v>
      </c>
      <c r="I539">
        <v>1458</v>
      </c>
      <c r="J539">
        <v>205.7</v>
      </c>
      <c r="K539">
        <v>117.11</v>
      </c>
    </row>
    <row r="540" spans="1:11" x14ac:dyDescent="0.35">
      <c r="A540">
        <v>454550588</v>
      </c>
      <c r="B540" s="2">
        <v>44414</v>
      </c>
      <c r="C540" s="2">
        <v>44423</v>
      </c>
      <c r="D540" t="s">
        <v>109</v>
      </c>
      <c r="E540" t="s">
        <v>21</v>
      </c>
      <c r="F540" t="s">
        <v>25</v>
      </c>
      <c r="G540" t="s">
        <v>14</v>
      </c>
      <c r="H540" t="s">
        <v>19</v>
      </c>
      <c r="I540">
        <v>475</v>
      </c>
      <c r="J540">
        <v>205.7</v>
      </c>
      <c r="K540">
        <v>117.11</v>
      </c>
    </row>
    <row r="541" spans="1:11" x14ac:dyDescent="0.35">
      <c r="A541">
        <v>128071677</v>
      </c>
      <c r="B541" s="2">
        <v>42301</v>
      </c>
      <c r="C541" s="2">
        <v>42322</v>
      </c>
      <c r="D541" t="s">
        <v>143</v>
      </c>
      <c r="E541" t="s">
        <v>24</v>
      </c>
      <c r="F541" t="s">
        <v>33</v>
      </c>
      <c r="G541" t="s">
        <v>18</v>
      </c>
      <c r="H541" t="s">
        <v>34</v>
      </c>
      <c r="I541">
        <v>8110</v>
      </c>
      <c r="J541">
        <v>109.28</v>
      </c>
      <c r="K541">
        <v>35.840000000000003</v>
      </c>
    </row>
    <row r="542" spans="1:11" x14ac:dyDescent="0.35">
      <c r="A542">
        <v>623768365</v>
      </c>
      <c r="B542" s="2">
        <v>43860</v>
      </c>
      <c r="C542" s="2">
        <v>43869</v>
      </c>
      <c r="D542" t="s">
        <v>23</v>
      </c>
      <c r="E542" t="s">
        <v>24</v>
      </c>
      <c r="F542" t="s">
        <v>30</v>
      </c>
      <c r="G542" t="s">
        <v>14</v>
      </c>
      <c r="H542" t="s">
        <v>15</v>
      </c>
      <c r="I542">
        <v>5776</v>
      </c>
      <c r="J542">
        <v>81.73</v>
      </c>
      <c r="K542">
        <v>56.67</v>
      </c>
    </row>
    <row r="543" spans="1:11" x14ac:dyDescent="0.35">
      <c r="A543">
        <v>926064479</v>
      </c>
      <c r="B543" s="2">
        <v>42784</v>
      </c>
      <c r="C543" s="2">
        <v>42805</v>
      </c>
      <c r="D543" t="s">
        <v>48</v>
      </c>
      <c r="E543" t="s">
        <v>21</v>
      </c>
      <c r="F543" t="s">
        <v>40</v>
      </c>
      <c r="G543" t="s">
        <v>14</v>
      </c>
      <c r="H543" t="s">
        <v>26</v>
      </c>
      <c r="I543">
        <v>1913</v>
      </c>
      <c r="J543">
        <v>651.21</v>
      </c>
      <c r="K543">
        <v>524.96</v>
      </c>
    </row>
    <row r="544" spans="1:11" x14ac:dyDescent="0.35">
      <c r="A544">
        <v>539696347</v>
      </c>
      <c r="B544" s="2">
        <v>44893</v>
      </c>
      <c r="C544" s="2">
        <v>44908</v>
      </c>
      <c r="D544" t="s">
        <v>132</v>
      </c>
      <c r="E544" t="s">
        <v>38</v>
      </c>
      <c r="F544" t="s">
        <v>30</v>
      </c>
      <c r="G544" t="s">
        <v>14</v>
      </c>
      <c r="H544" t="s">
        <v>34</v>
      </c>
      <c r="I544">
        <v>6997</v>
      </c>
      <c r="J544">
        <v>81.73</v>
      </c>
      <c r="K544">
        <v>56.67</v>
      </c>
    </row>
    <row r="545" spans="1:11" x14ac:dyDescent="0.35">
      <c r="A545">
        <v>839712798</v>
      </c>
      <c r="B545" s="2">
        <v>42387</v>
      </c>
      <c r="C545" s="2">
        <v>42407</v>
      </c>
      <c r="D545" t="s">
        <v>82</v>
      </c>
      <c r="E545" t="s">
        <v>32</v>
      </c>
      <c r="F545" t="s">
        <v>76</v>
      </c>
      <c r="G545" t="s">
        <v>18</v>
      </c>
      <c r="H545" t="s">
        <v>26</v>
      </c>
      <c r="I545">
        <v>8532</v>
      </c>
      <c r="J545">
        <v>668.27</v>
      </c>
      <c r="K545">
        <v>502.54</v>
      </c>
    </row>
    <row r="546" spans="1:11" x14ac:dyDescent="0.35">
      <c r="A546">
        <v>121475160</v>
      </c>
      <c r="B546" s="2">
        <v>44865</v>
      </c>
      <c r="C546" s="2">
        <v>44880</v>
      </c>
      <c r="D546" t="s">
        <v>173</v>
      </c>
      <c r="E546" t="s">
        <v>24</v>
      </c>
      <c r="F546" t="s">
        <v>22</v>
      </c>
      <c r="G546" t="s">
        <v>18</v>
      </c>
      <c r="H546" t="s">
        <v>19</v>
      </c>
      <c r="I546">
        <v>6054</v>
      </c>
      <c r="J546">
        <v>47.45</v>
      </c>
      <c r="K546">
        <v>31.79</v>
      </c>
    </row>
    <row r="547" spans="1:11" x14ac:dyDescent="0.35">
      <c r="A547">
        <v>350657260</v>
      </c>
      <c r="B547" s="2">
        <v>42461</v>
      </c>
      <c r="C547" s="2">
        <v>42463</v>
      </c>
      <c r="D547" t="s">
        <v>155</v>
      </c>
      <c r="E547" t="s">
        <v>12</v>
      </c>
      <c r="F547" t="s">
        <v>33</v>
      </c>
      <c r="G547" t="s">
        <v>14</v>
      </c>
      <c r="H547" t="s">
        <v>34</v>
      </c>
      <c r="I547">
        <v>6130</v>
      </c>
      <c r="J547">
        <v>109.28</v>
      </c>
      <c r="K547">
        <v>35.840000000000003</v>
      </c>
    </row>
    <row r="548" spans="1:11" x14ac:dyDescent="0.35">
      <c r="A548">
        <v>413245427</v>
      </c>
      <c r="B548" s="2">
        <v>42550</v>
      </c>
      <c r="C548" s="2">
        <v>42570</v>
      </c>
      <c r="D548" t="s">
        <v>188</v>
      </c>
      <c r="E548" t="s">
        <v>21</v>
      </c>
      <c r="F548" t="s">
        <v>56</v>
      </c>
      <c r="G548" t="s">
        <v>18</v>
      </c>
      <c r="H548" t="s">
        <v>19</v>
      </c>
      <c r="I548">
        <v>7360</v>
      </c>
      <c r="J548">
        <v>9.33</v>
      </c>
      <c r="K548">
        <v>6.92</v>
      </c>
    </row>
    <row r="549" spans="1:11" x14ac:dyDescent="0.35">
      <c r="A549">
        <v>165538489</v>
      </c>
      <c r="B549" s="2">
        <v>42280</v>
      </c>
      <c r="C549" s="2">
        <v>42300</v>
      </c>
      <c r="D549" t="s">
        <v>213</v>
      </c>
      <c r="E549" t="s">
        <v>38</v>
      </c>
      <c r="F549" t="s">
        <v>76</v>
      </c>
      <c r="G549" t="s">
        <v>18</v>
      </c>
      <c r="H549" t="s">
        <v>15</v>
      </c>
      <c r="I549">
        <v>5372</v>
      </c>
      <c r="J549">
        <v>668.27</v>
      </c>
      <c r="K549">
        <v>502.54</v>
      </c>
    </row>
    <row r="550" spans="1:11" x14ac:dyDescent="0.35">
      <c r="A550">
        <v>884147775</v>
      </c>
      <c r="B550" s="2">
        <v>44457</v>
      </c>
      <c r="C550" s="2">
        <v>44465</v>
      </c>
      <c r="D550" t="s">
        <v>77</v>
      </c>
      <c r="E550" t="s">
        <v>21</v>
      </c>
      <c r="F550" t="s">
        <v>22</v>
      </c>
      <c r="G550" t="s">
        <v>14</v>
      </c>
      <c r="H550" t="s">
        <v>34</v>
      </c>
      <c r="I550">
        <v>7829</v>
      </c>
      <c r="J550">
        <v>47.45</v>
      </c>
      <c r="K550">
        <v>31.79</v>
      </c>
    </row>
    <row r="551" spans="1:11" x14ac:dyDescent="0.35">
      <c r="A551">
        <v>315997111</v>
      </c>
      <c r="B551" s="2">
        <v>43275</v>
      </c>
      <c r="C551" s="2">
        <v>43277</v>
      </c>
      <c r="D551" t="s">
        <v>62</v>
      </c>
      <c r="E551" t="s">
        <v>38</v>
      </c>
      <c r="F551" t="s">
        <v>42</v>
      </c>
      <c r="G551" t="s">
        <v>14</v>
      </c>
      <c r="H551" t="s">
        <v>19</v>
      </c>
      <c r="I551">
        <v>9422</v>
      </c>
      <c r="J551">
        <v>437.2</v>
      </c>
      <c r="K551">
        <v>263.33</v>
      </c>
    </row>
    <row r="552" spans="1:11" x14ac:dyDescent="0.35">
      <c r="A552">
        <v>328322827</v>
      </c>
      <c r="B552" s="2">
        <v>44012</v>
      </c>
      <c r="C552" s="2">
        <v>44025</v>
      </c>
      <c r="D552" t="s">
        <v>188</v>
      </c>
      <c r="E552" t="s">
        <v>21</v>
      </c>
      <c r="F552" t="s">
        <v>42</v>
      </c>
      <c r="G552" t="s">
        <v>14</v>
      </c>
      <c r="H552" t="s">
        <v>19</v>
      </c>
      <c r="I552">
        <v>6876</v>
      </c>
      <c r="J552">
        <v>437.2</v>
      </c>
      <c r="K552">
        <v>263.33</v>
      </c>
    </row>
    <row r="553" spans="1:11" x14ac:dyDescent="0.35">
      <c r="A553">
        <v>158673751</v>
      </c>
      <c r="B553" s="2">
        <v>43181</v>
      </c>
      <c r="C553" s="2">
        <v>43198</v>
      </c>
      <c r="D553" t="s">
        <v>184</v>
      </c>
      <c r="E553" t="s">
        <v>21</v>
      </c>
      <c r="F553" t="s">
        <v>17</v>
      </c>
      <c r="G553" t="s">
        <v>14</v>
      </c>
      <c r="H553" t="s">
        <v>34</v>
      </c>
      <c r="I553">
        <v>3944</v>
      </c>
      <c r="J553">
        <v>152.58000000000001</v>
      </c>
      <c r="K553">
        <v>97.44</v>
      </c>
    </row>
    <row r="554" spans="1:11" x14ac:dyDescent="0.35">
      <c r="A554">
        <v>464911210</v>
      </c>
      <c r="B554" s="2">
        <v>43107</v>
      </c>
      <c r="C554" s="2">
        <v>43109</v>
      </c>
      <c r="D554" t="s">
        <v>178</v>
      </c>
      <c r="E554" t="s">
        <v>21</v>
      </c>
      <c r="F554" t="s">
        <v>17</v>
      </c>
      <c r="G554" t="s">
        <v>18</v>
      </c>
      <c r="H554" t="s">
        <v>26</v>
      </c>
      <c r="I554">
        <v>6413</v>
      </c>
      <c r="J554">
        <v>152.58000000000001</v>
      </c>
      <c r="K554">
        <v>97.44</v>
      </c>
    </row>
    <row r="555" spans="1:11" x14ac:dyDescent="0.35">
      <c r="A555">
        <v>175209033</v>
      </c>
      <c r="B555" s="2">
        <v>44237</v>
      </c>
      <c r="C555" s="2">
        <v>44250</v>
      </c>
      <c r="D555" t="s">
        <v>78</v>
      </c>
      <c r="E555" t="s">
        <v>24</v>
      </c>
      <c r="F555" t="s">
        <v>13</v>
      </c>
      <c r="G555" t="s">
        <v>14</v>
      </c>
      <c r="H555" t="s">
        <v>26</v>
      </c>
      <c r="I555">
        <v>7101</v>
      </c>
      <c r="J555">
        <v>255.28</v>
      </c>
      <c r="K555">
        <v>159.41999999999999</v>
      </c>
    </row>
    <row r="556" spans="1:11" x14ac:dyDescent="0.35">
      <c r="A556">
        <v>538053548</v>
      </c>
      <c r="B556" s="2">
        <v>43594</v>
      </c>
      <c r="C556" s="2">
        <v>43599</v>
      </c>
      <c r="D556" t="s">
        <v>28</v>
      </c>
      <c r="E556" t="s">
        <v>29</v>
      </c>
      <c r="F556" t="s">
        <v>76</v>
      </c>
      <c r="G556" t="s">
        <v>14</v>
      </c>
      <c r="H556" t="s">
        <v>26</v>
      </c>
      <c r="I556">
        <v>856</v>
      </c>
      <c r="J556">
        <v>668.27</v>
      </c>
      <c r="K556">
        <v>502.54</v>
      </c>
    </row>
    <row r="557" spans="1:11" x14ac:dyDescent="0.35">
      <c r="A557">
        <v>172243583</v>
      </c>
      <c r="B557" s="2">
        <v>44830</v>
      </c>
      <c r="C557" s="2">
        <v>44849</v>
      </c>
      <c r="D557" t="s">
        <v>163</v>
      </c>
      <c r="E557" t="s">
        <v>38</v>
      </c>
      <c r="F557" t="s">
        <v>30</v>
      </c>
      <c r="G557" t="s">
        <v>14</v>
      </c>
      <c r="H557" t="s">
        <v>34</v>
      </c>
      <c r="I557">
        <v>9559</v>
      </c>
      <c r="J557">
        <v>81.73</v>
      </c>
      <c r="K557">
        <v>56.67</v>
      </c>
    </row>
    <row r="558" spans="1:11" x14ac:dyDescent="0.35">
      <c r="A558">
        <v>916890466</v>
      </c>
      <c r="B558" s="2">
        <v>42748</v>
      </c>
      <c r="C558" s="2">
        <v>42758</v>
      </c>
      <c r="D558" t="s">
        <v>158</v>
      </c>
      <c r="E558" t="s">
        <v>12</v>
      </c>
      <c r="F558" t="s">
        <v>13</v>
      </c>
      <c r="G558" t="s">
        <v>18</v>
      </c>
      <c r="H558" t="s">
        <v>34</v>
      </c>
      <c r="I558">
        <v>7119</v>
      </c>
      <c r="J558">
        <v>255.28</v>
      </c>
      <c r="K558">
        <v>159.41999999999999</v>
      </c>
    </row>
    <row r="559" spans="1:11" x14ac:dyDescent="0.35">
      <c r="A559">
        <v>181418025</v>
      </c>
      <c r="B559" s="2">
        <v>43469</v>
      </c>
      <c r="C559" s="2">
        <v>43483</v>
      </c>
      <c r="D559" t="s">
        <v>201</v>
      </c>
      <c r="E559" t="s">
        <v>24</v>
      </c>
      <c r="F559" t="s">
        <v>40</v>
      </c>
      <c r="G559" t="s">
        <v>14</v>
      </c>
      <c r="H559" t="s">
        <v>15</v>
      </c>
      <c r="I559">
        <v>4480</v>
      </c>
      <c r="J559">
        <v>651.21</v>
      </c>
      <c r="K559">
        <v>524.96</v>
      </c>
    </row>
    <row r="560" spans="1:11" x14ac:dyDescent="0.35">
      <c r="A560">
        <v>395562589</v>
      </c>
      <c r="B560" s="2">
        <v>44846</v>
      </c>
      <c r="C560" s="2">
        <v>44855</v>
      </c>
      <c r="D560" t="s">
        <v>103</v>
      </c>
      <c r="E560" t="s">
        <v>21</v>
      </c>
      <c r="F560" t="s">
        <v>22</v>
      </c>
      <c r="G560" t="s">
        <v>14</v>
      </c>
      <c r="H560" t="s">
        <v>19</v>
      </c>
      <c r="I560">
        <v>4615</v>
      </c>
      <c r="J560">
        <v>47.45</v>
      </c>
      <c r="K560">
        <v>31.79</v>
      </c>
    </row>
    <row r="561" spans="1:11" x14ac:dyDescent="0.35">
      <c r="A561">
        <v>459372985</v>
      </c>
      <c r="B561" s="2">
        <v>43891</v>
      </c>
      <c r="C561" s="2">
        <v>43893</v>
      </c>
      <c r="D561" t="s">
        <v>178</v>
      </c>
      <c r="E561" t="s">
        <v>21</v>
      </c>
      <c r="F561" t="s">
        <v>13</v>
      </c>
      <c r="G561" t="s">
        <v>18</v>
      </c>
      <c r="H561" t="s">
        <v>34</v>
      </c>
      <c r="I561">
        <v>7529</v>
      </c>
      <c r="J561">
        <v>255.28</v>
      </c>
      <c r="K561">
        <v>159.41999999999999</v>
      </c>
    </row>
    <row r="562" spans="1:11" x14ac:dyDescent="0.35">
      <c r="A562">
        <v>693210542</v>
      </c>
      <c r="B562" s="2">
        <v>44007</v>
      </c>
      <c r="C562" s="2">
        <v>44015</v>
      </c>
      <c r="D562" t="s">
        <v>129</v>
      </c>
      <c r="E562" t="s">
        <v>21</v>
      </c>
      <c r="F562" t="s">
        <v>47</v>
      </c>
      <c r="G562" t="s">
        <v>14</v>
      </c>
      <c r="H562" t="s">
        <v>26</v>
      </c>
      <c r="I562">
        <v>5259</v>
      </c>
      <c r="J562">
        <v>421.89</v>
      </c>
      <c r="K562">
        <v>364.69</v>
      </c>
    </row>
    <row r="563" spans="1:11" x14ac:dyDescent="0.35">
      <c r="A563">
        <v>587749087</v>
      </c>
      <c r="B563" s="2">
        <v>44524</v>
      </c>
      <c r="C563" s="2">
        <v>44529</v>
      </c>
      <c r="D563" t="s">
        <v>73</v>
      </c>
      <c r="E563" t="s">
        <v>24</v>
      </c>
      <c r="F563" t="s">
        <v>30</v>
      </c>
      <c r="G563" t="s">
        <v>18</v>
      </c>
      <c r="H563" t="s">
        <v>26</v>
      </c>
      <c r="I563">
        <v>6871</v>
      </c>
      <c r="J563">
        <v>81.73</v>
      </c>
      <c r="K563">
        <v>56.67</v>
      </c>
    </row>
    <row r="564" spans="1:11" x14ac:dyDescent="0.35">
      <c r="A564">
        <v>153974950</v>
      </c>
      <c r="B564" s="2">
        <v>44430</v>
      </c>
      <c r="C564" s="2">
        <v>44444</v>
      </c>
      <c r="D564" t="s">
        <v>172</v>
      </c>
      <c r="E564" t="s">
        <v>21</v>
      </c>
      <c r="F564" t="s">
        <v>56</v>
      </c>
      <c r="G564" t="s">
        <v>18</v>
      </c>
      <c r="H564" t="s">
        <v>26</v>
      </c>
      <c r="I564">
        <v>3464</v>
      </c>
      <c r="J564">
        <v>9.33</v>
      </c>
      <c r="K564">
        <v>6.92</v>
      </c>
    </row>
    <row r="565" spans="1:11" x14ac:dyDescent="0.35">
      <c r="A565">
        <v>373186957</v>
      </c>
      <c r="B565" s="2">
        <v>44643</v>
      </c>
      <c r="C565" s="2">
        <v>44648</v>
      </c>
      <c r="D565" t="s">
        <v>186</v>
      </c>
      <c r="E565" t="s">
        <v>38</v>
      </c>
      <c r="F565" t="s">
        <v>68</v>
      </c>
      <c r="G565" t="s">
        <v>14</v>
      </c>
      <c r="H565" t="s">
        <v>26</v>
      </c>
      <c r="I565">
        <v>3169</v>
      </c>
      <c r="J565">
        <v>154.06</v>
      </c>
      <c r="K565">
        <v>90.93</v>
      </c>
    </row>
    <row r="566" spans="1:11" x14ac:dyDescent="0.35">
      <c r="A566">
        <v>946996438</v>
      </c>
      <c r="B566" s="2">
        <v>43390</v>
      </c>
      <c r="C566" s="2">
        <v>43391</v>
      </c>
      <c r="D566" t="s">
        <v>31</v>
      </c>
      <c r="E566" t="s">
        <v>32</v>
      </c>
      <c r="F566" t="s">
        <v>30</v>
      </c>
      <c r="G566" t="s">
        <v>18</v>
      </c>
      <c r="H566" t="s">
        <v>15</v>
      </c>
      <c r="I566">
        <v>6145</v>
      </c>
      <c r="J566">
        <v>81.73</v>
      </c>
      <c r="K566">
        <v>56.67</v>
      </c>
    </row>
    <row r="567" spans="1:11" x14ac:dyDescent="0.35">
      <c r="A567">
        <v>747327220</v>
      </c>
      <c r="B567" s="2">
        <v>43330</v>
      </c>
      <c r="C567" s="2">
        <v>43351</v>
      </c>
      <c r="D567" t="s">
        <v>214</v>
      </c>
      <c r="E567" t="s">
        <v>21</v>
      </c>
      <c r="F567" t="s">
        <v>17</v>
      </c>
      <c r="G567" t="s">
        <v>14</v>
      </c>
      <c r="H567" t="s">
        <v>34</v>
      </c>
      <c r="I567">
        <v>9587</v>
      </c>
      <c r="J567">
        <v>152.58000000000001</v>
      </c>
      <c r="K567">
        <v>97.44</v>
      </c>
    </row>
    <row r="568" spans="1:11" x14ac:dyDescent="0.35">
      <c r="A568">
        <v>966415631</v>
      </c>
      <c r="B568" s="2">
        <v>42086</v>
      </c>
      <c r="C568" s="2">
        <v>42100</v>
      </c>
      <c r="D568" t="s">
        <v>181</v>
      </c>
      <c r="E568" t="s">
        <v>38</v>
      </c>
      <c r="F568" t="s">
        <v>76</v>
      </c>
      <c r="G568" t="s">
        <v>18</v>
      </c>
      <c r="H568" t="s">
        <v>34</v>
      </c>
      <c r="I568">
        <v>2716</v>
      </c>
      <c r="J568">
        <v>668.27</v>
      </c>
      <c r="K568">
        <v>502.54</v>
      </c>
    </row>
    <row r="569" spans="1:11" x14ac:dyDescent="0.35">
      <c r="A569">
        <v>166810500</v>
      </c>
      <c r="B569" s="2">
        <v>44479</v>
      </c>
      <c r="C569" s="2">
        <v>44484</v>
      </c>
      <c r="D569" t="s">
        <v>35</v>
      </c>
      <c r="E569" t="s">
        <v>21</v>
      </c>
      <c r="F569" t="s">
        <v>33</v>
      </c>
      <c r="G569" t="s">
        <v>14</v>
      </c>
      <c r="H569" t="s">
        <v>15</v>
      </c>
      <c r="I569">
        <v>1789</v>
      </c>
      <c r="J569">
        <v>109.28</v>
      </c>
      <c r="K569">
        <v>35.840000000000003</v>
      </c>
    </row>
    <row r="570" spans="1:11" x14ac:dyDescent="0.35">
      <c r="A570">
        <v>131373155</v>
      </c>
      <c r="B570" s="2">
        <v>42255</v>
      </c>
      <c r="C570" s="2">
        <v>42265</v>
      </c>
      <c r="D570" t="s">
        <v>82</v>
      </c>
      <c r="E570" t="s">
        <v>32</v>
      </c>
      <c r="F570" t="s">
        <v>47</v>
      </c>
      <c r="G570" t="s">
        <v>18</v>
      </c>
      <c r="H570" t="s">
        <v>34</v>
      </c>
      <c r="I570">
        <v>5091</v>
      </c>
      <c r="J570">
        <v>421.89</v>
      </c>
      <c r="K570">
        <v>364.69</v>
      </c>
    </row>
    <row r="571" spans="1:11" x14ac:dyDescent="0.35">
      <c r="A571">
        <v>913277423</v>
      </c>
      <c r="B571" s="2">
        <v>44169</v>
      </c>
      <c r="C571" s="2">
        <v>44180</v>
      </c>
      <c r="D571" t="s">
        <v>164</v>
      </c>
      <c r="E571" t="s">
        <v>38</v>
      </c>
      <c r="F571" t="s">
        <v>68</v>
      </c>
      <c r="G571" t="s">
        <v>14</v>
      </c>
      <c r="H571" t="s">
        <v>26</v>
      </c>
      <c r="I571">
        <v>7939</v>
      </c>
      <c r="J571">
        <v>154.06</v>
      </c>
      <c r="K571">
        <v>90.93</v>
      </c>
    </row>
    <row r="572" spans="1:11" x14ac:dyDescent="0.35">
      <c r="A572">
        <v>386009633</v>
      </c>
      <c r="B572" s="2">
        <v>43555</v>
      </c>
      <c r="C572" s="2">
        <v>43557</v>
      </c>
      <c r="D572" t="s">
        <v>152</v>
      </c>
      <c r="E572" t="s">
        <v>21</v>
      </c>
      <c r="F572" t="s">
        <v>30</v>
      </c>
      <c r="G572" t="s">
        <v>18</v>
      </c>
      <c r="H572" t="s">
        <v>15</v>
      </c>
      <c r="I572">
        <v>7683</v>
      </c>
      <c r="J572">
        <v>81.73</v>
      </c>
      <c r="K572">
        <v>56.67</v>
      </c>
    </row>
    <row r="573" spans="1:11" x14ac:dyDescent="0.35">
      <c r="A573">
        <v>993368613</v>
      </c>
      <c r="B573" s="2">
        <v>42408</v>
      </c>
      <c r="C573" s="2">
        <v>42421</v>
      </c>
      <c r="D573" t="s">
        <v>184</v>
      </c>
      <c r="E573" t="s">
        <v>21</v>
      </c>
      <c r="F573" t="s">
        <v>30</v>
      </c>
      <c r="G573" t="s">
        <v>18</v>
      </c>
      <c r="H573" t="s">
        <v>34</v>
      </c>
      <c r="I573">
        <v>8702</v>
      </c>
      <c r="J573">
        <v>81.73</v>
      </c>
      <c r="K573">
        <v>56.67</v>
      </c>
    </row>
    <row r="574" spans="1:11" x14ac:dyDescent="0.35">
      <c r="A574">
        <v>299465692</v>
      </c>
      <c r="B574" s="2">
        <v>43264</v>
      </c>
      <c r="C574" s="2">
        <v>43265</v>
      </c>
      <c r="D574" t="s">
        <v>197</v>
      </c>
      <c r="E574" t="s">
        <v>38</v>
      </c>
      <c r="F574" t="s">
        <v>40</v>
      </c>
      <c r="G574" t="s">
        <v>18</v>
      </c>
      <c r="H574" t="s">
        <v>34</v>
      </c>
      <c r="I574">
        <v>7408</v>
      </c>
      <c r="J574">
        <v>651.21</v>
      </c>
      <c r="K574">
        <v>524.96</v>
      </c>
    </row>
    <row r="575" spans="1:11" x14ac:dyDescent="0.35">
      <c r="A575">
        <v>438724696</v>
      </c>
      <c r="B575" s="2">
        <v>43703</v>
      </c>
      <c r="C575" s="2">
        <v>43707</v>
      </c>
      <c r="D575" t="s">
        <v>169</v>
      </c>
      <c r="E575" t="s">
        <v>29</v>
      </c>
      <c r="F575" t="s">
        <v>68</v>
      </c>
      <c r="G575" t="s">
        <v>18</v>
      </c>
      <c r="H575" t="s">
        <v>26</v>
      </c>
      <c r="I575">
        <v>7242</v>
      </c>
      <c r="J575">
        <v>154.06</v>
      </c>
      <c r="K575">
        <v>90.93</v>
      </c>
    </row>
    <row r="576" spans="1:11" x14ac:dyDescent="0.35">
      <c r="A576">
        <v>465881955</v>
      </c>
      <c r="B576" s="2">
        <v>44041</v>
      </c>
      <c r="C576" s="2">
        <v>44058</v>
      </c>
      <c r="D576" t="s">
        <v>140</v>
      </c>
      <c r="E576" t="s">
        <v>24</v>
      </c>
      <c r="F576" t="s">
        <v>42</v>
      </c>
      <c r="G576" t="s">
        <v>18</v>
      </c>
      <c r="H576" t="s">
        <v>34</v>
      </c>
      <c r="I576">
        <v>3678</v>
      </c>
      <c r="J576">
        <v>437.2</v>
      </c>
      <c r="K576">
        <v>263.33</v>
      </c>
    </row>
    <row r="577" spans="1:11" x14ac:dyDescent="0.35">
      <c r="A577">
        <v>405986297</v>
      </c>
      <c r="B577" s="2">
        <v>43443</v>
      </c>
      <c r="C577" s="2">
        <v>43446</v>
      </c>
      <c r="D577" t="s">
        <v>184</v>
      </c>
      <c r="E577" t="s">
        <v>21</v>
      </c>
      <c r="F577" t="s">
        <v>13</v>
      </c>
      <c r="G577" t="s">
        <v>14</v>
      </c>
      <c r="H577" t="s">
        <v>26</v>
      </c>
      <c r="I577">
        <v>9222</v>
      </c>
      <c r="J577">
        <v>255.28</v>
      </c>
      <c r="K577">
        <v>159.41999999999999</v>
      </c>
    </row>
    <row r="578" spans="1:11" x14ac:dyDescent="0.35">
      <c r="A578">
        <v>804399049</v>
      </c>
      <c r="B578" s="2">
        <v>44698</v>
      </c>
      <c r="C578" s="2">
        <v>44710</v>
      </c>
      <c r="D578" t="s">
        <v>163</v>
      </c>
      <c r="E578" t="s">
        <v>38</v>
      </c>
      <c r="F578" t="s">
        <v>76</v>
      </c>
      <c r="G578" t="s">
        <v>14</v>
      </c>
      <c r="H578" t="s">
        <v>15</v>
      </c>
      <c r="I578">
        <v>8409</v>
      </c>
      <c r="J578">
        <v>668.27</v>
      </c>
      <c r="K578">
        <v>502.54</v>
      </c>
    </row>
    <row r="579" spans="1:11" x14ac:dyDescent="0.35">
      <c r="A579">
        <v>476794040</v>
      </c>
      <c r="B579" s="2">
        <v>42404</v>
      </c>
      <c r="C579" s="2">
        <v>42405</v>
      </c>
      <c r="D579" t="s">
        <v>49</v>
      </c>
      <c r="E579" t="s">
        <v>21</v>
      </c>
      <c r="F579" t="s">
        <v>22</v>
      </c>
      <c r="G579" t="s">
        <v>14</v>
      </c>
      <c r="H579" t="s">
        <v>34</v>
      </c>
      <c r="I579">
        <v>2807</v>
      </c>
      <c r="J579">
        <v>47.45</v>
      </c>
      <c r="K579">
        <v>31.79</v>
      </c>
    </row>
    <row r="580" spans="1:11" x14ac:dyDescent="0.35">
      <c r="A580">
        <v>559157598</v>
      </c>
      <c r="B580" s="2">
        <v>44012</v>
      </c>
      <c r="C580" s="2">
        <v>44024</v>
      </c>
      <c r="D580" t="s">
        <v>160</v>
      </c>
      <c r="E580" t="s">
        <v>29</v>
      </c>
      <c r="F580" t="s">
        <v>30</v>
      </c>
      <c r="G580" t="s">
        <v>18</v>
      </c>
      <c r="H580" t="s">
        <v>26</v>
      </c>
      <c r="I580">
        <v>6014</v>
      </c>
      <c r="J580">
        <v>81.73</v>
      </c>
      <c r="K580">
        <v>56.67</v>
      </c>
    </row>
    <row r="581" spans="1:11" x14ac:dyDescent="0.35">
      <c r="A581">
        <v>457788550</v>
      </c>
      <c r="B581" s="2">
        <v>42053</v>
      </c>
      <c r="C581" s="2">
        <v>42064</v>
      </c>
      <c r="D581" t="s">
        <v>164</v>
      </c>
      <c r="E581" t="s">
        <v>38</v>
      </c>
      <c r="F581" t="s">
        <v>42</v>
      </c>
      <c r="G581" t="s">
        <v>14</v>
      </c>
      <c r="H581" t="s">
        <v>34</v>
      </c>
      <c r="I581">
        <v>8660</v>
      </c>
      <c r="J581">
        <v>437.2</v>
      </c>
      <c r="K581">
        <v>263.33</v>
      </c>
    </row>
    <row r="582" spans="1:11" x14ac:dyDescent="0.35">
      <c r="A582">
        <v>999298226</v>
      </c>
      <c r="B582" s="2">
        <v>44681</v>
      </c>
      <c r="C582" s="2">
        <v>44693</v>
      </c>
      <c r="D582" t="s">
        <v>187</v>
      </c>
      <c r="E582" t="s">
        <v>29</v>
      </c>
      <c r="F582" t="s">
        <v>68</v>
      </c>
      <c r="G582" t="s">
        <v>14</v>
      </c>
      <c r="H582" t="s">
        <v>26</v>
      </c>
      <c r="I582">
        <v>3407</v>
      </c>
      <c r="J582">
        <v>154.06</v>
      </c>
      <c r="K582">
        <v>90.93</v>
      </c>
    </row>
    <row r="583" spans="1:11" x14ac:dyDescent="0.35">
      <c r="A583">
        <v>380610454</v>
      </c>
      <c r="B583" s="2">
        <v>44551</v>
      </c>
      <c r="C583" s="2">
        <v>44571</v>
      </c>
      <c r="D583" t="s">
        <v>103</v>
      </c>
      <c r="E583" t="s">
        <v>21</v>
      </c>
      <c r="F583" t="s">
        <v>47</v>
      </c>
      <c r="G583" t="s">
        <v>18</v>
      </c>
      <c r="H583" t="s">
        <v>19</v>
      </c>
      <c r="I583">
        <v>9946</v>
      </c>
      <c r="J583">
        <v>421.89</v>
      </c>
      <c r="K583">
        <v>364.69</v>
      </c>
    </row>
    <row r="584" spans="1:11" x14ac:dyDescent="0.35">
      <c r="A584">
        <v>918961560</v>
      </c>
      <c r="B584" s="2">
        <v>43940</v>
      </c>
      <c r="C584" s="2">
        <v>43954</v>
      </c>
      <c r="D584" t="s">
        <v>191</v>
      </c>
      <c r="E584" t="s">
        <v>24</v>
      </c>
      <c r="F584" t="s">
        <v>13</v>
      </c>
      <c r="G584" t="s">
        <v>14</v>
      </c>
      <c r="H584" t="s">
        <v>19</v>
      </c>
      <c r="I584">
        <v>2</v>
      </c>
      <c r="J584">
        <v>255.28</v>
      </c>
      <c r="K584">
        <v>159.41999999999999</v>
      </c>
    </row>
    <row r="585" spans="1:11" x14ac:dyDescent="0.35">
      <c r="A585">
        <v>501900374</v>
      </c>
      <c r="B585" s="2">
        <v>42363</v>
      </c>
      <c r="C585" s="2">
        <v>42371</v>
      </c>
      <c r="D585" t="s">
        <v>75</v>
      </c>
      <c r="E585" t="s">
        <v>38</v>
      </c>
      <c r="F585" t="s">
        <v>40</v>
      </c>
      <c r="G585" t="s">
        <v>14</v>
      </c>
      <c r="H585" t="s">
        <v>34</v>
      </c>
      <c r="I585">
        <v>2329</v>
      </c>
      <c r="J585">
        <v>651.21</v>
      </c>
      <c r="K585">
        <v>524.96</v>
      </c>
    </row>
    <row r="586" spans="1:11" x14ac:dyDescent="0.35">
      <c r="A586">
        <v>237288224</v>
      </c>
      <c r="B586" s="2">
        <v>43682</v>
      </c>
      <c r="C586" s="2">
        <v>43689</v>
      </c>
      <c r="D586" t="s">
        <v>128</v>
      </c>
      <c r="E586" t="s">
        <v>38</v>
      </c>
      <c r="F586" t="s">
        <v>76</v>
      </c>
      <c r="G586" t="s">
        <v>14</v>
      </c>
      <c r="H586" t="s">
        <v>15</v>
      </c>
      <c r="I586">
        <v>7713</v>
      </c>
      <c r="J586">
        <v>668.27</v>
      </c>
      <c r="K586">
        <v>502.54</v>
      </c>
    </row>
    <row r="587" spans="1:11" x14ac:dyDescent="0.35">
      <c r="A587">
        <v>403298938</v>
      </c>
      <c r="B587" s="2">
        <v>42266</v>
      </c>
      <c r="C587" s="2">
        <v>42282</v>
      </c>
      <c r="D587" t="s">
        <v>78</v>
      </c>
      <c r="E587" t="s">
        <v>24</v>
      </c>
      <c r="F587" t="s">
        <v>42</v>
      </c>
      <c r="G587" t="s">
        <v>14</v>
      </c>
      <c r="H587" t="s">
        <v>19</v>
      </c>
      <c r="I587">
        <v>3973</v>
      </c>
      <c r="J587">
        <v>437.2</v>
      </c>
      <c r="K587">
        <v>263.33</v>
      </c>
    </row>
    <row r="588" spans="1:11" x14ac:dyDescent="0.35">
      <c r="A588">
        <v>898418843</v>
      </c>
      <c r="B588" s="2">
        <v>44298</v>
      </c>
      <c r="C588" s="2">
        <v>44312</v>
      </c>
      <c r="D588" t="s">
        <v>157</v>
      </c>
      <c r="E588" t="s">
        <v>24</v>
      </c>
      <c r="F588" t="s">
        <v>17</v>
      </c>
      <c r="G588" t="s">
        <v>18</v>
      </c>
      <c r="H588" t="s">
        <v>34</v>
      </c>
      <c r="I588">
        <v>955</v>
      </c>
      <c r="J588">
        <v>152.58000000000001</v>
      </c>
      <c r="K588">
        <v>97.44</v>
      </c>
    </row>
    <row r="589" spans="1:11" x14ac:dyDescent="0.35">
      <c r="A589">
        <v>791446769</v>
      </c>
      <c r="B589" s="2">
        <v>42651</v>
      </c>
      <c r="C589" s="2">
        <v>42657</v>
      </c>
      <c r="D589" t="s">
        <v>43</v>
      </c>
      <c r="E589" t="s">
        <v>24</v>
      </c>
      <c r="F589" t="s">
        <v>17</v>
      </c>
      <c r="G589" t="s">
        <v>18</v>
      </c>
      <c r="H589" t="s">
        <v>26</v>
      </c>
      <c r="I589">
        <v>5541</v>
      </c>
      <c r="J589">
        <v>152.58000000000001</v>
      </c>
      <c r="K589">
        <v>97.44</v>
      </c>
    </row>
    <row r="590" spans="1:11" x14ac:dyDescent="0.35">
      <c r="A590">
        <v>571494042</v>
      </c>
      <c r="B590" s="2">
        <v>44522</v>
      </c>
      <c r="C590" s="2">
        <v>44525</v>
      </c>
      <c r="D590" t="s">
        <v>52</v>
      </c>
      <c r="E590" t="s">
        <v>12</v>
      </c>
      <c r="F590" t="s">
        <v>22</v>
      </c>
      <c r="G590" t="s">
        <v>18</v>
      </c>
      <c r="H590" t="s">
        <v>15</v>
      </c>
      <c r="I590">
        <v>6642</v>
      </c>
      <c r="J590">
        <v>47.45</v>
      </c>
      <c r="K590">
        <v>31.79</v>
      </c>
    </row>
    <row r="591" spans="1:11" x14ac:dyDescent="0.35">
      <c r="A591">
        <v>797984492</v>
      </c>
      <c r="B591" s="2">
        <v>44372</v>
      </c>
      <c r="C591" s="2">
        <v>44378</v>
      </c>
      <c r="D591" t="s">
        <v>112</v>
      </c>
      <c r="E591" t="s">
        <v>12</v>
      </c>
      <c r="F591" t="s">
        <v>42</v>
      </c>
      <c r="G591" t="s">
        <v>18</v>
      </c>
      <c r="H591" t="s">
        <v>15</v>
      </c>
      <c r="I591">
        <v>199</v>
      </c>
      <c r="J591">
        <v>437.2</v>
      </c>
      <c r="K591">
        <v>263.33</v>
      </c>
    </row>
    <row r="592" spans="1:11" x14ac:dyDescent="0.35">
      <c r="A592">
        <v>750654447</v>
      </c>
      <c r="B592" s="2">
        <v>42476</v>
      </c>
      <c r="C592" s="2">
        <v>42487</v>
      </c>
      <c r="D592" t="s">
        <v>52</v>
      </c>
      <c r="E592" t="s">
        <v>12</v>
      </c>
      <c r="F592" t="s">
        <v>42</v>
      </c>
      <c r="G592" t="s">
        <v>18</v>
      </c>
      <c r="H592" t="s">
        <v>19</v>
      </c>
      <c r="I592">
        <v>4187</v>
      </c>
      <c r="J592">
        <v>437.2</v>
      </c>
      <c r="K592">
        <v>263.33</v>
      </c>
    </row>
    <row r="593" spans="1:11" x14ac:dyDescent="0.35">
      <c r="A593">
        <v>679552733</v>
      </c>
      <c r="B593" s="2">
        <v>42660</v>
      </c>
      <c r="C593" s="2">
        <v>42667</v>
      </c>
      <c r="D593" t="s">
        <v>127</v>
      </c>
      <c r="E593" t="s">
        <v>38</v>
      </c>
      <c r="F593" t="s">
        <v>33</v>
      </c>
      <c r="G593" t="s">
        <v>18</v>
      </c>
      <c r="H593" t="s">
        <v>26</v>
      </c>
      <c r="I593">
        <v>3610</v>
      </c>
      <c r="J593">
        <v>109.28</v>
      </c>
      <c r="K593">
        <v>35.840000000000003</v>
      </c>
    </row>
    <row r="594" spans="1:11" x14ac:dyDescent="0.35">
      <c r="A594">
        <v>455040681</v>
      </c>
      <c r="B594" s="2">
        <v>43862</v>
      </c>
      <c r="C594" s="2">
        <v>43873</v>
      </c>
      <c r="D594" t="s">
        <v>165</v>
      </c>
      <c r="E594" t="s">
        <v>21</v>
      </c>
      <c r="F594" t="s">
        <v>68</v>
      </c>
      <c r="G594" t="s">
        <v>18</v>
      </c>
      <c r="H594" t="s">
        <v>26</v>
      </c>
      <c r="I594">
        <v>5504</v>
      </c>
      <c r="J594">
        <v>154.06</v>
      </c>
      <c r="K594">
        <v>90.93</v>
      </c>
    </row>
    <row r="595" spans="1:11" x14ac:dyDescent="0.35">
      <c r="A595">
        <v>917792117</v>
      </c>
      <c r="B595" s="2">
        <v>43718</v>
      </c>
      <c r="C595" s="2">
        <v>43733</v>
      </c>
      <c r="D595" t="s">
        <v>189</v>
      </c>
      <c r="E595" t="s">
        <v>21</v>
      </c>
      <c r="F595" t="s">
        <v>33</v>
      </c>
      <c r="G595" t="s">
        <v>14</v>
      </c>
      <c r="H595" t="s">
        <v>15</v>
      </c>
      <c r="I595">
        <v>3938</v>
      </c>
      <c r="J595">
        <v>109.28</v>
      </c>
      <c r="K595">
        <v>35.840000000000003</v>
      </c>
    </row>
    <row r="596" spans="1:11" x14ac:dyDescent="0.35">
      <c r="A596">
        <v>728793370</v>
      </c>
      <c r="B596" s="2">
        <v>44374</v>
      </c>
      <c r="C596" s="2">
        <v>44394</v>
      </c>
      <c r="D596" t="s">
        <v>156</v>
      </c>
      <c r="E596" t="s">
        <v>21</v>
      </c>
      <c r="F596" t="s">
        <v>42</v>
      </c>
      <c r="G596" t="s">
        <v>18</v>
      </c>
      <c r="H596" t="s">
        <v>26</v>
      </c>
      <c r="I596">
        <v>5009</v>
      </c>
      <c r="J596">
        <v>437.2</v>
      </c>
      <c r="K596">
        <v>263.33</v>
      </c>
    </row>
    <row r="597" spans="1:11" x14ac:dyDescent="0.35">
      <c r="A597">
        <v>419343268</v>
      </c>
      <c r="B597" s="2">
        <v>42128</v>
      </c>
      <c r="C597" s="2">
        <v>42144</v>
      </c>
      <c r="D597" t="s">
        <v>150</v>
      </c>
      <c r="E597" t="s">
        <v>38</v>
      </c>
      <c r="F597" t="s">
        <v>56</v>
      </c>
      <c r="G597" t="s">
        <v>18</v>
      </c>
      <c r="H597" t="s">
        <v>19</v>
      </c>
      <c r="I597">
        <v>1847</v>
      </c>
      <c r="J597">
        <v>9.33</v>
      </c>
      <c r="K597">
        <v>6.92</v>
      </c>
    </row>
    <row r="598" spans="1:11" x14ac:dyDescent="0.35">
      <c r="A598">
        <v>141053140</v>
      </c>
      <c r="B598" s="2">
        <v>43634</v>
      </c>
      <c r="C598" s="2">
        <v>43645</v>
      </c>
      <c r="D598" t="s">
        <v>70</v>
      </c>
      <c r="E598" t="s">
        <v>29</v>
      </c>
      <c r="F598" t="s">
        <v>25</v>
      </c>
      <c r="G598" t="s">
        <v>14</v>
      </c>
      <c r="H598" t="s">
        <v>15</v>
      </c>
      <c r="I598">
        <v>9613</v>
      </c>
      <c r="J598">
        <v>205.7</v>
      </c>
      <c r="K598">
        <v>117.11</v>
      </c>
    </row>
    <row r="599" spans="1:11" x14ac:dyDescent="0.35">
      <c r="A599">
        <v>115846812</v>
      </c>
      <c r="B599" s="2">
        <v>43127</v>
      </c>
      <c r="C599" s="2">
        <v>43128</v>
      </c>
      <c r="D599" t="s">
        <v>98</v>
      </c>
      <c r="E599" t="s">
        <v>38</v>
      </c>
      <c r="F599" t="s">
        <v>25</v>
      </c>
      <c r="G599" t="s">
        <v>14</v>
      </c>
      <c r="H599" t="s">
        <v>19</v>
      </c>
      <c r="I599">
        <v>501</v>
      </c>
      <c r="J599">
        <v>205.7</v>
      </c>
      <c r="K599">
        <v>117.11</v>
      </c>
    </row>
    <row r="600" spans="1:11" x14ac:dyDescent="0.35">
      <c r="A600">
        <v>185960614</v>
      </c>
      <c r="B600" s="2">
        <v>44306</v>
      </c>
      <c r="C600" s="2">
        <v>44312</v>
      </c>
      <c r="D600" t="s">
        <v>48</v>
      </c>
      <c r="E600" t="s">
        <v>21</v>
      </c>
      <c r="F600" t="s">
        <v>56</v>
      </c>
      <c r="G600" t="s">
        <v>18</v>
      </c>
      <c r="H600" t="s">
        <v>15</v>
      </c>
      <c r="I600">
        <v>8733</v>
      </c>
      <c r="J600">
        <v>9.33</v>
      </c>
      <c r="K600">
        <v>6.92</v>
      </c>
    </row>
    <row r="601" spans="1:11" x14ac:dyDescent="0.35">
      <c r="A601">
        <v>263943374</v>
      </c>
      <c r="B601" s="2">
        <v>44451</v>
      </c>
      <c r="C601" s="2">
        <v>44456</v>
      </c>
      <c r="D601" t="s">
        <v>134</v>
      </c>
      <c r="E601" t="s">
        <v>38</v>
      </c>
      <c r="F601" t="s">
        <v>76</v>
      </c>
      <c r="G601" t="s">
        <v>18</v>
      </c>
      <c r="H601" t="s">
        <v>19</v>
      </c>
      <c r="I601">
        <v>5565</v>
      </c>
      <c r="J601">
        <v>668.27</v>
      </c>
      <c r="K601">
        <v>502.54</v>
      </c>
    </row>
    <row r="602" spans="1:11" x14ac:dyDescent="0.35">
      <c r="A602">
        <v>782656419</v>
      </c>
      <c r="B602" s="2">
        <v>42120</v>
      </c>
      <c r="C602" s="2">
        <v>42125</v>
      </c>
      <c r="D602" t="s">
        <v>124</v>
      </c>
      <c r="E602" t="s">
        <v>38</v>
      </c>
      <c r="F602" t="s">
        <v>40</v>
      </c>
      <c r="G602" t="s">
        <v>18</v>
      </c>
      <c r="H602" t="s">
        <v>15</v>
      </c>
      <c r="I602">
        <v>4282</v>
      </c>
      <c r="J602">
        <v>651.21</v>
      </c>
      <c r="K602">
        <v>524.96</v>
      </c>
    </row>
    <row r="603" spans="1:11" x14ac:dyDescent="0.35">
      <c r="A603">
        <v>445273578</v>
      </c>
      <c r="B603" s="2">
        <v>44529</v>
      </c>
      <c r="C603" s="2">
        <v>44543</v>
      </c>
      <c r="D603" t="s">
        <v>77</v>
      </c>
      <c r="E603" t="s">
        <v>21</v>
      </c>
      <c r="F603" t="s">
        <v>40</v>
      </c>
      <c r="G603" t="s">
        <v>18</v>
      </c>
      <c r="H603" t="s">
        <v>34</v>
      </c>
      <c r="I603">
        <v>5201</v>
      </c>
      <c r="J603">
        <v>651.21</v>
      </c>
      <c r="K603">
        <v>524.96</v>
      </c>
    </row>
    <row r="604" spans="1:11" x14ac:dyDescent="0.35">
      <c r="A604">
        <v>275281178</v>
      </c>
      <c r="B604" s="2">
        <v>42011</v>
      </c>
      <c r="C604" s="2">
        <v>42021</v>
      </c>
      <c r="D604" t="s">
        <v>78</v>
      </c>
      <c r="E604" t="s">
        <v>24</v>
      </c>
      <c r="F604" t="s">
        <v>40</v>
      </c>
      <c r="G604" t="s">
        <v>14</v>
      </c>
      <c r="H604" t="s">
        <v>19</v>
      </c>
      <c r="I604">
        <v>673</v>
      </c>
      <c r="J604">
        <v>651.21</v>
      </c>
      <c r="K604">
        <v>524.96</v>
      </c>
    </row>
    <row r="605" spans="1:11" x14ac:dyDescent="0.35">
      <c r="A605">
        <v>466478049</v>
      </c>
      <c r="B605" s="2">
        <v>44098</v>
      </c>
      <c r="C605" s="2">
        <v>44115</v>
      </c>
      <c r="D605" t="s">
        <v>110</v>
      </c>
      <c r="E605" t="s">
        <v>38</v>
      </c>
      <c r="F605" t="s">
        <v>56</v>
      </c>
      <c r="G605" t="s">
        <v>14</v>
      </c>
      <c r="H605" t="s">
        <v>15</v>
      </c>
      <c r="I605">
        <v>76</v>
      </c>
      <c r="J605">
        <v>9.33</v>
      </c>
      <c r="K605">
        <v>6.92</v>
      </c>
    </row>
    <row r="606" spans="1:11" x14ac:dyDescent="0.35">
      <c r="A606">
        <v>832975518</v>
      </c>
      <c r="B606" s="2">
        <v>42712</v>
      </c>
      <c r="C606" s="2">
        <v>42732</v>
      </c>
      <c r="D606" t="s">
        <v>70</v>
      </c>
      <c r="E606" t="s">
        <v>29</v>
      </c>
      <c r="F606" t="s">
        <v>47</v>
      </c>
      <c r="G606" t="s">
        <v>18</v>
      </c>
      <c r="H606" t="s">
        <v>34</v>
      </c>
      <c r="I606">
        <v>4821</v>
      </c>
      <c r="J606">
        <v>421.89</v>
      </c>
      <c r="K606">
        <v>364.69</v>
      </c>
    </row>
    <row r="607" spans="1:11" x14ac:dyDescent="0.35">
      <c r="A607">
        <v>359197413</v>
      </c>
      <c r="B607" s="2">
        <v>43126</v>
      </c>
      <c r="C607" s="2">
        <v>43144</v>
      </c>
      <c r="D607" t="s">
        <v>215</v>
      </c>
      <c r="E607" t="s">
        <v>21</v>
      </c>
      <c r="F607" t="s">
        <v>13</v>
      </c>
      <c r="G607" t="s">
        <v>14</v>
      </c>
      <c r="H607" t="s">
        <v>26</v>
      </c>
      <c r="I607">
        <v>3352</v>
      </c>
      <c r="J607">
        <v>255.28</v>
      </c>
      <c r="K607">
        <v>159.41999999999999</v>
      </c>
    </row>
    <row r="608" spans="1:11" x14ac:dyDescent="0.35">
      <c r="A608">
        <v>349880063</v>
      </c>
      <c r="B608" s="2">
        <v>43231</v>
      </c>
      <c r="C608" s="2">
        <v>43243</v>
      </c>
      <c r="D608" t="s">
        <v>96</v>
      </c>
      <c r="E608" t="s">
        <v>29</v>
      </c>
      <c r="F608" t="s">
        <v>13</v>
      </c>
      <c r="G608" t="s">
        <v>14</v>
      </c>
      <c r="H608" t="s">
        <v>15</v>
      </c>
      <c r="I608">
        <v>6141</v>
      </c>
      <c r="J608">
        <v>255.28</v>
      </c>
      <c r="K608">
        <v>159.41999999999999</v>
      </c>
    </row>
    <row r="609" spans="1:11" x14ac:dyDescent="0.35">
      <c r="A609">
        <v>380072295</v>
      </c>
      <c r="B609" s="2">
        <v>44619</v>
      </c>
      <c r="C609" s="2">
        <v>44623</v>
      </c>
      <c r="D609" t="s">
        <v>191</v>
      </c>
      <c r="E609" t="s">
        <v>24</v>
      </c>
      <c r="F609" t="s">
        <v>42</v>
      </c>
      <c r="G609" t="s">
        <v>14</v>
      </c>
      <c r="H609" t="s">
        <v>15</v>
      </c>
      <c r="I609">
        <v>693</v>
      </c>
      <c r="J609">
        <v>437.2</v>
      </c>
      <c r="K609">
        <v>263.33</v>
      </c>
    </row>
    <row r="610" spans="1:11" x14ac:dyDescent="0.35">
      <c r="A610">
        <v>545135438</v>
      </c>
      <c r="B610" s="2">
        <v>44575</v>
      </c>
      <c r="C610" s="2">
        <v>44593</v>
      </c>
      <c r="D610" t="s">
        <v>160</v>
      </c>
      <c r="E610" t="s">
        <v>29</v>
      </c>
      <c r="F610" t="s">
        <v>76</v>
      </c>
      <c r="G610" t="s">
        <v>14</v>
      </c>
      <c r="H610" t="s">
        <v>19</v>
      </c>
      <c r="I610">
        <v>6545</v>
      </c>
      <c r="J610">
        <v>668.27</v>
      </c>
      <c r="K610">
        <v>502.54</v>
      </c>
    </row>
    <row r="611" spans="1:11" x14ac:dyDescent="0.35">
      <c r="A611">
        <v>110743319</v>
      </c>
      <c r="B611" s="2">
        <v>43929</v>
      </c>
      <c r="C611" s="2">
        <v>43947</v>
      </c>
      <c r="D611" t="s">
        <v>64</v>
      </c>
      <c r="E611" t="s">
        <v>29</v>
      </c>
      <c r="F611" t="s">
        <v>13</v>
      </c>
      <c r="G611" t="s">
        <v>18</v>
      </c>
      <c r="H611" t="s">
        <v>19</v>
      </c>
      <c r="I611">
        <v>264</v>
      </c>
      <c r="J611">
        <v>255.28</v>
      </c>
      <c r="K611">
        <v>159.41999999999999</v>
      </c>
    </row>
    <row r="612" spans="1:11" x14ac:dyDescent="0.35">
      <c r="A612">
        <v>662882268</v>
      </c>
      <c r="B612" s="2">
        <v>42438</v>
      </c>
      <c r="C612" s="2">
        <v>42457</v>
      </c>
      <c r="D612" t="s">
        <v>98</v>
      </c>
      <c r="E612" t="s">
        <v>38</v>
      </c>
      <c r="F612" t="s">
        <v>42</v>
      </c>
      <c r="G612" t="s">
        <v>18</v>
      </c>
      <c r="H612" t="s">
        <v>19</v>
      </c>
      <c r="I612">
        <v>449</v>
      </c>
      <c r="J612">
        <v>437.2</v>
      </c>
      <c r="K612">
        <v>263.33</v>
      </c>
    </row>
    <row r="613" spans="1:11" x14ac:dyDescent="0.35">
      <c r="A613">
        <v>257851111</v>
      </c>
      <c r="B613" s="2">
        <v>44869</v>
      </c>
      <c r="C613" s="2">
        <v>44871</v>
      </c>
      <c r="D613" t="s">
        <v>62</v>
      </c>
      <c r="E613" t="s">
        <v>38</v>
      </c>
      <c r="F613" t="s">
        <v>47</v>
      </c>
      <c r="G613" t="s">
        <v>18</v>
      </c>
      <c r="H613" t="s">
        <v>19</v>
      </c>
      <c r="I613">
        <v>2729</v>
      </c>
      <c r="J613">
        <v>421.89</v>
      </c>
      <c r="K613">
        <v>364.69</v>
      </c>
    </row>
    <row r="614" spans="1:11" x14ac:dyDescent="0.35">
      <c r="A614">
        <v>172261178</v>
      </c>
      <c r="B614" s="2">
        <v>42600</v>
      </c>
      <c r="C614" s="2">
        <v>42611</v>
      </c>
      <c r="D614" t="s">
        <v>213</v>
      </c>
      <c r="E614" t="s">
        <v>38</v>
      </c>
      <c r="F614" t="s">
        <v>13</v>
      </c>
      <c r="G614" t="s">
        <v>18</v>
      </c>
      <c r="H614" t="s">
        <v>15</v>
      </c>
      <c r="I614">
        <v>4765</v>
      </c>
      <c r="J614">
        <v>255.28</v>
      </c>
      <c r="K614">
        <v>159.41999999999999</v>
      </c>
    </row>
    <row r="615" spans="1:11" x14ac:dyDescent="0.35">
      <c r="A615">
        <v>853036296</v>
      </c>
      <c r="B615" s="2">
        <v>43599</v>
      </c>
      <c r="C615" s="2">
        <v>43601</v>
      </c>
      <c r="D615" t="s">
        <v>214</v>
      </c>
      <c r="E615" t="s">
        <v>21</v>
      </c>
      <c r="F615" t="s">
        <v>30</v>
      </c>
      <c r="G615" t="s">
        <v>18</v>
      </c>
      <c r="H615" t="s">
        <v>26</v>
      </c>
      <c r="I615">
        <v>1251</v>
      </c>
      <c r="J615">
        <v>81.73</v>
      </c>
      <c r="K615">
        <v>56.67</v>
      </c>
    </row>
    <row r="616" spans="1:11" x14ac:dyDescent="0.35">
      <c r="A616">
        <v>567412793</v>
      </c>
      <c r="B616" s="2">
        <v>43911</v>
      </c>
      <c r="C616" s="2">
        <v>43931</v>
      </c>
      <c r="D616" t="s">
        <v>71</v>
      </c>
      <c r="E616" t="s">
        <v>21</v>
      </c>
      <c r="F616" t="s">
        <v>56</v>
      </c>
      <c r="G616" t="s">
        <v>18</v>
      </c>
      <c r="H616" t="s">
        <v>15</v>
      </c>
      <c r="I616">
        <v>8910</v>
      </c>
      <c r="J616">
        <v>9.33</v>
      </c>
      <c r="K616">
        <v>6.92</v>
      </c>
    </row>
    <row r="617" spans="1:11" x14ac:dyDescent="0.35">
      <c r="A617">
        <v>352939498</v>
      </c>
      <c r="B617" s="2">
        <v>43126</v>
      </c>
      <c r="C617" s="2">
        <v>43142</v>
      </c>
      <c r="D617" t="s">
        <v>216</v>
      </c>
      <c r="E617" t="s">
        <v>51</v>
      </c>
      <c r="F617" t="s">
        <v>33</v>
      </c>
      <c r="G617" t="s">
        <v>18</v>
      </c>
      <c r="H617" t="s">
        <v>34</v>
      </c>
      <c r="I617">
        <v>1495</v>
      </c>
      <c r="J617">
        <v>109.28</v>
      </c>
      <c r="K617">
        <v>35.840000000000003</v>
      </c>
    </row>
    <row r="618" spans="1:11" x14ac:dyDescent="0.35">
      <c r="A618">
        <v>867477738</v>
      </c>
      <c r="B618" s="2">
        <v>43569</v>
      </c>
      <c r="C618" s="2">
        <v>43583</v>
      </c>
      <c r="D618" t="s">
        <v>185</v>
      </c>
      <c r="E618" t="s">
        <v>38</v>
      </c>
      <c r="F618" t="s">
        <v>33</v>
      </c>
      <c r="G618" t="s">
        <v>14</v>
      </c>
      <c r="H618" t="s">
        <v>15</v>
      </c>
      <c r="I618">
        <v>4795</v>
      </c>
      <c r="J618">
        <v>109.28</v>
      </c>
      <c r="K618">
        <v>35.840000000000003</v>
      </c>
    </row>
    <row r="619" spans="1:11" x14ac:dyDescent="0.35">
      <c r="A619">
        <v>139201343</v>
      </c>
      <c r="B619" s="2">
        <v>42609</v>
      </c>
      <c r="C619" s="2">
        <v>42629</v>
      </c>
      <c r="D619" t="s">
        <v>205</v>
      </c>
      <c r="E619" t="s">
        <v>21</v>
      </c>
      <c r="F619" t="s">
        <v>42</v>
      </c>
      <c r="G619" t="s">
        <v>18</v>
      </c>
      <c r="H619" t="s">
        <v>34</v>
      </c>
      <c r="I619">
        <v>1625</v>
      </c>
      <c r="J619">
        <v>437.2</v>
      </c>
      <c r="K619">
        <v>263.33</v>
      </c>
    </row>
    <row r="620" spans="1:11" x14ac:dyDescent="0.35">
      <c r="A620">
        <v>316596639</v>
      </c>
      <c r="B620" s="2">
        <v>42696</v>
      </c>
      <c r="C620" s="2">
        <v>42701</v>
      </c>
      <c r="D620" t="s">
        <v>16</v>
      </c>
      <c r="E620" t="s">
        <v>12</v>
      </c>
      <c r="F620" t="s">
        <v>56</v>
      </c>
      <c r="G620" t="s">
        <v>18</v>
      </c>
      <c r="H620" t="s">
        <v>19</v>
      </c>
      <c r="I620">
        <v>6836</v>
      </c>
      <c r="J620">
        <v>9.33</v>
      </c>
      <c r="K620">
        <v>6.92</v>
      </c>
    </row>
    <row r="621" spans="1:11" x14ac:dyDescent="0.35">
      <c r="A621">
        <v>918462455</v>
      </c>
      <c r="B621" s="2">
        <v>44402</v>
      </c>
      <c r="C621" s="2">
        <v>44421</v>
      </c>
      <c r="D621" t="s">
        <v>83</v>
      </c>
      <c r="E621" t="s">
        <v>38</v>
      </c>
      <c r="F621" t="s">
        <v>22</v>
      </c>
      <c r="G621" t="s">
        <v>14</v>
      </c>
      <c r="H621" t="s">
        <v>34</v>
      </c>
      <c r="I621">
        <v>2305</v>
      </c>
      <c r="J621">
        <v>47.45</v>
      </c>
      <c r="K621">
        <v>31.79</v>
      </c>
    </row>
    <row r="622" spans="1:11" x14ac:dyDescent="0.35">
      <c r="A622">
        <v>183910119</v>
      </c>
      <c r="B622" s="2">
        <v>43260</v>
      </c>
      <c r="C622" s="2">
        <v>43267</v>
      </c>
      <c r="D622" t="s">
        <v>100</v>
      </c>
      <c r="E622" t="s">
        <v>21</v>
      </c>
      <c r="F622" t="s">
        <v>42</v>
      </c>
      <c r="G622" t="s">
        <v>14</v>
      </c>
      <c r="H622" t="s">
        <v>19</v>
      </c>
      <c r="I622">
        <v>1946</v>
      </c>
      <c r="J622">
        <v>437.2</v>
      </c>
      <c r="K622">
        <v>263.33</v>
      </c>
    </row>
    <row r="623" spans="1:11" x14ac:dyDescent="0.35">
      <c r="A623">
        <v>922363460</v>
      </c>
      <c r="B623" s="2">
        <v>43776</v>
      </c>
      <c r="C623" s="2">
        <v>43789</v>
      </c>
      <c r="D623" t="s">
        <v>67</v>
      </c>
      <c r="E623" t="s">
        <v>21</v>
      </c>
      <c r="F623" t="s">
        <v>33</v>
      </c>
      <c r="G623" t="s">
        <v>14</v>
      </c>
      <c r="H623" t="s">
        <v>34</v>
      </c>
      <c r="I623">
        <v>6700</v>
      </c>
      <c r="J623">
        <v>109.28</v>
      </c>
      <c r="K623">
        <v>35.840000000000003</v>
      </c>
    </row>
    <row r="624" spans="1:11" x14ac:dyDescent="0.35">
      <c r="A624">
        <v>163558804</v>
      </c>
      <c r="B624" s="2">
        <v>43228</v>
      </c>
      <c r="C624" s="2">
        <v>43245</v>
      </c>
      <c r="D624" t="s">
        <v>208</v>
      </c>
      <c r="E624" t="s">
        <v>12</v>
      </c>
      <c r="F624" t="s">
        <v>76</v>
      </c>
      <c r="G624" t="s">
        <v>14</v>
      </c>
      <c r="H624" t="s">
        <v>15</v>
      </c>
      <c r="I624">
        <v>9540</v>
      </c>
      <c r="J624">
        <v>668.27</v>
      </c>
      <c r="K624">
        <v>502.54</v>
      </c>
    </row>
    <row r="625" spans="1:11" x14ac:dyDescent="0.35">
      <c r="A625">
        <v>407544982</v>
      </c>
      <c r="B625" s="2">
        <v>44627</v>
      </c>
      <c r="C625" s="2">
        <v>44637</v>
      </c>
      <c r="D625" t="s">
        <v>120</v>
      </c>
      <c r="E625" t="s">
        <v>38</v>
      </c>
      <c r="F625" t="s">
        <v>56</v>
      </c>
      <c r="G625" t="s">
        <v>18</v>
      </c>
      <c r="H625" t="s">
        <v>26</v>
      </c>
      <c r="I625">
        <v>472</v>
      </c>
      <c r="J625">
        <v>9.33</v>
      </c>
      <c r="K625">
        <v>6.92</v>
      </c>
    </row>
    <row r="626" spans="1:11" x14ac:dyDescent="0.35">
      <c r="A626">
        <v>174683320</v>
      </c>
      <c r="B626" s="2">
        <v>44491</v>
      </c>
      <c r="C626" s="2">
        <v>44492</v>
      </c>
      <c r="D626" t="s">
        <v>97</v>
      </c>
      <c r="E626" t="s">
        <v>29</v>
      </c>
      <c r="F626" t="s">
        <v>47</v>
      </c>
      <c r="G626" t="s">
        <v>14</v>
      </c>
      <c r="H626" t="s">
        <v>34</v>
      </c>
      <c r="I626">
        <v>1531</v>
      </c>
      <c r="J626">
        <v>421.89</v>
      </c>
      <c r="K626">
        <v>364.69</v>
      </c>
    </row>
    <row r="627" spans="1:11" x14ac:dyDescent="0.35">
      <c r="A627">
        <v>755647647</v>
      </c>
      <c r="B627" s="2">
        <v>44496</v>
      </c>
      <c r="C627" s="2">
        <v>44499</v>
      </c>
      <c r="D627" t="s">
        <v>179</v>
      </c>
      <c r="E627" t="s">
        <v>32</v>
      </c>
      <c r="F627" t="s">
        <v>76</v>
      </c>
      <c r="G627" t="s">
        <v>18</v>
      </c>
      <c r="H627" t="s">
        <v>34</v>
      </c>
      <c r="I627">
        <v>1786</v>
      </c>
      <c r="J627">
        <v>668.27</v>
      </c>
      <c r="K627">
        <v>502.54</v>
      </c>
    </row>
    <row r="628" spans="1:11" x14ac:dyDescent="0.35">
      <c r="A628">
        <v>361424291</v>
      </c>
      <c r="B628" s="2">
        <v>44362</v>
      </c>
      <c r="C628" s="2">
        <v>44375</v>
      </c>
      <c r="D628" t="s">
        <v>132</v>
      </c>
      <c r="E628" t="s">
        <v>38</v>
      </c>
      <c r="F628" t="s">
        <v>47</v>
      </c>
      <c r="G628" t="s">
        <v>14</v>
      </c>
      <c r="H628" t="s">
        <v>34</v>
      </c>
      <c r="I628">
        <v>2334</v>
      </c>
      <c r="J628">
        <v>421.89</v>
      </c>
      <c r="K628">
        <v>364.69</v>
      </c>
    </row>
    <row r="629" spans="1:11" x14ac:dyDescent="0.35">
      <c r="A629">
        <v>873312079</v>
      </c>
      <c r="B629" s="2">
        <v>42657</v>
      </c>
      <c r="C629" s="2">
        <v>42670</v>
      </c>
      <c r="D629" t="s">
        <v>185</v>
      </c>
      <c r="E629" t="s">
        <v>38</v>
      </c>
      <c r="F629" t="s">
        <v>13</v>
      </c>
      <c r="G629" t="s">
        <v>14</v>
      </c>
      <c r="H629" t="s">
        <v>34</v>
      </c>
      <c r="I629">
        <v>1306</v>
      </c>
      <c r="J629">
        <v>255.28</v>
      </c>
      <c r="K629">
        <v>159.41999999999999</v>
      </c>
    </row>
    <row r="630" spans="1:11" x14ac:dyDescent="0.35">
      <c r="A630">
        <v>192922341</v>
      </c>
      <c r="B630" s="2">
        <v>43923</v>
      </c>
      <c r="C630" s="2">
        <v>43942</v>
      </c>
      <c r="D630" t="s">
        <v>48</v>
      </c>
      <c r="E630" t="s">
        <v>21</v>
      </c>
      <c r="F630" t="s">
        <v>22</v>
      </c>
      <c r="G630" t="s">
        <v>18</v>
      </c>
      <c r="H630" t="s">
        <v>19</v>
      </c>
      <c r="I630">
        <v>8863</v>
      </c>
      <c r="J630">
        <v>47.45</v>
      </c>
      <c r="K630">
        <v>31.79</v>
      </c>
    </row>
    <row r="631" spans="1:11" x14ac:dyDescent="0.35">
      <c r="A631">
        <v>792178905</v>
      </c>
      <c r="B631" s="2">
        <v>42889</v>
      </c>
      <c r="C631" s="2">
        <v>42898</v>
      </c>
      <c r="D631" t="s">
        <v>122</v>
      </c>
      <c r="E631" t="s">
        <v>21</v>
      </c>
      <c r="F631" t="s">
        <v>25</v>
      </c>
      <c r="G631" t="s">
        <v>14</v>
      </c>
      <c r="H631" t="s">
        <v>26</v>
      </c>
      <c r="I631">
        <v>2197</v>
      </c>
      <c r="J631">
        <v>205.7</v>
      </c>
      <c r="K631">
        <v>117.11</v>
      </c>
    </row>
    <row r="632" spans="1:11" x14ac:dyDescent="0.35">
      <c r="A632">
        <v>263318097</v>
      </c>
      <c r="B632" s="2">
        <v>42028</v>
      </c>
      <c r="C632" s="2">
        <v>42031</v>
      </c>
      <c r="D632" t="s">
        <v>181</v>
      </c>
      <c r="E632" t="s">
        <v>38</v>
      </c>
      <c r="F632" t="s">
        <v>13</v>
      </c>
      <c r="G632" t="s">
        <v>14</v>
      </c>
      <c r="H632" t="s">
        <v>19</v>
      </c>
      <c r="I632">
        <v>531</v>
      </c>
      <c r="J632">
        <v>255.28</v>
      </c>
      <c r="K632">
        <v>159.41999999999999</v>
      </c>
    </row>
    <row r="633" spans="1:11" x14ac:dyDescent="0.35">
      <c r="A633">
        <v>768888747</v>
      </c>
      <c r="B633" s="2">
        <v>42197</v>
      </c>
      <c r="C633" s="2">
        <v>42201</v>
      </c>
      <c r="D633" t="s">
        <v>94</v>
      </c>
      <c r="E633" t="s">
        <v>38</v>
      </c>
      <c r="F633" t="s">
        <v>40</v>
      </c>
      <c r="G633" t="s">
        <v>14</v>
      </c>
      <c r="H633" t="s">
        <v>34</v>
      </c>
      <c r="I633">
        <v>122</v>
      </c>
      <c r="J633">
        <v>651.21</v>
      </c>
      <c r="K633">
        <v>524.96</v>
      </c>
    </row>
    <row r="634" spans="1:11" x14ac:dyDescent="0.35">
      <c r="A634">
        <v>491752183</v>
      </c>
      <c r="B634" s="2">
        <v>42029</v>
      </c>
      <c r="C634" s="2">
        <v>42037</v>
      </c>
      <c r="D634" t="s">
        <v>39</v>
      </c>
      <c r="E634" t="s">
        <v>29</v>
      </c>
      <c r="F634" t="s">
        <v>76</v>
      </c>
      <c r="G634" t="s">
        <v>18</v>
      </c>
      <c r="H634" t="s">
        <v>34</v>
      </c>
      <c r="I634">
        <v>9254</v>
      </c>
      <c r="J634">
        <v>668.27</v>
      </c>
      <c r="K634">
        <v>502.54</v>
      </c>
    </row>
    <row r="635" spans="1:11" x14ac:dyDescent="0.35">
      <c r="A635">
        <v>385082232</v>
      </c>
      <c r="B635" s="2">
        <v>43393</v>
      </c>
      <c r="C635" s="2">
        <v>43414</v>
      </c>
      <c r="D635" t="s">
        <v>70</v>
      </c>
      <c r="E635" t="s">
        <v>29</v>
      </c>
      <c r="F635" t="s">
        <v>56</v>
      </c>
      <c r="G635" t="s">
        <v>18</v>
      </c>
      <c r="H635" t="s">
        <v>34</v>
      </c>
      <c r="I635">
        <v>3245</v>
      </c>
      <c r="J635">
        <v>9.33</v>
      </c>
      <c r="K635">
        <v>6.92</v>
      </c>
    </row>
    <row r="636" spans="1:11" x14ac:dyDescent="0.35">
      <c r="A636">
        <v>122365224</v>
      </c>
      <c r="B636" s="2">
        <v>42700</v>
      </c>
      <c r="C636" s="2">
        <v>42702</v>
      </c>
      <c r="D636" t="s">
        <v>208</v>
      </c>
      <c r="E636" t="s">
        <v>12</v>
      </c>
      <c r="F636" t="s">
        <v>47</v>
      </c>
      <c r="G636" t="s">
        <v>18</v>
      </c>
      <c r="H636" t="s">
        <v>19</v>
      </c>
      <c r="I636">
        <v>9444</v>
      </c>
      <c r="J636">
        <v>421.89</v>
      </c>
      <c r="K636">
        <v>364.69</v>
      </c>
    </row>
    <row r="637" spans="1:11" x14ac:dyDescent="0.35">
      <c r="A637">
        <v>347399985</v>
      </c>
      <c r="B637" s="2">
        <v>43561</v>
      </c>
      <c r="C637" s="2">
        <v>43574</v>
      </c>
      <c r="D637" t="s">
        <v>112</v>
      </c>
      <c r="E637" t="s">
        <v>12</v>
      </c>
      <c r="F637" t="s">
        <v>76</v>
      </c>
      <c r="G637" t="s">
        <v>14</v>
      </c>
      <c r="H637" t="s">
        <v>34</v>
      </c>
      <c r="I637">
        <v>2231</v>
      </c>
      <c r="J637">
        <v>668.27</v>
      </c>
      <c r="K637">
        <v>502.54</v>
      </c>
    </row>
    <row r="638" spans="1:11" x14ac:dyDescent="0.35">
      <c r="A638">
        <v>424297845</v>
      </c>
      <c r="B638" s="2">
        <v>44550</v>
      </c>
      <c r="C638" s="2">
        <v>44557</v>
      </c>
      <c r="D638" t="s">
        <v>103</v>
      </c>
      <c r="E638" t="s">
        <v>21</v>
      </c>
      <c r="F638" t="s">
        <v>22</v>
      </c>
      <c r="G638" t="s">
        <v>14</v>
      </c>
      <c r="H638" t="s">
        <v>15</v>
      </c>
      <c r="I638">
        <v>8016</v>
      </c>
      <c r="J638">
        <v>47.45</v>
      </c>
      <c r="K638">
        <v>31.79</v>
      </c>
    </row>
    <row r="639" spans="1:11" x14ac:dyDescent="0.35">
      <c r="A639">
        <v>687482631</v>
      </c>
      <c r="B639" s="2">
        <v>44862</v>
      </c>
      <c r="C639" s="2">
        <v>44876</v>
      </c>
      <c r="D639" t="s">
        <v>211</v>
      </c>
      <c r="E639" t="s">
        <v>38</v>
      </c>
      <c r="F639" t="s">
        <v>40</v>
      </c>
      <c r="G639" t="s">
        <v>18</v>
      </c>
      <c r="H639" t="s">
        <v>15</v>
      </c>
      <c r="I639">
        <v>243</v>
      </c>
      <c r="J639">
        <v>651.21</v>
      </c>
      <c r="K639">
        <v>524.96</v>
      </c>
    </row>
    <row r="640" spans="1:11" x14ac:dyDescent="0.35">
      <c r="A640">
        <v>191690671</v>
      </c>
      <c r="B640" s="2">
        <v>42466</v>
      </c>
      <c r="C640" s="2">
        <v>42486</v>
      </c>
      <c r="D640" t="s">
        <v>92</v>
      </c>
      <c r="E640" t="s">
        <v>32</v>
      </c>
      <c r="F640" t="s">
        <v>42</v>
      </c>
      <c r="G640" t="s">
        <v>18</v>
      </c>
      <c r="H640" t="s">
        <v>34</v>
      </c>
      <c r="I640">
        <v>4384</v>
      </c>
      <c r="J640">
        <v>437.2</v>
      </c>
      <c r="K640">
        <v>263.33</v>
      </c>
    </row>
    <row r="641" spans="1:11" x14ac:dyDescent="0.35">
      <c r="A641">
        <v>761970794</v>
      </c>
      <c r="B641" s="2">
        <v>42683</v>
      </c>
      <c r="C641" s="2">
        <v>42701</v>
      </c>
      <c r="D641" t="s">
        <v>212</v>
      </c>
      <c r="E641" t="s">
        <v>32</v>
      </c>
      <c r="F641" t="s">
        <v>25</v>
      </c>
      <c r="G641" t="s">
        <v>14</v>
      </c>
      <c r="H641" t="s">
        <v>19</v>
      </c>
      <c r="I641">
        <v>2945</v>
      </c>
      <c r="J641">
        <v>205.7</v>
      </c>
      <c r="K641">
        <v>117.11</v>
      </c>
    </row>
    <row r="642" spans="1:11" x14ac:dyDescent="0.35">
      <c r="A642">
        <v>243684327</v>
      </c>
      <c r="B642" s="2">
        <v>42878</v>
      </c>
      <c r="C642" s="2">
        <v>42890</v>
      </c>
      <c r="D642" t="s">
        <v>205</v>
      </c>
      <c r="E642" t="s">
        <v>21</v>
      </c>
      <c r="F642" t="s">
        <v>13</v>
      </c>
      <c r="G642" t="s">
        <v>14</v>
      </c>
      <c r="H642" t="s">
        <v>34</v>
      </c>
      <c r="I642">
        <v>462</v>
      </c>
      <c r="J642">
        <v>255.28</v>
      </c>
      <c r="K642">
        <v>159.41999999999999</v>
      </c>
    </row>
    <row r="643" spans="1:11" x14ac:dyDescent="0.35">
      <c r="A643">
        <v>152505099</v>
      </c>
      <c r="B643" s="2">
        <v>43958</v>
      </c>
      <c r="C643" s="2">
        <v>43959</v>
      </c>
      <c r="D643" t="s">
        <v>80</v>
      </c>
      <c r="E643" t="s">
        <v>21</v>
      </c>
      <c r="F643" t="s">
        <v>33</v>
      </c>
      <c r="G643" t="s">
        <v>18</v>
      </c>
      <c r="H643" t="s">
        <v>15</v>
      </c>
      <c r="I643">
        <v>8503</v>
      </c>
      <c r="J643">
        <v>109.28</v>
      </c>
      <c r="K643">
        <v>35.840000000000003</v>
      </c>
    </row>
    <row r="644" spans="1:11" x14ac:dyDescent="0.35">
      <c r="A644">
        <v>724419438</v>
      </c>
      <c r="B644" s="2">
        <v>43986</v>
      </c>
      <c r="C644" s="2">
        <v>43987</v>
      </c>
      <c r="D644" t="s">
        <v>70</v>
      </c>
      <c r="E644" t="s">
        <v>29</v>
      </c>
      <c r="F644" t="s">
        <v>25</v>
      </c>
      <c r="G644" t="s">
        <v>14</v>
      </c>
      <c r="H644" t="s">
        <v>15</v>
      </c>
      <c r="I644">
        <v>665</v>
      </c>
      <c r="J644">
        <v>205.7</v>
      </c>
      <c r="K644">
        <v>117.11</v>
      </c>
    </row>
    <row r="645" spans="1:11" x14ac:dyDescent="0.35">
      <c r="A645">
        <v>465726172</v>
      </c>
      <c r="B645" s="2">
        <v>44728</v>
      </c>
      <c r="C645" s="2">
        <v>44749</v>
      </c>
      <c r="D645" t="s">
        <v>200</v>
      </c>
      <c r="E645" t="s">
        <v>24</v>
      </c>
      <c r="F645" t="s">
        <v>76</v>
      </c>
      <c r="G645" t="s">
        <v>18</v>
      </c>
      <c r="H645" t="s">
        <v>15</v>
      </c>
      <c r="I645">
        <v>7579</v>
      </c>
      <c r="J645">
        <v>668.27</v>
      </c>
      <c r="K645">
        <v>502.54</v>
      </c>
    </row>
    <row r="646" spans="1:11" x14ac:dyDescent="0.35">
      <c r="A646">
        <v>203036630</v>
      </c>
      <c r="B646" s="2">
        <v>42179</v>
      </c>
      <c r="C646" s="2">
        <v>42182</v>
      </c>
      <c r="D646" t="s">
        <v>215</v>
      </c>
      <c r="E646" t="s">
        <v>21</v>
      </c>
      <c r="F646" t="s">
        <v>13</v>
      </c>
      <c r="G646" t="s">
        <v>14</v>
      </c>
      <c r="H646" t="s">
        <v>26</v>
      </c>
      <c r="I646">
        <v>1905</v>
      </c>
      <c r="J646">
        <v>255.28</v>
      </c>
      <c r="K646">
        <v>159.41999999999999</v>
      </c>
    </row>
    <row r="647" spans="1:11" x14ac:dyDescent="0.35">
      <c r="A647">
        <v>833274638</v>
      </c>
      <c r="B647" s="2">
        <v>44231</v>
      </c>
      <c r="C647" s="2">
        <v>44239</v>
      </c>
      <c r="D647" t="s">
        <v>163</v>
      </c>
      <c r="E647" t="s">
        <v>38</v>
      </c>
      <c r="F647" t="s">
        <v>47</v>
      </c>
      <c r="G647" t="s">
        <v>14</v>
      </c>
      <c r="H647" t="s">
        <v>15</v>
      </c>
      <c r="I647">
        <v>3337</v>
      </c>
      <c r="J647">
        <v>421.89</v>
      </c>
      <c r="K647">
        <v>364.69</v>
      </c>
    </row>
    <row r="648" spans="1:11" x14ac:dyDescent="0.35">
      <c r="A648">
        <v>173676526</v>
      </c>
      <c r="B648" s="2">
        <v>43926</v>
      </c>
      <c r="C648" s="2">
        <v>43932</v>
      </c>
      <c r="D648" t="s">
        <v>202</v>
      </c>
      <c r="E648" t="s">
        <v>38</v>
      </c>
      <c r="F648" t="s">
        <v>76</v>
      </c>
      <c r="G648" t="s">
        <v>18</v>
      </c>
      <c r="H648" t="s">
        <v>34</v>
      </c>
      <c r="I648">
        <v>3598</v>
      </c>
      <c r="J648">
        <v>668.27</v>
      </c>
      <c r="K648">
        <v>502.54</v>
      </c>
    </row>
    <row r="649" spans="1:11" x14ac:dyDescent="0.35">
      <c r="A649">
        <v>611791121</v>
      </c>
      <c r="B649" s="2">
        <v>42394</v>
      </c>
      <c r="C649" s="2">
        <v>42396</v>
      </c>
      <c r="D649" t="s">
        <v>100</v>
      </c>
      <c r="E649" t="s">
        <v>21</v>
      </c>
      <c r="F649" t="s">
        <v>17</v>
      </c>
      <c r="G649" t="s">
        <v>18</v>
      </c>
      <c r="H649" t="s">
        <v>19</v>
      </c>
      <c r="I649">
        <v>1443</v>
      </c>
      <c r="J649">
        <v>152.58000000000001</v>
      </c>
      <c r="K649">
        <v>97.44</v>
      </c>
    </row>
    <row r="650" spans="1:11" x14ac:dyDescent="0.35">
      <c r="A650">
        <v>555479753</v>
      </c>
      <c r="B650" s="2">
        <v>43500</v>
      </c>
      <c r="C650" s="2">
        <v>43520</v>
      </c>
      <c r="D650" t="s">
        <v>132</v>
      </c>
      <c r="E650" t="s">
        <v>38</v>
      </c>
      <c r="F650" t="s">
        <v>42</v>
      </c>
      <c r="G650" t="s">
        <v>18</v>
      </c>
      <c r="H650" t="s">
        <v>19</v>
      </c>
      <c r="I650">
        <v>7658</v>
      </c>
      <c r="J650">
        <v>437.2</v>
      </c>
      <c r="K650">
        <v>263.33</v>
      </c>
    </row>
    <row r="651" spans="1:11" x14ac:dyDescent="0.35">
      <c r="A651">
        <v>282916247</v>
      </c>
      <c r="B651" s="2">
        <v>43803</v>
      </c>
      <c r="C651" s="2">
        <v>43822</v>
      </c>
      <c r="D651" t="s">
        <v>213</v>
      </c>
      <c r="E651" t="s">
        <v>38</v>
      </c>
      <c r="F651" t="s">
        <v>22</v>
      </c>
      <c r="G651" t="s">
        <v>18</v>
      </c>
      <c r="H651" t="s">
        <v>34</v>
      </c>
      <c r="I651">
        <v>59</v>
      </c>
      <c r="J651">
        <v>47.45</v>
      </c>
      <c r="K651">
        <v>31.79</v>
      </c>
    </row>
    <row r="652" spans="1:11" x14ac:dyDescent="0.35">
      <c r="A652">
        <v>592586934</v>
      </c>
      <c r="B652" s="2">
        <v>42024</v>
      </c>
      <c r="C652" s="2">
        <v>42032</v>
      </c>
      <c r="D652" t="s">
        <v>63</v>
      </c>
      <c r="E652" t="s">
        <v>32</v>
      </c>
      <c r="F652" t="s">
        <v>25</v>
      </c>
      <c r="G652" t="s">
        <v>14</v>
      </c>
      <c r="H652" t="s">
        <v>19</v>
      </c>
      <c r="I652">
        <v>8497</v>
      </c>
      <c r="J652">
        <v>205.7</v>
      </c>
      <c r="K652">
        <v>117.11</v>
      </c>
    </row>
    <row r="653" spans="1:11" x14ac:dyDescent="0.35">
      <c r="A653">
        <v>553290641</v>
      </c>
      <c r="B653" s="2">
        <v>44656</v>
      </c>
      <c r="C653" s="2">
        <v>44677</v>
      </c>
      <c r="D653" t="s">
        <v>182</v>
      </c>
      <c r="E653" t="s">
        <v>12</v>
      </c>
      <c r="F653" t="s">
        <v>33</v>
      </c>
      <c r="G653" t="s">
        <v>14</v>
      </c>
      <c r="H653" t="s">
        <v>15</v>
      </c>
      <c r="I653">
        <v>9851</v>
      </c>
      <c r="J653">
        <v>109.28</v>
      </c>
      <c r="K653">
        <v>35.840000000000003</v>
      </c>
    </row>
    <row r="654" spans="1:11" x14ac:dyDescent="0.35">
      <c r="A654">
        <v>654138696</v>
      </c>
      <c r="B654" s="2">
        <v>42772</v>
      </c>
      <c r="C654" s="2">
        <v>42778</v>
      </c>
      <c r="D654" t="s">
        <v>183</v>
      </c>
      <c r="E654" t="s">
        <v>24</v>
      </c>
      <c r="F654" t="s">
        <v>33</v>
      </c>
      <c r="G654" t="s">
        <v>14</v>
      </c>
      <c r="H654" t="s">
        <v>19</v>
      </c>
      <c r="I654">
        <v>3031</v>
      </c>
      <c r="J654">
        <v>109.28</v>
      </c>
      <c r="K654">
        <v>35.840000000000003</v>
      </c>
    </row>
    <row r="655" spans="1:11" x14ac:dyDescent="0.35">
      <c r="A655">
        <v>554554927</v>
      </c>
      <c r="B655" s="2">
        <v>44034</v>
      </c>
      <c r="C655" s="2">
        <v>44051</v>
      </c>
      <c r="D655" t="s">
        <v>80</v>
      </c>
      <c r="E655" t="s">
        <v>21</v>
      </c>
      <c r="F655" t="s">
        <v>25</v>
      </c>
      <c r="G655" t="s">
        <v>18</v>
      </c>
      <c r="H655" t="s">
        <v>19</v>
      </c>
      <c r="I655">
        <v>3981</v>
      </c>
      <c r="J655">
        <v>205.7</v>
      </c>
      <c r="K655">
        <v>117.11</v>
      </c>
    </row>
    <row r="656" spans="1:11" x14ac:dyDescent="0.35">
      <c r="A656">
        <v>434275662</v>
      </c>
      <c r="B656" s="2">
        <v>44023</v>
      </c>
      <c r="C656" s="2">
        <v>44030</v>
      </c>
      <c r="D656" t="s">
        <v>35</v>
      </c>
      <c r="E656" t="s">
        <v>21</v>
      </c>
      <c r="F656" t="s">
        <v>40</v>
      </c>
      <c r="G656" t="s">
        <v>18</v>
      </c>
      <c r="H656" t="s">
        <v>34</v>
      </c>
      <c r="I656">
        <v>674</v>
      </c>
      <c r="J656">
        <v>651.21</v>
      </c>
      <c r="K656">
        <v>524.96</v>
      </c>
    </row>
    <row r="657" spans="1:11" x14ac:dyDescent="0.35">
      <c r="A657">
        <v>543349730</v>
      </c>
      <c r="B657" s="2">
        <v>42021</v>
      </c>
      <c r="C657" s="2">
        <v>42024</v>
      </c>
      <c r="D657" t="s">
        <v>94</v>
      </c>
      <c r="E657" t="s">
        <v>38</v>
      </c>
      <c r="F657" t="s">
        <v>30</v>
      </c>
      <c r="G657" t="s">
        <v>14</v>
      </c>
      <c r="H657" t="s">
        <v>26</v>
      </c>
      <c r="I657">
        <v>8115</v>
      </c>
      <c r="J657">
        <v>81.73</v>
      </c>
      <c r="K657">
        <v>56.67</v>
      </c>
    </row>
    <row r="658" spans="1:11" x14ac:dyDescent="0.35">
      <c r="A658">
        <v>752138459</v>
      </c>
      <c r="B658" s="2">
        <v>44432</v>
      </c>
      <c r="C658" s="2">
        <v>44434</v>
      </c>
      <c r="D658" t="s">
        <v>202</v>
      </c>
      <c r="E658" t="s">
        <v>38</v>
      </c>
      <c r="F658" t="s">
        <v>13</v>
      </c>
      <c r="G658" t="s">
        <v>18</v>
      </c>
      <c r="H658" t="s">
        <v>19</v>
      </c>
      <c r="I658">
        <v>3339</v>
      </c>
      <c r="J658">
        <v>255.28</v>
      </c>
      <c r="K658">
        <v>159.41999999999999</v>
      </c>
    </row>
    <row r="659" spans="1:11" x14ac:dyDescent="0.35">
      <c r="A659">
        <v>101315677</v>
      </c>
      <c r="B659" s="2">
        <v>43776</v>
      </c>
      <c r="C659" s="2">
        <v>43785</v>
      </c>
      <c r="D659" t="s">
        <v>132</v>
      </c>
      <c r="E659" t="s">
        <v>38</v>
      </c>
      <c r="F659" t="s">
        <v>68</v>
      </c>
      <c r="G659" t="s">
        <v>14</v>
      </c>
      <c r="H659" t="s">
        <v>26</v>
      </c>
      <c r="I659">
        <v>415</v>
      </c>
      <c r="J659">
        <v>154.06</v>
      </c>
      <c r="K659">
        <v>90.93</v>
      </c>
    </row>
    <row r="660" spans="1:11" x14ac:dyDescent="0.35">
      <c r="A660">
        <v>851867711</v>
      </c>
      <c r="B660" s="2">
        <v>44392</v>
      </c>
      <c r="C660" s="2">
        <v>44396</v>
      </c>
      <c r="D660" t="s">
        <v>27</v>
      </c>
      <c r="E660" t="s">
        <v>24</v>
      </c>
      <c r="F660" t="s">
        <v>25</v>
      </c>
      <c r="G660" t="s">
        <v>14</v>
      </c>
      <c r="H660" t="s">
        <v>19</v>
      </c>
      <c r="I660">
        <v>5441</v>
      </c>
      <c r="J660">
        <v>205.7</v>
      </c>
      <c r="K660">
        <v>117.11</v>
      </c>
    </row>
    <row r="661" spans="1:11" x14ac:dyDescent="0.35">
      <c r="A661">
        <v>835093390</v>
      </c>
      <c r="B661" s="2">
        <v>43308</v>
      </c>
      <c r="C661" s="2">
        <v>43328</v>
      </c>
      <c r="D661" t="s">
        <v>184</v>
      </c>
      <c r="E661" t="s">
        <v>21</v>
      </c>
      <c r="F661" t="s">
        <v>30</v>
      </c>
      <c r="G661" t="s">
        <v>18</v>
      </c>
      <c r="H661" t="s">
        <v>34</v>
      </c>
      <c r="I661">
        <v>1547</v>
      </c>
      <c r="J661">
        <v>81.73</v>
      </c>
      <c r="K661">
        <v>56.67</v>
      </c>
    </row>
    <row r="662" spans="1:11" x14ac:dyDescent="0.35">
      <c r="A662">
        <v>202604043</v>
      </c>
      <c r="B662" s="2">
        <v>44255</v>
      </c>
      <c r="C662" s="2">
        <v>44273</v>
      </c>
      <c r="D662" t="s">
        <v>27</v>
      </c>
      <c r="E662" t="s">
        <v>24</v>
      </c>
      <c r="F662" t="s">
        <v>25</v>
      </c>
      <c r="G662" t="s">
        <v>14</v>
      </c>
      <c r="H662" t="s">
        <v>26</v>
      </c>
      <c r="I662">
        <v>3893</v>
      </c>
      <c r="J662">
        <v>205.7</v>
      </c>
      <c r="K662">
        <v>117.11</v>
      </c>
    </row>
    <row r="663" spans="1:11" x14ac:dyDescent="0.35">
      <c r="A663">
        <v>976323497</v>
      </c>
      <c r="B663" s="2">
        <v>42772</v>
      </c>
      <c r="C663" s="2">
        <v>42781</v>
      </c>
      <c r="D663" t="s">
        <v>193</v>
      </c>
      <c r="E663" t="s">
        <v>21</v>
      </c>
      <c r="F663" t="s">
        <v>22</v>
      </c>
      <c r="G663" t="s">
        <v>14</v>
      </c>
      <c r="H663" t="s">
        <v>15</v>
      </c>
      <c r="I663">
        <v>4674</v>
      </c>
      <c r="J663">
        <v>47.45</v>
      </c>
      <c r="K663">
        <v>31.79</v>
      </c>
    </row>
    <row r="664" spans="1:11" x14ac:dyDescent="0.35">
      <c r="A664">
        <v>298488080</v>
      </c>
      <c r="B664" s="2">
        <v>44334</v>
      </c>
      <c r="C664" s="2">
        <v>44355</v>
      </c>
      <c r="D664" t="s">
        <v>98</v>
      </c>
      <c r="E664" t="s">
        <v>38</v>
      </c>
      <c r="F664" t="s">
        <v>42</v>
      </c>
      <c r="G664" t="s">
        <v>14</v>
      </c>
      <c r="H664" t="s">
        <v>19</v>
      </c>
      <c r="I664">
        <v>8111</v>
      </c>
      <c r="J664">
        <v>437.2</v>
      </c>
      <c r="K664">
        <v>263.33</v>
      </c>
    </row>
    <row r="665" spans="1:11" x14ac:dyDescent="0.35">
      <c r="A665">
        <v>781646621</v>
      </c>
      <c r="B665" s="2">
        <v>42256</v>
      </c>
      <c r="C665" s="2">
        <v>42263</v>
      </c>
      <c r="D665" t="s">
        <v>110</v>
      </c>
      <c r="E665" t="s">
        <v>38</v>
      </c>
      <c r="F665" t="s">
        <v>22</v>
      </c>
      <c r="G665" t="s">
        <v>14</v>
      </c>
      <c r="H665" t="s">
        <v>15</v>
      </c>
      <c r="I665">
        <v>5460</v>
      </c>
      <c r="J665">
        <v>47.45</v>
      </c>
      <c r="K665">
        <v>31.79</v>
      </c>
    </row>
    <row r="666" spans="1:11" x14ac:dyDescent="0.35">
      <c r="A666">
        <v>158660447</v>
      </c>
      <c r="B666" s="2">
        <v>43443</v>
      </c>
      <c r="C666" s="2">
        <v>43453</v>
      </c>
      <c r="D666" t="s">
        <v>139</v>
      </c>
      <c r="E666" t="s">
        <v>51</v>
      </c>
      <c r="F666" t="s">
        <v>56</v>
      </c>
      <c r="G666" t="s">
        <v>14</v>
      </c>
      <c r="H666" t="s">
        <v>15</v>
      </c>
      <c r="I666">
        <v>7</v>
      </c>
      <c r="J666">
        <v>9.33</v>
      </c>
      <c r="K666">
        <v>6.92</v>
      </c>
    </row>
    <row r="667" spans="1:11" x14ac:dyDescent="0.35">
      <c r="A667">
        <v>732703387</v>
      </c>
      <c r="B667" s="2">
        <v>43109</v>
      </c>
      <c r="C667" s="2">
        <v>43121</v>
      </c>
      <c r="D667" t="s">
        <v>152</v>
      </c>
      <c r="E667" t="s">
        <v>21</v>
      </c>
      <c r="F667" t="s">
        <v>22</v>
      </c>
      <c r="G667" t="s">
        <v>14</v>
      </c>
      <c r="H667" t="s">
        <v>34</v>
      </c>
      <c r="I667">
        <v>2069</v>
      </c>
      <c r="J667">
        <v>47.45</v>
      </c>
      <c r="K667">
        <v>31.79</v>
      </c>
    </row>
    <row r="668" spans="1:11" x14ac:dyDescent="0.35">
      <c r="A668">
        <v>827261769</v>
      </c>
      <c r="B668" s="2">
        <v>44320</v>
      </c>
      <c r="C668" s="2">
        <v>44321</v>
      </c>
      <c r="D668" t="s">
        <v>88</v>
      </c>
      <c r="E668" t="s">
        <v>38</v>
      </c>
      <c r="F668" t="s">
        <v>22</v>
      </c>
      <c r="G668" t="s">
        <v>18</v>
      </c>
      <c r="H668" t="s">
        <v>34</v>
      </c>
      <c r="I668">
        <v>3996</v>
      </c>
      <c r="J668">
        <v>47.45</v>
      </c>
      <c r="K668">
        <v>31.79</v>
      </c>
    </row>
    <row r="669" spans="1:11" x14ac:dyDescent="0.35">
      <c r="A669">
        <v>636134421</v>
      </c>
      <c r="B669" s="2">
        <v>44607</v>
      </c>
      <c r="C669" s="2">
        <v>44615</v>
      </c>
      <c r="D669" t="s">
        <v>154</v>
      </c>
      <c r="E669" t="s">
        <v>12</v>
      </c>
      <c r="F669" t="s">
        <v>22</v>
      </c>
      <c r="G669" t="s">
        <v>14</v>
      </c>
      <c r="H669" t="s">
        <v>19</v>
      </c>
      <c r="I669">
        <v>5166</v>
      </c>
      <c r="J669">
        <v>47.45</v>
      </c>
      <c r="K669">
        <v>31.79</v>
      </c>
    </row>
    <row r="670" spans="1:11" x14ac:dyDescent="0.35">
      <c r="A670">
        <v>873432672</v>
      </c>
      <c r="B670" s="2">
        <v>43353</v>
      </c>
      <c r="C670" s="2">
        <v>43374</v>
      </c>
      <c r="D670" t="s">
        <v>116</v>
      </c>
      <c r="E670" t="s">
        <v>21</v>
      </c>
      <c r="F670" t="s">
        <v>76</v>
      </c>
      <c r="G670" t="s">
        <v>14</v>
      </c>
      <c r="H670" t="s">
        <v>19</v>
      </c>
      <c r="I670">
        <v>6992</v>
      </c>
      <c r="J670">
        <v>668.27</v>
      </c>
      <c r="K670">
        <v>502.54</v>
      </c>
    </row>
    <row r="671" spans="1:11" x14ac:dyDescent="0.35">
      <c r="A671">
        <v>523580348</v>
      </c>
      <c r="B671" s="2">
        <v>44372</v>
      </c>
      <c r="C671" s="2">
        <v>44387</v>
      </c>
      <c r="D671" t="s">
        <v>103</v>
      </c>
      <c r="E671" t="s">
        <v>21</v>
      </c>
      <c r="F671" t="s">
        <v>33</v>
      </c>
      <c r="G671" t="s">
        <v>14</v>
      </c>
      <c r="H671" t="s">
        <v>19</v>
      </c>
      <c r="I671">
        <v>7915</v>
      </c>
      <c r="J671">
        <v>109.28</v>
      </c>
      <c r="K671">
        <v>35.840000000000003</v>
      </c>
    </row>
    <row r="672" spans="1:11" x14ac:dyDescent="0.35">
      <c r="A672">
        <v>891313779</v>
      </c>
      <c r="B672" s="2">
        <v>44821</v>
      </c>
      <c r="C672" s="2">
        <v>44831</v>
      </c>
      <c r="D672" t="s">
        <v>217</v>
      </c>
      <c r="E672" t="s">
        <v>12</v>
      </c>
      <c r="F672" t="s">
        <v>30</v>
      </c>
      <c r="G672" t="s">
        <v>14</v>
      </c>
      <c r="H672" t="s">
        <v>34</v>
      </c>
      <c r="I672">
        <v>8409</v>
      </c>
      <c r="J672">
        <v>81.73</v>
      </c>
      <c r="K672">
        <v>56.67</v>
      </c>
    </row>
    <row r="673" spans="1:11" x14ac:dyDescent="0.35">
      <c r="A673">
        <v>651681792</v>
      </c>
      <c r="B673" s="2">
        <v>43946</v>
      </c>
      <c r="C673" s="2">
        <v>43960</v>
      </c>
      <c r="D673" t="s">
        <v>78</v>
      </c>
      <c r="E673" t="s">
        <v>24</v>
      </c>
      <c r="F673" t="s">
        <v>33</v>
      </c>
      <c r="G673" t="s">
        <v>18</v>
      </c>
      <c r="H673" t="s">
        <v>15</v>
      </c>
      <c r="I673">
        <v>5979</v>
      </c>
      <c r="J673">
        <v>109.28</v>
      </c>
      <c r="K673">
        <v>35.840000000000003</v>
      </c>
    </row>
    <row r="674" spans="1:11" x14ac:dyDescent="0.35">
      <c r="A674">
        <v>800045716</v>
      </c>
      <c r="B674" s="2">
        <v>42841</v>
      </c>
      <c r="C674" s="2">
        <v>42842</v>
      </c>
      <c r="D674" t="s">
        <v>176</v>
      </c>
      <c r="E674" t="s">
        <v>21</v>
      </c>
      <c r="F674" t="s">
        <v>30</v>
      </c>
      <c r="G674" t="s">
        <v>14</v>
      </c>
      <c r="H674" t="s">
        <v>15</v>
      </c>
      <c r="I674">
        <v>161</v>
      </c>
      <c r="J674">
        <v>81.73</v>
      </c>
      <c r="K674">
        <v>56.67</v>
      </c>
    </row>
    <row r="675" spans="1:11" x14ac:dyDescent="0.35">
      <c r="A675">
        <v>602079379</v>
      </c>
      <c r="B675" s="2">
        <v>42491</v>
      </c>
      <c r="C675" s="2">
        <v>42498</v>
      </c>
      <c r="D675" t="s">
        <v>179</v>
      </c>
      <c r="E675" t="s">
        <v>32</v>
      </c>
      <c r="F675" t="s">
        <v>40</v>
      </c>
      <c r="G675" t="s">
        <v>14</v>
      </c>
      <c r="H675" t="s">
        <v>26</v>
      </c>
      <c r="I675">
        <v>7523</v>
      </c>
      <c r="J675">
        <v>651.21</v>
      </c>
      <c r="K675">
        <v>524.96</v>
      </c>
    </row>
    <row r="676" spans="1:11" x14ac:dyDescent="0.35">
      <c r="A676">
        <v>743769109</v>
      </c>
      <c r="B676" s="2">
        <v>42500</v>
      </c>
      <c r="C676" s="2">
        <v>42503</v>
      </c>
      <c r="D676" t="s">
        <v>117</v>
      </c>
      <c r="E676" t="s">
        <v>21</v>
      </c>
      <c r="F676" t="s">
        <v>68</v>
      </c>
      <c r="G676" t="s">
        <v>14</v>
      </c>
      <c r="H676" t="s">
        <v>15</v>
      </c>
      <c r="I676">
        <v>6662</v>
      </c>
      <c r="J676">
        <v>154.06</v>
      </c>
      <c r="K676">
        <v>90.93</v>
      </c>
    </row>
    <row r="677" spans="1:11" x14ac:dyDescent="0.35">
      <c r="A677">
        <v>181413733</v>
      </c>
      <c r="B677" s="2">
        <v>43821</v>
      </c>
      <c r="C677" s="2">
        <v>43824</v>
      </c>
      <c r="D677" t="s">
        <v>120</v>
      </c>
      <c r="E677" t="s">
        <v>38</v>
      </c>
      <c r="F677" t="s">
        <v>76</v>
      </c>
      <c r="G677" t="s">
        <v>14</v>
      </c>
      <c r="H677" t="s">
        <v>19</v>
      </c>
      <c r="I677">
        <v>3210</v>
      </c>
      <c r="J677">
        <v>668.27</v>
      </c>
      <c r="K677">
        <v>502.54</v>
      </c>
    </row>
    <row r="678" spans="1:11" x14ac:dyDescent="0.35">
      <c r="A678">
        <v>191624581</v>
      </c>
      <c r="B678" s="2">
        <v>43263</v>
      </c>
      <c r="C678" s="2">
        <v>43274</v>
      </c>
      <c r="D678" t="s">
        <v>11</v>
      </c>
      <c r="E678" t="s">
        <v>12</v>
      </c>
      <c r="F678" t="s">
        <v>56</v>
      </c>
      <c r="G678" t="s">
        <v>14</v>
      </c>
      <c r="H678" t="s">
        <v>19</v>
      </c>
      <c r="I678">
        <v>4827</v>
      </c>
      <c r="J678">
        <v>9.33</v>
      </c>
      <c r="K678">
        <v>6.92</v>
      </c>
    </row>
    <row r="679" spans="1:11" x14ac:dyDescent="0.35">
      <c r="A679">
        <v>321325480</v>
      </c>
      <c r="B679" s="2">
        <v>44096</v>
      </c>
      <c r="C679" s="2">
        <v>44108</v>
      </c>
      <c r="D679" t="s">
        <v>86</v>
      </c>
      <c r="E679" t="s">
        <v>29</v>
      </c>
      <c r="F679" t="s">
        <v>56</v>
      </c>
      <c r="G679" t="s">
        <v>18</v>
      </c>
      <c r="H679" t="s">
        <v>26</v>
      </c>
      <c r="I679">
        <v>6205</v>
      </c>
      <c r="J679">
        <v>9.33</v>
      </c>
      <c r="K679">
        <v>6.92</v>
      </c>
    </row>
    <row r="680" spans="1:11" x14ac:dyDescent="0.35">
      <c r="A680">
        <v>637752759</v>
      </c>
      <c r="B680" s="2">
        <v>43983</v>
      </c>
      <c r="C680" s="2">
        <v>43988</v>
      </c>
      <c r="D680" t="s">
        <v>132</v>
      </c>
      <c r="E680" t="s">
        <v>38</v>
      </c>
      <c r="F680" t="s">
        <v>40</v>
      </c>
      <c r="G680" t="s">
        <v>14</v>
      </c>
      <c r="H680" t="s">
        <v>34</v>
      </c>
      <c r="I680">
        <v>4069</v>
      </c>
      <c r="J680">
        <v>651.21</v>
      </c>
      <c r="K680">
        <v>524.96</v>
      </c>
    </row>
    <row r="681" spans="1:11" x14ac:dyDescent="0.35">
      <c r="A681">
        <v>378455245</v>
      </c>
      <c r="B681" s="2">
        <v>43244</v>
      </c>
      <c r="C681" s="2">
        <v>43245</v>
      </c>
      <c r="D681" t="s">
        <v>197</v>
      </c>
      <c r="E681" t="s">
        <v>38</v>
      </c>
      <c r="F681" t="s">
        <v>33</v>
      </c>
      <c r="G681" t="s">
        <v>14</v>
      </c>
      <c r="H681" t="s">
        <v>26</v>
      </c>
      <c r="I681">
        <v>2172</v>
      </c>
      <c r="J681">
        <v>109.28</v>
      </c>
      <c r="K681">
        <v>35.840000000000003</v>
      </c>
    </row>
    <row r="682" spans="1:11" x14ac:dyDescent="0.35">
      <c r="A682">
        <v>201294267</v>
      </c>
      <c r="B682" s="2">
        <v>43474</v>
      </c>
      <c r="C682" s="2">
        <v>43489</v>
      </c>
      <c r="D682" t="s">
        <v>80</v>
      </c>
      <c r="E682" t="s">
        <v>21</v>
      </c>
      <c r="F682" t="s">
        <v>17</v>
      </c>
      <c r="G682" t="s">
        <v>18</v>
      </c>
      <c r="H682" t="s">
        <v>26</v>
      </c>
      <c r="I682">
        <v>6302</v>
      </c>
      <c r="J682">
        <v>152.58000000000001</v>
      </c>
      <c r="K682">
        <v>97.44</v>
      </c>
    </row>
    <row r="683" spans="1:11" x14ac:dyDescent="0.35">
      <c r="A683">
        <v>834443652</v>
      </c>
      <c r="B683" s="2">
        <v>42041</v>
      </c>
      <c r="C683" s="2">
        <v>42048</v>
      </c>
      <c r="D683" t="s">
        <v>164</v>
      </c>
      <c r="E683" t="s">
        <v>38</v>
      </c>
      <c r="F683" t="s">
        <v>47</v>
      </c>
      <c r="G683" t="s">
        <v>18</v>
      </c>
      <c r="H683" t="s">
        <v>19</v>
      </c>
      <c r="I683">
        <v>9275</v>
      </c>
      <c r="J683">
        <v>421.89</v>
      </c>
      <c r="K683">
        <v>364.69</v>
      </c>
    </row>
    <row r="684" spans="1:11" x14ac:dyDescent="0.35">
      <c r="A684">
        <v>826389729</v>
      </c>
      <c r="B684" s="2">
        <v>43587</v>
      </c>
      <c r="C684" s="2">
        <v>43594</v>
      </c>
      <c r="D684" t="s">
        <v>180</v>
      </c>
      <c r="E684" t="s">
        <v>24</v>
      </c>
      <c r="F684" t="s">
        <v>25</v>
      </c>
      <c r="G684" t="s">
        <v>14</v>
      </c>
      <c r="H684" t="s">
        <v>15</v>
      </c>
      <c r="I684">
        <v>5940</v>
      </c>
      <c r="J684">
        <v>205.7</v>
      </c>
      <c r="K684">
        <v>117.11</v>
      </c>
    </row>
    <row r="685" spans="1:11" x14ac:dyDescent="0.35">
      <c r="A685">
        <v>595931327</v>
      </c>
      <c r="B685" s="2">
        <v>44146</v>
      </c>
      <c r="C685" s="2">
        <v>44150</v>
      </c>
      <c r="D685" t="s">
        <v>123</v>
      </c>
      <c r="E685" t="s">
        <v>38</v>
      </c>
      <c r="F685" t="s">
        <v>68</v>
      </c>
      <c r="G685" t="s">
        <v>18</v>
      </c>
      <c r="H685" t="s">
        <v>15</v>
      </c>
      <c r="I685">
        <v>8177</v>
      </c>
      <c r="J685">
        <v>154.06</v>
      </c>
      <c r="K685">
        <v>90.93</v>
      </c>
    </row>
    <row r="686" spans="1:11" x14ac:dyDescent="0.35">
      <c r="A686">
        <v>182179772</v>
      </c>
      <c r="B686" s="2">
        <v>43945</v>
      </c>
      <c r="C686" s="2">
        <v>43960</v>
      </c>
      <c r="D686" t="s">
        <v>207</v>
      </c>
      <c r="E686" t="s">
        <v>51</v>
      </c>
      <c r="F686" t="s">
        <v>30</v>
      </c>
      <c r="G686" t="s">
        <v>18</v>
      </c>
      <c r="H686" t="s">
        <v>34</v>
      </c>
      <c r="I686">
        <v>9898</v>
      </c>
      <c r="J686">
        <v>81.73</v>
      </c>
      <c r="K686">
        <v>56.67</v>
      </c>
    </row>
    <row r="687" spans="1:11" x14ac:dyDescent="0.35">
      <c r="A687">
        <v>594558894</v>
      </c>
      <c r="B687" s="2">
        <v>42065</v>
      </c>
      <c r="C687" s="2">
        <v>42085</v>
      </c>
      <c r="D687" t="s">
        <v>132</v>
      </c>
      <c r="E687" t="s">
        <v>38</v>
      </c>
      <c r="F687" t="s">
        <v>56</v>
      </c>
      <c r="G687" t="s">
        <v>18</v>
      </c>
      <c r="H687" t="s">
        <v>15</v>
      </c>
      <c r="I687">
        <v>2044</v>
      </c>
      <c r="J687">
        <v>9.33</v>
      </c>
      <c r="K687">
        <v>6.92</v>
      </c>
    </row>
    <row r="688" spans="1:11" x14ac:dyDescent="0.35">
      <c r="A688">
        <v>662805020</v>
      </c>
      <c r="B688" s="2">
        <v>44860</v>
      </c>
      <c r="C688" s="2">
        <v>44870</v>
      </c>
      <c r="D688" t="s">
        <v>202</v>
      </c>
      <c r="E688" t="s">
        <v>38</v>
      </c>
      <c r="F688" t="s">
        <v>47</v>
      </c>
      <c r="G688" t="s">
        <v>14</v>
      </c>
      <c r="H688" t="s">
        <v>15</v>
      </c>
      <c r="I688">
        <v>7589</v>
      </c>
      <c r="J688">
        <v>421.89</v>
      </c>
      <c r="K688">
        <v>364.69</v>
      </c>
    </row>
    <row r="689" spans="1:11" x14ac:dyDescent="0.35">
      <c r="A689">
        <v>186966979</v>
      </c>
      <c r="B689" s="2">
        <v>42458</v>
      </c>
      <c r="C689" s="2">
        <v>42473</v>
      </c>
      <c r="D689" t="s">
        <v>87</v>
      </c>
      <c r="E689" t="s">
        <v>24</v>
      </c>
      <c r="F689" t="s">
        <v>76</v>
      </c>
      <c r="G689" t="s">
        <v>18</v>
      </c>
      <c r="H689" t="s">
        <v>26</v>
      </c>
      <c r="I689">
        <v>6539</v>
      </c>
      <c r="J689">
        <v>668.27</v>
      </c>
      <c r="K689">
        <v>502.54</v>
      </c>
    </row>
    <row r="690" spans="1:11" x14ac:dyDescent="0.35">
      <c r="A690">
        <v>387406098</v>
      </c>
      <c r="B690" s="2">
        <v>44417</v>
      </c>
      <c r="C690" s="2">
        <v>44435</v>
      </c>
      <c r="D690" t="s">
        <v>183</v>
      </c>
      <c r="E690" t="s">
        <v>24</v>
      </c>
      <c r="F690" t="s">
        <v>33</v>
      </c>
      <c r="G690" t="s">
        <v>14</v>
      </c>
      <c r="H690" t="s">
        <v>19</v>
      </c>
      <c r="I690">
        <v>928</v>
      </c>
      <c r="J690">
        <v>109.28</v>
      </c>
      <c r="K690">
        <v>35.840000000000003</v>
      </c>
    </row>
    <row r="691" spans="1:11" x14ac:dyDescent="0.35">
      <c r="A691">
        <v>754796206</v>
      </c>
      <c r="B691" s="2">
        <v>43910</v>
      </c>
      <c r="C691" s="2">
        <v>43911</v>
      </c>
      <c r="D691" t="s">
        <v>65</v>
      </c>
      <c r="E691" t="s">
        <v>32</v>
      </c>
      <c r="F691" t="s">
        <v>22</v>
      </c>
      <c r="G691" t="s">
        <v>14</v>
      </c>
      <c r="H691" t="s">
        <v>19</v>
      </c>
      <c r="I691">
        <v>9826</v>
      </c>
      <c r="J691">
        <v>47.45</v>
      </c>
      <c r="K691">
        <v>31.79</v>
      </c>
    </row>
    <row r="692" spans="1:11" x14ac:dyDescent="0.35">
      <c r="A692">
        <v>400123631</v>
      </c>
      <c r="B692" s="2">
        <v>44466</v>
      </c>
      <c r="C692" s="2">
        <v>44480</v>
      </c>
      <c r="D692" t="s">
        <v>97</v>
      </c>
      <c r="E692" t="s">
        <v>29</v>
      </c>
      <c r="F692" t="s">
        <v>22</v>
      </c>
      <c r="G692" t="s">
        <v>18</v>
      </c>
      <c r="H692" t="s">
        <v>19</v>
      </c>
      <c r="I692">
        <v>4329</v>
      </c>
      <c r="J692">
        <v>47.45</v>
      </c>
      <c r="K692">
        <v>31.79</v>
      </c>
    </row>
    <row r="693" spans="1:11" x14ac:dyDescent="0.35">
      <c r="A693">
        <v>304687201</v>
      </c>
      <c r="B693" s="2">
        <v>42462</v>
      </c>
      <c r="C693" s="2">
        <v>42465</v>
      </c>
      <c r="D693" t="s">
        <v>104</v>
      </c>
      <c r="E693" t="s">
        <v>24</v>
      </c>
      <c r="F693" t="s">
        <v>22</v>
      </c>
      <c r="G693" t="s">
        <v>14</v>
      </c>
      <c r="H693" t="s">
        <v>19</v>
      </c>
      <c r="I693">
        <v>2569</v>
      </c>
      <c r="J693">
        <v>47.45</v>
      </c>
      <c r="K693">
        <v>31.79</v>
      </c>
    </row>
    <row r="694" spans="1:11" x14ac:dyDescent="0.35">
      <c r="A694">
        <v>170098245</v>
      </c>
      <c r="B694" s="2">
        <v>44630</v>
      </c>
      <c r="C694" s="2">
        <v>44642</v>
      </c>
      <c r="D694" t="s">
        <v>218</v>
      </c>
      <c r="E694" t="s">
        <v>38</v>
      </c>
      <c r="F694" t="s">
        <v>47</v>
      </c>
      <c r="G694" t="s">
        <v>18</v>
      </c>
      <c r="H694" t="s">
        <v>26</v>
      </c>
      <c r="I694">
        <v>4705</v>
      </c>
      <c r="J694">
        <v>421.89</v>
      </c>
      <c r="K694">
        <v>364.69</v>
      </c>
    </row>
    <row r="695" spans="1:11" x14ac:dyDescent="0.35">
      <c r="A695">
        <v>668280589</v>
      </c>
      <c r="B695" s="2">
        <v>43507</v>
      </c>
      <c r="C695" s="2">
        <v>43509</v>
      </c>
      <c r="D695" t="s">
        <v>107</v>
      </c>
      <c r="E695" t="s">
        <v>21</v>
      </c>
      <c r="F695" t="s">
        <v>47</v>
      </c>
      <c r="G695" t="s">
        <v>14</v>
      </c>
      <c r="H695" t="s">
        <v>26</v>
      </c>
      <c r="I695">
        <v>7932</v>
      </c>
      <c r="J695">
        <v>421.89</v>
      </c>
      <c r="K695">
        <v>364.69</v>
      </c>
    </row>
    <row r="696" spans="1:11" x14ac:dyDescent="0.35">
      <c r="A696">
        <v>291470563</v>
      </c>
      <c r="B696" s="2">
        <v>42144</v>
      </c>
      <c r="C696" s="2">
        <v>42150</v>
      </c>
      <c r="D696" t="s">
        <v>124</v>
      </c>
      <c r="E696" t="s">
        <v>38</v>
      </c>
      <c r="F696" t="s">
        <v>30</v>
      </c>
      <c r="G696" t="s">
        <v>18</v>
      </c>
      <c r="H696" t="s">
        <v>19</v>
      </c>
      <c r="I696">
        <v>1472</v>
      </c>
      <c r="J696">
        <v>81.73</v>
      </c>
      <c r="K696">
        <v>56.67</v>
      </c>
    </row>
    <row r="697" spans="1:11" x14ac:dyDescent="0.35">
      <c r="A697">
        <v>302216994</v>
      </c>
      <c r="B697" s="2">
        <v>43897</v>
      </c>
      <c r="C697" s="2">
        <v>43914</v>
      </c>
      <c r="D697" t="s">
        <v>70</v>
      </c>
      <c r="E697" t="s">
        <v>29</v>
      </c>
      <c r="F697" t="s">
        <v>56</v>
      </c>
      <c r="G697" t="s">
        <v>18</v>
      </c>
      <c r="H697" t="s">
        <v>15</v>
      </c>
      <c r="I697">
        <v>1579</v>
      </c>
      <c r="J697">
        <v>9.33</v>
      </c>
      <c r="K697">
        <v>6.92</v>
      </c>
    </row>
    <row r="698" spans="1:11" x14ac:dyDescent="0.35">
      <c r="A698">
        <v>683381211</v>
      </c>
      <c r="B698" s="2">
        <v>43438</v>
      </c>
      <c r="C698" s="2">
        <v>43455</v>
      </c>
      <c r="D698" t="s">
        <v>105</v>
      </c>
      <c r="E698" t="s">
        <v>12</v>
      </c>
      <c r="F698" t="s">
        <v>25</v>
      </c>
      <c r="G698" t="s">
        <v>18</v>
      </c>
      <c r="H698" t="s">
        <v>26</v>
      </c>
      <c r="I698">
        <v>6542</v>
      </c>
      <c r="J698">
        <v>205.7</v>
      </c>
      <c r="K698">
        <v>117.11</v>
      </c>
    </row>
    <row r="699" spans="1:11" x14ac:dyDescent="0.35">
      <c r="A699">
        <v>588137042</v>
      </c>
      <c r="B699" s="2">
        <v>42790</v>
      </c>
      <c r="C699" s="2">
        <v>42796</v>
      </c>
      <c r="D699" t="s">
        <v>198</v>
      </c>
      <c r="E699" t="s">
        <v>38</v>
      </c>
      <c r="F699" t="s">
        <v>40</v>
      </c>
      <c r="G699" t="s">
        <v>14</v>
      </c>
      <c r="H699" t="s">
        <v>26</v>
      </c>
      <c r="I699">
        <v>1675</v>
      </c>
      <c r="J699">
        <v>651.21</v>
      </c>
      <c r="K699">
        <v>524.96</v>
      </c>
    </row>
    <row r="700" spans="1:11" x14ac:dyDescent="0.35">
      <c r="A700">
        <v>589970815</v>
      </c>
      <c r="B700" s="2">
        <v>43634</v>
      </c>
      <c r="C700" s="2">
        <v>43635</v>
      </c>
      <c r="D700" t="s">
        <v>166</v>
      </c>
      <c r="E700" t="s">
        <v>38</v>
      </c>
      <c r="F700" t="s">
        <v>30</v>
      </c>
      <c r="G700" t="s">
        <v>18</v>
      </c>
      <c r="H700" t="s">
        <v>19</v>
      </c>
      <c r="I700">
        <v>4329</v>
      </c>
      <c r="J700">
        <v>81.73</v>
      </c>
      <c r="K700">
        <v>56.67</v>
      </c>
    </row>
    <row r="701" spans="1:11" x14ac:dyDescent="0.35">
      <c r="A701">
        <v>432681357</v>
      </c>
      <c r="B701" s="2">
        <v>44888</v>
      </c>
      <c r="C701" s="2">
        <v>44891</v>
      </c>
      <c r="D701" t="s">
        <v>212</v>
      </c>
      <c r="E701" t="s">
        <v>32</v>
      </c>
      <c r="F701" t="s">
        <v>13</v>
      </c>
      <c r="G701" t="s">
        <v>18</v>
      </c>
      <c r="H701" t="s">
        <v>15</v>
      </c>
      <c r="I701">
        <v>8884</v>
      </c>
      <c r="J701">
        <v>255.28</v>
      </c>
      <c r="K701">
        <v>159.41999999999999</v>
      </c>
    </row>
    <row r="702" spans="1:11" x14ac:dyDescent="0.35">
      <c r="A702">
        <v>380379998</v>
      </c>
      <c r="B702" s="2">
        <v>42930</v>
      </c>
      <c r="C702" s="2">
        <v>42937</v>
      </c>
      <c r="D702" t="s">
        <v>156</v>
      </c>
      <c r="E702" t="s">
        <v>21</v>
      </c>
      <c r="F702" t="s">
        <v>76</v>
      </c>
      <c r="G702" t="s">
        <v>14</v>
      </c>
      <c r="H702" t="s">
        <v>19</v>
      </c>
      <c r="I702">
        <v>1749</v>
      </c>
      <c r="J702">
        <v>668.27</v>
      </c>
      <c r="K702">
        <v>502.54</v>
      </c>
    </row>
    <row r="703" spans="1:11" x14ac:dyDescent="0.35">
      <c r="A703">
        <v>767490565</v>
      </c>
      <c r="B703" s="2">
        <v>42385</v>
      </c>
      <c r="C703" s="2">
        <v>42401</v>
      </c>
      <c r="D703" t="s">
        <v>91</v>
      </c>
      <c r="E703" t="s">
        <v>21</v>
      </c>
      <c r="F703" t="s">
        <v>33</v>
      </c>
      <c r="G703" t="s">
        <v>14</v>
      </c>
      <c r="H703" t="s">
        <v>34</v>
      </c>
      <c r="I703">
        <v>6368</v>
      </c>
      <c r="J703">
        <v>109.28</v>
      </c>
      <c r="K703">
        <v>35.840000000000003</v>
      </c>
    </row>
    <row r="704" spans="1:11" x14ac:dyDescent="0.35">
      <c r="A704">
        <v>648749387</v>
      </c>
      <c r="B704" s="2">
        <v>44141</v>
      </c>
      <c r="C704" s="2">
        <v>44161</v>
      </c>
      <c r="D704" t="s">
        <v>151</v>
      </c>
      <c r="E704" t="s">
        <v>32</v>
      </c>
      <c r="F704" t="s">
        <v>68</v>
      </c>
      <c r="G704" t="s">
        <v>14</v>
      </c>
      <c r="H704" t="s">
        <v>15</v>
      </c>
      <c r="I704">
        <v>8215</v>
      </c>
      <c r="J704">
        <v>154.06</v>
      </c>
      <c r="K704">
        <v>90.93</v>
      </c>
    </row>
    <row r="705" spans="1:11" x14ac:dyDescent="0.35">
      <c r="A705">
        <v>949205291</v>
      </c>
      <c r="B705" s="2">
        <v>44444</v>
      </c>
      <c r="C705" s="2">
        <v>44455</v>
      </c>
      <c r="D705" t="s">
        <v>108</v>
      </c>
      <c r="E705" t="s">
        <v>12</v>
      </c>
      <c r="F705" t="s">
        <v>56</v>
      </c>
      <c r="G705" t="s">
        <v>14</v>
      </c>
      <c r="H705" t="s">
        <v>26</v>
      </c>
      <c r="I705">
        <v>9794</v>
      </c>
      <c r="J705">
        <v>9.33</v>
      </c>
      <c r="K705">
        <v>6.92</v>
      </c>
    </row>
    <row r="706" spans="1:11" x14ac:dyDescent="0.35">
      <c r="A706">
        <v>414219605</v>
      </c>
      <c r="B706" s="2">
        <v>42847</v>
      </c>
      <c r="C706" s="2">
        <v>42852</v>
      </c>
      <c r="D706" t="s">
        <v>27</v>
      </c>
      <c r="E706" t="s">
        <v>24</v>
      </c>
      <c r="F706" t="s">
        <v>47</v>
      </c>
      <c r="G706" t="s">
        <v>18</v>
      </c>
      <c r="H706" t="s">
        <v>34</v>
      </c>
      <c r="I706">
        <v>5641</v>
      </c>
      <c r="J706">
        <v>421.89</v>
      </c>
      <c r="K706">
        <v>364.69</v>
      </c>
    </row>
    <row r="707" spans="1:11" x14ac:dyDescent="0.35">
      <c r="A707">
        <v>559466159</v>
      </c>
      <c r="B707" s="2">
        <v>42607</v>
      </c>
      <c r="C707" s="2">
        <v>42621</v>
      </c>
      <c r="D707" t="s">
        <v>150</v>
      </c>
      <c r="E707" t="s">
        <v>38</v>
      </c>
      <c r="F707" t="s">
        <v>17</v>
      </c>
      <c r="G707" t="s">
        <v>18</v>
      </c>
      <c r="H707" t="s">
        <v>19</v>
      </c>
      <c r="I707">
        <v>7324</v>
      </c>
      <c r="J707">
        <v>152.58000000000001</v>
      </c>
      <c r="K707">
        <v>97.44</v>
      </c>
    </row>
    <row r="708" spans="1:11" x14ac:dyDescent="0.35">
      <c r="A708">
        <v>720931279</v>
      </c>
      <c r="B708" s="2">
        <v>44134</v>
      </c>
      <c r="C708" s="2">
        <v>44136</v>
      </c>
      <c r="D708" t="s">
        <v>189</v>
      </c>
      <c r="E708" t="s">
        <v>21</v>
      </c>
      <c r="F708" t="s">
        <v>17</v>
      </c>
      <c r="G708" t="s">
        <v>18</v>
      </c>
      <c r="H708" t="s">
        <v>26</v>
      </c>
      <c r="I708">
        <v>8441</v>
      </c>
      <c r="J708">
        <v>152.58000000000001</v>
      </c>
      <c r="K708">
        <v>97.44</v>
      </c>
    </row>
    <row r="709" spans="1:11" x14ac:dyDescent="0.35">
      <c r="A709">
        <v>304913794</v>
      </c>
      <c r="B709" s="2">
        <v>43767</v>
      </c>
      <c r="C709" s="2">
        <v>43773</v>
      </c>
      <c r="D709" t="s">
        <v>50</v>
      </c>
      <c r="E709" t="s">
        <v>51</v>
      </c>
      <c r="F709" t="s">
        <v>40</v>
      </c>
      <c r="G709" t="s">
        <v>18</v>
      </c>
      <c r="H709" t="s">
        <v>34</v>
      </c>
      <c r="I709">
        <v>9623</v>
      </c>
      <c r="J709">
        <v>651.21</v>
      </c>
      <c r="K709">
        <v>524.96</v>
      </c>
    </row>
    <row r="710" spans="1:11" x14ac:dyDescent="0.35">
      <c r="A710">
        <v>138025033</v>
      </c>
      <c r="B710" s="2">
        <v>43659</v>
      </c>
      <c r="C710" s="2">
        <v>43665</v>
      </c>
      <c r="D710" t="s">
        <v>115</v>
      </c>
      <c r="E710" t="s">
        <v>21</v>
      </c>
      <c r="F710" t="s">
        <v>17</v>
      </c>
      <c r="G710" t="s">
        <v>14</v>
      </c>
      <c r="H710" t="s">
        <v>26</v>
      </c>
      <c r="I710">
        <v>3529</v>
      </c>
      <c r="J710">
        <v>152.58000000000001</v>
      </c>
      <c r="K710">
        <v>97.44</v>
      </c>
    </row>
    <row r="711" spans="1:11" x14ac:dyDescent="0.35">
      <c r="A711">
        <v>217188823</v>
      </c>
      <c r="B711" s="2">
        <v>44814</v>
      </c>
      <c r="C711" s="2">
        <v>44821</v>
      </c>
      <c r="D711" t="s">
        <v>191</v>
      </c>
      <c r="E711" t="s">
        <v>24</v>
      </c>
      <c r="F711" t="s">
        <v>33</v>
      </c>
      <c r="G711" t="s">
        <v>18</v>
      </c>
      <c r="H711" t="s">
        <v>34</v>
      </c>
      <c r="I711">
        <v>9854</v>
      </c>
      <c r="J711">
        <v>109.28</v>
      </c>
      <c r="K711">
        <v>35.840000000000003</v>
      </c>
    </row>
    <row r="712" spans="1:11" x14ac:dyDescent="0.35">
      <c r="A712">
        <v>159641492</v>
      </c>
      <c r="B712" s="2">
        <v>44084</v>
      </c>
      <c r="C712" s="2">
        <v>44087</v>
      </c>
      <c r="D712" t="s">
        <v>105</v>
      </c>
      <c r="E712" t="s">
        <v>12</v>
      </c>
      <c r="F712" t="s">
        <v>47</v>
      </c>
      <c r="G712" t="s">
        <v>14</v>
      </c>
      <c r="H712" t="s">
        <v>15</v>
      </c>
      <c r="I712">
        <v>320</v>
      </c>
      <c r="J712">
        <v>421.89</v>
      </c>
      <c r="K712">
        <v>364.69</v>
      </c>
    </row>
    <row r="713" spans="1:11" x14ac:dyDescent="0.35">
      <c r="A713">
        <v>552931869</v>
      </c>
      <c r="B713" s="2">
        <v>42598</v>
      </c>
      <c r="C713" s="2">
        <v>42608</v>
      </c>
      <c r="D713" t="s">
        <v>188</v>
      </c>
      <c r="E713" t="s">
        <v>21</v>
      </c>
      <c r="F713" t="s">
        <v>47</v>
      </c>
      <c r="G713" t="s">
        <v>18</v>
      </c>
      <c r="H713" t="s">
        <v>34</v>
      </c>
      <c r="I713">
        <v>3682</v>
      </c>
      <c r="J713">
        <v>421.89</v>
      </c>
      <c r="K713">
        <v>364.69</v>
      </c>
    </row>
    <row r="714" spans="1:11" x14ac:dyDescent="0.35">
      <c r="A714">
        <v>704921281</v>
      </c>
      <c r="B714" s="2">
        <v>43491</v>
      </c>
      <c r="C714" s="2">
        <v>43497</v>
      </c>
      <c r="D714" t="s">
        <v>213</v>
      </c>
      <c r="E714" t="s">
        <v>38</v>
      </c>
      <c r="F714" t="s">
        <v>17</v>
      </c>
      <c r="G714" t="s">
        <v>18</v>
      </c>
      <c r="H714" t="s">
        <v>26</v>
      </c>
      <c r="I714">
        <v>727</v>
      </c>
      <c r="J714">
        <v>152.58000000000001</v>
      </c>
      <c r="K714">
        <v>97.44</v>
      </c>
    </row>
    <row r="715" spans="1:11" x14ac:dyDescent="0.35">
      <c r="A715">
        <v>893783557</v>
      </c>
      <c r="B715" s="2">
        <v>44052</v>
      </c>
      <c r="C715" s="2">
        <v>44053</v>
      </c>
      <c r="D715" t="s">
        <v>202</v>
      </c>
      <c r="E715" t="s">
        <v>38</v>
      </c>
      <c r="F715" t="s">
        <v>17</v>
      </c>
      <c r="G715" t="s">
        <v>14</v>
      </c>
      <c r="H715" t="s">
        <v>26</v>
      </c>
      <c r="I715">
        <v>9271</v>
      </c>
      <c r="J715">
        <v>152.58000000000001</v>
      </c>
      <c r="K715">
        <v>97.44</v>
      </c>
    </row>
    <row r="716" spans="1:11" x14ac:dyDescent="0.35">
      <c r="A716">
        <v>118005025</v>
      </c>
      <c r="B716" s="2">
        <v>44464</v>
      </c>
      <c r="C716" s="2">
        <v>44474</v>
      </c>
      <c r="D716" t="s">
        <v>191</v>
      </c>
      <c r="E716" t="s">
        <v>24</v>
      </c>
      <c r="F716" t="s">
        <v>40</v>
      </c>
      <c r="G716" t="s">
        <v>14</v>
      </c>
      <c r="H716" t="s">
        <v>34</v>
      </c>
      <c r="I716">
        <v>9164</v>
      </c>
      <c r="J716">
        <v>651.21</v>
      </c>
      <c r="K716">
        <v>524.96</v>
      </c>
    </row>
    <row r="717" spans="1:11" x14ac:dyDescent="0.35">
      <c r="A717">
        <v>146384513</v>
      </c>
      <c r="B717" s="2">
        <v>44487</v>
      </c>
      <c r="C717" s="2">
        <v>44505</v>
      </c>
      <c r="D717" t="s">
        <v>93</v>
      </c>
      <c r="E717" t="s">
        <v>29</v>
      </c>
      <c r="F717" t="s">
        <v>17</v>
      </c>
      <c r="G717" t="s">
        <v>18</v>
      </c>
      <c r="H717" t="s">
        <v>15</v>
      </c>
      <c r="I717">
        <v>7285</v>
      </c>
      <c r="J717">
        <v>152.58000000000001</v>
      </c>
      <c r="K717">
        <v>97.44</v>
      </c>
    </row>
    <row r="718" spans="1:11" x14ac:dyDescent="0.35">
      <c r="A718">
        <v>568033349</v>
      </c>
      <c r="B718" s="2">
        <v>42083</v>
      </c>
      <c r="C718" s="2">
        <v>42090</v>
      </c>
      <c r="D718" t="s">
        <v>218</v>
      </c>
      <c r="E718" t="s">
        <v>38</v>
      </c>
      <c r="F718" t="s">
        <v>33</v>
      </c>
      <c r="G718" t="s">
        <v>14</v>
      </c>
      <c r="H718" t="s">
        <v>19</v>
      </c>
      <c r="I718">
        <v>2546</v>
      </c>
      <c r="J718">
        <v>109.28</v>
      </c>
      <c r="K718">
        <v>35.840000000000003</v>
      </c>
    </row>
    <row r="719" spans="1:11" x14ac:dyDescent="0.35">
      <c r="A719">
        <v>142375361</v>
      </c>
      <c r="B719" s="2">
        <v>43139</v>
      </c>
      <c r="C719" s="2">
        <v>43151</v>
      </c>
      <c r="D719" t="s">
        <v>113</v>
      </c>
      <c r="E719" t="s">
        <v>21</v>
      </c>
      <c r="F719" t="s">
        <v>56</v>
      </c>
      <c r="G719" t="s">
        <v>14</v>
      </c>
      <c r="H719" t="s">
        <v>26</v>
      </c>
      <c r="I719">
        <v>888</v>
      </c>
      <c r="J719">
        <v>9.33</v>
      </c>
      <c r="K719">
        <v>6.92</v>
      </c>
    </row>
    <row r="720" spans="1:11" x14ac:dyDescent="0.35">
      <c r="A720">
        <v>849146878</v>
      </c>
      <c r="B720" s="2">
        <v>42664</v>
      </c>
      <c r="C720" s="2">
        <v>42666</v>
      </c>
      <c r="D720" t="s">
        <v>191</v>
      </c>
      <c r="E720" t="s">
        <v>24</v>
      </c>
      <c r="F720" t="s">
        <v>22</v>
      </c>
      <c r="G720" t="s">
        <v>14</v>
      </c>
      <c r="H720" t="s">
        <v>19</v>
      </c>
      <c r="I720">
        <v>286</v>
      </c>
      <c r="J720">
        <v>47.45</v>
      </c>
      <c r="K720">
        <v>31.79</v>
      </c>
    </row>
    <row r="721" spans="1:11" x14ac:dyDescent="0.35">
      <c r="A721">
        <v>238396728</v>
      </c>
      <c r="B721" s="2">
        <v>43747</v>
      </c>
      <c r="C721" s="2">
        <v>43761</v>
      </c>
      <c r="D721" t="s">
        <v>16</v>
      </c>
      <c r="E721" t="s">
        <v>12</v>
      </c>
      <c r="F721" t="s">
        <v>30</v>
      </c>
      <c r="G721" t="s">
        <v>14</v>
      </c>
      <c r="H721" t="s">
        <v>34</v>
      </c>
      <c r="I721">
        <v>5744</v>
      </c>
      <c r="J721">
        <v>81.73</v>
      </c>
      <c r="K721">
        <v>56.67</v>
      </c>
    </row>
    <row r="722" spans="1:11" x14ac:dyDescent="0.35">
      <c r="A722">
        <v>880486238</v>
      </c>
      <c r="B722" s="2">
        <v>44445</v>
      </c>
      <c r="C722" s="2">
        <v>44450</v>
      </c>
      <c r="D722" t="s">
        <v>174</v>
      </c>
      <c r="E722" t="s">
        <v>29</v>
      </c>
      <c r="F722" t="s">
        <v>17</v>
      </c>
      <c r="G722" t="s">
        <v>14</v>
      </c>
      <c r="H722" t="s">
        <v>34</v>
      </c>
      <c r="I722">
        <v>4299</v>
      </c>
      <c r="J722">
        <v>152.58000000000001</v>
      </c>
      <c r="K722">
        <v>97.44</v>
      </c>
    </row>
    <row r="723" spans="1:11" x14ac:dyDescent="0.35">
      <c r="A723">
        <v>916089236</v>
      </c>
      <c r="B723" s="2">
        <v>43278</v>
      </c>
      <c r="C723" s="2">
        <v>43279</v>
      </c>
      <c r="D723" t="s">
        <v>79</v>
      </c>
      <c r="E723" t="s">
        <v>21</v>
      </c>
      <c r="F723" t="s">
        <v>42</v>
      </c>
      <c r="G723" t="s">
        <v>18</v>
      </c>
      <c r="H723" t="s">
        <v>19</v>
      </c>
      <c r="I723">
        <v>17</v>
      </c>
      <c r="J723">
        <v>437.2</v>
      </c>
      <c r="K723">
        <v>263.33</v>
      </c>
    </row>
    <row r="724" spans="1:11" x14ac:dyDescent="0.35">
      <c r="A724">
        <v>806192052</v>
      </c>
      <c r="B724" s="2">
        <v>43852</v>
      </c>
      <c r="C724" s="2">
        <v>43871</v>
      </c>
      <c r="D724" t="s">
        <v>191</v>
      </c>
      <c r="E724" t="s">
        <v>24</v>
      </c>
      <c r="F724" t="s">
        <v>25</v>
      </c>
      <c r="G724" t="s">
        <v>14</v>
      </c>
      <c r="H724" t="s">
        <v>34</v>
      </c>
      <c r="I724">
        <v>8998</v>
      </c>
      <c r="J724">
        <v>205.7</v>
      </c>
      <c r="K724">
        <v>117.11</v>
      </c>
    </row>
    <row r="725" spans="1:11" x14ac:dyDescent="0.35">
      <c r="A725">
        <v>182093513</v>
      </c>
      <c r="B725" s="2">
        <v>43199</v>
      </c>
      <c r="C725" s="2">
        <v>43212</v>
      </c>
      <c r="D725" t="s">
        <v>43</v>
      </c>
      <c r="E725" t="s">
        <v>24</v>
      </c>
      <c r="F725" t="s">
        <v>25</v>
      </c>
      <c r="G725" t="s">
        <v>14</v>
      </c>
      <c r="H725" t="s">
        <v>15</v>
      </c>
      <c r="I725">
        <v>4372</v>
      </c>
      <c r="J725">
        <v>205.7</v>
      </c>
      <c r="K725">
        <v>117.11</v>
      </c>
    </row>
    <row r="726" spans="1:11" x14ac:dyDescent="0.35">
      <c r="A726">
        <v>995404946</v>
      </c>
      <c r="B726" s="2">
        <v>42700</v>
      </c>
      <c r="C726" s="2">
        <v>42714</v>
      </c>
      <c r="D726" t="s">
        <v>157</v>
      </c>
      <c r="E726" t="s">
        <v>24</v>
      </c>
      <c r="F726" t="s">
        <v>56</v>
      </c>
      <c r="G726" t="s">
        <v>18</v>
      </c>
      <c r="H726" t="s">
        <v>34</v>
      </c>
      <c r="I726">
        <v>1299</v>
      </c>
      <c r="J726">
        <v>9.33</v>
      </c>
      <c r="K726">
        <v>6.92</v>
      </c>
    </row>
    <row r="727" spans="1:11" x14ac:dyDescent="0.35">
      <c r="A727">
        <v>768050181</v>
      </c>
      <c r="B727" s="2">
        <v>43477</v>
      </c>
      <c r="C727" s="2">
        <v>43484</v>
      </c>
      <c r="D727" t="s">
        <v>141</v>
      </c>
      <c r="E727" t="s">
        <v>38</v>
      </c>
      <c r="F727" t="s">
        <v>22</v>
      </c>
      <c r="G727" t="s">
        <v>14</v>
      </c>
      <c r="H727" t="s">
        <v>19</v>
      </c>
      <c r="I727">
        <v>1971</v>
      </c>
      <c r="J727">
        <v>47.45</v>
      </c>
      <c r="K727">
        <v>31.79</v>
      </c>
    </row>
    <row r="728" spans="1:11" x14ac:dyDescent="0.35">
      <c r="A728">
        <v>242265546</v>
      </c>
      <c r="B728" s="2">
        <v>44536</v>
      </c>
      <c r="C728" s="2">
        <v>44553</v>
      </c>
      <c r="D728" t="s">
        <v>67</v>
      </c>
      <c r="E728" t="s">
        <v>21</v>
      </c>
      <c r="F728" t="s">
        <v>56</v>
      </c>
      <c r="G728" t="s">
        <v>18</v>
      </c>
      <c r="H728" t="s">
        <v>26</v>
      </c>
      <c r="I728">
        <v>614</v>
      </c>
      <c r="J728">
        <v>9.33</v>
      </c>
      <c r="K728">
        <v>6.92</v>
      </c>
    </row>
    <row r="729" spans="1:11" x14ac:dyDescent="0.35">
      <c r="A729">
        <v>230599868</v>
      </c>
      <c r="B729" s="2">
        <v>44043</v>
      </c>
      <c r="C729" s="2">
        <v>44049</v>
      </c>
      <c r="D729" t="s">
        <v>134</v>
      </c>
      <c r="E729" t="s">
        <v>38</v>
      </c>
      <c r="F729" t="s">
        <v>40</v>
      </c>
      <c r="G729" t="s">
        <v>18</v>
      </c>
      <c r="H729" t="s">
        <v>15</v>
      </c>
      <c r="I729">
        <v>8480</v>
      </c>
      <c r="J729">
        <v>651.21</v>
      </c>
      <c r="K729">
        <v>524.96</v>
      </c>
    </row>
    <row r="730" spans="1:11" x14ac:dyDescent="0.35">
      <c r="A730">
        <v>265914475</v>
      </c>
      <c r="B730" s="2">
        <v>42016</v>
      </c>
      <c r="C730" s="2">
        <v>42032</v>
      </c>
      <c r="D730" t="s">
        <v>117</v>
      </c>
      <c r="E730" t="s">
        <v>21</v>
      </c>
      <c r="F730" t="s">
        <v>42</v>
      </c>
      <c r="G730" t="s">
        <v>14</v>
      </c>
      <c r="H730" t="s">
        <v>15</v>
      </c>
      <c r="I730">
        <v>8857</v>
      </c>
      <c r="J730">
        <v>437.2</v>
      </c>
      <c r="K730">
        <v>263.33</v>
      </c>
    </row>
    <row r="731" spans="1:11" x14ac:dyDescent="0.35">
      <c r="A731">
        <v>851383197</v>
      </c>
      <c r="B731" s="2">
        <v>42592</v>
      </c>
      <c r="C731" s="2">
        <v>42612</v>
      </c>
      <c r="D731" t="s">
        <v>216</v>
      </c>
      <c r="E731" t="s">
        <v>51</v>
      </c>
      <c r="F731" t="s">
        <v>76</v>
      </c>
      <c r="G731" t="s">
        <v>18</v>
      </c>
      <c r="H731" t="s">
        <v>15</v>
      </c>
      <c r="I731">
        <v>2062</v>
      </c>
      <c r="J731">
        <v>668.27</v>
      </c>
      <c r="K731">
        <v>502.54</v>
      </c>
    </row>
    <row r="732" spans="1:11" x14ac:dyDescent="0.35">
      <c r="A732">
        <v>310492360</v>
      </c>
      <c r="B732" s="2">
        <v>42263</v>
      </c>
      <c r="C732" s="2">
        <v>42268</v>
      </c>
      <c r="D732" t="s">
        <v>155</v>
      </c>
      <c r="E732" t="s">
        <v>12</v>
      </c>
      <c r="F732" t="s">
        <v>30</v>
      </c>
      <c r="G732" t="s">
        <v>18</v>
      </c>
      <c r="H732" t="s">
        <v>26</v>
      </c>
      <c r="I732">
        <v>444</v>
      </c>
      <c r="J732">
        <v>81.73</v>
      </c>
      <c r="K732">
        <v>56.67</v>
      </c>
    </row>
    <row r="733" spans="1:11" x14ac:dyDescent="0.35">
      <c r="A733">
        <v>637040793</v>
      </c>
      <c r="B733" s="2">
        <v>42211</v>
      </c>
      <c r="C733" s="2">
        <v>42230</v>
      </c>
      <c r="D733" t="s">
        <v>195</v>
      </c>
      <c r="E733" t="s">
        <v>21</v>
      </c>
      <c r="F733" t="s">
        <v>17</v>
      </c>
      <c r="G733" t="s">
        <v>14</v>
      </c>
      <c r="H733" t="s">
        <v>26</v>
      </c>
      <c r="I733">
        <v>3382</v>
      </c>
      <c r="J733">
        <v>152.58000000000001</v>
      </c>
      <c r="K733">
        <v>97.44</v>
      </c>
    </row>
    <row r="734" spans="1:11" x14ac:dyDescent="0.35">
      <c r="A734">
        <v>745139825</v>
      </c>
      <c r="B734" s="2">
        <v>44168</v>
      </c>
      <c r="C734" s="2">
        <v>44177</v>
      </c>
      <c r="D734" t="s">
        <v>75</v>
      </c>
      <c r="E734" t="s">
        <v>38</v>
      </c>
      <c r="F734" t="s">
        <v>22</v>
      </c>
      <c r="G734" t="s">
        <v>14</v>
      </c>
      <c r="H734" t="s">
        <v>34</v>
      </c>
      <c r="I734">
        <v>2288</v>
      </c>
      <c r="J734">
        <v>47.45</v>
      </c>
      <c r="K734">
        <v>31.79</v>
      </c>
    </row>
    <row r="735" spans="1:11" x14ac:dyDescent="0.35">
      <c r="A735">
        <v>519213283</v>
      </c>
      <c r="B735" s="2">
        <v>42711</v>
      </c>
      <c r="C735" s="2">
        <v>42714</v>
      </c>
      <c r="D735" t="s">
        <v>219</v>
      </c>
      <c r="E735" t="s">
        <v>38</v>
      </c>
      <c r="F735" t="s">
        <v>76</v>
      </c>
      <c r="G735" t="s">
        <v>14</v>
      </c>
      <c r="H735" t="s">
        <v>15</v>
      </c>
      <c r="I735">
        <v>5603</v>
      </c>
      <c r="J735">
        <v>668.27</v>
      </c>
      <c r="K735">
        <v>502.54</v>
      </c>
    </row>
    <row r="736" spans="1:11" x14ac:dyDescent="0.35">
      <c r="A736">
        <v>363997495</v>
      </c>
      <c r="B736" s="2">
        <v>42044</v>
      </c>
      <c r="C736" s="2">
        <v>42065</v>
      </c>
      <c r="D736" t="s">
        <v>148</v>
      </c>
      <c r="E736" t="s">
        <v>24</v>
      </c>
      <c r="F736" t="s">
        <v>68</v>
      </c>
      <c r="G736" t="s">
        <v>14</v>
      </c>
      <c r="H736" t="s">
        <v>19</v>
      </c>
      <c r="I736">
        <v>3802</v>
      </c>
      <c r="J736">
        <v>154.06</v>
      </c>
      <c r="K736">
        <v>90.93</v>
      </c>
    </row>
    <row r="737" spans="1:11" x14ac:dyDescent="0.35">
      <c r="A737">
        <v>754541289</v>
      </c>
      <c r="B737" s="2">
        <v>43446</v>
      </c>
      <c r="C737" s="2">
        <v>43449</v>
      </c>
      <c r="D737" t="s">
        <v>188</v>
      </c>
      <c r="E737" t="s">
        <v>21</v>
      </c>
      <c r="F737" t="s">
        <v>30</v>
      </c>
      <c r="G737" t="s">
        <v>18</v>
      </c>
      <c r="H737" t="s">
        <v>26</v>
      </c>
      <c r="I737">
        <v>4390</v>
      </c>
      <c r="J737">
        <v>81.73</v>
      </c>
      <c r="K737">
        <v>56.67</v>
      </c>
    </row>
    <row r="738" spans="1:11" x14ac:dyDescent="0.35">
      <c r="A738">
        <v>886205995</v>
      </c>
      <c r="B738" s="2">
        <v>42897</v>
      </c>
      <c r="C738" s="2">
        <v>42898</v>
      </c>
      <c r="D738" t="s">
        <v>155</v>
      </c>
      <c r="E738" t="s">
        <v>12</v>
      </c>
      <c r="F738" t="s">
        <v>76</v>
      </c>
      <c r="G738" t="s">
        <v>14</v>
      </c>
      <c r="H738" t="s">
        <v>34</v>
      </c>
      <c r="I738">
        <v>6902</v>
      </c>
      <c r="J738">
        <v>668.27</v>
      </c>
      <c r="K738">
        <v>502.54</v>
      </c>
    </row>
    <row r="739" spans="1:11" x14ac:dyDescent="0.35">
      <c r="A739">
        <v>924665439</v>
      </c>
      <c r="B739" s="2">
        <v>43574</v>
      </c>
      <c r="C739" s="2">
        <v>43587</v>
      </c>
      <c r="D739" t="s">
        <v>163</v>
      </c>
      <c r="E739" t="s">
        <v>38</v>
      </c>
      <c r="F739" t="s">
        <v>13</v>
      </c>
      <c r="G739" t="s">
        <v>14</v>
      </c>
      <c r="H739" t="s">
        <v>19</v>
      </c>
      <c r="I739">
        <v>7906</v>
      </c>
      <c r="J739">
        <v>255.28</v>
      </c>
      <c r="K739">
        <v>159.41999999999999</v>
      </c>
    </row>
    <row r="740" spans="1:11" x14ac:dyDescent="0.35">
      <c r="A740">
        <v>655905950</v>
      </c>
      <c r="B740" s="2">
        <v>42734</v>
      </c>
      <c r="C740" s="2">
        <v>42737</v>
      </c>
      <c r="D740" t="s">
        <v>101</v>
      </c>
      <c r="E740" t="s">
        <v>24</v>
      </c>
      <c r="F740" t="s">
        <v>76</v>
      </c>
      <c r="G740" t="s">
        <v>14</v>
      </c>
      <c r="H740" t="s">
        <v>34</v>
      </c>
      <c r="I740">
        <v>6001</v>
      </c>
      <c r="J740">
        <v>668.27</v>
      </c>
      <c r="K740">
        <v>502.54</v>
      </c>
    </row>
    <row r="741" spans="1:11" x14ac:dyDescent="0.35">
      <c r="A741">
        <v>836226356</v>
      </c>
      <c r="B741" s="2">
        <v>44564</v>
      </c>
      <c r="C741" s="2">
        <v>44570</v>
      </c>
      <c r="D741" t="s">
        <v>69</v>
      </c>
      <c r="E741" t="s">
        <v>38</v>
      </c>
      <c r="F741" t="s">
        <v>22</v>
      </c>
      <c r="G741" t="s">
        <v>18</v>
      </c>
      <c r="H741" t="s">
        <v>34</v>
      </c>
      <c r="I741">
        <v>6816</v>
      </c>
      <c r="J741">
        <v>47.45</v>
      </c>
      <c r="K741">
        <v>31.79</v>
      </c>
    </row>
    <row r="742" spans="1:11" x14ac:dyDescent="0.35">
      <c r="A742">
        <v>942237985</v>
      </c>
      <c r="B742" s="2">
        <v>44099</v>
      </c>
      <c r="C742" s="2">
        <v>44113</v>
      </c>
      <c r="D742" t="s">
        <v>39</v>
      </c>
      <c r="E742" t="s">
        <v>29</v>
      </c>
      <c r="F742" t="s">
        <v>76</v>
      </c>
      <c r="G742" t="s">
        <v>18</v>
      </c>
      <c r="H742" t="s">
        <v>19</v>
      </c>
      <c r="I742">
        <v>8013</v>
      </c>
      <c r="J742">
        <v>668.27</v>
      </c>
      <c r="K742">
        <v>502.54</v>
      </c>
    </row>
    <row r="743" spans="1:11" x14ac:dyDescent="0.35">
      <c r="A743">
        <v>520864665</v>
      </c>
      <c r="B743" s="2">
        <v>44036</v>
      </c>
      <c r="C743" s="2">
        <v>44049</v>
      </c>
      <c r="D743" t="s">
        <v>87</v>
      </c>
      <c r="E743" t="s">
        <v>24</v>
      </c>
      <c r="F743" t="s">
        <v>25</v>
      </c>
      <c r="G743" t="s">
        <v>14</v>
      </c>
      <c r="H743" t="s">
        <v>34</v>
      </c>
      <c r="I743">
        <v>4284</v>
      </c>
      <c r="J743">
        <v>205.7</v>
      </c>
      <c r="K743">
        <v>117.11</v>
      </c>
    </row>
    <row r="744" spans="1:11" x14ac:dyDescent="0.35">
      <c r="A744">
        <v>539342725</v>
      </c>
      <c r="B744" s="2">
        <v>43497</v>
      </c>
      <c r="C744" s="2">
        <v>43515</v>
      </c>
      <c r="D744" t="s">
        <v>199</v>
      </c>
      <c r="E744" t="s">
        <v>29</v>
      </c>
      <c r="F744" t="s">
        <v>17</v>
      </c>
      <c r="G744" t="s">
        <v>18</v>
      </c>
      <c r="H744" t="s">
        <v>34</v>
      </c>
      <c r="I744">
        <v>2353</v>
      </c>
      <c r="J744">
        <v>152.58000000000001</v>
      </c>
      <c r="K744">
        <v>97.44</v>
      </c>
    </row>
    <row r="745" spans="1:11" x14ac:dyDescent="0.35">
      <c r="A745">
        <v>235220992</v>
      </c>
      <c r="B745" s="2">
        <v>42074</v>
      </c>
      <c r="C745" s="2">
        <v>42085</v>
      </c>
      <c r="D745" t="s">
        <v>73</v>
      </c>
      <c r="E745" t="s">
        <v>24</v>
      </c>
      <c r="F745" t="s">
        <v>13</v>
      </c>
      <c r="G745" t="s">
        <v>18</v>
      </c>
      <c r="H745" t="s">
        <v>15</v>
      </c>
      <c r="I745">
        <v>5974</v>
      </c>
      <c r="J745">
        <v>255.28</v>
      </c>
      <c r="K745">
        <v>159.41999999999999</v>
      </c>
    </row>
    <row r="746" spans="1:11" x14ac:dyDescent="0.35">
      <c r="A746">
        <v>266360795</v>
      </c>
      <c r="B746" s="2">
        <v>43551</v>
      </c>
      <c r="C746" s="2">
        <v>43560</v>
      </c>
      <c r="D746" t="s">
        <v>180</v>
      </c>
      <c r="E746" t="s">
        <v>24</v>
      </c>
      <c r="F746" t="s">
        <v>25</v>
      </c>
      <c r="G746" t="s">
        <v>14</v>
      </c>
      <c r="H746" t="s">
        <v>19</v>
      </c>
      <c r="I746">
        <v>933</v>
      </c>
      <c r="J746">
        <v>205.7</v>
      </c>
      <c r="K746">
        <v>117.11</v>
      </c>
    </row>
    <row r="747" spans="1:11" x14ac:dyDescent="0.35">
      <c r="A747">
        <v>460935962</v>
      </c>
      <c r="B747" s="2">
        <v>43106</v>
      </c>
      <c r="C747" s="2">
        <v>43110</v>
      </c>
      <c r="D747" t="s">
        <v>119</v>
      </c>
      <c r="E747" t="s">
        <v>24</v>
      </c>
      <c r="F747" t="s">
        <v>13</v>
      </c>
      <c r="G747" t="s">
        <v>14</v>
      </c>
      <c r="H747" t="s">
        <v>34</v>
      </c>
      <c r="I747">
        <v>49</v>
      </c>
      <c r="J747">
        <v>255.28</v>
      </c>
      <c r="K747">
        <v>159.41999999999999</v>
      </c>
    </row>
    <row r="748" spans="1:11" x14ac:dyDescent="0.35">
      <c r="A748">
        <v>267432820</v>
      </c>
      <c r="B748" s="2">
        <v>44651</v>
      </c>
      <c r="C748" s="2">
        <v>44658</v>
      </c>
      <c r="D748" t="s">
        <v>181</v>
      </c>
      <c r="E748" t="s">
        <v>38</v>
      </c>
      <c r="F748" t="s">
        <v>25</v>
      </c>
      <c r="G748" t="s">
        <v>14</v>
      </c>
      <c r="H748" t="s">
        <v>15</v>
      </c>
      <c r="I748">
        <v>8169</v>
      </c>
      <c r="J748">
        <v>205.7</v>
      </c>
      <c r="K748">
        <v>117.11</v>
      </c>
    </row>
    <row r="749" spans="1:11" x14ac:dyDescent="0.35">
      <c r="A749">
        <v>104650199</v>
      </c>
      <c r="B749" s="2">
        <v>43332</v>
      </c>
      <c r="C749" s="2">
        <v>43352</v>
      </c>
      <c r="D749" t="s">
        <v>136</v>
      </c>
      <c r="E749" t="s">
        <v>38</v>
      </c>
      <c r="F749" t="s">
        <v>25</v>
      </c>
      <c r="G749" t="s">
        <v>18</v>
      </c>
      <c r="H749" t="s">
        <v>34</v>
      </c>
      <c r="I749">
        <v>7174</v>
      </c>
      <c r="J749">
        <v>205.7</v>
      </c>
      <c r="K749">
        <v>117.11</v>
      </c>
    </row>
    <row r="750" spans="1:11" x14ac:dyDescent="0.35">
      <c r="A750">
        <v>911699426</v>
      </c>
      <c r="B750" s="2">
        <v>44803</v>
      </c>
      <c r="C750" s="2">
        <v>44819</v>
      </c>
      <c r="D750" t="s">
        <v>171</v>
      </c>
      <c r="E750" t="s">
        <v>12</v>
      </c>
      <c r="F750" t="s">
        <v>42</v>
      </c>
      <c r="G750" t="s">
        <v>14</v>
      </c>
      <c r="H750" t="s">
        <v>26</v>
      </c>
      <c r="I750">
        <v>975</v>
      </c>
      <c r="J750">
        <v>437.2</v>
      </c>
      <c r="K750">
        <v>263.33</v>
      </c>
    </row>
    <row r="751" spans="1:11" x14ac:dyDescent="0.35">
      <c r="A751">
        <v>998004329</v>
      </c>
      <c r="B751" s="2">
        <v>42718</v>
      </c>
      <c r="C751" s="2">
        <v>42730</v>
      </c>
      <c r="D751" t="s">
        <v>174</v>
      </c>
      <c r="E751" t="s">
        <v>29</v>
      </c>
      <c r="F751" t="s">
        <v>13</v>
      </c>
      <c r="G751" t="s">
        <v>18</v>
      </c>
      <c r="H751" t="s">
        <v>26</v>
      </c>
      <c r="I751">
        <v>514</v>
      </c>
      <c r="J751">
        <v>255.28</v>
      </c>
      <c r="K751">
        <v>159.41999999999999</v>
      </c>
    </row>
    <row r="752" spans="1:11" x14ac:dyDescent="0.35">
      <c r="A752">
        <v>993301236</v>
      </c>
      <c r="B752" s="2">
        <v>42127</v>
      </c>
      <c r="C752" s="2">
        <v>42131</v>
      </c>
      <c r="D752" t="s">
        <v>177</v>
      </c>
      <c r="E752" t="s">
        <v>24</v>
      </c>
      <c r="F752" t="s">
        <v>30</v>
      </c>
      <c r="G752" t="s">
        <v>14</v>
      </c>
      <c r="H752" t="s">
        <v>26</v>
      </c>
      <c r="I752">
        <v>8764</v>
      </c>
      <c r="J752">
        <v>81.73</v>
      </c>
      <c r="K752">
        <v>56.67</v>
      </c>
    </row>
    <row r="753" spans="1:11" x14ac:dyDescent="0.35">
      <c r="A753">
        <v>697638976</v>
      </c>
      <c r="B753" s="2">
        <v>42079</v>
      </c>
      <c r="C753" s="2">
        <v>42098</v>
      </c>
      <c r="D753" t="s">
        <v>103</v>
      </c>
      <c r="E753" t="s">
        <v>21</v>
      </c>
      <c r="F753" t="s">
        <v>68</v>
      </c>
      <c r="G753" t="s">
        <v>18</v>
      </c>
      <c r="H753" t="s">
        <v>26</v>
      </c>
      <c r="I753">
        <v>5731</v>
      </c>
      <c r="J753">
        <v>154.06</v>
      </c>
      <c r="K753">
        <v>90.93</v>
      </c>
    </row>
    <row r="754" spans="1:11" x14ac:dyDescent="0.35">
      <c r="A754">
        <v>431378877</v>
      </c>
      <c r="B754" s="2">
        <v>44516</v>
      </c>
      <c r="C754" s="2">
        <v>44533</v>
      </c>
      <c r="D754" t="s">
        <v>199</v>
      </c>
      <c r="E754" t="s">
        <v>29</v>
      </c>
      <c r="F754" t="s">
        <v>42</v>
      </c>
      <c r="G754" t="s">
        <v>14</v>
      </c>
      <c r="H754" t="s">
        <v>19</v>
      </c>
      <c r="I754">
        <v>3451</v>
      </c>
      <c r="J754">
        <v>437.2</v>
      </c>
      <c r="K754">
        <v>263.33</v>
      </c>
    </row>
    <row r="755" spans="1:11" x14ac:dyDescent="0.35">
      <c r="A755">
        <v>585194766</v>
      </c>
      <c r="B755" s="2">
        <v>43497</v>
      </c>
      <c r="C755" s="2">
        <v>43505</v>
      </c>
      <c r="D755" t="s">
        <v>31</v>
      </c>
      <c r="E755" t="s">
        <v>32</v>
      </c>
      <c r="F755" t="s">
        <v>68</v>
      </c>
      <c r="G755" t="s">
        <v>18</v>
      </c>
      <c r="H755" t="s">
        <v>19</v>
      </c>
      <c r="I755">
        <v>990</v>
      </c>
      <c r="J755">
        <v>154.06</v>
      </c>
      <c r="K755">
        <v>90.93</v>
      </c>
    </row>
    <row r="756" spans="1:11" x14ac:dyDescent="0.35">
      <c r="A756">
        <v>270072972</v>
      </c>
      <c r="B756" s="2">
        <v>44013</v>
      </c>
      <c r="C756" s="2">
        <v>44027</v>
      </c>
      <c r="D756" t="s">
        <v>112</v>
      </c>
      <c r="E756" t="s">
        <v>12</v>
      </c>
      <c r="F756" t="s">
        <v>30</v>
      </c>
      <c r="G756" t="s">
        <v>18</v>
      </c>
      <c r="H756" t="s">
        <v>19</v>
      </c>
      <c r="I756">
        <v>9449</v>
      </c>
      <c r="J756">
        <v>81.73</v>
      </c>
      <c r="K756">
        <v>56.67</v>
      </c>
    </row>
    <row r="757" spans="1:11" x14ac:dyDescent="0.35">
      <c r="A757">
        <v>467312324</v>
      </c>
      <c r="B757" s="2">
        <v>42439</v>
      </c>
      <c r="C757" s="2">
        <v>42441</v>
      </c>
      <c r="D757" t="s">
        <v>20</v>
      </c>
      <c r="E757" t="s">
        <v>21</v>
      </c>
      <c r="F757" t="s">
        <v>13</v>
      </c>
      <c r="G757" t="s">
        <v>14</v>
      </c>
      <c r="H757" t="s">
        <v>19</v>
      </c>
      <c r="I757">
        <v>6956</v>
      </c>
      <c r="J757">
        <v>255.28</v>
      </c>
      <c r="K757">
        <v>159.41999999999999</v>
      </c>
    </row>
    <row r="758" spans="1:11" x14ac:dyDescent="0.35">
      <c r="A758">
        <v>878524148</v>
      </c>
      <c r="B758" s="2">
        <v>42431</v>
      </c>
      <c r="C758" s="2">
        <v>42438</v>
      </c>
      <c r="D758" t="s">
        <v>96</v>
      </c>
      <c r="E758" t="s">
        <v>29</v>
      </c>
      <c r="F758" t="s">
        <v>56</v>
      </c>
      <c r="G758" t="s">
        <v>18</v>
      </c>
      <c r="H758" t="s">
        <v>19</v>
      </c>
      <c r="I758">
        <v>3673</v>
      </c>
      <c r="J758">
        <v>9.33</v>
      </c>
      <c r="K758">
        <v>6.92</v>
      </c>
    </row>
    <row r="759" spans="1:11" x14ac:dyDescent="0.35">
      <c r="A759">
        <v>375632274</v>
      </c>
      <c r="B759" s="2">
        <v>42682</v>
      </c>
      <c r="C759" s="2">
        <v>42700</v>
      </c>
      <c r="D759" t="s">
        <v>11</v>
      </c>
      <c r="E759" t="s">
        <v>12</v>
      </c>
      <c r="F759" t="s">
        <v>42</v>
      </c>
      <c r="G759" t="s">
        <v>14</v>
      </c>
      <c r="H759" t="s">
        <v>19</v>
      </c>
      <c r="I759">
        <v>6792</v>
      </c>
      <c r="J759">
        <v>437.2</v>
      </c>
      <c r="K759">
        <v>263.33</v>
      </c>
    </row>
    <row r="760" spans="1:11" x14ac:dyDescent="0.35">
      <c r="A760">
        <v>150873029</v>
      </c>
      <c r="B760" s="2">
        <v>42432</v>
      </c>
      <c r="C760" s="2">
        <v>42451</v>
      </c>
      <c r="D760" t="s">
        <v>110</v>
      </c>
      <c r="E760" t="s">
        <v>38</v>
      </c>
      <c r="F760" t="s">
        <v>56</v>
      </c>
      <c r="G760" t="s">
        <v>18</v>
      </c>
      <c r="H760" t="s">
        <v>15</v>
      </c>
      <c r="I760">
        <v>5537</v>
      </c>
      <c r="J760">
        <v>9.33</v>
      </c>
      <c r="K760">
        <v>6.92</v>
      </c>
    </row>
    <row r="761" spans="1:11" x14ac:dyDescent="0.35">
      <c r="A761">
        <v>566795241</v>
      </c>
      <c r="B761" s="2">
        <v>42692</v>
      </c>
      <c r="C761" s="2">
        <v>42693</v>
      </c>
      <c r="D761" t="s">
        <v>66</v>
      </c>
      <c r="E761" t="s">
        <v>38</v>
      </c>
      <c r="F761" t="s">
        <v>68</v>
      </c>
      <c r="G761" t="s">
        <v>18</v>
      </c>
      <c r="H761" t="s">
        <v>19</v>
      </c>
      <c r="I761">
        <v>6162</v>
      </c>
      <c r="J761">
        <v>154.06</v>
      </c>
      <c r="K761">
        <v>90.93</v>
      </c>
    </row>
    <row r="762" spans="1:11" x14ac:dyDescent="0.35">
      <c r="A762">
        <v>706260240</v>
      </c>
      <c r="B762" s="2">
        <v>42098</v>
      </c>
      <c r="C762" s="2">
        <v>42109</v>
      </c>
      <c r="D762" t="s">
        <v>118</v>
      </c>
      <c r="E762" t="s">
        <v>24</v>
      </c>
      <c r="F762" t="s">
        <v>30</v>
      </c>
      <c r="G762" t="s">
        <v>14</v>
      </c>
      <c r="H762" t="s">
        <v>15</v>
      </c>
      <c r="I762">
        <v>6954</v>
      </c>
      <c r="J762">
        <v>81.73</v>
      </c>
      <c r="K762">
        <v>56.67</v>
      </c>
    </row>
    <row r="763" spans="1:11" x14ac:dyDescent="0.35">
      <c r="A763">
        <v>622441852</v>
      </c>
      <c r="B763" s="2">
        <v>43977</v>
      </c>
      <c r="C763" s="2">
        <v>43998</v>
      </c>
      <c r="D763" t="s">
        <v>116</v>
      </c>
      <c r="E763" t="s">
        <v>21</v>
      </c>
      <c r="F763" t="s">
        <v>33</v>
      </c>
      <c r="G763" t="s">
        <v>14</v>
      </c>
      <c r="H763" t="s">
        <v>26</v>
      </c>
      <c r="I763">
        <v>3231</v>
      </c>
      <c r="J763">
        <v>109.28</v>
      </c>
      <c r="K763">
        <v>35.840000000000003</v>
      </c>
    </row>
    <row r="764" spans="1:11" x14ac:dyDescent="0.35">
      <c r="A764">
        <v>888826406</v>
      </c>
      <c r="B764" s="2">
        <v>44742</v>
      </c>
      <c r="C764" s="2">
        <v>44754</v>
      </c>
      <c r="D764" t="s">
        <v>96</v>
      </c>
      <c r="E764" t="s">
        <v>29</v>
      </c>
      <c r="F764" t="s">
        <v>22</v>
      </c>
      <c r="G764" t="s">
        <v>18</v>
      </c>
      <c r="H764" t="s">
        <v>34</v>
      </c>
      <c r="I764">
        <v>2340</v>
      </c>
      <c r="J764">
        <v>47.45</v>
      </c>
      <c r="K764">
        <v>31.79</v>
      </c>
    </row>
    <row r="765" spans="1:11" x14ac:dyDescent="0.35">
      <c r="A765">
        <v>349212729</v>
      </c>
      <c r="B765" s="2">
        <v>42578</v>
      </c>
      <c r="C765" s="2">
        <v>42588</v>
      </c>
      <c r="D765" t="s">
        <v>49</v>
      </c>
      <c r="E765" t="s">
        <v>21</v>
      </c>
      <c r="F765" t="s">
        <v>47</v>
      </c>
      <c r="G765" t="s">
        <v>14</v>
      </c>
      <c r="H765" t="s">
        <v>19</v>
      </c>
      <c r="I765">
        <v>8662</v>
      </c>
      <c r="J765">
        <v>421.89</v>
      </c>
      <c r="K765">
        <v>364.69</v>
      </c>
    </row>
    <row r="766" spans="1:11" x14ac:dyDescent="0.35">
      <c r="A766">
        <v>167712152</v>
      </c>
      <c r="B766" s="2">
        <v>42370</v>
      </c>
      <c r="C766" s="2">
        <v>42391</v>
      </c>
      <c r="D766" t="s">
        <v>180</v>
      </c>
      <c r="E766" t="s">
        <v>24</v>
      </c>
      <c r="F766" t="s">
        <v>47</v>
      </c>
      <c r="G766" t="s">
        <v>18</v>
      </c>
      <c r="H766" t="s">
        <v>26</v>
      </c>
      <c r="I766">
        <v>8607</v>
      </c>
      <c r="J766">
        <v>421.89</v>
      </c>
      <c r="K766">
        <v>364.69</v>
      </c>
    </row>
    <row r="767" spans="1:11" x14ac:dyDescent="0.35">
      <c r="A767">
        <v>678748500</v>
      </c>
      <c r="B767" s="2">
        <v>43159</v>
      </c>
      <c r="C767" s="2">
        <v>43173</v>
      </c>
      <c r="D767" t="s">
        <v>160</v>
      </c>
      <c r="E767" t="s">
        <v>29</v>
      </c>
      <c r="F767" t="s">
        <v>56</v>
      </c>
      <c r="G767" t="s">
        <v>18</v>
      </c>
      <c r="H767" t="s">
        <v>15</v>
      </c>
      <c r="I767">
        <v>5619</v>
      </c>
      <c r="J767">
        <v>9.33</v>
      </c>
      <c r="K767">
        <v>6.92</v>
      </c>
    </row>
    <row r="768" spans="1:11" x14ac:dyDescent="0.35">
      <c r="A768">
        <v>937058103</v>
      </c>
      <c r="B768" s="2">
        <v>42912</v>
      </c>
      <c r="C768" s="2">
        <v>42927</v>
      </c>
      <c r="D768" t="s">
        <v>212</v>
      </c>
      <c r="E768" t="s">
        <v>32</v>
      </c>
      <c r="F768" t="s">
        <v>76</v>
      </c>
      <c r="G768" t="s">
        <v>14</v>
      </c>
      <c r="H768" t="s">
        <v>19</v>
      </c>
      <c r="I768">
        <v>5171</v>
      </c>
      <c r="J768">
        <v>668.27</v>
      </c>
      <c r="K768">
        <v>502.54</v>
      </c>
    </row>
    <row r="769" spans="1:11" x14ac:dyDescent="0.35">
      <c r="A769">
        <v>967689788</v>
      </c>
      <c r="B769" s="2">
        <v>43300</v>
      </c>
      <c r="C769" s="2">
        <v>43314</v>
      </c>
      <c r="D769" t="s">
        <v>39</v>
      </c>
      <c r="E769" t="s">
        <v>29</v>
      </c>
      <c r="F769" t="s">
        <v>33</v>
      </c>
      <c r="G769" t="s">
        <v>14</v>
      </c>
      <c r="H769" t="s">
        <v>15</v>
      </c>
      <c r="I769">
        <v>9767</v>
      </c>
      <c r="J769">
        <v>109.28</v>
      </c>
      <c r="K769">
        <v>35.840000000000003</v>
      </c>
    </row>
    <row r="770" spans="1:11" x14ac:dyDescent="0.35">
      <c r="A770">
        <v>416004884</v>
      </c>
      <c r="B770" s="2">
        <v>44606</v>
      </c>
      <c r="C770" s="2">
        <v>44612</v>
      </c>
      <c r="D770" t="s">
        <v>185</v>
      </c>
      <c r="E770" t="s">
        <v>38</v>
      </c>
      <c r="F770" t="s">
        <v>42</v>
      </c>
      <c r="G770" t="s">
        <v>18</v>
      </c>
      <c r="H770" t="s">
        <v>26</v>
      </c>
      <c r="I770">
        <v>3945</v>
      </c>
      <c r="J770">
        <v>437.2</v>
      </c>
      <c r="K770">
        <v>263.33</v>
      </c>
    </row>
    <row r="771" spans="1:11" x14ac:dyDescent="0.35">
      <c r="A771">
        <v>797677218</v>
      </c>
      <c r="B771" s="2">
        <v>43776</v>
      </c>
      <c r="C771" s="2">
        <v>43787</v>
      </c>
      <c r="D771" t="s">
        <v>57</v>
      </c>
      <c r="E771" t="s">
        <v>32</v>
      </c>
      <c r="F771" t="s">
        <v>13</v>
      </c>
      <c r="G771" t="s">
        <v>18</v>
      </c>
      <c r="H771" t="s">
        <v>19</v>
      </c>
      <c r="I771">
        <v>9270</v>
      </c>
      <c r="J771">
        <v>255.28</v>
      </c>
      <c r="K771">
        <v>159.41999999999999</v>
      </c>
    </row>
    <row r="772" spans="1:11" x14ac:dyDescent="0.35">
      <c r="A772">
        <v>548693120</v>
      </c>
      <c r="B772" s="2">
        <v>43724</v>
      </c>
      <c r="C772" s="2">
        <v>43742</v>
      </c>
      <c r="D772" t="s">
        <v>217</v>
      </c>
      <c r="E772" t="s">
        <v>12</v>
      </c>
      <c r="F772" t="s">
        <v>17</v>
      </c>
      <c r="G772" t="s">
        <v>14</v>
      </c>
      <c r="H772" t="s">
        <v>19</v>
      </c>
      <c r="I772">
        <v>9342</v>
      </c>
      <c r="J772">
        <v>152.58000000000001</v>
      </c>
      <c r="K772">
        <v>97.44</v>
      </c>
    </row>
    <row r="773" spans="1:11" x14ac:dyDescent="0.35">
      <c r="A773">
        <v>875351417</v>
      </c>
      <c r="B773" s="2">
        <v>44596</v>
      </c>
      <c r="C773" s="2">
        <v>44610</v>
      </c>
      <c r="D773" t="s">
        <v>87</v>
      </c>
      <c r="E773" t="s">
        <v>24</v>
      </c>
      <c r="F773" t="s">
        <v>56</v>
      </c>
      <c r="G773" t="s">
        <v>14</v>
      </c>
      <c r="H773" t="s">
        <v>34</v>
      </c>
      <c r="I773">
        <v>4791</v>
      </c>
      <c r="J773">
        <v>9.33</v>
      </c>
      <c r="K773">
        <v>6.92</v>
      </c>
    </row>
    <row r="774" spans="1:11" x14ac:dyDescent="0.35">
      <c r="A774">
        <v>804263436</v>
      </c>
      <c r="B774" s="2">
        <v>43852</v>
      </c>
      <c r="C774" s="2">
        <v>43873</v>
      </c>
      <c r="D774" t="s">
        <v>123</v>
      </c>
      <c r="E774" t="s">
        <v>38</v>
      </c>
      <c r="F774" t="s">
        <v>17</v>
      </c>
      <c r="G774" t="s">
        <v>14</v>
      </c>
      <c r="H774" t="s">
        <v>34</v>
      </c>
      <c r="I774">
        <v>8278</v>
      </c>
      <c r="J774">
        <v>152.58000000000001</v>
      </c>
      <c r="K774">
        <v>97.44</v>
      </c>
    </row>
    <row r="775" spans="1:11" x14ac:dyDescent="0.35">
      <c r="A775">
        <v>332353007</v>
      </c>
      <c r="B775" s="2">
        <v>44840</v>
      </c>
      <c r="C775" s="2">
        <v>44856</v>
      </c>
      <c r="D775" t="s">
        <v>145</v>
      </c>
      <c r="E775" t="s">
        <v>21</v>
      </c>
      <c r="F775" t="s">
        <v>42</v>
      </c>
      <c r="G775" t="s">
        <v>14</v>
      </c>
      <c r="H775" t="s">
        <v>34</v>
      </c>
      <c r="I775">
        <v>9495</v>
      </c>
      <c r="J775">
        <v>437.2</v>
      </c>
      <c r="K775">
        <v>263.33</v>
      </c>
    </row>
    <row r="776" spans="1:11" x14ac:dyDescent="0.35">
      <c r="A776">
        <v>876856458</v>
      </c>
      <c r="B776" s="2">
        <v>43685</v>
      </c>
      <c r="C776" s="2">
        <v>43693</v>
      </c>
      <c r="D776" t="s">
        <v>195</v>
      </c>
      <c r="E776" t="s">
        <v>21</v>
      </c>
      <c r="F776" t="s">
        <v>47</v>
      </c>
      <c r="G776" t="s">
        <v>18</v>
      </c>
      <c r="H776" t="s">
        <v>34</v>
      </c>
      <c r="I776">
        <v>166</v>
      </c>
      <c r="J776">
        <v>421.89</v>
      </c>
      <c r="K776">
        <v>364.69</v>
      </c>
    </row>
    <row r="777" spans="1:11" x14ac:dyDescent="0.35">
      <c r="A777">
        <v>325322616</v>
      </c>
      <c r="B777" s="2">
        <v>44593</v>
      </c>
      <c r="C777" s="2">
        <v>44611</v>
      </c>
      <c r="D777" t="s">
        <v>119</v>
      </c>
      <c r="E777" t="s">
        <v>24</v>
      </c>
      <c r="F777" t="s">
        <v>68</v>
      </c>
      <c r="G777" t="s">
        <v>14</v>
      </c>
      <c r="H777" t="s">
        <v>15</v>
      </c>
      <c r="I777">
        <v>9046</v>
      </c>
      <c r="J777">
        <v>154.06</v>
      </c>
      <c r="K777">
        <v>90.93</v>
      </c>
    </row>
    <row r="778" spans="1:11" x14ac:dyDescent="0.35">
      <c r="A778">
        <v>685612809</v>
      </c>
      <c r="B778" s="2">
        <v>43654</v>
      </c>
      <c r="C778" s="2">
        <v>43656</v>
      </c>
      <c r="D778" t="s">
        <v>101</v>
      </c>
      <c r="E778" t="s">
        <v>24</v>
      </c>
      <c r="F778" t="s">
        <v>76</v>
      </c>
      <c r="G778" t="s">
        <v>14</v>
      </c>
      <c r="H778" t="s">
        <v>26</v>
      </c>
      <c r="I778">
        <v>6921</v>
      </c>
      <c r="J778">
        <v>668.27</v>
      </c>
      <c r="K778">
        <v>502.54</v>
      </c>
    </row>
    <row r="779" spans="1:11" x14ac:dyDescent="0.35">
      <c r="A779">
        <v>435900866</v>
      </c>
      <c r="B779" s="2">
        <v>44474</v>
      </c>
      <c r="C779" s="2">
        <v>44477</v>
      </c>
      <c r="D779" t="s">
        <v>83</v>
      </c>
      <c r="E779" t="s">
        <v>38</v>
      </c>
      <c r="F779" t="s">
        <v>22</v>
      </c>
      <c r="G779" t="s">
        <v>18</v>
      </c>
      <c r="H779" t="s">
        <v>15</v>
      </c>
      <c r="I779">
        <v>1608</v>
      </c>
      <c r="J779">
        <v>47.45</v>
      </c>
      <c r="K779">
        <v>31.79</v>
      </c>
    </row>
    <row r="780" spans="1:11" x14ac:dyDescent="0.35">
      <c r="A780">
        <v>374673116</v>
      </c>
      <c r="B780" s="2">
        <v>42536</v>
      </c>
      <c r="C780" s="2">
        <v>42550</v>
      </c>
      <c r="D780" t="s">
        <v>200</v>
      </c>
      <c r="E780" t="s">
        <v>24</v>
      </c>
      <c r="F780" t="s">
        <v>13</v>
      </c>
      <c r="G780" t="s">
        <v>14</v>
      </c>
      <c r="H780" t="s">
        <v>19</v>
      </c>
      <c r="I780">
        <v>2956</v>
      </c>
      <c r="J780">
        <v>255.28</v>
      </c>
      <c r="K780">
        <v>159.41999999999999</v>
      </c>
    </row>
    <row r="781" spans="1:11" x14ac:dyDescent="0.35">
      <c r="A781">
        <v>470728385</v>
      </c>
      <c r="B781" s="2">
        <v>43759</v>
      </c>
      <c r="C781" s="2">
        <v>43774</v>
      </c>
      <c r="D781" t="s">
        <v>98</v>
      </c>
      <c r="E781" t="s">
        <v>38</v>
      </c>
      <c r="F781" t="s">
        <v>25</v>
      </c>
      <c r="G781" t="s">
        <v>18</v>
      </c>
      <c r="H781" t="s">
        <v>26</v>
      </c>
      <c r="I781">
        <v>7845</v>
      </c>
      <c r="J781">
        <v>205.7</v>
      </c>
      <c r="K781">
        <v>117.11</v>
      </c>
    </row>
    <row r="782" spans="1:11" x14ac:dyDescent="0.35">
      <c r="A782">
        <v>313178002</v>
      </c>
      <c r="B782" s="2">
        <v>43757</v>
      </c>
      <c r="C782" s="2">
        <v>43778</v>
      </c>
      <c r="D782" t="s">
        <v>49</v>
      </c>
      <c r="E782" t="s">
        <v>21</v>
      </c>
      <c r="F782" t="s">
        <v>22</v>
      </c>
      <c r="G782" t="s">
        <v>18</v>
      </c>
      <c r="H782" t="s">
        <v>19</v>
      </c>
      <c r="I782">
        <v>5185</v>
      </c>
      <c r="J782">
        <v>47.45</v>
      </c>
      <c r="K782">
        <v>31.79</v>
      </c>
    </row>
    <row r="783" spans="1:11" x14ac:dyDescent="0.35">
      <c r="A783">
        <v>461445796</v>
      </c>
      <c r="B783" s="2">
        <v>42417</v>
      </c>
      <c r="C783" s="2">
        <v>42431</v>
      </c>
      <c r="D783" t="s">
        <v>144</v>
      </c>
      <c r="E783" t="s">
        <v>21</v>
      </c>
      <c r="F783" t="s">
        <v>30</v>
      </c>
      <c r="G783" t="s">
        <v>14</v>
      </c>
      <c r="H783" t="s">
        <v>26</v>
      </c>
      <c r="I783">
        <v>920</v>
      </c>
      <c r="J783">
        <v>81.73</v>
      </c>
      <c r="K783">
        <v>56.67</v>
      </c>
    </row>
    <row r="784" spans="1:11" x14ac:dyDescent="0.35">
      <c r="A784">
        <v>195268094</v>
      </c>
      <c r="B784" s="2">
        <v>43825</v>
      </c>
      <c r="C784" s="2">
        <v>43844</v>
      </c>
      <c r="D784" t="s">
        <v>211</v>
      </c>
      <c r="E784" t="s">
        <v>38</v>
      </c>
      <c r="F784" t="s">
        <v>30</v>
      </c>
      <c r="G784" t="s">
        <v>14</v>
      </c>
      <c r="H784" t="s">
        <v>26</v>
      </c>
      <c r="I784">
        <v>3023</v>
      </c>
      <c r="J784">
        <v>81.73</v>
      </c>
      <c r="K784">
        <v>56.67</v>
      </c>
    </row>
    <row r="785" spans="1:11" x14ac:dyDescent="0.35">
      <c r="A785">
        <v>664693725</v>
      </c>
      <c r="B785" s="2">
        <v>44185</v>
      </c>
      <c r="C785" s="2">
        <v>44194</v>
      </c>
      <c r="D785" t="s">
        <v>208</v>
      </c>
      <c r="E785" t="s">
        <v>12</v>
      </c>
      <c r="F785" t="s">
        <v>17</v>
      </c>
      <c r="G785" t="s">
        <v>18</v>
      </c>
      <c r="H785" t="s">
        <v>19</v>
      </c>
      <c r="I785">
        <v>6499</v>
      </c>
      <c r="J785">
        <v>152.58000000000001</v>
      </c>
      <c r="K785">
        <v>97.44</v>
      </c>
    </row>
    <row r="786" spans="1:11" x14ac:dyDescent="0.35">
      <c r="A786">
        <v>840084016</v>
      </c>
      <c r="B786" s="2">
        <v>43899</v>
      </c>
      <c r="C786" s="2">
        <v>43912</v>
      </c>
      <c r="D786" t="s">
        <v>147</v>
      </c>
      <c r="E786" t="s">
        <v>38</v>
      </c>
      <c r="F786" t="s">
        <v>17</v>
      </c>
      <c r="G786" t="s">
        <v>14</v>
      </c>
      <c r="H786" t="s">
        <v>19</v>
      </c>
      <c r="I786">
        <v>8384</v>
      </c>
      <c r="J786">
        <v>152.58000000000001</v>
      </c>
      <c r="K786">
        <v>97.44</v>
      </c>
    </row>
    <row r="787" spans="1:11" x14ac:dyDescent="0.35">
      <c r="A787">
        <v>662112796</v>
      </c>
      <c r="B787" s="2">
        <v>42221</v>
      </c>
      <c r="C787" s="2">
        <v>42233</v>
      </c>
      <c r="D787" t="s">
        <v>110</v>
      </c>
      <c r="E787" t="s">
        <v>38</v>
      </c>
      <c r="F787" t="s">
        <v>42</v>
      </c>
      <c r="G787" t="s">
        <v>18</v>
      </c>
      <c r="H787" t="s">
        <v>26</v>
      </c>
      <c r="I787">
        <v>2745</v>
      </c>
      <c r="J787">
        <v>437.2</v>
      </c>
      <c r="K787">
        <v>263.33</v>
      </c>
    </row>
    <row r="788" spans="1:11" x14ac:dyDescent="0.35">
      <c r="A788">
        <v>591766393</v>
      </c>
      <c r="B788" s="2">
        <v>43485</v>
      </c>
      <c r="C788" s="2">
        <v>43495</v>
      </c>
      <c r="D788" t="s">
        <v>82</v>
      </c>
      <c r="E788" t="s">
        <v>32</v>
      </c>
      <c r="F788" t="s">
        <v>68</v>
      </c>
      <c r="G788" t="s">
        <v>14</v>
      </c>
      <c r="H788" t="s">
        <v>19</v>
      </c>
      <c r="I788">
        <v>5681</v>
      </c>
      <c r="J788">
        <v>154.06</v>
      </c>
      <c r="K788">
        <v>90.93</v>
      </c>
    </row>
    <row r="789" spans="1:11" x14ac:dyDescent="0.35">
      <c r="A789">
        <v>260343635</v>
      </c>
      <c r="B789" s="2">
        <v>43262</v>
      </c>
      <c r="C789" s="2">
        <v>43265</v>
      </c>
      <c r="D789" t="s">
        <v>190</v>
      </c>
      <c r="E789" t="s">
        <v>38</v>
      </c>
      <c r="F789" t="s">
        <v>33</v>
      </c>
      <c r="G789" t="s">
        <v>14</v>
      </c>
      <c r="H789" t="s">
        <v>34</v>
      </c>
      <c r="I789">
        <v>322</v>
      </c>
      <c r="J789">
        <v>109.28</v>
      </c>
      <c r="K789">
        <v>35.840000000000003</v>
      </c>
    </row>
    <row r="790" spans="1:11" x14ac:dyDescent="0.35">
      <c r="A790">
        <v>719455850</v>
      </c>
      <c r="B790" s="2">
        <v>42205</v>
      </c>
      <c r="C790" s="2">
        <v>42217</v>
      </c>
      <c r="D790" t="s">
        <v>157</v>
      </c>
      <c r="E790" t="s">
        <v>24</v>
      </c>
      <c r="F790" t="s">
        <v>47</v>
      </c>
      <c r="G790" t="s">
        <v>18</v>
      </c>
      <c r="H790" t="s">
        <v>19</v>
      </c>
      <c r="I790">
        <v>1829</v>
      </c>
      <c r="J790">
        <v>421.89</v>
      </c>
      <c r="K790">
        <v>364.69</v>
      </c>
    </row>
    <row r="791" spans="1:11" x14ac:dyDescent="0.35">
      <c r="A791">
        <v>391026866</v>
      </c>
      <c r="B791" s="2">
        <v>42738</v>
      </c>
      <c r="C791" s="2">
        <v>42739</v>
      </c>
      <c r="D791" t="s">
        <v>168</v>
      </c>
      <c r="E791" t="s">
        <v>21</v>
      </c>
      <c r="F791" t="s">
        <v>42</v>
      </c>
      <c r="G791" t="s">
        <v>18</v>
      </c>
      <c r="H791" t="s">
        <v>19</v>
      </c>
      <c r="I791">
        <v>2394</v>
      </c>
      <c r="J791">
        <v>437.2</v>
      </c>
      <c r="K791">
        <v>263.33</v>
      </c>
    </row>
    <row r="792" spans="1:11" x14ac:dyDescent="0.35">
      <c r="A792">
        <v>917293012</v>
      </c>
      <c r="B792" s="2">
        <v>44180</v>
      </c>
      <c r="C792" s="2">
        <v>44199</v>
      </c>
      <c r="D792" t="s">
        <v>72</v>
      </c>
      <c r="E792" t="s">
        <v>24</v>
      </c>
      <c r="F792" t="s">
        <v>30</v>
      </c>
      <c r="G792" t="s">
        <v>18</v>
      </c>
      <c r="H792" t="s">
        <v>26</v>
      </c>
      <c r="I792">
        <v>6241</v>
      </c>
      <c r="J792">
        <v>81.73</v>
      </c>
      <c r="K792">
        <v>56.67</v>
      </c>
    </row>
    <row r="793" spans="1:11" x14ac:dyDescent="0.35">
      <c r="A793">
        <v>410803115</v>
      </c>
      <c r="B793" s="2">
        <v>42924</v>
      </c>
      <c r="C793" s="2">
        <v>42945</v>
      </c>
      <c r="D793" t="s">
        <v>92</v>
      </c>
      <c r="E793" t="s">
        <v>32</v>
      </c>
      <c r="F793" t="s">
        <v>13</v>
      </c>
      <c r="G793" t="s">
        <v>18</v>
      </c>
      <c r="H793" t="s">
        <v>26</v>
      </c>
      <c r="I793">
        <v>4626</v>
      </c>
      <c r="J793">
        <v>255.28</v>
      </c>
      <c r="K793">
        <v>159.41999999999999</v>
      </c>
    </row>
    <row r="794" spans="1:11" x14ac:dyDescent="0.35">
      <c r="A794">
        <v>204418504</v>
      </c>
      <c r="B794" s="2">
        <v>42223</v>
      </c>
      <c r="C794" s="2">
        <v>42243</v>
      </c>
      <c r="D794" t="s">
        <v>184</v>
      </c>
      <c r="E794" t="s">
        <v>21</v>
      </c>
      <c r="F794" t="s">
        <v>68</v>
      </c>
      <c r="G794" t="s">
        <v>18</v>
      </c>
      <c r="H794" t="s">
        <v>19</v>
      </c>
      <c r="I794">
        <v>833</v>
      </c>
      <c r="J794">
        <v>154.06</v>
      </c>
      <c r="K794">
        <v>90.93</v>
      </c>
    </row>
    <row r="795" spans="1:11" x14ac:dyDescent="0.35">
      <c r="A795">
        <v>801313006</v>
      </c>
      <c r="B795" s="2">
        <v>43866</v>
      </c>
      <c r="C795" s="2">
        <v>43882</v>
      </c>
      <c r="D795" t="s">
        <v>162</v>
      </c>
      <c r="E795" t="s">
        <v>38</v>
      </c>
      <c r="F795" t="s">
        <v>30</v>
      </c>
      <c r="G795" t="s">
        <v>14</v>
      </c>
      <c r="H795" t="s">
        <v>19</v>
      </c>
      <c r="I795">
        <v>5180</v>
      </c>
      <c r="J795">
        <v>81.73</v>
      </c>
      <c r="K795">
        <v>56.67</v>
      </c>
    </row>
    <row r="796" spans="1:11" x14ac:dyDescent="0.35">
      <c r="A796">
        <v>524972951</v>
      </c>
      <c r="B796" s="2">
        <v>44187</v>
      </c>
      <c r="C796" s="2">
        <v>44191</v>
      </c>
      <c r="D796" t="s">
        <v>214</v>
      </c>
      <c r="E796" t="s">
        <v>21</v>
      </c>
      <c r="F796" t="s">
        <v>47</v>
      </c>
      <c r="G796" t="s">
        <v>18</v>
      </c>
      <c r="H796" t="s">
        <v>26</v>
      </c>
      <c r="I796">
        <v>17</v>
      </c>
      <c r="J796">
        <v>421.89</v>
      </c>
      <c r="K796">
        <v>364.69</v>
      </c>
    </row>
    <row r="797" spans="1:11" x14ac:dyDescent="0.35">
      <c r="A797">
        <v>469197165</v>
      </c>
      <c r="B797" s="2">
        <v>43796</v>
      </c>
      <c r="C797" s="2">
        <v>43805</v>
      </c>
      <c r="D797" t="s">
        <v>102</v>
      </c>
      <c r="E797" t="s">
        <v>21</v>
      </c>
      <c r="F797" t="s">
        <v>22</v>
      </c>
      <c r="G797" t="s">
        <v>14</v>
      </c>
      <c r="H797" t="s">
        <v>19</v>
      </c>
      <c r="I797">
        <v>4723</v>
      </c>
      <c r="J797">
        <v>47.45</v>
      </c>
      <c r="K797">
        <v>31.79</v>
      </c>
    </row>
    <row r="798" spans="1:11" x14ac:dyDescent="0.35">
      <c r="A798">
        <v>448096978</v>
      </c>
      <c r="B798" s="2">
        <v>44425</v>
      </c>
      <c r="C798" s="2">
        <v>44429</v>
      </c>
      <c r="D798" t="s">
        <v>130</v>
      </c>
      <c r="E798" t="s">
        <v>29</v>
      </c>
      <c r="F798" t="s">
        <v>40</v>
      </c>
      <c r="G798" t="s">
        <v>18</v>
      </c>
      <c r="H798" t="s">
        <v>26</v>
      </c>
      <c r="I798">
        <v>708</v>
      </c>
      <c r="J798">
        <v>651.21</v>
      </c>
      <c r="K798">
        <v>524.96</v>
      </c>
    </row>
    <row r="799" spans="1:11" x14ac:dyDescent="0.35">
      <c r="A799">
        <v>346096217</v>
      </c>
      <c r="B799" s="2">
        <v>42111</v>
      </c>
      <c r="C799" s="2">
        <v>42115</v>
      </c>
      <c r="D799" t="s">
        <v>212</v>
      </c>
      <c r="E799" t="s">
        <v>32</v>
      </c>
      <c r="F799" t="s">
        <v>33</v>
      </c>
      <c r="G799" t="s">
        <v>14</v>
      </c>
      <c r="H799" t="s">
        <v>34</v>
      </c>
      <c r="I799">
        <v>6417</v>
      </c>
      <c r="J799">
        <v>109.28</v>
      </c>
      <c r="K799">
        <v>35.840000000000003</v>
      </c>
    </row>
    <row r="800" spans="1:11" x14ac:dyDescent="0.35">
      <c r="A800">
        <v>567931210</v>
      </c>
      <c r="B800" s="2">
        <v>43979</v>
      </c>
      <c r="C800" s="2">
        <v>43984</v>
      </c>
      <c r="D800" t="s">
        <v>59</v>
      </c>
      <c r="E800" t="s">
        <v>12</v>
      </c>
      <c r="F800" t="s">
        <v>56</v>
      </c>
      <c r="G800" t="s">
        <v>14</v>
      </c>
      <c r="H800" t="s">
        <v>34</v>
      </c>
      <c r="I800">
        <v>2321</v>
      </c>
      <c r="J800">
        <v>9.33</v>
      </c>
      <c r="K800">
        <v>6.92</v>
      </c>
    </row>
    <row r="801" spans="1:11" x14ac:dyDescent="0.35">
      <c r="A801">
        <v>688650786</v>
      </c>
      <c r="B801" s="2">
        <v>44735</v>
      </c>
      <c r="C801" s="2">
        <v>44742</v>
      </c>
      <c r="D801" t="s">
        <v>172</v>
      </c>
      <c r="E801" t="s">
        <v>21</v>
      </c>
      <c r="F801" t="s">
        <v>76</v>
      </c>
      <c r="G801" t="s">
        <v>18</v>
      </c>
      <c r="H801" t="s">
        <v>34</v>
      </c>
      <c r="I801">
        <v>5926</v>
      </c>
      <c r="J801">
        <v>668.27</v>
      </c>
      <c r="K801">
        <v>502.54</v>
      </c>
    </row>
    <row r="802" spans="1:11" x14ac:dyDescent="0.35">
      <c r="A802">
        <v>803616273</v>
      </c>
      <c r="B802" s="2">
        <v>44742</v>
      </c>
      <c r="C802" s="2">
        <v>44747</v>
      </c>
      <c r="D802" t="s">
        <v>194</v>
      </c>
      <c r="E802" t="s">
        <v>32</v>
      </c>
      <c r="F802" t="s">
        <v>13</v>
      </c>
      <c r="G802" t="s">
        <v>14</v>
      </c>
      <c r="H802" t="s">
        <v>15</v>
      </c>
      <c r="I802">
        <v>6768</v>
      </c>
      <c r="J802">
        <v>255.28</v>
      </c>
      <c r="K802">
        <v>159.41999999999999</v>
      </c>
    </row>
    <row r="803" spans="1:11" x14ac:dyDescent="0.35">
      <c r="A803">
        <v>178501498</v>
      </c>
      <c r="B803" s="2">
        <v>44830</v>
      </c>
      <c r="C803" s="2">
        <v>44840</v>
      </c>
      <c r="D803" t="s">
        <v>207</v>
      </c>
      <c r="E803" t="s">
        <v>51</v>
      </c>
      <c r="F803" t="s">
        <v>17</v>
      </c>
      <c r="G803" t="s">
        <v>18</v>
      </c>
      <c r="H803" t="s">
        <v>15</v>
      </c>
      <c r="I803">
        <v>1415</v>
      </c>
      <c r="J803">
        <v>152.58000000000001</v>
      </c>
      <c r="K803">
        <v>97.44</v>
      </c>
    </row>
    <row r="804" spans="1:11" x14ac:dyDescent="0.35">
      <c r="A804">
        <v>399292790</v>
      </c>
      <c r="B804" s="2">
        <v>44758</v>
      </c>
      <c r="C804" s="2">
        <v>44774</v>
      </c>
      <c r="D804" t="s">
        <v>98</v>
      </c>
      <c r="E804" t="s">
        <v>38</v>
      </c>
      <c r="F804" t="s">
        <v>42</v>
      </c>
      <c r="G804" t="s">
        <v>18</v>
      </c>
      <c r="H804" t="s">
        <v>34</v>
      </c>
      <c r="I804">
        <v>8465</v>
      </c>
      <c r="J804">
        <v>437.2</v>
      </c>
      <c r="K804">
        <v>263.33</v>
      </c>
    </row>
    <row r="805" spans="1:11" x14ac:dyDescent="0.35">
      <c r="A805">
        <v>422288978</v>
      </c>
      <c r="B805" s="2">
        <v>43133</v>
      </c>
      <c r="C805" s="2">
        <v>43142</v>
      </c>
      <c r="D805" t="s">
        <v>164</v>
      </c>
      <c r="E805" t="s">
        <v>38</v>
      </c>
      <c r="F805" t="s">
        <v>40</v>
      </c>
      <c r="G805" t="s">
        <v>14</v>
      </c>
      <c r="H805" t="s">
        <v>26</v>
      </c>
      <c r="I805">
        <v>3548</v>
      </c>
      <c r="J805">
        <v>651.21</v>
      </c>
      <c r="K805">
        <v>524.96</v>
      </c>
    </row>
    <row r="806" spans="1:11" x14ac:dyDescent="0.35">
      <c r="A806">
        <v>624101388</v>
      </c>
      <c r="B806" s="2">
        <v>44378</v>
      </c>
      <c r="C806" s="2">
        <v>44387</v>
      </c>
      <c r="D806" t="s">
        <v>177</v>
      </c>
      <c r="E806" t="s">
        <v>24</v>
      </c>
      <c r="F806" t="s">
        <v>68</v>
      </c>
      <c r="G806" t="s">
        <v>18</v>
      </c>
      <c r="H806" t="s">
        <v>19</v>
      </c>
      <c r="I806">
        <v>4324</v>
      </c>
      <c r="J806">
        <v>154.06</v>
      </c>
      <c r="K806">
        <v>90.93</v>
      </c>
    </row>
    <row r="807" spans="1:11" x14ac:dyDescent="0.35">
      <c r="A807">
        <v>551653850</v>
      </c>
      <c r="B807" s="2">
        <v>44149</v>
      </c>
      <c r="C807" s="2">
        <v>44152</v>
      </c>
      <c r="D807" t="s">
        <v>194</v>
      </c>
      <c r="E807" t="s">
        <v>32</v>
      </c>
      <c r="F807" t="s">
        <v>25</v>
      </c>
      <c r="G807" t="s">
        <v>14</v>
      </c>
      <c r="H807" t="s">
        <v>19</v>
      </c>
      <c r="I807">
        <v>5488</v>
      </c>
      <c r="J807">
        <v>205.7</v>
      </c>
      <c r="K807">
        <v>117.11</v>
      </c>
    </row>
    <row r="808" spans="1:11" x14ac:dyDescent="0.35">
      <c r="A808">
        <v>272182691</v>
      </c>
      <c r="B808" s="2">
        <v>43185</v>
      </c>
      <c r="C808" s="2">
        <v>43190</v>
      </c>
      <c r="D808" t="s">
        <v>85</v>
      </c>
      <c r="E808" t="s">
        <v>12</v>
      </c>
      <c r="F808" t="s">
        <v>47</v>
      </c>
      <c r="G808" t="s">
        <v>14</v>
      </c>
      <c r="H808" t="s">
        <v>26</v>
      </c>
      <c r="I808">
        <v>3762</v>
      </c>
      <c r="J808">
        <v>421.89</v>
      </c>
      <c r="K808">
        <v>364.69</v>
      </c>
    </row>
    <row r="809" spans="1:11" x14ac:dyDescent="0.35">
      <c r="A809">
        <v>823236739</v>
      </c>
      <c r="B809" s="2">
        <v>42538</v>
      </c>
      <c r="C809" s="2">
        <v>42545</v>
      </c>
      <c r="D809" t="s">
        <v>175</v>
      </c>
      <c r="E809" t="s">
        <v>21</v>
      </c>
      <c r="F809" t="s">
        <v>40</v>
      </c>
      <c r="G809" t="s">
        <v>14</v>
      </c>
      <c r="H809" t="s">
        <v>15</v>
      </c>
      <c r="I809">
        <v>2900</v>
      </c>
      <c r="J809">
        <v>651.21</v>
      </c>
      <c r="K809">
        <v>524.96</v>
      </c>
    </row>
    <row r="810" spans="1:11" x14ac:dyDescent="0.35">
      <c r="A810">
        <v>162677323</v>
      </c>
      <c r="B810" s="2">
        <v>43801</v>
      </c>
      <c r="C810" s="2">
        <v>43811</v>
      </c>
      <c r="D810" t="s">
        <v>147</v>
      </c>
      <c r="E810" t="s">
        <v>38</v>
      </c>
      <c r="F810" t="s">
        <v>30</v>
      </c>
      <c r="G810" t="s">
        <v>18</v>
      </c>
      <c r="H810" t="s">
        <v>26</v>
      </c>
      <c r="I810">
        <v>8690</v>
      </c>
      <c r="J810">
        <v>81.73</v>
      </c>
      <c r="K810">
        <v>56.67</v>
      </c>
    </row>
    <row r="811" spans="1:11" x14ac:dyDescent="0.35">
      <c r="A811">
        <v>818678271</v>
      </c>
      <c r="B811" s="2">
        <v>43614</v>
      </c>
      <c r="C811" s="2">
        <v>43632</v>
      </c>
      <c r="D811" t="s">
        <v>158</v>
      </c>
      <c r="E811" t="s">
        <v>12</v>
      </c>
      <c r="F811" t="s">
        <v>76</v>
      </c>
      <c r="G811" t="s">
        <v>14</v>
      </c>
      <c r="H811" t="s">
        <v>15</v>
      </c>
      <c r="I811">
        <v>3948</v>
      </c>
      <c r="J811">
        <v>668.27</v>
      </c>
      <c r="K811">
        <v>502.54</v>
      </c>
    </row>
    <row r="812" spans="1:11" x14ac:dyDescent="0.35">
      <c r="A812">
        <v>439725911</v>
      </c>
      <c r="B812" s="2">
        <v>42080</v>
      </c>
      <c r="C812" s="2">
        <v>42098</v>
      </c>
      <c r="D812" t="s">
        <v>129</v>
      </c>
      <c r="E812" t="s">
        <v>21</v>
      </c>
      <c r="F812" t="s">
        <v>56</v>
      </c>
      <c r="G812" t="s">
        <v>18</v>
      </c>
      <c r="H812" t="s">
        <v>26</v>
      </c>
      <c r="I812">
        <v>3524</v>
      </c>
      <c r="J812">
        <v>9.33</v>
      </c>
      <c r="K812">
        <v>6.92</v>
      </c>
    </row>
    <row r="813" spans="1:11" x14ac:dyDescent="0.35">
      <c r="A813">
        <v>344619071</v>
      </c>
      <c r="B813" s="2">
        <v>42691</v>
      </c>
      <c r="C813" s="2">
        <v>42703</v>
      </c>
      <c r="D813" t="s">
        <v>157</v>
      </c>
      <c r="E813" t="s">
        <v>24</v>
      </c>
      <c r="F813" t="s">
        <v>22</v>
      </c>
      <c r="G813" t="s">
        <v>18</v>
      </c>
      <c r="H813" t="s">
        <v>34</v>
      </c>
      <c r="I813">
        <v>9296</v>
      </c>
      <c r="J813">
        <v>47.45</v>
      </c>
      <c r="K813">
        <v>31.79</v>
      </c>
    </row>
    <row r="814" spans="1:11" x14ac:dyDescent="0.35">
      <c r="A814">
        <v>572469079</v>
      </c>
      <c r="B814" s="2">
        <v>42755</v>
      </c>
      <c r="C814" s="2">
        <v>42757</v>
      </c>
      <c r="D814" t="s">
        <v>197</v>
      </c>
      <c r="E814" t="s">
        <v>38</v>
      </c>
      <c r="F814" t="s">
        <v>13</v>
      </c>
      <c r="G814" t="s">
        <v>18</v>
      </c>
      <c r="H814" t="s">
        <v>15</v>
      </c>
      <c r="I814">
        <v>5177</v>
      </c>
      <c r="J814">
        <v>255.28</v>
      </c>
      <c r="K814">
        <v>159.41999999999999</v>
      </c>
    </row>
    <row r="815" spans="1:11" x14ac:dyDescent="0.35">
      <c r="A815">
        <v>332699763</v>
      </c>
      <c r="B815" s="2">
        <v>44430</v>
      </c>
      <c r="C815" s="2">
        <v>44437</v>
      </c>
      <c r="D815" t="s">
        <v>211</v>
      </c>
      <c r="E815" t="s">
        <v>38</v>
      </c>
      <c r="F815" t="s">
        <v>22</v>
      </c>
      <c r="G815" t="s">
        <v>18</v>
      </c>
      <c r="H815" t="s">
        <v>15</v>
      </c>
      <c r="I815">
        <v>2108</v>
      </c>
      <c r="J815">
        <v>47.45</v>
      </c>
      <c r="K815">
        <v>31.79</v>
      </c>
    </row>
    <row r="816" spans="1:11" x14ac:dyDescent="0.35">
      <c r="A816">
        <v>255047452</v>
      </c>
      <c r="B816" s="2">
        <v>44105</v>
      </c>
      <c r="C816" s="2">
        <v>44109</v>
      </c>
      <c r="D816" t="s">
        <v>121</v>
      </c>
      <c r="E816" t="s">
        <v>21</v>
      </c>
      <c r="F816" t="s">
        <v>17</v>
      </c>
      <c r="G816" t="s">
        <v>14</v>
      </c>
      <c r="H816" t="s">
        <v>34</v>
      </c>
      <c r="I816">
        <v>3064</v>
      </c>
      <c r="J816">
        <v>152.58000000000001</v>
      </c>
      <c r="K816">
        <v>97.44</v>
      </c>
    </row>
    <row r="817" spans="1:11" x14ac:dyDescent="0.35">
      <c r="A817">
        <v>139560973</v>
      </c>
      <c r="B817" s="2">
        <v>43334</v>
      </c>
      <c r="C817" s="2">
        <v>43335</v>
      </c>
      <c r="D817" t="s">
        <v>82</v>
      </c>
      <c r="E817" t="s">
        <v>32</v>
      </c>
      <c r="F817" t="s">
        <v>42</v>
      </c>
      <c r="G817" t="s">
        <v>14</v>
      </c>
      <c r="H817" t="s">
        <v>34</v>
      </c>
      <c r="I817">
        <v>8048</v>
      </c>
      <c r="J817">
        <v>437.2</v>
      </c>
      <c r="K817">
        <v>263.33</v>
      </c>
    </row>
    <row r="818" spans="1:11" x14ac:dyDescent="0.35">
      <c r="A818">
        <v>306601655</v>
      </c>
      <c r="B818" s="2">
        <v>44057</v>
      </c>
      <c r="C818" s="2">
        <v>44075</v>
      </c>
      <c r="D818" t="s">
        <v>187</v>
      </c>
      <c r="E818" t="s">
        <v>29</v>
      </c>
      <c r="F818" t="s">
        <v>33</v>
      </c>
      <c r="G818" t="s">
        <v>14</v>
      </c>
      <c r="H818" t="s">
        <v>15</v>
      </c>
      <c r="I818">
        <v>9098</v>
      </c>
      <c r="J818">
        <v>109.28</v>
      </c>
      <c r="K818">
        <v>35.840000000000003</v>
      </c>
    </row>
    <row r="819" spans="1:11" x14ac:dyDescent="0.35">
      <c r="A819">
        <v>246843326</v>
      </c>
      <c r="B819" s="2">
        <v>43257</v>
      </c>
      <c r="C819" s="2">
        <v>43260</v>
      </c>
      <c r="D819" t="s">
        <v>173</v>
      </c>
      <c r="E819" t="s">
        <v>24</v>
      </c>
      <c r="F819" t="s">
        <v>22</v>
      </c>
      <c r="G819" t="s">
        <v>18</v>
      </c>
      <c r="H819" t="s">
        <v>15</v>
      </c>
      <c r="I819">
        <v>5280</v>
      </c>
      <c r="J819">
        <v>47.45</v>
      </c>
      <c r="K819">
        <v>31.79</v>
      </c>
    </row>
    <row r="820" spans="1:11" x14ac:dyDescent="0.35">
      <c r="A820">
        <v>871272313</v>
      </c>
      <c r="B820" s="2">
        <v>43732</v>
      </c>
      <c r="C820" s="2">
        <v>43753</v>
      </c>
      <c r="D820" t="s">
        <v>119</v>
      </c>
      <c r="E820" t="s">
        <v>24</v>
      </c>
      <c r="F820" t="s">
        <v>40</v>
      </c>
      <c r="G820" t="s">
        <v>14</v>
      </c>
      <c r="H820" t="s">
        <v>15</v>
      </c>
      <c r="I820">
        <v>7694</v>
      </c>
      <c r="J820">
        <v>651.21</v>
      </c>
      <c r="K820">
        <v>524.96</v>
      </c>
    </row>
    <row r="821" spans="1:11" x14ac:dyDescent="0.35">
      <c r="A821">
        <v>461187446</v>
      </c>
      <c r="B821" s="2">
        <v>42590</v>
      </c>
      <c r="C821" s="2">
        <v>42599</v>
      </c>
      <c r="D821" t="s">
        <v>16</v>
      </c>
      <c r="E821" t="s">
        <v>12</v>
      </c>
      <c r="F821" t="s">
        <v>56</v>
      </c>
      <c r="G821" t="s">
        <v>14</v>
      </c>
      <c r="H821" t="s">
        <v>15</v>
      </c>
      <c r="I821">
        <v>4469</v>
      </c>
      <c r="J821">
        <v>9.33</v>
      </c>
      <c r="K821">
        <v>6.92</v>
      </c>
    </row>
    <row r="822" spans="1:11" x14ac:dyDescent="0.35">
      <c r="A822">
        <v>518200051</v>
      </c>
      <c r="B822" s="2">
        <v>42022</v>
      </c>
      <c r="C822" s="2">
        <v>42042</v>
      </c>
      <c r="D822" t="s">
        <v>111</v>
      </c>
      <c r="E822" t="s">
        <v>38</v>
      </c>
      <c r="F822" t="s">
        <v>42</v>
      </c>
      <c r="G822" t="s">
        <v>18</v>
      </c>
      <c r="H822" t="s">
        <v>15</v>
      </c>
      <c r="I822">
        <v>5766</v>
      </c>
      <c r="J822">
        <v>437.2</v>
      </c>
      <c r="K822">
        <v>263.33</v>
      </c>
    </row>
    <row r="823" spans="1:11" x14ac:dyDescent="0.35">
      <c r="A823">
        <v>814233958</v>
      </c>
      <c r="B823" s="2">
        <v>43646</v>
      </c>
      <c r="C823" s="2">
        <v>43647</v>
      </c>
      <c r="D823" t="s">
        <v>150</v>
      </c>
      <c r="E823" t="s">
        <v>38</v>
      </c>
      <c r="F823" t="s">
        <v>22</v>
      </c>
      <c r="G823" t="s">
        <v>18</v>
      </c>
      <c r="H823" t="s">
        <v>15</v>
      </c>
      <c r="I823">
        <v>8777</v>
      </c>
      <c r="J823">
        <v>47.45</v>
      </c>
      <c r="K823">
        <v>31.79</v>
      </c>
    </row>
    <row r="824" spans="1:11" x14ac:dyDescent="0.35">
      <c r="A824">
        <v>741525495</v>
      </c>
      <c r="B824" s="2">
        <v>42893</v>
      </c>
      <c r="C824" s="2">
        <v>42894</v>
      </c>
      <c r="D824" t="s">
        <v>157</v>
      </c>
      <c r="E824" t="s">
        <v>24</v>
      </c>
      <c r="F824" t="s">
        <v>42</v>
      </c>
      <c r="G824" t="s">
        <v>18</v>
      </c>
      <c r="H824" t="s">
        <v>34</v>
      </c>
      <c r="I824">
        <v>2727</v>
      </c>
      <c r="J824">
        <v>437.2</v>
      </c>
      <c r="K824">
        <v>263.33</v>
      </c>
    </row>
    <row r="825" spans="1:11" x14ac:dyDescent="0.35">
      <c r="A825">
        <v>662623488</v>
      </c>
      <c r="B825" s="2">
        <v>43277</v>
      </c>
      <c r="C825" s="2">
        <v>43288</v>
      </c>
      <c r="D825" t="s">
        <v>117</v>
      </c>
      <c r="E825" t="s">
        <v>21</v>
      </c>
      <c r="F825" t="s">
        <v>47</v>
      </c>
      <c r="G825" t="s">
        <v>18</v>
      </c>
      <c r="H825" t="s">
        <v>19</v>
      </c>
      <c r="I825">
        <v>3870</v>
      </c>
      <c r="J825">
        <v>421.89</v>
      </c>
      <c r="K825">
        <v>364.69</v>
      </c>
    </row>
    <row r="826" spans="1:11" x14ac:dyDescent="0.35">
      <c r="A826">
        <v>560389268</v>
      </c>
      <c r="B826" s="2">
        <v>42391</v>
      </c>
      <c r="C826" s="2">
        <v>42396</v>
      </c>
      <c r="D826" t="s">
        <v>80</v>
      </c>
      <c r="E826" t="s">
        <v>21</v>
      </c>
      <c r="F826" t="s">
        <v>68</v>
      </c>
      <c r="G826" t="s">
        <v>18</v>
      </c>
      <c r="H826" t="s">
        <v>15</v>
      </c>
      <c r="I826">
        <v>492</v>
      </c>
      <c r="J826">
        <v>154.06</v>
      </c>
      <c r="K826">
        <v>90.93</v>
      </c>
    </row>
    <row r="827" spans="1:11" x14ac:dyDescent="0.35">
      <c r="A827">
        <v>487996661</v>
      </c>
      <c r="B827" s="2">
        <v>42259</v>
      </c>
      <c r="C827" s="2">
        <v>42279</v>
      </c>
      <c r="D827" t="s">
        <v>28</v>
      </c>
      <c r="E827" t="s">
        <v>29</v>
      </c>
      <c r="F827" t="s">
        <v>56</v>
      </c>
      <c r="G827" t="s">
        <v>18</v>
      </c>
      <c r="H827" t="s">
        <v>19</v>
      </c>
      <c r="I827">
        <v>7911</v>
      </c>
      <c r="J827">
        <v>9.33</v>
      </c>
      <c r="K827">
        <v>6.92</v>
      </c>
    </row>
    <row r="828" spans="1:11" x14ac:dyDescent="0.35">
      <c r="A828">
        <v>118931996</v>
      </c>
      <c r="B828" s="2">
        <v>42214</v>
      </c>
      <c r="C828" s="2">
        <v>42222</v>
      </c>
      <c r="D828" t="s">
        <v>207</v>
      </c>
      <c r="E828" t="s">
        <v>51</v>
      </c>
      <c r="F828" t="s">
        <v>68</v>
      </c>
      <c r="G828" t="s">
        <v>14</v>
      </c>
      <c r="H828" t="s">
        <v>26</v>
      </c>
      <c r="I828">
        <v>3475</v>
      </c>
      <c r="J828">
        <v>154.06</v>
      </c>
      <c r="K828">
        <v>90.93</v>
      </c>
    </row>
    <row r="829" spans="1:11" x14ac:dyDescent="0.35">
      <c r="A829">
        <v>996994102</v>
      </c>
      <c r="B829" s="2">
        <v>42059</v>
      </c>
      <c r="C829" s="2">
        <v>42063</v>
      </c>
      <c r="D829" t="s">
        <v>37</v>
      </c>
      <c r="E829" t="s">
        <v>38</v>
      </c>
      <c r="F829" t="s">
        <v>42</v>
      </c>
      <c r="G829" t="s">
        <v>14</v>
      </c>
      <c r="H829" t="s">
        <v>26</v>
      </c>
      <c r="I829">
        <v>1565</v>
      </c>
      <c r="J829">
        <v>437.2</v>
      </c>
      <c r="K829">
        <v>263.33</v>
      </c>
    </row>
    <row r="830" spans="1:11" x14ac:dyDescent="0.35">
      <c r="A830">
        <v>686294305</v>
      </c>
      <c r="B830" s="2">
        <v>43444</v>
      </c>
      <c r="C830" s="2">
        <v>43465</v>
      </c>
      <c r="D830" t="s">
        <v>161</v>
      </c>
      <c r="E830" t="s">
        <v>24</v>
      </c>
      <c r="F830" t="s">
        <v>30</v>
      </c>
      <c r="G830" t="s">
        <v>14</v>
      </c>
      <c r="H830" t="s">
        <v>19</v>
      </c>
      <c r="I830">
        <v>8591</v>
      </c>
      <c r="J830">
        <v>81.73</v>
      </c>
      <c r="K830">
        <v>56.67</v>
      </c>
    </row>
    <row r="831" spans="1:11" x14ac:dyDescent="0.35">
      <c r="A831">
        <v>421256434</v>
      </c>
      <c r="B831" s="2">
        <v>44106</v>
      </c>
      <c r="C831" s="2">
        <v>44123</v>
      </c>
      <c r="D831" t="s">
        <v>179</v>
      </c>
      <c r="E831" t="s">
        <v>32</v>
      </c>
      <c r="F831" t="s">
        <v>13</v>
      </c>
      <c r="G831" t="s">
        <v>18</v>
      </c>
      <c r="H831" t="s">
        <v>19</v>
      </c>
      <c r="I831">
        <v>7995</v>
      </c>
      <c r="J831">
        <v>255.28</v>
      </c>
      <c r="K831">
        <v>159.41999999999999</v>
      </c>
    </row>
    <row r="832" spans="1:11" x14ac:dyDescent="0.35">
      <c r="A832">
        <v>156616818</v>
      </c>
      <c r="B832" s="2">
        <v>42012</v>
      </c>
      <c r="C832" s="2">
        <v>42025</v>
      </c>
      <c r="D832" t="s">
        <v>206</v>
      </c>
      <c r="E832" t="s">
        <v>24</v>
      </c>
      <c r="F832" t="s">
        <v>56</v>
      </c>
      <c r="G832" t="s">
        <v>14</v>
      </c>
      <c r="H832" t="s">
        <v>26</v>
      </c>
      <c r="I832">
        <v>5252</v>
      </c>
      <c r="J832">
        <v>9.33</v>
      </c>
      <c r="K832">
        <v>6.92</v>
      </c>
    </row>
    <row r="833" spans="1:11" x14ac:dyDescent="0.35">
      <c r="A833">
        <v>817424285</v>
      </c>
      <c r="B833" s="2">
        <v>44676</v>
      </c>
      <c r="C833" s="2">
        <v>44693</v>
      </c>
      <c r="D833" t="s">
        <v>191</v>
      </c>
      <c r="E833" t="s">
        <v>24</v>
      </c>
      <c r="F833" t="s">
        <v>68</v>
      </c>
      <c r="G833" t="s">
        <v>14</v>
      </c>
      <c r="H833" t="s">
        <v>19</v>
      </c>
      <c r="I833">
        <v>2866</v>
      </c>
      <c r="J833">
        <v>154.06</v>
      </c>
      <c r="K833">
        <v>90.93</v>
      </c>
    </row>
    <row r="834" spans="1:11" x14ac:dyDescent="0.35">
      <c r="A834">
        <v>249040162</v>
      </c>
      <c r="B834" s="2">
        <v>44922</v>
      </c>
      <c r="C834" s="2">
        <v>44923</v>
      </c>
      <c r="D834" t="s">
        <v>37</v>
      </c>
      <c r="E834" t="s">
        <v>38</v>
      </c>
      <c r="F834" t="s">
        <v>25</v>
      </c>
      <c r="G834" t="s">
        <v>18</v>
      </c>
      <c r="H834" t="s">
        <v>15</v>
      </c>
      <c r="I834">
        <v>5373</v>
      </c>
      <c r="J834">
        <v>205.7</v>
      </c>
      <c r="K834">
        <v>117.11</v>
      </c>
    </row>
    <row r="835" spans="1:11" x14ac:dyDescent="0.35">
      <c r="A835">
        <v>867138278</v>
      </c>
      <c r="B835" s="2">
        <v>44389</v>
      </c>
      <c r="C835" s="2">
        <v>44408</v>
      </c>
      <c r="D835" t="s">
        <v>165</v>
      </c>
      <c r="E835" t="s">
        <v>21</v>
      </c>
      <c r="F835" t="s">
        <v>40</v>
      </c>
      <c r="G835" t="s">
        <v>18</v>
      </c>
      <c r="H835" t="s">
        <v>19</v>
      </c>
      <c r="I835">
        <v>4341</v>
      </c>
      <c r="J835">
        <v>651.21</v>
      </c>
      <c r="K835">
        <v>524.96</v>
      </c>
    </row>
    <row r="836" spans="1:11" x14ac:dyDescent="0.35">
      <c r="A836">
        <v>207704961</v>
      </c>
      <c r="B836" s="2">
        <v>42026</v>
      </c>
      <c r="C836" s="2">
        <v>42046</v>
      </c>
      <c r="D836" t="s">
        <v>198</v>
      </c>
      <c r="E836" t="s">
        <v>38</v>
      </c>
      <c r="F836" t="s">
        <v>22</v>
      </c>
      <c r="G836" t="s">
        <v>18</v>
      </c>
      <c r="H836" t="s">
        <v>26</v>
      </c>
      <c r="I836">
        <v>3368</v>
      </c>
      <c r="J836">
        <v>47.45</v>
      </c>
      <c r="K836">
        <v>31.79</v>
      </c>
    </row>
    <row r="837" spans="1:11" x14ac:dyDescent="0.35">
      <c r="A837">
        <v>377039039</v>
      </c>
      <c r="B837" s="2">
        <v>43251</v>
      </c>
      <c r="C837" s="2">
        <v>43258</v>
      </c>
      <c r="D837" t="s">
        <v>149</v>
      </c>
      <c r="E837" t="s">
        <v>12</v>
      </c>
      <c r="F837" t="s">
        <v>68</v>
      </c>
      <c r="G837" t="s">
        <v>18</v>
      </c>
      <c r="H837" t="s">
        <v>34</v>
      </c>
      <c r="I837">
        <v>3085</v>
      </c>
      <c r="J837">
        <v>154.06</v>
      </c>
      <c r="K837">
        <v>90.93</v>
      </c>
    </row>
    <row r="838" spans="1:11" x14ac:dyDescent="0.35">
      <c r="A838">
        <v>401751840</v>
      </c>
      <c r="B838" s="2">
        <v>44217</v>
      </c>
      <c r="C838" s="2">
        <v>44236</v>
      </c>
      <c r="D838" t="s">
        <v>148</v>
      </c>
      <c r="E838" t="s">
        <v>24</v>
      </c>
      <c r="F838" t="s">
        <v>25</v>
      </c>
      <c r="G838" t="s">
        <v>18</v>
      </c>
      <c r="H838" t="s">
        <v>34</v>
      </c>
      <c r="I838">
        <v>6152</v>
      </c>
      <c r="J838">
        <v>205.7</v>
      </c>
      <c r="K838">
        <v>117.11</v>
      </c>
    </row>
    <row r="839" spans="1:11" x14ac:dyDescent="0.35">
      <c r="A839">
        <v>278767192</v>
      </c>
      <c r="B839" s="2">
        <v>44309</v>
      </c>
      <c r="C839" s="2">
        <v>44330</v>
      </c>
      <c r="D839" t="s">
        <v>211</v>
      </c>
      <c r="E839" t="s">
        <v>38</v>
      </c>
      <c r="F839" t="s">
        <v>33</v>
      </c>
      <c r="G839" t="s">
        <v>18</v>
      </c>
      <c r="H839" t="s">
        <v>26</v>
      </c>
      <c r="I839">
        <v>2262</v>
      </c>
      <c r="J839">
        <v>109.28</v>
      </c>
      <c r="K839">
        <v>35.840000000000003</v>
      </c>
    </row>
    <row r="840" spans="1:11" x14ac:dyDescent="0.35">
      <c r="A840">
        <v>525321424</v>
      </c>
      <c r="B840" s="2">
        <v>43459</v>
      </c>
      <c r="C840" s="2">
        <v>43469</v>
      </c>
      <c r="D840" t="s">
        <v>60</v>
      </c>
      <c r="E840" t="s">
        <v>21</v>
      </c>
      <c r="F840" t="s">
        <v>76</v>
      </c>
      <c r="G840" t="s">
        <v>14</v>
      </c>
      <c r="H840" t="s">
        <v>34</v>
      </c>
      <c r="I840">
        <v>3138</v>
      </c>
      <c r="J840">
        <v>668.27</v>
      </c>
      <c r="K840">
        <v>502.54</v>
      </c>
    </row>
    <row r="841" spans="1:11" x14ac:dyDescent="0.35">
      <c r="A841">
        <v>828963363</v>
      </c>
      <c r="B841" s="2">
        <v>44413</v>
      </c>
      <c r="C841" s="2">
        <v>44416</v>
      </c>
      <c r="D841" t="s">
        <v>63</v>
      </c>
      <c r="E841" t="s">
        <v>32</v>
      </c>
      <c r="F841" t="s">
        <v>68</v>
      </c>
      <c r="G841" t="s">
        <v>14</v>
      </c>
      <c r="H841" t="s">
        <v>34</v>
      </c>
      <c r="I841">
        <v>7535</v>
      </c>
      <c r="J841">
        <v>154.06</v>
      </c>
      <c r="K841">
        <v>90.93</v>
      </c>
    </row>
    <row r="842" spans="1:11" x14ac:dyDescent="0.35">
      <c r="A842">
        <v>497554337</v>
      </c>
      <c r="B842" s="2">
        <v>43261</v>
      </c>
      <c r="C842" s="2">
        <v>43278</v>
      </c>
      <c r="D842" t="s">
        <v>121</v>
      </c>
      <c r="E842" t="s">
        <v>21</v>
      </c>
      <c r="F842" t="s">
        <v>33</v>
      </c>
      <c r="G842" t="s">
        <v>14</v>
      </c>
      <c r="H842" t="s">
        <v>34</v>
      </c>
      <c r="I842">
        <v>6240</v>
      </c>
      <c r="J842">
        <v>109.28</v>
      </c>
      <c r="K842">
        <v>35.840000000000003</v>
      </c>
    </row>
    <row r="843" spans="1:11" x14ac:dyDescent="0.35">
      <c r="A843">
        <v>709268176</v>
      </c>
      <c r="B843" s="2">
        <v>44338</v>
      </c>
      <c r="C843" s="2">
        <v>44343</v>
      </c>
      <c r="D843" t="s">
        <v>111</v>
      </c>
      <c r="E843" t="s">
        <v>38</v>
      </c>
      <c r="F843" t="s">
        <v>56</v>
      </c>
      <c r="G843" t="s">
        <v>18</v>
      </c>
      <c r="H843" t="s">
        <v>15</v>
      </c>
      <c r="I843">
        <v>7070</v>
      </c>
      <c r="J843">
        <v>9.33</v>
      </c>
      <c r="K843">
        <v>6.92</v>
      </c>
    </row>
    <row r="844" spans="1:11" x14ac:dyDescent="0.35">
      <c r="A844">
        <v>462591207</v>
      </c>
      <c r="B844" s="2">
        <v>43129</v>
      </c>
      <c r="C844" s="2">
        <v>43131</v>
      </c>
      <c r="D844" t="s">
        <v>58</v>
      </c>
      <c r="E844" t="s">
        <v>29</v>
      </c>
      <c r="F844" t="s">
        <v>17</v>
      </c>
      <c r="G844" t="s">
        <v>18</v>
      </c>
      <c r="H844" t="s">
        <v>26</v>
      </c>
      <c r="I844">
        <v>9873</v>
      </c>
      <c r="J844">
        <v>152.58000000000001</v>
      </c>
      <c r="K844">
        <v>97.44</v>
      </c>
    </row>
    <row r="845" spans="1:11" x14ac:dyDescent="0.35">
      <c r="A845">
        <v>626322257</v>
      </c>
      <c r="B845" s="2">
        <v>42475</v>
      </c>
      <c r="C845" s="2">
        <v>42492</v>
      </c>
      <c r="D845" t="s">
        <v>203</v>
      </c>
      <c r="E845" t="s">
        <v>21</v>
      </c>
      <c r="F845" t="s">
        <v>30</v>
      </c>
      <c r="G845" t="s">
        <v>18</v>
      </c>
      <c r="H845" t="s">
        <v>15</v>
      </c>
      <c r="I845">
        <v>1529</v>
      </c>
      <c r="J845">
        <v>81.73</v>
      </c>
      <c r="K845">
        <v>56.67</v>
      </c>
    </row>
    <row r="846" spans="1:11" x14ac:dyDescent="0.35">
      <c r="A846">
        <v>789572656</v>
      </c>
      <c r="B846" s="2">
        <v>44144</v>
      </c>
      <c r="C846" s="2">
        <v>44147</v>
      </c>
      <c r="D846" t="s">
        <v>131</v>
      </c>
      <c r="E846" t="s">
        <v>32</v>
      </c>
      <c r="F846" t="s">
        <v>68</v>
      </c>
      <c r="G846" t="s">
        <v>18</v>
      </c>
      <c r="H846" t="s">
        <v>15</v>
      </c>
      <c r="I846">
        <v>950</v>
      </c>
      <c r="J846">
        <v>154.06</v>
      </c>
      <c r="K846">
        <v>90.93</v>
      </c>
    </row>
    <row r="847" spans="1:11" x14ac:dyDescent="0.35">
      <c r="A847">
        <v>611766231</v>
      </c>
      <c r="B847" s="2">
        <v>44217</v>
      </c>
      <c r="C847" s="2">
        <v>44232</v>
      </c>
      <c r="D847" t="s">
        <v>91</v>
      </c>
      <c r="E847" t="s">
        <v>21</v>
      </c>
      <c r="F847" t="s">
        <v>13</v>
      </c>
      <c r="G847" t="s">
        <v>18</v>
      </c>
      <c r="H847" t="s">
        <v>19</v>
      </c>
      <c r="I847">
        <v>4077</v>
      </c>
      <c r="J847">
        <v>255.28</v>
      </c>
      <c r="K847">
        <v>159.41999999999999</v>
      </c>
    </row>
    <row r="848" spans="1:11" x14ac:dyDescent="0.35">
      <c r="A848">
        <v>272639310</v>
      </c>
      <c r="B848" s="2">
        <v>44429</v>
      </c>
      <c r="C848" s="2">
        <v>44430</v>
      </c>
      <c r="D848" t="s">
        <v>171</v>
      </c>
      <c r="E848" t="s">
        <v>12</v>
      </c>
      <c r="F848" t="s">
        <v>40</v>
      </c>
      <c r="G848" t="s">
        <v>18</v>
      </c>
      <c r="H848" t="s">
        <v>19</v>
      </c>
      <c r="I848">
        <v>8885</v>
      </c>
      <c r="J848">
        <v>651.21</v>
      </c>
      <c r="K848">
        <v>524.96</v>
      </c>
    </row>
    <row r="849" spans="1:11" x14ac:dyDescent="0.35">
      <c r="A849">
        <v>922240722</v>
      </c>
      <c r="B849" s="2">
        <v>44065</v>
      </c>
      <c r="C849" s="2">
        <v>44081</v>
      </c>
      <c r="D849" t="s">
        <v>171</v>
      </c>
      <c r="E849" t="s">
        <v>12</v>
      </c>
      <c r="F849" t="s">
        <v>56</v>
      </c>
      <c r="G849" t="s">
        <v>14</v>
      </c>
      <c r="H849" t="s">
        <v>34</v>
      </c>
      <c r="I849">
        <v>379</v>
      </c>
      <c r="J849">
        <v>9.33</v>
      </c>
      <c r="K849">
        <v>6.92</v>
      </c>
    </row>
    <row r="850" spans="1:11" x14ac:dyDescent="0.35">
      <c r="A850">
        <v>630931794</v>
      </c>
      <c r="B850" s="2">
        <v>43527</v>
      </c>
      <c r="C850" s="2">
        <v>43530</v>
      </c>
      <c r="D850" t="s">
        <v>60</v>
      </c>
      <c r="E850" t="s">
        <v>21</v>
      </c>
      <c r="F850" t="s">
        <v>13</v>
      </c>
      <c r="G850" t="s">
        <v>18</v>
      </c>
      <c r="H850" t="s">
        <v>34</v>
      </c>
      <c r="I850">
        <v>5593</v>
      </c>
      <c r="J850">
        <v>255.28</v>
      </c>
      <c r="K850">
        <v>159.41999999999999</v>
      </c>
    </row>
    <row r="851" spans="1:11" x14ac:dyDescent="0.35">
      <c r="A851">
        <v>239386355</v>
      </c>
      <c r="B851" s="2">
        <v>42798</v>
      </c>
      <c r="C851" s="2">
        <v>42816</v>
      </c>
      <c r="D851" t="s">
        <v>80</v>
      </c>
      <c r="E851" t="s">
        <v>21</v>
      </c>
      <c r="F851" t="s">
        <v>40</v>
      </c>
      <c r="G851" t="s">
        <v>18</v>
      </c>
      <c r="H851" t="s">
        <v>26</v>
      </c>
      <c r="I851">
        <v>8597</v>
      </c>
      <c r="J851">
        <v>651.21</v>
      </c>
      <c r="K851">
        <v>524.96</v>
      </c>
    </row>
    <row r="852" spans="1:11" x14ac:dyDescent="0.35">
      <c r="A852">
        <v>208590734</v>
      </c>
      <c r="B852" s="2">
        <v>43292</v>
      </c>
      <c r="C852" s="2">
        <v>43312</v>
      </c>
      <c r="D852" t="s">
        <v>206</v>
      </c>
      <c r="E852" t="s">
        <v>24</v>
      </c>
      <c r="F852" t="s">
        <v>33</v>
      </c>
      <c r="G852" t="s">
        <v>14</v>
      </c>
      <c r="H852" t="s">
        <v>19</v>
      </c>
      <c r="I852">
        <v>5488</v>
      </c>
      <c r="J852">
        <v>109.28</v>
      </c>
      <c r="K852">
        <v>35.840000000000003</v>
      </c>
    </row>
    <row r="853" spans="1:11" x14ac:dyDescent="0.35">
      <c r="A853">
        <v>169843757</v>
      </c>
      <c r="B853" s="2">
        <v>42038</v>
      </c>
      <c r="C853" s="2">
        <v>42039</v>
      </c>
      <c r="D853" t="s">
        <v>120</v>
      </c>
      <c r="E853" t="s">
        <v>38</v>
      </c>
      <c r="F853" t="s">
        <v>30</v>
      </c>
      <c r="G853" t="s">
        <v>18</v>
      </c>
      <c r="H853" t="s">
        <v>15</v>
      </c>
      <c r="I853">
        <v>9397</v>
      </c>
      <c r="J853">
        <v>81.73</v>
      </c>
      <c r="K853">
        <v>56.67</v>
      </c>
    </row>
    <row r="854" spans="1:11" x14ac:dyDescent="0.35">
      <c r="A854">
        <v>274756753</v>
      </c>
      <c r="B854" s="2">
        <v>43344</v>
      </c>
      <c r="C854" s="2">
        <v>43355</v>
      </c>
      <c r="D854" t="s">
        <v>140</v>
      </c>
      <c r="E854" t="s">
        <v>24</v>
      </c>
      <c r="F854" t="s">
        <v>25</v>
      </c>
      <c r="G854" t="s">
        <v>14</v>
      </c>
      <c r="H854" t="s">
        <v>34</v>
      </c>
      <c r="I854">
        <v>5484</v>
      </c>
      <c r="J854">
        <v>205.7</v>
      </c>
      <c r="K854">
        <v>117.11</v>
      </c>
    </row>
    <row r="855" spans="1:11" x14ac:dyDescent="0.35">
      <c r="A855">
        <v>745253551</v>
      </c>
      <c r="B855" s="2">
        <v>43788</v>
      </c>
      <c r="C855" s="2">
        <v>43796</v>
      </c>
      <c r="D855" t="s">
        <v>97</v>
      </c>
      <c r="E855" t="s">
        <v>29</v>
      </c>
      <c r="F855" t="s">
        <v>30</v>
      </c>
      <c r="G855" t="s">
        <v>14</v>
      </c>
      <c r="H855" t="s">
        <v>34</v>
      </c>
      <c r="I855">
        <v>5942</v>
      </c>
      <c r="J855">
        <v>81.73</v>
      </c>
      <c r="K855">
        <v>56.67</v>
      </c>
    </row>
    <row r="856" spans="1:11" x14ac:dyDescent="0.35">
      <c r="A856">
        <v>523570477</v>
      </c>
      <c r="B856" s="2">
        <v>43266</v>
      </c>
      <c r="C856" s="2">
        <v>43284</v>
      </c>
      <c r="D856" t="s">
        <v>211</v>
      </c>
      <c r="E856" t="s">
        <v>38</v>
      </c>
      <c r="F856" t="s">
        <v>25</v>
      </c>
      <c r="G856" t="s">
        <v>14</v>
      </c>
      <c r="H856" t="s">
        <v>19</v>
      </c>
      <c r="I856">
        <v>4994</v>
      </c>
      <c r="J856">
        <v>205.7</v>
      </c>
      <c r="K856">
        <v>117.11</v>
      </c>
    </row>
    <row r="857" spans="1:11" x14ac:dyDescent="0.35">
      <c r="A857">
        <v>422256362</v>
      </c>
      <c r="B857" s="2">
        <v>42134</v>
      </c>
      <c r="C857" s="2">
        <v>42145</v>
      </c>
      <c r="D857" t="s">
        <v>84</v>
      </c>
      <c r="E857" t="s">
        <v>24</v>
      </c>
      <c r="F857" t="s">
        <v>17</v>
      </c>
      <c r="G857" t="s">
        <v>14</v>
      </c>
      <c r="H857" t="s">
        <v>34</v>
      </c>
      <c r="I857">
        <v>3896</v>
      </c>
      <c r="J857">
        <v>152.58000000000001</v>
      </c>
      <c r="K857">
        <v>97.44</v>
      </c>
    </row>
    <row r="858" spans="1:11" x14ac:dyDescent="0.35">
      <c r="A858">
        <v>874172532</v>
      </c>
      <c r="B858" s="2">
        <v>42603</v>
      </c>
      <c r="C858" s="2">
        <v>42622</v>
      </c>
      <c r="D858" t="s">
        <v>184</v>
      </c>
      <c r="E858" t="s">
        <v>21</v>
      </c>
      <c r="F858" t="s">
        <v>76</v>
      </c>
      <c r="G858" t="s">
        <v>18</v>
      </c>
      <c r="H858" t="s">
        <v>15</v>
      </c>
      <c r="I858">
        <v>5933</v>
      </c>
      <c r="J858">
        <v>668.27</v>
      </c>
      <c r="K858">
        <v>502.54</v>
      </c>
    </row>
    <row r="859" spans="1:11" x14ac:dyDescent="0.35">
      <c r="A859">
        <v>582492816</v>
      </c>
      <c r="B859" s="2">
        <v>42234</v>
      </c>
      <c r="C859" s="2">
        <v>42235</v>
      </c>
      <c r="D859" t="s">
        <v>196</v>
      </c>
      <c r="E859" t="s">
        <v>32</v>
      </c>
      <c r="F859" t="s">
        <v>76</v>
      </c>
      <c r="G859" t="s">
        <v>18</v>
      </c>
      <c r="H859" t="s">
        <v>19</v>
      </c>
      <c r="I859">
        <v>1423</v>
      </c>
      <c r="J859">
        <v>668.27</v>
      </c>
      <c r="K859">
        <v>502.54</v>
      </c>
    </row>
    <row r="860" spans="1:11" x14ac:dyDescent="0.35">
      <c r="A860">
        <v>570703542</v>
      </c>
      <c r="B860" s="2">
        <v>44823</v>
      </c>
      <c r="C860" s="2">
        <v>44824</v>
      </c>
      <c r="D860" t="s">
        <v>189</v>
      </c>
      <c r="E860" t="s">
        <v>21</v>
      </c>
      <c r="F860" t="s">
        <v>30</v>
      </c>
      <c r="G860" t="s">
        <v>18</v>
      </c>
      <c r="H860" t="s">
        <v>19</v>
      </c>
      <c r="I860">
        <v>2715</v>
      </c>
      <c r="J860">
        <v>81.73</v>
      </c>
      <c r="K860">
        <v>56.67</v>
      </c>
    </row>
    <row r="861" spans="1:11" x14ac:dyDescent="0.35">
      <c r="A861">
        <v>132603538</v>
      </c>
      <c r="B861" s="2">
        <v>44094</v>
      </c>
      <c r="C861" s="2">
        <v>44099</v>
      </c>
      <c r="D861" t="s">
        <v>145</v>
      </c>
      <c r="E861" t="s">
        <v>21</v>
      </c>
      <c r="F861" t="s">
        <v>42</v>
      </c>
      <c r="G861" t="s">
        <v>14</v>
      </c>
      <c r="H861" t="s">
        <v>15</v>
      </c>
      <c r="I861">
        <v>9188</v>
      </c>
      <c r="J861">
        <v>437.2</v>
      </c>
      <c r="K861">
        <v>263.33</v>
      </c>
    </row>
    <row r="862" spans="1:11" x14ac:dyDescent="0.35">
      <c r="A862">
        <v>882304131</v>
      </c>
      <c r="B862" s="2">
        <v>44854</v>
      </c>
      <c r="C862" s="2">
        <v>44862</v>
      </c>
      <c r="D862" t="s">
        <v>16</v>
      </c>
      <c r="E862" t="s">
        <v>12</v>
      </c>
      <c r="F862" t="s">
        <v>25</v>
      </c>
      <c r="G862" t="s">
        <v>18</v>
      </c>
      <c r="H862" t="s">
        <v>15</v>
      </c>
      <c r="I862">
        <v>2254</v>
      </c>
      <c r="J862">
        <v>205.7</v>
      </c>
      <c r="K862">
        <v>117.11</v>
      </c>
    </row>
    <row r="863" spans="1:11" x14ac:dyDescent="0.35">
      <c r="A863">
        <v>904229152</v>
      </c>
      <c r="B863" s="2">
        <v>43144</v>
      </c>
      <c r="C863" s="2">
        <v>43152</v>
      </c>
      <c r="D863" t="s">
        <v>187</v>
      </c>
      <c r="E863" t="s">
        <v>29</v>
      </c>
      <c r="F863" t="s">
        <v>13</v>
      </c>
      <c r="G863" t="s">
        <v>14</v>
      </c>
      <c r="H863" t="s">
        <v>15</v>
      </c>
      <c r="I863">
        <v>355</v>
      </c>
      <c r="J863">
        <v>255.28</v>
      </c>
      <c r="K863">
        <v>159.41999999999999</v>
      </c>
    </row>
    <row r="864" spans="1:11" x14ac:dyDescent="0.35">
      <c r="A864">
        <v>603114926</v>
      </c>
      <c r="B864" s="2">
        <v>44626</v>
      </c>
      <c r="C864" s="2">
        <v>44634</v>
      </c>
      <c r="D864" t="s">
        <v>97</v>
      </c>
      <c r="E864" t="s">
        <v>29</v>
      </c>
      <c r="F864" t="s">
        <v>40</v>
      </c>
      <c r="G864" t="s">
        <v>18</v>
      </c>
      <c r="H864" t="s">
        <v>26</v>
      </c>
      <c r="I864">
        <v>3964</v>
      </c>
      <c r="J864">
        <v>651.21</v>
      </c>
      <c r="K864">
        <v>524.96</v>
      </c>
    </row>
    <row r="865" spans="1:11" x14ac:dyDescent="0.35">
      <c r="A865">
        <v>454010283</v>
      </c>
      <c r="B865" s="2">
        <v>43120</v>
      </c>
      <c r="C865" s="2">
        <v>43121</v>
      </c>
      <c r="D865" t="s">
        <v>153</v>
      </c>
      <c r="E865" t="s">
        <v>38</v>
      </c>
      <c r="F865" t="s">
        <v>17</v>
      </c>
      <c r="G865" t="s">
        <v>14</v>
      </c>
      <c r="H865" t="s">
        <v>34</v>
      </c>
      <c r="I865">
        <v>587</v>
      </c>
      <c r="J865">
        <v>152.58000000000001</v>
      </c>
      <c r="K865">
        <v>97.44</v>
      </c>
    </row>
    <row r="866" spans="1:11" x14ac:dyDescent="0.35">
      <c r="A866">
        <v>552276551</v>
      </c>
      <c r="B866" s="2">
        <v>44414</v>
      </c>
      <c r="C866" s="2">
        <v>44427</v>
      </c>
      <c r="D866" t="s">
        <v>20</v>
      </c>
      <c r="E866" t="s">
        <v>21</v>
      </c>
      <c r="F866" t="s">
        <v>47</v>
      </c>
      <c r="G866" t="s">
        <v>18</v>
      </c>
      <c r="H866" t="s">
        <v>26</v>
      </c>
      <c r="I866">
        <v>9759</v>
      </c>
      <c r="J866">
        <v>421.89</v>
      </c>
      <c r="K866">
        <v>364.69</v>
      </c>
    </row>
    <row r="867" spans="1:11" x14ac:dyDescent="0.35">
      <c r="A867">
        <v>163587558</v>
      </c>
      <c r="B867" s="2">
        <v>42451</v>
      </c>
      <c r="C867" s="2">
        <v>42459</v>
      </c>
      <c r="D867" t="s">
        <v>175</v>
      </c>
      <c r="E867" t="s">
        <v>21</v>
      </c>
      <c r="F867" t="s">
        <v>17</v>
      </c>
      <c r="G867" t="s">
        <v>18</v>
      </c>
      <c r="H867" t="s">
        <v>15</v>
      </c>
      <c r="I867">
        <v>8048</v>
      </c>
      <c r="J867">
        <v>152.58000000000001</v>
      </c>
      <c r="K867">
        <v>97.44</v>
      </c>
    </row>
    <row r="868" spans="1:11" x14ac:dyDescent="0.35">
      <c r="A868">
        <v>873929631</v>
      </c>
      <c r="B868" s="2">
        <v>43877</v>
      </c>
      <c r="C868" s="2">
        <v>43884</v>
      </c>
      <c r="D868" t="s">
        <v>112</v>
      </c>
      <c r="E868" t="s">
        <v>12</v>
      </c>
      <c r="F868" t="s">
        <v>22</v>
      </c>
      <c r="G868" t="s">
        <v>18</v>
      </c>
      <c r="H868" t="s">
        <v>15</v>
      </c>
      <c r="I868">
        <v>4053</v>
      </c>
      <c r="J868">
        <v>47.45</v>
      </c>
      <c r="K868">
        <v>31.79</v>
      </c>
    </row>
    <row r="869" spans="1:11" x14ac:dyDescent="0.35">
      <c r="A869">
        <v>739601600</v>
      </c>
      <c r="B869" s="2">
        <v>44222</v>
      </c>
      <c r="C869" s="2">
        <v>44226</v>
      </c>
      <c r="D869" t="s">
        <v>75</v>
      </c>
      <c r="E869" t="s">
        <v>38</v>
      </c>
      <c r="F869" t="s">
        <v>25</v>
      </c>
      <c r="G869" t="s">
        <v>14</v>
      </c>
      <c r="H869" t="s">
        <v>26</v>
      </c>
      <c r="I869">
        <v>3404</v>
      </c>
      <c r="J869">
        <v>205.7</v>
      </c>
      <c r="K869">
        <v>117.11</v>
      </c>
    </row>
    <row r="870" spans="1:11" x14ac:dyDescent="0.35">
      <c r="A870">
        <v>137214791</v>
      </c>
      <c r="B870" s="2">
        <v>44829</v>
      </c>
      <c r="C870" s="2">
        <v>44832</v>
      </c>
      <c r="D870" t="s">
        <v>88</v>
      </c>
      <c r="E870" t="s">
        <v>38</v>
      </c>
      <c r="F870" t="s">
        <v>42</v>
      </c>
      <c r="G870" t="s">
        <v>14</v>
      </c>
      <c r="H870" t="s">
        <v>15</v>
      </c>
      <c r="I870">
        <v>3761</v>
      </c>
      <c r="J870">
        <v>437.2</v>
      </c>
      <c r="K870">
        <v>263.33</v>
      </c>
    </row>
    <row r="871" spans="1:11" x14ac:dyDescent="0.35">
      <c r="A871">
        <v>413693034</v>
      </c>
      <c r="B871" s="2">
        <v>43703</v>
      </c>
      <c r="C871" s="2">
        <v>43708</v>
      </c>
      <c r="D871" t="s">
        <v>133</v>
      </c>
      <c r="E871" t="s">
        <v>38</v>
      </c>
      <c r="F871" t="s">
        <v>56</v>
      </c>
      <c r="G871" t="s">
        <v>18</v>
      </c>
      <c r="H871" t="s">
        <v>19</v>
      </c>
      <c r="I871">
        <v>9817</v>
      </c>
      <c r="J871">
        <v>9.33</v>
      </c>
      <c r="K871">
        <v>6.92</v>
      </c>
    </row>
    <row r="872" spans="1:11" x14ac:dyDescent="0.35">
      <c r="A872">
        <v>736272656</v>
      </c>
      <c r="B872" s="2">
        <v>42315</v>
      </c>
      <c r="C872" s="2">
        <v>42323</v>
      </c>
      <c r="D872" t="s">
        <v>72</v>
      </c>
      <c r="E872" t="s">
        <v>24</v>
      </c>
      <c r="F872" t="s">
        <v>56</v>
      </c>
      <c r="G872" t="s">
        <v>18</v>
      </c>
      <c r="H872" t="s">
        <v>34</v>
      </c>
      <c r="I872">
        <v>8296</v>
      </c>
      <c r="J872">
        <v>9.33</v>
      </c>
      <c r="K872">
        <v>6.92</v>
      </c>
    </row>
    <row r="873" spans="1:11" x14ac:dyDescent="0.35">
      <c r="A873">
        <v>342502486</v>
      </c>
      <c r="B873" s="2">
        <v>44791</v>
      </c>
      <c r="C873" s="2">
        <v>44798</v>
      </c>
      <c r="D873" t="s">
        <v>88</v>
      </c>
      <c r="E873" t="s">
        <v>38</v>
      </c>
      <c r="F873" t="s">
        <v>13</v>
      </c>
      <c r="G873" t="s">
        <v>18</v>
      </c>
      <c r="H873" t="s">
        <v>26</v>
      </c>
      <c r="I873">
        <v>2952</v>
      </c>
      <c r="J873">
        <v>255.28</v>
      </c>
      <c r="K873">
        <v>159.41999999999999</v>
      </c>
    </row>
    <row r="874" spans="1:11" x14ac:dyDescent="0.35">
      <c r="A874">
        <v>790243852</v>
      </c>
      <c r="B874" s="2">
        <v>42033</v>
      </c>
      <c r="C874" s="2">
        <v>42038</v>
      </c>
      <c r="D874" t="s">
        <v>85</v>
      </c>
      <c r="E874" t="s">
        <v>12</v>
      </c>
      <c r="F874" t="s">
        <v>42</v>
      </c>
      <c r="G874" t="s">
        <v>18</v>
      </c>
      <c r="H874" t="s">
        <v>26</v>
      </c>
      <c r="I874">
        <v>9572</v>
      </c>
      <c r="J874">
        <v>437.2</v>
      </c>
      <c r="K874">
        <v>263.33</v>
      </c>
    </row>
    <row r="875" spans="1:11" x14ac:dyDescent="0.35">
      <c r="A875">
        <v>107670581</v>
      </c>
      <c r="B875" s="2">
        <v>43564</v>
      </c>
      <c r="C875" s="2">
        <v>43573</v>
      </c>
      <c r="D875" t="s">
        <v>43</v>
      </c>
      <c r="E875" t="s">
        <v>24</v>
      </c>
      <c r="F875" t="s">
        <v>30</v>
      </c>
      <c r="G875" t="s">
        <v>14</v>
      </c>
      <c r="H875" t="s">
        <v>15</v>
      </c>
      <c r="I875">
        <v>972</v>
      </c>
      <c r="J875">
        <v>81.73</v>
      </c>
      <c r="K875">
        <v>56.67</v>
      </c>
    </row>
    <row r="876" spans="1:11" x14ac:dyDescent="0.35">
      <c r="A876">
        <v>443269002</v>
      </c>
      <c r="B876" s="2">
        <v>43489</v>
      </c>
      <c r="C876" s="2">
        <v>43505</v>
      </c>
      <c r="D876" t="s">
        <v>192</v>
      </c>
      <c r="E876" t="s">
        <v>32</v>
      </c>
      <c r="F876" t="s">
        <v>76</v>
      </c>
      <c r="G876" t="s">
        <v>14</v>
      </c>
      <c r="H876" t="s">
        <v>34</v>
      </c>
      <c r="I876">
        <v>2003</v>
      </c>
      <c r="J876">
        <v>668.27</v>
      </c>
      <c r="K876">
        <v>502.54</v>
      </c>
    </row>
    <row r="877" spans="1:11" x14ac:dyDescent="0.35">
      <c r="A877">
        <v>415837943</v>
      </c>
      <c r="B877" s="2">
        <v>43840</v>
      </c>
      <c r="C877" s="2">
        <v>43841</v>
      </c>
      <c r="D877" t="s">
        <v>188</v>
      </c>
      <c r="E877" t="s">
        <v>21</v>
      </c>
      <c r="F877" t="s">
        <v>13</v>
      </c>
      <c r="G877" t="s">
        <v>18</v>
      </c>
      <c r="H877" t="s">
        <v>15</v>
      </c>
      <c r="I877">
        <v>4543</v>
      </c>
      <c r="J877">
        <v>255.28</v>
      </c>
      <c r="K877">
        <v>159.41999999999999</v>
      </c>
    </row>
    <row r="878" spans="1:11" x14ac:dyDescent="0.35">
      <c r="A878">
        <v>964488732</v>
      </c>
      <c r="B878" s="2">
        <v>42498</v>
      </c>
      <c r="C878" s="2">
        <v>42499</v>
      </c>
      <c r="D878" t="s">
        <v>196</v>
      </c>
      <c r="E878" t="s">
        <v>32</v>
      </c>
      <c r="F878" t="s">
        <v>22</v>
      </c>
      <c r="G878" t="s">
        <v>18</v>
      </c>
      <c r="H878" t="s">
        <v>26</v>
      </c>
      <c r="I878">
        <v>2504</v>
      </c>
      <c r="J878">
        <v>47.45</v>
      </c>
      <c r="K878">
        <v>31.79</v>
      </c>
    </row>
    <row r="879" spans="1:11" x14ac:dyDescent="0.35">
      <c r="A879">
        <v>398645198</v>
      </c>
      <c r="B879" s="2">
        <v>43237</v>
      </c>
      <c r="C879" s="2">
        <v>43257</v>
      </c>
      <c r="D879" t="s">
        <v>145</v>
      </c>
      <c r="E879" t="s">
        <v>21</v>
      </c>
      <c r="F879" t="s">
        <v>13</v>
      </c>
      <c r="G879" t="s">
        <v>18</v>
      </c>
      <c r="H879" t="s">
        <v>34</v>
      </c>
      <c r="I879">
        <v>6828</v>
      </c>
      <c r="J879">
        <v>255.28</v>
      </c>
      <c r="K879">
        <v>159.41999999999999</v>
      </c>
    </row>
    <row r="880" spans="1:11" x14ac:dyDescent="0.35">
      <c r="A880">
        <v>248043668</v>
      </c>
      <c r="B880" s="2">
        <v>44796</v>
      </c>
      <c r="C880" s="2">
        <v>44810</v>
      </c>
      <c r="D880" t="s">
        <v>111</v>
      </c>
      <c r="E880" t="s">
        <v>38</v>
      </c>
      <c r="F880" t="s">
        <v>56</v>
      </c>
      <c r="G880" t="s">
        <v>14</v>
      </c>
      <c r="H880" t="s">
        <v>19</v>
      </c>
      <c r="I880">
        <v>488</v>
      </c>
      <c r="J880">
        <v>9.33</v>
      </c>
      <c r="K880">
        <v>6.92</v>
      </c>
    </row>
    <row r="881" spans="1:11" x14ac:dyDescent="0.35">
      <c r="A881">
        <v>312732970</v>
      </c>
      <c r="B881" s="2">
        <v>43301</v>
      </c>
      <c r="C881" s="2">
        <v>43304</v>
      </c>
      <c r="D881" t="s">
        <v>216</v>
      </c>
      <c r="E881" t="s">
        <v>51</v>
      </c>
      <c r="F881" t="s">
        <v>42</v>
      </c>
      <c r="G881" t="s">
        <v>14</v>
      </c>
      <c r="H881" t="s">
        <v>19</v>
      </c>
      <c r="I881">
        <v>3490</v>
      </c>
      <c r="J881">
        <v>437.2</v>
      </c>
      <c r="K881">
        <v>263.33</v>
      </c>
    </row>
    <row r="882" spans="1:11" x14ac:dyDescent="0.35">
      <c r="A882">
        <v>913074433</v>
      </c>
      <c r="B882" s="2">
        <v>43771</v>
      </c>
      <c r="C882" s="2">
        <v>43788</v>
      </c>
      <c r="D882" t="s">
        <v>102</v>
      </c>
      <c r="E882" t="s">
        <v>21</v>
      </c>
      <c r="F882" t="s">
        <v>30</v>
      </c>
      <c r="G882" t="s">
        <v>18</v>
      </c>
      <c r="H882" t="s">
        <v>34</v>
      </c>
      <c r="I882">
        <v>7870</v>
      </c>
      <c r="J882">
        <v>81.73</v>
      </c>
      <c r="K882">
        <v>56.67</v>
      </c>
    </row>
    <row r="883" spans="1:11" x14ac:dyDescent="0.35">
      <c r="A883">
        <v>639741885</v>
      </c>
      <c r="B883" s="2">
        <v>42460</v>
      </c>
      <c r="C883" s="2">
        <v>42464</v>
      </c>
      <c r="D883" t="s">
        <v>97</v>
      </c>
      <c r="E883" t="s">
        <v>29</v>
      </c>
      <c r="F883" t="s">
        <v>76</v>
      </c>
      <c r="G883" t="s">
        <v>18</v>
      </c>
      <c r="H883" t="s">
        <v>19</v>
      </c>
      <c r="I883">
        <v>2695</v>
      </c>
      <c r="J883">
        <v>668.27</v>
      </c>
      <c r="K883">
        <v>502.54</v>
      </c>
    </row>
    <row r="884" spans="1:11" x14ac:dyDescent="0.35">
      <c r="A884">
        <v>403721654</v>
      </c>
      <c r="B884" s="2">
        <v>42164</v>
      </c>
      <c r="C884" s="2">
        <v>42184</v>
      </c>
      <c r="D884" t="s">
        <v>74</v>
      </c>
      <c r="E884" t="s">
        <v>38</v>
      </c>
      <c r="F884" t="s">
        <v>40</v>
      </c>
      <c r="G884" t="s">
        <v>14</v>
      </c>
      <c r="H884" t="s">
        <v>19</v>
      </c>
      <c r="I884">
        <v>9064</v>
      </c>
      <c r="J884">
        <v>651.21</v>
      </c>
      <c r="K884">
        <v>524.96</v>
      </c>
    </row>
    <row r="885" spans="1:11" x14ac:dyDescent="0.35">
      <c r="A885">
        <v>286312568</v>
      </c>
      <c r="B885" s="2">
        <v>42913</v>
      </c>
      <c r="C885" s="2">
        <v>42934</v>
      </c>
      <c r="D885" t="s">
        <v>118</v>
      </c>
      <c r="E885" t="s">
        <v>24</v>
      </c>
      <c r="F885" t="s">
        <v>33</v>
      </c>
      <c r="G885" t="s">
        <v>18</v>
      </c>
      <c r="H885" t="s">
        <v>34</v>
      </c>
      <c r="I885">
        <v>5106</v>
      </c>
      <c r="J885">
        <v>109.28</v>
      </c>
      <c r="K885">
        <v>35.840000000000003</v>
      </c>
    </row>
    <row r="886" spans="1:11" x14ac:dyDescent="0.35">
      <c r="A886">
        <v>889125955</v>
      </c>
      <c r="B886" s="2">
        <v>43247</v>
      </c>
      <c r="C886" s="2">
        <v>43252</v>
      </c>
      <c r="D886" t="s">
        <v>188</v>
      </c>
      <c r="E886" t="s">
        <v>21</v>
      </c>
      <c r="F886" t="s">
        <v>56</v>
      </c>
      <c r="G886" t="s">
        <v>18</v>
      </c>
      <c r="H886" t="s">
        <v>34</v>
      </c>
      <c r="I886">
        <v>983</v>
      </c>
      <c r="J886">
        <v>9.33</v>
      </c>
      <c r="K886">
        <v>6.92</v>
      </c>
    </row>
    <row r="887" spans="1:11" x14ac:dyDescent="0.35">
      <c r="A887">
        <v>184085643</v>
      </c>
      <c r="B887" s="2">
        <v>44783</v>
      </c>
      <c r="C887" s="2">
        <v>44795</v>
      </c>
      <c r="D887" t="s">
        <v>65</v>
      </c>
      <c r="E887" t="s">
        <v>32</v>
      </c>
      <c r="F887" t="s">
        <v>22</v>
      </c>
      <c r="G887" t="s">
        <v>18</v>
      </c>
      <c r="H887" t="s">
        <v>15</v>
      </c>
      <c r="I887">
        <v>3887</v>
      </c>
      <c r="J887">
        <v>47.45</v>
      </c>
      <c r="K887">
        <v>31.79</v>
      </c>
    </row>
    <row r="888" spans="1:11" x14ac:dyDescent="0.35">
      <c r="A888">
        <v>263427960</v>
      </c>
      <c r="B888" s="2">
        <v>44414</v>
      </c>
      <c r="C888" s="2">
        <v>44429</v>
      </c>
      <c r="D888" t="s">
        <v>48</v>
      </c>
      <c r="E888" t="s">
        <v>21</v>
      </c>
      <c r="F888" t="s">
        <v>56</v>
      </c>
      <c r="G888" t="s">
        <v>18</v>
      </c>
      <c r="H888" t="s">
        <v>34</v>
      </c>
      <c r="I888">
        <v>3042</v>
      </c>
      <c r="J888">
        <v>9.33</v>
      </c>
      <c r="K888">
        <v>6.92</v>
      </c>
    </row>
    <row r="889" spans="1:11" x14ac:dyDescent="0.35">
      <c r="A889">
        <v>589701735</v>
      </c>
      <c r="B889" s="2">
        <v>44035</v>
      </c>
      <c r="C889" s="2">
        <v>44048</v>
      </c>
      <c r="D889" t="s">
        <v>27</v>
      </c>
      <c r="E889" t="s">
        <v>24</v>
      </c>
      <c r="F889" t="s">
        <v>22</v>
      </c>
      <c r="G889" t="s">
        <v>18</v>
      </c>
      <c r="H889" t="s">
        <v>34</v>
      </c>
      <c r="I889">
        <v>4703</v>
      </c>
      <c r="J889">
        <v>47.45</v>
      </c>
      <c r="K889">
        <v>31.79</v>
      </c>
    </row>
    <row r="890" spans="1:11" x14ac:dyDescent="0.35">
      <c r="A890">
        <v>245768296</v>
      </c>
      <c r="B890" s="2">
        <v>42858</v>
      </c>
      <c r="C890" s="2">
        <v>42872</v>
      </c>
      <c r="D890" t="s">
        <v>118</v>
      </c>
      <c r="E890" t="s">
        <v>24</v>
      </c>
      <c r="F890" t="s">
        <v>68</v>
      </c>
      <c r="G890" t="s">
        <v>18</v>
      </c>
      <c r="H890" t="s">
        <v>19</v>
      </c>
      <c r="I890">
        <v>7155</v>
      </c>
      <c r="J890">
        <v>154.06</v>
      </c>
      <c r="K890">
        <v>90.93</v>
      </c>
    </row>
    <row r="891" spans="1:11" x14ac:dyDescent="0.35">
      <c r="A891">
        <v>184801471</v>
      </c>
      <c r="B891" s="2">
        <v>44522</v>
      </c>
      <c r="C891" s="2">
        <v>44531</v>
      </c>
      <c r="D891" t="s">
        <v>63</v>
      </c>
      <c r="E891" t="s">
        <v>32</v>
      </c>
      <c r="F891" t="s">
        <v>22</v>
      </c>
      <c r="G891" t="s">
        <v>18</v>
      </c>
      <c r="H891" t="s">
        <v>26</v>
      </c>
      <c r="I891">
        <v>5717</v>
      </c>
      <c r="J891">
        <v>47.45</v>
      </c>
      <c r="K891">
        <v>31.79</v>
      </c>
    </row>
    <row r="892" spans="1:11" x14ac:dyDescent="0.35">
      <c r="A892">
        <v>980287587</v>
      </c>
      <c r="B892" s="2">
        <v>43667</v>
      </c>
      <c r="C892" s="2">
        <v>43673</v>
      </c>
      <c r="D892" t="s">
        <v>92</v>
      </c>
      <c r="E892" t="s">
        <v>32</v>
      </c>
      <c r="F892" t="s">
        <v>13</v>
      </c>
      <c r="G892" t="s">
        <v>14</v>
      </c>
      <c r="H892" t="s">
        <v>15</v>
      </c>
      <c r="I892">
        <v>7736</v>
      </c>
      <c r="J892">
        <v>255.28</v>
      </c>
      <c r="K892">
        <v>159.41999999999999</v>
      </c>
    </row>
    <row r="893" spans="1:11" x14ac:dyDescent="0.35">
      <c r="A893">
        <v>576025474</v>
      </c>
      <c r="B893" s="2">
        <v>43173</v>
      </c>
      <c r="C893" s="2">
        <v>43187</v>
      </c>
      <c r="D893" t="s">
        <v>187</v>
      </c>
      <c r="E893" t="s">
        <v>29</v>
      </c>
      <c r="F893" t="s">
        <v>13</v>
      </c>
      <c r="G893" t="s">
        <v>14</v>
      </c>
      <c r="H893" t="s">
        <v>19</v>
      </c>
      <c r="I893">
        <v>7593</v>
      </c>
      <c r="J893">
        <v>255.28</v>
      </c>
      <c r="K893">
        <v>159.41999999999999</v>
      </c>
    </row>
    <row r="894" spans="1:11" x14ac:dyDescent="0.35">
      <c r="A894">
        <v>136126458</v>
      </c>
      <c r="B894" s="2">
        <v>43230</v>
      </c>
      <c r="C894" s="2">
        <v>43250</v>
      </c>
      <c r="D894" t="s">
        <v>206</v>
      </c>
      <c r="E894" t="s">
        <v>24</v>
      </c>
      <c r="F894" t="s">
        <v>17</v>
      </c>
      <c r="G894" t="s">
        <v>14</v>
      </c>
      <c r="H894" t="s">
        <v>34</v>
      </c>
      <c r="I894">
        <v>1699</v>
      </c>
      <c r="J894">
        <v>152.58000000000001</v>
      </c>
      <c r="K894">
        <v>97.44</v>
      </c>
    </row>
    <row r="895" spans="1:11" x14ac:dyDescent="0.35">
      <c r="A895">
        <v>895014369</v>
      </c>
      <c r="B895" s="2">
        <v>44495</v>
      </c>
      <c r="C895" s="2">
        <v>44499</v>
      </c>
      <c r="D895" t="s">
        <v>132</v>
      </c>
      <c r="E895" t="s">
        <v>38</v>
      </c>
      <c r="F895" t="s">
        <v>22</v>
      </c>
      <c r="G895" t="s">
        <v>14</v>
      </c>
      <c r="H895" t="s">
        <v>26</v>
      </c>
      <c r="I895">
        <v>3496</v>
      </c>
      <c r="J895">
        <v>47.45</v>
      </c>
      <c r="K895">
        <v>31.79</v>
      </c>
    </row>
    <row r="896" spans="1:11" x14ac:dyDescent="0.35">
      <c r="A896">
        <v>107425534</v>
      </c>
      <c r="B896" s="2">
        <v>43475</v>
      </c>
      <c r="C896" s="2">
        <v>43492</v>
      </c>
      <c r="D896" t="s">
        <v>143</v>
      </c>
      <c r="E896" t="s">
        <v>24</v>
      </c>
      <c r="F896" t="s">
        <v>22</v>
      </c>
      <c r="G896" t="s">
        <v>14</v>
      </c>
      <c r="H896" t="s">
        <v>19</v>
      </c>
      <c r="I896">
        <v>8458</v>
      </c>
      <c r="J896">
        <v>47.45</v>
      </c>
      <c r="K896">
        <v>31.79</v>
      </c>
    </row>
    <row r="897" spans="1:11" x14ac:dyDescent="0.35">
      <c r="A897">
        <v>498408782</v>
      </c>
      <c r="B897" s="2">
        <v>43146</v>
      </c>
      <c r="C897" s="2">
        <v>43148</v>
      </c>
      <c r="D897" t="s">
        <v>198</v>
      </c>
      <c r="E897" t="s">
        <v>38</v>
      </c>
      <c r="F897" t="s">
        <v>42</v>
      </c>
      <c r="G897" t="s">
        <v>18</v>
      </c>
      <c r="H897" t="s">
        <v>15</v>
      </c>
      <c r="I897">
        <v>9089</v>
      </c>
      <c r="J897">
        <v>437.2</v>
      </c>
      <c r="K897">
        <v>263.33</v>
      </c>
    </row>
    <row r="898" spans="1:11" x14ac:dyDescent="0.35">
      <c r="A898">
        <v>813325440</v>
      </c>
      <c r="B898" s="2">
        <v>43948</v>
      </c>
      <c r="C898" s="2">
        <v>43960</v>
      </c>
      <c r="D898" t="s">
        <v>69</v>
      </c>
      <c r="E898" t="s">
        <v>38</v>
      </c>
      <c r="F898" t="s">
        <v>42</v>
      </c>
      <c r="G898" t="s">
        <v>14</v>
      </c>
      <c r="H898" t="s">
        <v>15</v>
      </c>
      <c r="I898">
        <v>9927</v>
      </c>
      <c r="J898">
        <v>437.2</v>
      </c>
      <c r="K898">
        <v>263.33</v>
      </c>
    </row>
    <row r="899" spans="1:11" x14ac:dyDescent="0.35">
      <c r="A899">
        <v>767849338</v>
      </c>
      <c r="B899" s="2">
        <v>42826</v>
      </c>
      <c r="C899" s="2">
        <v>42845</v>
      </c>
      <c r="D899" t="s">
        <v>128</v>
      </c>
      <c r="E899" t="s">
        <v>38</v>
      </c>
      <c r="F899" t="s">
        <v>13</v>
      </c>
      <c r="G899" t="s">
        <v>18</v>
      </c>
      <c r="H899" t="s">
        <v>15</v>
      </c>
      <c r="I899">
        <v>2537</v>
      </c>
      <c r="J899">
        <v>255.28</v>
      </c>
      <c r="K899">
        <v>159.41999999999999</v>
      </c>
    </row>
    <row r="900" spans="1:11" x14ac:dyDescent="0.35">
      <c r="A900">
        <v>597966802</v>
      </c>
      <c r="B900" s="2">
        <v>42692</v>
      </c>
      <c r="C900" s="2">
        <v>42706</v>
      </c>
      <c r="D900" t="s">
        <v>54</v>
      </c>
      <c r="E900" t="s">
        <v>29</v>
      </c>
      <c r="F900" t="s">
        <v>56</v>
      </c>
      <c r="G900" t="s">
        <v>18</v>
      </c>
      <c r="H900" t="s">
        <v>26</v>
      </c>
      <c r="I900">
        <v>520</v>
      </c>
      <c r="J900">
        <v>9.33</v>
      </c>
      <c r="K900">
        <v>6.92</v>
      </c>
    </row>
    <row r="901" spans="1:11" x14ac:dyDescent="0.35">
      <c r="A901">
        <v>609976661</v>
      </c>
      <c r="B901" s="2">
        <v>44426</v>
      </c>
      <c r="C901" s="2">
        <v>44433</v>
      </c>
      <c r="D901" t="s">
        <v>64</v>
      </c>
      <c r="E901" t="s">
        <v>29</v>
      </c>
      <c r="F901" t="s">
        <v>30</v>
      </c>
      <c r="G901" t="s">
        <v>14</v>
      </c>
      <c r="H901" t="s">
        <v>19</v>
      </c>
      <c r="I901">
        <v>4504</v>
      </c>
      <c r="J901">
        <v>81.73</v>
      </c>
      <c r="K901">
        <v>56.67</v>
      </c>
    </row>
    <row r="902" spans="1:11" x14ac:dyDescent="0.35">
      <c r="A902">
        <v>730490243</v>
      </c>
      <c r="B902" s="2">
        <v>44754</v>
      </c>
      <c r="C902" s="2">
        <v>44768</v>
      </c>
      <c r="D902" t="s">
        <v>113</v>
      </c>
      <c r="E902" t="s">
        <v>21</v>
      </c>
      <c r="F902" t="s">
        <v>47</v>
      </c>
      <c r="G902" t="s">
        <v>14</v>
      </c>
      <c r="H902" t="s">
        <v>34</v>
      </c>
      <c r="I902">
        <v>7151</v>
      </c>
      <c r="J902">
        <v>421.89</v>
      </c>
      <c r="K902">
        <v>364.69</v>
      </c>
    </row>
    <row r="903" spans="1:11" x14ac:dyDescent="0.35">
      <c r="A903">
        <v>956431376</v>
      </c>
      <c r="B903" s="2">
        <v>43950</v>
      </c>
      <c r="C903" s="2">
        <v>43965</v>
      </c>
      <c r="D903" t="s">
        <v>174</v>
      </c>
      <c r="E903" t="s">
        <v>29</v>
      </c>
      <c r="F903" t="s">
        <v>30</v>
      </c>
      <c r="G903" t="s">
        <v>14</v>
      </c>
      <c r="H903" t="s">
        <v>34</v>
      </c>
      <c r="I903">
        <v>8153</v>
      </c>
      <c r="J903">
        <v>81.73</v>
      </c>
      <c r="K903">
        <v>56.67</v>
      </c>
    </row>
    <row r="904" spans="1:11" x14ac:dyDescent="0.35">
      <c r="A904">
        <v>905036389</v>
      </c>
      <c r="B904" s="2">
        <v>42675</v>
      </c>
      <c r="C904" s="2">
        <v>42689</v>
      </c>
      <c r="D904" t="s">
        <v>109</v>
      </c>
      <c r="E904" t="s">
        <v>21</v>
      </c>
      <c r="F904" t="s">
        <v>25</v>
      </c>
      <c r="G904" t="s">
        <v>14</v>
      </c>
      <c r="H904" t="s">
        <v>26</v>
      </c>
      <c r="I904">
        <v>9234</v>
      </c>
      <c r="J904">
        <v>205.7</v>
      </c>
      <c r="K904">
        <v>117.11</v>
      </c>
    </row>
    <row r="905" spans="1:11" x14ac:dyDescent="0.35">
      <c r="A905">
        <v>263854110</v>
      </c>
      <c r="B905" s="2">
        <v>43674</v>
      </c>
      <c r="C905" s="2">
        <v>43685</v>
      </c>
      <c r="D905" t="s">
        <v>31</v>
      </c>
      <c r="E905" t="s">
        <v>32</v>
      </c>
      <c r="F905" t="s">
        <v>47</v>
      </c>
      <c r="G905" t="s">
        <v>18</v>
      </c>
      <c r="H905" t="s">
        <v>34</v>
      </c>
      <c r="I905">
        <v>9149</v>
      </c>
      <c r="J905">
        <v>421.89</v>
      </c>
      <c r="K905">
        <v>364.69</v>
      </c>
    </row>
    <row r="906" spans="1:11" x14ac:dyDescent="0.35">
      <c r="A906">
        <v>140745866</v>
      </c>
      <c r="B906" s="2">
        <v>42310</v>
      </c>
      <c r="C906" s="2">
        <v>42320</v>
      </c>
      <c r="D906" t="s">
        <v>171</v>
      </c>
      <c r="E906" t="s">
        <v>12</v>
      </c>
      <c r="F906" t="s">
        <v>13</v>
      </c>
      <c r="G906" t="s">
        <v>14</v>
      </c>
      <c r="H906" t="s">
        <v>19</v>
      </c>
      <c r="I906">
        <v>8684</v>
      </c>
      <c r="J906">
        <v>255.28</v>
      </c>
      <c r="K906">
        <v>159.41999999999999</v>
      </c>
    </row>
    <row r="907" spans="1:11" x14ac:dyDescent="0.35">
      <c r="A907">
        <v>813885486</v>
      </c>
      <c r="B907" s="2">
        <v>44375</v>
      </c>
      <c r="C907" s="2">
        <v>44379</v>
      </c>
      <c r="D907" t="s">
        <v>124</v>
      </c>
      <c r="E907" t="s">
        <v>38</v>
      </c>
      <c r="F907" t="s">
        <v>33</v>
      </c>
      <c r="G907" t="s">
        <v>14</v>
      </c>
      <c r="H907" t="s">
        <v>19</v>
      </c>
      <c r="I907">
        <v>5656</v>
      </c>
      <c r="J907">
        <v>109.28</v>
      </c>
      <c r="K907">
        <v>35.840000000000003</v>
      </c>
    </row>
    <row r="908" spans="1:11" x14ac:dyDescent="0.35">
      <c r="A908">
        <v>381759297</v>
      </c>
      <c r="B908" s="2">
        <v>43894</v>
      </c>
      <c r="C908" s="2">
        <v>43899</v>
      </c>
      <c r="D908" t="s">
        <v>60</v>
      </c>
      <c r="E908" t="s">
        <v>21</v>
      </c>
      <c r="F908" t="s">
        <v>33</v>
      </c>
      <c r="G908" t="s">
        <v>14</v>
      </c>
      <c r="H908" t="s">
        <v>19</v>
      </c>
      <c r="I908">
        <v>9914</v>
      </c>
      <c r="J908">
        <v>109.28</v>
      </c>
      <c r="K908">
        <v>35.840000000000003</v>
      </c>
    </row>
    <row r="909" spans="1:11" x14ac:dyDescent="0.35">
      <c r="A909">
        <v>613166129</v>
      </c>
      <c r="B909" s="2">
        <v>44441</v>
      </c>
      <c r="C909" s="2">
        <v>44452</v>
      </c>
      <c r="D909" t="s">
        <v>204</v>
      </c>
      <c r="E909" t="s">
        <v>21</v>
      </c>
      <c r="F909" t="s">
        <v>42</v>
      </c>
      <c r="G909" t="s">
        <v>18</v>
      </c>
      <c r="H909" t="s">
        <v>15</v>
      </c>
      <c r="I909">
        <v>8338</v>
      </c>
      <c r="J909">
        <v>437.2</v>
      </c>
      <c r="K909">
        <v>263.33</v>
      </c>
    </row>
    <row r="910" spans="1:11" x14ac:dyDescent="0.35">
      <c r="A910">
        <v>197217309</v>
      </c>
      <c r="B910" s="2">
        <v>43973</v>
      </c>
      <c r="C910" s="2">
        <v>43978</v>
      </c>
      <c r="D910" t="s">
        <v>162</v>
      </c>
      <c r="E910" t="s">
        <v>38</v>
      </c>
      <c r="F910" t="s">
        <v>17</v>
      </c>
      <c r="G910" t="s">
        <v>18</v>
      </c>
      <c r="H910" t="s">
        <v>34</v>
      </c>
      <c r="I910">
        <v>9839</v>
      </c>
      <c r="J910">
        <v>152.58000000000001</v>
      </c>
      <c r="K910">
        <v>97.44</v>
      </c>
    </row>
    <row r="911" spans="1:11" x14ac:dyDescent="0.35">
      <c r="A911">
        <v>593336665</v>
      </c>
      <c r="B911" s="2">
        <v>43109</v>
      </c>
      <c r="C911" s="2">
        <v>43124</v>
      </c>
      <c r="D911" t="s">
        <v>158</v>
      </c>
      <c r="E911" t="s">
        <v>12</v>
      </c>
      <c r="F911" t="s">
        <v>33</v>
      </c>
      <c r="G911" t="s">
        <v>18</v>
      </c>
      <c r="H911" t="s">
        <v>15</v>
      </c>
      <c r="I911">
        <v>359</v>
      </c>
      <c r="J911">
        <v>109.28</v>
      </c>
      <c r="K911">
        <v>35.840000000000003</v>
      </c>
    </row>
    <row r="912" spans="1:11" x14ac:dyDescent="0.35">
      <c r="A912">
        <v>181260526</v>
      </c>
      <c r="B912" s="2">
        <v>42858</v>
      </c>
      <c r="C912" s="2">
        <v>42864</v>
      </c>
      <c r="D912" t="s">
        <v>100</v>
      </c>
      <c r="E912" t="s">
        <v>21</v>
      </c>
      <c r="F912" t="s">
        <v>40</v>
      </c>
      <c r="G912" t="s">
        <v>18</v>
      </c>
      <c r="H912" t="s">
        <v>15</v>
      </c>
      <c r="I912">
        <v>7872</v>
      </c>
      <c r="J912">
        <v>651.21</v>
      </c>
      <c r="K912">
        <v>524.96</v>
      </c>
    </row>
    <row r="913" spans="1:11" x14ac:dyDescent="0.35">
      <c r="A913">
        <v>111037719</v>
      </c>
      <c r="B913" s="2">
        <v>44118</v>
      </c>
      <c r="C913" s="2">
        <v>44128</v>
      </c>
      <c r="D913" t="s">
        <v>150</v>
      </c>
      <c r="E913" t="s">
        <v>38</v>
      </c>
      <c r="F913" t="s">
        <v>17</v>
      </c>
      <c r="G913" t="s">
        <v>14</v>
      </c>
      <c r="H913" t="s">
        <v>26</v>
      </c>
      <c r="I913">
        <v>7383</v>
      </c>
      <c r="J913">
        <v>152.58000000000001</v>
      </c>
      <c r="K913">
        <v>97.44</v>
      </c>
    </row>
    <row r="914" spans="1:11" x14ac:dyDescent="0.35">
      <c r="A914">
        <v>253029572</v>
      </c>
      <c r="B914" s="2">
        <v>43328</v>
      </c>
      <c r="C914" s="2">
        <v>43349</v>
      </c>
      <c r="D914" t="s">
        <v>180</v>
      </c>
      <c r="E914" t="s">
        <v>24</v>
      </c>
      <c r="F914" t="s">
        <v>40</v>
      </c>
      <c r="G914" t="s">
        <v>14</v>
      </c>
      <c r="H914" t="s">
        <v>15</v>
      </c>
      <c r="I914">
        <v>5928</v>
      </c>
      <c r="J914">
        <v>651.21</v>
      </c>
      <c r="K914">
        <v>524.96</v>
      </c>
    </row>
    <row r="915" spans="1:11" x14ac:dyDescent="0.35">
      <c r="A915">
        <v>547909915</v>
      </c>
      <c r="B915" s="2">
        <v>44435</v>
      </c>
      <c r="C915" s="2">
        <v>44451</v>
      </c>
      <c r="D915" t="s">
        <v>54</v>
      </c>
      <c r="E915" t="s">
        <v>29</v>
      </c>
      <c r="F915" t="s">
        <v>33</v>
      </c>
      <c r="G915" t="s">
        <v>18</v>
      </c>
      <c r="H915" t="s">
        <v>34</v>
      </c>
      <c r="I915">
        <v>7574</v>
      </c>
      <c r="J915">
        <v>109.28</v>
      </c>
      <c r="K915">
        <v>35.840000000000003</v>
      </c>
    </row>
    <row r="916" spans="1:11" x14ac:dyDescent="0.35">
      <c r="A916">
        <v>556665074</v>
      </c>
      <c r="B916" s="2">
        <v>42540</v>
      </c>
      <c r="C916" s="2">
        <v>42559</v>
      </c>
      <c r="D916" t="s">
        <v>101</v>
      </c>
      <c r="E916" t="s">
        <v>24</v>
      </c>
      <c r="F916" t="s">
        <v>68</v>
      </c>
      <c r="G916" t="s">
        <v>14</v>
      </c>
      <c r="H916" t="s">
        <v>15</v>
      </c>
      <c r="I916">
        <v>8421</v>
      </c>
      <c r="J916">
        <v>154.06</v>
      </c>
      <c r="K916">
        <v>90.93</v>
      </c>
    </row>
    <row r="917" spans="1:11" x14ac:dyDescent="0.35">
      <c r="A917">
        <v>810593879</v>
      </c>
      <c r="B917" s="2">
        <v>42448</v>
      </c>
      <c r="C917" s="2">
        <v>42457</v>
      </c>
      <c r="D917" t="s">
        <v>182</v>
      </c>
      <c r="E917" t="s">
        <v>12</v>
      </c>
      <c r="F917" t="s">
        <v>76</v>
      </c>
      <c r="G917" t="s">
        <v>18</v>
      </c>
      <c r="H917" t="s">
        <v>26</v>
      </c>
      <c r="I917">
        <v>1597</v>
      </c>
      <c r="J917">
        <v>668.27</v>
      </c>
      <c r="K917">
        <v>502.54</v>
      </c>
    </row>
    <row r="918" spans="1:11" x14ac:dyDescent="0.35">
      <c r="A918">
        <v>561307656</v>
      </c>
      <c r="B918" s="2">
        <v>43194</v>
      </c>
      <c r="C918" s="2">
        <v>43207</v>
      </c>
      <c r="D918" t="s">
        <v>41</v>
      </c>
      <c r="E918" t="s">
        <v>29</v>
      </c>
      <c r="F918" t="s">
        <v>33</v>
      </c>
      <c r="G918" t="s">
        <v>18</v>
      </c>
      <c r="H918" t="s">
        <v>26</v>
      </c>
      <c r="I918">
        <v>2264</v>
      </c>
      <c r="J918">
        <v>109.28</v>
      </c>
      <c r="K918">
        <v>35.840000000000003</v>
      </c>
    </row>
    <row r="919" spans="1:11" x14ac:dyDescent="0.35">
      <c r="A919">
        <v>930730235</v>
      </c>
      <c r="B919" s="2">
        <v>44282</v>
      </c>
      <c r="C919" s="2">
        <v>44288</v>
      </c>
      <c r="D919" t="s">
        <v>212</v>
      </c>
      <c r="E919" t="s">
        <v>32</v>
      </c>
      <c r="F919" t="s">
        <v>42</v>
      </c>
      <c r="G919" t="s">
        <v>18</v>
      </c>
      <c r="H919" t="s">
        <v>26</v>
      </c>
      <c r="I919">
        <v>2614</v>
      </c>
      <c r="J919">
        <v>437.2</v>
      </c>
      <c r="K919">
        <v>263.33</v>
      </c>
    </row>
    <row r="920" spans="1:11" x14ac:dyDescent="0.35">
      <c r="A920">
        <v>861097943</v>
      </c>
      <c r="B920" s="2">
        <v>42525</v>
      </c>
      <c r="C920" s="2">
        <v>42526</v>
      </c>
      <c r="D920" t="s">
        <v>108</v>
      </c>
      <c r="E920" t="s">
        <v>12</v>
      </c>
      <c r="F920" t="s">
        <v>33</v>
      </c>
      <c r="G920" t="s">
        <v>14</v>
      </c>
      <c r="H920" t="s">
        <v>26</v>
      </c>
      <c r="I920">
        <v>6872</v>
      </c>
      <c r="J920">
        <v>109.28</v>
      </c>
      <c r="K920">
        <v>35.840000000000003</v>
      </c>
    </row>
    <row r="921" spans="1:11" x14ac:dyDescent="0.35">
      <c r="A921">
        <v>264959609</v>
      </c>
      <c r="B921" s="2">
        <v>43709</v>
      </c>
      <c r="C921" s="2">
        <v>43718</v>
      </c>
      <c r="D921" t="s">
        <v>215</v>
      </c>
      <c r="E921" t="s">
        <v>21</v>
      </c>
      <c r="F921" t="s">
        <v>17</v>
      </c>
      <c r="G921" t="s">
        <v>14</v>
      </c>
      <c r="H921" t="s">
        <v>19</v>
      </c>
      <c r="I921">
        <v>6291</v>
      </c>
      <c r="J921">
        <v>152.58000000000001</v>
      </c>
      <c r="K921">
        <v>97.44</v>
      </c>
    </row>
    <row r="922" spans="1:11" x14ac:dyDescent="0.35">
      <c r="A922">
        <v>475176560</v>
      </c>
      <c r="B922" s="2">
        <v>44773</v>
      </c>
      <c r="C922" s="2">
        <v>44775</v>
      </c>
      <c r="D922" t="s">
        <v>117</v>
      </c>
      <c r="E922" t="s">
        <v>21</v>
      </c>
      <c r="F922" t="s">
        <v>56</v>
      </c>
      <c r="G922" t="s">
        <v>14</v>
      </c>
      <c r="H922" t="s">
        <v>26</v>
      </c>
      <c r="I922">
        <v>4159</v>
      </c>
      <c r="J922">
        <v>9.33</v>
      </c>
      <c r="K922">
        <v>6.92</v>
      </c>
    </row>
    <row r="923" spans="1:11" x14ac:dyDescent="0.35">
      <c r="A923">
        <v>194922626</v>
      </c>
      <c r="B923" s="2">
        <v>43853</v>
      </c>
      <c r="C923" s="2">
        <v>43866</v>
      </c>
      <c r="D923" t="s">
        <v>129</v>
      </c>
      <c r="E923" t="s">
        <v>21</v>
      </c>
      <c r="F923" t="s">
        <v>13</v>
      </c>
      <c r="G923" t="s">
        <v>18</v>
      </c>
      <c r="H923" t="s">
        <v>34</v>
      </c>
      <c r="I923">
        <v>791</v>
      </c>
      <c r="J923">
        <v>255.28</v>
      </c>
      <c r="K923">
        <v>159.41999999999999</v>
      </c>
    </row>
    <row r="924" spans="1:11" x14ac:dyDescent="0.35">
      <c r="A924">
        <v>447684133</v>
      </c>
      <c r="B924" s="2">
        <v>42554</v>
      </c>
      <c r="C924" s="2">
        <v>42556</v>
      </c>
      <c r="D924" t="s">
        <v>165</v>
      </c>
      <c r="E924" t="s">
        <v>21</v>
      </c>
      <c r="F924" t="s">
        <v>17</v>
      </c>
      <c r="G924" t="s">
        <v>18</v>
      </c>
      <c r="H924" t="s">
        <v>15</v>
      </c>
      <c r="I924">
        <v>8538</v>
      </c>
      <c r="J924">
        <v>152.58000000000001</v>
      </c>
      <c r="K924">
        <v>97.44</v>
      </c>
    </row>
    <row r="925" spans="1:11" x14ac:dyDescent="0.35">
      <c r="A925">
        <v>527259910</v>
      </c>
      <c r="B925" s="2">
        <v>43834</v>
      </c>
      <c r="C925" s="2">
        <v>43847</v>
      </c>
      <c r="D925" t="s">
        <v>113</v>
      </c>
      <c r="E925" t="s">
        <v>21</v>
      </c>
      <c r="F925" t="s">
        <v>30</v>
      </c>
      <c r="G925" t="s">
        <v>14</v>
      </c>
      <c r="H925" t="s">
        <v>34</v>
      </c>
      <c r="I925">
        <v>6779</v>
      </c>
      <c r="J925">
        <v>81.73</v>
      </c>
      <c r="K925">
        <v>56.67</v>
      </c>
    </row>
    <row r="926" spans="1:11" x14ac:dyDescent="0.35">
      <c r="A926">
        <v>247761285</v>
      </c>
      <c r="B926" s="2">
        <v>44727</v>
      </c>
      <c r="C926" s="2">
        <v>44744</v>
      </c>
      <c r="D926" t="s">
        <v>84</v>
      </c>
      <c r="E926" t="s">
        <v>24</v>
      </c>
      <c r="F926" t="s">
        <v>22</v>
      </c>
      <c r="G926" t="s">
        <v>14</v>
      </c>
      <c r="H926" t="s">
        <v>15</v>
      </c>
      <c r="I926">
        <v>6925</v>
      </c>
      <c r="J926">
        <v>47.45</v>
      </c>
      <c r="K926">
        <v>31.79</v>
      </c>
    </row>
    <row r="927" spans="1:11" x14ac:dyDescent="0.35">
      <c r="A927">
        <v>393612086</v>
      </c>
      <c r="B927" s="2">
        <v>43619</v>
      </c>
      <c r="C927" s="2">
        <v>43621</v>
      </c>
      <c r="D927" t="s">
        <v>149</v>
      </c>
      <c r="E927" t="s">
        <v>12</v>
      </c>
      <c r="F927" t="s">
        <v>47</v>
      </c>
      <c r="G927" t="s">
        <v>18</v>
      </c>
      <c r="H927" t="s">
        <v>19</v>
      </c>
      <c r="I927">
        <v>7418</v>
      </c>
      <c r="J927">
        <v>421.89</v>
      </c>
      <c r="K927">
        <v>364.69</v>
      </c>
    </row>
    <row r="928" spans="1:11" x14ac:dyDescent="0.35">
      <c r="A928">
        <v>469548642</v>
      </c>
      <c r="B928" s="2">
        <v>42368</v>
      </c>
      <c r="C928" s="2">
        <v>42369</v>
      </c>
      <c r="D928" t="s">
        <v>166</v>
      </c>
      <c r="E928" t="s">
        <v>38</v>
      </c>
      <c r="F928" t="s">
        <v>33</v>
      </c>
      <c r="G928" t="s">
        <v>18</v>
      </c>
      <c r="H928" t="s">
        <v>15</v>
      </c>
      <c r="I928">
        <v>8732</v>
      </c>
      <c r="J928">
        <v>109.28</v>
      </c>
      <c r="K928">
        <v>35.840000000000003</v>
      </c>
    </row>
    <row r="929" spans="1:11" x14ac:dyDescent="0.35">
      <c r="A929">
        <v>950619781</v>
      </c>
      <c r="B929" s="2">
        <v>44755</v>
      </c>
      <c r="C929" s="2">
        <v>44763</v>
      </c>
      <c r="D929" t="s">
        <v>183</v>
      </c>
      <c r="E929" t="s">
        <v>24</v>
      </c>
      <c r="F929" t="s">
        <v>56</v>
      </c>
      <c r="G929" t="s">
        <v>14</v>
      </c>
      <c r="H929" t="s">
        <v>15</v>
      </c>
      <c r="I929">
        <v>8373</v>
      </c>
      <c r="J929">
        <v>9.33</v>
      </c>
      <c r="K929">
        <v>6.92</v>
      </c>
    </row>
    <row r="930" spans="1:11" x14ac:dyDescent="0.35">
      <c r="A930">
        <v>132186830</v>
      </c>
      <c r="B930" s="2">
        <v>43526</v>
      </c>
      <c r="C930" s="2">
        <v>43528</v>
      </c>
      <c r="D930" t="s">
        <v>62</v>
      </c>
      <c r="E930" t="s">
        <v>38</v>
      </c>
      <c r="F930" t="s">
        <v>42</v>
      </c>
      <c r="G930" t="s">
        <v>18</v>
      </c>
      <c r="H930" t="s">
        <v>15</v>
      </c>
      <c r="I930">
        <v>5875</v>
      </c>
      <c r="J930">
        <v>437.2</v>
      </c>
      <c r="K930">
        <v>263.33</v>
      </c>
    </row>
    <row r="931" spans="1:11" x14ac:dyDescent="0.35">
      <c r="A931">
        <v>879923617</v>
      </c>
      <c r="B931" s="2">
        <v>43322</v>
      </c>
      <c r="C931" s="2">
        <v>43339</v>
      </c>
      <c r="D931" t="s">
        <v>145</v>
      </c>
      <c r="E931" t="s">
        <v>21</v>
      </c>
      <c r="F931" t="s">
        <v>13</v>
      </c>
      <c r="G931" t="s">
        <v>14</v>
      </c>
      <c r="H931" t="s">
        <v>15</v>
      </c>
      <c r="I931">
        <v>7807</v>
      </c>
      <c r="J931">
        <v>255.28</v>
      </c>
      <c r="K931">
        <v>159.41999999999999</v>
      </c>
    </row>
    <row r="932" spans="1:11" x14ac:dyDescent="0.35">
      <c r="A932">
        <v>279816472</v>
      </c>
      <c r="B932" s="2">
        <v>43168</v>
      </c>
      <c r="C932" s="2">
        <v>43184</v>
      </c>
      <c r="D932" t="s">
        <v>107</v>
      </c>
      <c r="E932" t="s">
        <v>21</v>
      </c>
      <c r="F932" t="s">
        <v>17</v>
      </c>
      <c r="G932" t="s">
        <v>18</v>
      </c>
      <c r="H932" t="s">
        <v>34</v>
      </c>
      <c r="I932">
        <v>2767</v>
      </c>
      <c r="J932">
        <v>152.58000000000001</v>
      </c>
      <c r="K932">
        <v>97.44</v>
      </c>
    </row>
    <row r="933" spans="1:11" x14ac:dyDescent="0.35">
      <c r="A933">
        <v>888164222</v>
      </c>
      <c r="B933" s="2">
        <v>42404</v>
      </c>
      <c r="C933" s="2">
        <v>42421</v>
      </c>
      <c r="D933" t="s">
        <v>92</v>
      </c>
      <c r="E933" t="s">
        <v>32</v>
      </c>
      <c r="F933" t="s">
        <v>22</v>
      </c>
      <c r="G933" t="s">
        <v>18</v>
      </c>
      <c r="H933" t="s">
        <v>19</v>
      </c>
      <c r="I933">
        <v>6385</v>
      </c>
      <c r="J933">
        <v>47.45</v>
      </c>
      <c r="K933">
        <v>31.79</v>
      </c>
    </row>
    <row r="934" spans="1:11" x14ac:dyDescent="0.35">
      <c r="A934">
        <v>381578195</v>
      </c>
      <c r="B934" s="2">
        <v>44723</v>
      </c>
      <c r="C934" s="2">
        <v>44725</v>
      </c>
      <c r="D934" t="s">
        <v>167</v>
      </c>
      <c r="E934" t="s">
        <v>38</v>
      </c>
      <c r="F934" t="s">
        <v>42</v>
      </c>
      <c r="G934" t="s">
        <v>14</v>
      </c>
      <c r="H934" t="s">
        <v>34</v>
      </c>
      <c r="I934">
        <v>6322</v>
      </c>
      <c r="J934">
        <v>437.2</v>
      </c>
      <c r="K934">
        <v>263.33</v>
      </c>
    </row>
    <row r="935" spans="1:11" x14ac:dyDescent="0.35">
      <c r="A935">
        <v>106982219</v>
      </c>
      <c r="B935" s="2">
        <v>43431</v>
      </c>
      <c r="C935" s="2">
        <v>43441</v>
      </c>
      <c r="D935" t="s">
        <v>127</v>
      </c>
      <c r="E935" t="s">
        <v>38</v>
      </c>
      <c r="F935" t="s">
        <v>76</v>
      </c>
      <c r="G935" t="s">
        <v>14</v>
      </c>
      <c r="H935" t="s">
        <v>15</v>
      </c>
      <c r="I935">
        <v>7271</v>
      </c>
      <c r="J935">
        <v>668.27</v>
      </c>
      <c r="K935">
        <v>502.54</v>
      </c>
    </row>
    <row r="936" spans="1:11" x14ac:dyDescent="0.35">
      <c r="A936">
        <v>131612622</v>
      </c>
      <c r="B936" s="2">
        <v>44695</v>
      </c>
      <c r="C936" s="2">
        <v>44713</v>
      </c>
      <c r="D936" t="s">
        <v>112</v>
      </c>
      <c r="E936" t="s">
        <v>12</v>
      </c>
      <c r="F936" t="s">
        <v>56</v>
      </c>
      <c r="G936" t="s">
        <v>18</v>
      </c>
      <c r="H936" t="s">
        <v>34</v>
      </c>
      <c r="I936">
        <v>5954</v>
      </c>
      <c r="J936">
        <v>9.33</v>
      </c>
      <c r="K936">
        <v>6.92</v>
      </c>
    </row>
    <row r="937" spans="1:11" x14ac:dyDescent="0.35">
      <c r="A937">
        <v>593018233</v>
      </c>
      <c r="B937" s="2">
        <v>44140</v>
      </c>
      <c r="C937" s="2">
        <v>44149</v>
      </c>
      <c r="D937" t="s">
        <v>121</v>
      </c>
      <c r="E937" t="s">
        <v>21</v>
      </c>
      <c r="F937" t="s">
        <v>17</v>
      </c>
      <c r="G937" t="s">
        <v>14</v>
      </c>
      <c r="H937" t="s">
        <v>15</v>
      </c>
      <c r="I937">
        <v>6128</v>
      </c>
      <c r="J937">
        <v>152.58000000000001</v>
      </c>
      <c r="K937">
        <v>97.44</v>
      </c>
    </row>
    <row r="938" spans="1:11" x14ac:dyDescent="0.35">
      <c r="A938">
        <v>349060380</v>
      </c>
      <c r="B938" s="2">
        <v>42629</v>
      </c>
      <c r="C938" s="2">
        <v>42633</v>
      </c>
      <c r="D938" t="s">
        <v>175</v>
      </c>
      <c r="E938" t="s">
        <v>21</v>
      </c>
      <c r="F938" t="s">
        <v>13</v>
      </c>
      <c r="G938" t="s">
        <v>14</v>
      </c>
      <c r="H938" t="s">
        <v>34</v>
      </c>
      <c r="I938">
        <v>3578</v>
      </c>
      <c r="J938">
        <v>255.28</v>
      </c>
      <c r="K938">
        <v>159.41999999999999</v>
      </c>
    </row>
    <row r="939" spans="1:11" x14ac:dyDescent="0.35">
      <c r="A939">
        <v>127912890</v>
      </c>
      <c r="B939" s="2">
        <v>43688</v>
      </c>
      <c r="C939" s="2">
        <v>43698</v>
      </c>
      <c r="D939" t="s">
        <v>52</v>
      </c>
      <c r="E939" t="s">
        <v>12</v>
      </c>
      <c r="F939" t="s">
        <v>76</v>
      </c>
      <c r="G939" t="s">
        <v>14</v>
      </c>
      <c r="H939" t="s">
        <v>15</v>
      </c>
      <c r="I939">
        <v>1122</v>
      </c>
      <c r="J939">
        <v>668.27</v>
      </c>
      <c r="K939">
        <v>502.54</v>
      </c>
    </row>
    <row r="940" spans="1:11" x14ac:dyDescent="0.35">
      <c r="A940">
        <v>278062093</v>
      </c>
      <c r="B940" s="2">
        <v>44343</v>
      </c>
      <c r="C940" s="2">
        <v>44356</v>
      </c>
      <c r="D940" t="s">
        <v>218</v>
      </c>
      <c r="E940" t="s">
        <v>38</v>
      </c>
      <c r="F940" t="s">
        <v>42</v>
      </c>
      <c r="G940" t="s">
        <v>18</v>
      </c>
      <c r="H940" t="s">
        <v>19</v>
      </c>
      <c r="I940">
        <v>3607</v>
      </c>
      <c r="J940">
        <v>437.2</v>
      </c>
      <c r="K940">
        <v>263.33</v>
      </c>
    </row>
    <row r="941" spans="1:11" x14ac:dyDescent="0.35">
      <c r="A941">
        <v>318306815</v>
      </c>
      <c r="B941" s="2">
        <v>42084</v>
      </c>
      <c r="C941" s="2">
        <v>42094</v>
      </c>
      <c r="D941" t="s">
        <v>170</v>
      </c>
      <c r="E941" t="s">
        <v>12</v>
      </c>
      <c r="F941" t="s">
        <v>56</v>
      </c>
      <c r="G941" t="s">
        <v>18</v>
      </c>
      <c r="H941" t="s">
        <v>34</v>
      </c>
      <c r="I941">
        <v>2915</v>
      </c>
      <c r="J941">
        <v>9.33</v>
      </c>
      <c r="K941">
        <v>6.92</v>
      </c>
    </row>
    <row r="942" spans="1:11" x14ac:dyDescent="0.35">
      <c r="A942">
        <v>287758386</v>
      </c>
      <c r="B942" s="2">
        <v>42413</v>
      </c>
      <c r="C942" s="2">
        <v>42431</v>
      </c>
      <c r="D942" t="s">
        <v>70</v>
      </c>
      <c r="E942" t="s">
        <v>29</v>
      </c>
      <c r="F942" t="s">
        <v>25</v>
      </c>
      <c r="G942" t="s">
        <v>14</v>
      </c>
      <c r="H942" t="s">
        <v>34</v>
      </c>
      <c r="I942">
        <v>2956</v>
      </c>
      <c r="J942">
        <v>205.7</v>
      </c>
      <c r="K942">
        <v>117.11</v>
      </c>
    </row>
    <row r="943" spans="1:11" x14ac:dyDescent="0.35">
      <c r="A943">
        <v>295840632</v>
      </c>
      <c r="B943" s="2">
        <v>44564</v>
      </c>
      <c r="C943" s="2">
        <v>44570</v>
      </c>
      <c r="D943" t="s">
        <v>191</v>
      </c>
      <c r="E943" t="s">
        <v>24</v>
      </c>
      <c r="F943" t="s">
        <v>56</v>
      </c>
      <c r="G943" t="s">
        <v>18</v>
      </c>
      <c r="H943" t="s">
        <v>26</v>
      </c>
      <c r="I943">
        <v>4672</v>
      </c>
      <c r="J943">
        <v>9.33</v>
      </c>
      <c r="K943">
        <v>6.92</v>
      </c>
    </row>
    <row r="944" spans="1:11" x14ac:dyDescent="0.35">
      <c r="A944">
        <v>972289884</v>
      </c>
      <c r="B944" s="2">
        <v>42581</v>
      </c>
      <c r="C944" s="2">
        <v>42592</v>
      </c>
      <c r="D944" t="s">
        <v>78</v>
      </c>
      <c r="E944" t="s">
        <v>24</v>
      </c>
      <c r="F944" t="s">
        <v>22</v>
      </c>
      <c r="G944" t="s">
        <v>14</v>
      </c>
      <c r="H944" t="s">
        <v>34</v>
      </c>
      <c r="I944">
        <v>1038</v>
      </c>
      <c r="J944">
        <v>47.45</v>
      </c>
      <c r="K944">
        <v>31.79</v>
      </c>
    </row>
    <row r="945" spans="1:11" x14ac:dyDescent="0.35">
      <c r="A945">
        <v>317154967</v>
      </c>
      <c r="B945" s="2">
        <v>43440</v>
      </c>
      <c r="C945" s="2">
        <v>43459</v>
      </c>
      <c r="D945" t="s">
        <v>36</v>
      </c>
      <c r="E945" t="s">
        <v>29</v>
      </c>
      <c r="F945" t="s">
        <v>68</v>
      </c>
      <c r="G945" t="s">
        <v>14</v>
      </c>
      <c r="H945" t="s">
        <v>19</v>
      </c>
      <c r="I945">
        <v>2058</v>
      </c>
      <c r="J945">
        <v>154.06</v>
      </c>
      <c r="K945">
        <v>90.93</v>
      </c>
    </row>
    <row r="946" spans="1:11" x14ac:dyDescent="0.35">
      <c r="A946">
        <v>450797212</v>
      </c>
      <c r="B946" s="2">
        <v>42197</v>
      </c>
      <c r="C946" s="2">
        <v>42217</v>
      </c>
      <c r="D946" t="s">
        <v>61</v>
      </c>
      <c r="E946" t="s">
        <v>12</v>
      </c>
      <c r="F946" t="s">
        <v>47</v>
      </c>
      <c r="G946" t="s">
        <v>18</v>
      </c>
      <c r="H946" t="s">
        <v>34</v>
      </c>
      <c r="I946">
        <v>9767</v>
      </c>
      <c r="J946">
        <v>421.89</v>
      </c>
      <c r="K946">
        <v>364.69</v>
      </c>
    </row>
    <row r="947" spans="1:11" x14ac:dyDescent="0.35">
      <c r="A947">
        <v>863890445</v>
      </c>
      <c r="B947" s="2">
        <v>44913</v>
      </c>
      <c r="C947" s="2">
        <v>44925</v>
      </c>
      <c r="D947" t="s">
        <v>102</v>
      </c>
      <c r="E947" t="s">
        <v>21</v>
      </c>
      <c r="F947" t="s">
        <v>76</v>
      </c>
      <c r="G947" t="s">
        <v>18</v>
      </c>
      <c r="H947" t="s">
        <v>19</v>
      </c>
      <c r="I947">
        <v>3235</v>
      </c>
      <c r="J947">
        <v>668.27</v>
      </c>
      <c r="K947">
        <v>502.54</v>
      </c>
    </row>
    <row r="948" spans="1:11" x14ac:dyDescent="0.35">
      <c r="A948">
        <v>667420995</v>
      </c>
      <c r="B948" s="2">
        <v>44577</v>
      </c>
      <c r="C948" s="2">
        <v>44587</v>
      </c>
      <c r="D948" t="s">
        <v>129</v>
      </c>
      <c r="E948" t="s">
        <v>21</v>
      </c>
      <c r="F948" t="s">
        <v>30</v>
      </c>
      <c r="G948" t="s">
        <v>14</v>
      </c>
      <c r="H948" t="s">
        <v>19</v>
      </c>
      <c r="I948">
        <v>3559</v>
      </c>
      <c r="J948">
        <v>81.73</v>
      </c>
      <c r="K948">
        <v>56.67</v>
      </c>
    </row>
    <row r="949" spans="1:11" x14ac:dyDescent="0.35">
      <c r="A949">
        <v>842687690</v>
      </c>
      <c r="B949" s="2">
        <v>44296</v>
      </c>
      <c r="C949" s="2">
        <v>44308</v>
      </c>
      <c r="D949" t="s">
        <v>60</v>
      </c>
      <c r="E949" t="s">
        <v>21</v>
      </c>
      <c r="F949" t="s">
        <v>68</v>
      </c>
      <c r="G949" t="s">
        <v>18</v>
      </c>
      <c r="H949" t="s">
        <v>34</v>
      </c>
      <c r="I949">
        <v>8869</v>
      </c>
      <c r="J949">
        <v>154.06</v>
      </c>
      <c r="K949">
        <v>90.93</v>
      </c>
    </row>
    <row r="950" spans="1:11" x14ac:dyDescent="0.35">
      <c r="A950">
        <v>191301858</v>
      </c>
      <c r="B950" s="2">
        <v>43184</v>
      </c>
      <c r="C950" s="2">
        <v>43192</v>
      </c>
      <c r="D950" t="s">
        <v>151</v>
      </c>
      <c r="E950" t="s">
        <v>32</v>
      </c>
      <c r="F950" t="s">
        <v>30</v>
      </c>
      <c r="G950" t="s">
        <v>18</v>
      </c>
      <c r="H950" t="s">
        <v>34</v>
      </c>
      <c r="I950">
        <v>9326</v>
      </c>
      <c r="J950">
        <v>81.73</v>
      </c>
      <c r="K950">
        <v>56.67</v>
      </c>
    </row>
    <row r="951" spans="1:11" x14ac:dyDescent="0.35">
      <c r="A951">
        <v>285187327</v>
      </c>
      <c r="B951" s="2">
        <v>42285</v>
      </c>
      <c r="C951" s="2">
        <v>42303</v>
      </c>
      <c r="D951" t="s">
        <v>46</v>
      </c>
      <c r="E951" t="s">
        <v>29</v>
      </c>
      <c r="F951" t="s">
        <v>25</v>
      </c>
      <c r="G951" t="s">
        <v>14</v>
      </c>
      <c r="H951" t="s">
        <v>26</v>
      </c>
      <c r="I951">
        <v>2123</v>
      </c>
      <c r="J951">
        <v>205.7</v>
      </c>
      <c r="K951">
        <v>117.11</v>
      </c>
    </row>
    <row r="952" spans="1:11" x14ac:dyDescent="0.35">
      <c r="A952">
        <v>516580426</v>
      </c>
      <c r="B952" s="2">
        <v>43758</v>
      </c>
      <c r="C952" s="2">
        <v>43776</v>
      </c>
      <c r="D952" t="s">
        <v>105</v>
      </c>
      <c r="E952" t="s">
        <v>12</v>
      </c>
      <c r="F952" t="s">
        <v>47</v>
      </c>
      <c r="G952" t="s">
        <v>18</v>
      </c>
      <c r="H952" t="s">
        <v>15</v>
      </c>
      <c r="I952">
        <v>6483</v>
      </c>
      <c r="J952">
        <v>421.89</v>
      </c>
      <c r="K952">
        <v>364.69</v>
      </c>
    </row>
    <row r="953" spans="1:11" x14ac:dyDescent="0.35">
      <c r="A953">
        <v>348029983</v>
      </c>
      <c r="B953" s="2">
        <v>44236</v>
      </c>
      <c r="C953" s="2">
        <v>44241</v>
      </c>
      <c r="D953" t="s">
        <v>136</v>
      </c>
      <c r="E953" t="s">
        <v>38</v>
      </c>
      <c r="F953" t="s">
        <v>47</v>
      </c>
      <c r="G953" t="s">
        <v>18</v>
      </c>
      <c r="H953" t="s">
        <v>26</v>
      </c>
      <c r="I953">
        <v>8661</v>
      </c>
      <c r="J953">
        <v>421.89</v>
      </c>
      <c r="K953">
        <v>364.69</v>
      </c>
    </row>
    <row r="954" spans="1:11" x14ac:dyDescent="0.35">
      <c r="A954">
        <v>662397325</v>
      </c>
      <c r="B954" s="2">
        <v>44384</v>
      </c>
      <c r="C954" s="2">
        <v>44392</v>
      </c>
      <c r="D954" t="s">
        <v>105</v>
      </c>
      <c r="E954" t="s">
        <v>12</v>
      </c>
      <c r="F954" t="s">
        <v>40</v>
      </c>
      <c r="G954" t="s">
        <v>18</v>
      </c>
      <c r="H954" t="s">
        <v>26</v>
      </c>
      <c r="I954">
        <v>6943</v>
      </c>
      <c r="J954">
        <v>651.21</v>
      </c>
      <c r="K954">
        <v>524.96</v>
      </c>
    </row>
    <row r="955" spans="1:11" x14ac:dyDescent="0.35">
      <c r="A955">
        <v>612856280</v>
      </c>
      <c r="B955" s="2">
        <v>42419</v>
      </c>
      <c r="C955" s="2">
        <v>42429</v>
      </c>
      <c r="D955" t="s">
        <v>88</v>
      </c>
      <c r="E955" t="s">
        <v>38</v>
      </c>
      <c r="F955" t="s">
        <v>17</v>
      </c>
      <c r="G955" t="s">
        <v>18</v>
      </c>
      <c r="H955" t="s">
        <v>26</v>
      </c>
      <c r="I955">
        <v>6647</v>
      </c>
      <c r="J955">
        <v>152.58000000000001</v>
      </c>
      <c r="K955">
        <v>97.44</v>
      </c>
    </row>
    <row r="956" spans="1:11" x14ac:dyDescent="0.35">
      <c r="A956">
        <v>772893178</v>
      </c>
      <c r="B956" s="2">
        <v>43832</v>
      </c>
      <c r="C956" s="2">
        <v>43847</v>
      </c>
      <c r="D956" t="s">
        <v>80</v>
      </c>
      <c r="E956" t="s">
        <v>21</v>
      </c>
      <c r="F956" t="s">
        <v>22</v>
      </c>
      <c r="G956" t="s">
        <v>18</v>
      </c>
      <c r="H956" t="s">
        <v>26</v>
      </c>
      <c r="I956">
        <v>5122</v>
      </c>
      <c r="J956">
        <v>47.45</v>
      </c>
      <c r="K956">
        <v>31.79</v>
      </c>
    </row>
    <row r="957" spans="1:11" x14ac:dyDescent="0.35">
      <c r="A957">
        <v>886306846</v>
      </c>
      <c r="B957" s="2">
        <v>43729</v>
      </c>
      <c r="C957" s="2">
        <v>43750</v>
      </c>
      <c r="D957" t="s">
        <v>98</v>
      </c>
      <c r="E957" t="s">
        <v>38</v>
      </c>
      <c r="F957" t="s">
        <v>13</v>
      </c>
      <c r="G957" t="s">
        <v>14</v>
      </c>
      <c r="H957" t="s">
        <v>34</v>
      </c>
      <c r="I957">
        <v>6746</v>
      </c>
      <c r="J957">
        <v>255.28</v>
      </c>
      <c r="K957">
        <v>159.41999999999999</v>
      </c>
    </row>
    <row r="958" spans="1:11" x14ac:dyDescent="0.35">
      <c r="A958">
        <v>317208611</v>
      </c>
      <c r="B958" s="2">
        <v>43188</v>
      </c>
      <c r="C958" s="2">
        <v>43205</v>
      </c>
      <c r="D958" t="s">
        <v>173</v>
      </c>
      <c r="E958" t="s">
        <v>24</v>
      </c>
      <c r="F958" t="s">
        <v>68</v>
      </c>
      <c r="G958" t="s">
        <v>14</v>
      </c>
      <c r="H958" t="s">
        <v>19</v>
      </c>
      <c r="I958">
        <v>7932</v>
      </c>
      <c r="J958">
        <v>154.06</v>
      </c>
      <c r="K958">
        <v>90.93</v>
      </c>
    </row>
    <row r="959" spans="1:11" x14ac:dyDescent="0.35">
      <c r="A959">
        <v>300022304</v>
      </c>
      <c r="B959" s="2">
        <v>44327</v>
      </c>
      <c r="C959" s="2">
        <v>44336</v>
      </c>
      <c r="D959" t="s">
        <v>163</v>
      </c>
      <c r="E959" t="s">
        <v>38</v>
      </c>
      <c r="F959" t="s">
        <v>13</v>
      </c>
      <c r="G959" t="s">
        <v>18</v>
      </c>
      <c r="H959" t="s">
        <v>26</v>
      </c>
      <c r="I959">
        <v>2122</v>
      </c>
      <c r="J959">
        <v>255.28</v>
      </c>
      <c r="K959">
        <v>159.41999999999999</v>
      </c>
    </row>
    <row r="960" spans="1:11" x14ac:dyDescent="0.35">
      <c r="A960">
        <v>789484250</v>
      </c>
      <c r="B960" s="2">
        <v>44382</v>
      </c>
      <c r="C960" s="2">
        <v>44402</v>
      </c>
      <c r="D960" t="s">
        <v>20</v>
      </c>
      <c r="E960" t="s">
        <v>21</v>
      </c>
      <c r="F960" t="s">
        <v>17</v>
      </c>
      <c r="G960" t="s">
        <v>14</v>
      </c>
      <c r="H960" t="s">
        <v>15</v>
      </c>
      <c r="I960">
        <v>4789</v>
      </c>
      <c r="J960">
        <v>152.58000000000001</v>
      </c>
      <c r="K960">
        <v>97.44</v>
      </c>
    </row>
    <row r="961" spans="1:11" x14ac:dyDescent="0.35">
      <c r="A961">
        <v>910643279</v>
      </c>
      <c r="B961" s="2">
        <v>44868</v>
      </c>
      <c r="C961" s="2">
        <v>44872</v>
      </c>
      <c r="D961" t="s">
        <v>163</v>
      </c>
      <c r="E961" t="s">
        <v>38</v>
      </c>
      <c r="F961" t="s">
        <v>25</v>
      </c>
      <c r="G961" t="s">
        <v>18</v>
      </c>
      <c r="H961" t="s">
        <v>15</v>
      </c>
      <c r="I961">
        <v>8438</v>
      </c>
      <c r="J961">
        <v>205.7</v>
      </c>
      <c r="K961">
        <v>117.11</v>
      </c>
    </row>
    <row r="962" spans="1:11" x14ac:dyDescent="0.35">
      <c r="A962">
        <v>308860719</v>
      </c>
      <c r="B962" s="2">
        <v>43148</v>
      </c>
      <c r="C962" s="2">
        <v>43155</v>
      </c>
      <c r="D962" t="s">
        <v>154</v>
      </c>
      <c r="E962" t="s">
        <v>12</v>
      </c>
      <c r="F962" t="s">
        <v>47</v>
      </c>
      <c r="G962" t="s">
        <v>18</v>
      </c>
      <c r="H962" t="s">
        <v>26</v>
      </c>
      <c r="I962">
        <v>7605</v>
      </c>
      <c r="J962">
        <v>421.89</v>
      </c>
      <c r="K962">
        <v>364.69</v>
      </c>
    </row>
    <row r="963" spans="1:11" x14ac:dyDescent="0.35">
      <c r="A963">
        <v>499810397</v>
      </c>
      <c r="B963" s="2">
        <v>42322</v>
      </c>
      <c r="C963" s="2">
        <v>42330</v>
      </c>
      <c r="D963" t="s">
        <v>70</v>
      </c>
      <c r="E963" t="s">
        <v>29</v>
      </c>
      <c r="F963" t="s">
        <v>17</v>
      </c>
      <c r="G963" t="s">
        <v>14</v>
      </c>
      <c r="H963" t="s">
        <v>15</v>
      </c>
      <c r="I963">
        <v>3858</v>
      </c>
      <c r="J963">
        <v>152.58000000000001</v>
      </c>
      <c r="K963">
        <v>97.44</v>
      </c>
    </row>
    <row r="964" spans="1:11" x14ac:dyDescent="0.35">
      <c r="A964">
        <v>819478642</v>
      </c>
      <c r="B964" s="2">
        <v>44418</v>
      </c>
      <c r="C964" s="2">
        <v>44436</v>
      </c>
      <c r="D964" t="s">
        <v>207</v>
      </c>
      <c r="E964" t="s">
        <v>51</v>
      </c>
      <c r="F964" t="s">
        <v>33</v>
      </c>
      <c r="G964" t="s">
        <v>14</v>
      </c>
      <c r="H964" t="s">
        <v>19</v>
      </c>
      <c r="I964">
        <v>796</v>
      </c>
      <c r="J964">
        <v>109.28</v>
      </c>
      <c r="K964">
        <v>35.840000000000003</v>
      </c>
    </row>
    <row r="965" spans="1:11" x14ac:dyDescent="0.35">
      <c r="A965">
        <v>674164283</v>
      </c>
      <c r="B965" s="2">
        <v>42696</v>
      </c>
      <c r="C965" s="2">
        <v>42698</v>
      </c>
      <c r="D965" t="s">
        <v>209</v>
      </c>
      <c r="E965" t="s">
        <v>32</v>
      </c>
      <c r="F965" t="s">
        <v>13</v>
      </c>
      <c r="G965" t="s">
        <v>18</v>
      </c>
      <c r="H965" t="s">
        <v>26</v>
      </c>
      <c r="I965">
        <v>9048</v>
      </c>
      <c r="J965">
        <v>255.28</v>
      </c>
      <c r="K965">
        <v>159.41999999999999</v>
      </c>
    </row>
    <row r="966" spans="1:11" x14ac:dyDescent="0.35">
      <c r="A966">
        <v>890478646</v>
      </c>
      <c r="B966" s="2">
        <v>44734</v>
      </c>
      <c r="C966" s="2">
        <v>44747</v>
      </c>
      <c r="D966" t="s">
        <v>98</v>
      </c>
      <c r="E966" t="s">
        <v>38</v>
      </c>
      <c r="F966" t="s">
        <v>25</v>
      </c>
      <c r="G966" t="s">
        <v>18</v>
      </c>
      <c r="H966" t="s">
        <v>26</v>
      </c>
      <c r="I966">
        <v>1275</v>
      </c>
      <c r="J966">
        <v>205.7</v>
      </c>
      <c r="K966">
        <v>117.11</v>
      </c>
    </row>
    <row r="967" spans="1:11" x14ac:dyDescent="0.35">
      <c r="A967">
        <v>565345561</v>
      </c>
      <c r="B967" s="2">
        <v>43764</v>
      </c>
      <c r="C967" s="2">
        <v>43772</v>
      </c>
      <c r="D967" t="s">
        <v>75</v>
      </c>
      <c r="E967" t="s">
        <v>38</v>
      </c>
      <c r="F967" t="s">
        <v>47</v>
      </c>
      <c r="G967" t="s">
        <v>14</v>
      </c>
      <c r="H967" t="s">
        <v>15</v>
      </c>
      <c r="I967">
        <v>7170</v>
      </c>
      <c r="J967">
        <v>421.89</v>
      </c>
      <c r="K967">
        <v>364.69</v>
      </c>
    </row>
    <row r="968" spans="1:11" x14ac:dyDescent="0.35">
      <c r="A968">
        <v>216001355</v>
      </c>
      <c r="B968" s="2">
        <v>44412</v>
      </c>
      <c r="C968" s="2">
        <v>44419</v>
      </c>
      <c r="D968" t="s">
        <v>216</v>
      </c>
      <c r="E968" t="s">
        <v>51</v>
      </c>
      <c r="F968" t="s">
        <v>76</v>
      </c>
      <c r="G968" t="s">
        <v>14</v>
      </c>
      <c r="H968" t="s">
        <v>34</v>
      </c>
      <c r="I968">
        <v>8456</v>
      </c>
      <c r="J968">
        <v>668.27</v>
      </c>
      <c r="K968">
        <v>502.54</v>
      </c>
    </row>
    <row r="969" spans="1:11" x14ac:dyDescent="0.35">
      <c r="A969">
        <v>429994857</v>
      </c>
      <c r="B969" s="2">
        <v>42379</v>
      </c>
      <c r="C969" s="2">
        <v>42380</v>
      </c>
      <c r="D969" t="s">
        <v>209</v>
      </c>
      <c r="E969" t="s">
        <v>32</v>
      </c>
      <c r="F969" t="s">
        <v>22</v>
      </c>
      <c r="G969" t="s">
        <v>14</v>
      </c>
      <c r="H969" t="s">
        <v>15</v>
      </c>
      <c r="I969">
        <v>3888</v>
      </c>
      <c r="J969">
        <v>47.45</v>
      </c>
      <c r="K969">
        <v>31.79</v>
      </c>
    </row>
    <row r="970" spans="1:11" x14ac:dyDescent="0.35">
      <c r="A970">
        <v>515187394</v>
      </c>
      <c r="B970" s="2">
        <v>44609</v>
      </c>
      <c r="C970" s="2">
        <v>44630</v>
      </c>
      <c r="D970" t="s">
        <v>92</v>
      </c>
      <c r="E970" t="s">
        <v>32</v>
      </c>
      <c r="F970" t="s">
        <v>40</v>
      </c>
      <c r="G970" t="s">
        <v>14</v>
      </c>
      <c r="H970" t="s">
        <v>19</v>
      </c>
      <c r="I970">
        <v>4253</v>
      </c>
      <c r="J970">
        <v>651.21</v>
      </c>
      <c r="K970">
        <v>524.96</v>
      </c>
    </row>
    <row r="971" spans="1:11" x14ac:dyDescent="0.35">
      <c r="A971">
        <v>749752795</v>
      </c>
      <c r="B971" s="2">
        <v>43854</v>
      </c>
      <c r="C971" s="2">
        <v>43859</v>
      </c>
      <c r="D971" t="s">
        <v>88</v>
      </c>
      <c r="E971" t="s">
        <v>38</v>
      </c>
      <c r="F971" t="s">
        <v>40</v>
      </c>
      <c r="G971" t="s">
        <v>14</v>
      </c>
      <c r="H971" t="s">
        <v>26</v>
      </c>
      <c r="I971">
        <v>7368</v>
      </c>
      <c r="J971">
        <v>651.21</v>
      </c>
      <c r="K971">
        <v>524.96</v>
      </c>
    </row>
    <row r="972" spans="1:11" x14ac:dyDescent="0.35">
      <c r="A972">
        <v>132177388</v>
      </c>
      <c r="B972" s="2">
        <v>44833</v>
      </c>
      <c r="C972" s="2">
        <v>44846</v>
      </c>
      <c r="D972" t="s">
        <v>164</v>
      </c>
      <c r="E972" t="s">
        <v>38</v>
      </c>
      <c r="F972" t="s">
        <v>22</v>
      </c>
      <c r="G972" t="s">
        <v>18</v>
      </c>
      <c r="H972" t="s">
        <v>15</v>
      </c>
      <c r="I972">
        <v>3081</v>
      </c>
      <c r="J972">
        <v>47.45</v>
      </c>
      <c r="K972">
        <v>31.79</v>
      </c>
    </row>
    <row r="973" spans="1:11" x14ac:dyDescent="0.35">
      <c r="A973">
        <v>431260001</v>
      </c>
      <c r="B973" s="2">
        <v>42041</v>
      </c>
      <c r="C973" s="2">
        <v>42055</v>
      </c>
      <c r="D973" t="s">
        <v>126</v>
      </c>
      <c r="E973" t="s">
        <v>24</v>
      </c>
      <c r="F973" t="s">
        <v>13</v>
      </c>
      <c r="G973" t="s">
        <v>14</v>
      </c>
      <c r="H973" t="s">
        <v>26</v>
      </c>
      <c r="I973">
        <v>8273</v>
      </c>
      <c r="J973">
        <v>255.28</v>
      </c>
      <c r="K973">
        <v>159.41999999999999</v>
      </c>
    </row>
    <row r="974" spans="1:11" x14ac:dyDescent="0.35">
      <c r="A974">
        <v>336111962</v>
      </c>
      <c r="B974" s="2">
        <v>43975</v>
      </c>
      <c r="C974" s="2">
        <v>43993</v>
      </c>
      <c r="D974" t="s">
        <v>203</v>
      </c>
      <c r="E974" t="s">
        <v>21</v>
      </c>
      <c r="F974" t="s">
        <v>30</v>
      </c>
      <c r="G974" t="s">
        <v>18</v>
      </c>
      <c r="H974" t="s">
        <v>15</v>
      </c>
      <c r="I974">
        <v>1854</v>
      </c>
      <c r="J974">
        <v>81.73</v>
      </c>
      <c r="K974">
        <v>56.67</v>
      </c>
    </row>
    <row r="975" spans="1:11" x14ac:dyDescent="0.35">
      <c r="A975">
        <v>406157100</v>
      </c>
      <c r="B975" s="2">
        <v>42906</v>
      </c>
      <c r="C975" s="2">
        <v>42916</v>
      </c>
      <c r="D975" t="s">
        <v>94</v>
      </c>
      <c r="E975" t="s">
        <v>38</v>
      </c>
      <c r="F975" t="s">
        <v>30</v>
      </c>
      <c r="G975" t="s">
        <v>14</v>
      </c>
      <c r="H975" t="s">
        <v>15</v>
      </c>
      <c r="I975">
        <v>9766</v>
      </c>
      <c r="J975">
        <v>81.73</v>
      </c>
      <c r="K975">
        <v>56.67</v>
      </c>
    </row>
    <row r="976" spans="1:11" x14ac:dyDescent="0.35">
      <c r="A976">
        <v>821131742</v>
      </c>
      <c r="B976" s="2">
        <v>42347</v>
      </c>
      <c r="C976" s="2">
        <v>42360</v>
      </c>
      <c r="D976" t="s">
        <v>80</v>
      </c>
      <c r="E976" t="s">
        <v>21</v>
      </c>
      <c r="F976" t="s">
        <v>76</v>
      </c>
      <c r="G976" t="s">
        <v>18</v>
      </c>
      <c r="H976" t="s">
        <v>34</v>
      </c>
      <c r="I976">
        <v>9985</v>
      </c>
      <c r="J976">
        <v>668.27</v>
      </c>
      <c r="K976">
        <v>502.54</v>
      </c>
    </row>
    <row r="977" spans="1:11" x14ac:dyDescent="0.35">
      <c r="A977">
        <v>931084716</v>
      </c>
      <c r="B977" s="2">
        <v>43613</v>
      </c>
      <c r="C977" s="2">
        <v>43620</v>
      </c>
      <c r="D977" t="s">
        <v>190</v>
      </c>
      <c r="E977" t="s">
        <v>38</v>
      </c>
      <c r="F977" t="s">
        <v>30</v>
      </c>
      <c r="G977" t="s">
        <v>14</v>
      </c>
      <c r="H977" t="s">
        <v>15</v>
      </c>
      <c r="I977">
        <v>7513</v>
      </c>
      <c r="J977">
        <v>81.73</v>
      </c>
      <c r="K977">
        <v>56.67</v>
      </c>
    </row>
    <row r="978" spans="1:11" x14ac:dyDescent="0.35">
      <c r="A978">
        <v>606377351</v>
      </c>
      <c r="B978" s="2">
        <v>42571</v>
      </c>
      <c r="C978" s="2">
        <v>42572</v>
      </c>
      <c r="D978" t="s">
        <v>136</v>
      </c>
      <c r="E978" t="s">
        <v>38</v>
      </c>
      <c r="F978" t="s">
        <v>13</v>
      </c>
      <c r="G978" t="s">
        <v>18</v>
      </c>
      <c r="H978" t="s">
        <v>34</v>
      </c>
      <c r="I978">
        <v>9388</v>
      </c>
      <c r="J978">
        <v>255.28</v>
      </c>
      <c r="K978">
        <v>159.41999999999999</v>
      </c>
    </row>
    <row r="979" spans="1:11" x14ac:dyDescent="0.35">
      <c r="A979">
        <v>687683475</v>
      </c>
      <c r="B979" s="2">
        <v>43166</v>
      </c>
      <c r="C979" s="2">
        <v>43184</v>
      </c>
      <c r="D979" t="s">
        <v>185</v>
      </c>
      <c r="E979" t="s">
        <v>38</v>
      </c>
      <c r="F979" t="s">
        <v>68</v>
      </c>
      <c r="G979" t="s">
        <v>14</v>
      </c>
      <c r="H979" t="s">
        <v>26</v>
      </c>
      <c r="I979">
        <v>9677</v>
      </c>
      <c r="J979">
        <v>154.06</v>
      </c>
      <c r="K979">
        <v>90.93</v>
      </c>
    </row>
    <row r="980" spans="1:11" x14ac:dyDescent="0.35">
      <c r="A980">
        <v>735989415</v>
      </c>
      <c r="B980" s="2">
        <v>44309</v>
      </c>
      <c r="C980" s="2">
        <v>44315</v>
      </c>
      <c r="D980" t="s">
        <v>70</v>
      </c>
      <c r="E980" t="s">
        <v>29</v>
      </c>
      <c r="F980" t="s">
        <v>42</v>
      </c>
      <c r="G980" t="s">
        <v>18</v>
      </c>
      <c r="H980" t="s">
        <v>19</v>
      </c>
      <c r="I980">
        <v>4478</v>
      </c>
      <c r="J980">
        <v>437.2</v>
      </c>
      <c r="K980">
        <v>263.33</v>
      </c>
    </row>
    <row r="981" spans="1:11" x14ac:dyDescent="0.35">
      <c r="A981">
        <v>382594001</v>
      </c>
      <c r="B981" s="2">
        <v>44647</v>
      </c>
      <c r="C981" s="2">
        <v>44662</v>
      </c>
      <c r="D981" t="s">
        <v>11</v>
      </c>
      <c r="E981" t="s">
        <v>12</v>
      </c>
      <c r="F981" t="s">
        <v>17</v>
      </c>
      <c r="G981" t="s">
        <v>18</v>
      </c>
      <c r="H981" t="s">
        <v>15</v>
      </c>
      <c r="I981">
        <v>6922</v>
      </c>
      <c r="J981">
        <v>152.58000000000001</v>
      </c>
      <c r="K981">
        <v>97.44</v>
      </c>
    </row>
    <row r="982" spans="1:11" x14ac:dyDescent="0.35">
      <c r="A982">
        <v>679108560</v>
      </c>
      <c r="B982" s="2">
        <v>43217</v>
      </c>
      <c r="C982" s="2">
        <v>43232</v>
      </c>
      <c r="D982" t="s">
        <v>113</v>
      </c>
      <c r="E982" t="s">
        <v>21</v>
      </c>
      <c r="F982" t="s">
        <v>76</v>
      </c>
      <c r="G982" t="s">
        <v>14</v>
      </c>
      <c r="H982" t="s">
        <v>15</v>
      </c>
      <c r="I982">
        <v>2169</v>
      </c>
      <c r="J982">
        <v>668.27</v>
      </c>
      <c r="K982">
        <v>502.54</v>
      </c>
    </row>
    <row r="983" spans="1:11" x14ac:dyDescent="0.35">
      <c r="A983">
        <v>947456920</v>
      </c>
      <c r="B983" s="2">
        <v>42600</v>
      </c>
      <c r="C983" s="2">
        <v>42610</v>
      </c>
      <c r="D983" t="s">
        <v>94</v>
      </c>
      <c r="E983" t="s">
        <v>38</v>
      </c>
      <c r="F983" t="s">
        <v>22</v>
      </c>
      <c r="G983" t="s">
        <v>14</v>
      </c>
      <c r="H983" t="s">
        <v>15</v>
      </c>
      <c r="I983">
        <v>2412</v>
      </c>
      <c r="J983">
        <v>47.45</v>
      </c>
      <c r="K983">
        <v>31.79</v>
      </c>
    </row>
    <row r="984" spans="1:11" x14ac:dyDescent="0.35">
      <c r="A984">
        <v>129875409</v>
      </c>
      <c r="B984" s="2">
        <v>44305</v>
      </c>
      <c r="C984" s="2">
        <v>44307</v>
      </c>
      <c r="D984" t="s">
        <v>152</v>
      </c>
      <c r="E984" t="s">
        <v>21</v>
      </c>
      <c r="F984" t="s">
        <v>30</v>
      </c>
      <c r="G984" t="s">
        <v>18</v>
      </c>
      <c r="H984" t="s">
        <v>26</v>
      </c>
      <c r="I984">
        <v>1875</v>
      </c>
      <c r="J984">
        <v>81.73</v>
      </c>
      <c r="K984">
        <v>56.67</v>
      </c>
    </row>
    <row r="985" spans="1:11" x14ac:dyDescent="0.35">
      <c r="A985">
        <v>838912856</v>
      </c>
      <c r="B985" s="2">
        <v>43996</v>
      </c>
      <c r="C985" s="2">
        <v>44013</v>
      </c>
      <c r="D985" t="s">
        <v>16</v>
      </c>
      <c r="E985" t="s">
        <v>12</v>
      </c>
      <c r="F985" t="s">
        <v>13</v>
      </c>
      <c r="G985" t="s">
        <v>18</v>
      </c>
      <c r="H985" t="s">
        <v>34</v>
      </c>
      <c r="I985">
        <v>1811</v>
      </c>
      <c r="J985">
        <v>255.28</v>
      </c>
      <c r="K985">
        <v>159.41999999999999</v>
      </c>
    </row>
    <row r="986" spans="1:11" x14ac:dyDescent="0.35">
      <c r="A986">
        <v>807430589</v>
      </c>
      <c r="B986" s="2">
        <v>44037</v>
      </c>
      <c r="C986" s="2">
        <v>44040</v>
      </c>
      <c r="D986" t="s">
        <v>139</v>
      </c>
      <c r="E986" t="s">
        <v>51</v>
      </c>
      <c r="F986" t="s">
        <v>22</v>
      </c>
      <c r="G986" t="s">
        <v>18</v>
      </c>
      <c r="H986" t="s">
        <v>19</v>
      </c>
      <c r="I986">
        <v>5509</v>
      </c>
      <c r="J986">
        <v>47.45</v>
      </c>
      <c r="K986">
        <v>31.79</v>
      </c>
    </row>
    <row r="987" spans="1:11" x14ac:dyDescent="0.35">
      <c r="A987">
        <v>538602435</v>
      </c>
      <c r="B987" s="2">
        <v>42567</v>
      </c>
      <c r="C987" s="2">
        <v>42570</v>
      </c>
      <c r="D987" t="s">
        <v>74</v>
      </c>
      <c r="E987" t="s">
        <v>38</v>
      </c>
      <c r="F987" t="s">
        <v>40</v>
      </c>
      <c r="G987" t="s">
        <v>14</v>
      </c>
      <c r="H987" t="s">
        <v>26</v>
      </c>
      <c r="I987">
        <v>3284</v>
      </c>
      <c r="J987">
        <v>651.21</v>
      </c>
      <c r="K987">
        <v>524.96</v>
      </c>
    </row>
    <row r="988" spans="1:11" x14ac:dyDescent="0.35">
      <c r="A988">
        <v>155914723</v>
      </c>
      <c r="B988" s="2">
        <v>42075</v>
      </c>
      <c r="C988" s="2">
        <v>42080</v>
      </c>
      <c r="D988" t="s">
        <v>205</v>
      </c>
      <c r="E988" t="s">
        <v>21</v>
      </c>
      <c r="F988" t="s">
        <v>56</v>
      </c>
      <c r="G988" t="s">
        <v>18</v>
      </c>
      <c r="H988" t="s">
        <v>34</v>
      </c>
      <c r="I988">
        <v>7486</v>
      </c>
      <c r="J988">
        <v>9.33</v>
      </c>
      <c r="K988">
        <v>6.92</v>
      </c>
    </row>
    <row r="989" spans="1:11" x14ac:dyDescent="0.35">
      <c r="A989">
        <v>753166282</v>
      </c>
      <c r="B989" s="2">
        <v>44478</v>
      </c>
      <c r="C989" s="2">
        <v>44479</v>
      </c>
      <c r="D989" t="s">
        <v>168</v>
      </c>
      <c r="E989" t="s">
        <v>21</v>
      </c>
      <c r="F989" t="s">
        <v>56</v>
      </c>
      <c r="G989" t="s">
        <v>14</v>
      </c>
      <c r="H989" t="s">
        <v>34</v>
      </c>
      <c r="I989">
        <v>7495</v>
      </c>
      <c r="J989">
        <v>9.33</v>
      </c>
      <c r="K989">
        <v>6.92</v>
      </c>
    </row>
    <row r="990" spans="1:11" x14ac:dyDescent="0.35">
      <c r="A990">
        <v>344468438</v>
      </c>
      <c r="B990" s="2">
        <v>44772</v>
      </c>
      <c r="C990" s="2">
        <v>44782</v>
      </c>
      <c r="D990" t="s">
        <v>150</v>
      </c>
      <c r="E990" t="s">
        <v>38</v>
      </c>
      <c r="F990" t="s">
        <v>13</v>
      </c>
      <c r="G990" t="s">
        <v>14</v>
      </c>
      <c r="H990" t="s">
        <v>19</v>
      </c>
      <c r="I990">
        <v>4721</v>
      </c>
      <c r="J990">
        <v>255.28</v>
      </c>
      <c r="K990">
        <v>159.41999999999999</v>
      </c>
    </row>
    <row r="991" spans="1:11" x14ac:dyDescent="0.35">
      <c r="A991">
        <v>614245021</v>
      </c>
      <c r="B991" s="2">
        <v>43537</v>
      </c>
      <c r="C991" s="2">
        <v>43538</v>
      </c>
      <c r="D991" t="s">
        <v>43</v>
      </c>
      <c r="E991" t="s">
        <v>24</v>
      </c>
      <c r="F991" t="s">
        <v>42</v>
      </c>
      <c r="G991" t="s">
        <v>18</v>
      </c>
      <c r="H991" t="s">
        <v>26</v>
      </c>
      <c r="I991">
        <v>7606</v>
      </c>
      <c r="J991">
        <v>437.2</v>
      </c>
      <c r="K991">
        <v>263.33</v>
      </c>
    </row>
    <row r="992" spans="1:11" x14ac:dyDescent="0.35">
      <c r="A992">
        <v>167232358</v>
      </c>
      <c r="B992" s="2">
        <v>43361</v>
      </c>
      <c r="C992" s="2">
        <v>43377</v>
      </c>
      <c r="D992" t="s">
        <v>217</v>
      </c>
      <c r="E992" t="s">
        <v>12</v>
      </c>
      <c r="F992" t="s">
        <v>56</v>
      </c>
      <c r="G992" t="s">
        <v>14</v>
      </c>
      <c r="H992" t="s">
        <v>26</v>
      </c>
      <c r="I992">
        <v>6626</v>
      </c>
      <c r="J992">
        <v>9.33</v>
      </c>
      <c r="K992">
        <v>6.92</v>
      </c>
    </row>
    <row r="993" spans="1:11" x14ac:dyDescent="0.35">
      <c r="A993">
        <v>378479278</v>
      </c>
      <c r="B993" s="2">
        <v>42024</v>
      </c>
      <c r="C993" s="2">
        <v>42039</v>
      </c>
      <c r="D993" t="s">
        <v>11</v>
      </c>
      <c r="E993" t="s">
        <v>12</v>
      </c>
      <c r="F993" t="s">
        <v>17</v>
      </c>
      <c r="G993" t="s">
        <v>14</v>
      </c>
      <c r="H993" t="s">
        <v>19</v>
      </c>
      <c r="I993">
        <v>9284</v>
      </c>
      <c r="J993">
        <v>152.58000000000001</v>
      </c>
      <c r="K993">
        <v>97.44</v>
      </c>
    </row>
    <row r="994" spans="1:11" x14ac:dyDescent="0.35">
      <c r="A994">
        <v>443347108</v>
      </c>
      <c r="B994" s="2">
        <v>42083</v>
      </c>
      <c r="C994" s="2">
        <v>42091</v>
      </c>
      <c r="D994" t="s">
        <v>188</v>
      </c>
      <c r="E994" t="s">
        <v>21</v>
      </c>
      <c r="F994" t="s">
        <v>25</v>
      </c>
      <c r="G994" t="s">
        <v>18</v>
      </c>
      <c r="H994" t="s">
        <v>15</v>
      </c>
      <c r="I994">
        <v>5116</v>
      </c>
      <c r="J994">
        <v>205.7</v>
      </c>
      <c r="K994">
        <v>117.11</v>
      </c>
    </row>
    <row r="995" spans="1:11" x14ac:dyDescent="0.35">
      <c r="A995">
        <v>527509677</v>
      </c>
      <c r="B995" s="2">
        <v>43635</v>
      </c>
      <c r="C995" s="2">
        <v>43643</v>
      </c>
      <c r="D995" t="s">
        <v>189</v>
      </c>
      <c r="E995" t="s">
        <v>21</v>
      </c>
      <c r="F995" t="s">
        <v>40</v>
      </c>
      <c r="G995" t="s">
        <v>14</v>
      </c>
      <c r="H995" t="s">
        <v>19</v>
      </c>
      <c r="I995">
        <v>691</v>
      </c>
      <c r="J995">
        <v>651.21</v>
      </c>
      <c r="K995">
        <v>524.96</v>
      </c>
    </row>
    <row r="996" spans="1:11" x14ac:dyDescent="0.35">
      <c r="A996">
        <v>416953313</v>
      </c>
      <c r="B996" s="2">
        <v>42633</v>
      </c>
      <c r="C996" s="2">
        <v>42641</v>
      </c>
      <c r="D996" t="s">
        <v>205</v>
      </c>
      <c r="E996" t="s">
        <v>21</v>
      </c>
      <c r="F996" t="s">
        <v>22</v>
      </c>
      <c r="G996" t="s">
        <v>18</v>
      </c>
      <c r="H996" t="s">
        <v>34</v>
      </c>
      <c r="I996">
        <v>4606</v>
      </c>
      <c r="J996">
        <v>47.45</v>
      </c>
      <c r="K996">
        <v>31.79</v>
      </c>
    </row>
    <row r="997" spans="1:11" x14ac:dyDescent="0.35">
      <c r="A997">
        <v>867976844</v>
      </c>
      <c r="B997" s="2">
        <v>43108</v>
      </c>
      <c r="C997" s="2">
        <v>43112</v>
      </c>
      <c r="D997" t="s">
        <v>53</v>
      </c>
      <c r="E997" t="s">
        <v>29</v>
      </c>
      <c r="F997" t="s">
        <v>22</v>
      </c>
      <c r="G997" t="s">
        <v>14</v>
      </c>
      <c r="H997" t="s">
        <v>15</v>
      </c>
      <c r="I997">
        <v>2491</v>
      </c>
      <c r="J997">
        <v>47.45</v>
      </c>
      <c r="K997">
        <v>31.79</v>
      </c>
    </row>
    <row r="998" spans="1:11" x14ac:dyDescent="0.35">
      <c r="A998">
        <v>457191598</v>
      </c>
      <c r="B998" s="2">
        <v>44789</v>
      </c>
      <c r="C998" s="2">
        <v>44810</v>
      </c>
      <c r="D998" t="s">
        <v>219</v>
      </c>
      <c r="E998" t="s">
        <v>38</v>
      </c>
      <c r="F998" t="s">
        <v>68</v>
      </c>
      <c r="G998" t="s">
        <v>18</v>
      </c>
      <c r="H998" t="s">
        <v>15</v>
      </c>
      <c r="I998">
        <v>2008</v>
      </c>
      <c r="J998">
        <v>154.06</v>
      </c>
      <c r="K998">
        <v>90.93</v>
      </c>
    </row>
    <row r="999" spans="1:11" x14ac:dyDescent="0.35">
      <c r="A999">
        <v>531521403</v>
      </c>
      <c r="B999" s="2">
        <v>42601</v>
      </c>
      <c r="C999" s="2">
        <v>42612</v>
      </c>
      <c r="D999" t="s">
        <v>92</v>
      </c>
      <c r="E999" t="s">
        <v>32</v>
      </c>
      <c r="F999" t="s">
        <v>56</v>
      </c>
      <c r="G999" t="s">
        <v>18</v>
      </c>
      <c r="H999" t="s">
        <v>34</v>
      </c>
      <c r="I999">
        <v>7850</v>
      </c>
      <c r="J999">
        <v>9.33</v>
      </c>
      <c r="K999">
        <v>6.92</v>
      </c>
    </row>
    <row r="1000" spans="1:11" x14ac:dyDescent="0.35">
      <c r="A1000">
        <v>258202588</v>
      </c>
      <c r="B1000" s="2">
        <v>44171</v>
      </c>
      <c r="C1000" s="2">
        <v>44186</v>
      </c>
      <c r="D1000" t="s">
        <v>41</v>
      </c>
      <c r="E1000" t="s">
        <v>29</v>
      </c>
      <c r="F1000" t="s">
        <v>40</v>
      </c>
      <c r="G1000" t="s">
        <v>14</v>
      </c>
      <c r="H1000" t="s">
        <v>26</v>
      </c>
      <c r="I1000">
        <v>6738</v>
      </c>
      <c r="J1000">
        <v>651.21</v>
      </c>
      <c r="K1000">
        <v>524.96</v>
      </c>
    </row>
    <row r="1001" spans="1:11" x14ac:dyDescent="0.35">
      <c r="A1001">
        <v>674783980</v>
      </c>
      <c r="B1001" s="2">
        <v>42200</v>
      </c>
      <c r="C1001" s="2">
        <v>42202</v>
      </c>
      <c r="D1001" t="s">
        <v>210</v>
      </c>
      <c r="E1001" t="s">
        <v>38</v>
      </c>
      <c r="F1001" t="s">
        <v>17</v>
      </c>
      <c r="G1001" t="s">
        <v>14</v>
      </c>
      <c r="H1001" t="s">
        <v>15</v>
      </c>
      <c r="I1001">
        <v>2430</v>
      </c>
      <c r="J1001">
        <v>152.58000000000001</v>
      </c>
      <c r="K1001">
        <v>97.44</v>
      </c>
    </row>
    <row r="1002" spans="1:11" x14ac:dyDescent="0.35">
      <c r="A1002">
        <v>639126908</v>
      </c>
      <c r="B1002" s="2">
        <v>44285</v>
      </c>
      <c r="C1002" s="2">
        <v>44305</v>
      </c>
      <c r="D1002" t="s">
        <v>35</v>
      </c>
      <c r="E1002" t="s">
        <v>21</v>
      </c>
      <c r="F1002" t="s">
        <v>25</v>
      </c>
      <c r="G1002" t="s">
        <v>14</v>
      </c>
      <c r="H1002" t="s">
        <v>19</v>
      </c>
      <c r="I1002">
        <v>710</v>
      </c>
      <c r="J1002">
        <v>205.7</v>
      </c>
      <c r="K1002">
        <v>117.11</v>
      </c>
    </row>
    <row r="1003" spans="1:11" x14ac:dyDescent="0.35">
      <c r="A1003">
        <v>879405200</v>
      </c>
      <c r="B1003" s="2">
        <v>43254</v>
      </c>
      <c r="C1003" s="2">
        <v>43265</v>
      </c>
      <c r="D1003" t="s">
        <v>204</v>
      </c>
      <c r="E1003" t="s">
        <v>21</v>
      </c>
      <c r="F1003" t="s">
        <v>22</v>
      </c>
      <c r="G1003" t="s">
        <v>14</v>
      </c>
      <c r="H1003" t="s">
        <v>26</v>
      </c>
      <c r="I1003">
        <v>4396</v>
      </c>
      <c r="J1003">
        <v>47.45</v>
      </c>
      <c r="K1003">
        <v>31.79</v>
      </c>
    </row>
    <row r="1004" spans="1:11" x14ac:dyDescent="0.35">
      <c r="A1004">
        <v>844105184</v>
      </c>
      <c r="B1004" s="2">
        <v>44637</v>
      </c>
      <c r="C1004" s="2">
        <v>44643</v>
      </c>
      <c r="D1004" t="s">
        <v>116</v>
      </c>
      <c r="E1004" t="s">
        <v>21</v>
      </c>
      <c r="F1004" t="s">
        <v>22</v>
      </c>
      <c r="G1004" t="s">
        <v>18</v>
      </c>
      <c r="H1004" t="s">
        <v>34</v>
      </c>
      <c r="I1004">
        <v>8337</v>
      </c>
      <c r="J1004">
        <v>47.45</v>
      </c>
      <c r="K1004">
        <v>31.79</v>
      </c>
    </row>
    <row r="1005" spans="1:11" x14ac:dyDescent="0.35">
      <c r="A1005">
        <v>952025687</v>
      </c>
      <c r="B1005" s="2">
        <v>44310</v>
      </c>
      <c r="C1005" s="2">
        <v>44323</v>
      </c>
      <c r="D1005" t="s">
        <v>81</v>
      </c>
      <c r="E1005" t="s">
        <v>32</v>
      </c>
      <c r="F1005" t="s">
        <v>76</v>
      </c>
      <c r="G1005" t="s">
        <v>18</v>
      </c>
      <c r="H1005" t="s">
        <v>19</v>
      </c>
      <c r="I1005">
        <v>4412</v>
      </c>
      <c r="J1005">
        <v>668.27</v>
      </c>
      <c r="K1005">
        <v>502.54</v>
      </c>
    </row>
    <row r="1006" spans="1:11" x14ac:dyDescent="0.35">
      <c r="A1006">
        <v>342278039</v>
      </c>
      <c r="B1006" s="2">
        <v>42501</v>
      </c>
      <c r="C1006" s="2">
        <v>42518</v>
      </c>
      <c r="D1006" t="s">
        <v>170</v>
      </c>
      <c r="E1006" t="s">
        <v>12</v>
      </c>
      <c r="F1006" t="s">
        <v>40</v>
      </c>
      <c r="G1006" t="s">
        <v>14</v>
      </c>
      <c r="H1006" t="s">
        <v>19</v>
      </c>
      <c r="I1006">
        <v>6533</v>
      </c>
      <c r="J1006">
        <v>651.21</v>
      </c>
      <c r="K1006">
        <v>524.96</v>
      </c>
    </row>
    <row r="1007" spans="1:11" x14ac:dyDescent="0.35">
      <c r="A1007">
        <v>924286067</v>
      </c>
      <c r="B1007" s="2">
        <v>43717</v>
      </c>
      <c r="C1007" s="2">
        <v>43723</v>
      </c>
      <c r="D1007" t="s">
        <v>162</v>
      </c>
      <c r="E1007" t="s">
        <v>38</v>
      </c>
      <c r="F1007" t="s">
        <v>33</v>
      </c>
      <c r="G1007" t="s">
        <v>14</v>
      </c>
      <c r="H1007" t="s">
        <v>34</v>
      </c>
      <c r="I1007">
        <v>5642</v>
      </c>
      <c r="J1007">
        <v>109.28</v>
      </c>
      <c r="K1007">
        <v>35.840000000000003</v>
      </c>
    </row>
    <row r="1008" spans="1:11" x14ac:dyDescent="0.35">
      <c r="A1008">
        <v>627786099</v>
      </c>
      <c r="B1008" s="2">
        <v>42156</v>
      </c>
      <c r="C1008" s="2">
        <v>42166</v>
      </c>
      <c r="D1008" t="s">
        <v>105</v>
      </c>
      <c r="E1008" t="s">
        <v>12</v>
      </c>
      <c r="F1008" t="s">
        <v>33</v>
      </c>
      <c r="G1008" t="s">
        <v>18</v>
      </c>
      <c r="H1008" t="s">
        <v>26</v>
      </c>
      <c r="I1008">
        <v>4712</v>
      </c>
      <c r="J1008">
        <v>109.28</v>
      </c>
      <c r="K1008">
        <v>35.840000000000003</v>
      </c>
    </row>
    <row r="1009" spans="1:11" x14ac:dyDescent="0.35">
      <c r="A1009">
        <v>152826964</v>
      </c>
      <c r="B1009" s="2">
        <v>42292</v>
      </c>
      <c r="C1009" s="2">
        <v>42308</v>
      </c>
      <c r="D1009" t="s">
        <v>147</v>
      </c>
      <c r="E1009" t="s">
        <v>38</v>
      </c>
      <c r="F1009" t="s">
        <v>76</v>
      </c>
      <c r="G1009" t="s">
        <v>14</v>
      </c>
      <c r="H1009" t="s">
        <v>15</v>
      </c>
      <c r="I1009">
        <v>3750</v>
      </c>
      <c r="J1009">
        <v>668.27</v>
      </c>
      <c r="K1009">
        <v>502.54</v>
      </c>
    </row>
    <row r="1010" spans="1:11" x14ac:dyDescent="0.35">
      <c r="A1010">
        <v>719769990</v>
      </c>
      <c r="B1010" s="2">
        <v>44605</v>
      </c>
      <c r="C1010" s="2">
        <v>44623</v>
      </c>
      <c r="D1010" t="s">
        <v>90</v>
      </c>
      <c r="E1010" t="s">
        <v>38</v>
      </c>
      <c r="F1010" t="s">
        <v>76</v>
      </c>
      <c r="G1010" t="s">
        <v>14</v>
      </c>
      <c r="H1010" t="s">
        <v>15</v>
      </c>
      <c r="I1010">
        <v>4790</v>
      </c>
      <c r="J1010">
        <v>668.27</v>
      </c>
      <c r="K1010">
        <v>502.54</v>
      </c>
    </row>
    <row r="1011" spans="1:11" x14ac:dyDescent="0.35">
      <c r="A1011">
        <v>919289004</v>
      </c>
      <c r="B1011" s="2">
        <v>43731</v>
      </c>
      <c r="C1011" s="2">
        <v>43747</v>
      </c>
      <c r="D1011" t="s">
        <v>69</v>
      </c>
      <c r="E1011" t="s">
        <v>38</v>
      </c>
      <c r="F1011" t="s">
        <v>17</v>
      </c>
      <c r="G1011" t="s">
        <v>14</v>
      </c>
      <c r="H1011" t="s">
        <v>34</v>
      </c>
      <c r="I1011">
        <v>6900</v>
      </c>
      <c r="J1011">
        <v>152.58000000000001</v>
      </c>
      <c r="K1011">
        <v>97.44</v>
      </c>
    </row>
    <row r="1012" spans="1:11" x14ac:dyDescent="0.35">
      <c r="A1012">
        <v>762370336</v>
      </c>
      <c r="B1012" s="2">
        <v>44084</v>
      </c>
      <c r="C1012" s="2">
        <v>44103</v>
      </c>
      <c r="D1012" t="s">
        <v>209</v>
      </c>
      <c r="E1012" t="s">
        <v>32</v>
      </c>
      <c r="F1012" t="s">
        <v>13</v>
      </c>
      <c r="G1012" t="s">
        <v>14</v>
      </c>
      <c r="H1012" t="s">
        <v>15</v>
      </c>
      <c r="I1012">
        <v>1179</v>
      </c>
      <c r="J1012">
        <v>255.28</v>
      </c>
      <c r="K1012">
        <v>159.41999999999999</v>
      </c>
    </row>
    <row r="1013" spans="1:11" x14ac:dyDescent="0.35">
      <c r="A1013">
        <v>330312812</v>
      </c>
      <c r="B1013" s="2">
        <v>43503</v>
      </c>
      <c r="C1013" s="2">
        <v>43507</v>
      </c>
      <c r="D1013" t="s">
        <v>212</v>
      </c>
      <c r="E1013" t="s">
        <v>32</v>
      </c>
      <c r="F1013" t="s">
        <v>42</v>
      </c>
      <c r="G1013" t="s">
        <v>14</v>
      </c>
      <c r="H1013" t="s">
        <v>15</v>
      </c>
      <c r="I1013">
        <v>5756</v>
      </c>
      <c r="J1013">
        <v>437.2</v>
      </c>
      <c r="K1013">
        <v>263.33</v>
      </c>
    </row>
    <row r="1014" spans="1:11" x14ac:dyDescent="0.35">
      <c r="A1014">
        <v>224727761</v>
      </c>
      <c r="B1014" s="2">
        <v>43294</v>
      </c>
      <c r="C1014" s="2">
        <v>43315</v>
      </c>
      <c r="D1014" t="s">
        <v>44</v>
      </c>
      <c r="E1014" t="s">
        <v>12</v>
      </c>
      <c r="F1014" t="s">
        <v>25</v>
      </c>
      <c r="G1014" t="s">
        <v>14</v>
      </c>
      <c r="H1014" t="s">
        <v>26</v>
      </c>
      <c r="I1014">
        <v>793</v>
      </c>
      <c r="J1014">
        <v>205.7</v>
      </c>
      <c r="K1014">
        <v>117.11</v>
      </c>
    </row>
    <row r="1015" spans="1:11" x14ac:dyDescent="0.35">
      <c r="A1015">
        <v>217539012</v>
      </c>
      <c r="B1015" s="2">
        <v>43767</v>
      </c>
      <c r="C1015" s="2">
        <v>43784</v>
      </c>
      <c r="D1015" t="s">
        <v>50</v>
      </c>
      <c r="E1015" t="s">
        <v>51</v>
      </c>
      <c r="F1015" t="s">
        <v>47</v>
      </c>
      <c r="G1015" t="s">
        <v>14</v>
      </c>
      <c r="H1015" t="s">
        <v>34</v>
      </c>
      <c r="I1015">
        <v>3483</v>
      </c>
      <c r="J1015">
        <v>421.89</v>
      </c>
      <c r="K1015">
        <v>364.69</v>
      </c>
    </row>
    <row r="1016" spans="1:11" x14ac:dyDescent="0.35">
      <c r="A1016">
        <v>600982892</v>
      </c>
      <c r="B1016" s="2">
        <v>42547</v>
      </c>
      <c r="C1016" s="2">
        <v>42555</v>
      </c>
      <c r="D1016" t="s">
        <v>82</v>
      </c>
      <c r="E1016" t="s">
        <v>32</v>
      </c>
      <c r="F1016" t="s">
        <v>13</v>
      </c>
      <c r="G1016" t="s">
        <v>14</v>
      </c>
      <c r="H1016" t="s">
        <v>34</v>
      </c>
      <c r="I1016">
        <v>3048</v>
      </c>
      <c r="J1016">
        <v>255.28</v>
      </c>
      <c r="K1016">
        <v>159.41999999999999</v>
      </c>
    </row>
    <row r="1017" spans="1:11" x14ac:dyDescent="0.35">
      <c r="A1017">
        <v>837608230</v>
      </c>
      <c r="B1017" s="2">
        <v>44608</v>
      </c>
      <c r="C1017" s="2">
        <v>44625</v>
      </c>
      <c r="D1017" t="s">
        <v>181</v>
      </c>
      <c r="E1017" t="s">
        <v>38</v>
      </c>
      <c r="F1017" t="s">
        <v>68</v>
      </c>
      <c r="G1017" t="s">
        <v>14</v>
      </c>
      <c r="H1017" t="s">
        <v>15</v>
      </c>
      <c r="I1017">
        <v>5744</v>
      </c>
      <c r="J1017">
        <v>154.06</v>
      </c>
      <c r="K1017">
        <v>90.93</v>
      </c>
    </row>
    <row r="1018" spans="1:11" x14ac:dyDescent="0.35">
      <c r="A1018">
        <v>910276353</v>
      </c>
      <c r="B1018" s="2">
        <v>43734</v>
      </c>
      <c r="C1018" s="2">
        <v>43746</v>
      </c>
      <c r="D1018" t="s">
        <v>39</v>
      </c>
      <c r="E1018" t="s">
        <v>29</v>
      </c>
      <c r="F1018" t="s">
        <v>33</v>
      </c>
      <c r="G1018" t="s">
        <v>18</v>
      </c>
      <c r="H1018" t="s">
        <v>26</v>
      </c>
      <c r="I1018">
        <v>9856</v>
      </c>
      <c r="J1018">
        <v>109.28</v>
      </c>
      <c r="K1018">
        <v>35.840000000000003</v>
      </c>
    </row>
    <row r="1019" spans="1:11" x14ac:dyDescent="0.35">
      <c r="A1019">
        <v>872161090</v>
      </c>
      <c r="B1019" s="2">
        <v>43566</v>
      </c>
      <c r="C1019" s="2">
        <v>43568</v>
      </c>
      <c r="D1019" t="s">
        <v>37</v>
      </c>
      <c r="E1019" t="s">
        <v>38</v>
      </c>
      <c r="F1019" t="s">
        <v>17</v>
      </c>
      <c r="G1019" t="s">
        <v>18</v>
      </c>
      <c r="H1019" t="s">
        <v>26</v>
      </c>
      <c r="I1019">
        <v>703</v>
      </c>
      <c r="J1019">
        <v>152.58000000000001</v>
      </c>
      <c r="K1019">
        <v>97.44</v>
      </c>
    </row>
    <row r="1020" spans="1:11" x14ac:dyDescent="0.35">
      <c r="A1020">
        <v>396748769</v>
      </c>
      <c r="B1020" s="2">
        <v>44901</v>
      </c>
      <c r="C1020" s="2">
        <v>44910</v>
      </c>
      <c r="D1020" t="s">
        <v>148</v>
      </c>
      <c r="E1020" t="s">
        <v>24</v>
      </c>
      <c r="F1020" t="s">
        <v>22</v>
      </c>
      <c r="G1020" t="s">
        <v>18</v>
      </c>
      <c r="H1020" t="s">
        <v>34</v>
      </c>
      <c r="I1020">
        <v>5632</v>
      </c>
      <c r="J1020">
        <v>47.45</v>
      </c>
      <c r="K1020">
        <v>31.79</v>
      </c>
    </row>
    <row r="1021" spans="1:11" x14ac:dyDescent="0.35">
      <c r="A1021">
        <v>127838218</v>
      </c>
      <c r="B1021" s="2">
        <v>43728</v>
      </c>
      <c r="C1021" s="2">
        <v>43740</v>
      </c>
      <c r="D1021" t="s">
        <v>91</v>
      </c>
      <c r="E1021" t="s">
        <v>21</v>
      </c>
      <c r="F1021" t="s">
        <v>56</v>
      </c>
      <c r="G1021" t="s">
        <v>18</v>
      </c>
      <c r="H1021" t="s">
        <v>19</v>
      </c>
      <c r="I1021">
        <v>9024</v>
      </c>
      <c r="J1021">
        <v>9.33</v>
      </c>
      <c r="K1021">
        <v>6.92</v>
      </c>
    </row>
    <row r="1022" spans="1:11" x14ac:dyDescent="0.35">
      <c r="A1022">
        <v>329540765</v>
      </c>
      <c r="B1022" s="2">
        <v>43320</v>
      </c>
      <c r="C1022" s="2">
        <v>43328</v>
      </c>
      <c r="D1022" t="s">
        <v>84</v>
      </c>
      <c r="E1022" t="s">
        <v>24</v>
      </c>
      <c r="F1022" t="s">
        <v>22</v>
      </c>
      <c r="G1022" t="s">
        <v>14</v>
      </c>
      <c r="H1022" t="s">
        <v>34</v>
      </c>
      <c r="I1022">
        <v>7290</v>
      </c>
      <c r="J1022">
        <v>47.45</v>
      </c>
      <c r="K1022">
        <v>31.79</v>
      </c>
    </row>
    <row r="1023" spans="1:11" x14ac:dyDescent="0.35">
      <c r="A1023">
        <v>436280238</v>
      </c>
      <c r="B1023" s="2">
        <v>44331</v>
      </c>
      <c r="C1023" s="2">
        <v>44337</v>
      </c>
      <c r="D1023" t="s">
        <v>120</v>
      </c>
      <c r="E1023" t="s">
        <v>38</v>
      </c>
      <c r="F1023" t="s">
        <v>56</v>
      </c>
      <c r="G1023" t="s">
        <v>18</v>
      </c>
      <c r="H1023" t="s">
        <v>34</v>
      </c>
      <c r="I1023">
        <v>3872</v>
      </c>
      <c r="J1023">
        <v>9.33</v>
      </c>
      <c r="K1023">
        <v>6.92</v>
      </c>
    </row>
    <row r="1024" spans="1:11" x14ac:dyDescent="0.35">
      <c r="A1024">
        <v>402792966</v>
      </c>
      <c r="B1024" s="2">
        <v>44731</v>
      </c>
      <c r="C1024" s="2">
        <v>44746</v>
      </c>
      <c r="D1024" t="s">
        <v>59</v>
      </c>
      <c r="E1024" t="s">
        <v>12</v>
      </c>
      <c r="F1024" t="s">
        <v>13</v>
      </c>
      <c r="G1024" t="s">
        <v>18</v>
      </c>
      <c r="H1024" t="s">
        <v>34</v>
      </c>
      <c r="I1024">
        <v>4244</v>
      </c>
      <c r="J1024">
        <v>255.28</v>
      </c>
      <c r="K1024">
        <v>159.41999999999999</v>
      </c>
    </row>
    <row r="1025" spans="1:11" x14ac:dyDescent="0.35">
      <c r="A1025">
        <v>254127776</v>
      </c>
      <c r="B1025" s="2">
        <v>42224</v>
      </c>
      <c r="C1025" s="2">
        <v>42228</v>
      </c>
      <c r="D1025" t="s">
        <v>74</v>
      </c>
      <c r="E1025" t="s">
        <v>38</v>
      </c>
      <c r="F1025" t="s">
        <v>68</v>
      </c>
      <c r="G1025" t="s">
        <v>14</v>
      </c>
      <c r="H1025" t="s">
        <v>15</v>
      </c>
      <c r="I1025">
        <v>911</v>
      </c>
      <c r="J1025">
        <v>154.06</v>
      </c>
      <c r="K1025">
        <v>90.93</v>
      </c>
    </row>
    <row r="1026" spans="1:11" x14ac:dyDescent="0.35">
      <c r="A1026">
        <v>535645997</v>
      </c>
      <c r="B1026" s="2">
        <v>42521</v>
      </c>
      <c r="C1026" s="2">
        <v>42522</v>
      </c>
      <c r="D1026" t="s">
        <v>219</v>
      </c>
      <c r="E1026" t="s">
        <v>38</v>
      </c>
      <c r="F1026" t="s">
        <v>22</v>
      </c>
      <c r="G1026" t="s">
        <v>14</v>
      </c>
      <c r="H1026" t="s">
        <v>15</v>
      </c>
      <c r="I1026">
        <v>8409</v>
      </c>
      <c r="J1026">
        <v>47.45</v>
      </c>
      <c r="K1026">
        <v>31.79</v>
      </c>
    </row>
    <row r="1027" spans="1:11" x14ac:dyDescent="0.35">
      <c r="A1027">
        <v>963021457</v>
      </c>
      <c r="B1027" s="2">
        <v>43453</v>
      </c>
      <c r="C1027" s="2">
        <v>43454</v>
      </c>
      <c r="D1027" t="s">
        <v>186</v>
      </c>
      <c r="E1027" t="s">
        <v>38</v>
      </c>
      <c r="F1027" t="s">
        <v>33</v>
      </c>
      <c r="G1027" t="s">
        <v>18</v>
      </c>
      <c r="H1027" t="s">
        <v>15</v>
      </c>
      <c r="I1027">
        <v>8304</v>
      </c>
      <c r="J1027">
        <v>109.28</v>
      </c>
      <c r="K1027">
        <v>35.840000000000003</v>
      </c>
    </row>
    <row r="1028" spans="1:11" x14ac:dyDescent="0.35">
      <c r="A1028">
        <v>872240483</v>
      </c>
      <c r="B1028" s="2">
        <v>43238</v>
      </c>
      <c r="C1028" s="2">
        <v>43240</v>
      </c>
      <c r="D1028" t="s">
        <v>131</v>
      </c>
      <c r="E1028" t="s">
        <v>32</v>
      </c>
      <c r="F1028" t="s">
        <v>40</v>
      </c>
      <c r="G1028" t="s">
        <v>14</v>
      </c>
      <c r="H1028" t="s">
        <v>26</v>
      </c>
      <c r="I1028">
        <v>4197</v>
      </c>
      <c r="J1028">
        <v>651.21</v>
      </c>
      <c r="K1028">
        <v>524.96</v>
      </c>
    </row>
    <row r="1029" spans="1:11" x14ac:dyDescent="0.35">
      <c r="A1029">
        <v>569601905</v>
      </c>
      <c r="B1029" s="2">
        <v>42025</v>
      </c>
      <c r="C1029" s="2">
        <v>42044</v>
      </c>
      <c r="D1029" t="s">
        <v>162</v>
      </c>
      <c r="E1029" t="s">
        <v>38</v>
      </c>
      <c r="F1029" t="s">
        <v>76</v>
      </c>
      <c r="G1029" t="s">
        <v>18</v>
      </c>
      <c r="H1029" t="s">
        <v>19</v>
      </c>
      <c r="I1029">
        <v>6716</v>
      </c>
      <c r="J1029">
        <v>668.27</v>
      </c>
      <c r="K1029">
        <v>502.54</v>
      </c>
    </row>
    <row r="1030" spans="1:11" x14ac:dyDescent="0.35">
      <c r="A1030">
        <v>881717050</v>
      </c>
      <c r="B1030" s="2">
        <v>44887</v>
      </c>
      <c r="C1030" s="2">
        <v>44892</v>
      </c>
      <c r="D1030" t="s">
        <v>79</v>
      </c>
      <c r="E1030" t="s">
        <v>21</v>
      </c>
      <c r="F1030" t="s">
        <v>17</v>
      </c>
      <c r="G1030" t="s">
        <v>14</v>
      </c>
      <c r="H1030" t="s">
        <v>15</v>
      </c>
      <c r="I1030">
        <v>8524</v>
      </c>
      <c r="J1030">
        <v>152.58000000000001</v>
      </c>
      <c r="K1030">
        <v>97.44</v>
      </c>
    </row>
    <row r="1031" spans="1:11" x14ac:dyDescent="0.35">
      <c r="A1031">
        <v>905509746</v>
      </c>
      <c r="B1031" s="2">
        <v>42290</v>
      </c>
      <c r="C1031" s="2">
        <v>42294</v>
      </c>
      <c r="D1031" t="s">
        <v>175</v>
      </c>
      <c r="E1031" t="s">
        <v>21</v>
      </c>
      <c r="F1031" t="s">
        <v>76</v>
      </c>
      <c r="G1031" t="s">
        <v>18</v>
      </c>
      <c r="H1031" t="s">
        <v>26</v>
      </c>
      <c r="I1031">
        <v>9311</v>
      </c>
      <c r="J1031">
        <v>668.27</v>
      </c>
      <c r="K1031">
        <v>502.54</v>
      </c>
    </row>
    <row r="1032" spans="1:11" x14ac:dyDescent="0.35">
      <c r="A1032">
        <v>258216321</v>
      </c>
      <c r="B1032" s="2">
        <v>43243</v>
      </c>
      <c r="C1032" s="2">
        <v>43261</v>
      </c>
      <c r="D1032" t="s">
        <v>181</v>
      </c>
      <c r="E1032" t="s">
        <v>38</v>
      </c>
      <c r="F1032" t="s">
        <v>40</v>
      </c>
      <c r="G1032" t="s">
        <v>14</v>
      </c>
      <c r="H1032" t="s">
        <v>34</v>
      </c>
      <c r="I1032">
        <v>802</v>
      </c>
      <c r="J1032">
        <v>651.21</v>
      </c>
      <c r="K1032">
        <v>524.96</v>
      </c>
    </row>
    <row r="1033" spans="1:11" x14ac:dyDescent="0.35">
      <c r="A1033">
        <v>427385604</v>
      </c>
      <c r="B1033" s="2">
        <v>44334</v>
      </c>
      <c r="C1033" s="2">
        <v>44337</v>
      </c>
      <c r="D1033" t="s">
        <v>157</v>
      </c>
      <c r="E1033" t="s">
        <v>24</v>
      </c>
      <c r="F1033" t="s">
        <v>47</v>
      </c>
      <c r="G1033" t="s">
        <v>18</v>
      </c>
      <c r="H1033" t="s">
        <v>34</v>
      </c>
      <c r="I1033">
        <v>1752</v>
      </c>
      <c r="J1033">
        <v>421.89</v>
      </c>
      <c r="K1033">
        <v>364.69</v>
      </c>
    </row>
    <row r="1034" spans="1:11" x14ac:dyDescent="0.35">
      <c r="A1034">
        <v>720878922</v>
      </c>
      <c r="B1034" s="2">
        <v>44004</v>
      </c>
      <c r="C1034" s="2">
        <v>44011</v>
      </c>
      <c r="D1034" t="s">
        <v>113</v>
      </c>
      <c r="E1034" t="s">
        <v>21</v>
      </c>
      <c r="F1034" t="s">
        <v>13</v>
      </c>
      <c r="G1034" t="s">
        <v>14</v>
      </c>
      <c r="H1034" t="s">
        <v>34</v>
      </c>
      <c r="I1034">
        <v>2948</v>
      </c>
      <c r="J1034">
        <v>255.28</v>
      </c>
      <c r="K1034">
        <v>159.41999999999999</v>
      </c>
    </row>
    <row r="1035" spans="1:11" x14ac:dyDescent="0.35">
      <c r="A1035">
        <v>516870105</v>
      </c>
      <c r="B1035" s="2">
        <v>43505</v>
      </c>
      <c r="C1035" s="2">
        <v>43514</v>
      </c>
      <c r="D1035" t="s">
        <v>191</v>
      </c>
      <c r="E1035" t="s">
        <v>24</v>
      </c>
      <c r="F1035" t="s">
        <v>56</v>
      </c>
      <c r="G1035" t="s">
        <v>18</v>
      </c>
      <c r="H1035" t="s">
        <v>26</v>
      </c>
      <c r="I1035">
        <v>2205</v>
      </c>
      <c r="J1035">
        <v>9.33</v>
      </c>
      <c r="K1035">
        <v>6.92</v>
      </c>
    </row>
    <row r="1036" spans="1:11" x14ac:dyDescent="0.35">
      <c r="A1036">
        <v>613845479</v>
      </c>
      <c r="B1036" s="2">
        <v>42867</v>
      </c>
      <c r="C1036" s="2">
        <v>42871</v>
      </c>
      <c r="D1036" t="s">
        <v>157</v>
      </c>
      <c r="E1036" t="s">
        <v>24</v>
      </c>
      <c r="F1036" t="s">
        <v>56</v>
      </c>
      <c r="G1036" t="s">
        <v>18</v>
      </c>
      <c r="H1036" t="s">
        <v>34</v>
      </c>
      <c r="I1036">
        <v>9373</v>
      </c>
      <c r="J1036">
        <v>9.33</v>
      </c>
      <c r="K1036">
        <v>6.92</v>
      </c>
    </row>
    <row r="1037" spans="1:11" x14ac:dyDescent="0.35">
      <c r="A1037">
        <v>980603873</v>
      </c>
      <c r="B1037" s="2">
        <v>44353</v>
      </c>
      <c r="C1037" s="2">
        <v>44371</v>
      </c>
      <c r="D1037" t="s">
        <v>177</v>
      </c>
      <c r="E1037" t="s">
        <v>24</v>
      </c>
      <c r="F1037" t="s">
        <v>25</v>
      </c>
      <c r="G1037" t="s">
        <v>18</v>
      </c>
      <c r="H1037" t="s">
        <v>34</v>
      </c>
      <c r="I1037">
        <v>1332</v>
      </c>
      <c r="J1037">
        <v>205.7</v>
      </c>
      <c r="K1037">
        <v>117.11</v>
      </c>
    </row>
    <row r="1038" spans="1:11" x14ac:dyDescent="0.35">
      <c r="A1038">
        <v>306256616</v>
      </c>
      <c r="B1038" s="2">
        <v>44149</v>
      </c>
      <c r="C1038" s="2">
        <v>44150</v>
      </c>
      <c r="D1038" t="s">
        <v>178</v>
      </c>
      <c r="E1038" t="s">
        <v>21</v>
      </c>
      <c r="F1038" t="s">
        <v>30</v>
      </c>
      <c r="G1038" t="s">
        <v>18</v>
      </c>
      <c r="H1038" t="s">
        <v>26</v>
      </c>
      <c r="I1038">
        <v>6993</v>
      </c>
      <c r="J1038">
        <v>81.73</v>
      </c>
      <c r="K1038">
        <v>56.67</v>
      </c>
    </row>
    <row r="1039" spans="1:11" x14ac:dyDescent="0.35">
      <c r="A1039">
        <v>950227534</v>
      </c>
      <c r="B1039" s="2">
        <v>43762</v>
      </c>
      <c r="C1039" s="2">
        <v>43772</v>
      </c>
      <c r="D1039" t="s">
        <v>82</v>
      </c>
      <c r="E1039" t="s">
        <v>32</v>
      </c>
      <c r="F1039" t="s">
        <v>76</v>
      </c>
      <c r="G1039" t="s">
        <v>18</v>
      </c>
      <c r="H1039" t="s">
        <v>26</v>
      </c>
      <c r="I1039">
        <v>2298</v>
      </c>
      <c r="J1039">
        <v>668.27</v>
      </c>
      <c r="K1039">
        <v>502.54</v>
      </c>
    </row>
    <row r="1040" spans="1:11" x14ac:dyDescent="0.35">
      <c r="A1040">
        <v>392252957</v>
      </c>
      <c r="B1040" s="2">
        <v>42008</v>
      </c>
      <c r="C1040" s="2">
        <v>42027</v>
      </c>
      <c r="D1040" t="s">
        <v>168</v>
      </c>
      <c r="E1040" t="s">
        <v>21</v>
      </c>
      <c r="F1040" t="s">
        <v>25</v>
      </c>
      <c r="G1040" t="s">
        <v>18</v>
      </c>
      <c r="H1040" t="s">
        <v>15</v>
      </c>
      <c r="I1040">
        <v>5222</v>
      </c>
      <c r="J1040">
        <v>205.7</v>
      </c>
      <c r="K1040">
        <v>117.11</v>
      </c>
    </row>
    <row r="1041" spans="1:11" x14ac:dyDescent="0.35">
      <c r="A1041">
        <v>682381713</v>
      </c>
      <c r="B1041" s="2">
        <v>43282</v>
      </c>
      <c r="C1041" s="2">
        <v>43285</v>
      </c>
      <c r="D1041" t="s">
        <v>73</v>
      </c>
      <c r="E1041" t="s">
        <v>24</v>
      </c>
      <c r="F1041" t="s">
        <v>30</v>
      </c>
      <c r="G1041" t="s">
        <v>14</v>
      </c>
      <c r="H1041" t="s">
        <v>15</v>
      </c>
      <c r="I1041">
        <v>768</v>
      </c>
      <c r="J1041">
        <v>81.73</v>
      </c>
      <c r="K1041">
        <v>56.67</v>
      </c>
    </row>
    <row r="1042" spans="1:11" x14ac:dyDescent="0.35">
      <c r="A1042">
        <v>790975129</v>
      </c>
      <c r="B1042" s="2">
        <v>44335</v>
      </c>
      <c r="C1042" s="2">
        <v>44356</v>
      </c>
      <c r="D1042" t="s">
        <v>69</v>
      </c>
      <c r="E1042" t="s">
        <v>38</v>
      </c>
      <c r="F1042" t="s">
        <v>33</v>
      </c>
      <c r="G1042" t="s">
        <v>14</v>
      </c>
      <c r="H1042" t="s">
        <v>34</v>
      </c>
      <c r="I1042">
        <v>5973</v>
      </c>
      <c r="J1042">
        <v>109.28</v>
      </c>
      <c r="K1042">
        <v>35.840000000000003</v>
      </c>
    </row>
    <row r="1043" spans="1:11" x14ac:dyDescent="0.35">
      <c r="A1043">
        <v>658707034</v>
      </c>
      <c r="B1043" s="2">
        <v>42801</v>
      </c>
      <c r="C1043" s="2">
        <v>42810</v>
      </c>
      <c r="D1043" t="s">
        <v>150</v>
      </c>
      <c r="E1043" t="s">
        <v>38</v>
      </c>
      <c r="F1043" t="s">
        <v>42</v>
      </c>
      <c r="G1043" t="s">
        <v>18</v>
      </c>
      <c r="H1043" t="s">
        <v>26</v>
      </c>
      <c r="I1043">
        <v>4904</v>
      </c>
      <c r="J1043">
        <v>437.2</v>
      </c>
      <c r="K1043">
        <v>263.33</v>
      </c>
    </row>
    <row r="1044" spans="1:11" x14ac:dyDescent="0.35">
      <c r="A1044">
        <v>746563756</v>
      </c>
      <c r="B1044" s="2">
        <v>43173</v>
      </c>
      <c r="C1044" s="2">
        <v>43194</v>
      </c>
      <c r="D1044" t="s">
        <v>125</v>
      </c>
      <c r="E1044" t="s">
        <v>21</v>
      </c>
      <c r="F1044" t="s">
        <v>42</v>
      </c>
      <c r="G1044" t="s">
        <v>18</v>
      </c>
      <c r="H1044" t="s">
        <v>19</v>
      </c>
      <c r="I1044">
        <v>3661</v>
      </c>
      <c r="J1044">
        <v>437.2</v>
      </c>
      <c r="K1044">
        <v>263.33</v>
      </c>
    </row>
    <row r="1045" spans="1:11" x14ac:dyDescent="0.35">
      <c r="A1045">
        <v>685844123</v>
      </c>
      <c r="B1045" s="2">
        <v>43942</v>
      </c>
      <c r="C1045" s="2">
        <v>43948</v>
      </c>
      <c r="D1045" t="s">
        <v>59</v>
      </c>
      <c r="E1045" t="s">
        <v>12</v>
      </c>
      <c r="F1045" t="s">
        <v>56</v>
      </c>
      <c r="G1045" t="s">
        <v>18</v>
      </c>
      <c r="H1045" t="s">
        <v>15</v>
      </c>
      <c r="I1045">
        <v>5372</v>
      </c>
      <c r="J1045">
        <v>9.33</v>
      </c>
      <c r="K1045">
        <v>6.92</v>
      </c>
    </row>
    <row r="1046" spans="1:11" x14ac:dyDescent="0.35">
      <c r="A1046">
        <v>628159463</v>
      </c>
      <c r="B1046" s="2">
        <v>43414</v>
      </c>
      <c r="C1046" s="2">
        <v>43417</v>
      </c>
      <c r="D1046" t="s">
        <v>45</v>
      </c>
      <c r="E1046" t="s">
        <v>12</v>
      </c>
      <c r="F1046" t="s">
        <v>33</v>
      </c>
      <c r="G1046" t="s">
        <v>18</v>
      </c>
      <c r="H1046" t="s">
        <v>15</v>
      </c>
      <c r="I1046">
        <v>5199</v>
      </c>
      <c r="J1046">
        <v>109.28</v>
      </c>
      <c r="K1046">
        <v>35.840000000000003</v>
      </c>
    </row>
    <row r="1047" spans="1:11" x14ac:dyDescent="0.35">
      <c r="A1047">
        <v>795433604</v>
      </c>
      <c r="B1047" s="2">
        <v>43439</v>
      </c>
      <c r="C1047" s="2">
        <v>43440</v>
      </c>
      <c r="D1047" t="s">
        <v>112</v>
      </c>
      <c r="E1047" t="s">
        <v>12</v>
      </c>
      <c r="F1047" t="s">
        <v>17</v>
      </c>
      <c r="G1047" t="s">
        <v>14</v>
      </c>
      <c r="H1047" t="s">
        <v>26</v>
      </c>
      <c r="I1047">
        <v>5335</v>
      </c>
      <c r="J1047">
        <v>152.58000000000001</v>
      </c>
      <c r="K1047">
        <v>97.44</v>
      </c>
    </row>
    <row r="1048" spans="1:11" x14ac:dyDescent="0.35">
      <c r="A1048">
        <v>129902875</v>
      </c>
      <c r="B1048" s="2">
        <v>43180</v>
      </c>
      <c r="C1048" s="2">
        <v>43192</v>
      </c>
      <c r="D1048" t="s">
        <v>49</v>
      </c>
      <c r="E1048" t="s">
        <v>21</v>
      </c>
      <c r="F1048" t="s">
        <v>76</v>
      </c>
      <c r="G1048" t="s">
        <v>14</v>
      </c>
      <c r="H1048" t="s">
        <v>19</v>
      </c>
      <c r="I1048">
        <v>2</v>
      </c>
      <c r="J1048">
        <v>668.27</v>
      </c>
      <c r="K1048">
        <v>502.54</v>
      </c>
    </row>
    <row r="1049" spans="1:11" x14ac:dyDescent="0.35">
      <c r="A1049">
        <v>344116103</v>
      </c>
      <c r="B1049" s="2">
        <v>44456</v>
      </c>
      <c r="C1049" s="2">
        <v>44472</v>
      </c>
      <c r="D1049" t="s">
        <v>82</v>
      </c>
      <c r="E1049" t="s">
        <v>32</v>
      </c>
      <c r="F1049" t="s">
        <v>40</v>
      </c>
      <c r="G1049" t="s">
        <v>18</v>
      </c>
      <c r="H1049" t="s">
        <v>15</v>
      </c>
      <c r="I1049">
        <v>457</v>
      </c>
      <c r="J1049">
        <v>651.21</v>
      </c>
      <c r="K1049">
        <v>524.96</v>
      </c>
    </row>
    <row r="1050" spans="1:11" x14ac:dyDescent="0.35">
      <c r="A1050">
        <v>970934617</v>
      </c>
      <c r="B1050" s="2">
        <v>42014</v>
      </c>
      <c r="C1050" s="2">
        <v>42016</v>
      </c>
      <c r="D1050" t="s">
        <v>94</v>
      </c>
      <c r="E1050" t="s">
        <v>38</v>
      </c>
      <c r="F1050" t="s">
        <v>17</v>
      </c>
      <c r="G1050" t="s">
        <v>14</v>
      </c>
      <c r="H1050" t="s">
        <v>15</v>
      </c>
      <c r="I1050">
        <v>9984</v>
      </c>
      <c r="J1050">
        <v>152.58000000000001</v>
      </c>
      <c r="K1050">
        <v>97.44</v>
      </c>
    </row>
    <row r="1051" spans="1:11" x14ac:dyDescent="0.35">
      <c r="A1051">
        <v>713532245</v>
      </c>
      <c r="B1051" s="2">
        <v>43801</v>
      </c>
      <c r="C1051" s="2">
        <v>43803</v>
      </c>
      <c r="D1051" t="s">
        <v>140</v>
      </c>
      <c r="E1051" t="s">
        <v>24</v>
      </c>
      <c r="F1051" t="s">
        <v>25</v>
      </c>
      <c r="G1051" t="s">
        <v>14</v>
      </c>
      <c r="H1051" t="s">
        <v>26</v>
      </c>
      <c r="I1051">
        <v>8902</v>
      </c>
      <c r="J1051">
        <v>205.7</v>
      </c>
      <c r="K1051">
        <v>117.11</v>
      </c>
    </row>
    <row r="1052" spans="1:11" x14ac:dyDescent="0.35">
      <c r="A1052">
        <v>595395314</v>
      </c>
      <c r="B1052" s="2">
        <v>43230</v>
      </c>
      <c r="C1052" s="2">
        <v>43240</v>
      </c>
      <c r="D1052" t="s">
        <v>80</v>
      </c>
      <c r="E1052" t="s">
        <v>21</v>
      </c>
      <c r="F1052" t="s">
        <v>22</v>
      </c>
      <c r="G1052" t="s">
        <v>18</v>
      </c>
      <c r="H1052" t="s">
        <v>15</v>
      </c>
      <c r="I1052">
        <v>9559</v>
      </c>
      <c r="J1052">
        <v>47.45</v>
      </c>
      <c r="K1052">
        <v>31.79</v>
      </c>
    </row>
    <row r="1053" spans="1:11" x14ac:dyDescent="0.35">
      <c r="A1053">
        <v>810322654</v>
      </c>
      <c r="B1053" s="2">
        <v>43832</v>
      </c>
      <c r="C1053" s="2">
        <v>43836</v>
      </c>
      <c r="D1053" t="s">
        <v>52</v>
      </c>
      <c r="E1053" t="s">
        <v>12</v>
      </c>
      <c r="F1053" t="s">
        <v>25</v>
      </c>
      <c r="G1053" t="s">
        <v>18</v>
      </c>
      <c r="H1053" t="s">
        <v>26</v>
      </c>
      <c r="I1053">
        <v>1335</v>
      </c>
      <c r="J1053">
        <v>205.7</v>
      </c>
      <c r="K1053">
        <v>117.11</v>
      </c>
    </row>
    <row r="1054" spans="1:11" x14ac:dyDescent="0.35">
      <c r="A1054">
        <v>272425591</v>
      </c>
      <c r="B1054" s="2">
        <v>44259</v>
      </c>
      <c r="C1054" s="2">
        <v>44266</v>
      </c>
      <c r="D1054" t="s">
        <v>135</v>
      </c>
      <c r="E1054" t="s">
        <v>21</v>
      </c>
      <c r="F1054" t="s">
        <v>56</v>
      </c>
      <c r="G1054" t="s">
        <v>14</v>
      </c>
      <c r="H1054" t="s">
        <v>26</v>
      </c>
      <c r="I1054">
        <v>5641</v>
      </c>
      <c r="J1054">
        <v>9.33</v>
      </c>
      <c r="K1054">
        <v>6.92</v>
      </c>
    </row>
    <row r="1055" spans="1:11" x14ac:dyDescent="0.35">
      <c r="A1055">
        <v>666127955</v>
      </c>
      <c r="B1055" s="2">
        <v>43628</v>
      </c>
      <c r="C1055" s="2">
        <v>43646</v>
      </c>
      <c r="D1055" t="s">
        <v>170</v>
      </c>
      <c r="E1055" t="s">
        <v>12</v>
      </c>
      <c r="F1055" t="s">
        <v>25</v>
      </c>
      <c r="G1055" t="s">
        <v>18</v>
      </c>
      <c r="H1055" t="s">
        <v>26</v>
      </c>
      <c r="I1055">
        <v>920</v>
      </c>
      <c r="J1055">
        <v>205.7</v>
      </c>
      <c r="K1055">
        <v>117.11</v>
      </c>
    </row>
    <row r="1056" spans="1:11" x14ac:dyDescent="0.35">
      <c r="A1056">
        <v>596166074</v>
      </c>
      <c r="B1056" s="2">
        <v>43796</v>
      </c>
      <c r="C1056" s="2">
        <v>43804</v>
      </c>
      <c r="D1056" t="s">
        <v>184</v>
      </c>
      <c r="E1056" t="s">
        <v>21</v>
      </c>
      <c r="F1056" t="s">
        <v>13</v>
      </c>
      <c r="G1056" t="s">
        <v>18</v>
      </c>
      <c r="H1056" t="s">
        <v>34</v>
      </c>
      <c r="I1056">
        <v>7644</v>
      </c>
      <c r="J1056">
        <v>255.28</v>
      </c>
      <c r="K1056">
        <v>159.41999999999999</v>
      </c>
    </row>
    <row r="1057" spans="1:11" x14ac:dyDescent="0.35">
      <c r="A1057">
        <v>537588775</v>
      </c>
      <c r="B1057" s="2">
        <v>44005</v>
      </c>
      <c r="C1057" s="2">
        <v>44013</v>
      </c>
      <c r="D1057" t="s">
        <v>161</v>
      </c>
      <c r="E1057" t="s">
        <v>24</v>
      </c>
      <c r="F1057" t="s">
        <v>30</v>
      </c>
      <c r="G1057" t="s">
        <v>18</v>
      </c>
      <c r="H1057" t="s">
        <v>19</v>
      </c>
      <c r="I1057">
        <v>3320</v>
      </c>
      <c r="J1057">
        <v>81.73</v>
      </c>
      <c r="K1057">
        <v>56.67</v>
      </c>
    </row>
    <row r="1058" spans="1:11" x14ac:dyDescent="0.35">
      <c r="A1058">
        <v>585757386</v>
      </c>
      <c r="B1058" s="2">
        <v>44620</v>
      </c>
      <c r="C1058" s="2">
        <v>44623</v>
      </c>
      <c r="D1058" t="s">
        <v>190</v>
      </c>
      <c r="E1058" t="s">
        <v>38</v>
      </c>
      <c r="F1058" t="s">
        <v>25</v>
      </c>
      <c r="G1058" t="s">
        <v>18</v>
      </c>
      <c r="H1058" t="s">
        <v>26</v>
      </c>
      <c r="I1058">
        <v>7482</v>
      </c>
      <c r="J1058">
        <v>205.7</v>
      </c>
      <c r="K1058">
        <v>117.11</v>
      </c>
    </row>
    <row r="1059" spans="1:11" x14ac:dyDescent="0.35">
      <c r="A1059">
        <v>906345736</v>
      </c>
      <c r="B1059" s="2">
        <v>44122</v>
      </c>
      <c r="C1059" s="2">
        <v>44130</v>
      </c>
      <c r="D1059" t="s">
        <v>91</v>
      </c>
      <c r="E1059" t="s">
        <v>21</v>
      </c>
      <c r="F1059" t="s">
        <v>22</v>
      </c>
      <c r="G1059" t="s">
        <v>18</v>
      </c>
      <c r="H1059" t="s">
        <v>19</v>
      </c>
      <c r="I1059">
        <v>6699</v>
      </c>
      <c r="J1059">
        <v>47.45</v>
      </c>
      <c r="K1059">
        <v>31.79</v>
      </c>
    </row>
    <row r="1060" spans="1:11" x14ac:dyDescent="0.35">
      <c r="A1060">
        <v>385340154</v>
      </c>
      <c r="B1060" s="2">
        <v>43887</v>
      </c>
      <c r="C1060" s="2">
        <v>43888</v>
      </c>
      <c r="D1060" t="s">
        <v>184</v>
      </c>
      <c r="E1060" t="s">
        <v>21</v>
      </c>
      <c r="F1060" t="s">
        <v>42</v>
      </c>
      <c r="G1060" t="s">
        <v>18</v>
      </c>
      <c r="H1060" t="s">
        <v>15</v>
      </c>
      <c r="I1060">
        <v>9569</v>
      </c>
      <c r="J1060">
        <v>437.2</v>
      </c>
      <c r="K1060">
        <v>263.33</v>
      </c>
    </row>
    <row r="1061" spans="1:11" x14ac:dyDescent="0.35">
      <c r="A1061">
        <v>679039466</v>
      </c>
      <c r="B1061" s="2">
        <v>43985</v>
      </c>
      <c r="C1061" s="2">
        <v>44002</v>
      </c>
      <c r="D1061" t="s">
        <v>172</v>
      </c>
      <c r="E1061" t="s">
        <v>21</v>
      </c>
      <c r="F1061" t="s">
        <v>42</v>
      </c>
      <c r="G1061" t="s">
        <v>18</v>
      </c>
      <c r="H1061" t="s">
        <v>34</v>
      </c>
      <c r="I1061">
        <v>1723</v>
      </c>
      <c r="J1061">
        <v>437.2</v>
      </c>
      <c r="K1061">
        <v>263.33</v>
      </c>
    </row>
    <row r="1062" spans="1:11" x14ac:dyDescent="0.35">
      <c r="A1062">
        <v>364055001</v>
      </c>
      <c r="B1062" s="2">
        <v>44299</v>
      </c>
      <c r="C1062" s="2">
        <v>44317</v>
      </c>
      <c r="D1062" t="s">
        <v>120</v>
      </c>
      <c r="E1062" t="s">
        <v>38</v>
      </c>
      <c r="F1062" t="s">
        <v>76</v>
      </c>
      <c r="G1062" t="s">
        <v>18</v>
      </c>
      <c r="H1062" t="s">
        <v>26</v>
      </c>
      <c r="I1062">
        <v>820</v>
      </c>
      <c r="J1062">
        <v>668.27</v>
      </c>
      <c r="K1062">
        <v>502.54</v>
      </c>
    </row>
    <row r="1063" spans="1:11" x14ac:dyDescent="0.35">
      <c r="A1063">
        <v>787310588</v>
      </c>
      <c r="B1063" s="2">
        <v>44292</v>
      </c>
      <c r="C1063" s="2">
        <v>44294</v>
      </c>
      <c r="D1063" t="s">
        <v>180</v>
      </c>
      <c r="E1063" t="s">
        <v>24</v>
      </c>
      <c r="F1063" t="s">
        <v>13</v>
      </c>
      <c r="G1063" t="s">
        <v>14</v>
      </c>
      <c r="H1063" t="s">
        <v>34</v>
      </c>
      <c r="I1063">
        <v>1554</v>
      </c>
      <c r="J1063">
        <v>255.28</v>
      </c>
      <c r="K1063">
        <v>159.41999999999999</v>
      </c>
    </row>
    <row r="1064" spans="1:11" x14ac:dyDescent="0.35">
      <c r="A1064">
        <v>216042554</v>
      </c>
      <c r="B1064" s="2">
        <v>42358</v>
      </c>
      <c r="C1064" s="2">
        <v>42359</v>
      </c>
      <c r="D1064" t="s">
        <v>134</v>
      </c>
      <c r="E1064" t="s">
        <v>38</v>
      </c>
      <c r="F1064" t="s">
        <v>33</v>
      </c>
      <c r="G1064" t="s">
        <v>14</v>
      </c>
      <c r="H1064" t="s">
        <v>34</v>
      </c>
      <c r="I1064">
        <v>647</v>
      </c>
      <c r="J1064">
        <v>109.28</v>
      </c>
      <c r="K1064">
        <v>35.840000000000003</v>
      </c>
    </row>
    <row r="1065" spans="1:11" x14ac:dyDescent="0.35">
      <c r="A1065">
        <v>587799727</v>
      </c>
      <c r="B1065" s="2">
        <v>44242</v>
      </c>
      <c r="C1065" s="2">
        <v>44243</v>
      </c>
      <c r="D1065" t="s">
        <v>80</v>
      </c>
      <c r="E1065" t="s">
        <v>21</v>
      </c>
      <c r="F1065" t="s">
        <v>13</v>
      </c>
      <c r="G1065" t="s">
        <v>18</v>
      </c>
      <c r="H1065" t="s">
        <v>26</v>
      </c>
      <c r="I1065">
        <v>1856</v>
      </c>
      <c r="J1065">
        <v>255.28</v>
      </c>
      <c r="K1065">
        <v>159.41999999999999</v>
      </c>
    </row>
    <row r="1066" spans="1:11" x14ac:dyDescent="0.35">
      <c r="A1066">
        <v>760443437</v>
      </c>
      <c r="B1066" s="2">
        <v>43765</v>
      </c>
      <c r="C1066" s="2">
        <v>43776</v>
      </c>
      <c r="D1066" t="s">
        <v>64</v>
      </c>
      <c r="E1066" t="s">
        <v>29</v>
      </c>
      <c r="F1066" t="s">
        <v>56</v>
      </c>
      <c r="G1066" t="s">
        <v>14</v>
      </c>
      <c r="H1066" t="s">
        <v>26</v>
      </c>
      <c r="I1066">
        <v>966</v>
      </c>
      <c r="J1066">
        <v>9.33</v>
      </c>
      <c r="K1066">
        <v>6.92</v>
      </c>
    </row>
    <row r="1067" spans="1:11" x14ac:dyDescent="0.35">
      <c r="A1067">
        <v>562147510</v>
      </c>
      <c r="B1067" s="2">
        <v>42262</v>
      </c>
      <c r="C1067" s="2">
        <v>42276</v>
      </c>
      <c r="D1067" t="s">
        <v>206</v>
      </c>
      <c r="E1067" t="s">
        <v>24</v>
      </c>
      <c r="F1067" t="s">
        <v>40</v>
      </c>
      <c r="G1067" t="s">
        <v>18</v>
      </c>
      <c r="H1067" t="s">
        <v>15</v>
      </c>
      <c r="I1067">
        <v>795</v>
      </c>
      <c r="J1067">
        <v>651.21</v>
      </c>
      <c r="K1067">
        <v>524.96</v>
      </c>
    </row>
    <row r="1068" spans="1:11" x14ac:dyDescent="0.35">
      <c r="A1068">
        <v>341398274</v>
      </c>
      <c r="B1068" s="2">
        <v>42757</v>
      </c>
      <c r="C1068" s="2">
        <v>42776</v>
      </c>
      <c r="D1068" t="s">
        <v>215</v>
      </c>
      <c r="E1068" t="s">
        <v>21</v>
      </c>
      <c r="F1068" t="s">
        <v>17</v>
      </c>
      <c r="G1068" t="s">
        <v>18</v>
      </c>
      <c r="H1068" t="s">
        <v>26</v>
      </c>
      <c r="I1068">
        <v>6191</v>
      </c>
      <c r="J1068">
        <v>152.58000000000001</v>
      </c>
      <c r="K1068">
        <v>97.44</v>
      </c>
    </row>
    <row r="1069" spans="1:11" x14ac:dyDescent="0.35">
      <c r="A1069">
        <v>516994559</v>
      </c>
      <c r="B1069" s="2">
        <v>42169</v>
      </c>
      <c r="C1069" s="2">
        <v>42179</v>
      </c>
      <c r="D1069" t="s">
        <v>176</v>
      </c>
      <c r="E1069" t="s">
        <v>21</v>
      </c>
      <c r="F1069" t="s">
        <v>56</v>
      </c>
      <c r="G1069" t="s">
        <v>18</v>
      </c>
      <c r="H1069" t="s">
        <v>34</v>
      </c>
      <c r="I1069">
        <v>9034</v>
      </c>
      <c r="J1069">
        <v>9.33</v>
      </c>
      <c r="K1069">
        <v>6.92</v>
      </c>
    </row>
    <row r="1070" spans="1:11" x14ac:dyDescent="0.35">
      <c r="A1070">
        <v>228047692</v>
      </c>
      <c r="B1070" s="2">
        <v>42762</v>
      </c>
      <c r="C1070" s="2">
        <v>42763</v>
      </c>
      <c r="D1070" t="s">
        <v>196</v>
      </c>
      <c r="E1070" t="s">
        <v>32</v>
      </c>
      <c r="F1070" t="s">
        <v>22</v>
      </c>
      <c r="G1070" t="s">
        <v>18</v>
      </c>
      <c r="H1070" t="s">
        <v>19</v>
      </c>
      <c r="I1070">
        <v>3235</v>
      </c>
      <c r="J1070">
        <v>47.45</v>
      </c>
      <c r="K1070">
        <v>31.79</v>
      </c>
    </row>
    <row r="1071" spans="1:11" x14ac:dyDescent="0.35">
      <c r="A1071">
        <v>483981502</v>
      </c>
      <c r="B1071" s="2">
        <v>44660</v>
      </c>
      <c r="C1071" s="2">
        <v>44674</v>
      </c>
      <c r="D1071" t="s">
        <v>116</v>
      </c>
      <c r="E1071" t="s">
        <v>21</v>
      </c>
      <c r="F1071" t="s">
        <v>40</v>
      </c>
      <c r="G1071" t="s">
        <v>14</v>
      </c>
      <c r="H1071" t="s">
        <v>34</v>
      </c>
      <c r="I1071">
        <v>9736</v>
      </c>
      <c r="J1071">
        <v>651.21</v>
      </c>
      <c r="K1071">
        <v>524.96</v>
      </c>
    </row>
    <row r="1072" spans="1:11" x14ac:dyDescent="0.35">
      <c r="A1072">
        <v>114532315</v>
      </c>
      <c r="B1072" s="2">
        <v>43365</v>
      </c>
      <c r="C1072" s="2">
        <v>43377</v>
      </c>
      <c r="D1072" t="s">
        <v>96</v>
      </c>
      <c r="E1072" t="s">
        <v>29</v>
      </c>
      <c r="F1072" t="s">
        <v>33</v>
      </c>
      <c r="G1072" t="s">
        <v>18</v>
      </c>
      <c r="H1072" t="s">
        <v>15</v>
      </c>
      <c r="I1072">
        <v>1512</v>
      </c>
      <c r="J1072">
        <v>109.28</v>
      </c>
      <c r="K1072">
        <v>35.840000000000003</v>
      </c>
    </row>
    <row r="1073" spans="1:11" x14ac:dyDescent="0.35">
      <c r="A1073">
        <v>719748961</v>
      </c>
      <c r="B1073" s="2">
        <v>42777</v>
      </c>
      <c r="C1073" s="2">
        <v>42780</v>
      </c>
      <c r="D1073" t="s">
        <v>108</v>
      </c>
      <c r="E1073" t="s">
        <v>12</v>
      </c>
      <c r="F1073" t="s">
        <v>56</v>
      </c>
      <c r="G1073" t="s">
        <v>18</v>
      </c>
      <c r="H1073" t="s">
        <v>34</v>
      </c>
      <c r="I1073">
        <v>8567</v>
      </c>
      <c r="J1073">
        <v>9.33</v>
      </c>
      <c r="K1073">
        <v>6.92</v>
      </c>
    </row>
    <row r="1074" spans="1:11" x14ac:dyDescent="0.35">
      <c r="A1074">
        <v>819992768</v>
      </c>
      <c r="B1074" s="2">
        <v>44107</v>
      </c>
      <c r="C1074" s="2">
        <v>44121</v>
      </c>
      <c r="D1074" t="s">
        <v>41</v>
      </c>
      <c r="E1074" t="s">
        <v>29</v>
      </c>
      <c r="F1074" t="s">
        <v>25</v>
      </c>
      <c r="G1074" t="s">
        <v>14</v>
      </c>
      <c r="H1074" t="s">
        <v>34</v>
      </c>
      <c r="I1074">
        <v>2937</v>
      </c>
      <c r="J1074">
        <v>205.7</v>
      </c>
      <c r="K1074">
        <v>117.11</v>
      </c>
    </row>
    <row r="1075" spans="1:11" x14ac:dyDescent="0.35">
      <c r="A1075">
        <v>805937564</v>
      </c>
      <c r="B1075" s="2">
        <v>42722</v>
      </c>
      <c r="C1075" s="2">
        <v>42740</v>
      </c>
      <c r="D1075" t="s">
        <v>118</v>
      </c>
      <c r="E1075" t="s">
        <v>24</v>
      </c>
      <c r="F1075" t="s">
        <v>42</v>
      </c>
      <c r="G1075" t="s">
        <v>18</v>
      </c>
      <c r="H1075" t="s">
        <v>19</v>
      </c>
      <c r="I1075">
        <v>3690</v>
      </c>
      <c r="J1075">
        <v>437.2</v>
      </c>
      <c r="K1075">
        <v>263.33</v>
      </c>
    </row>
    <row r="1076" spans="1:11" x14ac:dyDescent="0.35">
      <c r="A1076">
        <v>688569676</v>
      </c>
      <c r="B1076" s="2">
        <v>42304</v>
      </c>
      <c r="C1076" s="2">
        <v>42310</v>
      </c>
      <c r="D1076" t="s">
        <v>150</v>
      </c>
      <c r="E1076" t="s">
        <v>38</v>
      </c>
      <c r="F1076" t="s">
        <v>30</v>
      </c>
      <c r="G1076" t="s">
        <v>14</v>
      </c>
      <c r="H1076" t="s">
        <v>19</v>
      </c>
      <c r="I1076">
        <v>1924</v>
      </c>
      <c r="J1076">
        <v>81.73</v>
      </c>
      <c r="K1076">
        <v>56.67</v>
      </c>
    </row>
    <row r="1077" spans="1:11" x14ac:dyDescent="0.35">
      <c r="A1077">
        <v>549187934</v>
      </c>
      <c r="B1077" s="2">
        <v>42154</v>
      </c>
      <c r="C1077" s="2">
        <v>42156</v>
      </c>
      <c r="D1077" t="s">
        <v>195</v>
      </c>
      <c r="E1077" t="s">
        <v>21</v>
      </c>
      <c r="F1077" t="s">
        <v>42</v>
      </c>
      <c r="G1077" t="s">
        <v>14</v>
      </c>
      <c r="H1077" t="s">
        <v>34</v>
      </c>
      <c r="I1077">
        <v>5769</v>
      </c>
      <c r="J1077">
        <v>437.2</v>
      </c>
      <c r="K1077">
        <v>263.33</v>
      </c>
    </row>
    <row r="1078" spans="1:11" x14ac:dyDescent="0.35">
      <c r="A1078">
        <v>989403665</v>
      </c>
      <c r="B1078" s="2">
        <v>42116</v>
      </c>
      <c r="C1078" s="2">
        <v>42137</v>
      </c>
      <c r="D1078" t="s">
        <v>175</v>
      </c>
      <c r="E1078" t="s">
        <v>21</v>
      </c>
      <c r="F1078" t="s">
        <v>33</v>
      </c>
      <c r="G1078" t="s">
        <v>14</v>
      </c>
      <c r="H1078" t="s">
        <v>15</v>
      </c>
      <c r="I1078">
        <v>5386</v>
      </c>
      <c r="J1078">
        <v>109.28</v>
      </c>
      <c r="K1078">
        <v>35.840000000000003</v>
      </c>
    </row>
    <row r="1079" spans="1:11" x14ac:dyDescent="0.35">
      <c r="A1079">
        <v>881140697</v>
      </c>
      <c r="B1079" s="2">
        <v>43962</v>
      </c>
      <c r="C1079" s="2">
        <v>43970</v>
      </c>
      <c r="D1079" t="s">
        <v>31</v>
      </c>
      <c r="E1079" t="s">
        <v>32</v>
      </c>
      <c r="F1079" t="s">
        <v>13</v>
      </c>
      <c r="G1079" t="s">
        <v>14</v>
      </c>
      <c r="H1079" t="s">
        <v>19</v>
      </c>
      <c r="I1079">
        <v>7968</v>
      </c>
      <c r="J1079">
        <v>255.28</v>
      </c>
      <c r="K1079">
        <v>159.41999999999999</v>
      </c>
    </row>
    <row r="1080" spans="1:11" x14ac:dyDescent="0.35">
      <c r="A1080">
        <v>516635358</v>
      </c>
      <c r="B1080" s="2">
        <v>43855</v>
      </c>
      <c r="C1080" s="2">
        <v>43856</v>
      </c>
      <c r="D1080" t="s">
        <v>152</v>
      </c>
      <c r="E1080" t="s">
        <v>21</v>
      </c>
      <c r="F1080" t="s">
        <v>76</v>
      </c>
      <c r="G1080" t="s">
        <v>14</v>
      </c>
      <c r="H1080" t="s">
        <v>34</v>
      </c>
      <c r="I1080">
        <v>2738</v>
      </c>
      <c r="J1080">
        <v>668.27</v>
      </c>
      <c r="K1080">
        <v>502.54</v>
      </c>
    </row>
    <row r="1081" spans="1:11" x14ac:dyDescent="0.35">
      <c r="A1081">
        <v>258436477</v>
      </c>
      <c r="B1081" s="2">
        <v>42806</v>
      </c>
      <c r="C1081" s="2">
        <v>42807</v>
      </c>
      <c r="D1081" t="s">
        <v>139</v>
      </c>
      <c r="E1081" t="s">
        <v>51</v>
      </c>
      <c r="F1081" t="s">
        <v>56</v>
      </c>
      <c r="G1081" t="s">
        <v>14</v>
      </c>
      <c r="H1081" t="s">
        <v>15</v>
      </c>
      <c r="I1081">
        <v>5951</v>
      </c>
      <c r="J1081">
        <v>9.33</v>
      </c>
      <c r="K1081">
        <v>6.92</v>
      </c>
    </row>
    <row r="1082" spans="1:11" x14ac:dyDescent="0.35">
      <c r="A1082">
        <v>989405381</v>
      </c>
      <c r="B1082" s="2">
        <v>42528</v>
      </c>
      <c r="C1082" s="2">
        <v>42535</v>
      </c>
      <c r="D1082" t="s">
        <v>82</v>
      </c>
      <c r="E1082" t="s">
        <v>32</v>
      </c>
      <c r="F1082" t="s">
        <v>56</v>
      </c>
      <c r="G1082" t="s">
        <v>18</v>
      </c>
      <c r="H1082" t="s">
        <v>19</v>
      </c>
      <c r="I1082">
        <v>5894</v>
      </c>
      <c r="J1082">
        <v>9.33</v>
      </c>
      <c r="K1082">
        <v>6.92</v>
      </c>
    </row>
    <row r="1083" spans="1:11" x14ac:dyDescent="0.35">
      <c r="A1083">
        <v>962715899</v>
      </c>
      <c r="B1083" s="2">
        <v>44888</v>
      </c>
      <c r="C1083" s="2">
        <v>44904</v>
      </c>
      <c r="D1083" t="s">
        <v>163</v>
      </c>
      <c r="E1083" t="s">
        <v>38</v>
      </c>
      <c r="F1083" t="s">
        <v>42</v>
      </c>
      <c r="G1083" t="s">
        <v>18</v>
      </c>
      <c r="H1083" t="s">
        <v>15</v>
      </c>
      <c r="I1083">
        <v>7883</v>
      </c>
      <c r="J1083">
        <v>437.2</v>
      </c>
      <c r="K1083">
        <v>263.33</v>
      </c>
    </row>
    <row r="1084" spans="1:11" x14ac:dyDescent="0.35">
      <c r="A1084">
        <v>751854360</v>
      </c>
      <c r="B1084" s="2">
        <v>44681</v>
      </c>
      <c r="C1084" s="2">
        <v>44690</v>
      </c>
      <c r="D1084" t="s">
        <v>181</v>
      </c>
      <c r="E1084" t="s">
        <v>38</v>
      </c>
      <c r="F1084" t="s">
        <v>42</v>
      </c>
      <c r="G1084" t="s">
        <v>18</v>
      </c>
      <c r="H1084" t="s">
        <v>19</v>
      </c>
      <c r="I1084">
        <v>9268</v>
      </c>
      <c r="J1084">
        <v>437.2</v>
      </c>
      <c r="K1084">
        <v>263.33</v>
      </c>
    </row>
    <row r="1085" spans="1:11" x14ac:dyDescent="0.35">
      <c r="A1085">
        <v>100619590</v>
      </c>
      <c r="B1085" s="2">
        <v>43170</v>
      </c>
      <c r="C1085" s="2">
        <v>43174</v>
      </c>
      <c r="D1085" t="s">
        <v>84</v>
      </c>
      <c r="E1085" t="s">
        <v>24</v>
      </c>
      <c r="F1085" t="s">
        <v>76</v>
      </c>
      <c r="G1085" t="s">
        <v>14</v>
      </c>
      <c r="H1085" t="s">
        <v>34</v>
      </c>
      <c r="I1085">
        <v>4427</v>
      </c>
      <c r="J1085">
        <v>668.27</v>
      </c>
      <c r="K1085">
        <v>502.54</v>
      </c>
    </row>
    <row r="1086" spans="1:11" x14ac:dyDescent="0.35">
      <c r="A1086">
        <v>173122918</v>
      </c>
      <c r="B1086" s="2">
        <v>42163</v>
      </c>
      <c r="C1086" s="2">
        <v>42177</v>
      </c>
      <c r="D1086" t="s">
        <v>204</v>
      </c>
      <c r="E1086" t="s">
        <v>21</v>
      </c>
      <c r="F1086" t="s">
        <v>33</v>
      </c>
      <c r="G1086" t="s">
        <v>18</v>
      </c>
      <c r="H1086" t="s">
        <v>15</v>
      </c>
      <c r="I1086">
        <v>9773</v>
      </c>
      <c r="J1086">
        <v>109.28</v>
      </c>
      <c r="K1086">
        <v>35.840000000000003</v>
      </c>
    </row>
    <row r="1087" spans="1:11" x14ac:dyDescent="0.35">
      <c r="A1087">
        <v>403788173</v>
      </c>
      <c r="B1087" s="2">
        <v>44509</v>
      </c>
      <c r="C1087" s="2">
        <v>44521</v>
      </c>
      <c r="D1087" t="s">
        <v>167</v>
      </c>
      <c r="E1087" t="s">
        <v>38</v>
      </c>
      <c r="F1087" t="s">
        <v>76</v>
      </c>
      <c r="G1087" t="s">
        <v>18</v>
      </c>
      <c r="H1087" t="s">
        <v>19</v>
      </c>
      <c r="I1087">
        <v>8748</v>
      </c>
      <c r="J1087">
        <v>668.27</v>
      </c>
      <c r="K1087">
        <v>502.54</v>
      </c>
    </row>
    <row r="1088" spans="1:11" x14ac:dyDescent="0.35">
      <c r="A1088">
        <v>747351682</v>
      </c>
      <c r="B1088" s="2">
        <v>42905</v>
      </c>
      <c r="C1088" s="2">
        <v>42919</v>
      </c>
      <c r="D1088" t="s">
        <v>185</v>
      </c>
      <c r="E1088" t="s">
        <v>38</v>
      </c>
      <c r="F1088" t="s">
        <v>56</v>
      </c>
      <c r="G1088" t="s">
        <v>14</v>
      </c>
      <c r="H1088" t="s">
        <v>15</v>
      </c>
      <c r="I1088">
        <v>6825</v>
      </c>
      <c r="J1088">
        <v>9.33</v>
      </c>
      <c r="K1088">
        <v>6.92</v>
      </c>
    </row>
    <row r="1089" spans="1:11" x14ac:dyDescent="0.35">
      <c r="A1089">
        <v>328862273</v>
      </c>
      <c r="B1089" s="2">
        <v>43560</v>
      </c>
      <c r="C1089" s="2">
        <v>43562</v>
      </c>
      <c r="D1089" t="s">
        <v>69</v>
      </c>
      <c r="E1089" t="s">
        <v>38</v>
      </c>
      <c r="F1089" t="s">
        <v>76</v>
      </c>
      <c r="G1089" t="s">
        <v>14</v>
      </c>
      <c r="H1089" t="s">
        <v>34</v>
      </c>
      <c r="I1089">
        <v>6510</v>
      </c>
      <c r="J1089">
        <v>668.27</v>
      </c>
      <c r="K1089">
        <v>502.54</v>
      </c>
    </row>
    <row r="1090" spans="1:11" x14ac:dyDescent="0.35">
      <c r="A1090">
        <v>593681275</v>
      </c>
      <c r="B1090" s="2">
        <v>44415</v>
      </c>
      <c r="C1090" s="2">
        <v>44431</v>
      </c>
      <c r="D1090" t="s">
        <v>186</v>
      </c>
      <c r="E1090" t="s">
        <v>38</v>
      </c>
      <c r="F1090" t="s">
        <v>30</v>
      </c>
      <c r="G1090" t="s">
        <v>14</v>
      </c>
      <c r="H1090" t="s">
        <v>15</v>
      </c>
      <c r="I1090">
        <v>2337</v>
      </c>
      <c r="J1090">
        <v>81.73</v>
      </c>
      <c r="K1090">
        <v>56.67</v>
      </c>
    </row>
    <row r="1091" spans="1:11" x14ac:dyDescent="0.35">
      <c r="A1091">
        <v>357482516</v>
      </c>
      <c r="B1091" s="2">
        <v>43295</v>
      </c>
      <c r="C1091" s="2">
        <v>43312</v>
      </c>
      <c r="D1091" t="s">
        <v>205</v>
      </c>
      <c r="E1091" t="s">
        <v>21</v>
      </c>
      <c r="F1091" t="s">
        <v>22</v>
      </c>
      <c r="G1091" t="s">
        <v>14</v>
      </c>
      <c r="H1091" t="s">
        <v>19</v>
      </c>
      <c r="I1091">
        <v>5875</v>
      </c>
      <c r="J1091">
        <v>47.45</v>
      </c>
      <c r="K1091">
        <v>31.79</v>
      </c>
    </row>
    <row r="1092" spans="1:11" x14ac:dyDescent="0.35">
      <c r="A1092">
        <v>756252324</v>
      </c>
      <c r="B1092" s="2">
        <v>44579</v>
      </c>
      <c r="C1092" s="2">
        <v>44590</v>
      </c>
      <c r="D1092" t="s">
        <v>116</v>
      </c>
      <c r="E1092" t="s">
        <v>21</v>
      </c>
      <c r="F1092" t="s">
        <v>56</v>
      </c>
      <c r="G1092" t="s">
        <v>14</v>
      </c>
      <c r="H1092" t="s">
        <v>26</v>
      </c>
      <c r="I1092">
        <v>723</v>
      </c>
      <c r="J1092">
        <v>9.33</v>
      </c>
      <c r="K1092">
        <v>6.92</v>
      </c>
    </row>
    <row r="1093" spans="1:11" x14ac:dyDescent="0.35">
      <c r="A1093">
        <v>296289527</v>
      </c>
      <c r="B1093" s="2">
        <v>43718</v>
      </c>
      <c r="C1093" s="2">
        <v>43726</v>
      </c>
      <c r="D1093" t="s">
        <v>139</v>
      </c>
      <c r="E1093" t="s">
        <v>51</v>
      </c>
      <c r="F1093" t="s">
        <v>40</v>
      </c>
      <c r="G1093" t="s">
        <v>14</v>
      </c>
      <c r="H1093" t="s">
        <v>15</v>
      </c>
      <c r="I1093">
        <v>7510</v>
      </c>
      <c r="J1093">
        <v>651.21</v>
      </c>
      <c r="K1093">
        <v>524.96</v>
      </c>
    </row>
    <row r="1094" spans="1:11" x14ac:dyDescent="0.35">
      <c r="A1094">
        <v>704205453</v>
      </c>
      <c r="B1094" s="2">
        <v>44483</v>
      </c>
      <c r="C1094" s="2">
        <v>44486</v>
      </c>
      <c r="D1094" t="s">
        <v>166</v>
      </c>
      <c r="E1094" t="s">
        <v>38</v>
      </c>
      <c r="F1094" t="s">
        <v>17</v>
      </c>
      <c r="G1094" t="s">
        <v>14</v>
      </c>
      <c r="H1094" t="s">
        <v>15</v>
      </c>
      <c r="I1094">
        <v>8897</v>
      </c>
      <c r="J1094">
        <v>152.58000000000001</v>
      </c>
      <c r="K1094">
        <v>97.44</v>
      </c>
    </row>
    <row r="1095" spans="1:11" x14ac:dyDescent="0.35">
      <c r="A1095">
        <v>176923930</v>
      </c>
      <c r="B1095" s="2">
        <v>44798</v>
      </c>
      <c r="C1095" s="2">
        <v>44803</v>
      </c>
      <c r="D1095" t="s">
        <v>101</v>
      </c>
      <c r="E1095" t="s">
        <v>24</v>
      </c>
      <c r="F1095" t="s">
        <v>25</v>
      </c>
      <c r="G1095" t="s">
        <v>18</v>
      </c>
      <c r="H1095" t="s">
        <v>15</v>
      </c>
      <c r="I1095">
        <v>4577</v>
      </c>
      <c r="J1095">
        <v>205.7</v>
      </c>
      <c r="K1095">
        <v>117.11</v>
      </c>
    </row>
    <row r="1096" spans="1:11" x14ac:dyDescent="0.35">
      <c r="A1096">
        <v>131681287</v>
      </c>
      <c r="B1096" s="2">
        <v>44594</v>
      </c>
      <c r="C1096" s="2">
        <v>44604</v>
      </c>
      <c r="D1096" t="s">
        <v>89</v>
      </c>
      <c r="E1096" t="s">
        <v>38</v>
      </c>
      <c r="F1096" t="s">
        <v>68</v>
      </c>
      <c r="G1096" t="s">
        <v>14</v>
      </c>
      <c r="H1096" t="s">
        <v>15</v>
      </c>
      <c r="I1096">
        <v>6274</v>
      </c>
      <c r="J1096">
        <v>154.06</v>
      </c>
      <c r="K1096">
        <v>90.93</v>
      </c>
    </row>
    <row r="1097" spans="1:11" x14ac:dyDescent="0.35">
      <c r="A1097">
        <v>256026351</v>
      </c>
      <c r="B1097" s="2">
        <v>43384</v>
      </c>
      <c r="C1097" s="2">
        <v>43395</v>
      </c>
      <c r="D1097" t="s">
        <v>97</v>
      </c>
      <c r="E1097" t="s">
        <v>29</v>
      </c>
      <c r="F1097" t="s">
        <v>56</v>
      </c>
      <c r="G1097" t="s">
        <v>14</v>
      </c>
      <c r="H1097" t="s">
        <v>19</v>
      </c>
      <c r="I1097">
        <v>2742</v>
      </c>
      <c r="J1097">
        <v>9.33</v>
      </c>
      <c r="K1097">
        <v>6.92</v>
      </c>
    </row>
    <row r="1098" spans="1:11" x14ac:dyDescent="0.35">
      <c r="A1098">
        <v>757820451</v>
      </c>
      <c r="B1098" s="2">
        <v>42110</v>
      </c>
      <c r="C1098" s="2">
        <v>42125</v>
      </c>
      <c r="D1098" t="s">
        <v>90</v>
      </c>
      <c r="E1098" t="s">
        <v>38</v>
      </c>
      <c r="F1098" t="s">
        <v>17</v>
      </c>
      <c r="G1098" t="s">
        <v>18</v>
      </c>
      <c r="H1098" t="s">
        <v>26</v>
      </c>
      <c r="I1098">
        <v>4767</v>
      </c>
      <c r="J1098">
        <v>152.58000000000001</v>
      </c>
      <c r="K1098">
        <v>97.44</v>
      </c>
    </row>
    <row r="1099" spans="1:11" x14ac:dyDescent="0.35">
      <c r="A1099">
        <v>115237414</v>
      </c>
      <c r="B1099" s="2">
        <v>43331</v>
      </c>
      <c r="C1099" s="2">
        <v>43345</v>
      </c>
      <c r="D1099" t="s">
        <v>187</v>
      </c>
      <c r="E1099" t="s">
        <v>29</v>
      </c>
      <c r="F1099" t="s">
        <v>68</v>
      </c>
      <c r="G1099" t="s">
        <v>18</v>
      </c>
      <c r="H1099" t="s">
        <v>34</v>
      </c>
      <c r="I1099">
        <v>167</v>
      </c>
      <c r="J1099">
        <v>154.06</v>
      </c>
      <c r="K1099">
        <v>90.93</v>
      </c>
    </row>
    <row r="1100" spans="1:11" x14ac:dyDescent="0.35">
      <c r="A1100">
        <v>926763570</v>
      </c>
      <c r="B1100" s="2">
        <v>42690</v>
      </c>
      <c r="C1100" s="2">
        <v>42707</v>
      </c>
      <c r="D1100" t="s">
        <v>122</v>
      </c>
      <c r="E1100" t="s">
        <v>21</v>
      </c>
      <c r="F1100" t="s">
        <v>33</v>
      </c>
      <c r="G1100" t="s">
        <v>18</v>
      </c>
      <c r="H1100" t="s">
        <v>34</v>
      </c>
      <c r="I1100">
        <v>8790</v>
      </c>
      <c r="J1100">
        <v>109.28</v>
      </c>
      <c r="K1100">
        <v>35.840000000000003</v>
      </c>
    </row>
    <row r="1101" spans="1:11" x14ac:dyDescent="0.35">
      <c r="A1101">
        <v>461197745</v>
      </c>
      <c r="B1101" s="2">
        <v>42298</v>
      </c>
      <c r="C1101" s="2">
        <v>42304</v>
      </c>
      <c r="D1101" t="s">
        <v>82</v>
      </c>
      <c r="E1101" t="s">
        <v>32</v>
      </c>
      <c r="F1101" t="s">
        <v>56</v>
      </c>
      <c r="G1101" t="s">
        <v>14</v>
      </c>
      <c r="H1101" t="s">
        <v>34</v>
      </c>
      <c r="I1101">
        <v>7517</v>
      </c>
      <c r="J1101">
        <v>9.33</v>
      </c>
      <c r="K1101">
        <v>6.92</v>
      </c>
    </row>
    <row r="1102" spans="1:11" x14ac:dyDescent="0.35">
      <c r="A1102">
        <v>107651269</v>
      </c>
      <c r="B1102" s="2">
        <v>43766</v>
      </c>
      <c r="C1102" s="2">
        <v>43782</v>
      </c>
      <c r="D1102" t="s">
        <v>193</v>
      </c>
      <c r="E1102" t="s">
        <v>21</v>
      </c>
      <c r="F1102" t="s">
        <v>76</v>
      </c>
      <c r="G1102" t="s">
        <v>14</v>
      </c>
      <c r="H1102" t="s">
        <v>15</v>
      </c>
      <c r="I1102">
        <v>5258</v>
      </c>
      <c r="J1102">
        <v>668.27</v>
      </c>
      <c r="K1102">
        <v>502.54</v>
      </c>
    </row>
    <row r="1103" spans="1:11" x14ac:dyDescent="0.35">
      <c r="A1103">
        <v>425547969</v>
      </c>
      <c r="B1103" s="2">
        <v>44792</v>
      </c>
      <c r="C1103" s="2">
        <v>44811</v>
      </c>
      <c r="D1103" t="s">
        <v>188</v>
      </c>
      <c r="E1103" t="s">
        <v>21</v>
      </c>
      <c r="F1103" t="s">
        <v>22</v>
      </c>
      <c r="G1103" t="s">
        <v>14</v>
      </c>
      <c r="H1103" t="s">
        <v>34</v>
      </c>
      <c r="I1103">
        <v>7955</v>
      </c>
      <c r="J1103">
        <v>47.45</v>
      </c>
      <c r="K1103">
        <v>31.79</v>
      </c>
    </row>
    <row r="1104" spans="1:11" x14ac:dyDescent="0.35">
      <c r="A1104">
        <v>694624173</v>
      </c>
      <c r="B1104" s="2">
        <v>43303</v>
      </c>
      <c r="C1104" s="2">
        <v>43315</v>
      </c>
      <c r="D1104" t="s">
        <v>59</v>
      </c>
      <c r="E1104" t="s">
        <v>12</v>
      </c>
      <c r="F1104" t="s">
        <v>76</v>
      </c>
      <c r="G1104" t="s">
        <v>18</v>
      </c>
      <c r="H1104" t="s">
        <v>19</v>
      </c>
      <c r="I1104">
        <v>3584</v>
      </c>
      <c r="J1104">
        <v>668.27</v>
      </c>
      <c r="K1104">
        <v>502.54</v>
      </c>
    </row>
    <row r="1105" spans="1:11" x14ac:dyDescent="0.35">
      <c r="A1105">
        <v>264928710</v>
      </c>
      <c r="B1105" s="2">
        <v>42393</v>
      </c>
      <c r="C1105" s="2">
        <v>42407</v>
      </c>
      <c r="D1105" t="s">
        <v>55</v>
      </c>
      <c r="E1105" t="s">
        <v>21</v>
      </c>
      <c r="F1105" t="s">
        <v>33</v>
      </c>
      <c r="G1105" t="s">
        <v>18</v>
      </c>
      <c r="H1105" t="s">
        <v>26</v>
      </c>
      <c r="I1105">
        <v>7147</v>
      </c>
      <c r="J1105">
        <v>109.28</v>
      </c>
      <c r="K1105">
        <v>35.840000000000003</v>
      </c>
    </row>
    <row r="1106" spans="1:11" x14ac:dyDescent="0.35">
      <c r="A1106">
        <v>806822907</v>
      </c>
      <c r="B1106" s="2">
        <v>43193</v>
      </c>
      <c r="C1106" s="2">
        <v>43203</v>
      </c>
      <c r="D1106" t="s">
        <v>207</v>
      </c>
      <c r="E1106" t="s">
        <v>51</v>
      </c>
      <c r="F1106" t="s">
        <v>76</v>
      </c>
      <c r="G1106" t="s">
        <v>14</v>
      </c>
      <c r="H1106" t="s">
        <v>15</v>
      </c>
      <c r="I1106">
        <v>5683</v>
      </c>
      <c r="J1106">
        <v>668.27</v>
      </c>
      <c r="K1106">
        <v>502.54</v>
      </c>
    </row>
    <row r="1107" spans="1:11" x14ac:dyDescent="0.35">
      <c r="A1107">
        <v>460980594</v>
      </c>
      <c r="B1107" s="2">
        <v>43494</v>
      </c>
      <c r="C1107" s="2">
        <v>43504</v>
      </c>
      <c r="D1107" t="s">
        <v>170</v>
      </c>
      <c r="E1107" t="s">
        <v>12</v>
      </c>
      <c r="F1107" t="s">
        <v>25</v>
      </c>
      <c r="G1107" t="s">
        <v>18</v>
      </c>
      <c r="H1107" t="s">
        <v>19</v>
      </c>
      <c r="I1107">
        <v>3257</v>
      </c>
      <c r="J1107">
        <v>205.7</v>
      </c>
      <c r="K1107">
        <v>117.11</v>
      </c>
    </row>
    <row r="1108" spans="1:11" x14ac:dyDescent="0.35">
      <c r="A1108">
        <v>588388097</v>
      </c>
      <c r="B1108" s="2">
        <v>42940</v>
      </c>
      <c r="C1108" s="2">
        <v>42960</v>
      </c>
      <c r="D1108" t="s">
        <v>167</v>
      </c>
      <c r="E1108" t="s">
        <v>38</v>
      </c>
      <c r="F1108" t="s">
        <v>68</v>
      </c>
      <c r="G1108" t="s">
        <v>14</v>
      </c>
      <c r="H1108" t="s">
        <v>34</v>
      </c>
      <c r="I1108">
        <v>5968</v>
      </c>
      <c r="J1108">
        <v>154.06</v>
      </c>
      <c r="K1108">
        <v>90.93</v>
      </c>
    </row>
    <row r="1109" spans="1:11" x14ac:dyDescent="0.35">
      <c r="A1109">
        <v>820344245</v>
      </c>
      <c r="B1109" s="2">
        <v>43409</v>
      </c>
      <c r="C1109" s="2">
        <v>43411</v>
      </c>
      <c r="D1109" t="s">
        <v>69</v>
      </c>
      <c r="E1109" t="s">
        <v>38</v>
      </c>
      <c r="F1109" t="s">
        <v>22</v>
      </c>
      <c r="G1109" t="s">
        <v>18</v>
      </c>
      <c r="H1109" t="s">
        <v>26</v>
      </c>
      <c r="I1109">
        <v>6947</v>
      </c>
      <c r="J1109">
        <v>47.45</v>
      </c>
      <c r="K1109">
        <v>31.79</v>
      </c>
    </row>
    <row r="1110" spans="1:11" x14ac:dyDescent="0.35">
      <c r="A1110">
        <v>408460366</v>
      </c>
      <c r="B1110" s="2">
        <v>42322</v>
      </c>
      <c r="C1110" s="2">
        <v>42324</v>
      </c>
      <c r="D1110" t="s">
        <v>179</v>
      </c>
      <c r="E1110" t="s">
        <v>32</v>
      </c>
      <c r="F1110" t="s">
        <v>13</v>
      </c>
      <c r="G1110" t="s">
        <v>14</v>
      </c>
      <c r="H1110" t="s">
        <v>26</v>
      </c>
      <c r="I1110">
        <v>1354</v>
      </c>
      <c r="J1110">
        <v>255.28</v>
      </c>
      <c r="K1110">
        <v>159.41999999999999</v>
      </c>
    </row>
    <row r="1111" spans="1:11" x14ac:dyDescent="0.35">
      <c r="A1111">
        <v>474660289</v>
      </c>
      <c r="B1111" s="2">
        <v>43720</v>
      </c>
      <c r="C1111" s="2">
        <v>43721</v>
      </c>
      <c r="D1111" t="s">
        <v>139</v>
      </c>
      <c r="E1111" t="s">
        <v>51</v>
      </c>
      <c r="F1111" t="s">
        <v>13</v>
      </c>
      <c r="G1111" t="s">
        <v>18</v>
      </c>
      <c r="H1111" t="s">
        <v>34</v>
      </c>
      <c r="I1111">
        <v>1382</v>
      </c>
      <c r="J1111">
        <v>255.28</v>
      </c>
      <c r="K1111">
        <v>159.41999999999999</v>
      </c>
    </row>
    <row r="1112" spans="1:11" x14ac:dyDescent="0.35">
      <c r="A1112">
        <v>861180341</v>
      </c>
      <c r="B1112" s="2">
        <v>44574</v>
      </c>
      <c r="C1112" s="2">
        <v>44589</v>
      </c>
      <c r="D1112" t="s">
        <v>188</v>
      </c>
      <c r="E1112" t="s">
        <v>21</v>
      </c>
      <c r="F1112" t="s">
        <v>22</v>
      </c>
      <c r="G1112" t="s">
        <v>18</v>
      </c>
      <c r="H1112" t="s">
        <v>26</v>
      </c>
      <c r="I1112">
        <v>1255</v>
      </c>
      <c r="J1112">
        <v>47.45</v>
      </c>
      <c r="K1112">
        <v>31.79</v>
      </c>
    </row>
    <row r="1113" spans="1:11" x14ac:dyDescent="0.35">
      <c r="A1113">
        <v>580569350</v>
      </c>
      <c r="B1113" s="2">
        <v>44357</v>
      </c>
      <c r="C1113" s="2">
        <v>44370</v>
      </c>
      <c r="D1113" t="s">
        <v>205</v>
      </c>
      <c r="E1113" t="s">
        <v>21</v>
      </c>
      <c r="F1113" t="s">
        <v>22</v>
      </c>
      <c r="G1113" t="s">
        <v>18</v>
      </c>
      <c r="H1113" t="s">
        <v>15</v>
      </c>
      <c r="I1113">
        <v>2227</v>
      </c>
      <c r="J1113">
        <v>47.45</v>
      </c>
      <c r="K1113">
        <v>31.79</v>
      </c>
    </row>
    <row r="1114" spans="1:11" x14ac:dyDescent="0.35">
      <c r="A1114">
        <v>965688645</v>
      </c>
      <c r="B1114" s="2">
        <v>44702</v>
      </c>
      <c r="C1114" s="2">
        <v>44719</v>
      </c>
      <c r="D1114" t="s">
        <v>131</v>
      </c>
      <c r="E1114" t="s">
        <v>32</v>
      </c>
      <c r="F1114" t="s">
        <v>22</v>
      </c>
      <c r="G1114" t="s">
        <v>18</v>
      </c>
      <c r="H1114" t="s">
        <v>15</v>
      </c>
      <c r="I1114">
        <v>7585</v>
      </c>
      <c r="J1114">
        <v>47.45</v>
      </c>
      <c r="K1114">
        <v>31.79</v>
      </c>
    </row>
    <row r="1115" spans="1:11" x14ac:dyDescent="0.35">
      <c r="A1115">
        <v>719712054</v>
      </c>
      <c r="B1115" s="2">
        <v>44479</v>
      </c>
      <c r="C1115" s="2">
        <v>44483</v>
      </c>
      <c r="D1115" t="s">
        <v>105</v>
      </c>
      <c r="E1115" t="s">
        <v>12</v>
      </c>
      <c r="F1115" t="s">
        <v>22</v>
      </c>
      <c r="G1115" t="s">
        <v>18</v>
      </c>
      <c r="H1115" t="s">
        <v>19</v>
      </c>
      <c r="I1115">
        <v>7645</v>
      </c>
      <c r="J1115">
        <v>47.45</v>
      </c>
      <c r="K1115">
        <v>31.79</v>
      </c>
    </row>
    <row r="1116" spans="1:11" x14ac:dyDescent="0.35">
      <c r="A1116">
        <v>866125905</v>
      </c>
      <c r="B1116" s="2">
        <v>43827</v>
      </c>
      <c r="C1116" s="2">
        <v>43847</v>
      </c>
      <c r="D1116" t="s">
        <v>16</v>
      </c>
      <c r="E1116" t="s">
        <v>12</v>
      </c>
      <c r="F1116" t="s">
        <v>76</v>
      </c>
      <c r="G1116" t="s">
        <v>14</v>
      </c>
      <c r="H1116" t="s">
        <v>26</v>
      </c>
      <c r="I1116">
        <v>4757</v>
      </c>
      <c r="J1116">
        <v>668.27</v>
      </c>
      <c r="K1116">
        <v>502.54</v>
      </c>
    </row>
    <row r="1117" spans="1:11" x14ac:dyDescent="0.35">
      <c r="A1117">
        <v>698729026</v>
      </c>
      <c r="B1117" s="2">
        <v>44091</v>
      </c>
      <c r="C1117" s="2">
        <v>44095</v>
      </c>
      <c r="D1117" t="s">
        <v>141</v>
      </c>
      <c r="E1117" t="s">
        <v>38</v>
      </c>
      <c r="F1117" t="s">
        <v>25</v>
      </c>
      <c r="G1117" t="s">
        <v>18</v>
      </c>
      <c r="H1117" t="s">
        <v>15</v>
      </c>
      <c r="I1117">
        <v>8301</v>
      </c>
      <c r="J1117">
        <v>205.7</v>
      </c>
      <c r="K1117">
        <v>117.11</v>
      </c>
    </row>
    <row r="1118" spans="1:11" x14ac:dyDescent="0.35">
      <c r="A1118">
        <v>931632745</v>
      </c>
      <c r="B1118" s="2">
        <v>43919</v>
      </c>
      <c r="C1118" s="2">
        <v>43937</v>
      </c>
      <c r="D1118" t="s">
        <v>138</v>
      </c>
      <c r="E1118" t="s">
        <v>24</v>
      </c>
      <c r="F1118" t="s">
        <v>76</v>
      </c>
      <c r="G1118" t="s">
        <v>14</v>
      </c>
      <c r="H1118" t="s">
        <v>26</v>
      </c>
      <c r="I1118">
        <v>9687</v>
      </c>
      <c r="J1118">
        <v>668.27</v>
      </c>
      <c r="K1118">
        <v>502.54</v>
      </c>
    </row>
    <row r="1119" spans="1:11" x14ac:dyDescent="0.35">
      <c r="A1119">
        <v>549260890</v>
      </c>
      <c r="B1119" s="2">
        <v>43162</v>
      </c>
      <c r="C1119" s="2">
        <v>43178</v>
      </c>
      <c r="D1119" t="s">
        <v>183</v>
      </c>
      <c r="E1119" t="s">
        <v>24</v>
      </c>
      <c r="F1119" t="s">
        <v>25</v>
      </c>
      <c r="G1119" t="s">
        <v>18</v>
      </c>
      <c r="H1119" t="s">
        <v>34</v>
      </c>
      <c r="I1119">
        <v>7358</v>
      </c>
      <c r="J1119">
        <v>205.7</v>
      </c>
      <c r="K1119">
        <v>117.11</v>
      </c>
    </row>
    <row r="1120" spans="1:11" x14ac:dyDescent="0.35">
      <c r="A1120">
        <v>856349790</v>
      </c>
      <c r="B1120" s="2">
        <v>43673</v>
      </c>
      <c r="C1120" s="2">
        <v>43678</v>
      </c>
      <c r="D1120" t="s">
        <v>53</v>
      </c>
      <c r="E1120" t="s">
        <v>29</v>
      </c>
      <c r="F1120" t="s">
        <v>22</v>
      </c>
      <c r="G1120" t="s">
        <v>14</v>
      </c>
      <c r="H1120" t="s">
        <v>19</v>
      </c>
      <c r="I1120">
        <v>1788</v>
      </c>
      <c r="J1120">
        <v>47.45</v>
      </c>
      <c r="K1120">
        <v>31.79</v>
      </c>
    </row>
    <row r="1121" spans="1:11" x14ac:dyDescent="0.35">
      <c r="A1121">
        <v>527948272</v>
      </c>
      <c r="B1121" s="2">
        <v>44698</v>
      </c>
      <c r="C1121" s="2">
        <v>44713</v>
      </c>
      <c r="D1121" t="s">
        <v>217</v>
      </c>
      <c r="E1121" t="s">
        <v>12</v>
      </c>
      <c r="F1121" t="s">
        <v>30</v>
      </c>
      <c r="G1121" t="s">
        <v>18</v>
      </c>
      <c r="H1121" t="s">
        <v>34</v>
      </c>
      <c r="I1121">
        <v>481</v>
      </c>
      <c r="J1121">
        <v>81.73</v>
      </c>
      <c r="K1121">
        <v>56.67</v>
      </c>
    </row>
    <row r="1122" spans="1:11" x14ac:dyDescent="0.35">
      <c r="A1122">
        <v>559417665</v>
      </c>
      <c r="B1122" s="2">
        <v>43521</v>
      </c>
      <c r="C1122" s="2">
        <v>43524</v>
      </c>
      <c r="D1122" t="s">
        <v>103</v>
      </c>
      <c r="E1122" t="s">
        <v>21</v>
      </c>
      <c r="F1122" t="s">
        <v>68</v>
      </c>
      <c r="G1122" t="s">
        <v>18</v>
      </c>
      <c r="H1122" t="s">
        <v>15</v>
      </c>
      <c r="I1122">
        <v>2973</v>
      </c>
      <c r="J1122">
        <v>154.06</v>
      </c>
      <c r="K1122">
        <v>90.93</v>
      </c>
    </row>
    <row r="1123" spans="1:11" x14ac:dyDescent="0.35">
      <c r="A1123">
        <v>216431796</v>
      </c>
      <c r="B1123" s="2">
        <v>44051</v>
      </c>
      <c r="C1123" s="2">
        <v>44054</v>
      </c>
      <c r="D1123" t="s">
        <v>59</v>
      </c>
      <c r="E1123" t="s">
        <v>12</v>
      </c>
      <c r="F1123" t="s">
        <v>76</v>
      </c>
      <c r="G1123" t="s">
        <v>14</v>
      </c>
      <c r="H1123" t="s">
        <v>19</v>
      </c>
      <c r="I1123">
        <v>5833</v>
      </c>
      <c r="J1123">
        <v>668.27</v>
      </c>
      <c r="K1123">
        <v>502.54</v>
      </c>
    </row>
    <row r="1124" spans="1:11" x14ac:dyDescent="0.35">
      <c r="A1124">
        <v>184976994</v>
      </c>
      <c r="B1124" s="2">
        <v>42237</v>
      </c>
      <c r="C1124" s="2">
        <v>42239</v>
      </c>
      <c r="D1124" t="s">
        <v>113</v>
      </c>
      <c r="E1124" t="s">
        <v>21</v>
      </c>
      <c r="F1124" t="s">
        <v>76</v>
      </c>
      <c r="G1124" t="s">
        <v>14</v>
      </c>
      <c r="H1124" t="s">
        <v>19</v>
      </c>
      <c r="I1124">
        <v>7658</v>
      </c>
      <c r="J1124">
        <v>668.27</v>
      </c>
      <c r="K1124">
        <v>502.54</v>
      </c>
    </row>
    <row r="1125" spans="1:11" x14ac:dyDescent="0.35">
      <c r="A1125">
        <v>321352088</v>
      </c>
      <c r="B1125" s="2">
        <v>44304</v>
      </c>
      <c r="C1125" s="2">
        <v>44316</v>
      </c>
      <c r="D1125" t="s">
        <v>110</v>
      </c>
      <c r="E1125" t="s">
        <v>38</v>
      </c>
      <c r="F1125" t="s">
        <v>30</v>
      </c>
      <c r="G1125" t="s">
        <v>18</v>
      </c>
      <c r="H1125" t="s">
        <v>15</v>
      </c>
      <c r="I1125">
        <v>4079</v>
      </c>
      <c r="J1125">
        <v>81.73</v>
      </c>
      <c r="K1125">
        <v>56.67</v>
      </c>
    </row>
    <row r="1126" spans="1:11" x14ac:dyDescent="0.35">
      <c r="A1126">
        <v>102168405</v>
      </c>
      <c r="B1126" s="2">
        <v>43980</v>
      </c>
      <c r="C1126" s="2">
        <v>43988</v>
      </c>
      <c r="D1126" t="s">
        <v>197</v>
      </c>
      <c r="E1126" t="s">
        <v>38</v>
      </c>
      <c r="F1126" t="s">
        <v>56</v>
      </c>
      <c r="G1126" t="s">
        <v>18</v>
      </c>
      <c r="H1126" t="s">
        <v>15</v>
      </c>
      <c r="I1126">
        <v>2756</v>
      </c>
      <c r="J1126">
        <v>9.33</v>
      </c>
      <c r="K1126">
        <v>6.92</v>
      </c>
    </row>
    <row r="1127" spans="1:11" x14ac:dyDescent="0.35">
      <c r="A1127">
        <v>874349772</v>
      </c>
      <c r="B1127" s="2">
        <v>43807</v>
      </c>
      <c r="C1127" s="2">
        <v>43812</v>
      </c>
      <c r="D1127" t="s">
        <v>121</v>
      </c>
      <c r="E1127" t="s">
        <v>21</v>
      </c>
      <c r="F1127" t="s">
        <v>22</v>
      </c>
      <c r="G1127" t="s">
        <v>14</v>
      </c>
      <c r="H1127" t="s">
        <v>15</v>
      </c>
      <c r="I1127">
        <v>8383</v>
      </c>
      <c r="J1127">
        <v>47.45</v>
      </c>
      <c r="K1127">
        <v>31.79</v>
      </c>
    </row>
    <row r="1128" spans="1:11" x14ac:dyDescent="0.35">
      <c r="A1128">
        <v>905132520</v>
      </c>
      <c r="B1128" s="2">
        <v>44527</v>
      </c>
      <c r="C1128" s="2">
        <v>44530</v>
      </c>
      <c r="D1128" t="s">
        <v>155</v>
      </c>
      <c r="E1128" t="s">
        <v>12</v>
      </c>
      <c r="F1128" t="s">
        <v>68</v>
      </c>
      <c r="G1128" t="s">
        <v>14</v>
      </c>
      <c r="H1128" t="s">
        <v>34</v>
      </c>
      <c r="I1128">
        <v>7681</v>
      </c>
      <c r="J1128">
        <v>154.06</v>
      </c>
      <c r="K1128">
        <v>90.93</v>
      </c>
    </row>
    <row r="1129" spans="1:11" x14ac:dyDescent="0.35">
      <c r="A1129">
        <v>332065474</v>
      </c>
      <c r="B1129" s="2">
        <v>43378</v>
      </c>
      <c r="C1129" s="2">
        <v>43392</v>
      </c>
      <c r="D1129" t="s">
        <v>36</v>
      </c>
      <c r="E1129" t="s">
        <v>29</v>
      </c>
      <c r="F1129" t="s">
        <v>68</v>
      </c>
      <c r="G1129" t="s">
        <v>18</v>
      </c>
      <c r="H1129" t="s">
        <v>34</v>
      </c>
      <c r="I1129">
        <v>4408</v>
      </c>
      <c r="J1129">
        <v>154.06</v>
      </c>
      <c r="K1129">
        <v>90.93</v>
      </c>
    </row>
    <row r="1130" spans="1:11" x14ac:dyDescent="0.35">
      <c r="A1130">
        <v>713009965</v>
      </c>
      <c r="B1130" s="2">
        <v>42689</v>
      </c>
      <c r="C1130" s="2">
        <v>42691</v>
      </c>
      <c r="D1130" t="s">
        <v>188</v>
      </c>
      <c r="E1130" t="s">
        <v>21</v>
      </c>
      <c r="F1130" t="s">
        <v>76</v>
      </c>
      <c r="G1130" t="s">
        <v>14</v>
      </c>
      <c r="H1130" t="s">
        <v>34</v>
      </c>
      <c r="I1130">
        <v>4348</v>
      </c>
      <c r="J1130">
        <v>668.27</v>
      </c>
      <c r="K1130">
        <v>502.54</v>
      </c>
    </row>
    <row r="1131" spans="1:11" x14ac:dyDescent="0.35">
      <c r="A1131">
        <v>976139819</v>
      </c>
      <c r="B1131" s="2">
        <v>42904</v>
      </c>
      <c r="C1131" s="2">
        <v>42918</v>
      </c>
      <c r="D1131" t="s">
        <v>197</v>
      </c>
      <c r="E1131" t="s">
        <v>38</v>
      </c>
      <c r="F1131" t="s">
        <v>13</v>
      </c>
      <c r="G1131" t="s">
        <v>18</v>
      </c>
      <c r="H1131" t="s">
        <v>15</v>
      </c>
      <c r="I1131">
        <v>319</v>
      </c>
      <c r="J1131">
        <v>255.28</v>
      </c>
      <c r="K1131">
        <v>159.41999999999999</v>
      </c>
    </row>
    <row r="1132" spans="1:11" x14ac:dyDescent="0.35">
      <c r="A1132">
        <v>569941365</v>
      </c>
      <c r="B1132" s="2">
        <v>42667</v>
      </c>
      <c r="C1132" s="2">
        <v>42677</v>
      </c>
      <c r="D1132" t="s">
        <v>188</v>
      </c>
      <c r="E1132" t="s">
        <v>21</v>
      </c>
      <c r="F1132" t="s">
        <v>13</v>
      </c>
      <c r="G1132" t="s">
        <v>14</v>
      </c>
      <c r="H1132" t="s">
        <v>15</v>
      </c>
      <c r="I1132">
        <v>7170</v>
      </c>
      <c r="J1132">
        <v>255.28</v>
      </c>
      <c r="K1132">
        <v>159.41999999999999</v>
      </c>
    </row>
    <row r="1133" spans="1:11" x14ac:dyDescent="0.35">
      <c r="A1133">
        <v>813213431</v>
      </c>
      <c r="B1133" s="2">
        <v>44009</v>
      </c>
      <c r="C1133" s="2">
        <v>44028</v>
      </c>
      <c r="D1133" t="s">
        <v>190</v>
      </c>
      <c r="E1133" t="s">
        <v>38</v>
      </c>
      <c r="F1133" t="s">
        <v>25</v>
      </c>
      <c r="G1133" t="s">
        <v>14</v>
      </c>
      <c r="H1133" t="s">
        <v>19</v>
      </c>
      <c r="I1133">
        <v>500</v>
      </c>
      <c r="J1133">
        <v>205.7</v>
      </c>
      <c r="K1133">
        <v>117.11</v>
      </c>
    </row>
    <row r="1134" spans="1:11" x14ac:dyDescent="0.35">
      <c r="A1134">
        <v>845067346</v>
      </c>
      <c r="B1134" s="2">
        <v>44813</v>
      </c>
      <c r="C1134" s="2">
        <v>44832</v>
      </c>
      <c r="D1134" t="s">
        <v>117</v>
      </c>
      <c r="E1134" t="s">
        <v>21</v>
      </c>
      <c r="F1134" t="s">
        <v>76</v>
      </c>
      <c r="G1134" t="s">
        <v>14</v>
      </c>
      <c r="H1134" t="s">
        <v>34</v>
      </c>
      <c r="I1134">
        <v>3062</v>
      </c>
      <c r="J1134">
        <v>668.27</v>
      </c>
      <c r="K1134">
        <v>502.54</v>
      </c>
    </row>
    <row r="1135" spans="1:11" x14ac:dyDescent="0.35">
      <c r="A1135">
        <v>774926936</v>
      </c>
      <c r="B1135" s="2">
        <v>43428</v>
      </c>
      <c r="C1135" s="2">
        <v>43446</v>
      </c>
      <c r="D1135" t="s">
        <v>20</v>
      </c>
      <c r="E1135" t="s">
        <v>21</v>
      </c>
      <c r="F1135" t="s">
        <v>56</v>
      </c>
      <c r="G1135" t="s">
        <v>18</v>
      </c>
      <c r="H1135" t="s">
        <v>15</v>
      </c>
      <c r="I1135">
        <v>6956</v>
      </c>
      <c r="J1135">
        <v>9.33</v>
      </c>
      <c r="K1135">
        <v>6.92</v>
      </c>
    </row>
    <row r="1136" spans="1:11" x14ac:dyDescent="0.35">
      <c r="A1136">
        <v>332528531</v>
      </c>
      <c r="B1136" s="2">
        <v>43285</v>
      </c>
      <c r="C1136" s="2">
        <v>43306</v>
      </c>
      <c r="D1136" t="s">
        <v>62</v>
      </c>
      <c r="E1136" t="s">
        <v>38</v>
      </c>
      <c r="F1136" t="s">
        <v>22</v>
      </c>
      <c r="G1136" t="s">
        <v>14</v>
      </c>
      <c r="H1136" t="s">
        <v>26</v>
      </c>
      <c r="I1136">
        <v>1437</v>
      </c>
      <c r="J1136">
        <v>47.45</v>
      </c>
      <c r="K1136">
        <v>31.79</v>
      </c>
    </row>
    <row r="1137" spans="1:11" x14ac:dyDescent="0.35">
      <c r="A1137">
        <v>217920958</v>
      </c>
      <c r="B1137" s="2">
        <v>44322</v>
      </c>
      <c r="C1137" s="2">
        <v>44324</v>
      </c>
      <c r="D1137" t="s">
        <v>145</v>
      </c>
      <c r="E1137" t="s">
        <v>21</v>
      </c>
      <c r="F1137" t="s">
        <v>13</v>
      </c>
      <c r="G1137" t="s">
        <v>14</v>
      </c>
      <c r="H1137" t="s">
        <v>34</v>
      </c>
      <c r="I1137">
        <v>6509</v>
      </c>
      <c r="J1137">
        <v>255.28</v>
      </c>
      <c r="K1137">
        <v>159.41999999999999</v>
      </c>
    </row>
    <row r="1138" spans="1:11" x14ac:dyDescent="0.35">
      <c r="A1138">
        <v>751465547</v>
      </c>
      <c r="B1138" s="2">
        <v>42322</v>
      </c>
      <c r="C1138" s="2">
        <v>42332</v>
      </c>
      <c r="D1138" t="s">
        <v>171</v>
      </c>
      <c r="E1138" t="s">
        <v>12</v>
      </c>
      <c r="F1138" t="s">
        <v>30</v>
      </c>
      <c r="G1138" t="s">
        <v>18</v>
      </c>
      <c r="H1138" t="s">
        <v>34</v>
      </c>
      <c r="I1138">
        <v>4209</v>
      </c>
      <c r="J1138">
        <v>81.73</v>
      </c>
      <c r="K1138">
        <v>56.67</v>
      </c>
    </row>
    <row r="1139" spans="1:11" x14ac:dyDescent="0.35">
      <c r="A1139">
        <v>523836123</v>
      </c>
      <c r="B1139" s="2">
        <v>43502</v>
      </c>
      <c r="C1139" s="2">
        <v>43507</v>
      </c>
      <c r="D1139" t="s">
        <v>152</v>
      </c>
      <c r="E1139" t="s">
        <v>21</v>
      </c>
      <c r="F1139" t="s">
        <v>33</v>
      </c>
      <c r="G1139" t="s">
        <v>14</v>
      </c>
      <c r="H1139" t="s">
        <v>19</v>
      </c>
      <c r="I1139">
        <v>3605</v>
      </c>
      <c r="J1139">
        <v>109.28</v>
      </c>
      <c r="K1139">
        <v>35.840000000000003</v>
      </c>
    </row>
    <row r="1140" spans="1:11" x14ac:dyDescent="0.35">
      <c r="A1140">
        <v>446019017</v>
      </c>
      <c r="B1140" s="2">
        <v>44506</v>
      </c>
      <c r="C1140" s="2">
        <v>44507</v>
      </c>
      <c r="D1140" t="s">
        <v>100</v>
      </c>
      <c r="E1140" t="s">
        <v>21</v>
      </c>
      <c r="F1140" t="s">
        <v>68</v>
      </c>
      <c r="G1140" t="s">
        <v>14</v>
      </c>
      <c r="H1140" t="s">
        <v>19</v>
      </c>
      <c r="I1140">
        <v>5794</v>
      </c>
      <c r="J1140">
        <v>154.06</v>
      </c>
      <c r="K1140">
        <v>90.93</v>
      </c>
    </row>
    <row r="1141" spans="1:11" x14ac:dyDescent="0.35">
      <c r="A1141">
        <v>599313056</v>
      </c>
      <c r="B1141" s="2">
        <v>44786</v>
      </c>
      <c r="C1141" s="2">
        <v>44795</v>
      </c>
      <c r="D1141" t="s">
        <v>27</v>
      </c>
      <c r="E1141" t="s">
        <v>24</v>
      </c>
      <c r="F1141" t="s">
        <v>40</v>
      </c>
      <c r="G1141" t="s">
        <v>18</v>
      </c>
      <c r="H1141" t="s">
        <v>34</v>
      </c>
      <c r="I1141">
        <v>8906</v>
      </c>
      <c r="J1141">
        <v>651.21</v>
      </c>
      <c r="K1141">
        <v>524.96</v>
      </c>
    </row>
    <row r="1142" spans="1:11" x14ac:dyDescent="0.35">
      <c r="A1142">
        <v>685329568</v>
      </c>
      <c r="B1142" s="2">
        <v>42571</v>
      </c>
      <c r="C1142" s="2">
        <v>42591</v>
      </c>
      <c r="D1142" t="s">
        <v>64</v>
      </c>
      <c r="E1142" t="s">
        <v>29</v>
      </c>
      <c r="F1142" t="s">
        <v>30</v>
      </c>
      <c r="G1142" t="s">
        <v>14</v>
      </c>
      <c r="H1142" t="s">
        <v>15</v>
      </c>
      <c r="I1142">
        <v>3104</v>
      </c>
      <c r="J1142">
        <v>81.73</v>
      </c>
      <c r="K1142">
        <v>56.67</v>
      </c>
    </row>
    <row r="1143" spans="1:11" x14ac:dyDescent="0.35">
      <c r="A1143">
        <v>475992381</v>
      </c>
      <c r="B1143" s="2">
        <v>44330</v>
      </c>
      <c r="C1143" s="2">
        <v>44334</v>
      </c>
      <c r="D1143" t="s">
        <v>67</v>
      </c>
      <c r="E1143" t="s">
        <v>21</v>
      </c>
      <c r="F1143" t="s">
        <v>33</v>
      </c>
      <c r="G1143" t="s">
        <v>14</v>
      </c>
      <c r="H1143" t="s">
        <v>34</v>
      </c>
      <c r="I1143">
        <v>5578</v>
      </c>
      <c r="J1143">
        <v>109.28</v>
      </c>
      <c r="K1143">
        <v>35.840000000000003</v>
      </c>
    </row>
    <row r="1144" spans="1:11" x14ac:dyDescent="0.35">
      <c r="A1144">
        <v>263537824</v>
      </c>
      <c r="B1144" s="2">
        <v>42259</v>
      </c>
      <c r="C1144" s="2">
        <v>42274</v>
      </c>
      <c r="D1144" t="s">
        <v>114</v>
      </c>
      <c r="E1144" t="s">
        <v>38</v>
      </c>
      <c r="F1144" t="s">
        <v>47</v>
      </c>
      <c r="G1144" t="s">
        <v>18</v>
      </c>
      <c r="H1144" t="s">
        <v>15</v>
      </c>
      <c r="I1144">
        <v>5553</v>
      </c>
      <c r="J1144">
        <v>421.89</v>
      </c>
      <c r="K1144">
        <v>364.69</v>
      </c>
    </row>
    <row r="1145" spans="1:11" x14ac:dyDescent="0.35">
      <c r="A1145">
        <v>410514724</v>
      </c>
      <c r="B1145" s="2">
        <v>42795</v>
      </c>
      <c r="C1145" s="2">
        <v>42805</v>
      </c>
      <c r="D1145" t="s">
        <v>103</v>
      </c>
      <c r="E1145" t="s">
        <v>21</v>
      </c>
      <c r="F1145" t="s">
        <v>40</v>
      </c>
      <c r="G1145" t="s">
        <v>18</v>
      </c>
      <c r="H1145" t="s">
        <v>19</v>
      </c>
      <c r="I1145">
        <v>9284</v>
      </c>
      <c r="J1145">
        <v>651.21</v>
      </c>
      <c r="K1145">
        <v>524.96</v>
      </c>
    </row>
    <row r="1146" spans="1:11" x14ac:dyDescent="0.35">
      <c r="A1146">
        <v>899784409</v>
      </c>
      <c r="B1146" s="2">
        <v>43842</v>
      </c>
      <c r="C1146" s="2">
        <v>43849</v>
      </c>
      <c r="D1146" t="s">
        <v>128</v>
      </c>
      <c r="E1146" t="s">
        <v>38</v>
      </c>
      <c r="F1146" t="s">
        <v>22</v>
      </c>
      <c r="G1146" t="s">
        <v>18</v>
      </c>
      <c r="H1146" t="s">
        <v>15</v>
      </c>
      <c r="I1146">
        <v>5057</v>
      </c>
      <c r="J1146">
        <v>47.45</v>
      </c>
      <c r="K1146">
        <v>31.79</v>
      </c>
    </row>
    <row r="1147" spans="1:11" x14ac:dyDescent="0.35">
      <c r="A1147">
        <v>884520709</v>
      </c>
      <c r="B1147" s="2">
        <v>42573</v>
      </c>
      <c r="C1147" s="2">
        <v>42587</v>
      </c>
      <c r="D1147" t="s">
        <v>37</v>
      </c>
      <c r="E1147" t="s">
        <v>38</v>
      </c>
      <c r="F1147" t="s">
        <v>30</v>
      </c>
      <c r="G1147" t="s">
        <v>14</v>
      </c>
      <c r="H1147" t="s">
        <v>34</v>
      </c>
      <c r="I1147">
        <v>8189</v>
      </c>
      <c r="J1147">
        <v>81.73</v>
      </c>
      <c r="K1147">
        <v>56.67</v>
      </c>
    </row>
    <row r="1148" spans="1:11" x14ac:dyDescent="0.35">
      <c r="A1148">
        <v>938209950</v>
      </c>
      <c r="B1148" s="2">
        <v>44634</v>
      </c>
      <c r="C1148" s="2">
        <v>44638</v>
      </c>
      <c r="D1148" t="s">
        <v>184</v>
      </c>
      <c r="E1148" t="s">
        <v>21</v>
      </c>
      <c r="F1148" t="s">
        <v>30</v>
      </c>
      <c r="G1148" t="s">
        <v>18</v>
      </c>
      <c r="H1148" t="s">
        <v>19</v>
      </c>
      <c r="I1148">
        <v>6028</v>
      </c>
      <c r="J1148">
        <v>81.73</v>
      </c>
      <c r="K1148">
        <v>56.67</v>
      </c>
    </row>
    <row r="1149" spans="1:11" x14ac:dyDescent="0.35">
      <c r="A1149">
        <v>804650962</v>
      </c>
      <c r="B1149" s="2">
        <v>42054</v>
      </c>
      <c r="C1149" s="2">
        <v>42063</v>
      </c>
      <c r="D1149" t="s">
        <v>134</v>
      </c>
      <c r="E1149" t="s">
        <v>38</v>
      </c>
      <c r="F1149" t="s">
        <v>56</v>
      </c>
      <c r="G1149" t="s">
        <v>14</v>
      </c>
      <c r="H1149" t="s">
        <v>15</v>
      </c>
      <c r="I1149">
        <v>2956</v>
      </c>
      <c r="J1149">
        <v>9.33</v>
      </c>
      <c r="K1149">
        <v>6.92</v>
      </c>
    </row>
    <row r="1150" spans="1:11" x14ac:dyDescent="0.35">
      <c r="A1150">
        <v>747955071</v>
      </c>
      <c r="B1150" s="2">
        <v>42640</v>
      </c>
      <c r="C1150" s="2">
        <v>42661</v>
      </c>
      <c r="D1150" t="s">
        <v>100</v>
      </c>
      <c r="E1150" t="s">
        <v>21</v>
      </c>
      <c r="F1150" t="s">
        <v>33</v>
      </c>
      <c r="G1150" t="s">
        <v>18</v>
      </c>
      <c r="H1150" t="s">
        <v>34</v>
      </c>
      <c r="I1150">
        <v>5382</v>
      </c>
      <c r="J1150">
        <v>109.28</v>
      </c>
      <c r="K1150">
        <v>35.840000000000003</v>
      </c>
    </row>
    <row r="1151" spans="1:11" x14ac:dyDescent="0.35">
      <c r="A1151">
        <v>202546107</v>
      </c>
      <c r="B1151" s="2">
        <v>44128</v>
      </c>
      <c r="C1151" s="2">
        <v>44129</v>
      </c>
      <c r="D1151" t="s">
        <v>147</v>
      </c>
      <c r="E1151" t="s">
        <v>38</v>
      </c>
      <c r="F1151" t="s">
        <v>68</v>
      </c>
      <c r="G1151" t="s">
        <v>18</v>
      </c>
      <c r="H1151" t="s">
        <v>19</v>
      </c>
      <c r="I1151">
        <v>6749</v>
      </c>
      <c r="J1151">
        <v>154.06</v>
      </c>
      <c r="K1151">
        <v>90.93</v>
      </c>
    </row>
    <row r="1152" spans="1:11" x14ac:dyDescent="0.35">
      <c r="A1152">
        <v>923160398</v>
      </c>
      <c r="B1152" s="2">
        <v>42869</v>
      </c>
      <c r="C1152" s="2">
        <v>42871</v>
      </c>
      <c r="D1152" t="s">
        <v>188</v>
      </c>
      <c r="E1152" t="s">
        <v>21</v>
      </c>
      <c r="F1152" t="s">
        <v>33</v>
      </c>
      <c r="G1152" t="s">
        <v>18</v>
      </c>
      <c r="H1152" t="s">
        <v>26</v>
      </c>
      <c r="I1152">
        <v>2531</v>
      </c>
      <c r="J1152">
        <v>109.28</v>
      </c>
      <c r="K1152">
        <v>35.840000000000003</v>
      </c>
    </row>
    <row r="1153" spans="1:11" x14ac:dyDescent="0.35">
      <c r="A1153">
        <v>234846770</v>
      </c>
      <c r="B1153" s="2">
        <v>44341</v>
      </c>
      <c r="C1153" s="2">
        <v>44345</v>
      </c>
      <c r="D1153" t="s">
        <v>94</v>
      </c>
      <c r="E1153" t="s">
        <v>38</v>
      </c>
      <c r="F1153" t="s">
        <v>56</v>
      </c>
      <c r="G1153" t="s">
        <v>14</v>
      </c>
      <c r="H1153" t="s">
        <v>19</v>
      </c>
      <c r="I1153">
        <v>5233</v>
      </c>
      <c r="J1153">
        <v>9.33</v>
      </c>
      <c r="K1153">
        <v>6.92</v>
      </c>
    </row>
    <row r="1154" spans="1:11" x14ac:dyDescent="0.35">
      <c r="A1154">
        <v>482966554</v>
      </c>
      <c r="B1154" s="2">
        <v>43402</v>
      </c>
      <c r="C1154" s="2">
        <v>43403</v>
      </c>
      <c r="D1154" t="s">
        <v>31</v>
      </c>
      <c r="E1154" t="s">
        <v>32</v>
      </c>
      <c r="F1154" t="s">
        <v>40</v>
      </c>
      <c r="G1154" t="s">
        <v>18</v>
      </c>
      <c r="H1154" t="s">
        <v>26</v>
      </c>
      <c r="I1154">
        <v>9391</v>
      </c>
      <c r="J1154">
        <v>651.21</v>
      </c>
      <c r="K1154">
        <v>524.96</v>
      </c>
    </row>
    <row r="1155" spans="1:11" x14ac:dyDescent="0.35">
      <c r="A1155">
        <v>483193576</v>
      </c>
      <c r="B1155" s="2">
        <v>43311</v>
      </c>
      <c r="C1155" s="2">
        <v>43319</v>
      </c>
      <c r="D1155" t="s">
        <v>148</v>
      </c>
      <c r="E1155" t="s">
        <v>24</v>
      </c>
      <c r="F1155" t="s">
        <v>56</v>
      </c>
      <c r="G1155" t="s">
        <v>14</v>
      </c>
      <c r="H1155" t="s">
        <v>26</v>
      </c>
      <c r="I1155">
        <v>6572</v>
      </c>
      <c r="J1155">
        <v>9.33</v>
      </c>
      <c r="K1155">
        <v>6.92</v>
      </c>
    </row>
    <row r="1156" spans="1:11" x14ac:dyDescent="0.35">
      <c r="A1156">
        <v>471514165</v>
      </c>
      <c r="B1156" s="2">
        <v>43745</v>
      </c>
      <c r="C1156" s="2">
        <v>43751</v>
      </c>
      <c r="D1156" t="s">
        <v>72</v>
      </c>
      <c r="E1156" t="s">
        <v>24</v>
      </c>
      <c r="F1156" t="s">
        <v>68</v>
      </c>
      <c r="G1156" t="s">
        <v>14</v>
      </c>
      <c r="H1156" t="s">
        <v>19</v>
      </c>
      <c r="I1156">
        <v>374</v>
      </c>
      <c r="J1156">
        <v>154.06</v>
      </c>
      <c r="K1156">
        <v>90.93</v>
      </c>
    </row>
    <row r="1157" spans="1:11" x14ac:dyDescent="0.35">
      <c r="A1157">
        <v>754227149</v>
      </c>
      <c r="B1157" s="2">
        <v>44124</v>
      </c>
      <c r="C1157" s="2">
        <v>44142</v>
      </c>
      <c r="D1157" t="s">
        <v>122</v>
      </c>
      <c r="E1157" t="s">
        <v>21</v>
      </c>
      <c r="F1157" t="s">
        <v>40</v>
      </c>
      <c r="G1157" t="s">
        <v>14</v>
      </c>
      <c r="H1157" t="s">
        <v>34</v>
      </c>
      <c r="I1157">
        <v>1429</v>
      </c>
      <c r="J1157">
        <v>651.21</v>
      </c>
      <c r="K1157">
        <v>524.96</v>
      </c>
    </row>
    <row r="1158" spans="1:11" x14ac:dyDescent="0.35">
      <c r="A1158">
        <v>357943856</v>
      </c>
      <c r="B1158" s="2">
        <v>43520</v>
      </c>
      <c r="C1158" s="2">
        <v>43528</v>
      </c>
      <c r="D1158" t="s">
        <v>125</v>
      </c>
      <c r="E1158" t="s">
        <v>21</v>
      </c>
      <c r="F1158" t="s">
        <v>13</v>
      </c>
      <c r="G1158" t="s">
        <v>18</v>
      </c>
      <c r="H1158" t="s">
        <v>26</v>
      </c>
      <c r="I1158">
        <v>2396</v>
      </c>
      <c r="J1158">
        <v>255.28</v>
      </c>
      <c r="K1158">
        <v>159.41999999999999</v>
      </c>
    </row>
    <row r="1159" spans="1:11" x14ac:dyDescent="0.35">
      <c r="A1159">
        <v>179588115</v>
      </c>
      <c r="B1159" s="2">
        <v>43669</v>
      </c>
      <c r="C1159" s="2">
        <v>43686</v>
      </c>
      <c r="D1159" t="s">
        <v>98</v>
      </c>
      <c r="E1159" t="s">
        <v>38</v>
      </c>
      <c r="F1159" t="s">
        <v>30</v>
      </c>
      <c r="G1159" t="s">
        <v>18</v>
      </c>
      <c r="H1159" t="s">
        <v>34</v>
      </c>
      <c r="I1159">
        <v>2969</v>
      </c>
      <c r="J1159">
        <v>81.73</v>
      </c>
      <c r="K1159">
        <v>56.67</v>
      </c>
    </row>
    <row r="1160" spans="1:11" x14ac:dyDescent="0.35">
      <c r="A1160">
        <v>736396253</v>
      </c>
      <c r="B1160" s="2">
        <v>43771</v>
      </c>
      <c r="C1160" s="2">
        <v>43789</v>
      </c>
      <c r="D1160" t="s">
        <v>84</v>
      </c>
      <c r="E1160" t="s">
        <v>24</v>
      </c>
      <c r="F1160" t="s">
        <v>47</v>
      </c>
      <c r="G1160" t="s">
        <v>18</v>
      </c>
      <c r="H1160" t="s">
        <v>34</v>
      </c>
      <c r="I1160">
        <v>4870</v>
      </c>
      <c r="J1160">
        <v>421.89</v>
      </c>
      <c r="K1160">
        <v>364.69</v>
      </c>
    </row>
    <row r="1161" spans="1:11" x14ac:dyDescent="0.35">
      <c r="A1161">
        <v>815917098</v>
      </c>
      <c r="B1161" s="2">
        <v>44224</v>
      </c>
      <c r="C1161" s="2">
        <v>44236</v>
      </c>
      <c r="D1161" t="s">
        <v>205</v>
      </c>
      <c r="E1161" t="s">
        <v>21</v>
      </c>
      <c r="F1161" t="s">
        <v>42</v>
      </c>
      <c r="G1161" t="s">
        <v>14</v>
      </c>
      <c r="H1161" t="s">
        <v>15</v>
      </c>
      <c r="I1161">
        <v>6856</v>
      </c>
      <c r="J1161">
        <v>437.2</v>
      </c>
      <c r="K1161">
        <v>263.33</v>
      </c>
    </row>
    <row r="1162" spans="1:11" x14ac:dyDescent="0.35">
      <c r="A1162">
        <v>626011979</v>
      </c>
      <c r="B1162" s="2">
        <v>44198</v>
      </c>
      <c r="C1162" s="2">
        <v>44218</v>
      </c>
      <c r="D1162" t="s">
        <v>122</v>
      </c>
      <c r="E1162" t="s">
        <v>21</v>
      </c>
      <c r="F1162" t="s">
        <v>33</v>
      </c>
      <c r="G1162" t="s">
        <v>18</v>
      </c>
      <c r="H1162" t="s">
        <v>26</v>
      </c>
      <c r="I1162">
        <v>9711</v>
      </c>
      <c r="J1162">
        <v>109.28</v>
      </c>
      <c r="K1162">
        <v>35.840000000000003</v>
      </c>
    </row>
    <row r="1163" spans="1:11" x14ac:dyDescent="0.35">
      <c r="A1163">
        <v>444854724</v>
      </c>
      <c r="B1163" s="2">
        <v>42598</v>
      </c>
      <c r="C1163" s="2">
        <v>42608</v>
      </c>
      <c r="D1163" t="s">
        <v>139</v>
      </c>
      <c r="E1163" t="s">
        <v>51</v>
      </c>
      <c r="F1163" t="s">
        <v>30</v>
      </c>
      <c r="G1163" t="s">
        <v>18</v>
      </c>
      <c r="H1163" t="s">
        <v>26</v>
      </c>
      <c r="I1163">
        <v>1253</v>
      </c>
      <c r="J1163">
        <v>81.73</v>
      </c>
      <c r="K1163">
        <v>56.67</v>
      </c>
    </row>
    <row r="1164" spans="1:11" x14ac:dyDescent="0.35">
      <c r="A1164">
        <v>170931661</v>
      </c>
      <c r="B1164" s="2">
        <v>42687</v>
      </c>
      <c r="C1164" s="2">
        <v>42693</v>
      </c>
      <c r="D1164" t="s">
        <v>134</v>
      </c>
      <c r="E1164" t="s">
        <v>38</v>
      </c>
      <c r="F1164" t="s">
        <v>47</v>
      </c>
      <c r="G1164" t="s">
        <v>18</v>
      </c>
      <c r="H1164" t="s">
        <v>26</v>
      </c>
      <c r="I1164">
        <v>1332</v>
      </c>
      <c r="J1164">
        <v>421.89</v>
      </c>
      <c r="K1164">
        <v>364.69</v>
      </c>
    </row>
    <row r="1165" spans="1:11" x14ac:dyDescent="0.35">
      <c r="A1165">
        <v>673041617</v>
      </c>
      <c r="B1165" s="2">
        <v>43494</v>
      </c>
      <c r="C1165" s="2">
        <v>43499</v>
      </c>
      <c r="D1165" t="s">
        <v>57</v>
      </c>
      <c r="E1165" t="s">
        <v>32</v>
      </c>
      <c r="F1165" t="s">
        <v>76</v>
      </c>
      <c r="G1165" t="s">
        <v>14</v>
      </c>
      <c r="H1165" t="s">
        <v>15</v>
      </c>
      <c r="I1165">
        <v>6826</v>
      </c>
      <c r="J1165">
        <v>668.27</v>
      </c>
      <c r="K1165">
        <v>502.54</v>
      </c>
    </row>
    <row r="1166" spans="1:11" x14ac:dyDescent="0.35">
      <c r="A1166">
        <v>640295922</v>
      </c>
      <c r="B1166" s="2">
        <v>42095</v>
      </c>
      <c r="C1166" s="2">
        <v>42111</v>
      </c>
      <c r="D1166" t="s">
        <v>35</v>
      </c>
      <c r="E1166" t="s">
        <v>21</v>
      </c>
      <c r="F1166" t="s">
        <v>13</v>
      </c>
      <c r="G1166" t="s">
        <v>14</v>
      </c>
      <c r="H1166" t="s">
        <v>15</v>
      </c>
      <c r="I1166">
        <v>6647</v>
      </c>
      <c r="J1166">
        <v>255.28</v>
      </c>
      <c r="K1166">
        <v>159.41999999999999</v>
      </c>
    </row>
    <row r="1167" spans="1:11" x14ac:dyDescent="0.35">
      <c r="A1167">
        <v>632118403</v>
      </c>
      <c r="B1167" s="2">
        <v>42185</v>
      </c>
      <c r="C1167" s="2">
        <v>42201</v>
      </c>
      <c r="D1167" t="s">
        <v>154</v>
      </c>
      <c r="E1167" t="s">
        <v>12</v>
      </c>
      <c r="F1167" t="s">
        <v>68</v>
      </c>
      <c r="G1167" t="s">
        <v>18</v>
      </c>
      <c r="H1167" t="s">
        <v>34</v>
      </c>
      <c r="I1167">
        <v>6737</v>
      </c>
      <c r="J1167">
        <v>154.06</v>
      </c>
      <c r="K1167">
        <v>90.93</v>
      </c>
    </row>
    <row r="1168" spans="1:11" x14ac:dyDescent="0.35">
      <c r="A1168">
        <v>828245389</v>
      </c>
      <c r="B1168" s="2">
        <v>43310</v>
      </c>
      <c r="C1168" s="2">
        <v>43316</v>
      </c>
      <c r="D1168" t="s">
        <v>167</v>
      </c>
      <c r="E1168" t="s">
        <v>38</v>
      </c>
      <c r="F1168" t="s">
        <v>40</v>
      </c>
      <c r="G1168" t="s">
        <v>14</v>
      </c>
      <c r="H1168" t="s">
        <v>26</v>
      </c>
      <c r="I1168">
        <v>5071</v>
      </c>
      <c r="J1168">
        <v>651.21</v>
      </c>
      <c r="K1168">
        <v>524.96</v>
      </c>
    </row>
    <row r="1169" spans="1:11" x14ac:dyDescent="0.35">
      <c r="A1169">
        <v>578725707</v>
      </c>
      <c r="B1169" s="2">
        <v>44754</v>
      </c>
      <c r="C1169" s="2">
        <v>44774</v>
      </c>
      <c r="D1169" t="s">
        <v>181</v>
      </c>
      <c r="E1169" t="s">
        <v>38</v>
      </c>
      <c r="F1169" t="s">
        <v>25</v>
      </c>
      <c r="G1169" t="s">
        <v>18</v>
      </c>
      <c r="H1169" t="s">
        <v>15</v>
      </c>
      <c r="I1169">
        <v>6652</v>
      </c>
      <c r="J1169">
        <v>205.7</v>
      </c>
      <c r="K1169">
        <v>117.11</v>
      </c>
    </row>
    <row r="1170" spans="1:11" x14ac:dyDescent="0.35">
      <c r="A1170">
        <v>653920686</v>
      </c>
      <c r="B1170" s="2">
        <v>44572</v>
      </c>
      <c r="C1170" s="2">
        <v>44576</v>
      </c>
      <c r="D1170" t="s">
        <v>214</v>
      </c>
      <c r="E1170" t="s">
        <v>21</v>
      </c>
      <c r="F1170" t="s">
        <v>17</v>
      </c>
      <c r="G1170" t="s">
        <v>14</v>
      </c>
      <c r="H1170" t="s">
        <v>19</v>
      </c>
      <c r="I1170">
        <v>8517</v>
      </c>
      <c r="J1170">
        <v>152.58000000000001</v>
      </c>
      <c r="K1170">
        <v>97.44</v>
      </c>
    </row>
    <row r="1171" spans="1:11" x14ac:dyDescent="0.35">
      <c r="A1171">
        <v>994504153</v>
      </c>
      <c r="B1171" s="2">
        <v>42745</v>
      </c>
      <c r="C1171" s="2">
        <v>42752</v>
      </c>
      <c r="D1171" t="s">
        <v>172</v>
      </c>
      <c r="E1171" t="s">
        <v>21</v>
      </c>
      <c r="F1171" t="s">
        <v>56</v>
      </c>
      <c r="G1171" t="s">
        <v>14</v>
      </c>
      <c r="H1171" t="s">
        <v>15</v>
      </c>
      <c r="I1171">
        <v>4734</v>
      </c>
      <c r="J1171">
        <v>9.33</v>
      </c>
      <c r="K1171">
        <v>6.92</v>
      </c>
    </row>
    <row r="1172" spans="1:11" x14ac:dyDescent="0.35">
      <c r="A1172">
        <v>261462438</v>
      </c>
      <c r="B1172" s="2">
        <v>43766</v>
      </c>
      <c r="C1172" s="2">
        <v>43771</v>
      </c>
      <c r="D1172" t="s">
        <v>72</v>
      </c>
      <c r="E1172" t="s">
        <v>24</v>
      </c>
      <c r="F1172" t="s">
        <v>76</v>
      </c>
      <c r="G1172" t="s">
        <v>14</v>
      </c>
      <c r="H1172" t="s">
        <v>19</v>
      </c>
      <c r="I1172">
        <v>1400</v>
      </c>
      <c r="J1172">
        <v>668.27</v>
      </c>
      <c r="K1172">
        <v>502.54</v>
      </c>
    </row>
    <row r="1173" spans="1:11" x14ac:dyDescent="0.35">
      <c r="A1173">
        <v>786094367</v>
      </c>
      <c r="B1173" s="2">
        <v>44666</v>
      </c>
      <c r="C1173" s="2">
        <v>44673</v>
      </c>
      <c r="D1173" t="s">
        <v>98</v>
      </c>
      <c r="E1173" t="s">
        <v>38</v>
      </c>
      <c r="F1173" t="s">
        <v>76</v>
      </c>
      <c r="G1173" t="s">
        <v>14</v>
      </c>
      <c r="H1173" t="s">
        <v>15</v>
      </c>
      <c r="I1173">
        <v>1647</v>
      </c>
      <c r="J1173">
        <v>668.27</v>
      </c>
      <c r="K1173">
        <v>502.54</v>
      </c>
    </row>
    <row r="1174" spans="1:11" x14ac:dyDescent="0.35">
      <c r="A1174">
        <v>920011270</v>
      </c>
      <c r="B1174" s="2">
        <v>42864</v>
      </c>
      <c r="C1174" s="2">
        <v>42885</v>
      </c>
      <c r="D1174" t="s">
        <v>20</v>
      </c>
      <c r="E1174" t="s">
        <v>21</v>
      </c>
      <c r="F1174" t="s">
        <v>47</v>
      </c>
      <c r="G1174" t="s">
        <v>18</v>
      </c>
      <c r="H1174" t="s">
        <v>15</v>
      </c>
      <c r="I1174">
        <v>634</v>
      </c>
      <c r="J1174">
        <v>421.89</v>
      </c>
      <c r="K1174">
        <v>364.69</v>
      </c>
    </row>
    <row r="1175" spans="1:11" x14ac:dyDescent="0.35">
      <c r="A1175">
        <v>885136973</v>
      </c>
      <c r="B1175" s="2">
        <v>44174</v>
      </c>
      <c r="C1175" s="2">
        <v>44185</v>
      </c>
      <c r="D1175" t="s">
        <v>50</v>
      </c>
      <c r="E1175" t="s">
        <v>51</v>
      </c>
      <c r="F1175" t="s">
        <v>68</v>
      </c>
      <c r="G1175" t="s">
        <v>18</v>
      </c>
      <c r="H1175" t="s">
        <v>19</v>
      </c>
      <c r="I1175">
        <v>555</v>
      </c>
      <c r="J1175">
        <v>154.06</v>
      </c>
      <c r="K1175">
        <v>90.93</v>
      </c>
    </row>
    <row r="1176" spans="1:11" x14ac:dyDescent="0.35">
      <c r="A1176">
        <v>523707807</v>
      </c>
      <c r="B1176" s="2">
        <v>43794</v>
      </c>
      <c r="C1176" s="2">
        <v>43812</v>
      </c>
      <c r="D1176" t="s">
        <v>35</v>
      </c>
      <c r="E1176" t="s">
        <v>21</v>
      </c>
      <c r="F1176" t="s">
        <v>68</v>
      </c>
      <c r="G1176" t="s">
        <v>14</v>
      </c>
      <c r="H1176" t="s">
        <v>15</v>
      </c>
      <c r="I1176">
        <v>5633</v>
      </c>
      <c r="J1176">
        <v>154.06</v>
      </c>
      <c r="K1176">
        <v>90.93</v>
      </c>
    </row>
    <row r="1177" spans="1:11" x14ac:dyDescent="0.35">
      <c r="A1177">
        <v>648272597</v>
      </c>
      <c r="B1177" s="2">
        <v>44432</v>
      </c>
      <c r="C1177" s="2">
        <v>44449</v>
      </c>
      <c r="D1177" t="s">
        <v>190</v>
      </c>
      <c r="E1177" t="s">
        <v>38</v>
      </c>
      <c r="F1177" t="s">
        <v>76</v>
      </c>
      <c r="G1177" t="s">
        <v>18</v>
      </c>
      <c r="H1177" t="s">
        <v>15</v>
      </c>
      <c r="I1177">
        <v>7122</v>
      </c>
      <c r="J1177">
        <v>668.27</v>
      </c>
      <c r="K1177">
        <v>502.54</v>
      </c>
    </row>
    <row r="1178" spans="1:11" x14ac:dyDescent="0.35">
      <c r="A1178">
        <v>791692674</v>
      </c>
      <c r="B1178" s="2">
        <v>43755</v>
      </c>
      <c r="C1178" s="2">
        <v>43760</v>
      </c>
      <c r="D1178" t="s">
        <v>79</v>
      </c>
      <c r="E1178" t="s">
        <v>21</v>
      </c>
      <c r="F1178" t="s">
        <v>56</v>
      </c>
      <c r="G1178" t="s">
        <v>14</v>
      </c>
      <c r="H1178" t="s">
        <v>26</v>
      </c>
      <c r="I1178">
        <v>8310</v>
      </c>
      <c r="J1178">
        <v>9.33</v>
      </c>
      <c r="K1178">
        <v>6.92</v>
      </c>
    </row>
    <row r="1179" spans="1:11" x14ac:dyDescent="0.35">
      <c r="A1179">
        <v>557141864</v>
      </c>
      <c r="B1179" s="2">
        <v>44597</v>
      </c>
      <c r="C1179" s="2">
        <v>44600</v>
      </c>
      <c r="D1179" t="s">
        <v>199</v>
      </c>
      <c r="E1179" t="s">
        <v>29</v>
      </c>
      <c r="F1179" t="s">
        <v>13</v>
      </c>
      <c r="G1179" t="s">
        <v>18</v>
      </c>
      <c r="H1179" t="s">
        <v>15</v>
      </c>
      <c r="I1179">
        <v>9513</v>
      </c>
      <c r="J1179">
        <v>255.28</v>
      </c>
      <c r="K1179">
        <v>159.41999999999999</v>
      </c>
    </row>
    <row r="1180" spans="1:11" x14ac:dyDescent="0.35">
      <c r="A1180">
        <v>968106496</v>
      </c>
      <c r="B1180" s="2">
        <v>43137</v>
      </c>
      <c r="C1180" s="2">
        <v>43157</v>
      </c>
      <c r="D1180" t="s">
        <v>110</v>
      </c>
      <c r="E1180" t="s">
        <v>38</v>
      </c>
      <c r="F1180" t="s">
        <v>76</v>
      </c>
      <c r="G1180" t="s">
        <v>14</v>
      </c>
      <c r="H1180" t="s">
        <v>15</v>
      </c>
      <c r="I1180">
        <v>3080</v>
      </c>
      <c r="J1180">
        <v>668.27</v>
      </c>
      <c r="K1180">
        <v>502.54</v>
      </c>
    </row>
    <row r="1181" spans="1:11" x14ac:dyDescent="0.35">
      <c r="A1181">
        <v>418385398</v>
      </c>
      <c r="B1181" s="2">
        <v>43791</v>
      </c>
      <c r="C1181" s="2">
        <v>43805</v>
      </c>
      <c r="D1181" t="s">
        <v>199</v>
      </c>
      <c r="E1181" t="s">
        <v>29</v>
      </c>
      <c r="F1181" t="s">
        <v>56</v>
      </c>
      <c r="G1181" t="s">
        <v>18</v>
      </c>
      <c r="H1181" t="s">
        <v>15</v>
      </c>
      <c r="I1181">
        <v>8392</v>
      </c>
      <c r="J1181">
        <v>9.33</v>
      </c>
      <c r="K1181">
        <v>6.92</v>
      </c>
    </row>
    <row r="1182" spans="1:11" x14ac:dyDescent="0.35">
      <c r="A1182">
        <v>522089898</v>
      </c>
      <c r="B1182" s="2">
        <v>43752</v>
      </c>
      <c r="C1182" s="2">
        <v>43760</v>
      </c>
      <c r="D1182" t="s">
        <v>186</v>
      </c>
      <c r="E1182" t="s">
        <v>38</v>
      </c>
      <c r="F1182" t="s">
        <v>56</v>
      </c>
      <c r="G1182" t="s">
        <v>14</v>
      </c>
      <c r="H1182" t="s">
        <v>19</v>
      </c>
      <c r="I1182">
        <v>6858</v>
      </c>
      <c r="J1182">
        <v>9.33</v>
      </c>
      <c r="K1182">
        <v>6.92</v>
      </c>
    </row>
    <row r="1183" spans="1:11" x14ac:dyDescent="0.35">
      <c r="A1183">
        <v>263643825</v>
      </c>
      <c r="B1183" s="2">
        <v>42138</v>
      </c>
      <c r="C1183" s="2">
        <v>42153</v>
      </c>
      <c r="D1183" t="s">
        <v>202</v>
      </c>
      <c r="E1183" t="s">
        <v>38</v>
      </c>
      <c r="F1183" t="s">
        <v>68</v>
      </c>
      <c r="G1183" t="s">
        <v>14</v>
      </c>
      <c r="H1183" t="s">
        <v>26</v>
      </c>
      <c r="I1183">
        <v>6921</v>
      </c>
      <c r="J1183">
        <v>154.06</v>
      </c>
      <c r="K1183">
        <v>90.93</v>
      </c>
    </row>
    <row r="1184" spans="1:11" x14ac:dyDescent="0.35">
      <c r="A1184">
        <v>947783505</v>
      </c>
      <c r="B1184" s="2">
        <v>43724</v>
      </c>
      <c r="C1184" s="2">
        <v>43733</v>
      </c>
      <c r="D1184" t="s">
        <v>180</v>
      </c>
      <c r="E1184" t="s">
        <v>24</v>
      </c>
      <c r="F1184" t="s">
        <v>13</v>
      </c>
      <c r="G1184" t="s">
        <v>18</v>
      </c>
      <c r="H1184" t="s">
        <v>19</v>
      </c>
      <c r="I1184">
        <v>9056</v>
      </c>
      <c r="J1184">
        <v>255.28</v>
      </c>
      <c r="K1184">
        <v>159.41999999999999</v>
      </c>
    </row>
    <row r="1185" spans="1:11" x14ac:dyDescent="0.35">
      <c r="A1185">
        <v>349557769</v>
      </c>
      <c r="B1185" s="2">
        <v>42486</v>
      </c>
      <c r="C1185" s="2">
        <v>42500</v>
      </c>
      <c r="D1185" t="s">
        <v>160</v>
      </c>
      <c r="E1185" t="s">
        <v>29</v>
      </c>
      <c r="F1185" t="s">
        <v>76</v>
      </c>
      <c r="G1185" t="s">
        <v>18</v>
      </c>
      <c r="H1185" t="s">
        <v>26</v>
      </c>
      <c r="I1185">
        <v>767</v>
      </c>
      <c r="J1185">
        <v>668.27</v>
      </c>
      <c r="K1185">
        <v>502.54</v>
      </c>
    </row>
    <row r="1186" spans="1:11" x14ac:dyDescent="0.35">
      <c r="A1186">
        <v>364327943</v>
      </c>
      <c r="B1186" s="2">
        <v>42596</v>
      </c>
      <c r="C1186" s="2">
        <v>42600</v>
      </c>
      <c r="D1186" t="s">
        <v>93</v>
      </c>
      <c r="E1186" t="s">
        <v>29</v>
      </c>
      <c r="F1186" t="s">
        <v>33</v>
      </c>
      <c r="G1186" t="s">
        <v>18</v>
      </c>
      <c r="H1186" t="s">
        <v>34</v>
      </c>
      <c r="I1186">
        <v>1589</v>
      </c>
      <c r="J1186">
        <v>109.28</v>
      </c>
      <c r="K1186">
        <v>35.840000000000003</v>
      </c>
    </row>
    <row r="1187" spans="1:11" x14ac:dyDescent="0.35">
      <c r="A1187">
        <v>257767856</v>
      </c>
      <c r="B1187" s="2">
        <v>44153</v>
      </c>
      <c r="C1187" s="2">
        <v>44158</v>
      </c>
      <c r="D1187" t="s">
        <v>186</v>
      </c>
      <c r="E1187" t="s">
        <v>38</v>
      </c>
      <c r="F1187" t="s">
        <v>30</v>
      </c>
      <c r="G1187" t="s">
        <v>14</v>
      </c>
      <c r="H1187" t="s">
        <v>15</v>
      </c>
      <c r="I1187">
        <v>8092</v>
      </c>
      <c r="J1187">
        <v>81.73</v>
      </c>
      <c r="K1187">
        <v>56.67</v>
      </c>
    </row>
    <row r="1188" spans="1:11" x14ac:dyDescent="0.35">
      <c r="A1188">
        <v>715863835</v>
      </c>
      <c r="B1188" s="2">
        <v>43837</v>
      </c>
      <c r="C1188" s="2">
        <v>43852</v>
      </c>
      <c r="D1188" t="s">
        <v>172</v>
      </c>
      <c r="E1188" t="s">
        <v>21</v>
      </c>
      <c r="F1188" t="s">
        <v>68</v>
      </c>
      <c r="G1188" t="s">
        <v>14</v>
      </c>
      <c r="H1188" t="s">
        <v>19</v>
      </c>
      <c r="I1188">
        <v>8872</v>
      </c>
      <c r="J1188">
        <v>154.06</v>
      </c>
      <c r="K1188">
        <v>90.93</v>
      </c>
    </row>
    <row r="1189" spans="1:11" x14ac:dyDescent="0.35">
      <c r="A1189">
        <v>694914710</v>
      </c>
      <c r="B1189" s="2">
        <v>44796</v>
      </c>
      <c r="C1189" s="2">
        <v>44806</v>
      </c>
      <c r="D1189" t="s">
        <v>156</v>
      </c>
      <c r="E1189" t="s">
        <v>21</v>
      </c>
      <c r="F1189" t="s">
        <v>42</v>
      </c>
      <c r="G1189" t="s">
        <v>18</v>
      </c>
      <c r="H1189" t="s">
        <v>19</v>
      </c>
      <c r="I1189">
        <v>9560</v>
      </c>
      <c r="J1189">
        <v>437.2</v>
      </c>
      <c r="K1189">
        <v>263.33</v>
      </c>
    </row>
    <row r="1190" spans="1:11" x14ac:dyDescent="0.35">
      <c r="A1190">
        <v>571531808</v>
      </c>
      <c r="B1190" s="2">
        <v>43104</v>
      </c>
      <c r="C1190" s="2">
        <v>43112</v>
      </c>
      <c r="D1190" t="s">
        <v>185</v>
      </c>
      <c r="E1190" t="s">
        <v>38</v>
      </c>
      <c r="F1190" t="s">
        <v>13</v>
      </c>
      <c r="G1190" t="s">
        <v>18</v>
      </c>
      <c r="H1190" t="s">
        <v>15</v>
      </c>
      <c r="I1190">
        <v>7818</v>
      </c>
      <c r="J1190">
        <v>255.28</v>
      </c>
      <c r="K1190">
        <v>159.41999999999999</v>
      </c>
    </row>
    <row r="1191" spans="1:11" x14ac:dyDescent="0.35">
      <c r="A1191">
        <v>792638957</v>
      </c>
      <c r="B1191" s="2">
        <v>42766</v>
      </c>
      <c r="C1191" s="2">
        <v>42773</v>
      </c>
      <c r="D1191" t="s">
        <v>85</v>
      </c>
      <c r="E1191" t="s">
        <v>12</v>
      </c>
      <c r="F1191" t="s">
        <v>25</v>
      </c>
      <c r="G1191" t="s">
        <v>14</v>
      </c>
      <c r="H1191" t="s">
        <v>19</v>
      </c>
      <c r="I1191">
        <v>8336</v>
      </c>
      <c r="J1191">
        <v>205.7</v>
      </c>
      <c r="K1191">
        <v>117.11</v>
      </c>
    </row>
    <row r="1192" spans="1:11" x14ac:dyDescent="0.35">
      <c r="A1192">
        <v>525472486</v>
      </c>
      <c r="B1192" s="2">
        <v>42329</v>
      </c>
      <c r="C1192" s="2">
        <v>42331</v>
      </c>
      <c r="D1192" t="s">
        <v>175</v>
      </c>
      <c r="E1192" t="s">
        <v>21</v>
      </c>
      <c r="F1192" t="s">
        <v>13</v>
      </c>
      <c r="G1192" t="s">
        <v>14</v>
      </c>
      <c r="H1192" t="s">
        <v>15</v>
      </c>
      <c r="I1192">
        <v>7840</v>
      </c>
      <c r="J1192">
        <v>255.28</v>
      </c>
      <c r="K1192">
        <v>159.41999999999999</v>
      </c>
    </row>
    <row r="1193" spans="1:11" x14ac:dyDescent="0.35">
      <c r="A1193">
        <v>807581222</v>
      </c>
      <c r="B1193" s="2">
        <v>44305</v>
      </c>
      <c r="C1193" s="2">
        <v>44311</v>
      </c>
      <c r="D1193" t="s">
        <v>90</v>
      </c>
      <c r="E1193" t="s">
        <v>38</v>
      </c>
      <c r="F1193" t="s">
        <v>17</v>
      </c>
      <c r="G1193" t="s">
        <v>18</v>
      </c>
      <c r="H1193" t="s">
        <v>34</v>
      </c>
      <c r="I1193">
        <v>85</v>
      </c>
      <c r="J1193">
        <v>152.58000000000001</v>
      </c>
      <c r="K1193">
        <v>97.44</v>
      </c>
    </row>
    <row r="1194" spans="1:11" x14ac:dyDescent="0.35">
      <c r="A1194">
        <v>496826493</v>
      </c>
      <c r="B1194" s="2">
        <v>44132</v>
      </c>
      <c r="C1194" s="2">
        <v>44139</v>
      </c>
      <c r="D1194" t="s">
        <v>215</v>
      </c>
      <c r="E1194" t="s">
        <v>21</v>
      </c>
      <c r="F1194" t="s">
        <v>56</v>
      </c>
      <c r="G1194" t="s">
        <v>14</v>
      </c>
      <c r="H1194" t="s">
        <v>26</v>
      </c>
      <c r="I1194">
        <v>855</v>
      </c>
      <c r="J1194">
        <v>9.33</v>
      </c>
      <c r="K1194">
        <v>6.92</v>
      </c>
    </row>
    <row r="1195" spans="1:11" x14ac:dyDescent="0.35">
      <c r="A1195">
        <v>321382129</v>
      </c>
      <c r="B1195" s="2">
        <v>43875</v>
      </c>
      <c r="C1195" s="2">
        <v>43881</v>
      </c>
      <c r="D1195" t="s">
        <v>208</v>
      </c>
      <c r="E1195" t="s">
        <v>12</v>
      </c>
      <c r="F1195" t="s">
        <v>17</v>
      </c>
      <c r="G1195" t="s">
        <v>14</v>
      </c>
      <c r="H1195" t="s">
        <v>19</v>
      </c>
      <c r="I1195">
        <v>2969</v>
      </c>
      <c r="J1195">
        <v>152.58000000000001</v>
      </c>
      <c r="K1195">
        <v>97.44</v>
      </c>
    </row>
    <row r="1196" spans="1:11" x14ac:dyDescent="0.35">
      <c r="A1196">
        <v>629734456</v>
      </c>
      <c r="B1196" s="2">
        <v>42750</v>
      </c>
      <c r="C1196" s="2">
        <v>42771</v>
      </c>
      <c r="D1196" t="s">
        <v>64</v>
      </c>
      <c r="E1196" t="s">
        <v>29</v>
      </c>
      <c r="F1196" t="s">
        <v>56</v>
      </c>
      <c r="G1196" t="s">
        <v>14</v>
      </c>
      <c r="H1196" t="s">
        <v>15</v>
      </c>
      <c r="I1196">
        <v>1274</v>
      </c>
      <c r="J1196">
        <v>9.33</v>
      </c>
      <c r="K1196">
        <v>6.92</v>
      </c>
    </row>
    <row r="1197" spans="1:11" x14ac:dyDescent="0.35">
      <c r="A1197">
        <v>940682303</v>
      </c>
      <c r="B1197" s="2">
        <v>44562</v>
      </c>
      <c r="C1197" s="2">
        <v>44578</v>
      </c>
      <c r="D1197" t="s">
        <v>113</v>
      </c>
      <c r="E1197" t="s">
        <v>21</v>
      </c>
      <c r="F1197" t="s">
        <v>25</v>
      </c>
      <c r="G1197" t="s">
        <v>14</v>
      </c>
      <c r="H1197" t="s">
        <v>26</v>
      </c>
      <c r="I1197">
        <v>7652</v>
      </c>
      <c r="J1197">
        <v>205.7</v>
      </c>
      <c r="K1197">
        <v>117.11</v>
      </c>
    </row>
    <row r="1198" spans="1:11" x14ac:dyDescent="0.35">
      <c r="A1198">
        <v>393336999</v>
      </c>
      <c r="B1198" s="2">
        <v>43959</v>
      </c>
      <c r="C1198" s="2">
        <v>43975</v>
      </c>
      <c r="D1198" t="s">
        <v>194</v>
      </c>
      <c r="E1198" t="s">
        <v>32</v>
      </c>
      <c r="F1198" t="s">
        <v>30</v>
      </c>
      <c r="G1198" t="s">
        <v>18</v>
      </c>
      <c r="H1198" t="s">
        <v>19</v>
      </c>
      <c r="I1198">
        <v>6014</v>
      </c>
      <c r="J1198">
        <v>81.73</v>
      </c>
      <c r="K1198">
        <v>56.67</v>
      </c>
    </row>
    <row r="1199" spans="1:11" x14ac:dyDescent="0.35">
      <c r="A1199">
        <v>897122371</v>
      </c>
      <c r="B1199" s="2">
        <v>43986</v>
      </c>
      <c r="C1199" s="2">
        <v>44004</v>
      </c>
      <c r="D1199" t="s">
        <v>146</v>
      </c>
      <c r="E1199" t="s">
        <v>29</v>
      </c>
      <c r="F1199" t="s">
        <v>56</v>
      </c>
      <c r="G1199" t="s">
        <v>18</v>
      </c>
      <c r="H1199" t="s">
        <v>19</v>
      </c>
      <c r="I1199">
        <v>7300</v>
      </c>
      <c r="J1199">
        <v>9.33</v>
      </c>
      <c r="K1199">
        <v>6.92</v>
      </c>
    </row>
    <row r="1200" spans="1:11" x14ac:dyDescent="0.35">
      <c r="A1200">
        <v>381774747</v>
      </c>
      <c r="B1200" s="2">
        <v>43379</v>
      </c>
      <c r="C1200" s="2">
        <v>43397</v>
      </c>
      <c r="D1200" t="s">
        <v>125</v>
      </c>
      <c r="E1200" t="s">
        <v>21</v>
      </c>
      <c r="F1200" t="s">
        <v>56</v>
      </c>
      <c r="G1200" t="s">
        <v>18</v>
      </c>
      <c r="H1200" t="s">
        <v>19</v>
      </c>
      <c r="I1200">
        <v>4486</v>
      </c>
      <c r="J1200">
        <v>9.33</v>
      </c>
      <c r="K1200">
        <v>6.92</v>
      </c>
    </row>
    <row r="1201" spans="1:11" x14ac:dyDescent="0.35">
      <c r="A1201">
        <v>447342956</v>
      </c>
      <c r="B1201" s="2">
        <v>43691</v>
      </c>
      <c r="C1201" s="2">
        <v>43704</v>
      </c>
      <c r="D1201" t="s">
        <v>58</v>
      </c>
      <c r="E1201" t="s">
        <v>29</v>
      </c>
      <c r="F1201" t="s">
        <v>13</v>
      </c>
      <c r="G1201" t="s">
        <v>14</v>
      </c>
      <c r="H1201" t="s">
        <v>15</v>
      </c>
      <c r="I1201">
        <v>7576</v>
      </c>
      <c r="J1201">
        <v>255.28</v>
      </c>
      <c r="K1201">
        <v>159.41999999999999</v>
      </c>
    </row>
    <row r="1202" spans="1:11" x14ac:dyDescent="0.35">
      <c r="A1202">
        <v>514188325</v>
      </c>
      <c r="B1202" s="2">
        <v>44518</v>
      </c>
      <c r="C1202" s="2">
        <v>44527</v>
      </c>
      <c r="D1202" t="s">
        <v>201</v>
      </c>
      <c r="E1202" t="s">
        <v>24</v>
      </c>
      <c r="F1202" t="s">
        <v>68</v>
      </c>
      <c r="G1202" t="s">
        <v>14</v>
      </c>
      <c r="H1202" t="s">
        <v>15</v>
      </c>
      <c r="I1202">
        <v>8607</v>
      </c>
      <c r="J1202">
        <v>154.06</v>
      </c>
      <c r="K1202">
        <v>90.93</v>
      </c>
    </row>
    <row r="1203" spans="1:11" x14ac:dyDescent="0.35">
      <c r="A1203">
        <v>972984683</v>
      </c>
      <c r="B1203" s="2">
        <v>42839</v>
      </c>
      <c r="C1203" s="2">
        <v>42850</v>
      </c>
      <c r="D1203" t="s">
        <v>210</v>
      </c>
      <c r="E1203" t="s">
        <v>38</v>
      </c>
      <c r="F1203" t="s">
        <v>47</v>
      </c>
      <c r="G1203" t="s">
        <v>14</v>
      </c>
      <c r="H1203" t="s">
        <v>34</v>
      </c>
      <c r="I1203">
        <v>6644</v>
      </c>
      <c r="J1203">
        <v>421.89</v>
      </c>
      <c r="K1203">
        <v>364.69</v>
      </c>
    </row>
    <row r="1204" spans="1:11" x14ac:dyDescent="0.35">
      <c r="A1204">
        <v>934718358</v>
      </c>
      <c r="B1204" s="2">
        <v>42340</v>
      </c>
      <c r="C1204" s="2">
        <v>42360</v>
      </c>
      <c r="D1204" t="s">
        <v>205</v>
      </c>
      <c r="E1204" t="s">
        <v>21</v>
      </c>
      <c r="F1204" t="s">
        <v>68</v>
      </c>
      <c r="G1204" t="s">
        <v>14</v>
      </c>
      <c r="H1204" t="s">
        <v>34</v>
      </c>
      <c r="I1204">
        <v>2789</v>
      </c>
      <c r="J1204">
        <v>154.06</v>
      </c>
      <c r="K1204">
        <v>90.93</v>
      </c>
    </row>
    <row r="1205" spans="1:11" x14ac:dyDescent="0.35">
      <c r="A1205">
        <v>480688178</v>
      </c>
      <c r="B1205" s="2">
        <v>43781</v>
      </c>
      <c r="C1205" s="2">
        <v>43788</v>
      </c>
      <c r="D1205" t="s">
        <v>137</v>
      </c>
      <c r="E1205" t="s">
        <v>38</v>
      </c>
      <c r="F1205" t="s">
        <v>17</v>
      </c>
      <c r="G1205" t="s">
        <v>18</v>
      </c>
      <c r="H1205" t="s">
        <v>15</v>
      </c>
      <c r="I1205">
        <v>5169</v>
      </c>
      <c r="J1205">
        <v>152.58000000000001</v>
      </c>
      <c r="K1205">
        <v>97.44</v>
      </c>
    </row>
    <row r="1206" spans="1:11" x14ac:dyDescent="0.35">
      <c r="A1206">
        <v>212505471</v>
      </c>
      <c r="B1206" s="2">
        <v>44817</v>
      </c>
      <c r="C1206" s="2">
        <v>44837</v>
      </c>
      <c r="D1206" t="s">
        <v>199</v>
      </c>
      <c r="E1206" t="s">
        <v>29</v>
      </c>
      <c r="F1206" t="s">
        <v>76</v>
      </c>
      <c r="G1206" t="s">
        <v>14</v>
      </c>
      <c r="H1206" t="s">
        <v>19</v>
      </c>
      <c r="I1206">
        <v>3946</v>
      </c>
      <c r="J1206">
        <v>668.27</v>
      </c>
      <c r="K1206">
        <v>502.54</v>
      </c>
    </row>
    <row r="1207" spans="1:11" x14ac:dyDescent="0.35">
      <c r="A1207">
        <v>802094066</v>
      </c>
      <c r="B1207" s="2">
        <v>44870</v>
      </c>
      <c r="C1207" s="2">
        <v>44883</v>
      </c>
      <c r="D1207" t="s">
        <v>194</v>
      </c>
      <c r="E1207" t="s">
        <v>32</v>
      </c>
      <c r="F1207" t="s">
        <v>33</v>
      </c>
      <c r="G1207" t="s">
        <v>14</v>
      </c>
      <c r="H1207" t="s">
        <v>15</v>
      </c>
      <c r="I1207">
        <v>6313</v>
      </c>
      <c r="J1207">
        <v>109.28</v>
      </c>
      <c r="K1207">
        <v>35.840000000000003</v>
      </c>
    </row>
    <row r="1208" spans="1:11" x14ac:dyDescent="0.35">
      <c r="A1208">
        <v>741690289</v>
      </c>
      <c r="B1208" s="2">
        <v>43913</v>
      </c>
      <c r="C1208" s="2">
        <v>43920</v>
      </c>
      <c r="D1208" t="s">
        <v>214</v>
      </c>
      <c r="E1208" t="s">
        <v>21</v>
      </c>
      <c r="F1208" t="s">
        <v>47</v>
      </c>
      <c r="G1208" t="s">
        <v>18</v>
      </c>
      <c r="H1208" t="s">
        <v>19</v>
      </c>
      <c r="I1208">
        <v>1494</v>
      </c>
      <c r="J1208">
        <v>421.89</v>
      </c>
      <c r="K1208">
        <v>364.69</v>
      </c>
    </row>
    <row r="1209" spans="1:11" x14ac:dyDescent="0.35">
      <c r="A1209">
        <v>393842971</v>
      </c>
      <c r="B1209" s="2">
        <v>44573</v>
      </c>
      <c r="C1209" s="2">
        <v>44593</v>
      </c>
      <c r="D1209" t="s">
        <v>103</v>
      </c>
      <c r="E1209" t="s">
        <v>21</v>
      </c>
      <c r="F1209" t="s">
        <v>33</v>
      </c>
      <c r="G1209" t="s">
        <v>18</v>
      </c>
      <c r="H1209" t="s">
        <v>26</v>
      </c>
      <c r="I1209">
        <v>5742</v>
      </c>
      <c r="J1209">
        <v>109.28</v>
      </c>
      <c r="K1209">
        <v>35.840000000000003</v>
      </c>
    </row>
    <row r="1210" spans="1:11" x14ac:dyDescent="0.35">
      <c r="A1210">
        <v>641413438</v>
      </c>
      <c r="B1210" s="2">
        <v>42251</v>
      </c>
      <c r="C1210" s="2">
        <v>42255</v>
      </c>
      <c r="D1210" t="s">
        <v>105</v>
      </c>
      <c r="E1210" t="s">
        <v>12</v>
      </c>
      <c r="F1210" t="s">
        <v>17</v>
      </c>
      <c r="G1210" t="s">
        <v>14</v>
      </c>
      <c r="H1210" t="s">
        <v>15</v>
      </c>
      <c r="I1210">
        <v>7345</v>
      </c>
      <c r="J1210">
        <v>152.58000000000001</v>
      </c>
      <c r="K1210">
        <v>97.44</v>
      </c>
    </row>
    <row r="1211" spans="1:11" x14ac:dyDescent="0.35">
      <c r="A1211">
        <v>637575519</v>
      </c>
      <c r="B1211" s="2">
        <v>42048</v>
      </c>
      <c r="C1211" s="2">
        <v>42067</v>
      </c>
      <c r="D1211" t="s">
        <v>166</v>
      </c>
      <c r="E1211" t="s">
        <v>38</v>
      </c>
      <c r="F1211" t="s">
        <v>42</v>
      </c>
      <c r="G1211" t="s">
        <v>18</v>
      </c>
      <c r="H1211" t="s">
        <v>15</v>
      </c>
      <c r="I1211">
        <v>1619</v>
      </c>
      <c r="J1211">
        <v>437.2</v>
      </c>
      <c r="K1211">
        <v>263.33</v>
      </c>
    </row>
    <row r="1212" spans="1:11" x14ac:dyDescent="0.35">
      <c r="A1212">
        <v>955815541</v>
      </c>
      <c r="B1212" s="2">
        <v>44760</v>
      </c>
      <c r="C1212" s="2">
        <v>44775</v>
      </c>
      <c r="D1212" t="s">
        <v>78</v>
      </c>
      <c r="E1212" t="s">
        <v>24</v>
      </c>
      <c r="F1212" t="s">
        <v>42</v>
      </c>
      <c r="G1212" t="s">
        <v>18</v>
      </c>
      <c r="H1212" t="s">
        <v>15</v>
      </c>
      <c r="I1212">
        <v>5914</v>
      </c>
      <c r="J1212">
        <v>437.2</v>
      </c>
      <c r="K1212">
        <v>263.33</v>
      </c>
    </row>
    <row r="1213" spans="1:11" x14ac:dyDescent="0.35">
      <c r="A1213">
        <v>439932334</v>
      </c>
      <c r="B1213" s="2">
        <v>42572</v>
      </c>
      <c r="C1213" s="2">
        <v>42582</v>
      </c>
      <c r="D1213" t="s">
        <v>150</v>
      </c>
      <c r="E1213" t="s">
        <v>38</v>
      </c>
      <c r="F1213" t="s">
        <v>25</v>
      </c>
      <c r="G1213" t="s">
        <v>14</v>
      </c>
      <c r="H1213" t="s">
        <v>34</v>
      </c>
      <c r="I1213">
        <v>4609</v>
      </c>
      <c r="J1213">
        <v>205.7</v>
      </c>
      <c r="K1213">
        <v>117.11</v>
      </c>
    </row>
    <row r="1214" spans="1:11" x14ac:dyDescent="0.35">
      <c r="A1214">
        <v>254037225</v>
      </c>
      <c r="B1214" s="2">
        <v>44907</v>
      </c>
      <c r="C1214" s="2">
        <v>44926</v>
      </c>
      <c r="D1214" t="s">
        <v>66</v>
      </c>
      <c r="E1214" t="s">
        <v>38</v>
      </c>
      <c r="F1214" t="s">
        <v>13</v>
      </c>
      <c r="G1214" t="s">
        <v>18</v>
      </c>
      <c r="H1214" t="s">
        <v>34</v>
      </c>
      <c r="I1214">
        <v>4115</v>
      </c>
      <c r="J1214">
        <v>255.28</v>
      </c>
      <c r="K1214">
        <v>159.41999999999999</v>
      </c>
    </row>
    <row r="1215" spans="1:11" x14ac:dyDescent="0.35">
      <c r="A1215">
        <v>732554042</v>
      </c>
      <c r="B1215" s="2">
        <v>43190</v>
      </c>
      <c r="C1215" s="2">
        <v>43196</v>
      </c>
      <c r="D1215" t="s">
        <v>131</v>
      </c>
      <c r="E1215" t="s">
        <v>32</v>
      </c>
      <c r="F1215" t="s">
        <v>42</v>
      </c>
      <c r="G1215" t="s">
        <v>14</v>
      </c>
      <c r="H1215" t="s">
        <v>15</v>
      </c>
      <c r="I1215">
        <v>7875</v>
      </c>
      <c r="J1215">
        <v>437.2</v>
      </c>
      <c r="K1215">
        <v>263.33</v>
      </c>
    </row>
    <row r="1216" spans="1:11" x14ac:dyDescent="0.35">
      <c r="A1216">
        <v>930219113</v>
      </c>
      <c r="B1216" s="2">
        <v>44623</v>
      </c>
      <c r="C1216" s="2">
        <v>44628</v>
      </c>
      <c r="D1216" t="s">
        <v>162</v>
      </c>
      <c r="E1216" t="s">
        <v>38</v>
      </c>
      <c r="F1216" t="s">
        <v>40</v>
      </c>
      <c r="G1216" t="s">
        <v>14</v>
      </c>
      <c r="H1216" t="s">
        <v>15</v>
      </c>
      <c r="I1216">
        <v>1362</v>
      </c>
      <c r="J1216">
        <v>651.21</v>
      </c>
      <c r="K1216">
        <v>524.96</v>
      </c>
    </row>
    <row r="1217" spans="1:11" x14ac:dyDescent="0.35">
      <c r="A1217">
        <v>872081267</v>
      </c>
      <c r="B1217" s="2">
        <v>44562</v>
      </c>
      <c r="C1217" s="2">
        <v>44564</v>
      </c>
      <c r="D1217" t="s">
        <v>210</v>
      </c>
      <c r="E1217" t="s">
        <v>38</v>
      </c>
      <c r="F1217" t="s">
        <v>22</v>
      </c>
      <c r="G1217" t="s">
        <v>14</v>
      </c>
      <c r="H1217" t="s">
        <v>34</v>
      </c>
      <c r="I1217">
        <v>7081</v>
      </c>
      <c r="J1217">
        <v>47.45</v>
      </c>
      <c r="K1217">
        <v>31.79</v>
      </c>
    </row>
    <row r="1218" spans="1:11" x14ac:dyDescent="0.35">
      <c r="A1218">
        <v>203501832</v>
      </c>
      <c r="B1218" s="2">
        <v>44911</v>
      </c>
      <c r="C1218" s="2">
        <v>44917</v>
      </c>
      <c r="D1218" t="s">
        <v>93</v>
      </c>
      <c r="E1218" t="s">
        <v>29</v>
      </c>
      <c r="F1218" t="s">
        <v>40</v>
      </c>
      <c r="G1218" t="s">
        <v>18</v>
      </c>
      <c r="H1218" t="s">
        <v>34</v>
      </c>
      <c r="I1218">
        <v>9569</v>
      </c>
      <c r="J1218">
        <v>651.21</v>
      </c>
      <c r="K1218">
        <v>524.96</v>
      </c>
    </row>
    <row r="1219" spans="1:11" x14ac:dyDescent="0.35">
      <c r="A1219">
        <v>440154635</v>
      </c>
      <c r="B1219" s="2">
        <v>42038</v>
      </c>
      <c r="C1219" s="2">
        <v>42058</v>
      </c>
      <c r="D1219" t="s">
        <v>202</v>
      </c>
      <c r="E1219" t="s">
        <v>38</v>
      </c>
      <c r="F1219" t="s">
        <v>33</v>
      </c>
      <c r="G1219" t="s">
        <v>14</v>
      </c>
      <c r="H1219" t="s">
        <v>26</v>
      </c>
      <c r="I1219">
        <v>393</v>
      </c>
      <c r="J1219">
        <v>109.28</v>
      </c>
      <c r="K1219">
        <v>35.840000000000003</v>
      </c>
    </row>
    <row r="1220" spans="1:11" x14ac:dyDescent="0.35">
      <c r="A1220">
        <v>918026006</v>
      </c>
      <c r="B1220" s="2">
        <v>44702</v>
      </c>
      <c r="C1220" s="2">
        <v>44721</v>
      </c>
      <c r="D1220" t="s">
        <v>150</v>
      </c>
      <c r="E1220" t="s">
        <v>38</v>
      </c>
      <c r="F1220" t="s">
        <v>30</v>
      </c>
      <c r="G1220" t="s">
        <v>14</v>
      </c>
      <c r="H1220" t="s">
        <v>15</v>
      </c>
      <c r="I1220">
        <v>3151</v>
      </c>
      <c r="J1220">
        <v>81.73</v>
      </c>
      <c r="K1220">
        <v>56.67</v>
      </c>
    </row>
    <row r="1221" spans="1:11" x14ac:dyDescent="0.35">
      <c r="A1221">
        <v>143414771</v>
      </c>
      <c r="B1221" s="2">
        <v>43972</v>
      </c>
      <c r="C1221" s="2">
        <v>43988</v>
      </c>
      <c r="D1221" t="s">
        <v>205</v>
      </c>
      <c r="E1221" t="s">
        <v>21</v>
      </c>
      <c r="F1221" t="s">
        <v>76</v>
      </c>
      <c r="G1221" t="s">
        <v>18</v>
      </c>
      <c r="H1221" t="s">
        <v>34</v>
      </c>
      <c r="I1221">
        <v>8473</v>
      </c>
      <c r="J1221">
        <v>668.27</v>
      </c>
      <c r="K1221">
        <v>502.54</v>
      </c>
    </row>
    <row r="1222" spans="1:11" x14ac:dyDescent="0.35">
      <c r="A1222">
        <v>742932260</v>
      </c>
      <c r="B1222" s="2">
        <v>43462</v>
      </c>
      <c r="C1222" s="2">
        <v>43479</v>
      </c>
      <c r="D1222" t="s">
        <v>78</v>
      </c>
      <c r="E1222" t="s">
        <v>24</v>
      </c>
      <c r="F1222" t="s">
        <v>68</v>
      </c>
      <c r="G1222" t="s">
        <v>18</v>
      </c>
      <c r="H1222" t="s">
        <v>15</v>
      </c>
      <c r="I1222">
        <v>9020</v>
      </c>
      <c r="J1222">
        <v>154.06</v>
      </c>
      <c r="K1222">
        <v>90.93</v>
      </c>
    </row>
    <row r="1223" spans="1:11" x14ac:dyDescent="0.35">
      <c r="A1223">
        <v>913502299</v>
      </c>
      <c r="B1223" s="2">
        <v>42714</v>
      </c>
      <c r="C1223" s="2">
        <v>42731</v>
      </c>
      <c r="D1223" t="s">
        <v>112</v>
      </c>
      <c r="E1223" t="s">
        <v>12</v>
      </c>
      <c r="F1223" t="s">
        <v>68</v>
      </c>
      <c r="G1223" t="s">
        <v>18</v>
      </c>
      <c r="H1223" t="s">
        <v>26</v>
      </c>
      <c r="I1223">
        <v>4485</v>
      </c>
      <c r="J1223">
        <v>154.06</v>
      </c>
      <c r="K1223">
        <v>90.93</v>
      </c>
    </row>
    <row r="1224" spans="1:11" x14ac:dyDescent="0.35">
      <c r="A1224">
        <v>272361218</v>
      </c>
      <c r="B1224" s="2">
        <v>44738</v>
      </c>
      <c r="C1224" s="2">
        <v>44743</v>
      </c>
      <c r="D1224" t="s">
        <v>107</v>
      </c>
      <c r="E1224" t="s">
        <v>21</v>
      </c>
      <c r="F1224" t="s">
        <v>17</v>
      </c>
      <c r="G1224" t="s">
        <v>18</v>
      </c>
      <c r="H1224" t="s">
        <v>19</v>
      </c>
      <c r="I1224">
        <v>6592</v>
      </c>
      <c r="J1224">
        <v>152.58000000000001</v>
      </c>
      <c r="K1224">
        <v>97.44</v>
      </c>
    </row>
    <row r="1225" spans="1:11" x14ac:dyDescent="0.35">
      <c r="A1225">
        <v>307057845</v>
      </c>
      <c r="B1225" s="2">
        <v>42159</v>
      </c>
      <c r="C1225" s="2">
        <v>42170</v>
      </c>
      <c r="D1225" t="s">
        <v>44</v>
      </c>
      <c r="E1225" t="s">
        <v>12</v>
      </c>
      <c r="F1225" t="s">
        <v>68</v>
      </c>
      <c r="G1225" t="s">
        <v>18</v>
      </c>
      <c r="H1225" t="s">
        <v>19</v>
      </c>
      <c r="I1225">
        <v>4095</v>
      </c>
      <c r="J1225">
        <v>154.06</v>
      </c>
      <c r="K1225">
        <v>90.93</v>
      </c>
    </row>
    <row r="1226" spans="1:11" x14ac:dyDescent="0.35">
      <c r="A1226">
        <v>325453507</v>
      </c>
      <c r="B1226" s="2">
        <v>43380</v>
      </c>
      <c r="C1226" s="2">
        <v>43386</v>
      </c>
      <c r="D1226" t="s">
        <v>157</v>
      </c>
      <c r="E1226" t="s">
        <v>24</v>
      </c>
      <c r="F1226" t="s">
        <v>22</v>
      </c>
      <c r="G1226" t="s">
        <v>14</v>
      </c>
      <c r="H1226" t="s">
        <v>19</v>
      </c>
      <c r="I1226">
        <v>7780</v>
      </c>
      <c r="J1226">
        <v>47.45</v>
      </c>
      <c r="K1226">
        <v>31.79</v>
      </c>
    </row>
    <row r="1227" spans="1:11" x14ac:dyDescent="0.35">
      <c r="A1227">
        <v>605722033</v>
      </c>
      <c r="B1227" s="2">
        <v>44387</v>
      </c>
      <c r="C1227" s="2">
        <v>44398</v>
      </c>
      <c r="D1227" t="s">
        <v>114</v>
      </c>
      <c r="E1227" t="s">
        <v>38</v>
      </c>
      <c r="F1227" t="s">
        <v>13</v>
      </c>
      <c r="G1227" t="s">
        <v>14</v>
      </c>
      <c r="H1227" t="s">
        <v>26</v>
      </c>
      <c r="I1227">
        <v>5465</v>
      </c>
      <c r="J1227">
        <v>255.28</v>
      </c>
      <c r="K1227">
        <v>159.41999999999999</v>
      </c>
    </row>
    <row r="1228" spans="1:11" x14ac:dyDescent="0.35">
      <c r="A1228">
        <v>146349751</v>
      </c>
      <c r="B1228" s="2">
        <v>42856</v>
      </c>
      <c r="C1228" s="2">
        <v>42877</v>
      </c>
      <c r="D1228" t="s">
        <v>152</v>
      </c>
      <c r="E1228" t="s">
        <v>21</v>
      </c>
      <c r="F1228" t="s">
        <v>68</v>
      </c>
      <c r="G1228" t="s">
        <v>14</v>
      </c>
      <c r="H1228" t="s">
        <v>15</v>
      </c>
      <c r="I1228">
        <v>6999</v>
      </c>
      <c r="J1228">
        <v>154.06</v>
      </c>
      <c r="K1228">
        <v>90.93</v>
      </c>
    </row>
    <row r="1229" spans="1:11" x14ac:dyDescent="0.35">
      <c r="A1229">
        <v>716135489</v>
      </c>
      <c r="B1229" s="2">
        <v>44864</v>
      </c>
      <c r="C1229" s="2">
        <v>44868</v>
      </c>
      <c r="D1229" t="s">
        <v>43</v>
      </c>
      <c r="E1229" t="s">
        <v>24</v>
      </c>
      <c r="F1229" t="s">
        <v>56</v>
      </c>
      <c r="G1229" t="s">
        <v>14</v>
      </c>
      <c r="H1229" t="s">
        <v>19</v>
      </c>
      <c r="I1229">
        <v>9260</v>
      </c>
      <c r="J1229">
        <v>9.33</v>
      </c>
      <c r="K1229">
        <v>6.92</v>
      </c>
    </row>
    <row r="1230" spans="1:11" x14ac:dyDescent="0.35">
      <c r="A1230">
        <v>104190576</v>
      </c>
      <c r="B1230" s="2">
        <v>42788</v>
      </c>
      <c r="C1230" s="2">
        <v>42795</v>
      </c>
      <c r="D1230" t="s">
        <v>215</v>
      </c>
      <c r="E1230" t="s">
        <v>21</v>
      </c>
      <c r="F1230" t="s">
        <v>47</v>
      </c>
      <c r="G1230" t="s">
        <v>18</v>
      </c>
      <c r="H1230" t="s">
        <v>19</v>
      </c>
      <c r="I1230">
        <v>1162</v>
      </c>
      <c r="J1230">
        <v>421.89</v>
      </c>
      <c r="K1230">
        <v>364.69</v>
      </c>
    </row>
    <row r="1231" spans="1:11" x14ac:dyDescent="0.35">
      <c r="A1231">
        <v>669938838</v>
      </c>
      <c r="B1231" s="2">
        <v>43559</v>
      </c>
      <c r="C1231" s="2">
        <v>43575</v>
      </c>
      <c r="D1231" t="s">
        <v>72</v>
      </c>
      <c r="E1231" t="s">
        <v>24</v>
      </c>
      <c r="F1231" t="s">
        <v>13</v>
      </c>
      <c r="G1231" t="s">
        <v>18</v>
      </c>
      <c r="H1231" t="s">
        <v>15</v>
      </c>
      <c r="I1231">
        <v>8645</v>
      </c>
      <c r="J1231">
        <v>255.28</v>
      </c>
      <c r="K1231">
        <v>159.41999999999999</v>
      </c>
    </row>
    <row r="1232" spans="1:11" x14ac:dyDescent="0.35">
      <c r="A1232">
        <v>793116605</v>
      </c>
      <c r="B1232" s="2">
        <v>42030</v>
      </c>
      <c r="C1232" s="2">
        <v>42036</v>
      </c>
      <c r="D1232" t="s">
        <v>81</v>
      </c>
      <c r="E1232" t="s">
        <v>32</v>
      </c>
      <c r="F1232" t="s">
        <v>40</v>
      </c>
      <c r="G1232" t="s">
        <v>18</v>
      </c>
      <c r="H1232" t="s">
        <v>26</v>
      </c>
      <c r="I1232">
        <v>9683</v>
      </c>
      <c r="J1232">
        <v>651.21</v>
      </c>
      <c r="K1232">
        <v>524.96</v>
      </c>
    </row>
    <row r="1233" spans="1:11" x14ac:dyDescent="0.35">
      <c r="A1233">
        <v>723772704</v>
      </c>
      <c r="B1233" s="2">
        <v>43480</v>
      </c>
      <c r="C1233" s="2">
        <v>43491</v>
      </c>
      <c r="D1233" t="s">
        <v>72</v>
      </c>
      <c r="E1233" t="s">
        <v>24</v>
      </c>
      <c r="F1233" t="s">
        <v>76</v>
      </c>
      <c r="G1233" t="s">
        <v>18</v>
      </c>
      <c r="H1233" t="s">
        <v>15</v>
      </c>
      <c r="I1233">
        <v>9282</v>
      </c>
      <c r="J1233">
        <v>668.27</v>
      </c>
      <c r="K1233">
        <v>502.54</v>
      </c>
    </row>
    <row r="1234" spans="1:11" x14ac:dyDescent="0.35">
      <c r="A1234">
        <v>332268464</v>
      </c>
      <c r="B1234" s="2">
        <v>43775</v>
      </c>
      <c r="C1234" s="2">
        <v>43782</v>
      </c>
      <c r="D1234" t="s">
        <v>109</v>
      </c>
      <c r="E1234" t="s">
        <v>21</v>
      </c>
      <c r="F1234" t="s">
        <v>25</v>
      </c>
      <c r="G1234" t="s">
        <v>14</v>
      </c>
      <c r="H1234" t="s">
        <v>19</v>
      </c>
      <c r="I1234">
        <v>4477</v>
      </c>
      <c r="J1234">
        <v>205.7</v>
      </c>
      <c r="K1234">
        <v>117.11</v>
      </c>
    </row>
    <row r="1235" spans="1:11" x14ac:dyDescent="0.35">
      <c r="A1235">
        <v>459277713</v>
      </c>
      <c r="B1235" s="2">
        <v>43784</v>
      </c>
      <c r="C1235" s="2">
        <v>43799</v>
      </c>
      <c r="D1235" t="s">
        <v>168</v>
      </c>
      <c r="E1235" t="s">
        <v>21</v>
      </c>
      <c r="F1235" t="s">
        <v>47</v>
      </c>
      <c r="G1235" t="s">
        <v>14</v>
      </c>
      <c r="H1235" t="s">
        <v>15</v>
      </c>
      <c r="I1235">
        <v>9336</v>
      </c>
      <c r="J1235">
        <v>421.89</v>
      </c>
      <c r="K1235">
        <v>364.69</v>
      </c>
    </row>
    <row r="1236" spans="1:11" x14ac:dyDescent="0.35">
      <c r="A1236">
        <v>665786778</v>
      </c>
      <c r="B1236" s="2">
        <v>44766</v>
      </c>
      <c r="C1236" s="2">
        <v>44778</v>
      </c>
      <c r="D1236" t="s">
        <v>214</v>
      </c>
      <c r="E1236" t="s">
        <v>21</v>
      </c>
      <c r="F1236" t="s">
        <v>56</v>
      </c>
      <c r="G1236" t="s">
        <v>18</v>
      </c>
      <c r="H1236" t="s">
        <v>26</v>
      </c>
      <c r="I1236">
        <v>9958</v>
      </c>
      <c r="J1236">
        <v>9.33</v>
      </c>
      <c r="K1236">
        <v>6.92</v>
      </c>
    </row>
    <row r="1237" spans="1:11" x14ac:dyDescent="0.35">
      <c r="A1237">
        <v>583094489</v>
      </c>
      <c r="B1237" s="2">
        <v>43748</v>
      </c>
      <c r="C1237" s="2">
        <v>43755</v>
      </c>
      <c r="D1237" t="s">
        <v>173</v>
      </c>
      <c r="E1237" t="s">
        <v>24</v>
      </c>
      <c r="F1237" t="s">
        <v>76</v>
      </c>
      <c r="G1237" t="s">
        <v>14</v>
      </c>
      <c r="H1237" t="s">
        <v>15</v>
      </c>
      <c r="I1237">
        <v>9472</v>
      </c>
      <c r="J1237">
        <v>668.27</v>
      </c>
      <c r="K1237">
        <v>502.54</v>
      </c>
    </row>
    <row r="1238" spans="1:11" x14ac:dyDescent="0.35">
      <c r="A1238">
        <v>362812173</v>
      </c>
      <c r="B1238" s="2">
        <v>44466</v>
      </c>
      <c r="C1238" s="2">
        <v>44479</v>
      </c>
      <c r="D1238" t="s">
        <v>197</v>
      </c>
      <c r="E1238" t="s">
        <v>38</v>
      </c>
      <c r="F1238" t="s">
        <v>25</v>
      </c>
      <c r="G1238" t="s">
        <v>18</v>
      </c>
      <c r="H1238" t="s">
        <v>15</v>
      </c>
      <c r="I1238">
        <v>3039</v>
      </c>
      <c r="J1238">
        <v>205.7</v>
      </c>
      <c r="K1238">
        <v>117.11</v>
      </c>
    </row>
    <row r="1239" spans="1:11" x14ac:dyDescent="0.35">
      <c r="A1239">
        <v>226863658</v>
      </c>
      <c r="B1239" s="2">
        <v>44071</v>
      </c>
      <c r="C1239" s="2">
        <v>44074</v>
      </c>
      <c r="D1239" t="s">
        <v>105</v>
      </c>
      <c r="E1239" t="s">
        <v>12</v>
      </c>
      <c r="F1239" t="s">
        <v>17</v>
      </c>
      <c r="G1239" t="s">
        <v>14</v>
      </c>
      <c r="H1239" t="s">
        <v>19</v>
      </c>
      <c r="I1239">
        <v>2853</v>
      </c>
      <c r="J1239">
        <v>152.58000000000001</v>
      </c>
      <c r="K1239">
        <v>97.44</v>
      </c>
    </row>
    <row r="1240" spans="1:11" x14ac:dyDescent="0.35">
      <c r="A1240">
        <v>917485272</v>
      </c>
      <c r="B1240" s="2">
        <v>44805</v>
      </c>
      <c r="C1240" s="2">
        <v>44806</v>
      </c>
      <c r="D1240" t="s">
        <v>102</v>
      </c>
      <c r="E1240" t="s">
        <v>21</v>
      </c>
      <c r="F1240" t="s">
        <v>13</v>
      </c>
      <c r="G1240" t="s">
        <v>14</v>
      </c>
      <c r="H1240" t="s">
        <v>26</v>
      </c>
      <c r="I1240">
        <v>3136</v>
      </c>
      <c r="J1240">
        <v>255.28</v>
      </c>
      <c r="K1240">
        <v>159.41999999999999</v>
      </c>
    </row>
    <row r="1241" spans="1:11" x14ac:dyDescent="0.35">
      <c r="A1241">
        <v>547225844</v>
      </c>
      <c r="B1241" s="2">
        <v>43949</v>
      </c>
      <c r="C1241" s="2">
        <v>43951</v>
      </c>
      <c r="D1241" t="s">
        <v>205</v>
      </c>
      <c r="E1241" t="s">
        <v>21</v>
      </c>
      <c r="F1241" t="s">
        <v>30</v>
      </c>
      <c r="G1241" t="s">
        <v>18</v>
      </c>
      <c r="H1241" t="s">
        <v>26</v>
      </c>
      <c r="I1241">
        <v>5143</v>
      </c>
      <c r="J1241">
        <v>81.73</v>
      </c>
      <c r="K1241">
        <v>56.67</v>
      </c>
    </row>
    <row r="1242" spans="1:11" x14ac:dyDescent="0.35">
      <c r="A1242">
        <v>448946702</v>
      </c>
      <c r="B1242" s="2">
        <v>44598</v>
      </c>
      <c r="C1242" s="2">
        <v>44608</v>
      </c>
      <c r="D1242" t="s">
        <v>181</v>
      </c>
      <c r="E1242" t="s">
        <v>38</v>
      </c>
      <c r="F1242" t="s">
        <v>76</v>
      </c>
      <c r="G1242" t="s">
        <v>18</v>
      </c>
      <c r="H1242" t="s">
        <v>15</v>
      </c>
      <c r="I1242">
        <v>2161</v>
      </c>
      <c r="J1242">
        <v>668.27</v>
      </c>
      <c r="K1242">
        <v>502.54</v>
      </c>
    </row>
    <row r="1243" spans="1:11" x14ac:dyDescent="0.35">
      <c r="A1243">
        <v>225821673</v>
      </c>
      <c r="B1243" s="2">
        <v>42542</v>
      </c>
      <c r="C1243" s="2">
        <v>42545</v>
      </c>
      <c r="D1243" t="s">
        <v>153</v>
      </c>
      <c r="E1243" t="s">
        <v>38</v>
      </c>
      <c r="F1243" t="s">
        <v>42</v>
      </c>
      <c r="G1243" t="s">
        <v>14</v>
      </c>
      <c r="H1243" t="s">
        <v>34</v>
      </c>
      <c r="I1243">
        <v>4506</v>
      </c>
      <c r="J1243">
        <v>437.2</v>
      </c>
      <c r="K1243">
        <v>263.33</v>
      </c>
    </row>
    <row r="1244" spans="1:11" x14ac:dyDescent="0.35">
      <c r="A1244">
        <v>901337087</v>
      </c>
      <c r="B1244" s="2">
        <v>43349</v>
      </c>
      <c r="C1244" s="2">
        <v>43357</v>
      </c>
      <c r="D1244" t="s">
        <v>84</v>
      </c>
      <c r="E1244" t="s">
        <v>24</v>
      </c>
      <c r="F1244" t="s">
        <v>22</v>
      </c>
      <c r="G1244" t="s">
        <v>14</v>
      </c>
      <c r="H1244" t="s">
        <v>26</v>
      </c>
      <c r="I1244">
        <v>4529</v>
      </c>
      <c r="J1244">
        <v>47.45</v>
      </c>
      <c r="K1244">
        <v>31.79</v>
      </c>
    </row>
    <row r="1245" spans="1:11" x14ac:dyDescent="0.35">
      <c r="A1245">
        <v>869291770</v>
      </c>
      <c r="B1245" s="2">
        <v>42204</v>
      </c>
      <c r="C1245" s="2">
        <v>42219</v>
      </c>
      <c r="D1245" t="s">
        <v>71</v>
      </c>
      <c r="E1245" t="s">
        <v>21</v>
      </c>
      <c r="F1245" t="s">
        <v>76</v>
      </c>
      <c r="G1245" t="s">
        <v>18</v>
      </c>
      <c r="H1245" t="s">
        <v>26</v>
      </c>
      <c r="I1245">
        <v>1607</v>
      </c>
      <c r="J1245">
        <v>668.27</v>
      </c>
      <c r="K1245">
        <v>502.54</v>
      </c>
    </row>
    <row r="1246" spans="1:11" x14ac:dyDescent="0.35">
      <c r="A1246">
        <v>843797051</v>
      </c>
      <c r="B1246" s="2">
        <v>42297</v>
      </c>
      <c r="C1246" s="2">
        <v>42312</v>
      </c>
      <c r="D1246" t="s">
        <v>208</v>
      </c>
      <c r="E1246" t="s">
        <v>12</v>
      </c>
      <c r="F1246" t="s">
        <v>13</v>
      </c>
      <c r="G1246" t="s">
        <v>18</v>
      </c>
      <c r="H1246" t="s">
        <v>26</v>
      </c>
      <c r="I1246">
        <v>7153</v>
      </c>
      <c r="J1246">
        <v>255.28</v>
      </c>
      <c r="K1246">
        <v>159.41999999999999</v>
      </c>
    </row>
    <row r="1247" spans="1:11" x14ac:dyDescent="0.35">
      <c r="A1247">
        <v>709276759</v>
      </c>
      <c r="B1247" s="2">
        <v>42747</v>
      </c>
      <c r="C1247" s="2">
        <v>42759</v>
      </c>
      <c r="D1247" t="s">
        <v>214</v>
      </c>
      <c r="E1247" t="s">
        <v>21</v>
      </c>
      <c r="F1247" t="s">
        <v>33</v>
      </c>
      <c r="G1247" t="s">
        <v>18</v>
      </c>
      <c r="H1247" t="s">
        <v>26</v>
      </c>
      <c r="I1247">
        <v>9610</v>
      </c>
      <c r="J1247">
        <v>109.28</v>
      </c>
      <c r="K1247">
        <v>35.840000000000003</v>
      </c>
    </row>
    <row r="1248" spans="1:11" x14ac:dyDescent="0.35">
      <c r="A1248">
        <v>870467221</v>
      </c>
      <c r="B1248" s="2">
        <v>43217</v>
      </c>
      <c r="C1248" s="2">
        <v>43231</v>
      </c>
      <c r="D1248" t="s">
        <v>200</v>
      </c>
      <c r="E1248" t="s">
        <v>24</v>
      </c>
      <c r="F1248" t="s">
        <v>56</v>
      </c>
      <c r="G1248" t="s">
        <v>14</v>
      </c>
      <c r="H1248" t="s">
        <v>15</v>
      </c>
      <c r="I1248">
        <v>9449</v>
      </c>
      <c r="J1248">
        <v>9.33</v>
      </c>
      <c r="K1248">
        <v>6.92</v>
      </c>
    </row>
    <row r="1249" spans="1:11" x14ac:dyDescent="0.35">
      <c r="A1249">
        <v>902417266</v>
      </c>
      <c r="B1249" s="2">
        <v>42064</v>
      </c>
      <c r="C1249" s="2">
        <v>42072</v>
      </c>
      <c r="D1249" t="s">
        <v>198</v>
      </c>
      <c r="E1249" t="s">
        <v>38</v>
      </c>
      <c r="F1249" t="s">
        <v>13</v>
      </c>
      <c r="G1249" t="s">
        <v>14</v>
      </c>
      <c r="H1249" t="s">
        <v>15</v>
      </c>
      <c r="I1249">
        <v>4178</v>
      </c>
      <c r="J1249">
        <v>255.28</v>
      </c>
      <c r="K1249">
        <v>159.41999999999999</v>
      </c>
    </row>
    <row r="1250" spans="1:11" x14ac:dyDescent="0.35">
      <c r="A1250">
        <v>900488221</v>
      </c>
      <c r="B1250" s="2">
        <v>44191</v>
      </c>
      <c r="C1250" s="2">
        <v>44194</v>
      </c>
      <c r="D1250" t="s">
        <v>81</v>
      </c>
      <c r="E1250" t="s">
        <v>32</v>
      </c>
      <c r="F1250" t="s">
        <v>40</v>
      </c>
      <c r="G1250" t="s">
        <v>18</v>
      </c>
      <c r="H1250" t="s">
        <v>15</v>
      </c>
      <c r="I1250">
        <v>3330</v>
      </c>
      <c r="J1250">
        <v>651.21</v>
      </c>
      <c r="K1250">
        <v>524.96</v>
      </c>
    </row>
    <row r="1251" spans="1:11" x14ac:dyDescent="0.35">
      <c r="A1251">
        <v>130353915</v>
      </c>
      <c r="B1251" s="2">
        <v>43696</v>
      </c>
      <c r="C1251" s="2">
        <v>43709</v>
      </c>
      <c r="D1251" t="s">
        <v>173</v>
      </c>
      <c r="E1251" t="s">
        <v>24</v>
      </c>
      <c r="F1251" t="s">
        <v>33</v>
      </c>
      <c r="G1251" t="s">
        <v>14</v>
      </c>
      <c r="H1251" t="s">
        <v>34</v>
      </c>
      <c r="I1251">
        <v>3475</v>
      </c>
      <c r="J1251">
        <v>109.28</v>
      </c>
      <c r="K1251">
        <v>35.840000000000003</v>
      </c>
    </row>
    <row r="1252" spans="1:11" x14ac:dyDescent="0.35">
      <c r="A1252">
        <v>178000676</v>
      </c>
      <c r="B1252" s="2">
        <v>42532</v>
      </c>
      <c r="C1252" s="2">
        <v>42540</v>
      </c>
      <c r="D1252" t="s">
        <v>181</v>
      </c>
      <c r="E1252" t="s">
        <v>38</v>
      </c>
      <c r="F1252" t="s">
        <v>42</v>
      </c>
      <c r="G1252" t="s">
        <v>18</v>
      </c>
      <c r="H1252" t="s">
        <v>34</v>
      </c>
      <c r="I1252">
        <v>3210</v>
      </c>
      <c r="J1252">
        <v>437.2</v>
      </c>
      <c r="K1252">
        <v>263.33</v>
      </c>
    </row>
    <row r="1253" spans="1:11" x14ac:dyDescent="0.35">
      <c r="A1253">
        <v>899727332</v>
      </c>
      <c r="B1253" s="2">
        <v>44730</v>
      </c>
      <c r="C1253" s="2">
        <v>44731</v>
      </c>
      <c r="D1253" t="s">
        <v>123</v>
      </c>
      <c r="E1253" t="s">
        <v>38</v>
      </c>
      <c r="F1253" t="s">
        <v>22</v>
      </c>
      <c r="G1253" t="s">
        <v>14</v>
      </c>
      <c r="H1253" t="s">
        <v>26</v>
      </c>
      <c r="I1253">
        <v>8166</v>
      </c>
      <c r="J1253">
        <v>47.45</v>
      </c>
      <c r="K1253">
        <v>31.79</v>
      </c>
    </row>
    <row r="1254" spans="1:11" x14ac:dyDescent="0.35">
      <c r="A1254">
        <v>872145211</v>
      </c>
      <c r="B1254" s="2">
        <v>42401</v>
      </c>
      <c r="C1254" s="2">
        <v>42420</v>
      </c>
      <c r="D1254" t="s">
        <v>140</v>
      </c>
      <c r="E1254" t="s">
        <v>24</v>
      </c>
      <c r="F1254" t="s">
        <v>13</v>
      </c>
      <c r="G1254" t="s">
        <v>18</v>
      </c>
      <c r="H1254" t="s">
        <v>19</v>
      </c>
      <c r="I1254">
        <v>6004</v>
      </c>
      <c r="J1254">
        <v>255.28</v>
      </c>
      <c r="K1254">
        <v>159.41999999999999</v>
      </c>
    </row>
    <row r="1255" spans="1:11" x14ac:dyDescent="0.35">
      <c r="A1255">
        <v>542178142</v>
      </c>
      <c r="B1255" s="2">
        <v>43514</v>
      </c>
      <c r="C1255" s="2">
        <v>43530</v>
      </c>
      <c r="D1255" t="s">
        <v>114</v>
      </c>
      <c r="E1255" t="s">
        <v>38</v>
      </c>
      <c r="F1255" t="s">
        <v>40</v>
      </c>
      <c r="G1255" t="s">
        <v>14</v>
      </c>
      <c r="H1255" t="s">
        <v>19</v>
      </c>
      <c r="I1255">
        <v>1415</v>
      </c>
      <c r="J1255">
        <v>651.21</v>
      </c>
      <c r="K1255">
        <v>524.96</v>
      </c>
    </row>
    <row r="1256" spans="1:11" x14ac:dyDescent="0.35">
      <c r="A1256">
        <v>877062451</v>
      </c>
      <c r="B1256" s="2">
        <v>44113</v>
      </c>
      <c r="C1256" s="2">
        <v>44116</v>
      </c>
      <c r="D1256" t="s">
        <v>156</v>
      </c>
      <c r="E1256" t="s">
        <v>21</v>
      </c>
      <c r="F1256" t="s">
        <v>22</v>
      </c>
      <c r="G1256" t="s">
        <v>14</v>
      </c>
      <c r="H1256" t="s">
        <v>19</v>
      </c>
      <c r="I1256">
        <v>1124</v>
      </c>
      <c r="J1256">
        <v>47.45</v>
      </c>
      <c r="K1256">
        <v>31.79</v>
      </c>
    </row>
    <row r="1257" spans="1:11" x14ac:dyDescent="0.35">
      <c r="A1257">
        <v>214346969</v>
      </c>
      <c r="B1257" s="2">
        <v>42326</v>
      </c>
      <c r="C1257" s="2">
        <v>42340</v>
      </c>
      <c r="D1257" t="s">
        <v>219</v>
      </c>
      <c r="E1257" t="s">
        <v>38</v>
      </c>
      <c r="F1257" t="s">
        <v>30</v>
      </c>
      <c r="G1257" t="s">
        <v>18</v>
      </c>
      <c r="H1257" t="s">
        <v>15</v>
      </c>
      <c r="I1257">
        <v>8886</v>
      </c>
      <c r="J1257">
        <v>81.73</v>
      </c>
      <c r="K1257">
        <v>56.67</v>
      </c>
    </row>
    <row r="1258" spans="1:11" x14ac:dyDescent="0.35">
      <c r="A1258">
        <v>111893022</v>
      </c>
      <c r="B1258" s="2">
        <v>42671</v>
      </c>
      <c r="C1258" s="2">
        <v>42687</v>
      </c>
      <c r="D1258" t="s">
        <v>116</v>
      </c>
      <c r="E1258" t="s">
        <v>21</v>
      </c>
      <c r="F1258" t="s">
        <v>13</v>
      </c>
      <c r="G1258" t="s">
        <v>14</v>
      </c>
      <c r="H1258" t="s">
        <v>26</v>
      </c>
      <c r="I1258">
        <v>486</v>
      </c>
      <c r="J1258">
        <v>255.28</v>
      </c>
      <c r="K1258">
        <v>159.41999999999999</v>
      </c>
    </row>
    <row r="1259" spans="1:11" x14ac:dyDescent="0.35">
      <c r="A1259">
        <v>397874438</v>
      </c>
      <c r="B1259" s="2">
        <v>43402</v>
      </c>
      <c r="C1259" s="2">
        <v>43413</v>
      </c>
      <c r="D1259" t="s">
        <v>195</v>
      </c>
      <c r="E1259" t="s">
        <v>21</v>
      </c>
      <c r="F1259" t="s">
        <v>22</v>
      </c>
      <c r="G1259" t="s">
        <v>14</v>
      </c>
      <c r="H1259" t="s">
        <v>15</v>
      </c>
      <c r="I1259">
        <v>8743</v>
      </c>
      <c r="J1259">
        <v>47.45</v>
      </c>
      <c r="K1259">
        <v>31.79</v>
      </c>
    </row>
    <row r="1260" spans="1:11" x14ac:dyDescent="0.35">
      <c r="A1260">
        <v>520777547</v>
      </c>
      <c r="B1260" s="2">
        <v>44622</v>
      </c>
      <c r="C1260" s="2">
        <v>44628</v>
      </c>
      <c r="D1260" t="s">
        <v>49</v>
      </c>
      <c r="E1260" t="s">
        <v>21</v>
      </c>
      <c r="F1260" t="s">
        <v>33</v>
      </c>
      <c r="G1260" t="s">
        <v>18</v>
      </c>
      <c r="H1260" t="s">
        <v>19</v>
      </c>
      <c r="I1260">
        <v>8504</v>
      </c>
      <c r="J1260">
        <v>109.28</v>
      </c>
      <c r="K1260">
        <v>35.840000000000003</v>
      </c>
    </row>
    <row r="1261" spans="1:11" x14ac:dyDescent="0.35">
      <c r="A1261">
        <v>899401175</v>
      </c>
      <c r="B1261" s="2">
        <v>42209</v>
      </c>
      <c r="C1261" s="2">
        <v>42220</v>
      </c>
      <c r="D1261" t="s">
        <v>191</v>
      </c>
      <c r="E1261" t="s">
        <v>24</v>
      </c>
      <c r="F1261" t="s">
        <v>56</v>
      </c>
      <c r="G1261" t="s">
        <v>18</v>
      </c>
      <c r="H1261" t="s">
        <v>19</v>
      </c>
      <c r="I1261">
        <v>1649</v>
      </c>
      <c r="J1261">
        <v>9.33</v>
      </c>
      <c r="K1261">
        <v>6.92</v>
      </c>
    </row>
    <row r="1262" spans="1:11" x14ac:dyDescent="0.35">
      <c r="A1262">
        <v>672856652</v>
      </c>
      <c r="B1262" s="2">
        <v>43278</v>
      </c>
      <c r="C1262" s="2">
        <v>43286</v>
      </c>
      <c r="D1262" t="s">
        <v>203</v>
      </c>
      <c r="E1262" t="s">
        <v>21</v>
      </c>
      <c r="F1262" t="s">
        <v>76</v>
      </c>
      <c r="G1262" t="s">
        <v>14</v>
      </c>
      <c r="H1262" t="s">
        <v>19</v>
      </c>
      <c r="I1262">
        <v>2091</v>
      </c>
      <c r="J1262">
        <v>668.27</v>
      </c>
      <c r="K1262">
        <v>502.54</v>
      </c>
    </row>
    <row r="1263" spans="1:11" x14ac:dyDescent="0.35">
      <c r="A1263">
        <v>850567805</v>
      </c>
      <c r="B1263" s="2">
        <v>44716</v>
      </c>
      <c r="C1263" s="2">
        <v>44717</v>
      </c>
      <c r="D1263" t="s">
        <v>97</v>
      </c>
      <c r="E1263" t="s">
        <v>29</v>
      </c>
      <c r="F1263" t="s">
        <v>47</v>
      </c>
      <c r="G1263" t="s">
        <v>18</v>
      </c>
      <c r="H1263" t="s">
        <v>26</v>
      </c>
      <c r="I1263">
        <v>770</v>
      </c>
      <c r="J1263">
        <v>421.89</v>
      </c>
      <c r="K1263">
        <v>364.69</v>
      </c>
    </row>
    <row r="1264" spans="1:11" x14ac:dyDescent="0.35">
      <c r="A1264">
        <v>262270963</v>
      </c>
      <c r="B1264" s="2">
        <v>42184</v>
      </c>
      <c r="C1264" s="2">
        <v>42204</v>
      </c>
      <c r="D1264" t="s">
        <v>130</v>
      </c>
      <c r="E1264" t="s">
        <v>29</v>
      </c>
      <c r="F1264" t="s">
        <v>17</v>
      </c>
      <c r="G1264" t="s">
        <v>14</v>
      </c>
      <c r="H1264" t="s">
        <v>26</v>
      </c>
      <c r="I1264">
        <v>661</v>
      </c>
      <c r="J1264">
        <v>152.58000000000001</v>
      </c>
      <c r="K1264">
        <v>97.44</v>
      </c>
    </row>
    <row r="1265" spans="1:11" x14ac:dyDescent="0.35">
      <c r="A1265">
        <v>508014953</v>
      </c>
      <c r="B1265" s="2">
        <v>42504</v>
      </c>
      <c r="C1265" s="2">
        <v>42505</v>
      </c>
      <c r="D1265" t="s">
        <v>199</v>
      </c>
      <c r="E1265" t="s">
        <v>29</v>
      </c>
      <c r="F1265" t="s">
        <v>25</v>
      </c>
      <c r="G1265" t="s">
        <v>18</v>
      </c>
      <c r="H1265" t="s">
        <v>34</v>
      </c>
      <c r="I1265">
        <v>1769</v>
      </c>
      <c r="J1265">
        <v>205.7</v>
      </c>
      <c r="K1265">
        <v>117.11</v>
      </c>
    </row>
    <row r="1266" spans="1:11" x14ac:dyDescent="0.35">
      <c r="A1266">
        <v>108161103</v>
      </c>
      <c r="B1266" s="2">
        <v>42347</v>
      </c>
      <c r="C1266" s="2">
        <v>42367</v>
      </c>
      <c r="D1266" t="s">
        <v>105</v>
      </c>
      <c r="E1266" t="s">
        <v>12</v>
      </c>
      <c r="F1266" t="s">
        <v>56</v>
      </c>
      <c r="G1266" t="s">
        <v>18</v>
      </c>
      <c r="H1266" t="s">
        <v>19</v>
      </c>
      <c r="I1266">
        <v>6129</v>
      </c>
      <c r="J1266">
        <v>9.33</v>
      </c>
      <c r="K1266">
        <v>6.92</v>
      </c>
    </row>
    <row r="1267" spans="1:11" x14ac:dyDescent="0.35">
      <c r="A1267">
        <v>353383243</v>
      </c>
      <c r="B1267" s="2">
        <v>43235</v>
      </c>
      <c r="C1267" s="2">
        <v>43245</v>
      </c>
      <c r="D1267" t="s">
        <v>144</v>
      </c>
      <c r="E1267" t="s">
        <v>21</v>
      </c>
      <c r="F1267" t="s">
        <v>40</v>
      </c>
      <c r="G1267" t="s">
        <v>14</v>
      </c>
      <c r="H1267" t="s">
        <v>26</v>
      </c>
      <c r="I1267">
        <v>2809</v>
      </c>
      <c r="J1267">
        <v>651.21</v>
      </c>
      <c r="K1267">
        <v>524.96</v>
      </c>
    </row>
    <row r="1268" spans="1:11" x14ac:dyDescent="0.35">
      <c r="A1268">
        <v>354667699</v>
      </c>
      <c r="B1268" s="2">
        <v>44156</v>
      </c>
      <c r="C1268" s="2">
        <v>44167</v>
      </c>
      <c r="D1268" t="s">
        <v>193</v>
      </c>
      <c r="E1268" t="s">
        <v>21</v>
      </c>
      <c r="F1268" t="s">
        <v>40</v>
      </c>
      <c r="G1268" t="s">
        <v>18</v>
      </c>
      <c r="H1268" t="s">
        <v>26</v>
      </c>
      <c r="I1268">
        <v>2908</v>
      </c>
      <c r="J1268">
        <v>651.21</v>
      </c>
      <c r="K1268">
        <v>524.96</v>
      </c>
    </row>
    <row r="1269" spans="1:11" x14ac:dyDescent="0.35">
      <c r="A1269">
        <v>193313300</v>
      </c>
      <c r="B1269" s="2">
        <v>44568</v>
      </c>
      <c r="C1269" s="2">
        <v>44585</v>
      </c>
      <c r="D1269" t="s">
        <v>207</v>
      </c>
      <c r="E1269" t="s">
        <v>51</v>
      </c>
      <c r="F1269" t="s">
        <v>68</v>
      </c>
      <c r="G1269" t="s">
        <v>18</v>
      </c>
      <c r="H1269" t="s">
        <v>19</v>
      </c>
      <c r="I1269">
        <v>4556</v>
      </c>
      <c r="J1269">
        <v>154.06</v>
      </c>
      <c r="K1269">
        <v>90.93</v>
      </c>
    </row>
    <row r="1270" spans="1:11" x14ac:dyDescent="0.35">
      <c r="A1270">
        <v>470931375</v>
      </c>
      <c r="B1270" s="2">
        <v>44157</v>
      </c>
      <c r="C1270" s="2">
        <v>44167</v>
      </c>
      <c r="D1270" t="s">
        <v>126</v>
      </c>
      <c r="E1270" t="s">
        <v>24</v>
      </c>
      <c r="F1270" t="s">
        <v>22</v>
      </c>
      <c r="G1270" t="s">
        <v>14</v>
      </c>
      <c r="H1270" t="s">
        <v>15</v>
      </c>
      <c r="I1270">
        <v>7914</v>
      </c>
      <c r="J1270">
        <v>47.45</v>
      </c>
      <c r="K1270">
        <v>31.79</v>
      </c>
    </row>
    <row r="1271" spans="1:11" x14ac:dyDescent="0.35">
      <c r="A1271">
        <v>959445750</v>
      </c>
      <c r="B1271" s="2">
        <v>44853</v>
      </c>
      <c r="C1271" s="2">
        <v>44856</v>
      </c>
      <c r="D1271" t="s">
        <v>216</v>
      </c>
      <c r="E1271" t="s">
        <v>51</v>
      </c>
      <c r="F1271" t="s">
        <v>17</v>
      </c>
      <c r="G1271" t="s">
        <v>18</v>
      </c>
      <c r="H1271" t="s">
        <v>15</v>
      </c>
      <c r="I1271">
        <v>173</v>
      </c>
      <c r="J1271">
        <v>152.58000000000001</v>
      </c>
      <c r="K1271">
        <v>97.44</v>
      </c>
    </row>
    <row r="1272" spans="1:11" x14ac:dyDescent="0.35">
      <c r="A1272">
        <v>151092755</v>
      </c>
      <c r="B1272" s="2">
        <v>42662</v>
      </c>
      <c r="C1272" s="2">
        <v>42681</v>
      </c>
      <c r="D1272" t="s">
        <v>200</v>
      </c>
      <c r="E1272" t="s">
        <v>24</v>
      </c>
      <c r="F1272" t="s">
        <v>33</v>
      </c>
      <c r="G1272" t="s">
        <v>14</v>
      </c>
      <c r="H1272" t="s">
        <v>19</v>
      </c>
      <c r="I1272">
        <v>559</v>
      </c>
      <c r="J1272">
        <v>109.28</v>
      </c>
      <c r="K1272">
        <v>35.840000000000003</v>
      </c>
    </row>
    <row r="1273" spans="1:11" x14ac:dyDescent="0.35">
      <c r="A1273">
        <v>208421218</v>
      </c>
      <c r="B1273" s="2">
        <v>44907</v>
      </c>
      <c r="C1273" s="2">
        <v>44917</v>
      </c>
      <c r="D1273" t="s">
        <v>50</v>
      </c>
      <c r="E1273" t="s">
        <v>51</v>
      </c>
      <c r="F1273" t="s">
        <v>56</v>
      </c>
      <c r="G1273" t="s">
        <v>14</v>
      </c>
      <c r="H1273" t="s">
        <v>26</v>
      </c>
      <c r="I1273">
        <v>5325</v>
      </c>
      <c r="J1273">
        <v>9.33</v>
      </c>
      <c r="K1273">
        <v>6.92</v>
      </c>
    </row>
    <row r="1274" spans="1:11" x14ac:dyDescent="0.35">
      <c r="A1274">
        <v>214292466</v>
      </c>
      <c r="B1274" s="2">
        <v>43910</v>
      </c>
      <c r="C1274" s="2">
        <v>43913</v>
      </c>
      <c r="D1274" t="s">
        <v>71</v>
      </c>
      <c r="E1274" t="s">
        <v>21</v>
      </c>
      <c r="F1274" t="s">
        <v>17</v>
      </c>
      <c r="G1274" t="s">
        <v>14</v>
      </c>
      <c r="H1274" t="s">
        <v>26</v>
      </c>
      <c r="I1274">
        <v>2758</v>
      </c>
      <c r="J1274">
        <v>152.58000000000001</v>
      </c>
      <c r="K1274">
        <v>97.44</v>
      </c>
    </row>
    <row r="1275" spans="1:11" x14ac:dyDescent="0.35">
      <c r="A1275">
        <v>221880328</v>
      </c>
      <c r="B1275" s="2">
        <v>43157</v>
      </c>
      <c r="C1275" s="2">
        <v>43173</v>
      </c>
      <c r="D1275" t="s">
        <v>206</v>
      </c>
      <c r="E1275" t="s">
        <v>24</v>
      </c>
      <c r="F1275" t="s">
        <v>13</v>
      </c>
      <c r="G1275" t="s">
        <v>14</v>
      </c>
      <c r="H1275" t="s">
        <v>26</v>
      </c>
      <c r="I1275">
        <v>8175</v>
      </c>
      <c r="J1275">
        <v>255.28</v>
      </c>
      <c r="K1275">
        <v>159.41999999999999</v>
      </c>
    </row>
    <row r="1276" spans="1:11" x14ac:dyDescent="0.35">
      <c r="A1276">
        <v>804671132</v>
      </c>
      <c r="B1276" s="2">
        <v>44329</v>
      </c>
      <c r="C1276" s="2">
        <v>44338</v>
      </c>
      <c r="D1276" t="s">
        <v>151</v>
      </c>
      <c r="E1276" t="s">
        <v>32</v>
      </c>
      <c r="F1276" t="s">
        <v>22</v>
      </c>
      <c r="G1276" t="s">
        <v>14</v>
      </c>
      <c r="H1276" t="s">
        <v>34</v>
      </c>
      <c r="I1276">
        <v>8924</v>
      </c>
      <c r="J1276">
        <v>47.45</v>
      </c>
      <c r="K1276">
        <v>31.79</v>
      </c>
    </row>
    <row r="1277" spans="1:11" x14ac:dyDescent="0.35">
      <c r="A1277">
        <v>806463706</v>
      </c>
      <c r="B1277" s="2">
        <v>44879</v>
      </c>
      <c r="C1277" s="2">
        <v>44881</v>
      </c>
      <c r="D1277" t="s">
        <v>59</v>
      </c>
      <c r="E1277" t="s">
        <v>12</v>
      </c>
      <c r="F1277" t="s">
        <v>25</v>
      </c>
      <c r="G1277" t="s">
        <v>14</v>
      </c>
      <c r="H1277" t="s">
        <v>34</v>
      </c>
      <c r="I1277">
        <v>9387</v>
      </c>
      <c r="J1277">
        <v>205.7</v>
      </c>
      <c r="K1277">
        <v>117.11</v>
      </c>
    </row>
    <row r="1278" spans="1:11" x14ac:dyDescent="0.35">
      <c r="A1278">
        <v>491369378</v>
      </c>
      <c r="B1278" s="2">
        <v>43538</v>
      </c>
      <c r="C1278" s="2">
        <v>43552</v>
      </c>
      <c r="D1278" t="s">
        <v>54</v>
      </c>
      <c r="E1278" t="s">
        <v>29</v>
      </c>
      <c r="F1278" t="s">
        <v>68</v>
      </c>
      <c r="G1278" t="s">
        <v>18</v>
      </c>
      <c r="H1278" t="s">
        <v>15</v>
      </c>
      <c r="I1278">
        <v>5973</v>
      </c>
      <c r="J1278">
        <v>154.06</v>
      </c>
      <c r="K1278">
        <v>90.93</v>
      </c>
    </row>
    <row r="1279" spans="1:11" x14ac:dyDescent="0.35">
      <c r="A1279">
        <v>193811976</v>
      </c>
      <c r="B1279" s="2">
        <v>42425</v>
      </c>
      <c r="C1279" s="2">
        <v>42428</v>
      </c>
      <c r="D1279" t="s">
        <v>28</v>
      </c>
      <c r="E1279" t="s">
        <v>29</v>
      </c>
      <c r="F1279" t="s">
        <v>42</v>
      </c>
      <c r="G1279" t="s">
        <v>14</v>
      </c>
      <c r="H1279" t="s">
        <v>19</v>
      </c>
      <c r="I1279">
        <v>2126</v>
      </c>
      <c r="J1279">
        <v>437.2</v>
      </c>
      <c r="K1279">
        <v>263.33</v>
      </c>
    </row>
    <row r="1280" spans="1:11" x14ac:dyDescent="0.35">
      <c r="A1280">
        <v>768527829</v>
      </c>
      <c r="B1280" s="2">
        <v>44202</v>
      </c>
      <c r="C1280" s="2">
        <v>44215</v>
      </c>
      <c r="D1280" t="s">
        <v>86</v>
      </c>
      <c r="E1280" t="s">
        <v>29</v>
      </c>
      <c r="F1280" t="s">
        <v>68</v>
      </c>
      <c r="G1280" t="s">
        <v>18</v>
      </c>
      <c r="H1280" t="s">
        <v>26</v>
      </c>
      <c r="I1280">
        <v>3318</v>
      </c>
      <c r="J1280">
        <v>154.06</v>
      </c>
      <c r="K1280">
        <v>90.93</v>
      </c>
    </row>
    <row r="1281" spans="1:11" x14ac:dyDescent="0.35">
      <c r="A1281">
        <v>440565764</v>
      </c>
      <c r="B1281" s="2">
        <v>42609</v>
      </c>
      <c r="C1281" s="2">
        <v>42611</v>
      </c>
      <c r="D1281" t="s">
        <v>73</v>
      </c>
      <c r="E1281" t="s">
        <v>24</v>
      </c>
      <c r="F1281" t="s">
        <v>22</v>
      </c>
      <c r="G1281" t="s">
        <v>14</v>
      </c>
      <c r="H1281" t="s">
        <v>15</v>
      </c>
      <c r="I1281">
        <v>2055</v>
      </c>
      <c r="J1281">
        <v>47.45</v>
      </c>
      <c r="K1281">
        <v>31.79</v>
      </c>
    </row>
    <row r="1282" spans="1:11" x14ac:dyDescent="0.35">
      <c r="A1282">
        <v>655287110</v>
      </c>
      <c r="B1282" s="2">
        <v>42053</v>
      </c>
      <c r="C1282" s="2">
        <v>42060</v>
      </c>
      <c r="D1282" t="s">
        <v>107</v>
      </c>
      <c r="E1282" t="s">
        <v>21</v>
      </c>
      <c r="F1282" t="s">
        <v>76</v>
      </c>
      <c r="G1282" t="s">
        <v>18</v>
      </c>
      <c r="H1282" t="s">
        <v>34</v>
      </c>
      <c r="I1282">
        <v>2873</v>
      </c>
      <c r="J1282">
        <v>668.27</v>
      </c>
      <c r="K1282">
        <v>502.54</v>
      </c>
    </row>
    <row r="1283" spans="1:11" x14ac:dyDescent="0.35">
      <c r="A1283">
        <v>228365695</v>
      </c>
      <c r="B1283" s="2">
        <v>42399</v>
      </c>
      <c r="C1283" s="2">
        <v>42408</v>
      </c>
      <c r="D1283" t="s">
        <v>108</v>
      </c>
      <c r="E1283" t="s">
        <v>12</v>
      </c>
      <c r="F1283" t="s">
        <v>47</v>
      </c>
      <c r="G1283" t="s">
        <v>14</v>
      </c>
      <c r="H1283" t="s">
        <v>34</v>
      </c>
      <c r="I1283">
        <v>7339</v>
      </c>
      <c r="J1283">
        <v>421.89</v>
      </c>
      <c r="K1283">
        <v>364.69</v>
      </c>
    </row>
    <row r="1284" spans="1:11" x14ac:dyDescent="0.35">
      <c r="A1284">
        <v>295787847</v>
      </c>
      <c r="B1284" s="2">
        <v>42022</v>
      </c>
      <c r="C1284" s="2">
        <v>42034</v>
      </c>
      <c r="D1284" t="s">
        <v>113</v>
      </c>
      <c r="E1284" t="s">
        <v>21</v>
      </c>
      <c r="F1284" t="s">
        <v>13</v>
      </c>
      <c r="G1284" t="s">
        <v>14</v>
      </c>
      <c r="H1284" t="s">
        <v>34</v>
      </c>
      <c r="I1284">
        <v>9052</v>
      </c>
      <c r="J1284">
        <v>255.28</v>
      </c>
      <c r="K1284">
        <v>159.41999999999999</v>
      </c>
    </row>
    <row r="1285" spans="1:11" x14ac:dyDescent="0.35">
      <c r="A1285">
        <v>263852393</v>
      </c>
      <c r="B1285" s="2">
        <v>43992</v>
      </c>
      <c r="C1285" s="2">
        <v>43993</v>
      </c>
      <c r="D1285" t="s">
        <v>144</v>
      </c>
      <c r="E1285" t="s">
        <v>21</v>
      </c>
      <c r="F1285" t="s">
        <v>13</v>
      </c>
      <c r="G1285" t="s">
        <v>18</v>
      </c>
      <c r="H1285" t="s">
        <v>26</v>
      </c>
      <c r="I1285">
        <v>8641</v>
      </c>
      <c r="J1285">
        <v>255.28</v>
      </c>
      <c r="K1285">
        <v>159.41999999999999</v>
      </c>
    </row>
    <row r="1286" spans="1:11" x14ac:dyDescent="0.35">
      <c r="A1286">
        <v>959170663</v>
      </c>
      <c r="B1286" s="2">
        <v>42845</v>
      </c>
      <c r="C1286" s="2">
        <v>42853</v>
      </c>
      <c r="D1286" t="s">
        <v>166</v>
      </c>
      <c r="E1286" t="s">
        <v>38</v>
      </c>
      <c r="F1286" t="s">
        <v>22</v>
      </c>
      <c r="G1286" t="s">
        <v>18</v>
      </c>
      <c r="H1286" t="s">
        <v>15</v>
      </c>
      <c r="I1286">
        <v>8769</v>
      </c>
      <c r="J1286">
        <v>47.45</v>
      </c>
      <c r="K1286">
        <v>31.79</v>
      </c>
    </row>
    <row r="1287" spans="1:11" x14ac:dyDescent="0.35">
      <c r="A1287">
        <v>578666484</v>
      </c>
      <c r="B1287" s="2">
        <v>43548</v>
      </c>
      <c r="C1287" s="2">
        <v>43553</v>
      </c>
      <c r="D1287" t="s">
        <v>95</v>
      </c>
      <c r="E1287" t="s">
        <v>21</v>
      </c>
      <c r="F1287" t="s">
        <v>56</v>
      </c>
      <c r="G1287" t="s">
        <v>18</v>
      </c>
      <c r="H1287" t="s">
        <v>34</v>
      </c>
      <c r="I1287">
        <v>9127</v>
      </c>
      <c r="J1287">
        <v>9.33</v>
      </c>
      <c r="K1287">
        <v>6.92</v>
      </c>
    </row>
    <row r="1288" spans="1:11" x14ac:dyDescent="0.35">
      <c r="A1288">
        <v>539576184</v>
      </c>
      <c r="B1288" s="2">
        <v>42070</v>
      </c>
      <c r="C1288" s="2">
        <v>42083</v>
      </c>
      <c r="D1288" t="s">
        <v>190</v>
      </c>
      <c r="E1288" t="s">
        <v>38</v>
      </c>
      <c r="F1288" t="s">
        <v>68</v>
      </c>
      <c r="G1288" t="s">
        <v>14</v>
      </c>
      <c r="H1288" t="s">
        <v>34</v>
      </c>
      <c r="I1288">
        <v>1438</v>
      </c>
      <c r="J1288">
        <v>154.06</v>
      </c>
      <c r="K1288">
        <v>90.93</v>
      </c>
    </row>
    <row r="1289" spans="1:11" x14ac:dyDescent="0.35">
      <c r="A1289">
        <v>529448592</v>
      </c>
      <c r="B1289" s="2">
        <v>44075</v>
      </c>
      <c r="C1289" s="2">
        <v>44084</v>
      </c>
      <c r="D1289" t="s">
        <v>82</v>
      </c>
      <c r="E1289" t="s">
        <v>32</v>
      </c>
      <c r="F1289" t="s">
        <v>76</v>
      </c>
      <c r="G1289" t="s">
        <v>18</v>
      </c>
      <c r="H1289" t="s">
        <v>26</v>
      </c>
      <c r="I1289">
        <v>4459</v>
      </c>
      <c r="J1289">
        <v>668.27</v>
      </c>
      <c r="K1289">
        <v>502.54</v>
      </c>
    </row>
    <row r="1290" spans="1:11" x14ac:dyDescent="0.35">
      <c r="A1290">
        <v>756145036</v>
      </c>
      <c r="B1290" s="2">
        <v>44353</v>
      </c>
      <c r="C1290" s="2">
        <v>44367</v>
      </c>
      <c r="D1290" t="s">
        <v>163</v>
      </c>
      <c r="E1290" t="s">
        <v>38</v>
      </c>
      <c r="F1290" t="s">
        <v>68</v>
      </c>
      <c r="G1290" t="s">
        <v>14</v>
      </c>
      <c r="H1290" t="s">
        <v>26</v>
      </c>
      <c r="I1290">
        <v>8974</v>
      </c>
      <c r="J1290">
        <v>154.06</v>
      </c>
      <c r="K1290">
        <v>90.93</v>
      </c>
    </row>
    <row r="1291" spans="1:11" x14ac:dyDescent="0.35">
      <c r="A1291">
        <v>597839343</v>
      </c>
      <c r="B1291" s="2">
        <v>43269</v>
      </c>
      <c r="C1291" s="2">
        <v>43289</v>
      </c>
      <c r="D1291" t="s">
        <v>135</v>
      </c>
      <c r="E1291" t="s">
        <v>21</v>
      </c>
      <c r="F1291" t="s">
        <v>30</v>
      </c>
      <c r="G1291" t="s">
        <v>18</v>
      </c>
      <c r="H1291" t="s">
        <v>19</v>
      </c>
      <c r="I1291">
        <v>2802</v>
      </c>
      <c r="J1291">
        <v>81.73</v>
      </c>
      <c r="K1291">
        <v>56.67</v>
      </c>
    </row>
    <row r="1292" spans="1:11" x14ac:dyDescent="0.35">
      <c r="A1292">
        <v>853017842</v>
      </c>
      <c r="B1292" s="2">
        <v>44815</v>
      </c>
      <c r="C1292" s="2">
        <v>44831</v>
      </c>
      <c r="D1292" t="s">
        <v>131</v>
      </c>
      <c r="E1292" t="s">
        <v>32</v>
      </c>
      <c r="F1292" t="s">
        <v>40</v>
      </c>
      <c r="G1292" t="s">
        <v>18</v>
      </c>
      <c r="H1292" t="s">
        <v>15</v>
      </c>
      <c r="I1292">
        <v>5790</v>
      </c>
      <c r="J1292">
        <v>651.21</v>
      </c>
      <c r="K1292">
        <v>524.96</v>
      </c>
    </row>
    <row r="1293" spans="1:11" x14ac:dyDescent="0.35">
      <c r="A1293">
        <v>590479362</v>
      </c>
      <c r="B1293" s="2">
        <v>42598</v>
      </c>
      <c r="C1293" s="2">
        <v>42619</v>
      </c>
      <c r="D1293" t="s">
        <v>41</v>
      </c>
      <c r="E1293" t="s">
        <v>29</v>
      </c>
      <c r="F1293" t="s">
        <v>13</v>
      </c>
      <c r="G1293" t="s">
        <v>18</v>
      </c>
      <c r="H1293" t="s">
        <v>26</v>
      </c>
      <c r="I1293">
        <v>4820</v>
      </c>
      <c r="J1293">
        <v>255.28</v>
      </c>
      <c r="K1293">
        <v>159.41999999999999</v>
      </c>
    </row>
    <row r="1294" spans="1:11" x14ac:dyDescent="0.35">
      <c r="A1294">
        <v>299335229</v>
      </c>
      <c r="B1294" s="2">
        <v>44542</v>
      </c>
      <c r="C1294" s="2">
        <v>44557</v>
      </c>
      <c r="D1294" t="s">
        <v>214</v>
      </c>
      <c r="E1294" t="s">
        <v>21</v>
      </c>
      <c r="F1294" t="s">
        <v>42</v>
      </c>
      <c r="G1294" t="s">
        <v>18</v>
      </c>
      <c r="H1294" t="s">
        <v>15</v>
      </c>
      <c r="I1294">
        <v>8801</v>
      </c>
      <c r="J1294">
        <v>437.2</v>
      </c>
      <c r="K1294">
        <v>263.33</v>
      </c>
    </row>
    <row r="1295" spans="1:11" x14ac:dyDescent="0.35">
      <c r="A1295">
        <v>539009273</v>
      </c>
      <c r="B1295" s="2">
        <v>44378</v>
      </c>
      <c r="C1295" s="2">
        <v>44388</v>
      </c>
      <c r="D1295" t="s">
        <v>158</v>
      </c>
      <c r="E1295" t="s">
        <v>12</v>
      </c>
      <c r="F1295" t="s">
        <v>33</v>
      </c>
      <c r="G1295" t="s">
        <v>14</v>
      </c>
      <c r="H1295" t="s">
        <v>19</v>
      </c>
      <c r="I1295">
        <v>3677</v>
      </c>
      <c r="J1295">
        <v>109.28</v>
      </c>
      <c r="K1295">
        <v>35.840000000000003</v>
      </c>
    </row>
    <row r="1296" spans="1:11" x14ac:dyDescent="0.35">
      <c r="A1296">
        <v>589237821</v>
      </c>
      <c r="B1296" s="2">
        <v>42382</v>
      </c>
      <c r="C1296" s="2">
        <v>42399</v>
      </c>
      <c r="D1296" t="s">
        <v>53</v>
      </c>
      <c r="E1296" t="s">
        <v>29</v>
      </c>
      <c r="F1296" t="s">
        <v>30</v>
      </c>
      <c r="G1296" t="s">
        <v>14</v>
      </c>
      <c r="H1296" t="s">
        <v>34</v>
      </c>
      <c r="I1296">
        <v>7420</v>
      </c>
      <c r="J1296">
        <v>81.73</v>
      </c>
      <c r="K1296">
        <v>56.67</v>
      </c>
    </row>
    <row r="1297" spans="1:11" x14ac:dyDescent="0.35">
      <c r="A1297">
        <v>700069701</v>
      </c>
      <c r="B1297" s="2">
        <v>42379</v>
      </c>
      <c r="C1297" s="2">
        <v>42398</v>
      </c>
      <c r="D1297" t="s">
        <v>203</v>
      </c>
      <c r="E1297" t="s">
        <v>21</v>
      </c>
      <c r="F1297" t="s">
        <v>68</v>
      </c>
      <c r="G1297" t="s">
        <v>18</v>
      </c>
      <c r="H1297" t="s">
        <v>26</v>
      </c>
      <c r="I1297">
        <v>5037</v>
      </c>
      <c r="J1297">
        <v>154.06</v>
      </c>
      <c r="K1297">
        <v>90.93</v>
      </c>
    </row>
    <row r="1298" spans="1:11" x14ac:dyDescent="0.35">
      <c r="A1298">
        <v>741866242</v>
      </c>
      <c r="B1298" s="2">
        <v>44770</v>
      </c>
      <c r="C1298" s="2">
        <v>44789</v>
      </c>
      <c r="D1298" t="s">
        <v>100</v>
      </c>
      <c r="E1298" t="s">
        <v>21</v>
      </c>
      <c r="F1298" t="s">
        <v>76</v>
      </c>
      <c r="G1298" t="s">
        <v>14</v>
      </c>
      <c r="H1298" t="s">
        <v>34</v>
      </c>
      <c r="I1298">
        <v>3562</v>
      </c>
      <c r="J1298">
        <v>668.27</v>
      </c>
      <c r="K1298">
        <v>502.54</v>
      </c>
    </row>
    <row r="1299" spans="1:11" x14ac:dyDescent="0.35">
      <c r="A1299">
        <v>655301272</v>
      </c>
      <c r="B1299" s="2">
        <v>44267</v>
      </c>
      <c r="C1299" s="2">
        <v>44271</v>
      </c>
      <c r="D1299" t="s">
        <v>11</v>
      </c>
      <c r="E1299" t="s">
        <v>12</v>
      </c>
      <c r="F1299" t="s">
        <v>25</v>
      </c>
      <c r="G1299" t="s">
        <v>18</v>
      </c>
      <c r="H1299" t="s">
        <v>26</v>
      </c>
      <c r="I1299">
        <v>7064</v>
      </c>
      <c r="J1299">
        <v>205.7</v>
      </c>
      <c r="K1299">
        <v>117.11</v>
      </c>
    </row>
    <row r="1300" spans="1:11" x14ac:dyDescent="0.35">
      <c r="A1300">
        <v>901361119</v>
      </c>
      <c r="B1300" s="2">
        <v>42129</v>
      </c>
      <c r="C1300" s="2">
        <v>42138</v>
      </c>
      <c r="D1300" t="s">
        <v>212</v>
      </c>
      <c r="E1300" t="s">
        <v>32</v>
      </c>
      <c r="F1300" t="s">
        <v>22</v>
      </c>
      <c r="G1300" t="s">
        <v>14</v>
      </c>
      <c r="H1300" t="s">
        <v>19</v>
      </c>
      <c r="I1300">
        <v>1640</v>
      </c>
      <c r="J1300">
        <v>47.45</v>
      </c>
      <c r="K1300">
        <v>31.79</v>
      </c>
    </row>
    <row r="1301" spans="1:11" x14ac:dyDescent="0.35">
      <c r="A1301">
        <v>211344611</v>
      </c>
      <c r="B1301" s="2">
        <v>44621</v>
      </c>
      <c r="C1301" s="2">
        <v>44623</v>
      </c>
      <c r="D1301" t="s">
        <v>49</v>
      </c>
      <c r="E1301" t="s">
        <v>21</v>
      </c>
      <c r="F1301" t="s">
        <v>17</v>
      </c>
      <c r="G1301" t="s">
        <v>18</v>
      </c>
      <c r="H1301" t="s">
        <v>26</v>
      </c>
      <c r="I1301">
        <v>422</v>
      </c>
      <c r="J1301">
        <v>152.58000000000001</v>
      </c>
      <c r="K1301">
        <v>97.44</v>
      </c>
    </row>
    <row r="1302" spans="1:11" x14ac:dyDescent="0.35">
      <c r="A1302">
        <v>536863076</v>
      </c>
      <c r="B1302" s="2">
        <v>43161</v>
      </c>
      <c r="C1302" s="2">
        <v>43177</v>
      </c>
      <c r="D1302" t="s">
        <v>39</v>
      </c>
      <c r="E1302" t="s">
        <v>29</v>
      </c>
      <c r="F1302" t="s">
        <v>22</v>
      </c>
      <c r="G1302" t="s">
        <v>14</v>
      </c>
      <c r="H1302" t="s">
        <v>26</v>
      </c>
      <c r="I1302">
        <v>8569</v>
      </c>
      <c r="J1302">
        <v>47.45</v>
      </c>
      <c r="K1302">
        <v>31.79</v>
      </c>
    </row>
    <row r="1303" spans="1:11" x14ac:dyDescent="0.35">
      <c r="A1303">
        <v>299840342</v>
      </c>
      <c r="B1303" s="2">
        <v>44140</v>
      </c>
      <c r="C1303" s="2">
        <v>44152</v>
      </c>
      <c r="D1303" t="s">
        <v>167</v>
      </c>
      <c r="E1303" t="s">
        <v>38</v>
      </c>
      <c r="F1303" t="s">
        <v>30</v>
      </c>
      <c r="G1303" t="s">
        <v>14</v>
      </c>
      <c r="H1303" t="s">
        <v>15</v>
      </c>
      <c r="I1303">
        <v>8275</v>
      </c>
      <c r="J1303">
        <v>81.73</v>
      </c>
      <c r="K1303">
        <v>56.67</v>
      </c>
    </row>
    <row r="1304" spans="1:11" x14ac:dyDescent="0.35">
      <c r="A1304">
        <v>242512738</v>
      </c>
      <c r="B1304" s="2">
        <v>42179</v>
      </c>
      <c r="C1304" s="2">
        <v>42180</v>
      </c>
      <c r="D1304" t="s">
        <v>11</v>
      </c>
      <c r="E1304" t="s">
        <v>12</v>
      </c>
      <c r="F1304" t="s">
        <v>33</v>
      </c>
      <c r="G1304" t="s">
        <v>18</v>
      </c>
      <c r="H1304" t="s">
        <v>34</v>
      </c>
      <c r="I1304">
        <v>3763</v>
      </c>
      <c r="J1304">
        <v>109.28</v>
      </c>
      <c r="K1304">
        <v>35.840000000000003</v>
      </c>
    </row>
    <row r="1305" spans="1:11" x14ac:dyDescent="0.35">
      <c r="A1305">
        <v>277429091</v>
      </c>
      <c r="B1305" s="2">
        <v>43638</v>
      </c>
      <c r="C1305" s="2">
        <v>43643</v>
      </c>
      <c r="D1305" t="s">
        <v>82</v>
      </c>
      <c r="E1305" t="s">
        <v>32</v>
      </c>
      <c r="F1305" t="s">
        <v>33</v>
      </c>
      <c r="G1305" t="s">
        <v>14</v>
      </c>
      <c r="H1305" t="s">
        <v>15</v>
      </c>
      <c r="I1305">
        <v>6288</v>
      </c>
      <c r="J1305">
        <v>109.28</v>
      </c>
      <c r="K1305">
        <v>35.840000000000003</v>
      </c>
    </row>
    <row r="1306" spans="1:11" x14ac:dyDescent="0.35">
      <c r="A1306">
        <v>837450730</v>
      </c>
      <c r="B1306" s="2">
        <v>43266</v>
      </c>
      <c r="C1306" s="2">
        <v>43284</v>
      </c>
      <c r="D1306" t="s">
        <v>27</v>
      </c>
      <c r="E1306" t="s">
        <v>24</v>
      </c>
      <c r="F1306" t="s">
        <v>68</v>
      </c>
      <c r="G1306" t="s">
        <v>18</v>
      </c>
      <c r="H1306" t="s">
        <v>34</v>
      </c>
      <c r="I1306">
        <v>9136</v>
      </c>
      <c r="J1306">
        <v>154.06</v>
      </c>
      <c r="K1306">
        <v>90.93</v>
      </c>
    </row>
    <row r="1307" spans="1:11" x14ac:dyDescent="0.35">
      <c r="A1307">
        <v>625751483</v>
      </c>
      <c r="B1307" s="2">
        <v>42276</v>
      </c>
      <c r="C1307" s="2">
        <v>42293</v>
      </c>
      <c r="D1307" t="s">
        <v>80</v>
      </c>
      <c r="E1307" t="s">
        <v>21</v>
      </c>
      <c r="F1307" t="s">
        <v>30</v>
      </c>
      <c r="G1307" t="s">
        <v>18</v>
      </c>
      <c r="H1307" t="s">
        <v>34</v>
      </c>
      <c r="I1307">
        <v>2624</v>
      </c>
      <c r="J1307">
        <v>81.73</v>
      </c>
      <c r="K1307">
        <v>56.67</v>
      </c>
    </row>
    <row r="1308" spans="1:11" x14ac:dyDescent="0.35">
      <c r="A1308">
        <v>665817677</v>
      </c>
      <c r="B1308" s="2">
        <v>42273</v>
      </c>
      <c r="C1308" s="2">
        <v>42284</v>
      </c>
      <c r="D1308" t="s">
        <v>103</v>
      </c>
      <c r="E1308" t="s">
        <v>21</v>
      </c>
      <c r="F1308" t="s">
        <v>56</v>
      </c>
      <c r="G1308" t="s">
        <v>14</v>
      </c>
      <c r="H1308" t="s">
        <v>19</v>
      </c>
      <c r="I1308">
        <v>9102</v>
      </c>
      <c r="J1308">
        <v>9.33</v>
      </c>
      <c r="K1308">
        <v>6.92</v>
      </c>
    </row>
    <row r="1309" spans="1:11" x14ac:dyDescent="0.35">
      <c r="A1309">
        <v>251448142</v>
      </c>
      <c r="B1309" s="2">
        <v>44598</v>
      </c>
      <c r="C1309" s="2">
        <v>44609</v>
      </c>
      <c r="D1309" t="s">
        <v>65</v>
      </c>
      <c r="E1309" t="s">
        <v>32</v>
      </c>
      <c r="F1309" t="s">
        <v>56</v>
      </c>
      <c r="G1309" t="s">
        <v>14</v>
      </c>
      <c r="H1309" t="s">
        <v>15</v>
      </c>
      <c r="I1309">
        <v>7948</v>
      </c>
      <c r="J1309">
        <v>9.33</v>
      </c>
      <c r="K1309">
        <v>6.92</v>
      </c>
    </row>
    <row r="1310" spans="1:11" x14ac:dyDescent="0.35">
      <c r="A1310">
        <v>996754205</v>
      </c>
      <c r="B1310" s="2">
        <v>44824</v>
      </c>
      <c r="C1310" s="2">
        <v>44842</v>
      </c>
      <c r="D1310" t="s">
        <v>95</v>
      </c>
      <c r="E1310" t="s">
        <v>21</v>
      </c>
      <c r="F1310" t="s">
        <v>13</v>
      </c>
      <c r="G1310" t="s">
        <v>18</v>
      </c>
      <c r="H1310" t="s">
        <v>26</v>
      </c>
      <c r="I1310">
        <v>574</v>
      </c>
      <c r="J1310">
        <v>255.28</v>
      </c>
      <c r="K1310">
        <v>159.41999999999999</v>
      </c>
    </row>
    <row r="1311" spans="1:11" x14ac:dyDescent="0.35">
      <c r="A1311">
        <v>986159694</v>
      </c>
      <c r="B1311" s="2">
        <v>44416</v>
      </c>
      <c r="C1311" s="2">
        <v>44425</v>
      </c>
      <c r="D1311" t="s">
        <v>146</v>
      </c>
      <c r="E1311" t="s">
        <v>29</v>
      </c>
      <c r="F1311" t="s">
        <v>68</v>
      </c>
      <c r="G1311" t="s">
        <v>18</v>
      </c>
      <c r="H1311" t="s">
        <v>34</v>
      </c>
      <c r="I1311">
        <v>5423</v>
      </c>
      <c r="J1311">
        <v>154.06</v>
      </c>
      <c r="K1311">
        <v>90.93</v>
      </c>
    </row>
    <row r="1312" spans="1:11" x14ac:dyDescent="0.35">
      <c r="A1312">
        <v>624400937</v>
      </c>
      <c r="B1312" s="2">
        <v>42152</v>
      </c>
      <c r="C1312" s="2">
        <v>42171</v>
      </c>
      <c r="D1312" t="s">
        <v>143</v>
      </c>
      <c r="E1312" t="s">
        <v>24</v>
      </c>
      <c r="F1312" t="s">
        <v>76</v>
      </c>
      <c r="G1312" t="s">
        <v>18</v>
      </c>
      <c r="H1312" t="s">
        <v>34</v>
      </c>
      <c r="I1312">
        <v>2968</v>
      </c>
      <c r="J1312">
        <v>668.27</v>
      </c>
      <c r="K1312">
        <v>502.54</v>
      </c>
    </row>
    <row r="1313" spans="1:11" x14ac:dyDescent="0.35">
      <c r="A1313">
        <v>386526763</v>
      </c>
      <c r="B1313" s="2">
        <v>43275</v>
      </c>
      <c r="C1313" s="2">
        <v>43291</v>
      </c>
      <c r="D1313" t="s">
        <v>158</v>
      </c>
      <c r="E1313" t="s">
        <v>12</v>
      </c>
      <c r="F1313" t="s">
        <v>30</v>
      </c>
      <c r="G1313" t="s">
        <v>18</v>
      </c>
      <c r="H1313" t="s">
        <v>15</v>
      </c>
      <c r="I1313">
        <v>713</v>
      </c>
      <c r="J1313">
        <v>81.73</v>
      </c>
      <c r="K1313">
        <v>56.67</v>
      </c>
    </row>
    <row r="1314" spans="1:11" x14ac:dyDescent="0.35">
      <c r="A1314">
        <v>367898499</v>
      </c>
      <c r="B1314" s="2">
        <v>42880</v>
      </c>
      <c r="C1314" s="2">
        <v>42887</v>
      </c>
      <c r="D1314" t="s">
        <v>123</v>
      </c>
      <c r="E1314" t="s">
        <v>38</v>
      </c>
      <c r="F1314" t="s">
        <v>42</v>
      </c>
      <c r="G1314" t="s">
        <v>14</v>
      </c>
      <c r="H1314" t="s">
        <v>34</v>
      </c>
      <c r="I1314">
        <v>8196</v>
      </c>
      <c r="J1314">
        <v>437.2</v>
      </c>
      <c r="K1314">
        <v>263.33</v>
      </c>
    </row>
    <row r="1315" spans="1:11" x14ac:dyDescent="0.35">
      <c r="A1315">
        <v>734189975</v>
      </c>
      <c r="B1315" s="2">
        <v>43414</v>
      </c>
      <c r="C1315" s="2">
        <v>43425</v>
      </c>
      <c r="D1315" t="s">
        <v>184</v>
      </c>
      <c r="E1315" t="s">
        <v>21</v>
      </c>
      <c r="F1315" t="s">
        <v>25</v>
      </c>
      <c r="G1315" t="s">
        <v>14</v>
      </c>
      <c r="H1315" t="s">
        <v>34</v>
      </c>
      <c r="I1315">
        <v>1984</v>
      </c>
      <c r="J1315">
        <v>205.7</v>
      </c>
      <c r="K1315">
        <v>117.11</v>
      </c>
    </row>
    <row r="1316" spans="1:11" x14ac:dyDescent="0.35">
      <c r="A1316">
        <v>371387517</v>
      </c>
      <c r="B1316" s="2">
        <v>43747</v>
      </c>
      <c r="C1316" s="2">
        <v>43758</v>
      </c>
      <c r="D1316" t="s">
        <v>185</v>
      </c>
      <c r="E1316" t="s">
        <v>38</v>
      </c>
      <c r="F1316" t="s">
        <v>42</v>
      </c>
      <c r="G1316" t="s">
        <v>18</v>
      </c>
      <c r="H1316" t="s">
        <v>26</v>
      </c>
      <c r="I1316">
        <v>674</v>
      </c>
      <c r="J1316">
        <v>437.2</v>
      </c>
      <c r="K1316">
        <v>263.33</v>
      </c>
    </row>
    <row r="1317" spans="1:11" x14ac:dyDescent="0.35">
      <c r="A1317">
        <v>935789954</v>
      </c>
      <c r="B1317" s="2">
        <v>44837</v>
      </c>
      <c r="C1317" s="2">
        <v>44840</v>
      </c>
      <c r="D1317" t="s">
        <v>204</v>
      </c>
      <c r="E1317" t="s">
        <v>21</v>
      </c>
      <c r="F1317" t="s">
        <v>22</v>
      </c>
      <c r="G1317" t="s">
        <v>14</v>
      </c>
      <c r="H1317" t="s">
        <v>26</v>
      </c>
      <c r="I1317">
        <v>9898</v>
      </c>
      <c r="J1317">
        <v>47.45</v>
      </c>
      <c r="K1317">
        <v>31.79</v>
      </c>
    </row>
    <row r="1318" spans="1:11" x14ac:dyDescent="0.35">
      <c r="A1318">
        <v>104008615</v>
      </c>
      <c r="B1318" s="2">
        <v>44219</v>
      </c>
      <c r="C1318" s="2">
        <v>44222</v>
      </c>
      <c r="D1318" t="s">
        <v>184</v>
      </c>
      <c r="E1318" t="s">
        <v>21</v>
      </c>
      <c r="F1318" t="s">
        <v>25</v>
      </c>
      <c r="G1318" t="s">
        <v>14</v>
      </c>
      <c r="H1318" t="s">
        <v>15</v>
      </c>
      <c r="I1318">
        <v>7315</v>
      </c>
      <c r="J1318">
        <v>205.7</v>
      </c>
      <c r="K1318">
        <v>117.11</v>
      </c>
    </row>
    <row r="1319" spans="1:11" x14ac:dyDescent="0.35">
      <c r="A1319">
        <v>122967326</v>
      </c>
      <c r="B1319" s="2">
        <v>42818</v>
      </c>
      <c r="C1319" s="2">
        <v>42834</v>
      </c>
      <c r="D1319" t="s">
        <v>204</v>
      </c>
      <c r="E1319" t="s">
        <v>21</v>
      </c>
      <c r="F1319" t="s">
        <v>22</v>
      </c>
      <c r="G1319" t="s">
        <v>14</v>
      </c>
      <c r="H1319" t="s">
        <v>34</v>
      </c>
      <c r="I1319">
        <v>7619</v>
      </c>
      <c r="J1319">
        <v>47.45</v>
      </c>
      <c r="K1319">
        <v>31.79</v>
      </c>
    </row>
    <row r="1320" spans="1:11" x14ac:dyDescent="0.35">
      <c r="A1320">
        <v>159902417</v>
      </c>
      <c r="B1320" s="2">
        <v>44609</v>
      </c>
      <c r="C1320" s="2">
        <v>44610</v>
      </c>
      <c r="D1320" t="s">
        <v>142</v>
      </c>
      <c r="E1320" t="s">
        <v>29</v>
      </c>
      <c r="F1320" t="s">
        <v>13</v>
      </c>
      <c r="G1320" t="s">
        <v>14</v>
      </c>
      <c r="H1320" t="s">
        <v>19</v>
      </c>
      <c r="I1320">
        <v>7533</v>
      </c>
      <c r="J1320">
        <v>255.28</v>
      </c>
      <c r="K1320">
        <v>159.41999999999999</v>
      </c>
    </row>
    <row r="1321" spans="1:11" x14ac:dyDescent="0.35">
      <c r="A1321">
        <v>352362716</v>
      </c>
      <c r="B1321" s="2">
        <v>43597</v>
      </c>
      <c r="C1321" s="2">
        <v>43616</v>
      </c>
      <c r="D1321" t="s">
        <v>207</v>
      </c>
      <c r="E1321" t="s">
        <v>51</v>
      </c>
      <c r="F1321" t="s">
        <v>47</v>
      </c>
      <c r="G1321" t="s">
        <v>18</v>
      </c>
      <c r="H1321" t="s">
        <v>19</v>
      </c>
      <c r="I1321">
        <v>813</v>
      </c>
      <c r="J1321">
        <v>421.89</v>
      </c>
      <c r="K1321">
        <v>364.69</v>
      </c>
    </row>
    <row r="1322" spans="1:11" x14ac:dyDescent="0.35">
      <c r="A1322">
        <v>458209550</v>
      </c>
      <c r="B1322" s="2">
        <v>43729</v>
      </c>
      <c r="C1322" s="2">
        <v>43739</v>
      </c>
      <c r="D1322" t="s">
        <v>83</v>
      </c>
      <c r="E1322" t="s">
        <v>38</v>
      </c>
      <c r="F1322" t="s">
        <v>22</v>
      </c>
      <c r="G1322" t="s">
        <v>14</v>
      </c>
      <c r="H1322" t="s">
        <v>19</v>
      </c>
      <c r="I1322">
        <v>3243</v>
      </c>
      <c r="J1322">
        <v>47.45</v>
      </c>
      <c r="K1322">
        <v>31.79</v>
      </c>
    </row>
    <row r="1323" spans="1:11" x14ac:dyDescent="0.35">
      <c r="A1323">
        <v>305616748</v>
      </c>
      <c r="B1323" s="2">
        <v>44718</v>
      </c>
      <c r="C1323" s="2">
        <v>44739</v>
      </c>
      <c r="D1323" t="s">
        <v>60</v>
      </c>
      <c r="E1323" t="s">
        <v>21</v>
      </c>
      <c r="F1323" t="s">
        <v>25</v>
      </c>
      <c r="G1323" t="s">
        <v>18</v>
      </c>
      <c r="H1323" t="s">
        <v>15</v>
      </c>
      <c r="I1323">
        <v>7642</v>
      </c>
      <c r="J1323">
        <v>205.7</v>
      </c>
      <c r="K1323">
        <v>117.11</v>
      </c>
    </row>
    <row r="1324" spans="1:11" x14ac:dyDescent="0.35">
      <c r="A1324">
        <v>243070638</v>
      </c>
      <c r="B1324" s="2">
        <v>44321</v>
      </c>
      <c r="C1324" s="2">
        <v>44337</v>
      </c>
      <c r="D1324" t="s">
        <v>117</v>
      </c>
      <c r="E1324" t="s">
        <v>21</v>
      </c>
      <c r="F1324" t="s">
        <v>40</v>
      </c>
      <c r="G1324" t="s">
        <v>18</v>
      </c>
      <c r="H1324" t="s">
        <v>15</v>
      </c>
      <c r="I1324">
        <v>8858</v>
      </c>
      <c r="J1324">
        <v>651.21</v>
      </c>
      <c r="K1324">
        <v>524.96</v>
      </c>
    </row>
    <row r="1325" spans="1:11" x14ac:dyDescent="0.35">
      <c r="A1325">
        <v>689370048</v>
      </c>
      <c r="B1325" s="2">
        <v>43107</v>
      </c>
      <c r="C1325" s="2">
        <v>43114</v>
      </c>
      <c r="D1325" t="s">
        <v>120</v>
      </c>
      <c r="E1325" t="s">
        <v>38</v>
      </c>
      <c r="F1325" t="s">
        <v>30</v>
      </c>
      <c r="G1325" t="s">
        <v>18</v>
      </c>
      <c r="H1325" t="s">
        <v>15</v>
      </c>
      <c r="I1325">
        <v>8771</v>
      </c>
      <c r="J1325">
        <v>81.73</v>
      </c>
      <c r="K1325">
        <v>56.67</v>
      </c>
    </row>
    <row r="1326" spans="1:11" x14ac:dyDescent="0.35">
      <c r="A1326">
        <v>783626306</v>
      </c>
      <c r="B1326" s="2">
        <v>42769</v>
      </c>
      <c r="C1326" s="2">
        <v>42771</v>
      </c>
      <c r="D1326" t="s">
        <v>160</v>
      </c>
      <c r="E1326" t="s">
        <v>29</v>
      </c>
      <c r="F1326" t="s">
        <v>22</v>
      </c>
      <c r="G1326" t="s">
        <v>18</v>
      </c>
      <c r="H1326" t="s">
        <v>34</v>
      </c>
      <c r="I1326">
        <v>1293</v>
      </c>
      <c r="J1326">
        <v>47.45</v>
      </c>
      <c r="K1326">
        <v>31.79</v>
      </c>
    </row>
    <row r="1327" spans="1:11" x14ac:dyDescent="0.35">
      <c r="A1327">
        <v>635263240</v>
      </c>
      <c r="B1327" s="2">
        <v>42542</v>
      </c>
      <c r="C1327" s="2">
        <v>42545</v>
      </c>
      <c r="D1327" t="s">
        <v>46</v>
      </c>
      <c r="E1327" t="s">
        <v>29</v>
      </c>
      <c r="F1327" t="s">
        <v>22</v>
      </c>
      <c r="G1327" t="s">
        <v>18</v>
      </c>
      <c r="H1327" t="s">
        <v>19</v>
      </c>
      <c r="I1327">
        <v>7364</v>
      </c>
      <c r="J1327">
        <v>47.45</v>
      </c>
      <c r="K1327">
        <v>31.79</v>
      </c>
    </row>
    <row r="1328" spans="1:11" x14ac:dyDescent="0.35">
      <c r="A1328">
        <v>874017179</v>
      </c>
      <c r="B1328" s="2">
        <v>42624</v>
      </c>
      <c r="C1328" s="2">
        <v>42644</v>
      </c>
      <c r="D1328" t="s">
        <v>57</v>
      </c>
      <c r="E1328" t="s">
        <v>32</v>
      </c>
      <c r="F1328" t="s">
        <v>30</v>
      </c>
      <c r="G1328" t="s">
        <v>18</v>
      </c>
      <c r="H1328" t="s">
        <v>26</v>
      </c>
      <c r="I1328">
        <v>9961</v>
      </c>
      <c r="J1328">
        <v>81.73</v>
      </c>
      <c r="K1328">
        <v>56.67</v>
      </c>
    </row>
    <row r="1329" spans="1:11" x14ac:dyDescent="0.35">
      <c r="A1329">
        <v>399936950</v>
      </c>
      <c r="B1329" s="2">
        <v>43837</v>
      </c>
      <c r="C1329" s="2">
        <v>43854</v>
      </c>
      <c r="D1329" t="s">
        <v>96</v>
      </c>
      <c r="E1329" t="s">
        <v>29</v>
      </c>
      <c r="F1329" t="s">
        <v>40</v>
      </c>
      <c r="G1329" t="s">
        <v>14</v>
      </c>
      <c r="H1329" t="s">
        <v>34</v>
      </c>
      <c r="I1329">
        <v>9086</v>
      </c>
      <c r="J1329">
        <v>651.21</v>
      </c>
      <c r="K1329">
        <v>524.96</v>
      </c>
    </row>
    <row r="1330" spans="1:11" x14ac:dyDescent="0.35">
      <c r="A1330">
        <v>433383882</v>
      </c>
      <c r="B1330" s="2">
        <v>44158</v>
      </c>
      <c r="C1330" s="2">
        <v>44159</v>
      </c>
      <c r="D1330" t="s">
        <v>130</v>
      </c>
      <c r="E1330" t="s">
        <v>29</v>
      </c>
      <c r="F1330" t="s">
        <v>68</v>
      </c>
      <c r="G1330" t="s">
        <v>14</v>
      </c>
      <c r="H1330" t="s">
        <v>19</v>
      </c>
      <c r="I1330">
        <v>6776</v>
      </c>
      <c r="J1330">
        <v>154.06</v>
      </c>
      <c r="K1330">
        <v>90.93</v>
      </c>
    </row>
    <row r="1331" spans="1:11" x14ac:dyDescent="0.35">
      <c r="A1331">
        <v>465031802</v>
      </c>
      <c r="B1331" s="2">
        <v>44534</v>
      </c>
      <c r="C1331" s="2">
        <v>44539</v>
      </c>
      <c r="D1331" t="s">
        <v>92</v>
      </c>
      <c r="E1331" t="s">
        <v>32</v>
      </c>
      <c r="F1331" t="s">
        <v>47</v>
      </c>
      <c r="G1331" t="s">
        <v>18</v>
      </c>
      <c r="H1331" t="s">
        <v>15</v>
      </c>
      <c r="I1331">
        <v>2099</v>
      </c>
      <c r="J1331">
        <v>421.89</v>
      </c>
      <c r="K1331">
        <v>364.69</v>
      </c>
    </row>
    <row r="1332" spans="1:11" x14ac:dyDescent="0.35">
      <c r="A1332">
        <v>505867040</v>
      </c>
      <c r="B1332" s="2">
        <v>44685</v>
      </c>
      <c r="C1332" s="2">
        <v>44686</v>
      </c>
      <c r="D1332" t="s">
        <v>49</v>
      </c>
      <c r="E1332" t="s">
        <v>21</v>
      </c>
      <c r="F1332" t="s">
        <v>33</v>
      </c>
      <c r="G1332" t="s">
        <v>18</v>
      </c>
      <c r="H1332" t="s">
        <v>26</v>
      </c>
      <c r="I1332">
        <v>6153</v>
      </c>
      <c r="J1332">
        <v>109.28</v>
      </c>
      <c r="K1332">
        <v>35.840000000000003</v>
      </c>
    </row>
    <row r="1333" spans="1:11" x14ac:dyDescent="0.35">
      <c r="A1333">
        <v>637188422</v>
      </c>
      <c r="B1333" s="2">
        <v>43179</v>
      </c>
      <c r="C1333" s="2">
        <v>43187</v>
      </c>
      <c r="D1333" t="s">
        <v>165</v>
      </c>
      <c r="E1333" t="s">
        <v>21</v>
      </c>
      <c r="F1333" t="s">
        <v>42</v>
      </c>
      <c r="G1333" t="s">
        <v>14</v>
      </c>
      <c r="H1333" t="s">
        <v>19</v>
      </c>
      <c r="I1333">
        <v>7069</v>
      </c>
      <c r="J1333">
        <v>437.2</v>
      </c>
      <c r="K1333">
        <v>263.33</v>
      </c>
    </row>
    <row r="1334" spans="1:11" x14ac:dyDescent="0.35">
      <c r="A1334">
        <v>560607278</v>
      </c>
      <c r="B1334" s="2">
        <v>42209</v>
      </c>
      <c r="C1334" s="2">
        <v>42226</v>
      </c>
      <c r="D1334" t="s">
        <v>54</v>
      </c>
      <c r="E1334" t="s">
        <v>29</v>
      </c>
      <c r="F1334" t="s">
        <v>68</v>
      </c>
      <c r="G1334" t="s">
        <v>14</v>
      </c>
      <c r="H1334" t="s">
        <v>15</v>
      </c>
      <c r="I1334">
        <v>5006</v>
      </c>
      <c r="J1334">
        <v>154.06</v>
      </c>
      <c r="K1334">
        <v>90.93</v>
      </c>
    </row>
    <row r="1335" spans="1:11" x14ac:dyDescent="0.35">
      <c r="A1335">
        <v>948047435</v>
      </c>
      <c r="B1335" s="2">
        <v>44279</v>
      </c>
      <c r="C1335" s="2">
        <v>44283</v>
      </c>
      <c r="D1335" t="s">
        <v>169</v>
      </c>
      <c r="E1335" t="s">
        <v>29</v>
      </c>
      <c r="F1335" t="s">
        <v>42</v>
      </c>
      <c r="G1335" t="s">
        <v>18</v>
      </c>
      <c r="H1335" t="s">
        <v>15</v>
      </c>
      <c r="I1335">
        <v>7159</v>
      </c>
      <c r="J1335">
        <v>437.2</v>
      </c>
      <c r="K1335">
        <v>263.33</v>
      </c>
    </row>
    <row r="1336" spans="1:11" x14ac:dyDescent="0.35">
      <c r="A1336">
        <v>291745221</v>
      </c>
      <c r="B1336" s="2">
        <v>43201</v>
      </c>
      <c r="C1336" s="2">
        <v>43211</v>
      </c>
      <c r="D1336" t="s">
        <v>202</v>
      </c>
      <c r="E1336" t="s">
        <v>38</v>
      </c>
      <c r="F1336" t="s">
        <v>42</v>
      </c>
      <c r="G1336" t="s">
        <v>18</v>
      </c>
      <c r="H1336" t="s">
        <v>19</v>
      </c>
      <c r="I1336">
        <v>2749</v>
      </c>
      <c r="J1336">
        <v>437.2</v>
      </c>
      <c r="K1336">
        <v>263.33</v>
      </c>
    </row>
    <row r="1337" spans="1:11" x14ac:dyDescent="0.35">
      <c r="A1337">
        <v>754249465</v>
      </c>
      <c r="B1337" s="2">
        <v>43953</v>
      </c>
      <c r="C1337" s="2">
        <v>43967</v>
      </c>
      <c r="D1337" t="s">
        <v>69</v>
      </c>
      <c r="E1337" t="s">
        <v>38</v>
      </c>
      <c r="F1337" t="s">
        <v>13</v>
      </c>
      <c r="G1337" t="s">
        <v>14</v>
      </c>
      <c r="H1337" t="s">
        <v>34</v>
      </c>
      <c r="I1337">
        <v>8033</v>
      </c>
      <c r="J1337">
        <v>255.28</v>
      </c>
      <c r="K1337">
        <v>159.41999999999999</v>
      </c>
    </row>
    <row r="1338" spans="1:11" x14ac:dyDescent="0.35">
      <c r="A1338">
        <v>518421494</v>
      </c>
      <c r="B1338" s="2">
        <v>42665</v>
      </c>
      <c r="C1338" s="2">
        <v>42681</v>
      </c>
      <c r="D1338" t="s">
        <v>80</v>
      </c>
      <c r="E1338" t="s">
        <v>21</v>
      </c>
      <c r="F1338" t="s">
        <v>25</v>
      </c>
      <c r="G1338" t="s">
        <v>14</v>
      </c>
      <c r="H1338" t="s">
        <v>34</v>
      </c>
      <c r="I1338">
        <v>1296</v>
      </c>
      <c r="J1338">
        <v>205.7</v>
      </c>
      <c r="K1338">
        <v>117.11</v>
      </c>
    </row>
    <row r="1339" spans="1:11" x14ac:dyDescent="0.35">
      <c r="A1339">
        <v>537435138</v>
      </c>
      <c r="B1339" s="2">
        <v>43708</v>
      </c>
      <c r="C1339" s="2">
        <v>43722</v>
      </c>
      <c r="D1339" t="s">
        <v>146</v>
      </c>
      <c r="E1339" t="s">
        <v>29</v>
      </c>
      <c r="F1339" t="s">
        <v>13</v>
      </c>
      <c r="G1339" t="s">
        <v>14</v>
      </c>
      <c r="H1339" t="s">
        <v>26</v>
      </c>
      <c r="I1339">
        <v>7855</v>
      </c>
      <c r="J1339">
        <v>255.28</v>
      </c>
      <c r="K1339">
        <v>159.41999999999999</v>
      </c>
    </row>
    <row r="1340" spans="1:11" x14ac:dyDescent="0.35">
      <c r="A1340">
        <v>484776723</v>
      </c>
      <c r="B1340" s="2">
        <v>44070</v>
      </c>
      <c r="C1340" s="2">
        <v>44079</v>
      </c>
      <c r="D1340" t="s">
        <v>132</v>
      </c>
      <c r="E1340" t="s">
        <v>38</v>
      </c>
      <c r="F1340" t="s">
        <v>22</v>
      </c>
      <c r="G1340" t="s">
        <v>14</v>
      </c>
      <c r="H1340" t="s">
        <v>34</v>
      </c>
      <c r="I1340">
        <v>5060</v>
      </c>
      <c r="J1340">
        <v>47.45</v>
      </c>
      <c r="K1340">
        <v>31.79</v>
      </c>
    </row>
    <row r="1341" spans="1:11" x14ac:dyDescent="0.35">
      <c r="A1341">
        <v>104245078</v>
      </c>
      <c r="B1341" s="2">
        <v>43551</v>
      </c>
      <c r="C1341" s="2">
        <v>43556</v>
      </c>
      <c r="D1341" t="s">
        <v>115</v>
      </c>
      <c r="E1341" t="s">
        <v>21</v>
      </c>
      <c r="F1341" t="s">
        <v>56</v>
      </c>
      <c r="G1341" t="s">
        <v>18</v>
      </c>
      <c r="H1341" t="s">
        <v>15</v>
      </c>
      <c r="I1341">
        <v>7290</v>
      </c>
      <c r="J1341">
        <v>9.33</v>
      </c>
      <c r="K1341">
        <v>6.92</v>
      </c>
    </row>
    <row r="1342" spans="1:11" x14ac:dyDescent="0.35">
      <c r="A1342">
        <v>559951531</v>
      </c>
      <c r="B1342" s="2">
        <v>42343</v>
      </c>
      <c r="C1342" s="2">
        <v>42356</v>
      </c>
      <c r="D1342" t="s">
        <v>158</v>
      </c>
      <c r="E1342" t="s">
        <v>12</v>
      </c>
      <c r="F1342" t="s">
        <v>22</v>
      </c>
      <c r="G1342" t="s">
        <v>18</v>
      </c>
      <c r="H1342" t="s">
        <v>34</v>
      </c>
      <c r="I1342">
        <v>956</v>
      </c>
      <c r="J1342">
        <v>47.45</v>
      </c>
      <c r="K1342">
        <v>31.79</v>
      </c>
    </row>
    <row r="1343" spans="1:11" x14ac:dyDescent="0.35">
      <c r="A1343">
        <v>386319911</v>
      </c>
      <c r="B1343" s="2">
        <v>44911</v>
      </c>
      <c r="C1343" s="2">
        <v>44918</v>
      </c>
      <c r="D1343" t="s">
        <v>168</v>
      </c>
      <c r="E1343" t="s">
        <v>21</v>
      </c>
      <c r="F1343" t="s">
        <v>68</v>
      </c>
      <c r="G1343" t="s">
        <v>14</v>
      </c>
      <c r="H1343" t="s">
        <v>19</v>
      </c>
      <c r="I1343">
        <v>9501</v>
      </c>
      <c r="J1343">
        <v>154.06</v>
      </c>
      <c r="K1343">
        <v>90.93</v>
      </c>
    </row>
    <row r="1344" spans="1:11" x14ac:dyDescent="0.35">
      <c r="A1344">
        <v>438086545</v>
      </c>
      <c r="B1344" s="2">
        <v>43954</v>
      </c>
      <c r="C1344" s="2">
        <v>43958</v>
      </c>
      <c r="D1344" t="s">
        <v>137</v>
      </c>
      <c r="E1344" t="s">
        <v>38</v>
      </c>
      <c r="F1344" t="s">
        <v>68</v>
      </c>
      <c r="G1344" t="s">
        <v>18</v>
      </c>
      <c r="H1344" t="s">
        <v>19</v>
      </c>
      <c r="I1344">
        <v>8399</v>
      </c>
      <c r="J1344">
        <v>154.06</v>
      </c>
      <c r="K1344">
        <v>90.93</v>
      </c>
    </row>
    <row r="1345" spans="1:11" x14ac:dyDescent="0.35">
      <c r="A1345">
        <v>740300261</v>
      </c>
      <c r="B1345" s="2">
        <v>42446</v>
      </c>
      <c r="C1345" s="2">
        <v>42459</v>
      </c>
      <c r="D1345" t="s">
        <v>121</v>
      </c>
      <c r="E1345" t="s">
        <v>21</v>
      </c>
      <c r="F1345" t="s">
        <v>13</v>
      </c>
      <c r="G1345" t="s">
        <v>14</v>
      </c>
      <c r="H1345" t="s">
        <v>15</v>
      </c>
      <c r="I1345">
        <v>153</v>
      </c>
      <c r="J1345">
        <v>255.28</v>
      </c>
      <c r="K1345">
        <v>159.41999999999999</v>
      </c>
    </row>
    <row r="1346" spans="1:11" x14ac:dyDescent="0.35">
      <c r="A1346">
        <v>938322389</v>
      </c>
      <c r="B1346" s="2">
        <v>43907</v>
      </c>
      <c r="C1346" s="2">
        <v>43922</v>
      </c>
      <c r="D1346" t="s">
        <v>75</v>
      </c>
      <c r="E1346" t="s">
        <v>38</v>
      </c>
      <c r="F1346" t="s">
        <v>13</v>
      </c>
      <c r="G1346" t="s">
        <v>18</v>
      </c>
      <c r="H1346" t="s">
        <v>15</v>
      </c>
      <c r="I1346">
        <v>9301</v>
      </c>
      <c r="J1346">
        <v>255.28</v>
      </c>
      <c r="K1346">
        <v>159.41999999999999</v>
      </c>
    </row>
    <row r="1347" spans="1:11" x14ac:dyDescent="0.35">
      <c r="A1347">
        <v>747826755</v>
      </c>
      <c r="B1347" s="2">
        <v>42933</v>
      </c>
      <c r="C1347" s="2">
        <v>42934</v>
      </c>
      <c r="D1347" t="s">
        <v>175</v>
      </c>
      <c r="E1347" t="s">
        <v>21</v>
      </c>
      <c r="F1347" t="s">
        <v>40</v>
      </c>
      <c r="G1347" t="s">
        <v>18</v>
      </c>
      <c r="H1347" t="s">
        <v>19</v>
      </c>
      <c r="I1347">
        <v>7410</v>
      </c>
      <c r="J1347">
        <v>651.21</v>
      </c>
      <c r="K1347">
        <v>524.96</v>
      </c>
    </row>
    <row r="1348" spans="1:11" x14ac:dyDescent="0.35">
      <c r="A1348">
        <v>404799687</v>
      </c>
      <c r="B1348" s="2">
        <v>44055</v>
      </c>
      <c r="C1348" s="2">
        <v>44071</v>
      </c>
      <c r="D1348" t="s">
        <v>96</v>
      </c>
      <c r="E1348" t="s">
        <v>29</v>
      </c>
      <c r="F1348" t="s">
        <v>76</v>
      </c>
      <c r="G1348" t="s">
        <v>14</v>
      </c>
      <c r="H1348" t="s">
        <v>15</v>
      </c>
      <c r="I1348">
        <v>8078</v>
      </c>
      <c r="J1348">
        <v>668.27</v>
      </c>
      <c r="K1348">
        <v>502.54</v>
      </c>
    </row>
    <row r="1349" spans="1:11" x14ac:dyDescent="0.35">
      <c r="A1349">
        <v>215540015</v>
      </c>
      <c r="B1349" s="2">
        <v>44186</v>
      </c>
      <c r="C1349" s="2">
        <v>44193</v>
      </c>
      <c r="D1349" t="s">
        <v>214</v>
      </c>
      <c r="E1349" t="s">
        <v>21</v>
      </c>
      <c r="F1349" t="s">
        <v>30</v>
      </c>
      <c r="G1349" t="s">
        <v>18</v>
      </c>
      <c r="H1349" t="s">
        <v>15</v>
      </c>
      <c r="I1349">
        <v>1935</v>
      </c>
      <c r="J1349">
        <v>81.73</v>
      </c>
      <c r="K1349">
        <v>56.67</v>
      </c>
    </row>
    <row r="1350" spans="1:11" x14ac:dyDescent="0.35">
      <c r="A1350">
        <v>106659066</v>
      </c>
      <c r="B1350" s="2">
        <v>44019</v>
      </c>
      <c r="C1350" s="2">
        <v>44038</v>
      </c>
      <c r="D1350" t="s">
        <v>154</v>
      </c>
      <c r="E1350" t="s">
        <v>12</v>
      </c>
      <c r="F1350" t="s">
        <v>30</v>
      </c>
      <c r="G1350" t="s">
        <v>18</v>
      </c>
      <c r="H1350" t="s">
        <v>26</v>
      </c>
      <c r="I1350">
        <v>1643</v>
      </c>
      <c r="J1350">
        <v>81.73</v>
      </c>
      <c r="K1350">
        <v>56.67</v>
      </c>
    </row>
    <row r="1351" spans="1:11" x14ac:dyDescent="0.35">
      <c r="A1351">
        <v>975080668</v>
      </c>
      <c r="B1351" s="2">
        <v>42939</v>
      </c>
      <c r="C1351" s="2">
        <v>42941</v>
      </c>
      <c r="D1351" t="s">
        <v>144</v>
      </c>
      <c r="E1351" t="s">
        <v>21</v>
      </c>
      <c r="F1351" t="s">
        <v>68</v>
      </c>
      <c r="G1351" t="s">
        <v>18</v>
      </c>
      <c r="H1351" t="s">
        <v>19</v>
      </c>
      <c r="I1351">
        <v>6893</v>
      </c>
      <c r="J1351">
        <v>154.06</v>
      </c>
      <c r="K1351">
        <v>90.93</v>
      </c>
    </row>
    <row r="1352" spans="1:11" x14ac:dyDescent="0.35">
      <c r="A1352">
        <v>638041150</v>
      </c>
      <c r="B1352" s="2">
        <v>44113</v>
      </c>
      <c r="C1352" s="2">
        <v>44123</v>
      </c>
      <c r="D1352" t="s">
        <v>35</v>
      </c>
      <c r="E1352" t="s">
        <v>21</v>
      </c>
      <c r="F1352" t="s">
        <v>13</v>
      </c>
      <c r="G1352" t="s">
        <v>14</v>
      </c>
      <c r="H1352" t="s">
        <v>26</v>
      </c>
      <c r="I1352">
        <v>9410</v>
      </c>
      <c r="J1352">
        <v>255.28</v>
      </c>
      <c r="K1352">
        <v>159.41999999999999</v>
      </c>
    </row>
    <row r="1353" spans="1:11" x14ac:dyDescent="0.35">
      <c r="A1353">
        <v>583089339</v>
      </c>
      <c r="B1353" s="2">
        <v>44703</v>
      </c>
      <c r="C1353" s="2">
        <v>44715</v>
      </c>
      <c r="D1353" t="s">
        <v>176</v>
      </c>
      <c r="E1353" t="s">
        <v>21</v>
      </c>
      <c r="F1353" t="s">
        <v>42</v>
      </c>
      <c r="G1353" t="s">
        <v>14</v>
      </c>
      <c r="H1353" t="s">
        <v>19</v>
      </c>
      <c r="I1353">
        <v>7948</v>
      </c>
      <c r="J1353">
        <v>437.2</v>
      </c>
      <c r="K1353">
        <v>263.33</v>
      </c>
    </row>
    <row r="1354" spans="1:11" x14ac:dyDescent="0.35">
      <c r="A1354">
        <v>118086564</v>
      </c>
      <c r="B1354" s="2">
        <v>42419</v>
      </c>
      <c r="C1354" s="2">
        <v>42428</v>
      </c>
      <c r="D1354" t="s">
        <v>125</v>
      </c>
      <c r="E1354" t="s">
        <v>21</v>
      </c>
      <c r="F1354" t="s">
        <v>17</v>
      </c>
      <c r="G1354" t="s">
        <v>14</v>
      </c>
      <c r="H1354" t="s">
        <v>15</v>
      </c>
      <c r="I1354">
        <v>3293</v>
      </c>
      <c r="J1354">
        <v>152.58000000000001</v>
      </c>
      <c r="K1354">
        <v>97.44</v>
      </c>
    </row>
    <row r="1355" spans="1:11" x14ac:dyDescent="0.35">
      <c r="A1355">
        <v>421206653</v>
      </c>
      <c r="B1355" s="2">
        <v>44672</v>
      </c>
      <c r="C1355" s="2">
        <v>44676</v>
      </c>
      <c r="D1355" t="s">
        <v>98</v>
      </c>
      <c r="E1355" t="s">
        <v>38</v>
      </c>
      <c r="F1355" t="s">
        <v>40</v>
      </c>
      <c r="G1355" t="s">
        <v>14</v>
      </c>
      <c r="H1355" t="s">
        <v>26</v>
      </c>
      <c r="I1355">
        <v>3264</v>
      </c>
      <c r="J1355">
        <v>651.21</v>
      </c>
      <c r="K1355">
        <v>524.96</v>
      </c>
    </row>
    <row r="1356" spans="1:11" x14ac:dyDescent="0.35">
      <c r="A1356">
        <v>490935933</v>
      </c>
      <c r="B1356" s="2">
        <v>43869</v>
      </c>
      <c r="C1356" s="2">
        <v>43890</v>
      </c>
      <c r="D1356" t="s">
        <v>149</v>
      </c>
      <c r="E1356" t="s">
        <v>12</v>
      </c>
      <c r="F1356" t="s">
        <v>33</v>
      </c>
      <c r="G1356" t="s">
        <v>18</v>
      </c>
      <c r="H1356" t="s">
        <v>19</v>
      </c>
      <c r="I1356">
        <v>7707</v>
      </c>
      <c r="J1356">
        <v>109.28</v>
      </c>
      <c r="K1356">
        <v>35.840000000000003</v>
      </c>
    </row>
    <row r="1357" spans="1:11" x14ac:dyDescent="0.35">
      <c r="A1357">
        <v>296073234</v>
      </c>
      <c r="B1357" s="2">
        <v>42121</v>
      </c>
      <c r="C1357" s="2">
        <v>42128</v>
      </c>
      <c r="D1357" t="s">
        <v>117</v>
      </c>
      <c r="E1357" t="s">
        <v>21</v>
      </c>
      <c r="F1357" t="s">
        <v>13</v>
      </c>
      <c r="G1357" t="s">
        <v>18</v>
      </c>
      <c r="H1357" t="s">
        <v>19</v>
      </c>
      <c r="I1357">
        <v>3504</v>
      </c>
      <c r="J1357">
        <v>255.28</v>
      </c>
      <c r="K1357">
        <v>159.41999999999999</v>
      </c>
    </row>
    <row r="1358" spans="1:11" x14ac:dyDescent="0.35">
      <c r="A1358">
        <v>325729882</v>
      </c>
      <c r="B1358" s="2">
        <v>43389</v>
      </c>
      <c r="C1358" s="2">
        <v>43394</v>
      </c>
      <c r="D1358" t="s">
        <v>44</v>
      </c>
      <c r="E1358" t="s">
        <v>12</v>
      </c>
      <c r="F1358" t="s">
        <v>13</v>
      </c>
      <c r="G1358" t="s">
        <v>14</v>
      </c>
      <c r="H1358" t="s">
        <v>15</v>
      </c>
      <c r="I1358">
        <v>9565</v>
      </c>
      <c r="J1358">
        <v>255.28</v>
      </c>
      <c r="K1358">
        <v>159.41999999999999</v>
      </c>
    </row>
    <row r="1359" spans="1:11" x14ac:dyDescent="0.35">
      <c r="A1359">
        <v>239329707</v>
      </c>
      <c r="B1359" s="2">
        <v>44637</v>
      </c>
      <c r="C1359" s="2">
        <v>44648</v>
      </c>
      <c r="D1359" t="s">
        <v>27</v>
      </c>
      <c r="E1359" t="s">
        <v>24</v>
      </c>
      <c r="F1359" t="s">
        <v>33</v>
      </c>
      <c r="G1359" t="s">
        <v>14</v>
      </c>
      <c r="H1359" t="s">
        <v>26</v>
      </c>
      <c r="I1359">
        <v>1834</v>
      </c>
      <c r="J1359">
        <v>109.28</v>
      </c>
      <c r="K1359">
        <v>35.840000000000003</v>
      </c>
    </row>
    <row r="1360" spans="1:11" x14ac:dyDescent="0.35">
      <c r="A1360">
        <v>216609036</v>
      </c>
      <c r="B1360" s="2">
        <v>42908</v>
      </c>
      <c r="C1360" s="2">
        <v>42915</v>
      </c>
      <c r="D1360" t="s">
        <v>50</v>
      </c>
      <c r="E1360" t="s">
        <v>51</v>
      </c>
      <c r="F1360" t="s">
        <v>22</v>
      </c>
      <c r="G1360" t="s">
        <v>18</v>
      </c>
      <c r="H1360" t="s">
        <v>26</v>
      </c>
      <c r="I1360">
        <v>8282</v>
      </c>
      <c r="J1360">
        <v>47.45</v>
      </c>
      <c r="K1360">
        <v>31.79</v>
      </c>
    </row>
    <row r="1361" spans="1:11" x14ac:dyDescent="0.35">
      <c r="A1361">
        <v>507616698</v>
      </c>
      <c r="B1361" s="2">
        <v>44529</v>
      </c>
      <c r="C1361" s="2">
        <v>44546</v>
      </c>
      <c r="D1361" t="s">
        <v>23</v>
      </c>
      <c r="E1361" t="s">
        <v>24</v>
      </c>
      <c r="F1361" t="s">
        <v>56</v>
      </c>
      <c r="G1361" t="s">
        <v>18</v>
      </c>
      <c r="H1361" t="s">
        <v>34</v>
      </c>
      <c r="I1361">
        <v>3916</v>
      </c>
      <c r="J1361">
        <v>9.33</v>
      </c>
      <c r="K1361">
        <v>6.92</v>
      </c>
    </row>
    <row r="1362" spans="1:11" x14ac:dyDescent="0.35">
      <c r="A1362">
        <v>982714021</v>
      </c>
      <c r="B1362" s="2">
        <v>42128</v>
      </c>
      <c r="C1362" s="2">
        <v>42146</v>
      </c>
      <c r="D1362" t="s">
        <v>149</v>
      </c>
      <c r="E1362" t="s">
        <v>12</v>
      </c>
      <c r="F1362" t="s">
        <v>68</v>
      </c>
      <c r="G1362" t="s">
        <v>14</v>
      </c>
      <c r="H1362" t="s">
        <v>26</v>
      </c>
      <c r="I1362">
        <v>5772</v>
      </c>
      <c r="J1362">
        <v>154.06</v>
      </c>
      <c r="K1362">
        <v>90.93</v>
      </c>
    </row>
    <row r="1363" spans="1:11" x14ac:dyDescent="0.35">
      <c r="A1363">
        <v>682574832</v>
      </c>
      <c r="B1363" s="2">
        <v>42575</v>
      </c>
      <c r="C1363" s="2">
        <v>42579</v>
      </c>
      <c r="D1363" t="s">
        <v>181</v>
      </c>
      <c r="E1363" t="s">
        <v>38</v>
      </c>
      <c r="F1363" t="s">
        <v>33</v>
      </c>
      <c r="G1363" t="s">
        <v>18</v>
      </c>
      <c r="H1363" t="s">
        <v>34</v>
      </c>
      <c r="I1363">
        <v>7916</v>
      </c>
      <c r="J1363">
        <v>109.28</v>
      </c>
      <c r="K1363">
        <v>35.840000000000003</v>
      </c>
    </row>
    <row r="1364" spans="1:11" x14ac:dyDescent="0.35">
      <c r="A1364">
        <v>968185460</v>
      </c>
      <c r="B1364" s="2">
        <v>43474</v>
      </c>
      <c r="C1364" s="2">
        <v>43476</v>
      </c>
      <c r="D1364" t="s">
        <v>109</v>
      </c>
      <c r="E1364" t="s">
        <v>21</v>
      </c>
      <c r="F1364" t="s">
        <v>17</v>
      </c>
      <c r="G1364" t="s">
        <v>14</v>
      </c>
      <c r="H1364" t="s">
        <v>15</v>
      </c>
      <c r="I1364">
        <v>6448</v>
      </c>
      <c r="J1364">
        <v>152.58000000000001</v>
      </c>
      <c r="K1364">
        <v>97.44</v>
      </c>
    </row>
    <row r="1365" spans="1:11" x14ac:dyDescent="0.35">
      <c r="A1365">
        <v>570844733</v>
      </c>
      <c r="B1365" s="2">
        <v>43319</v>
      </c>
      <c r="C1365" s="2">
        <v>43325</v>
      </c>
      <c r="D1365" t="s">
        <v>45</v>
      </c>
      <c r="E1365" t="s">
        <v>12</v>
      </c>
      <c r="F1365" t="s">
        <v>56</v>
      </c>
      <c r="G1365" t="s">
        <v>18</v>
      </c>
      <c r="H1365" t="s">
        <v>34</v>
      </c>
      <c r="I1365">
        <v>4497</v>
      </c>
      <c r="J1365">
        <v>9.33</v>
      </c>
      <c r="K1365">
        <v>6.92</v>
      </c>
    </row>
    <row r="1366" spans="1:11" x14ac:dyDescent="0.35">
      <c r="A1366">
        <v>542163980</v>
      </c>
      <c r="B1366" s="2">
        <v>42761</v>
      </c>
      <c r="C1366" s="2">
        <v>42771</v>
      </c>
      <c r="D1366" t="s">
        <v>98</v>
      </c>
      <c r="E1366" t="s">
        <v>38</v>
      </c>
      <c r="F1366" t="s">
        <v>13</v>
      </c>
      <c r="G1366" t="s">
        <v>14</v>
      </c>
      <c r="H1366" t="s">
        <v>15</v>
      </c>
      <c r="I1366">
        <v>7224</v>
      </c>
      <c r="J1366">
        <v>255.28</v>
      </c>
      <c r="K1366">
        <v>159.41999999999999</v>
      </c>
    </row>
    <row r="1367" spans="1:11" x14ac:dyDescent="0.35">
      <c r="A1367">
        <v>204067027</v>
      </c>
      <c r="B1367" s="2">
        <v>43651</v>
      </c>
      <c r="C1367" s="2">
        <v>43658</v>
      </c>
      <c r="D1367" t="s">
        <v>114</v>
      </c>
      <c r="E1367" t="s">
        <v>38</v>
      </c>
      <c r="F1367" t="s">
        <v>47</v>
      </c>
      <c r="G1367" t="s">
        <v>14</v>
      </c>
      <c r="H1367" t="s">
        <v>34</v>
      </c>
      <c r="I1367">
        <v>6823</v>
      </c>
      <c r="J1367">
        <v>421.89</v>
      </c>
      <c r="K1367">
        <v>364.69</v>
      </c>
    </row>
    <row r="1368" spans="1:11" x14ac:dyDescent="0.35">
      <c r="A1368">
        <v>298790204</v>
      </c>
      <c r="B1368" s="2">
        <v>43535</v>
      </c>
      <c r="C1368" s="2">
        <v>43538</v>
      </c>
      <c r="D1368" t="s">
        <v>62</v>
      </c>
      <c r="E1368" t="s">
        <v>38</v>
      </c>
      <c r="F1368" t="s">
        <v>33</v>
      </c>
      <c r="G1368" t="s">
        <v>18</v>
      </c>
      <c r="H1368" t="s">
        <v>34</v>
      </c>
      <c r="I1368">
        <v>7516</v>
      </c>
      <c r="J1368">
        <v>109.28</v>
      </c>
      <c r="K1368">
        <v>35.840000000000003</v>
      </c>
    </row>
    <row r="1369" spans="1:11" x14ac:dyDescent="0.35">
      <c r="A1369">
        <v>738882339</v>
      </c>
      <c r="B1369" s="2">
        <v>42041</v>
      </c>
      <c r="C1369" s="2">
        <v>42044</v>
      </c>
      <c r="D1369" t="s">
        <v>149</v>
      </c>
      <c r="E1369" t="s">
        <v>12</v>
      </c>
      <c r="F1369" t="s">
        <v>25</v>
      </c>
      <c r="G1369" t="s">
        <v>14</v>
      </c>
      <c r="H1369" t="s">
        <v>15</v>
      </c>
      <c r="I1369">
        <v>558</v>
      </c>
      <c r="J1369">
        <v>205.7</v>
      </c>
      <c r="K1369">
        <v>117.11</v>
      </c>
    </row>
    <row r="1370" spans="1:11" x14ac:dyDescent="0.35">
      <c r="A1370">
        <v>157204759</v>
      </c>
      <c r="B1370" s="2">
        <v>44455</v>
      </c>
      <c r="C1370" s="2">
        <v>44457</v>
      </c>
      <c r="D1370" t="s">
        <v>112</v>
      </c>
      <c r="E1370" t="s">
        <v>12</v>
      </c>
      <c r="F1370" t="s">
        <v>42</v>
      </c>
      <c r="G1370" t="s">
        <v>14</v>
      </c>
      <c r="H1370" t="s">
        <v>15</v>
      </c>
      <c r="I1370">
        <v>9236</v>
      </c>
      <c r="J1370">
        <v>437.2</v>
      </c>
      <c r="K1370">
        <v>263.33</v>
      </c>
    </row>
    <row r="1371" spans="1:11" x14ac:dyDescent="0.35">
      <c r="A1371">
        <v>856931293</v>
      </c>
      <c r="B1371" s="2">
        <v>42183</v>
      </c>
      <c r="C1371" s="2">
        <v>42200</v>
      </c>
      <c r="D1371" t="s">
        <v>86</v>
      </c>
      <c r="E1371" t="s">
        <v>29</v>
      </c>
      <c r="F1371" t="s">
        <v>56</v>
      </c>
      <c r="G1371" t="s">
        <v>18</v>
      </c>
      <c r="H1371" t="s">
        <v>26</v>
      </c>
      <c r="I1371">
        <v>3867</v>
      </c>
      <c r="J1371">
        <v>9.33</v>
      </c>
      <c r="K1371">
        <v>6.92</v>
      </c>
    </row>
    <row r="1372" spans="1:11" x14ac:dyDescent="0.35">
      <c r="A1372">
        <v>261548268</v>
      </c>
      <c r="B1372" s="2">
        <v>42832</v>
      </c>
      <c r="C1372" s="2">
        <v>42837</v>
      </c>
      <c r="D1372" t="s">
        <v>133</v>
      </c>
      <c r="E1372" t="s">
        <v>38</v>
      </c>
      <c r="F1372" t="s">
        <v>17</v>
      </c>
      <c r="G1372" t="s">
        <v>18</v>
      </c>
      <c r="H1372" t="s">
        <v>26</v>
      </c>
      <c r="I1372">
        <v>6800</v>
      </c>
      <c r="J1372">
        <v>152.58000000000001</v>
      </c>
      <c r="K1372">
        <v>97.44</v>
      </c>
    </row>
    <row r="1373" spans="1:11" x14ac:dyDescent="0.35">
      <c r="A1373">
        <v>364854514</v>
      </c>
      <c r="B1373" s="2">
        <v>44087</v>
      </c>
      <c r="C1373" s="2">
        <v>44099</v>
      </c>
      <c r="D1373" t="s">
        <v>144</v>
      </c>
      <c r="E1373" t="s">
        <v>21</v>
      </c>
      <c r="F1373" t="s">
        <v>13</v>
      </c>
      <c r="G1373" t="s">
        <v>18</v>
      </c>
      <c r="H1373" t="s">
        <v>15</v>
      </c>
      <c r="I1373">
        <v>7413</v>
      </c>
      <c r="J1373">
        <v>255.28</v>
      </c>
      <c r="K1373">
        <v>159.41999999999999</v>
      </c>
    </row>
    <row r="1374" spans="1:11" x14ac:dyDescent="0.35">
      <c r="A1374">
        <v>980961358</v>
      </c>
      <c r="B1374" s="2">
        <v>43714</v>
      </c>
      <c r="C1374" s="2">
        <v>43731</v>
      </c>
      <c r="D1374" t="s">
        <v>67</v>
      </c>
      <c r="E1374" t="s">
        <v>21</v>
      </c>
      <c r="F1374" t="s">
        <v>42</v>
      </c>
      <c r="G1374" t="s">
        <v>14</v>
      </c>
      <c r="H1374" t="s">
        <v>19</v>
      </c>
      <c r="I1374">
        <v>7120</v>
      </c>
      <c r="J1374">
        <v>437.2</v>
      </c>
      <c r="K1374">
        <v>263.33</v>
      </c>
    </row>
    <row r="1375" spans="1:11" x14ac:dyDescent="0.35">
      <c r="A1375">
        <v>194292628</v>
      </c>
      <c r="B1375" s="2">
        <v>43180</v>
      </c>
      <c r="C1375" s="2">
        <v>43182</v>
      </c>
      <c r="D1375" t="s">
        <v>157</v>
      </c>
      <c r="E1375" t="s">
        <v>24</v>
      </c>
      <c r="F1375" t="s">
        <v>42</v>
      </c>
      <c r="G1375" t="s">
        <v>18</v>
      </c>
      <c r="H1375" t="s">
        <v>26</v>
      </c>
      <c r="I1375">
        <v>4361</v>
      </c>
      <c r="J1375">
        <v>437.2</v>
      </c>
      <c r="K1375">
        <v>263.33</v>
      </c>
    </row>
    <row r="1376" spans="1:11" x14ac:dyDescent="0.35">
      <c r="A1376">
        <v>209584653</v>
      </c>
      <c r="B1376" s="2">
        <v>42721</v>
      </c>
      <c r="C1376" s="2">
        <v>42738</v>
      </c>
      <c r="D1376" t="s">
        <v>86</v>
      </c>
      <c r="E1376" t="s">
        <v>29</v>
      </c>
      <c r="F1376" t="s">
        <v>68</v>
      </c>
      <c r="G1376" t="s">
        <v>18</v>
      </c>
      <c r="H1376" t="s">
        <v>34</v>
      </c>
      <c r="I1376">
        <v>9611</v>
      </c>
      <c r="J1376">
        <v>154.06</v>
      </c>
      <c r="K1376">
        <v>90.93</v>
      </c>
    </row>
    <row r="1377" spans="1:11" x14ac:dyDescent="0.35">
      <c r="A1377">
        <v>601886260</v>
      </c>
      <c r="B1377" s="2">
        <v>43199</v>
      </c>
      <c r="C1377" s="2">
        <v>43201</v>
      </c>
      <c r="D1377" t="s">
        <v>165</v>
      </c>
      <c r="E1377" t="s">
        <v>21</v>
      </c>
      <c r="F1377" t="s">
        <v>56</v>
      </c>
      <c r="G1377" t="s">
        <v>18</v>
      </c>
      <c r="H1377" t="s">
        <v>19</v>
      </c>
      <c r="I1377">
        <v>374</v>
      </c>
      <c r="J1377">
        <v>9.33</v>
      </c>
      <c r="K1377">
        <v>6.92</v>
      </c>
    </row>
    <row r="1378" spans="1:11" x14ac:dyDescent="0.35">
      <c r="A1378">
        <v>566558778</v>
      </c>
      <c r="B1378" s="2">
        <v>43360</v>
      </c>
      <c r="C1378" s="2">
        <v>43368</v>
      </c>
      <c r="D1378" t="s">
        <v>154</v>
      </c>
      <c r="E1378" t="s">
        <v>12</v>
      </c>
      <c r="F1378" t="s">
        <v>42</v>
      </c>
      <c r="G1378" t="s">
        <v>14</v>
      </c>
      <c r="H1378" t="s">
        <v>19</v>
      </c>
      <c r="I1378">
        <v>6187</v>
      </c>
      <c r="J1378">
        <v>437.2</v>
      </c>
      <c r="K1378">
        <v>263.33</v>
      </c>
    </row>
    <row r="1379" spans="1:11" x14ac:dyDescent="0.35">
      <c r="A1379">
        <v>269276034</v>
      </c>
      <c r="B1379" s="2">
        <v>42573</v>
      </c>
      <c r="C1379" s="2">
        <v>42591</v>
      </c>
      <c r="D1379" t="s">
        <v>99</v>
      </c>
      <c r="E1379" t="s">
        <v>38</v>
      </c>
      <c r="F1379" t="s">
        <v>30</v>
      </c>
      <c r="G1379" t="s">
        <v>18</v>
      </c>
      <c r="H1379" t="s">
        <v>15</v>
      </c>
      <c r="I1379">
        <v>3617</v>
      </c>
      <c r="J1379">
        <v>81.73</v>
      </c>
      <c r="K1379">
        <v>56.67</v>
      </c>
    </row>
    <row r="1380" spans="1:11" x14ac:dyDescent="0.35">
      <c r="A1380">
        <v>396024358</v>
      </c>
      <c r="B1380" s="2">
        <v>44406</v>
      </c>
      <c r="C1380" s="2">
        <v>44423</v>
      </c>
      <c r="D1380" t="s">
        <v>130</v>
      </c>
      <c r="E1380" t="s">
        <v>29</v>
      </c>
      <c r="F1380" t="s">
        <v>40</v>
      </c>
      <c r="G1380" t="s">
        <v>18</v>
      </c>
      <c r="H1380" t="s">
        <v>26</v>
      </c>
      <c r="I1380">
        <v>1263</v>
      </c>
      <c r="J1380">
        <v>651.21</v>
      </c>
      <c r="K1380">
        <v>524.96</v>
      </c>
    </row>
    <row r="1381" spans="1:11" x14ac:dyDescent="0.35">
      <c r="A1381">
        <v>803102576</v>
      </c>
      <c r="B1381" s="2">
        <v>44387</v>
      </c>
      <c r="C1381" s="2">
        <v>44399</v>
      </c>
      <c r="D1381" t="s">
        <v>185</v>
      </c>
      <c r="E1381" t="s">
        <v>38</v>
      </c>
      <c r="F1381" t="s">
        <v>25</v>
      </c>
      <c r="G1381" t="s">
        <v>18</v>
      </c>
      <c r="H1381" t="s">
        <v>19</v>
      </c>
      <c r="I1381">
        <v>4754</v>
      </c>
      <c r="J1381">
        <v>205.7</v>
      </c>
      <c r="K1381">
        <v>117.11</v>
      </c>
    </row>
    <row r="1382" spans="1:11" x14ac:dyDescent="0.35">
      <c r="A1382">
        <v>967122018</v>
      </c>
      <c r="B1382" s="2">
        <v>43131</v>
      </c>
      <c r="C1382" s="2">
        <v>43142</v>
      </c>
      <c r="D1382" t="s">
        <v>111</v>
      </c>
      <c r="E1382" t="s">
        <v>38</v>
      </c>
      <c r="F1382" t="s">
        <v>40</v>
      </c>
      <c r="G1382" t="s">
        <v>14</v>
      </c>
      <c r="H1382" t="s">
        <v>15</v>
      </c>
      <c r="I1382">
        <v>1752</v>
      </c>
      <c r="J1382">
        <v>651.21</v>
      </c>
      <c r="K1382">
        <v>524.96</v>
      </c>
    </row>
    <row r="1383" spans="1:11" x14ac:dyDescent="0.35">
      <c r="A1383">
        <v>435006511</v>
      </c>
      <c r="B1383" s="2">
        <v>43182</v>
      </c>
      <c r="C1383" s="2">
        <v>43197</v>
      </c>
      <c r="D1383" t="s">
        <v>37</v>
      </c>
      <c r="E1383" t="s">
        <v>38</v>
      </c>
      <c r="F1383" t="s">
        <v>30</v>
      </c>
      <c r="G1383" t="s">
        <v>14</v>
      </c>
      <c r="H1383" t="s">
        <v>26</v>
      </c>
      <c r="I1383">
        <v>6948</v>
      </c>
      <c r="J1383">
        <v>81.73</v>
      </c>
      <c r="K1383">
        <v>56.67</v>
      </c>
    </row>
    <row r="1384" spans="1:11" x14ac:dyDescent="0.35">
      <c r="A1384">
        <v>173992383</v>
      </c>
      <c r="B1384" s="2">
        <v>42199</v>
      </c>
      <c r="C1384" s="2">
        <v>42207</v>
      </c>
      <c r="D1384" t="s">
        <v>93</v>
      </c>
      <c r="E1384" t="s">
        <v>29</v>
      </c>
      <c r="F1384" t="s">
        <v>68</v>
      </c>
      <c r="G1384" t="s">
        <v>14</v>
      </c>
      <c r="H1384" t="s">
        <v>19</v>
      </c>
      <c r="I1384">
        <v>7067</v>
      </c>
      <c r="J1384">
        <v>154.06</v>
      </c>
      <c r="K1384">
        <v>90.93</v>
      </c>
    </row>
    <row r="1385" spans="1:11" x14ac:dyDescent="0.35">
      <c r="A1385">
        <v>321628463</v>
      </c>
      <c r="B1385" s="2">
        <v>44313</v>
      </c>
      <c r="C1385" s="2">
        <v>44322</v>
      </c>
      <c r="D1385" t="s">
        <v>109</v>
      </c>
      <c r="E1385" t="s">
        <v>21</v>
      </c>
      <c r="F1385" t="s">
        <v>76</v>
      </c>
      <c r="G1385" t="s">
        <v>14</v>
      </c>
      <c r="H1385" t="s">
        <v>26</v>
      </c>
      <c r="I1385">
        <v>5864</v>
      </c>
      <c r="J1385">
        <v>668.27</v>
      </c>
      <c r="K1385">
        <v>502.54</v>
      </c>
    </row>
    <row r="1386" spans="1:11" x14ac:dyDescent="0.35">
      <c r="A1386">
        <v>635776078</v>
      </c>
      <c r="B1386" s="2">
        <v>44231</v>
      </c>
      <c r="C1386" s="2">
        <v>44241</v>
      </c>
      <c r="D1386" t="s">
        <v>209</v>
      </c>
      <c r="E1386" t="s">
        <v>32</v>
      </c>
      <c r="F1386" t="s">
        <v>25</v>
      </c>
      <c r="G1386" t="s">
        <v>18</v>
      </c>
      <c r="H1386" t="s">
        <v>15</v>
      </c>
      <c r="I1386">
        <v>9125</v>
      </c>
      <c r="J1386">
        <v>205.7</v>
      </c>
      <c r="K1386">
        <v>117.11</v>
      </c>
    </row>
    <row r="1387" spans="1:11" x14ac:dyDescent="0.35">
      <c r="A1387">
        <v>944609057</v>
      </c>
      <c r="B1387" s="2">
        <v>43130</v>
      </c>
      <c r="C1387" s="2">
        <v>43141</v>
      </c>
      <c r="D1387" t="s">
        <v>107</v>
      </c>
      <c r="E1387" t="s">
        <v>21</v>
      </c>
      <c r="F1387" t="s">
        <v>47</v>
      </c>
      <c r="G1387" t="s">
        <v>14</v>
      </c>
      <c r="H1387" t="s">
        <v>26</v>
      </c>
      <c r="I1387">
        <v>9666</v>
      </c>
      <c r="J1387">
        <v>421.89</v>
      </c>
      <c r="K1387">
        <v>364.69</v>
      </c>
    </row>
    <row r="1388" spans="1:11" x14ac:dyDescent="0.35">
      <c r="A1388">
        <v>696613729</v>
      </c>
      <c r="B1388" s="2">
        <v>44191</v>
      </c>
      <c r="C1388" s="2">
        <v>44192</v>
      </c>
      <c r="D1388" t="s">
        <v>208</v>
      </c>
      <c r="E1388" t="s">
        <v>12</v>
      </c>
      <c r="F1388" t="s">
        <v>68</v>
      </c>
      <c r="G1388" t="s">
        <v>14</v>
      </c>
      <c r="H1388" t="s">
        <v>15</v>
      </c>
      <c r="I1388">
        <v>2337</v>
      </c>
      <c r="J1388">
        <v>154.06</v>
      </c>
      <c r="K1388">
        <v>90.93</v>
      </c>
    </row>
    <row r="1389" spans="1:11" x14ac:dyDescent="0.35">
      <c r="A1389">
        <v>310588920</v>
      </c>
      <c r="B1389" s="2">
        <v>44179</v>
      </c>
      <c r="C1389" s="2">
        <v>44184</v>
      </c>
      <c r="D1389" t="s">
        <v>117</v>
      </c>
      <c r="E1389" t="s">
        <v>21</v>
      </c>
      <c r="F1389" t="s">
        <v>42</v>
      </c>
      <c r="G1389" t="s">
        <v>18</v>
      </c>
      <c r="H1389" t="s">
        <v>34</v>
      </c>
      <c r="I1389">
        <v>9018</v>
      </c>
      <c r="J1389">
        <v>437.2</v>
      </c>
      <c r="K1389">
        <v>263.33</v>
      </c>
    </row>
    <row r="1390" spans="1:11" x14ac:dyDescent="0.35">
      <c r="A1390">
        <v>725645959</v>
      </c>
      <c r="B1390" s="2">
        <v>44051</v>
      </c>
      <c r="C1390" s="2">
        <v>44069</v>
      </c>
      <c r="D1390" t="s">
        <v>141</v>
      </c>
      <c r="E1390" t="s">
        <v>38</v>
      </c>
      <c r="F1390" t="s">
        <v>40</v>
      </c>
      <c r="G1390" t="s">
        <v>14</v>
      </c>
      <c r="H1390" t="s">
        <v>19</v>
      </c>
      <c r="I1390">
        <v>3620</v>
      </c>
      <c r="J1390">
        <v>651.21</v>
      </c>
      <c r="K1390">
        <v>524.96</v>
      </c>
    </row>
    <row r="1391" spans="1:11" x14ac:dyDescent="0.35">
      <c r="A1391">
        <v>251208674</v>
      </c>
      <c r="B1391" s="2">
        <v>42157</v>
      </c>
      <c r="C1391" s="2">
        <v>42162</v>
      </c>
      <c r="D1391" t="s">
        <v>129</v>
      </c>
      <c r="E1391" t="s">
        <v>21</v>
      </c>
      <c r="F1391" t="s">
        <v>47</v>
      </c>
      <c r="G1391" t="s">
        <v>18</v>
      </c>
      <c r="H1391" t="s">
        <v>15</v>
      </c>
      <c r="I1391">
        <v>7084</v>
      </c>
      <c r="J1391">
        <v>421.89</v>
      </c>
      <c r="K1391">
        <v>364.69</v>
      </c>
    </row>
    <row r="1392" spans="1:11" x14ac:dyDescent="0.35">
      <c r="A1392">
        <v>417013394</v>
      </c>
      <c r="B1392" s="2">
        <v>44853</v>
      </c>
      <c r="C1392" s="2">
        <v>44871</v>
      </c>
      <c r="D1392" t="s">
        <v>110</v>
      </c>
      <c r="E1392" t="s">
        <v>38</v>
      </c>
      <c r="F1392" t="s">
        <v>30</v>
      </c>
      <c r="G1392" t="s">
        <v>14</v>
      </c>
      <c r="H1392" t="s">
        <v>34</v>
      </c>
      <c r="I1392">
        <v>2385</v>
      </c>
      <c r="J1392">
        <v>81.73</v>
      </c>
      <c r="K1392">
        <v>56.67</v>
      </c>
    </row>
    <row r="1393" spans="1:11" x14ac:dyDescent="0.35">
      <c r="A1393">
        <v>123108947</v>
      </c>
      <c r="B1393" s="2">
        <v>42264</v>
      </c>
      <c r="C1393" s="2">
        <v>42265</v>
      </c>
      <c r="D1393" t="s">
        <v>28</v>
      </c>
      <c r="E1393" t="s">
        <v>29</v>
      </c>
      <c r="F1393" t="s">
        <v>22</v>
      </c>
      <c r="G1393" t="s">
        <v>14</v>
      </c>
      <c r="H1393" t="s">
        <v>15</v>
      </c>
      <c r="I1393">
        <v>9528</v>
      </c>
      <c r="J1393">
        <v>47.45</v>
      </c>
      <c r="K1393">
        <v>31.79</v>
      </c>
    </row>
    <row r="1394" spans="1:11" x14ac:dyDescent="0.35">
      <c r="A1394">
        <v>589856660</v>
      </c>
      <c r="B1394" s="2">
        <v>44680</v>
      </c>
      <c r="C1394" s="2">
        <v>44698</v>
      </c>
      <c r="D1394" t="s">
        <v>88</v>
      </c>
      <c r="E1394" t="s">
        <v>38</v>
      </c>
      <c r="F1394" t="s">
        <v>30</v>
      </c>
      <c r="G1394" t="s">
        <v>14</v>
      </c>
      <c r="H1394" t="s">
        <v>19</v>
      </c>
      <c r="I1394">
        <v>548</v>
      </c>
      <c r="J1394">
        <v>81.73</v>
      </c>
      <c r="K1394">
        <v>56.67</v>
      </c>
    </row>
    <row r="1395" spans="1:11" x14ac:dyDescent="0.35">
      <c r="A1395">
        <v>407930362</v>
      </c>
      <c r="B1395" s="2">
        <v>42928</v>
      </c>
      <c r="C1395" s="2">
        <v>42935</v>
      </c>
      <c r="D1395" t="s">
        <v>149</v>
      </c>
      <c r="E1395" t="s">
        <v>12</v>
      </c>
      <c r="F1395" t="s">
        <v>33</v>
      </c>
      <c r="G1395" t="s">
        <v>14</v>
      </c>
      <c r="H1395" t="s">
        <v>26</v>
      </c>
      <c r="I1395">
        <v>4514</v>
      </c>
      <c r="J1395">
        <v>109.28</v>
      </c>
      <c r="K1395">
        <v>35.840000000000003</v>
      </c>
    </row>
    <row r="1396" spans="1:11" x14ac:dyDescent="0.35">
      <c r="A1396">
        <v>488316380</v>
      </c>
      <c r="B1396" s="2">
        <v>42308</v>
      </c>
      <c r="C1396" s="2">
        <v>42319</v>
      </c>
      <c r="D1396" t="s">
        <v>176</v>
      </c>
      <c r="E1396" t="s">
        <v>21</v>
      </c>
      <c r="F1396" t="s">
        <v>56</v>
      </c>
      <c r="G1396" t="s">
        <v>14</v>
      </c>
      <c r="H1396" t="s">
        <v>26</v>
      </c>
      <c r="I1396">
        <v>2523</v>
      </c>
      <c r="J1396">
        <v>9.33</v>
      </c>
      <c r="K1396">
        <v>6.92</v>
      </c>
    </row>
    <row r="1397" spans="1:11" x14ac:dyDescent="0.35">
      <c r="A1397">
        <v>912313544</v>
      </c>
      <c r="B1397" s="2">
        <v>44311</v>
      </c>
      <c r="C1397" s="2">
        <v>44319</v>
      </c>
      <c r="D1397" t="s">
        <v>41</v>
      </c>
      <c r="E1397" t="s">
        <v>29</v>
      </c>
      <c r="F1397" t="s">
        <v>25</v>
      </c>
      <c r="G1397" t="s">
        <v>18</v>
      </c>
      <c r="H1397" t="s">
        <v>34</v>
      </c>
      <c r="I1397">
        <v>2706</v>
      </c>
      <c r="J1397">
        <v>205.7</v>
      </c>
      <c r="K1397">
        <v>117.11</v>
      </c>
    </row>
    <row r="1398" spans="1:11" x14ac:dyDescent="0.35">
      <c r="A1398">
        <v>481533181</v>
      </c>
      <c r="B1398" s="2">
        <v>44243</v>
      </c>
      <c r="C1398" s="2">
        <v>44253</v>
      </c>
      <c r="D1398" t="s">
        <v>220</v>
      </c>
      <c r="E1398" t="s">
        <v>29</v>
      </c>
      <c r="F1398" t="s">
        <v>22</v>
      </c>
      <c r="G1398" t="s">
        <v>14</v>
      </c>
      <c r="H1398" t="s">
        <v>26</v>
      </c>
      <c r="I1398">
        <v>5224</v>
      </c>
      <c r="J1398">
        <v>47.45</v>
      </c>
      <c r="K1398">
        <v>31.79</v>
      </c>
    </row>
    <row r="1399" spans="1:11" x14ac:dyDescent="0.35">
      <c r="A1399">
        <v>767899119</v>
      </c>
      <c r="B1399" s="2">
        <v>43877</v>
      </c>
      <c r="C1399" s="2">
        <v>43890</v>
      </c>
      <c r="D1399" t="s">
        <v>185</v>
      </c>
      <c r="E1399" t="s">
        <v>38</v>
      </c>
      <c r="F1399" t="s">
        <v>30</v>
      </c>
      <c r="G1399" t="s">
        <v>14</v>
      </c>
      <c r="H1399" t="s">
        <v>26</v>
      </c>
      <c r="I1399">
        <v>7269</v>
      </c>
      <c r="J1399">
        <v>81.73</v>
      </c>
      <c r="K1399">
        <v>56.67</v>
      </c>
    </row>
    <row r="1400" spans="1:11" x14ac:dyDescent="0.35">
      <c r="A1400">
        <v>263647687</v>
      </c>
      <c r="B1400" s="2">
        <v>43913</v>
      </c>
      <c r="C1400" s="2">
        <v>43930</v>
      </c>
      <c r="D1400" t="s">
        <v>203</v>
      </c>
      <c r="E1400" t="s">
        <v>21</v>
      </c>
      <c r="F1400" t="s">
        <v>33</v>
      </c>
      <c r="G1400" t="s">
        <v>14</v>
      </c>
      <c r="H1400" t="s">
        <v>15</v>
      </c>
      <c r="I1400">
        <v>8064</v>
      </c>
      <c r="J1400">
        <v>109.28</v>
      </c>
      <c r="K1400">
        <v>35.840000000000003</v>
      </c>
    </row>
    <row r="1401" spans="1:11" x14ac:dyDescent="0.35">
      <c r="A1401">
        <v>231327712</v>
      </c>
      <c r="B1401" s="2">
        <v>43172</v>
      </c>
      <c r="C1401" s="2">
        <v>43190</v>
      </c>
      <c r="D1401" t="s">
        <v>110</v>
      </c>
      <c r="E1401" t="s">
        <v>38</v>
      </c>
      <c r="F1401" t="s">
        <v>22</v>
      </c>
      <c r="G1401" t="s">
        <v>14</v>
      </c>
      <c r="H1401" t="s">
        <v>26</v>
      </c>
      <c r="I1401">
        <v>3865</v>
      </c>
      <c r="J1401">
        <v>47.45</v>
      </c>
      <c r="K1401">
        <v>31.79</v>
      </c>
    </row>
    <row r="1402" spans="1:11" x14ac:dyDescent="0.35">
      <c r="A1402">
        <v>653800523</v>
      </c>
      <c r="B1402" s="2">
        <v>43209</v>
      </c>
      <c r="C1402" s="2">
        <v>43227</v>
      </c>
      <c r="D1402" t="s">
        <v>71</v>
      </c>
      <c r="E1402" t="s">
        <v>21</v>
      </c>
      <c r="F1402" t="s">
        <v>30</v>
      </c>
      <c r="G1402" t="s">
        <v>18</v>
      </c>
      <c r="H1402" t="s">
        <v>34</v>
      </c>
      <c r="I1402">
        <v>2958</v>
      </c>
      <c r="J1402">
        <v>81.73</v>
      </c>
      <c r="K1402">
        <v>56.67</v>
      </c>
    </row>
    <row r="1403" spans="1:11" x14ac:dyDescent="0.35">
      <c r="A1403">
        <v>684239947</v>
      </c>
      <c r="B1403" s="2">
        <v>43701</v>
      </c>
      <c r="C1403" s="2">
        <v>43711</v>
      </c>
      <c r="D1403" t="s">
        <v>172</v>
      </c>
      <c r="E1403" t="s">
        <v>21</v>
      </c>
      <c r="F1403" t="s">
        <v>42</v>
      </c>
      <c r="G1403" t="s">
        <v>14</v>
      </c>
      <c r="H1403" t="s">
        <v>26</v>
      </c>
      <c r="I1403">
        <v>661</v>
      </c>
      <c r="J1403">
        <v>437.2</v>
      </c>
      <c r="K1403">
        <v>263.33</v>
      </c>
    </row>
    <row r="1404" spans="1:11" x14ac:dyDescent="0.35">
      <c r="A1404">
        <v>896132314</v>
      </c>
      <c r="B1404" s="2">
        <v>43254</v>
      </c>
      <c r="C1404" s="2">
        <v>43260</v>
      </c>
      <c r="D1404" t="s">
        <v>99</v>
      </c>
      <c r="E1404" t="s">
        <v>38</v>
      </c>
      <c r="F1404" t="s">
        <v>25</v>
      </c>
      <c r="G1404" t="s">
        <v>18</v>
      </c>
      <c r="H1404" t="s">
        <v>15</v>
      </c>
      <c r="I1404">
        <v>4321</v>
      </c>
      <c r="J1404">
        <v>205.7</v>
      </c>
      <c r="K1404">
        <v>117.11</v>
      </c>
    </row>
    <row r="1405" spans="1:11" x14ac:dyDescent="0.35">
      <c r="A1405">
        <v>133276450</v>
      </c>
      <c r="B1405" s="2">
        <v>42396</v>
      </c>
      <c r="C1405" s="2">
        <v>42399</v>
      </c>
      <c r="D1405" t="s">
        <v>203</v>
      </c>
      <c r="E1405" t="s">
        <v>21</v>
      </c>
      <c r="F1405" t="s">
        <v>30</v>
      </c>
      <c r="G1405" t="s">
        <v>14</v>
      </c>
      <c r="H1405" t="s">
        <v>34</v>
      </c>
      <c r="I1405">
        <v>8318</v>
      </c>
      <c r="J1405">
        <v>81.73</v>
      </c>
      <c r="K1405">
        <v>56.67</v>
      </c>
    </row>
    <row r="1406" spans="1:11" x14ac:dyDescent="0.35">
      <c r="A1406">
        <v>459783685</v>
      </c>
      <c r="B1406" s="2">
        <v>44399</v>
      </c>
      <c r="C1406" s="2">
        <v>44411</v>
      </c>
      <c r="D1406" t="s">
        <v>173</v>
      </c>
      <c r="E1406" t="s">
        <v>24</v>
      </c>
      <c r="F1406" t="s">
        <v>33</v>
      </c>
      <c r="G1406" t="s">
        <v>18</v>
      </c>
      <c r="H1406" t="s">
        <v>34</v>
      </c>
      <c r="I1406">
        <v>9065</v>
      </c>
      <c r="J1406">
        <v>109.28</v>
      </c>
      <c r="K1406">
        <v>35.840000000000003</v>
      </c>
    </row>
    <row r="1407" spans="1:11" x14ac:dyDescent="0.35">
      <c r="A1407">
        <v>410077846</v>
      </c>
      <c r="B1407" s="2">
        <v>43761</v>
      </c>
      <c r="C1407" s="2">
        <v>43776</v>
      </c>
      <c r="D1407" t="s">
        <v>166</v>
      </c>
      <c r="E1407" t="s">
        <v>38</v>
      </c>
      <c r="F1407" t="s">
        <v>33</v>
      </c>
      <c r="G1407" t="s">
        <v>14</v>
      </c>
      <c r="H1407" t="s">
        <v>15</v>
      </c>
      <c r="I1407">
        <v>2</v>
      </c>
      <c r="J1407">
        <v>109.28</v>
      </c>
      <c r="K1407">
        <v>35.840000000000003</v>
      </c>
    </row>
    <row r="1408" spans="1:11" x14ac:dyDescent="0.35">
      <c r="A1408">
        <v>838895261</v>
      </c>
      <c r="B1408" s="2">
        <v>43148</v>
      </c>
      <c r="C1408" s="2">
        <v>43166</v>
      </c>
      <c r="D1408" t="s">
        <v>159</v>
      </c>
      <c r="E1408" t="s">
        <v>21</v>
      </c>
      <c r="F1408" t="s">
        <v>30</v>
      </c>
      <c r="G1408" t="s">
        <v>18</v>
      </c>
      <c r="H1408" t="s">
        <v>26</v>
      </c>
      <c r="I1408">
        <v>6605</v>
      </c>
      <c r="J1408">
        <v>81.73</v>
      </c>
      <c r="K1408">
        <v>56.67</v>
      </c>
    </row>
    <row r="1409" spans="1:11" x14ac:dyDescent="0.35">
      <c r="A1409">
        <v>871284759</v>
      </c>
      <c r="B1409" s="2">
        <v>42456</v>
      </c>
      <c r="C1409" s="2">
        <v>42468</v>
      </c>
      <c r="D1409" t="s">
        <v>154</v>
      </c>
      <c r="E1409" t="s">
        <v>12</v>
      </c>
      <c r="F1409" t="s">
        <v>68</v>
      </c>
      <c r="G1409" t="s">
        <v>14</v>
      </c>
      <c r="H1409" t="s">
        <v>15</v>
      </c>
      <c r="I1409">
        <v>1377</v>
      </c>
      <c r="J1409">
        <v>154.06</v>
      </c>
      <c r="K1409">
        <v>90.93</v>
      </c>
    </row>
    <row r="1410" spans="1:11" x14ac:dyDescent="0.35">
      <c r="A1410">
        <v>152607667</v>
      </c>
      <c r="B1410" s="2">
        <v>42856</v>
      </c>
      <c r="C1410" s="2">
        <v>42857</v>
      </c>
      <c r="D1410" t="s">
        <v>86</v>
      </c>
      <c r="E1410" t="s">
        <v>29</v>
      </c>
      <c r="F1410" t="s">
        <v>76</v>
      </c>
      <c r="G1410" t="s">
        <v>18</v>
      </c>
      <c r="H1410" t="s">
        <v>19</v>
      </c>
      <c r="I1410">
        <v>8855</v>
      </c>
      <c r="J1410">
        <v>668.27</v>
      </c>
      <c r="K1410">
        <v>502.54</v>
      </c>
    </row>
    <row r="1411" spans="1:11" x14ac:dyDescent="0.35">
      <c r="A1411">
        <v>198537814</v>
      </c>
      <c r="B1411" s="2">
        <v>44526</v>
      </c>
      <c r="C1411" s="2">
        <v>44539</v>
      </c>
      <c r="D1411" t="s">
        <v>135</v>
      </c>
      <c r="E1411" t="s">
        <v>21</v>
      </c>
      <c r="F1411" t="s">
        <v>47</v>
      </c>
      <c r="G1411" t="s">
        <v>14</v>
      </c>
      <c r="H1411" t="s">
        <v>19</v>
      </c>
      <c r="I1411">
        <v>606</v>
      </c>
      <c r="J1411">
        <v>421.89</v>
      </c>
      <c r="K1411">
        <v>364.69</v>
      </c>
    </row>
    <row r="1412" spans="1:11" x14ac:dyDescent="0.35">
      <c r="A1412">
        <v>345061528</v>
      </c>
      <c r="B1412" s="2">
        <v>44799</v>
      </c>
      <c r="C1412" s="2">
        <v>44809</v>
      </c>
      <c r="D1412" t="s">
        <v>131</v>
      </c>
      <c r="E1412" t="s">
        <v>32</v>
      </c>
      <c r="F1412" t="s">
        <v>47</v>
      </c>
      <c r="G1412" t="s">
        <v>18</v>
      </c>
      <c r="H1412" t="s">
        <v>19</v>
      </c>
      <c r="I1412">
        <v>229</v>
      </c>
      <c r="J1412">
        <v>421.89</v>
      </c>
      <c r="K1412">
        <v>364.69</v>
      </c>
    </row>
    <row r="1413" spans="1:11" x14ac:dyDescent="0.35">
      <c r="A1413">
        <v>898477637</v>
      </c>
      <c r="B1413" s="2">
        <v>43821</v>
      </c>
      <c r="C1413" s="2">
        <v>43824</v>
      </c>
      <c r="D1413" t="s">
        <v>105</v>
      </c>
      <c r="E1413" t="s">
        <v>12</v>
      </c>
      <c r="F1413" t="s">
        <v>68</v>
      </c>
      <c r="G1413" t="s">
        <v>18</v>
      </c>
      <c r="H1413" t="s">
        <v>15</v>
      </c>
      <c r="I1413">
        <v>8354</v>
      </c>
      <c r="J1413">
        <v>154.06</v>
      </c>
      <c r="K1413">
        <v>90.93</v>
      </c>
    </row>
    <row r="1414" spans="1:11" x14ac:dyDescent="0.35">
      <c r="A1414">
        <v>885397469</v>
      </c>
      <c r="B1414" s="2">
        <v>42287</v>
      </c>
      <c r="C1414" s="2">
        <v>42302</v>
      </c>
      <c r="D1414" t="s">
        <v>116</v>
      </c>
      <c r="E1414" t="s">
        <v>21</v>
      </c>
      <c r="F1414" t="s">
        <v>47</v>
      </c>
      <c r="G1414" t="s">
        <v>14</v>
      </c>
      <c r="H1414" t="s">
        <v>15</v>
      </c>
      <c r="I1414">
        <v>7642</v>
      </c>
      <c r="J1414">
        <v>421.89</v>
      </c>
      <c r="K1414">
        <v>364.69</v>
      </c>
    </row>
    <row r="1415" spans="1:11" x14ac:dyDescent="0.35">
      <c r="A1415">
        <v>302744853</v>
      </c>
      <c r="B1415" s="2">
        <v>43389</v>
      </c>
      <c r="C1415" s="2">
        <v>43395</v>
      </c>
      <c r="D1415" t="s">
        <v>145</v>
      </c>
      <c r="E1415" t="s">
        <v>21</v>
      </c>
      <c r="F1415" t="s">
        <v>30</v>
      </c>
      <c r="G1415" t="s">
        <v>18</v>
      </c>
      <c r="H1415" t="s">
        <v>34</v>
      </c>
      <c r="I1415">
        <v>7785</v>
      </c>
      <c r="J1415">
        <v>81.73</v>
      </c>
      <c r="K1415">
        <v>56.67</v>
      </c>
    </row>
    <row r="1416" spans="1:11" x14ac:dyDescent="0.35">
      <c r="A1416">
        <v>567756116</v>
      </c>
      <c r="B1416" s="2">
        <v>44868</v>
      </c>
      <c r="C1416" s="2">
        <v>44887</v>
      </c>
      <c r="D1416" t="s">
        <v>98</v>
      </c>
      <c r="E1416" t="s">
        <v>38</v>
      </c>
      <c r="F1416" t="s">
        <v>22</v>
      </c>
      <c r="G1416" t="s">
        <v>14</v>
      </c>
      <c r="H1416" t="s">
        <v>26</v>
      </c>
      <c r="I1416">
        <v>506</v>
      </c>
      <c r="J1416">
        <v>47.45</v>
      </c>
      <c r="K1416">
        <v>31.79</v>
      </c>
    </row>
    <row r="1417" spans="1:11" x14ac:dyDescent="0.35">
      <c r="A1417">
        <v>467980086</v>
      </c>
      <c r="B1417" s="2">
        <v>42426</v>
      </c>
      <c r="C1417" s="2">
        <v>42441</v>
      </c>
      <c r="D1417" t="s">
        <v>98</v>
      </c>
      <c r="E1417" t="s">
        <v>38</v>
      </c>
      <c r="F1417" t="s">
        <v>22</v>
      </c>
      <c r="G1417" t="s">
        <v>14</v>
      </c>
      <c r="H1417" t="s">
        <v>15</v>
      </c>
      <c r="I1417">
        <v>4562</v>
      </c>
      <c r="J1417">
        <v>47.45</v>
      </c>
      <c r="K1417">
        <v>31.79</v>
      </c>
    </row>
    <row r="1418" spans="1:11" x14ac:dyDescent="0.35">
      <c r="A1418">
        <v>211278092</v>
      </c>
      <c r="B1418" s="2">
        <v>43737</v>
      </c>
      <c r="C1418" s="2">
        <v>43745</v>
      </c>
      <c r="D1418" t="s">
        <v>220</v>
      </c>
      <c r="E1418" t="s">
        <v>29</v>
      </c>
      <c r="F1418" t="s">
        <v>30</v>
      </c>
      <c r="G1418" t="s">
        <v>14</v>
      </c>
      <c r="H1418" t="s">
        <v>26</v>
      </c>
      <c r="I1418">
        <v>737</v>
      </c>
      <c r="J1418">
        <v>81.73</v>
      </c>
      <c r="K1418">
        <v>56.67</v>
      </c>
    </row>
    <row r="1419" spans="1:11" x14ac:dyDescent="0.35">
      <c r="A1419">
        <v>975823962</v>
      </c>
      <c r="B1419" s="2">
        <v>43170</v>
      </c>
      <c r="C1419" s="2">
        <v>43186</v>
      </c>
      <c r="D1419" t="s">
        <v>176</v>
      </c>
      <c r="E1419" t="s">
        <v>21</v>
      </c>
      <c r="F1419" t="s">
        <v>40</v>
      </c>
      <c r="G1419" t="s">
        <v>14</v>
      </c>
      <c r="H1419" t="s">
        <v>26</v>
      </c>
      <c r="I1419">
        <v>6850</v>
      </c>
      <c r="J1419">
        <v>651.21</v>
      </c>
      <c r="K1419">
        <v>524.96</v>
      </c>
    </row>
    <row r="1420" spans="1:11" x14ac:dyDescent="0.35">
      <c r="A1420">
        <v>860104024</v>
      </c>
      <c r="B1420" s="2">
        <v>43826</v>
      </c>
      <c r="C1420" s="2">
        <v>43832</v>
      </c>
      <c r="D1420" t="s">
        <v>135</v>
      </c>
      <c r="E1420" t="s">
        <v>21</v>
      </c>
      <c r="F1420" t="s">
        <v>42</v>
      </c>
      <c r="G1420" t="s">
        <v>18</v>
      </c>
      <c r="H1420" t="s">
        <v>15</v>
      </c>
      <c r="I1420">
        <v>2749</v>
      </c>
      <c r="J1420">
        <v>437.2</v>
      </c>
      <c r="K1420">
        <v>263.33</v>
      </c>
    </row>
    <row r="1421" spans="1:11" x14ac:dyDescent="0.35">
      <c r="A1421">
        <v>732917106</v>
      </c>
      <c r="B1421" s="2">
        <v>43279</v>
      </c>
      <c r="C1421" s="2">
        <v>43290</v>
      </c>
      <c r="D1421" t="s">
        <v>218</v>
      </c>
      <c r="E1421" t="s">
        <v>38</v>
      </c>
      <c r="F1421" t="s">
        <v>42</v>
      </c>
      <c r="G1421" t="s">
        <v>14</v>
      </c>
      <c r="H1421" t="s">
        <v>15</v>
      </c>
      <c r="I1421">
        <v>5313</v>
      </c>
      <c r="J1421">
        <v>437.2</v>
      </c>
      <c r="K1421">
        <v>263.33</v>
      </c>
    </row>
    <row r="1422" spans="1:11" x14ac:dyDescent="0.35">
      <c r="A1422">
        <v>183374536</v>
      </c>
      <c r="B1422" s="2">
        <v>44756</v>
      </c>
      <c r="C1422" s="2">
        <v>44776</v>
      </c>
      <c r="D1422" t="s">
        <v>90</v>
      </c>
      <c r="E1422" t="s">
        <v>38</v>
      </c>
      <c r="F1422" t="s">
        <v>25</v>
      </c>
      <c r="G1422" t="s">
        <v>14</v>
      </c>
      <c r="H1422" t="s">
        <v>26</v>
      </c>
      <c r="I1422">
        <v>3455</v>
      </c>
      <c r="J1422">
        <v>205.7</v>
      </c>
      <c r="K1422">
        <v>117.11</v>
      </c>
    </row>
    <row r="1423" spans="1:11" x14ac:dyDescent="0.35">
      <c r="A1423">
        <v>670900142</v>
      </c>
      <c r="B1423" s="2">
        <v>42722</v>
      </c>
      <c r="C1423" s="2">
        <v>42727</v>
      </c>
      <c r="D1423" t="s">
        <v>167</v>
      </c>
      <c r="E1423" t="s">
        <v>38</v>
      </c>
      <c r="F1423" t="s">
        <v>13</v>
      </c>
      <c r="G1423" t="s">
        <v>18</v>
      </c>
      <c r="H1423" t="s">
        <v>19</v>
      </c>
      <c r="I1423">
        <v>3116</v>
      </c>
      <c r="J1423">
        <v>255.28</v>
      </c>
      <c r="K1423">
        <v>159.41999999999999</v>
      </c>
    </row>
    <row r="1424" spans="1:11" x14ac:dyDescent="0.35">
      <c r="A1424">
        <v>575230252</v>
      </c>
      <c r="B1424" s="2">
        <v>44494</v>
      </c>
      <c r="C1424" s="2">
        <v>44509</v>
      </c>
      <c r="D1424" t="s">
        <v>81</v>
      </c>
      <c r="E1424" t="s">
        <v>32</v>
      </c>
      <c r="F1424" t="s">
        <v>47</v>
      </c>
      <c r="G1424" t="s">
        <v>14</v>
      </c>
      <c r="H1424" t="s">
        <v>26</v>
      </c>
      <c r="I1424">
        <v>2269</v>
      </c>
      <c r="J1424">
        <v>421.89</v>
      </c>
      <c r="K1424">
        <v>364.69</v>
      </c>
    </row>
    <row r="1425" spans="1:11" x14ac:dyDescent="0.35">
      <c r="A1425">
        <v>146413695</v>
      </c>
      <c r="B1425" s="2">
        <v>42313</v>
      </c>
      <c r="C1425" s="2">
        <v>42326</v>
      </c>
      <c r="D1425" t="s">
        <v>16</v>
      </c>
      <c r="E1425" t="s">
        <v>12</v>
      </c>
      <c r="F1425" t="s">
        <v>40</v>
      </c>
      <c r="G1425" t="s">
        <v>18</v>
      </c>
      <c r="H1425" t="s">
        <v>34</v>
      </c>
      <c r="I1425">
        <v>5921</v>
      </c>
      <c r="J1425">
        <v>651.21</v>
      </c>
      <c r="K1425">
        <v>524.96</v>
      </c>
    </row>
    <row r="1426" spans="1:11" x14ac:dyDescent="0.35">
      <c r="A1426">
        <v>154811799</v>
      </c>
      <c r="B1426" s="2">
        <v>43467</v>
      </c>
      <c r="C1426" s="2">
        <v>43487</v>
      </c>
      <c r="D1426" t="s">
        <v>132</v>
      </c>
      <c r="E1426" t="s">
        <v>38</v>
      </c>
      <c r="F1426" t="s">
        <v>56</v>
      </c>
      <c r="G1426" t="s">
        <v>18</v>
      </c>
      <c r="H1426" t="s">
        <v>26</v>
      </c>
      <c r="I1426">
        <v>1106</v>
      </c>
      <c r="J1426">
        <v>9.33</v>
      </c>
      <c r="K1426">
        <v>6.92</v>
      </c>
    </row>
    <row r="1427" spans="1:11" x14ac:dyDescent="0.35">
      <c r="A1427">
        <v>541098392</v>
      </c>
      <c r="B1427" s="2">
        <v>43403</v>
      </c>
      <c r="C1427" s="2">
        <v>43407</v>
      </c>
      <c r="D1427" t="s">
        <v>190</v>
      </c>
      <c r="E1427" t="s">
        <v>38</v>
      </c>
      <c r="F1427" t="s">
        <v>76</v>
      </c>
      <c r="G1427" t="s">
        <v>14</v>
      </c>
      <c r="H1427" t="s">
        <v>19</v>
      </c>
      <c r="I1427">
        <v>1893</v>
      </c>
      <c r="J1427">
        <v>668.27</v>
      </c>
      <c r="K1427">
        <v>502.54</v>
      </c>
    </row>
    <row r="1428" spans="1:11" x14ac:dyDescent="0.35">
      <c r="A1428">
        <v>866259801</v>
      </c>
      <c r="B1428" s="2">
        <v>44262</v>
      </c>
      <c r="C1428" s="2">
        <v>44277</v>
      </c>
      <c r="D1428" t="s">
        <v>148</v>
      </c>
      <c r="E1428" t="s">
        <v>24</v>
      </c>
      <c r="F1428" t="s">
        <v>13</v>
      </c>
      <c r="G1428" t="s">
        <v>14</v>
      </c>
      <c r="H1428" t="s">
        <v>15</v>
      </c>
      <c r="I1428">
        <v>4380</v>
      </c>
      <c r="J1428">
        <v>255.28</v>
      </c>
      <c r="K1428">
        <v>159.41999999999999</v>
      </c>
    </row>
    <row r="1429" spans="1:11" x14ac:dyDescent="0.35">
      <c r="A1429">
        <v>761594855</v>
      </c>
      <c r="B1429" s="2">
        <v>44538</v>
      </c>
      <c r="C1429" s="2">
        <v>44546</v>
      </c>
      <c r="D1429" t="s">
        <v>23</v>
      </c>
      <c r="E1429" t="s">
        <v>24</v>
      </c>
      <c r="F1429" t="s">
        <v>33</v>
      </c>
      <c r="G1429" t="s">
        <v>18</v>
      </c>
      <c r="H1429" t="s">
        <v>19</v>
      </c>
      <c r="I1429">
        <v>1697</v>
      </c>
      <c r="J1429">
        <v>109.28</v>
      </c>
      <c r="K1429">
        <v>35.840000000000003</v>
      </c>
    </row>
    <row r="1430" spans="1:11" x14ac:dyDescent="0.35">
      <c r="A1430">
        <v>378714883</v>
      </c>
      <c r="B1430" s="2">
        <v>44151</v>
      </c>
      <c r="C1430" s="2">
        <v>44159</v>
      </c>
      <c r="D1430" t="s">
        <v>60</v>
      </c>
      <c r="E1430" t="s">
        <v>21</v>
      </c>
      <c r="F1430" t="s">
        <v>42</v>
      </c>
      <c r="G1430" t="s">
        <v>18</v>
      </c>
      <c r="H1430" t="s">
        <v>15</v>
      </c>
      <c r="I1430">
        <v>9005</v>
      </c>
      <c r="J1430">
        <v>437.2</v>
      </c>
      <c r="K1430">
        <v>263.33</v>
      </c>
    </row>
    <row r="1431" spans="1:11" x14ac:dyDescent="0.35">
      <c r="A1431">
        <v>839543712</v>
      </c>
      <c r="B1431" s="2">
        <v>43336</v>
      </c>
      <c r="C1431" s="2">
        <v>43345</v>
      </c>
      <c r="D1431" t="s">
        <v>96</v>
      </c>
      <c r="E1431" t="s">
        <v>29</v>
      </c>
      <c r="F1431" t="s">
        <v>30</v>
      </c>
      <c r="G1431" t="s">
        <v>14</v>
      </c>
      <c r="H1431" t="s">
        <v>34</v>
      </c>
      <c r="I1431">
        <v>8496</v>
      </c>
      <c r="J1431">
        <v>81.73</v>
      </c>
      <c r="K1431">
        <v>56.67</v>
      </c>
    </row>
    <row r="1432" spans="1:11" x14ac:dyDescent="0.35">
      <c r="A1432">
        <v>186317670</v>
      </c>
      <c r="B1432" s="2">
        <v>44334</v>
      </c>
      <c r="C1432" s="2">
        <v>44340</v>
      </c>
      <c r="D1432" t="s">
        <v>23</v>
      </c>
      <c r="E1432" t="s">
        <v>24</v>
      </c>
      <c r="F1432" t="s">
        <v>22</v>
      </c>
      <c r="G1432" t="s">
        <v>14</v>
      </c>
      <c r="H1432" t="s">
        <v>15</v>
      </c>
      <c r="I1432">
        <v>4394</v>
      </c>
      <c r="J1432">
        <v>47.45</v>
      </c>
      <c r="K1432">
        <v>31.79</v>
      </c>
    </row>
    <row r="1433" spans="1:11" x14ac:dyDescent="0.35">
      <c r="A1433">
        <v>131585586</v>
      </c>
      <c r="B1433" s="2">
        <v>42807</v>
      </c>
      <c r="C1433" s="2">
        <v>42808</v>
      </c>
      <c r="D1433" t="s">
        <v>165</v>
      </c>
      <c r="E1433" t="s">
        <v>21</v>
      </c>
      <c r="F1433" t="s">
        <v>30</v>
      </c>
      <c r="G1433" t="s">
        <v>18</v>
      </c>
      <c r="H1433" t="s">
        <v>19</v>
      </c>
      <c r="I1433">
        <v>7954</v>
      </c>
      <c r="J1433">
        <v>81.73</v>
      </c>
      <c r="K1433">
        <v>56.67</v>
      </c>
    </row>
    <row r="1434" spans="1:11" x14ac:dyDescent="0.35">
      <c r="A1434">
        <v>208208787</v>
      </c>
      <c r="B1434" s="2">
        <v>42738</v>
      </c>
      <c r="C1434" s="2">
        <v>42746</v>
      </c>
      <c r="D1434" t="s">
        <v>93</v>
      </c>
      <c r="E1434" t="s">
        <v>29</v>
      </c>
      <c r="F1434" t="s">
        <v>56</v>
      </c>
      <c r="G1434" t="s">
        <v>18</v>
      </c>
      <c r="H1434" t="s">
        <v>19</v>
      </c>
      <c r="I1434">
        <v>2462</v>
      </c>
      <c r="J1434">
        <v>9.33</v>
      </c>
      <c r="K1434">
        <v>6.92</v>
      </c>
    </row>
    <row r="1435" spans="1:11" x14ac:dyDescent="0.35">
      <c r="A1435">
        <v>919361102</v>
      </c>
      <c r="B1435" s="2">
        <v>42264</v>
      </c>
      <c r="C1435" s="2">
        <v>42266</v>
      </c>
      <c r="D1435" t="s">
        <v>148</v>
      </c>
      <c r="E1435" t="s">
        <v>24</v>
      </c>
      <c r="F1435" t="s">
        <v>13</v>
      </c>
      <c r="G1435" t="s">
        <v>18</v>
      </c>
      <c r="H1435" t="s">
        <v>15</v>
      </c>
      <c r="I1435">
        <v>8235</v>
      </c>
      <c r="J1435">
        <v>255.28</v>
      </c>
      <c r="K1435">
        <v>159.41999999999999</v>
      </c>
    </row>
    <row r="1436" spans="1:11" x14ac:dyDescent="0.35">
      <c r="A1436">
        <v>588528859</v>
      </c>
      <c r="B1436" s="2">
        <v>44450</v>
      </c>
      <c r="C1436" s="2">
        <v>44468</v>
      </c>
      <c r="D1436" t="s">
        <v>176</v>
      </c>
      <c r="E1436" t="s">
        <v>21</v>
      </c>
      <c r="F1436" t="s">
        <v>30</v>
      </c>
      <c r="G1436" t="s">
        <v>14</v>
      </c>
      <c r="H1436" t="s">
        <v>26</v>
      </c>
      <c r="I1436">
        <v>7623</v>
      </c>
      <c r="J1436">
        <v>81.73</v>
      </c>
      <c r="K1436">
        <v>56.67</v>
      </c>
    </row>
    <row r="1437" spans="1:11" x14ac:dyDescent="0.35">
      <c r="A1437">
        <v>309510886</v>
      </c>
      <c r="B1437" s="2">
        <v>42288</v>
      </c>
      <c r="C1437" s="2">
        <v>42307</v>
      </c>
      <c r="D1437" t="s">
        <v>151</v>
      </c>
      <c r="E1437" t="s">
        <v>32</v>
      </c>
      <c r="F1437" t="s">
        <v>22</v>
      </c>
      <c r="G1437" t="s">
        <v>18</v>
      </c>
      <c r="H1437" t="s">
        <v>26</v>
      </c>
      <c r="I1437">
        <v>4</v>
      </c>
      <c r="J1437">
        <v>47.45</v>
      </c>
      <c r="K1437">
        <v>31.79</v>
      </c>
    </row>
    <row r="1438" spans="1:11" x14ac:dyDescent="0.35">
      <c r="A1438">
        <v>796418511</v>
      </c>
      <c r="B1438" s="2">
        <v>42778</v>
      </c>
      <c r="C1438" s="2">
        <v>42788</v>
      </c>
      <c r="D1438" t="s">
        <v>175</v>
      </c>
      <c r="E1438" t="s">
        <v>21</v>
      </c>
      <c r="F1438" t="s">
        <v>47</v>
      </c>
      <c r="G1438" t="s">
        <v>14</v>
      </c>
      <c r="H1438" t="s">
        <v>26</v>
      </c>
      <c r="I1438">
        <v>6791</v>
      </c>
      <c r="J1438">
        <v>421.89</v>
      </c>
      <c r="K1438">
        <v>364.69</v>
      </c>
    </row>
    <row r="1439" spans="1:11" x14ac:dyDescent="0.35">
      <c r="A1439">
        <v>133675563</v>
      </c>
      <c r="B1439" s="2">
        <v>42847</v>
      </c>
      <c r="C1439" s="2">
        <v>42863</v>
      </c>
      <c r="D1439" t="s">
        <v>65</v>
      </c>
      <c r="E1439" t="s">
        <v>32</v>
      </c>
      <c r="F1439" t="s">
        <v>42</v>
      </c>
      <c r="G1439" t="s">
        <v>18</v>
      </c>
      <c r="H1439" t="s">
        <v>26</v>
      </c>
      <c r="I1439">
        <v>6424</v>
      </c>
      <c r="J1439">
        <v>437.2</v>
      </c>
      <c r="K1439">
        <v>263.33</v>
      </c>
    </row>
    <row r="1440" spans="1:11" x14ac:dyDescent="0.35">
      <c r="A1440">
        <v>526018369</v>
      </c>
      <c r="B1440" s="2">
        <v>44350</v>
      </c>
      <c r="C1440" s="2">
        <v>44359</v>
      </c>
      <c r="D1440" t="s">
        <v>144</v>
      </c>
      <c r="E1440" t="s">
        <v>21</v>
      </c>
      <c r="F1440" t="s">
        <v>42</v>
      </c>
      <c r="G1440" t="s">
        <v>14</v>
      </c>
      <c r="H1440" t="s">
        <v>15</v>
      </c>
      <c r="I1440">
        <v>9379</v>
      </c>
      <c r="J1440">
        <v>437.2</v>
      </c>
      <c r="K1440">
        <v>263.33</v>
      </c>
    </row>
    <row r="1441" spans="1:11" x14ac:dyDescent="0.35">
      <c r="A1441">
        <v>648495757</v>
      </c>
      <c r="B1441" s="2">
        <v>43295</v>
      </c>
      <c r="C1441" s="2">
        <v>43304</v>
      </c>
      <c r="D1441" t="s">
        <v>142</v>
      </c>
      <c r="E1441" t="s">
        <v>29</v>
      </c>
      <c r="F1441" t="s">
        <v>42</v>
      </c>
      <c r="G1441" t="s">
        <v>14</v>
      </c>
      <c r="H1441" t="s">
        <v>26</v>
      </c>
      <c r="I1441">
        <v>3160</v>
      </c>
      <c r="J1441">
        <v>437.2</v>
      </c>
      <c r="K1441">
        <v>263.33</v>
      </c>
    </row>
    <row r="1442" spans="1:11" x14ac:dyDescent="0.35">
      <c r="A1442">
        <v>596469056</v>
      </c>
      <c r="B1442" s="2">
        <v>44012</v>
      </c>
      <c r="C1442" s="2">
        <v>44027</v>
      </c>
      <c r="D1442" t="s">
        <v>85</v>
      </c>
      <c r="E1442" t="s">
        <v>12</v>
      </c>
      <c r="F1442" t="s">
        <v>68</v>
      </c>
      <c r="G1442" t="s">
        <v>18</v>
      </c>
      <c r="H1442" t="s">
        <v>34</v>
      </c>
      <c r="I1442">
        <v>7303</v>
      </c>
      <c r="J1442">
        <v>154.06</v>
      </c>
      <c r="K1442">
        <v>90.93</v>
      </c>
    </row>
    <row r="1443" spans="1:11" x14ac:dyDescent="0.35">
      <c r="A1443">
        <v>535612094</v>
      </c>
      <c r="B1443" s="2">
        <v>44253</v>
      </c>
      <c r="C1443" s="2">
        <v>44270</v>
      </c>
      <c r="D1443" t="s">
        <v>130</v>
      </c>
      <c r="E1443" t="s">
        <v>29</v>
      </c>
      <c r="F1443" t="s">
        <v>56</v>
      </c>
      <c r="G1443" t="s">
        <v>14</v>
      </c>
      <c r="H1443" t="s">
        <v>34</v>
      </c>
      <c r="I1443">
        <v>8376</v>
      </c>
      <c r="J1443">
        <v>9.33</v>
      </c>
      <c r="K1443">
        <v>6.92</v>
      </c>
    </row>
    <row r="1444" spans="1:11" x14ac:dyDescent="0.35">
      <c r="A1444">
        <v>251911199</v>
      </c>
      <c r="B1444" s="2">
        <v>42888</v>
      </c>
      <c r="C1444" s="2">
        <v>42890</v>
      </c>
      <c r="D1444" t="s">
        <v>50</v>
      </c>
      <c r="E1444" t="s">
        <v>51</v>
      </c>
      <c r="F1444" t="s">
        <v>17</v>
      </c>
      <c r="G1444" t="s">
        <v>18</v>
      </c>
      <c r="H1444" t="s">
        <v>26</v>
      </c>
      <c r="I1444">
        <v>4977</v>
      </c>
      <c r="J1444">
        <v>152.58000000000001</v>
      </c>
      <c r="K1444">
        <v>97.44</v>
      </c>
    </row>
    <row r="1445" spans="1:11" x14ac:dyDescent="0.35">
      <c r="A1445">
        <v>501665198</v>
      </c>
      <c r="B1445" s="2">
        <v>44109</v>
      </c>
      <c r="C1445" s="2">
        <v>44128</v>
      </c>
      <c r="D1445" t="s">
        <v>217</v>
      </c>
      <c r="E1445" t="s">
        <v>12</v>
      </c>
      <c r="F1445" t="s">
        <v>40</v>
      </c>
      <c r="G1445" t="s">
        <v>18</v>
      </c>
      <c r="H1445" t="s">
        <v>26</v>
      </c>
      <c r="I1445">
        <v>2735</v>
      </c>
      <c r="J1445">
        <v>651.21</v>
      </c>
      <c r="K1445">
        <v>524.96</v>
      </c>
    </row>
    <row r="1446" spans="1:11" x14ac:dyDescent="0.35">
      <c r="A1446">
        <v>761485421</v>
      </c>
      <c r="B1446" s="2">
        <v>44564</v>
      </c>
      <c r="C1446" s="2">
        <v>44566</v>
      </c>
      <c r="D1446" t="s">
        <v>43</v>
      </c>
      <c r="E1446" t="s">
        <v>24</v>
      </c>
      <c r="F1446" t="s">
        <v>22</v>
      </c>
      <c r="G1446" t="s">
        <v>18</v>
      </c>
      <c r="H1446" t="s">
        <v>26</v>
      </c>
      <c r="I1446">
        <v>9313</v>
      </c>
      <c r="J1446">
        <v>47.45</v>
      </c>
      <c r="K1446">
        <v>31.79</v>
      </c>
    </row>
    <row r="1447" spans="1:11" x14ac:dyDescent="0.35">
      <c r="A1447">
        <v>578295695</v>
      </c>
      <c r="B1447" s="2">
        <v>44449</v>
      </c>
      <c r="C1447" s="2">
        <v>44456</v>
      </c>
      <c r="D1447" t="s">
        <v>64</v>
      </c>
      <c r="E1447" t="s">
        <v>29</v>
      </c>
      <c r="F1447" t="s">
        <v>47</v>
      </c>
      <c r="G1447" t="s">
        <v>18</v>
      </c>
      <c r="H1447" t="s">
        <v>26</v>
      </c>
      <c r="I1447">
        <v>9402</v>
      </c>
      <c r="J1447">
        <v>421.89</v>
      </c>
      <c r="K1447">
        <v>364.69</v>
      </c>
    </row>
    <row r="1448" spans="1:11" x14ac:dyDescent="0.35">
      <c r="A1448">
        <v>919332349</v>
      </c>
      <c r="B1448" s="2">
        <v>43771</v>
      </c>
      <c r="C1448" s="2">
        <v>43789</v>
      </c>
      <c r="D1448" t="s">
        <v>146</v>
      </c>
      <c r="E1448" t="s">
        <v>29</v>
      </c>
      <c r="F1448" t="s">
        <v>17</v>
      </c>
      <c r="G1448" t="s">
        <v>18</v>
      </c>
      <c r="H1448" t="s">
        <v>15</v>
      </c>
      <c r="I1448">
        <v>9726</v>
      </c>
      <c r="J1448">
        <v>152.58000000000001</v>
      </c>
      <c r="K1448">
        <v>97.44</v>
      </c>
    </row>
    <row r="1449" spans="1:11" x14ac:dyDescent="0.35">
      <c r="A1449">
        <v>122144210</v>
      </c>
      <c r="B1449" s="2">
        <v>42852</v>
      </c>
      <c r="C1449" s="2">
        <v>42861</v>
      </c>
      <c r="D1449" t="s">
        <v>60</v>
      </c>
      <c r="E1449" t="s">
        <v>21</v>
      </c>
      <c r="F1449" t="s">
        <v>22</v>
      </c>
      <c r="G1449" t="s">
        <v>18</v>
      </c>
      <c r="H1449" t="s">
        <v>19</v>
      </c>
      <c r="I1449">
        <v>4041</v>
      </c>
      <c r="J1449">
        <v>47.45</v>
      </c>
      <c r="K1449">
        <v>31.79</v>
      </c>
    </row>
    <row r="1450" spans="1:11" x14ac:dyDescent="0.35">
      <c r="A1450">
        <v>644592607</v>
      </c>
      <c r="B1450" s="2">
        <v>42557</v>
      </c>
      <c r="C1450" s="2">
        <v>42560</v>
      </c>
      <c r="D1450" t="s">
        <v>204</v>
      </c>
      <c r="E1450" t="s">
        <v>21</v>
      </c>
      <c r="F1450" t="s">
        <v>40</v>
      </c>
      <c r="G1450" t="s">
        <v>18</v>
      </c>
      <c r="H1450" t="s">
        <v>34</v>
      </c>
      <c r="I1450">
        <v>8131</v>
      </c>
      <c r="J1450">
        <v>651.21</v>
      </c>
      <c r="K1450">
        <v>524.96</v>
      </c>
    </row>
    <row r="1451" spans="1:11" x14ac:dyDescent="0.35">
      <c r="A1451">
        <v>514851367</v>
      </c>
      <c r="B1451" s="2">
        <v>44792</v>
      </c>
      <c r="C1451" s="2">
        <v>44810</v>
      </c>
      <c r="D1451" t="s">
        <v>207</v>
      </c>
      <c r="E1451" t="s">
        <v>51</v>
      </c>
      <c r="F1451" t="s">
        <v>25</v>
      </c>
      <c r="G1451" t="s">
        <v>18</v>
      </c>
      <c r="H1451" t="s">
        <v>34</v>
      </c>
      <c r="I1451">
        <v>4815</v>
      </c>
      <c r="J1451">
        <v>205.7</v>
      </c>
      <c r="K1451">
        <v>117.11</v>
      </c>
    </row>
    <row r="1452" spans="1:11" x14ac:dyDescent="0.35">
      <c r="A1452">
        <v>981406819</v>
      </c>
      <c r="B1452" s="2">
        <v>42044</v>
      </c>
      <c r="C1452" s="2">
        <v>42060</v>
      </c>
      <c r="D1452" t="s">
        <v>198</v>
      </c>
      <c r="E1452" t="s">
        <v>38</v>
      </c>
      <c r="F1452" t="s">
        <v>68</v>
      </c>
      <c r="G1452" t="s">
        <v>18</v>
      </c>
      <c r="H1452" t="s">
        <v>19</v>
      </c>
      <c r="I1452">
        <v>8942</v>
      </c>
      <c r="J1452">
        <v>154.06</v>
      </c>
      <c r="K1452">
        <v>90.93</v>
      </c>
    </row>
    <row r="1453" spans="1:11" x14ac:dyDescent="0.35">
      <c r="A1453">
        <v>663057792</v>
      </c>
      <c r="B1453" s="2">
        <v>43962</v>
      </c>
      <c r="C1453" s="2">
        <v>43966</v>
      </c>
      <c r="D1453" t="s">
        <v>146</v>
      </c>
      <c r="E1453" t="s">
        <v>29</v>
      </c>
      <c r="F1453" t="s">
        <v>22</v>
      </c>
      <c r="G1453" t="s">
        <v>18</v>
      </c>
      <c r="H1453" t="s">
        <v>15</v>
      </c>
      <c r="I1453">
        <v>2390</v>
      </c>
      <c r="J1453">
        <v>47.45</v>
      </c>
      <c r="K1453">
        <v>31.79</v>
      </c>
    </row>
    <row r="1454" spans="1:11" x14ac:dyDescent="0.35">
      <c r="A1454">
        <v>498915612</v>
      </c>
      <c r="B1454" s="2">
        <v>42427</v>
      </c>
      <c r="C1454" s="2">
        <v>42440</v>
      </c>
      <c r="D1454" t="s">
        <v>45</v>
      </c>
      <c r="E1454" t="s">
        <v>12</v>
      </c>
      <c r="F1454" t="s">
        <v>25</v>
      </c>
      <c r="G1454" t="s">
        <v>14</v>
      </c>
      <c r="H1454" t="s">
        <v>19</v>
      </c>
      <c r="I1454">
        <v>9072</v>
      </c>
      <c r="J1454">
        <v>205.7</v>
      </c>
      <c r="K1454">
        <v>117.11</v>
      </c>
    </row>
    <row r="1455" spans="1:11" x14ac:dyDescent="0.35">
      <c r="A1455">
        <v>598404109</v>
      </c>
      <c r="B1455" s="2">
        <v>43407</v>
      </c>
      <c r="C1455" s="2">
        <v>43417</v>
      </c>
      <c r="D1455" t="s">
        <v>159</v>
      </c>
      <c r="E1455" t="s">
        <v>21</v>
      </c>
      <c r="F1455" t="s">
        <v>56</v>
      </c>
      <c r="G1455" t="s">
        <v>14</v>
      </c>
      <c r="H1455" t="s">
        <v>34</v>
      </c>
      <c r="I1455">
        <v>9929</v>
      </c>
      <c r="J1455">
        <v>9.33</v>
      </c>
      <c r="K1455">
        <v>6.92</v>
      </c>
    </row>
    <row r="1456" spans="1:11" x14ac:dyDescent="0.35">
      <c r="A1456">
        <v>691259610</v>
      </c>
      <c r="B1456" s="2">
        <v>44177</v>
      </c>
      <c r="C1456" s="2">
        <v>44180</v>
      </c>
      <c r="D1456" t="s">
        <v>211</v>
      </c>
      <c r="E1456" t="s">
        <v>38</v>
      </c>
      <c r="F1456" t="s">
        <v>76</v>
      </c>
      <c r="G1456" t="s">
        <v>18</v>
      </c>
      <c r="H1456" t="s">
        <v>26</v>
      </c>
      <c r="I1456">
        <v>7935</v>
      </c>
      <c r="J1456">
        <v>668.27</v>
      </c>
      <c r="K1456">
        <v>502.54</v>
      </c>
    </row>
    <row r="1457" spans="1:11" x14ac:dyDescent="0.35">
      <c r="A1457">
        <v>577530944</v>
      </c>
      <c r="B1457" s="2">
        <v>43943</v>
      </c>
      <c r="C1457" s="2">
        <v>43952</v>
      </c>
      <c r="D1457" t="s">
        <v>20</v>
      </c>
      <c r="E1457" t="s">
        <v>21</v>
      </c>
      <c r="F1457" t="s">
        <v>30</v>
      </c>
      <c r="G1457" t="s">
        <v>14</v>
      </c>
      <c r="H1457" t="s">
        <v>19</v>
      </c>
      <c r="I1457">
        <v>3095</v>
      </c>
      <c r="J1457">
        <v>81.73</v>
      </c>
      <c r="K1457">
        <v>56.67</v>
      </c>
    </row>
    <row r="1458" spans="1:11" x14ac:dyDescent="0.35">
      <c r="A1458">
        <v>577579438</v>
      </c>
      <c r="B1458" s="2">
        <v>42298</v>
      </c>
      <c r="C1458" s="2">
        <v>42309</v>
      </c>
      <c r="D1458" t="s">
        <v>139</v>
      </c>
      <c r="E1458" t="s">
        <v>51</v>
      </c>
      <c r="F1458" t="s">
        <v>25</v>
      </c>
      <c r="G1458" t="s">
        <v>18</v>
      </c>
      <c r="H1458" t="s">
        <v>15</v>
      </c>
      <c r="I1458">
        <v>7446</v>
      </c>
      <c r="J1458">
        <v>205.7</v>
      </c>
      <c r="K1458">
        <v>117.11</v>
      </c>
    </row>
    <row r="1459" spans="1:11" x14ac:dyDescent="0.35">
      <c r="A1459">
        <v>182078921</v>
      </c>
      <c r="B1459" s="2">
        <v>42381</v>
      </c>
      <c r="C1459" s="2">
        <v>42402</v>
      </c>
      <c r="D1459" t="s">
        <v>77</v>
      </c>
      <c r="E1459" t="s">
        <v>21</v>
      </c>
      <c r="F1459" t="s">
        <v>56</v>
      </c>
      <c r="G1459" t="s">
        <v>18</v>
      </c>
      <c r="H1459" t="s">
        <v>34</v>
      </c>
      <c r="I1459">
        <v>54</v>
      </c>
      <c r="J1459">
        <v>9.33</v>
      </c>
      <c r="K1459">
        <v>6.92</v>
      </c>
    </row>
    <row r="1460" spans="1:11" x14ac:dyDescent="0.35">
      <c r="A1460">
        <v>302015721</v>
      </c>
      <c r="B1460" s="2">
        <v>43181</v>
      </c>
      <c r="C1460" s="2">
        <v>43200</v>
      </c>
      <c r="D1460" t="s">
        <v>103</v>
      </c>
      <c r="E1460" t="s">
        <v>21</v>
      </c>
      <c r="F1460" t="s">
        <v>13</v>
      </c>
      <c r="G1460" t="s">
        <v>14</v>
      </c>
      <c r="H1460" t="s">
        <v>34</v>
      </c>
      <c r="I1460">
        <v>2018</v>
      </c>
      <c r="J1460">
        <v>255.28</v>
      </c>
      <c r="K1460">
        <v>159.41999999999999</v>
      </c>
    </row>
    <row r="1461" spans="1:11" x14ac:dyDescent="0.35">
      <c r="A1461">
        <v>118688666</v>
      </c>
      <c r="B1461" s="2">
        <v>42537</v>
      </c>
      <c r="C1461" s="2">
        <v>42542</v>
      </c>
      <c r="D1461" t="s">
        <v>36</v>
      </c>
      <c r="E1461" t="s">
        <v>29</v>
      </c>
      <c r="F1461" t="s">
        <v>56</v>
      </c>
      <c r="G1461" t="s">
        <v>14</v>
      </c>
      <c r="H1461" t="s">
        <v>26</v>
      </c>
      <c r="I1461">
        <v>1469</v>
      </c>
      <c r="J1461">
        <v>9.33</v>
      </c>
      <c r="K1461">
        <v>6.92</v>
      </c>
    </row>
    <row r="1462" spans="1:11" x14ac:dyDescent="0.35">
      <c r="A1462">
        <v>233709084</v>
      </c>
      <c r="B1462" s="2">
        <v>43371</v>
      </c>
      <c r="C1462" s="2">
        <v>43376</v>
      </c>
      <c r="D1462" t="s">
        <v>102</v>
      </c>
      <c r="E1462" t="s">
        <v>21</v>
      </c>
      <c r="F1462" t="s">
        <v>33</v>
      </c>
      <c r="G1462" t="s">
        <v>18</v>
      </c>
      <c r="H1462" t="s">
        <v>15</v>
      </c>
      <c r="I1462">
        <v>8566</v>
      </c>
      <c r="J1462">
        <v>109.28</v>
      </c>
      <c r="K1462">
        <v>35.840000000000003</v>
      </c>
    </row>
    <row r="1463" spans="1:11" x14ac:dyDescent="0.35">
      <c r="A1463">
        <v>419000804</v>
      </c>
      <c r="B1463" s="2">
        <v>43647</v>
      </c>
      <c r="C1463" s="2">
        <v>43654</v>
      </c>
      <c r="D1463" t="s">
        <v>219</v>
      </c>
      <c r="E1463" t="s">
        <v>38</v>
      </c>
      <c r="F1463" t="s">
        <v>68</v>
      </c>
      <c r="G1463" t="s">
        <v>14</v>
      </c>
      <c r="H1463" t="s">
        <v>15</v>
      </c>
      <c r="I1463">
        <v>504</v>
      </c>
      <c r="J1463">
        <v>154.06</v>
      </c>
      <c r="K1463">
        <v>90.93</v>
      </c>
    </row>
    <row r="1464" spans="1:11" x14ac:dyDescent="0.35">
      <c r="A1464">
        <v>966800153</v>
      </c>
      <c r="B1464" s="2">
        <v>44798</v>
      </c>
      <c r="C1464" s="2">
        <v>44805</v>
      </c>
      <c r="D1464" t="s">
        <v>55</v>
      </c>
      <c r="E1464" t="s">
        <v>21</v>
      </c>
      <c r="F1464" t="s">
        <v>47</v>
      </c>
      <c r="G1464" t="s">
        <v>18</v>
      </c>
      <c r="H1464" t="s">
        <v>15</v>
      </c>
      <c r="I1464">
        <v>6505</v>
      </c>
      <c r="J1464">
        <v>421.89</v>
      </c>
      <c r="K1464">
        <v>364.69</v>
      </c>
    </row>
    <row r="1465" spans="1:11" x14ac:dyDescent="0.35">
      <c r="A1465">
        <v>439655959</v>
      </c>
      <c r="B1465" s="2">
        <v>42563</v>
      </c>
      <c r="C1465" s="2">
        <v>42583</v>
      </c>
      <c r="D1465" t="s">
        <v>119</v>
      </c>
      <c r="E1465" t="s">
        <v>24</v>
      </c>
      <c r="F1465" t="s">
        <v>13</v>
      </c>
      <c r="G1465" t="s">
        <v>14</v>
      </c>
      <c r="H1465" t="s">
        <v>26</v>
      </c>
      <c r="I1465">
        <v>2823</v>
      </c>
      <c r="J1465">
        <v>255.28</v>
      </c>
      <c r="K1465">
        <v>159.41999999999999</v>
      </c>
    </row>
    <row r="1466" spans="1:11" x14ac:dyDescent="0.35">
      <c r="A1466">
        <v>620429551</v>
      </c>
      <c r="B1466" s="2">
        <v>43926</v>
      </c>
      <c r="C1466" s="2">
        <v>43947</v>
      </c>
      <c r="D1466" t="s">
        <v>105</v>
      </c>
      <c r="E1466" t="s">
        <v>12</v>
      </c>
      <c r="F1466" t="s">
        <v>42</v>
      </c>
      <c r="G1466" t="s">
        <v>18</v>
      </c>
      <c r="H1466" t="s">
        <v>34</v>
      </c>
      <c r="I1466">
        <v>7746</v>
      </c>
      <c r="J1466">
        <v>437.2</v>
      </c>
      <c r="K1466">
        <v>263.33</v>
      </c>
    </row>
    <row r="1467" spans="1:11" x14ac:dyDescent="0.35">
      <c r="A1467">
        <v>662294757</v>
      </c>
      <c r="B1467" s="2">
        <v>43138</v>
      </c>
      <c r="C1467" s="2">
        <v>43140</v>
      </c>
      <c r="D1467" t="s">
        <v>190</v>
      </c>
      <c r="E1467" t="s">
        <v>38</v>
      </c>
      <c r="F1467" t="s">
        <v>30</v>
      </c>
      <c r="G1467" t="s">
        <v>14</v>
      </c>
      <c r="H1467" t="s">
        <v>34</v>
      </c>
      <c r="I1467">
        <v>6591</v>
      </c>
      <c r="J1467">
        <v>81.73</v>
      </c>
      <c r="K1467">
        <v>56.67</v>
      </c>
    </row>
    <row r="1468" spans="1:11" x14ac:dyDescent="0.35">
      <c r="A1468">
        <v>238737905</v>
      </c>
      <c r="B1468" s="2">
        <v>42610</v>
      </c>
      <c r="C1468" s="2">
        <v>42620</v>
      </c>
      <c r="D1468" t="s">
        <v>37</v>
      </c>
      <c r="E1468" t="s">
        <v>38</v>
      </c>
      <c r="F1468" t="s">
        <v>40</v>
      </c>
      <c r="G1468" t="s">
        <v>18</v>
      </c>
      <c r="H1468" t="s">
        <v>34</v>
      </c>
      <c r="I1468">
        <v>6706</v>
      </c>
      <c r="J1468">
        <v>651.21</v>
      </c>
      <c r="K1468">
        <v>524.96</v>
      </c>
    </row>
    <row r="1469" spans="1:11" x14ac:dyDescent="0.35">
      <c r="A1469">
        <v>893557822</v>
      </c>
      <c r="B1469" s="2">
        <v>44492</v>
      </c>
      <c r="C1469" s="2">
        <v>44501</v>
      </c>
      <c r="D1469" t="s">
        <v>182</v>
      </c>
      <c r="E1469" t="s">
        <v>12</v>
      </c>
      <c r="F1469" t="s">
        <v>25</v>
      </c>
      <c r="G1469" t="s">
        <v>18</v>
      </c>
      <c r="H1469" t="s">
        <v>34</v>
      </c>
      <c r="I1469">
        <v>2471</v>
      </c>
      <c r="J1469">
        <v>205.7</v>
      </c>
      <c r="K1469">
        <v>117.11</v>
      </c>
    </row>
    <row r="1470" spans="1:11" x14ac:dyDescent="0.35">
      <c r="A1470">
        <v>190865838</v>
      </c>
      <c r="B1470" s="2">
        <v>42087</v>
      </c>
      <c r="C1470" s="2">
        <v>42099</v>
      </c>
      <c r="D1470" t="s">
        <v>217</v>
      </c>
      <c r="E1470" t="s">
        <v>12</v>
      </c>
      <c r="F1470" t="s">
        <v>76</v>
      </c>
      <c r="G1470" t="s">
        <v>18</v>
      </c>
      <c r="H1470" t="s">
        <v>15</v>
      </c>
      <c r="I1470">
        <v>298</v>
      </c>
      <c r="J1470">
        <v>668.27</v>
      </c>
      <c r="K1470">
        <v>502.54</v>
      </c>
    </row>
    <row r="1471" spans="1:11" x14ac:dyDescent="0.35">
      <c r="A1471">
        <v>265085780</v>
      </c>
      <c r="B1471" s="2">
        <v>42784</v>
      </c>
      <c r="C1471" s="2">
        <v>42795</v>
      </c>
      <c r="D1471" t="s">
        <v>39</v>
      </c>
      <c r="E1471" t="s">
        <v>29</v>
      </c>
      <c r="F1471" t="s">
        <v>68</v>
      </c>
      <c r="G1471" t="s">
        <v>14</v>
      </c>
      <c r="H1471" t="s">
        <v>19</v>
      </c>
      <c r="I1471">
        <v>3628</v>
      </c>
      <c r="J1471">
        <v>154.06</v>
      </c>
      <c r="K1471">
        <v>90.93</v>
      </c>
    </row>
    <row r="1472" spans="1:11" x14ac:dyDescent="0.35">
      <c r="A1472">
        <v>170953977</v>
      </c>
      <c r="B1472" s="2">
        <v>42516</v>
      </c>
      <c r="C1472" s="2">
        <v>42521</v>
      </c>
      <c r="D1472" t="s">
        <v>180</v>
      </c>
      <c r="E1472" t="s">
        <v>24</v>
      </c>
      <c r="F1472" t="s">
        <v>13</v>
      </c>
      <c r="G1472" t="s">
        <v>18</v>
      </c>
      <c r="H1472" t="s">
        <v>26</v>
      </c>
      <c r="I1472">
        <v>7936</v>
      </c>
      <c r="J1472">
        <v>255.28</v>
      </c>
      <c r="K1472">
        <v>159.41999999999999</v>
      </c>
    </row>
    <row r="1473" spans="1:11" x14ac:dyDescent="0.35">
      <c r="A1473">
        <v>833519256</v>
      </c>
      <c r="B1473" s="2">
        <v>42639</v>
      </c>
      <c r="C1473" s="2">
        <v>42650</v>
      </c>
      <c r="D1473" t="s">
        <v>138</v>
      </c>
      <c r="E1473" t="s">
        <v>24</v>
      </c>
      <c r="F1473" t="s">
        <v>33</v>
      </c>
      <c r="G1473" t="s">
        <v>18</v>
      </c>
      <c r="H1473" t="s">
        <v>19</v>
      </c>
      <c r="I1473">
        <v>5725</v>
      </c>
      <c r="J1473">
        <v>109.28</v>
      </c>
      <c r="K1473">
        <v>35.840000000000003</v>
      </c>
    </row>
    <row r="1474" spans="1:11" x14ac:dyDescent="0.35">
      <c r="A1474">
        <v>998142945</v>
      </c>
      <c r="B1474" s="2">
        <v>42134</v>
      </c>
      <c r="C1474" s="2">
        <v>42149</v>
      </c>
      <c r="D1474" t="s">
        <v>150</v>
      </c>
      <c r="E1474" t="s">
        <v>38</v>
      </c>
      <c r="F1474" t="s">
        <v>40</v>
      </c>
      <c r="G1474" t="s">
        <v>18</v>
      </c>
      <c r="H1474" t="s">
        <v>26</v>
      </c>
      <c r="I1474">
        <v>1533</v>
      </c>
      <c r="J1474">
        <v>651.21</v>
      </c>
      <c r="K1474">
        <v>524.96</v>
      </c>
    </row>
    <row r="1475" spans="1:11" x14ac:dyDescent="0.35">
      <c r="A1475">
        <v>380498874</v>
      </c>
      <c r="B1475" s="2">
        <v>43214</v>
      </c>
      <c r="C1475" s="2">
        <v>43231</v>
      </c>
      <c r="D1475" t="s">
        <v>49</v>
      </c>
      <c r="E1475" t="s">
        <v>21</v>
      </c>
      <c r="F1475" t="s">
        <v>33</v>
      </c>
      <c r="G1475" t="s">
        <v>14</v>
      </c>
      <c r="H1475" t="s">
        <v>34</v>
      </c>
      <c r="I1475">
        <v>6927</v>
      </c>
      <c r="J1475">
        <v>109.28</v>
      </c>
      <c r="K1475">
        <v>35.840000000000003</v>
      </c>
    </row>
    <row r="1476" spans="1:11" x14ac:dyDescent="0.35">
      <c r="A1476">
        <v>116573369</v>
      </c>
      <c r="B1476" s="2">
        <v>42638</v>
      </c>
      <c r="C1476" s="2">
        <v>42646</v>
      </c>
      <c r="D1476" t="s">
        <v>210</v>
      </c>
      <c r="E1476" t="s">
        <v>38</v>
      </c>
      <c r="F1476" t="s">
        <v>47</v>
      </c>
      <c r="G1476" t="s">
        <v>18</v>
      </c>
      <c r="H1476" t="s">
        <v>19</v>
      </c>
      <c r="I1476">
        <v>5505</v>
      </c>
      <c r="J1476">
        <v>421.89</v>
      </c>
      <c r="K1476">
        <v>364.69</v>
      </c>
    </row>
    <row r="1477" spans="1:11" x14ac:dyDescent="0.35">
      <c r="A1477">
        <v>512665259</v>
      </c>
      <c r="B1477" s="2">
        <v>42170</v>
      </c>
      <c r="C1477" s="2">
        <v>42189</v>
      </c>
      <c r="D1477" t="s">
        <v>66</v>
      </c>
      <c r="E1477" t="s">
        <v>38</v>
      </c>
      <c r="F1477" t="s">
        <v>56</v>
      </c>
      <c r="G1477" t="s">
        <v>18</v>
      </c>
      <c r="H1477" t="s">
        <v>19</v>
      </c>
      <c r="I1477">
        <v>7898</v>
      </c>
      <c r="J1477">
        <v>9.33</v>
      </c>
      <c r="K1477">
        <v>6.92</v>
      </c>
    </row>
    <row r="1478" spans="1:11" x14ac:dyDescent="0.35">
      <c r="A1478">
        <v>595385873</v>
      </c>
      <c r="B1478" s="2">
        <v>44537</v>
      </c>
      <c r="C1478" s="2">
        <v>44540</v>
      </c>
      <c r="D1478" t="s">
        <v>67</v>
      </c>
      <c r="E1478" t="s">
        <v>21</v>
      </c>
      <c r="F1478" t="s">
        <v>30</v>
      </c>
      <c r="G1478" t="s">
        <v>18</v>
      </c>
      <c r="H1478" t="s">
        <v>15</v>
      </c>
      <c r="I1478">
        <v>6765</v>
      </c>
      <c r="J1478">
        <v>81.73</v>
      </c>
      <c r="K1478">
        <v>56.67</v>
      </c>
    </row>
    <row r="1479" spans="1:11" x14ac:dyDescent="0.35">
      <c r="A1479">
        <v>361659038</v>
      </c>
      <c r="B1479" s="2">
        <v>44012</v>
      </c>
      <c r="C1479" s="2">
        <v>44031</v>
      </c>
      <c r="D1479" t="s">
        <v>67</v>
      </c>
      <c r="E1479" t="s">
        <v>21</v>
      </c>
      <c r="F1479" t="s">
        <v>25</v>
      </c>
      <c r="G1479" t="s">
        <v>14</v>
      </c>
      <c r="H1479" t="s">
        <v>26</v>
      </c>
      <c r="I1479">
        <v>1801</v>
      </c>
      <c r="J1479">
        <v>205.7</v>
      </c>
      <c r="K1479">
        <v>117.11</v>
      </c>
    </row>
    <row r="1480" spans="1:11" x14ac:dyDescent="0.35">
      <c r="A1480">
        <v>328721082</v>
      </c>
      <c r="B1480" s="2">
        <v>42718</v>
      </c>
      <c r="C1480" s="2">
        <v>42719</v>
      </c>
      <c r="D1480" t="s">
        <v>144</v>
      </c>
      <c r="E1480" t="s">
        <v>21</v>
      </c>
      <c r="F1480" t="s">
        <v>13</v>
      </c>
      <c r="G1480" t="s">
        <v>14</v>
      </c>
      <c r="H1480" t="s">
        <v>26</v>
      </c>
      <c r="I1480">
        <v>4728</v>
      </c>
      <c r="J1480">
        <v>255.28</v>
      </c>
      <c r="K1480">
        <v>159.41999999999999</v>
      </c>
    </row>
    <row r="1481" spans="1:11" x14ac:dyDescent="0.35">
      <c r="A1481">
        <v>184120833</v>
      </c>
      <c r="B1481" s="2">
        <v>43400</v>
      </c>
      <c r="C1481" s="2">
        <v>43415</v>
      </c>
      <c r="D1481" t="s">
        <v>135</v>
      </c>
      <c r="E1481" t="s">
        <v>21</v>
      </c>
      <c r="F1481" t="s">
        <v>33</v>
      </c>
      <c r="G1481" t="s">
        <v>18</v>
      </c>
      <c r="H1481" t="s">
        <v>34</v>
      </c>
      <c r="I1481">
        <v>4301</v>
      </c>
      <c r="J1481">
        <v>109.28</v>
      </c>
      <c r="K1481">
        <v>35.840000000000003</v>
      </c>
    </row>
    <row r="1482" spans="1:11" x14ac:dyDescent="0.35">
      <c r="A1482">
        <v>135719621</v>
      </c>
      <c r="B1482" s="2">
        <v>44498</v>
      </c>
      <c r="C1482" s="2">
        <v>44500</v>
      </c>
      <c r="D1482" t="s">
        <v>119</v>
      </c>
      <c r="E1482" t="s">
        <v>24</v>
      </c>
      <c r="F1482" t="s">
        <v>47</v>
      </c>
      <c r="G1482" t="s">
        <v>14</v>
      </c>
      <c r="H1482" t="s">
        <v>34</v>
      </c>
      <c r="I1482">
        <v>1307</v>
      </c>
      <c r="J1482">
        <v>421.89</v>
      </c>
      <c r="K1482">
        <v>364.69</v>
      </c>
    </row>
    <row r="1483" spans="1:11" x14ac:dyDescent="0.35">
      <c r="A1483">
        <v>461691272</v>
      </c>
      <c r="B1483" s="2">
        <v>44918</v>
      </c>
      <c r="C1483" s="2">
        <v>44938</v>
      </c>
      <c r="D1483" t="s">
        <v>82</v>
      </c>
      <c r="E1483" t="s">
        <v>32</v>
      </c>
      <c r="F1483" t="s">
        <v>30</v>
      </c>
      <c r="G1483" t="s">
        <v>18</v>
      </c>
      <c r="H1483" t="s">
        <v>19</v>
      </c>
      <c r="I1483">
        <v>3562</v>
      </c>
      <c r="J1483">
        <v>81.73</v>
      </c>
      <c r="K1483">
        <v>56.67</v>
      </c>
    </row>
    <row r="1484" spans="1:11" x14ac:dyDescent="0.35">
      <c r="A1484">
        <v>160522115</v>
      </c>
      <c r="B1484" s="2">
        <v>42496</v>
      </c>
      <c r="C1484" s="2">
        <v>42497</v>
      </c>
      <c r="D1484" t="s">
        <v>140</v>
      </c>
      <c r="E1484" t="s">
        <v>24</v>
      </c>
      <c r="F1484" t="s">
        <v>17</v>
      </c>
      <c r="G1484" t="s">
        <v>18</v>
      </c>
      <c r="H1484" t="s">
        <v>15</v>
      </c>
      <c r="I1484">
        <v>916</v>
      </c>
      <c r="J1484">
        <v>152.58000000000001</v>
      </c>
      <c r="K1484">
        <v>97.44</v>
      </c>
    </row>
    <row r="1485" spans="1:11" x14ac:dyDescent="0.35">
      <c r="A1485">
        <v>101010978</v>
      </c>
      <c r="B1485" s="2">
        <v>43148</v>
      </c>
      <c r="C1485" s="2">
        <v>43167</v>
      </c>
      <c r="D1485" t="s">
        <v>138</v>
      </c>
      <c r="E1485" t="s">
        <v>24</v>
      </c>
      <c r="F1485" t="s">
        <v>47</v>
      </c>
      <c r="G1485" t="s">
        <v>14</v>
      </c>
      <c r="H1485" t="s">
        <v>34</v>
      </c>
      <c r="I1485">
        <v>248</v>
      </c>
      <c r="J1485">
        <v>421.89</v>
      </c>
      <c r="K1485">
        <v>364.69</v>
      </c>
    </row>
    <row r="1486" spans="1:11" x14ac:dyDescent="0.35">
      <c r="A1486">
        <v>772269189</v>
      </c>
      <c r="B1486" s="2">
        <v>43219</v>
      </c>
      <c r="C1486" s="2">
        <v>43233</v>
      </c>
      <c r="D1486" t="s">
        <v>97</v>
      </c>
      <c r="E1486" t="s">
        <v>29</v>
      </c>
      <c r="F1486" t="s">
        <v>68</v>
      </c>
      <c r="G1486" t="s">
        <v>14</v>
      </c>
      <c r="H1486" t="s">
        <v>15</v>
      </c>
      <c r="I1486">
        <v>469</v>
      </c>
      <c r="J1486">
        <v>154.06</v>
      </c>
      <c r="K1486">
        <v>90.93</v>
      </c>
    </row>
    <row r="1487" spans="1:11" x14ac:dyDescent="0.35">
      <c r="A1487">
        <v>933720576</v>
      </c>
      <c r="B1487" s="2">
        <v>42596</v>
      </c>
      <c r="C1487" s="2">
        <v>42608</v>
      </c>
      <c r="D1487" t="s">
        <v>113</v>
      </c>
      <c r="E1487" t="s">
        <v>21</v>
      </c>
      <c r="F1487" t="s">
        <v>68</v>
      </c>
      <c r="G1487" t="s">
        <v>18</v>
      </c>
      <c r="H1487" t="s">
        <v>34</v>
      </c>
      <c r="I1487">
        <v>7523</v>
      </c>
      <c r="J1487">
        <v>154.06</v>
      </c>
      <c r="K1487">
        <v>90.93</v>
      </c>
    </row>
    <row r="1488" spans="1:11" x14ac:dyDescent="0.35">
      <c r="A1488">
        <v>765101468</v>
      </c>
      <c r="B1488" s="2">
        <v>43173</v>
      </c>
      <c r="C1488" s="2">
        <v>43177</v>
      </c>
      <c r="D1488" t="s">
        <v>102</v>
      </c>
      <c r="E1488" t="s">
        <v>21</v>
      </c>
      <c r="F1488" t="s">
        <v>42</v>
      </c>
      <c r="G1488" t="s">
        <v>14</v>
      </c>
      <c r="H1488" t="s">
        <v>34</v>
      </c>
      <c r="I1488">
        <v>9382</v>
      </c>
      <c r="J1488">
        <v>437.2</v>
      </c>
      <c r="K1488">
        <v>263.33</v>
      </c>
    </row>
    <row r="1489" spans="1:11" x14ac:dyDescent="0.35">
      <c r="A1489">
        <v>516460692</v>
      </c>
      <c r="B1489" s="2">
        <v>44077</v>
      </c>
      <c r="C1489" s="2">
        <v>44097</v>
      </c>
      <c r="D1489" t="s">
        <v>129</v>
      </c>
      <c r="E1489" t="s">
        <v>21</v>
      </c>
      <c r="F1489" t="s">
        <v>76</v>
      </c>
      <c r="G1489" t="s">
        <v>18</v>
      </c>
      <c r="H1489" t="s">
        <v>15</v>
      </c>
      <c r="I1489">
        <v>1051</v>
      </c>
      <c r="J1489">
        <v>668.27</v>
      </c>
      <c r="K1489">
        <v>502.54</v>
      </c>
    </row>
    <row r="1490" spans="1:11" x14ac:dyDescent="0.35">
      <c r="A1490">
        <v>958159577</v>
      </c>
      <c r="B1490" s="2">
        <v>44250</v>
      </c>
      <c r="C1490" s="2">
        <v>44254</v>
      </c>
      <c r="D1490" t="s">
        <v>23</v>
      </c>
      <c r="E1490" t="s">
        <v>24</v>
      </c>
      <c r="F1490" t="s">
        <v>56</v>
      </c>
      <c r="G1490" t="s">
        <v>14</v>
      </c>
      <c r="H1490" t="s">
        <v>26</v>
      </c>
      <c r="I1490">
        <v>9566</v>
      </c>
      <c r="J1490">
        <v>9.33</v>
      </c>
      <c r="K1490">
        <v>6.92</v>
      </c>
    </row>
    <row r="1491" spans="1:11" x14ac:dyDescent="0.35">
      <c r="A1491">
        <v>230871951</v>
      </c>
      <c r="B1491" s="2">
        <v>43672</v>
      </c>
      <c r="C1491" s="2">
        <v>43679</v>
      </c>
      <c r="D1491" t="s">
        <v>200</v>
      </c>
      <c r="E1491" t="s">
        <v>24</v>
      </c>
      <c r="F1491" t="s">
        <v>76</v>
      </c>
      <c r="G1491" t="s">
        <v>18</v>
      </c>
      <c r="H1491" t="s">
        <v>34</v>
      </c>
      <c r="I1491">
        <v>8996</v>
      </c>
      <c r="J1491">
        <v>668.27</v>
      </c>
      <c r="K1491">
        <v>502.54</v>
      </c>
    </row>
    <row r="1492" spans="1:11" x14ac:dyDescent="0.35">
      <c r="A1492">
        <v>595584142</v>
      </c>
      <c r="B1492" s="2">
        <v>42875</v>
      </c>
      <c r="C1492" s="2">
        <v>42882</v>
      </c>
      <c r="D1492" t="s">
        <v>218</v>
      </c>
      <c r="E1492" t="s">
        <v>38</v>
      </c>
      <c r="F1492" t="s">
        <v>56</v>
      </c>
      <c r="G1492" t="s">
        <v>14</v>
      </c>
      <c r="H1492" t="s">
        <v>15</v>
      </c>
      <c r="I1492">
        <v>5438</v>
      </c>
      <c r="J1492">
        <v>9.33</v>
      </c>
      <c r="K1492">
        <v>6.92</v>
      </c>
    </row>
    <row r="1493" spans="1:11" x14ac:dyDescent="0.35">
      <c r="A1493">
        <v>783594977</v>
      </c>
      <c r="B1493" s="2">
        <v>42850</v>
      </c>
      <c r="C1493" s="2">
        <v>42866</v>
      </c>
      <c r="D1493" t="s">
        <v>100</v>
      </c>
      <c r="E1493" t="s">
        <v>21</v>
      </c>
      <c r="F1493" t="s">
        <v>47</v>
      </c>
      <c r="G1493" t="s">
        <v>18</v>
      </c>
      <c r="H1493" t="s">
        <v>34</v>
      </c>
      <c r="I1493">
        <v>2022</v>
      </c>
      <c r="J1493">
        <v>421.89</v>
      </c>
      <c r="K1493">
        <v>364.69</v>
      </c>
    </row>
    <row r="1494" spans="1:11" x14ac:dyDescent="0.35">
      <c r="A1494">
        <v>946515786</v>
      </c>
      <c r="B1494" s="2">
        <v>42635</v>
      </c>
      <c r="C1494" s="2">
        <v>42649</v>
      </c>
      <c r="D1494" t="s">
        <v>180</v>
      </c>
      <c r="E1494" t="s">
        <v>24</v>
      </c>
      <c r="F1494" t="s">
        <v>30</v>
      </c>
      <c r="G1494" t="s">
        <v>14</v>
      </c>
      <c r="H1494" t="s">
        <v>26</v>
      </c>
      <c r="I1494">
        <v>3910</v>
      </c>
      <c r="J1494">
        <v>81.73</v>
      </c>
      <c r="K1494">
        <v>56.67</v>
      </c>
    </row>
    <row r="1495" spans="1:11" x14ac:dyDescent="0.35">
      <c r="A1495">
        <v>406270396</v>
      </c>
      <c r="B1495" s="2">
        <v>42463</v>
      </c>
      <c r="C1495" s="2">
        <v>42476</v>
      </c>
      <c r="D1495" t="s">
        <v>214</v>
      </c>
      <c r="E1495" t="s">
        <v>21</v>
      </c>
      <c r="F1495" t="s">
        <v>17</v>
      </c>
      <c r="G1495" t="s">
        <v>14</v>
      </c>
      <c r="H1495" t="s">
        <v>26</v>
      </c>
      <c r="I1495">
        <v>3293</v>
      </c>
      <c r="J1495">
        <v>152.58000000000001</v>
      </c>
      <c r="K1495">
        <v>97.44</v>
      </c>
    </row>
    <row r="1496" spans="1:11" x14ac:dyDescent="0.35">
      <c r="A1496">
        <v>805095136</v>
      </c>
      <c r="B1496" s="2">
        <v>44574</v>
      </c>
      <c r="C1496" s="2">
        <v>44587</v>
      </c>
      <c r="D1496" t="s">
        <v>144</v>
      </c>
      <c r="E1496" t="s">
        <v>21</v>
      </c>
      <c r="F1496" t="s">
        <v>68</v>
      </c>
      <c r="G1496" t="s">
        <v>14</v>
      </c>
      <c r="H1496" t="s">
        <v>26</v>
      </c>
      <c r="I1496">
        <v>4396</v>
      </c>
      <c r="J1496">
        <v>154.06</v>
      </c>
      <c r="K1496">
        <v>90.93</v>
      </c>
    </row>
    <row r="1497" spans="1:11" x14ac:dyDescent="0.35">
      <c r="A1497">
        <v>255538833</v>
      </c>
      <c r="B1497" s="2">
        <v>43902</v>
      </c>
      <c r="C1497" s="2">
        <v>43908</v>
      </c>
      <c r="D1497" t="s">
        <v>126</v>
      </c>
      <c r="E1497" t="s">
        <v>24</v>
      </c>
      <c r="F1497" t="s">
        <v>56</v>
      </c>
      <c r="G1497" t="s">
        <v>18</v>
      </c>
      <c r="H1497" t="s">
        <v>15</v>
      </c>
      <c r="I1497">
        <v>8474</v>
      </c>
      <c r="J1497">
        <v>9.33</v>
      </c>
      <c r="K1497">
        <v>6.92</v>
      </c>
    </row>
    <row r="1498" spans="1:11" x14ac:dyDescent="0.35">
      <c r="A1498">
        <v>990462815</v>
      </c>
      <c r="B1498" s="2">
        <v>42080</v>
      </c>
      <c r="C1498" s="2">
        <v>42083</v>
      </c>
      <c r="D1498" t="s">
        <v>137</v>
      </c>
      <c r="E1498" t="s">
        <v>38</v>
      </c>
      <c r="F1498" t="s">
        <v>40</v>
      </c>
      <c r="G1498" t="s">
        <v>14</v>
      </c>
      <c r="H1498" t="s">
        <v>19</v>
      </c>
      <c r="I1498">
        <v>8812</v>
      </c>
      <c r="J1498">
        <v>651.21</v>
      </c>
      <c r="K1498">
        <v>524.96</v>
      </c>
    </row>
    <row r="1499" spans="1:11" x14ac:dyDescent="0.35">
      <c r="A1499">
        <v>813040912</v>
      </c>
      <c r="B1499" s="2">
        <v>42516</v>
      </c>
      <c r="C1499" s="2">
        <v>42523</v>
      </c>
      <c r="D1499" t="s">
        <v>65</v>
      </c>
      <c r="E1499" t="s">
        <v>32</v>
      </c>
      <c r="F1499" t="s">
        <v>13</v>
      </c>
      <c r="G1499" t="s">
        <v>18</v>
      </c>
      <c r="H1499" t="s">
        <v>15</v>
      </c>
      <c r="I1499">
        <v>5728</v>
      </c>
      <c r="J1499">
        <v>255.28</v>
      </c>
      <c r="K1499">
        <v>159.41999999999999</v>
      </c>
    </row>
    <row r="1500" spans="1:11" x14ac:dyDescent="0.35">
      <c r="A1500">
        <v>746759450</v>
      </c>
      <c r="B1500" s="2">
        <v>43162</v>
      </c>
      <c r="C1500" s="2">
        <v>43179</v>
      </c>
      <c r="D1500" t="s">
        <v>133</v>
      </c>
      <c r="E1500" t="s">
        <v>38</v>
      </c>
      <c r="F1500" t="s">
        <v>30</v>
      </c>
      <c r="G1500" t="s">
        <v>14</v>
      </c>
      <c r="H1500" t="s">
        <v>19</v>
      </c>
      <c r="I1500">
        <v>1571</v>
      </c>
      <c r="J1500">
        <v>81.73</v>
      </c>
      <c r="K1500">
        <v>56.67</v>
      </c>
    </row>
    <row r="1501" spans="1:11" x14ac:dyDescent="0.35">
      <c r="A1501">
        <v>985417258</v>
      </c>
      <c r="B1501" s="2">
        <v>44470</v>
      </c>
      <c r="C1501" s="2">
        <v>44479</v>
      </c>
      <c r="D1501" t="s">
        <v>115</v>
      </c>
      <c r="E1501" t="s">
        <v>21</v>
      </c>
      <c r="F1501" t="s">
        <v>25</v>
      </c>
      <c r="G1501" t="s">
        <v>14</v>
      </c>
      <c r="H1501" t="s">
        <v>15</v>
      </c>
      <c r="I1501">
        <v>5720</v>
      </c>
      <c r="J1501">
        <v>205.7</v>
      </c>
      <c r="K1501">
        <v>117.11</v>
      </c>
    </row>
    <row r="1502" spans="1:11" x14ac:dyDescent="0.35">
      <c r="A1502">
        <v>443125665</v>
      </c>
      <c r="B1502" s="2">
        <v>43631</v>
      </c>
      <c r="C1502" s="2">
        <v>43638</v>
      </c>
      <c r="D1502" t="s">
        <v>103</v>
      </c>
      <c r="E1502" t="s">
        <v>21</v>
      </c>
      <c r="F1502" t="s">
        <v>25</v>
      </c>
      <c r="G1502" t="s">
        <v>18</v>
      </c>
      <c r="H1502" t="s">
        <v>15</v>
      </c>
      <c r="I1502">
        <v>9586</v>
      </c>
      <c r="J1502">
        <v>205.7</v>
      </c>
      <c r="K1502">
        <v>117.11</v>
      </c>
    </row>
    <row r="1503" spans="1:11" x14ac:dyDescent="0.35">
      <c r="A1503">
        <v>804308497</v>
      </c>
      <c r="B1503" s="2">
        <v>43573</v>
      </c>
      <c r="C1503" s="2">
        <v>43581</v>
      </c>
      <c r="D1503" t="s">
        <v>136</v>
      </c>
      <c r="E1503" t="s">
        <v>38</v>
      </c>
      <c r="F1503" t="s">
        <v>68</v>
      </c>
      <c r="G1503" t="s">
        <v>18</v>
      </c>
      <c r="H1503" t="s">
        <v>19</v>
      </c>
      <c r="I1503">
        <v>1613</v>
      </c>
      <c r="J1503">
        <v>154.06</v>
      </c>
      <c r="K1503">
        <v>90.93</v>
      </c>
    </row>
    <row r="1504" spans="1:11" x14ac:dyDescent="0.35">
      <c r="A1504">
        <v>673702085</v>
      </c>
      <c r="B1504" s="2">
        <v>43803</v>
      </c>
      <c r="C1504" s="2">
        <v>43805</v>
      </c>
      <c r="D1504" t="s">
        <v>171</v>
      </c>
      <c r="E1504" t="s">
        <v>12</v>
      </c>
      <c r="F1504" t="s">
        <v>42</v>
      </c>
      <c r="G1504" t="s">
        <v>14</v>
      </c>
      <c r="H1504" t="s">
        <v>34</v>
      </c>
      <c r="I1504">
        <v>2273</v>
      </c>
      <c r="J1504">
        <v>437.2</v>
      </c>
      <c r="K1504">
        <v>263.33</v>
      </c>
    </row>
    <row r="1505" spans="1:11" x14ac:dyDescent="0.35">
      <c r="A1505">
        <v>526355254</v>
      </c>
      <c r="B1505" s="2">
        <v>42103</v>
      </c>
      <c r="C1505" s="2">
        <v>42112</v>
      </c>
      <c r="D1505" t="s">
        <v>27</v>
      </c>
      <c r="E1505" t="s">
        <v>24</v>
      </c>
      <c r="F1505" t="s">
        <v>56</v>
      </c>
      <c r="G1505" t="s">
        <v>18</v>
      </c>
      <c r="H1505" t="s">
        <v>26</v>
      </c>
      <c r="I1505">
        <v>9071</v>
      </c>
      <c r="J1505">
        <v>9.33</v>
      </c>
      <c r="K1505">
        <v>6.92</v>
      </c>
    </row>
    <row r="1506" spans="1:11" x14ac:dyDescent="0.35">
      <c r="A1506">
        <v>457629334</v>
      </c>
      <c r="B1506" s="2">
        <v>44837</v>
      </c>
      <c r="C1506" s="2">
        <v>44841</v>
      </c>
      <c r="D1506" t="s">
        <v>182</v>
      </c>
      <c r="E1506" t="s">
        <v>12</v>
      </c>
      <c r="F1506" t="s">
        <v>33</v>
      </c>
      <c r="G1506" t="s">
        <v>18</v>
      </c>
      <c r="H1506" t="s">
        <v>26</v>
      </c>
      <c r="I1506">
        <v>1544</v>
      </c>
      <c r="J1506">
        <v>109.28</v>
      </c>
      <c r="K1506">
        <v>35.840000000000003</v>
      </c>
    </row>
    <row r="1507" spans="1:11" x14ac:dyDescent="0.35">
      <c r="A1507">
        <v>633198153</v>
      </c>
      <c r="B1507" s="2">
        <v>43757</v>
      </c>
      <c r="C1507" s="2">
        <v>43777</v>
      </c>
      <c r="D1507" t="s">
        <v>83</v>
      </c>
      <c r="E1507" t="s">
        <v>38</v>
      </c>
      <c r="F1507" t="s">
        <v>25</v>
      </c>
      <c r="G1507" t="s">
        <v>18</v>
      </c>
      <c r="H1507" t="s">
        <v>34</v>
      </c>
      <c r="I1507">
        <v>6260</v>
      </c>
      <c r="J1507">
        <v>205.7</v>
      </c>
      <c r="K1507">
        <v>117.11</v>
      </c>
    </row>
    <row r="1508" spans="1:11" x14ac:dyDescent="0.35">
      <c r="A1508">
        <v>839048039</v>
      </c>
      <c r="B1508" s="2">
        <v>42431</v>
      </c>
      <c r="C1508" s="2">
        <v>42447</v>
      </c>
      <c r="D1508" t="s">
        <v>179</v>
      </c>
      <c r="E1508" t="s">
        <v>32</v>
      </c>
      <c r="F1508" t="s">
        <v>40</v>
      </c>
      <c r="G1508" t="s">
        <v>18</v>
      </c>
      <c r="H1508" t="s">
        <v>34</v>
      </c>
      <c r="I1508">
        <v>1815</v>
      </c>
      <c r="J1508">
        <v>651.21</v>
      </c>
      <c r="K1508">
        <v>524.96</v>
      </c>
    </row>
    <row r="1509" spans="1:11" x14ac:dyDescent="0.35">
      <c r="A1509">
        <v>931477820</v>
      </c>
      <c r="B1509" s="2">
        <v>43274</v>
      </c>
      <c r="C1509" s="2">
        <v>43276</v>
      </c>
      <c r="D1509" t="s">
        <v>79</v>
      </c>
      <c r="E1509" t="s">
        <v>21</v>
      </c>
      <c r="F1509" t="s">
        <v>22</v>
      </c>
      <c r="G1509" t="s">
        <v>14</v>
      </c>
      <c r="H1509" t="s">
        <v>26</v>
      </c>
      <c r="I1509">
        <v>3841</v>
      </c>
      <c r="J1509">
        <v>47.45</v>
      </c>
      <c r="K1509">
        <v>31.79</v>
      </c>
    </row>
    <row r="1510" spans="1:11" x14ac:dyDescent="0.35">
      <c r="A1510">
        <v>387098824</v>
      </c>
      <c r="B1510" s="2">
        <v>43822</v>
      </c>
      <c r="C1510" s="2">
        <v>43824</v>
      </c>
      <c r="D1510" t="s">
        <v>115</v>
      </c>
      <c r="E1510" t="s">
        <v>21</v>
      </c>
      <c r="F1510" t="s">
        <v>30</v>
      </c>
      <c r="G1510" t="s">
        <v>18</v>
      </c>
      <c r="H1510" t="s">
        <v>34</v>
      </c>
      <c r="I1510">
        <v>9999</v>
      </c>
      <c r="J1510">
        <v>81.73</v>
      </c>
      <c r="K1510">
        <v>56.67</v>
      </c>
    </row>
    <row r="1511" spans="1:11" x14ac:dyDescent="0.35">
      <c r="A1511">
        <v>552834880</v>
      </c>
      <c r="B1511" s="2">
        <v>42810</v>
      </c>
      <c r="C1511" s="2">
        <v>42816</v>
      </c>
      <c r="D1511" t="s">
        <v>198</v>
      </c>
      <c r="E1511" t="s">
        <v>38</v>
      </c>
      <c r="F1511" t="s">
        <v>47</v>
      </c>
      <c r="G1511" t="s">
        <v>14</v>
      </c>
      <c r="H1511" t="s">
        <v>26</v>
      </c>
      <c r="I1511">
        <v>4981</v>
      </c>
      <c r="J1511">
        <v>421.89</v>
      </c>
      <c r="K1511">
        <v>364.69</v>
      </c>
    </row>
    <row r="1512" spans="1:11" x14ac:dyDescent="0.35">
      <c r="A1512">
        <v>595922315</v>
      </c>
      <c r="B1512" s="2">
        <v>44055</v>
      </c>
      <c r="C1512" s="2">
        <v>44072</v>
      </c>
      <c r="D1512" t="s">
        <v>135</v>
      </c>
      <c r="E1512" t="s">
        <v>21</v>
      </c>
      <c r="F1512" t="s">
        <v>47</v>
      </c>
      <c r="G1512" t="s">
        <v>18</v>
      </c>
      <c r="H1512" t="s">
        <v>15</v>
      </c>
      <c r="I1512">
        <v>5510</v>
      </c>
      <c r="J1512">
        <v>421.89</v>
      </c>
      <c r="K1512">
        <v>364.69</v>
      </c>
    </row>
    <row r="1513" spans="1:11" x14ac:dyDescent="0.35">
      <c r="A1513">
        <v>653909957</v>
      </c>
      <c r="B1513" s="2">
        <v>42452</v>
      </c>
      <c r="C1513" s="2">
        <v>42467</v>
      </c>
      <c r="D1513" t="s">
        <v>195</v>
      </c>
      <c r="E1513" t="s">
        <v>21</v>
      </c>
      <c r="F1513" t="s">
        <v>40</v>
      </c>
      <c r="G1513" t="s">
        <v>14</v>
      </c>
      <c r="H1513" t="s">
        <v>15</v>
      </c>
      <c r="I1513">
        <v>5342</v>
      </c>
      <c r="J1513">
        <v>651.21</v>
      </c>
      <c r="K1513">
        <v>524.96</v>
      </c>
    </row>
    <row r="1514" spans="1:11" x14ac:dyDescent="0.35">
      <c r="A1514">
        <v>484659135</v>
      </c>
      <c r="B1514" s="2">
        <v>43404</v>
      </c>
      <c r="C1514" s="2">
        <v>43411</v>
      </c>
      <c r="D1514" t="s">
        <v>111</v>
      </c>
      <c r="E1514" t="s">
        <v>38</v>
      </c>
      <c r="F1514" t="s">
        <v>22</v>
      </c>
      <c r="G1514" t="s">
        <v>14</v>
      </c>
      <c r="H1514" t="s">
        <v>15</v>
      </c>
      <c r="I1514">
        <v>263</v>
      </c>
      <c r="J1514">
        <v>47.45</v>
      </c>
      <c r="K1514">
        <v>31.79</v>
      </c>
    </row>
    <row r="1515" spans="1:11" x14ac:dyDescent="0.35">
      <c r="A1515">
        <v>816343677</v>
      </c>
      <c r="B1515" s="2">
        <v>42088</v>
      </c>
      <c r="C1515" s="2">
        <v>42093</v>
      </c>
      <c r="D1515" t="s">
        <v>219</v>
      </c>
      <c r="E1515" t="s">
        <v>38</v>
      </c>
      <c r="F1515" t="s">
        <v>17</v>
      </c>
      <c r="G1515" t="s">
        <v>14</v>
      </c>
      <c r="H1515" t="s">
        <v>34</v>
      </c>
      <c r="I1515">
        <v>3090</v>
      </c>
      <c r="J1515">
        <v>152.58000000000001</v>
      </c>
      <c r="K1515">
        <v>97.44</v>
      </c>
    </row>
    <row r="1516" spans="1:11" x14ac:dyDescent="0.35">
      <c r="A1516">
        <v>197449910</v>
      </c>
      <c r="B1516" s="2">
        <v>44608</v>
      </c>
      <c r="C1516" s="2">
        <v>44619</v>
      </c>
      <c r="D1516" t="s">
        <v>143</v>
      </c>
      <c r="E1516" t="s">
        <v>24</v>
      </c>
      <c r="F1516" t="s">
        <v>30</v>
      </c>
      <c r="G1516" t="s">
        <v>14</v>
      </c>
      <c r="H1516" t="s">
        <v>15</v>
      </c>
      <c r="I1516">
        <v>8671</v>
      </c>
      <c r="J1516">
        <v>81.73</v>
      </c>
      <c r="K1516">
        <v>56.67</v>
      </c>
    </row>
    <row r="1517" spans="1:11" x14ac:dyDescent="0.35">
      <c r="A1517">
        <v>846776664</v>
      </c>
      <c r="B1517" s="2">
        <v>43917</v>
      </c>
      <c r="C1517" s="2">
        <v>43922</v>
      </c>
      <c r="D1517" t="s">
        <v>101</v>
      </c>
      <c r="E1517" t="s">
        <v>24</v>
      </c>
      <c r="F1517" t="s">
        <v>17</v>
      </c>
      <c r="G1517" t="s">
        <v>18</v>
      </c>
      <c r="H1517" t="s">
        <v>26</v>
      </c>
      <c r="I1517">
        <v>8887</v>
      </c>
      <c r="J1517">
        <v>152.58000000000001</v>
      </c>
      <c r="K1517">
        <v>97.44</v>
      </c>
    </row>
    <row r="1518" spans="1:11" x14ac:dyDescent="0.35">
      <c r="A1518">
        <v>103435266</v>
      </c>
      <c r="B1518" s="2">
        <v>44054</v>
      </c>
      <c r="C1518" s="2">
        <v>44056</v>
      </c>
      <c r="D1518" t="s">
        <v>103</v>
      </c>
      <c r="E1518" t="s">
        <v>21</v>
      </c>
      <c r="F1518" t="s">
        <v>22</v>
      </c>
      <c r="G1518" t="s">
        <v>18</v>
      </c>
      <c r="H1518" t="s">
        <v>34</v>
      </c>
      <c r="I1518">
        <v>7648</v>
      </c>
      <c r="J1518">
        <v>47.45</v>
      </c>
      <c r="K1518">
        <v>31.79</v>
      </c>
    </row>
    <row r="1519" spans="1:11" x14ac:dyDescent="0.35">
      <c r="A1519">
        <v>776849544</v>
      </c>
      <c r="B1519" s="2">
        <v>43368</v>
      </c>
      <c r="C1519" s="2">
        <v>43386</v>
      </c>
      <c r="D1519" t="s">
        <v>154</v>
      </c>
      <c r="E1519" t="s">
        <v>12</v>
      </c>
      <c r="F1519" t="s">
        <v>56</v>
      </c>
      <c r="G1519" t="s">
        <v>14</v>
      </c>
      <c r="H1519" t="s">
        <v>34</v>
      </c>
      <c r="I1519">
        <v>5898</v>
      </c>
      <c r="J1519">
        <v>9.33</v>
      </c>
      <c r="K1519">
        <v>6.92</v>
      </c>
    </row>
    <row r="1520" spans="1:11" x14ac:dyDescent="0.35">
      <c r="A1520">
        <v>796755826</v>
      </c>
      <c r="B1520" s="2">
        <v>42213</v>
      </c>
      <c r="C1520" s="2">
        <v>42231</v>
      </c>
      <c r="D1520" t="s">
        <v>202</v>
      </c>
      <c r="E1520" t="s">
        <v>38</v>
      </c>
      <c r="F1520" t="s">
        <v>13</v>
      </c>
      <c r="G1520" t="s">
        <v>18</v>
      </c>
      <c r="H1520" t="s">
        <v>26</v>
      </c>
      <c r="I1520">
        <v>6609</v>
      </c>
      <c r="J1520">
        <v>255.28</v>
      </c>
      <c r="K1520">
        <v>159.41999999999999</v>
      </c>
    </row>
    <row r="1521" spans="1:11" x14ac:dyDescent="0.35">
      <c r="A1521">
        <v>863202941</v>
      </c>
      <c r="B1521" s="2">
        <v>42716</v>
      </c>
      <c r="C1521" s="2">
        <v>42718</v>
      </c>
      <c r="D1521" t="s">
        <v>172</v>
      </c>
      <c r="E1521" t="s">
        <v>21</v>
      </c>
      <c r="F1521" t="s">
        <v>47</v>
      </c>
      <c r="G1521" t="s">
        <v>18</v>
      </c>
      <c r="H1521" t="s">
        <v>26</v>
      </c>
      <c r="I1521">
        <v>9787</v>
      </c>
      <c r="J1521">
        <v>421.89</v>
      </c>
      <c r="K1521">
        <v>364.69</v>
      </c>
    </row>
    <row r="1522" spans="1:11" x14ac:dyDescent="0.35">
      <c r="A1522">
        <v>396552217</v>
      </c>
      <c r="B1522" s="2">
        <v>43167</v>
      </c>
      <c r="C1522" s="2">
        <v>43174</v>
      </c>
      <c r="D1522" t="s">
        <v>121</v>
      </c>
      <c r="E1522" t="s">
        <v>21</v>
      </c>
      <c r="F1522" t="s">
        <v>33</v>
      </c>
      <c r="G1522" t="s">
        <v>18</v>
      </c>
      <c r="H1522" t="s">
        <v>15</v>
      </c>
      <c r="I1522">
        <v>7468</v>
      </c>
      <c r="J1522">
        <v>109.28</v>
      </c>
      <c r="K1522">
        <v>35.840000000000003</v>
      </c>
    </row>
    <row r="1523" spans="1:11" x14ac:dyDescent="0.35">
      <c r="A1523">
        <v>687477481</v>
      </c>
      <c r="B1523" s="2">
        <v>42008</v>
      </c>
      <c r="C1523" s="2">
        <v>42024</v>
      </c>
      <c r="D1523" t="s">
        <v>78</v>
      </c>
      <c r="E1523" t="s">
        <v>24</v>
      </c>
      <c r="F1523" t="s">
        <v>22</v>
      </c>
      <c r="G1523" t="s">
        <v>18</v>
      </c>
      <c r="H1523" t="s">
        <v>19</v>
      </c>
      <c r="I1523">
        <v>8719</v>
      </c>
      <c r="J1523">
        <v>47.45</v>
      </c>
      <c r="K1523">
        <v>31.79</v>
      </c>
    </row>
    <row r="1524" spans="1:11" x14ac:dyDescent="0.35">
      <c r="A1524">
        <v>846965062</v>
      </c>
      <c r="B1524" s="2">
        <v>43497</v>
      </c>
      <c r="C1524" s="2">
        <v>43505</v>
      </c>
      <c r="D1524" t="s">
        <v>69</v>
      </c>
      <c r="E1524" t="s">
        <v>38</v>
      </c>
      <c r="F1524" t="s">
        <v>17</v>
      </c>
      <c r="G1524" t="s">
        <v>14</v>
      </c>
      <c r="H1524" t="s">
        <v>34</v>
      </c>
      <c r="I1524">
        <v>4638</v>
      </c>
      <c r="J1524">
        <v>152.58000000000001</v>
      </c>
      <c r="K1524">
        <v>97.44</v>
      </c>
    </row>
    <row r="1525" spans="1:11" x14ac:dyDescent="0.35">
      <c r="A1525">
        <v>956313788</v>
      </c>
      <c r="B1525" s="2">
        <v>43284</v>
      </c>
      <c r="C1525" s="2">
        <v>43297</v>
      </c>
      <c r="D1525" t="s">
        <v>36</v>
      </c>
      <c r="E1525" t="s">
        <v>29</v>
      </c>
      <c r="F1525" t="s">
        <v>30</v>
      </c>
      <c r="G1525" t="s">
        <v>14</v>
      </c>
      <c r="H1525" t="s">
        <v>15</v>
      </c>
      <c r="I1525">
        <v>3356</v>
      </c>
      <c r="J1525">
        <v>81.73</v>
      </c>
      <c r="K1525">
        <v>56.67</v>
      </c>
    </row>
    <row r="1526" spans="1:11" x14ac:dyDescent="0.35">
      <c r="A1526">
        <v>717134988</v>
      </c>
      <c r="B1526" s="2">
        <v>44290</v>
      </c>
      <c r="C1526" s="2">
        <v>44298</v>
      </c>
      <c r="D1526" t="s">
        <v>112</v>
      </c>
      <c r="E1526" t="s">
        <v>12</v>
      </c>
      <c r="F1526" t="s">
        <v>33</v>
      </c>
      <c r="G1526" t="s">
        <v>18</v>
      </c>
      <c r="H1526" t="s">
        <v>34</v>
      </c>
      <c r="I1526">
        <v>5034</v>
      </c>
      <c r="J1526">
        <v>109.28</v>
      </c>
      <c r="K1526">
        <v>35.840000000000003</v>
      </c>
    </row>
    <row r="1527" spans="1:11" x14ac:dyDescent="0.35">
      <c r="A1527">
        <v>801352488</v>
      </c>
      <c r="B1527" s="2">
        <v>42130</v>
      </c>
      <c r="C1527" s="2">
        <v>42140</v>
      </c>
      <c r="D1527" t="s">
        <v>115</v>
      </c>
      <c r="E1527" t="s">
        <v>21</v>
      </c>
      <c r="F1527" t="s">
        <v>42</v>
      </c>
      <c r="G1527" t="s">
        <v>18</v>
      </c>
      <c r="H1527" t="s">
        <v>15</v>
      </c>
      <c r="I1527">
        <v>6864</v>
      </c>
      <c r="J1527">
        <v>437.2</v>
      </c>
      <c r="K1527">
        <v>263.33</v>
      </c>
    </row>
    <row r="1528" spans="1:11" x14ac:dyDescent="0.35">
      <c r="A1528">
        <v>601202619</v>
      </c>
      <c r="B1528" s="2">
        <v>42777</v>
      </c>
      <c r="C1528" s="2">
        <v>42781</v>
      </c>
      <c r="D1528" t="s">
        <v>53</v>
      </c>
      <c r="E1528" t="s">
        <v>29</v>
      </c>
      <c r="F1528" t="s">
        <v>40</v>
      </c>
      <c r="G1528" t="s">
        <v>18</v>
      </c>
      <c r="H1528" t="s">
        <v>15</v>
      </c>
      <c r="I1528">
        <v>8070</v>
      </c>
      <c r="J1528">
        <v>651.21</v>
      </c>
      <c r="K1528">
        <v>524.96</v>
      </c>
    </row>
    <row r="1529" spans="1:11" x14ac:dyDescent="0.35">
      <c r="A1529">
        <v>479234206</v>
      </c>
      <c r="B1529" s="2">
        <v>44476</v>
      </c>
      <c r="C1529" s="2">
        <v>44490</v>
      </c>
      <c r="D1529" t="s">
        <v>67</v>
      </c>
      <c r="E1529" t="s">
        <v>21</v>
      </c>
      <c r="F1529" t="s">
        <v>56</v>
      </c>
      <c r="G1529" t="s">
        <v>14</v>
      </c>
      <c r="H1529" t="s">
        <v>34</v>
      </c>
      <c r="I1529">
        <v>4906</v>
      </c>
      <c r="J1529">
        <v>9.33</v>
      </c>
      <c r="K1529">
        <v>6.92</v>
      </c>
    </row>
    <row r="1530" spans="1:11" x14ac:dyDescent="0.35">
      <c r="A1530">
        <v>418308579</v>
      </c>
      <c r="B1530" s="2">
        <v>44817</v>
      </c>
      <c r="C1530" s="2">
        <v>44835</v>
      </c>
      <c r="D1530" t="s">
        <v>128</v>
      </c>
      <c r="E1530" t="s">
        <v>38</v>
      </c>
      <c r="F1530" t="s">
        <v>13</v>
      </c>
      <c r="G1530" t="s">
        <v>18</v>
      </c>
      <c r="H1530" t="s">
        <v>26</v>
      </c>
      <c r="I1530">
        <v>5659</v>
      </c>
      <c r="J1530">
        <v>255.28</v>
      </c>
      <c r="K1530">
        <v>159.41999999999999</v>
      </c>
    </row>
    <row r="1531" spans="1:11" x14ac:dyDescent="0.35">
      <c r="A1531">
        <v>471599566</v>
      </c>
      <c r="B1531" s="2">
        <v>42016</v>
      </c>
      <c r="C1531" s="2">
        <v>42025</v>
      </c>
      <c r="D1531" t="s">
        <v>39</v>
      </c>
      <c r="E1531" t="s">
        <v>29</v>
      </c>
      <c r="F1531" t="s">
        <v>42</v>
      </c>
      <c r="G1531" t="s">
        <v>18</v>
      </c>
      <c r="H1531" t="s">
        <v>26</v>
      </c>
      <c r="I1531">
        <v>5647</v>
      </c>
      <c r="J1531">
        <v>437.2</v>
      </c>
      <c r="K1531">
        <v>263.33</v>
      </c>
    </row>
    <row r="1532" spans="1:11" x14ac:dyDescent="0.35">
      <c r="A1532">
        <v>312593495</v>
      </c>
      <c r="B1532" s="2">
        <v>44487</v>
      </c>
      <c r="C1532" s="2">
        <v>44505</v>
      </c>
      <c r="D1532" t="s">
        <v>75</v>
      </c>
      <c r="E1532" t="s">
        <v>38</v>
      </c>
      <c r="F1532" t="s">
        <v>13</v>
      </c>
      <c r="G1532" t="s">
        <v>14</v>
      </c>
      <c r="H1532" t="s">
        <v>34</v>
      </c>
      <c r="I1532">
        <v>2217</v>
      </c>
      <c r="J1532">
        <v>255.28</v>
      </c>
      <c r="K1532">
        <v>159.41999999999999</v>
      </c>
    </row>
    <row r="1533" spans="1:11" x14ac:dyDescent="0.35">
      <c r="A1533">
        <v>585089194</v>
      </c>
      <c r="B1533" s="2">
        <v>42221</v>
      </c>
      <c r="C1533" s="2">
        <v>42232</v>
      </c>
      <c r="D1533" t="s">
        <v>162</v>
      </c>
      <c r="E1533" t="s">
        <v>38</v>
      </c>
      <c r="F1533" t="s">
        <v>17</v>
      </c>
      <c r="G1533" t="s">
        <v>18</v>
      </c>
      <c r="H1533" t="s">
        <v>15</v>
      </c>
      <c r="I1533">
        <v>9749</v>
      </c>
      <c r="J1533">
        <v>152.58000000000001</v>
      </c>
      <c r="K1533">
        <v>97.44</v>
      </c>
    </row>
    <row r="1534" spans="1:11" x14ac:dyDescent="0.35">
      <c r="A1534">
        <v>653197991</v>
      </c>
      <c r="B1534" s="2">
        <v>44489</v>
      </c>
      <c r="C1534" s="2">
        <v>44510</v>
      </c>
      <c r="D1534" t="s">
        <v>160</v>
      </c>
      <c r="E1534" t="s">
        <v>29</v>
      </c>
      <c r="F1534" t="s">
        <v>17</v>
      </c>
      <c r="G1534" t="s">
        <v>14</v>
      </c>
      <c r="H1534" t="s">
        <v>19</v>
      </c>
      <c r="I1534">
        <v>4656</v>
      </c>
      <c r="J1534">
        <v>152.58000000000001</v>
      </c>
      <c r="K1534">
        <v>97.44</v>
      </c>
    </row>
    <row r="1535" spans="1:11" x14ac:dyDescent="0.35">
      <c r="A1535">
        <v>851343715</v>
      </c>
      <c r="B1535" s="2">
        <v>43597</v>
      </c>
      <c r="C1535" s="2">
        <v>43605</v>
      </c>
      <c r="D1535" t="s">
        <v>124</v>
      </c>
      <c r="E1535" t="s">
        <v>38</v>
      </c>
      <c r="F1535" t="s">
        <v>25</v>
      </c>
      <c r="G1535" t="s">
        <v>14</v>
      </c>
      <c r="H1535" t="s">
        <v>19</v>
      </c>
      <c r="I1535">
        <v>379</v>
      </c>
      <c r="J1535">
        <v>205.7</v>
      </c>
      <c r="K1535">
        <v>117.11</v>
      </c>
    </row>
    <row r="1536" spans="1:11" x14ac:dyDescent="0.35">
      <c r="A1536">
        <v>234262692</v>
      </c>
      <c r="B1536" s="2">
        <v>44404</v>
      </c>
      <c r="C1536" s="2">
        <v>44420</v>
      </c>
      <c r="D1536" t="s">
        <v>141</v>
      </c>
      <c r="E1536" t="s">
        <v>38</v>
      </c>
      <c r="F1536" t="s">
        <v>76</v>
      </c>
      <c r="G1536" t="s">
        <v>18</v>
      </c>
      <c r="H1536" t="s">
        <v>19</v>
      </c>
      <c r="I1536">
        <v>2391</v>
      </c>
      <c r="J1536">
        <v>668.27</v>
      </c>
      <c r="K1536">
        <v>502.54</v>
      </c>
    </row>
    <row r="1537" spans="1:11" x14ac:dyDescent="0.35">
      <c r="A1537">
        <v>627003753</v>
      </c>
      <c r="B1537" s="2">
        <v>44611</v>
      </c>
      <c r="C1537" s="2">
        <v>44613</v>
      </c>
      <c r="D1537" t="s">
        <v>214</v>
      </c>
      <c r="E1537" t="s">
        <v>21</v>
      </c>
      <c r="F1537" t="s">
        <v>47</v>
      </c>
      <c r="G1537" t="s">
        <v>18</v>
      </c>
      <c r="H1537" t="s">
        <v>15</v>
      </c>
      <c r="I1537">
        <v>3199</v>
      </c>
      <c r="J1537">
        <v>421.89</v>
      </c>
      <c r="K1537">
        <v>364.69</v>
      </c>
    </row>
    <row r="1538" spans="1:11" x14ac:dyDescent="0.35">
      <c r="A1538">
        <v>774928224</v>
      </c>
      <c r="B1538" s="2">
        <v>43775</v>
      </c>
      <c r="C1538" s="2">
        <v>43779</v>
      </c>
      <c r="D1538" t="s">
        <v>220</v>
      </c>
      <c r="E1538" t="s">
        <v>29</v>
      </c>
      <c r="F1538" t="s">
        <v>68</v>
      </c>
      <c r="G1538" t="s">
        <v>18</v>
      </c>
      <c r="H1538" t="s">
        <v>19</v>
      </c>
      <c r="I1538">
        <v>7337</v>
      </c>
      <c r="J1538">
        <v>154.06</v>
      </c>
      <c r="K1538">
        <v>90.93</v>
      </c>
    </row>
    <row r="1539" spans="1:11" x14ac:dyDescent="0.35">
      <c r="A1539">
        <v>393709933</v>
      </c>
      <c r="B1539" s="2">
        <v>42806</v>
      </c>
      <c r="C1539" s="2">
        <v>42818</v>
      </c>
      <c r="D1539" t="s">
        <v>165</v>
      </c>
      <c r="E1539" t="s">
        <v>21</v>
      </c>
      <c r="F1539" t="s">
        <v>56</v>
      </c>
      <c r="G1539" t="s">
        <v>18</v>
      </c>
      <c r="H1539" t="s">
        <v>19</v>
      </c>
      <c r="I1539">
        <v>6373</v>
      </c>
      <c r="J1539">
        <v>9.33</v>
      </c>
      <c r="K1539">
        <v>6.92</v>
      </c>
    </row>
    <row r="1540" spans="1:11" x14ac:dyDescent="0.35">
      <c r="A1540">
        <v>619335210</v>
      </c>
      <c r="B1540" s="2">
        <v>42267</v>
      </c>
      <c r="C1540" s="2">
        <v>42287</v>
      </c>
      <c r="D1540" t="s">
        <v>98</v>
      </c>
      <c r="E1540" t="s">
        <v>38</v>
      </c>
      <c r="F1540" t="s">
        <v>76</v>
      </c>
      <c r="G1540" t="s">
        <v>14</v>
      </c>
      <c r="H1540" t="s">
        <v>19</v>
      </c>
      <c r="I1540">
        <v>3906</v>
      </c>
      <c r="J1540">
        <v>668.27</v>
      </c>
      <c r="K1540">
        <v>502.54</v>
      </c>
    </row>
    <row r="1541" spans="1:11" x14ac:dyDescent="0.35">
      <c r="A1541">
        <v>858102881</v>
      </c>
      <c r="B1541" s="2">
        <v>42882</v>
      </c>
      <c r="C1541" s="2">
        <v>42889</v>
      </c>
      <c r="D1541" t="s">
        <v>73</v>
      </c>
      <c r="E1541" t="s">
        <v>24</v>
      </c>
      <c r="F1541" t="s">
        <v>40</v>
      </c>
      <c r="G1541" t="s">
        <v>14</v>
      </c>
      <c r="H1541" t="s">
        <v>15</v>
      </c>
      <c r="I1541">
        <v>566</v>
      </c>
      <c r="J1541">
        <v>651.21</v>
      </c>
      <c r="K1541">
        <v>524.96</v>
      </c>
    </row>
    <row r="1542" spans="1:11" x14ac:dyDescent="0.35">
      <c r="A1542">
        <v>136624276</v>
      </c>
      <c r="B1542" s="2">
        <v>42420</v>
      </c>
      <c r="C1542" s="2">
        <v>42439</v>
      </c>
      <c r="D1542" t="s">
        <v>102</v>
      </c>
      <c r="E1542" t="s">
        <v>21</v>
      </c>
      <c r="F1542" t="s">
        <v>22</v>
      </c>
      <c r="G1542" t="s">
        <v>18</v>
      </c>
      <c r="H1542" t="s">
        <v>26</v>
      </c>
      <c r="I1542">
        <v>9014</v>
      </c>
      <c r="J1542">
        <v>47.45</v>
      </c>
      <c r="K1542">
        <v>31.79</v>
      </c>
    </row>
    <row r="1543" spans="1:11" x14ac:dyDescent="0.35">
      <c r="A1543">
        <v>251823222</v>
      </c>
      <c r="B1543" s="2">
        <v>44807</v>
      </c>
      <c r="C1543" s="2">
        <v>44818</v>
      </c>
      <c r="D1543" t="s">
        <v>115</v>
      </c>
      <c r="E1543" t="s">
        <v>21</v>
      </c>
      <c r="F1543" t="s">
        <v>33</v>
      </c>
      <c r="G1543" t="s">
        <v>14</v>
      </c>
      <c r="H1543" t="s">
        <v>26</v>
      </c>
      <c r="I1543">
        <v>8942</v>
      </c>
      <c r="J1543">
        <v>109.28</v>
      </c>
      <c r="K1543">
        <v>35.840000000000003</v>
      </c>
    </row>
    <row r="1544" spans="1:11" x14ac:dyDescent="0.35">
      <c r="A1544">
        <v>820936048</v>
      </c>
      <c r="B1544" s="2">
        <v>42358</v>
      </c>
      <c r="C1544" s="2">
        <v>42375</v>
      </c>
      <c r="D1544" t="s">
        <v>161</v>
      </c>
      <c r="E1544" t="s">
        <v>24</v>
      </c>
      <c r="F1544" t="s">
        <v>56</v>
      </c>
      <c r="G1544" t="s">
        <v>14</v>
      </c>
      <c r="H1544" t="s">
        <v>34</v>
      </c>
      <c r="I1544">
        <v>2074</v>
      </c>
      <c r="J1544">
        <v>9.33</v>
      </c>
      <c r="K1544">
        <v>6.92</v>
      </c>
    </row>
    <row r="1545" spans="1:11" x14ac:dyDescent="0.35">
      <c r="A1545">
        <v>631511580</v>
      </c>
      <c r="B1545" s="2">
        <v>43816</v>
      </c>
      <c r="C1545" s="2">
        <v>43824</v>
      </c>
      <c r="D1545" t="s">
        <v>114</v>
      </c>
      <c r="E1545" t="s">
        <v>38</v>
      </c>
      <c r="F1545" t="s">
        <v>17</v>
      </c>
      <c r="G1545" t="s">
        <v>14</v>
      </c>
      <c r="H1545" t="s">
        <v>15</v>
      </c>
      <c r="I1545">
        <v>7165</v>
      </c>
      <c r="J1545">
        <v>152.58000000000001</v>
      </c>
      <c r="K1545">
        <v>97.44</v>
      </c>
    </row>
    <row r="1546" spans="1:11" x14ac:dyDescent="0.35">
      <c r="A1546">
        <v>791411149</v>
      </c>
      <c r="B1546" s="2">
        <v>44701</v>
      </c>
      <c r="C1546" s="2">
        <v>44715</v>
      </c>
      <c r="D1546" t="s">
        <v>161</v>
      </c>
      <c r="E1546" t="s">
        <v>24</v>
      </c>
      <c r="F1546" t="s">
        <v>76</v>
      </c>
      <c r="G1546" t="s">
        <v>14</v>
      </c>
      <c r="H1546" t="s">
        <v>19</v>
      </c>
      <c r="I1546">
        <v>5001</v>
      </c>
      <c r="J1546">
        <v>668.27</v>
      </c>
      <c r="K1546">
        <v>502.54</v>
      </c>
    </row>
    <row r="1547" spans="1:11" x14ac:dyDescent="0.35">
      <c r="A1547">
        <v>678808581</v>
      </c>
      <c r="B1547" s="2">
        <v>42301</v>
      </c>
      <c r="C1547" s="2">
        <v>42309</v>
      </c>
      <c r="D1547" t="s">
        <v>45</v>
      </c>
      <c r="E1547" t="s">
        <v>12</v>
      </c>
      <c r="F1547" t="s">
        <v>22</v>
      </c>
      <c r="G1547" t="s">
        <v>14</v>
      </c>
      <c r="H1547" t="s">
        <v>15</v>
      </c>
      <c r="I1547">
        <v>3399</v>
      </c>
      <c r="J1547">
        <v>47.45</v>
      </c>
      <c r="K1547">
        <v>31.79</v>
      </c>
    </row>
    <row r="1548" spans="1:11" x14ac:dyDescent="0.35">
      <c r="A1548">
        <v>192190206</v>
      </c>
      <c r="B1548" s="2">
        <v>44416</v>
      </c>
      <c r="C1548" s="2">
        <v>44426</v>
      </c>
      <c r="D1548" t="s">
        <v>212</v>
      </c>
      <c r="E1548" t="s">
        <v>32</v>
      </c>
      <c r="F1548" t="s">
        <v>76</v>
      </c>
      <c r="G1548" t="s">
        <v>14</v>
      </c>
      <c r="H1548" t="s">
        <v>19</v>
      </c>
      <c r="I1548">
        <v>2208</v>
      </c>
      <c r="J1548">
        <v>668.27</v>
      </c>
      <c r="K1548">
        <v>502.54</v>
      </c>
    </row>
    <row r="1549" spans="1:11" x14ac:dyDescent="0.35">
      <c r="A1549">
        <v>200354850</v>
      </c>
      <c r="B1549" s="2">
        <v>43191</v>
      </c>
      <c r="C1549" s="2">
        <v>43194</v>
      </c>
      <c r="D1549" t="s">
        <v>175</v>
      </c>
      <c r="E1549" t="s">
        <v>21</v>
      </c>
      <c r="F1549" t="s">
        <v>13</v>
      </c>
      <c r="G1549" t="s">
        <v>18</v>
      </c>
      <c r="H1549" t="s">
        <v>34</v>
      </c>
      <c r="I1549">
        <v>8307</v>
      </c>
      <c r="J1549">
        <v>255.28</v>
      </c>
      <c r="K1549">
        <v>159.41999999999999</v>
      </c>
    </row>
    <row r="1550" spans="1:11" x14ac:dyDescent="0.35">
      <c r="A1550">
        <v>292413842</v>
      </c>
      <c r="B1550" s="2">
        <v>44203</v>
      </c>
      <c r="C1550" s="2">
        <v>44205</v>
      </c>
      <c r="D1550" t="s">
        <v>139</v>
      </c>
      <c r="E1550" t="s">
        <v>51</v>
      </c>
      <c r="F1550" t="s">
        <v>33</v>
      </c>
      <c r="G1550" t="s">
        <v>18</v>
      </c>
      <c r="H1550" t="s">
        <v>34</v>
      </c>
      <c r="I1550">
        <v>609</v>
      </c>
      <c r="J1550">
        <v>109.28</v>
      </c>
      <c r="K1550">
        <v>35.840000000000003</v>
      </c>
    </row>
    <row r="1551" spans="1:11" x14ac:dyDescent="0.35">
      <c r="A1551">
        <v>127791011</v>
      </c>
      <c r="B1551" s="2">
        <v>42644</v>
      </c>
      <c r="C1551" s="2">
        <v>42660</v>
      </c>
      <c r="D1551" t="s">
        <v>183</v>
      </c>
      <c r="E1551" t="s">
        <v>24</v>
      </c>
      <c r="F1551" t="s">
        <v>22</v>
      </c>
      <c r="G1551" t="s">
        <v>18</v>
      </c>
      <c r="H1551" t="s">
        <v>19</v>
      </c>
      <c r="I1551">
        <v>5055</v>
      </c>
      <c r="J1551">
        <v>47.45</v>
      </c>
      <c r="K1551">
        <v>31.79</v>
      </c>
    </row>
    <row r="1552" spans="1:11" x14ac:dyDescent="0.35">
      <c r="A1552">
        <v>786222684</v>
      </c>
      <c r="B1552" s="2">
        <v>42757</v>
      </c>
      <c r="C1552" s="2">
        <v>42759</v>
      </c>
      <c r="D1552" t="s">
        <v>65</v>
      </c>
      <c r="E1552" t="s">
        <v>32</v>
      </c>
      <c r="F1552" t="s">
        <v>25</v>
      </c>
      <c r="G1552" t="s">
        <v>14</v>
      </c>
      <c r="H1552" t="s">
        <v>26</v>
      </c>
      <c r="I1552">
        <v>9619</v>
      </c>
      <c r="J1552">
        <v>205.7</v>
      </c>
      <c r="K1552">
        <v>117.11</v>
      </c>
    </row>
    <row r="1553" spans="1:11" x14ac:dyDescent="0.35">
      <c r="A1553">
        <v>717757689</v>
      </c>
      <c r="B1553" s="2">
        <v>42937</v>
      </c>
      <c r="C1553" s="2">
        <v>42942</v>
      </c>
      <c r="D1553" t="s">
        <v>57</v>
      </c>
      <c r="E1553" t="s">
        <v>32</v>
      </c>
      <c r="F1553" t="s">
        <v>42</v>
      </c>
      <c r="G1553" t="s">
        <v>14</v>
      </c>
      <c r="H1553" t="s">
        <v>19</v>
      </c>
      <c r="I1553">
        <v>9305</v>
      </c>
      <c r="J1553">
        <v>437.2</v>
      </c>
      <c r="K1553">
        <v>263.33</v>
      </c>
    </row>
    <row r="1554" spans="1:11" x14ac:dyDescent="0.35">
      <c r="A1554">
        <v>692757356</v>
      </c>
      <c r="B1554" s="2">
        <v>42857</v>
      </c>
      <c r="C1554" s="2">
        <v>42865</v>
      </c>
      <c r="D1554" t="s">
        <v>184</v>
      </c>
      <c r="E1554" t="s">
        <v>21</v>
      </c>
      <c r="F1554" t="s">
        <v>47</v>
      </c>
      <c r="G1554" t="s">
        <v>18</v>
      </c>
      <c r="H1554" t="s">
        <v>34</v>
      </c>
      <c r="I1554">
        <v>1151</v>
      </c>
      <c r="J1554">
        <v>421.89</v>
      </c>
      <c r="K1554">
        <v>364.69</v>
      </c>
    </row>
    <row r="1555" spans="1:11" x14ac:dyDescent="0.35">
      <c r="A1555">
        <v>651895511</v>
      </c>
      <c r="B1555" s="2">
        <v>44116</v>
      </c>
      <c r="C1555" s="2">
        <v>44121</v>
      </c>
      <c r="D1555" t="s">
        <v>113</v>
      </c>
      <c r="E1555" t="s">
        <v>21</v>
      </c>
      <c r="F1555" t="s">
        <v>13</v>
      </c>
      <c r="G1555" t="s">
        <v>18</v>
      </c>
      <c r="H1555" t="s">
        <v>26</v>
      </c>
      <c r="I1555">
        <v>9223</v>
      </c>
      <c r="J1555">
        <v>255.28</v>
      </c>
      <c r="K1555">
        <v>159.41999999999999</v>
      </c>
    </row>
    <row r="1556" spans="1:11" x14ac:dyDescent="0.35">
      <c r="A1556">
        <v>156158483</v>
      </c>
      <c r="B1556" s="2">
        <v>42547</v>
      </c>
      <c r="C1556" s="2">
        <v>42557</v>
      </c>
      <c r="D1556" t="s">
        <v>152</v>
      </c>
      <c r="E1556" t="s">
        <v>21</v>
      </c>
      <c r="F1556" t="s">
        <v>33</v>
      </c>
      <c r="G1556" t="s">
        <v>18</v>
      </c>
      <c r="H1556" t="s">
        <v>19</v>
      </c>
      <c r="I1556">
        <v>9620</v>
      </c>
      <c r="J1556">
        <v>109.28</v>
      </c>
      <c r="K1556">
        <v>35.840000000000003</v>
      </c>
    </row>
    <row r="1557" spans="1:11" x14ac:dyDescent="0.35">
      <c r="A1557">
        <v>636845099</v>
      </c>
      <c r="B1557" s="2">
        <v>42222</v>
      </c>
      <c r="C1557" s="2">
        <v>42238</v>
      </c>
      <c r="D1557" t="s">
        <v>157</v>
      </c>
      <c r="E1557" t="s">
        <v>24</v>
      </c>
      <c r="F1557" t="s">
        <v>40</v>
      </c>
      <c r="G1557" t="s">
        <v>18</v>
      </c>
      <c r="H1557" t="s">
        <v>26</v>
      </c>
      <c r="I1557">
        <v>5472</v>
      </c>
      <c r="J1557">
        <v>651.21</v>
      </c>
      <c r="K1557">
        <v>524.96</v>
      </c>
    </row>
    <row r="1558" spans="1:11" x14ac:dyDescent="0.35">
      <c r="A1558">
        <v>445566689</v>
      </c>
      <c r="B1558" s="2">
        <v>43639</v>
      </c>
      <c r="C1558" s="2">
        <v>43652</v>
      </c>
      <c r="D1558" t="s">
        <v>210</v>
      </c>
      <c r="E1558" t="s">
        <v>38</v>
      </c>
      <c r="F1558" t="s">
        <v>42</v>
      </c>
      <c r="G1558" t="s">
        <v>18</v>
      </c>
      <c r="H1558" t="s">
        <v>34</v>
      </c>
      <c r="I1558">
        <v>1940</v>
      </c>
      <c r="J1558">
        <v>437.2</v>
      </c>
      <c r="K1558">
        <v>263.33</v>
      </c>
    </row>
    <row r="1559" spans="1:11" x14ac:dyDescent="0.35">
      <c r="A1559">
        <v>704247081</v>
      </c>
      <c r="B1559" s="2">
        <v>44841</v>
      </c>
      <c r="C1559" s="2">
        <v>44860</v>
      </c>
      <c r="D1559" t="s">
        <v>88</v>
      </c>
      <c r="E1559" t="s">
        <v>38</v>
      </c>
      <c r="F1559" t="s">
        <v>68</v>
      </c>
      <c r="G1559" t="s">
        <v>18</v>
      </c>
      <c r="H1559" t="s">
        <v>34</v>
      </c>
      <c r="I1559">
        <v>1216</v>
      </c>
      <c r="J1559">
        <v>154.06</v>
      </c>
      <c r="K1559">
        <v>90.93</v>
      </c>
    </row>
    <row r="1560" spans="1:11" x14ac:dyDescent="0.35">
      <c r="A1560">
        <v>355122601</v>
      </c>
      <c r="B1560" s="2">
        <v>42640</v>
      </c>
      <c r="C1560" s="2">
        <v>42645</v>
      </c>
      <c r="D1560" t="s">
        <v>137</v>
      </c>
      <c r="E1560" t="s">
        <v>38</v>
      </c>
      <c r="F1560" t="s">
        <v>22</v>
      </c>
      <c r="G1560" t="s">
        <v>14</v>
      </c>
      <c r="H1560" t="s">
        <v>26</v>
      </c>
      <c r="I1560">
        <v>7524</v>
      </c>
      <c r="J1560">
        <v>47.45</v>
      </c>
      <c r="K1560">
        <v>31.79</v>
      </c>
    </row>
    <row r="1561" spans="1:11" x14ac:dyDescent="0.35">
      <c r="A1561">
        <v>210742080</v>
      </c>
      <c r="B1561" s="2">
        <v>42092</v>
      </c>
      <c r="C1561" s="2">
        <v>42102</v>
      </c>
      <c r="D1561" t="s">
        <v>196</v>
      </c>
      <c r="E1561" t="s">
        <v>32</v>
      </c>
      <c r="F1561" t="s">
        <v>25</v>
      </c>
      <c r="G1561" t="s">
        <v>14</v>
      </c>
      <c r="H1561" t="s">
        <v>15</v>
      </c>
      <c r="I1561">
        <v>2119</v>
      </c>
      <c r="J1561">
        <v>205.7</v>
      </c>
      <c r="K1561">
        <v>117.11</v>
      </c>
    </row>
    <row r="1562" spans="1:11" x14ac:dyDescent="0.35">
      <c r="A1562">
        <v>703966844</v>
      </c>
      <c r="B1562" s="2">
        <v>43787</v>
      </c>
      <c r="C1562" s="2">
        <v>43799</v>
      </c>
      <c r="D1562" t="s">
        <v>103</v>
      </c>
      <c r="E1562" t="s">
        <v>21</v>
      </c>
      <c r="F1562" t="s">
        <v>17</v>
      </c>
      <c r="G1562" t="s">
        <v>18</v>
      </c>
      <c r="H1562" t="s">
        <v>19</v>
      </c>
      <c r="I1562">
        <v>8288</v>
      </c>
      <c r="J1562">
        <v>152.58000000000001</v>
      </c>
      <c r="K1562">
        <v>97.44</v>
      </c>
    </row>
    <row r="1563" spans="1:11" x14ac:dyDescent="0.35">
      <c r="A1563">
        <v>537970721</v>
      </c>
      <c r="B1563" s="2">
        <v>42942</v>
      </c>
      <c r="C1563" s="2">
        <v>42948</v>
      </c>
      <c r="D1563" t="s">
        <v>110</v>
      </c>
      <c r="E1563" t="s">
        <v>38</v>
      </c>
      <c r="F1563" t="s">
        <v>42</v>
      </c>
      <c r="G1563" t="s">
        <v>14</v>
      </c>
      <c r="H1563" t="s">
        <v>19</v>
      </c>
      <c r="I1563">
        <v>6346</v>
      </c>
      <c r="J1563">
        <v>437.2</v>
      </c>
      <c r="K1563">
        <v>263.33</v>
      </c>
    </row>
    <row r="1564" spans="1:11" x14ac:dyDescent="0.35">
      <c r="A1564">
        <v>736240041</v>
      </c>
      <c r="B1564" s="2">
        <v>42777</v>
      </c>
      <c r="C1564" s="2">
        <v>42781</v>
      </c>
      <c r="D1564" t="s">
        <v>116</v>
      </c>
      <c r="E1564" t="s">
        <v>21</v>
      </c>
      <c r="F1564" t="s">
        <v>76</v>
      </c>
      <c r="G1564" t="s">
        <v>18</v>
      </c>
      <c r="H1564" t="s">
        <v>26</v>
      </c>
      <c r="I1564">
        <v>8644</v>
      </c>
      <c r="J1564">
        <v>668.27</v>
      </c>
      <c r="K1564">
        <v>502.54</v>
      </c>
    </row>
    <row r="1565" spans="1:11" x14ac:dyDescent="0.35">
      <c r="A1565">
        <v>592573630</v>
      </c>
      <c r="B1565" s="2">
        <v>42286</v>
      </c>
      <c r="C1565" s="2">
        <v>42296</v>
      </c>
      <c r="D1565" t="s">
        <v>97</v>
      </c>
      <c r="E1565" t="s">
        <v>29</v>
      </c>
      <c r="F1565" t="s">
        <v>40</v>
      </c>
      <c r="G1565" t="s">
        <v>14</v>
      </c>
      <c r="H1565" t="s">
        <v>34</v>
      </c>
      <c r="I1565">
        <v>4560</v>
      </c>
      <c r="J1565">
        <v>651.21</v>
      </c>
      <c r="K1565">
        <v>524.96</v>
      </c>
    </row>
    <row r="1566" spans="1:11" x14ac:dyDescent="0.35">
      <c r="A1566">
        <v>821082818</v>
      </c>
      <c r="B1566" s="2">
        <v>44658</v>
      </c>
      <c r="C1566" s="2">
        <v>44666</v>
      </c>
      <c r="D1566" t="s">
        <v>112</v>
      </c>
      <c r="E1566" t="s">
        <v>12</v>
      </c>
      <c r="F1566" t="s">
        <v>17</v>
      </c>
      <c r="G1566" t="s">
        <v>14</v>
      </c>
      <c r="H1566" t="s">
        <v>26</v>
      </c>
      <c r="I1566">
        <v>5507</v>
      </c>
      <c r="J1566">
        <v>152.58000000000001</v>
      </c>
      <c r="K1566">
        <v>97.44</v>
      </c>
    </row>
    <row r="1567" spans="1:11" x14ac:dyDescent="0.35">
      <c r="A1567">
        <v>406191432</v>
      </c>
      <c r="B1567" s="2">
        <v>42856</v>
      </c>
      <c r="C1567" s="2">
        <v>42861</v>
      </c>
      <c r="D1567" t="s">
        <v>210</v>
      </c>
      <c r="E1567" t="s">
        <v>38</v>
      </c>
      <c r="F1567" t="s">
        <v>76</v>
      </c>
      <c r="G1567" t="s">
        <v>18</v>
      </c>
      <c r="H1567" t="s">
        <v>26</v>
      </c>
      <c r="I1567">
        <v>9926</v>
      </c>
      <c r="J1567">
        <v>668.27</v>
      </c>
      <c r="K1567">
        <v>502.54</v>
      </c>
    </row>
    <row r="1568" spans="1:11" x14ac:dyDescent="0.35">
      <c r="A1568">
        <v>652635800</v>
      </c>
      <c r="B1568" s="2">
        <v>42699</v>
      </c>
      <c r="C1568" s="2">
        <v>42700</v>
      </c>
      <c r="D1568" t="s">
        <v>127</v>
      </c>
      <c r="E1568" t="s">
        <v>38</v>
      </c>
      <c r="F1568" t="s">
        <v>40</v>
      </c>
      <c r="G1568" t="s">
        <v>14</v>
      </c>
      <c r="H1568" t="s">
        <v>34</v>
      </c>
      <c r="I1568">
        <v>8291</v>
      </c>
      <c r="J1568">
        <v>651.21</v>
      </c>
      <c r="K1568">
        <v>524.96</v>
      </c>
    </row>
    <row r="1569" spans="1:11" x14ac:dyDescent="0.35">
      <c r="A1569">
        <v>235464751</v>
      </c>
      <c r="B1569" s="2">
        <v>42545</v>
      </c>
      <c r="C1569" s="2">
        <v>42554</v>
      </c>
      <c r="D1569" t="s">
        <v>101</v>
      </c>
      <c r="E1569" t="s">
        <v>24</v>
      </c>
      <c r="F1569" t="s">
        <v>47</v>
      </c>
      <c r="G1569" t="s">
        <v>18</v>
      </c>
      <c r="H1569" t="s">
        <v>34</v>
      </c>
      <c r="I1569">
        <v>8107</v>
      </c>
      <c r="J1569">
        <v>421.89</v>
      </c>
      <c r="K1569">
        <v>364.69</v>
      </c>
    </row>
    <row r="1570" spans="1:11" x14ac:dyDescent="0.35">
      <c r="A1570">
        <v>150039613</v>
      </c>
      <c r="B1570" s="2">
        <v>42758</v>
      </c>
      <c r="C1570" s="2">
        <v>42759</v>
      </c>
      <c r="D1570" t="s">
        <v>74</v>
      </c>
      <c r="E1570" t="s">
        <v>38</v>
      </c>
      <c r="F1570" t="s">
        <v>56</v>
      </c>
      <c r="G1570" t="s">
        <v>18</v>
      </c>
      <c r="H1570" t="s">
        <v>15</v>
      </c>
      <c r="I1570">
        <v>8910</v>
      </c>
      <c r="J1570">
        <v>9.33</v>
      </c>
      <c r="K1570">
        <v>6.92</v>
      </c>
    </row>
    <row r="1571" spans="1:11" x14ac:dyDescent="0.35">
      <c r="A1571">
        <v>562034213</v>
      </c>
      <c r="B1571" s="2">
        <v>42705</v>
      </c>
      <c r="C1571" s="2">
        <v>42715</v>
      </c>
      <c r="D1571" t="s">
        <v>174</v>
      </c>
      <c r="E1571" t="s">
        <v>29</v>
      </c>
      <c r="F1571" t="s">
        <v>42</v>
      </c>
      <c r="G1571" t="s">
        <v>18</v>
      </c>
      <c r="H1571" t="s">
        <v>15</v>
      </c>
      <c r="I1571">
        <v>7268</v>
      </c>
      <c r="J1571">
        <v>437.2</v>
      </c>
      <c r="K1571">
        <v>263.33</v>
      </c>
    </row>
    <row r="1572" spans="1:11" x14ac:dyDescent="0.35">
      <c r="A1572">
        <v>357434880</v>
      </c>
      <c r="B1572" s="2">
        <v>42146</v>
      </c>
      <c r="C1572" s="2">
        <v>42166</v>
      </c>
      <c r="D1572" t="s">
        <v>60</v>
      </c>
      <c r="E1572" t="s">
        <v>21</v>
      </c>
      <c r="F1572" t="s">
        <v>42</v>
      </c>
      <c r="G1572" t="s">
        <v>14</v>
      </c>
      <c r="H1572" t="s">
        <v>19</v>
      </c>
      <c r="I1572">
        <v>1779</v>
      </c>
      <c r="J1572">
        <v>437.2</v>
      </c>
      <c r="K1572">
        <v>263.33</v>
      </c>
    </row>
    <row r="1573" spans="1:11" x14ac:dyDescent="0.35">
      <c r="A1573">
        <v>292540442</v>
      </c>
      <c r="B1573" s="2">
        <v>42611</v>
      </c>
      <c r="C1573" s="2">
        <v>42619</v>
      </c>
      <c r="D1573" t="s">
        <v>101</v>
      </c>
      <c r="E1573" t="s">
        <v>24</v>
      </c>
      <c r="F1573" t="s">
        <v>76</v>
      </c>
      <c r="G1573" t="s">
        <v>18</v>
      </c>
      <c r="H1573" t="s">
        <v>34</v>
      </c>
      <c r="I1573">
        <v>8073</v>
      </c>
      <c r="J1573">
        <v>668.27</v>
      </c>
      <c r="K1573">
        <v>502.54</v>
      </c>
    </row>
    <row r="1574" spans="1:11" x14ac:dyDescent="0.35">
      <c r="A1574">
        <v>743962228</v>
      </c>
      <c r="B1574" s="2">
        <v>44870</v>
      </c>
      <c r="C1574" s="2">
        <v>44874</v>
      </c>
      <c r="D1574" t="s">
        <v>173</v>
      </c>
      <c r="E1574" t="s">
        <v>24</v>
      </c>
      <c r="F1574" t="s">
        <v>47</v>
      </c>
      <c r="G1574" t="s">
        <v>14</v>
      </c>
      <c r="H1574" t="s">
        <v>34</v>
      </c>
      <c r="I1574">
        <v>3811</v>
      </c>
      <c r="J1574">
        <v>421.89</v>
      </c>
      <c r="K1574">
        <v>364.69</v>
      </c>
    </row>
    <row r="1575" spans="1:11" x14ac:dyDescent="0.35">
      <c r="A1575">
        <v>358624064</v>
      </c>
      <c r="B1575" s="2">
        <v>42231</v>
      </c>
      <c r="C1575" s="2">
        <v>42245</v>
      </c>
      <c r="D1575" t="s">
        <v>95</v>
      </c>
      <c r="E1575" t="s">
        <v>21</v>
      </c>
      <c r="F1575" t="s">
        <v>33</v>
      </c>
      <c r="G1575" t="s">
        <v>18</v>
      </c>
      <c r="H1575" t="s">
        <v>34</v>
      </c>
      <c r="I1575">
        <v>3685</v>
      </c>
      <c r="J1575">
        <v>109.28</v>
      </c>
      <c r="K1575">
        <v>35.840000000000003</v>
      </c>
    </row>
    <row r="1576" spans="1:11" x14ac:dyDescent="0.35">
      <c r="A1576">
        <v>103762280</v>
      </c>
      <c r="B1576" s="2">
        <v>44512</v>
      </c>
      <c r="C1576" s="2">
        <v>44530</v>
      </c>
      <c r="D1576" t="s">
        <v>168</v>
      </c>
      <c r="E1576" t="s">
        <v>21</v>
      </c>
      <c r="F1576" t="s">
        <v>68</v>
      </c>
      <c r="G1576" t="s">
        <v>14</v>
      </c>
      <c r="H1576" t="s">
        <v>15</v>
      </c>
      <c r="I1576">
        <v>4419</v>
      </c>
      <c r="J1576">
        <v>154.06</v>
      </c>
      <c r="K1576">
        <v>90.93</v>
      </c>
    </row>
    <row r="1577" spans="1:11" x14ac:dyDescent="0.35">
      <c r="A1577">
        <v>116925704</v>
      </c>
      <c r="B1577" s="2">
        <v>42224</v>
      </c>
      <c r="C1577" s="2">
        <v>42240</v>
      </c>
      <c r="D1577" t="s">
        <v>208</v>
      </c>
      <c r="E1577" t="s">
        <v>12</v>
      </c>
      <c r="F1577" t="s">
        <v>25</v>
      </c>
      <c r="G1577" t="s">
        <v>14</v>
      </c>
      <c r="H1577" t="s">
        <v>34</v>
      </c>
      <c r="I1577">
        <v>9769</v>
      </c>
      <c r="J1577">
        <v>205.7</v>
      </c>
      <c r="K1577">
        <v>117.11</v>
      </c>
    </row>
    <row r="1578" spans="1:11" x14ac:dyDescent="0.35">
      <c r="A1578">
        <v>155975663</v>
      </c>
      <c r="B1578" s="2">
        <v>43693</v>
      </c>
      <c r="C1578" s="2">
        <v>43703</v>
      </c>
      <c r="D1578" t="s">
        <v>84</v>
      </c>
      <c r="E1578" t="s">
        <v>24</v>
      </c>
      <c r="F1578" t="s">
        <v>76</v>
      </c>
      <c r="G1578" t="s">
        <v>14</v>
      </c>
      <c r="H1578" t="s">
        <v>19</v>
      </c>
      <c r="I1578">
        <v>5520</v>
      </c>
      <c r="J1578">
        <v>668.27</v>
      </c>
      <c r="K1578">
        <v>502.54</v>
      </c>
    </row>
    <row r="1579" spans="1:11" x14ac:dyDescent="0.35">
      <c r="A1579">
        <v>949085986</v>
      </c>
      <c r="B1579" s="2">
        <v>44096</v>
      </c>
      <c r="C1579" s="2">
        <v>44111</v>
      </c>
      <c r="D1579" t="s">
        <v>90</v>
      </c>
      <c r="E1579" t="s">
        <v>38</v>
      </c>
      <c r="F1579" t="s">
        <v>33</v>
      </c>
      <c r="G1579" t="s">
        <v>14</v>
      </c>
      <c r="H1579" t="s">
        <v>15</v>
      </c>
      <c r="I1579">
        <v>4489</v>
      </c>
      <c r="J1579">
        <v>109.28</v>
      </c>
      <c r="K1579">
        <v>35.840000000000003</v>
      </c>
    </row>
    <row r="1580" spans="1:11" x14ac:dyDescent="0.35">
      <c r="A1580">
        <v>144743001</v>
      </c>
      <c r="B1580" s="2">
        <v>43536</v>
      </c>
      <c r="C1580" s="2">
        <v>43556</v>
      </c>
      <c r="D1580" t="s">
        <v>116</v>
      </c>
      <c r="E1580" t="s">
        <v>21</v>
      </c>
      <c r="F1580" t="s">
        <v>13</v>
      </c>
      <c r="G1580" t="s">
        <v>18</v>
      </c>
      <c r="H1580" t="s">
        <v>15</v>
      </c>
      <c r="I1580">
        <v>1525</v>
      </c>
      <c r="J1580">
        <v>255.28</v>
      </c>
      <c r="K1580">
        <v>159.41999999999999</v>
      </c>
    </row>
    <row r="1581" spans="1:11" x14ac:dyDescent="0.35">
      <c r="A1581">
        <v>861745536</v>
      </c>
      <c r="B1581" s="2">
        <v>44046</v>
      </c>
      <c r="C1581" s="2">
        <v>44065</v>
      </c>
      <c r="D1581" t="s">
        <v>191</v>
      </c>
      <c r="E1581" t="s">
        <v>24</v>
      </c>
      <c r="F1581" t="s">
        <v>13</v>
      </c>
      <c r="G1581" t="s">
        <v>14</v>
      </c>
      <c r="H1581" t="s">
        <v>15</v>
      </c>
      <c r="I1581">
        <v>8509</v>
      </c>
      <c r="J1581">
        <v>255.28</v>
      </c>
      <c r="K1581">
        <v>159.41999999999999</v>
      </c>
    </row>
    <row r="1582" spans="1:11" x14ac:dyDescent="0.35">
      <c r="A1582">
        <v>439204919</v>
      </c>
      <c r="B1582" s="2">
        <v>42777</v>
      </c>
      <c r="C1582" s="2">
        <v>42790</v>
      </c>
      <c r="D1582" t="s">
        <v>189</v>
      </c>
      <c r="E1582" t="s">
        <v>21</v>
      </c>
      <c r="F1582" t="s">
        <v>22</v>
      </c>
      <c r="G1582" t="s">
        <v>14</v>
      </c>
      <c r="H1582" t="s">
        <v>26</v>
      </c>
      <c r="I1582">
        <v>9350</v>
      </c>
      <c r="J1582">
        <v>47.45</v>
      </c>
      <c r="K1582">
        <v>31.79</v>
      </c>
    </row>
    <row r="1583" spans="1:11" x14ac:dyDescent="0.35">
      <c r="A1583">
        <v>786544978</v>
      </c>
      <c r="B1583" s="2">
        <v>42041</v>
      </c>
      <c r="C1583" s="2">
        <v>42046</v>
      </c>
      <c r="D1583" t="s">
        <v>114</v>
      </c>
      <c r="E1583" t="s">
        <v>38</v>
      </c>
      <c r="F1583" t="s">
        <v>40</v>
      </c>
      <c r="G1583" t="s">
        <v>18</v>
      </c>
      <c r="H1583" t="s">
        <v>26</v>
      </c>
      <c r="I1583">
        <v>4993</v>
      </c>
      <c r="J1583">
        <v>651.21</v>
      </c>
      <c r="K1583">
        <v>524.96</v>
      </c>
    </row>
    <row r="1584" spans="1:11" x14ac:dyDescent="0.35">
      <c r="A1584">
        <v>733502042</v>
      </c>
      <c r="B1584" s="2">
        <v>44231</v>
      </c>
      <c r="C1584" s="2">
        <v>44237</v>
      </c>
      <c r="D1584" t="s">
        <v>106</v>
      </c>
      <c r="E1584" t="s">
        <v>38</v>
      </c>
      <c r="F1584" t="s">
        <v>47</v>
      </c>
      <c r="G1584" t="s">
        <v>14</v>
      </c>
      <c r="H1584" t="s">
        <v>19</v>
      </c>
      <c r="I1584">
        <v>8409</v>
      </c>
      <c r="J1584">
        <v>421.89</v>
      </c>
      <c r="K1584">
        <v>364.69</v>
      </c>
    </row>
    <row r="1585" spans="1:11" x14ac:dyDescent="0.35">
      <c r="A1585">
        <v>980124938</v>
      </c>
      <c r="B1585" s="2">
        <v>43280</v>
      </c>
      <c r="C1585" s="2">
        <v>43285</v>
      </c>
      <c r="D1585" t="s">
        <v>37</v>
      </c>
      <c r="E1585" t="s">
        <v>38</v>
      </c>
      <c r="F1585" t="s">
        <v>30</v>
      </c>
      <c r="G1585" t="s">
        <v>14</v>
      </c>
      <c r="H1585" t="s">
        <v>19</v>
      </c>
      <c r="I1585">
        <v>9605</v>
      </c>
      <c r="J1585">
        <v>81.73</v>
      </c>
      <c r="K1585">
        <v>56.67</v>
      </c>
    </row>
    <row r="1586" spans="1:11" x14ac:dyDescent="0.35">
      <c r="A1586">
        <v>946774995</v>
      </c>
      <c r="B1586" s="2">
        <v>43477</v>
      </c>
      <c r="C1586" s="2">
        <v>43486</v>
      </c>
      <c r="D1586" t="s">
        <v>96</v>
      </c>
      <c r="E1586" t="s">
        <v>29</v>
      </c>
      <c r="F1586" t="s">
        <v>30</v>
      </c>
      <c r="G1586" t="s">
        <v>14</v>
      </c>
      <c r="H1586" t="s">
        <v>15</v>
      </c>
      <c r="I1586">
        <v>615</v>
      </c>
      <c r="J1586">
        <v>81.73</v>
      </c>
      <c r="K1586">
        <v>56.67</v>
      </c>
    </row>
    <row r="1587" spans="1:11" x14ac:dyDescent="0.35">
      <c r="A1587">
        <v>124126040</v>
      </c>
      <c r="B1587" s="2">
        <v>43268</v>
      </c>
      <c r="C1587" s="2">
        <v>43277</v>
      </c>
      <c r="D1587" t="s">
        <v>192</v>
      </c>
      <c r="E1587" t="s">
        <v>32</v>
      </c>
      <c r="F1587" t="s">
        <v>33</v>
      </c>
      <c r="G1587" t="s">
        <v>18</v>
      </c>
      <c r="H1587" t="s">
        <v>34</v>
      </c>
      <c r="I1587">
        <v>509</v>
      </c>
      <c r="J1587">
        <v>109.28</v>
      </c>
      <c r="K1587">
        <v>35.840000000000003</v>
      </c>
    </row>
    <row r="1588" spans="1:11" x14ac:dyDescent="0.35">
      <c r="A1588">
        <v>323164403</v>
      </c>
      <c r="B1588" s="2">
        <v>43987</v>
      </c>
      <c r="C1588" s="2">
        <v>43996</v>
      </c>
      <c r="D1588" t="s">
        <v>114</v>
      </c>
      <c r="E1588" t="s">
        <v>38</v>
      </c>
      <c r="F1588" t="s">
        <v>22</v>
      </c>
      <c r="G1588" t="s">
        <v>14</v>
      </c>
      <c r="H1588" t="s">
        <v>34</v>
      </c>
      <c r="I1588">
        <v>383</v>
      </c>
      <c r="J1588">
        <v>47.45</v>
      </c>
      <c r="K1588">
        <v>31.79</v>
      </c>
    </row>
    <row r="1589" spans="1:11" x14ac:dyDescent="0.35">
      <c r="A1589">
        <v>725188910</v>
      </c>
      <c r="B1589" s="2">
        <v>43473</v>
      </c>
      <c r="C1589" s="2">
        <v>43474</v>
      </c>
      <c r="D1589" t="s">
        <v>46</v>
      </c>
      <c r="E1589" t="s">
        <v>29</v>
      </c>
      <c r="F1589" t="s">
        <v>25</v>
      </c>
      <c r="G1589" t="s">
        <v>14</v>
      </c>
      <c r="H1589" t="s">
        <v>26</v>
      </c>
      <c r="I1589">
        <v>8369</v>
      </c>
      <c r="J1589">
        <v>205.7</v>
      </c>
      <c r="K1589">
        <v>117.11</v>
      </c>
    </row>
    <row r="1590" spans="1:11" x14ac:dyDescent="0.35">
      <c r="A1590">
        <v>131810891</v>
      </c>
      <c r="B1590" s="2">
        <v>42303</v>
      </c>
      <c r="C1590" s="2">
        <v>42315</v>
      </c>
      <c r="D1590" t="s">
        <v>134</v>
      </c>
      <c r="E1590" t="s">
        <v>38</v>
      </c>
      <c r="F1590" t="s">
        <v>22</v>
      </c>
      <c r="G1590" t="s">
        <v>14</v>
      </c>
      <c r="H1590" t="s">
        <v>15</v>
      </c>
      <c r="I1590">
        <v>4627</v>
      </c>
      <c r="J1590">
        <v>47.45</v>
      </c>
      <c r="K1590">
        <v>31.79</v>
      </c>
    </row>
    <row r="1591" spans="1:11" x14ac:dyDescent="0.35">
      <c r="A1591">
        <v>114954173</v>
      </c>
      <c r="B1591" s="2">
        <v>44595</v>
      </c>
      <c r="C1591" s="2">
        <v>44609</v>
      </c>
      <c r="D1591" t="s">
        <v>117</v>
      </c>
      <c r="E1591" t="s">
        <v>21</v>
      </c>
      <c r="F1591" t="s">
        <v>56</v>
      </c>
      <c r="G1591" t="s">
        <v>18</v>
      </c>
      <c r="H1591" t="s">
        <v>19</v>
      </c>
      <c r="I1591">
        <v>6349</v>
      </c>
      <c r="J1591">
        <v>9.33</v>
      </c>
      <c r="K1591">
        <v>6.92</v>
      </c>
    </row>
    <row r="1592" spans="1:11" x14ac:dyDescent="0.35">
      <c r="A1592">
        <v>966855084</v>
      </c>
      <c r="B1592" s="2">
        <v>42547</v>
      </c>
      <c r="C1592" s="2">
        <v>42554</v>
      </c>
      <c r="D1592" t="s">
        <v>36</v>
      </c>
      <c r="E1592" t="s">
        <v>29</v>
      </c>
      <c r="F1592" t="s">
        <v>30</v>
      </c>
      <c r="G1592" t="s">
        <v>14</v>
      </c>
      <c r="H1592" t="s">
        <v>19</v>
      </c>
      <c r="I1592">
        <v>2760</v>
      </c>
      <c r="J1592">
        <v>81.73</v>
      </c>
      <c r="K1592">
        <v>56.67</v>
      </c>
    </row>
    <row r="1593" spans="1:11" x14ac:dyDescent="0.35">
      <c r="A1593">
        <v>350062453</v>
      </c>
      <c r="B1593" s="2">
        <v>42021</v>
      </c>
      <c r="C1593" s="2">
        <v>42029</v>
      </c>
      <c r="D1593" t="s">
        <v>153</v>
      </c>
      <c r="E1593" t="s">
        <v>38</v>
      </c>
      <c r="F1593" t="s">
        <v>33</v>
      </c>
      <c r="G1593" t="s">
        <v>18</v>
      </c>
      <c r="H1593" t="s">
        <v>26</v>
      </c>
      <c r="I1593">
        <v>114</v>
      </c>
      <c r="J1593">
        <v>109.28</v>
      </c>
      <c r="K1593">
        <v>35.840000000000003</v>
      </c>
    </row>
    <row r="1594" spans="1:11" x14ac:dyDescent="0.35">
      <c r="A1594">
        <v>947437608</v>
      </c>
      <c r="B1594" s="2">
        <v>42802</v>
      </c>
      <c r="C1594" s="2">
        <v>42807</v>
      </c>
      <c r="D1594" t="s">
        <v>92</v>
      </c>
      <c r="E1594" t="s">
        <v>32</v>
      </c>
      <c r="F1594" t="s">
        <v>13</v>
      </c>
      <c r="G1594" t="s">
        <v>14</v>
      </c>
      <c r="H1594" t="s">
        <v>26</v>
      </c>
      <c r="I1594">
        <v>6697</v>
      </c>
      <c r="J1594">
        <v>255.28</v>
      </c>
      <c r="K1594">
        <v>159.41999999999999</v>
      </c>
    </row>
    <row r="1595" spans="1:11" x14ac:dyDescent="0.35">
      <c r="A1595">
        <v>112154376</v>
      </c>
      <c r="B1595" s="2">
        <v>42529</v>
      </c>
      <c r="C1595" s="2">
        <v>42550</v>
      </c>
      <c r="D1595" t="s">
        <v>167</v>
      </c>
      <c r="E1595" t="s">
        <v>38</v>
      </c>
      <c r="F1595" t="s">
        <v>22</v>
      </c>
      <c r="G1595" t="s">
        <v>14</v>
      </c>
      <c r="H1595" t="s">
        <v>19</v>
      </c>
      <c r="I1595">
        <v>7827</v>
      </c>
      <c r="J1595">
        <v>47.45</v>
      </c>
      <c r="K1595">
        <v>31.79</v>
      </c>
    </row>
    <row r="1596" spans="1:11" x14ac:dyDescent="0.35">
      <c r="A1596">
        <v>217699086</v>
      </c>
      <c r="B1596" s="2">
        <v>43459</v>
      </c>
      <c r="C1596" s="2">
        <v>43474</v>
      </c>
      <c r="D1596" t="s">
        <v>81</v>
      </c>
      <c r="E1596" t="s">
        <v>32</v>
      </c>
      <c r="F1596" t="s">
        <v>76</v>
      </c>
      <c r="G1596" t="s">
        <v>18</v>
      </c>
      <c r="H1596" t="s">
        <v>15</v>
      </c>
      <c r="I1596">
        <v>852</v>
      </c>
      <c r="J1596">
        <v>668.27</v>
      </c>
      <c r="K1596">
        <v>502.54</v>
      </c>
    </row>
    <row r="1597" spans="1:11" x14ac:dyDescent="0.35">
      <c r="A1597">
        <v>107870566</v>
      </c>
      <c r="B1597" s="2">
        <v>43932</v>
      </c>
      <c r="C1597" s="2">
        <v>43951</v>
      </c>
      <c r="D1597" t="s">
        <v>114</v>
      </c>
      <c r="E1597" t="s">
        <v>38</v>
      </c>
      <c r="F1597" t="s">
        <v>33</v>
      </c>
      <c r="G1597" t="s">
        <v>18</v>
      </c>
      <c r="H1597" t="s">
        <v>19</v>
      </c>
      <c r="I1597">
        <v>153</v>
      </c>
      <c r="J1597">
        <v>109.28</v>
      </c>
      <c r="K1597">
        <v>35.840000000000003</v>
      </c>
    </row>
    <row r="1598" spans="1:11" x14ac:dyDescent="0.35">
      <c r="A1598">
        <v>946780145</v>
      </c>
      <c r="B1598" s="2">
        <v>42523</v>
      </c>
      <c r="C1598" s="2">
        <v>42541</v>
      </c>
      <c r="D1598" t="s">
        <v>106</v>
      </c>
      <c r="E1598" t="s">
        <v>38</v>
      </c>
      <c r="F1598" t="s">
        <v>25</v>
      </c>
      <c r="G1598" t="s">
        <v>14</v>
      </c>
      <c r="H1598" t="s">
        <v>19</v>
      </c>
      <c r="I1598">
        <v>2139</v>
      </c>
      <c r="J1598">
        <v>205.7</v>
      </c>
      <c r="K1598">
        <v>117.11</v>
      </c>
    </row>
    <row r="1599" spans="1:11" x14ac:dyDescent="0.35">
      <c r="A1599">
        <v>368851649</v>
      </c>
      <c r="B1599" s="2">
        <v>44583</v>
      </c>
      <c r="C1599" s="2">
        <v>44597</v>
      </c>
      <c r="D1599" t="s">
        <v>174</v>
      </c>
      <c r="E1599" t="s">
        <v>29</v>
      </c>
      <c r="F1599" t="s">
        <v>25</v>
      </c>
      <c r="G1599" t="s">
        <v>14</v>
      </c>
      <c r="H1599" t="s">
        <v>34</v>
      </c>
      <c r="I1599">
        <v>255</v>
      </c>
      <c r="J1599">
        <v>205.7</v>
      </c>
      <c r="K1599">
        <v>117.11</v>
      </c>
    </row>
    <row r="1600" spans="1:11" x14ac:dyDescent="0.35">
      <c r="A1600">
        <v>128821408</v>
      </c>
      <c r="B1600" s="2">
        <v>43386</v>
      </c>
      <c r="C1600" s="2">
        <v>43394</v>
      </c>
      <c r="D1600" t="s">
        <v>218</v>
      </c>
      <c r="E1600" t="s">
        <v>38</v>
      </c>
      <c r="F1600" t="s">
        <v>40</v>
      </c>
      <c r="G1600" t="s">
        <v>14</v>
      </c>
      <c r="H1600" t="s">
        <v>26</v>
      </c>
      <c r="I1600">
        <v>9972</v>
      </c>
      <c r="J1600">
        <v>651.21</v>
      </c>
      <c r="K1600">
        <v>524.96</v>
      </c>
    </row>
    <row r="1601" spans="1:11" x14ac:dyDescent="0.35">
      <c r="A1601">
        <v>251738250</v>
      </c>
      <c r="B1601" s="2">
        <v>44410</v>
      </c>
      <c r="C1601" s="2">
        <v>44416</v>
      </c>
      <c r="D1601" t="s">
        <v>82</v>
      </c>
      <c r="E1601" t="s">
        <v>32</v>
      </c>
      <c r="F1601" t="s">
        <v>68</v>
      </c>
      <c r="G1601" t="s">
        <v>18</v>
      </c>
      <c r="H1601" t="s">
        <v>26</v>
      </c>
      <c r="I1601">
        <v>3797</v>
      </c>
      <c r="J1601">
        <v>154.06</v>
      </c>
      <c r="K1601">
        <v>90.93</v>
      </c>
    </row>
    <row r="1602" spans="1:11" x14ac:dyDescent="0.35">
      <c r="A1602">
        <v>382963502</v>
      </c>
      <c r="B1602" s="2">
        <v>44130</v>
      </c>
      <c r="C1602" s="2">
        <v>44145</v>
      </c>
      <c r="D1602" t="s">
        <v>166</v>
      </c>
      <c r="E1602" t="s">
        <v>38</v>
      </c>
      <c r="F1602" t="s">
        <v>47</v>
      </c>
      <c r="G1602" t="s">
        <v>14</v>
      </c>
      <c r="H1602" t="s">
        <v>15</v>
      </c>
      <c r="I1602">
        <v>6265</v>
      </c>
      <c r="J1602">
        <v>421.89</v>
      </c>
      <c r="K1602">
        <v>364.69</v>
      </c>
    </row>
    <row r="1603" spans="1:11" x14ac:dyDescent="0.35">
      <c r="A1603">
        <v>238170993</v>
      </c>
      <c r="B1603" s="2">
        <v>44187</v>
      </c>
      <c r="C1603" s="2">
        <v>44189</v>
      </c>
      <c r="D1603" t="s">
        <v>125</v>
      </c>
      <c r="E1603" t="s">
        <v>21</v>
      </c>
      <c r="F1603" t="s">
        <v>22</v>
      </c>
      <c r="G1603" t="s">
        <v>18</v>
      </c>
      <c r="H1603" t="s">
        <v>26</v>
      </c>
      <c r="I1603">
        <v>8944</v>
      </c>
      <c r="J1603">
        <v>47.45</v>
      </c>
      <c r="K1603">
        <v>31.79</v>
      </c>
    </row>
    <row r="1604" spans="1:11" x14ac:dyDescent="0.35">
      <c r="A1604">
        <v>953347051</v>
      </c>
      <c r="B1604" s="2">
        <v>42069</v>
      </c>
      <c r="C1604" s="2">
        <v>42090</v>
      </c>
      <c r="D1604" t="s">
        <v>147</v>
      </c>
      <c r="E1604" t="s">
        <v>38</v>
      </c>
      <c r="F1604" t="s">
        <v>13</v>
      </c>
      <c r="G1604" t="s">
        <v>18</v>
      </c>
      <c r="H1604" t="s">
        <v>15</v>
      </c>
      <c r="I1604">
        <v>5433</v>
      </c>
      <c r="J1604">
        <v>255.28</v>
      </c>
      <c r="K1604">
        <v>159.41999999999999</v>
      </c>
    </row>
    <row r="1605" spans="1:11" x14ac:dyDescent="0.35">
      <c r="A1605">
        <v>134790503</v>
      </c>
      <c r="B1605" s="2">
        <v>43923</v>
      </c>
      <c r="C1605" s="2">
        <v>43934</v>
      </c>
      <c r="D1605" t="s">
        <v>178</v>
      </c>
      <c r="E1605" t="s">
        <v>21</v>
      </c>
      <c r="F1605" t="s">
        <v>33</v>
      </c>
      <c r="G1605" t="s">
        <v>14</v>
      </c>
      <c r="H1605" t="s">
        <v>15</v>
      </c>
      <c r="I1605">
        <v>6360</v>
      </c>
      <c r="J1605">
        <v>109.28</v>
      </c>
      <c r="K1605">
        <v>35.840000000000003</v>
      </c>
    </row>
    <row r="1606" spans="1:11" x14ac:dyDescent="0.35">
      <c r="A1606">
        <v>409112679</v>
      </c>
      <c r="B1606" s="2">
        <v>43554</v>
      </c>
      <c r="C1606" s="2">
        <v>43563</v>
      </c>
      <c r="D1606" t="s">
        <v>60</v>
      </c>
      <c r="E1606" t="s">
        <v>21</v>
      </c>
      <c r="F1606" t="s">
        <v>68</v>
      </c>
      <c r="G1606" t="s">
        <v>14</v>
      </c>
      <c r="H1606" t="s">
        <v>34</v>
      </c>
      <c r="I1606">
        <v>4388</v>
      </c>
      <c r="J1606">
        <v>154.06</v>
      </c>
      <c r="K1606">
        <v>90.93</v>
      </c>
    </row>
    <row r="1607" spans="1:11" x14ac:dyDescent="0.35">
      <c r="A1607">
        <v>873237407</v>
      </c>
      <c r="B1607" s="2">
        <v>42698</v>
      </c>
      <c r="C1607" s="2">
        <v>42712</v>
      </c>
      <c r="D1607" t="s">
        <v>120</v>
      </c>
      <c r="E1607" t="s">
        <v>38</v>
      </c>
      <c r="F1607" t="s">
        <v>30</v>
      </c>
      <c r="G1607" t="s">
        <v>18</v>
      </c>
      <c r="H1607" t="s">
        <v>26</v>
      </c>
      <c r="I1607">
        <v>9209</v>
      </c>
      <c r="J1607">
        <v>81.73</v>
      </c>
      <c r="K1607">
        <v>56.67</v>
      </c>
    </row>
    <row r="1608" spans="1:11" x14ac:dyDescent="0.35">
      <c r="A1608">
        <v>244401013</v>
      </c>
      <c r="B1608" s="2">
        <v>42170</v>
      </c>
      <c r="C1608" s="2">
        <v>42183</v>
      </c>
      <c r="D1608" t="s">
        <v>124</v>
      </c>
      <c r="E1608" t="s">
        <v>38</v>
      </c>
      <c r="F1608" t="s">
        <v>76</v>
      </c>
      <c r="G1608" t="s">
        <v>18</v>
      </c>
      <c r="H1608" t="s">
        <v>19</v>
      </c>
      <c r="I1608">
        <v>2546</v>
      </c>
      <c r="J1608">
        <v>668.27</v>
      </c>
      <c r="K1608">
        <v>502.54</v>
      </c>
    </row>
    <row r="1609" spans="1:11" x14ac:dyDescent="0.35">
      <c r="A1609">
        <v>910152328</v>
      </c>
      <c r="B1609" s="2">
        <v>43674</v>
      </c>
      <c r="C1609" s="2">
        <v>43687</v>
      </c>
      <c r="D1609" t="s">
        <v>139</v>
      </c>
      <c r="E1609" t="s">
        <v>51</v>
      </c>
      <c r="F1609" t="s">
        <v>25</v>
      </c>
      <c r="G1609" t="s">
        <v>14</v>
      </c>
      <c r="H1609" t="s">
        <v>19</v>
      </c>
      <c r="I1609">
        <v>3154</v>
      </c>
      <c r="J1609">
        <v>205.7</v>
      </c>
      <c r="K1609">
        <v>117.11</v>
      </c>
    </row>
    <row r="1610" spans="1:11" x14ac:dyDescent="0.35">
      <c r="A1610">
        <v>378352677</v>
      </c>
      <c r="B1610" s="2">
        <v>42729</v>
      </c>
      <c r="C1610" s="2">
        <v>42743</v>
      </c>
      <c r="D1610" t="s">
        <v>191</v>
      </c>
      <c r="E1610" t="s">
        <v>24</v>
      </c>
      <c r="F1610" t="s">
        <v>22</v>
      </c>
      <c r="G1610" t="s">
        <v>14</v>
      </c>
      <c r="H1610" t="s">
        <v>34</v>
      </c>
      <c r="I1610">
        <v>1820</v>
      </c>
      <c r="J1610">
        <v>47.45</v>
      </c>
      <c r="K1610">
        <v>31.79</v>
      </c>
    </row>
    <row r="1611" spans="1:11" x14ac:dyDescent="0.35">
      <c r="A1611">
        <v>727175891</v>
      </c>
      <c r="B1611" s="2">
        <v>43665</v>
      </c>
      <c r="C1611" s="2">
        <v>43672</v>
      </c>
      <c r="D1611" t="s">
        <v>178</v>
      </c>
      <c r="E1611" t="s">
        <v>21</v>
      </c>
      <c r="F1611" t="s">
        <v>47</v>
      </c>
      <c r="G1611" t="s">
        <v>18</v>
      </c>
      <c r="H1611" t="s">
        <v>34</v>
      </c>
      <c r="I1611">
        <v>6360</v>
      </c>
      <c r="J1611">
        <v>421.89</v>
      </c>
      <c r="K1611">
        <v>364.69</v>
      </c>
    </row>
    <row r="1612" spans="1:11" x14ac:dyDescent="0.35">
      <c r="A1612">
        <v>955108296</v>
      </c>
      <c r="B1612" s="2">
        <v>43431</v>
      </c>
      <c r="C1612" s="2">
        <v>43451</v>
      </c>
      <c r="D1612" t="s">
        <v>147</v>
      </c>
      <c r="E1612" t="s">
        <v>38</v>
      </c>
      <c r="F1612" t="s">
        <v>76</v>
      </c>
      <c r="G1612" t="s">
        <v>18</v>
      </c>
      <c r="H1612" t="s">
        <v>15</v>
      </c>
      <c r="I1612">
        <v>6624</v>
      </c>
      <c r="J1612">
        <v>668.27</v>
      </c>
      <c r="K1612">
        <v>502.54</v>
      </c>
    </row>
    <row r="1613" spans="1:11" x14ac:dyDescent="0.35">
      <c r="A1613">
        <v>130948722</v>
      </c>
      <c r="B1613" s="2">
        <v>43406</v>
      </c>
      <c r="C1613" s="2">
        <v>43419</v>
      </c>
      <c r="D1613" t="s">
        <v>89</v>
      </c>
      <c r="E1613" t="s">
        <v>38</v>
      </c>
      <c r="F1613" t="s">
        <v>33</v>
      </c>
      <c r="G1613" t="s">
        <v>18</v>
      </c>
      <c r="H1613" t="s">
        <v>26</v>
      </c>
      <c r="I1613">
        <v>9492</v>
      </c>
      <c r="J1613">
        <v>109.28</v>
      </c>
      <c r="K1613">
        <v>35.840000000000003</v>
      </c>
    </row>
    <row r="1614" spans="1:11" x14ac:dyDescent="0.35">
      <c r="A1614">
        <v>543808495</v>
      </c>
      <c r="B1614" s="2">
        <v>42280</v>
      </c>
      <c r="C1614" s="2">
        <v>42301</v>
      </c>
      <c r="D1614" t="s">
        <v>196</v>
      </c>
      <c r="E1614" t="s">
        <v>32</v>
      </c>
      <c r="F1614" t="s">
        <v>40</v>
      </c>
      <c r="G1614" t="s">
        <v>14</v>
      </c>
      <c r="H1614" t="s">
        <v>15</v>
      </c>
      <c r="I1614">
        <v>3873</v>
      </c>
      <c r="J1614">
        <v>651.21</v>
      </c>
      <c r="K1614">
        <v>524.96</v>
      </c>
    </row>
    <row r="1615" spans="1:11" x14ac:dyDescent="0.35">
      <c r="A1615">
        <v>953111445</v>
      </c>
      <c r="B1615" s="2">
        <v>42865</v>
      </c>
      <c r="C1615" s="2">
        <v>42883</v>
      </c>
      <c r="D1615" t="s">
        <v>194</v>
      </c>
      <c r="E1615" t="s">
        <v>32</v>
      </c>
      <c r="F1615" t="s">
        <v>76</v>
      </c>
      <c r="G1615" t="s">
        <v>18</v>
      </c>
      <c r="H1615" t="s">
        <v>34</v>
      </c>
      <c r="I1615">
        <v>5712</v>
      </c>
      <c r="J1615">
        <v>668.27</v>
      </c>
      <c r="K1615">
        <v>502.54</v>
      </c>
    </row>
    <row r="1616" spans="1:11" x14ac:dyDescent="0.35">
      <c r="A1616">
        <v>638593900</v>
      </c>
      <c r="B1616" s="2">
        <v>44130</v>
      </c>
      <c r="C1616" s="2">
        <v>44136</v>
      </c>
      <c r="D1616" t="s">
        <v>172</v>
      </c>
      <c r="E1616" t="s">
        <v>21</v>
      </c>
      <c r="F1616" t="s">
        <v>42</v>
      </c>
      <c r="G1616" t="s">
        <v>14</v>
      </c>
      <c r="H1616" t="s">
        <v>26</v>
      </c>
      <c r="I1616">
        <v>2981</v>
      </c>
      <c r="J1616">
        <v>437.2</v>
      </c>
      <c r="K1616">
        <v>263.33</v>
      </c>
    </row>
    <row r="1617" spans="1:11" x14ac:dyDescent="0.35">
      <c r="A1617">
        <v>750304687</v>
      </c>
      <c r="B1617" s="2">
        <v>42126</v>
      </c>
      <c r="C1617" s="2">
        <v>42147</v>
      </c>
      <c r="D1617" t="s">
        <v>197</v>
      </c>
      <c r="E1617" t="s">
        <v>38</v>
      </c>
      <c r="F1617" t="s">
        <v>17</v>
      </c>
      <c r="G1617" t="s">
        <v>14</v>
      </c>
      <c r="H1617" t="s">
        <v>19</v>
      </c>
      <c r="I1617">
        <v>685</v>
      </c>
      <c r="J1617">
        <v>152.58000000000001</v>
      </c>
      <c r="K1617">
        <v>97.44</v>
      </c>
    </row>
    <row r="1618" spans="1:11" x14ac:dyDescent="0.35">
      <c r="A1618">
        <v>258605134</v>
      </c>
      <c r="B1618" s="2">
        <v>42524</v>
      </c>
      <c r="C1618" s="2">
        <v>42534</v>
      </c>
      <c r="D1618" t="s">
        <v>167</v>
      </c>
      <c r="E1618" t="s">
        <v>38</v>
      </c>
      <c r="F1618" t="s">
        <v>13</v>
      </c>
      <c r="G1618" t="s">
        <v>14</v>
      </c>
      <c r="H1618" t="s">
        <v>34</v>
      </c>
      <c r="I1618">
        <v>5861</v>
      </c>
      <c r="J1618">
        <v>255.28</v>
      </c>
      <c r="K1618">
        <v>159.41999999999999</v>
      </c>
    </row>
    <row r="1619" spans="1:11" x14ac:dyDescent="0.35">
      <c r="A1619">
        <v>904169070</v>
      </c>
      <c r="B1619" s="2">
        <v>44002</v>
      </c>
      <c r="C1619" s="2">
        <v>44017</v>
      </c>
      <c r="D1619" t="s">
        <v>62</v>
      </c>
      <c r="E1619" t="s">
        <v>38</v>
      </c>
      <c r="F1619" t="s">
        <v>40</v>
      </c>
      <c r="G1619" t="s">
        <v>18</v>
      </c>
      <c r="H1619" t="s">
        <v>15</v>
      </c>
      <c r="I1619">
        <v>2575</v>
      </c>
      <c r="J1619">
        <v>651.21</v>
      </c>
      <c r="K1619">
        <v>524.96</v>
      </c>
    </row>
    <row r="1620" spans="1:11" x14ac:dyDescent="0.35">
      <c r="A1620">
        <v>447982823</v>
      </c>
      <c r="B1620" s="2">
        <v>42392</v>
      </c>
      <c r="C1620" s="2">
        <v>42412</v>
      </c>
      <c r="D1620" t="s">
        <v>97</v>
      </c>
      <c r="E1620" t="s">
        <v>29</v>
      </c>
      <c r="F1620" t="s">
        <v>40</v>
      </c>
      <c r="G1620" t="s">
        <v>18</v>
      </c>
      <c r="H1620" t="s">
        <v>26</v>
      </c>
      <c r="I1620">
        <v>6927</v>
      </c>
      <c r="J1620">
        <v>651.21</v>
      </c>
      <c r="K1620">
        <v>524.96</v>
      </c>
    </row>
    <row r="1621" spans="1:11" x14ac:dyDescent="0.35">
      <c r="A1621">
        <v>321345221</v>
      </c>
      <c r="B1621" s="2">
        <v>43229</v>
      </c>
      <c r="C1621" s="2">
        <v>43231</v>
      </c>
      <c r="D1621" t="s">
        <v>149</v>
      </c>
      <c r="E1621" t="s">
        <v>12</v>
      </c>
      <c r="F1621" t="s">
        <v>47</v>
      </c>
      <c r="G1621" t="s">
        <v>18</v>
      </c>
      <c r="H1621" t="s">
        <v>15</v>
      </c>
      <c r="I1621">
        <v>2047</v>
      </c>
      <c r="J1621">
        <v>421.89</v>
      </c>
      <c r="K1621">
        <v>364.69</v>
      </c>
    </row>
    <row r="1622" spans="1:11" x14ac:dyDescent="0.35">
      <c r="A1622">
        <v>675867593</v>
      </c>
      <c r="B1622" s="2">
        <v>44817</v>
      </c>
      <c r="C1622" s="2">
        <v>44827</v>
      </c>
      <c r="D1622" t="s">
        <v>219</v>
      </c>
      <c r="E1622" t="s">
        <v>38</v>
      </c>
      <c r="F1622" t="s">
        <v>22</v>
      </c>
      <c r="G1622" t="s">
        <v>14</v>
      </c>
      <c r="H1622" t="s">
        <v>34</v>
      </c>
      <c r="I1622">
        <v>3095</v>
      </c>
      <c r="J1622">
        <v>47.45</v>
      </c>
      <c r="K1622">
        <v>31.79</v>
      </c>
    </row>
    <row r="1623" spans="1:11" x14ac:dyDescent="0.35">
      <c r="A1623">
        <v>833473765</v>
      </c>
      <c r="B1623" s="2">
        <v>43583</v>
      </c>
      <c r="C1623" s="2">
        <v>43590</v>
      </c>
      <c r="D1623" t="s">
        <v>156</v>
      </c>
      <c r="E1623" t="s">
        <v>21</v>
      </c>
      <c r="F1623" t="s">
        <v>22</v>
      </c>
      <c r="G1623" t="s">
        <v>18</v>
      </c>
      <c r="H1623" t="s">
        <v>34</v>
      </c>
      <c r="I1623">
        <v>2264</v>
      </c>
      <c r="J1623">
        <v>47.45</v>
      </c>
      <c r="K1623">
        <v>31.79</v>
      </c>
    </row>
    <row r="1624" spans="1:11" x14ac:dyDescent="0.35">
      <c r="A1624">
        <v>636400067</v>
      </c>
      <c r="B1624" s="2">
        <v>42496</v>
      </c>
      <c r="C1624" s="2">
        <v>42517</v>
      </c>
      <c r="D1624" t="s">
        <v>64</v>
      </c>
      <c r="E1624" t="s">
        <v>29</v>
      </c>
      <c r="F1624" t="s">
        <v>76</v>
      </c>
      <c r="G1624" t="s">
        <v>14</v>
      </c>
      <c r="H1624" t="s">
        <v>26</v>
      </c>
      <c r="I1624">
        <v>3777</v>
      </c>
      <c r="J1624">
        <v>668.27</v>
      </c>
      <c r="K1624">
        <v>502.54</v>
      </c>
    </row>
    <row r="1625" spans="1:11" x14ac:dyDescent="0.35">
      <c r="A1625">
        <v>897195327</v>
      </c>
      <c r="B1625" s="2">
        <v>44264</v>
      </c>
      <c r="C1625" s="2">
        <v>44273</v>
      </c>
      <c r="D1625" t="s">
        <v>89</v>
      </c>
      <c r="E1625" t="s">
        <v>38</v>
      </c>
      <c r="F1625" t="s">
        <v>42</v>
      </c>
      <c r="G1625" t="s">
        <v>18</v>
      </c>
      <c r="H1625" t="s">
        <v>26</v>
      </c>
      <c r="I1625">
        <v>8890</v>
      </c>
      <c r="J1625">
        <v>437.2</v>
      </c>
      <c r="K1625">
        <v>263.33</v>
      </c>
    </row>
    <row r="1626" spans="1:11" x14ac:dyDescent="0.35">
      <c r="A1626">
        <v>248720872</v>
      </c>
      <c r="B1626" s="2">
        <v>43475</v>
      </c>
      <c r="C1626" s="2">
        <v>43485</v>
      </c>
      <c r="D1626" t="s">
        <v>58</v>
      </c>
      <c r="E1626" t="s">
        <v>29</v>
      </c>
      <c r="F1626" t="s">
        <v>40</v>
      </c>
      <c r="G1626" t="s">
        <v>14</v>
      </c>
      <c r="H1626" t="s">
        <v>15</v>
      </c>
      <c r="I1626">
        <v>888</v>
      </c>
      <c r="J1626">
        <v>651.21</v>
      </c>
      <c r="K1626">
        <v>524.96</v>
      </c>
    </row>
    <row r="1627" spans="1:11" x14ac:dyDescent="0.35">
      <c r="A1627">
        <v>994150531</v>
      </c>
      <c r="B1627" s="2">
        <v>44428</v>
      </c>
      <c r="C1627" s="2">
        <v>44437</v>
      </c>
      <c r="D1627" t="s">
        <v>136</v>
      </c>
      <c r="E1627" t="s">
        <v>38</v>
      </c>
      <c r="F1627" t="s">
        <v>47</v>
      </c>
      <c r="G1627" t="s">
        <v>14</v>
      </c>
      <c r="H1627" t="s">
        <v>26</v>
      </c>
      <c r="I1627">
        <v>89</v>
      </c>
      <c r="J1627">
        <v>421.89</v>
      </c>
      <c r="K1627">
        <v>364.69</v>
      </c>
    </row>
    <row r="1628" spans="1:11" x14ac:dyDescent="0.35">
      <c r="A1628">
        <v>556970632</v>
      </c>
      <c r="B1628" s="2">
        <v>44183</v>
      </c>
      <c r="C1628" s="2">
        <v>44197</v>
      </c>
      <c r="D1628" t="s">
        <v>36</v>
      </c>
      <c r="E1628" t="s">
        <v>29</v>
      </c>
      <c r="F1628" t="s">
        <v>13</v>
      </c>
      <c r="G1628" t="s">
        <v>18</v>
      </c>
      <c r="H1628" t="s">
        <v>26</v>
      </c>
      <c r="I1628">
        <v>8842</v>
      </c>
      <c r="J1628">
        <v>255.28</v>
      </c>
      <c r="K1628">
        <v>159.41999999999999</v>
      </c>
    </row>
    <row r="1629" spans="1:11" x14ac:dyDescent="0.35">
      <c r="A1629">
        <v>930980002</v>
      </c>
      <c r="B1629" s="2">
        <v>44083</v>
      </c>
      <c r="C1629" s="2">
        <v>44100</v>
      </c>
      <c r="D1629" t="s">
        <v>127</v>
      </c>
      <c r="E1629" t="s">
        <v>38</v>
      </c>
      <c r="F1629" t="s">
        <v>22</v>
      </c>
      <c r="G1629" t="s">
        <v>18</v>
      </c>
      <c r="H1629" t="s">
        <v>15</v>
      </c>
      <c r="I1629">
        <v>6526</v>
      </c>
      <c r="J1629">
        <v>47.45</v>
      </c>
      <c r="K1629">
        <v>31.79</v>
      </c>
    </row>
    <row r="1630" spans="1:11" x14ac:dyDescent="0.35">
      <c r="A1630">
        <v>130289971</v>
      </c>
      <c r="B1630" s="2">
        <v>42049</v>
      </c>
      <c r="C1630" s="2">
        <v>42061</v>
      </c>
      <c r="D1630" t="s">
        <v>132</v>
      </c>
      <c r="E1630" t="s">
        <v>38</v>
      </c>
      <c r="F1630" t="s">
        <v>33</v>
      </c>
      <c r="G1630" t="s">
        <v>14</v>
      </c>
      <c r="H1630" t="s">
        <v>15</v>
      </c>
      <c r="I1630">
        <v>4553</v>
      </c>
      <c r="J1630">
        <v>109.28</v>
      </c>
      <c r="K1630">
        <v>35.840000000000003</v>
      </c>
    </row>
    <row r="1631" spans="1:11" x14ac:dyDescent="0.35">
      <c r="A1631">
        <v>739324367</v>
      </c>
      <c r="B1631" s="2">
        <v>43198</v>
      </c>
      <c r="C1631" s="2">
        <v>43211</v>
      </c>
      <c r="D1631" t="s">
        <v>212</v>
      </c>
      <c r="E1631" t="s">
        <v>32</v>
      </c>
      <c r="F1631" t="s">
        <v>56</v>
      </c>
      <c r="G1631" t="s">
        <v>14</v>
      </c>
      <c r="H1631" t="s">
        <v>15</v>
      </c>
      <c r="I1631">
        <v>1364</v>
      </c>
      <c r="J1631">
        <v>9.33</v>
      </c>
      <c r="K1631">
        <v>6.92</v>
      </c>
    </row>
    <row r="1632" spans="1:11" x14ac:dyDescent="0.35">
      <c r="A1632">
        <v>462819516</v>
      </c>
      <c r="B1632" s="2">
        <v>44116</v>
      </c>
      <c r="C1632" s="2">
        <v>44119</v>
      </c>
      <c r="D1632" t="s">
        <v>39</v>
      </c>
      <c r="E1632" t="s">
        <v>29</v>
      </c>
      <c r="F1632" t="s">
        <v>33</v>
      </c>
      <c r="G1632" t="s">
        <v>14</v>
      </c>
      <c r="H1632" t="s">
        <v>15</v>
      </c>
      <c r="I1632">
        <v>7435</v>
      </c>
      <c r="J1632">
        <v>109.28</v>
      </c>
      <c r="K1632">
        <v>35.840000000000003</v>
      </c>
    </row>
    <row r="1633" spans="1:11" x14ac:dyDescent="0.35">
      <c r="A1633">
        <v>675824248</v>
      </c>
      <c r="B1633" s="2">
        <v>44777</v>
      </c>
      <c r="C1633" s="2">
        <v>44779</v>
      </c>
      <c r="D1633" t="s">
        <v>126</v>
      </c>
      <c r="E1633" t="s">
        <v>24</v>
      </c>
      <c r="F1633" t="s">
        <v>13</v>
      </c>
      <c r="G1633" t="s">
        <v>14</v>
      </c>
      <c r="H1633" t="s">
        <v>19</v>
      </c>
      <c r="I1633">
        <v>268</v>
      </c>
      <c r="J1633">
        <v>255.28</v>
      </c>
      <c r="K1633">
        <v>159.41999999999999</v>
      </c>
    </row>
    <row r="1634" spans="1:11" x14ac:dyDescent="0.35">
      <c r="A1634">
        <v>573699891</v>
      </c>
      <c r="B1634" s="2">
        <v>42468</v>
      </c>
      <c r="C1634" s="2">
        <v>42470</v>
      </c>
      <c r="D1634" t="s">
        <v>137</v>
      </c>
      <c r="E1634" t="s">
        <v>38</v>
      </c>
      <c r="F1634" t="s">
        <v>13</v>
      </c>
      <c r="G1634" t="s">
        <v>18</v>
      </c>
      <c r="H1634" t="s">
        <v>26</v>
      </c>
      <c r="I1634">
        <v>9402</v>
      </c>
      <c r="J1634">
        <v>255.28</v>
      </c>
      <c r="K1634">
        <v>159.41999999999999</v>
      </c>
    </row>
    <row r="1635" spans="1:11" x14ac:dyDescent="0.35">
      <c r="A1635">
        <v>322120273</v>
      </c>
      <c r="B1635" s="2">
        <v>44173</v>
      </c>
      <c r="C1635" s="2">
        <v>44186</v>
      </c>
      <c r="D1635" t="s">
        <v>127</v>
      </c>
      <c r="E1635" t="s">
        <v>38</v>
      </c>
      <c r="F1635" t="s">
        <v>40</v>
      </c>
      <c r="G1635" t="s">
        <v>18</v>
      </c>
      <c r="H1635" t="s">
        <v>19</v>
      </c>
      <c r="I1635">
        <v>1402</v>
      </c>
      <c r="J1635">
        <v>651.21</v>
      </c>
      <c r="K1635">
        <v>524.96</v>
      </c>
    </row>
    <row r="1636" spans="1:11" x14ac:dyDescent="0.35">
      <c r="A1636">
        <v>607071721</v>
      </c>
      <c r="B1636" s="2">
        <v>42035</v>
      </c>
      <c r="C1636" s="2">
        <v>42050</v>
      </c>
      <c r="D1636" t="s">
        <v>92</v>
      </c>
      <c r="E1636" t="s">
        <v>32</v>
      </c>
      <c r="F1636" t="s">
        <v>42</v>
      </c>
      <c r="G1636" t="s">
        <v>14</v>
      </c>
      <c r="H1636" t="s">
        <v>34</v>
      </c>
      <c r="I1636">
        <v>4868</v>
      </c>
      <c r="J1636">
        <v>437.2</v>
      </c>
      <c r="K1636">
        <v>263.33</v>
      </c>
    </row>
    <row r="1637" spans="1:11" x14ac:dyDescent="0.35">
      <c r="A1637">
        <v>384853065</v>
      </c>
      <c r="B1637" s="2">
        <v>44470</v>
      </c>
      <c r="C1637" s="2">
        <v>44486</v>
      </c>
      <c r="D1637" t="s">
        <v>194</v>
      </c>
      <c r="E1637" t="s">
        <v>32</v>
      </c>
      <c r="F1637" t="s">
        <v>30</v>
      </c>
      <c r="G1637" t="s">
        <v>14</v>
      </c>
      <c r="H1637" t="s">
        <v>26</v>
      </c>
      <c r="I1637">
        <v>5429</v>
      </c>
      <c r="J1637">
        <v>81.73</v>
      </c>
      <c r="K1637">
        <v>56.67</v>
      </c>
    </row>
    <row r="1638" spans="1:11" x14ac:dyDescent="0.35">
      <c r="A1638">
        <v>932075631</v>
      </c>
      <c r="B1638" s="2">
        <v>42282</v>
      </c>
      <c r="C1638" s="2">
        <v>42283</v>
      </c>
      <c r="D1638" t="s">
        <v>61</v>
      </c>
      <c r="E1638" t="s">
        <v>12</v>
      </c>
      <c r="F1638" t="s">
        <v>30</v>
      </c>
      <c r="G1638" t="s">
        <v>18</v>
      </c>
      <c r="H1638" t="s">
        <v>15</v>
      </c>
      <c r="I1638">
        <v>747</v>
      </c>
      <c r="J1638">
        <v>81.73</v>
      </c>
      <c r="K1638">
        <v>56.67</v>
      </c>
    </row>
    <row r="1639" spans="1:11" x14ac:dyDescent="0.35">
      <c r="A1639">
        <v>895663249</v>
      </c>
      <c r="B1639" s="2">
        <v>43286</v>
      </c>
      <c r="C1639" s="2">
        <v>43305</v>
      </c>
      <c r="D1639" t="s">
        <v>93</v>
      </c>
      <c r="E1639" t="s">
        <v>29</v>
      </c>
      <c r="F1639" t="s">
        <v>56</v>
      </c>
      <c r="G1639" t="s">
        <v>14</v>
      </c>
      <c r="H1639" t="s">
        <v>34</v>
      </c>
      <c r="I1639">
        <v>5514</v>
      </c>
      <c r="J1639">
        <v>9.33</v>
      </c>
      <c r="K1639">
        <v>6.92</v>
      </c>
    </row>
    <row r="1640" spans="1:11" x14ac:dyDescent="0.35">
      <c r="A1640">
        <v>342852246</v>
      </c>
      <c r="B1640" s="2">
        <v>44411</v>
      </c>
      <c r="C1640" s="2">
        <v>44414</v>
      </c>
      <c r="D1640" t="s">
        <v>124</v>
      </c>
      <c r="E1640" t="s">
        <v>38</v>
      </c>
      <c r="F1640" t="s">
        <v>68</v>
      </c>
      <c r="G1640" t="s">
        <v>18</v>
      </c>
      <c r="H1640" t="s">
        <v>19</v>
      </c>
      <c r="I1640">
        <v>6453</v>
      </c>
      <c r="J1640">
        <v>154.06</v>
      </c>
      <c r="K1640">
        <v>90.93</v>
      </c>
    </row>
    <row r="1641" spans="1:11" x14ac:dyDescent="0.35">
      <c r="A1641">
        <v>311191451</v>
      </c>
      <c r="B1641" s="2">
        <v>42169</v>
      </c>
      <c r="C1641" s="2">
        <v>42178</v>
      </c>
      <c r="D1641" t="s">
        <v>62</v>
      </c>
      <c r="E1641" t="s">
        <v>38</v>
      </c>
      <c r="F1641" t="s">
        <v>22</v>
      </c>
      <c r="G1641" t="s">
        <v>14</v>
      </c>
      <c r="H1641" t="s">
        <v>15</v>
      </c>
      <c r="I1641">
        <v>7321</v>
      </c>
      <c r="J1641">
        <v>47.45</v>
      </c>
      <c r="K1641">
        <v>31.79</v>
      </c>
    </row>
    <row r="1642" spans="1:11" x14ac:dyDescent="0.35">
      <c r="A1642">
        <v>558542191</v>
      </c>
      <c r="B1642" s="2">
        <v>44155</v>
      </c>
      <c r="C1642" s="2">
        <v>44166</v>
      </c>
      <c r="D1642" t="s">
        <v>45</v>
      </c>
      <c r="E1642" t="s">
        <v>12</v>
      </c>
      <c r="F1642" t="s">
        <v>47</v>
      </c>
      <c r="G1642" t="s">
        <v>14</v>
      </c>
      <c r="H1642" t="s">
        <v>26</v>
      </c>
      <c r="I1642">
        <v>3901</v>
      </c>
      <c r="J1642">
        <v>421.89</v>
      </c>
      <c r="K1642">
        <v>364.69</v>
      </c>
    </row>
    <row r="1643" spans="1:11" x14ac:dyDescent="0.35">
      <c r="A1643">
        <v>913078296</v>
      </c>
      <c r="B1643" s="2">
        <v>44816</v>
      </c>
      <c r="C1643" s="2">
        <v>44833</v>
      </c>
      <c r="D1643" t="s">
        <v>54</v>
      </c>
      <c r="E1643" t="s">
        <v>29</v>
      </c>
      <c r="F1643" t="s">
        <v>22</v>
      </c>
      <c r="G1643" t="s">
        <v>18</v>
      </c>
      <c r="H1643" t="s">
        <v>19</v>
      </c>
      <c r="I1643">
        <v>9013</v>
      </c>
      <c r="J1643">
        <v>47.45</v>
      </c>
      <c r="K1643">
        <v>31.79</v>
      </c>
    </row>
    <row r="1644" spans="1:11" x14ac:dyDescent="0.35">
      <c r="A1644">
        <v>823286092</v>
      </c>
      <c r="B1644" s="2">
        <v>42638</v>
      </c>
      <c r="C1644" s="2">
        <v>42642</v>
      </c>
      <c r="D1644" t="s">
        <v>65</v>
      </c>
      <c r="E1644" t="s">
        <v>32</v>
      </c>
      <c r="F1644" t="s">
        <v>76</v>
      </c>
      <c r="G1644" t="s">
        <v>14</v>
      </c>
      <c r="H1644" t="s">
        <v>26</v>
      </c>
      <c r="I1644">
        <v>7505</v>
      </c>
      <c r="J1644">
        <v>668.27</v>
      </c>
      <c r="K1644">
        <v>502.54</v>
      </c>
    </row>
    <row r="1645" spans="1:11" x14ac:dyDescent="0.35">
      <c r="A1645">
        <v>707964408</v>
      </c>
      <c r="B1645" s="2">
        <v>43617</v>
      </c>
      <c r="C1645" s="2">
        <v>43631</v>
      </c>
      <c r="D1645" t="s">
        <v>206</v>
      </c>
      <c r="E1645" t="s">
        <v>24</v>
      </c>
      <c r="F1645" t="s">
        <v>56</v>
      </c>
      <c r="G1645" t="s">
        <v>14</v>
      </c>
      <c r="H1645" t="s">
        <v>26</v>
      </c>
      <c r="I1645">
        <v>1256</v>
      </c>
      <c r="J1645">
        <v>9.33</v>
      </c>
      <c r="K1645">
        <v>6.92</v>
      </c>
    </row>
    <row r="1646" spans="1:11" x14ac:dyDescent="0.35">
      <c r="A1646">
        <v>606224572</v>
      </c>
      <c r="B1646" s="2">
        <v>43289</v>
      </c>
      <c r="C1646" s="2">
        <v>43306</v>
      </c>
      <c r="D1646" t="s">
        <v>135</v>
      </c>
      <c r="E1646" t="s">
        <v>21</v>
      </c>
      <c r="F1646" t="s">
        <v>42</v>
      </c>
      <c r="G1646" t="s">
        <v>18</v>
      </c>
      <c r="H1646" t="s">
        <v>15</v>
      </c>
      <c r="I1646">
        <v>4177</v>
      </c>
      <c r="J1646">
        <v>437.2</v>
      </c>
      <c r="K1646">
        <v>263.33</v>
      </c>
    </row>
    <row r="1647" spans="1:11" x14ac:dyDescent="0.35">
      <c r="A1647">
        <v>627490413</v>
      </c>
      <c r="B1647" s="2">
        <v>42348</v>
      </c>
      <c r="C1647" s="2">
        <v>42360</v>
      </c>
      <c r="D1647" t="s">
        <v>70</v>
      </c>
      <c r="E1647" t="s">
        <v>29</v>
      </c>
      <c r="F1647" t="s">
        <v>33</v>
      </c>
      <c r="G1647" t="s">
        <v>18</v>
      </c>
      <c r="H1647" t="s">
        <v>15</v>
      </c>
      <c r="I1647">
        <v>7212</v>
      </c>
      <c r="J1647">
        <v>109.28</v>
      </c>
      <c r="K1647">
        <v>35.840000000000003</v>
      </c>
    </row>
    <row r="1648" spans="1:11" x14ac:dyDescent="0.35">
      <c r="A1648">
        <v>501498258</v>
      </c>
      <c r="B1648" s="2">
        <v>43343</v>
      </c>
      <c r="C1648" s="2">
        <v>43355</v>
      </c>
      <c r="D1648" t="s">
        <v>194</v>
      </c>
      <c r="E1648" t="s">
        <v>32</v>
      </c>
      <c r="F1648" t="s">
        <v>42</v>
      </c>
      <c r="G1648" t="s">
        <v>14</v>
      </c>
      <c r="H1648" t="s">
        <v>26</v>
      </c>
      <c r="I1648">
        <v>3334</v>
      </c>
      <c r="J1648">
        <v>437.2</v>
      </c>
      <c r="K1648">
        <v>263.33</v>
      </c>
    </row>
    <row r="1649" spans="1:11" x14ac:dyDescent="0.35">
      <c r="A1649">
        <v>928296935</v>
      </c>
      <c r="B1649" s="2">
        <v>44016</v>
      </c>
      <c r="C1649" s="2">
        <v>44022</v>
      </c>
      <c r="D1649" t="s">
        <v>23</v>
      </c>
      <c r="E1649" t="s">
        <v>24</v>
      </c>
      <c r="F1649" t="s">
        <v>17</v>
      </c>
      <c r="G1649" t="s">
        <v>18</v>
      </c>
      <c r="H1649" t="s">
        <v>15</v>
      </c>
      <c r="I1649">
        <v>2547</v>
      </c>
      <c r="J1649">
        <v>152.58000000000001</v>
      </c>
      <c r="K1649">
        <v>97.44</v>
      </c>
    </row>
    <row r="1650" spans="1:11" x14ac:dyDescent="0.35">
      <c r="A1650">
        <v>428247773</v>
      </c>
      <c r="B1650" s="2">
        <v>43961</v>
      </c>
      <c r="C1650" s="2">
        <v>43972</v>
      </c>
      <c r="D1650" t="s">
        <v>87</v>
      </c>
      <c r="E1650" t="s">
        <v>24</v>
      </c>
      <c r="F1650" t="s">
        <v>76</v>
      </c>
      <c r="G1650" t="s">
        <v>14</v>
      </c>
      <c r="H1650" t="s">
        <v>19</v>
      </c>
      <c r="I1650">
        <v>6888</v>
      </c>
      <c r="J1650">
        <v>668.27</v>
      </c>
      <c r="K1650">
        <v>502.54</v>
      </c>
    </row>
    <row r="1651" spans="1:11" x14ac:dyDescent="0.35">
      <c r="A1651">
        <v>292024600</v>
      </c>
      <c r="B1651" s="2">
        <v>43240</v>
      </c>
      <c r="C1651" s="2">
        <v>43260</v>
      </c>
      <c r="D1651" t="s">
        <v>190</v>
      </c>
      <c r="E1651" t="s">
        <v>38</v>
      </c>
      <c r="F1651" t="s">
        <v>17</v>
      </c>
      <c r="G1651" t="s">
        <v>18</v>
      </c>
      <c r="H1651" t="s">
        <v>15</v>
      </c>
      <c r="I1651">
        <v>5423</v>
      </c>
      <c r="J1651">
        <v>152.58000000000001</v>
      </c>
      <c r="K1651">
        <v>97.44</v>
      </c>
    </row>
    <row r="1652" spans="1:11" x14ac:dyDescent="0.35">
      <c r="A1652">
        <v>530613744</v>
      </c>
      <c r="B1652" s="2">
        <v>43918</v>
      </c>
      <c r="C1652" s="2">
        <v>43929</v>
      </c>
      <c r="D1652" t="s">
        <v>41</v>
      </c>
      <c r="E1652" t="s">
        <v>29</v>
      </c>
      <c r="F1652" t="s">
        <v>56</v>
      </c>
      <c r="G1652" t="s">
        <v>14</v>
      </c>
      <c r="H1652" t="s">
        <v>26</v>
      </c>
      <c r="I1652">
        <v>9253</v>
      </c>
      <c r="J1652">
        <v>9.33</v>
      </c>
      <c r="K1652">
        <v>6.92</v>
      </c>
    </row>
    <row r="1653" spans="1:11" x14ac:dyDescent="0.35">
      <c r="A1653">
        <v>325314033</v>
      </c>
      <c r="B1653" s="2">
        <v>43836</v>
      </c>
      <c r="C1653" s="2">
        <v>43837</v>
      </c>
      <c r="D1653" t="s">
        <v>121</v>
      </c>
      <c r="E1653" t="s">
        <v>21</v>
      </c>
      <c r="F1653" t="s">
        <v>33</v>
      </c>
      <c r="G1653" t="s">
        <v>14</v>
      </c>
      <c r="H1653" t="s">
        <v>34</v>
      </c>
      <c r="I1653">
        <v>6506</v>
      </c>
      <c r="J1653">
        <v>109.28</v>
      </c>
      <c r="K1653">
        <v>35.840000000000003</v>
      </c>
    </row>
    <row r="1654" spans="1:11" x14ac:dyDescent="0.35">
      <c r="A1654">
        <v>277736794</v>
      </c>
      <c r="B1654" s="2">
        <v>43566</v>
      </c>
      <c r="C1654" s="2">
        <v>43583</v>
      </c>
      <c r="D1654" t="s">
        <v>86</v>
      </c>
      <c r="E1654" t="s">
        <v>29</v>
      </c>
      <c r="F1654" t="s">
        <v>56</v>
      </c>
      <c r="G1654" t="s">
        <v>14</v>
      </c>
      <c r="H1654" t="s">
        <v>19</v>
      </c>
      <c r="I1654">
        <v>7344</v>
      </c>
      <c r="J1654">
        <v>9.33</v>
      </c>
      <c r="K1654">
        <v>6.92</v>
      </c>
    </row>
    <row r="1655" spans="1:11" x14ac:dyDescent="0.35">
      <c r="A1655">
        <v>159805858</v>
      </c>
      <c r="B1655" s="2">
        <v>44154</v>
      </c>
      <c r="C1655" s="2">
        <v>44169</v>
      </c>
      <c r="D1655" t="s">
        <v>144</v>
      </c>
      <c r="E1655" t="s">
        <v>21</v>
      </c>
      <c r="F1655" t="s">
        <v>47</v>
      </c>
      <c r="G1655" t="s">
        <v>18</v>
      </c>
      <c r="H1655" t="s">
        <v>15</v>
      </c>
      <c r="I1655">
        <v>8959</v>
      </c>
      <c r="J1655">
        <v>421.89</v>
      </c>
      <c r="K1655">
        <v>364.69</v>
      </c>
    </row>
    <row r="1656" spans="1:11" x14ac:dyDescent="0.35">
      <c r="A1656">
        <v>263757550</v>
      </c>
      <c r="B1656" s="2">
        <v>42489</v>
      </c>
      <c r="C1656" s="2">
        <v>42505</v>
      </c>
      <c r="D1656" t="s">
        <v>183</v>
      </c>
      <c r="E1656" t="s">
        <v>24</v>
      </c>
      <c r="F1656" t="s">
        <v>22</v>
      </c>
      <c r="G1656" t="s">
        <v>14</v>
      </c>
      <c r="H1656" t="s">
        <v>26</v>
      </c>
      <c r="I1656">
        <v>575</v>
      </c>
      <c r="J1656">
        <v>47.45</v>
      </c>
      <c r="K1656">
        <v>31.79</v>
      </c>
    </row>
    <row r="1657" spans="1:11" x14ac:dyDescent="0.35">
      <c r="A1657">
        <v>952140700</v>
      </c>
      <c r="B1657" s="2">
        <v>44279</v>
      </c>
      <c r="C1657" s="2">
        <v>44286</v>
      </c>
      <c r="D1657" t="s">
        <v>146</v>
      </c>
      <c r="E1657" t="s">
        <v>29</v>
      </c>
      <c r="F1657" t="s">
        <v>40</v>
      </c>
      <c r="G1657" t="s">
        <v>18</v>
      </c>
      <c r="H1657" t="s">
        <v>26</v>
      </c>
      <c r="I1657">
        <v>8447</v>
      </c>
      <c r="J1657">
        <v>651.21</v>
      </c>
      <c r="K1657">
        <v>524.96</v>
      </c>
    </row>
    <row r="1658" spans="1:11" x14ac:dyDescent="0.35">
      <c r="A1658">
        <v>407816636</v>
      </c>
      <c r="B1658" s="2">
        <v>42576</v>
      </c>
      <c r="C1658" s="2">
        <v>42588</v>
      </c>
      <c r="D1658" t="s">
        <v>64</v>
      </c>
      <c r="E1658" t="s">
        <v>29</v>
      </c>
      <c r="F1658" t="s">
        <v>42</v>
      </c>
      <c r="G1658" t="s">
        <v>18</v>
      </c>
      <c r="H1658" t="s">
        <v>26</v>
      </c>
      <c r="I1658">
        <v>860</v>
      </c>
      <c r="J1658">
        <v>437.2</v>
      </c>
      <c r="K1658">
        <v>263.33</v>
      </c>
    </row>
    <row r="1659" spans="1:11" x14ac:dyDescent="0.35">
      <c r="A1659">
        <v>483959186</v>
      </c>
      <c r="B1659" s="2">
        <v>44831</v>
      </c>
      <c r="C1659" s="2">
        <v>44832</v>
      </c>
      <c r="D1659" t="s">
        <v>39</v>
      </c>
      <c r="E1659" t="s">
        <v>29</v>
      </c>
      <c r="F1659" t="s">
        <v>17</v>
      </c>
      <c r="G1659" t="s">
        <v>14</v>
      </c>
      <c r="H1659" t="s">
        <v>34</v>
      </c>
      <c r="I1659">
        <v>3133</v>
      </c>
      <c r="J1659">
        <v>152.58000000000001</v>
      </c>
      <c r="K1659">
        <v>97.44</v>
      </c>
    </row>
    <row r="1660" spans="1:11" x14ac:dyDescent="0.35">
      <c r="A1660">
        <v>854054677</v>
      </c>
      <c r="B1660" s="2">
        <v>44221</v>
      </c>
      <c r="C1660" s="2">
        <v>44234</v>
      </c>
      <c r="D1660" t="s">
        <v>126</v>
      </c>
      <c r="E1660" t="s">
        <v>24</v>
      </c>
      <c r="F1660" t="s">
        <v>30</v>
      </c>
      <c r="G1660" t="s">
        <v>14</v>
      </c>
      <c r="H1660" t="s">
        <v>19</v>
      </c>
      <c r="I1660">
        <v>2613</v>
      </c>
      <c r="J1660">
        <v>81.73</v>
      </c>
      <c r="K1660">
        <v>56.67</v>
      </c>
    </row>
    <row r="1661" spans="1:11" x14ac:dyDescent="0.35">
      <c r="A1661">
        <v>361901938</v>
      </c>
      <c r="B1661" s="2">
        <v>42738</v>
      </c>
      <c r="C1661" s="2">
        <v>42740</v>
      </c>
      <c r="D1661" t="s">
        <v>199</v>
      </c>
      <c r="E1661" t="s">
        <v>29</v>
      </c>
      <c r="F1661" t="s">
        <v>17</v>
      </c>
      <c r="G1661" t="s">
        <v>14</v>
      </c>
      <c r="H1661" t="s">
        <v>19</v>
      </c>
      <c r="I1661">
        <v>3681</v>
      </c>
      <c r="J1661">
        <v>152.58000000000001</v>
      </c>
      <c r="K1661">
        <v>97.44</v>
      </c>
    </row>
    <row r="1662" spans="1:11" x14ac:dyDescent="0.35">
      <c r="A1662">
        <v>171612298</v>
      </c>
      <c r="B1662" s="2">
        <v>43808</v>
      </c>
      <c r="C1662" s="2">
        <v>43819</v>
      </c>
      <c r="D1662" t="s">
        <v>139</v>
      </c>
      <c r="E1662" t="s">
        <v>51</v>
      </c>
      <c r="F1662" t="s">
        <v>76</v>
      </c>
      <c r="G1662" t="s">
        <v>18</v>
      </c>
      <c r="H1662" t="s">
        <v>34</v>
      </c>
      <c r="I1662">
        <v>2747</v>
      </c>
      <c r="J1662">
        <v>668.27</v>
      </c>
      <c r="K1662">
        <v>502.54</v>
      </c>
    </row>
    <row r="1663" spans="1:11" x14ac:dyDescent="0.35">
      <c r="A1663">
        <v>617609584</v>
      </c>
      <c r="B1663" s="2">
        <v>43394</v>
      </c>
      <c r="C1663" s="2">
        <v>43396</v>
      </c>
      <c r="D1663" t="s">
        <v>210</v>
      </c>
      <c r="E1663" t="s">
        <v>38</v>
      </c>
      <c r="F1663" t="s">
        <v>42</v>
      </c>
      <c r="G1663" t="s">
        <v>18</v>
      </c>
      <c r="H1663" t="s">
        <v>26</v>
      </c>
      <c r="I1663">
        <v>3255</v>
      </c>
      <c r="J1663">
        <v>437.2</v>
      </c>
      <c r="K1663">
        <v>263.33</v>
      </c>
    </row>
    <row r="1664" spans="1:11" x14ac:dyDescent="0.35">
      <c r="A1664">
        <v>754630124</v>
      </c>
      <c r="B1664" s="2">
        <v>44889</v>
      </c>
      <c r="C1664" s="2">
        <v>44893</v>
      </c>
      <c r="D1664" t="s">
        <v>170</v>
      </c>
      <c r="E1664" t="s">
        <v>12</v>
      </c>
      <c r="F1664" t="s">
        <v>40</v>
      </c>
      <c r="G1664" t="s">
        <v>14</v>
      </c>
      <c r="H1664" t="s">
        <v>15</v>
      </c>
      <c r="I1664">
        <v>678</v>
      </c>
      <c r="J1664">
        <v>651.21</v>
      </c>
      <c r="K1664">
        <v>524.96</v>
      </c>
    </row>
    <row r="1665" spans="1:11" x14ac:dyDescent="0.35">
      <c r="A1665">
        <v>607722747</v>
      </c>
      <c r="B1665" s="2">
        <v>43649</v>
      </c>
      <c r="C1665" s="2">
        <v>43664</v>
      </c>
      <c r="D1665" t="s">
        <v>50</v>
      </c>
      <c r="E1665" t="s">
        <v>51</v>
      </c>
      <c r="F1665" t="s">
        <v>40</v>
      </c>
      <c r="G1665" t="s">
        <v>18</v>
      </c>
      <c r="H1665" t="s">
        <v>19</v>
      </c>
      <c r="I1665">
        <v>7521</v>
      </c>
      <c r="J1665">
        <v>651.21</v>
      </c>
      <c r="K1665">
        <v>524.96</v>
      </c>
    </row>
    <row r="1666" spans="1:11" x14ac:dyDescent="0.35">
      <c r="A1666">
        <v>722248780</v>
      </c>
      <c r="B1666" s="2">
        <v>43927</v>
      </c>
      <c r="C1666" s="2">
        <v>43946</v>
      </c>
      <c r="D1666" t="s">
        <v>71</v>
      </c>
      <c r="E1666" t="s">
        <v>21</v>
      </c>
      <c r="F1666" t="s">
        <v>17</v>
      </c>
      <c r="G1666" t="s">
        <v>14</v>
      </c>
      <c r="H1666" t="s">
        <v>34</v>
      </c>
      <c r="I1666">
        <v>8319</v>
      </c>
      <c r="J1666">
        <v>152.58000000000001</v>
      </c>
      <c r="K1666">
        <v>97.44</v>
      </c>
    </row>
    <row r="1667" spans="1:11" x14ac:dyDescent="0.35">
      <c r="A1667">
        <v>813882052</v>
      </c>
      <c r="B1667" s="2">
        <v>42663</v>
      </c>
      <c r="C1667" s="2">
        <v>42672</v>
      </c>
      <c r="D1667" t="s">
        <v>171</v>
      </c>
      <c r="E1667" t="s">
        <v>12</v>
      </c>
      <c r="F1667" t="s">
        <v>33</v>
      </c>
      <c r="G1667" t="s">
        <v>14</v>
      </c>
      <c r="H1667" t="s">
        <v>19</v>
      </c>
      <c r="I1667">
        <v>4640</v>
      </c>
      <c r="J1667">
        <v>109.28</v>
      </c>
      <c r="K1667">
        <v>35.840000000000003</v>
      </c>
    </row>
    <row r="1668" spans="1:11" x14ac:dyDescent="0.35">
      <c r="A1668">
        <v>218608891</v>
      </c>
      <c r="B1668" s="2">
        <v>42044</v>
      </c>
      <c r="C1668" s="2">
        <v>42052</v>
      </c>
      <c r="D1668" t="s">
        <v>185</v>
      </c>
      <c r="E1668" t="s">
        <v>38</v>
      </c>
      <c r="F1668" t="s">
        <v>30</v>
      </c>
      <c r="G1668" t="s">
        <v>14</v>
      </c>
      <c r="H1668" t="s">
        <v>34</v>
      </c>
      <c r="I1668">
        <v>84</v>
      </c>
      <c r="J1668">
        <v>81.73</v>
      </c>
      <c r="K1668">
        <v>56.67</v>
      </c>
    </row>
    <row r="1669" spans="1:11" x14ac:dyDescent="0.35">
      <c r="A1669">
        <v>142728126</v>
      </c>
      <c r="B1669" s="2">
        <v>42059</v>
      </c>
      <c r="C1669" s="2">
        <v>42080</v>
      </c>
      <c r="D1669" t="s">
        <v>62</v>
      </c>
      <c r="E1669" t="s">
        <v>38</v>
      </c>
      <c r="F1669" t="s">
        <v>56</v>
      </c>
      <c r="G1669" t="s">
        <v>18</v>
      </c>
      <c r="H1669" t="s">
        <v>19</v>
      </c>
      <c r="I1669">
        <v>5279</v>
      </c>
      <c r="J1669">
        <v>9.33</v>
      </c>
      <c r="K1669">
        <v>6.92</v>
      </c>
    </row>
    <row r="1670" spans="1:11" x14ac:dyDescent="0.35">
      <c r="A1670">
        <v>512851083</v>
      </c>
      <c r="B1670" s="2">
        <v>44862</v>
      </c>
      <c r="C1670" s="2">
        <v>44882</v>
      </c>
      <c r="D1670" t="s">
        <v>50</v>
      </c>
      <c r="E1670" t="s">
        <v>51</v>
      </c>
      <c r="F1670" t="s">
        <v>13</v>
      </c>
      <c r="G1670" t="s">
        <v>14</v>
      </c>
      <c r="H1670" t="s">
        <v>19</v>
      </c>
      <c r="I1670">
        <v>2887</v>
      </c>
      <c r="J1670">
        <v>255.28</v>
      </c>
      <c r="K1670">
        <v>159.41999999999999</v>
      </c>
    </row>
    <row r="1671" spans="1:11" x14ac:dyDescent="0.35">
      <c r="A1671">
        <v>425901591</v>
      </c>
      <c r="B1671" s="2">
        <v>42378</v>
      </c>
      <c r="C1671" s="2">
        <v>42392</v>
      </c>
      <c r="D1671" t="s">
        <v>65</v>
      </c>
      <c r="E1671" t="s">
        <v>32</v>
      </c>
      <c r="F1671" t="s">
        <v>76</v>
      </c>
      <c r="G1671" t="s">
        <v>18</v>
      </c>
      <c r="H1671" t="s">
        <v>34</v>
      </c>
      <c r="I1671">
        <v>2600</v>
      </c>
      <c r="J1671">
        <v>668.27</v>
      </c>
      <c r="K1671">
        <v>502.54</v>
      </c>
    </row>
    <row r="1672" spans="1:11" x14ac:dyDescent="0.35">
      <c r="A1672">
        <v>399115979</v>
      </c>
      <c r="B1672" s="2">
        <v>42156</v>
      </c>
      <c r="C1672" s="2">
        <v>42157</v>
      </c>
      <c r="D1672" t="s">
        <v>168</v>
      </c>
      <c r="E1672" t="s">
        <v>21</v>
      </c>
      <c r="F1672" t="s">
        <v>68</v>
      </c>
      <c r="G1672" t="s">
        <v>14</v>
      </c>
      <c r="H1672" t="s">
        <v>34</v>
      </c>
      <c r="I1672">
        <v>6142</v>
      </c>
      <c r="J1672">
        <v>154.06</v>
      </c>
      <c r="K1672">
        <v>90.93</v>
      </c>
    </row>
    <row r="1673" spans="1:11" x14ac:dyDescent="0.35">
      <c r="A1673">
        <v>120043075</v>
      </c>
      <c r="B1673" s="2">
        <v>43706</v>
      </c>
      <c r="C1673" s="2">
        <v>43711</v>
      </c>
      <c r="D1673" t="s">
        <v>187</v>
      </c>
      <c r="E1673" t="s">
        <v>29</v>
      </c>
      <c r="F1673" t="s">
        <v>30</v>
      </c>
      <c r="G1673" t="s">
        <v>14</v>
      </c>
      <c r="H1673" t="s">
        <v>26</v>
      </c>
      <c r="I1673">
        <v>2268</v>
      </c>
      <c r="J1673">
        <v>81.73</v>
      </c>
      <c r="K1673">
        <v>56.67</v>
      </c>
    </row>
    <row r="1674" spans="1:11" x14ac:dyDescent="0.35">
      <c r="A1674">
        <v>696544206</v>
      </c>
      <c r="B1674" s="2">
        <v>42547</v>
      </c>
      <c r="C1674" s="2">
        <v>42561</v>
      </c>
      <c r="D1674" t="s">
        <v>87</v>
      </c>
      <c r="E1674" t="s">
        <v>24</v>
      </c>
      <c r="F1674" t="s">
        <v>40</v>
      </c>
      <c r="G1674" t="s">
        <v>18</v>
      </c>
      <c r="H1674" t="s">
        <v>26</v>
      </c>
      <c r="I1674">
        <v>1764</v>
      </c>
      <c r="J1674">
        <v>651.21</v>
      </c>
      <c r="K1674">
        <v>524.96</v>
      </c>
    </row>
    <row r="1675" spans="1:11" x14ac:dyDescent="0.35">
      <c r="A1675">
        <v>606793200</v>
      </c>
      <c r="B1675" s="2">
        <v>44472</v>
      </c>
      <c r="C1675" s="2">
        <v>44475</v>
      </c>
      <c r="D1675" t="s">
        <v>97</v>
      </c>
      <c r="E1675" t="s">
        <v>29</v>
      </c>
      <c r="F1675" t="s">
        <v>42</v>
      </c>
      <c r="G1675" t="s">
        <v>18</v>
      </c>
      <c r="H1675" t="s">
        <v>15</v>
      </c>
      <c r="I1675">
        <v>2447</v>
      </c>
      <c r="J1675">
        <v>437.2</v>
      </c>
      <c r="K1675">
        <v>263.33</v>
      </c>
    </row>
    <row r="1676" spans="1:11" x14ac:dyDescent="0.35">
      <c r="A1676">
        <v>649276387</v>
      </c>
      <c r="B1676" s="2">
        <v>44236</v>
      </c>
      <c r="C1676" s="2">
        <v>44247</v>
      </c>
      <c r="D1676" t="s">
        <v>186</v>
      </c>
      <c r="E1676" t="s">
        <v>38</v>
      </c>
      <c r="F1676" t="s">
        <v>22</v>
      </c>
      <c r="G1676" t="s">
        <v>14</v>
      </c>
      <c r="H1676" t="s">
        <v>15</v>
      </c>
      <c r="I1676">
        <v>4166</v>
      </c>
      <c r="J1676">
        <v>47.45</v>
      </c>
      <c r="K1676">
        <v>31.79</v>
      </c>
    </row>
    <row r="1677" spans="1:11" x14ac:dyDescent="0.35">
      <c r="A1677">
        <v>792792594</v>
      </c>
      <c r="B1677" s="2">
        <v>42333</v>
      </c>
      <c r="C1677" s="2">
        <v>42343</v>
      </c>
      <c r="D1677" t="s">
        <v>144</v>
      </c>
      <c r="E1677" t="s">
        <v>21</v>
      </c>
      <c r="F1677" t="s">
        <v>76</v>
      </c>
      <c r="G1677" t="s">
        <v>18</v>
      </c>
      <c r="H1677" t="s">
        <v>15</v>
      </c>
      <c r="I1677">
        <v>3801</v>
      </c>
      <c r="J1677">
        <v>668.27</v>
      </c>
      <c r="K1677">
        <v>502.54</v>
      </c>
    </row>
    <row r="1678" spans="1:11" x14ac:dyDescent="0.35">
      <c r="A1678">
        <v>626453149</v>
      </c>
      <c r="B1678" s="2">
        <v>43609</v>
      </c>
      <c r="C1678" s="2">
        <v>43617</v>
      </c>
      <c r="D1678" t="s">
        <v>107</v>
      </c>
      <c r="E1678" t="s">
        <v>21</v>
      </c>
      <c r="F1678" t="s">
        <v>42</v>
      </c>
      <c r="G1678" t="s">
        <v>18</v>
      </c>
      <c r="H1678" t="s">
        <v>19</v>
      </c>
      <c r="I1678">
        <v>263</v>
      </c>
      <c r="J1678">
        <v>437.2</v>
      </c>
      <c r="K1678">
        <v>263.33</v>
      </c>
    </row>
    <row r="1679" spans="1:11" x14ac:dyDescent="0.35">
      <c r="A1679">
        <v>709681880</v>
      </c>
      <c r="B1679" s="2">
        <v>44875</v>
      </c>
      <c r="C1679" s="2">
        <v>44896</v>
      </c>
      <c r="D1679" t="s">
        <v>132</v>
      </c>
      <c r="E1679" t="s">
        <v>38</v>
      </c>
      <c r="F1679" t="s">
        <v>30</v>
      </c>
      <c r="G1679" t="s">
        <v>18</v>
      </c>
      <c r="H1679" t="s">
        <v>15</v>
      </c>
      <c r="I1679">
        <v>9494</v>
      </c>
      <c r="J1679">
        <v>81.73</v>
      </c>
      <c r="K1679">
        <v>56.67</v>
      </c>
    </row>
    <row r="1680" spans="1:11" x14ac:dyDescent="0.35">
      <c r="A1680">
        <v>322215116</v>
      </c>
      <c r="B1680" s="2">
        <v>42598</v>
      </c>
      <c r="C1680" s="2">
        <v>42608</v>
      </c>
      <c r="D1680" t="s">
        <v>54</v>
      </c>
      <c r="E1680" t="s">
        <v>29</v>
      </c>
      <c r="F1680" t="s">
        <v>47</v>
      </c>
      <c r="G1680" t="s">
        <v>14</v>
      </c>
      <c r="H1680" t="s">
        <v>19</v>
      </c>
      <c r="I1680">
        <v>9468</v>
      </c>
      <c r="J1680">
        <v>421.89</v>
      </c>
      <c r="K1680">
        <v>364.69</v>
      </c>
    </row>
    <row r="1681" spans="1:11" x14ac:dyDescent="0.35">
      <c r="A1681">
        <v>614101684</v>
      </c>
      <c r="B1681" s="2">
        <v>43679</v>
      </c>
      <c r="C1681" s="2">
        <v>43692</v>
      </c>
      <c r="D1681" t="s">
        <v>105</v>
      </c>
      <c r="E1681" t="s">
        <v>12</v>
      </c>
      <c r="F1681" t="s">
        <v>76</v>
      </c>
      <c r="G1681" t="s">
        <v>18</v>
      </c>
      <c r="H1681" t="s">
        <v>19</v>
      </c>
      <c r="I1681">
        <v>5190</v>
      </c>
      <c r="J1681">
        <v>668.27</v>
      </c>
      <c r="K1681">
        <v>502.54</v>
      </c>
    </row>
    <row r="1682" spans="1:11" x14ac:dyDescent="0.35">
      <c r="A1682">
        <v>555702912</v>
      </c>
      <c r="B1682" s="2">
        <v>42364</v>
      </c>
      <c r="C1682" s="2">
        <v>42383</v>
      </c>
      <c r="D1682" t="s">
        <v>54</v>
      </c>
      <c r="E1682" t="s">
        <v>29</v>
      </c>
      <c r="F1682" t="s">
        <v>30</v>
      </c>
      <c r="G1682" t="s">
        <v>14</v>
      </c>
      <c r="H1682" t="s">
        <v>34</v>
      </c>
      <c r="I1682">
        <v>3696</v>
      </c>
      <c r="J1682">
        <v>81.73</v>
      </c>
      <c r="K1682">
        <v>56.67</v>
      </c>
    </row>
    <row r="1683" spans="1:11" x14ac:dyDescent="0.35">
      <c r="A1683">
        <v>987692630</v>
      </c>
      <c r="B1683" s="2">
        <v>44060</v>
      </c>
      <c r="C1683" s="2">
        <v>44081</v>
      </c>
      <c r="D1683" t="s">
        <v>46</v>
      </c>
      <c r="E1683" t="s">
        <v>29</v>
      </c>
      <c r="F1683" t="s">
        <v>25</v>
      </c>
      <c r="G1683" t="s">
        <v>18</v>
      </c>
      <c r="H1683" t="s">
        <v>15</v>
      </c>
      <c r="I1683">
        <v>9053</v>
      </c>
      <c r="J1683">
        <v>205.7</v>
      </c>
      <c r="K1683">
        <v>117.11</v>
      </c>
    </row>
    <row r="1684" spans="1:11" x14ac:dyDescent="0.35">
      <c r="A1684">
        <v>571057164</v>
      </c>
      <c r="B1684" s="2">
        <v>42410</v>
      </c>
      <c r="C1684" s="2">
        <v>42415</v>
      </c>
      <c r="D1684" t="s">
        <v>177</v>
      </c>
      <c r="E1684" t="s">
        <v>24</v>
      </c>
      <c r="F1684" t="s">
        <v>56</v>
      </c>
      <c r="G1684" t="s">
        <v>14</v>
      </c>
      <c r="H1684" t="s">
        <v>19</v>
      </c>
      <c r="I1684">
        <v>7360</v>
      </c>
      <c r="J1684">
        <v>9.33</v>
      </c>
      <c r="K1684">
        <v>6.92</v>
      </c>
    </row>
    <row r="1685" spans="1:11" x14ac:dyDescent="0.35">
      <c r="A1685">
        <v>737095344</v>
      </c>
      <c r="B1685" s="2">
        <v>43677</v>
      </c>
      <c r="C1685" s="2">
        <v>43692</v>
      </c>
      <c r="D1685" t="s">
        <v>129</v>
      </c>
      <c r="E1685" t="s">
        <v>21</v>
      </c>
      <c r="F1685" t="s">
        <v>17</v>
      </c>
      <c r="G1685" t="s">
        <v>18</v>
      </c>
      <c r="H1685" t="s">
        <v>26</v>
      </c>
      <c r="I1685">
        <v>1747</v>
      </c>
      <c r="J1685">
        <v>152.58000000000001</v>
      </c>
      <c r="K1685">
        <v>97.44</v>
      </c>
    </row>
    <row r="1686" spans="1:11" x14ac:dyDescent="0.35">
      <c r="A1686">
        <v>737418496</v>
      </c>
      <c r="B1686" s="2">
        <v>42359</v>
      </c>
      <c r="C1686" s="2">
        <v>42366</v>
      </c>
      <c r="D1686" t="s">
        <v>139</v>
      </c>
      <c r="E1686" t="s">
        <v>51</v>
      </c>
      <c r="F1686" t="s">
        <v>22</v>
      </c>
      <c r="G1686" t="s">
        <v>14</v>
      </c>
      <c r="H1686" t="s">
        <v>34</v>
      </c>
      <c r="I1686">
        <v>7375</v>
      </c>
      <c r="J1686">
        <v>47.45</v>
      </c>
      <c r="K1686">
        <v>31.79</v>
      </c>
    </row>
    <row r="1687" spans="1:11" x14ac:dyDescent="0.35">
      <c r="A1687">
        <v>793950450</v>
      </c>
      <c r="B1687" s="2">
        <v>42498</v>
      </c>
      <c r="C1687" s="2">
        <v>42506</v>
      </c>
      <c r="D1687" t="s">
        <v>62</v>
      </c>
      <c r="E1687" t="s">
        <v>38</v>
      </c>
      <c r="F1687" t="s">
        <v>33</v>
      </c>
      <c r="G1687" t="s">
        <v>14</v>
      </c>
      <c r="H1687" t="s">
        <v>15</v>
      </c>
      <c r="I1687">
        <v>6436</v>
      </c>
      <c r="J1687">
        <v>109.28</v>
      </c>
      <c r="K1687">
        <v>35.840000000000003</v>
      </c>
    </row>
    <row r="1688" spans="1:11" x14ac:dyDescent="0.35">
      <c r="A1688">
        <v>748927533</v>
      </c>
      <c r="B1688" s="2">
        <v>42525</v>
      </c>
      <c r="C1688" s="2">
        <v>42535</v>
      </c>
      <c r="D1688" t="s">
        <v>153</v>
      </c>
      <c r="E1688" t="s">
        <v>38</v>
      </c>
      <c r="F1688" t="s">
        <v>30</v>
      </c>
      <c r="G1688" t="s">
        <v>14</v>
      </c>
      <c r="H1688" t="s">
        <v>34</v>
      </c>
      <c r="I1688">
        <v>3155</v>
      </c>
      <c r="J1688">
        <v>81.73</v>
      </c>
      <c r="K1688">
        <v>56.67</v>
      </c>
    </row>
    <row r="1689" spans="1:11" x14ac:dyDescent="0.35">
      <c r="A1689">
        <v>514898574</v>
      </c>
      <c r="B1689" s="2">
        <v>42068</v>
      </c>
      <c r="C1689" s="2">
        <v>42088</v>
      </c>
      <c r="D1689" t="s">
        <v>166</v>
      </c>
      <c r="E1689" t="s">
        <v>38</v>
      </c>
      <c r="F1689" t="s">
        <v>40</v>
      </c>
      <c r="G1689" t="s">
        <v>14</v>
      </c>
      <c r="H1689" t="s">
        <v>15</v>
      </c>
      <c r="I1689">
        <v>8785</v>
      </c>
      <c r="J1689">
        <v>651.21</v>
      </c>
      <c r="K1689">
        <v>524.96</v>
      </c>
    </row>
    <row r="1690" spans="1:11" x14ac:dyDescent="0.35">
      <c r="A1690">
        <v>524724900</v>
      </c>
      <c r="B1690" s="2">
        <v>44068</v>
      </c>
      <c r="C1690" s="2">
        <v>44080</v>
      </c>
      <c r="D1690" t="s">
        <v>23</v>
      </c>
      <c r="E1690" t="s">
        <v>24</v>
      </c>
      <c r="F1690" t="s">
        <v>56</v>
      </c>
      <c r="G1690" t="s">
        <v>18</v>
      </c>
      <c r="H1690" t="s">
        <v>34</v>
      </c>
      <c r="I1690">
        <v>6613</v>
      </c>
      <c r="J1690">
        <v>9.33</v>
      </c>
      <c r="K1690">
        <v>6.92</v>
      </c>
    </row>
    <row r="1691" spans="1:11" x14ac:dyDescent="0.35">
      <c r="A1691">
        <v>381580340</v>
      </c>
      <c r="B1691" s="2">
        <v>43738</v>
      </c>
      <c r="C1691" s="2">
        <v>43745</v>
      </c>
      <c r="D1691" t="s">
        <v>65</v>
      </c>
      <c r="E1691" t="s">
        <v>32</v>
      </c>
      <c r="F1691" t="s">
        <v>13</v>
      </c>
      <c r="G1691" t="s">
        <v>14</v>
      </c>
      <c r="H1691" t="s">
        <v>26</v>
      </c>
      <c r="I1691">
        <v>6957</v>
      </c>
      <c r="J1691">
        <v>255.28</v>
      </c>
      <c r="K1691">
        <v>159.41999999999999</v>
      </c>
    </row>
    <row r="1692" spans="1:11" x14ac:dyDescent="0.35">
      <c r="A1692">
        <v>208951222</v>
      </c>
      <c r="B1692" s="2">
        <v>42684</v>
      </c>
      <c r="C1692" s="2">
        <v>42697</v>
      </c>
      <c r="D1692" t="s">
        <v>89</v>
      </c>
      <c r="E1692" t="s">
        <v>38</v>
      </c>
      <c r="F1692" t="s">
        <v>47</v>
      </c>
      <c r="G1692" t="s">
        <v>14</v>
      </c>
      <c r="H1692" t="s">
        <v>19</v>
      </c>
      <c r="I1692">
        <v>2165</v>
      </c>
      <c r="J1692">
        <v>421.89</v>
      </c>
      <c r="K1692">
        <v>364.69</v>
      </c>
    </row>
    <row r="1693" spans="1:11" x14ac:dyDescent="0.35">
      <c r="A1693">
        <v>200636374</v>
      </c>
      <c r="B1693" s="2">
        <v>44592</v>
      </c>
      <c r="C1693" s="2">
        <v>44601</v>
      </c>
      <c r="D1693" t="s">
        <v>120</v>
      </c>
      <c r="E1693" t="s">
        <v>38</v>
      </c>
      <c r="F1693" t="s">
        <v>30</v>
      </c>
      <c r="G1693" t="s">
        <v>18</v>
      </c>
      <c r="H1693" t="s">
        <v>19</v>
      </c>
      <c r="I1693">
        <v>1617</v>
      </c>
      <c r="J1693">
        <v>81.73</v>
      </c>
      <c r="K1693">
        <v>56.67</v>
      </c>
    </row>
    <row r="1694" spans="1:11" x14ac:dyDescent="0.35">
      <c r="A1694">
        <v>170747125</v>
      </c>
      <c r="B1694" s="2">
        <v>44151</v>
      </c>
      <c r="C1694" s="2">
        <v>44161</v>
      </c>
      <c r="D1694" t="s">
        <v>73</v>
      </c>
      <c r="E1694" t="s">
        <v>24</v>
      </c>
      <c r="F1694" t="s">
        <v>17</v>
      </c>
      <c r="G1694" t="s">
        <v>14</v>
      </c>
      <c r="H1694" t="s">
        <v>34</v>
      </c>
      <c r="I1694">
        <v>6723</v>
      </c>
      <c r="J1694">
        <v>152.58000000000001</v>
      </c>
      <c r="K1694">
        <v>97.44</v>
      </c>
    </row>
    <row r="1695" spans="1:11" x14ac:dyDescent="0.35">
      <c r="A1695">
        <v>903707301</v>
      </c>
      <c r="B1695" s="2">
        <v>44443</v>
      </c>
      <c r="C1695" s="2">
        <v>44447</v>
      </c>
      <c r="D1695" t="s">
        <v>73</v>
      </c>
      <c r="E1695" t="s">
        <v>24</v>
      </c>
      <c r="F1695" t="s">
        <v>22</v>
      </c>
      <c r="G1695" t="s">
        <v>18</v>
      </c>
      <c r="H1695" t="s">
        <v>26</v>
      </c>
      <c r="I1695">
        <v>5928</v>
      </c>
      <c r="J1695">
        <v>47.45</v>
      </c>
      <c r="K1695">
        <v>31.79</v>
      </c>
    </row>
    <row r="1696" spans="1:11" x14ac:dyDescent="0.35">
      <c r="A1696">
        <v>104253232</v>
      </c>
      <c r="B1696" s="2">
        <v>42627</v>
      </c>
      <c r="C1696" s="2">
        <v>42645</v>
      </c>
      <c r="D1696" t="s">
        <v>69</v>
      </c>
      <c r="E1696" t="s">
        <v>38</v>
      </c>
      <c r="F1696" t="s">
        <v>68</v>
      </c>
      <c r="G1696" t="s">
        <v>18</v>
      </c>
      <c r="H1696" t="s">
        <v>19</v>
      </c>
      <c r="I1696">
        <v>9703</v>
      </c>
      <c r="J1696">
        <v>154.06</v>
      </c>
      <c r="K1696">
        <v>90.93</v>
      </c>
    </row>
    <row r="1697" spans="1:11" x14ac:dyDescent="0.35">
      <c r="A1697">
        <v>947433745</v>
      </c>
      <c r="B1697" s="2">
        <v>44104</v>
      </c>
      <c r="C1697" s="2">
        <v>44108</v>
      </c>
      <c r="D1697" t="s">
        <v>146</v>
      </c>
      <c r="E1697" t="s">
        <v>29</v>
      </c>
      <c r="F1697" t="s">
        <v>30</v>
      </c>
      <c r="G1697" t="s">
        <v>18</v>
      </c>
      <c r="H1697" t="s">
        <v>19</v>
      </c>
      <c r="I1697">
        <v>5554</v>
      </c>
      <c r="J1697">
        <v>81.73</v>
      </c>
      <c r="K1697">
        <v>56.67</v>
      </c>
    </row>
    <row r="1698" spans="1:11" x14ac:dyDescent="0.35">
      <c r="A1698">
        <v>828610169</v>
      </c>
      <c r="B1698" s="2">
        <v>42351</v>
      </c>
      <c r="C1698" s="2">
        <v>42363</v>
      </c>
      <c r="D1698" t="s">
        <v>57</v>
      </c>
      <c r="E1698" t="s">
        <v>32</v>
      </c>
      <c r="F1698" t="s">
        <v>13</v>
      </c>
      <c r="G1698" t="s">
        <v>18</v>
      </c>
      <c r="H1698" t="s">
        <v>19</v>
      </c>
      <c r="I1698">
        <v>3018</v>
      </c>
      <c r="J1698">
        <v>255.28</v>
      </c>
      <c r="K1698">
        <v>159.41999999999999</v>
      </c>
    </row>
    <row r="1699" spans="1:11" x14ac:dyDescent="0.35">
      <c r="A1699">
        <v>813456332</v>
      </c>
      <c r="B1699" s="2">
        <v>42736</v>
      </c>
      <c r="C1699" s="2">
        <v>42745</v>
      </c>
      <c r="D1699" t="s">
        <v>105</v>
      </c>
      <c r="E1699" t="s">
        <v>12</v>
      </c>
      <c r="F1699" t="s">
        <v>17</v>
      </c>
      <c r="G1699" t="s">
        <v>18</v>
      </c>
      <c r="H1699" t="s">
        <v>19</v>
      </c>
      <c r="I1699">
        <v>8660</v>
      </c>
      <c r="J1699">
        <v>152.58000000000001</v>
      </c>
      <c r="K1699">
        <v>97.44</v>
      </c>
    </row>
    <row r="1700" spans="1:11" x14ac:dyDescent="0.35">
      <c r="A1700">
        <v>687958562</v>
      </c>
      <c r="B1700" s="2">
        <v>42096</v>
      </c>
      <c r="C1700" s="2">
        <v>42106</v>
      </c>
      <c r="D1700" t="s">
        <v>59</v>
      </c>
      <c r="E1700" t="s">
        <v>12</v>
      </c>
      <c r="F1700" t="s">
        <v>68</v>
      </c>
      <c r="G1700" t="s">
        <v>14</v>
      </c>
      <c r="H1700" t="s">
        <v>26</v>
      </c>
      <c r="I1700">
        <v>1081</v>
      </c>
      <c r="J1700">
        <v>154.06</v>
      </c>
      <c r="K1700">
        <v>90.93</v>
      </c>
    </row>
    <row r="1701" spans="1:11" x14ac:dyDescent="0.35">
      <c r="A1701">
        <v>308415687</v>
      </c>
      <c r="B1701" s="2">
        <v>43422</v>
      </c>
      <c r="C1701" s="2">
        <v>43432</v>
      </c>
      <c r="D1701" t="s">
        <v>136</v>
      </c>
      <c r="E1701" t="s">
        <v>38</v>
      </c>
      <c r="F1701" t="s">
        <v>76</v>
      </c>
      <c r="G1701" t="s">
        <v>18</v>
      </c>
      <c r="H1701" t="s">
        <v>26</v>
      </c>
      <c r="I1701">
        <v>5910</v>
      </c>
      <c r="J1701">
        <v>668.27</v>
      </c>
      <c r="K1701">
        <v>502.54</v>
      </c>
    </row>
    <row r="1702" spans="1:11" x14ac:dyDescent="0.35">
      <c r="A1702">
        <v>951439034</v>
      </c>
      <c r="B1702" s="2">
        <v>43676</v>
      </c>
      <c r="C1702" s="2">
        <v>43685</v>
      </c>
      <c r="D1702" t="s">
        <v>220</v>
      </c>
      <c r="E1702" t="s">
        <v>29</v>
      </c>
      <c r="F1702" t="s">
        <v>17</v>
      </c>
      <c r="G1702" t="s">
        <v>18</v>
      </c>
      <c r="H1702" t="s">
        <v>19</v>
      </c>
      <c r="I1702">
        <v>808</v>
      </c>
      <c r="J1702">
        <v>152.58000000000001</v>
      </c>
      <c r="K1702">
        <v>97.44</v>
      </c>
    </row>
    <row r="1703" spans="1:11" x14ac:dyDescent="0.35">
      <c r="A1703">
        <v>363952434</v>
      </c>
      <c r="B1703" s="2">
        <v>43783</v>
      </c>
      <c r="C1703" s="2">
        <v>43792</v>
      </c>
      <c r="D1703" t="s">
        <v>81</v>
      </c>
      <c r="E1703" t="s">
        <v>32</v>
      </c>
      <c r="F1703" t="s">
        <v>17</v>
      </c>
      <c r="G1703" t="s">
        <v>14</v>
      </c>
      <c r="H1703" t="s">
        <v>34</v>
      </c>
      <c r="I1703">
        <v>468</v>
      </c>
      <c r="J1703">
        <v>152.58000000000001</v>
      </c>
      <c r="K1703">
        <v>97.44</v>
      </c>
    </row>
    <row r="1704" spans="1:11" x14ac:dyDescent="0.35">
      <c r="A1704">
        <v>413192212</v>
      </c>
      <c r="B1704" s="2">
        <v>44483</v>
      </c>
      <c r="C1704" s="2">
        <v>44502</v>
      </c>
      <c r="D1704" t="s">
        <v>161</v>
      </c>
      <c r="E1704" t="s">
        <v>24</v>
      </c>
      <c r="F1704" t="s">
        <v>30</v>
      </c>
      <c r="G1704" t="s">
        <v>14</v>
      </c>
      <c r="H1704" t="s">
        <v>26</v>
      </c>
      <c r="I1704">
        <v>1612</v>
      </c>
      <c r="J1704">
        <v>81.73</v>
      </c>
      <c r="K1704">
        <v>56.67</v>
      </c>
    </row>
    <row r="1705" spans="1:11" x14ac:dyDescent="0.35">
      <c r="A1705">
        <v>336707198</v>
      </c>
      <c r="B1705" s="2">
        <v>42287</v>
      </c>
      <c r="C1705" s="2">
        <v>42305</v>
      </c>
      <c r="D1705" t="s">
        <v>206</v>
      </c>
      <c r="E1705" t="s">
        <v>24</v>
      </c>
      <c r="F1705" t="s">
        <v>13</v>
      </c>
      <c r="G1705" t="s">
        <v>14</v>
      </c>
      <c r="H1705" t="s">
        <v>26</v>
      </c>
      <c r="I1705">
        <v>7997</v>
      </c>
      <c r="J1705">
        <v>255.28</v>
      </c>
      <c r="K1705">
        <v>159.41999999999999</v>
      </c>
    </row>
    <row r="1706" spans="1:11" x14ac:dyDescent="0.35">
      <c r="A1706">
        <v>792358720</v>
      </c>
      <c r="B1706" s="2">
        <v>44060</v>
      </c>
      <c r="C1706" s="2">
        <v>44062</v>
      </c>
      <c r="D1706" t="s">
        <v>86</v>
      </c>
      <c r="E1706" t="s">
        <v>29</v>
      </c>
      <c r="F1706" t="s">
        <v>30</v>
      </c>
      <c r="G1706" t="s">
        <v>14</v>
      </c>
      <c r="H1706" t="s">
        <v>26</v>
      </c>
      <c r="I1706">
        <v>5408</v>
      </c>
      <c r="J1706">
        <v>81.73</v>
      </c>
      <c r="K1706">
        <v>56.67</v>
      </c>
    </row>
    <row r="1707" spans="1:11" x14ac:dyDescent="0.35">
      <c r="A1707">
        <v>708320605</v>
      </c>
      <c r="B1707" s="2">
        <v>42631</v>
      </c>
      <c r="C1707" s="2">
        <v>42642</v>
      </c>
      <c r="D1707" t="s">
        <v>80</v>
      </c>
      <c r="E1707" t="s">
        <v>21</v>
      </c>
      <c r="F1707" t="s">
        <v>56</v>
      </c>
      <c r="G1707" t="s">
        <v>18</v>
      </c>
      <c r="H1707" t="s">
        <v>26</v>
      </c>
      <c r="I1707">
        <v>6662</v>
      </c>
      <c r="J1707">
        <v>9.33</v>
      </c>
      <c r="K1707">
        <v>6.92</v>
      </c>
    </row>
    <row r="1708" spans="1:11" x14ac:dyDescent="0.35">
      <c r="A1708">
        <v>433079183</v>
      </c>
      <c r="B1708" s="2">
        <v>43529</v>
      </c>
      <c r="C1708" s="2">
        <v>43543</v>
      </c>
      <c r="D1708" t="s">
        <v>152</v>
      </c>
      <c r="E1708" t="s">
        <v>21</v>
      </c>
      <c r="F1708" t="s">
        <v>40</v>
      </c>
      <c r="G1708" t="s">
        <v>18</v>
      </c>
      <c r="H1708" t="s">
        <v>15</v>
      </c>
      <c r="I1708">
        <v>6609</v>
      </c>
      <c r="J1708">
        <v>651.21</v>
      </c>
      <c r="K1708">
        <v>524.96</v>
      </c>
    </row>
    <row r="1709" spans="1:11" x14ac:dyDescent="0.35">
      <c r="A1709">
        <v>385433280</v>
      </c>
      <c r="B1709" s="2">
        <v>43361</v>
      </c>
      <c r="C1709" s="2">
        <v>43368</v>
      </c>
      <c r="D1709" t="s">
        <v>23</v>
      </c>
      <c r="E1709" t="s">
        <v>24</v>
      </c>
      <c r="F1709" t="s">
        <v>33</v>
      </c>
      <c r="G1709" t="s">
        <v>18</v>
      </c>
      <c r="H1709" t="s">
        <v>19</v>
      </c>
      <c r="I1709">
        <v>7128</v>
      </c>
      <c r="J1709">
        <v>109.28</v>
      </c>
      <c r="K1709">
        <v>35.840000000000003</v>
      </c>
    </row>
    <row r="1710" spans="1:11" x14ac:dyDescent="0.35">
      <c r="A1710">
        <v>604494225</v>
      </c>
      <c r="B1710" s="2">
        <v>43973</v>
      </c>
      <c r="C1710" s="2">
        <v>43985</v>
      </c>
      <c r="D1710" t="s">
        <v>215</v>
      </c>
      <c r="E1710" t="s">
        <v>21</v>
      </c>
      <c r="F1710" t="s">
        <v>30</v>
      </c>
      <c r="G1710" t="s">
        <v>18</v>
      </c>
      <c r="H1710" t="s">
        <v>26</v>
      </c>
      <c r="I1710">
        <v>2129</v>
      </c>
      <c r="J1710">
        <v>81.73</v>
      </c>
      <c r="K1710">
        <v>56.67</v>
      </c>
    </row>
    <row r="1711" spans="1:11" x14ac:dyDescent="0.35">
      <c r="A1711">
        <v>299685847</v>
      </c>
      <c r="B1711" s="2">
        <v>42828</v>
      </c>
      <c r="C1711" s="2">
        <v>42845</v>
      </c>
      <c r="D1711" t="s">
        <v>154</v>
      </c>
      <c r="E1711" t="s">
        <v>12</v>
      </c>
      <c r="F1711" t="s">
        <v>56</v>
      </c>
      <c r="G1711" t="s">
        <v>14</v>
      </c>
      <c r="H1711" t="s">
        <v>15</v>
      </c>
      <c r="I1711">
        <v>2557</v>
      </c>
      <c r="J1711">
        <v>9.33</v>
      </c>
      <c r="K1711">
        <v>6.92</v>
      </c>
    </row>
    <row r="1712" spans="1:11" x14ac:dyDescent="0.35">
      <c r="A1712">
        <v>100744473</v>
      </c>
      <c r="B1712" s="2">
        <v>44245</v>
      </c>
      <c r="C1712" s="2">
        <v>44255</v>
      </c>
      <c r="D1712" t="s">
        <v>180</v>
      </c>
      <c r="E1712" t="s">
        <v>24</v>
      </c>
      <c r="F1712" t="s">
        <v>25</v>
      </c>
      <c r="G1712" t="s">
        <v>14</v>
      </c>
      <c r="H1712" t="s">
        <v>26</v>
      </c>
      <c r="I1712">
        <v>1383</v>
      </c>
      <c r="J1712">
        <v>205.7</v>
      </c>
      <c r="K1712">
        <v>117.11</v>
      </c>
    </row>
    <row r="1713" spans="1:11" x14ac:dyDescent="0.35">
      <c r="A1713">
        <v>707718932</v>
      </c>
      <c r="B1713" s="2">
        <v>44925</v>
      </c>
      <c r="C1713" s="2">
        <v>44926</v>
      </c>
      <c r="D1713" t="s">
        <v>175</v>
      </c>
      <c r="E1713" t="s">
        <v>21</v>
      </c>
      <c r="F1713" t="s">
        <v>56</v>
      </c>
      <c r="G1713" t="s">
        <v>14</v>
      </c>
      <c r="H1713" t="s">
        <v>15</v>
      </c>
      <c r="I1713">
        <v>8614</v>
      </c>
      <c r="J1713">
        <v>9.33</v>
      </c>
      <c r="K1713">
        <v>6.92</v>
      </c>
    </row>
    <row r="1714" spans="1:11" x14ac:dyDescent="0.35">
      <c r="A1714">
        <v>640970551</v>
      </c>
      <c r="B1714" s="2">
        <v>43887</v>
      </c>
      <c r="C1714" s="2">
        <v>43895</v>
      </c>
      <c r="D1714" t="s">
        <v>177</v>
      </c>
      <c r="E1714" t="s">
        <v>24</v>
      </c>
      <c r="F1714" t="s">
        <v>22</v>
      </c>
      <c r="G1714" t="s">
        <v>18</v>
      </c>
      <c r="H1714" t="s">
        <v>26</v>
      </c>
      <c r="I1714">
        <v>6285</v>
      </c>
      <c r="J1714">
        <v>47.45</v>
      </c>
      <c r="K1714">
        <v>31.79</v>
      </c>
    </row>
    <row r="1715" spans="1:11" x14ac:dyDescent="0.35">
      <c r="A1715">
        <v>291173160</v>
      </c>
      <c r="B1715" s="2">
        <v>43385</v>
      </c>
      <c r="C1715" s="2">
        <v>43398</v>
      </c>
      <c r="D1715" t="s">
        <v>75</v>
      </c>
      <c r="E1715" t="s">
        <v>38</v>
      </c>
      <c r="F1715" t="s">
        <v>25</v>
      </c>
      <c r="G1715" t="s">
        <v>14</v>
      </c>
      <c r="H1715" t="s">
        <v>34</v>
      </c>
      <c r="I1715">
        <v>3463</v>
      </c>
      <c r="J1715">
        <v>205.7</v>
      </c>
      <c r="K1715">
        <v>117.11</v>
      </c>
    </row>
    <row r="1716" spans="1:11" x14ac:dyDescent="0.35">
      <c r="A1716">
        <v>569313085</v>
      </c>
      <c r="B1716" s="2">
        <v>44023</v>
      </c>
      <c r="C1716" s="2">
        <v>44029</v>
      </c>
      <c r="D1716" t="s">
        <v>85</v>
      </c>
      <c r="E1716" t="s">
        <v>12</v>
      </c>
      <c r="F1716" t="s">
        <v>76</v>
      </c>
      <c r="G1716" t="s">
        <v>18</v>
      </c>
      <c r="H1716" t="s">
        <v>15</v>
      </c>
      <c r="I1716">
        <v>1248</v>
      </c>
      <c r="J1716">
        <v>668.27</v>
      </c>
      <c r="K1716">
        <v>502.54</v>
      </c>
    </row>
    <row r="1717" spans="1:11" x14ac:dyDescent="0.35">
      <c r="A1717">
        <v>656689155</v>
      </c>
      <c r="B1717" s="2">
        <v>44371</v>
      </c>
      <c r="C1717" s="2">
        <v>44391</v>
      </c>
      <c r="D1717" t="s">
        <v>172</v>
      </c>
      <c r="E1717" t="s">
        <v>21</v>
      </c>
      <c r="F1717" t="s">
        <v>76</v>
      </c>
      <c r="G1717" t="s">
        <v>18</v>
      </c>
      <c r="H1717" t="s">
        <v>19</v>
      </c>
      <c r="I1717">
        <v>7769</v>
      </c>
      <c r="J1717">
        <v>668.27</v>
      </c>
      <c r="K1717">
        <v>502.54</v>
      </c>
    </row>
    <row r="1718" spans="1:11" x14ac:dyDescent="0.35">
      <c r="A1718">
        <v>254912698</v>
      </c>
      <c r="B1718" s="2">
        <v>44274</v>
      </c>
      <c r="C1718" s="2">
        <v>44284</v>
      </c>
      <c r="D1718" t="s">
        <v>16</v>
      </c>
      <c r="E1718" t="s">
        <v>12</v>
      </c>
      <c r="F1718" t="s">
        <v>17</v>
      </c>
      <c r="G1718" t="s">
        <v>14</v>
      </c>
      <c r="H1718" t="s">
        <v>19</v>
      </c>
      <c r="I1718">
        <v>3187</v>
      </c>
      <c r="J1718">
        <v>152.58000000000001</v>
      </c>
      <c r="K1718">
        <v>97.44</v>
      </c>
    </row>
    <row r="1719" spans="1:11" x14ac:dyDescent="0.35">
      <c r="A1719">
        <v>935907542</v>
      </c>
      <c r="B1719" s="2">
        <v>42425</v>
      </c>
      <c r="C1719" s="2">
        <v>42445</v>
      </c>
      <c r="D1719" t="s">
        <v>175</v>
      </c>
      <c r="E1719" t="s">
        <v>21</v>
      </c>
      <c r="F1719" t="s">
        <v>22</v>
      </c>
      <c r="G1719" t="s">
        <v>18</v>
      </c>
      <c r="H1719" t="s">
        <v>15</v>
      </c>
      <c r="I1719">
        <v>4695</v>
      </c>
      <c r="J1719">
        <v>47.45</v>
      </c>
      <c r="K1719">
        <v>31.79</v>
      </c>
    </row>
    <row r="1720" spans="1:11" x14ac:dyDescent="0.35">
      <c r="A1720">
        <v>291910016</v>
      </c>
      <c r="B1720" s="2">
        <v>42604</v>
      </c>
      <c r="C1720" s="2">
        <v>42609</v>
      </c>
      <c r="D1720" t="s">
        <v>46</v>
      </c>
      <c r="E1720" t="s">
        <v>29</v>
      </c>
      <c r="F1720" t="s">
        <v>47</v>
      </c>
      <c r="G1720" t="s">
        <v>18</v>
      </c>
      <c r="H1720" t="s">
        <v>19</v>
      </c>
      <c r="I1720">
        <v>1515</v>
      </c>
      <c r="J1720">
        <v>421.89</v>
      </c>
      <c r="K1720">
        <v>364.69</v>
      </c>
    </row>
    <row r="1721" spans="1:11" x14ac:dyDescent="0.35">
      <c r="A1721">
        <v>485468947</v>
      </c>
      <c r="B1721" s="2">
        <v>42170</v>
      </c>
      <c r="C1721" s="2">
        <v>42189</v>
      </c>
      <c r="D1721" t="s">
        <v>167</v>
      </c>
      <c r="E1721" t="s">
        <v>38</v>
      </c>
      <c r="F1721" t="s">
        <v>56</v>
      </c>
      <c r="G1721" t="s">
        <v>14</v>
      </c>
      <c r="H1721" t="s">
        <v>19</v>
      </c>
      <c r="I1721">
        <v>9905</v>
      </c>
      <c r="J1721">
        <v>9.33</v>
      </c>
      <c r="K1721">
        <v>6.92</v>
      </c>
    </row>
    <row r="1722" spans="1:11" x14ac:dyDescent="0.35">
      <c r="A1722">
        <v>599445664</v>
      </c>
      <c r="B1722" s="2">
        <v>42524</v>
      </c>
      <c r="C1722" s="2">
        <v>42531</v>
      </c>
      <c r="D1722" t="s">
        <v>105</v>
      </c>
      <c r="E1722" t="s">
        <v>12</v>
      </c>
      <c r="F1722" t="s">
        <v>30</v>
      </c>
      <c r="G1722" t="s">
        <v>18</v>
      </c>
      <c r="H1722" t="s">
        <v>34</v>
      </c>
      <c r="I1722">
        <v>8148</v>
      </c>
      <c r="J1722">
        <v>81.73</v>
      </c>
      <c r="K1722">
        <v>56.67</v>
      </c>
    </row>
    <row r="1723" spans="1:11" x14ac:dyDescent="0.35">
      <c r="A1723">
        <v>687013995</v>
      </c>
      <c r="B1723" s="2">
        <v>43497</v>
      </c>
      <c r="C1723" s="2">
        <v>43501</v>
      </c>
      <c r="D1723" t="s">
        <v>110</v>
      </c>
      <c r="E1723" t="s">
        <v>38</v>
      </c>
      <c r="F1723" t="s">
        <v>13</v>
      </c>
      <c r="G1723" t="s">
        <v>18</v>
      </c>
      <c r="H1723" t="s">
        <v>19</v>
      </c>
      <c r="I1723">
        <v>1563</v>
      </c>
      <c r="J1723">
        <v>255.28</v>
      </c>
      <c r="K1723">
        <v>159.41999999999999</v>
      </c>
    </row>
    <row r="1724" spans="1:11" x14ac:dyDescent="0.35">
      <c r="A1724">
        <v>421660268</v>
      </c>
      <c r="B1724" s="2">
        <v>42077</v>
      </c>
      <c r="C1724" s="2">
        <v>42096</v>
      </c>
      <c r="D1724" t="s">
        <v>205</v>
      </c>
      <c r="E1724" t="s">
        <v>21</v>
      </c>
      <c r="F1724" t="s">
        <v>76</v>
      </c>
      <c r="G1724" t="s">
        <v>18</v>
      </c>
      <c r="H1724" t="s">
        <v>19</v>
      </c>
      <c r="I1724">
        <v>7498</v>
      </c>
      <c r="J1724">
        <v>668.27</v>
      </c>
      <c r="K1724">
        <v>502.54</v>
      </c>
    </row>
    <row r="1725" spans="1:11" x14ac:dyDescent="0.35">
      <c r="A1725">
        <v>447183310</v>
      </c>
      <c r="B1725" s="2">
        <v>43334</v>
      </c>
      <c r="C1725" s="2">
        <v>43341</v>
      </c>
      <c r="D1725" t="s">
        <v>80</v>
      </c>
      <c r="E1725" t="s">
        <v>21</v>
      </c>
      <c r="F1725" t="s">
        <v>42</v>
      </c>
      <c r="G1725" t="s">
        <v>18</v>
      </c>
      <c r="H1725" t="s">
        <v>19</v>
      </c>
      <c r="I1725">
        <v>334</v>
      </c>
      <c r="J1725">
        <v>437.2</v>
      </c>
      <c r="K1725">
        <v>263.33</v>
      </c>
    </row>
    <row r="1726" spans="1:11" x14ac:dyDescent="0.35">
      <c r="A1726">
        <v>127694451</v>
      </c>
      <c r="B1726" s="2">
        <v>44537</v>
      </c>
      <c r="C1726" s="2">
        <v>44550</v>
      </c>
      <c r="D1726" t="s">
        <v>55</v>
      </c>
      <c r="E1726" t="s">
        <v>21</v>
      </c>
      <c r="F1726" t="s">
        <v>68</v>
      </c>
      <c r="G1726" t="s">
        <v>18</v>
      </c>
      <c r="H1726" t="s">
        <v>26</v>
      </c>
      <c r="I1726">
        <v>6481</v>
      </c>
      <c r="J1726">
        <v>154.06</v>
      </c>
      <c r="K1726">
        <v>90.93</v>
      </c>
    </row>
    <row r="1727" spans="1:11" x14ac:dyDescent="0.35">
      <c r="A1727">
        <v>697617518</v>
      </c>
      <c r="B1727" s="2">
        <v>43995</v>
      </c>
      <c r="C1727" s="2">
        <v>44005</v>
      </c>
      <c r="D1727" t="s">
        <v>203</v>
      </c>
      <c r="E1727" t="s">
        <v>21</v>
      </c>
      <c r="F1727" t="s">
        <v>47</v>
      </c>
      <c r="G1727" t="s">
        <v>18</v>
      </c>
      <c r="H1727" t="s">
        <v>15</v>
      </c>
      <c r="I1727">
        <v>9381</v>
      </c>
      <c r="J1727">
        <v>421.89</v>
      </c>
      <c r="K1727">
        <v>364.69</v>
      </c>
    </row>
    <row r="1728" spans="1:11" x14ac:dyDescent="0.35">
      <c r="A1728">
        <v>311688840</v>
      </c>
      <c r="B1728" s="2">
        <v>42026</v>
      </c>
      <c r="C1728" s="2">
        <v>42037</v>
      </c>
      <c r="D1728" t="s">
        <v>115</v>
      </c>
      <c r="E1728" t="s">
        <v>21</v>
      </c>
      <c r="F1728" t="s">
        <v>30</v>
      </c>
      <c r="G1728" t="s">
        <v>18</v>
      </c>
      <c r="H1728" t="s">
        <v>26</v>
      </c>
      <c r="I1728">
        <v>4509</v>
      </c>
      <c r="J1728">
        <v>81.73</v>
      </c>
      <c r="K1728">
        <v>56.67</v>
      </c>
    </row>
    <row r="1729" spans="1:11" x14ac:dyDescent="0.35">
      <c r="A1729">
        <v>794957244</v>
      </c>
      <c r="B1729" s="2">
        <v>42332</v>
      </c>
      <c r="C1729" s="2">
        <v>42335</v>
      </c>
      <c r="D1729" t="s">
        <v>93</v>
      </c>
      <c r="E1729" t="s">
        <v>29</v>
      </c>
      <c r="F1729" t="s">
        <v>76</v>
      </c>
      <c r="G1729" t="s">
        <v>18</v>
      </c>
      <c r="H1729" t="s">
        <v>15</v>
      </c>
      <c r="I1729">
        <v>4369</v>
      </c>
      <c r="J1729">
        <v>668.27</v>
      </c>
      <c r="K1729">
        <v>502.54</v>
      </c>
    </row>
    <row r="1730" spans="1:11" x14ac:dyDescent="0.35">
      <c r="A1730">
        <v>892784059</v>
      </c>
      <c r="B1730" s="2">
        <v>43896</v>
      </c>
      <c r="C1730" s="2">
        <v>43915</v>
      </c>
      <c r="D1730" t="s">
        <v>58</v>
      </c>
      <c r="E1730" t="s">
        <v>29</v>
      </c>
      <c r="F1730" t="s">
        <v>68</v>
      </c>
      <c r="G1730" t="s">
        <v>18</v>
      </c>
      <c r="H1730" t="s">
        <v>34</v>
      </c>
      <c r="I1730">
        <v>3497</v>
      </c>
      <c r="J1730">
        <v>154.06</v>
      </c>
      <c r="K1730">
        <v>90.93</v>
      </c>
    </row>
    <row r="1731" spans="1:11" x14ac:dyDescent="0.35">
      <c r="A1731">
        <v>320843112</v>
      </c>
      <c r="B1731" s="2">
        <v>43659</v>
      </c>
      <c r="C1731" s="2">
        <v>43674</v>
      </c>
      <c r="D1731" t="s">
        <v>166</v>
      </c>
      <c r="E1731" t="s">
        <v>38</v>
      </c>
      <c r="F1731" t="s">
        <v>33</v>
      </c>
      <c r="G1731" t="s">
        <v>14</v>
      </c>
      <c r="H1731" t="s">
        <v>26</v>
      </c>
      <c r="I1731">
        <v>3462</v>
      </c>
      <c r="J1731">
        <v>109.28</v>
      </c>
      <c r="K1731">
        <v>35.840000000000003</v>
      </c>
    </row>
    <row r="1732" spans="1:11" x14ac:dyDescent="0.35">
      <c r="A1732">
        <v>215120732</v>
      </c>
      <c r="B1732" s="2">
        <v>42191</v>
      </c>
      <c r="C1732" s="2">
        <v>42192</v>
      </c>
      <c r="D1732" t="s">
        <v>173</v>
      </c>
      <c r="E1732" t="s">
        <v>24</v>
      </c>
      <c r="F1732" t="s">
        <v>68</v>
      </c>
      <c r="G1732" t="s">
        <v>18</v>
      </c>
      <c r="H1732" t="s">
        <v>34</v>
      </c>
      <c r="I1732">
        <v>7860</v>
      </c>
      <c r="J1732">
        <v>154.06</v>
      </c>
      <c r="K1732">
        <v>90.93</v>
      </c>
    </row>
    <row r="1733" spans="1:11" x14ac:dyDescent="0.35">
      <c r="A1733">
        <v>881915748</v>
      </c>
      <c r="B1733" s="2">
        <v>44907</v>
      </c>
      <c r="C1733" s="2">
        <v>44928</v>
      </c>
      <c r="D1733" t="s">
        <v>41</v>
      </c>
      <c r="E1733" t="s">
        <v>29</v>
      </c>
      <c r="F1733" t="s">
        <v>22</v>
      </c>
      <c r="G1733" t="s">
        <v>18</v>
      </c>
      <c r="H1733" t="s">
        <v>15</v>
      </c>
      <c r="I1733">
        <v>7323</v>
      </c>
      <c r="J1733">
        <v>47.45</v>
      </c>
      <c r="K1733">
        <v>31.79</v>
      </c>
    </row>
    <row r="1734" spans="1:11" x14ac:dyDescent="0.35">
      <c r="A1734">
        <v>447839486</v>
      </c>
      <c r="B1734" s="2">
        <v>42534</v>
      </c>
      <c r="C1734" s="2">
        <v>42538</v>
      </c>
      <c r="D1734" t="s">
        <v>164</v>
      </c>
      <c r="E1734" t="s">
        <v>38</v>
      </c>
      <c r="F1734" t="s">
        <v>22</v>
      </c>
      <c r="G1734" t="s">
        <v>18</v>
      </c>
      <c r="H1734" t="s">
        <v>34</v>
      </c>
      <c r="I1734">
        <v>4511</v>
      </c>
      <c r="J1734">
        <v>47.45</v>
      </c>
      <c r="K1734">
        <v>31.79</v>
      </c>
    </row>
    <row r="1735" spans="1:11" x14ac:dyDescent="0.35">
      <c r="A1735">
        <v>709815776</v>
      </c>
      <c r="B1735" s="2">
        <v>42231</v>
      </c>
      <c r="C1735" s="2">
        <v>42236</v>
      </c>
      <c r="D1735" t="s">
        <v>41</v>
      </c>
      <c r="E1735" t="s">
        <v>29</v>
      </c>
      <c r="F1735" t="s">
        <v>22</v>
      </c>
      <c r="G1735" t="s">
        <v>18</v>
      </c>
      <c r="H1735" t="s">
        <v>19</v>
      </c>
      <c r="I1735">
        <v>9117</v>
      </c>
      <c r="J1735">
        <v>47.45</v>
      </c>
      <c r="K1735">
        <v>31.79</v>
      </c>
    </row>
    <row r="1736" spans="1:11" x14ac:dyDescent="0.35">
      <c r="A1736">
        <v>385080945</v>
      </c>
      <c r="B1736" s="2">
        <v>42314</v>
      </c>
      <c r="C1736" s="2">
        <v>42335</v>
      </c>
      <c r="D1736" t="s">
        <v>121</v>
      </c>
      <c r="E1736" t="s">
        <v>21</v>
      </c>
      <c r="F1736" t="s">
        <v>42</v>
      </c>
      <c r="G1736" t="s">
        <v>18</v>
      </c>
      <c r="H1736" t="s">
        <v>15</v>
      </c>
      <c r="I1736">
        <v>2864</v>
      </c>
      <c r="J1736">
        <v>437.2</v>
      </c>
      <c r="K1736">
        <v>263.33</v>
      </c>
    </row>
    <row r="1737" spans="1:11" x14ac:dyDescent="0.35">
      <c r="A1737">
        <v>961183822</v>
      </c>
      <c r="B1737" s="2">
        <v>43180</v>
      </c>
      <c r="C1737" s="2">
        <v>43189</v>
      </c>
      <c r="D1737" t="s">
        <v>177</v>
      </c>
      <c r="E1737" t="s">
        <v>24</v>
      </c>
      <c r="F1737" t="s">
        <v>42</v>
      </c>
      <c r="G1737" t="s">
        <v>14</v>
      </c>
      <c r="H1737" t="s">
        <v>26</v>
      </c>
      <c r="I1737">
        <v>4507</v>
      </c>
      <c r="J1737">
        <v>437.2</v>
      </c>
      <c r="K1737">
        <v>263.33</v>
      </c>
    </row>
    <row r="1738" spans="1:11" x14ac:dyDescent="0.35">
      <c r="A1738">
        <v>845985734</v>
      </c>
      <c r="B1738" s="2">
        <v>42538</v>
      </c>
      <c r="C1738" s="2">
        <v>42549</v>
      </c>
      <c r="D1738" t="s">
        <v>160</v>
      </c>
      <c r="E1738" t="s">
        <v>29</v>
      </c>
      <c r="F1738" t="s">
        <v>25</v>
      </c>
      <c r="G1738" t="s">
        <v>18</v>
      </c>
      <c r="H1738" t="s">
        <v>15</v>
      </c>
      <c r="I1738">
        <v>4833</v>
      </c>
      <c r="J1738">
        <v>205.7</v>
      </c>
      <c r="K1738">
        <v>117.11</v>
      </c>
    </row>
    <row r="1739" spans="1:11" x14ac:dyDescent="0.35">
      <c r="A1739">
        <v>317660510</v>
      </c>
      <c r="B1739" s="2">
        <v>44720</v>
      </c>
      <c r="C1739" s="2">
        <v>44723</v>
      </c>
      <c r="D1739" t="s">
        <v>148</v>
      </c>
      <c r="E1739" t="s">
        <v>24</v>
      </c>
      <c r="F1739" t="s">
        <v>42</v>
      </c>
      <c r="G1739" t="s">
        <v>18</v>
      </c>
      <c r="H1739" t="s">
        <v>19</v>
      </c>
      <c r="I1739">
        <v>1659</v>
      </c>
      <c r="J1739">
        <v>437.2</v>
      </c>
      <c r="K1739">
        <v>263.33</v>
      </c>
    </row>
    <row r="1740" spans="1:11" x14ac:dyDescent="0.35">
      <c r="A1740">
        <v>174694478</v>
      </c>
      <c r="B1740" s="2">
        <v>42135</v>
      </c>
      <c r="C1740" s="2">
        <v>42155</v>
      </c>
      <c r="D1740" t="s">
        <v>137</v>
      </c>
      <c r="E1740" t="s">
        <v>38</v>
      </c>
      <c r="F1740" t="s">
        <v>68</v>
      </c>
      <c r="G1740" t="s">
        <v>14</v>
      </c>
      <c r="H1740" t="s">
        <v>26</v>
      </c>
      <c r="I1740">
        <v>4833</v>
      </c>
      <c r="J1740">
        <v>154.06</v>
      </c>
      <c r="K1740">
        <v>90.93</v>
      </c>
    </row>
    <row r="1741" spans="1:11" x14ac:dyDescent="0.35">
      <c r="A1741">
        <v>385886466</v>
      </c>
      <c r="B1741" s="2">
        <v>42894</v>
      </c>
      <c r="C1741" s="2">
        <v>42901</v>
      </c>
      <c r="D1741" t="s">
        <v>82</v>
      </c>
      <c r="E1741" t="s">
        <v>32</v>
      </c>
      <c r="F1741" t="s">
        <v>33</v>
      </c>
      <c r="G1741" t="s">
        <v>18</v>
      </c>
      <c r="H1741" t="s">
        <v>15</v>
      </c>
      <c r="I1741">
        <v>1235</v>
      </c>
      <c r="J1741">
        <v>109.28</v>
      </c>
      <c r="K1741">
        <v>35.840000000000003</v>
      </c>
    </row>
    <row r="1742" spans="1:11" x14ac:dyDescent="0.35">
      <c r="A1742">
        <v>540347802</v>
      </c>
      <c r="B1742" s="2">
        <v>44381</v>
      </c>
      <c r="C1742" s="2">
        <v>44390</v>
      </c>
      <c r="D1742" t="s">
        <v>191</v>
      </c>
      <c r="E1742" t="s">
        <v>24</v>
      </c>
      <c r="F1742" t="s">
        <v>42</v>
      </c>
      <c r="G1742" t="s">
        <v>18</v>
      </c>
      <c r="H1742" t="s">
        <v>19</v>
      </c>
      <c r="I1742">
        <v>9777</v>
      </c>
      <c r="J1742">
        <v>437.2</v>
      </c>
      <c r="K1742">
        <v>263.33</v>
      </c>
    </row>
    <row r="1743" spans="1:11" x14ac:dyDescent="0.35">
      <c r="A1743">
        <v>297502315</v>
      </c>
      <c r="B1743" s="2">
        <v>43980</v>
      </c>
      <c r="C1743" s="2">
        <v>43995</v>
      </c>
      <c r="D1743" t="s">
        <v>124</v>
      </c>
      <c r="E1743" t="s">
        <v>38</v>
      </c>
      <c r="F1743" t="s">
        <v>33</v>
      </c>
      <c r="G1743" t="s">
        <v>14</v>
      </c>
      <c r="H1743" t="s">
        <v>34</v>
      </c>
      <c r="I1743">
        <v>6401</v>
      </c>
      <c r="J1743">
        <v>109.28</v>
      </c>
      <c r="K1743">
        <v>35.840000000000003</v>
      </c>
    </row>
    <row r="1744" spans="1:11" x14ac:dyDescent="0.35">
      <c r="A1744">
        <v>737086331</v>
      </c>
      <c r="B1744" s="2">
        <v>43586</v>
      </c>
      <c r="C1744" s="2">
        <v>43602</v>
      </c>
      <c r="D1744" t="s">
        <v>136</v>
      </c>
      <c r="E1744" t="s">
        <v>38</v>
      </c>
      <c r="F1744" t="s">
        <v>22</v>
      </c>
      <c r="G1744" t="s">
        <v>18</v>
      </c>
      <c r="H1744" t="s">
        <v>15</v>
      </c>
      <c r="I1744">
        <v>9080</v>
      </c>
      <c r="J1744">
        <v>47.45</v>
      </c>
      <c r="K1744">
        <v>31.79</v>
      </c>
    </row>
    <row r="1745" spans="1:11" x14ac:dyDescent="0.35">
      <c r="A1745">
        <v>309148681</v>
      </c>
      <c r="B1745" s="2">
        <v>43944</v>
      </c>
      <c r="C1745" s="2">
        <v>43949</v>
      </c>
      <c r="D1745" t="s">
        <v>168</v>
      </c>
      <c r="E1745" t="s">
        <v>21</v>
      </c>
      <c r="F1745" t="s">
        <v>76</v>
      </c>
      <c r="G1745" t="s">
        <v>18</v>
      </c>
      <c r="H1745" t="s">
        <v>15</v>
      </c>
      <c r="I1745">
        <v>2819</v>
      </c>
      <c r="J1745">
        <v>668.27</v>
      </c>
      <c r="K1745">
        <v>502.54</v>
      </c>
    </row>
    <row r="1746" spans="1:11" x14ac:dyDescent="0.35">
      <c r="A1746">
        <v>684050691</v>
      </c>
      <c r="B1746" s="2">
        <v>42376</v>
      </c>
      <c r="C1746" s="2">
        <v>42385</v>
      </c>
      <c r="D1746" t="s">
        <v>44</v>
      </c>
      <c r="E1746" t="s">
        <v>12</v>
      </c>
      <c r="F1746" t="s">
        <v>40</v>
      </c>
      <c r="G1746" t="s">
        <v>18</v>
      </c>
      <c r="H1746" t="s">
        <v>26</v>
      </c>
      <c r="I1746">
        <v>4655</v>
      </c>
      <c r="J1746">
        <v>651.21</v>
      </c>
      <c r="K1746">
        <v>524.96</v>
      </c>
    </row>
    <row r="1747" spans="1:11" x14ac:dyDescent="0.35">
      <c r="A1747">
        <v>902466189</v>
      </c>
      <c r="B1747" s="2">
        <v>43561</v>
      </c>
      <c r="C1747" s="2">
        <v>43567</v>
      </c>
      <c r="D1747" t="s">
        <v>218</v>
      </c>
      <c r="E1747" t="s">
        <v>38</v>
      </c>
      <c r="F1747" t="s">
        <v>17</v>
      </c>
      <c r="G1747" t="s">
        <v>14</v>
      </c>
      <c r="H1747" t="s">
        <v>19</v>
      </c>
      <c r="I1747">
        <v>8655</v>
      </c>
      <c r="J1747">
        <v>152.58000000000001</v>
      </c>
      <c r="K1747">
        <v>97.44</v>
      </c>
    </row>
    <row r="1748" spans="1:11" x14ac:dyDescent="0.35">
      <c r="A1748">
        <v>525381505</v>
      </c>
      <c r="B1748" s="2">
        <v>42601</v>
      </c>
      <c r="C1748" s="2">
        <v>42618</v>
      </c>
      <c r="D1748" t="s">
        <v>65</v>
      </c>
      <c r="E1748" t="s">
        <v>32</v>
      </c>
      <c r="F1748" t="s">
        <v>68</v>
      </c>
      <c r="G1748" t="s">
        <v>18</v>
      </c>
      <c r="H1748" t="s">
        <v>34</v>
      </c>
      <c r="I1748">
        <v>917</v>
      </c>
      <c r="J1748">
        <v>154.06</v>
      </c>
      <c r="K1748">
        <v>90.93</v>
      </c>
    </row>
    <row r="1749" spans="1:11" x14ac:dyDescent="0.35">
      <c r="A1749">
        <v>984095466</v>
      </c>
      <c r="B1749" s="2">
        <v>43568</v>
      </c>
      <c r="C1749" s="2">
        <v>43586</v>
      </c>
      <c r="D1749" t="s">
        <v>63</v>
      </c>
      <c r="E1749" t="s">
        <v>32</v>
      </c>
      <c r="F1749" t="s">
        <v>68</v>
      </c>
      <c r="G1749" t="s">
        <v>14</v>
      </c>
      <c r="H1749" t="s">
        <v>34</v>
      </c>
      <c r="I1749">
        <v>4572</v>
      </c>
      <c r="J1749">
        <v>154.06</v>
      </c>
      <c r="K1749">
        <v>90.93</v>
      </c>
    </row>
    <row r="1750" spans="1:11" x14ac:dyDescent="0.35">
      <c r="A1750">
        <v>630219399</v>
      </c>
      <c r="B1750" s="2">
        <v>43152</v>
      </c>
      <c r="C1750" s="2">
        <v>43167</v>
      </c>
      <c r="D1750" t="s">
        <v>103</v>
      </c>
      <c r="E1750" t="s">
        <v>21</v>
      </c>
      <c r="F1750" t="s">
        <v>13</v>
      </c>
      <c r="G1750" t="s">
        <v>18</v>
      </c>
      <c r="H1750" t="s">
        <v>26</v>
      </c>
      <c r="I1750">
        <v>4780</v>
      </c>
      <c r="J1750">
        <v>255.28</v>
      </c>
      <c r="K1750">
        <v>159.41999999999999</v>
      </c>
    </row>
    <row r="1751" spans="1:11" x14ac:dyDescent="0.35">
      <c r="A1751">
        <v>585677134</v>
      </c>
      <c r="B1751" s="2">
        <v>43934</v>
      </c>
      <c r="C1751" s="2">
        <v>43952</v>
      </c>
      <c r="D1751" t="s">
        <v>135</v>
      </c>
      <c r="E1751" t="s">
        <v>21</v>
      </c>
      <c r="F1751" t="s">
        <v>17</v>
      </c>
      <c r="G1751" t="s">
        <v>14</v>
      </c>
      <c r="H1751" t="s">
        <v>34</v>
      </c>
      <c r="I1751">
        <v>3734</v>
      </c>
      <c r="J1751">
        <v>152.58000000000001</v>
      </c>
      <c r="K1751">
        <v>97.44</v>
      </c>
    </row>
    <row r="1752" spans="1:11" x14ac:dyDescent="0.35">
      <c r="A1752">
        <v>692704999</v>
      </c>
      <c r="B1752" s="2">
        <v>42727</v>
      </c>
      <c r="C1752" s="2">
        <v>42747</v>
      </c>
      <c r="D1752" t="s">
        <v>178</v>
      </c>
      <c r="E1752" t="s">
        <v>21</v>
      </c>
      <c r="F1752" t="s">
        <v>76</v>
      </c>
      <c r="G1752" t="s">
        <v>14</v>
      </c>
      <c r="H1752" t="s">
        <v>19</v>
      </c>
      <c r="I1752">
        <v>5657</v>
      </c>
      <c r="J1752">
        <v>668.27</v>
      </c>
      <c r="K1752">
        <v>502.54</v>
      </c>
    </row>
    <row r="1753" spans="1:11" x14ac:dyDescent="0.35">
      <c r="A1753">
        <v>863851821</v>
      </c>
      <c r="B1753" s="2">
        <v>43855</v>
      </c>
      <c r="C1753" s="2">
        <v>43870</v>
      </c>
      <c r="D1753" t="s">
        <v>89</v>
      </c>
      <c r="E1753" t="s">
        <v>38</v>
      </c>
      <c r="F1753" t="s">
        <v>17</v>
      </c>
      <c r="G1753" t="s">
        <v>18</v>
      </c>
      <c r="H1753" t="s">
        <v>34</v>
      </c>
      <c r="I1753">
        <v>1805</v>
      </c>
      <c r="J1753">
        <v>152.58000000000001</v>
      </c>
      <c r="K1753">
        <v>97.44</v>
      </c>
    </row>
    <row r="1754" spans="1:11" x14ac:dyDescent="0.35">
      <c r="A1754">
        <v>631978929</v>
      </c>
      <c r="B1754" s="2">
        <v>44102</v>
      </c>
      <c r="C1754" s="2">
        <v>44103</v>
      </c>
      <c r="D1754" t="s">
        <v>151</v>
      </c>
      <c r="E1754" t="s">
        <v>32</v>
      </c>
      <c r="F1754" t="s">
        <v>42</v>
      </c>
      <c r="G1754" t="s">
        <v>18</v>
      </c>
      <c r="H1754" t="s">
        <v>15</v>
      </c>
      <c r="I1754">
        <v>5464</v>
      </c>
      <c r="J1754">
        <v>437.2</v>
      </c>
      <c r="K1754">
        <v>263.33</v>
      </c>
    </row>
    <row r="1755" spans="1:11" x14ac:dyDescent="0.35">
      <c r="A1755">
        <v>500260150</v>
      </c>
      <c r="B1755" s="2">
        <v>42491</v>
      </c>
      <c r="C1755" s="2">
        <v>42504</v>
      </c>
      <c r="D1755" t="s">
        <v>23</v>
      </c>
      <c r="E1755" t="s">
        <v>24</v>
      </c>
      <c r="F1755" t="s">
        <v>33</v>
      </c>
      <c r="G1755" t="s">
        <v>14</v>
      </c>
      <c r="H1755" t="s">
        <v>19</v>
      </c>
      <c r="I1755">
        <v>6950</v>
      </c>
      <c r="J1755">
        <v>109.28</v>
      </c>
      <c r="K1755">
        <v>35.840000000000003</v>
      </c>
    </row>
    <row r="1756" spans="1:11" x14ac:dyDescent="0.35">
      <c r="A1756">
        <v>592181813</v>
      </c>
      <c r="B1756" s="2">
        <v>43704</v>
      </c>
      <c r="C1756" s="2">
        <v>43719</v>
      </c>
      <c r="D1756" t="s">
        <v>52</v>
      </c>
      <c r="E1756" t="s">
        <v>12</v>
      </c>
      <c r="F1756" t="s">
        <v>42</v>
      </c>
      <c r="G1756" t="s">
        <v>14</v>
      </c>
      <c r="H1756" t="s">
        <v>15</v>
      </c>
      <c r="I1756">
        <v>8613</v>
      </c>
      <c r="J1756">
        <v>437.2</v>
      </c>
      <c r="K1756">
        <v>263.33</v>
      </c>
    </row>
    <row r="1757" spans="1:11" x14ac:dyDescent="0.35">
      <c r="A1757">
        <v>201542747</v>
      </c>
      <c r="B1757" s="2">
        <v>42197</v>
      </c>
      <c r="C1757" s="2">
        <v>42208</v>
      </c>
      <c r="D1757" t="s">
        <v>207</v>
      </c>
      <c r="E1757" t="s">
        <v>51</v>
      </c>
      <c r="F1757" t="s">
        <v>47</v>
      </c>
      <c r="G1757" t="s">
        <v>14</v>
      </c>
      <c r="H1757" t="s">
        <v>19</v>
      </c>
      <c r="I1757">
        <v>9832</v>
      </c>
      <c r="J1757">
        <v>421.89</v>
      </c>
      <c r="K1757">
        <v>364.69</v>
      </c>
    </row>
    <row r="1758" spans="1:11" x14ac:dyDescent="0.35">
      <c r="A1758">
        <v>942454278</v>
      </c>
      <c r="B1758" s="2">
        <v>44236</v>
      </c>
      <c r="C1758" s="2">
        <v>44251</v>
      </c>
      <c r="D1758" t="s">
        <v>189</v>
      </c>
      <c r="E1758" t="s">
        <v>21</v>
      </c>
      <c r="F1758" t="s">
        <v>42</v>
      </c>
      <c r="G1758" t="s">
        <v>14</v>
      </c>
      <c r="H1758" t="s">
        <v>15</v>
      </c>
      <c r="I1758">
        <v>2019</v>
      </c>
      <c r="J1758">
        <v>437.2</v>
      </c>
      <c r="K1758">
        <v>263.33</v>
      </c>
    </row>
    <row r="1759" spans="1:11" x14ac:dyDescent="0.35">
      <c r="A1759">
        <v>899340236</v>
      </c>
      <c r="B1759" s="2">
        <v>42783</v>
      </c>
      <c r="C1759" s="2">
        <v>42792</v>
      </c>
      <c r="D1759" t="s">
        <v>39</v>
      </c>
      <c r="E1759" t="s">
        <v>29</v>
      </c>
      <c r="F1759" t="s">
        <v>22</v>
      </c>
      <c r="G1759" t="s">
        <v>14</v>
      </c>
      <c r="H1759" t="s">
        <v>34</v>
      </c>
      <c r="I1759">
        <v>3616</v>
      </c>
      <c r="J1759">
        <v>47.45</v>
      </c>
      <c r="K1759">
        <v>31.79</v>
      </c>
    </row>
    <row r="1760" spans="1:11" x14ac:dyDescent="0.35">
      <c r="A1760">
        <v>476936948</v>
      </c>
      <c r="B1760" s="2">
        <v>43658</v>
      </c>
      <c r="C1760" s="2">
        <v>43670</v>
      </c>
      <c r="D1760" t="s">
        <v>183</v>
      </c>
      <c r="E1760" t="s">
        <v>24</v>
      </c>
      <c r="F1760" t="s">
        <v>25</v>
      </c>
      <c r="G1760" t="s">
        <v>14</v>
      </c>
      <c r="H1760" t="s">
        <v>19</v>
      </c>
      <c r="I1760">
        <v>5096</v>
      </c>
      <c r="J1760">
        <v>205.7</v>
      </c>
      <c r="K1760">
        <v>117.11</v>
      </c>
    </row>
    <row r="1761" spans="1:11" x14ac:dyDescent="0.35">
      <c r="A1761">
        <v>150293242</v>
      </c>
      <c r="B1761" s="2">
        <v>42143</v>
      </c>
      <c r="C1761" s="2">
        <v>42163</v>
      </c>
      <c r="D1761" t="s">
        <v>144</v>
      </c>
      <c r="E1761" t="s">
        <v>21</v>
      </c>
      <c r="F1761" t="s">
        <v>40</v>
      </c>
      <c r="G1761" t="s">
        <v>18</v>
      </c>
      <c r="H1761" t="s">
        <v>34</v>
      </c>
      <c r="I1761">
        <v>3965</v>
      </c>
      <c r="J1761">
        <v>651.21</v>
      </c>
      <c r="K1761">
        <v>524.96</v>
      </c>
    </row>
    <row r="1762" spans="1:11" x14ac:dyDescent="0.35">
      <c r="A1762">
        <v>914770448</v>
      </c>
      <c r="B1762" s="2">
        <v>42406</v>
      </c>
      <c r="C1762" s="2">
        <v>42418</v>
      </c>
      <c r="D1762" t="s">
        <v>187</v>
      </c>
      <c r="E1762" t="s">
        <v>29</v>
      </c>
      <c r="F1762" t="s">
        <v>25</v>
      </c>
      <c r="G1762" t="s">
        <v>14</v>
      </c>
      <c r="H1762" t="s">
        <v>26</v>
      </c>
      <c r="I1762">
        <v>9759</v>
      </c>
      <c r="J1762">
        <v>205.7</v>
      </c>
      <c r="K1762">
        <v>117.11</v>
      </c>
    </row>
    <row r="1763" spans="1:11" x14ac:dyDescent="0.35">
      <c r="A1763">
        <v>236042392</v>
      </c>
      <c r="B1763" s="2">
        <v>43818</v>
      </c>
      <c r="C1763" s="2">
        <v>43829</v>
      </c>
      <c r="D1763" t="s">
        <v>184</v>
      </c>
      <c r="E1763" t="s">
        <v>21</v>
      </c>
      <c r="F1763" t="s">
        <v>40</v>
      </c>
      <c r="G1763" t="s">
        <v>18</v>
      </c>
      <c r="H1763" t="s">
        <v>34</v>
      </c>
      <c r="I1763">
        <v>9044</v>
      </c>
      <c r="J1763">
        <v>651.21</v>
      </c>
      <c r="K1763">
        <v>524.96</v>
      </c>
    </row>
    <row r="1764" spans="1:11" x14ac:dyDescent="0.35">
      <c r="A1764">
        <v>600095403</v>
      </c>
      <c r="B1764" s="2">
        <v>42330</v>
      </c>
      <c r="C1764" s="2">
        <v>42347</v>
      </c>
      <c r="D1764" t="s">
        <v>187</v>
      </c>
      <c r="E1764" t="s">
        <v>29</v>
      </c>
      <c r="F1764" t="s">
        <v>76</v>
      </c>
      <c r="G1764" t="s">
        <v>18</v>
      </c>
      <c r="H1764" t="s">
        <v>34</v>
      </c>
      <c r="I1764">
        <v>420</v>
      </c>
      <c r="J1764">
        <v>668.27</v>
      </c>
      <c r="K1764">
        <v>502.54</v>
      </c>
    </row>
    <row r="1765" spans="1:11" x14ac:dyDescent="0.35">
      <c r="A1765">
        <v>963228309</v>
      </c>
      <c r="B1765" s="2">
        <v>44895</v>
      </c>
      <c r="C1765" s="2">
        <v>44896</v>
      </c>
      <c r="D1765" t="s">
        <v>88</v>
      </c>
      <c r="E1765" t="s">
        <v>38</v>
      </c>
      <c r="F1765" t="s">
        <v>22</v>
      </c>
      <c r="G1765" t="s">
        <v>14</v>
      </c>
      <c r="H1765" t="s">
        <v>19</v>
      </c>
      <c r="I1765">
        <v>9516</v>
      </c>
      <c r="J1765">
        <v>47.45</v>
      </c>
      <c r="K1765">
        <v>31.79</v>
      </c>
    </row>
    <row r="1766" spans="1:11" x14ac:dyDescent="0.35">
      <c r="A1766">
        <v>802052438</v>
      </c>
      <c r="B1766" s="2">
        <v>44513</v>
      </c>
      <c r="C1766" s="2">
        <v>44525</v>
      </c>
      <c r="D1766" t="s">
        <v>194</v>
      </c>
      <c r="E1766" t="s">
        <v>32</v>
      </c>
      <c r="F1766" t="s">
        <v>56</v>
      </c>
      <c r="G1766" t="s">
        <v>18</v>
      </c>
      <c r="H1766" t="s">
        <v>26</v>
      </c>
      <c r="I1766">
        <v>3995</v>
      </c>
      <c r="J1766">
        <v>9.33</v>
      </c>
      <c r="K1766">
        <v>6.92</v>
      </c>
    </row>
    <row r="1767" spans="1:11" x14ac:dyDescent="0.35">
      <c r="A1767">
        <v>563491618</v>
      </c>
      <c r="B1767" s="2">
        <v>43722</v>
      </c>
      <c r="C1767" s="2">
        <v>43725</v>
      </c>
      <c r="D1767" t="s">
        <v>197</v>
      </c>
      <c r="E1767" t="s">
        <v>38</v>
      </c>
      <c r="F1767" t="s">
        <v>76</v>
      </c>
      <c r="G1767" t="s">
        <v>18</v>
      </c>
      <c r="H1767" t="s">
        <v>26</v>
      </c>
      <c r="I1767">
        <v>8547</v>
      </c>
      <c r="J1767">
        <v>668.27</v>
      </c>
      <c r="K1767">
        <v>502.54</v>
      </c>
    </row>
    <row r="1768" spans="1:11" x14ac:dyDescent="0.35">
      <c r="A1768">
        <v>314782178</v>
      </c>
      <c r="B1768" s="2">
        <v>43997</v>
      </c>
      <c r="C1768" s="2">
        <v>44008</v>
      </c>
      <c r="D1768" t="s">
        <v>178</v>
      </c>
      <c r="E1768" t="s">
        <v>21</v>
      </c>
      <c r="F1768" t="s">
        <v>13</v>
      </c>
      <c r="G1768" t="s">
        <v>18</v>
      </c>
      <c r="H1768" t="s">
        <v>26</v>
      </c>
      <c r="I1768">
        <v>9896</v>
      </c>
      <c r="J1768">
        <v>255.28</v>
      </c>
      <c r="K1768">
        <v>159.41999999999999</v>
      </c>
    </row>
    <row r="1769" spans="1:11" x14ac:dyDescent="0.35">
      <c r="A1769">
        <v>193472945</v>
      </c>
      <c r="B1769" s="2">
        <v>42578</v>
      </c>
      <c r="C1769" s="2">
        <v>42584</v>
      </c>
      <c r="D1769" t="s">
        <v>79</v>
      </c>
      <c r="E1769" t="s">
        <v>21</v>
      </c>
      <c r="F1769" t="s">
        <v>42</v>
      </c>
      <c r="G1769" t="s">
        <v>18</v>
      </c>
      <c r="H1769" t="s">
        <v>15</v>
      </c>
      <c r="I1769">
        <v>1799</v>
      </c>
      <c r="J1769">
        <v>437.2</v>
      </c>
      <c r="K1769">
        <v>263.33</v>
      </c>
    </row>
    <row r="1770" spans="1:11" x14ac:dyDescent="0.35">
      <c r="A1770">
        <v>857425248</v>
      </c>
      <c r="B1770" s="2">
        <v>44137</v>
      </c>
      <c r="C1770" s="2">
        <v>44151</v>
      </c>
      <c r="D1770" t="s">
        <v>89</v>
      </c>
      <c r="E1770" t="s">
        <v>38</v>
      </c>
      <c r="F1770" t="s">
        <v>17</v>
      </c>
      <c r="G1770" t="s">
        <v>14</v>
      </c>
      <c r="H1770" t="s">
        <v>34</v>
      </c>
      <c r="I1770">
        <v>40</v>
      </c>
      <c r="J1770">
        <v>152.58000000000001</v>
      </c>
      <c r="K1770">
        <v>97.44</v>
      </c>
    </row>
    <row r="1771" spans="1:11" x14ac:dyDescent="0.35">
      <c r="A1771">
        <v>334812915</v>
      </c>
      <c r="B1771" s="2">
        <v>42236</v>
      </c>
      <c r="C1771" s="2">
        <v>42243</v>
      </c>
      <c r="D1771" t="s">
        <v>89</v>
      </c>
      <c r="E1771" t="s">
        <v>38</v>
      </c>
      <c r="F1771" t="s">
        <v>33</v>
      </c>
      <c r="G1771" t="s">
        <v>14</v>
      </c>
      <c r="H1771" t="s">
        <v>19</v>
      </c>
      <c r="I1771">
        <v>7437</v>
      </c>
      <c r="J1771">
        <v>109.28</v>
      </c>
      <c r="K1771">
        <v>35.840000000000003</v>
      </c>
    </row>
    <row r="1772" spans="1:11" x14ac:dyDescent="0.35">
      <c r="A1772">
        <v>774122273</v>
      </c>
      <c r="B1772" s="2">
        <v>44593</v>
      </c>
      <c r="C1772" s="2">
        <v>44605</v>
      </c>
      <c r="D1772" t="s">
        <v>192</v>
      </c>
      <c r="E1772" t="s">
        <v>32</v>
      </c>
      <c r="F1772" t="s">
        <v>40</v>
      </c>
      <c r="G1772" t="s">
        <v>18</v>
      </c>
      <c r="H1772" t="s">
        <v>34</v>
      </c>
      <c r="I1772">
        <v>8838</v>
      </c>
      <c r="J1772">
        <v>651.21</v>
      </c>
      <c r="K1772">
        <v>524.96</v>
      </c>
    </row>
    <row r="1773" spans="1:11" x14ac:dyDescent="0.35">
      <c r="A1773">
        <v>794152152</v>
      </c>
      <c r="B1773" s="2">
        <v>42548</v>
      </c>
      <c r="C1773" s="2">
        <v>42569</v>
      </c>
      <c r="D1773" t="s">
        <v>199</v>
      </c>
      <c r="E1773" t="s">
        <v>29</v>
      </c>
      <c r="F1773" t="s">
        <v>40</v>
      </c>
      <c r="G1773" t="s">
        <v>18</v>
      </c>
      <c r="H1773" t="s">
        <v>26</v>
      </c>
      <c r="I1773">
        <v>6124</v>
      </c>
      <c r="J1773">
        <v>651.21</v>
      </c>
      <c r="K1773">
        <v>524.96</v>
      </c>
    </row>
    <row r="1774" spans="1:11" x14ac:dyDescent="0.35">
      <c r="A1774">
        <v>434013879</v>
      </c>
      <c r="B1774" s="2">
        <v>44831</v>
      </c>
      <c r="C1774" s="2">
        <v>44836</v>
      </c>
      <c r="D1774" t="s">
        <v>122</v>
      </c>
      <c r="E1774" t="s">
        <v>21</v>
      </c>
      <c r="F1774" t="s">
        <v>42</v>
      </c>
      <c r="G1774" t="s">
        <v>18</v>
      </c>
      <c r="H1774" t="s">
        <v>34</v>
      </c>
      <c r="I1774">
        <v>3206</v>
      </c>
      <c r="J1774">
        <v>437.2</v>
      </c>
      <c r="K1774">
        <v>263.33</v>
      </c>
    </row>
    <row r="1775" spans="1:11" x14ac:dyDescent="0.35">
      <c r="A1775">
        <v>703131282</v>
      </c>
      <c r="B1775" s="2">
        <v>44368</v>
      </c>
      <c r="C1775" s="2">
        <v>44373</v>
      </c>
      <c r="D1775" t="s">
        <v>200</v>
      </c>
      <c r="E1775" t="s">
        <v>24</v>
      </c>
      <c r="F1775" t="s">
        <v>13</v>
      </c>
      <c r="G1775" t="s">
        <v>14</v>
      </c>
      <c r="H1775" t="s">
        <v>26</v>
      </c>
      <c r="I1775">
        <v>1026</v>
      </c>
      <c r="J1775">
        <v>255.28</v>
      </c>
      <c r="K1775">
        <v>159.41999999999999</v>
      </c>
    </row>
    <row r="1776" spans="1:11" x14ac:dyDescent="0.35">
      <c r="A1776">
        <v>431240689</v>
      </c>
      <c r="B1776" s="2">
        <v>42242</v>
      </c>
      <c r="C1776" s="2">
        <v>42248</v>
      </c>
      <c r="D1776" t="s">
        <v>176</v>
      </c>
      <c r="E1776" t="s">
        <v>21</v>
      </c>
      <c r="F1776" t="s">
        <v>25</v>
      </c>
      <c r="G1776" t="s">
        <v>14</v>
      </c>
      <c r="H1776" t="s">
        <v>26</v>
      </c>
      <c r="I1776">
        <v>2558</v>
      </c>
      <c r="J1776">
        <v>205.7</v>
      </c>
      <c r="K1776">
        <v>117.11</v>
      </c>
    </row>
    <row r="1777" spans="1:11" x14ac:dyDescent="0.35">
      <c r="A1777">
        <v>318390929</v>
      </c>
      <c r="B1777" s="2">
        <v>42929</v>
      </c>
      <c r="C1777" s="2">
        <v>42944</v>
      </c>
      <c r="D1777" t="s">
        <v>166</v>
      </c>
      <c r="E1777" t="s">
        <v>38</v>
      </c>
      <c r="F1777" t="s">
        <v>22</v>
      </c>
      <c r="G1777" t="s">
        <v>14</v>
      </c>
      <c r="H1777" t="s">
        <v>15</v>
      </c>
      <c r="I1777">
        <v>7806</v>
      </c>
      <c r="J1777">
        <v>47.45</v>
      </c>
      <c r="K1777">
        <v>31.79</v>
      </c>
    </row>
    <row r="1778" spans="1:11" x14ac:dyDescent="0.35">
      <c r="A1778">
        <v>684943330</v>
      </c>
      <c r="B1778" s="2">
        <v>43986</v>
      </c>
      <c r="C1778" s="2">
        <v>43991</v>
      </c>
      <c r="D1778" t="s">
        <v>157</v>
      </c>
      <c r="E1778" t="s">
        <v>24</v>
      </c>
      <c r="F1778" t="s">
        <v>68</v>
      </c>
      <c r="G1778" t="s">
        <v>14</v>
      </c>
      <c r="H1778" t="s">
        <v>19</v>
      </c>
      <c r="I1778">
        <v>8807</v>
      </c>
      <c r="J1778">
        <v>154.06</v>
      </c>
      <c r="K1778">
        <v>90.93</v>
      </c>
    </row>
    <row r="1779" spans="1:11" x14ac:dyDescent="0.35">
      <c r="A1779">
        <v>121571719</v>
      </c>
      <c r="B1779" s="2">
        <v>42242</v>
      </c>
      <c r="C1779" s="2">
        <v>42252</v>
      </c>
      <c r="D1779" t="s">
        <v>88</v>
      </c>
      <c r="E1779" t="s">
        <v>38</v>
      </c>
      <c r="F1779" t="s">
        <v>47</v>
      </c>
      <c r="G1779" t="s">
        <v>18</v>
      </c>
      <c r="H1779" t="s">
        <v>15</v>
      </c>
      <c r="I1779">
        <v>4628</v>
      </c>
      <c r="J1779">
        <v>421.89</v>
      </c>
      <c r="K1779">
        <v>364.69</v>
      </c>
    </row>
    <row r="1780" spans="1:11" x14ac:dyDescent="0.35">
      <c r="A1780">
        <v>439262425</v>
      </c>
      <c r="B1780" s="2">
        <v>43569</v>
      </c>
      <c r="C1780" s="2">
        <v>43580</v>
      </c>
      <c r="D1780" t="s">
        <v>177</v>
      </c>
      <c r="E1780" t="s">
        <v>24</v>
      </c>
      <c r="F1780" t="s">
        <v>68</v>
      </c>
      <c r="G1780" t="s">
        <v>18</v>
      </c>
      <c r="H1780" t="s">
        <v>15</v>
      </c>
      <c r="I1780">
        <v>6368</v>
      </c>
      <c r="J1780">
        <v>154.06</v>
      </c>
      <c r="K1780">
        <v>90.93</v>
      </c>
    </row>
    <row r="1781" spans="1:11" x14ac:dyDescent="0.35">
      <c r="A1781">
        <v>819314277</v>
      </c>
      <c r="B1781" s="2">
        <v>44349</v>
      </c>
      <c r="C1781" s="2">
        <v>44351</v>
      </c>
      <c r="D1781" t="s">
        <v>123</v>
      </c>
      <c r="E1781" t="s">
        <v>38</v>
      </c>
      <c r="F1781" t="s">
        <v>33</v>
      </c>
      <c r="G1781" t="s">
        <v>14</v>
      </c>
      <c r="H1781" t="s">
        <v>34</v>
      </c>
      <c r="I1781">
        <v>2156</v>
      </c>
      <c r="J1781">
        <v>109.28</v>
      </c>
      <c r="K1781">
        <v>35.840000000000003</v>
      </c>
    </row>
    <row r="1782" spans="1:11" x14ac:dyDescent="0.35">
      <c r="A1782">
        <v>963338601</v>
      </c>
      <c r="B1782" s="2">
        <v>42805</v>
      </c>
      <c r="C1782" s="2">
        <v>42812</v>
      </c>
      <c r="D1782" t="s">
        <v>140</v>
      </c>
      <c r="E1782" t="s">
        <v>24</v>
      </c>
      <c r="F1782" t="s">
        <v>30</v>
      </c>
      <c r="G1782" t="s">
        <v>14</v>
      </c>
      <c r="H1782" t="s">
        <v>19</v>
      </c>
      <c r="I1782">
        <v>2154</v>
      </c>
      <c r="J1782">
        <v>81.73</v>
      </c>
      <c r="K1782">
        <v>56.67</v>
      </c>
    </row>
    <row r="1783" spans="1:11" x14ac:dyDescent="0.35">
      <c r="A1783">
        <v>643259227</v>
      </c>
      <c r="B1783" s="2">
        <v>43947</v>
      </c>
      <c r="C1783" s="2">
        <v>43955</v>
      </c>
      <c r="D1783" t="s">
        <v>71</v>
      </c>
      <c r="E1783" t="s">
        <v>21</v>
      </c>
      <c r="F1783" t="s">
        <v>47</v>
      </c>
      <c r="G1783" t="s">
        <v>18</v>
      </c>
      <c r="H1783" t="s">
        <v>26</v>
      </c>
      <c r="I1783">
        <v>3555</v>
      </c>
      <c r="J1783">
        <v>421.89</v>
      </c>
      <c r="K1783">
        <v>364.69</v>
      </c>
    </row>
    <row r="1784" spans="1:11" x14ac:dyDescent="0.35">
      <c r="A1784">
        <v>151312482</v>
      </c>
      <c r="B1784" s="2">
        <v>42892</v>
      </c>
      <c r="C1784" s="2">
        <v>42909</v>
      </c>
      <c r="D1784" t="s">
        <v>20</v>
      </c>
      <c r="E1784" t="s">
        <v>21</v>
      </c>
      <c r="F1784" t="s">
        <v>42</v>
      </c>
      <c r="G1784" t="s">
        <v>14</v>
      </c>
      <c r="H1784" t="s">
        <v>34</v>
      </c>
      <c r="I1784">
        <v>5581</v>
      </c>
      <c r="J1784">
        <v>437.2</v>
      </c>
      <c r="K1784">
        <v>263.33</v>
      </c>
    </row>
    <row r="1785" spans="1:11" x14ac:dyDescent="0.35">
      <c r="A1785">
        <v>750047194</v>
      </c>
      <c r="B1785" s="2">
        <v>44043</v>
      </c>
      <c r="C1785" s="2">
        <v>44044</v>
      </c>
      <c r="D1785" t="s">
        <v>48</v>
      </c>
      <c r="E1785" t="s">
        <v>21</v>
      </c>
      <c r="F1785" t="s">
        <v>56</v>
      </c>
      <c r="G1785" t="s">
        <v>14</v>
      </c>
      <c r="H1785" t="s">
        <v>15</v>
      </c>
      <c r="I1785">
        <v>4487</v>
      </c>
      <c r="J1785">
        <v>9.33</v>
      </c>
      <c r="K1785">
        <v>6.92</v>
      </c>
    </row>
    <row r="1786" spans="1:11" x14ac:dyDescent="0.35">
      <c r="A1786">
        <v>622324693</v>
      </c>
      <c r="B1786" s="2">
        <v>42645</v>
      </c>
      <c r="C1786" s="2">
        <v>42657</v>
      </c>
      <c r="D1786" t="s">
        <v>118</v>
      </c>
      <c r="E1786" t="s">
        <v>24</v>
      </c>
      <c r="F1786" t="s">
        <v>25</v>
      </c>
      <c r="G1786" t="s">
        <v>14</v>
      </c>
      <c r="H1786" t="s">
        <v>19</v>
      </c>
      <c r="I1786">
        <v>8561</v>
      </c>
      <c r="J1786">
        <v>205.7</v>
      </c>
      <c r="K1786">
        <v>117.11</v>
      </c>
    </row>
    <row r="1787" spans="1:11" x14ac:dyDescent="0.35">
      <c r="A1787">
        <v>721318805</v>
      </c>
      <c r="B1787" s="2">
        <v>42337</v>
      </c>
      <c r="C1787" s="2">
        <v>42344</v>
      </c>
      <c r="D1787" t="s">
        <v>71</v>
      </c>
      <c r="E1787" t="s">
        <v>21</v>
      </c>
      <c r="F1787" t="s">
        <v>56</v>
      </c>
      <c r="G1787" t="s">
        <v>18</v>
      </c>
      <c r="H1787" t="s">
        <v>26</v>
      </c>
      <c r="I1787">
        <v>3118</v>
      </c>
      <c r="J1787">
        <v>9.33</v>
      </c>
      <c r="K1787">
        <v>6.92</v>
      </c>
    </row>
    <row r="1788" spans="1:11" x14ac:dyDescent="0.35">
      <c r="A1788">
        <v>720515859</v>
      </c>
      <c r="B1788" s="2">
        <v>43915</v>
      </c>
      <c r="C1788" s="2">
        <v>43927</v>
      </c>
      <c r="D1788" t="s">
        <v>218</v>
      </c>
      <c r="E1788" t="s">
        <v>38</v>
      </c>
      <c r="F1788" t="s">
        <v>13</v>
      </c>
      <c r="G1788" t="s">
        <v>18</v>
      </c>
      <c r="H1788" t="s">
        <v>34</v>
      </c>
      <c r="I1788">
        <v>5509</v>
      </c>
      <c r="J1788">
        <v>255.28</v>
      </c>
      <c r="K1788">
        <v>159.41999999999999</v>
      </c>
    </row>
    <row r="1789" spans="1:11" x14ac:dyDescent="0.35">
      <c r="A1789">
        <v>363714683</v>
      </c>
      <c r="B1789" s="2">
        <v>44103</v>
      </c>
      <c r="C1789" s="2">
        <v>44106</v>
      </c>
      <c r="D1789" t="s">
        <v>110</v>
      </c>
      <c r="E1789" t="s">
        <v>38</v>
      </c>
      <c r="F1789" t="s">
        <v>30</v>
      </c>
      <c r="G1789" t="s">
        <v>14</v>
      </c>
      <c r="H1789" t="s">
        <v>15</v>
      </c>
      <c r="I1789">
        <v>112</v>
      </c>
      <c r="J1789">
        <v>81.73</v>
      </c>
      <c r="K1789">
        <v>56.67</v>
      </c>
    </row>
    <row r="1790" spans="1:11" x14ac:dyDescent="0.35">
      <c r="A1790">
        <v>815026605</v>
      </c>
      <c r="B1790" s="2">
        <v>44707</v>
      </c>
      <c r="C1790" s="2">
        <v>44715</v>
      </c>
      <c r="D1790" t="s">
        <v>169</v>
      </c>
      <c r="E1790" t="s">
        <v>29</v>
      </c>
      <c r="F1790" t="s">
        <v>56</v>
      </c>
      <c r="G1790" t="s">
        <v>18</v>
      </c>
      <c r="H1790" t="s">
        <v>15</v>
      </c>
      <c r="I1790">
        <v>3339</v>
      </c>
      <c r="J1790">
        <v>9.33</v>
      </c>
      <c r="K1790">
        <v>6.92</v>
      </c>
    </row>
    <row r="1791" spans="1:11" x14ac:dyDescent="0.35">
      <c r="A1791">
        <v>608875453</v>
      </c>
      <c r="B1791" s="2">
        <v>44769</v>
      </c>
      <c r="C1791" s="2">
        <v>44779</v>
      </c>
      <c r="D1791" t="s">
        <v>187</v>
      </c>
      <c r="E1791" t="s">
        <v>29</v>
      </c>
      <c r="F1791" t="s">
        <v>13</v>
      </c>
      <c r="G1791" t="s">
        <v>14</v>
      </c>
      <c r="H1791" t="s">
        <v>26</v>
      </c>
      <c r="I1791">
        <v>8632</v>
      </c>
      <c r="J1791">
        <v>255.28</v>
      </c>
      <c r="K1791">
        <v>159.41999999999999</v>
      </c>
    </row>
    <row r="1792" spans="1:11" x14ac:dyDescent="0.35">
      <c r="A1792">
        <v>599997556</v>
      </c>
      <c r="B1792" s="2">
        <v>43874</v>
      </c>
      <c r="C1792" s="2">
        <v>43886</v>
      </c>
      <c r="D1792" t="s">
        <v>203</v>
      </c>
      <c r="E1792" t="s">
        <v>21</v>
      </c>
      <c r="F1792" t="s">
        <v>22</v>
      </c>
      <c r="G1792" t="s">
        <v>18</v>
      </c>
      <c r="H1792" t="s">
        <v>34</v>
      </c>
      <c r="I1792">
        <v>1465</v>
      </c>
      <c r="J1792">
        <v>47.45</v>
      </c>
      <c r="K1792">
        <v>31.79</v>
      </c>
    </row>
    <row r="1793" spans="1:11" x14ac:dyDescent="0.35">
      <c r="A1793">
        <v>813441741</v>
      </c>
      <c r="B1793" s="2">
        <v>44267</v>
      </c>
      <c r="C1793" s="2">
        <v>44272</v>
      </c>
      <c r="D1793" t="s">
        <v>210</v>
      </c>
      <c r="E1793" t="s">
        <v>38</v>
      </c>
      <c r="F1793" t="s">
        <v>25</v>
      </c>
      <c r="G1793" t="s">
        <v>18</v>
      </c>
      <c r="H1793" t="s">
        <v>15</v>
      </c>
      <c r="I1793">
        <v>4342</v>
      </c>
      <c r="J1793">
        <v>205.7</v>
      </c>
      <c r="K1793">
        <v>117.11</v>
      </c>
    </row>
    <row r="1794" spans="1:11" x14ac:dyDescent="0.35">
      <c r="A1794">
        <v>894569337</v>
      </c>
      <c r="B1794" s="2">
        <v>44038</v>
      </c>
      <c r="C1794" s="2">
        <v>44043</v>
      </c>
      <c r="D1794" t="s">
        <v>138</v>
      </c>
      <c r="E1794" t="s">
        <v>24</v>
      </c>
      <c r="F1794" t="s">
        <v>25</v>
      </c>
      <c r="G1794" t="s">
        <v>14</v>
      </c>
      <c r="H1794" t="s">
        <v>26</v>
      </c>
      <c r="I1794">
        <v>1801</v>
      </c>
      <c r="J1794">
        <v>205.7</v>
      </c>
      <c r="K1794">
        <v>117.11</v>
      </c>
    </row>
    <row r="1795" spans="1:11" x14ac:dyDescent="0.35">
      <c r="A1795">
        <v>559054172</v>
      </c>
      <c r="B1795" s="2">
        <v>44829</v>
      </c>
      <c r="C1795" s="2">
        <v>44838</v>
      </c>
      <c r="D1795" t="s">
        <v>84</v>
      </c>
      <c r="E1795" t="s">
        <v>24</v>
      </c>
      <c r="F1795" t="s">
        <v>13</v>
      </c>
      <c r="G1795" t="s">
        <v>18</v>
      </c>
      <c r="H1795" t="s">
        <v>15</v>
      </c>
      <c r="I1795">
        <v>5408</v>
      </c>
      <c r="J1795">
        <v>255.28</v>
      </c>
      <c r="K1795">
        <v>159.41999999999999</v>
      </c>
    </row>
    <row r="1796" spans="1:11" x14ac:dyDescent="0.35">
      <c r="A1796">
        <v>942882573</v>
      </c>
      <c r="B1796" s="2">
        <v>42512</v>
      </c>
      <c r="C1796" s="2">
        <v>42513</v>
      </c>
      <c r="D1796" t="s">
        <v>86</v>
      </c>
      <c r="E1796" t="s">
        <v>29</v>
      </c>
      <c r="F1796" t="s">
        <v>56</v>
      </c>
      <c r="G1796" t="s">
        <v>14</v>
      </c>
      <c r="H1796" t="s">
        <v>26</v>
      </c>
      <c r="I1796">
        <v>8761</v>
      </c>
      <c r="J1796">
        <v>9.33</v>
      </c>
      <c r="K1796">
        <v>6.92</v>
      </c>
    </row>
    <row r="1797" spans="1:11" x14ac:dyDescent="0.35">
      <c r="A1797">
        <v>552353370</v>
      </c>
      <c r="B1797" s="2">
        <v>43388</v>
      </c>
      <c r="C1797" s="2">
        <v>43404</v>
      </c>
      <c r="D1797" t="s">
        <v>167</v>
      </c>
      <c r="E1797" t="s">
        <v>38</v>
      </c>
      <c r="F1797" t="s">
        <v>33</v>
      </c>
      <c r="G1797" t="s">
        <v>14</v>
      </c>
      <c r="H1797" t="s">
        <v>15</v>
      </c>
      <c r="I1797">
        <v>2491</v>
      </c>
      <c r="J1797">
        <v>109.28</v>
      </c>
      <c r="K1797">
        <v>35.840000000000003</v>
      </c>
    </row>
    <row r="1798" spans="1:11" x14ac:dyDescent="0.35">
      <c r="A1798">
        <v>214077889</v>
      </c>
      <c r="B1798" s="2">
        <v>43456</v>
      </c>
      <c r="C1798" s="2">
        <v>43468</v>
      </c>
      <c r="D1798" t="s">
        <v>194</v>
      </c>
      <c r="E1798" t="s">
        <v>32</v>
      </c>
      <c r="F1798" t="s">
        <v>22</v>
      </c>
      <c r="G1798" t="s">
        <v>18</v>
      </c>
      <c r="H1798" t="s">
        <v>26</v>
      </c>
      <c r="I1798">
        <v>9260</v>
      </c>
      <c r="J1798">
        <v>47.45</v>
      </c>
      <c r="K1798">
        <v>31.79</v>
      </c>
    </row>
    <row r="1799" spans="1:11" x14ac:dyDescent="0.35">
      <c r="A1799">
        <v>824979960</v>
      </c>
      <c r="B1799" s="2">
        <v>42258</v>
      </c>
      <c r="C1799" s="2">
        <v>42276</v>
      </c>
      <c r="D1799" t="s">
        <v>170</v>
      </c>
      <c r="E1799" t="s">
        <v>12</v>
      </c>
      <c r="F1799" t="s">
        <v>56</v>
      </c>
      <c r="G1799" t="s">
        <v>18</v>
      </c>
      <c r="H1799" t="s">
        <v>34</v>
      </c>
      <c r="I1799">
        <v>8758</v>
      </c>
      <c r="J1799">
        <v>9.33</v>
      </c>
      <c r="K1799">
        <v>6.92</v>
      </c>
    </row>
    <row r="1800" spans="1:11" x14ac:dyDescent="0.35">
      <c r="A1800">
        <v>202295911</v>
      </c>
      <c r="B1800" s="2">
        <v>42646</v>
      </c>
      <c r="C1800" s="2">
        <v>42660</v>
      </c>
      <c r="D1800" t="s">
        <v>28</v>
      </c>
      <c r="E1800" t="s">
        <v>29</v>
      </c>
      <c r="F1800" t="s">
        <v>42</v>
      </c>
      <c r="G1800" t="s">
        <v>14</v>
      </c>
      <c r="H1800" t="s">
        <v>34</v>
      </c>
      <c r="I1800">
        <v>2710</v>
      </c>
      <c r="J1800">
        <v>437.2</v>
      </c>
      <c r="K1800">
        <v>263.33</v>
      </c>
    </row>
    <row r="1801" spans="1:11" x14ac:dyDescent="0.35">
      <c r="A1801">
        <v>733574569</v>
      </c>
      <c r="B1801" s="2">
        <v>42096</v>
      </c>
      <c r="C1801" s="2">
        <v>42105</v>
      </c>
      <c r="D1801" t="s">
        <v>166</v>
      </c>
      <c r="E1801" t="s">
        <v>38</v>
      </c>
      <c r="F1801" t="s">
        <v>13</v>
      </c>
      <c r="G1801" t="s">
        <v>18</v>
      </c>
      <c r="H1801" t="s">
        <v>34</v>
      </c>
      <c r="I1801">
        <v>9871</v>
      </c>
      <c r="J1801">
        <v>255.28</v>
      </c>
      <c r="K1801">
        <v>159.41999999999999</v>
      </c>
    </row>
    <row r="1802" spans="1:11" x14ac:dyDescent="0.35">
      <c r="A1802">
        <v>826677262</v>
      </c>
      <c r="B1802" s="2">
        <v>42702</v>
      </c>
      <c r="C1802" s="2">
        <v>42706</v>
      </c>
      <c r="D1802" t="s">
        <v>55</v>
      </c>
      <c r="E1802" t="s">
        <v>21</v>
      </c>
      <c r="F1802" t="s">
        <v>22</v>
      </c>
      <c r="G1802" t="s">
        <v>14</v>
      </c>
      <c r="H1802" t="s">
        <v>15</v>
      </c>
      <c r="I1802">
        <v>1027</v>
      </c>
      <c r="J1802">
        <v>47.45</v>
      </c>
      <c r="K1802">
        <v>31.79</v>
      </c>
    </row>
    <row r="1803" spans="1:11" x14ac:dyDescent="0.35">
      <c r="A1803">
        <v>759777820</v>
      </c>
      <c r="B1803" s="2">
        <v>42794</v>
      </c>
      <c r="C1803" s="2">
        <v>42795</v>
      </c>
      <c r="D1803" t="s">
        <v>209</v>
      </c>
      <c r="E1803" t="s">
        <v>32</v>
      </c>
      <c r="F1803" t="s">
        <v>56</v>
      </c>
      <c r="G1803" t="s">
        <v>14</v>
      </c>
      <c r="H1803" t="s">
        <v>26</v>
      </c>
      <c r="I1803">
        <v>3996</v>
      </c>
      <c r="J1803">
        <v>9.33</v>
      </c>
      <c r="K1803">
        <v>6.92</v>
      </c>
    </row>
    <row r="1804" spans="1:11" x14ac:dyDescent="0.35">
      <c r="A1804">
        <v>431362569</v>
      </c>
      <c r="B1804" s="2">
        <v>44017</v>
      </c>
      <c r="C1804" s="2">
        <v>44026</v>
      </c>
      <c r="D1804" t="s">
        <v>141</v>
      </c>
      <c r="E1804" t="s">
        <v>38</v>
      </c>
      <c r="F1804" t="s">
        <v>22</v>
      </c>
      <c r="G1804" t="s">
        <v>14</v>
      </c>
      <c r="H1804" t="s">
        <v>34</v>
      </c>
      <c r="I1804">
        <v>8625</v>
      </c>
      <c r="J1804">
        <v>47.45</v>
      </c>
      <c r="K1804">
        <v>31.79</v>
      </c>
    </row>
    <row r="1805" spans="1:11" x14ac:dyDescent="0.35">
      <c r="A1805">
        <v>710230338</v>
      </c>
      <c r="B1805" s="2">
        <v>44515</v>
      </c>
      <c r="C1805" s="2">
        <v>44528</v>
      </c>
      <c r="D1805" t="s">
        <v>171</v>
      </c>
      <c r="E1805" t="s">
        <v>12</v>
      </c>
      <c r="F1805" t="s">
        <v>13</v>
      </c>
      <c r="G1805" t="s">
        <v>18</v>
      </c>
      <c r="H1805" t="s">
        <v>26</v>
      </c>
      <c r="I1805">
        <v>1795</v>
      </c>
      <c r="J1805">
        <v>255.28</v>
      </c>
      <c r="K1805">
        <v>159.41999999999999</v>
      </c>
    </row>
    <row r="1806" spans="1:11" x14ac:dyDescent="0.35">
      <c r="A1806">
        <v>285492455</v>
      </c>
      <c r="B1806" s="2">
        <v>44594</v>
      </c>
      <c r="C1806" s="2">
        <v>44614</v>
      </c>
      <c r="D1806" t="s">
        <v>155</v>
      </c>
      <c r="E1806" t="s">
        <v>12</v>
      </c>
      <c r="F1806" t="s">
        <v>40</v>
      </c>
      <c r="G1806" t="s">
        <v>18</v>
      </c>
      <c r="H1806" t="s">
        <v>19</v>
      </c>
      <c r="I1806">
        <v>2417</v>
      </c>
      <c r="J1806">
        <v>651.21</v>
      </c>
      <c r="K1806">
        <v>524.96</v>
      </c>
    </row>
    <row r="1807" spans="1:11" x14ac:dyDescent="0.35">
      <c r="A1807">
        <v>616572749</v>
      </c>
      <c r="B1807" s="2">
        <v>43259</v>
      </c>
      <c r="C1807" s="2">
        <v>43278</v>
      </c>
      <c r="D1807" t="s">
        <v>162</v>
      </c>
      <c r="E1807" t="s">
        <v>38</v>
      </c>
      <c r="F1807" t="s">
        <v>13</v>
      </c>
      <c r="G1807" t="s">
        <v>14</v>
      </c>
      <c r="H1807" t="s">
        <v>34</v>
      </c>
      <c r="I1807">
        <v>6433</v>
      </c>
      <c r="J1807">
        <v>255.28</v>
      </c>
      <c r="K1807">
        <v>159.41999999999999</v>
      </c>
    </row>
    <row r="1808" spans="1:11" x14ac:dyDescent="0.35">
      <c r="A1808">
        <v>983207547</v>
      </c>
      <c r="B1808" s="2">
        <v>44748</v>
      </c>
      <c r="C1808" s="2">
        <v>44758</v>
      </c>
      <c r="D1808" t="s">
        <v>16</v>
      </c>
      <c r="E1808" t="s">
        <v>12</v>
      </c>
      <c r="F1808" t="s">
        <v>30</v>
      </c>
      <c r="G1808" t="s">
        <v>18</v>
      </c>
      <c r="H1808" t="s">
        <v>15</v>
      </c>
      <c r="I1808">
        <v>1817</v>
      </c>
      <c r="J1808">
        <v>81.73</v>
      </c>
      <c r="K1808">
        <v>56.67</v>
      </c>
    </row>
    <row r="1809" spans="1:11" x14ac:dyDescent="0.35">
      <c r="A1809">
        <v>735445678</v>
      </c>
      <c r="B1809" s="2">
        <v>44382</v>
      </c>
      <c r="C1809" s="2">
        <v>44396</v>
      </c>
      <c r="D1809" t="s">
        <v>109</v>
      </c>
      <c r="E1809" t="s">
        <v>21</v>
      </c>
      <c r="F1809" t="s">
        <v>22</v>
      </c>
      <c r="G1809" t="s">
        <v>18</v>
      </c>
      <c r="H1809" t="s">
        <v>34</v>
      </c>
      <c r="I1809">
        <v>3574</v>
      </c>
      <c r="J1809">
        <v>47.45</v>
      </c>
      <c r="K1809">
        <v>31.79</v>
      </c>
    </row>
    <row r="1810" spans="1:11" x14ac:dyDescent="0.35">
      <c r="A1810">
        <v>643648469</v>
      </c>
      <c r="B1810" s="2">
        <v>42562</v>
      </c>
      <c r="C1810" s="2">
        <v>42577</v>
      </c>
      <c r="D1810" t="s">
        <v>46</v>
      </c>
      <c r="E1810" t="s">
        <v>29</v>
      </c>
      <c r="F1810" t="s">
        <v>40</v>
      </c>
      <c r="G1810" t="s">
        <v>18</v>
      </c>
      <c r="H1810" t="s">
        <v>15</v>
      </c>
      <c r="I1810">
        <v>8740</v>
      </c>
      <c r="J1810">
        <v>651.21</v>
      </c>
      <c r="K1810">
        <v>524.96</v>
      </c>
    </row>
    <row r="1811" spans="1:11" x14ac:dyDescent="0.35">
      <c r="A1811">
        <v>648489749</v>
      </c>
      <c r="B1811" s="2">
        <v>43235</v>
      </c>
      <c r="C1811" s="2">
        <v>43237</v>
      </c>
      <c r="D1811" t="s">
        <v>187</v>
      </c>
      <c r="E1811" t="s">
        <v>29</v>
      </c>
      <c r="F1811" t="s">
        <v>22</v>
      </c>
      <c r="G1811" t="s">
        <v>14</v>
      </c>
      <c r="H1811" t="s">
        <v>26</v>
      </c>
      <c r="I1811">
        <v>1382</v>
      </c>
      <c r="J1811">
        <v>47.45</v>
      </c>
      <c r="K1811">
        <v>31.79</v>
      </c>
    </row>
    <row r="1812" spans="1:11" x14ac:dyDescent="0.35">
      <c r="A1812">
        <v>310955846</v>
      </c>
      <c r="B1812" s="2">
        <v>44582</v>
      </c>
      <c r="C1812" s="2">
        <v>44586</v>
      </c>
      <c r="D1812" t="s">
        <v>90</v>
      </c>
      <c r="E1812" t="s">
        <v>38</v>
      </c>
      <c r="F1812" t="s">
        <v>30</v>
      </c>
      <c r="G1812" t="s">
        <v>14</v>
      </c>
      <c r="H1812" t="s">
        <v>19</v>
      </c>
      <c r="I1812">
        <v>7600</v>
      </c>
      <c r="J1812">
        <v>81.73</v>
      </c>
      <c r="K1812">
        <v>56.67</v>
      </c>
    </row>
    <row r="1813" spans="1:11" x14ac:dyDescent="0.35">
      <c r="A1813">
        <v>162345588</v>
      </c>
      <c r="B1813" s="2">
        <v>43632</v>
      </c>
      <c r="C1813" s="2">
        <v>43638</v>
      </c>
      <c r="D1813" t="s">
        <v>202</v>
      </c>
      <c r="E1813" t="s">
        <v>38</v>
      </c>
      <c r="F1813" t="s">
        <v>13</v>
      </c>
      <c r="G1813" t="s">
        <v>14</v>
      </c>
      <c r="H1813" t="s">
        <v>19</v>
      </c>
      <c r="I1813">
        <v>522</v>
      </c>
      <c r="J1813">
        <v>255.28</v>
      </c>
      <c r="K1813">
        <v>159.41999999999999</v>
      </c>
    </row>
    <row r="1814" spans="1:11" x14ac:dyDescent="0.35">
      <c r="A1814">
        <v>354270303</v>
      </c>
      <c r="B1814" s="2">
        <v>44118</v>
      </c>
      <c r="C1814" s="2">
        <v>44138</v>
      </c>
      <c r="D1814" t="s">
        <v>80</v>
      </c>
      <c r="E1814" t="s">
        <v>21</v>
      </c>
      <c r="F1814" t="s">
        <v>68</v>
      </c>
      <c r="G1814" t="s">
        <v>18</v>
      </c>
      <c r="H1814" t="s">
        <v>26</v>
      </c>
      <c r="I1814">
        <v>5310</v>
      </c>
      <c r="J1814">
        <v>154.06</v>
      </c>
      <c r="K1814">
        <v>90.93</v>
      </c>
    </row>
    <row r="1815" spans="1:11" x14ac:dyDescent="0.35">
      <c r="A1815">
        <v>208653819</v>
      </c>
      <c r="B1815" s="2">
        <v>42464</v>
      </c>
      <c r="C1815" s="2">
        <v>42475</v>
      </c>
      <c r="D1815" t="s">
        <v>192</v>
      </c>
      <c r="E1815" t="s">
        <v>32</v>
      </c>
      <c r="F1815" t="s">
        <v>13</v>
      </c>
      <c r="G1815" t="s">
        <v>18</v>
      </c>
      <c r="H1815" t="s">
        <v>19</v>
      </c>
      <c r="I1815">
        <v>4157</v>
      </c>
      <c r="J1815">
        <v>255.28</v>
      </c>
      <c r="K1815">
        <v>159.41999999999999</v>
      </c>
    </row>
    <row r="1816" spans="1:11" x14ac:dyDescent="0.35">
      <c r="A1816">
        <v>467732465</v>
      </c>
      <c r="B1816" s="2">
        <v>44718</v>
      </c>
      <c r="C1816" s="2">
        <v>44732</v>
      </c>
      <c r="D1816" t="s">
        <v>157</v>
      </c>
      <c r="E1816" t="s">
        <v>24</v>
      </c>
      <c r="F1816" t="s">
        <v>13</v>
      </c>
      <c r="G1816" t="s">
        <v>14</v>
      </c>
      <c r="H1816" t="s">
        <v>19</v>
      </c>
      <c r="I1816">
        <v>1285</v>
      </c>
      <c r="J1816">
        <v>255.28</v>
      </c>
      <c r="K1816">
        <v>159.41999999999999</v>
      </c>
    </row>
    <row r="1817" spans="1:11" x14ac:dyDescent="0.35">
      <c r="A1817">
        <v>144055068</v>
      </c>
      <c r="B1817" s="2">
        <v>42736</v>
      </c>
      <c r="C1817" s="2">
        <v>42750</v>
      </c>
      <c r="D1817" t="s">
        <v>209</v>
      </c>
      <c r="E1817" t="s">
        <v>32</v>
      </c>
      <c r="F1817" t="s">
        <v>47</v>
      </c>
      <c r="G1817" t="s">
        <v>18</v>
      </c>
      <c r="H1817" t="s">
        <v>15</v>
      </c>
      <c r="I1817">
        <v>7951</v>
      </c>
      <c r="J1817">
        <v>421.89</v>
      </c>
      <c r="K1817">
        <v>364.69</v>
      </c>
    </row>
    <row r="1818" spans="1:11" x14ac:dyDescent="0.35">
      <c r="A1818">
        <v>570482957</v>
      </c>
      <c r="B1818" s="2">
        <v>43578</v>
      </c>
      <c r="C1818" s="2">
        <v>43595</v>
      </c>
      <c r="D1818" t="s">
        <v>136</v>
      </c>
      <c r="E1818" t="s">
        <v>38</v>
      </c>
      <c r="F1818" t="s">
        <v>68</v>
      </c>
      <c r="G1818" t="s">
        <v>14</v>
      </c>
      <c r="H1818" t="s">
        <v>26</v>
      </c>
      <c r="I1818">
        <v>7439</v>
      </c>
      <c r="J1818">
        <v>154.06</v>
      </c>
      <c r="K1818">
        <v>90.93</v>
      </c>
    </row>
    <row r="1819" spans="1:11" x14ac:dyDescent="0.35">
      <c r="A1819">
        <v>450189960</v>
      </c>
      <c r="B1819" s="2">
        <v>44496</v>
      </c>
      <c r="C1819" s="2">
        <v>44500</v>
      </c>
      <c r="D1819" t="s">
        <v>70</v>
      </c>
      <c r="E1819" t="s">
        <v>29</v>
      </c>
      <c r="F1819" t="s">
        <v>76</v>
      </c>
      <c r="G1819" t="s">
        <v>14</v>
      </c>
      <c r="H1819" t="s">
        <v>15</v>
      </c>
      <c r="I1819">
        <v>68</v>
      </c>
      <c r="J1819">
        <v>668.27</v>
      </c>
      <c r="K1819">
        <v>502.54</v>
      </c>
    </row>
    <row r="1820" spans="1:11" x14ac:dyDescent="0.35">
      <c r="A1820">
        <v>806662404</v>
      </c>
      <c r="B1820" s="2">
        <v>44899</v>
      </c>
      <c r="C1820" s="2">
        <v>44920</v>
      </c>
      <c r="D1820" t="s">
        <v>168</v>
      </c>
      <c r="E1820" t="s">
        <v>21</v>
      </c>
      <c r="F1820" t="s">
        <v>25</v>
      </c>
      <c r="G1820" t="s">
        <v>18</v>
      </c>
      <c r="H1820" t="s">
        <v>34</v>
      </c>
      <c r="I1820">
        <v>8186</v>
      </c>
      <c r="J1820">
        <v>205.7</v>
      </c>
      <c r="K1820">
        <v>117.11</v>
      </c>
    </row>
    <row r="1821" spans="1:11" x14ac:dyDescent="0.35">
      <c r="A1821">
        <v>933699119</v>
      </c>
      <c r="B1821" s="2">
        <v>43782</v>
      </c>
      <c r="C1821" s="2">
        <v>43794</v>
      </c>
      <c r="D1821" t="s">
        <v>91</v>
      </c>
      <c r="E1821" t="s">
        <v>21</v>
      </c>
      <c r="F1821" t="s">
        <v>30</v>
      </c>
      <c r="G1821" t="s">
        <v>18</v>
      </c>
      <c r="H1821" t="s">
        <v>19</v>
      </c>
      <c r="I1821">
        <v>1173</v>
      </c>
      <c r="J1821">
        <v>81.73</v>
      </c>
      <c r="K1821">
        <v>56.67</v>
      </c>
    </row>
    <row r="1822" spans="1:11" x14ac:dyDescent="0.35">
      <c r="A1822">
        <v>645411431</v>
      </c>
      <c r="B1822" s="2">
        <v>42875</v>
      </c>
      <c r="C1822" s="2">
        <v>42888</v>
      </c>
      <c r="D1822" t="s">
        <v>123</v>
      </c>
      <c r="E1822" t="s">
        <v>38</v>
      </c>
      <c r="F1822" t="s">
        <v>30</v>
      </c>
      <c r="G1822" t="s">
        <v>18</v>
      </c>
      <c r="H1822" t="s">
        <v>19</v>
      </c>
      <c r="I1822">
        <v>440</v>
      </c>
      <c r="J1822">
        <v>81.73</v>
      </c>
      <c r="K1822">
        <v>56.67</v>
      </c>
    </row>
    <row r="1823" spans="1:11" x14ac:dyDescent="0.35">
      <c r="A1823">
        <v>726223170</v>
      </c>
      <c r="B1823" s="2">
        <v>42182</v>
      </c>
      <c r="C1823" s="2">
        <v>42199</v>
      </c>
      <c r="D1823" t="s">
        <v>71</v>
      </c>
      <c r="E1823" t="s">
        <v>21</v>
      </c>
      <c r="F1823" t="s">
        <v>13</v>
      </c>
      <c r="G1823" t="s">
        <v>18</v>
      </c>
      <c r="H1823" t="s">
        <v>19</v>
      </c>
      <c r="I1823">
        <v>4429</v>
      </c>
      <c r="J1823">
        <v>255.28</v>
      </c>
      <c r="K1823">
        <v>159.41999999999999</v>
      </c>
    </row>
    <row r="1824" spans="1:11" x14ac:dyDescent="0.35">
      <c r="A1824">
        <v>680870664</v>
      </c>
      <c r="B1824" s="2">
        <v>44864</v>
      </c>
      <c r="C1824" s="2">
        <v>44881</v>
      </c>
      <c r="D1824" t="s">
        <v>219</v>
      </c>
      <c r="E1824" t="s">
        <v>38</v>
      </c>
      <c r="F1824" t="s">
        <v>25</v>
      </c>
      <c r="G1824" t="s">
        <v>14</v>
      </c>
      <c r="H1824" t="s">
        <v>34</v>
      </c>
      <c r="I1824">
        <v>3615</v>
      </c>
      <c r="J1824">
        <v>205.7</v>
      </c>
      <c r="K1824">
        <v>117.11</v>
      </c>
    </row>
    <row r="1825" spans="1:11" x14ac:dyDescent="0.35">
      <c r="A1825">
        <v>984402740</v>
      </c>
      <c r="B1825" s="2">
        <v>44893</v>
      </c>
      <c r="C1825" s="2">
        <v>44897</v>
      </c>
      <c r="D1825" t="s">
        <v>112</v>
      </c>
      <c r="E1825" t="s">
        <v>12</v>
      </c>
      <c r="F1825" t="s">
        <v>47</v>
      </c>
      <c r="G1825" t="s">
        <v>18</v>
      </c>
      <c r="H1825" t="s">
        <v>26</v>
      </c>
      <c r="I1825">
        <v>5501</v>
      </c>
      <c r="J1825">
        <v>421.89</v>
      </c>
      <c r="K1825">
        <v>364.69</v>
      </c>
    </row>
    <row r="1826" spans="1:11" x14ac:dyDescent="0.35">
      <c r="A1826">
        <v>832180726</v>
      </c>
      <c r="B1826" s="2">
        <v>42635</v>
      </c>
      <c r="C1826" s="2">
        <v>42651</v>
      </c>
      <c r="D1826" t="s">
        <v>217</v>
      </c>
      <c r="E1826" t="s">
        <v>12</v>
      </c>
      <c r="F1826" t="s">
        <v>40</v>
      </c>
      <c r="G1826" t="s">
        <v>14</v>
      </c>
      <c r="H1826" t="s">
        <v>19</v>
      </c>
      <c r="I1826">
        <v>9625</v>
      </c>
      <c r="J1826">
        <v>651.21</v>
      </c>
      <c r="K1826">
        <v>524.96</v>
      </c>
    </row>
    <row r="1827" spans="1:11" x14ac:dyDescent="0.35">
      <c r="A1827">
        <v>389878451</v>
      </c>
      <c r="B1827" s="2">
        <v>44345</v>
      </c>
      <c r="C1827" s="2">
        <v>44356</v>
      </c>
      <c r="D1827" t="s">
        <v>97</v>
      </c>
      <c r="E1827" t="s">
        <v>29</v>
      </c>
      <c r="F1827" t="s">
        <v>56</v>
      </c>
      <c r="G1827" t="s">
        <v>14</v>
      </c>
      <c r="H1827" t="s">
        <v>26</v>
      </c>
      <c r="I1827">
        <v>2553</v>
      </c>
      <c r="J1827">
        <v>9.33</v>
      </c>
      <c r="K1827">
        <v>6.92</v>
      </c>
    </row>
    <row r="1828" spans="1:11" x14ac:dyDescent="0.35">
      <c r="A1828">
        <v>343482244</v>
      </c>
      <c r="B1828" s="2">
        <v>42737</v>
      </c>
      <c r="C1828" s="2">
        <v>42758</v>
      </c>
      <c r="D1828" t="s">
        <v>92</v>
      </c>
      <c r="E1828" t="s">
        <v>32</v>
      </c>
      <c r="F1828" t="s">
        <v>42</v>
      </c>
      <c r="G1828" t="s">
        <v>14</v>
      </c>
      <c r="H1828" t="s">
        <v>15</v>
      </c>
      <c r="I1828">
        <v>2884</v>
      </c>
      <c r="J1828">
        <v>437.2</v>
      </c>
      <c r="K1828">
        <v>263.33</v>
      </c>
    </row>
    <row r="1829" spans="1:11" x14ac:dyDescent="0.35">
      <c r="A1829">
        <v>549290931</v>
      </c>
      <c r="B1829" s="2">
        <v>43463</v>
      </c>
      <c r="C1829" s="2">
        <v>43478</v>
      </c>
      <c r="D1829" t="s">
        <v>90</v>
      </c>
      <c r="E1829" t="s">
        <v>38</v>
      </c>
      <c r="F1829" t="s">
        <v>40</v>
      </c>
      <c r="G1829" t="s">
        <v>18</v>
      </c>
      <c r="H1829" t="s">
        <v>15</v>
      </c>
      <c r="I1829">
        <v>6248</v>
      </c>
      <c r="J1829">
        <v>651.21</v>
      </c>
      <c r="K1829">
        <v>524.96</v>
      </c>
    </row>
    <row r="1830" spans="1:11" x14ac:dyDescent="0.35">
      <c r="A1830">
        <v>483915841</v>
      </c>
      <c r="B1830" s="2">
        <v>44791</v>
      </c>
      <c r="C1830" s="2">
        <v>44812</v>
      </c>
      <c r="D1830" t="s">
        <v>150</v>
      </c>
      <c r="E1830" t="s">
        <v>38</v>
      </c>
      <c r="F1830" t="s">
        <v>22</v>
      </c>
      <c r="G1830" t="s">
        <v>18</v>
      </c>
      <c r="H1830" t="s">
        <v>19</v>
      </c>
      <c r="I1830">
        <v>306</v>
      </c>
      <c r="J1830">
        <v>47.45</v>
      </c>
      <c r="K1830">
        <v>31.79</v>
      </c>
    </row>
    <row r="1831" spans="1:11" x14ac:dyDescent="0.35">
      <c r="A1831">
        <v>594280803</v>
      </c>
      <c r="B1831" s="2">
        <v>43105</v>
      </c>
      <c r="C1831" s="2">
        <v>43112</v>
      </c>
      <c r="D1831" t="s">
        <v>45</v>
      </c>
      <c r="E1831" t="s">
        <v>12</v>
      </c>
      <c r="F1831" t="s">
        <v>76</v>
      </c>
      <c r="G1831" t="s">
        <v>18</v>
      </c>
      <c r="H1831" t="s">
        <v>15</v>
      </c>
      <c r="I1831">
        <v>9751</v>
      </c>
      <c r="J1831">
        <v>668.27</v>
      </c>
      <c r="K1831">
        <v>502.54</v>
      </c>
    </row>
    <row r="1832" spans="1:11" x14ac:dyDescent="0.35">
      <c r="A1832">
        <v>947622144</v>
      </c>
      <c r="B1832" s="2">
        <v>43684</v>
      </c>
      <c r="C1832" s="2">
        <v>43702</v>
      </c>
      <c r="D1832" t="s">
        <v>132</v>
      </c>
      <c r="E1832" t="s">
        <v>38</v>
      </c>
      <c r="F1832" t="s">
        <v>30</v>
      </c>
      <c r="G1832" t="s">
        <v>14</v>
      </c>
      <c r="H1832" t="s">
        <v>34</v>
      </c>
      <c r="I1832">
        <v>1305</v>
      </c>
      <c r="J1832">
        <v>81.73</v>
      </c>
      <c r="K1832">
        <v>56.67</v>
      </c>
    </row>
    <row r="1833" spans="1:11" x14ac:dyDescent="0.35">
      <c r="A1833">
        <v>781488692</v>
      </c>
      <c r="B1833" s="2">
        <v>44658</v>
      </c>
      <c r="C1833" s="2">
        <v>44665</v>
      </c>
      <c r="D1833" t="s">
        <v>52</v>
      </c>
      <c r="E1833" t="s">
        <v>12</v>
      </c>
      <c r="F1833" t="s">
        <v>76</v>
      </c>
      <c r="G1833" t="s">
        <v>14</v>
      </c>
      <c r="H1833" t="s">
        <v>15</v>
      </c>
      <c r="I1833">
        <v>8725</v>
      </c>
      <c r="J1833">
        <v>668.27</v>
      </c>
      <c r="K1833">
        <v>502.54</v>
      </c>
    </row>
    <row r="1834" spans="1:11" x14ac:dyDescent="0.35">
      <c r="A1834">
        <v>753741776</v>
      </c>
      <c r="B1834" s="2">
        <v>43657</v>
      </c>
      <c r="C1834" s="2">
        <v>43667</v>
      </c>
      <c r="D1834" t="s">
        <v>170</v>
      </c>
      <c r="E1834" t="s">
        <v>12</v>
      </c>
      <c r="F1834" t="s">
        <v>68</v>
      </c>
      <c r="G1834" t="s">
        <v>18</v>
      </c>
      <c r="H1834" t="s">
        <v>19</v>
      </c>
      <c r="I1834">
        <v>7796</v>
      </c>
      <c r="J1834">
        <v>154.06</v>
      </c>
      <c r="K1834">
        <v>90.93</v>
      </c>
    </row>
    <row r="1835" spans="1:11" x14ac:dyDescent="0.35">
      <c r="A1835">
        <v>692555224</v>
      </c>
      <c r="B1835" s="2">
        <v>42013</v>
      </c>
      <c r="C1835" s="2">
        <v>42020</v>
      </c>
      <c r="D1835" t="s">
        <v>20</v>
      </c>
      <c r="E1835" t="s">
        <v>21</v>
      </c>
      <c r="F1835" t="s">
        <v>47</v>
      </c>
      <c r="G1835" t="s">
        <v>14</v>
      </c>
      <c r="H1835" t="s">
        <v>15</v>
      </c>
      <c r="I1835">
        <v>1336</v>
      </c>
      <c r="J1835">
        <v>421.89</v>
      </c>
      <c r="K1835">
        <v>364.69</v>
      </c>
    </row>
    <row r="1836" spans="1:11" x14ac:dyDescent="0.35">
      <c r="A1836">
        <v>946415364</v>
      </c>
      <c r="B1836" s="2">
        <v>42022</v>
      </c>
      <c r="C1836" s="2">
        <v>42035</v>
      </c>
      <c r="D1836" t="s">
        <v>108</v>
      </c>
      <c r="E1836" t="s">
        <v>12</v>
      </c>
      <c r="F1836" t="s">
        <v>30</v>
      </c>
      <c r="G1836" t="s">
        <v>14</v>
      </c>
      <c r="H1836" t="s">
        <v>15</v>
      </c>
      <c r="I1836">
        <v>4193</v>
      </c>
      <c r="J1836">
        <v>81.73</v>
      </c>
      <c r="K1836">
        <v>56.67</v>
      </c>
    </row>
    <row r="1837" spans="1:11" x14ac:dyDescent="0.35">
      <c r="A1837">
        <v>134121024</v>
      </c>
      <c r="B1837" s="2">
        <v>44255</v>
      </c>
      <c r="C1837" s="2">
        <v>44269</v>
      </c>
      <c r="D1837" t="s">
        <v>55</v>
      </c>
      <c r="E1837" t="s">
        <v>21</v>
      </c>
      <c r="F1837" t="s">
        <v>68</v>
      </c>
      <c r="G1837" t="s">
        <v>14</v>
      </c>
      <c r="H1837" t="s">
        <v>26</v>
      </c>
      <c r="I1837">
        <v>8246</v>
      </c>
      <c r="J1837">
        <v>154.06</v>
      </c>
      <c r="K1837">
        <v>90.93</v>
      </c>
    </row>
    <row r="1838" spans="1:11" x14ac:dyDescent="0.35">
      <c r="A1838">
        <v>994783532</v>
      </c>
      <c r="B1838" s="2">
        <v>42784</v>
      </c>
      <c r="C1838" s="2">
        <v>42802</v>
      </c>
      <c r="D1838" t="s">
        <v>59</v>
      </c>
      <c r="E1838" t="s">
        <v>12</v>
      </c>
      <c r="F1838" t="s">
        <v>22</v>
      </c>
      <c r="G1838" t="s">
        <v>14</v>
      </c>
      <c r="H1838" t="s">
        <v>19</v>
      </c>
      <c r="I1838">
        <v>7408</v>
      </c>
      <c r="J1838">
        <v>47.45</v>
      </c>
      <c r="K1838">
        <v>31.79</v>
      </c>
    </row>
    <row r="1839" spans="1:11" x14ac:dyDescent="0.35">
      <c r="A1839">
        <v>937826716</v>
      </c>
      <c r="B1839" s="2">
        <v>43731</v>
      </c>
      <c r="C1839" s="2">
        <v>43743</v>
      </c>
      <c r="D1839" t="s">
        <v>171</v>
      </c>
      <c r="E1839" t="s">
        <v>12</v>
      </c>
      <c r="F1839" t="s">
        <v>22</v>
      </c>
      <c r="G1839" t="s">
        <v>14</v>
      </c>
      <c r="H1839" t="s">
        <v>15</v>
      </c>
      <c r="I1839">
        <v>2621</v>
      </c>
      <c r="J1839">
        <v>47.45</v>
      </c>
      <c r="K1839">
        <v>31.79</v>
      </c>
    </row>
    <row r="1840" spans="1:11" x14ac:dyDescent="0.35">
      <c r="A1840">
        <v>592986905</v>
      </c>
      <c r="B1840" s="2">
        <v>43489</v>
      </c>
      <c r="C1840" s="2">
        <v>43494</v>
      </c>
      <c r="D1840" t="s">
        <v>69</v>
      </c>
      <c r="E1840" t="s">
        <v>38</v>
      </c>
      <c r="F1840" t="s">
        <v>40</v>
      </c>
      <c r="G1840" t="s">
        <v>14</v>
      </c>
      <c r="H1840" t="s">
        <v>15</v>
      </c>
      <c r="I1840">
        <v>6858</v>
      </c>
      <c r="J1840">
        <v>651.21</v>
      </c>
      <c r="K1840">
        <v>524.96</v>
      </c>
    </row>
    <row r="1841" spans="1:11" x14ac:dyDescent="0.35">
      <c r="A1841">
        <v>660312926</v>
      </c>
      <c r="B1841" s="2">
        <v>42722</v>
      </c>
      <c r="C1841" s="2">
        <v>42740</v>
      </c>
      <c r="D1841" t="s">
        <v>55</v>
      </c>
      <c r="E1841" t="s">
        <v>21</v>
      </c>
      <c r="F1841" t="s">
        <v>33</v>
      </c>
      <c r="G1841" t="s">
        <v>18</v>
      </c>
      <c r="H1841" t="s">
        <v>19</v>
      </c>
      <c r="I1841">
        <v>123</v>
      </c>
      <c r="J1841">
        <v>109.28</v>
      </c>
      <c r="K1841">
        <v>35.840000000000003</v>
      </c>
    </row>
    <row r="1842" spans="1:11" x14ac:dyDescent="0.35">
      <c r="A1842">
        <v>560166108</v>
      </c>
      <c r="B1842" s="2">
        <v>43527</v>
      </c>
      <c r="C1842" s="2">
        <v>43539</v>
      </c>
      <c r="D1842" t="s">
        <v>126</v>
      </c>
      <c r="E1842" t="s">
        <v>24</v>
      </c>
      <c r="F1842" t="s">
        <v>22</v>
      </c>
      <c r="G1842" t="s">
        <v>14</v>
      </c>
      <c r="H1842" t="s">
        <v>34</v>
      </c>
      <c r="I1842">
        <v>4454</v>
      </c>
      <c r="J1842">
        <v>47.45</v>
      </c>
      <c r="K1842">
        <v>31.79</v>
      </c>
    </row>
    <row r="1843" spans="1:11" x14ac:dyDescent="0.35">
      <c r="A1843">
        <v>683220279</v>
      </c>
      <c r="B1843" s="2">
        <v>42732</v>
      </c>
      <c r="C1843" s="2">
        <v>42738</v>
      </c>
      <c r="D1843" t="s">
        <v>151</v>
      </c>
      <c r="E1843" t="s">
        <v>32</v>
      </c>
      <c r="F1843" t="s">
        <v>25</v>
      </c>
      <c r="G1843" t="s">
        <v>18</v>
      </c>
      <c r="H1843" t="s">
        <v>26</v>
      </c>
      <c r="I1843">
        <v>8918</v>
      </c>
      <c r="J1843">
        <v>205.7</v>
      </c>
      <c r="K1843">
        <v>117.11</v>
      </c>
    </row>
    <row r="1844" spans="1:11" x14ac:dyDescent="0.35">
      <c r="A1844">
        <v>140461766</v>
      </c>
      <c r="B1844" s="2">
        <v>43289</v>
      </c>
      <c r="C1844" s="2">
        <v>43305</v>
      </c>
      <c r="D1844" t="s">
        <v>100</v>
      </c>
      <c r="E1844" t="s">
        <v>21</v>
      </c>
      <c r="F1844" t="s">
        <v>42</v>
      </c>
      <c r="G1844" t="s">
        <v>14</v>
      </c>
      <c r="H1844" t="s">
        <v>19</v>
      </c>
      <c r="I1844">
        <v>4613</v>
      </c>
      <c r="J1844">
        <v>437.2</v>
      </c>
      <c r="K1844">
        <v>263.33</v>
      </c>
    </row>
    <row r="1845" spans="1:11" x14ac:dyDescent="0.35">
      <c r="A1845">
        <v>813189399</v>
      </c>
      <c r="B1845" s="2">
        <v>44499</v>
      </c>
      <c r="C1845" s="2">
        <v>44504</v>
      </c>
      <c r="D1845" t="s">
        <v>73</v>
      </c>
      <c r="E1845" t="s">
        <v>24</v>
      </c>
      <c r="F1845" t="s">
        <v>13</v>
      </c>
      <c r="G1845" t="s">
        <v>14</v>
      </c>
      <c r="H1845" t="s">
        <v>15</v>
      </c>
      <c r="I1845">
        <v>9669</v>
      </c>
      <c r="J1845">
        <v>255.28</v>
      </c>
      <c r="K1845">
        <v>159.41999999999999</v>
      </c>
    </row>
    <row r="1846" spans="1:11" x14ac:dyDescent="0.35">
      <c r="A1846">
        <v>603014504</v>
      </c>
      <c r="B1846" s="2">
        <v>42396</v>
      </c>
      <c r="C1846" s="2">
        <v>42417</v>
      </c>
      <c r="D1846" t="s">
        <v>155</v>
      </c>
      <c r="E1846" t="s">
        <v>12</v>
      </c>
      <c r="F1846" t="s">
        <v>47</v>
      </c>
      <c r="G1846" t="s">
        <v>14</v>
      </c>
      <c r="H1846" t="s">
        <v>15</v>
      </c>
      <c r="I1846">
        <v>4247</v>
      </c>
      <c r="J1846">
        <v>421.89</v>
      </c>
      <c r="K1846">
        <v>364.69</v>
      </c>
    </row>
    <row r="1847" spans="1:11" x14ac:dyDescent="0.35">
      <c r="A1847">
        <v>181860911</v>
      </c>
      <c r="B1847" s="2">
        <v>42563</v>
      </c>
      <c r="C1847" s="2">
        <v>42576</v>
      </c>
      <c r="D1847" t="s">
        <v>74</v>
      </c>
      <c r="E1847" t="s">
        <v>38</v>
      </c>
      <c r="F1847" t="s">
        <v>68</v>
      </c>
      <c r="G1847" t="s">
        <v>14</v>
      </c>
      <c r="H1847" t="s">
        <v>34</v>
      </c>
      <c r="I1847">
        <v>5540</v>
      </c>
      <c r="J1847">
        <v>154.06</v>
      </c>
      <c r="K1847">
        <v>90.93</v>
      </c>
    </row>
    <row r="1848" spans="1:11" x14ac:dyDescent="0.35">
      <c r="A1848">
        <v>741964948</v>
      </c>
      <c r="B1848" s="2">
        <v>44240</v>
      </c>
      <c r="C1848" s="2">
        <v>44247</v>
      </c>
      <c r="D1848" t="s">
        <v>100</v>
      </c>
      <c r="E1848" t="s">
        <v>21</v>
      </c>
      <c r="F1848" t="s">
        <v>25</v>
      </c>
      <c r="G1848" t="s">
        <v>18</v>
      </c>
      <c r="H1848" t="s">
        <v>19</v>
      </c>
      <c r="I1848">
        <v>2771</v>
      </c>
      <c r="J1848">
        <v>205.7</v>
      </c>
      <c r="K1848">
        <v>117.11</v>
      </c>
    </row>
    <row r="1849" spans="1:11" x14ac:dyDescent="0.35">
      <c r="A1849">
        <v>845875442</v>
      </c>
      <c r="B1849" s="2">
        <v>44628</v>
      </c>
      <c r="C1849" s="2">
        <v>44645</v>
      </c>
      <c r="D1849" t="s">
        <v>114</v>
      </c>
      <c r="E1849" t="s">
        <v>38</v>
      </c>
      <c r="F1849" t="s">
        <v>47</v>
      </c>
      <c r="G1849" t="s">
        <v>14</v>
      </c>
      <c r="H1849" t="s">
        <v>34</v>
      </c>
      <c r="I1849">
        <v>2195</v>
      </c>
      <c r="J1849">
        <v>421.89</v>
      </c>
      <c r="K1849">
        <v>364.69</v>
      </c>
    </row>
    <row r="1850" spans="1:11" x14ac:dyDescent="0.35">
      <c r="A1850">
        <v>476453721</v>
      </c>
      <c r="B1850" s="2">
        <v>42938</v>
      </c>
      <c r="C1850" s="2">
        <v>42948</v>
      </c>
      <c r="D1850" t="s">
        <v>80</v>
      </c>
      <c r="E1850" t="s">
        <v>21</v>
      </c>
      <c r="F1850" t="s">
        <v>17</v>
      </c>
      <c r="G1850" t="s">
        <v>18</v>
      </c>
      <c r="H1850" t="s">
        <v>19</v>
      </c>
      <c r="I1850">
        <v>2099</v>
      </c>
      <c r="J1850">
        <v>152.58000000000001</v>
      </c>
      <c r="K1850">
        <v>97.44</v>
      </c>
    </row>
    <row r="1851" spans="1:11" x14ac:dyDescent="0.35">
      <c r="A1851">
        <v>586873614</v>
      </c>
      <c r="B1851" s="2">
        <v>44428</v>
      </c>
      <c r="C1851" s="2">
        <v>44439</v>
      </c>
      <c r="D1851" t="s">
        <v>86</v>
      </c>
      <c r="E1851" t="s">
        <v>29</v>
      </c>
      <c r="F1851" t="s">
        <v>17</v>
      </c>
      <c r="G1851" t="s">
        <v>14</v>
      </c>
      <c r="H1851" t="s">
        <v>34</v>
      </c>
      <c r="I1851">
        <v>7799</v>
      </c>
      <c r="J1851">
        <v>152.58000000000001</v>
      </c>
      <c r="K1851">
        <v>97.44</v>
      </c>
    </row>
    <row r="1852" spans="1:11" x14ac:dyDescent="0.35">
      <c r="A1852">
        <v>850621449</v>
      </c>
      <c r="B1852" s="2">
        <v>42848</v>
      </c>
      <c r="C1852" s="2">
        <v>42855</v>
      </c>
      <c r="D1852" t="s">
        <v>43</v>
      </c>
      <c r="E1852" t="s">
        <v>24</v>
      </c>
      <c r="F1852" t="s">
        <v>47</v>
      </c>
      <c r="G1852" t="s">
        <v>14</v>
      </c>
      <c r="H1852" t="s">
        <v>26</v>
      </c>
      <c r="I1852">
        <v>6644</v>
      </c>
      <c r="J1852">
        <v>421.89</v>
      </c>
      <c r="K1852">
        <v>364.69</v>
      </c>
    </row>
    <row r="1853" spans="1:11" x14ac:dyDescent="0.35">
      <c r="A1853">
        <v>111496055</v>
      </c>
      <c r="B1853" s="2">
        <v>44314</v>
      </c>
      <c r="C1853" s="2">
        <v>44332</v>
      </c>
      <c r="D1853" t="s">
        <v>79</v>
      </c>
      <c r="E1853" t="s">
        <v>21</v>
      </c>
      <c r="F1853" t="s">
        <v>56</v>
      </c>
      <c r="G1853" t="s">
        <v>14</v>
      </c>
      <c r="H1853" t="s">
        <v>15</v>
      </c>
      <c r="I1853">
        <v>3015</v>
      </c>
      <c r="J1853">
        <v>9.33</v>
      </c>
      <c r="K1853">
        <v>6.92</v>
      </c>
    </row>
    <row r="1854" spans="1:11" x14ac:dyDescent="0.35">
      <c r="A1854">
        <v>433608758</v>
      </c>
      <c r="B1854" s="2">
        <v>42703</v>
      </c>
      <c r="C1854" s="2">
        <v>42722</v>
      </c>
      <c r="D1854" t="s">
        <v>200</v>
      </c>
      <c r="E1854" t="s">
        <v>24</v>
      </c>
      <c r="F1854" t="s">
        <v>68</v>
      </c>
      <c r="G1854" t="s">
        <v>18</v>
      </c>
      <c r="H1854" t="s">
        <v>26</v>
      </c>
      <c r="I1854">
        <v>3322</v>
      </c>
      <c r="J1854">
        <v>154.06</v>
      </c>
      <c r="K1854">
        <v>90.93</v>
      </c>
    </row>
    <row r="1855" spans="1:11" x14ac:dyDescent="0.35">
      <c r="A1855">
        <v>351383388</v>
      </c>
      <c r="B1855" s="2">
        <v>42638</v>
      </c>
      <c r="C1855" s="2">
        <v>42642</v>
      </c>
      <c r="D1855" t="s">
        <v>157</v>
      </c>
      <c r="E1855" t="s">
        <v>24</v>
      </c>
      <c r="F1855" t="s">
        <v>33</v>
      </c>
      <c r="G1855" t="s">
        <v>14</v>
      </c>
      <c r="H1855" t="s">
        <v>34</v>
      </c>
      <c r="I1855">
        <v>1008</v>
      </c>
      <c r="J1855">
        <v>109.28</v>
      </c>
      <c r="K1855">
        <v>35.840000000000003</v>
      </c>
    </row>
    <row r="1856" spans="1:11" x14ac:dyDescent="0.35">
      <c r="A1856">
        <v>719556272</v>
      </c>
      <c r="B1856" s="2">
        <v>42818</v>
      </c>
      <c r="C1856" s="2">
        <v>42839</v>
      </c>
      <c r="D1856" t="s">
        <v>208</v>
      </c>
      <c r="E1856" t="s">
        <v>12</v>
      </c>
      <c r="F1856" t="s">
        <v>47</v>
      </c>
      <c r="G1856" t="s">
        <v>18</v>
      </c>
      <c r="H1856" t="s">
        <v>34</v>
      </c>
      <c r="I1856">
        <v>1546</v>
      </c>
      <c r="J1856">
        <v>421.89</v>
      </c>
      <c r="K1856">
        <v>364.69</v>
      </c>
    </row>
    <row r="1857" spans="1:11" x14ac:dyDescent="0.35">
      <c r="A1857">
        <v>663176238</v>
      </c>
      <c r="B1857" s="2">
        <v>43295</v>
      </c>
      <c r="C1857" s="2">
        <v>43303</v>
      </c>
      <c r="D1857" t="s">
        <v>155</v>
      </c>
      <c r="E1857" t="s">
        <v>12</v>
      </c>
      <c r="F1857" t="s">
        <v>76</v>
      </c>
      <c r="G1857" t="s">
        <v>18</v>
      </c>
      <c r="H1857" t="s">
        <v>26</v>
      </c>
      <c r="I1857">
        <v>7441</v>
      </c>
      <c r="J1857">
        <v>668.27</v>
      </c>
      <c r="K1857">
        <v>502.54</v>
      </c>
    </row>
    <row r="1858" spans="1:11" x14ac:dyDescent="0.35">
      <c r="A1858">
        <v>727604615</v>
      </c>
      <c r="B1858" s="2">
        <v>43622</v>
      </c>
      <c r="C1858" s="2">
        <v>43642</v>
      </c>
      <c r="D1858" t="s">
        <v>141</v>
      </c>
      <c r="E1858" t="s">
        <v>38</v>
      </c>
      <c r="F1858" t="s">
        <v>13</v>
      </c>
      <c r="G1858" t="s">
        <v>18</v>
      </c>
      <c r="H1858" t="s">
        <v>15</v>
      </c>
      <c r="I1858">
        <v>3229</v>
      </c>
      <c r="J1858">
        <v>255.28</v>
      </c>
      <c r="K1858">
        <v>159.41999999999999</v>
      </c>
    </row>
    <row r="1859" spans="1:11" x14ac:dyDescent="0.35">
      <c r="A1859">
        <v>628515231</v>
      </c>
      <c r="B1859" s="2">
        <v>42363</v>
      </c>
      <c r="C1859" s="2">
        <v>42384</v>
      </c>
      <c r="D1859" t="s">
        <v>195</v>
      </c>
      <c r="E1859" t="s">
        <v>21</v>
      </c>
      <c r="F1859" t="s">
        <v>68</v>
      </c>
      <c r="G1859" t="s">
        <v>14</v>
      </c>
      <c r="H1859" t="s">
        <v>26</v>
      </c>
      <c r="I1859">
        <v>479</v>
      </c>
      <c r="J1859">
        <v>154.06</v>
      </c>
      <c r="K1859">
        <v>90.93</v>
      </c>
    </row>
    <row r="1860" spans="1:11" x14ac:dyDescent="0.35">
      <c r="A1860">
        <v>601894414</v>
      </c>
      <c r="B1860" s="2">
        <v>44622</v>
      </c>
      <c r="C1860" s="2">
        <v>44639</v>
      </c>
      <c r="D1860" t="s">
        <v>195</v>
      </c>
      <c r="E1860" t="s">
        <v>21</v>
      </c>
      <c r="F1860" t="s">
        <v>40</v>
      </c>
      <c r="G1860" t="s">
        <v>18</v>
      </c>
      <c r="H1860" t="s">
        <v>15</v>
      </c>
      <c r="I1860">
        <v>2787</v>
      </c>
      <c r="J1860">
        <v>651.21</v>
      </c>
      <c r="K1860">
        <v>524.96</v>
      </c>
    </row>
    <row r="1861" spans="1:11" x14ac:dyDescent="0.35">
      <c r="A1861">
        <v>954040992</v>
      </c>
      <c r="B1861" s="2">
        <v>44391</v>
      </c>
      <c r="C1861" s="2">
        <v>44405</v>
      </c>
      <c r="D1861" t="s">
        <v>35</v>
      </c>
      <c r="E1861" t="s">
        <v>21</v>
      </c>
      <c r="F1861" t="s">
        <v>17</v>
      </c>
      <c r="G1861" t="s">
        <v>18</v>
      </c>
      <c r="H1861" t="s">
        <v>26</v>
      </c>
      <c r="I1861">
        <v>785</v>
      </c>
      <c r="J1861">
        <v>152.58000000000001</v>
      </c>
      <c r="K1861">
        <v>97.44</v>
      </c>
    </row>
    <row r="1862" spans="1:11" x14ac:dyDescent="0.35">
      <c r="A1862">
        <v>711566293</v>
      </c>
      <c r="B1862" s="2">
        <v>43821</v>
      </c>
      <c r="C1862" s="2">
        <v>43840</v>
      </c>
      <c r="D1862" t="s">
        <v>58</v>
      </c>
      <c r="E1862" t="s">
        <v>29</v>
      </c>
      <c r="F1862" t="s">
        <v>42</v>
      </c>
      <c r="G1862" t="s">
        <v>18</v>
      </c>
      <c r="H1862" t="s">
        <v>15</v>
      </c>
      <c r="I1862">
        <v>7133</v>
      </c>
      <c r="J1862">
        <v>437.2</v>
      </c>
      <c r="K1862">
        <v>263.33</v>
      </c>
    </row>
    <row r="1863" spans="1:11" x14ac:dyDescent="0.35">
      <c r="A1863">
        <v>771394145</v>
      </c>
      <c r="B1863" s="2">
        <v>42457</v>
      </c>
      <c r="C1863" s="2">
        <v>42465</v>
      </c>
      <c r="D1863" t="s">
        <v>57</v>
      </c>
      <c r="E1863" t="s">
        <v>32</v>
      </c>
      <c r="F1863" t="s">
        <v>22</v>
      </c>
      <c r="G1863" t="s">
        <v>18</v>
      </c>
      <c r="H1863" t="s">
        <v>15</v>
      </c>
      <c r="I1863">
        <v>1524</v>
      </c>
      <c r="J1863">
        <v>47.45</v>
      </c>
      <c r="K1863">
        <v>31.79</v>
      </c>
    </row>
    <row r="1864" spans="1:11" x14ac:dyDescent="0.35">
      <c r="A1864">
        <v>750760877</v>
      </c>
      <c r="B1864" s="2">
        <v>44767</v>
      </c>
      <c r="C1864" s="2">
        <v>44768</v>
      </c>
      <c r="D1864" t="s">
        <v>199</v>
      </c>
      <c r="E1864" t="s">
        <v>29</v>
      </c>
      <c r="F1864" t="s">
        <v>68</v>
      </c>
      <c r="G1864" t="s">
        <v>18</v>
      </c>
      <c r="H1864" t="s">
        <v>15</v>
      </c>
      <c r="I1864">
        <v>5682</v>
      </c>
      <c r="J1864">
        <v>154.06</v>
      </c>
      <c r="K1864">
        <v>90.93</v>
      </c>
    </row>
    <row r="1865" spans="1:11" x14ac:dyDescent="0.35">
      <c r="A1865">
        <v>337215316</v>
      </c>
      <c r="B1865" s="2">
        <v>42646</v>
      </c>
      <c r="C1865" s="2">
        <v>42657</v>
      </c>
      <c r="D1865" t="s">
        <v>124</v>
      </c>
      <c r="E1865" t="s">
        <v>38</v>
      </c>
      <c r="F1865" t="s">
        <v>13</v>
      </c>
      <c r="G1865" t="s">
        <v>18</v>
      </c>
      <c r="H1865" t="s">
        <v>26</v>
      </c>
      <c r="I1865">
        <v>8360</v>
      </c>
      <c r="J1865">
        <v>255.28</v>
      </c>
      <c r="K1865">
        <v>159.41999999999999</v>
      </c>
    </row>
    <row r="1866" spans="1:11" x14ac:dyDescent="0.35">
      <c r="A1866">
        <v>638618791</v>
      </c>
      <c r="B1866" s="2">
        <v>44656</v>
      </c>
      <c r="C1866" s="2">
        <v>44658</v>
      </c>
      <c r="D1866" t="s">
        <v>170</v>
      </c>
      <c r="E1866" t="s">
        <v>12</v>
      </c>
      <c r="F1866" t="s">
        <v>13</v>
      </c>
      <c r="G1866" t="s">
        <v>18</v>
      </c>
      <c r="H1866" t="s">
        <v>26</v>
      </c>
      <c r="I1866">
        <v>347</v>
      </c>
      <c r="J1866">
        <v>255.28</v>
      </c>
      <c r="K1866">
        <v>159.41999999999999</v>
      </c>
    </row>
    <row r="1867" spans="1:11" x14ac:dyDescent="0.35">
      <c r="A1867">
        <v>133145129</v>
      </c>
      <c r="B1867" s="2">
        <v>42658</v>
      </c>
      <c r="C1867" s="2">
        <v>42669</v>
      </c>
      <c r="D1867" t="s">
        <v>192</v>
      </c>
      <c r="E1867" t="s">
        <v>32</v>
      </c>
      <c r="F1867" t="s">
        <v>47</v>
      </c>
      <c r="G1867" t="s">
        <v>14</v>
      </c>
      <c r="H1867" t="s">
        <v>26</v>
      </c>
      <c r="I1867">
        <v>9457</v>
      </c>
      <c r="J1867">
        <v>421.89</v>
      </c>
      <c r="K1867">
        <v>364.69</v>
      </c>
    </row>
    <row r="1868" spans="1:11" x14ac:dyDescent="0.35">
      <c r="A1868">
        <v>519280660</v>
      </c>
      <c r="B1868" s="2">
        <v>44610</v>
      </c>
      <c r="C1868" s="2">
        <v>44615</v>
      </c>
      <c r="D1868" t="s">
        <v>177</v>
      </c>
      <c r="E1868" t="s">
        <v>24</v>
      </c>
      <c r="F1868" t="s">
        <v>76</v>
      </c>
      <c r="G1868" t="s">
        <v>18</v>
      </c>
      <c r="H1868" t="s">
        <v>19</v>
      </c>
      <c r="I1868">
        <v>5542</v>
      </c>
      <c r="J1868">
        <v>668.27</v>
      </c>
      <c r="K1868">
        <v>502.54</v>
      </c>
    </row>
    <row r="1869" spans="1:11" x14ac:dyDescent="0.35">
      <c r="A1869">
        <v>865824210</v>
      </c>
      <c r="B1869" s="2">
        <v>43229</v>
      </c>
      <c r="C1869" s="2">
        <v>43237</v>
      </c>
      <c r="D1869" t="s">
        <v>20</v>
      </c>
      <c r="E1869" t="s">
        <v>21</v>
      </c>
      <c r="F1869" t="s">
        <v>40</v>
      </c>
      <c r="G1869" t="s">
        <v>14</v>
      </c>
      <c r="H1869" t="s">
        <v>15</v>
      </c>
      <c r="I1869">
        <v>5479</v>
      </c>
      <c r="J1869">
        <v>651.21</v>
      </c>
      <c r="K1869">
        <v>524.96</v>
      </c>
    </row>
    <row r="1870" spans="1:11" x14ac:dyDescent="0.35">
      <c r="A1870">
        <v>761887109</v>
      </c>
      <c r="B1870" s="2">
        <v>42633</v>
      </c>
      <c r="C1870" s="2">
        <v>42651</v>
      </c>
      <c r="D1870" t="s">
        <v>79</v>
      </c>
      <c r="E1870" t="s">
        <v>21</v>
      </c>
      <c r="F1870" t="s">
        <v>33</v>
      </c>
      <c r="G1870" t="s">
        <v>18</v>
      </c>
      <c r="H1870" t="s">
        <v>15</v>
      </c>
      <c r="I1870">
        <v>8181</v>
      </c>
      <c r="J1870">
        <v>109.28</v>
      </c>
      <c r="K1870">
        <v>35.840000000000003</v>
      </c>
    </row>
    <row r="1871" spans="1:11" x14ac:dyDescent="0.35">
      <c r="A1871">
        <v>766893184</v>
      </c>
      <c r="B1871" s="2">
        <v>42710</v>
      </c>
      <c r="C1871" s="2">
        <v>42731</v>
      </c>
      <c r="D1871" t="s">
        <v>202</v>
      </c>
      <c r="E1871" t="s">
        <v>38</v>
      </c>
      <c r="F1871" t="s">
        <v>47</v>
      </c>
      <c r="G1871" t="s">
        <v>18</v>
      </c>
      <c r="H1871" t="s">
        <v>15</v>
      </c>
      <c r="I1871">
        <v>9590</v>
      </c>
      <c r="J1871">
        <v>421.89</v>
      </c>
      <c r="K1871">
        <v>364.69</v>
      </c>
    </row>
    <row r="1872" spans="1:11" x14ac:dyDescent="0.35">
      <c r="A1872">
        <v>160578763</v>
      </c>
      <c r="B1872" s="2">
        <v>42274</v>
      </c>
      <c r="C1872" s="2">
        <v>42292</v>
      </c>
      <c r="D1872" t="s">
        <v>214</v>
      </c>
      <c r="E1872" t="s">
        <v>21</v>
      </c>
      <c r="F1872" t="s">
        <v>40</v>
      </c>
      <c r="G1872" t="s">
        <v>14</v>
      </c>
      <c r="H1872" t="s">
        <v>26</v>
      </c>
      <c r="I1872">
        <v>7679</v>
      </c>
      <c r="J1872">
        <v>651.21</v>
      </c>
      <c r="K1872">
        <v>524.96</v>
      </c>
    </row>
    <row r="1873" spans="1:11" x14ac:dyDescent="0.35">
      <c r="A1873">
        <v>992992675</v>
      </c>
      <c r="B1873" s="2">
        <v>44263</v>
      </c>
      <c r="C1873" s="2">
        <v>44267</v>
      </c>
      <c r="D1873" t="s">
        <v>103</v>
      </c>
      <c r="E1873" t="s">
        <v>21</v>
      </c>
      <c r="F1873" t="s">
        <v>68</v>
      </c>
      <c r="G1873" t="s">
        <v>18</v>
      </c>
      <c r="H1873" t="s">
        <v>15</v>
      </c>
      <c r="I1873">
        <v>7454</v>
      </c>
      <c r="J1873">
        <v>154.06</v>
      </c>
      <c r="K1873">
        <v>90.93</v>
      </c>
    </row>
    <row r="1874" spans="1:11" x14ac:dyDescent="0.35">
      <c r="A1874">
        <v>434496247</v>
      </c>
      <c r="B1874" s="2">
        <v>42920</v>
      </c>
      <c r="C1874" s="2">
        <v>42922</v>
      </c>
      <c r="D1874" t="s">
        <v>98</v>
      </c>
      <c r="E1874" t="s">
        <v>38</v>
      </c>
      <c r="F1874" t="s">
        <v>76</v>
      </c>
      <c r="G1874" t="s">
        <v>14</v>
      </c>
      <c r="H1874" t="s">
        <v>15</v>
      </c>
      <c r="I1874">
        <v>5950</v>
      </c>
      <c r="J1874">
        <v>668.27</v>
      </c>
      <c r="K1874">
        <v>502.54</v>
      </c>
    </row>
    <row r="1875" spans="1:11" x14ac:dyDescent="0.35">
      <c r="A1875">
        <v>225763309</v>
      </c>
      <c r="B1875" s="2">
        <v>42351</v>
      </c>
      <c r="C1875" s="2">
        <v>42356</v>
      </c>
      <c r="D1875" t="s">
        <v>210</v>
      </c>
      <c r="E1875" t="s">
        <v>38</v>
      </c>
      <c r="F1875" t="s">
        <v>25</v>
      </c>
      <c r="G1875" t="s">
        <v>14</v>
      </c>
      <c r="H1875" t="s">
        <v>26</v>
      </c>
      <c r="I1875">
        <v>7235</v>
      </c>
      <c r="J1875">
        <v>205.7</v>
      </c>
      <c r="K1875">
        <v>117.11</v>
      </c>
    </row>
    <row r="1876" spans="1:11" x14ac:dyDescent="0.35">
      <c r="A1876">
        <v>827780187</v>
      </c>
      <c r="B1876" s="2">
        <v>44388</v>
      </c>
      <c r="C1876" s="2">
        <v>44390</v>
      </c>
      <c r="D1876" t="s">
        <v>114</v>
      </c>
      <c r="E1876" t="s">
        <v>38</v>
      </c>
      <c r="F1876" t="s">
        <v>13</v>
      </c>
      <c r="G1876" t="s">
        <v>18</v>
      </c>
      <c r="H1876" t="s">
        <v>19</v>
      </c>
      <c r="I1876">
        <v>7407</v>
      </c>
      <c r="J1876">
        <v>255.28</v>
      </c>
      <c r="K1876">
        <v>159.41999999999999</v>
      </c>
    </row>
    <row r="1877" spans="1:11" x14ac:dyDescent="0.35">
      <c r="A1877">
        <v>971845710</v>
      </c>
      <c r="B1877" s="2">
        <v>43139</v>
      </c>
      <c r="C1877" s="2">
        <v>43140</v>
      </c>
      <c r="D1877" t="s">
        <v>112</v>
      </c>
      <c r="E1877" t="s">
        <v>12</v>
      </c>
      <c r="F1877" t="s">
        <v>17</v>
      </c>
      <c r="G1877" t="s">
        <v>14</v>
      </c>
      <c r="H1877" t="s">
        <v>19</v>
      </c>
      <c r="I1877">
        <v>9597</v>
      </c>
      <c r="J1877">
        <v>152.58000000000001</v>
      </c>
      <c r="K1877">
        <v>97.44</v>
      </c>
    </row>
    <row r="1878" spans="1:11" x14ac:dyDescent="0.35">
      <c r="A1878">
        <v>809571206</v>
      </c>
      <c r="B1878" s="2">
        <v>44527</v>
      </c>
      <c r="C1878" s="2">
        <v>44530</v>
      </c>
      <c r="D1878" t="s">
        <v>207</v>
      </c>
      <c r="E1878" t="s">
        <v>51</v>
      </c>
      <c r="F1878" t="s">
        <v>22</v>
      </c>
      <c r="G1878" t="s">
        <v>14</v>
      </c>
      <c r="H1878" t="s">
        <v>26</v>
      </c>
      <c r="I1878">
        <v>8965</v>
      </c>
      <c r="J1878">
        <v>47.45</v>
      </c>
      <c r="K1878">
        <v>31.79</v>
      </c>
    </row>
    <row r="1879" spans="1:11" x14ac:dyDescent="0.35">
      <c r="A1879">
        <v>562880504</v>
      </c>
      <c r="B1879" s="2">
        <v>43514</v>
      </c>
      <c r="C1879" s="2">
        <v>43530</v>
      </c>
      <c r="D1879" t="s">
        <v>154</v>
      </c>
      <c r="E1879" t="s">
        <v>12</v>
      </c>
      <c r="F1879" t="s">
        <v>40</v>
      </c>
      <c r="G1879" t="s">
        <v>14</v>
      </c>
      <c r="H1879" t="s">
        <v>34</v>
      </c>
      <c r="I1879">
        <v>7704</v>
      </c>
      <c r="J1879">
        <v>651.21</v>
      </c>
      <c r="K1879">
        <v>524.96</v>
      </c>
    </row>
    <row r="1880" spans="1:11" x14ac:dyDescent="0.35">
      <c r="A1880">
        <v>974009931</v>
      </c>
      <c r="B1880" s="2">
        <v>44536</v>
      </c>
      <c r="C1880" s="2">
        <v>44553</v>
      </c>
      <c r="D1880" t="s">
        <v>123</v>
      </c>
      <c r="E1880" t="s">
        <v>38</v>
      </c>
      <c r="F1880" t="s">
        <v>47</v>
      </c>
      <c r="G1880" t="s">
        <v>18</v>
      </c>
      <c r="H1880" t="s">
        <v>34</v>
      </c>
      <c r="I1880">
        <v>38</v>
      </c>
      <c r="J1880">
        <v>421.89</v>
      </c>
      <c r="K1880">
        <v>364.69</v>
      </c>
    </row>
    <row r="1881" spans="1:11" x14ac:dyDescent="0.35">
      <c r="A1881">
        <v>155508315</v>
      </c>
      <c r="B1881" s="2">
        <v>43408</v>
      </c>
      <c r="C1881" s="2">
        <v>43422</v>
      </c>
      <c r="D1881" t="s">
        <v>180</v>
      </c>
      <c r="E1881" t="s">
        <v>24</v>
      </c>
      <c r="F1881" t="s">
        <v>56</v>
      </c>
      <c r="G1881" t="s">
        <v>18</v>
      </c>
      <c r="H1881" t="s">
        <v>19</v>
      </c>
      <c r="I1881">
        <v>7221</v>
      </c>
      <c r="J1881">
        <v>9.33</v>
      </c>
      <c r="K1881">
        <v>6.92</v>
      </c>
    </row>
    <row r="1882" spans="1:11" x14ac:dyDescent="0.35">
      <c r="A1882">
        <v>340236985</v>
      </c>
      <c r="B1882" s="2">
        <v>43228</v>
      </c>
      <c r="C1882" s="2">
        <v>43232</v>
      </c>
      <c r="D1882" t="s">
        <v>136</v>
      </c>
      <c r="E1882" t="s">
        <v>38</v>
      </c>
      <c r="F1882" t="s">
        <v>76</v>
      </c>
      <c r="G1882" t="s">
        <v>14</v>
      </c>
      <c r="H1882" t="s">
        <v>15</v>
      </c>
      <c r="I1882">
        <v>2540</v>
      </c>
      <c r="J1882">
        <v>668.27</v>
      </c>
      <c r="K1882">
        <v>502.54</v>
      </c>
    </row>
    <row r="1883" spans="1:11" x14ac:dyDescent="0.35">
      <c r="A1883">
        <v>231369769</v>
      </c>
      <c r="B1883" s="2">
        <v>42133</v>
      </c>
      <c r="C1883" s="2">
        <v>42153</v>
      </c>
      <c r="D1883" t="s">
        <v>195</v>
      </c>
      <c r="E1883" t="s">
        <v>21</v>
      </c>
      <c r="F1883" t="s">
        <v>33</v>
      </c>
      <c r="G1883" t="s">
        <v>14</v>
      </c>
      <c r="H1883" t="s">
        <v>15</v>
      </c>
      <c r="I1883">
        <v>6311</v>
      </c>
      <c r="J1883">
        <v>109.28</v>
      </c>
      <c r="K1883">
        <v>35.840000000000003</v>
      </c>
    </row>
    <row r="1884" spans="1:11" x14ac:dyDescent="0.35">
      <c r="A1884">
        <v>852392995</v>
      </c>
      <c r="B1884" s="2">
        <v>42457</v>
      </c>
      <c r="C1884" s="2">
        <v>42465</v>
      </c>
      <c r="D1884" t="s">
        <v>152</v>
      </c>
      <c r="E1884" t="s">
        <v>21</v>
      </c>
      <c r="F1884" t="s">
        <v>42</v>
      </c>
      <c r="G1884" t="s">
        <v>14</v>
      </c>
      <c r="H1884" t="s">
        <v>15</v>
      </c>
      <c r="I1884">
        <v>884</v>
      </c>
      <c r="J1884">
        <v>437.2</v>
      </c>
      <c r="K1884">
        <v>263.33</v>
      </c>
    </row>
    <row r="1885" spans="1:11" x14ac:dyDescent="0.35">
      <c r="A1885">
        <v>597105491</v>
      </c>
      <c r="B1885" s="2">
        <v>44080</v>
      </c>
      <c r="C1885" s="2">
        <v>44101</v>
      </c>
      <c r="D1885" t="s">
        <v>175</v>
      </c>
      <c r="E1885" t="s">
        <v>21</v>
      </c>
      <c r="F1885" t="s">
        <v>17</v>
      </c>
      <c r="G1885" t="s">
        <v>18</v>
      </c>
      <c r="H1885" t="s">
        <v>15</v>
      </c>
      <c r="I1885">
        <v>5639</v>
      </c>
      <c r="J1885">
        <v>152.58000000000001</v>
      </c>
      <c r="K1885">
        <v>97.44</v>
      </c>
    </row>
    <row r="1886" spans="1:11" x14ac:dyDescent="0.35">
      <c r="A1886">
        <v>179618585</v>
      </c>
      <c r="B1886" s="2">
        <v>42574</v>
      </c>
      <c r="C1886" s="2">
        <v>42592</v>
      </c>
      <c r="D1886" t="s">
        <v>142</v>
      </c>
      <c r="E1886" t="s">
        <v>29</v>
      </c>
      <c r="F1886" t="s">
        <v>56</v>
      </c>
      <c r="G1886" t="s">
        <v>18</v>
      </c>
      <c r="H1886" t="s">
        <v>26</v>
      </c>
      <c r="I1886">
        <v>1986</v>
      </c>
      <c r="J1886">
        <v>9.33</v>
      </c>
      <c r="K1886">
        <v>6.92</v>
      </c>
    </row>
    <row r="1887" spans="1:11" x14ac:dyDescent="0.35">
      <c r="A1887">
        <v>384356105</v>
      </c>
      <c r="B1887" s="2">
        <v>43216</v>
      </c>
      <c r="C1887" s="2">
        <v>43235</v>
      </c>
      <c r="D1887" t="s">
        <v>106</v>
      </c>
      <c r="E1887" t="s">
        <v>38</v>
      </c>
      <c r="F1887" t="s">
        <v>56</v>
      </c>
      <c r="G1887" t="s">
        <v>18</v>
      </c>
      <c r="H1887" t="s">
        <v>34</v>
      </c>
      <c r="I1887">
        <v>8368</v>
      </c>
      <c r="J1887">
        <v>9.33</v>
      </c>
      <c r="K1887">
        <v>6.92</v>
      </c>
    </row>
    <row r="1888" spans="1:11" x14ac:dyDescent="0.35">
      <c r="A1888">
        <v>716054379</v>
      </c>
      <c r="B1888" s="2">
        <v>42433</v>
      </c>
      <c r="C1888" s="2">
        <v>42448</v>
      </c>
      <c r="D1888" t="s">
        <v>188</v>
      </c>
      <c r="E1888" t="s">
        <v>21</v>
      </c>
      <c r="F1888" t="s">
        <v>56</v>
      </c>
      <c r="G1888" t="s">
        <v>18</v>
      </c>
      <c r="H1888" t="s">
        <v>26</v>
      </c>
      <c r="I1888">
        <v>5258</v>
      </c>
      <c r="J1888">
        <v>9.33</v>
      </c>
      <c r="K1888">
        <v>6.92</v>
      </c>
    </row>
    <row r="1889" spans="1:11" x14ac:dyDescent="0.35">
      <c r="A1889">
        <v>749762237</v>
      </c>
      <c r="B1889" s="2">
        <v>43278</v>
      </c>
      <c r="C1889" s="2">
        <v>43283</v>
      </c>
      <c r="D1889" t="s">
        <v>127</v>
      </c>
      <c r="E1889" t="s">
        <v>38</v>
      </c>
      <c r="F1889" t="s">
        <v>76</v>
      </c>
      <c r="G1889" t="s">
        <v>14</v>
      </c>
      <c r="H1889" t="s">
        <v>26</v>
      </c>
      <c r="I1889">
        <v>162</v>
      </c>
      <c r="J1889">
        <v>668.27</v>
      </c>
      <c r="K1889">
        <v>502.54</v>
      </c>
    </row>
    <row r="1890" spans="1:11" x14ac:dyDescent="0.35">
      <c r="A1890">
        <v>580841004</v>
      </c>
      <c r="B1890" s="2">
        <v>44654</v>
      </c>
      <c r="C1890" s="2">
        <v>44672</v>
      </c>
      <c r="D1890" t="s">
        <v>192</v>
      </c>
      <c r="E1890" t="s">
        <v>32</v>
      </c>
      <c r="F1890" t="s">
        <v>22</v>
      </c>
      <c r="G1890" t="s">
        <v>18</v>
      </c>
      <c r="H1890" t="s">
        <v>34</v>
      </c>
      <c r="I1890">
        <v>2616</v>
      </c>
      <c r="J1890">
        <v>47.45</v>
      </c>
      <c r="K1890">
        <v>31.79</v>
      </c>
    </row>
    <row r="1891" spans="1:11" x14ac:dyDescent="0.35">
      <c r="A1891">
        <v>374964511</v>
      </c>
      <c r="B1891" s="2">
        <v>42695</v>
      </c>
      <c r="C1891" s="2">
        <v>42712</v>
      </c>
      <c r="D1891" t="s">
        <v>73</v>
      </c>
      <c r="E1891" t="s">
        <v>24</v>
      </c>
      <c r="F1891" t="s">
        <v>56</v>
      </c>
      <c r="G1891" t="s">
        <v>14</v>
      </c>
      <c r="H1891" t="s">
        <v>15</v>
      </c>
      <c r="I1891">
        <v>9186</v>
      </c>
      <c r="J1891">
        <v>9.33</v>
      </c>
      <c r="K1891">
        <v>6.92</v>
      </c>
    </row>
    <row r="1892" spans="1:11" x14ac:dyDescent="0.35">
      <c r="A1892">
        <v>818119084</v>
      </c>
      <c r="B1892" s="2">
        <v>44204</v>
      </c>
      <c r="C1892" s="2">
        <v>44206</v>
      </c>
      <c r="D1892" t="s">
        <v>62</v>
      </c>
      <c r="E1892" t="s">
        <v>38</v>
      </c>
      <c r="F1892" t="s">
        <v>22</v>
      </c>
      <c r="G1892" t="s">
        <v>14</v>
      </c>
      <c r="H1892" t="s">
        <v>26</v>
      </c>
      <c r="I1892">
        <v>8472</v>
      </c>
      <c r="J1892">
        <v>47.45</v>
      </c>
      <c r="K1892">
        <v>31.79</v>
      </c>
    </row>
    <row r="1893" spans="1:11" x14ac:dyDescent="0.35">
      <c r="A1893">
        <v>866603553</v>
      </c>
      <c r="B1893" s="2">
        <v>44552</v>
      </c>
      <c r="C1893" s="2">
        <v>44554</v>
      </c>
      <c r="D1893" t="s">
        <v>131</v>
      </c>
      <c r="E1893" t="s">
        <v>32</v>
      </c>
      <c r="F1893" t="s">
        <v>25</v>
      </c>
      <c r="G1893" t="s">
        <v>18</v>
      </c>
      <c r="H1893" t="s">
        <v>15</v>
      </c>
      <c r="I1893">
        <v>6104</v>
      </c>
      <c r="J1893">
        <v>205.7</v>
      </c>
      <c r="K1893">
        <v>117.11</v>
      </c>
    </row>
    <row r="1894" spans="1:11" x14ac:dyDescent="0.35">
      <c r="A1894">
        <v>897029244</v>
      </c>
      <c r="B1894" s="2">
        <v>42895</v>
      </c>
      <c r="C1894" s="2">
        <v>42898</v>
      </c>
      <c r="D1894" t="s">
        <v>216</v>
      </c>
      <c r="E1894" t="s">
        <v>51</v>
      </c>
      <c r="F1894" t="s">
        <v>76</v>
      </c>
      <c r="G1894" t="s">
        <v>14</v>
      </c>
      <c r="H1894" t="s">
        <v>15</v>
      </c>
      <c r="I1894">
        <v>9742</v>
      </c>
      <c r="J1894">
        <v>668.27</v>
      </c>
      <c r="K1894">
        <v>502.54</v>
      </c>
    </row>
    <row r="1895" spans="1:11" x14ac:dyDescent="0.35">
      <c r="A1895">
        <v>456319987</v>
      </c>
      <c r="B1895" s="2">
        <v>43390</v>
      </c>
      <c r="C1895" s="2">
        <v>43392</v>
      </c>
      <c r="D1895" t="s">
        <v>105</v>
      </c>
      <c r="E1895" t="s">
        <v>12</v>
      </c>
      <c r="F1895" t="s">
        <v>22</v>
      </c>
      <c r="G1895" t="s">
        <v>14</v>
      </c>
      <c r="H1895" t="s">
        <v>15</v>
      </c>
      <c r="I1895">
        <v>4080</v>
      </c>
      <c r="J1895">
        <v>47.45</v>
      </c>
      <c r="K1895">
        <v>31.79</v>
      </c>
    </row>
    <row r="1896" spans="1:11" x14ac:dyDescent="0.35">
      <c r="A1896">
        <v>511712110</v>
      </c>
      <c r="B1896" s="2">
        <v>42084</v>
      </c>
      <c r="C1896" s="2">
        <v>42087</v>
      </c>
      <c r="D1896" t="s">
        <v>48</v>
      </c>
      <c r="E1896" t="s">
        <v>21</v>
      </c>
      <c r="F1896" t="s">
        <v>40</v>
      </c>
      <c r="G1896" t="s">
        <v>18</v>
      </c>
      <c r="H1896" t="s">
        <v>19</v>
      </c>
      <c r="I1896">
        <v>5839</v>
      </c>
      <c r="J1896">
        <v>651.21</v>
      </c>
      <c r="K1896">
        <v>524.96</v>
      </c>
    </row>
    <row r="1897" spans="1:11" x14ac:dyDescent="0.35">
      <c r="A1897">
        <v>300754439</v>
      </c>
      <c r="B1897" s="2">
        <v>43834</v>
      </c>
      <c r="C1897" s="2">
        <v>43839</v>
      </c>
      <c r="D1897" t="s">
        <v>201</v>
      </c>
      <c r="E1897" t="s">
        <v>24</v>
      </c>
      <c r="F1897" t="s">
        <v>56</v>
      </c>
      <c r="G1897" t="s">
        <v>14</v>
      </c>
      <c r="H1897" t="s">
        <v>19</v>
      </c>
      <c r="I1897">
        <v>8777</v>
      </c>
      <c r="J1897">
        <v>9.33</v>
      </c>
      <c r="K1897">
        <v>6.92</v>
      </c>
    </row>
    <row r="1898" spans="1:11" x14ac:dyDescent="0.35">
      <c r="A1898">
        <v>481308305</v>
      </c>
      <c r="B1898" s="2">
        <v>43350</v>
      </c>
      <c r="C1898" s="2">
        <v>43361</v>
      </c>
      <c r="D1898" t="s">
        <v>77</v>
      </c>
      <c r="E1898" t="s">
        <v>21</v>
      </c>
      <c r="F1898" t="s">
        <v>13</v>
      </c>
      <c r="G1898" t="s">
        <v>18</v>
      </c>
      <c r="H1898" t="s">
        <v>19</v>
      </c>
      <c r="I1898">
        <v>8678</v>
      </c>
      <c r="J1898">
        <v>255.28</v>
      </c>
      <c r="K1898">
        <v>159.41999999999999</v>
      </c>
    </row>
    <row r="1899" spans="1:11" x14ac:dyDescent="0.35">
      <c r="A1899">
        <v>881547534</v>
      </c>
      <c r="B1899" s="2">
        <v>43425</v>
      </c>
      <c r="C1899" s="2">
        <v>43433</v>
      </c>
      <c r="D1899" t="s">
        <v>166</v>
      </c>
      <c r="E1899" t="s">
        <v>38</v>
      </c>
      <c r="F1899" t="s">
        <v>40</v>
      </c>
      <c r="G1899" t="s">
        <v>14</v>
      </c>
      <c r="H1899" t="s">
        <v>34</v>
      </c>
      <c r="I1899">
        <v>8360</v>
      </c>
      <c r="J1899">
        <v>651.21</v>
      </c>
      <c r="K1899">
        <v>524.96</v>
      </c>
    </row>
    <row r="1900" spans="1:11" x14ac:dyDescent="0.35">
      <c r="A1900">
        <v>949958455</v>
      </c>
      <c r="B1900" s="2">
        <v>44162</v>
      </c>
      <c r="C1900" s="2">
        <v>44179</v>
      </c>
      <c r="D1900" t="s">
        <v>70</v>
      </c>
      <c r="E1900" t="s">
        <v>29</v>
      </c>
      <c r="F1900" t="s">
        <v>13</v>
      </c>
      <c r="G1900" t="s">
        <v>18</v>
      </c>
      <c r="H1900" t="s">
        <v>19</v>
      </c>
      <c r="I1900">
        <v>2672</v>
      </c>
      <c r="J1900">
        <v>255.28</v>
      </c>
      <c r="K1900">
        <v>159.41999999999999</v>
      </c>
    </row>
    <row r="1901" spans="1:11" x14ac:dyDescent="0.35">
      <c r="A1901">
        <v>205339896</v>
      </c>
      <c r="B1901" s="2">
        <v>43786</v>
      </c>
      <c r="C1901" s="2">
        <v>43801</v>
      </c>
      <c r="D1901" t="s">
        <v>170</v>
      </c>
      <c r="E1901" t="s">
        <v>12</v>
      </c>
      <c r="F1901" t="s">
        <v>40</v>
      </c>
      <c r="G1901" t="s">
        <v>14</v>
      </c>
      <c r="H1901" t="s">
        <v>19</v>
      </c>
      <c r="I1901">
        <v>3493</v>
      </c>
      <c r="J1901">
        <v>651.21</v>
      </c>
      <c r="K1901">
        <v>524.96</v>
      </c>
    </row>
    <row r="1902" spans="1:11" x14ac:dyDescent="0.35">
      <c r="A1902">
        <v>486803185</v>
      </c>
      <c r="B1902" s="2">
        <v>42526</v>
      </c>
      <c r="C1902" s="2">
        <v>42541</v>
      </c>
      <c r="D1902" t="s">
        <v>211</v>
      </c>
      <c r="E1902" t="s">
        <v>38</v>
      </c>
      <c r="F1902" t="s">
        <v>22</v>
      </c>
      <c r="G1902" t="s">
        <v>14</v>
      </c>
      <c r="H1902" t="s">
        <v>34</v>
      </c>
      <c r="I1902">
        <v>4735</v>
      </c>
      <c r="J1902">
        <v>47.45</v>
      </c>
      <c r="K1902">
        <v>31.79</v>
      </c>
    </row>
    <row r="1903" spans="1:11" x14ac:dyDescent="0.35">
      <c r="A1903">
        <v>103772151</v>
      </c>
      <c r="B1903" s="2">
        <v>42539</v>
      </c>
      <c r="C1903" s="2">
        <v>42541</v>
      </c>
      <c r="D1903" t="s">
        <v>46</v>
      </c>
      <c r="E1903" t="s">
        <v>29</v>
      </c>
      <c r="F1903" t="s">
        <v>13</v>
      </c>
      <c r="G1903" t="s">
        <v>14</v>
      </c>
      <c r="H1903" t="s">
        <v>15</v>
      </c>
      <c r="I1903">
        <v>7340</v>
      </c>
      <c r="J1903">
        <v>255.28</v>
      </c>
      <c r="K1903">
        <v>159.41999999999999</v>
      </c>
    </row>
    <row r="1904" spans="1:11" x14ac:dyDescent="0.35">
      <c r="A1904">
        <v>585983121</v>
      </c>
      <c r="B1904" s="2">
        <v>44910</v>
      </c>
      <c r="C1904" s="2">
        <v>44925</v>
      </c>
      <c r="D1904" t="s">
        <v>161</v>
      </c>
      <c r="E1904" t="s">
        <v>24</v>
      </c>
      <c r="F1904" t="s">
        <v>17</v>
      </c>
      <c r="G1904" t="s">
        <v>14</v>
      </c>
      <c r="H1904" t="s">
        <v>34</v>
      </c>
      <c r="I1904">
        <v>4282</v>
      </c>
      <c r="J1904">
        <v>152.58000000000001</v>
      </c>
      <c r="K1904">
        <v>97.44</v>
      </c>
    </row>
    <row r="1905" spans="1:11" x14ac:dyDescent="0.35">
      <c r="A1905">
        <v>833484923</v>
      </c>
      <c r="B1905" s="2">
        <v>42689</v>
      </c>
      <c r="C1905" s="2">
        <v>42698</v>
      </c>
      <c r="D1905" t="s">
        <v>134</v>
      </c>
      <c r="E1905" t="s">
        <v>38</v>
      </c>
      <c r="F1905" t="s">
        <v>33</v>
      </c>
      <c r="G1905" t="s">
        <v>18</v>
      </c>
      <c r="H1905" t="s">
        <v>26</v>
      </c>
      <c r="I1905">
        <v>5566</v>
      </c>
      <c r="J1905">
        <v>109.28</v>
      </c>
      <c r="K1905">
        <v>35.840000000000003</v>
      </c>
    </row>
    <row r="1906" spans="1:11" x14ac:dyDescent="0.35">
      <c r="A1906">
        <v>266638886</v>
      </c>
      <c r="B1906" s="2">
        <v>43242</v>
      </c>
      <c r="C1906" s="2">
        <v>43256</v>
      </c>
      <c r="D1906" t="s">
        <v>188</v>
      </c>
      <c r="E1906" t="s">
        <v>21</v>
      </c>
      <c r="F1906" t="s">
        <v>76</v>
      </c>
      <c r="G1906" t="s">
        <v>14</v>
      </c>
      <c r="H1906" t="s">
        <v>19</v>
      </c>
      <c r="I1906">
        <v>3227</v>
      </c>
      <c r="J1906">
        <v>668.27</v>
      </c>
      <c r="K1906">
        <v>502.54</v>
      </c>
    </row>
    <row r="1907" spans="1:11" x14ac:dyDescent="0.35">
      <c r="A1907">
        <v>176118838</v>
      </c>
      <c r="B1907" s="2">
        <v>44283</v>
      </c>
      <c r="C1907" s="2">
        <v>44287</v>
      </c>
      <c r="D1907" t="s">
        <v>201</v>
      </c>
      <c r="E1907" t="s">
        <v>24</v>
      </c>
      <c r="F1907" t="s">
        <v>22</v>
      </c>
      <c r="G1907" t="s">
        <v>18</v>
      </c>
      <c r="H1907" t="s">
        <v>15</v>
      </c>
      <c r="I1907">
        <v>6333</v>
      </c>
      <c r="J1907">
        <v>47.45</v>
      </c>
      <c r="K1907">
        <v>31.79</v>
      </c>
    </row>
    <row r="1908" spans="1:11" x14ac:dyDescent="0.35">
      <c r="A1908">
        <v>572911107</v>
      </c>
      <c r="B1908" s="2">
        <v>42451</v>
      </c>
      <c r="C1908" s="2">
        <v>42469</v>
      </c>
      <c r="D1908" t="s">
        <v>43</v>
      </c>
      <c r="E1908" t="s">
        <v>24</v>
      </c>
      <c r="F1908" t="s">
        <v>42</v>
      </c>
      <c r="G1908" t="s">
        <v>14</v>
      </c>
      <c r="H1908" t="s">
        <v>15</v>
      </c>
      <c r="I1908">
        <v>5983</v>
      </c>
      <c r="J1908">
        <v>437.2</v>
      </c>
      <c r="K1908">
        <v>263.33</v>
      </c>
    </row>
    <row r="1909" spans="1:11" x14ac:dyDescent="0.35">
      <c r="A1909">
        <v>638314521</v>
      </c>
      <c r="B1909" s="2">
        <v>44091</v>
      </c>
      <c r="C1909" s="2">
        <v>44097</v>
      </c>
      <c r="D1909" t="s">
        <v>159</v>
      </c>
      <c r="E1909" t="s">
        <v>21</v>
      </c>
      <c r="F1909" t="s">
        <v>47</v>
      </c>
      <c r="G1909" t="s">
        <v>14</v>
      </c>
      <c r="H1909" t="s">
        <v>34</v>
      </c>
      <c r="I1909">
        <v>306</v>
      </c>
      <c r="J1909">
        <v>421.89</v>
      </c>
      <c r="K1909">
        <v>364.69</v>
      </c>
    </row>
    <row r="1910" spans="1:11" x14ac:dyDescent="0.35">
      <c r="A1910">
        <v>973940408</v>
      </c>
      <c r="B1910" s="2">
        <v>42160</v>
      </c>
      <c r="C1910" s="2">
        <v>42179</v>
      </c>
      <c r="D1910" t="s">
        <v>28</v>
      </c>
      <c r="E1910" t="s">
        <v>29</v>
      </c>
      <c r="F1910" t="s">
        <v>30</v>
      </c>
      <c r="G1910" t="s">
        <v>14</v>
      </c>
      <c r="H1910" t="s">
        <v>34</v>
      </c>
      <c r="I1910">
        <v>9465</v>
      </c>
      <c r="J1910">
        <v>81.73</v>
      </c>
      <c r="K1910">
        <v>56.67</v>
      </c>
    </row>
    <row r="1911" spans="1:11" x14ac:dyDescent="0.35">
      <c r="A1911">
        <v>451712596</v>
      </c>
      <c r="B1911" s="2">
        <v>43700</v>
      </c>
      <c r="C1911" s="2">
        <v>43714</v>
      </c>
      <c r="D1911" t="s">
        <v>141</v>
      </c>
      <c r="E1911" t="s">
        <v>38</v>
      </c>
      <c r="F1911" t="s">
        <v>68</v>
      </c>
      <c r="G1911" t="s">
        <v>14</v>
      </c>
      <c r="H1911" t="s">
        <v>34</v>
      </c>
      <c r="I1911">
        <v>650</v>
      </c>
      <c r="J1911">
        <v>154.06</v>
      </c>
      <c r="K1911">
        <v>90.93</v>
      </c>
    </row>
    <row r="1912" spans="1:11" x14ac:dyDescent="0.35">
      <c r="A1912">
        <v>263867413</v>
      </c>
      <c r="B1912" s="2">
        <v>44143</v>
      </c>
      <c r="C1912" s="2">
        <v>44152</v>
      </c>
      <c r="D1912" t="s">
        <v>128</v>
      </c>
      <c r="E1912" t="s">
        <v>38</v>
      </c>
      <c r="F1912" t="s">
        <v>42</v>
      </c>
      <c r="G1912" t="s">
        <v>14</v>
      </c>
      <c r="H1912" t="s">
        <v>19</v>
      </c>
      <c r="I1912">
        <v>3086</v>
      </c>
      <c r="J1912">
        <v>437.2</v>
      </c>
      <c r="K1912">
        <v>263.33</v>
      </c>
    </row>
    <row r="1913" spans="1:11" x14ac:dyDescent="0.35">
      <c r="A1913">
        <v>772953689</v>
      </c>
      <c r="B1913" s="2">
        <v>42308</v>
      </c>
      <c r="C1913" s="2">
        <v>42319</v>
      </c>
      <c r="D1913" t="s">
        <v>208</v>
      </c>
      <c r="E1913" t="s">
        <v>12</v>
      </c>
      <c r="F1913" t="s">
        <v>22</v>
      </c>
      <c r="G1913" t="s">
        <v>14</v>
      </c>
      <c r="H1913" t="s">
        <v>15</v>
      </c>
      <c r="I1913">
        <v>3028</v>
      </c>
      <c r="J1913">
        <v>47.45</v>
      </c>
      <c r="K1913">
        <v>31.79</v>
      </c>
    </row>
    <row r="1914" spans="1:11" x14ac:dyDescent="0.35">
      <c r="A1914">
        <v>161832749</v>
      </c>
      <c r="B1914" s="2">
        <v>44292</v>
      </c>
      <c r="C1914" s="2">
        <v>44296</v>
      </c>
      <c r="D1914" t="s">
        <v>118</v>
      </c>
      <c r="E1914" t="s">
        <v>24</v>
      </c>
      <c r="F1914" t="s">
        <v>17</v>
      </c>
      <c r="G1914" t="s">
        <v>18</v>
      </c>
      <c r="H1914" t="s">
        <v>15</v>
      </c>
      <c r="I1914">
        <v>8762</v>
      </c>
      <c r="J1914">
        <v>152.58000000000001</v>
      </c>
      <c r="K1914">
        <v>97.44</v>
      </c>
    </row>
    <row r="1915" spans="1:11" x14ac:dyDescent="0.35">
      <c r="A1915">
        <v>283678424</v>
      </c>
      <c r="B1915" s="2">
        <v>42151</v>
      </c>
      <c r="C1915" s="2">
        <v>42154</v>
      </c>
      <c r="D1915" t="s">
        <v>191</v>
      </c>
      <c r="E1915" t="s">
        <v>24</v>
      </c>
      <c r="F1915" t="s">
        <v>47</v>
      </c>
      <c r="G1915" t="s">
        <v>14</v>
      </c>
      <c r="H1915" t="s">
        <v>26</v>
      </c>
      <c r="I1915">
        <v>5604</v>
      </c>
      <c r="J1915">
        <v>421.89</v>
      </c>
      <c r="K1915">
        <v>364.69</v>
      </c>
    </row>
    <row r="1916" spans="1:11" x14ac:dyDescent="0.35">
      <c r="A1916">
        <v>811977040</v>
      </c>
      <c r="B1916" s="2">
        <v>42109</v>
      </c>
      <c r="C1916" s="2">
        <v>42130</v>
      </c>
      <c r="D1916" t="s">
        <v>71</v>
      </c>
      <c r="E1916" t="s">
        <v>21</v>
      </c>
      <c r="F1916" t="s">
        <v>42</v>
      </c>
      <c r="G1916" t="s">
        <v>14</v>
      </c>
      <c r="H1916" t="s">
        <v>15</v>
      </c>
      <c r="I1916">
        <v>905</v>
      </c>
      <c r="J1916">
        <v>437.2</v>
      </c>
      <c r="K1916">
        <v>263.33</v>
      </c>
    </row>
    <row r="1917" spans="1:11" x14ac:dyDescent="0.35">
      <c r="A1917">
        <v>590527427</v>
      </c>
      <c r="B1917" s="2">
        <v>44697</v>
      </c>
      <c r="C1917" s="2">
        <v>44707</v>
      </c>
      <c r="D1917" t="s">
        <v>66</v>
      </c>
      <c r="E1917" t="s">
        <v>38</v>
      </c>
      <c r="F1917" t="s">
        <v>42</v>
      </c>
      <c r="G1917" t="s">
        <v>18</v>
      </c>
      <c r="H1917" t="s">
        <v>15</v>
      </c>
      <c r="I1917">
        <v>9043</v>
      </c>
      <c r="J1917">
        <v>437.2</v>
      </c>
      <c r="K1917">
        <v>263.33</v>
      </c>
    </row>
    <row r="1918" spans="1:11" x14ac:dyDescent="0.35">
      <c r="A1918">
        <v>783440911</v>
      </c>
      <c r="B1918" s="2">
        <v>42489</v>
      </c>
      <c r="C1918" s="2">
        <v>42507</v>
      </c>
      <c r="D1918" t="s">
        <v>72</v>
      </c>
      <c r="E1918" t="s">
        <v>24</v>
      </c>
      <c r="F1918" t="s">
        <v>30</v>
      </c>
      <c r="G1918" t="s">
        <v>18</v>
      </c>
      <c r="H1918" t="s">
        <v>19</v>
      </c>
      <c r="I1918">
        <v>6430</v>
      </c>
      <c r="J1918">
        <v>81.73</v>
      </c>
      <c r="K1918">
        <v>56.67</v>
      </c>
    </row>
    <row r="1919" spans="1:11" x14ac:dyDescent="0.35">
      <c r="A1919">
        <v>825141322</v>
      </c>
      <c r="B1919" s="2">
        <v>42297</v>
      </c>
      <c r="C1919" s="2">
        <v>42301</v>
      </c>
      <c r="D1919" t="s">
        <v>134</v>
      </c>
      <c r="E1919" t="s">
        <v>38</v>
      </c>
      <c r="F1919" t="s">
        <v>30</v>
      </c>
      <c r="G1919" t="s">
        <v>14</v>
      </c>
      <c r="H1919" t="s">
        <v>19</v>
      </c>
      <c r="I1919">
        <v>6509</v>
      </c>
      <c r="J1919">
        <v>81.73</v>
      </c>
      <c r="K1919">
        <v>56.67</v>
      </c>
    </row>
    <row r="1920" spans="1:11" x14ac:dyDescent="0.35">
      <c r="A1920">
        <v>670364987</v>
      </c>
      <c r="B1920" s="2">
        <v>42090</v>
      </c>
      <c r="C1920" s="2">
        <v>42096</v>
      </c>
      <c r="D1920" t="s">
        <v>167</v>
      </c>
      <c r="E1920" t="s">
        <v>38</v>
      </c>
      <c r="F1920" t="s">
        <v>56</v>
      </c>
      <c r="G1920" t="s">
        <v>18</v>
      </c>
      <c r="H1920" t="s">
        <v>15</v>
      </c>
      <c r="I1920">
        <v>4752</v>
      </c>
      <c r="J1920">
        <v>9.33</v>
      </c>
      <c r="K1920">
        <v>6.92</v>
      </c>
    </row>
    <row r="1921" spans="1:11" x14ac:dyDescent="0.35">
      <c r="A1921">
        <v>344160735</v>
      </c>
      <c r="B1921" s="2">
        <v>44843</v>
      </c>
      <c r="C1921" s="2">
        <v>44850</v>
      </c>
      <c r="D1921" t="s">
        <v>91</v>
      </c>
      <c r="E1921" t="s">
        <v>21</v>
      </c>
      <c r="F1921" t="s">
        <v>47</v>
      </c>
      <c r="G1921" t="s">
        <v>14</v>
      </c>
      <c r="H1921" t="s">
        <v>15</v>
      </c>
      <c r="I1921">
        <v>3664</v>
      </c>
      <c r="J1921">
        <v>421.89</v>
      </c>
      <c r="K1921">
        <v>364.69</v>
      </c>
    </row>
    <row r="1922" spans="1:11" x14ac:dyDescent="0.35">
      <c r="A1922">
        <v>391889894</v>
      </c>
      <c r="B1922" s="2">
        <v>43380</v>
      </c>
      <c r="C1922" s="2">
        <v>43394</v>
      </c>
      <c r="D1922" t="s">
        <v>153</v>
      </c>
      <c r="E1922" t="s">
        <v>38</v>
      </c>
      <c r="F1922" t="s">
        <v>25</v>
      </c>
      <c r="G1922" t="s">
        <v>14</v>
      </c>
      <c r="H1922" t="s">
        <v>15</v>
      </c>
      <c r="I1922">
        <v>7783</v>
      </c>
      <c r="J1922">
        <v>205.7</v>
      </c>
      <c r="K1922">
        <v>117.11</v>
      </c>
    </row>
    <row r="1923" spans="1:11" x14ac:dyDescent="0.35">
      <c r="A1923">
        <v>529226291</v>
      </c>
      <c r="B1923" s="2">
        <v>43148</v>
      </c>
      <c r="C1923" s="2">
        <v>43162</v>
      </c>
      <c r="D1923" t="s">
        <v>127</v>
      </c>
      <c r="E1923" t="s">
        <v>38</v>
      </c>
      <c r="F1923" t="s">
        <v>22</v>
      </c>
      <c r="G1923" t="s">
        <v>18</v>
      </c>
      <c r="H1923" t="s">
        <v>34</v>
      </c>
      <c r="I1923">
        <v>8675</v>
      </c>
      <c r="J1923">
        <v>47.45</v>
      </c>
      <c r="K1923">
        <v>31.79</v>
      </c>
    </row>
    <row r="1924" spans="1:11" x14ac:dyDescent="0.35">
      <c r="A1924">
        <v>992156255</v>
      </c>
      <c r="B1924" s="2">
        <v>44558</v>
      </c>
      <c r="C1924" s="2">
        <v>44567</v>
      </c>
      <c r="D1924" t="s">
        <v>75</v>
      </c>
      <c r="E1924" t="s">
        <v>38</v>
      </c>
      <c r="F1924" t="s">
        <v>76</v>
      </c>
      <c r="G1924" t="s">
        <v>18</v>
      </c>
      <c r="H1924" t="s">
        <v>15</v>
      </c>
      <c r="I1924">
        <v>9939</v>
      </c>
      <c r="J1924">
        <v>668.27</v>
      </c>
      <c r="K1924">
        <v>502.54</v>
      </c>
    </row>
    <row r="1925" spans="1:11" x14ac:dyDescent="0.35">
      <c r="A1925">
        <v>286978614</v>
      </c>
      <c r="B1925" s="2">
        <v>42487</v>
      </c>
      <c r="C1925" s="2">
        <v>42503</v>
      </c>
      <c r="D1925" t="s">
        <v>81</v>
      </c>
      <c r="E1925" t="s">
        <v>32</v>
      </c>
      <c r="F1925" t="s">
        <v>25</v>
      </c>
      <c r="G1925" t="s">
        <v>14</v>
      </c>
      <c r="H1925" t="s">
        <v>34</v>
      </c>
      <c r="I1925">
        <v>2204</v>
      </c>
      <c r="J1925">
        <v>205.7</v>
      </c>
      <c r="K1925">
        <v>117.11</v>
      </c>
    </row>
    <row r="1926" spans="1:11" x14ac:dyDescent="0.35">
      <c r="A1926">
        <v>140304696</v>
      </c>
      <c r="B1926" s="2">
        <v>43628</v>
      </c>
      <c r="C1926" s="2">
        <v>43635</v>
      </c>
      <c r="D1926" t="s">
        <v>182</v>
      </c>
      <c r="E1926" t="s">
        <v>12</v>
      </c>
      <c r="F1926" t="s">
        <v>30</v>
      </c>
      <c r="G1926" t="s">
        <v>18</v>
      </c>
      <c r="H1926" t="s">
        <v>26</v>
      </c>
      <c r="I1926">
        <v>8132</v>
      </c>
      <c r="J1926">
        <v>81.73</v>
      </c>
      <c r="K1926">
        <v>56.67</v>
      </c>
    </row>
    <row r="1927" spans="1:11" x14ac:dyDescent="0.35">
      <c r="A1927">
        <v>549058330</v>
      </c>
      <c r="B1927" s="2">
        <v>42828</v>
      </c>
      <c r="C1927" s="2">
        <v>42830</v>
      </c>
      <c r="D1927" t="s">
        <v>95</v>
      </c>
      <c r="E1927" t="s">
        <v>21</v>
      </c>
      <c r="F1927" t="s">
        <v>76</v>
      </c>
      <c r="G1927" t="s">
        <v>14</v>
      </c>
      <c r="H1927" t="s">
        <v>34</v>
      </c>
      <c r="I1927">
        <v>7416</v>
      </c>
      <c r="J1927">
        <v>668.27</v>
      </c>
      <c r="K1927">
        <v>502.54</v>
      </c>
    </row>
    <row r="1928" spans="1:11" x14ac:dyDescent="0.35">
      <c r="A1928">
        <v>230475842</v>
      </c>
      <c r="B1928" s="2">
        <v>43983</v>
      </c>
      <c r="C1928" s="2">
        <v>43984</v>
      </c>
      <c r="D1928" t="s">
        <v>93</v>
      </c>
      <c r="E1928" t="s">
        <v>29</v>
      </c>
      <c r="F1928" t="s">
        <v>33</v>
      </c>
      <c r="G1928" t="s">
        <v>18</v>
      </c>
      <c r="H1928" t="s">
        <v>26</v>
      </c>
      <c r="I1928">
        <v>1778</v>
      </c>
      <c r="J1928">
        <v>109.28</v>
      </c>
      <c r="K1928">
        <v>35.840000000000003</v>
      </c>
    </row>
    <row r="1929" spans="1:11" x14ac:dyDescent="0.35">
      <c r="A1929">
        <v>672106063</v>
      </c>
      <c r="B1929" s="2">
        <v>44256</v>
      </c>
      <c r="C1929" s="2">
        <v>44272</v>
      </c>
      <c r="D1929" t="s">
        <v>111</v>
      </c>
      <c r="E1929" t="s">
        <v>38</v>
      </c>
      <c r="F1929" t="s">
        <v>56</v>
      </c>
      <c r="G1929" t="s">
        <v>18</v>
      </c>
      <c r="H1929" t="s">
        <v>26</v>
      </c>
      <c r="I1929">
        <v>9975</v>
      </c>
      <c r="J1929">
        <v>9.33</v>
      </c>
      <c r="K1929">
        <v>6.92</v>
      </c>
    </row>
    <row r="1930" spans="1:11" x14ac:dyDescent="0.35">
      <c r="A1930">
        <v>281810319</v>
      </c>
      <c r="B1930" s="2">
        <v>44435</v>
      </c>
      <c r="C1930" s="2">
        <v>44456</v>
      </c>
      <c r="D1930" t="s">
        <v>89</v>
      </c>
      <c r="E1930" t="s">
        <v>38</v>
      </c>
      <c r="F1930" t="s">
        <v>56</v>
      </c>
      <c r="G1930" t="s">
        <v>14</v>
      </c>
      <c r="H1930" t="s">
        <v>15</v>
      </c>
      <c r="I1930">
        <v>2791</v>
      </c>
      <c r="J1930">
        <v>9.33</v>
      </c>
      <c r="K1930">
        <v>6.92</v>
      </c>
    </row>
    <row r="1931" spans="1:11" x14ac:dyDescent="0.35">
      <c r="A1931">
        <v>237762439</v>
      </c>
      <c r="B1931" s="2">
        <v>42695</v>
      </c>
      <c r="C1931" s="2">
        <v>42703</v>
      </c>
      <c r="D1931" t="s">
        <v>206</v>
      </c>
      <c r="E1931" t="s">
        <v>24</v>
      </c>
      <c r="F1931" t="s">
        <v>13</v>
      </c>
      <c r="G1931" t="s">
        <v>18</v>
      </c>
      <c r="H1931" t="s">
        <v>34</v>
      </c>
      <c r="I1931">
        <v>8044</v>
      </c>
      <c r="J1931">
        <v>255.28</v>
      </c>
      <c r="K1931">
        <v>159.41999999999999</v>
      </c>
    </row>
    <row r="1932" spans="1:11" x14ac:dyDescent="0.35">
      <c r="A1932">
        <v>438448750</v>
      </c>
      <c r="B1932" s="2">
        <v>42297</v>
      </c>
      <c r="C1932" s="2">
        <v>42311</v>
      </c>
      <c r="D1932" t="s">
        <v>146</v>
      </c>
      <c r="E1932" t="s">
        <v>29</v>
      </c>
      <c r="F1932" t="s">
        <v>30</v>
      </c>
      <c r="G1932" t="s">
        <v>18</v>
      </c>
      <c r="H1932" t="s">
        <v>34</v>
      </c>
      <c r="I1932">
        <v>5583</v>
      </c>
      <c r="J1932">
        <v>81.73</v>
      </c>
      <c r="K1932">
        <v>56.67</v>
      </c>
    </row>
    <row r="1933" spans="1:11" x14ac:dyDescent="0.35">
      <c r="A1933">
        <v>852668082</v>
      </c>
      <c r="B1933" s="2">
        <v>42848</v>
      </c>
      <c r="C1933" s="2">
        <v>42853</v>
      </c>
      <c r="D1933" t="s">
        <v>200</v>
      </c>
      <c r="E1933" t="s">
        <v>24</v>
      </c>
      <c r="F1933" t="s">
        <v>25</v>
      </c>
      <c r="G1933" t="s">
        <v>14</v>
      </c>
      <c r="H1933" t="s">
        <v>15</v>
      </c>
      <c r="I1933">
        <v>2289</v>
      </c>
      <c r="J1933">
        <v>205.7</v>
      </c>
      <c r="K1933">
        <v>117.11</v>
      </c>
    </row>
    <row r="1934" spans="1:11" x14ac:dyDescent="0.35">
      <c r="A1934">
        <v>169531762</v>
      </c>
      <c r="B1934" s="2">
        <v>42462</v>
      </c>
      <c r="C1934" s="2">
        <v>42478</v>
      </c>
      <c r="D1934" t="s">
        <v>157</v>
      </c>
      <c r="E1934" t="s">
        <v>24</v>
      </c>
      <c r="F1934" t="s">
        <v>68</v>
      </c>
      <c r="G1934" t="s">
        <v>14</v>
      </c>
      <c r="H1934" t="s">
        <v>34</v>
      </c>
      <c r="I1934">
        <v>7071</v>
      </c>
      <c r="J1934">
        <v>154.06</v>
      </c>
      <c r="K1934">
        <v>90.93</v>
      </c>
    </row>
    <row r="1935" spans="1:11" x14ac:dyDescent="0.35">
      <c r="A1935">
        <v>748463618</v>
      </c>
      <c r="B1935" s="2">
        <v>43951</v>
      </c>
      <c r="C1935" s="2">
        <v>43966</v>
      </c>
      <c r="D1935" t="s">
        <v>134</v>
      </c>
      <c r="E1935" t="s">
        <v>38</v>
      </c>
      <c r="F1935" t="s">
        <v>56</v>
      </c>
      <c r="G1935" t="s">
        <v>18</v>
      </c>
      <c r="H1935" t="s">
        <v>34</v>
      </c>
      <c r="I1935">
        <v>5872</v>
      </c>
      <c r="J1935">
        <v>9.33</v>
      </c>
      <c r="K1935">
        <v>6.92</v>
      </c>
    </row>
    <row r="1936" spans="1:11" x14ac:dyDescent="0.35">
      <c r="A1936">
        <v>969199979</v>
      </c>
      <c r="B1936" s="2">
        <v>43781</v>
      </c>
      <c r="C1936" s="2">
        <v>43784</v>
      </c>
      <c r="D1936" t="s">
        <v>176</v>
      </c>
      <c r="E1936" t="s">
        <v>21</v>
      </c>
      <c r="F1936" t="s">
        <v>47</v>
      </c>
      <c r="G1936" t="s">
        <v>14</v>
      </c>
      <c r="H1936" t="s">
        <v>34</v>
      </c>
      <c r="I1936">
        <v>6666</v>
      </c>
      <c r="J1936">
        <v>421.89</v>
      </c>
      <c r="K1936">
        <v>364.69</v>
      </c>
    </row>
    <row r="1937" spans="1:11" x14ac:dyDescent="0.35">
      <c r="A1937">
        <v>181789672</v>
      </c>
      <c r="B1937" s="2">
        <v>44316</v>
      </c>
      <c r="C1937" s="2">
        <v>44320</v>
      </c>
      <c r="D1937" t="s">
        <v>108</v>
      </c>
      <c r="E1937" t="s">
        <v>12</v>
      </c>
      <c r="F1937" t="s">
        <v>22</v>
      </c>
      <c r="G1937" t="s">
        <v>18</v>
      </c>
      <c r="H1937" t="s">
        <v>19</v>
      </c>
      <c r="I1937">
        <v>4459</v>
      </c>
      <c r="J1937">
        <v>47.45</v>
      </c>
      <c r="K1937">
        <v>31.79</v>
      </c>
    </row>
    <row r="1938" spans="1:11" x14ac:dyDescent="0.35">
      <c r="A1938">
        <v>956594026</v>
      </c>
      <c r="B1938" s="2">
        <v>44338</v>
      </c>
      <c r="C1938" s="2">
        <v>44346</v>
      </c>
      <c r="D1938" t="s">
        <v>168</v>
      </c>
      <c r="E1938" t="s">
        <v>21</v>
      </c>
      <c r="F1938" t="s">
        <v>13</v>
      </c>
      <c r="G1938" t="s">
        <v>18</v>
      </c>
      <c r="H1938" t="s">
        <v>26</v>
      </c>
      <c r="I1938">
        <v>6285</v>
      </c>
      <c r="J1938">
        <v>255.28</v>
      </c>
      <c r="K1938">
        <v>159.41999999999999</v>
      </c>
    </row>
    <row r="1939" spans="1:11" x14ac:dyDescent="0.35">
      <c r="A1939">
        <v>534286868</v>
      </c>
      <c r="B1939" s="2">
        <v>44718</v>
      </c>
      <c r="C1939" s="2">
        <v>44733</v>
      </c>
      <c r="D1939" t="s">
        <v>139</v>
      </c>
      <c r="E1939" t="s">
        <v>51</v>
      </c>
      <c r="F1939" t="s">
        <v>47</v>
      </c>
      <c r="G1939" t="s">
        <v>14</v>
      </c>
      <c r="H1939" t="s">
        <v>19</v>
      </c>
      <c r="I1939">
        <v>6212</v>
      </c>
      <c r="J1939">
        <v>421.89</v>
      </c>
      <c r="K1939">
        <v>364.69</v>
      </c>
    </row>
    <row r="1940" spans="1:11" x14ac:dyDescent="0.35">
      <c r="A1940">
        <v>275854527</v>
      </c>
      <c r="B1940" s="2">
        <v>43636</v>
      </c>
      <c r="C1940" s="2">
        <v>43652</v>
      </c>
      <c r="D1940" t="s">
        <v>63</v>
      </c>
      <c r="E1940" t="s">
        <v>32</v>
      </c>
      <c r="F1940" t="s">
        <v>30</v>
      </c>
      <c r="G1940" t="s">
        <v>14</v>
      </c>
      <c r="H1940" t="s">
        <v>15</v>
      </c>
      <c r="I1940">
        <v>340</v>
      </c>
      <c r="J1940">
        <v>81.73</v>
      </c>
      <c r="K1940">
        <v>56.67</v>
      </c>
    </row>
    <row r="1941" spans="1:11" x14ac:dyDescent="0.35">
      <c r="A1941">
        <v>712595832</v>
      </c>
      <c r="B1941" s="2">
        <v>42087</v>
      </c>
      <c r="C1941" s="2">
        <v>42088</v>
      </c>
      <c r="D1941" t="s">
        <v>100</v>
      </c>
      <c r="E1941" t="s">
        <v>21</v>
      </c>
      <c r="F1941" t="s">
        <v>22</v>
      </c>
      <c r="G1941" t="s">
        <v>14</v>
      </c>
      <c r="H1941" t="s">
        <v>34</v>
      </c>
      <c r="I1941">
        <v>1797</v>
      </c>
      <c r="J1941">
        <v>47.45</v>
      </c>
      <c r="K1941">
        <v>31.79</v>
      </c>
    </row>
    <row r="1942" spans="1:11" x14ac:dyDescent="0.35">
      <c r="A1942">
        <v>196122109</v>
      </c>
      <c r="B1942" s="2">
        <v>44377</v>
      </c>
      <c r="C1942" s="2">
        <v>44398</v>
      </c>
      <c r="D1942" t="s">
        <v>52</v>
      </c>
      <c r="E1942" t="s">
        <v>12</v>
      </c>
      <c r="F1942" t="s">
        <v>30</v>
      </c>
      <c r="G1942" t="s">
        <v>14</v>
      </c>
      <c r="H1942" t="s">
        <v>34</v>
      </c>
      <c r="I1942">
        <v>5745</v>
      </c>
      <c r="J1942">
        <v>81.73</v>
      </c>
      <c r="K1942">
        <v>56.67</v>
      </c>
    </row>
    <row r="1943" spans="1:11" x14ac:dyDescent="0.35">
      <c r="A1943">
        <v>748357188</v>
      </c>
      <c r="B1943" s="2">
        <v>44738</v>
      </c>
      <c r="C1943" s="2">
        <v>44755</v>
      </c>
      <c r="D1943" t="s">
        <v>178</v>
      </c>
      <c r="E1943" t="s">
        <v>21</v>
      </c>
      <c r="F1943" t="s">
        <v>13</v>
      </c>
      <c r="G1943" t="s">
        <v>18</v>
      </c>
      <c r="H1943" t="s">
        <v>19</v>
      </c>
      <c r="I1943">
        <v>4377</v>
      </c>
      <c r="J1943">
        <v>255.28</v>
      </c>
      <c r="K1943">
        <v>159.41999999999999</v>
      </c>
    </row>
    <row r="1944" spans="1:11" x14ac:dyDescent="0.35">
      <c r="A1944">
        <v>411537396</v>
      </c>
      <c r="B1944" s="2">
        <v>43794</v>
      </c>
      <c r="C1944" s="2">
        <v>43806</v>
      </c>
      <c r="D1944" t="s">
        <v>216</v>
      </c>
      <c r="E1944" t="s">
        <v>51</v>
      </c>
      <c r="F1944" t="s">
        <v>42</v>
      </c>
      <c r="G1944" t="s">
        <v>14</v>
      </c>
      <c r="H1944" t="s">
        <v>19</v>
      </c>
      <c r="I1944">
        <v>1916</v>
      </c>
      <c r="J1944">
        <v>437.2</v>
      </c>
      <c r="K1944">
        <v>263.33</v>
      </c>
    </row>
    <row r="1945" spans="1:11" x14ac:dyDescent="0.35">
      <c r="A1945">
        <v>898211562</v>
      </c>
      <c r="B1945" s="2">
        <v>43521</v>
      </c>
      <c r="C1945" s="2">
        <v>43542</v>
      </c>
      <c r="D1945" t="s">
        <v>55</v>
      </c>
      <c r="E1945" t="s">
        <v>21</v>
      </c>
      <c r="F1945" t="s">
        <v>56</v>
      </c>
      <c r="G1945" t="s">
        <v>18</v>
      </c>
      <c r="H1945" t="s">
        <v>26</v>
      </c>
      <c r="I1945">
        <v>9616</v>
      </c>
      <c r="J1945">
        <v>9.33</v>
      </c>
      <c r="K1945">
        <v>6.92</v>
      </c>
    </row>
    <row r="1946" spans="1:11" x14ac:dyDescent="0.35">
      <c r="A1946">
        <v>841241014</v>
      </c>
      <c r="B1946" s="2">
        <v>42320</v>
      </c>
      <c r="C1946" s="2">
        <v>42321</v>
      </c>
      <c r="D1946" t="s">
        <v>151</v>
      </c>
      <c r="E1946" t="s">
        <v>32</v>
      </c>
      <c r="F1946" t="s">
        <v>56</v>
      </c>
      <c r="G1946" t="s">
        <v>18</v>
      </c>
      <c r="H1946" t="s">
        <v>15</v>
      </c>
      <c r="I1946">
        <v>765</v>
      </c>
      <c r="J1946">
        <v>9.33</v>
      </c>
      <c r="K1946">
        <v>6.92</v>
      </c>
    </row>
    <row r="1947" spans="1:11" x14ac:dyDescent="0.35">
      <c r="A1947">
        <v>743799579</v>
      </c>
      <c r="B1947" s="2">
        <v>44483</v>
      </c>
      <c r="C1947" s="2">
        <v>44500</v>
      </c>
      <c r="D1947" t="s">
        <v>66</v>
      </c>
      <c r="E1947" t="s">
        <v>38</v>
      </c>
      <c r="F1947" t="s">
        <v>13</v>
      </c>
      <c r="G1947" t="s">
        <v>14</v>
      </c>
      <c r="H1947" t="s">
        <v>26</v>
      </c>
      <c r="I1947">
        <v>5679</v>
      </c>
      <c r="J1947">
        <v>255.28</v>
      </c>
      <c r="K1947">
        <v>159.41999999999999</v>
      </c>
    </row>
    <row r="1948" spans="1:11" x14ac:dyDescent="0.35">
      <c r="A1948">
        <v>729373586</v>
      </c>
      <c r="B1948" s="2">
        <v>43266</v>
      </c>
      <c r="C1948" s="2">
        <v>43278</v>
      </c>
      <c r="D1948" t="s">
        <v>205</v>
      </c>
      <c r="E1948" t="s">
        <v>21</v>
      </c>
      <c r="F1948" t="s">
        <v>40</v>
      </c>
      <c r="G1948" t="s">
        <v>18</v>
      </c>
      <c r="H1948" t="s">
        <v>19</v>
      </c>
      <c r="I1948">
        <v>6707</v>
      </c>
      <c r="J1948">
        <v>651.21</v>
      </c>
      <c r="K1948">
        <v>524.96</v>
      </c>
    </row>
    <row r="1949" spans="1:11" x14ac:dyDescent="0.35">
      <c r="A1949">
        <v>991761863</v>
      </c>
      <c r="B1949" s="2">
        <v>44550</v>
      </c>
      <c r="C1949" s="2">
        <v>44551</v>
      </c>
      <c r="D1949" t="s">
        <v>125</v>
      </c>
      <c r="E1949" t="s">
        <v>21</v>
      </c>
      <c r="F1949" t="s">
        <v>56</v>
      </c>
      <c r="G1949" t="s">
        <v>18</v>
      </c>
      <c r="H1949" t="s">
        <v>15</v>
      </c>
      <c r="I1949">
        <v>3229</v>
      </c>
      <c r="J1949">
        <v>9.33</v>
      </c>
      <c r="K1949">
        <v>6.92</v>
      </c>
    </row>
    <row r="1950" spans="1:11" x14ac:dyDescent="0.35">
      <c r="A1950">
        <v>445075738</v>
      </c>
      <c r="B1950" s="2">
        <v>42446</v>
      </c>
      <c r="C1950" s="2">
        <v>42455</v>
      </c>
      <c r="D1950" t="s">
        <v>83</v>
      </c>
      <c r="E1950" t="s">
        <v>38</v>
      </c>
      <c r="F1950" t="s">
        <v>42</v>
      </c>
      <c r="G1950" t="s">
        <v>14</v>
      </c>
      <c r="H1950" t="s">
        <v>26</v>
      </c>
      <c r="I1950">
        <v>6656</v>
      </c>
      <c r="J1950">
        <v>437.2</v>
      </c>
      <c r="K1950">
        <v>263.33</v>
      </c>
    </row>
    <row r="1951" spans="1:11" x14ac:dyDescent="0.35">
      <c r="A1951">
        <v>773739039</v>
      </c>
      <c r="B1951" s="2">
        <v>43691</v>
      </c>
      <c r="C1951" s="2">
        <v>43702</v>
      </c>
      <c r="D1951" t="s">
        <v>53</v>
      </c>
      <c r="E1951" t="s">
        <v>29</v>
      </c>
      <c r="F1951" t="s">
        <v>33</v>
      </c>
      <c r="G1951" t="s">
        <v>14</v>
      </c>
      <c r="H1951" t="s">
        <v>26</v>
      </c>
      <c r="I1951">
        <v>5431</v>
      </c>
      <c r="J1951">
        <v>109.28</v>
      </c>
      <c r="K1951">
        <v>35.840000000000003</v>
      </c>
    </row>
    <row r="1952" spans="1:11" x14ac:dyDescent="0.35">
      <c r="A1952">
        <v>582488095</v>
      </c>
      <c r="B1952" s="2">
        <v>43253</v>
      </c>
      <c r="C1952" s="2">
        <v>43257</v>
      </c>
      <c r="D1952" t="s">
        <v>194</v>
      </c>
      <c r="E1952" t="s">
        <v>32</v>
      </c>
      <c r="F1952" t="s">
        <v>30</v>
      </c>
      <c r="G1952" t="s">
        <v>18</v>
      </c>
      <c r="H1952" t="s">
        <v>15</v>
      </c>
      <c r="I1952">
        <v>26</v>
      </c>
      <c r="J1952">
        <v>81.73</v>
      </c>
      <c r="K1952">
        <v>56.67</v>
      </c>
    </row>
    <row r="1953" spans="1:11" x14ac:dyDescent="0.35">
      <c r="A1953">
        <v>346371734</v>
      </c>
      <c r="B1953" s="2">
        <v>44913</v>
      </c>
      <c r="C1953" s="2">
        <v>44920</v>
      </c>
      <c r="D1953" t="s">
        <v>39</v>
      </c>
      <c r="E1953" t="s">
        <v>29</v>
      </c>
      <c r="F1953" t="s">
        <v>25</v>
      </c>
      <c r="G1953" t="s">
        <v>14</v>
      </c>
      <c r="H1953" t="s">
        <v>19</v>
      </c>
      <c r="I1953">
        <v>7948</v>
      </c>
      <c r="J1953">
        <v>205.7</v>
      </c>
      <c r="K1953">
        <v>117.11</v>
      </c>
    </row>
    <row r="1954" spans="1:11" x14ac:dyDescent="0.35">
      <c r="A1954">
        <v>160751283</v>
      </c>
      <c r="B1954" s="2">
        <v>44498</v>
      </c>
      <c r="C1954" s="2">
        <v>44509</v>
      </c>
      <c r="D1954" t="s">
        <v>102</v>
      </c>
      <c r="E1954" t="s">
        <v>21</v>
      </c>
      <c r="F1954" t="s">
        <v>30</v>
      </c>
      <c r="G1954" t="s">
        <v>18</v>
      </c>
      <c r="H1954" t="s">
        <v>19</v>
      </c>
      <c r="I1954">
        <v>8732</v>
      </c>
      <c r="J1954">
        <v>81.73</v>
      </c>
      <c r="K1954">
        <v>56.67</v>
      </c>
    </row>
    <row r="1955" spans="1:11" x14ac:dyDescent="0.35">
      <c r="A1955">
        <v>191300570</v>
      </c>
      <c r="B1955" s="2">
        <v>42105</v>
      </c>
      <c r="C1955" s="2">
        <v>42107</v>
      </c>
      <c r="D1955" t="s">
        <v>191</v>
      </c>
      <c r="E1955" t="s">
        <v>24</v>
      </c>
      <c r="F1955" t="s">
        <v>40</v>
      </c>
      <c r="G1955" t="s">
        <v>18</v>
      </c>
      <c r="H1955" t="s">
        <v>26</v>
      </c>
      <c r="I1955">
        <v>8945</v>
      </c>
      <c r="J1955">
        <v>651.21</v>
      </c>
      <c r="K1955">
        <v>524.96</v>
      </c>
    </row>
    <row r="1956" spans="1:11" x14ac:dyDescent="0.35">
      <c r="A1956">
        <v>224005925</v>
      </c>
      <c r="B1956" s="2">
        <v>43494</v>
      </c>
      <c r="C1956" s="2">
        <v>43515</v>
      </c>
      <c r="D1956" t="s">
        <v>155</v>
      </c>
      <c r="E1956" t="s">
        <v>12</v>
      </c>
      <c r="F1956" t="s">
        <v>17</v>
      </c>
      <c r="G1956" t="s">
        <v>14</v>
      </c>
      <c r="H1956" t="s">
        <v>15</v>
      </c>
      <c r="I1956">
        <v>7186</v>
      </c>
      <c r="J1956">
        <v>152.58000000000001</v>
      </c>
      <c r="K1956">
        <v>97.44</v>
      </c>
    </row>
    <row r="1957" spans="1:11" x14ac:dyDescent="0.35">
      <c r="A1957">
        <v>115166175</v>
      </c>
      <c r="B1957" s="2">
        <v>42735</v>
      </c>
      <c r="C1957" s="2">
        <v>42745</v>
      </c>
      <c r="D1957" t="s">
        <v>54</v>
      </c>
      <c r="E1957" t="s">
        <v>29</v>
      </c>
      <c r="F1957" t="s">
        <v>22</v>
      </c>
      <c r="G1957" t="s">
        <v>14</v>
      </c>
      <c r="H1957" t="s">
        <v>26</v>
      </c>
      <c r="I1957">
        <v>9085</v>
      </c>
      <c r="J1957">
        <v>47.45</v>
      </c>
      <c r="K1957">
        <v>31.79</v>
      </c>
    </row>
    <row r="1958" spans="1:11" x14ac:dyDescent="0.35">
      <c r="A1958">
        <v>241392648</v>
      </c>
      <c r="B1958" s="2">
        <v>42788</v>
      </c>
      <c r="C1958" s="2">
        <v>42797</v>
      </c>
      <c r="D1958" t="s">
        <v>175</v>
      </c>
      <c r="E1958" t="s">
        <v>21</v>
      </c>
      <c r="F1958" t="s">
        <v>76</v>
      </c>
      <c r="G1958" t="s">
        <v>14</v>
      </c>
      <c r="H1958" t="s">
        <v>34</v>
      </c>
      <c r="I1958">
        <v>2304</v>
      </c>
      <c r="J1958">
        <v>668.27</v>
      </c>
      <c r="K1958">
        <v>502.54</v>
      </c>
    </row>
    <row r="1959" spans="1:11" x14ac:dyDescent="0.35">
      <c r="A1959">
        <v>149609172</v>
      </c>
      <c r="B1959" s="2">
        <v>42388</v>
      </c>
      <c r="C1959" s="2">
        <v>42406</v>
      </c>
      <c r="D1959" t="s">
        <v>112</v>
      </c>
      <c r="E1959" t="s">
        <v>12</v>
      </c>
      <c r="F1959" t="s">
        <v>56</v>
      </c>
      <c r="G1959" t="s">
        <v>14</v>
      </c>
      <c r="H1959" t="s">
        <v>19</v>
      </c>
      <c r="I1959">
        <v>1533</v>
      </c>
      <c r="J1959">
        <v>9.33</v>
      </c>
      <c r="K1959">
        <v>6.92</v>
      </c>
    </row>
    <row r="1960" spans="1:11" x14ac:dyDescent="0.35">
      <c r="A1960">
        <v>807052075</v>
      </c>
      <c r="B1960" s="2">
        <v>42847</v>
      </c>
      <c r="C1960" s="2">
        <v>42852</v>
      </c>
      <c r="D1960" t="s">
        <v>198</v>
      </c>
      <c r="E1960" t="s">
        <v>38</v>
      </c>
      <c r="F1960" t="s">
        <v>40</v>
      </c>
      <c r="G1960" t="s">
        <v>18</v>
      </c>
      <c r="H1960" t="s">
        <v>19</v>
      </c>
      <c r="I1960">
        <v>3498</v>
      </c>
      <c r="J1960">
        <v>651.21</v>
      </c>
      <c r="K1960">
        <v>524.96</v>
      </c>
    </row>
    <row r="1961" spans="1:11" x14ac:dyDescent="0.35">
      <c r="A1961">
        <v>551270186</v>
      </c>
      <c r="B1961" s="2">
        <v>43182</v>
      </c>
      <c r="C1961" s="2">
        <v>43194</v>
      </c>
      <c r="D1961" t="s">
        <v>158</v>
      </c>
      <c r="E1961" t="s">
        <v>12</v>
      </c>
      <c r="F1961" t="s">
        <v>13</v>
      </c>
      <c r="G1961" t="s">
        <v>14</v>
      </c>
      <c r="H1961" t="s">
        <v>15</v>
      </c>
      <c r="I1961">
        <v>1953</v>
      </c>
      <c r="J1961">
        <v>255.28</v>
      </c>
      <c r="K1961">
        <v>159.41999999999999</v>
      </c>
    </row>
    <row r="1962" spans="1:11" x14ac:dyDescent="0.35">
      <c r="A1962">
        <v>940124833</v>
      </c>
      <c r="B1962" s="2">
        <v>42485</v>
      </c>
      <c r="C1962" s="2">
        <v>42500</v>
      </c>
      <c r="D1962" t="s">
        <v>160</v>
      </c>
      <c r="E1962" t="s">
        <v>29</v>
      </c>
      <c r="F1962" t="s">
        <v>33</v>
      </c>
      <c r="G1962" t="s">
        <v>14</v>
      </c>
      <c r="H1962" t="s">
        <v>15</v>
      </c>
      <c r="I1962">
        <v>2685</v>
      </c>
      <c r="J1962">
        <v>109.28</v>
      </c>
      <c r="K1962">
        <v>35.840000000000003</v>
      </c>
    </row>
    <row r="1963" spans="1:11" x14ac:dyDescent="0.35">
      <c r="A1963">
        <v>901789844</v>
      </c>
      <c r="B1963" s="2">
        <v>42087</v>
      </c>
      <c r="C1963" s="2">
        <v>42105</v>
      </c>
      <c r="D1963" t="s">
        <v>117</v>
      </c>
      <c r="E1963" t="s">
        <v>21</v>
      </c>
      <c r="F1963" t="s">
        <v>47</v>
      </c>
      <c r="G1963" t="s">
        <v>14</v>
      </c>
      <c r="H1963" t="s">
        <v>34</v>
      </c>
      <c r="I1963">
        <v>8509</v>
      </c>
      <c r="J1963">
        <v>421.89</v>
      </c>
      <c r="K1963">
        <v>364.69</v>
      </c>
    </row>
    <row r="1964" spans="1:11" x14ac:dyDescent="0.35">
      <c r="A1964">
        <v>784751546</v>
      </c>
      <c r="B1964" s="2">
        <v>44285</v>
      </c>
      <c r="C1964" s="2">
        <v>44296</v>
      </c>
      <c r="D1964" t="s">
        <v>82</v>
      </c>
      <c r="E1964" t="s">
        <v>32</v>
      </c>
      <c r="F1964" t="s">
        <v>47</v>
      </c>
      <c r="G1964" t="s">
        <v>14</v>
      </c>
      <c r="H1964" t="s">
        <v>26</v>
      </c>
      <c r="I1964">
        <v>4276</v>
      </c>
      <c r="J1964">
        <v>421.89</v>
      </c>
      <c r="K1964">
        <v>364.69</v>
      </c>
    </row>
    <row r="1965" spans="1:11" x14ac:dyDescent="0.35">
      <c r="A1965">
        <v>107808768</v>
      </c>
      <c r="B1965" s="2">
        <v>42761</v>
      </c>
      <c r="C1965" s="2">
        <v>42782</v>
      </c>
      <c r="D1965" t="s">
        <v>141</v>
      </c>
      <c r="E1965" t="s">
        <v>38</v>
      </c>
      <c r="F1965" t="s">
        <v>30</v>
      </c>
      <c r="G1965" t="s">
        <v>14</v>
      </c>
      <c r="H1965" t="s">
        <v>15</v>
      </c>
      <c r="I1965">
        <v>1865</v>
      </c>
      <c r="J1965">
        <v>81.73</v>
      </c>
      <c r="K1965">
        <v>56.67</v>
      </c>
    </row>
    <row r="1966" spans="1:11" x14ac:dyDescent="0.35">
      <c r="A1966">
        <v>710072839</v>
      </c>
      <c r="B1966" s="2">
        <v>42441</v>
      </c>
      <c r="C1966" s="2">
        <v>42449</v>
      </c>
      <c r="D1966" t="s">
        <v>87</v>
      </c>
      <c r="E1966" t="s">
        <v>24</v>
      </c>
      <c r="F1966" t="s">
        <v>13</v>
      </c>
      <c r="G1966" t="s">
        <v>18</v>
      </c>
      <c r="H1966" t="s">
        <v>26</v>
      </c>
      <c r="I1966">
        <v>5187</v>
      </c>
      <c r="J1966">
        <v>255.28</v>
      </c>
      <c r="K1966">
        <v>159.41999999999999</v>
      </c>
    </row>
    <row r="1967" spans="1:11" x14ac:dyDescent="0.35">
      <c r="A1967">
        <v>900967586</v>
      </c>
      <c r="B1967" s="2">
        <v>43866</v>
      </c>
      <c r="C1967" s="2">
        <v>43872</v>
      </c>
      <c r="D1967" t="s">
        <v>166</v>
      </c>
      <c r="E1967" t="s">
        <v>38</v>
      </c>
      <c r="F1967" t="s">
        <v>56</v>
      </c>
      <c r="G1967" t="s">
        <v>14</v>
      </c>
      <c r="H1967" t="s">
        <v>26</v>
      </c>
      <c r="I1967">
        <v>5185</v>
      </c>
      <c r="J1967">
        <v>9.33</v>
      </c>
      <c r="K1967">
        <v>6.92</v>
      </c>
    </row>
    <row r="1968" spans="1:11" x14ac:dyDescent="0.35">
      <c r="A1968">
        <v>410229337</v>
      </c>
      <c r="B1968" s="2">
        <v>42695</v>
      </c>
      <c r="C1968" s="2">
        <v>42715</v>
      </c>
      <c r="D1968" t="s">
        <v>107</v>
      </c>
      <c r="E1968" t="s">
        <v>21</v>
      </c>
      <c r="F1968" t="s">
        <v>40</v>
      </c>
      <c r="G1968" t="s">
        <v>14</v>
      </c>
      <c r="H1968" t="s">
        <v>15</v>
      </c>
      <c r="I1968">
        <v>4832</v>
      </c>
      <c r="J1968">
        <v>651.21</v>
      </c>
      <c r="K1968">
        <v>524.96</v>
      </c>
    </row>
    <row r="1969" spans="1:11" x14ac:dyDescent="0.35">
      <c r="A1969">
        <v>837906920</v>
      </c>
      <c r="B1969" s="2">
        <v>42829</v>
      </c>
      <c r="C1969" s="2">
        <v>42835</v>
      </c>
      <c r="D1969" t="s">
        <v>71</v>
      </c>
      <c r="E1969" t="s">
        <v>21</v>
      </c>
      <c r="F1969" t="s">
        <v>22</v>
      </c>
      <c r="G1969" t="s">
        <v>14</v>
      </c>
      <c r="H1969" t="s">
        <v>26</v>
      </c>
      <c r="I1969">
        <v>4133</v>
      </c>
      <c r="J1969">
        <v>47.45</v>
      </c>
      <c r="K1969">
        <v>31.79</v>
      </c>
    </row>
    <row r="1970" spans="1:11" x14ac:dyDescent="0.35">
      <c r="A1970">
        <v>704361665</v>
      </c>
      <c r="B1970" s="2">
        <v>42399</v>
      </c>
      <c r="C1970" s="2">
        <v>42411</v>
      </c>
      <c r="D1970" t="s">
        <v>195</v>
      </c>
      <c r="E1970" t="s">
        <v>21</v>
      </c>
      <c r="F1970" t="s">
        <v>76</v>
      </c>
      <c r="G1970" t="s">
        <v>14</v>
      </c>
      <c r="H1970" t="s">
        <v>19</v>
      </c>
      <c r="I1970">
        <v>5124</v>
      </c>
      <c r="J1970">
        <v>668.27</v>
      </c>
      <c r="K1970">
        <v>502.54</v>
      </c>
    </row>
    <row r="1971" spans="1:11" x14ac:dyDescent="0.35">
      <c r="A1971">
        <v>400267398</v>
      </c>
      <c r="B1971" s="2">
        <v>43657</v>
      </c>
      <c r="C1971" s="2">
        <v>43670</v>
      </c>
      <c r="D1971" t="s">
        <v>48</v>
      </c>
      <c r="E1971" t="s">
        <v>21</v>
      </c>
      <c r="F1971" t="s">
        <v>17</v>
      </c>
      <c r="G1971" t="s">
        <v>18</v>
      </c>
      <c r="H1971" t="s">
        <v>15</v>
      </c>
      <c r="I1971">
        <v>6873</v>
      </c>
      <c r="J1971">
        <v>152.58000000000001</v>
      </c>
      <c r="K1971">
        <v>97.44</v>
      </c>
    </row>
    <row r="1972" spans="1:11" x14ac:dyDescent="0.35">
      <c r="A1972">
        <v>836610448</v>
      </c>
      <c r="B1972" s="2">
        <v>44864</v>
      </c>
      <c r="C1972" s="2">
        <v>44869</v>
      </c>
      <c r="D1972" t="s">
        <v>120</v>
      </c>
      <c r="E1972" t="s">
        <v>38</v>
      </c>
      <c r="F1972" t="s">
        <v>68</v>
      </c>
      <c r="G1972" t="s">
        <v>18</v>
      </c>
      <c r="H1972" t="s">
        <v>15</v>
      </c>
      <c r="I1972">
        <v>478</v>
      </c>
      <c r="J1972">
        <v>154.06</v>
      </c>
      <c r="K1972">
        <v>90.93</v>
      </c>
    </row>
    <row r="1973" spans="1:11" x14ac:dyDescent="0.35">
      <c r="A1973">
        <v>294689643</v>
      </c>
      <c r="B1973" s="2">
        <v>43126</v>
      </c>
      <c r="C1973" s="2">
        <v>43138</v>
      </c>
      <c r="D1973" t="s">
        <v>136</v>
      </c>
      <c r="E1973" t="s">
        <v>38</v>
      </c>
      <c r="F1973" t="s">
        <v>25</v>
      </c>
      <c r="G1973" t="s">
        <v>14</v>
      </c>
      <c r="H1973" t="s">
        <v>34</v>
      </c>
      <c r="I1973">
        <v>4069</v>
      </c>
      <c r="J1973">
        <v>205.7</v>
      </c>
      <c r="K1973">
        <v>117.11</v>
      </c>
    </row>
    <row r="1974" spans="1:11" x14ac:dyDescent="0.35">
      <c r="A1974">
        <v>276116311</v>
      </c>
      <c r="B1974" s="2">
        <v>42097</v>
      </c>
      <c r="C1974" s="2">
        <v>42100</v>
      </c>
      <c r="D1974" t="s">
        <v>210</v>
      </c>
      <c r="E1974" t="s">
        <v>38</v>
      </c>
      <c r="F1974" t="s">
        <v>22</v>
      </c>
      <c r="G1974" t="s">
        <v>14</v>
      </c>
      <c r="H1974" t="s">
        <v>15</v>
      </c>
      <c r="I1974">
        <v>7807</v>
      </c>
      <c r="J1974">
        <v>47.45</v>
      </c>
      <c r="K1974">
        <v>31.79</v>
      </c>
    </row>
    <row r="1975" spans="1:11" x14ac:dyDescent="0.35">
      <c r="A1975">
        <v>552814280</v>
      </c>
      <c r="B1975" s="2">
        <v>44281</v>
      </c>
      <c r="C1975" s="2">
        <v>44283</v>
      </c>
      <c r="D1975" t="s">
        <v>96</v>
      </c>
      <c r="E1975" t="s">
        <v>29</v>
      </c>
      <c r="F1975" t="s">
        <v>47</v>
      </c>
      <c r="G1975" t="s">
        <v>18</v>
      </c>
      <c r="H1975" t="s">
        <v>15</v>
      </c>
      <c r="I1975">
        <v>8885</v>
      </c>
      <c r="J1975">
        <v>421.89</v>
      </c>
      <c r="K1975">
        <v>364.69</v>
      </c>
    </row>
    <row r="1976" spans="1:11" x14ac:dyDescent="0.35">
      <c r="A1976">
        <v>517019879</v>
      </c>
      <c r="B1976" s="2">
        <v>42028</v>
      </c>
      <c r="C1976" s="2">
        <v>42031</v>
      </c>
      <c r="D1976" t="s">
        <v>43</v>
      </c>
      <c r="E1976" t="s">
        <v>24</v>
      </c>
      <c r="F1976" t="s">
        <v>40</v>
      </c>
      <c r="G1976" t="s">
        <v>18</v>
      </c>
      <c r="H1976" t="s">
        <v>34</v>
      </c>
      <c r="I1976">
        <v>6526</v>
      </c>
      <c r="J1976">
        <v>651.21</v>
      </c>
      <c r="K1976">
        <v>524.96</v>
      </c>
    </row>
    <row r="1977" spans="1:11" x14ac:dyDescent="0.35">
      <c r="A1977">
        <v>531281936</v>
      </c>
      <c r="B1977" s="2">
        <v>43239</v>
      </c>
      <c r="C1977" s="2">
        <v>43251</v>
      </c>
      <c r="D1977" t="s">
        <v>165</v>
      </c>
      <c r="E1977" t="s">
        <v>21</v>
      </c>
      <c r="F1977" t="s">
        <v>47</v>
      </c>
      <c r="G1977" t="s">
        <v>14</v>
      </c>
      <c r="H1977" t="s">
        <v>19</v>
      </c>
      <c r="I1977">
        <v>6986</v>
      </c>
      <c r="J1977">
        <v>421.89</v>
      </c>
      <c r="K1977">
        <v>364.69</v>
      </c>
    </row>
    <row r="1978" spans="1:11" x14ac:dyDescent="0.35">
      <c r="A1978">
        <v>578461778</v>
      </c>
      <c r="B1978" s="2">
        <v>43469</v>
      </c>
      <c r="C1978" s="2">
        <v>43482</v>
      </c>
      <c r="D1978" t="s">
        <v>105</v>
      </c>
      <c r="E1978" t="s">
        <v>12</v>
      </c>
      <c r="F1978" t="s">
        <v>22</v>
      </c>
      <c r="G1978" t="s">
        <v>14</v>
      </c>
      <c r="H1978" t="s">
        <v>19</v>
      </c>
      <c r="I1978">
        <v>8550</v>
      </c>
      <c r="J1978">
        <v>47.45</v>
      </c>
      <c r="K1978">
        <v>31.79</v>
      </c>
    </row>
    <row r="1979" spans="1:11" x14ac:dyDescent="0.35">
      <c r="A1979">
        <v>711733233</v>
      </c>
      <c r="B1979" s="2">
        <v>43857</v>
      </c>
      <c r="C1979" s="2">
        <v>43870</v>
      </c>
      <c r="D1979" t="s">
        <v>110</v>
      </c>
      <c r="E1979" t="s">
        <v>38</v>
      </c>
      <c r="F1979" t="s">
        <v>68</v>
      </c>
      <c r="G1979" t="s">
        <v>18</v>
      </c>
      <c r="H1979" t="s">
        <v>26</v>
      </c>
      <c r="I1979">
        <v>6535</v>
      </c>
      <c r="J1979">
        <v>154.06</v>
      </c>
      <c r="K1979">
        <v>90.93</v>
      </c>
    </row>
    <row r="1980" spans="1:11" x14ac:dyDescent="0.35">
      <c r="A1980">
        <v>604582631</v>
      </c>
      <c r="B1980" s="2">
        <v>43735</v>
      </c>
      <c r="C1980" s="2">
        <v>43743</v>
      </c>
      <c r="D1980" t="s">
        <v>191</v>
      </c>
      <c r="E1980" t="s">
        <v>24</v>
      </c>
      <c r="F1980" t="s">
        <v>13</v>
      </c>
      <c r="G1980" t="s">
        <v>18</v>
      </c>
      <c r="H1980" t="s">
        <v>26</v>
      </c>
      <c r="I1980">
        <v>8291</v>
      </c>
      <c r="J1980">
        <v>255.28</v>
      </c>
      <c r="K1980">
        <v>159.41999999999999</v>
      </c>
    </row>
    <row r="1981" spans="1:11" x14ac:dyDescent="0.35">
      <c r="A1981">
        <v>900808799</v>
      </c>
      <c r="B1981" s="2">
        <v>42906</v>
      </c>
      <c r="C1981" s="2">
        <v>42919</v>
      </c>
      <c r="D1981" t="s">
        <v>176</v>
      </c>
      <c r="E1981" t="s">
        <v>21</v>
      </c>
      <c r="F1981" t="s">
        <v>42</v>
      </c>
      <c r="G1981" t="s">
        <v>14</v>
      </c>
      <c r="H1981" t="s">
        <v>19</v>
      </c>
      <c r="I1981">
        <v>8196</v>
      </c>
      <c r="J1981">
        <v>437.2</v>
      </c>
      <c r="K1981">
        <v>263.33</v>
      </c>
    </row>
    <row r="1982" spans="1:11" x14ac:dyDescent="0.35">
      <c r="A1982">
        <v>964523065</v>
      </c>
      <c r="B1982" s="2">
        <v>42447</v>
      </c>
      <c r="C1982" s="2">
        <v>42465</v>
      </c>
      <c r="D1982" t="s">
        <v>119</v>
      </c>
      <c r="E1982" t="s">
        <v>24</v>
      </c>
      <c r="F1982" t="s">
        <v>13</v>
      </c>
      <c r="G1982" t="s">
        <v>14</v>
      </c>
      <c r="H1982" t="s">
        <v>26</v>
      </c>
      <c r="I1982">
        <v>2664</v>
      </c>
      <c r="J1982">
        <v>255.28</v>
      </c>
      <c r="K1982">
        <v>159.41999999999999</v>
      </c>
    </row>
    <row r="1983" spans="1:11" x14ac:dyDescent="0.35">
      <c r="A1983">
        <v>230149257</v>
      </c>
      <c r="B1983" s="2">
        <v>42129</v>
      </c>
      <c r="C1983" s="2">
        <v>42135</v>
      </c>
      <c r="D1983" t="s">
        <v>137</v>
      </c>
      <c r="E1983" t="s">
        <v>38</v>
      </c>
      <c r="F1983" t="s">
        <v>76</v>
      </c>
      <c r="G1983" t="s">
        <v>14</v>
      </c>
      <c r="H1983" t="s">
        <v>34</v>
      </c>
      <c r="I1983">
        <v>5134</v>
      </c>
      <c r="J1983">
        <v>668.27</v>
      </c>
      <c r="K1983">
        <v>502.54</v>
      </c>
    </row>
    <row r="1984" spans="1:11" x14ac:dyDescent="0.35">
      <c r="A1984">
        <v>452423703</v>
      </c>
      <c r="B1984" s="2">
        <v>43727</v>
      </c>
      <c r="C1984" s="2">
        <v>43731</v>
      </c>
      <c r="D1984" t="s">
        <v>65</v>
      </c>
      <c r="E1984" t="s">
        <v>32</v>
      </c>
      <c r="F1984" t="s">
        <v>42</v>
      </c>
      <c r="G1984" t="s">
        <v>18</v>
      </c>
      <c r="H1984" t="s">
        <v>19</v>
      </c>
      <c r="I1984">
        <v>1082</v>
      </c>
      <c r="J1984">
        <v>437.2</v>
      </c>
      <c r="K1984">
        <v>263.33</v>
      </c>
    </row>
    <row r="1985" spans="1:11" x14ac:dyDescent="0.35">
      <c r="A1985">
        <v>756395232</v>
      </c>
      <c r="B1985" s="2">
        <v>42026</v>
      </c>
      <c r="C1985" s="2">
        <v>42029</v>
      </c>
      <c r="D1985" t="s">
        <v>20</v>
      </c>
      <c r="E1985" t="s">
        <v>21</v>
      </c>
      <c r="F1985" t="s">
        <v>47</v>
      </c>
      <c r="G1985" t="s">
        <v>14</v>
      </c>
      <c r="H1985" t="s">
        <v>34</v>
      </c>
      <c r="I1985">
        <v>3013</v>
      </c>
      <c r="J1985">
        <v>421.89</v>
      </c>
      <c r="K1985">
        <v>364.69</v>
      </c>
    </row>
    <row r="1986" spans="1:11" x14ac:dyDescent="0.35">
      <c r="A1986">
        <v>787425172</v>
      </c>
      <c r="B1986" s="2">
        <v>42580</v>
      </c>
      <c r="C1986" s="2">
        <v>42583</v>
      </c>
      <c r="D1986" t="s">
        <v>62</v>
      </c>
      <c r="E1986" t="s">
        <v>38</v>
      </c>
      <c r="F1986" t="s">
        <v>68</v>
      </c>
      <c r="G1986" t="s">
        <v>14</v>
      </c>
      <c r="H1986" t="s">
        <v>26</v>
      </c>
      <c r="I1986">
        <v>5462</v>
      </c>
      <c r="J1986">
        <v>154.06</v>
      </c>
      <c r="K1986">
        <v>90.93</v>
      </c>
    </row>
    <row r="1987" spans="1:11" x14ac:dyDescent="0.35">
      <c r="A1987">
        <v>261187350</v>
      </c>
      <c r="B1987" s="2">
        <v>44106</v>
      </c>
      <c r="C1987" s="2">
        <v>44111</v>
      </c>
      <c r="D1987" t="s">
        <v>205</v>
      </c>
      <c r="E1987" t="s">
        <v>21</v>
      </c>
      <c r="F1987" t="s">
        <v>33</v>
      </c>
      <c r="G1987" t="s">
        <v>14</v>
      </c>
      <c r="H1987" t="s">
        <v>19</v>
      </c>
      <c r="I1987">
        <v>9996</v>
      </c>
      <c r="J1987">
        <v>109.28</v>
      </c>
      <c r="K1987">
        <v>35.840000000000003</v>
      </c>
    </row>
    <row r="1988" spans="1:11" x14ac:dyDescent="0.35">
      <c r="A1988">
        <v>313668096</v>
      </c>
      <c r="B1988" s="2">
        <v>43206</v>
      </c>
      <c r="C1988" s="2">
        <v>43208</v>
      </c>
      <c r="D1988" t="s">
        <v>142</v>
      </c>
      <c r="E1988" t="s">
        <v>29</v>
      </c>
      <c r="F1988" t="s">
        <v>42</v>
      </c>
      <c r="G1988" t="s">
        <v>14</v>
      </c>
      <c r="H1988" t="s">
        <v>26</v>
      </c>
      <c r="I1988">
        <v>215</v>
      </c>
      <c r="J1988">
        <v>437.2</v>
      </c>
      <c r="K1988">
        <v>263.33</v>
      </c>
    </row>
    <row r="1989" spans="1:11" x14ac:dyDescent="0.35">
      <c r="A1989">
        <v>351166236</v>
      </c>
      <c r="B1989" s="2">
        <v>43105</v>
      </c>
      <c r="C1989" s="2">
        <v>43116</v>
      </c>
      <c r="D1989" t="s">
        <v>16</v>
      </c>
      <c r="E1989" t="s">
        <v>12</v>
      </c>
      <c r="F1989" t="s">
        <v>47</v>
      </c>
      <c r="G1989" t="s">
        <v>18</v>
      </c>
      <c r="H1989" t="s">
        <v>19</v>
      </c>
      <c r="I1989">
        <v>6748</v>
      </c>
      <c r="J1989">
        <v>421.89</v>
      </c>
      <c r="K1989">
        <v>364.69</v>
      </c>
    </row>
    <row r="1990" spans="1:11" x14ac:dyDescent="0.35">
      <c r="A1990">
        <v>300293099</v>
      </c>
      <c r="B1990" s="2">
        <v>43608</v>
      </c>
      <c r="C1990" s="2">
        <v>43611</v>
      </c>
      <c r="D1990" t="s">
        <v>118</v>
      </c>
      <c r="E1990" t="s">
        <v>24</v>
      </c>
      <c r="F1990" t="s">
        <v>42</v>
      </c>
      <c r="G1990" t="s">
        <v>18</v>
      </c>
      <c r="H1990" t="s">
        <v>19</v>
      </c>
      <c r="I1990">
        <v>2256</v>
      </c>
      <c r="J1990">
        <v>437.2</v>
      </c>
      <c r="K1990">
        <v>263.33</v>
      </c>
    </row>
    <row r="1991" spans="1:11" x14ac:dyDescent="0.35">
      <c r="A1991">
        <v>157972514</v>
      </c>
      <c r="B1991" s="2">
        <v>44260</v>
      </c>
      <c r="C1991" s="2">
        <v>44273</v>
      </c>
      <c r="D1991" t="s">
        <v>177</v>
      </c>
      <c r="E1991" t="s">
        <v>24</v>
      </c>
      <c r="F1991" t="s">
        <v>76</v>
      </c>
      <c r="G1991" t="s">
        <v>14</v>
      </c>
      <c r="H1991" t="s">
        <v>34</v>
      </c>
      <c r="I1991">
        <v>6432</v>
      </c>
      <c r="J1991">
        <v>668.27</v>
      </c>
      <c r="K1991">
        <v>502.54</v>
      </c>
    </row>
    <row r="1992" spans="1:11" x14ac:dyDescent="0.35">
      <c r="A1992">
        <v>441440808</v>
      </c>
      <c r="B1992" s="2">
        <v>43372</v>
      </c>
      <c r="C1992" s="2">
        <v>43378</v>
      </c>
      <c r="D1992" t="s">
        <v>187</v>
      </c>
      <c r="E1992" t="s">
        <v>29</v>
      </c>
      <c r="F1992" t="s">
        <v>68</v>
      </c>
      <c r="G1992" t="s">
        <v>18</v>
      </c>
      <c r="H1992" t="s">
        <v>15</v>
      </c>
      <c r="I1992">
        <v>1000</v>
      </c>
      <c r="J1992">
        <v>154.06</v>
      </c>
      <c r="K1992">
        <v>90.93</v>
      </c>
    </row>
    <row r="1993" spans="1:11" x14ac:dyDescent="0.35">
      <c r="A1993">
        <v>838246810</v>
      </c>
      <c r="B1993" s="2">
        <v>43690</v>
      </c>
      <c r="C1993" s="2">
        <v>43707</v>
      </c>
      <c r="D1993" t="s">
        <v>83</v>
      </c>
      <c r="E1993" t="s">
        <v>38</v>
      </c>
      <c r="F1993" t="s">
        <v>30</v>
      </c>
      <c r="G1993" t="s">
        <v>18</v>
      </c>
      <c r="H1993" t="s">
        <v>34</v>
      </c>
      <c r="I1993">
        <v>4714</v>
      </c>
      <c r="J1993">
        <v>81.73</v>
      </c>
      <c r="K1993">
        <v>56.67</v>
      </c>
    </row>
    <row r="1994" spans="1:11" x14ac:dyDescent="0.35">
      <c r="A1994">
        <v>656251847</v>
      </c>
      <c r="B1994" s="2">
        <v>43656</v>
      </c>
      <c r="C1994" s="2">
        <v>43657</v>
      </c>
      <c r="D1994" t="s">
        <v>86</v>
      </c>
      <c r="E1994" t="s">
        <v>29</v>
      </c>
      <c r="F1994" t="s">
        <v>76</v>
      </c>
      <c r="G1994" t="s">
        <v>18</v>
      </c>
      <c r="H1994" t="s">
        <v>15</v>
      </c>
      <c r="I1994">
        <v>8360</v>
      </c>
      <c r="J1994">
        <v>668.27</v>
      </c>
      <c r="K1994">
        <v>502.54</v>
      </c>
    </row>
    <row r="1995" spans="1:11" x14ac:dyDescent="0.35">
      <c r="A1995">
        <v>173629748</v>
      </c>
      <c r="B1995" s="2">
        <v>42905</v>
      </c>
      <c r="C1995" s="2">
        <v>42922</v>
      </c>
      <c r="D1995" t="s">
        <v>27</v>
      </c>
      <c r="E1995" t="s">
        <v>24</v>
      </c>
      <c r="F1995" t="s">
        <v>76</v>
      </c>
      <c r="G1995" t="s">
        <v>18</v>
      </c>
      <c r="H1995" t="s">
        <v>19</v>
      </c>
      <c r="I1995">
        <v>9756</v>
      </c>
      <c r="J1995">
        <v>668.27</v>
      </c>
      <c r="K1995">
        <v>502.54</v>
      </c>
    </row>
    <row r="1996" spans="1:11" x14ac:dyDescent="0.35">
      <c r="A1996">
        <v>188866841</v>
      </c>
      <c r="B1996" s="2">
        <v>43236</v>
      </c>
      <c r="C1996" s="2">
        <v>43257</v>
      </c>
      <c r="D1996" t="s">
        <v>116</v>
      </c>
      <c r="E1996" t="s">
        <v>21</v>
      </c>
      <c r="F1996" t="s">
        <v>33</v>
      </c>
      <c r="G1996" t="s">
        <v>18</v>
      </c>
      <c r="H1996" t="s">
        <v>26</v>
      </c>
      <c r="I1996">
        <v>8750</v>
      </c>
      <c r="J1996">
        <v>109.28</v>
      </c>
      <c r="K1996">
        <v>35.840000000000003</v>
      </c>
    </row>
    <row r="1997" spans="1:11" x14ac:dyDescent="0.35">
      <c r="A1997">
        <v>670761954</v>
      </c>
      <c r="B1997" s="2">
        <v>43525</v>
      </c>
      <c r="C1997" s="2">
        <v>43543</v>
      </c>
      <c r="D1997" t="s">
        <v>151</v>
      </c>
      <c r="E1997" t="s">
        <v>32</v>
      </c>
      <c r="F1997" t="s">
        <v>22</v>
      </c>
      <c r="G1997" t="s">
        <v>18</v>
      </c>
      <c r="H1997" t="s">
        <v>26</v>
      </c>
      <c r="I1997">
        <v>2223</v>
      </c>
      <c r="J1997">
        <v>47.45</v>
      </c>
      <c r="K1997">
        <v>31.79</v>
      </c>
    </row>
    <row r="1998" spans="1:11" x14ac:dyDescent="0.35">
      <c r="A1998">
        <v>308426415</v>
      </c>
      <c r="B1998" s="2">
        <v>42464</v>
      </c>
      <c r="C1998" s="2">
        <v>42479</v>
      </c>
      <c r="D1998" t="s">
        <v>88</v>
      </c>
      <c r="E1998" t="s">
        <v>38</v>
      </c>
      <c r="F1998" t="s">
        <v>25</v>
      </c>
      <c r="G1998" t="s">
        <v>18</v>
      </c>
      <c r="H1998" t="s">
        <v>15</v>
      </c>
      <c r="I1998">
        <v>9085</v>
      </c>
      <c r="J1998">
        <v>205.7</v>
      </c>
      <c r="K1998">
        <v>117.11</v>
      </c>
    </row>
    <row r="1999" spans="1:11" x14ac:dyDescent="0.35">
      <c r="A1999">
        <v>561284053</v>
      </c>
      <c r="B1999" s="2">
        <v>42286</v>
      </c>
      <c r="C1999" s="2">
        <v>42302</v>
      </c>
      <c r="D1999" t="s">
        <v>72</v>
      </c>
      <c r="E1999" t="s">
        <v>24</v>
      </c>
      <c r="F1999" t="s">
        <v>25</v>
      </c>
      <c r="G1999" t="s">
        <v>14</v>
      </c>
      <c r="H1999" t="s">
        <v>19</v>
      </c>
      <c r="I1999">
        <v>5279</v>
      </c>
      <c r="J1999">
        <v>205.7</v>
      </c>
      <c r="K1999">
        <v>117.11</v>
      </c>
    </row>
    <row r="2000" spans="1:11" x14ac:dyDescent="0.35">
      <c r="A2000">
        <v>709071195</v>
      </c>
      <c r="B2000" s="2">
        <v>44000</v>
      </c>
      <c r="C2000" s="2">
        <v>44007</v>
      </c>
      <c r="D2000" t="s">
        <v>121</v>
      </c>
      <c r="E2000" t="s">
        <v>21</v>
      </c>
      <c r="F2000" t="s">
        <v>76</v>
      </c>
      <c r="G2000" t="s">
        <v>14</v>
      </c>
      <c r="H2000" t="s">
        <v>19</v>
      </c>
      <c r="I2000">
        <v>8778</v>
      </c>
      <c r="J2000">
        <v>668.27</v>
      </c>
      <c r="K2000">
        <v>502.54</v>
      </c>
    </row>
    <row r="2001" spans="1:11" x14ac:dyDescent="0.35">
      <c r="A2001">
        <v>101836669</v>
      </c>
      <c r="B2001" s="2">
        <v>44542</v>
      </c>
      <c r="C2001" s="2">
        <v>44546</v>
      </c>
      <c r="D2001" t="s">
        <v>163</v>
      </c>
      <c r="E2001" t="s">
        <v>38</v>
      </c>
      <c r="F2001" t="s">
        <v>76</v>
      </c>
      <c r="G2001" t="s">
        <v>14</v>
      </c>
      <c r="H2001" t="s">
        <v>15</v>
      </c>
      <c r="I2001">
        <v>4588</v>
      </c>
      <c r="J2001">
        <v>668.27</v>
      </c>
      <c r="K2001">
        <v>502.54</v>
      </c>
    </row>
    <row r="2002" spans="1:11" x14ac:dyDescent="0.35">
      <c r="A2002">
        <v>409941804</v>
      </c>
      <c r="B2002" s="2">
        <v>43580</v>
      </c>
      <c r="C2002" s="2">
        <v>43594</v>
      </c>
      <c r="D2002" t="s">
        <v>70</v>
      </c>
      <c r="E2002" t="s">
        <v>29</v>
      </c>
      <c r="F2002" t="s">
        <v>30</v>
      </c>
      <c r="G2002" t="s">
        <v>14</v>
      </c>
      <c r="H2002" t="s">
        <v>15</v>
      </c>
      <c r="I2002">
        <v>9744</v>
      </c>
      <c r="J2002">
        <v>81.73</v>
      </c>
      <c r="K2002">
        <v>56.67</v>
      </c>
    </row>
    <row r="2003" spans="1:11" x14ac:dyDescent="0.35">
      <c r="A2003">
        <v>674060428</v>
      </c>
      <c r="B2003" s="2">
        <v>44180</v>
      </c>
      <c r="C2003" s="2">
        <v>44196</v>
      </c>
      <c r="D2003" t="s">
        <v>204</v>
      </c>
      <c r="E2003" t="s">
        <v>21</v>
      </c>
      <c r="F2003" t="s">
        <v>25</v>
      </c>
      <c r="G2003" t="s">
        <v>14</v>
      </c>
      <c r="H2003" t="s">
        <v>26</v>
      </c>
      <c r="I2003">
        <v>8315</v>
      </c>
      <c r="J2003">
        <v>205.7</v>
      </c>
      <c r="K2003">
        <v>117.11</v>
      </c>
    </row>
    <row r="2004" spans="1:11" x14ac:dyDescent="0.35">
      <c r="A2004">
        <v>455178868</v>
      </c>
      <c r="B2004" s="2">
        <v>42327</v>
      </c>
      <c r="C2004" s="2">
        <v>42335</v>
      </c>
      <c r="D2004" t="s">
        <v>36</v>
      </c>
      <c r="E2004" t="s">
        <v>29</v>
      </c>
      <c r="F2004" t="s">
        <v>40</v>
      </c>
      <c r="G2004" t="s">
        <v>18</v>
      </c>
      <c r="H2004" t="s">
        <v>19</v>
      </c>
      <c r="I2004">
        <v>6397</v>
      </c>
      <c r="J2004">
        <v>651.21</v>
      </c>
      <c r="K2004">
        <v>524.96</v>
      </c>
    </row>
    <row r="2005" spans="1:11" x14ac:dyDescent="0.35">
      <c r="A2005">
        <v>284595954</v>
      </c>
      <c r="B2005" s="2">
        <v>42670</v>
      </c>
      <c r="C2005" s="2">
        <v>42673</v>
      </c>
      <c r="D2005" t="s">
        <v>80</v>
      </c>
      <c r="E2005" t="s">
        <v>21</v>
      </c>
      <c r="F2005" t="s">
        <v>42</v>
      </c>
      <c r="G2005" t="s">
        <v>18</v>
      </c>
      <c r="H2005" t="s">
        <v>19</v>
      </c>
      <c r="I2005">
        <v>7122</v>
      </c>
      <c r="J2005">
        <v>437.2</v>
      </c>
      <c r="K2005">
        <v>263.33</v>
      </c>
    </row>
    <row r="2006" spans="1:11" x14ac:dyDescent="0.35">
      <c r="A2006">
        <v>313923013</v>
      </c>
      <c r="B2006" s="2">
        <v>44401</v>
      </c>
      <c r="C2006" s="2">
        <v>44402</v>
      </c>
      <c r="D2006" t="s">
        <v>88</v>
      </c>
      <c r="E2006" t="s">
        <v>38</v>
      </c>
      <c r="F2006" t="s">
        <v>47</v>
      </c>
      <c r="G2006" t="s">
        <v>14</v>
      </c>
      <c r="H2006" t="s">
        <v>19</v>
      </c>
      <c r="I2006">
        <v>5650</v>
      </c>
      <c r="J2006">
        <v>421.89</v>
      </c>
      <c r="K2006">
        <v>364.69</v>
      </c>
    </row>
    <row r="2007" spans="1:11" x14ac:dyDescent="0.35">
      <c r="A2007">
        <v>765083873</v>
      </c>
      <c r="B2007" s="2">
        <v>42326</v>
      </c>
      <c r="C2007" s="2">
        <v>42335</v>
      </c>
      <c r="D2007" t="s">
        <v>142</v>
      </c>
      <c r="E2007" t="s">
        <v>29</v>
      </c>
      <c r="F2007" t="s">
        <v>33</v>
      </c>
      <c r="G2007" t="s">
        <v>14</v>
      </c>
      <c r="H2007" t="s">
        <v>26</v>
      </c>
      <c r="I2007">
        <v>4175</v>
      </c>
      <c r="J2007">
        <v>109.28</v>
      </c>
      <c r="K2007">
        <v>35.840000000000003</v>
      </c>
    </row>
    <row r="2008" spans="1:11" x14ac:dyDescent="0.35">
      <c r="A2008">
        <v>580314862</v>
      </c>
      <c r="B2008" s="2">
        <v>42496</v>
      </c>
      <c r="C2008" s="2">
        <v>42502</v>
      </c>
      <c r="D2008" t="s">
        <v>189</v>
      </c>
      <c r="E2008" t="s">
        <v>21</v>
      </c>
      <c r="F2008" t="s">
        <v>13</v>
      </c>
      <c r="G2008" t="s">
        <v>18</v>
      </c>
      <c r="H2008" t="s">
        <v>19</v>
      </c>
      <c r="I2008">
        <v>6918</v>
      </c>
      <c r="J2008">
        <v>255.28</v>
      </c>
      <c r="K2008">
        <v>159.41999999999999</v>
      </c>
    </row>
    <row r="2009" spans="1:11" x14ac:dyDescent="0.35">
      <c r="A2009">
        <v>572164809</v>
      </c>
      <c r="B2009" s="2">
        <v>44539</v>
      </c>
      <c r="C2009" s="2">
        <v>44549</v>
      </c>
      <c r="D2009" t="s">
        <v>171</v>
      </c>
      <c r="E2009" t="s">
        <v>12</v>
      </c>
      <c r="F2009" t="s">
        <v>47</v>
      </c>
      <c r="G2009" t="s">
        <v>18</v>
      </c>
      <c r="H2009" t="s">
        <v>19</v>
      </c>
      <c r="I2009">
        <v>5137</v>
      </c>
      <c r="J2009">
        <v>421.89</v>
      </c>
      <c r="K2009">
        <v>364.69</v>
      </c>
    </row>
    <row r="2010" spans="1:11" x14ac:dyDescent="0.35">
      <c r="A2010">
        <v>273495042</v>
      </c>
      <c r="B2010" s="2">
        <v>44662</v>
      </c>
      <c r="C2010" s="2">
        <v>44666</v>
      </c>
      <c r="D2010" t="s">
        <v>23</v>
      </c>
      <c r="E2010" t="s">
        <v>24</v>
      </c>
      <c r="F2010" t="s">
        <v>22</v>
      </c>
      <c r="G2010" t="s">
        <v>14</v>
      </c>
      <c r="H2010" t="s">
        <v>19</v>
      </c>
      <c r="I2010">
        <v>2115</v>
      </c>
      <c r="J2010">
        <v>47.45</v>
      </c>
      <c r="K2010">
        <v>31.79</v>
      </c>
    </row>
    <row r="2011" spans="1:11" x14ac:dyDescent="0.35">
      <c r="A2011">
        <v>187479388</v>
      </c>
      <c r="B2011" s="2">
        <v>42466</v>
      </c>
      <c r="C2011" s="2">
        <v>42471</v>
      </c>
      <c r="D2011" t="s">
        <v>97</v>
      </c>
      <c r="E2011" t="s">
        <v>29</v>
      </c>
      <c r="F2011" t="s">
        <v>47</v>
      </c>
      <c r="G2011" t="s">
        <v>18</v>
      </c>
      <c r="H2011" t="s">
        <v>34</v>
      </c>
      <c r="I2011">
        <v>8172</v>
      </c>
      <c r="J2011">
        <v>421.89</v>
      </c>
      <c r="K2011">
        <v>364.69</v>
      </c>
    </row>
    <row r="2012" spans="1:11" x14ac:dyDescent="0.35">
      <c r="A2012">
        <v>437604176</v>
      </c>
      <c r="B2012" s="2">
        <v>43517</v>
      </c>
      <c r="C2012" s="2">
        <v>43533</v>
      </c>
      <c r="D2012" t="s">
        <v>67</v>
      </c>
      <c r="E2012" t="s">
        <v>21</v>
      </c>
      <c r="F2012" t="s">
        <v>17</v>
      </c>
      <c r="G2012" t="s">
        <v>14</v>
      </c>
      <c r="H2012" t="s">
        <v>26</v>
      </c>
      <c r="I2012">
        <v>5655</v>
      </c>
      <c r="J2012">
        <v>152.58000000000001</v>
      </c>
      <c r="K2012">
        <v>97.44</v>
      </c>
    </row>
    <row r="2013" spans="1:11" x14ac:dyDescent="0.35">
      <c r="A2013">
        <v>317668235</v>
      </c>
      <c r="B2013" s="2">
        <v>44463</v>
      </c>
      <c r="C2013" s="2">
        <v>44481</v>
      </c>
      <c r="D2013" t="s">
        <v>139</v>
      </c>
      <c r="E2013" t="s">
        <v>51</v>
      </c>
      <c r="F2013" t="s">
        <v>22</v>
      </c>
      <c r="G2013" t="s">
        <v>18</v>
      </c>
      <c r="H2013" t="s">
        <v>15</v>
      </c>
      <c r="I2013">
        <v>3945</v>
      </c>
      <c r="J2013">
        <v>47.45</v>
      </c>
      <c r="K2013">
        <v>31.79</v>
      </c>
    </row>
    <row r="2014" spans="1:11" x14ac:dyDescent="0.35">
      <c r="A2014">
        <v>541782891</v>
      </c>
      <c r="B2014" s="2">
        <v>42491</v>
      </c>
      <c r="C2014" s="2">
        <v>42494</v>
      </c>
      <c r="D2014" t="s">
        <v>174</v>
      </c>
      <c r="E2014" t="s">
        <v>29</v>
      </c>
      <c r="F2014" t="s">
        <v>42</v>
      </c>
      <c r="G2014" t="s">
        <v>18</v>
      </c>
      <c r="H2014" t="s">
        <v>34</v>
      </c>
      <c r="I2014">
        <v>4452</v>
      </c>
      <c r="J2014">
        <v>437.2</v>
      </c>
      <c r="K2014">
        <v>263.33</v>
      </c>
    </row>
    <row r="2015" spans="1:11" x14ac:dyDescent="0.35">
      <c r="A2015">
        <v>994371974</v>
      </c>
      <c r="B2015" s="2">
        <v>43609</v>
      </c>
      <c r="C2015" s="2">
        <v>43630</v>
      </c>
      <c r="D2015" t="s">
        <v>45</v>
      </c>
      <c r="E2015" t="s">
        <v>12</v>
      </c>
      <c r="F2015" t="s">
        <v>40</v>
      </c>
      <c r="G2015" t="s">
        <v>14</v>
      </c>
      <c r="H2015" t="s">
        <v>15</v>
      </c>
      <c r="I2015">
        <v>5619</v>
      </c>
      <c r="J2015">
        <v>651.21</v>
      </c>
      <c r="K2015">
        <v>524.96</v>
      </c>
    </row>
    <row r="2016" spans="1:11" x14ac:dyDescent="0.35">
      <c r="A2016">
        <v>280171811</v>
      </c>
      <c r="B2016" s="2">
        <v>43514</v>
      </c>
      <c r="C2016" s="2">
        <v>43528</v>
      </c>
      <c r="D2016" t="s">
        <v>69</v>
      </c>
      <c r="E2016" t="s">
        <v>38</v>
      </c>
      <c r="F2016" t="s">
        <v>25</v>
      </c>
      <c r="G2016" t="s">
        <v>14</v>
      </c>
      <c r="H2016" t="s">
        <v>26</v>
      </c>
      <c r="I2016">
        <v>7920</v>
      </c>
      <c r="J2016">
        <v>205.7</v>
      </c>
      <c r="K2016">
        <v>117.11</v>
      </c>
    </row>
    <row r="2017" spans="1:11" x14ac:dyDescent="0.35">
      <c r="A2017">
        <v>674231231</v>
      </c>
      <c r="B2017" s="2">
        <v>42182</v>
      </c>
      <c r="C2017" s="2">
        <v>42193</v>
      </c>
      <c r="D2017" t="s">
        <v>69</v>
      </c>
      <c r="E2017" t="s">
        <v>38</v>
      </c>
      <c r="F2017" t="s">
        <v>76</v>
      </c>
      <c r="G2017" t="s">
        <v>14</v>
      </c>
      <c r="H2017" t="s">
        <v>15</v>
      </c>
      <c r="I2017">
        <v>8859</v>
      </c>
      <c r="J2017">
        <v>668.27</v>
      </c>
      <c r="K2017">
        <v>502.54</v>
      </c>
    </row>
    <row r="2018" spans="1:11" x14ac:dyDescent="0.35">
      <c r="A2018">
        <v>471911561</v>
      </c>
      <c r="B2018" s="2">
        <v>43783</v>
      </c>
      <c r="C2018" s="2">
        <v>43791</v>
      </c>
      <c r="D2018" t="s">
        <v>127</v>
      </c>
      <c r="E2018" t="s">
        <v>38</v>
      </c>
      <c r="F2018" t="s">
        <v>40</v>
      </c>
      <c r="G2018" t="s">
        <v>14</v>
      </c>
      <c r="H2018" t="s">
        <v>19</v>
      </c>
      <c r="I2018">
        <v>7973</v>
      </c>
      <c r="J2018">
        <v>651.21</v>
      </c>
      <c r="K2018">
        <v>524.96</v>
      </c>
    </row>
    <row r="2019" spans="1:11" x14ac:dyDescent="0.35">
      <c r="A2019">
        <v>738886630</v>
      </c>
      <c r="B2019" s="2">
        <v>43149</v>
      </c>
      <c r="C2019" s="2">
        <v>43155</v>
      </c>
      <c r="D2019" t="s">
        <v>177</v>
      </c>
      <c r="E2019" t="s">
        <v>24</v>
      </c>
      <c r="F2019" t="s">
        <v>17</v>
      </c>
      <c r="G2019" t="s">
        <v>14</v>
      </c>
      <c r="H2019" t="s">
        <v>34</v>
      </c>
      <c r="I2019">
        <v>1828</v>
      </c>
      <c r="J2019">
        <v>152.58000000000001</v>
      </c>
      <c r="K2019">
        <v>97.44</v>
      </c>
    </row>
    <row r="2020" spans="1:11" x14ac:dyDescent="0.35">
      <c r="A2020">
        <v>361142766</v>
      </c>
      <c r="B2020" s="2">
        <v>42229</v>
      </c>
      <c r="C2020" s="2">
        <v>42240</v>
      </c>
      <c r="D2020" t="s">
        <v>207</v>
      </c>
      <c r="E2020" t="s">
        <v>51</v>
      </c>
      <c r="F2020" t="s">
        <v>22</v>
      </c>
      <c r="G2020" t="s">
        <v>14</v>
      </c>
      <c r="H2020" t="s">
        <v>15</v>
      </c>
      <c r="I2020">
        <v>9025</v>
      </c>
      <c r="J2020">
        <v>47.45</v>
      </c>
      <c r="K2020">
        <v>31.79</v>
      </c>
    </row>
    <row r="2021" spans="1:11" x14ac:dyDescent="0.35">
      <c r="A2021">
        <v>994978797</v>
      </c>
      <c r="B2021" s="2">
        <v>43439</v>
      </c>
      <c r="C2021" s="2">
        <v>43458</v>
      </c>
      <c r="D2021" t="s">
        <v>178</v>
      </c>
      <c r="E2021" t="s">
        <v>21</v>
      </c>
      <c r="F2021" t="s">
        <v>22</v>
      </c>
      <c r="G2021" t="s">
        <v>18</v>
      </c>
      <c r="H2021" t="s">
        <v>34</v>
      </c>
      <c r="I2021">
        <v>5192</v>
      </c>
      <c r="J2021">
        <v>47.45</v>
      </c>
      <c r="K2021">
        <v>31.79</v>
      </c>
    </row>
    <row r="2022" spans="1:11" x14ac:dyDescent="0.35">
      <c r="A2022">
        <v>317006051</v>
      </c>
      <c r="B2022" s="2">
        <v>42855</v>
      </c>
      <c r="C2022" s="2">
        <v>42864</v>
      </c>
      <c r="D2022" t="s">
        <v>176</v>
      </c>
      <c r="E2022" t="s">
        <v>21</v>
      </c>
      <c r="F2022" t="s">
        <v>22</v>
      </c>
      <c r="G2022" t="s">
        <v>18</v>
      </c>
      <c r="H2022" t="s">
        <v>34</v>
      </c>
      <c r="I2022">
        <v>7990</v>
      </c>
      <c r="J2022">
        <v>47.45</v>
      </c>
      <c r="K2022">
        <v>31.79</v>
      </c>
    </row>
    <row r="2023" spans="1:11" x14ac:dyDescent="0.35">
      <c r="A2023">
        <v>574148356</v>
      </c>
      <c r="B2023" s="2">
        <v>44636</v>
      </c>
      <c r="C2023" s="2">
        <v>44640</v>
      </c>
      <c r="D2023" t="s">
        <v>120</v>
      </c>
      <c r="E2023" t="s">
        <v>38</v>
      </c>
      <c r="F2023" t="s">
        <v>17</v>
      </c>
      <c r="G2023" t="s">
        <v>14</v>
      </c>
      <c r="H2023" t="s">
        <v>15</v>
      </c>
      <c r="I2023">
        <v>2112</v>
      </c>
      <c r="J2023">
        <v>152.58000000000001</v>
      </c>
      <c r="K2023">
        <v>97.44</v>
      </c>
    </row>
    <row r="2024" spans="1:11" x14ac:dyDescent="0.35">
      <c r="A2024">
        <v>933642041</v>
      </c>
      <c r="B2024" s="2">
        <v>43940</v>
      </c>
      <c r="C2024" s="2">
        <v>43941</v>
      </c>
      <c r="D2024" t="s">
        <v>60</v>
      </c>
      <c r="E2024" t="s">
        <v>21</v>
      </c>
      <c r="F2024" t="s">
        <v>30</v>
      </c>
      <c r="G2024" t="s">
        <v>14</v>
      </c>
      <c r="H2024" t="s">
        <v>34</v>
      </c>
      <c r="I2024">
        <v>4282</v>
      </c>
      <c r="J2024">
        <v>81.73</v>
      </c>
      <c r="K2024">
        <v>56.67</v>
      </c>
    </row>
    <row r="2025" spans="1:11" x14ac:dyDescent="0.35">
      <c r="A2025">
        <v>633035933</v>
      </c>
      <c r="B2025" s="2">
        <v>42704</v>
      </c>
      <c r="C2025" s="2">
        <v>42708</v>
      </c>
      <c r="D2025" t="s">
        <v>119</v>
      </c>
      <c r="E2025" t="s">
        <v>24</v>
      </c>
      <c r="F2025" t="s">
        <v>13</v>
      </c>
      <c r="G2025" t="s">
        <v>14</v>
      </c>
      <c r="H2025" t="s">
        <v>15</v>
      </c>
      <c r="I2025">
        <v>8255</v>
      </c>
      <c r="J2025">
        <v>255.28</v>
      </c>
      <c r="K2025">
        <v>159.41999999999999</v>
      </c>
    </row>
    <row r="2026" spans="1:11" x14ac:dyDescent="0.35">
      <c r="A2026">
        <v>330191361</v>
      </c>
      <c r="B2026" s="2">
        <v>44871</v>
      </c>
      <c r="C2026" s="2">
        <v>44891</v>
      </c>
      <c r="D2026" t="s">
        <v>73</v>
      </c>
      <c r="E2026" t="s">
        <v>24</v>
      </c>
      <c r="F2026" t="s">
        <v>17</v>
      </c>
      <c r="G2026" t="s">
        <v>14</v>
      </c>
      <c r="H2026" t="s">
        <v>19</v>
      </c>
      <c r="I2026">
        <v>9816</v>
      </c>
      <c r="J2026">
        <v>152.58000000000001</v>
      </c>
      <c r="K2026">
        <v>97.44</v>
      </c>
    </row>
    <row r="2027" spans="1:11" x14ac:dyDescent="0.35">
      <c r="A2027">
        <v>753282153</v>
      </c>
      <c r="B2027" s="2">
        <v>42383</v>
      </c>
      <c r="C2027" s="2">
        <v>42392</v>
      </c>
      <c r="D2027" t="s">
        <v>73</v>
      </c>
      <c r="E2027" t="s">
        <v>24</v>
      </c>
      <c r="F2027" t="s">
        <v>33</v>
      </c>
      <c r="G2027" t="s">
        <v>14</v>
      </c>
      <c r="H2027" t="s">
        <v>15</v>
      </c>
      <c r="I2027">
        <v>1784</v>
      </c>
      <c r="J2027">
        <v>109.28</v>
      </c>
      <c r="K2027">
        <v>35.840000000000003</v>
      </c>
    </row>
    <row r="2028" spans="1:11" x14ac:dyDescent="0.35">
      <c r="A2028">
        <v>450794637</v>
      </c>
      <c r="B2028" s="2">
        <v>44579</v>
      </c>
      <c r="C2028" s="2">
        <v>44580</v>
      </c>
      <c r="D2028" t="s">
        <v>202</v>
      </c>
      <c r="E2028" t="s">
        <v>38</v>
      </c>
      <c r="F2028" t="s">
        <v>56</v>
      </c>
      <c r="G2028" t="s">
        <v>18</v>
      </c>
      <c r="H2028" t="s">
        <v>19</v>
      </c>
      <c r="I2028">
        <v>9006</v>
      </c>
      <c r="J2028">
        <v>9.33</v>
      </c>
      <c r="K2028">
        <v>6.92</v>
      </c>
    </row>
    <row r="2029" spans="1:11" x14ac:dyDescent="0.35">
      <c r="A2029">
        <v>741527640</v>
      </c>
      <c r="B2029" s="2">
        <v>43525</v>
      </c>
      <c r="C2029" s="2">
        <v>43536</v>
      </c>
      <c r="D2029" t="s">
        <v>70</v>
      </c>
      <c r="E2029" t="s">
        <v>29</v>
      </c>
      <c r="F2029" t="s">
        <v>25</v>
      </c>
      <c r="G2029" t="s">
        <v>18</v>
      </c>
      <c r="H2029" t="s">
        <v>15</v>
      </c>
      <c r="I2029">
        <v>3362</v>
      </c>
      <c r="J2029">
        <v>205.7</v>
      </c>
      <c r="K2029">
        <v>117.11</v>
      </c>
    </row>
    <row r="2030" spans="1:11" x14ac:dyDescent="0.35">
      <c r="A2030">
        <v>764592492</v>
      </c>
      <c r="B2030" s="2">
        <v>42530</v>
      </c>
      <c r="C2030" s="2">
        <v>42546</v>
      </c>
      <c r="D2030" t="s">
        <v>178</v>
      </c>
      <c r="E2030" t="s">
        <v>21</v>
      </c>
      <c r="F2030" t="s">
        <v>40</v>
      </c>
      <c r="G2030" t="s">
        <v>18</v>
      </c>
      <c r="H2030" t="s">
        <v>15</v>
      </c>
      <c r="I2030">
        <v>8764</v>
      </c>
      <c r="J2030">
        <v>651.21</v>
      </c>
      <c r="K2030">
        <v>524.96</v>
      </c>
    </row>
    <row r="2031" spans="1:11" x14ac:dyDescent="0.35">
      <c r="A2031">
        <v>629413020</v>
      </c>
      <c r="B2031" s="2">
        <v>42289</v>
      </c>
      <c r="C2031" s="2">
        <v>42292</v>
      </c>
      <c r="D2031" t="s">
        <v>11</v>
      </c>
      <c r="E2031" t="s">
        <v>12</v>
      </c>
      <c r="F2031" t="s">
        <v>33</v>
      </c>
      <c r="G2031" t="s">
        <v>18</v>
      </c>
      <c r="H2031" t="s">
        <v>34</v>
      </c>
      <c r="I2031">
        <v>6154</v>
      </c>
      <c r="J2031">
        <v>109.28</v>
      </c>
      <c r="K2031">
        <v>35.840000000000003</v>
      </c>
    </row>
    <row r="2032" spans="1:11" x14ac:dyDescent="0.35">
      <c r="A2032">
        <v>965725553</v>
      </c>
      <c r="B2032" s="2">
        <v>42270</v>
      </c>
      <c r="C2032" s="2">
        <v>42287</v>
      </c>
      <c r="D2032" t="s">
        <v>31</v>
      </c>
      <c r="E2032" t="s">
        <v>32</v>
      </c>
      <c r="F2032" t="s">
        <v>56</v>
      </c>
      <c r="G2032" t="s">
        <v>18</v>
      </c>
      <c r="H2032" t="s">
        <v>19</v>
      </c>
      <c r="I2032">
        <v>8506</v>
      </c>
      <c r="J2032">
        <v>9.33</v>
      </c>
      <c r="K2032">
        <v>6.92</v>
      </c>
    </row>
    <row r="2033" spans="1:11" x14ac:dyDescent="0.35">
      <c r="A2033">
        <v>673578917</v>
      </c>
      <c r="B2033" s="2">
        <v>44758</v>
      </c>
      <c r="C2033" s="2">
        <v>44760</v>
      </c>
      <c r="D2033" t="s">
        <v>169</v>
      </c>
      <c r="E2033" t="s">
        <v>29</v>
      </c>
      <c r="F2033" t="s">
        <v>68</v>
      </c>
      <c r="G2033" t="s">
        <v>14</v>
      </c>
      <c r="H2033" t="s">
        <v>34</v>
      </c>
      <c r="I2033">
        <v>5825</v>
      </c>
      <c r="J2033">
        <v>154.06</v>
      </c>
      <c r="K2033">
        <v>90.93</v>
      </c>
    </row>
    <row r="2034" spans="1:11" x14ac:dyDescent="0.35">
      <c r="A2034">
        <v>973334443</v>
      </c>
      <c r="B2034" s="2">
        <v>44806</v>
      </c>
      <c r="C2034" s="2">
        <v>44807</v>
      </c>
      <c r="D2034" t="s">
        <v>128</v>
      </c>
      <c r="E2034" t="s">
        <v>38</v>
      </c>
      <c r="F2034" t="s">
        <v>17</v>
      </c>
      <c r="G2034" t="s">
        <v>18</v>
      </c>
      <c r="H2034" t="s">
        <v>34</v>
      </c>
      <c r="I2034">
        <v>146</v>
      </c>
      <c r="J2034">
        <v>152.58000000000001</v>
      </c>
      <c r="K2034">
        <v>97.44</v>
      </c>
    </row>
    <row r="2035" spans="1:11" x14ac:dyDescent="0.35">
      <c r="A2035">
        <v>455665957</v>
      </c>
      <c r="B2035" s="2">
        <v>42476</v>
      </c>
      <c r="C2035" s="2">
        <v>42488</v>
      </c>
      <c r="D2035" t="s">
        <v>108</v>
      </c>
      <c r="E2035" t="s">
        <v>12</v>
      </c>
      <c r="F2035" t="s">
        <v>13</v>
      </c>
      <c r="G2035" t="s">
        <v>14</v>
      </c>
      <c r="H2035" t="s">
        <v>26</v>
      </c>
      <c r="I2035">
        <v>538</v>
      </c>
      <c r="J2035">
        <v>255.28</v>
      </c>
      <c r="K2035">
        <v>159.41999999999999</v>
      </c>
    </row>
    <row r="2036" spans="1:11" x14ac:dyDescent="0.35">
      <c r="A2036">
        <v>931559789</v>
      </c>
      <c r="B2036" s="2">
        <v>43641</v>
      </c>
      <c r="C2036" s="2">
        <v>43646</v>
      </c>
      <c r="D2036" t="s">
        <v>145</v>
      </c>
      <c r="E2036" t="s">
        <v>21</v>
      </c>
      <c r="F2036" t="s">
        <v>33</v>
      </c>
      <c r="G2036" t="s">
        <v>18</v>
      </c>
      <c r="H2036" t="s">
        <v>19</v>
      </c>
      <c r="I2036">
        <v>8098</v>
      </c>
      <c r="J2036">
        <v>109.28</v>
      </c>
      <c r="K2036">
        <v>35.840000000000003</v>
      </c>
    </row>
    <row r="2037" spans="1:11" x14ac:dyDescent="0.35">
      <c r="A2037">
        <v>682314765</v>
      </c>
      <c r="B2037" s="2">
        <v>42334</v>
      </c>
      <c r="C2037" s="2">
        <v>42339</v>
      </c>
      <c r="D2037" t="s">
        <v>184</v>
      </c>
      <c r="E2037" t="s">
        <v>21</v>
      </c>
      <c r="F2037" t="s">
        <v>22</v>
      </c>
      <c r="G2037" t="s">
        <v>18</v>
      </c>
      <c r="H2037" t="s">
        <v>26</v>
      </c>
      <c r="I2037">
        <v>956</v>
      </c>
      <c r="J2037">
        <v>47.45</v>
      </c>
      <c r="K2037">
        <v>31.79</v>
      </c>
    </row>
    <row r="2038" spans="1:11" x14ac:dyDescent="0.35">
      <c r="A2038">
        <v>309542214</v>
      </c>
      <c r="B2038" s="2">
        <v>42207</v>
      </c>
      <c r="C2038" s="2">
        <v>42211</v>
      </c>
      <c r="D2038" t="s">
        <v>59</v>
      </c>
      <c r="E2038" t="s">
        <v>12</v>
      </c>
      <c r="F2038" t="s">
        <v>40</v>
      </c>
      <c r="G2038" t="s">
        <v>18</v>
      </c>
      <c r="H2038" t="s">
        <v>19</v>
      </c>
      <c r="I2038">
        <v>9275</v>
      </c>
      <c r="J2038">
        <v>651.21</v>
      </c>
      <c r="K2038">
        <v>524.96</v>
      </c>
    </row>
    <row r="2039" spans="1:11" x14ac:dyDescent="0.35">
      <c r="A2039">
        <v>485165965</v>
      </c>
      <c r="B2039" s="2">
        <v>42685</v>
      </c>
      <c r="C2039" s="2">
        <v>42696</v>
      </c>
      <c r="D2039" t="s">
        <v>168</v>
      </c>
      <c r="E2039" t="s">
        <v>21</v>
      </c>
      <c r="F2039" t="s">
        <v>17</v>
      </c>
      <c r="G2039" t="s">
        <v>14</v>
      </c>
      <c r="H2039" t="s">
        <v>19</v>
      </c>
      <c r="I2039">
        <v>245</v>
      </c>
      <c r="J2039">
        <v>152.58000000000001</v>
      </c>
      <c r="K2039">
        <v>97.44</v>
      </c>
    </row>
    <row r="2040" spans="1:11" x14ac:dyDescent="0.35">
      <c r="A2040">
        <v>601422345</v>
      </c>
      <c r="B2040" s="2">
        <v>44624</v>
      </c>
      <c r="C2040" s="2">
        <v>44644</v>
      </c>
      <c r="D2040" t="s">
        <v>91</v>
      </c>
      <c r="E2040" t="s">
        <v>21</v>
      </c>
      <c r="F2040" t="s">
        <v>22</v>
      </c>
      <c r="G2040" t="s">
        <v>14</v>
      </c>
      <c r="H2040" t="s">
        <v>19</v>
      </c>
      <c r="I2040">
        <v>3092</v>
      </c>
      <c r="J2040">
        <v>47.45</v>
      </c>
      <c r="K2040">
        <v>31.79</v>
      </c>
    </row>
    <row r="2041" spans="1:11" x14ac:dyDescent="0.35">
      <c r="A2041">
        <v>120860183</v>
      </c>
      <c r="B2041" s="2">
        <v>43611</v>
      </c>
      <c r="C2041" s="2">
        <v>43619</v>
      </c>
      <c r="D2041" t="s">
        <v>96</v>
      </c>
      <c r="E2041" t="s">
        <v>29</v>
      </c>
      <c r="F2041" t="s">
        <v>56</v>
      </c>
      <c r="G2041" t="s">
        <v>14</v>
      </c>
      <c r="H2041" t="s">
        <v>26</v>
      </c>
      <c r="I2041">
        <v>4069</v>
      </c>
      <c r="J2041">
        <v>9.33</v>
      </c>
      <c r="K2041">
        <v>6.92</v>
      </c>
    </row>
    <row r="2042" spans="1:11" x14ac:dyDescent="0.35">
      <c r="A2042">
        <v>826340806</v>
      </c>
      <c r="B2042" s="2">
        <v>42090</v>
      </c>
      <c r="C2042" s="2">
        <v>42107</v>
      </c>
      <c r="D2042" t="s">
        <v>64</v>
      </c>
      <c r="E2042" t="s">
        <v>29</v>
      </c>
      <c r="F2042" t="s">
        <v>56</v>
      </c>
      <c r="G2042" t="s">
        <v>18</v>
      </c>
      <c r="H2042" t="s">
        <v>19</v>
      </c>
      <c r="I2042">
        <v>1462</v>
      </c>
      <c r="J2042">
        <v>9.33</v>
      </c>
      <c r="K2042">
        <v>6.92</v>
      </c>
    </row>
    <row r="2043" spans="1:11" x14ac:dyDescent="0.35">
      <c r="A2043">
        <v>971038043</v>
      </c>
      <c r="B2043" s="2">
        <v>42657</v>
      </c>
      <c r="C2043" s="2">
        <v>42659</v>
      </c>
      <c r="D2043" t="s">
        <v>197</v>
      </c>
      <c r="E2043" t="s">
        <v>38</v>
      </c>
      <c r="F2043" t="s">
        <v>40</v>
      </c>
      <c r="G2043" t="s">
        <v>14</v>
      </c>
      <c r="H2043" t="s">
        <v>26</v>
      </c>
      <c r="I2043">
        <v>590</v>
      </c>
      <c r="J2043">
        <v>651.21</v>
      </c>
      <c r="K2043">
        <v>524.96</v>
      </c>
    </row>
    <row r="2044" spans="1:11" x14ac:dyDescent="0.35">
      <c r="A2044">
        <v>228438222</v>
      </c>
      <c r="B2044" s="2">
        <v>44073</v>
      </c>
      <c r="C2044" s="2">
        <v>44089</v>
      </c>
      <c r="D2044" t="s">
        <v>59</v>
      </c>
      <c r="E2044" t="s">
        <v>12</v>
      </c>
      <c r="F2044" t="s">
        <v>13</v>
      </c>
      <c r="G2044" t="s">
        <v>18</v>
      </c>
      <c r="H2044" t="s">
        <v>34</v>
      </c>
      <c r="I2044">
        <v>8801</v>
      </c>
      <c r="J2044">
        <v>255.28</v>
      </c>
      <c r="K2044">
        <v>159.41999999999999</v>
      </c>
    </row>
    <row r="2045" spans="1:11" x14ac:dyDescent="0.35">
      <c r="A2045">
        <v>142340171</v>
      </c>
      <c r="B2045" s="2">
        <v>42906</v>
      </c>
      <c r="C2045" s="2">
        <v>42922</v>
      </c>
      <c r="D2045" t="s">
        <v>63</v>
      </c>
      <c r="E2045" t="s">
        <v>32</v>
      </c>
      <c r="F2045" t="s">
        <v>40</v>
      </c>
      <c r="G2045" t="s">
        <v>18</v>
      </c>
      <c r="H2045" t="s">
        <v>26</v>
      </c>
      <c r="I2045">
        <v>475</v>
      </c>
      <c r="J2045">
        <v>651.21</v>
      </c>
      <c r="K2045">
        <v>524.96</v>
      </c>
    </row>
    <row r="2046" spans="1:11" x14ac:dyDescent="0.35">
      <c r="A2046">
        <v>976855218</v>
      </c>
      <c r="B2046" s="2">
        <v>42579</v>
      </c>
      <c r="C2046" s="2">
        <v>42595</v>
      </c>
      <c r="D2046" t="s">
        <v>46</v>
      </c>
      <c r="E2046" t="s">
        <v>29</v>
      </c>
      <c r="F2046" t="s">
        <v>76</v>
      </c>
      <c r="G2046" t="s">
        <v>18</v>
      </c>
      <c r="H2046" t="s">
        <v>19</v>
      </c>
      <c r="I2046">
        <v>2022</v>
      </c>
      <c r="J2046">
        <v>668.27</v>
      </c>
      <c r="K2046">
        <v>502.54</v>
      </c>
    </row>
    <row r="2047" spans="1:11" x14ac:dyDescent="0.35">
      <c r="A2047">
        <v>366407191</v>
      </c>
      <c r="B2047" s="2">
        <v>42133</v>
      </c>
      <c r="C2047" s="2">
        <v>42154</v>
      </c>
      <c r="D2047" t="s">
        <v>62</v>
      </c>
      <c r="E2047" t="s">
        <v>38</v>
      </c>
      <c r="F2047" t="s">
        <v>13</v>
      </c>
      <c r="G2047" t="s">
        <v>14</v>
      </c>
      <c r="H2047" t="s">
        <v>15</v>
      </c>
      <c r="I2047">
        <v>6885</v>
      </c>
      <c r="J2047">
        <v>255.28</v>
      </c>
      <c r="K2047">
        <v>159.41999999999999</v>
      </c>
    </row>
    <row r="2048" spans="1:11" x14ac:dyDescent="0.35">
      <c r="A2048">
        <v>965732419</v>
      </c>
      <c r="B2048" s="2">
        <v>44076</v>
      </c>
      <c r="C2048" s="2">
        <v>44079</v>
      </c>
      <c r="D2048" t="s">
        <v>93</v>
      </c>
      <c r="E2048" t="s">
        <v>29</v>
      </c>
      <c r="F2048" t="s">
        <v>56</v>
      </c>
      <c r="G2048" t="s">
        <v>18</v>
      </c>
      <c r="H2048" t="s">
        <v>26</v>
      </c>
      <c r="I2048">
        <v>538</v>
      </c>
      <c r="J2048">
        <v>9.33</v>
      </c>
      <c r="K2048">
        <v>6.92</v>
      </c>
    </row>
    <row r="2049" spans="1:11" x14ac:dyDescent="0.35">
      <c r="A2049">
        <v>999879729</v>
      </c>
      <c r="B2049" s="2">
        <v>43921</v>
      </c>
      <c r="C2049" s="2">
        <v>43939</v>
      </c>
      <c r="D2049" t="s">
        <v>156</v>
      </c>
      <c r="E2049" t="s">
        <v>21</v>
      </c>
      <c r="F2049" t="s">
        <v>76</v>
      </c>
      <c r="G2049" t="s">
        <v>18</v>
      </c>
      <c r="H2049" t="s">
        <v>15</v>
      </c>
      <c r="I2049">
        <v>5486</v>
      </c>
      <c r="J2049">
        <v>668.27</v>
      </c>
      <c r="K2049">
        <v>502.54</v>
      </c>
    </row>
    <row r="2050" spans="1:11" x14ac:dyDescent="0.35">
      <c r="A2050">
        <v>114210450</v>
      </c>
      <c r="B2050" s="2">
        <v>44301</v>
      </c>
      <c r="C2050" s="2">
        <v>44312</v>
      </c>
      <c r="D2050" t="s">
        <v>132</v>
      </c>
      <c r="E2050" t="s">
        <v>38</v>
      </c>
      <c r="F2050" t="s">
        <v>17</v>
      </c>
      <c r="G2050" t="s">
        <v>14</v>
      </c>
      <c r="H2050" t="s">
        <v>15</v>
      </c>
      <c r="I2050">
        <v>6265</v>
      </c>
      <c r="J2050">
        <v>152.58000000000001</v>
      </c>
      <c r="K2050">
        <v>97.44</v>
      </c>
    </row>
    <row r="2051" spans="1:11" x14ac:dyDescent="0.35">
      <c r="A2051">
        <v>724398410</v>
      </c>
      <c r="B2051" s="2">
        <v>44506</v>
      </c>
      <c r="C2051" s="2">
        <v>44518</v>
      </c>
      <c r="D2051" t="s">
        <v>65</v>
      </c>
      <c r="E2051" t="s">
        <v>32</v>
      </c>
      <c r="F2051" t="s">
        <v>76</v>
      </c>
      <c r="G2051" t="s">
        <v>14</v>
      </c>
      <c r="H2051" t="s">
        <v>34</v>
      </c>
      <c r="I2051">
        <v>4442</v>
      </c>
      <c r="J2051">
        <v>668.27</v>
      </c>
      <c r="K2051">
        <v>502.54</v>
      </c>
    </row>
    <row r="2052" spans="1:11" x14ac:dyDescent="0.35">
      <c r="A2052">
        <v>366429936</v>
      </c>
      <c r="B2052" s="2">
        <v>42757</v>
      </c>
      <c r="C2052" s="2">
        <v>42762</v>
      </c>
      <c r="D2052" t="s">
        <v>44</v>
      </c>
      <c r="E2052" t="s">
        <v>12</v>
      </c>
      <c r="F2052" t="s">
        <v>22</v>
      </c>
      <c r="G2052" t="s">
        <v>14</v>
      </c>
      <c r="H2052" t="s">
        <v>15</v>
      </c>
      <c r="I2052">
        <v>3616</v>
      </c>
      <c r="J2052">
        <v>47.45</v>
      </c>
      <c r="K2052">
        <v>31.79</v>
      </c>
    </row>
    <row r="2053" spans="1:11" x14ac:dyDescent="0.35">
      <c r="A2053">
        <v>246603858</v>
      </c>
      <c r="B2053" s="2">
        <v>43895</v>
      </c>
      <c r="C2053" s="2">
        <v>43896</v>
      </c>
      <c r="D2053" t="s">
        <v>102</v>
      </c>
      <c r="E2053" t="s">
        <v>21</v>
      </c>
      <c r="F2053" t="s">
        <v>42</v>
      </c>
      <c r="G2053" t="s">
        <v>18</v>
      </c>
      <c r="H2053" t="s">
        <v>34</v>
      </c>
      <c r="I2053">
        <v>4417</v>
      </c>
      <c r="J2053">
        <v>437.2</v>
      </c>
      <c r="K2053">
        <v>263.33</v>
      </c>
    </row>
    <row r="2054" spans="1:11" x14ac:dyDescent="0.35">
      <c r="A2054">
        <v>291531503</v>
      </c>
      <c r="B2054" s="2">
        <v>43761</v>
      </c>
      <c r="C2054" s="2">
        <v>43769</v>
      </c>
      <c r="D2054" t="s">
        <v>195</v>
      </c>
      <c r="E2054" t="s">
        <v>21</v>
      </c>
      <c r="F2054" t="s">
        <v>22</v>
      </c>
      <c r="G2054" t="s">
        <v>14</v>
      </c>
      <c r="H2054" t="s">
        <v>26</v>
      </c>
      <c r="I2054">
        <v>9505</v>
      </c>
      <c r="J2054">
        <v>47.45</v>
      </c>
      <c r="K2054">
        <v>31.79</v>
      </c>
    </row>
    <row r="2055" spans="1:11" x14ac:dyDescent="0.35">
      <c r="A2055">
        <v>498136699</v>
      </c>
      <c r="B2055" s="2">
        <v>43516</v>
      </c>
      <c r="C2055" s="2">
        <v>43527</v>
      </c>
      <c r="D2055" t="s">
        <v>155</v>
      </c>
      <c r="E2055" t="s">
        <v>12</v>
      </c>
      <c r="F2055" t="s">
        <v>17</v>
      </c>
      <c r="G2055" t="s">
        <v>18</v>
      </c>
      <c r="H2055" t="s">
        <v>26</v>
      </c>
      <c r="I2055">
        <v>8574</v>
      </c>
      <c r="J2055">
        <v>152.58000000000001</v>
      </c>
      <c r="K2055">
        <v>97.44</v>
      </c>
    </row>
    <row r="2056" spans="1:11" x14ac:dyDescent="0.35">
      <c r="A2056">
        <v>483655774</v>
      </c>
      <c r="B2056" s="2">
        <v>42934</v>
      </c>
      <c r="C2056" s="2">
        <v>42950</v>
      </c>
      <c r="D2056" t="s">
        <v>144</v>
      </c>
      <c r="E2056" t="s">
        <v>21</v>
      </c>
      <c r="F2056" t="s">
        <v>25</v>
      </c>
      <c r="G2056" t="s">
        <v>18</v>
      </c>
      <c r="H2056" t="s">
        <v>34</v>
      </c>
      <c r="I2056">
        <v>3346</v>
      </c>
      <c r="J2056">
        <v>205.7</v>
      </c>
      <c r="K2056">
        <v>117.11</v>
      </c>
    </row>
    <row r="2057" spans="1:11" x14ac:dyDescent="0.35">
      <c r="A2057">
        <v>835637557</v>
      </c>
      <c r="B2057" s="2">
        <v>42568</v>
      </c>
      <c r="C2057" s="2">
        <v>42571</v>
      </c>
      <c r="D2057" t="s">
        <v>202</v>
      </c>
      <c r="E2057" t="s">
        <v>38</v>
      </c>
      <c r="F2057" t="s">
        <v>42</v>
      </c>
      <c r="G2057" t="s">
        <v>18</v>
      </c>
      <c r="H2057" t="s">
        <v>26</v>
      </c>
      <c r="I2057">
        <v>2578</v>
      </c>
      <c r="J2057">
        <v>437.2</v>
      </c>
      <c r="K2057">
        <v>263.33</v>
      </c>
    </row>
    <row r="2058" spans="1:11" x14ac:dyDescent="0.35">
      <c r="A2058">
        <v>861943376</v>
      </c>
      <c r="B2058" s="2">
        <v>42320</v>
      </c>
      <c r="C2058" s="2">
        <v>42328</v>
      </c>
      <c r="D2058" t="s">
        <v>45</v>
      </c>
      <c r="E2058" t="s">
        <v>12</v>
      </c>
      <c r="F2058" t="s">
        <v>56</v>
      </c>
      <c r="G2058" t="s">
        <v>18</v>
      </c>
      <c r="H2058" t="s">
        <v>19</v>
      </c>
      <c r="I2058">
        <v>7054</v>
      </c>
      <c r="J2058">
        <v>9.33</v>
      </c>
      <c r="K2058">
        <v>6.92</v>
      </c>
    </row>
    <row r="2059" spans="1:11" x14ac:dyDescent="0.35">
      <c r="A2059">
        <v>840747058</v>
      </c>
      <c r="B2059" s="2">
        <v>44905</v>
      </c>
      <c r="C2059" s="2">
        <v>44921</v>
      </c>
      <c r="D2059" t="s">
        <v>129</v>
      </c>
      <c r="E2059" t="s">
        <v>21</v>
      </c>
      <c r="F2059" t="s">
        <v>30</v>
      </c>
      <c r="G2059" t="s">
        <v>14</v>
      </c>
      <c r="H2059" t="s">
        <v>19</v>
      </c>
      <c r="I2059">
        <v>4593</v>
      </c>
      <c r="J2059">
        <v>81.73</v>
      </c>
      <c r="K2059">
        <v>56.67</v>
      </c>
    </row>
    <row r="2060" spans="1:11" x14ac:dyDescent="0.35">
      <c r="A2060">
        <v>670534932</v>
      </c>
      <c r="B2060" s="2">
        <v>43617</v>
      </c>
      <c r="C2060" s="2">
        <v>43635</v>
      </c>
      <c r="D2060" t="s">
        <v>147</v>
      </c>
      <c r="E2060" t="s">
        <v>38</v>
      </c>
      <c r="F2060" t="s">
        <v>25</v>
      </c>
      <c r="G2060" t="s">
        <v>14</v>
      </c>
      <c r="H2060" t="s">
        <v>15</v>
      </c>
      <c r="I2060">
        <v>5042</v>
      </c>
      <c r="J2060">
        <v>205.7</v>
      </c>
      <c r="K2060">
        <v>117.11</v>
      </c>
    </row>
    <row r="2061" spans="1:11" x14ac:dyDescent="0.35">
      <c r="A2061">
        <v>320105826</v>
      </c>
      <c r="B2061" s="2">
        <v>42759</v>
      </c>
      <c r="C2061" s="2">
        <v>42775</v>
      </c>
      <c r="D2061" t="s">
        <v>98</v>
      </c>
      <c r="E2061" t="s">
        <v>38</v>
      </c>
      <c r="F2061" t="s">
        <v>13</v>
      </c>
      <c r="G2061" t="s">
        <v>18</v>
      </c>
      <c r="H2061" t="s">
        <v>34</v>
      </c>
      <c r="I2061">
        <v>5282</v>
      </c>
      <c r="J2061">
        <v>255.28</v>
      </c>
      <c r="K2061">
        <v>159.41999999999999</v>
      </c>
    </row>
    <row r="2062" spans="1:11" x14ac:dyDescent="0.35">
      <c r="A2062">
        <v>278571069</v>
      </c>
      <c r="B2062" s="2">
        <v>42639</v>
      </c>
      <c r="C2062" s="2">
        <v>42660</v>
      </c>
      <c r="D2062" t="s">
        <v>150</v>
      </c>
      <c r="E2062" t="s">
        <v>38</v>
      </c>
      <c r="F2062" t="s">
        <v>13</v>
      </c>
      <c r="G2062" t="s">
        <v>14</v>
      </c>
      <c r="H2062" t="s">
        <v>26</v>
      </c>
      <c r="I2062">
        <v>4225</v>
      </c>
      <c r="J2062">
        <v>255.28</v>
      </c>
      <c r="K2062">
        <v>159.41999999999999</v>
      </c>
    </row>
    <row r="2063" spans="1:11" x14ac:dyDescent="0.35">
      <c r="A2063">
        <v>205354487</v>
      </c>
      <c r="B2063" s="2">
        <v>43873</v>
      </c>
      <c r="C2063" s="2">
        <v>43893</v>
      </c>
      <c r="D2063" t="s">
        <v>35</v>
      </c>
      <c r="E2063" t="s">
        <v>21</v>
      </c>
      <c r="F2063" t="s">
        <v>42</v>
      </c>
      <c r="G2063" t="s">
        <v>18</v>
      </c>
      <c r="H2063" t="s">
        <v>34</v>
      </c>
      <c r="I2063">
        <v>7811</v>
      </c>
      <c r="J2063">
        <v>437.2</v>
      </c>
      <c r="K2063">
        <v>263.33</v>
      </c>
    </row>
    <row r="2064" spans="1:11" x14ac:dyDescent="0.35">
      <c r="A2064">
        <v>280192410</v>
      </c>
      <c r="B2064" s="2">
        <v>44393</v>
      </c>
      <c r="C2064" s="2">
        <v>44408</v>
      </c>
      <c r="D2064" t="s">
        <v>77</v>
      </c>
      <c r="E2064" t="s">
        <v>21</v>
      </c>
      <c r="F2064" t="s">
        <v>25</v>
      </c>
      <c r="G2064" t="s">
        <v>14</v>
      </c>
      <c r="H2064" t="s">
        <v>34</v>
      </c>
      <c r="I2064">
        <v>4016</v>
      </c>
      <c r="J2064">
        <v>205.7</v>
      </c>
      <c r="K2064">
        <v>117.11</v>
      </c>
    </row>
    <row r="2065" spans="1:11" x14ac:dyDescent="0.35">
      <c r="A2065">
        <v>753133666</v>
      </c>
      <c r="B2065" s="2">
        <v>43479</v>
      </c>
      <c r="C2065" s="2">
        <v>43495</v>
      </c>
      <c r="D2065" t="s">
        <v>151</v>
      </c>
      <c r="E2065" t="s">
        <v>32</v>
      </c>
      <c r="F2065" t="s">
        <v>76</v>
      </c>
      <c r="G2065" t="s">
        <v>14</v>
      </c>
      <c r="H2065" t="s">
        <v>26</v>
      </c>
      <c r="I2065">
        <v>7843</v>
      </c>
      <c r="J2065">
        <v>668.27</v>
      </c>
      <c r="K2065">
        <v>502.54</v>
      </c>
    </row>
    <row r="2066" spans="1:11" x14ac:dyDescent="0.35">
      <c r="A2066">
        <v>594539582</v>
      </c>
      <c r="B2066" s="2">
        <v>42266</v>
      </c>
      <c r="C2066" s="2">
        <v>42273</v>
      </c>
      <c r="D2066" t="s">
        <v>148</v>
      </c>
      <c r="E2066" t="s">
        <v>24</v>
      </c>
      <c r="F2066" t="s">
        <v>68</v>
      </c>
      <c r="G2066" t="s">
        <v>18</v>
      </c>
      <c r="H2066" t="s">
        <v>15</v>
      </c>
      <c r="I2066">
        <v>6329</v>
      </c>
      <c r="J2066">
        <v>154.06</v>
      </c>
      <c r="K2066">
        <v>90.93</v>
      </c>
    </row>
    <row r="2067" spans="1:11" x14ac:dyDescent="0.35">
      <c r="A2067">
        <v>645083987</v>
      </c>
      <c r="B2067" s="2">
        <v>42354</v>
      </c>
      <c r="C2067" s="2">
        <v>42357</v>
      </c>
      <c r="D2067" t="s">
        <v>140</v>
      </c>
      <c r="E2067" t="s">
        <v>24</v>
      </c>
      <c r="F2067" t="s">
        <v>17</v>
      </c>
      <c r="G2067" t="s">
        <v>14</v>
      </c>
      <c r="H2067" t="s">
        <v>26</v>
      </c>
      <c r="I2067">
        <v>3542</v>
      </c>
      <c r="J2067">
        <v>152.58000000000001</v>
      </c>
      <c r="K2067">
        <v>97.44</v>
      </c>
    </row>
    <row r="2068" spans="1:11" x14ac:dyDescent="0.35">
      <c r="A2068">
        <v>465753209</v>
      </c>
      <c r="B2068" s="2">
        <v>44269</v>
      </c>
      <c r="C2068" s="2">
        <v>44289</v>
      </c>
      <c r="D2068" t="s">
        <v>184</v>
      </c>
      <c r="E2068" t="s">
        <v>21</v>
      </c>
      <c r="F2068" t="s">
        <v>68</v>
      </c>
      <c r="G2068" t="s">
        <v>18</v>
      </c>
      <c r="H2068" t="s">
        <v>19</v>
      </c>
      <c r="I2068">
        <v>5579</v>
      </c>
      <c r="J2068">
        <v>154.06</v>
      </c>
      <c r="K2068">
        <v>90.93</v>
      </c>
    </row>
    <row r="2069" spans="1:11" x14ac:dyDescent="0.35">
      <c r="A2069">
        <v>587846076</v>
      </c>
      <c r="B2069" s="2">
        <v>44312</v>
      </c>
      <c r="C2069" s="2">
        <v>44331</v>
      </c>
      <c r="D2069" t="s">
        <v>172</v>
      </c>
      <c r="E2069" t="s">
        <v>21</v>
      </c>
      <c r="F2069" t="s">
        <v>30</v>
      </c>
      <c r="G2069" t="s">
        <v>14</v>
      </c>
      <c r="H2069" t="s">
        <v>19</v>
      </c>
      <c r="I2069">
        <v>5572</v>
      </c>
      <c r="J2069">
        <v>81.73</v>
      </c>
      <c r="K2069">
        <v>56.67</v>
      </c>
    </row>
    <row r="2070" spans="1:11" x14ac:dyDescent="0.35">
      <c r="A2070">
        <v>262973916</v>
      </c>
      <c r="B2070" s="2">
        <v>43866</v>
      </c>
      <c r="C2070" s="2">
        <v>43872</v>
      </c>
      <c r="D2070" t="s">
        <v>101</v>
      </c>
      <c r="E2070" t="s">
        <v>24</v>
      </c>
      <c r="F2070" t="s">
        <v>30</v>
      </c>
      <c r="G2070" t="s">
        <v>14</v>
      </c>
      <c r="H2070" t="s">
        <v>19</v>
      </c>
      <c r="I2070">
        <v>8680</v>
      </c>
      <c r="J2070">
        <v>81.73</v>
      </c>
      <c r="K2070">
        <v>56.67</v>
      </c>
    </row>
    <row r="2071" spans="1:11" x14ac:dyDescent="0.35">
      <c r="A2071">
        <v>613060557</v>
      </c>
      <c r="B2071" s="2">
        <v>43165</v>
      </c>
      <c r="C2071" s="2">
        <v>43177</v>
      </c>
      <c r="D2071" t="s">
        <v>72</v>
      </c>
      <c r="E2071" t="s">
        <v>24</v>
      </c>
      <c r="F2071" t="s">
        <v>33</v>
      </c>
      <c r="G2071" t="s">
        <v>14</v>
      </c>
      <c r="H2071" t="s">
        <v>19</v>
      </c>
      <c r="I2071">
        <v>7097</v>
      </c>
      <c r="J2071">
        <v>109.28</v>
      </c>
      <c r="K2071">
        <v>35.840000000000003</v>
      </c>
    </row>
    <row r="2072" spans="1:11" x14ac:dyDescent="0.35">
      <c r="A2072">
        <v>580342328</v>
      </c>
      <c r="B2072" s="2">
        <v>44449</v>
      </c>
      <c r="C2072" s="2">
        <v>44453</v>
      </c>
      <c r="D2072" t="s">
        <v>129</v>
      </c>
      <c r="E2072" t="s">
        <v>21</v>
      </c>
      <c r="F2072" t="s">
        <v>25</v>
      </c>
      <c r="G2072" t="s">
        <v>18</v>
      </c>
      <c r="H2072" t="s">
        <v>34</v>
      </c>
      <c r="I2072">
        <v>5046</v>
      </c>
      <c r="J2072">
        <v>205.7</v>
      </c>
      <c r="K2072">
        <v>117.11</v>
      </c>
    </row>
    <row r="2073" spans="1:11" x14ac:dyDescent="0.35">
      <c r="A2073">
        <v>977368056</v>
      </c>
      <c r="B2073" s="2">
        <v>44268</v>
      </c>
      <c r="C2073" s="2">
        <v>44288</v>
      </c>
      <c r="D2073" t="s">
        <v>209</v>
      </c>
      <c r="E2073" t="s">
        <v>32</v>
      </c>
      <c r="F2073" t="s">
        <v>17</v>
      </c>
      <c r="G2073" t="s">
        <v>18</v>
      </c>
      <c r="H2073" t="s">
        <v>15</v>
      </c>
      <c r="I2073">
        <v>3782</v>
      </c>
      <c r="J2073">
        <v>152.58000000000001</v>
      </c>
      <c r="K2073">
        <v>97.44</v>
      </c>
    </row>
    <row r="2074" spans="1:11" x14ac:dyDescent="0.35">
      <c r="A2074">
        <v>436999070</v>
      </c>
      <c r="B2074" s="2">
        <v>44100</v>
      </c>
      <c r="C2074" s="2">
        <v>44104</v>
      </c>
      <c r="D2074" t="s">
        <v>58</v>
      </c>
      <c r="E2074" t="s">
        <v>29</v>
      </c>
      <c r="F2074" t="s">
        <v>17</v>
      </c>
      <c r="G2074" t="s">
        <v>18</v>
      </c>
      <c r="H2074" t="s">
        <v>15</v>
      </c>
      <c r="I2074">
        <v>6591</v>
      </c>
      <c r="J2074">
        <v>152.58000000000001</v>
      </c>
      <c r="K2074">
        <v>97.44</v>
      </c>
    </row>
    <row r="2075" spans="1:11" x14ac:dyDescent="0.35">
      <c r="A2075">
        <v>362409198</v>
      </c>
      <c r="B2075" s="2">
        <v>43700</v>
      </c>
      <c r="C2075" s="2">
        <v>43701</v>
      </c>
      <c r="D2075" t="s">
        <v>171</v>
      </c>
      <c r="E2075" t="s">
        <v>12</v>
      </c>
      <c r="F2075" t="s">
        <v>42</v>
      </c>
      <c r="G2075" t="s">
        <v>18</v>
      </c>
      <c r="H2075" t="s">
        <v>34</v>
      </c>
      <c r="I2075">
        <v>3790</v>
      </c>
      <c r="J2075">
        <v>437.2</v>
      </c>
      <c r="K2075">
        <v>263.33</v>
      </c>
    </row>
    <row r="2076" spans="1:11" x14ac:dyDescent="0.35">
      <c r="A2076">
        <v>877084767</v>
      </c>
      <c r="B2076" s="2">
        <v>43942</v>
      </c>
      <c r="C2076" s="2">
        <v>43944</v>
      </c>
      <c r="D2076" t="s">
        <v>71</v>
      </c>
      <c r="E2076" t="s">
        <v>21</v>
      </c>
      <c r="F2076" t="s">
        <v>47</v>
      </c>
      <c r="G2076" t="s">
        <v>14</v>
      </c>
      <c r="H2076" t="s">
        <v>19</v>
      </c>
      <c r="I2076">
        <v>7728</v>
      </c>
      <c r="J2076">
        <v>421.89</v>
      </c>
      <c r="K2076">
        <v>364.69</v>
      </c>
    </row>
    <row r="2077" spans="1:11" x14ac:dyDescent="0.35">
      <c r="A2077">
        <v>374824607</v>
      </c>
      <c r="B2077" s="2">
        <v>44548</v>
      </c>
      <c r="C2077" s="2">
        <v>44554</v>
      </c>
      <c r="D2077" t="s">
        <v>150</v>
      </c>
      <c r="E2077" t="s">
        <v>38</v>
      </c>
      <c r="F2077" t="s">
        <v>33</v>
      </c>
      <c r="G2077" t="s">
        <v>14</v>
      </c>
      <c r="H2077" t="s">
        <v>19</v>
      </c>
      <c r="I2077">
        <v>7785</v>
      </c>
      <c r="J2077">
        <v>109.28</v>
      </c>
      <c r="K2077">
        <v>35.840000000000003</v>
      </c>
    </row>
    <row r="2078" spans="1:11" x14ac:dyDescent="0.35">
      <c r="A2078">
        <v>469740045</v>
      </c>
      <c r="B2078" s="2">
        <v>42709</v>
      </c>
      <c r="C2078" s="2">
        <v>42720</v>
      </c>
      <c r="D2078" t="s">
        <v>185</v>
      </c>
      <c r="E2078" t="s">
        <v>38</v>
      </c>
      <c r="F2078" t="s">
        <v>40</v>
      </c>
      <c r="G2078" t="s">
        <v>14</v>
      </c>
      <c r="H2078" t="s">
        <v>19</v>
      </c>
      <c r="I2078">
        <v>5373</v>
      </c>
      <c r="J2078">
        <v>651.21</v>
      </c>
      <c r="K2078">
        <v>524.96</v>
      </c>
    </row>
    <row r="2079" spans="1:11" x14ac:dyDescent="0.35">
      <c r="A2079">
        <v>146254909</v>
      </c>
      <c r="B2079" s="2">
        <v>43700</v>
      </c>
      <c r="C2079" s="2">
        <v>43707</v>
      </c>
      <c r="D2079" t="s">
        <v>96</v>
      </c>
      <c r="E2079" t="s">
        <v>29</v>
      </c>
      <c r="F2079" t="s">
        <v>68</v>
      </c>
      <c r="G2079" t="s">
        <v>18</v>
      </c>
      <c r="H2079" t="s">
        <v>15</v>
      </c>
      <c r="I2079">
        <v>8932</v>
      </c>
      <c r="J2079">
        <v>154.06</v>
      </c>
      <c r="K2079">
        <v>90.93</v>
      </c>
    </row>
    <row r="2080" spans="1:11" x14ac:dyDescent="0.35">
      <c r="A2080">
        <v>709105527</v>
      </c>
      <c r="B2080" s="2">
        <v>43950</v>
      </c>
      <c r="C2080" s="2">
        <v>43957</v>
      </c>
      <c r="D2080" t="s">
        <v>125</v>
      </c>
      <c r="E2080" t="s">
        <v>21</v>
      </c>
      <c r="F2080" t="s">
        <v>33</v>
      </c>
      <c r="G2080" t="s">
        <v>14</v>
      </c>
      <c r="H2080" t="s">
        <v>19</v>
      </c>
      <c r="I2080">
        <v>8938</v>
      </c>
      <c r="J2080">
        <v>109.28</v>
      </c>
      <c r="K2080">
        <v>35.840000000000003</v>
      </c>
    </row>
    <row r="2081" spans="1:11" x14ac:dyDescent="0.35">
      <c r="A2081">
        <v>833340728</v>
      </c>
      <c r="B2081" s="2">
        <v>44163</v>
      </c>
      <c r="C2081" s="2">
        <v>44178</v>
      </c>
      <c r="D2081" t="s">
        <v>183</v>
      </c>
      <c r="E2081" t="s">
        <v>24</v>
      </c>
      <c r="F2081" t="s">
        <v>40</v>
      </c>
      <c r="G2081" t="s">
        <v>18</v>
      </c>
      <c r="H2081" t="s">
        <v>15</v>
      </c>
      <c r="I2081">
        <v>2895</v>
      </c>
      <c r="J2081">
        <v>651.21</v>
      </c>
      <c r="K2081">
        <v>524.96</v>
      </c>
    </row>
    <row r="2082" spans="1:11" x14ac:dyDescent="0.35">
      <c r="A2082">
        <v>614321839</v>
      </c>
      <c r="B2082" s="2">
        <v>42513</v>
      </c>
      <c r="C2082" s="2">
        <v>42528</v>
      </c>
      <c r="D2082" t="s">
        <v>80</v>
      </c>
      <c r="E2082" t="s">
        <v>21</v>
      </c>
      <c r="F2082" t="s">
        <v>47</v>
      </c>
      <c r="G2082" t="s">
        <v>14</v>
      </c>
      <c r="H2082" t="s">
        <v>34</v>
      </c>
      <c r="I2082">
        <v>339</v>
      </c>
      <c r="J2082">
        <v>421.89</v>
      </c>
      <c r="K2082">
        <v>364.69</v>
      </c>
    </row>
    <row r="2083" spans="1:11" x14ac:dyDescent="0.35">
      <c r="A2083">
        <v>217722690</v>
      </c>
      <c r="B2083" s="2">
        <v>43635</v>
      </c>
      <c r="C2083" s="2">
        <v>43640</v>
      </c>
      <c r="D2083" t="s">
        <v>101</v>
      </c>
      <c r="E2083" t="s">
        <v>24</v>
      </c>
      <c r="F2083" t="s">
        <v>68</v>
      </c>
      <c r="G2083" t="s">
        <v>18</v>
      </c>
      <c r="H2083" t="s">
        <v>19</v>
      </c>
      <c r="I2083">
        <v>7837</v>
      </c>
      <c r="J2083">
        <v>154.06</v>
      </c>
      <c r="K2083">
        <v>90.93</v>
      </c>
    </row>
    <row r="2084" spans="1:11" x14ac:dyDescent="0.35">
      <c r="A2084">
        <v>329529607</v>
      </c>
      <c r="B2084" s="2">
        <v>44214</v>
      </c>
      <c r="C2084" s="2">
        <v>44226</v>
      </c>
      <c r="D2084" t="s">
        <v>100</v>
      </c>
      <c r="E2084" t="s">
        <v>21</v>
      </c>
      <c r="F2084" t="s">
        <v>42</v>
      </c>
      <c r="G2084" t="s">
        <v>14</v>
      </c>
      <c r="H2084" t="s">
        <v>26</v>
      </c>
      <c r="I2084">
        <v>3988</v>
      </c>
      <c r="J2084">
        <v>437.2</v>
      </c>
      <c r="K2084">
        <v>263.33</v>
      </c>
    </row>
    <row r="2085" spans="1:11" x14ac:dyDescent="0.35">
      <c r="A2085">
        <v>806041419</v>
      </c>
      <c r="B2085" s="2">
        <v>43585</v>
      </c>
      <c r="C2085" s="2">
        <v>43590</v>
      </c>
      <c r="D2085" t="s">
        <v>219</v>
      </c>
      <c r="E2085" t="s">
        <v>38</v>
      </c>
      <c r="F2085" t="s">
        <v>42</v>
      </c>
      <c r="G2085" t="s">
        <v>14</v>
      </c>
      <c r="H2085" t="s">
        <v>19</v>
      </c>
      <c r="I2085">
        <v>4423</v>
      </c>
      <c r="J2085">
        <v>437.2</v>
      </c>
      <c r="K2085">
        <v>263.33</v>
      </c>
    </row>
    <row r="2086" spans="1:11" x14ac:dyDescent="0.35">
      <c r="A2086">
        <v>223869454</v>
      </c>
      <c r="B2086" s="2">
        <v>44711</v>
      </c>
      <c r="C2086" s="2">
        <v>44727</v>
      </c>
      <c r="D2086" t="s">
        <v>205</v>
      </c>
      <c r="E2086" t="s">
        <v>21</v>
      </c>
      <c r="F2086" t="s">
        <v>56</v>
      </c>
      <c r="G2086" t="s">
        <v>14</v>
      </c>
      <c r="H2086" t="s">
        <v>26</v>
      </c>
      <c r="I2086">
        <v>6801</v>
      </c>
      <c r="J2086">
        <v>9.33</v>
      </c>
      <c r="K2086">
        <v>6.92</v>
      </c>
    </row>
    <row r="2087" spans="1:11" x14ac:dyDescent="0.35">
      <c r="A2087">
        <v>829937541</v>
      </c>
      <c r="B2087" s="2">
        <v>43979</v>
      </c>
      <c r="C2087" s="2">
        <v>43991</v>
      </c>
      <c r="D2087" t="s">
        <v>147</v>
      </c>
      <c r="E2087" t="s">
        <v>38</v>
      </c>
      <c r="F2087" t="s">
        <v>30</v>
      </c>
      <c r="G2087" t="s">
        <v>18</v>
      </c>
      <c r="H2087" t="s">
        <v>15</v>
      </c>
      <c r="I2087">
        <v>5816</v>
      </c>
      <c r="J2087">
        <v>81.73</v>
      </c>
      <c r="K2087">
        <v>56.67</v>
      </c>
    </row>
    <row r="2088" spans="1:11" x14ac:dyDescent="0.35">
      <c r="A2088">
        <v>891482007</v>
      </c>
      <c r="B2088" s="2">
        <v>42127</v>
      </c>
      <c r="C2088" s="2">
        <v>42133</v>
      </c>
      <c r="D2088" t="s">
        <v>27</v>
      </c>
      <c r="E2088" t="s">
        <v>24</v>
      </c>
      <c r="F2088" t="s">
        <v>22</v>
      </c>
      <c r="G2088" t="s">
        <v>14</v>
      </c>
      <c r="H2088" t="s">
        <v>26</v>
      </c>
      <c r="I2088">
        <v>8191</v>
      </c>
      <c r="J2088">
        <v>47.45</v>
      </c>
      <c r="K2088">
        <v>31.79</v>
      </c>
    </row>
    <row r="2089" spans="1:11" x14ac:dyDescent="0.35">
      <c r="A2089">
        <v>546051681</v>
      </c>
      <c r="B2089" s="2">
        <v>44015</v>
      </c>
      <c r="C2089" s="2">
        <v>44031</v>
      </c>
      <c r="D2089" t="s">
        <v>163</v>
      </c>
      <c r="E2089" t="s">
        <v>38</v>
      </c>
      <c r="F2089" t="s">
        <v>42</v>
      </c>
      <c r="G2089" t="s">
        <v>14</v>
      </c>
      <c r="H2089" t="s">
        <v>26</v>
      </c>
      <c r="I2089">
        <v>7682</v>
      </c>
      <c r="J2089">
        <v>437.2</v>
      </c>
      <c r="K2089">
        <v>263.33</v>
      </c>
    </row>
    <row r="2090" spans="1:11" x14ac:dyDescent="0.35">
      <c r="A2090">
        <v>451507890</v>
      </c>
      <c r="B2090" s="2">
        <v>43621</v>
      </c>
      <c r="C2090" s="2">
        <v>43632</v>
      </c>
      <c r="D2090" t="s">
        <v>191</v>
      </c>
      <c r="E2090" t="s">
        <v>24</v>
      </c>
      <c r="F2090" t="s">
        <v>13</v>
      </c>
      <c r="G2090" t="s">
        <v>18</v>
      </c>
      <c r="H2090" t="s">
        <v>19</v>
      </c>
      <c r="I2090">
        <v>73</v>
      </c>
      <c r="J2090">
        <v>255.28</v>
      </c>
      <c r="K2090">
        <v>159.41999999999999</v>
      </c>
    </row>
    <row r="2091" spans="1:11" x14ac:dyDescent="0.35">
      <c r="A2091">
        <v>436024463</v>
      </c>
      <c r="B2091" s="2">
        <v>42852</v>
      </c>
      <c r="C2091" s="2">
        <v>42861</v>
      </c>
      <c r="D2091" t="s">
        <v>62</v>
      </c>
      <c r="E2091" t="s">
        <v>38</v>
      </c>
      <c r="F2091" t="s">
        <v>42</v>
      </c>
      <c r="G2091" t="s">
        <v>18</v>
      </c>
      <c r="H2091" t="s">
        <v>34</v>
      </c>
      <c r="I2091">
        <v>8183</v>
      </c>
      <c r="J2091">
        <v>437.2</v>
      </c>
      <c r="K2091">
        <v>263.33</v>
      </c>
    </row>
    <row r="2092" spans="1:11" x14ac:dyDescent="0.35">
      <c r="A2092">
        <v>848087728</v>
      </c>
      <c r="B2092" s="2">
        <v>42699</v>
      </c>
      <c r="C2092" s="2">
        <v>42709</v>
      </c>
      <c r="D2092" t="s">
        <v>16</v>
      </c>
      <c r="E2092" t="s">
        <v>12</v>
      </c>
      <c r="F2092" t="s">
        <v>42</v>
      </c>
      <c r="G2092" t="s">
        <v>14</v>
      </c>
      <c r="H2092" t="s">
        <v>15</v>
      </c>
      <c r="I2092">
        <v>6860</v>
      </c>
      <c r="J2092">
        <v>437.2</v>
      </c>
      <c r="K2092">
        <v>263.33</v>
      </c>
    </row>
    <row r="2093" spans="1:11" x14ac:dyDescent="0.35">
      <c r="A2093">
        <v>306496512</v>
      </c>
      <c r="B2093" s="2">
        <v>42845</v>
      </c>
      <c r="C2093" s="2">
        <v>42850</v>
      </c>
      <c r="D2093" t="s">
        <v>74</v>
      </c>
      <c r="E2093" t="s">
        <v>38</v>
      </c>
      <c r="F2093" t="s">
        <v>76</v>
      </c>
      <c r="G2093" t="s">
        <v>14</v>
      </c>
      <c r="H2093" t="s">
        <v>26</v>
      </c>
      <c r="I2093">
        <v>7984</v>
      </c>
      <c r="J2093">
        <v>668.27</v>
      </c>
      <c r="K2093">
        <v>502.54</v>
      </c>
    </row>
    <row r="2094" spans="1:11" x14ac:dyDescent="0.35">
      <c r="A2094">
        <v>650362145</v>
      </c>
      <c r="B2094" s="2">
        <v>42791</v>
      </c>
      <c r="C2094" s="2">
        <v>42803</v>
      </c>
      <c r="D2094" t="s">
        <v>186</v>
      </c>
      <c r="E2094" t="s">
        <v>38</v>
      </c>
      <c r="F2094" t="s">
        <v>22</v>
      </c>
      <c r="G2094" t="s">
        <v>14</v>
      </c>
      <c r="H2094" t="s">
        <v>15</v>
      </c>
      <c r="I2094">
        <v>5466</v>
      </c>
      <c r="J2094">
        <v>47.45</v>
      </c>
      <c r="K2094">
        <v>31.79</v>
      </c>
    </row>
    <row r="2095" spans="1:11" x14ac:dyDescent="0.35">
      <c r="A2095">
        <v>189108455</v>
      </c>
      <c r="B2095" s="2">
        <v>43962</v>
      </c>
      <c r="C2095" s="2">
        <v>43967</v>
      </c>
      <c r="D2095" t="s">
        <v>20</v>
      </c>
      <c r="E2095" t="s">
        <v>21</v>
      </c>
      <c r="F2095" t="s">
        <v>40</v>
      </c>
      <c r="G2095" t="s">
        <v>18</v>
      </c>
      <c r="H2095" t="s">
        <v>34</v>
      </c>
      <c r="I2095">
        <v>249</v>
      </c>
      <c r="J2095">
        <v>651.21</v>
      </c>
      <c r="K2095">
        <v>524.96</v>
      </c>
    </row>
    <row r="2096" spans="1:11" x14ac:dyDescent="0.35">
      <c r="A2096">
        <v>452471768</v>
      </c>
      <c r="B2096" s="2">
        <v>42018</v>
      </c>
      <c r="C2096" s="2">
        <v>42034</v>
      </c>
      <c r="D2096" t="s">
        <v>172</v>
      </c>
      <c r="E2096" t="s">
        <v>21</v>
      </c>
      <c r="F2096" t="s">
        <v>56</v>
      </c>
      <c r="G2096" t="s">
        <v>18</v>
      </c>
      <c r="H2096" t="s">
        <v>26</v>
      </c>
      <c r="I2096">
        <v>5306</v>
      </c>
      <c r="J2096">
        <v>9.33</v>
      </c>
      <c r="K2096">
        <v>6.92</v>
      </c>
    </row>
    <row r="2097" spans="1:11" x14ac:dyDescent="0.35">
      <c r="A2097">
        <v>340500915</v>
      </c>
      <c r="B2097" s="2">
        <v>44513</v>
      </c>
      <c r="C2097" s="2">
        <v>44525</v>
      </c>
      <c r="D2097" t="s">
        <v>151</v>
      </c>
      <c r="E2097" t="s">
        <v>32</v>
      </c>
      <c r="F2097" t="s">
        <v>17</v>
      </c>
      <c r="G2097" t="s">
        <v>14</v>
      </c>
      <c r="H2097" t="s">
        <v>19</v>
      </c>
      <c r="I2097">
        <v>642</v>
      </c>
      <c r="J2097">
        <v>152.58000000000001</v>
      </c>
      <c r="K2097">
        <v>97.44</v>
      </c>
    </row>
    <row r="2098" spans="1:11" x14ac:dyDescent="0.35">
      <c r="A2098">
        <v>173557221</v>
      </c>
      <c r="B2098" s="2">
        <v>43578</v>
      </c>
      <c r="C2098" s="2">
        <v>43597</v>
      </c>
      <c r="D2098" t="s">
        <v>140</v>
      </c>
      <c r="E2098" t="s">
        <v>24</v>
      </c>
      <c r="F2098" t="s">
        <v>42</v>
      </c>
      <c r="G2098" t="s">
        <v>14</v>
      </c>
      <c r="H2098" t="s">
        <v>19</v>
      </c>
      <c r="I2098">
        <v>8293</v>
      </c>
      <c r="J2098">
        <v>437.2</v>
      </c>
      <c r="K2098">
        <v>263.33</v>
      </c>
    </row>
    <row r="2099" spans="1:11" x14ac:dyDescent="0.35">
      <c r="A2099">
        <v>342314517</v>
      </c>
      <c r="B2099" s="2">
        <v>44545</v>
      </c>
      <c r="C2099" s="2">
        <v>44558</v>
      </c>
      <c r="D2099" t="s">
        <v>185</v>
      </c>
      <c r="E2099" t="s">
        <v>38</v>
      </c>
      <c r="F2099" t="s">
        <v>40</v>
      </c>
      <c r="G2099" t="s">
        <v>18</v>
      </c>
      <c r="H2099" t="s">
        <v>34</v>
      </c>
      <c r="I2099">
        <v>7327</v>
      </c>
      <c r="J2099">
        <v>651.21</v>
      </c>
      <c r="K2099">
        <v>524.96</v>
      </c>
    </row>
    <row r="2100" spans="1:11" x14ac:dyDescent="0.35">
      <c r="A2100">
        <v>857759130</v>
      </c>
      <c r="B2100" s="2">
        <v>42592</v>
      </c>
      <c r="C2100" s="2">
        <v>42595</v>
      </c>
      <c r="D2100" t="s">
        <v>78</v>
      </c>
      <c r="E2100" t="s">
        <v>24</v>
      </c>
      <c r="F2100" t="s">
        <v>68</v>
      </c>
      <c r="G2100" t="s">
        <v>18</v>
      </c>
      <c r="H2100" t="s">
        <v>15</v>
      </c>
      <c r="I2100">
        <v>8843</v>
      </c>
      <c r="J2100">
        <v>154.06</v>
      </c>
      <c r="K2100">
        <v>90.93</v>
      </c>
    </row>
    <row r="2101" spans="1:11" x14ac:dyDescent="0.35">
      <c r="A2101">
        <v>901189887</v>
      </c>
      <c r="B2101" s="2">
        <v>44793</v>
      </c>
      <c r="C2101" s="2">
        <v>44809</v>
      </c>
      <c r="D2101" t="s">
        <v>213</v>
      </c>
      <c r="E2101" t="s">
        <v>38</v>
      </c>
      <c r="F2101" t="s">
        <v>13</v>
      </c>
      <c r="G2101" t="s">
        <v>18</v>
      </c>
      <c r="H2101" t="s">
        <v>34</v>
      </c>
      <c r="I2101">
        <v>969</v>
      </c>
      <c r="J2101">
        <v>255.28</v>
      </c>
      <c r="K2101">
        <v>159.41999999999999</v>
      </c>
    </row>
    <row r="2102" spans="1:11" x14ac:dyDescent="0.35">
      <c r="A2102">
        <v>174218118</v>
      </c>
      <c r="B2102" s="2">
        <v>42490</v>
      </c>
      <c r="C2102" s="2">
        <v>42492</v>
      </c>
      <c r="D2102" t="s">
        <v>184</v>
      </c>
      <c r="E2102" t="s">
        <v>21</v>
      </c>
      <c r="F2102" t="s">
        <v>25</v>
      </c>
      <c r="G2102" t="s">
        <v>18</v>
      </c>
      <c r="H2102" t="s">
        <v>15</v>
      </c>
      <c r="I2102">
        <v>3867</v>
      </c>
      <c r="J2102">
        <v>205.7</v>
      </c>
      <c r="K2102">
        <v>117.11</v>
      </c>
    </row>
    <row r="2103" spans="1:11" x14ac:dyDescent="0.35">
      <c r="A2103">
        <v>248767650</v>
      </c>
      <c r="B2103" s="2">
        <v>42149</v>
      </c>
      <c r="C2103" s="2">
        <v>42170</v>
      </c>
      <c r="D2103" t="s">
        <v>185</v>
      </c>
      <c r="E2103" t="s">
        <v>38</v>
      </c>
      <c r="F2103" t="s">
        <v>40</v>
      </c>
      <c r="G2103" t="s">
        <v>18</v>
      </c>
      <c r="H2103" t="s">
        <v>26</v>
      </c>
      <c r="I2103">
        <v>4731</v>
      </c>
      <c r="J2103">
        <v>651.21</v>
      </c>
      <c r="K2103">
        <v>524.96</v>
      </c>
    </row>
    <row r="2104" spans="1:11" x14ac:dyDescent="0.35">
      <c r="A2104">
        <v>517074811</v>
      </c>
      <c r="B2104" s="2">
        <v>43585</v>
      </c>
      <c r="C2104" s="2">
        <v>43596</v>
      </c>
      <c r="D2104" t="s">
        <v>90</v>
      </c>
      <c r="E2104" t="s">
        <v>38</v>
      </c>
      <c r="F2104" t="s">
        <v>30</v>
      </c>
      <c r="G2104" t="s">
        <v>14</v>
      </c>
      <c r="H2104" t="s">
        <v>19</v>
      </c>
      <c r="I2104">
        <v>2782</v>
      </c>
      <c r="J2104">
        <v>81.73</v>
      </c>
      <c r="K2104">
        <v>56.67</v>
      </c>
    </row>
    <row r="2105" spans="1:11" x14ac:dyDescent="0.35">
      <c r="A2105">
        <v>441688430</v>
      </c>
      <c r="B2105" s="2">
        <v>44158</v>
      </c>
      <c r="C2105" s="2">
        <v>44162</v>
      </c>
      <c r="D2105" t="s">
        <v>173</v>
      </c>
      <c r="E2105" t="s">
        <v>24</v>
      </c>
      <c r="F2105" t="s">
        <v>56</v>
      </c>
      <c r="G2105" t="s">
        <v>14</v>
      </c>
      <c r="H2105" t="s">
        <v>19</v>
      </c>
      <c r="I2105">
        <v>4277</v>
      </c>
      <c r="J2105">
        <v>9.33</v>
      </c>
      <c r="K2105">
        <v>6.92</v>
      </c>
    </row>
    <row r="2106" spans="1:11" x14ac:dyDescent="0.35">
      <c r="A2106">
        <v>905469834</v>
      </c>
      <c r="B2106" s="2">
        <v>44692</v>
      </c>
      <c r="C2106" s="2">
        <v>44702</v>
      </c>
      <c r="D2106" t="s">
        <v>92</v>
      </c>
      <c r="E2106" t="s">
        <v>32</v>
      </c>
      <c r="F2106" t="s">
        <v>33</v>
      </c>
      <c r="G2106" t="s">
        <v>18</v>
      </c>
      <c r="H2106" t="s">
        <v>15</v>
      </c>
      <c r="I2106">
        <v>7500</v>
      </c>
      <c r="J2106">
        <v>109.28</v>
      </c>
      <c r="K2106">
        <v>35.840000000000003</v>
      </c>
    </row>
    <row r="2107" spans="1:11" x14ac:dyDescent="0.35">
      <c r="A2107">
        <v>161592853</v>
      </c>
      <c r="B2107" s="2">
        <v>43247</v>
      </c>
      <c r="C2107" s="2">
        <v>43264</v>
      </c>
      <c r="D2107" t="s">
        <v>94</v>
      </c>
      <c r="E2107" t="s">
        <v>38</v>
      </c>
      <c r="F2107" t="s">
        <v>76</v>
      </c>
      <c r="G2107" t="s">
        <v>18</v>
      </c>
      <c r="H2107" t="s">
        <v>15</v>
      </c>
      <c r="I2107">
        <v>7771</v>
      </c>
      <c r="J2107">
        <v>668.27</v>
      </c>
      <c r="K2107">
        <v>502.54</v>
      </c>
    </row>
    <row r="2108" spans="1:11" x14ac:dyDescent="0.35">
      <c r="A2108">
        <v>583543813</v>
      </c>
      <c r="B2108" s="2">
        <v>43853</v>
      </c>
      <c r="C2108" s="2">
        <v>43872</v>
      </c>
      <c r="D2108" t="s">
        <v>53</v>
      </c>
      <c r="E2108" t="s">
        <v>29</v>
      </c>
      <c r="F2108" t="s">
        <v>56</v>
      </c>
      <c r="G2108" t="s">
        <v>14</v>
      </c>
      <c r="H2108" t="s">
        <v>19</v>
      </c>
      <c r="I2108">
        <v>2437</v>
      </c>
      <c r="J2108">
        <v>9.33</v>
      </c>
      <c r="K2108">
        <v>6.92</v>
      </c>
    </row>
    <row r="2109" spans="1:11" x14ac:dyDescent="0.35">
      <c r="A2109">
        <v>115121543</v>
      </c>
      <c r="B2109" s="2">
        <v>44694</v>
      </c>
      <c r="C2109" s="2">
        <v>44699</v>
      </c>
      <c r="D2109" t="s">
        <v>111</v>
      </c>
      <c r="E2109" t="s">
        <v>38</v>
      </c>
      <c r="F2109" t="s">
        <v>17</v>
      </c>
      <c r="G2109" t="s">
        <v>14</v>
      </c>
      <c r="H2109" t="s">
        <v>26</v>
      </c>
      <c r="I2109">
        <v>5878</v>
      </c>
      <c r="J2109">
        <v>152.58000000000001</v>
      </c>
      <c r="K2109">
        <v>97.44</v>
      </c>
    </row>
    <row r="2110" spans="1:11" x14ac:dyDescent="0.35">
      <c r="A2110">
        <v>820437371</v>
      </c>
      <c r="B2110" s="2">
        <v>42883</v>
      </c>
      <c r="C2110" s="2">
        <v>42886</v>
      </c>
      <c r="D2110" t="s">
        <v>184</v>
      </c>
      <c r="E2110" t="s">
        <v>21</v>
      </c>
      <c r="F2110" t="s">
        <v>47</v>
      </c>
      <c r="G2110" t="s">
        <v>14</v>
      </c>
      <c r="H2110" t="s">
        <v>34</v>
      </c>
      <c r="I2110">
        <v>4505</v>
      </c>
      <c r="J2110">
        <v>421.89</v>
      </c>
      <c r="K2110">
        <v>364.69</v>
      </c>
    </row>
    <row r="2111" spans="1:11" x14ac:dyDescent="0.35">
      <c r="A2111">
        <v>333915126</v>
      </c>
      <c r="B2111" s="2">
        <v>42310</v>
      </c>
      <c r="C2111" s="2">
        <v>42314</v>
      </c>
      <c r="D2111" t="s">
        <v>132</v>
      </c>
      <c r="E2111" t="s">
        <v>38</v>
      </c>
      <c r="F2111" t="s">
        <v>40</v>
      </c>
      <c r="G2111" t="s">
        <v>18</v>
      </c>
      <c r="H2111" t="s">
        <v>34</v>
      </c>
      <c r="I2111">
        <v>1761</v>
      </c>
      <c r="J2111">
        <v>651.21</v>
      </c>
      <c r="K2111">
        <v>524.96</v>
      </c>
    </row>
    <row r="2112" spans="1:11" x14ac:dyDescent="0.35">
      <c r="A2112">
        <v>410291135</v>
      </c>
      <c r="B2112" s="2">
        <v>43867</v>
      </c>
      <c r="C2112" s="2">
        <v>43877</v>
      </c>
      <c r="D2112" t="s">
        <v>116</v>
      </c>
      <c r="E2112" t="s">
        <v>21</v>
      </c>
      <c r="F2112" t="s">
        <v>30</v>
      </c>
      <c r="G2112" t="s">
        <v>18</v>
      </c>
      <c r="H2112" t="s">
        <v>26</v>
      </c>
      <c r="I2112">
        <v>3119</v>
      </c>
      <c r="J2112">
        <v>81.73</v>
      </c>
      <c r="K2112">
        <v>56.67</v>
      </c>
    </row>
    <row r="2113" spans="1:11" x14ac:dyDescent="0.35">
      <c r="A2113">
        <v>174614226</v>
      </c>
      <c r="B2113" s="2">
        <v>42910</v>
      </c>
      <c r="C2113" s="2">
        <v>42926</v>
      </c>
      <c r="D2113" t="s">
        <v>188</v>
      </c>
      <c r="E2113" t="s">
        <v>21</v>
      </c>
      <c r="F2113" t="s">
        <v>13</v>
      </c>
      <c r="G2113" t="s">
        <v>18</v>
      </c>
      <c r="H2113" t="s">
        <v>19</v>
      </c>
      <c r="I2113">
        <v>1085</v>
      </c>
      <c r="J2113">
        <v>255.28</v>
      </c>
      <c r="K2113">
        <v>159.41999999999999</v>
      </c>
    </row>
    <row r="2114" spans="1:11" x14ac:dyDescent="0.35">
      <c r="A2114">
        <v>172245728</v>
      </c>
      <c r="B2114" s="2">
        <v>43115</v>
      </c>
      <c r="C2114" s="2">
        <v>43117</v>
      </c>
      <c r="D2114" t="s">
        <v>114</v>
      </c>
      <c r="E2114" t="s">
        <v>38</v>
      </c>
      <c r="F2114" t="s">
        <v>40</v>
      </c>
      <c r="G2114" t="s">
        <v>14</v>
      </c>
      <c r="H2114" t="s">
        <v>15</v>
      </c>
      <c r="I2114">
        <v>194</v>
      </c>
      <c r="J2114">
        <v>651.21</v>
      </c>
      <c r="K2114">
        <v>524.96</v>
      </c>
    </row>
    <row r="2115" spans="1:11" x14ac:dyDescent="0.35">
      <c r="A2115">
        <v>118859469</v>
      </c>
      <c r="B2115" s="2">
        <v>44349</v>
      </c>
      <c r="C2115" s="2">
        <v>44362</v>
      </c>
      <c r="D2115" t="s">
        <v>203</v>
      </c>
      <c r="E2115" t="s">
        <v>21</v>
      </c>
      <c r="F2115" t="s">
        <v>17</v>
      </c>
      <c r="G2115" t="s">
        <v>18</v>
      </c>
      <c r="H2115" t="s">
        <v>26</v>
      </c>
      <c r="I2115">
        <v>2013</v>
      </c>
      <c r="J2115">
        <v>152.58000000000001</v>
      </c>
      <c r="K2115">
        <v>97.44</v>
      </c>
    </row>
    <row r="2116" spans="1:11" x14ac:dyDescent="0.35">
      <c r="A2116">
        <v>250441777</v>
      </c>
      <c r="B2116" s="2">
        <v>44097</v>
      </c>
      <c r="C2116" s="2">
        <v>44117</v>
      </c>
      <c r="D2116" t="s">
        <v>54</v>
      </c>
      <c r="E2116" t="s">
        <v>29</v>
      </c>
      <c r="F2116" t="s">
        <v>33</v>
      </c>
      <c r="G2116" t="s">
        <v>14</v>
      </c>
      <c r="H2116" t="s">
        <v>34</v>
      </c>
      <c r="I2116">
        <v>142</v>
      </c>
      <c r="J2116">
        <v>109.28</v>
      </c>
      <c r="K2116">
        <v>35.840000000000003</v>
      </c>
    </row>
    <row r="2117" spans="1:11" x14ac:dyDescent="0.35">
      <c r="A2117">
        <v>873291480</v>
      </c>
      <c r="B2117" s="2">
        <v>44858</v>
      </c>
      <c r="C2117" s="2">
        <v>44868</v>
      </c>
      <c r="D2117" t="s">
        <v>146</v>
      </c>
      <c r="E2117" t="s">
        <v>29</v>
      </c>
      <c r="F2117" t="s">
        <v>13</v>
      </c>
      <c r="G2117" t="s">
        <v>14</v>
      </c>
      <c r="H2117" t="s">
        <v>26</v>
      </c>
      <c r="I2117">
        <v>5210</v>
      </c>
      <c r="J2117">
        <v>255.28</v>
      </c>
      <c r="K2117">
        <v>159.41999999999999</v>
      </c>
    </row>
    <row r="2118" spans="1:11" x14ac:dyDescent="0.35">
      <c r="A2118">
        <v>114019906</v>
      </c>
      <c r="B2118" s="2">
        <v>43357</v>
      </c>
      <c r="C2118" s="2">
        <v>43358</v>
      </c>
      <c r="D2118" t="s">
        <v>173</v>
      </c>
      <c r="E2118" t="s">
        <v>24</v>
      </c>
      <c r="F2118" t="s">
        <v>22</v>
      </c>
      <c r="G2118" t="s">
        <v>14</v>
      </c>
      <c r="H2118" t="s">
        <v>26</v>
      </c>
      <c r="I2118">
        <v>9879</v>
      </c>
      <c r="J2118">
        <v>47.45</v>
      </c>
      <c r="K2118">
        <v>31.79</v>
      </c>
    </row>
    <row r="2119" spans="1:11" x14ac:dyDescent="0.35">
      <c r="A2119">
        <v>669550883</v>
      </c>
      <c r="B2119" s="2">
        <v>42215</v>
      </c>
      <c r="C2119" s="2">
        <v>42218</v>
      </c>
      <c r="D2119" t="s">
        <v>204</v>
      </c>
      <c r="E2119" t="s">
        <v>21</v>
      </c>
      <c r="F2119" t="s">
        <v>42</v>
      </c>
      <c r="G2119" t="s">
        <v>18</v>
      </c>
      <c r="H2119" t="s">
        <v>34</v>
      </c>
      <c r="I2119">
        <v>3840</v>
      </c>
      <c r="J2119">
        <v>437.2</v>
      </c>
      <c r="K2119">
        <v>263.33</v>
      </c>
    </row>
    <row r="2120" spans="1:11" x14ac:dyDescent="0.35">
      <c r="A2120">
        <v>357120740</v>
      </c>
      <c r="B2120" s="2">
        <v>43554</v>
      </c>
      <c r="C2120" s="2">
        <v>43561</v>
      </c>
      <c r="D2120" t="s">
        <v>182</v>
      </c>
      <c r="E2120" t="s">
        <v>12</v>
      </c>
      <c r="F2120" t="s">
        <v>13</v>
      </c>
      <c r="G2120" t="s">
        <v>18</v>
      </c>
      <c r="H2120" t="s">
        <v>26</v>
      </c>
      <c r="I2120">
        <v>8818</v>
      </c>
      <c r="J2120">
        <v>255.28</v>
      </c>
      <c r="K2120">
        <v>159.41999999999999</v>
      </c>
    </row>
    <row r="2121" spans="1:11" x14ac:dyDescent="0.35">
      <c r="A2121">
        <v>664278304</v>
      </c>
      <c r="B2121" s="2">
        <v>43966</v>
      </c>
      <c r="C2121" s="2">
        <v>43971</v>
      </c>
      <c r="D2121" t="s">
        <v>213</v>
      </c>
      <c r="E2121" t="s">
        <v>38</v>
      </c>
      <c r="F2121" t="s">
        <v>22</v>
      </c>
      <c r="G2121" t="s">
        <v>18</v>
      </c>
      <c r="H2121" t="s">
        <v>26</v>
      </c>
      <c r="I2121">
        <v>3567</v>
      </c>
      <c r="J2121">
        <v>47.45</v>
      </c>
      <c r="K2121">
        <v>31.79</v>
      </c>
    </row>
    <row r="2122" spans="1:11" x14ac:dyDescent="0.35">
      <c r="A2122">
        <v>898884904</v>
      </c>
      <c r="B2122" s="2">
        <v>44235</v>
      </c>
      <c r="C2122" s="2">
        <v>44246</v>
      </c>
      <c r="D2122" t="s">
        <v>84</v>
      </c>
      <c r="E2122" t="s">
        <v>24</v>
      </c>
      <c r="F2122" t="s">
        <v>25</v>
      </c>
      <c r="G2122" t="s">
        <v>18</v>
      </c>
      <c r="H2122" t="s">
        <v>15</v>
      </c>
      <c r="I2122">
        <v>8873</v>
      </c>
      <c r="J2122">
        <v>205.7</v>
      </c>
      <c r="K2122">
        <v>117.11</v>
      </c>
    </row>
    <row r="2123" spans="1:11" x14ac:dyDescent="0.35">
      <c r="A2123">
        <v>439114367</v>
      </c>
      <c r="B2123" s="2">
        <v>43999</v>
      </c>
      <c r="C2123" s="2">
        <v>44016</v>
      </c>
      <c r="D2123" t="s">
        <v>115</v>
      </c>
      <c r="E2123" t="s">
        <v>21</v>
      </c>
      <c r="F2123" t="s">
        <v>30</v>
      </c>
      <c r="G2123" t="s">
        <v>14</v>
      </c>
      <c r="H2123" t="s">
        <v>15</v>
      </c>
      <c r="I2123">
        <v>2554</v>
      </c>
      <c r="J2123">
        <v>81.73</v>
      </c>
      <c r="K2123">
        <v>56.67</v>
      </c>
    </row>
    <row r="2124" spans="1:11" x14ac:dyDescent="0.35">
      <c r="A2124">
        <v>983453023</v>
      </c>
      <c r="B2124" s="2">
        <v>44171</v>
      </c>
      <c r="C2124" s="2">
        <v>44172</v>
      </c>
      <c r="D2124" t="s">
        <v>41</v>
      </c>
      <c r="E2124" t="s">
        <v>29</v>
      </c>
      <c r="F2124" t="s">
        <v>30</v>
      </c>
      <c r="G2124" t="s">
        <v>18</v>
      </c>
      <c r="H2124" t="s">
        <v>26</v>
      </c>
      <c r="I2124">
        <v>4459</v>
      </c>
      <c r="J2124">
        <v>81.73</v>
      </c>
      <c r="K2124">
        <v>56.67</v>
      </c>
    </row>
    <row r="2125" spans="1:11" x14ac:dyDescent="0.35">
      <c r="A2125">
        <v>700699698</v>
      </c>
      <c r="B2125" s="2">
        <v>43783</v>
      </c>
      <c r="C2125" s="2">
        <v>43797</v>
      </c>
      <c r="D2125" t="s">
        <v>202</v>
      </c>
      <c r="E2125" t="s">
        <v>38</v>
      </c>
      <c r="F2125" t="s">
        <v>42</v>
      </c>
      <c r="G2125" t="s">
        <v>14</v>
      </c>
      <c r="H2125" t="s">
        <v>34</v>
      </c>
      <c r="I2125">
        <v>1467</v>
      </c>
      <c r="J2125">
        <v>437.2</v>
      </c>
      <c r="K2125">
        <v>263.33</v>
      </c>
    </row>
    <row r="2126" spans="1:11" x14ac:dyDescent="0.35">
      <c r="A2126">
        <v>979965722</v>
      </c>
      <c r="B2126" s="2">
        <v>44603</v>
      </c>
      <c r="C2126" s="2">
        <v>44624</v>
      </c>
      <c r="D2126" t="s">
        <v>149</v>
      </c>
      <c r="E2126" t="s">
        <v>12</v>
      </c>
      <c r="F2126" t="s">
        <v>25</v>
      </c>
      <c r="G2126" t="s">
        <v>18</v>
      </c>
      <c r="H2126" t="s">
        <v>15</v>
      </c>
      <c r="I2126">
        <v>2489</v>
      </c>
      <c r="J2126">
        <v>205.7</v>
      </c>
      <c r="K2126">
        <v>117.11</v>
      </c>
    </row>
    <row r="2127" spans="1:11" x14ac:dyDescent="0.35">
      <c r="A2127">
        <v>580674922</v>
      </c>
      <c r="B2127" s="2">
        <v>42555</v>
      </c>
      <c r="C2127" s="2">
        <v>42573</v>
      </c>
      <c r="D2127" t="s">
        <v>61</v>
      </c>
      <c r="E2127" t="s">
        <v>12</v>
      </c>
      <c r="F2127" t="s">
        <v>40</v>
      </c>
      <c r="G2127" t="s">
        <v>14</v>
      </c>
      <c r="H2127" t="s">
        <v>19</v>
      </c>
      <c r="I2127">
        <v>3468</v>
      </c>
      <c r="J2127">
        <v>651.21</v>
      </c>
      <c r="K2127">
        <v>524.96</v>
      </c>
    </row>
    <row r="2128" spans="1:11" x14ac:dyDescent="0.35">
      <c r="A2128">
        <v>582563626</v>
      </c>
      <c r="B2128" s="2">
        <v>44227</v>
      </c>
      <c r="C2128" s="2">
        <v>44236</v>
      </c>
      <c r="D2128" t="s">
        <v>159</v>
      </c>
      <c r="E2128" t="s">
        <v>21</v>
      </c>
      <c r="F2128" t="s">
        <v>76</v>
      </c>
      <c r="G2128" t="s">
        <v>14</v>
      </c>
      <c r="H2128" t="s">
        <v>15</v>
      </c>
      <c r="I2128">
        <v>2378</v>
      </c>
      <c r="J2128">
        <v>668.27</v>
      </c>
      <c r="K2128">
        <v>502.54</v>
      </c>
    </row>
    <row r="2129" spans="1:11" x14ac:dyDescent="0.35">
      <c r="A2129">
        <v>335680663</v>
      </c>
      <c r="B2129" s="2">
        <v>43320</v>
      </c>
      <c r="C2129" s="2">
        <v>43323</v>
      </c>
      <c r="D2129" t="s">
        <v>142</v>
      </c>
      <c r="E2129" t="s">
        <v>29</v>
      </c>
      <c r="F2129" t="s">
        <v>17</v>
      </c>
      <c r="G2129" t="s">
        <v>18</v>
      </c>
      <c r="H2129" t="s">
        <v>19</v>
      </c>
      <c r="I2129">
        <v>4223</v>
      </c>
      <c r="J2129">
        <v>152.58000000000001</v>
      </c>
      <c r="K2129">
        <v>97.44</v>
      </c>
    </row>
    <row r="2130" spans="1:11" x14ac:dyDescent="0.35">
      <c r="A2130">
        <v>610387361</v>
      </c>
      <c r="B2130" s="2">
        <v>44203</v>
      </c>
      <c r="C2130" s="2">
        <v>44221</v>
      </c>
      <c r="D2130" t="s">
        <v>213</v>
      </c>
      <c r="E2130" t="s">
        <v>38</v>
      </c>
      <c r="F2130" t="s">
        <v>68</v>
      </c>
      <c r="G2130" t="s">
        <v>14</v>
      </c>
      <c r="H2130" t="s">
        <v>26</v>
      </c>
      <c r="I2130">
        <v>6039</v>
      </c>
      <c r="J2130">
        <v>154.06</v>
      </c>
      <c r="K2130">
        <v>90.93</v>
      </c>
    </row>
    <row r="2131" spans="1:11" x14ac:dyDescent="0.35">
      <c r="A2131">
        <v>447357547</v>
      </c>
      <c r="B2131" s="2">
        <v>44509</v>
      </c>
      <c r="C2131" s="2">
        <v>44527</v>
      </c>
      <c r="D2131" t="s">
        <v>209</v>
      </c>
      <c r="E2131" t="s">
        <v>32</v>
      </c>
      <c r="F2131" t="s">
        <v>33</v>
      </c>
      <c r="G2131" t="s">
        <v>14</v>
      </c>
      <c r="H2131" t="s">
        <v>19</v>
      </c>
      <c r="I2131">
        <v>1894</v>
      </c>
      <c r="J2131">
        <v>109.28</v>
      </c>
      <c r="K2131">
        <v>35.840000000000003</v>
      </c>
    </row>
    <row r="2132" spans="1:11" x14ac:dyDescent="0.35">
      <c r="A2132">
        <v>307577550</v>
      </c>
      <c r="B2132" s="2">
        <v>43305</v>
      </c>
      <c r="C2132" s="2">
        <v>43326</v>
      </c>
      <c r="D2132" t="s">
        <v>16</v>
      </c>
      <c r="E2132" t="s">
        <v>12</v>
      </c>
      <c r="F2132" t="s">
        <v>30</v>
      </c>
      <c r="G2132" t="s">
        <v>14</v>
      </c>
      <c r="H2132" t="s">
        <v>34</v>
      </c>
      <c r="I2132">
        <v>7887</v>
      </c>
      <c r="J2132">
        <v>81.73</v>
      </c>
      <c r="K2132">
        <v>56.67</v>
      </c>
    </row>
    <row r="2133" spans="1:11" x14ac:dyDescent="0.35">
      <c r="A2133">
        <v>722346198</v>
      </c>
      <c r="B2133" s="2">
        <v>43778</v>
      </c>
      <c r="C2133" s="2">
        <v>43779</v>
      </c>
      <c r="D2133" t="s">
        <v>182</v>
      </c>
      <c r="E2133" t="s">
        <v>12</v>
      </c>
      <c r="F2133" t="s">
        <v>42</v>
      </c>
      <c r="G2133" t="s">
        <v>14</v>
      </c>
      <c r="H2133" t="s">
        <v>34</v>
      </c>
      <c r="I2133">
        <v>7147</v>
      </c>
      <c r="J2133">
        <v>437.2</v>
      </c>
      <c r="K2133">
        <v>263.33</v>
      </c>
    </row>
    <row r="2134" spans="1:11" x14ac:dyDescent="0.35">
      <c r="A2134">
        <v>943274819</v>
      </c>
      <c r="B2134" s="2">
        <v>43504</v>
      </c>
      <c r="C2134" s="2">
        <v>43513</v>
      </c>
      <c r="D2134" t="s">
        <v>102</v>
      </c>
      <c r="E2134" t="s">
        <v>21</v>
      </c>
      <c r="F2134" t="s">
        <v>17</v>
      </c>
      <c r="G2134" t="s">
        <v>14</v>
      </c>
      <c r="H2134" t="s">
        <v>15</v>
      </c>
      <c r="I2134">
        <v>4836</v>
      </c>
      <c r="J2134">
        <v>152.58000000000001</v>
      </c>
      <c r="K2134">
        <v>97.44</v>
      </c>
    </row>
    <row r="2135" spans="1:11" x14ac:dyDescent="0.35">
      <c r="A2135">
        <v>292287242</v>
      </c>
      <c r="B2135" s="2">
        <v>44177</v>
      </c>
      <c r="C2135" s="2">
        <v>44188</v>
      </c>
      <c r="D2135" t="s">
        <v>206</v>
      </c>
      <c r="E2135" t="s">
        <v>24</v>
      </c>
      <c r="F2135" t="s">
        <v>22</v>
      </c>
      <c r="G2135" t="s">
        <v>18</v>
      </c>
      <c r="H2135" t="s">
        <v>15</v>
      </c>
      <c r="I2135">
        <v>3145</v>
      </c>
      <c r="J2135">
        <v>47.45</v>
      </c>
      <c r="K2135">
        <v>31.79</v>
      </c>
    </row>
    <row r="2136" spans="1:11" x14ac:dyDescent="0.35">
      <c r="A2136">
        <v>411619794</v>
      </c>
      <c r="B2136" s="2">
        <v>42035</v>
      </c>
      <c r="C2136" s="2">
        <v>42050</v>
      </c>
      <c r="D2136" t="s">
        <v>220</v>
      </c>
      <c r="E2136" t="s">
        <v>29</v>
      </c>
      <c r="F2136" t="s">
        <v>68</v>
      </c>
      <c r="G2136" t="s">
        <v>18</v>
      </c>
      <c r="H2136" t="s">
        <v>19</v>
      </c>
      <c r="I2136">
        <v>6299</v>
      </c>
      <c r="J2136">
        <v>154.06</v>
      </c>
      <c r="K2136">
        <v>90.93</v>
      </c>
    </row>
    <row r="2137" spans="1:11" x14ac:dyDescent="0.35">
      <c r="A2137">
        <v>313821303</v>
      </c>
      <c r="B2137" s="2">
        <v>44900</v>
      </c>
      <c r="C2137" s="2">
        <v>44906</v>
      </c>
      <c r="D2137" t="s">
        <v>145</v>
      </c>
      <c r="E2137" t="s">
        <v>21</v>
      </c>
      <c r="F2137" t="s">
        <v>40</v>
      </c>
      <c r="G2137" t="s">
        <v>14</v>
      </c>
      <c r="H2137" t="s">
        <v>34</v>
      </c>
      <c r="I2137">
        <v>5552</v>
      </c>
      <c r="J2137">
        <v>651.21</v>
      </c>
      <c r="K2137">
        <v>524.96</v>
      </c>
    </row>
    <row r="2138" spans="1:11" x14ac:dyDescent="0.35">
      <c r="A2138">
        <v>431753098</v>
      </c>
      <c r="B2138" s="2">
        <v>42249</v>
      </c>
      <c r="C2138" s="2">
        <v>42257</v>
      </c>
      <c r="D2138" t="s">
        <v>195</v>
      </c>
      <c r="E2138" t="s">
        <v>21</v>
      </c>
      <c r="F2138" t="s">
        <v>22</v>
      </c>
      <c r="G2138" t="s">
        <v>14</v>
      </c>
      <c r="H2138" t="s">
        <v>15</v>
      </c>
      <c r="I2138">
        <v>4191</v>
      </c>
      <c r="J2138">
        <v>47.45</v>
      </c>
      <c r="K2138">
        <v>31.79</v>
      </c>
    </row>
    <row r="2139" spans="1:11" x14ac:dyDescent="0.35">
      <c r="A2139">
        <v>368589007</v>
      </c>
      <c r="B2139" s="2">
        <v>44377</v>
      </c>
      <c r="C2139" s="2">
        <v>44398</v>
      </c>
      <c r="D2139" t="s">
        <v>180</v>
      </c>
      <c r="E2139" t="s">
        <v>24</v>
      </c>
      <c r="F2139" t="s">
        <v>13</v>
      </c>
      <c r="G2139" t="s">
        <v>14</v>
      </c>
      <c r="H2139" t="s">
        <v>15</v>
      </c>
      <c r="I2139">
        <v>2533</v>
      </c>
      <c r="J2139">
        <v>255.28</v>
      </c>
      <c r="K2139">
        <v>159.41999999999999</v>
      </c>
    </row>
    <row r="2140" spans="1:11" x14ac:dyDescent="0.35">
      <c r="A2140">
        <v>247815358</v>
      </c>
      <c r="B2140" s="2">
        <v>44539</v>
      </c>
      <c r="C2140" s="2">
        <v>44543</v>
      </c>
      <c r="D2140" t="s">
        <v>69</v>
      </c>
      <c r="E2140" t="s">
        <v>38</v>
      </c>
      <c r="F2140" t="s">
        <v>68</v>
      </c>
      <c r="G2140" t="s">
        <v>18</v>
      </c>
      <c r="H2140" t="s">
        <v>15</v>
      </c>
      <c r="I2140">
        <v>2926</v>
      </c>
      <c r="J2140">
        <v>154.06</v>
      </c>
      <c r="K2140">
        <v>90.93</v>
      </c>
    </row>
    <row r="2141" spans="1:11" x14ac:dyDescent="0.35">
      <c r="A2141">
        <v>263230979</v>
      </c>
      <c r="B2141" s="2">
        <v>44076</v>
      </c>
      <c r="C2141" s="2">
        <v>44091</v>
      </c>
      <c r="D2141" t="s">
        <v>151</v>
      </c>
      <c r="E2141" t="s">
        <v>32</v>
      </c>
      <c r="F2141" t="s">
        <v>33</v>
      </c>
      <c r="G2141" t="s">
        <v>14</v>
      </c>
      <c r="H2141" t="s">
        <v>26</v>
      </c>
      <c r="I2141">
        <v>4751</v>
      </c>
      <c r="J2141">
        <v>109.28</v>
      </c>
      <c r="K2141">
        <v>35.840000000000003</v>
      </c>
    </row>
    <row r="2142" spans="1:11" x14ac:dyDescent="0.35">
      <c r="A2142">
        <v>228947198</v>
      </c>
      <c r="B2142" s="2">
        <v>44717</v>
      </c>
      <c r="C2142" s="2">
        <v>44728</v>
      </c>
      <c r="D2142" t="s">
        <v>182</v>
      </c>
      <c r="E2142" t="s">
        <v>12</v>
      </c>
      <c r="F2142" t="s">
        <v>17</v>
      </c>
      <c r="G2142" t="s">
        <v>18</v>
      </c>
      <c r="H2142" t="s">
        <v>19</v>
      </c>
      <c r="I2142">
        <v>9418</v>
      </c>
      <c r="J2142">
        <v>152.58000000000001</v>
      </c>
      <c r="K2142">
        <v>97.44</v>
      </c>
    </row>
    <row r="2143" spans="1:11" x14ac:dyDescent="0.35">
      <c r="A2143">
        <v>929387843</v>
      </c>
      <c r="B2143" s="2">
        <v>43233</v>
      </c>
      <c r="C2143" s="2">
        <v>43244</v>
      </c>
      <c r="D2143" t="s">
        <v>167</v>
      </c>
      <c r="E2143" t="s">
        <v>38</v>
      </c>
      <c r="F2143" t="s">
        <v>68</v>
      </c>
      <c r="G2143" t="s">
        <v>18</v>
      </c>
      <c r="H2143" t="s">
        <v>19</v>
      </c>
      <c r="I2143">
        <v>5371</v>
      </c>
      <c r="J2143">
        <v>154.06</v>
      </c>
      <c r="K2143">
        <v>90.93</v>
      </c>
    </row>
    <row r="2144" spans="1:11" x14ac:dyDescent="0.35">
      <c r="A2144">
        <v>969289243</v>
      </c>
      <c r="B2144" s="2">
        <v>44558</v>
      </c>
      <c r="C2144" s="2">
        <v>44566</v>
      </c>
      <c r="D2144" t="s">
        <v>35</v>
      </c>
      <c r="E2144" t="s">
        <v>21</v>
      </c>
      <c r="F2144" t="s">
        <v>76</v>
      </c>
      <c r="G2144" t="s">
        <v>14</v>
      </c>
      <c r="H2144" t="s">
        <v>19</v>
      </c>
      <c r="I2144">
        <v>3082</v>
      </c>
      <c r="J2144">
        <v>668.27</v>
      </c>
      <c r="K2144">
        <v>502.54</v>
      </c>
    </row>
    <row r="2145" spans="1:11" x14ac:dyDescent="0.35">
      <c r="A2145">
        <v>823700225</v>
      </c>
      <c r="B2145" s="2">
        <v>44856</v>
      </c>
      <c r="C2145" s="2">
        <v>44867</v>
      </c>
      <c r="D2145" t="s">
        <v>111</v>
      </c>
      <c r="E2145" t="s">
        <v>38</v>
      </c>
      <c r="F2145" t="s">
        <v>40</v>
      </c>
      <c r="G2145" t="s">
        <v>18</v>
      </c>
      <c r="H2145" t="s">
        <v>15</v>
      </c>
      <c r="I2145">
        <v>56</v>
      </c>
      <c r="J2145">
        <v>651.21</v>
      </c>
      <c r="K2145">
        <v>524.96</v>
      </c>
    </row>
    <row r="2146" spans="1:11" x14ac:dyDescent="0.35">
      <c r="A2146">
        <v>587982118</v>
      </c>
      <c r="B2146" s="2">
        <v>44493</v>
      </c>
      <c r="C2146" s="2">
        <v>44512</v>
      </c>
      <c r="D2146" t="s">
        <v>27</v>
      </c>
      <c r="E2146" t="s">
        <v>24</v>
      </c>
      <c r="F2146" t="s">
        <v>33</v>
      </c>
      <c r="G2146" t="s">
        <v>14</v>
      </c>
      <c r="H2146" t="s">
        <v>19</v>
      </c>
      <c r="I2146">
        <v>5830</v>
      </c>
      <c r="J2146">
        <v>109.28</v>
      </c>
      <c r="K2146">
        <v>35.840000000000003</v>
      </c>
    </row>
    <row r="2147" spans="1:11" x14ac:dyDescent="0.35">
      <c r="A2147">
        <v>427808749</v>
      </c>
      <c r="B2147" s="2">
        <v>43564</v>
      </c>
      <c r="C2147" s="2">
        <v>43575</v>
      </c>
      <c r="D2147" t="s">
        <v>146</v>
      </c>
      <c r="E2147" t="s">
        <v>29</v>
      </c>
      <c r="F2147" t="s">
        <v>25</v>
      </c>
      <c r="G2147" t="s">
        <v>14</v>
      </c>
      <c r="H2147" t="s">
        <v>19</v>
      </c>
      <c r="I2147">
        <v>6971</v>
      </c>
      <c r="J2147">
        <v>205.7</v>
      </c>
      <c r="K2147">
        <v>117.11</v>
      </c>
    </row>
    <row r="2148" spans="1:11" x14ac:dyDescent="0.35">
      <c r="A2148">
        <v>129166448</v>
      </c>
      <c r="B2148" s="2">
        <v>43294</v>
      </c>
      <c r="C2148" s="2">
        <v>43310</v>
      </c>
      <c r="D2148" t="s">
        <v>158</v>
      </c>
      <c r="E2148" t="s">
        <v>12</v>
      </c>
      <c r="F2148" t="s">
        <v>76</v>
      </c>
      <c r="G2148" t="s">
        <v>18</v>
      </c>
      <c r="H2148" t="s">
        <v>34</v>
      </c>
      <c r="I2148">
        <v>2077</v>
      </c>
      <c r="J2148">
        <v>668.27</v>
      </c>
      <c r="K2148">
        <v>502.54</v>
      </c>
    </row>
    <row r="2149" spans="1:11" x14ac:dyDescent="0.35">
      <c r="A2149">
        <v>448354041</v>
      </c>
      <c r="B2149" s="2">
        <v>43904</v>
      </c>
      <c r="C2149" s="2">
        <v>43908</v>
      </c>
      <c r="D2149" t="s">
        <v>161</v>
      </c>
      <c r="E2149" t="s">
        <v>24</v>
      </c>
      <c r="F2149" t="s">
        <v>30</v>
      </c>
      <c r="G2149" t="s">
        <v>18</v>
      </c>
      <c r="H2149" t="s">
        <v>34</v>
      </c>
      <c r="I2149">
        <v>6779</v>
      </c>
      <c r="J2149">
        <v>81.73</v>
      </c>
      <c r="K2149">
        <v>56.67</v>
      </c>
    </row>
    <row r="2150" spans="1:11" x14ac:dyDescent="0.35">
      <c r="A2150">
        <v>861982858</v>
      </c>
      <c r="B2150" s="2">
        <v>44394</v>
      </c>
      <c r="C2150" s="2">
        <v>44409</v>
      </c>
      <c r="D2150" t="s">
        <v>125</v>
      </c>
      <c r="E2150" t="s">
        <v>21</v>
      </c>
      <c r="F2150" t="s">
        <v>17</v>
      </c>
      <c r="G2150" t="s">
        <v>18</v>
      </c>
      <c r="H2150" t="s">
        <v>15</v>
      </c>
      <c r="I2150">
        <v>8738</v>
      </c>
      <c r="J2150">
        <v>152.58000000000001</v>
      </c>
      <c r="K2150">
        <v>97.44</v>
      </c>
    </row>
    <row r="2151" spans="1:11" x14ac:dyDescent="0.35">
      <c r="A2151">
        <v>916976726</v>
      </c>
      <c r="B2151" s="2">
        <v>42034</v>
      </c>
      <c r="C2151" s="2">
        <v>42043</v>
      </c>
      <c r="D2151" t="s">
        <v>138</v>
      </c>
      <c r="E2151" t="s">
        <v>24</v>
      </c>
      <c r="F2151" t="s">
        <v>47</v>
      </c>
      <c r="G2151" t="s">
        <v>14</v>
      </c>
      <c r="H2151" t="s">
        <v>19</v>
      </c>
      <c r="I2151">
        <v>2645</v>
      </c>
      <c r="J2151">
        <v>421.89</v>
      </c>
      <c r="K2151">
        <v>364.69</v>
      </c>
    </row>
    <row r="2152" spans="1:11" x14ac:dyDescent="0.35">
      <c r="A2152">
        <v>680571973</v>
      </c>
      <c r="B2152" s="2">
        <v>44296</v>
      </c>
      <c r="C2152" s="2">
        <v>44316</v>
      </c>
      <c r="D2152" t="s">
        <v>166</v>
      </c>
      <c r="E2152" t="s">
        <v>38</v>
      </c>
      <c r="F2152" t="s">
        <v>40</v>
      </c>
      <c r="G2152" t="s">
        <v>14</v>
      </c>
      <c r="H2152" t="s">
        <v>26</v>
      </c>
      <c r="I2152">
        <v>5225</v>
      </c>
      <c r="J2152">
        <v>651.21</v>
      </c>
      <c r="K2152">
        <v>524.96</v>
      </c>
    </row>
    <row r="2153" spans="1:11" x14ac:dyDescent="0.35">
      <c r="A2153">
        <v>290317428</v>
      </c>
      <c r="B2153" s="2">
        <v>42421</v>
      </c>
      <c r="C2153" s="2">
        <v>42436</v>
      </c>
      <c r="D2153" t="s">
        <v>178</v>
      </c>
      <c r="E2153" t="s">
        <v>21</v>
      </c>
      <c r="F2153" t="s">
        <v>47</v>
      </c>
      <c r="G2153" t="s">
        <v>14</v>
      </c>
      <c r="H2153" t="s">
        <v>15</v>
      </c>
      <c r="I2153">
        <v>233</v>
      </c>
      <c r="J2153">
        <v>421.89</v>
      </c>
      <c r="K2153">
        <v>364.69</v>
      </c>
    </row>
    <row r="2154" spans="1:11" x14ac:dyDescent="0.35">
      <c r="A2154">
        <v>404074418</v>
      </c>
      <c r="B2154" s="2">
        <v>42544</v>
      </c>
      <c r="C2154" s="2">
        <v>42549</v>
      </c>
      <c r="D2154" t="s">
        <v>161</v>
      </c>
      <c r="E2154" t="s">
        <v>24</v>
      </c>
      <c r="F2154" t="s">
        <v>40</v>
      </c>
      <c r="G2154" t="s">
        <v>14</v>
      </c>
      <c r="H2154" t="s">
        <v>34</v>
      </c>
      <c r="I2154">
        <v>3455</v>
      </c>
      <c r="J2154">
        <v>651.21</v>
      </c>
      <c r="K2154">
        <v>524.96</v>
      </c>
    </row>
    <row r="2155" spans="1:11" x14ac:dyDescent="0.35">
      <c r="A2155">
        <v>850016772</v>
      </c>
      <c r="B2155" s="2">
        <v>44381</v>
      </c>
      <c r="C2155" s="2">
        <v>44386</v>
      </c>
      <c r="D2155" t="s">
        <v>207</v>
      </c>
      <c r="E2155" t="s">
        <v>51</v>
      </c>
      <c r="F2155" t="s">
        <v>17</v>
      </c>
      <c r="G2155" t="s">
        <v>18</v>
      </c>
      <c r="H2155" t="s">
        <v>34</v>
      </c>
      <c r="I2155">
        <v>7707</v>
      </c>
      <c r="J2155">
        <v>152.58000000000001</v>
      </c>
      <c r="K2155">
        <v>97.44</v>
      </c>
    </row>
    <row r="2156" spans="1:11" x14ac:dyDescent="0.35">
      <c r="A2156">
        <v>176630818</v>
      </c>
      <c r="B2156" s="2">
        <v>42609</v>
      </c>
      <c r="C2156" s="2">
        <v>42618</v>
      </c>
      <c r="D2156" t="s">
        <v>158</v>
      </c>
      <c r="E2156" t="s">
        <v>12</v>
      </c>
      <c r="F2156" t="s">
        <v>68</v>
      </c>
      <c r="G2156" t="s">
        <v>18</v>
      </c>
      <c r="H2156" t="s">
        <v>34</v>
      </c>
      <c r="I2156">
        <v>7839</v>
      </c>
      <c r="J2156">
        <v>154.06</v>
      </c>
      <c r="K2156">
        <v>90.93</v>
      </c>
    </row>
    <row r="2157" spans="1:11" x14ac:dyDescent="0.35">
      <c r="A2157">
        <v>602715384</v>
      </c>
      <c r="B2157" s="2">
        <v>43225</v>
      </c>
      <c r="C2157" s="2">
        <v>43229</v>
      </c>
      <c r="D2157" t="s">
        <v>36</v>
      </c>
      <c r="E2157" t="s">
        <v>29</v>
      </c>
      <c r="F2157" t="s">
        <v>47</v>
      </c>
      <c r="G2157" t="s">
        <v>18</v>
      </c>
      <c r="H2157" t="s">
        <v>34</v>
      </c>
      <c r="I2157">
        <v>5731</v>
      </c>
      <c r="J2157">
        <v>421.89</v>
      </c>
      <c r="K2157">
        <v>364.69</v>
      </c>
    </row>
    <row r="2158" spans="1:11" x14ac:dyDescent="0.35">
      <c r="A2158">
        <v>367381799</v>
      </c>
      <c r="B2158" s="2">
        <v>44842</v>
      </c>
      <c r="C2158" s="2">
        <v>44848</v>
      </c>
      <c r="D2158" t="s">
        <v>70</v>
      </c>
      <c r="E2158" t="s">
        <v>29</v>
      </c>
      <c r="F2158" t="s">
        <v>30</v>
      </c>
      <c r="G2158" t="s">
        <v>14</v>
      </c>
      <c r="H2158" t="s">
        <v>26</v>
      </c>
      <c r="I2158">
        <v>5293</v>
      </c>
      <c r="J2158">
        <v>81.73</v>
      </c>
      <c r="K2158">
        <v>56.67</v>
      </c>
    </row>
    <row r="2159" spans="1:11" x14ac:dyDescent="0.35">
      <c r="A2159">
        <v>480053889</v>
      </c>
      <c r="B2159" s="2">
        <v>42730</v>
      </c>
      <c r="C2159" s="2">
        <v>42748</v>
      </c>
      <c r="D2159" t="s">
        <v>96</v>
      </c>
      <c r="E2159" t="s">
        <v>29</v>
      </c>
      <c r="F2159" t="s">
        <v>56</v>
      </c>
      <c r="G2159" t="s">
        <v>14</v>
      </c>
      <c r="H2159" t="s">
        <v>15</v>
      </c>
      <c r="I2159">
        <v>7469</v>
      </c>
      <c r="J2159">
        <v>9.33</v>
      </c>
      <c r="K2159">
        <v>6.92</v>
      </c>
    </row>
    <row r="2160" spans="1:11" x14ac:dyDescent="0.35">
      <c r="A2160">
        <v>670467984</v>
      </c>
      <c r="B2160" s="2">
        <v>43400</v>
      </c>
      <c r="C2160" s="2">
        <v>43404</v>
      </c>
      <c r="D2160" t="s">
        <v>180</v>
      </c>
      <c r="E2160" t="s">
        <v>24</v>
      </c>
      <c r="F2160" t="s">
        <v>40</v>
      </c>
      <c r="G2160" t="s">
        <v>18</v>
      </c>
      <c r="H2160" t="s">
        <v>26</v>
      </c>
      <c r="I2160">
        <v>5231</v>
      </c>
      <c r="J2160">
        <v>651.21</v>
      </c>
      <c r="K2160">
        <v>524.96</v>
      </c>
    </row>
    <row r="2161" spans="1:11" x14ac:dyDescent="0.35">
      <c r="A2161">
        <v>738672912</v>
      </c>
      <c r="B2161" s="2">
        <v>43710</v>
      </c>
      <c r="C2161" s="2">
        <v>43724</v>
      </c>
      <c r="D2161" t="s">
        <v>124</v>
      </c>
      <c r="E2161" t="s">
        <v>38</v>
      </c>
      <c r="F2161" t="s">
        <v>30</v>
      </c>
      <c r="G2161" t="s">
        <v>14</v>
      </c>
      <c r="H2161" t="s">
        <v>19</v>
      </c>
      <c r="I2161">
        <v>8584</v>
      </c>
      <c r="J2161">
        <v>81.73</v>
      </c>
      <c r="K2161">
        <v>56.67</v>
      </c>
    </row>
    <row r="2162" spans="1:11" x14ac:dyDescent="0.35">
      <c r="A2162">
        <v>105030000</v>
      </c>
      <c r="B2162" s="2">
        <v>42523</v>
      </c>
      <c r="C2162" s="2">
        <v>42542</v>
      </c>
      <c r="D2162" t="s">
        <v>116</v>
      </c>
      <c r="E2162" t="s">
        <v>21</v>
      </c>
      <c r="F2162" t="s">
        <v>33</v>
      </c>
      <c r="G2162" t="s">
        <v>18</v>
      </c>
      <c r="H2162" t="s">
        <v>19</v>
      </c>
      <c r="I2162">
        <v>9566</v>
      </c>
      <c r="J2162">
        <v>109.28</v>
      </c>
      <c r="K2162">
        <v>35.840000000000003</v>
      </c>
    </row>
    <row r="2163" spans="1:11" x14ac:dyDescent="0.35">
      <c r="A2163">
        <v>960213077</v>
      </c>
      <c r="B2163" s="2">
        <v>42247</v>
      </c>
      <c r="C2163" s="2">
        <v>42266</v>
      </c>
      <c r="D2163" t="s">
        <v>79</v>
      </c>
      <c r="E2163" t="s">
        <v>21</v>
      </c>
      <c r="F2163" t="s">
        <v>22</v>
      </c>
      <c r="G2163" t="s">
        <v>14</v>
      </c>
      <c r="H2163" t="s">
        <v>34</v>
      </c>
      <c r="I2163">
        <v>7242</v>
      </c>
      <c r="J2163">
        <v>47.45</v>
      </c>
      <c r="K2163">
        <v>31.79</v>
      </c>
    </row>
    <row r="2164" spans="1:11" x14ac:dyDescent="0.35">
      <c r="A2164">
        <v>615208470</v>
      </c>
      <c r="B2164" s="2">
        <v>44062</v>
      </c>
      <c r="C2164" s="2">
        <v>44079</v>
      </c>
      <c r="D2164" t="s">
        <v>65</v>
      </c>
      <c r="E2164" t="s">
        <v>32</v>
      </c>
      <c r="F2164" t="s">
        <v>25</v>
      </c>
      <c r="G2164" t="s">
        <v>14</v>
      </c>
      <c r="H2164" t="s">
        <v>15</v>
      </c>
      <c r="I2164">
        <v>2713</v>
      </c>
      <c r="J2164">
        <v>205.7</v>
      </c>
      <c r="K2164">
        <v>117.11</v>
      </c>
    </row>
    <row r="2165" spans="1:11" x14ac:dyDescent="0.35">
      <c r="A2165">
        <v>951315009</v>
      </c>
      <c r="B2165" s="2">
        <v>43616</v>
      </c>
      <c r="C2165" s="2">
        <v>43627</v>
      </c>
      <c r="D2165" t="s">
        <v>207</v>
      </c>
      <c r="E2165" t="s">
        <v>51</v>
      </c>
      <c r="F2165" t="s">
        <v>42</v>
      </c>
      <c r="G2165" t="s">
        <v>18</v>
      </c>
      <c r="H2165" t="s">
        <v>34</v>
      </c>
      <c r="I2165">
        <v>4106</v>
      </c>
      <c r="J2165">
        <v>437.2</v>
      </c>
      <c r="K2165">
        <v>263.33</v>
      </c>
    </row>
    <row r="2166" spans="1:11" x14ac:dyDescent="0.35">
      <c r="A2166">
        <v>770144021</v>
      </c>
      <c r="B2166" s="2">
        <v>44562</v>
      </c>
      <c r="C2166" s="2">
        <v>44581</v>
      </c>
      <c r="D2166" t="s">
        <v>46</v>
      </c>
      <c r="E2166" t="s">
        <v>29</v>
      </c>
      <c r="F2166" t="s">
        <v>22</v>
      </c>
      <c r="G2166" t="s">
        <v>18</v>
      </c>
      <c r="H2166" t="s">
        <v>26</v>
      </c>
      <c r="I2166">
        <v>1585</v>
      </c>
      <c r="J2166">
        <v>47.45</v>
      </c>
      <c r="K2166">
        <v>31.79</v>
      </c>
    </row>
    <row r="2167" spans="1:11" x14ac:dyDescent="0.35">
      <c r="A2167">
        <v>743619334</v>
      </c>
      <c r="B2167" s="2">
        <v>43247</v>
      </c>
      <c r="C2167" s="2">
        <v>43260</v>
      </c>
      <c r="D2167" t="s">
        <v>145</v>
      </c>
      <c r="E2167" t="s">
        <v>21</v>
      </c>
      <c r="F2167" t="s">
        <v>42</v>
      </c>
      <c r="G2167" t="s">
        <v>18</v>
      </c>
      <c r="H2167" t="s">
        <v>26</v>
      </c>
      <c r="I2167">
        <v>2341</v>
      </c>
      <c r="J2167">
        <v>437.2</v>
      </c>
      <c r="K2167">
        <v>263.33</v>
      </c>
    </row>
    <row r="2168" spans="1:11" x14ac:dyDescent="0.35">
      <c r="A2168">
        <v>263977277</v>
      </c>
      <c r="B2168" s="2">
        <v>42719</v>
      </c>
      <c r="C2168" s="2">
        <v>42727</v>
      </c>
      <c r="D2168" t="s">
        <v>205</v>
      </c>
      <c r="E2168" t="s">
        <v>21</v>
      </c>
      <c r="F2168" t="s">
        <v>40</v>
      </c>
      <c r="G2168" t="s">
        <v>18</v>
      </c>
      <c r="H2168" t="s">
        <v>34</v>
      </c>
      <c r="I2168">
        <v>5597</v>
      </c>
      <c r="J2168">
        <v>651.21</v>
      </c>
      <c r="K2168">
        <v>524.96</v>
      </c>
    </row>
    <row r="2169" spans="1:11" x14ac:dyDescent="0.35">
      <c r="A2169">
        <v>593766677</v>
      </c>
      <c r="B2169" s="2">
        <v>44146</v>
      </c>
      <c r="C2169" s="2">
        <v>44156</v>
      </c>
      <c r="D2169" t="s">
        <v>196</v>
      </c>
      <c r="E2169" t="s">
        <v>32</v>
      </c>
      <c r="F2169" t="s">
        <v>68</v>
      </c>
      <c r="G2169" t="s">
        <v>18</v>
      </c>
      <c r="H2169" t="s">
        <v>34</v>
      </c>
      <c r="I2169">
        <v>7609</v>
      </c>
      <c r="J2169">
        <v>154.06</v>
      </c>
      <c r="K2169">
        <v>90.93</v>
      </c>
    </row>
    <row r="2170" spans="1:11" x14ac:dyDescent="0.35">
      <c r="A2170">
        <v>815848863</v>
      </c>
      <c r="B2170" s="2">
        <v>43658</v>
      </c>
      <c r="C2170" s="2">
        <v>43665</v>
      </c>
      <c r="D2170" t="s">
        <v>128</v>
      </c>
      <c r="E2170" t="s">
        <v>38</v>
      </c>
      <c r="F2170" t="s">
        <v>40</v>
      </c>
      <c r="G2170" t="s">
        <v>18</v>
      </c>
      <c r="H2170" t="s">
        <v>19</v>
      </c>
      <c r="I2170">
        <v>6663</v>
      </c>
      <c r="J2170">
        <v>651.21</v>
      </c>
      <c r="K2170">
        <v>524.96</v>
      </c>
    </row>
    <row r="2171" spans="1:11" x14ac:dyDescent="0.35">
      <c r="A2171">
        <v>983397662</v>
      </c>
      <c r="B2171" s="2">
        <v>44011</v>
      </c>
      <c r="C2171" s="2">
        <v>44019</v>
      </c>
      <c r="D2171" t="s">
        <v>62</v>
      </c>
      <c r="E2171" t="s">
        <v>38</v>
      </c>
      <c r="F2171" t="s">
        <v>25</v>
      </c>
      <c r="G2171" t="s">
        <v>14</v>
      </c>
      <c r="H2171" t="s">
        <v>34</v>
      </c>
      <c r="I2171">
        <v>8076</v>
      </c>
      <c r="J2171">
        <v>205.7</v>
      </c>
      <c r="K2171">
        <v>117.11</v>
      </c>
    </row>
    <row r="2172" spans="1:11" x14ac:dyDescent="0.35">
      <c r="A2172">
        <v>769899404</v>
      </c>
      <c r="B2172" s="2">
        <v>44538</v>
      </c>
      <c r="C2172" s="2">
        <v>44557</v>
      </c>
      <c r="D2172" t="s">
        <v>133</v>
      </c>
      <c r="E2172" t="s">
        <v>38</v>
      </c>
      <c r="F2172" t="s">
        <v>76</v>
      </c>
      <c r="G2172" t="s">
        <v>18</v>
      </c>
      <c r="H2172" t="s">
        <v>34</v>
      </c>
      <c r="I2172">
        <v>9197</v>
      </c>
      <c r="J2172">
        <v>668.27</v>
      </c>
      <c r="K2172">
        <v>502.54</v>
      </c>
    </row>
    <row r="2173" spans="1:11" x14ac:dyDescent="0.35">
      <c r="A2173">
        <v>819152915</v>
      </c>
      <c r="B2173" s="2">
        <v>44309</v>
      </c>
      <c r="C2173" s="2">
        <v>44321</v>
      </c>
      <c r="D2173" t="s">
        <v>60</v>
      </c>
      <c r="E2173" t="s">
        <v>21</v>
      </c>
      <c r="F2173" t="s">
        <v>40</v>
      </c>
      <c r="G2173" t="s">
        <v>18</v>
      </c>
      <c r="H2173" t="s">
        <v>34</v>
      </c>
      <c r="I2173">
        <v>4406</v>
      </c>
      <c r="J2173">
        <v>651.21</v>
      </c>
      <c r="K2173">
        <v>524.96</v>
      </c>
    </row>
    <row r="2174" spans="1:11" x14ac:dyDescent="0.35">
      <c r="A2174">
        <v>495269525</v>
      </c>
      <c r="B2174" s="2">
        <v>44247</v>
      </c>
      <c r="C2174" s="2">
        <v>44267</v>
      </c>
      <c r="D2174" t="s">
        <v>59</v>
      </c>
      <c r="E2174" t="s">
        <v>12</v>
      </c>
      <c r="F2174" t="s">
        <v>47</v>
      </c>
      <c r="G2174" t="s">
        <v>18</v>
      </c>
      <c r="H2174" t="s">
        <v>19</v>
      </c>
      <c r="I2174">
        <v>113</v>
      </c>
      <c r="J2174">
        <v>421.89</v>
      </c>
      <c r="K2174">
        <v>364.69</v>
      </c>
    </row>
    <row r="2175" spans="1:11" x14ac:dyDescent="0.35">
      <c r="A2175">
        <v>132673060</v>
      </c>
      <c r="B2175" s="2">
        <v>42661</v>
      </c>
      <c r="C2175" s="2">
        <v>42666</v>
      </c>
      <c r="D2175" t="s">
        <v>127</v>
      </c>
      <c r="E2175" t="s">
        <v>38</v>
      </c>
      <c r="F2175" t="s">
        <v>25</v>
      </c>
      <c r="G2175" t="s">
        <v>18</v>
      </c>
      <c r="H2175" t="s">
        <v>15</v>
      </c>
      <c r="I2175">
        <v>9762</v>
      </c>
      <c r="J2175">
        <v>205.7</v>
      </c>
      <c r="K2175">
        <v>117.11</v>
      </c>
    </row>
    <row r="2176" spans="1:11" x14ac:dyDescent="0.35">
      <c r="A2176">
        <v>586099851</v>
      </c>
      <c r="B2176" s="2">
        <v>43831</v>
      </c>
      <c r="C2176" s="2">
        <v>43848</v>
      </c>
      <c r="D2176" t="s">
        <v>141</v>
      </c>
      <c r="E2176" t="s">
        <v>38</v>
      </c>
      <c r="F2176" t="s">
        <v>25</v>
      </c>
      <c r="G2176" t="s">
        <v>14</v>
      </c>
      <c r="H2176" t="s">
        <v>34</v>
      </c>
      <c r="I2176">
        <v>8825</v>
      </c>
      <c r="J2176">
        <v>205.7</v>
      </c>
      <c r="K2176">
        <v>117.11</v>
      </c>
    </row>
    <row r="2177" spans="1:11" x14ac:dyDescent="0.35">
      <c r="A2177">
        <v>980598723</v>
      </c>
      <c r="B2177" s="2">
        <v>42229</v>
      </c>
      <c r="C2177" s="2">
        <v>42249</v>
      </c>
      <c r="D2177" t="s">
        <v>165</v>
      </c>
      <c r="E2177" t="s">
        <v>21</v>
      </c>
      <c r="F2177" t="s">
        <v>30</v>
      </c>
      <c r="G2177" t="s">
        <v>18</v>
      </c>
      <c r="H2177" t="s">
        <v>19</v>
      </c>
      <c r="I2177">
        <v>9808</v>
      </c>
      <c r="J2177">
        <v>81.73</v>
      </c>
      <c r="K2177">
        <v>56.67</v>
      </c>
    </row>
    <row r="2178" spans="1:11" x14ac:dyDescent="0.35">
      <c r="A2178">
        <v>961531007</v>
      </c>
      <c r="B2178" s="2">
        <v>42834</v>
      </c>
      <c r="C2178" s="2">
        <v>42843</v>
      </c>
      <c r="D2178" t="s">
        <v>43</v>
      </c>
      <c r="E2178" t="s">
        <v>24</v>
      </c>
      <c r="F2178" t="s">
        <v>56</v>
      </c>
      <c r="G2178" t="s">
        <v>18</v>
      </c>
      <c r="H2178" t="s">
        <v>26</v>
      </c>
      <c r="I2178">
        <v>7247</v>
      </c>
      <c r="J2178">
        <v>9.33</v>
      </c>
      <c r="K2178">
        <v>6.92</v>
      </c>
    </row>
    <row r="2179" spans="1:11" x14ac:dyDescent="0.35">
      <c r="A2179">
        <v>244570529</v>
      </c>
      <c r="B2179" s="2">
        <v>44364</v>
      </c>
      <c r="C2179" s="2">
        <v>44378</v>
      </c>
      <c r="D2179" t="s">
        <v>130</v>
      </c>
      <c r="E2179" t="s">
        <v>29</v>
      </c>
      <c r="F2179" t="s">
        <v>42</v>
      </c>
      <c r="G2179" t="s">
        <v>18</v>
      </c>
      <c r="H2179" t="s">
        <v>15</v>
      </c>
      <c r="I2179">
        <v>2709</v>
      </c>
      <c r="J2179">
        <v>437.2</v>
      </c>
      <c r="K2179">
        <v>263.33</v>
      </c>
    </row>
    <row r="2180" spans="1:11" x14ac:dyDescent="0.35">
      <c r="A2180">
        <v>865703618</v>
      </c>
      <c r="B2180" s="2">
        <v>42533</v>
      </c>
      <c r="C2180" s="2">
        <v>42545</v>
      </c>
      <c r="D2180" t="s">
        <v>167</v>
      </c>
      <c r="E2180" t="s">
        <v>38</v>
      </c>
      <c r="F2180" t="s">
        <v>17</v>
      </c>
      <c r="G2180" t="s">
        <v>14</v>
      </c>
      <c r="H2180" t="s">
        <v>15</v>
      </c>
      <c r="I2180">
        <v>9793</v>
      </c>
      <c r="J2180">
        <v>152.58000000000001</v>
      </c>
      <c r="K2180">
        <v>97.44</v>
      </c>
    </row>
    <row r="2181" spans="1:11" x14ac:dyDescent="0.35">
      <c r="A2181">
        <v>431229102</v>
      </c>
      <c r="B2181" s="2">
        <v>42916</v>
      </c>
      <c r="C2181" s="2">
        <v>42922</v>
      </c>
      <c r="D2181" t="s">
        <v>119</v>
      </c>
      <c r="E2181" t="s">
        <v>24</v>
      </c>
      <c r="F2181" t="s">
        <v>13</v>
      </c>
      <c r="G2181" t="s">
        <v>14</v>
      </c>
      <c r="H2181" t="s">
        <v>15</v>
      </c>
      <c r="I2181">
        <v>9129</v>
      </c>
      <c r="J2181">
        <v>255.28</v>
      </c>
      <c r="K2181">
        <v>159.41999999999999</v>
      </c>
    </row>
    <row r="2182" spans="1:11" x14ac:dyDescent="0.35">
      <c r="A2182">
        <v>667758309</v>
      </c>
      <c r="B2182" s="2">
        <v>42395</v>
      </c>
      <c r="C2182" s="2">
        <v>42405</v>
      </c>
      <c r="D2182" t="s">
        <v>154</v>
      </c>
      <c r="E2182" t="s">
        <v>12</v>
      </c>
      <c r="F2182" t="s">
        <v>25</v>
      </c>
      <c r="G2182" t="s">
        <v>18</v>
      </c>
      <c r="H2182" t="s">
        <v>34</v>
      </c>
      <c r="I2182">
        <v>3378</v>
      </c>
      <c r="J2182">
        <v>205.7</v>
      </c>
      <c r="K2182">
        <v>117.11</v>
      </c>
    </row>
    <row r="2183" spans="1:11" x14ac:dyDescent="0.35">
      <c r="A2183">
        <v>672215068</v>
      </c>
      <c r="B2183" s="2">
        <v>44895</v>
      </c>
      <c r="C2183" s="2">
        <v>44915</v>
      </c>
      <c r="D2183" t="s">
        <v>138</v>
      </c>
      <c r="E2183" t="s">
        <v>24</v>
      </c>
      <c r="F2183" t="s">
        <v>76</v>
      </c>
      <c r="G2183" t="s">
        <v>14</v>
      </c>
      <c r="H2183" t="s">
        <v>34</v>
      </c>
      <c r="I2183">
        <v>2232</v>
      </c>
      <c r="J2183">
        <v>668.27</v>
      </c>
      <c r="K2183">
        <v>502.54</v>
      </c>
    </row>
    <row r="2184" spans="1:11" x14ac:dyDescent="0.35">
      <c r="A2184">
        <v>961835706</v>
      </c>
      <c r="B2184" s="2">
        <v>42732</v>
      </c>
      <c r="C2184" s="2">
        <v>42733</v>
      </c>
      <c r="D2184" t="s">
        <v>110</v>
      </c>
      <c r="E2184" t="s">
        <v>38</v>
      </c>
      <c r="F2184" t="s">
        <v>42</v>
      </c>
      <c r="G2184" t="s">
        <v>14</v>
      </c>
      <c r="H2184" t="s">
        <v>34</v>
      </c>
      <c r="I2184">
        <v>7414</v>
      </c>
      <c r="J2184">
        <v>437.2</v>
      </c>
      <c r="K2184">
        <v>263.33</v>
      </c>
    </row>
    <row r="2185" spans="1:11" x14ac:dyDescent="0.35">
      <c r="A2185">
        <v>324169051</v>
      </c>
      <c r="B2185" s="2">
        <v>42458</v>
      </c>
      <c r="C2185" s="2">
        <v>42460</v>
      </c>
      <c r="D2185" t="s">
        <v>180</v>
      </c>
      <c r="E2185" t="s">
        <v>24</v>
      </c>
      <c r="F2185" t="s">
        <v>22</v>
      </c>
      <c r="G2185" t="s">
        <v>18</v>
      </c>
      <c r="H2185" t="s">
        <v>19</v>
      </c>
      <c r="I2185">
        <v>7681</v>
      </c>
      <c r="J2185">
        <v>47.45</v>
      </c>
      <c r="K2185">
        <v>31.79</v>
      </c>
    </row>
    <row r="2186" spans="1:11" x14ac:dyDescent="0.35">
      <c r="A2186">
        <v>767076432</v>
      </c>
      <c r="B2186" s="2">
        <v>43244</v>
      </c>
      <c r="C2186" s="2">
        <v>43251</v>
      </c>
      <c r="D2186" t="s">
        <v>111</v>
      </c>
      <c r="E2186" t="s">
        <v>38</v>
      </c>
      <c r="F2186" t="s">
        <v>13</v>
      </c>
      <c r="G2186" t="s">
        <v>18</v>
      </c>
      <c r="H2186" t="s">
        <v>15</v>
      </c>
      <c r="I2186">
        <v>3817</v>
      </c>
      <c r="J2186">
        <v>255.28</v>
      </c>
      <c r="K2186">
        <v>159.41999999999999</v>
      </c>
    </row>
    <row r="2187" spans="1:11" x14ac:dyDescent="0.35">
      <c r="A2187">
        <v>768731677</v>
      </c>
      <c r="B2187" s="2">
        <v>43267</v>
      </c>
      <c r="C2187" s="2">
        <v>43282</v>
      </c>
      <c r="D2187" t="s">
        <v>98</v>
      </c>
      <c r="E2187" t="s">
        <v>38</v>
      </c>
      <c r="F2187" t="s">
        <v>17</v>
      </c>
      <c r="G2187" t="s">
        <v>14</v>
      </c>
      <c r="H2187" t="s">
        <v>19</v>
      </c>
      <c r="I2187">
        <v>3641</v>
      </c>
      <c r="J2187">
        <v>152.58000000000001</v>
      </c>
      <c r="K2187">
        <v>97.44</v>
      </c>
    </row>
    <row r="2188" spans="1:11" x14ac:dyDescent="0.35">
      <c r="A2188">
        <v>227621114</v>
      </c>
      <c r="B2188" s="2">
        <v>44168</v>
      </c>
      <c r="C2188" s="2">
        <v>44177</v>
      </c>
      <c r="D2188" t="s">
        <v>181</v>
      </c>
      <c r="E2188" t="s">
        <v>38</v>
      </c>
      <c r="F2188" t="s">
        <v>68</v>
      </c>
      <c r="G2188" t="s">
        <v>18</v>
      </c>
      <c r="H2188" t="s">
        <v>19</v>
      </c>
      <c r="I2188">
        <v>7001</v>
      </c>
      <c r="J2188">
        <v>154.06</v>
      </c>
      <c r="K2188">
        <v>90.93</v>
      </c>
    </row>
    <row r="2189" spans="1:11" x14ac:dyDescent="0.35">
      <c r="A2189">
        <v>912543570</v>
      </c>
      <c r="B2189" s="2">
        <v>44250</v>
      </c>
      <c r="C2189" s="2">
        <v>44261</v>
      </c>
      <c r="D2189" t="s">
        <v>153</v>
      </c>
      <c r="E2189" t="s">
        <v>38</v>
      </c>
      <c r="F2189" t="s">
        <v>30</v>
      </c>
      <c r="G2189" t="s">
        <v>18</v>
      </c>
      <c r="H2189" t="s">
        <v>34</v>
      </c>
      <c r="I2189">
        <v>776</v>
      </c>
      <c r="J2189">
        <v>81.73</v>
      </c>
      <c r="K2189">
        <v>56.67</v>
      </c>
    </row>
    <row r="2190" spans="1:11" x14ac:dyDescent="0.35">
      <c r="A2190">
        <v>612610375</v>
      </c>
      <c r="B2190" s="2">
        <v>44394</v>
      </c>
      <c r="C2190" s="2">
        <v>44401</v>
      </c>
      <c r="D2190" t="s">
        <v>171</v>
      </c>
      <c r="E2190" t="s">
        <v>12</v>
      </c>
      <c r="F2190" t="s">
        <v>40</v>
      </c>
      <c r="G2190" t="s">
        <v>18</v>
      </c>
      <c r="H2190" t="s">
        <v>15</v>
      </c>
      <c r="I2190">
        <v>3878</v>
      </c>
      <c r="J2190">
        <v>651.21</v>
      </c>
      <c r="K2190">
        <v>524.96</v>
      </c>
    </row>
    <row r="2191" spans="1:11" x14ac:dyDescent="0.35">
      <c r="A2191">
        <v>787245357</v>
      </c>
      <c r="B2191" s="2">
        <v>43756</v>
      </c>
      <c r="C2191" s="2">
        <v>43777</v>
      </c>
      <c r="D2191" t="s">
        <v>196</v>
      </c>
      <c r="E2191" t="s">
        <v>32</v>
      </c>
      <c r="F2191" t="s">
        <v>17</v>
      </c>
      <c r="G2191" t="s">
        <v>18</v>
      </c>
      <c r="H2191" t="s">
        <v>26</v>
      </c>
      <c r="I2191">
        <v>2250</v>
      </c>
      <c r="J2191">
        <v>152.58000000000001</v>
      </c>
      <c r="K2191">
        <v>97.44</v>
      </c>
    </row>
    <row r="2192" spans="1:11" x14ac:dyDescent="0.35">
      <c r="A2192">
        <v>716184842</v>
      </c>
      <c r="B2192" s="2">
        <v>44234</v>
      </c>
      <c r="C2192" s="2">
        <v>44242</v>
      </c>
      <c r="D2192" t="s">
        <v>170</v>
      </c>
      <c r="E2192" t="s">
        <v>12</v>
      </c>
      <c r="F2192" t="s">
        <v>47</v>
      </c>
      <c r="G2192" t="s">
        <v>18</v>
      </c>
      <c r="H2192" t="s">
        <v>34</v>
      </c>
      <c r="I2192">
        <v>3865</v>
      </c>
      <c r="J2192">
        <v>421.89</v>
      </c>
      <c r="K2192">
        <v>364.69</v>
      </c>
    </row>
    <row r="2193" spans="1:11" x14ac:dyDescent="0.35">
      <c r="A2193">
        <v>649477660</v>
      </c>
      <c r="B2193" s="2">
        <v>42604</v>
      </c>
      <c r="C2193" s="2">
        <v>42605</v>
      </c>
      <c r="D2193" t="s">
        <v>216</v>
      </c>
      <c r="E2193" t="s">
        <v>51</v>
      </c>
      <c r="F2193" t="s">
        <v>42</v>
      </c>
      <c r="G2193" t="s">
        <v>18</v>
      </c>
      <c r="H2193" t="s">
        <v>26</v>
      </c>
      <c r="I2193">
        <v>3727</v>
      </c>
      <c r="J2193">
        <v>437.2</v>
      </c>
      <c r="K2193">
        <v>263.33</v>
      </c>
    </row>
    <row r="2194" spans="1:11" x14ac:dyDescent="0.35">
      <c r="A2194">
        <v>457485139</v>
      </c>
      <c r="B2194" s="2">
        <v>43234</v>
      </c>
      <c r="C2194" s="2">
        <v>43237</v>
      </c>
      <c r="D2194" t="s">
        <v>166</v>
      </c>
      <c r="E2194" t="s">
        <v>38</v>
      </c>
      <c r="F2194" t="s">
        <v>40</v>
      </c>
      <c r="G2194" t="s">
        <v>18</v>
      </c>
      <c r="H2194" t="s">
        <v>15</v>
      </c>
      <c r="I2194">
        <v>8874</v>
      </c>
      <c r="J2194">
        <v>651.21</v>
      </c>
      <c r="K2194">
        <v>524.96</v>
      </c>
    </row>
    <row r="2195" spans="1:11" x14ac:dyDescent="0.35">
      <c r="A2195">
        <v>980881106</v>
      </c>
      <c r="B2195" s="2">
        <v>42298</v>
      </c>
      <c r="C2195" s="2">
        <v>42312</v>
      </c>
      <c r="D2195" t="s">
        <v>185</v>
      </c>
      <c r="E2195" t="s">
        <v>38</v>
      </c>
      <c r="F2195" t="s">
        <v>22</v>
      </c>
      <c r="G2195" t="s">
        <v>18</v>
      </c>
      <c r="H2195" t="s">
        <v>15</v>
      </c>
      <c r="I2195">
        <v>3372</v>
      </c>
      <c r="J2195">
        <v>47.45</v>
      </c>
      <c r="K2195">
        <v>31.79</v>
      </c>
    </row>
    <row r="2196" spans="1:11" x14ac:dyDescent="0.35">
      <c r="A2196">
        <v>880651891</v>
      </c>
      <c r="B2196" s="2">
        <v>44862</v>
      </c>
      <c r="C2196" s="2">
        <v>44867</v>
      </c>
      <c r="D2196" t="s">
        <v>82</v>
      </c>
      <c r="E2196" t="s">
        <v>32</v>
      </c>
      <c r="F2196" t="s">
        <v>22</v>
      </c>
      <c r="G2196" t="s">
        <v>18</v>
      </c>
      <c r="H2196" t="s">
        <v>19</v>
      </c>
      <c r="I2196">
        <v>3319</v>
      </c>
      <c r="J2196">
        <v>47.45</v>
      </c>
      <c r="K2196">
        <v>31.79</v>
      </c>
    </row>
    <row r="2197" spans="1:11" x14ac:dyDescent="0.35">
      <c r="A2197">
        <v>688096320</v>
      </c>
      <c r="B2197" s="2">
        <v>42689</v>
      </c>
      <c r="C2197" s="2">
        <v>42696</v>
      </c>
      <c r="D2197" t="s">
        <v>99</v>
      </c>
      <c r="E2197" t="s">
        <v>38</v>
      </c>
      <c r="F2197" t="s">
        <v>13</v>
      </c>
      <c r="G2197" t="s">
        <v>18</v>
      </c>
      <c r="H2197" t="s">
        <v>19</v>
      </c>
      <c r="I2197">
        <v>1847</v>
      </c>
      <c r="J2197">
        <v>255.28</v>
      </c>
      <c r="K2197">
        <v>159.41999999999999</v>
      </c>
    </row>
    <row r="2198" spans="1:11" x14ac:dyDescent="0.35">
      <c r="A2198">
        <v>554825723</v>
      </c>
      <c r="B2198" s="2">
        <v>43316</v>
      </c>
      <c r="C2198" s="2">
        <v>43335</v>
      </c>
      <c r="D2198" t="s">
        <v>62</v>
      </c>
      <c r="E2198" t="s">
        <v>38</v>
      </c>
      <c r="F2198" t="s">
        <v>68</v>
      </c>
      <c r="G2198" t="s">
        <v>18</v>
      </c>
      <c r="H2198" t="s">
        <v>34</v>
      </c>
      <c r="I2198">
        <v>4116</v>
      </c>
      <c r="J2198">
        <v>154.06</v>
      </c>
      <c r="K2198">
        <v>90.93</v>
      </c>
    </row>
    <row r="2199" spans="1:11" x14ac:dyDescent="0.35">
      <c r="A2199">
        <v>702763926</v>
      </c>
      <c r="B2199" s="2">
        <v>43900</v>
      </c>
      <c r="C2199" s="2">
        <v>43913</v>
      </c>
      <c r="D2199" t="s">
        <v>63</v>
      </c>
      <c r="E2199" t="s">
        <v>32</v>
      </c>
      <c r="F2199" t="s">
        <v>56</v>
      </c>
      <c r="G2199" t="s">
        <v>18</v>
      </c>
      <c r="H2199" t="s">
        <v>34</v>
      </c>
      <c r="I2199">
        <v>2318</v>
      </c>
      <c r="J2199">
        <v>9.33</v>
      </c>
      <c r="K2199">
        <v>6.92</v>
      </c>
    </row>
    <row r="2200" spans="1:11" x14ac:dyDescent="0.35">
      <c r="A2200">
        <v>974147260</v>
      </c>
      <c r="B2200" s="2">
        <v>44334</v>
      </c>
      <c r="C2200" s="2">
        <v>44344</v>
      </c>
      <c r="D2200" t="s">
        <v>188</v>
      </c>
      <c r="E2200" t="s">
        <v>21</v>
      </c>
      <c r="F2200" t="s">
        <v>33</v>
      </c>
      <c r="G2200" t="s">
        <v>18</v>
      </c>
      <c r="H2200" t="s">
        <v>26</v>
      </c>
      <c r="I2200">
        <v>677</v>
      </c>
      <c r="J2200">
        <v>109.28</v>
      </c>
      <c r="K2200">
        <v>35.840000000000003</v>
      </c>
    </row>
    <row r="2201" spans="1:11" x14ac:dyDescent="0.35">
      <c r="A2201">
        <v>381524550</v>
      </c>
      <c r="B2201" s="2">
        <v>44244</v>
      </c>
      <c r="C2201" s="2">
        <v>44261</v>
      </c>
      <c r="D2201" t="s">
        <v>198</v>
      </c>
      <c r="E2201" t="s">
        <v>38</v>
      </c>
      <c r="F2201" t="s">
        <v>42</v>
      </c>
      <c r="G2201" t="s">
        <v>18</v>
      </c>
      <c r="H2201" t="s">
        <v>34</v>
      </c>
      <c r="I2201">
        <v>448</v>
      </c>
      <c r="J2201">
        <v>437.2</v>
      </c>
      <c r="K2201">
        <v>263.33</v>
      </c>
    </row>
    <row r="2202" spans="1:11" x14ac:dyDescent="0.35">
      <c r="A2202">
        <v>257757127</v>
      </c>
      <c r="B2202" s="2">
        <v>44381</v>
      </c>
      <c r="C2202" s="2">
        <v>44389</v>
      </c>
      <c r="D2202" t="s">
        <v>66</v>
      </c>
      <c r="E2202" t="s">
        <v>38</v>
      </c>
      <c r="F2202" t="s">
        <v>56</v>
      </c>
      <c r="G2202" t="s">
        <v>14</v>
      </c>
      <c r="H2202" t="s">
        <v>26</v>
      </c>
      <c r="I2202">
        <v>4917</v>
      </c>
      <c r="J2202">
        <v>9.33</v>
      </c>
      <c r="K2202">
        <v>6.92</v>
      </c>
    </row>
    <row r="2203" spans="1:11" x14ac:dyDescent="0.35">
      <c r="A2203">
        <v>206018817</v>
      </c>
      <c r="B2203" s="2">
        <v>42879</v>
      </c>
      <c r="C2203" s="2">
        <v>42899</v>
      </c>
      <c r="D2203" t="s">
        <v>111</v>
      </c>
      <c r="E2203" t="s">
        <v>38</v>
      </c>
      <c r="F2203" t="s">
        <v>13</v>
      </c>
      <c r="G2203" t="s">
        <v>14</v>
      </c>
      <c r="H2203" t="s">
        <v>19</v>
      </c>
      <c r="I2203">
        <v>4401</v>
      </c>
      <c r="J2203">
        <v>255.28</v>
      </c>
      <c r="K2203">
        <v>159.41999999999999</v>
      </c>
    </row>
    <row r="2204" spans="1:11" x14ac:dyDescent="0.35">
      <c r="A2204">
        <v>349795949</v>
      </c>
      <c r="B2204" s="2">
        <v>43848</v>
      </c>
      <c r="C2204" s="2">
        <v>43860</v>
      </c>
      <c r="D2204" t="s">
        <v>134</v>
      </c>
      <c r="E2204" t="s">
        <v>38</v>
      </c>
      <c r="F2204" t="s">
        <v>68</v>
      </c>
      <c r="G2204" t="s">
        <v>18</v>
      </c>
      <c r="H2204" t="s">
        <v>34</v>
      </c>
      <c r="I2204">
        <v>1249</v>
      </c>
      <c r="J2204">
        <v>154.06</v>
      </c>
      <c r="K2204">
        <v>90.93</v>
      </c>
    </row>
    <row r="2205" spans="1:11" x14ac:dyDescent="0.35">
      <c r="A2205">
        <v>882887351</v>
      </c>
      <c r="B2205" s="2">
        <v>43776</v>
      </c>
      <c r="C2205" s="2">
        <v>43791</v>
      </c>
      <c r="D2205" t="s">
        <v>28</v>
      </c>
      <c r="E2205" t="s">
        <v>29</v>
      </c>
      <c r="F2205" t="s">
        <v>22</v>
      </c>
      <c r="G2205" t="s">
        <v>18</v>
      </c>
      <c r="H2205" t="s">
        <v>26</v>
      </c>
      <c r="I2205">
        <v>4842</v>
      </c>
      <c r="J2205">
        <v>47.45</v>
      </c>
      <c r="K2205">
        <v>31.79</v>
      </c>
    </row>
    <row r="2206" spans="1:11" x14ac:dyDescent="0.35">
      <c r="A2206">
        <v>719404351</v>
      </c>
      <c r="B2206" s="2">
        <v>44551</v>
      </c>
      <c r="C2206" s="2">
        <v>44563</v>
      </c>
      <c r="D2206" t="s">
        <v>77</v>
      </c>
      <c r="E2206" t="s">
        <v>21</v>
      </c>
      <c r="F2206" t="s">
        <v>40</v>
      </c>
      <c r="G2206" t="s">
        <v>14</v>
      </c>
      <c r="H2206" t="s">
        <v>34</v>
      </c>
      <c r="I2206">
        <v>6589</v>
      </c>
      <c r="J2206">
        <v>651.21</v>
      </c>
      <c r="K2206">
        <v>524.96</v>
      </c>
    </row>
    <row r="2207" spans="1:11" x14ac:dyDescent="0.35">
      <c r="A2207">
        <v>643770778</v>
      </c>
      <c r="B2207" s="2">
        <v>42209</v>
      </c>
      <c r="C2207" s="2">
        <v>42220</v>
      </c>
      <c r="D2207" t="s">
        <v>215</v>
      </c>
      <c r="E2207" t="s">
        <v>21</v>
      </c>
      <c r="F2207" t="s">
        <v>30</v>
      </c>
      <c r="G2207" t="s">
        <v>18</v>
      </c>
      <c r="H2207" t="s">
        <v>26</v>
      </c>
      <c r="I2207">
        <v>4934</v>
      </c>
      <c r="J2207">
        <v>81.73</v>
      </c>
      <c r="K2207">
        <v>56.67</v>
      </c>
    </row>
    <row r="2208" spans="1:11" x14ac:dyDescent="0.35">
      <c r="A2208">
        <v>160722959</v>
      </c>
      <c r="B2208" s="2">
        <v>43878</v>
      </c>
      <c r="C2208" s="2">
        <v>43890</v>
      </c>
      <c r="D2208" t="s">
        <v>28</v>
      </c>
      <c r="E2208" t="s">
        <v>29</v>
      </c>
      <c r="F2208" t="s">
        <v>33</v>
      </c>
      <c r="G2208" t="s">
        <v>14</v>
      </c>
      <c r="H2208" t="s">
        <v>19</v>
      </c>
      <c r="I2208">
        <v>350</v>
      </c>
      <c r="J2208">
        <v>109.28</v>
      </c>
      <c r="K2208">
        <v>35.840000000000003</v>
      </c>
    </row>
    <row r="2209" spans="1:11" x14ac:dyDescent="0.35">
      <c r="A2209">
        <v>645309722</v>
      </c>
      <c r="B2209" s="2">
        <v>42644</v>
      </c>
      <c r="C2209" s="2">
        <v>42658</v>
      </c>
      <c r="D2209" t="s">
        <v>129</v>
      </c>
      <c r="E2209" t="s">
        <v>21</v>
      </c>
      <c r="F2209" t="s">
        <v>47</v>
      </c>
      <c r="G2209" t="s">
        <v>18</v>
      </c>
      <c r="H2209" t="s">
        <v>19</v>
      </c>
      <c r="I2209">
        <v>342</v>
      </c>
      <c r="J2209">
        <v>421.89</v>
      </c>
      <c r="K2209">
        <v>364.69</v>
      </c>
    </row>
    <row r="2210" spans="1:11" x14ac:dyDescent="0.35">
      <c r="A2210">
        <v>392892396</v>
      </c>
      <c r="B2210" s="2">
        <v>42105</v>
      </c>
      <c r="C2210" s="2">
        <v>42126</v>
      </c>
      <c r="D2210" t="s">
        <v>66</v>
      </c>
      <c r="E2210" t="s">
        <v>38</v>
      </c>
      <c r="F2210" t="s">
        <v>42</v>
      </c>
      <c r="G2210" t="s">
        <v>18</v>
      </c>
      <c r="H2210" t="s">
        <v>19</v>
      </c>
      <c r="I2210">
        <v>4446</v>
      </c>
      <c r="J2210">
        <v>437.2</v>
      </c>
      <c r="K2210">
        <v>263.33</v>
      </c>
    </row>
    <row r="2211" spans="1:11" x14ac:dyDescent="0.35">
      <c r="A2211">
        <v>469144809</v>
      </c>
      <c r="B2211" s="2">
        <v>43666</v>
      </c>
      <c r="C2211" s="2">
        <v>43687</v>
      </c>
      <c r="D2211" t="s">
        <v>117</v>
      </c>
      <c r="E2211" t="s">
        <v>21</v>
      </c>
      <c r="F2211" t="s">
        <v>25</v>
      </c>
      <c r="G2211" t="s">
        <v>18</v>
      </c>
      <c r="H2211" t="s">
        <v>15</v>
      </c>
      <c r="I2211">
        <v>9229</v>
      </c>
      <c r="J2211">
        <v>205.7</v>
      </c>
      <c r="K2211">
        <v>117.11</v>
      </c>
    </row>
    <row r="2212" spans="1:11" x14ac:dyDescent="0.35">
      <c r="A2212">
        <v>660053288</v>
      </c>
      <c r="B2212" s="2">
        <v>44894</v>
      </c>
      <c r="C2212" s="2">
        <v>44908</v>
      </c>
      <c r="D2212" t="s">
        <v>74</v>
      </c>
      <c r="E2212" t="s">
        <v>38</v>
      </c>
      <c r="F2212" t="s">
        <v>68</v>
      </c>
      <c r="G2212" t="s">
        <v>18</v>
      </c>
      <c r="H2212" t="s">
        <v>34</v>
      </c>
      <c r="I2212">
        <v>3291</v>
      </c>
      <c r="J2212">
        <v>154.06</v>
      </c>
      <c r="K2212">
        <v>90.93</v>
      </c>
    </row>
    <row r="2213" spans="1:11" x14ac:dyDescent="0.35">
      <c r="A2213">
        <v>821916663</v>
      </c>
      <c r="B2213" s="2">
        <v>44397</v>
      </c>
      <c r="C2213" s="2">
        <v>44401</v>
      </c>
      <c r="D2213" t="s">
        <v>125</v>
      </c>
      <c r="E2213" t="s">
        <v>21</v>
      </c>
      <c r="F2213" t="s">
        <v>42</v>
      </c>
      <c r="G2213" t="s">
        <v>14</v>
      </c>
      <c r="H2213" t="s">
        <v>26</v>
      </c>
      <c r="I2213">
        <v>2260</v>
      </c>
      <c r="J2213">
        <v>437.2</v>
      </c>
      <c r="K2213">
        <v>263.33</v>
      </c>
    </row>
    <row r="2214" spans="1:11" x14ac:dyDescent="0.35">
      <c r="A2214">
        <v>431346261</v>
      </c>
      <c r="B2214" s="2">
        <v>43517</v>
      </c>
      <c r="C2214" s="2">
        <v>43536</v>
      </c>
      <c r="D2214" t="s">
        <v>182</v>
      </c>
      <c r="E2214" t="s">
        <v>12</v>
      </c>
      <c r="F2214" t="s">
        <v>30</v>
      </c>
      <c r="G2214" t="s">
        <v>14</v>
      </c>
      <c r="H2214" t="s">
        <v>15</v>
      </c>
      <c r="I2214">
        <v>3799</v>
      </c>
      <c r="J2214">
        <v>81.73</v>
      </c>
      <c r="K2214">
        <v>56.67</v>
      </c>
    </row>
    <row r="2215" spans="1:11" x14ac:dyDescent="0.35">
      <c r="A2215">
        <v>835265910</v>
      </c>
      <c r="B2215" s="2">
        <v>44800</v>
      </c>
      <c r="C2215" s="2">
        <v>44803</v>
      </c>
      <c r="D2215" t="s">
        <v>48</v>
      </c>
      <c r="E2215" t="s">
        <v>21</v>
      </c>
      <c r="F2215" t="s">
        <v>76</v>
      </c>
      <c r="G2215" t="s">
        <v>18</v>
      </c>
      <c r="H2215" t="s">
        <v>15</v>
      </c>
      <c r="I2215">
        <v>2599</v>
      </c>
      <c r="J2215">
        <v>668.27</v>
      </c>
      <c r="K2215">
        <v>502.54</v>
      </c>
    </row>
    <row r="2216" spans="1:11" x14ac:dyDescent="0.35">
      <c r="A2216">
        <v>300911939</v>
      </c>
      <c r="B2216" s="2">
        <v>42098</v>
      </c>
      <c r="C2216" s="2">
        <v>42099</v>
      </c>
      <c r="D2216" t="s">
        <v>154</v>
      </c>
      <c r="E2216" t="s">
        <v>12</v>
      </c>
      <c r="F2216" t="s">
        <v>42</v>
      </c>
      <c r="G2216" t="s">
        <v>14</v>
      </c>
      <c r="H2216" t="s">
        <v>19</v>
      </c>
      <c r="I2216">
        <v>5384</v>
      </c>
      <c r="J2216">
        <v>437.2</v>
      </c>
      <c r="K2216">
        <v>263.33</v>
      </c>
    </row>
    <row r="2217" spans="1:11" x14ac:dyDescent="0.35">
      <c r="A2217">
        <v>765833175</v>
      </c>
      <c r="B2217" s="2">
        <v>44078</v>
      </c>
      <c r="C2217" s="2">
        <v>44086</v>
      </c>
      <c r="D2217" t="s">
        <v>180</v>
      </c>
      <c r="E2217" t="s">
        <v>24</v>
      </c>
      <c r="F2217" t="s">
        <v>25</v>
      </c>
      <c r="G2217" t="s">
        <v>18</v>
      </c>
      <c r="H2217" t="s">
        <v>34</v>
      </c>
      <c r="I2217">
        <v>5910</v>
      </c>
      <c r="J2217">
        <v>205.7</v>
      </c>
      <c r="K2217">
        <v>117.11</v>
      </c>
    </row>
    <row r="2218" spans="1:11" x14ac:dyDescent="0.35">
      <c r="A2218">
        <v>187890946</v>
      </c>
      <c r="B2218" s="2">
        <v>43988</v>
      </c>
      <c r="C2218" s="2">
        <v>44001</v>
      </c>
      <c r="D2218" t="s">
        <v>119</v>
      </c>
      <c r="E2218" t="s">
        <v>24</v>
      </c>
      <c r="F2218" t="s">
        <v>13</v>
      </c>
      <c r="G2218" t="s">
        <v>18</v>
      </c>
      <c r="H2218" t="s">
        <v>19</v>
      </c>
      <c r="I2218">
        <v>9961</v>
      </c>
      <c r="J2218">
        <v>255.28</v>
      </c>
      <c r="K2218">
        <v>159.41999999999999</v>
      </c>
    </row>
    <row r="2219" spans="1:11" x14ac:dyDescent="0.35">
      <c r="A2219">
        <v>195259082</v>
      </c>
      <c r="B2219" s="2">
        <v>43734</v>
      </c>
      <c r="C2219" s="2">
        <v>43744</v>
      </c>
      <c r="D2219" t="s">
        <v>176</v>
      </c>
      <c r="E2219" t="s">
        <v>21</v>
      </c>
      <c r="F2219" t="s">
        <v>76</v>
      </c>
      <c r="G2219" t="s">
        <v>14</v>
      </c>
      <c r="H2219" t="s">
        <v>26</v>
      </c>
      <c r="I2219">
        <v>356</v>
      </c>
      <c r="J2219">
        <v>668.27</v>
      </c>
      <c r="K2219">
        <v>502.54</v>
      </c>
    </row>
    <row r="2220" spans="1:11" x14ac:dyDescent="0.35">
      <c r="A2220">
        <v>236423909</v>
      </c>
      <c r="B2220" s="2">
        <v>42692</v>
      </c>
      <c r="C2220" s="2">
        <v>42695</v>
      </c>
      <c r="D2220" t="s">
        <v>139</v>
      </c>
      <c r="E2220" t="s">
        <v>51</v>
      </c>
      <c r="F2220" t="s">
        <v>30</v>
      </c>
      <c r="G2220" t="s">
        <v>18</v>
      </c>
      <c r="H2220" t="s">
        <v>34</v>
      </c>
      <c r="I2220">
        <v>1943</v>
      </c>
      <c r="J2220">
        <v>81.73</v>
      </c>
      <c r="K2220">
        <v>56.67</v>
      </c>
    </row>
    <row r="2221" spans="1:11" x14ac:dyDescent="0.35">
      <c r="A2221">
        <v>730184257</v>
      </c>
      <c r="B2221" s="2">
        <v>44509</v>
      </c>
      <c r="C2221" s="2">
        <v>44512</v>
      </c>
      <c r="D2221" t="s">
        <v>83</v>
      </c>
      <c r="E2221" t="s">
        <v>38</v>
      </c>
      <c r="F2221" t="s">
        <v>47</v>
      </c>
      <c r="G2221" t="s">
        <v>18</v>
      </c>
      <c r="H2221" t="s">
        <v>34</v>
      </c>
      <c r="I2221">
        <v>6603</v>
      </c>
      <c r="J2221">
        <v>421.89</v>
      </c>
      <c r="K2221">
        <v>364.69</v>
      </c>
    </row>
    <row r="2222" spans="1:11" x14ac:dyDescent="0.35">
      <c r="A2222">
        <v>815651452</v>
      </c>
      <c r="B2222" s="2">
        <v>43988</v>
      </c>
      <c r="C2222" s="2">
        <v>44005</v>
      </c>
      <c r="D2222" t="s">
        <v>128</v>
      </c>
      <c r="E2222" t="s">
        <v>38</v>
      </c>
      <c r="F2222" t="s">
        <v>47</v>
      </c>
      <c r="G2222" t="s">
        <v>14</v>
      </c>
      <c r="H2222" t="s">
        <v>15</v>
      </c>
      <c r="I2222">
        <v>8245</v>
      </c>
      <c r="J2222">
        <v>421.89</v>
      </c>
      <c r="K2222">
        <v>364.69</v>
      </c>
    </row>
    <row r="2223" spans="1:11" x14ac:dyDescent="0.35">
      <c r="A2223">
        <v>602249324</v>
      </c>
      <c r="B2223" s="2">
        <v>43288</v>
      </c>
      <c r="C2223" s="2">
        <v>43305</v>
      </c>
      <c r="D2223" t="s">
        <v>23</v>
      </c>
      <c r="E2223" t="s">
        <v>24</v>
      </c>
      <c r="F2223" t="s">
        <v>56</v>
      </c>
      <c r="G2223" t="s">
        <v>14</v>
      </c>
      <c r="H2223" t="s">
        <v>19</v>
      </c>
      <c r="I2223">
        <v>7813</v>
      </c>
      <c r="J2223">
        <v>9.33</v>
      </c>
      <c r="K2223">
        <v>6.92</v>
      </c>
    </row>
    <row r="2224" spans="1:11" x14ac:dyDescent="0.35">
      <c r="A2224">
        <v>719714200</v>
      </c>
      <c r="B2224" s="2">
        <v>42033</v>
      </c>
      <c r="C2224" s="2">
        <v>42053</v>
      </c>
      <c r="D2224" t="s">
        <v>137</v>
      </c>
      <c r="E2224" t="s">
        <v>38</v>
      </c>
      <c r="F2224" t="s">
        <v>17</v>
      </c>
      <c r="G2224" t="s">
        <v>18</v>
      </c>
      <c r="H2224" t="s">
        <v>34</v>
      </c>
      <c r="I2224">
        <v>8280</v>
      </c>
      <c r="J2224">
        <v>152.58000000000001</v>
      </c>
      <c r="K2224">
        <v>97.44</v>
      </c>
    </row>
    <row r="2225" spans="1:11" x14ac:dyDescent="0.35">
      <c r="A2225">
        <v>968094909</v>
      </c>
      <c r="B2225" s="2">
        <v>42350</v>
      </c>
      <c r="C2225" s="2">
        <v>42356</v>
      </c>
      <c r="D2225" t="s">
        <v>208</v>
      </c>
      <c r="E2225" t="s">
        <v>12</v>
      </c>
      <c r="F2225" t="s">
        <v>30</v>
      </c>
      <c r="G2225" t="s">
        <v>14</v>
      </c>
      <c r="H2225" t="s">
        <v>34</v>
      </c>
      <c r="I2225">
        <v>9652</v>
      </c>
      <c r="J2225">
        <v>81.73</v>
      </c>
      <c r="K2225">
        <v>56.67</v>
      </c>
    </row>
    <row r="2226" spans="1:11" x14ac:dyDescent="0.35">
      <c r="A2226">
        <v>767752778</v>
      </c>
      <c r="B2226" s="2">
        <v>43988</v>
      </c>
      <c r="C2226" s="2">
        <v>43998</v>
      </c>
      <c r="D2226" t="s">
        <v>179</v>
      </c>
      <c r="E2226" t="s">
        <v>32</v>
      </c>
      <c r="F2226" t="s">
        <v>40</v>
      </c>
      <c r="G2226" t="s">
        <v>18</v>
      </c>
      <c r="H2226" t="s">
        <v>34</v>
      </c>
      <c r="I2226">
        <v>3963</v>
      </c>
      <c r="J2226">
        <v>651.21</v>
      </c>
      <c r="K2226">
        <v>524.96</v>
      </c>
    </row>
    <row r="2227" spans="1:11" x14ac:dyDescent="0.35">
      <c r="A2227">
        <v>509361636</v>
      </c>
      <c r="B2227" s="2">
        <v>43931</v>
      </c>
      <c r="C2227" s="2">
        <v>43944</v>
      </c>
      <c r="D2227" t="s">
        <v>128</v>
      </c>
      <c r="E2227" t="s">
        <v>38</v>
      </c>
      <c r="F2227" t="s">
        <v>76</v>
      </c>
      <c r="G2227" t="s">
        <v>14</v>
      </c>
      <c r="H2227" t="s">
        <v>15</v>
      </c>
      <c r="I2227">
        <v>282</v>
      </c>
      <c r="J2227">
        <v>668.27</v>
      </c>
      <c r="K2227">
        <v>502.54</v>
      </c>
    </row>
    <row r="2228" spans="1:11" x14ac:dyDescent="0.35">
      <c r="A2228">
        <v>203907811</v>
      </c>
      <c r="B2228" s="2">
        <v>42628</v>
      </c>
      <c r="C2228" s="2">
        <v>42637</v>
      </c>
      <c r="D2228" t="s">
        <v>153</v>
      </c>
      <c r="E2228" t="s">
        <v>38</v>
      </c>
      <c r="F2228" t="s">
        <v>13</v>
      </c>
      <c r="G2228" t="s">
        <v>18</v>
      </c>
      <c r="H2228" t="s">
        <v>26</v>
      </c>
      <c r="I2228">
        <v>9707</v>
      </c>
      <c r="J2228">
        <v>255.28</v>
      </c>
      <c r="K2228">
        <v>159.41999999999999</v>
      </c>
    </row>
    <row r="2229" spans="1:11" x14ac:dyDescent="0.35">
      <c r="A2229">
        <v>832690131</v>
      </c>
      <c r="B2229" s="2">
        <v>42613</v>
      </c>
      <c r="C2229" s="2">
        <v>42634</v>
      </c>
      <c r="D2229" t="s">
        <v>41</v>
      </c>
      <c r="E2229" t="s">
        <v>29</v>
      </c>
      <c r="F2229" t="s">
        <v>30</v>
      </c>
      <c r="G2229" t="s">
        <v>18</v>
      </c>
      <c r="H2229" t="s">
        <v>15</v>
      </c>
      <c r="I2229">
        <v>369</v>
      </c>
      <c r="J2229">
        <v>81.73</v>
      </c>
      <c r="K2229">
        <v>56.67</v>
      </c>
    </row>
    <row r="2230" spans="1:11" x14ac:dyDescent="0.35">
      <c r="A2230">
        <v>297319924</v>
      </c>
      <c r="B2230" s="2">
        <v>44461</v>
      </c>
      <c r="C2230" s="2">
        <v>44480</v>
      </c>
      <c r="D2230" t="s">
        <v>119</v>
      </c>
      <c r="E2230" t="s">
        <v>24</v>
      </c>
      <c r="F2230" t="s">
        <v>13</v>
      </c>
      <c r="G2230" t="s">
        <v>18</v>
      </c>
      <c r="H2230" t="s">
        <v>19</v>
      </c>
      <c r="I2230">
        <v>2428</v>
      </c>
      <c r="J2230">
        <v>255.28</v>
      </c>
      <c r="K2230">
        <v>159.41999999999999</v>
      </c>
    </row>
    <row r="2231" spans="1:11" x14ac:dyDescent="0.35">
      <c r="A2231">
        <v>169721019</v>
      </c>
      <c r="B2231" s="2">
        <v>43787</v>
      </c>
      <c r="C2231" s="2">
        <v>43800</v>
      </c>
      <c r="D2231" t="s">
        <v>133</v>
      </c>
      <c r="E2231" t="s">
        <v>38</v>
      </c>
      <c r="F2231" t="s">
        <v>25</v>
      </c>
      <c r="G2231" t="s">
        <v>18</v>
      </c>
      <c r="H2231" t="s">
        <v>34</v>
      </c>
      <c r="I2231">
        <v>3076</v>
      </c>
      <c r="J2231">
        <v>205.7</v>
      </c>
      <c r="K2231">
        <v>117.11</v>
      </c>
    </row>
    <row r="2232" spans="1:11" x14ac:dyDescent="0.35">
      <c r="A2232">
        <v>742129743</v>
      </c>
      <c r="B2232" s="2">
        <v>43642</v>
      </c>
      <c r="C2232" s="2">
        <v>43644</v>
      </c>
      <c r="D2232" t="s">
        <v>194</v>
      </c>
      <c r="E2232" t="s">
        <v>32</v>
      </c>
      <c r="F2232" t="s">
        <v>40</v>
      </c>
      <c r="G2232" t="s">
        <v>18</v>
      </c>
      <c r="H2232" t="s">
        <v>26</v>
      </c>
      <c r="I2232">
        <v>1537</v>
      </c>
      <c r="J2232">
        <v>651.21</v>
      </c>
      <c r="K2232">
        <v>524.96</v>
      </c>
    </row>
    <row r="2233" spans="1:11" x14ac:dyDescent="0.35">
      <c r="A2233">
        <v>577094924</v>
      </c>
      <c r="B2233" s="2">
        <v>43576</v>
      </c>
      <c r="C2233" s="2">
        <v>43584</v>
      </c>
      <c r="D2233" t="s">
        <v>196</v>
      </c>
      <c r="E2233" t="s">
        <v>32</v>
      </c>
      <c r="F2233" t="s">
        <v>33</v>
      </c>
      <c r="G2233" t="s">
        <v>18</v>
      </c>
      <c r="H2233" t="s">
        <v>19</v>
      </c>
      <c r="I2233">
        <v>4067</v>
      </c>
      <c r="J2233">
        <v>109.28</v>
      </c>
      <c r="K2233">
        <v>35.840000000000003</v>
      </c>
    </row>
    <row r="2234" spans="1:11" x14ac:dyDescent="0.35">
      <c r="A2234">
        <v>557477891</v>
      </c>
      <c r="B2234" s="2">
        <v>42798</v>
      </c>
      <c r="C2234" s="2">
        <v>42809</v>
      </c>
      <c r="D2234" t="s">
        <v>105</v>
      </c>
      <c r="E2234" t="s">
        <v>12</v>
      </c>
      <c r="F2234" t="s">
        <v>68</v>
      </c>
      <c r="G2234" t="s">
        <v>14</v>
      </c>
      <c r="H2234" t="s">
        <v>19</v>
      </c>
      <c r="I2234">
        <v>8951</v>
      </c>
      <c r="J2234">
        <v>154.06</v>
      </c>
      <c r="K2234">
        <v>90.93</v>
      </c>
    </row>
    <row r="2235" spans="1:11" x14ac:dyDescent="0.35">
      <c r="A2235">
        <v>736452472</v>
      </c>
      <c r="B2235" s="2">
        <v>44217</v>
      </c>
      <c r="C2235" s="2">
        <v>44227</v>
      </c>
      <c r="D2235" t="s">
        <v>136</v>
      </c>
      <c r="E2235" t="s">
        <v>38</v>
      </c>
      <c r="F2235" t="s">
        <v>33</v>
      </c>
      <c r="G2235" t="s">
        <v>14</v>
      </c>
      <c r="H2235" t="s">
        <v>15</v>
      </c>
      <c r="I2235">
        <v>1507</v>
      </c>
      <c r="J2235">
        <v>109.28</v>
      </c>
      <c r="K2235">
        <v>35.840000000000003</v>
      </c>
    </row>
    <row r="2236" spans="1:11" x14ac:dyDescent="0.35">
      <c r="A2236">
        <v>787504994</v>
      </c>
      <c r="B2236" s="2">
        <v>43933</v>
      </c>
      <c r="C2236" s="2">
        <v>43948</v>
      </c>
      <c r="D2236" t="s">
        <v>44</v>
      </c>
      <c r="E2236" t="s">
        <v>12</v>
      </c>
      <c r="F2236" t="s">
        <v>56</v>
      </c>
      <c r="G2236" t="s">
        <v>18</v>
      </c>
      <c r="H2236" t="s">
        <v>15</v>
      </c>
      <c r="I2236">
        <v>9083</v>
      </c>
      <c r="J2236">
        <v>9.33</v>
      </c>
      <c r="K2236">
        <v>6.92</v>
      </c>
    </row>
    <row r="2237" spans="1:11" x14ac:dyDescent="0.35">
      <c r="A2237">
        <v>454434287</v>
      </c>
      <c r="B2237" s="2">
        <v>44096</v>
      </c>
      <c r="C2237" s="2">
        <v>44113</v>
      </c>
      <c r="D2237" t="s">
        <v>39</v>
      </c>
      <c r="E2237" t="s">
        <v>29</v>
      </c>
      <c r="F2237" t="s">
        <v>56</v>
      </c>
      <c r="G2237" t="s">
        <v>14</v>
      </c>
      <c r="H2237" t="s">
        <v>19</v>
      </c>
      <c r="I2237">
        <v>6059</v>
      </c>
      <c r="J2237">
        <v>9.33</v>
      </c>
      <c r="K2237">
        <v>6.92</v>
      </c>
    </row>
    <row r="2238" spans="1:11" x14ac:dyDescent="0.35">
      <c r="A2238">
        <v>901351678</v>
      </c>
      <c r="B2238" s="2">
        <v>44166</v>
      </c>
      <c r="C2238" s="2">
        <v>44184</v>
      </c>
      <c r="D2238" t="s">
        <v>210</v>
      </c>
      <c r="E2238" t="s">
        <v>38</v>
      </c>
      <c r="F2238" t="s">
        <v>76</v>
      </c>
      <c r="G2238" t="s">
        <v>14</v>
      </c>
      <c r="H2238" t="s">
        <v>19</v>
      </c>
      <c r="I2238">
        <v>8846</v>
      </c>
      <c r="J2238">
        <v>668.27</v>
      </c>
      <c r="K2238">
        <v>502.54</v>
      </c>
    </row>
    <row r="2239" spans="1:11" x14ac:dyDescent="0.35">
      <c r="A2239">
        <v>662680995</v>
      </c>
      <c r="B2239" s="2">
        <v>44801</v>
      </c>
      <c r="C2239" s="2">
        <v>44814</v>
      </c>
      <c r="D2239" t="s">
        <v>72</v>
      </c>
      <c r="E2239" t="s">
        <v>24</v>
      </c>
      <c r="F2239" t="s">
        <v>22</v>
      </c>
      <c r="G2239" t="s">
        <v>14</v>
      </c>
      <c r="H2239" t="s">
        <v>26</v>
      </c>
      <c r="I2239">
        <v>888</v>
      </c>
      <c r="J2239">
        <v>47.45</v>
      </c>
      <c r="K2239">
        <v>31.79</v>
      </c>
    </row>
    <row r="2240" spans="1:11" x14ac:dyDescent="0.35">
      <c r="A2240">
        <v>593158566</v>
      </c>
      <c r="B2240" s="2">
        <v>43968</v>
      </c>
      <c r="C2240" s="2">
        <v>43982</v>
      </c>
      <c r="D2240" t="s">
        <v>121</v>
      </c>
      <c r="E2240" t="s">
        <v>21</v>
      </c>
      <c r="F2240" t="s">
        <v>33</v>
      </c>
      <c r="G2240" t="s">
        <v>14</v>
      </c>
      <c r="H2240" t="s">
        <v>19</v>
      </c>
      <c r="I2240">
        <v>7656</v>
      </c>
      <c r="J2240">
        <v>109.28</v>
      </c>
      <c r="K2240">
        <v>35.840000000000003</v>
      </c>
    </row>
    <row r="2241" spans="1:11" x14ac:dyDescent="0.35">
      <c r="A2241">
        <v>717833220</v>
      </c>
      <c r="B2241" s="2">
        <v>43181</v>
      </c>
      <c r="C2241" s="2">
        <v>43195</v>
      </c>
      <c r="D2241" t="s">
        <v>103</v>
      </c>
      <c r="E2241" t="s">
        <v>21</v>
      </c>
      <c r="F2241" t="s">
        <v>68</v>
      </c>
      <c r="G2241" t="s">
        <v>18</v>
      </c>
      <c r="H2241" t="s">
        <v>19</v>
      </c>
      <c r="I2241">
        <v>1657</v>
      </c>
      <c r="J2241">
        <v>154.06</v>
      </c>
      <c r="K2241">
        <v>90.93</v>
      </c>
    </row>
    <row r="2242" spans="1:11" x14ac:dyDescent="0.35">
      <c r="A2242">
        <v>682066285</v>
      </c>
      <c r="B2242" s="2">
        <v>43611</v>
      </c>
      <c r="C2242" s="2">
        <v>43630</v>
      </c>
      <c r="D2242" t="s">
        <v>79</v>
      </c>
      <c r="E2242" t="s">
        <v>21</v>
      </c>
      <c r="F2242" t="s">
        <v>68</v>
      </c>
      <c r="G2242" t="s">
        <v>14</v>
      </c>
      <c r="H2242" t="s">
        <v>34</v>
      </c>
      <c r="I2242">
        <v>7426</v>
      </c>
      <c r="J2242">
        <v>154.06</v>
      </c>
      <c r="K2242">
        <v>90.93</v>
      </c>
    </row>
    <row r="2243" spans="1:11" x14ac:dyDescent="0.35">
      <c r="A2243">
        <v>201531589</v>
      </c>
      <c r="B2243" s="2">
        <v>44552</v>
      </c>
      <c r="C2243" s="2">
        <v>44559</v>
      </c>
      <c r="D2243" t="s">
        <v>213</v>
      </c>
      <c r="E2243" t="s">
        <v>38</v>
      </c>
      <c r="F2243" t="s">
        <v>33</v>
      </c>
      <c r="G2243" t="s">
        <v>14</v>
      </c>
      <c r="H2243" t="s">
        <v>15</v>
      </c>
      <c r="I2243">
        <v>6530</v>
      </c>
      <c r="J2243">
        <v>109.28</v>
      </c>
      <c r="K2243">
        <v>35.840000000000003</v>
      </c>
    </row>
    <row r="2244" spans="1:11" x14ac:dyDescent="0.35">
      <c r="A2244">
        <v>412215459</v>
      </c>
      <c r="B2244" s="2">
        <v>43489</v>
      </c>
      <c r="C2244" s="2">
        <v>43507</v>
      </c>
      <c r="D2244" t="s">
        <v>176</v>
      </c>
      <c r="E2244" t="s">
        <v>21</v>
      </c>
      <c r="F2244" t="s">
        <v>25</v>
      </c>
      <c r="G2244" t="s">
        <v>14</v>
      </c>
      <c r="H2244" t="s">
        <v>34</v>
      </c>
      <c r="I2244">
        <v>2569</v>
      </c>
      <c r="J2244">
        <v>205.7</v>
      </c>
      <c r="K2244">
        <v>117.11</v>
      </c>
    </row>
    <row r="2245" spans="1:11" x14ac:dyDescent="0.35">
      <c r="A2245">
        <v>720416724</v>
      </c>
      <c r="B2245" s="2">
        <v>42764</v>
      </c>
      <c r="C2245" s="2">
        <v>42770</v>
      </c>
      <c r="D2245" t="s">
        <v>87</v>
      </c>
      <c r="E2245" t="s">
        <v>24</v>
      </c>
      <c r="F2245" t="s">
        <v>42</v>
      </c>
      <c r="G2245" t="s">
        <v>18</v>
      </c>
      <c r="H2245" t="s">
        <v>26</v>
      </c>
      <c r="I2245">
        <v>6173</v>
      </c>
      <c r="J2245">
        <v>437.2</v>
      </c>
      <c r="K2245">
        <v>263.33</v>
      </c>
    </row>
    <row r="2246" spans="1:11" x14ac:dyDescent="0.35">
      <c r="A2246">
        <v>152746713</v>
      </c>
      <c r="B2246" s="2">
        <v>44683</v>
      </c>
      <c r="C2246" s="2">
        <v>44690</v>
      </c>
      <c r="D2246" t="s">
        <v>35</v>
      </c>
      <c r="E2246" t="s">
        <v>21</v>
      </c>
      <c r="F2246" t="s">
        <v>40</v>
      </c>
      <c r="G2246" t="s">
        <v>18</v>
      </c>
      <c r="H2246" t="s">
        <v>19</v>
      </c>
      <c r="I2246">
        <v>2</v>
      </c>
      <c r="J2246">
        <v>651.21</v>
      </c>
      <c r="K2246">
        <v>524.96</v>
      </c>
    </row>
    <row r="2247" spans="1:11" x14ac:dyDescent="0.35">
      <c r="A2247">
        <v>506129252</v>
      </c>
      <c r="B2247" s="2">
        <v>43210</v>
      </c>
      <c r="C2247" s="2">
        <v>43221</v>
      </c>
      <c r="D2247" t="s">
        <v>98</v>
      </c>
      <c r="E2247" t="s">
        <v>38</v>
      </c>
      <c r="F2247" t="s">
        <v>40</v>
      </c>
      <c r="G2247" t="s">
        <v>18</v>
      </c>
      <c r="H2247" t="s">
        <v>15</v>
      </c>
      <c r="I2247">
        <v>3748</v>
      </c>
      <c r="J2247">
        <v>651.21</v>
      </c>
      <c r="K2247">
        <v>524.96</v>
      </c>
    </row>
    <row r="2248" spans="1:11" x14ac:dyDescent="0.35">
      <c r="A2248">
        <v>497800672</v>
      </c>
      <c r="B2248" s="2">
        <v>43698</v>
      </c>
      <c r="C2248" s="2">
        <v>43702</v>
      </c>
      <c r="D2248" t="s">
        <v>169</v>
      </c>
      <c r="E2248" t="s">
        <v>29</v>
      </c>
      <c r="F2248" t="s">
        <v>47</v>
      </c>
      <c r="G2248" t="s">
        <v>14</v>
      </c>
      <c r="H2248" t="s">
        <v>34</v>
      </c>
      <c r="I2248">
        <v>9136</v>
      </c>
      <c r="J2248">
        <v>421.89</v>
      </c>
      <c r="K2248">
        <v>364.69</v>
      </c>
    </row>
    <row r="2249" spans="1:11" x14ac:dyDescent="0.35">
      <c r="A2249">
        <v>715309798</v>
      </c>
      <c r="B2249" s="2">
        <v>43471</v>
      </c>
      <c r="C2249" s="2">
        <v>43473</v>
      </c>
      <c r="D2249" t="s">
        <v>178</v>
      </c>
      <c r="E2249" t="s">
        <v>21</v>
      </c>
      <c r="F2249" t="s">
        <v>25</v>
      </c>
      <c r="G2249" t="s">
        <v>14</v>
      </c>
      <c r="H2249" t="s">
        <v>15</v>
      </c>
      <c r="I2249">
        <v>4920</v>
      </c>
      <c r="J2249">
        <v>205.7</v>
      </c>
      <c r="K2249">
        <v>117.11</v>
      </c>
    </row>
    <row r="2250" spans="1:11" x14ac:dyDescent="0.35">
      <c r="A2250">
        <v>466517961</v>
      </c>
      <c r="B2250" s="2">
        <v>44774</v>
      </c>
      <c r="C2250" s="2">
        <v>44779</v>
      </c>
      <c r="D2250" t="s">
        <v>204</v>
      </c>
      <c r="E2250" t="s">
        <v>21</v>
      </c>
      <c r="F2250" t="s">
        <v>56</v>
      </c>
      <c r="G2250" t="s">
        <v>14</v>
      </c>
      <c r="H2250" t="s">
        <v>26</v>
      </c>
      <c r="I2250">
        <v>1886</v>
      </c>
      <c r="J2250">
        <v>9.33</v>
      </c>
      <c r="K2250">
        <v>6.92</v>
      </c>
    </row>
    <row r="2251" spans="1:11" x14ac:dyDescent="0.35">
      <c r="A2251">
        <v>929598987</v>
      </c>
      <c r="B2251" s="2">
        <v>42707</v>
      </c>
      <c r="C2251" s="2">
        <v>42713</v>
      </c>
      <c r="D2251" t="s">
        <v>93</v>
      </c>
      <c r="E2251" t="s">
        <v>29</v>
      </c>
      <c r="F2251" t="s">
        <v>56</v>
      </c>
      <c r="G2251" t="s">
        <v>14</v>
      </c>
      <c r="H2251" t="s">
        <v>19</v>
      </c>
      <c r="I2251">
        <v>7853</v>
      </c>
      <c r="J2251">
        <v>9.33</v>
      </c>
      <c r="K2251">
        <v>6.92</v>
      </c>
    </row>
    <row r="2252" spans="1:11" x14ac:dyDescent="0.35">
      <c r="A2252">
        <v>203039205</v>
      </c>
      <c r="B2252" s="2">
        <v>43606</v>
      </c>
      <c r="C2252" s="2">
        <v>43622</v>
      </c>
      <c r="D2252" t="s">
        <v>130</v>
      </c>
      <c r="E2252" t="s">
        <v>29</v>
      </c>
      <c r="F2252" t="s">
        <v>56</v>
      </c>
      <c r="G2252" t="s">
        <v>14</v>
      </c>
      <c r="H2252" t="s">
        <v>26</v>
      </c>
      <c r="I2252">
        <v>2667</v>
      </c>
      <c r="J2252">
        <v>9.33</v>
      </c>
      <c r="K2252">
        <v>6.92</v>
      </c>
    </row>
    <row r="2253" spans="1:11" x14ac:dyDescent="0.35">
      <c r="A2253">
        <v>955637443</v>
      </c>
      <c r="B2253" s="2">
        <v>42541</v>
      </c>
      <c r="C2253" s="2">
        <v>42543</v>
      </c>
      <c r="D2253" t="s">
        <v>89</v>
      </c>
      <c r="E2253" t="s">
        <v>38</v>
      </c>
      <c r="F2253" t="s">
        <v>42</v>
      </c>
      <c r="G2253" t="s">
        <v>14</v>
      </c>
      <c r="H2253" t="s">
        <v>19</v>
      </c>
      <c r="I2253">
        <v>3210</v>
      </c>
      <c r="J2253">
        <v>437.2</v>
      </c>
      <c r="K2253">
        <v>263.33</v>
      </c>
    </row>
    <row r="2254" spans="1:11" x14ac:dyDescent="0.35">
      <c r="A2254">
        <v>976505029</v>
      </c>
      <c r="B2254" s="2">
        <v>43625</v>
      </c>
      <c r="C2254" s="2">
        <v>43637</v>
      </c>
      <c r="D2254" t="s">
        <v>69</v>
      </c>
      <c r="E2254" t="s">
        <v>38</v>
      </c>
      <c r="F2254" t="s">
        <v>22</v>
      </c>
      <c r="G2254" t="s">
        <v>14</v>
      </c>
      <c r="H2254" t="s">
        <v>26</v>
      </c>
      <c r="I2254">
        <v>8393</v>
      </c>
      <c r="J2254">
        <v>47.45</v>
      </c>
      <c r="K2254">
        <v>31.79</v>
      </c>
    </row>
    <row r="2255" spans="1:11" x14ac:dyDescent="0.35">
      <c r="A2255">
        <v>825065791</v>
      </c>
      <c r="B2255" s="2">
        <v>44401</v>
      </c>
      <c r="C2255" s="2">
        <v>44412</v>
      </c>
      <c r="D2255" t="s">
        <v>102</v>
      </c>
      <c r="E2255" t="s">
        <v>21</v>
      </c>
      <c r="F2255" t="s">
        <v>47</v>
      </c>
      <c r="G2255" t="s">
        <v>18</v>
      </c>
      <c r="H2255" t="s">
        <v>19</v>
      </c>
      <c r="I2255">
        <v>4157</v>
      </c>
      <c r="J2255">
        <v>421.89</v>
      </c>
      <c r="K2255">
        <v>364.69</v>
      </c>
    </row>
    <row r="2256" spans="1:11" x14ac:dyDescent="0.35">
      <c r="A2256">
        <v>681056058</v>
      </c>
      <c r="B2256" s="2">
        <v>44414</v>
      </c>
      <c r="C2256" s="2">
        <v>44432</v>
      </c>
      <c r="D2256" t="s">
        <v>211</v>
      </c>
      <c r="E2256" t="s">
        <v>38</v>
      </c>
      <c r="F2256" t="s">
        <v>47</v>
      </c>
      <c r="G2256" t="s">
        <v>18</v>
      </c>
      <c r="H2256" t="s">
        <v>15</v>
      </c>
      <c r="I2256">
        <v>8477</v>
      </c>
      <c r="J2256">
        <v>421.89</v>
      </c>
      <c r="K2256">
        <v>364.69</v>
      </c>
    </row>
    <row r="2257" spans="1:11" x14ac:dyDescent="0.35">
      <c r="A2257">
        <v>794524657</v>
      </c>
      <c r="B2257" s="2">
        <v>44408</v>
      </c>
      <c r="C2257" s="2">
        <v>44412</v>
      </c>
      <c r="D2257" t="s">
        <v>212</v>
      </c>
      <c r="E2257" t="s">
        <v>32</v>
      </c>
      <c r="F2257" t="s">
        <v>33</v>
      </c>
      <c r="G2257" t="s">
        <v>14</v>
      </c>
      <c r="H2257" t="s">
        <v>26</v>
      </c>
      <c r="I2257">
        <v>6357</v>
      </c>
      <c r="J2257">
        <v>109.28</v>
      </c>
      <c r="K2257">
        <v>35.840000000000003</v>
      </c>
    </row>
    <row r="2258" spans="1:11" x14ac:dyDescent="0.35">
      <c r="A2258">
        <v>135832917</v>
      </c>
      <c r="B2258" s="2">
        <v>44785</v>
      </c>
      <c r="C2258" s="2">
        <v>44798</v>
      </c>
      <c r="D2258" t="s">
        <v>198</v>
      </c>
      <c r="E2258" t="s">
        <v>38</v>
      </c>
      <c r="F2258" t="s">
        <v>33</v>
      </c>
      <c r="G2258" t="s">
        <v>18</v>
      </c>
      <c r="H2258" t="s">
        <v>34</v>
      </c>
      <c r="I2258">
        <v>4834</v>
      </c>
      <c r="J2258">
        <v>109.28</v>
      </c>
      <c r="K2258">
        <v>35.840000000000003</v>
      </c>
    </row>
    <row r="2259" spans="1:11" x14ac:dyDescent="0.35">
      <c r="A2259">
        <v>445654666</v>
      </c>
      <c r="B2259" s="2">
        <v>44068</v>
      </c>
      <c r="C2259" s="2">
        <v>44077</v>
      </c>
      <c r="D2259" t="s">
        <v>134</v>
      </c>
      <c r="E2259" t="s">
        <v>38</v>
      </c>
      <c r="F2259" t="s">
        <v>56</v>
      </c>
      <c r="G2259" t="s">
        <v>18</v>
      </c>
      <c r="H2259" t="s">
        <v>15</v>
      </c>
      <c r="I2259">
        <v>7974</v>
      </c>
      <c r="J2259">
        <v>9.33</v>
      </c>
      <c r="K2259">
        <v>6.92</v>
      </c>
    </row>
    <row r="2260" spans="1:11" x14ac:dyDescent="0.35">
      <c r="A2260">
        <v>384976232</v>
      </c>
      <c r="B2260" s="2">
        <v>42053</v>
      </c>
      <c r="C2260" s="2">
        <v>42064</v>
      </c>
      <c r="D2260" t="s">
        <v>189</v>
      </c>
      <c r="E2260" t="s">
        <v>21</v>
      </c>
      <c r="F2260" t="s">
        <v>40</v>
      </c>
      <c r="G2260" t="s">
        <v>14</v>
      </c>
      <c r="H2260" t="s">
        <v>26</v>
      </c>
      <c r="I2260">
        <v>1877</v>
      </c>
      <c r="J2260">
        <v>651.21</v>
      </c>
      <c r="K2260">
        <v>524.96</v>
      </c>
    </row>
    <row r="2261" spans="1:11" x14ac:dyDescent="0.35">
      <c r="A2261">
        <v>485096442</v>
      </c>
      <c r="B2261" s="2">
        <v>44119</v>
      </c>
      <c r="C2261" s="2">
        <v>44135</v>
      </c>
      <c r="D2261" t="s">
        <v>179</v>
      </c>
      <c r="E2261" t="s">
        <v>32</v>
      </c>
      <c r="F2261" t="s">
        <v>13</v>
      </c>
      <c r="G2261" t="s">
        <v>18</v>
      </c>
      <c r="H2261" t="s">
        <v>19</v>
      </c>
      <c r="I2261">
        <v>9672</v>
      </c>
      <c r="J2261">
        <v>255.28</v>
      </c>
      <c r="K2261">
        <v>159.41999999999999</v>
      </c>
    </row>
    <row r="2262" spans="1:11" x14ac:dyDescent="0.35">
      <c r="A2262">
        <v>897626626</v>
      </c>
      <c r="B2262" s="2">
        <v>42570</v>
      </c>
      <c r="C2262" s="2">
        <v>42576</v>
      </c>
      <c r="D2262" t="s">
        <v>46</v>
      </c>
      <c r="E2262" t="s">
        <v>29</v>
      </c>
      <c r="F2262" t="s">
        <v>22</v>
      </c>
      <c r="G2262" t="s">
        <v>18</v>
      </c>
      <c r="H2262" t="s">
        <v>34</v>
      </c>
      <c r="I2262">
        <v>6521</v>
      </c>
      <c r="J2262">
        <v>47.45</v>
      </c>
      <c r="K2262">
        <v>31.79</v>
      </c>
    </row>
    <row r="2263" spans="1:11" x14ac:dyDescent="0.35">
      <c r="A2263">
        <v>944490611</v>
      </c>
      <c r="B2263" s="2">
        <v>44528</v>
      </c>
      <c r="C2263" s="2">
        <v>44546</v>
      </c>
      <c r="D2263" t="s">
        <v>87</v>
      </c>
      <c r="E2263" t="s">
        <v>24</v>
      </c>
      <c r="F2263" t="s">
        <v>33</v>
      </c>
      <c r="G2263" t="s">
        <v>14</v>
      </c>
      <c r="H2263" t="s">
        <v>34</v>
      </c>
      <c r="I2263">
        <v>4615</v>
      </c>
      <c r="J2263">
        <v>109.28</v>
      </c>
      <c r="K2263">
        <v>35.840000000000003</v>
      </c>
    </row>
    <row r="2264" spans="1:11" x14ac:dyDescent="0.35">
      <c r="A2264">
        <v>467924726</v>
      </c>
      <c r="B2264" s="2">
        <v>42265</v>
      </c>
      <c r="C2264" s="2">
        <v>42271</v>
      </c>
      <c r="D2264" t="s">
        <v>145</v>
      </c>
      <c r="E2264" t="s">
        <v>21</v>
      </c>
      <c r="F2264" t="s">
        <v>40</v>
      </c>
      <c r="G2264" t="s">
        <v>18</v>
      </c>
      <c r="H2264" t="s">
        <v>19</v>
      </c>
      <c r="I2264">
        <v>8179</v>
      </c>
      <c r="J2264">
        <v>651.21</v>
      </c>
      <c r="K2264">
        <v>524.96</v>
      </c>
    </row>
    <row r="2265" spans="1:11" x14ac:dyDescent="0.35">
      <c r="A2265">
        <v>280477797</v>
      </c>
      <c r="B2265" s="2">
        <v>44492</v>
      </c>
      <c r="C2265" s="2">
        <v>44497</v>
      </c>
      <c r="D2265" t="s">
        <v>176</v>
      </c>
      <c r="E2265" t="s">
        <v>21</v>
      </c>
      <c r="F2265" t="s">
        <v>25</v>
      </c>
      <c r="G2265" t="s">
        <v>18</v>
      </c>
      <c r="H2265" t="s">
        <v>26</v>
      </c>
      <c r="I2265">
        <v>8468</v>
      </c>
      <c r="J2265">
        <v>205.7</v>
      </c>
      <c r="K2265">
        <v>117.11</v>
      </c>
    </row>
    <row r="2266" spans="1:11" x14ac:dyDescent="0.35">
      <c r="A2266">
        <v>815011155</v>
      </c>
      <c r="B2266" s="2">
        <v>42145</v>
      </c>
      <c r="C2266" s="2">
        <v>42157</v>
      </c>
      <c r="D2266" t="s">
        <v>93</v>
      </c>
      <c r="E2266" t="s">
        <v>29</v>
      </c>
      <c r="F2266" t="s">
        <v>76</v>
      </c>
      <c r="G2266" t="s">
        <v>14</v>
      </c>
      <c r="H2266" t="s">
        <v>15</v>
      </c>
      <c r="I2266">
        <v>8767</v>
      </c>
      <c r="J2266">
        <v>668.27</v>
      </c>
      <c r="K2266">
        <v>502.54</v>
      </c>
    </row>
    <row r="2267" spans="1:11" x14ac:dyDescent="0.35">
      <c r="A2267">
        <v>774698626</v>
      </c>
      <c r="B2267" s="2">
        <v>42441</v>
      </c>
      <c r="C2267" s="2">
        <v>42448</v>
      </c>
      <c r="D2267" t="s">
        <v>49</v>
      </c>
      <c r="E2267" t="s">
        <v>21</v>
      </c>
      <c r="F2267" t="s">
        <v>56</v>
      </c>
      <c r="G2267" t="s">
        <v>14</v>
      </c>
      <c r="H2267" t="s">
        <v>26</v>
      </c>
      <c r="I2267">
        <v>9394</v>
      </c>
      <c r="J2267">
        <v>9.33</v>
      </c>
      <c r="K2267">
        <v>6.92</v>
      </c>
    </row>
    <row r="2268" spans="1:11" x14ac:dyDescent="0.35">
      <c r="A2268">
        <v>283026540</v>
      </c>
      <c r="B2268" s="2">
        <v>44060</v>
      </c>
      <c r="C2268" s="2">
        <v>44073</v>
      </c>
      <c r="D2268" t="s">
        <v>160</v>
      </c>
      <c r="E2268" t="s">
        <v>29</v>
      </c>
      <c r="F2268" t="s">
        <v>47</v>
      </c>
      <c r="G2268" t="s">
        <v>14</v>
      </c>
      <c r="H2268" t="s">
        <v>34</v>
      </c>
      <c r="I2268">
        <v>2697</v>
      </c>
      <c r="J2268">
        <v>421.89</v>
      </c>
      <c r="K2268">
        <v>364.69</v>
      </c>
    </row>
    <row r="2269" spans="1:11" x14ac:dyDescent="0.35">
      <c r="A2269">
        <v>433793723</v>
      </c>
      <c r="B2269" s="2">
        <v>42189</v>
      </c>
      <c r="C2269" s="2">
        <v>42198</v>
      </c>
      <c r="D2269" t="s">
        <v>158</v>
      </c>
      <c r="E2269" t="s">
        <v>12</v>
      </c>
      <c r="F2269" t="s">
        <v>68</v>
      </c>
      <c r="G2269" t="s">
        <v>14</v>
      </c>
      <c r="H2269" t="s">
        <v>19</v>
      </c>
      <c r="I2269">
        <v>8057</v>
      </c>
      <c r="J2269">
        <v>154.06</v>
      </c>
      <c r="K2269">
        <v>90.93</v>
      </c>
    </row>
    <row r="2270" spans="1:11" x14ac:dyDescent="0.35">
      <c r="A2270">
        <v>141111505</v>
      </c>
      <c r="B2270" s="2">
        <v>43825</v>
      </c>
      <c r="C2270" s="2">
        <v>43834</v>
      </c>
      <c r="D2270" t="s">
        <v>96</v>
      </c>
      <c r="E2270" t="s">
        <v>29</v>
      </c>
      <c r="F2270" t="s">
        <v>56</v>
      </c>
      <c r="G2270" t="s">
        <v>18</v>
      </c>
      <c r="H2270" t="s">
        <v>19</v>
      </c>
      <c r="I2270">
        <v>6885</v>
      </c>
      <c r="J2270">
        <v>9.33</v>
      </c>
      <c r="K2270">
        <v>6.92</v>
      </c>
    </row>
    <row r="2271" spans="1:11" x14ac:dyDescent="0.35">
      <c r="A2271">
        <v>189403712</v>
      </c>
      <c r="B2271" s="2">
        <v>42819</v>
      </c>
      <c r="C2271" s="2">
        <v>42820</v>
      </c>
      <c r="D2271" t="s">
        <v>148</v>
      </c>
      <c r="E2271" t="s">
        <v>24</v>
      </c>
      <c r="F2271" t="s">
        <v>13</v>
      </c>
      <c r="G2271" t="s">
        <v>18</v>
      </c>
      <c r="H2271" t="s">
        <v>26</v>
      </c>
      <c r="I2271">
        <v>7622</v>
      </c>
      <c r="J2271">
        <v>255.28</v>
      </c>
      <c r="K2271">
        <v>159.41999999999999</v>
      </c>
    </row>
    <row r="2272" spans="1:11" x14ac:dyDescent="0.35">
      <c r="A2272">
        <v>983406674</v>
      </c>
      <c r="B2272" s="2">
        <v>44101</v>
      </c>
      <c r="C2272" s="2">
        <v>44116</v>
      </c>
      <c r="D2272" t="s">
        <v>130</v>
      </c>
      <c r="E2272" t="s">
        <v>29</v>
      </c>
      <c r="F2272" t="s">
        <v>13</v>
      </c>
      <c r="G2272" t="s">
        <v>14</v>
      </c>
      <c r="H2272" t="s">
        <v>15</v>
      </c>
      <c r="I2272">
        <v>743</v>
      </c>
      <c r="J2272">
        <v>255.28</v>
      </c>
      <c r="K2272">
        <v>159.41999999999999</v>
      </c>
    </row>
    <row r="2273" spans="1:11" x14ac:dyDescent="0.35">
      <c r="A2273">
        <v>298169219</v>
      </c>
      <c r="B2273" s="2">
        <v>42222</v>
      </c>
      <c r="C2273" s="2">
        <v>42233</v>
      </c>
      <c r="D2273" t="s">
        <v>194</v>
      </c>
      <c r="E2273" t="s">
        <v>32</v>
      </c>
      <c r="F2273" t="s">
        <v>17</v>
      </c>
      <c r="G2273" t="s">
        <v>14</v>
      </c>
      <c r="H2273" t="s">
        <v>19</v>
      </c>
      <c r="I2273">
        <v>3753</v>
      </c>
      <c r="J2273">
        <v>152.58000000000001</v>
      </c>
      <c r="K2273">
        <v>97.44</v>
      </c>
    </row>
    <row r="2274" spans="1:11" x14ac:dyDescent="0.35">
      <c r="A2274">
        <v>929052674</v>
      </c>
      <c r="B2274" s="2">
        <v>44431</v>
      </c>
      <c r="C2274" s="2">
        <v>44451</v>
      </c>
      <c r="D2274" t="s">
        <v>108</v>
      </c>
      <c r="E2274" t="s">
        <v>12</v>
      </c>
      <c r="F2274" t="s">
        <v>33</v>
      </c>
      <c r="G2274" t="s">
        <v>14</v>
      </c>
      <c r="H2274" t="s">
        <v>34</v>
      </c>
      <c r="I2274">
        <v>6187</v>
      </c>
      <c r="J2274">
        <v>109.28</v>
      </c>
      <c r="K2274">
        <v>35.840000000000003</v>
      </c>
    </row>
    <row r="2275" spans="1:11" x14ac:dyDescent="0.35">
      <c r="A2275">
        <v>341730868</v>
      </c>
      <c r="B2275" s="2">
        <v>43211</v>
      </c>
      <c r="C2275" s="2">
        <v>43227</v>
      </c>
      <c r="D2275" t="s">
        <v>219</v>
      </c>
      <c r="E2275" t="s">
        <v>38</v>
      </c>
      <c r="F2275" t="s">
        <v>42</v>
      </c>
      <c r="G2275" t="s">
        <v>14</v>
      </c>
      <c r="H2275" t="s">
        <v>34</v>
      </c>
      <c r="I2275">
        <v>4613</v>
      </c>
      <c r="J2275">
        <v>437.2</v>
      </c>
      <c r="K2275">
        <v>263.33</v>
      </c>
    </row>
    <row r="2276" spans="1:11" x14ac:dyDescent="0.35">
      <c r="A2276">
        <v>122190129</v>
      </c>
      <c r="B2276" s="2">
        <v>42128</v>
      </c>
      <c r="C2276" s="2">
        <v>42131</v>
      </c>
      <c r="D2276" t="s">
        <v>106</v>
      </c>
      <c r="E2276" t="s">
        <v>38</v>
      </c>
      <c r="F2276" t="s">
        <v>42</v>
      </c>
      <c r="G2276" t="s">
        <v>14</v>
      </c>
      <c r="H2276" t="s">
        <v>15</v>
      </c>
      <c r="I2276">
        <v>7629</v>
      </c>
      <c r="J2276">
        <v>437.2</v>
      </c>
      <c r="K2276">
        <v>263.33</v>
      </c>
    </row>
    <row r="2277" spans="1:11" x14ac:dyDescent="0.35">
      <c r="A2277">
        <v>126729285</v>
      </c>
      <c r="B2277" s="2">
        <v>44331</v>
      </c>
      <c r="C2277" s="2">
        <v>44344</v>
      </c>
      <c r="D2277" t="s">
        <v>151</v>
      </c>
      <c r="E2277" t="s">
        <v>32</v>
      </c>
      <c r="F2277" t="s">
        <v>22</v>
      </c>
      <c r="G2277" t="s">
        <v>18</v>
      </c>
      <c r="H2277" t="s">
        <v>15</v>
      </c>
      <c r="I2277">
        <v>867</v>
      </c>
      <c r="J2277">
        <v>47.45</v>
      </c>
      <c r="K2277">
        <v>31.79</v>
      </c>
    </row>
    <row r="2278" spans="1:11" x14ac:dyDescent="0.35">
      <c r="A2278">
        <v>731959664</v>
      </c>
      <c r="B2278" s="2">
        <v>42084</v>
      </c>
      <c r="C2278" s="2">
        <v>42090</v>
      </c>
      <c r="D2278" t="s">
        <v>153</v>
      </c>
      <c r="E2278" t="s">
        <v>38</v>
      </c>
      <c r="F2278" t="s">
        <v>47</v>
      </c>
      <c r="G2278" t="s">
        <v>18</v>
      </c>
      <c r="H2278" t="s">
        <v>26</v>
      </c>
      <c r="I2278">
        <v>1985</v>
      </c>
      <c r="J2278">
        <v>421.89</v>
      </c>
      <c r="K2278">
        <v>364.69</v>
      </c>
    </row>
    <row r="2279" spans="1:11" x14ac:dyDescent="0.35">
      <c r="A2279">
        <v>584805095</v>
      </c>
      <c r="B2279" s="2">
        <v>43201</v>
      </c>
      <c r="C2279" s="2">
        <v>43209</v>
      </c>
      <c r="D2279" t="s">
        <v>112</v>
      </c>
      <c r="E2279" t="s">
        <v>12</v>
      </c>
      <c r="F2279" t="s">
        <v>13</v>
      </c>
      <c r="G2279" t="s">
        <v>18</v>
      </c>
      <c r="H2279" t="s">
        <v>15</v>
      </c>
      <c r="I2279">
        <v>5678</v>
      </c>
      <c r="J2279">
        <v>255.28</v>
      </c>
      <c r="K2279">
        <v>159.41999999999999</v>
      </c>
    </row>
    <row r="2280" spans="1:11" x14ac:dyDescent="0.35">
      <c r="A2280">
        <v>652501904</v>
      </c>
      <c r="B2280" s="2">
        <v>43882</v>
      </c>
      <c r="C2280" s="2">
        <v>43886</v>
      </c>
      <c r="D2280" t="s">
        <v>116</v>
      </c>
      <c r="E2280" t="s">
        <v>21</v>
      </c>
      <c r="F2280" t="s">
        <v>25</v>
      </c>
      <c r="G2280" t="s">
        <v>14</v>
      </c>
      <c r="H2280" t="s">
        <v>15</v>
      </c>
      <c r="I2280">
        <v>8668</v>
      </c>
      <c r="J2280">
        <v>205.7</v>
      </c>
      <c r="K2280">
        <v>117.11</v>
      </c>
    </row>
    <row r="2281" spans="1:11" x14ac:dyDescent="0.35">
      <c r="A2281">
        <v>172598922</v>
      </c>
      <c r="B2281" s="2">
        <v>42830</v>
      </c>
      <c r="C2281" s="2">
        <v>42850</v>
      </c>
      <c r="D2281" t="s">
        <v>213</v>
      </c>
      <c r="E2281" t="s">
        <v>38</v>
      </c>
      <c r="F2281" t="s">
        <v>17</v>
      </c>
      <c r="G2281" t="s">
        <v>14</v>
      </c>
      <c r="H2281" t="s">
        <v>15</v>
      </c>
      <c r="I2281">
        <v>4711</v>
      </c>
      <c r="J2281">
        <v>152.58000000000001</v>
      </c>
      <c r="K2281">
        <v>97.44</v>
      </c>
    </row>
    <row r="2282" spans="1:11" x14ac:dyDescent="0.35">
      <c r="A2282">
        <v>702957475</v>
      </c>
      <c r="B2282" s="2">
        <v>42526</v>
      </c>
      <c r="C2282" s="2">
        <v>42540</v>
      </c>
      <c r="D2282" t="s">
        <v>220</v>
      </c>
      <c r="E2282" t="s">
        <v>29</v>
      </c>
      <c r="F2282" t="s">
        <v>33</v>
      </c>
      <c r="G2282" t="s">
        <v>14</v>
      </c>
      <c r="H2282" t="s">
        <v>26</v>
      </c>
      <c r="I2282">
        <v>9593</v>
      </c>
      <c r="J2282">
        <v>109.28</v>
      </c>
      <c r="K2282">
        <v>35.840000000000003</v>
      </c>
    </row>
    <row r="2283" spans="1:11" x14ac:dyDescent="0.35">
      <c r="A2283">
        <v>271751391</v>
      </c>
      <c r="B2283" s="2">
        <v>42531</v>
      </c>
      <c r="C2283" s="2">
        <v>42551</v>
      </c>
      <c r="D2283" t="s">
        <v>39</v>
      </c>
      <c r="E2283" t="s">
        <v>29</v>
      </c>
      <c r="F2283" t="s">
        <v>76</v>
      </c>
      <c r="G2283" t="s">
        <v>14</v>
      </c>
      <c r="H2283" t="s">
        <v>34</v>
      </c>
      <c r="I2283">
        <v>6130</v>
      </c>
      <c r="J2283">
        <v>668.27</v>
      </c>
      <c r="K2283">
        <v>502.54</v>
      </c>
    </row>
    <row r="2284" spans="1:11" x14ac:dyDescent="0.35">
      <c r="A2284">
        <v>127467000</v>
      </c>
      <c r="B2284" s="2">
        <v>44564</v>
      </c>
      <c r="C2284" s="2">
        <v>44571</v>
      </c>
      <c r="D2284" t="s">
        <v>208</v>
      </c>
      <c r="E2284" t="s">
        <v>12</v>
      </c>
      <c r="F2284" t="s">
        <v>25</v>
      </c>
      <c r="G2284" t="s">
        <v>14</v>
      </c>
      <c r="H2284" t="s">
        <v>26</v>
      </c>
      <c r="I2284">
        <v>9173</v>
      </c>
      <c r="J2284">
        <v>205.7</v>
      </c>
      <c r="K2284">
        <v>117.11</v>
      </c>
    </row>
    <row r="2285" spans="1:11" x14ac:dyDescent="0.35">
      <c r="A2285">
        <v>688903129</v>
      </c>
      <c r="B2285" s="2">
        <v>42886</v>
      </c>
      <c r="C2285" s="2">
        <v>42903</v>
      </c>
      <c r="D2285" t="s">
        <v>49</v>
      </c>
      <c r="E2285" t="s">
        <v>21</v>
      </c>
      <c r="F2285" t="s">
        <v>76</v>
      </c>
      <c r="G2285" t="s">
        <v>14</v>
      </c>
      <c r="H2285" t="s">
        <v>15</v>
      </c>
      <c r="I2285">
        <v>600</v>
      </c>
      <c r="J2285">
        <v>668.27</v>
      </c>
      <c r="K2285">
        <v>502.54</v>
      </c>
    </row>
    <row r="2286" spans="1:11" x14ac:dyDescent="0.35">
      <c r="A2286">
        <v>195171105</v>
      </c>
      <c r="B2286" s="2">
        <v>43306</v>
      </c>
      <c r="C2286" s="2">
        <v>43324</v>
      </c>
      <c r="D2286" t="s">
        <v>77</v>
      </c>
      <c r="E2286" t="s">
        <v>21</v>
      </c>
      <c r="F2286" t="s">
        <v>30</v>
      </c>
      <c r="G2286" t="s">
        <v>14</v>
      </c>
      <c r="H2286" t="s">
        <v>15</v>
      </c>
      <c r="I2286">
        <v>4322</v>
      </c>
      <c r="J2286">
        <v>81.73</v>
      </c>
      <c r="K2286">
        <v>56.67</v>
      </c>
    </row>
    <row r="2287" spans="1:11" x14ac:dyDescent="0.35">
      <c r="A2287">
        <v>555694758</v>
      </c>
      <c r="B2287" s="2">
        <v>44018</v>
      </c>
      <c r="C2287" s="2">
        <v>44038</v>
      </c>
      <c r="D2287" t="s">
        <v>191</v>
      </c>
      <c r="E2287" t="s">
        <v>24</v>
      </c>
      <c r="F2287" t="s">
        <v>47</v>
      </c>
      <c r="G2287" t="s">
        <v>14</v>
      </c>
      <c r="H2287" t="s">
        <v>26</v>
      </c>
      <c r="I2287">
        <v>1283</v>
      </c>
      <c r="J2287">
        <v>421.89</v>
      </c>
      <c r="K2287">
        <v>364.69</v>
      </c>
    </row>
    <row r="2288" spans="1:11" x14ac:dyDescent="0.35">
      <c r="A2288">
        <v>600210416</v>
      </c>
      <c r="B2288" s="2">
        <v>42299</v>
      </c>
      <c r="C2288" s="2">
        <v>42302</v>
      </c>
      <c r="D2288" t="s">
        <v>207</v>
      </c>
      <c r="E2288" t="s">
        <v>51</v>
      </c>
      <c r="F2288" t="s">
        <v>40</v>
      </c>
      <c r="G2288" t="s">
        <v>14</v>
      </c>
      <c r="H2288" t="s">
        <v>19</v>
      </c>
      <c r="I2288">
        <v>4455</v>
      </c>
      <c r="J2288">
        <v>651.21</v>
      </c>
      <c r="K2288">
        <v>524.96</v>
      </c>
    </row>
    <row r="2289" spans="1:11" x14ac:dyDescent="0.35">
      <c r="A2289">
        <v>128766906</v>
      </c>
      <c r="B2289" s="2">
        <v>44240</v>
      </c>
      <c r="C2289" s="2">
        <v>44255</v>
      </c>
      <c r="D2289" t="s">
        <v>203</v>
      </c>
      <c r="E2289" t="s">
        <v>21</v>
      </c>
      <c r="F2289" t="s">
        <v>76</v>
      </c>
      <c r="G2289" t="s">
        <v>18</v>
      </c>
      <c r="H2289" t="s">
        <v>19</v>
      </c>
      <c r="I2289">
        <v>3844</v>
      </c>
      <c r="J2289">
        <v>668.27</v>
      </c>
      <c r="K2289">
        <v>502.54</v>
      </c>
    </row>
    <row r="2290" spans="1:11" x14ac:dyDescent="0.35">
      <c r="A2290">
        <v>361725556</v>
      </c>
      <c r="B2290" s="2">
        <v>42548</v>
      </c>
      <c r="C2290" s="2">
        <v>42560</v>
      </c>
      <c r="D2290" t="s">
        <v>80</v>
      </c>
      <c r="E2290" t="s">
        <v>21</v>
      </c>
      <c r="F2290" t="s">
        <v>68</v>
      </c>
      <c r="G2290" t="s">
        <v>18</v>
      </c>
      <c r="H2290" t="s">
        <v>26</v>
      </c>
      <c r="I2290">
        <v>1485</v>
      </c>
      <c r="J2290">
        <v>154.06</v>
      </c>
      <c r="K2290">
        <v>90.93</v>
      </c>
    </row>
    <row r="2291" spans="1:11" x14ac:dyDescent="0.35">
      <c r="A2291">
        <v>789760196</v>
      </c>
      <c r="B2291" s="2">
        <v>42710</v>
      </c>
      <c r="C2291" s="2">
        <v>42730</v>
      </c>
      <c r="D2291" t="s">
        <v>129</v>
      </c>
      <c r="E2291" t="s">
        <v>21</v>
      </c>
      <c r="F2291" t="s">
        <v>30</v>
      </c>
      <c r="G2291" t="s">
        <v>14</v>
      </c>
      <c r="H2291" t="s">
        <v>19</v>
      </c>
      <c r="I2291">
        <v>6447</v>
      </c>
      <c r="J2291">
        <v>81.73</v>
      </c>
      <c r="K2291">
        <v>56.67</v>
      </c>
    </row>
    <row r="2292" spans="1:11" x14ac:dyDescent="0.35">
      <c r="A2292">
        <v>523857152</v>
      </c>
      <c r="B2292" s="2">
        <v>43713</v>
      </c>
      <c r="C2292" s="2">
        <v>43715</v>
      </c>
      <c r="D2292" t="s">
        <v>162</v>
      </c>
      <c r="E2292" t="s">
        <v>38</v>
      </c>
      <c r="F2292" t="s">
        <v>42</v>
      </c>
      <c r="G2292" t="s">
        <v>14</v>
      </c>
      <c r="H2292" t="s">
        <v>34</v>
      </c>
      <c r="I2292">
        <v>9827</v>
      </c>
      <c r="J2292">
        <v>437.2</v>
      </c>
      <c r="K2292">
        <v>263.33</v>
      </c>
    </row>
    <row r="2293" spans="1:11" x14ac:dyDescent="0.35">
      <c r="A2293">
        <v>545315253</v>
      </c>
      <c r="B2293" s="2">
        <v>44129</v>
      </c>
      <c r="C2293" s="2">
        <v>44145</v>
      </c>
      <c r="D2293" t="s">
        <v>209</v>
      </c>
      <c r="E2293" t="s">
        <v>32</v>
      </c>
      <c r="F2293" t="s">
        <v>42</v>
      </c>
      <c r="G2293" t="s">
        <v>18</v>
      </c>
      <c r="H2293" t="s">
        <v>34</v>
      </c>
      <c r="I2293">
        <v>9756</v>
      </c>
      <c r="J2293">
        <v>437.2</v>
      </c>
      <c r="K2293">
        <v>263.33</v>
      </c>
    </row>
    <row r="2294" spans="1:11" x14ac:dyDescent="0.35">
      <c r="A2294">
        <v>555745828</v>
      </c>
      <c r="B2294" s="2">
        <v>43800</v>
      </c>
      <c r="C2294" s="2">
        <v>43807</v>
      </c>
      <c r="D2294" t="s">
        <v>72</v>
      </c>
      <c r="E2294" t="s">
        <v>24</v>
      </c>
      <c r="F2294" t="s">
        <v>42</v>
      </c>
      <c r="G2294" t="s">
        <v>18</v>
      </c>
      <c r="H2294" t="s">
        <v>26</v>
      </c>
      <c r="I2294">
        <v>6395</v>
      </c>
      <c r="J2294">
        <v>437.2</v>
      </c>
      <c r="K2294">
        <v>263.33</v>
      </c>
    </row>
    <row r="2295" spans="1:11" x14ac:dyDescent="0.35">
      <c r="A2295">
        <v>327072703</v>
      </c>
      <c r="B2295" s="2">
        <v>43770</v>
      </c>
      <c r="C2295" s="2">
        <v>43789</v>
      </c>
      <c r="D2295" t="s">
        <v>195</v>
      </c>
      <c r="E2295" t="s">
        <v>21</v>
      </c>
      <c r="F2295" t="s">
        <v>42</v>
      </c>
      <c r="G2295" t="s">
        <v>14</v>
      </c>
      <c r="H2295" t="s">
        <v>19</v>
      </c>
      <c r="I2295">
        <v>6936</v>
      </c>
      <c r="J2295">
        <v>437.2</v>
      </c>
      <c r="K2295">
        <v>263.33</v>
      </c>
    </row>
    <row r="2296" spans="1:11" x14ac:dyDescent="0.35">
      <c r="A2296">
        <v>151532208</v>
      </c>
      <c r="B2296" s="2">
        <v>44740</v>
      </c>
      <c r="C2296" s="2">
        <v>44756</v>
      </c>
      <c r="D2296" t="s">
        <v>108</v>
      </c>
      <c r="E2296" t="s">
        <v>12</v>
      </c>
      <c r="F2296" t="s">
        <v>76</v>
      </c>
      <c r="G2296" t="s">
        <v>18</v>
      </c>
      <c r="H2296" t="s">
        <v>26</v>
      </c>
      <c r="I2296">
        <v>603</v>
      </c>
      <c r="J2296">
        <v>668.27</v>
      </c>
      <c r="K2296">
        <v>502.54</v>
      </c>
    </row>
    <row r="2297" spans="1:11" x14ac:dyDescent="0.35">
      <c r="A2297">
        <v>391673171</v>
      </c>
      <c r="B2297" s="2">
        <v>43180</v>
      </c>
      <c r="C2297" s="2">
        <v>43198</v>
      </c>
      <c r="D2297" t="s">
        <v>161</v>
      </c>
      <c r="E2297" t="s">
        <v>24</v>
      </c>
      <c r="F2297" t="s">
        <v>56</v>
      </c>
      <c r="G2297" t="s">
        <v>18</v>
      </c>
      <c r="H2297" t="s">
        <v>34</v>
      </c>
      <c r="I2297">
        <v>3650</v>
      </c>
      <c r="J2297">
        <v>9.33</v>
      </c>
      <c r="K2297">
        <v>6.92</v>
      </c>
    </row>
    <row r="2298" spans="1:11" x14ac:dyDescent="0.35">
      <c r="A2298">
        <v>130356919</v>
      </c>
      <c r="B2298" s="2">
        <v>43726</v>
      </c>
      <c r="C2298" s="2">
        <v>43733</v>
      </c>
      <c r="D2298" t="s">
        <v>71</v>
      </c>
      <c r="E2298" t="s">
        <v>21</v>
      </c>
      <c r="F2298" t="s">
        <v>68</v>
      </c>
      <c r="G2298" t="s">
        <v>14</v>
      </c>
      <c r="H2298" t="s">
        <v>34</v>
      </c>
      <c r="I2298">
        <v>4364</v>
      </c>
      <c r="J2298">
        <v>154.06</v>
      </c>
      <c r="K2298">
        <v>90.93</v>
      </c>
    </row>
    <row r="2299" spans="1:11" x14ac:dyDescent="0.35">
      <c r="A2299">
        <v>320757281</v>
      </c>
      <c r="B2299" s="2">
        <v>44595</v>
      </c>
      <c r="C2299" s="2">
        <v>44614</v>
      </c>
      <c r="D2299" t="s">
        <v>177</v>
      </c>
      <c r="E2299" t="s">
        <v>24</v>
      </c>
      <c r="F2299" t="s">
        <v>30</v>
      </c>
      <c r="G2299" t="s">
        <v>18</v>
      </c>
      <c r="H2299" t="s">
        <v>26</v>
      </c>
      <c r="I2299">
        <v>8062</v>
      </c>
      <c r="J2299">
        <v>81.73</v>
      </c>
      <c r="K2299">
        <v>56.67</v>
      </c>
    </row>
    <row r="2300" spans="1:11" x14ac:dyDescent="0.35">
      <c r="A2300">
        <v>636360585</v>
      </c>
      <c r="B2300" s="2">
        <v>43501</v>
      </c>
      <c r="C2300" s="2">
        <v>43503</v>
      </c>
      <c r="D2300" t="s">
        <v>107</v>
      </c>
      <c r="E2300" t="s">
        <v>21</v>
      </c>
      <c r="F2300" t="s">
        <v>25</v>
      </c>
      <c r="G2300" t="s">
        <v>18</v>
      </c>
      <c r="H2300" t="s">
        <v>34</v>
      </c>
      <c r="I2300">
        <v>2093</v>
      </c>
      <c r="J2300">
        <v>205.7</v>
      </c>
      <c r="K2300">
        <v>117.11</v>
      </c>
    </row>
    <row r="2301" spans="1:11" x14ac:dyDescent="0.35">
      <c r="A2301">
        <v>820965659</v>
      </c>
      <c r="B2301" s="2">
        <v>43326</v>
      </c>
      <c r="C2301" s="2">
        <v>43331</v>
      </c>
      <c r="D2301" t="s">
        <v>143</v>
      </c>
      <c r="E2301" t="s">
        <v>24</v>
      </c>
      <c r="F2301" t="s">
        <v>42</v>
      </c>
      <c r="G2301" t="s">
        <v>14</v>
      </c>
      <c r="H2301" t="s">
        <v>19</v>
      </c>
      <c r="I2301">
        <v>837</v>
      </c>
      <c r="J2301">
        <v>437.2</v>
      </c>
      <c r="K2301">
        <v>263.33</v>
      </c>
    </row>
    <row r="2302" spans="1:11" x14ac:dyDescent="0.35">
      <c r="A2302">
        <v>238683831</v>
      </c>
      <c r="B2302" s="2">
        <v>42067</v>
      </c>
      <c r="C2302" s="2">
        <v>42071</v>
      </c>
      <c r="D2302" t="s">
        <v>41</v>
      </c>
      <c r="E2302" t="s">
        <v>29</v>
      </c>
      <c r="F2302" t="s">
        <v>25</v>
      </c>
      <c r="G2302" t="s">
        <v>14</v>
      </c>
      <c r="H2302" t="s">
        <v>34</v>
      </c>
      <c r="I2302">
        <v>705</v>
      </c>
      <c r="J2302">
        <v>205.7</v>
      </c>
      <c r="K2302">
        <v>117.11</v>
      </c>
    </row>
    <row r="2303" spans="1:11" x14ac:dyDescent="0.35">
      <c r="A2303">
        <v>123938930</v>
      </c>
      <c r="B2303" s="2">
        <v>44036</v>
      </c>
      <c r="C2303" s="2">
        <v>44042</v>
      </c>
      <c r="D2303" t="s">
        <v>204</v>
      </c>
      <c r="E2303" t="s">
        <v>21</v>
      </c>
      <c r="F2303" t="s">
        <v>22</v>
      </c>
      <c r="G2303" t="s">
        <v>14</v>
      </c>
      <c r="H2303" t="s">
        <v>15</v>
      </c>
      <c r="I2303">
        <v>5138</v>
      </c>
      <c r="J2303">
        <v>47.45</v>
      </c>
      <c r="K2303">
        <v>31.79</v>
      </c>
    </row>
    <row r="2304" spans="1:11" x14ac:dyDescent="0.35">
      <c r="A2304">
        <v>431467282</v>
      </c>
      <c r="B2304" s="2">
        <v>43547</v>
      </c>
      <c r="C2304" s="2">
        <v>43559</v>
      </c>
      <c r="D2304" t="s">
        <v>147</v>
      </c>
      <c r="E2304" t="s">
        <v>38</v>
      </c>
      <c r="F2304" t="s">
        <v>30</v>
      </c>
      <c r="G2304" t="s">
        <v>14</v>
      </c>
      <c r="H2304" t="s">
        <v>19</v>
      </c>
      <c r="I2304">
        <v>9612</v>
      </c>
      <c r="J2304">
        <v>81.73</v>
      </c>
      <c r="K2304">
        <v>56.67</v>
      </c>
    </row>
    <row r="2305" spans="1:11" x14ac:dyDescent="0.35">
      <c r="A2305">
        <v>286317718</v>
      </c>
      <c r="B2305" s="2">
        <v>43575</v>
      </c>
      <c r="C2305" s="2">
        <v>43592</v>
      </c>
      <c r="D2305" t="s">
        <v>181</v>
      </c>
      <c r="E2305" t="s">
        <v>38</v>
      </c>
      <c r="F2305" t="s">
        <v>56</v>
      </c>
      <c r="G2305" t="s">
        <v>18</v>
      </c>
      <c r="H2305" t="s">
        <v>15</v>
      </c>
      <c r="I2305">
        <v>6630</v>
      </c>
      <c r="J2305">
        <v>9.33</v>
      </c>
      <c r="K2305">
        <v>6.92</v>
      </c>
    </row>
    <row r="2306" spans="1:11" x14ac:dyDescent="0.35">
      <c r="A2306">
        <v>233851563</v>
      </c>
      <c r="B2306" s="2">
        <v>44563</v>
      </c>
      <c r="C2306" s="2">
        <v>44569</v>
      </c>
      <c r="D2306" t="s">
        <v>182</v>
      </c>
      <c r="E2306" t="s">
        <v>12</v>
      </c>
      <c r="F2306" t="s">
        <v>47</v>
      </c>
      <c r="G2306" t="s">
        <v>18</v>
      </c>
      <c r="H2306" t="s">
        <v>34</v>
      </c>
      <c r="I2306">
        <v>729</v>
      </c>
      <c r="J2306">
        <v>421.89</v>
      </c>
      <c r="K2306">
        <v>364.69</v>
      </c>
    </row>
    <row r="2307" spans="1:11" x14ac:dyDescent="0.35">
      <c r="A2307">
        <v>889742648</v>
      </c>
      <c r="B2307" s="2">
        <v>44182</v>
      </c>
      <c r="C2307" s="2">
        <v>44187</v>
      </c>
      <c r="D2307" t="s">
        <v>164</v>
      </c>
      <c r="E2307" t="s">
        <v>38</v>
      </c>
      <c r="F2307" t="s">
        <v>40</v>
      </c>
      <c r="G2307" t="s">
        <v>18</v>
      </c>
      <c r="H2307" t="s">
        <v>26</v>
      </c>
      <c r="I2307">
        <v>3476</v>
      </c>
      <c r="J2307">
        <v>651.21</v>
      </c>
      <c r="K2307">
        <v>524.96</v>
      </c>
    </row>
    <row r="2308" spans="1:11" x14ac:dyDescent="0.35">
      <c r="A2308">
        <v>689977300</v>
      </c>
      <c r="B2308" s="2">
        <v>44618</v>
      </c>
      <c r="C2308" s="2">
        <v>44639</v>
      </c>
      <c r="D2308" t="s">
        <v>73</v>
      </c>
      <c r="E2308" t="s">
        <v>24</v>
      </c>
      <c r="F2308" t="s">
        <v>47</v>
      </c>
      <c r="G2308" t="s">
        <v>14</v>
      </c>
      <c r="H2308" t="s">
        <v>19</v>
      </c>
      <c r="I2308">
        <v>8471</v>
      </c>
      <c r="J2308">
        <v>421.89</v>
      </c>
      <c r="K2308">
        <v>364.69</v>
      </c>
    </row>
    <row r="2309" spans="1:11" x14ac:dyDescent="0.35">
      <c r="A2309">
        <v>840854346</v>
      </c>
      <c r="B2309" s="2">
        <v>42784</v>
      </c>
      <c r="C2309" s="2">
        <v>42798</v>
      </c>
      <c r="D2309" t="s">
        <v>72</v>
      </c>
      <c r="E2309" t="s">
        <v>24</v>
      </c>
      <c r="F2309" t="s">
        <v>47</v>
      </c>
      <c r="G2309" t="s">
        <v>14</v>
      </c>
      <c r="H2309" t="s">
        <v>19</v>
      </c>
      <c r="I2309">
        <v>6342</v>
      </c>
      <c r="J2309">
        <v>421.89</v>
      </c>
      <c r="K2309">
        <v>364.69</v>
      </c>
    </row>
    <row r="2310" spans="1:11" x14ac:dyDescent="0.35">
      <c r="A2310">
        <v>368985116</v>
      </c>
      <c r="B2310" s="2">
        <v>44067</v>
      </c>
      <c r="C2310" s="2">
        <v>44081</v>
      </c>
      <c r="D2310" t="s">
        <v>157</v>
      </c>
      <c r="E2310" t="s">
        <v>24</v>
      </c>
      <c r="F2310" t="s">
        <v>22</v>
      </c>
      <c r="G2310" t="s">
        <v>14</v>
      </c>
      <c r="H2310" t="s">
        <v>19</v>
      </c>
      <c r="I2310">
        <v>9750</v>
      </c>
      <c r="J2310">
        <v>47.45</v>
      </c>
      <c r="K2310">
        <v>31.79</v>
      </c>
    </row>
    <row r="2311" spans="1:11" x14ac:dyDescent="0.35">
      <c r="A2311">
        <v>171293437</v>
      </c>
      <c r="B2311" s="2">
        <v>44775</v>
      </c>
      <c r="C2311" s="2">
        <v>44788</v>
      </c>
      <c r="D2311" t="s">
        <v>219</v>
      </c>
      <c r="E2311" t="s">
        <v>38</v>
      </c>
      <c r="F2311" t="s">
        <v>68</v>
      </c>
      <c r="G2311" t="s">
        <v>14</v>
      </c>
      <c r="H2311" t="s">
        <v>34</v>
      </c>
      <c r="I2311">
        <v>8389</v>
      </c>
      <c r="J2311">
        <v>154.06</v>
      </c>
      <c r="K2311">
        <v>90.93</v>
      </c>
    </row>
    <row r="2312" spans="1:11" x14ac:dyDescent="0.35">
      <c r="A2312">
        <v>765015637</v>
      </c>
      <c r="B2312" s="2">
        <v>44839</v>
      </c>
      <c r="C2312" s="2">
        <v>44858</v>
      </c>
      <c r="D2312" t="s">
        <v>170</v>
      </c>
      <c r="E2312" t="s">
        <v>12</v>
      </c>
      <c r="F2312" t="s">
        <v>13</v>
      </c>
      <c r="G2312" t="s">
        <v>18</v>
      </c>
      <c r="H2312" t="s">
        <v>34</v>
      </c>
      <c r="I2312">
        <v>3982</v>
      </c>
      <c r="J2312">
        <v>255.28</v>
      </c>
      <c r="K2312">
        <v>159.41999999999999</v>
      </c>
    </row>
    <row r="2313" spans="1:11" x14ac:dyDescent="0.35">
      <c r="A2313">
        <v>937700545</v>
      </c>
      <c r="B2313" s="2">
        <v>44657</v>
      </c>
      <c r="C2313" s="2">
        <v>44661</v>
      </c>
      <c r="D2313" t="s">
        <v>164</v>
      </c>
      <c r="E2313" t="s">
        <v>38</v>
      </c>
      <c r="F2313" t="s">
        <v>68</v>
      </c>
      <c r="G2313" t="s">
        <v>14</v>
      </c>
      <c r="H2313" t="s">
        <v>15</v>
      </c>
      <c r="I2313">
        <v>5284</v>
      </c>
      <c r="J2313">
        <v>154.06</v>
      </c>
      <c r="K2313">
        <v>90.93</v>
      </c>
    </row>
    <row r="2314" spans="1:11" x14ac:dyDescent="0.35">
      <c r="A2314">
        <v>897209489</v>
      </c>
      <c r="B2314" s="2">
        <v>43399</v>
      </c>
      <c r="C2314" s="2">
        <v>43419</v>
      </c>
      <c r="D2314" t="s">
        <v>209</v>
      </c>
      <c r="E2314" t="s">
        <v>32</v>
      </c>
      <c r="F2314" t="s">
        <v>30</v>
      </c>
      <c r="G2314" t="s">
        <v>18</v>
      </c>
      <c r="H2314" t="s">
        <v>34</v>
      </c>
      <c r="I2314">
        <v>3081</v>
      </c>
      <c r="J2314">
        <v>81.73</v>
      </c>
      <c r="K2314">
        <v>56.67</v>
      </c>
    </row>
    <row r="2315" spans="1:11" x14ac:dyDescent="0.35">
      <c r="A2315">
        <v>921716296</v>
      </c>
      <c r="B2315" s="2">
        <v>43937</v>
      </c>
      <c r="C2315" s="2">
        <v>43955</v>
      </c>
      <c r="D2315" t="s">
        <v>105</v>
      </c>
      <c r="E2315" t="s">
        <v>12</v>
      </c>
      <c r="F2315" t="s">
        <v>22</v>
      </c>
      <c r="G2315" t="s">
        <v>14</v>
      </c>
      <c r="H2315" t="s">
        <v>34</v>
      </c>
      <c r="I2315">
        <v>5189</v>
      </c>
      <c r="J2315">
        <v>47.45</v>
      </c>
      <c r="K2315">
        <v>31.79</v>
      </c>
    </row>
    <row r="2316" spans="1:11" x14ac:dyDescent="0.35">
      <c r="A2316">
        <v>909707295</v>
      </c>
      <c r="B2316" s="2">
        <v>43218</v>
      </c>
      <c r="C2316" s="2">
        <v>43226</v>
      </c>
      <c r="D2316" t="s">
        <v>62</v>
      </c>
      <c r="E2316" t="s">
        <v>38</v>
      </c>
      <c r="F2316" t="s">
        <v>68</v>
      </c>
      <c r="G2316" t="s">
        <v>18</v>
      </c>
      <c r="H2316" t="s">
        <v>19</v>
      </c>
      <c r="I2316">
        <v>1459</v>
      </c>
      <c r="J2316">
        <v>154.06</v>
      </c>
      <c r="K2316">
        <v>90.93</v>
      </c>
    </row>
    <row r="2317" spans="1:11" x14ac:dyDescent="0.35">
      <c r="A2317">
        <v>829981315</v>
      </c>
      <c r="B2317" s="2">
        <v>43352</v>
      </c>
      <c r="C2317" s="2">
        <v>43372</v>
      </c>
      <c r="D2317" t="s">
        <v>177</v>
      </c>
      <c r="E2317" t="s">
        <v>24</v>
      </c>
      <c r="F2317" t="s">
        <v>22</v>
      </c>
      <c r="G2317" t="s">
        <v>18</v>
      </c>
      <c r="H2317" t="s">
        <v>26</v>
      </c>
      <c r="I2317">
        <v>8770</v>
      </c>
      <c r="J2317">
        <v>47.45</v>
      </c>
      <c r="K2317">
        <v>31.79</v>
      </c>
    </row>
    <row r="2318" spans="1:11" x14ac:dyDescent="0.35">
      <c r="A2318">
        <v>271649682</v>
      </c>
      <c r="B2318" s="2">
        <v>42300</v>
      </c>
      <c r="C2318" s="2">
        <v>42308</v>
      </c>
      <c r="D2318" t="s">
        <v>186</v>
      </c>
      <c r="E2318" t="s">
        <v>38</v>
      </c>
      <c r="F2318" t="s">
        <v>30</v>
      </c>
      <c r="G2318" t="s">
        <v>14</v>
      </c>
      <c r="H2318" t="s">
        <v>15</v>
      </c>
      <c r="I2318">
        <v>6032</v>
      </c>
      <c r="J2318">
        <v>81.73</v>
      </c>
      <c r="K2318">
        <v>56.67</v>
      </c>
    </row>
    <row r="2319" spans="1:11" x14ac:dyDescent="0.35">
      <c r="A2319">
        <v>694136226</v>
      </c>
      <c r="B2319" s="2">
        <v>42871</v>
      </c>
      <c r="C2319" s="2">
        <v>42875</v>
      </c>
      <c r="D2319" t="s">
        <v>134</v>
      </c>
      <c r="E2319" t="s">
        <v>38</v>
      </c>
      <c r="F2319" t="s">
        <v>56</v>
      </c>
      <c r="G2319" t="s">
        <v>14</v>
      </c>
      <c r="H2319" t="s">
        <v>15</v>
      </c>
      <c r="I2319">
        <v>9189</v>
      </c>
      <c r="J2319">
        <v>9.33</v>
      </c>
      <c r="K2319">
        <v>6.92</v>
      </c>
    </row>
    <row r="2320" spans="1:11" x14ac:dyDescent="0.35">
      <c r="A2320">
        <v>477177274</v>
      </c>
      <c r="B2320" s="2">
        <v>44036</v>
      </c>
      <c r="C2320" s="2">
        <v>44049</v>
      </c>
      <c r="D2320" t="s">
        <v>87</v>
      </c>
      <c r="E2320" t="s">
        <v>24</v>
      </c>
      <c r="F2320" t="s">
        <v>30</v>
      </c>
      <c r="G2320" t="s">
        <v>14</v>
      </c>
      <c r="H2320" t="s">
        <v>26</v>
      </c>
      <c r="I2320">
        <v>6214</v>
      </c>
      <c r="J2320">
        <v>81.73</v>
      </c>
      <c r="K2320">
        <v>56.67</v>
      </c>
    </row>
    <row r="2321" spans="1:11" x14ac:dyDescent="0.35">
      <c r="A2321">
        <v>770821654</v>
      </c>
      <c r="B2321" s="2">
        <v>43307</v>
      </c>
      <c r="C2321" s="2">
        <v>43317</v>
      </c>
      <c r="D2321" t="s">
        <v>144</v>
      </c>
      <c r="E2321" t="s">
        <v>21</v>
      </c>
      <c r="F2321" t="s">
        <v>40</v>
      </c>
      <c r="G2321" t="s">
        <v>18</v>
      </c>
      <c r="H2321" t="s">
        <v>19</v>
      </c>
      <c r="I2321">
        <v>2112</v>
      </c>
      <c r="J2321">
        <v>651.21</v>
      </c>
      <c r="K2321">
        <v>524.96</v>
      </c>
    </row>
    <row r="2322" spans="1:11" x14ac:dyDescent="0.35">
      <c r="A2322">
        <v>545430696</v>
      </c>
      <c r="B2322" s="2">
        <v>43432</v>
      </c>
      <c r="C2322" s="2">
        <v>43437</v>
      </c>
      <c r="D2322" t="s">
        <v>134</v>
      </c>
      <c r="E2322" t="s">
        <v>38</v>
      </c>
      <c r="F2322" t="s">
        <v>56</v>
      </c>
      <c r="G2322" t="s">
        <v>14</v>
      </c>
      <c r="H2322" t="s">
        <v>15</v>
      </c>
      <c r="I2322">
        <v>3918</v>
      </c>
      <c r="J2322">
        <v>9.33</v>
      </c>
      <c r="K2322">
        <v>6.92</v>
      </c>
    </row>
    <row r="2323" spans="1:11" x14ac:dyDescent="0.35">
      <c r="A2323">
        <v>641678225</v>
      </c>
      <c r="B2323" s="2">
        <v>42933</v>
      </c>
      <c r="C2323" s="2">
        <v>42948</v>
      </c>
      <c r="D2323" t="s">
        <v>31</v>
      </c>
      <c r="E2323" t="s">
        <v>32</v>
      </c>
      <c r="F2323" t="s">
        <v>33</v>
      </c>
      <c r="G2323" t="s">
        <v>14</v>
      </c>
      <c r="H2323" t="s">
        <v>15</v>
      </c>
      <c r="I2323">
        <v>5701</v>
      </c>
      <c r="J2323">
        <v>109.28</v>
      </c>
      <c r="K2323">
        <v>35.840000000000003</v>
      </c>
    </row>
    <row r="2324" spans="1:11" x14ac:dyDescent="0.35">
      <c r="A2324">
        <v>620550572</v>
      </c>
      <c r="B2324" s="2">
        <v>43956</v>
      </c>
      <c r="C2324" s="2">
        <v>43974</v>
      </c>
      <c r="D2324" t="s">
        <v>88</v>
      </c>
      <c r="E2324" t="s">
        <v>38</v>
      </c>
      <c r="F2324" t="s">
        <v>42</v>
      </c>
      <c r="G2324" t="s">
        <v>14</v>
      </c>
      <c r="H2324" t="s">
        <v>19</v>
      </c>
      <c r="I2324">
        <v>3559</v>
      </c>
      <c r="J2324">
        <v>437.2</v>
      </c>
      <c r="K2324">
        <v>263.33</v>
      </c>
    </row>
    <row r="2325" spans="1:11" x14ac:dyDescent="0.35">
      <c r="A2325">
        <v>113346564</v>
      </c>
      <c r="B2325" s="2">
        <v>42644</v>
      </c>
      <c r="C2325" s="2">
        <v>42660</v>
      </c>
      <c r="D2325" t="s">
        <v>58</v>
      </c>
      <c r="E2325" t="s">
        <v>29</v>
      </c>
      <c r="F2325" t="s">
        <v>42</v>
      </c>
      <c r="G2325" t="s">
        <v>14</v>
      </c>
      <c r="H2325" t="s">
        <v>34</v>
      </c>
      <c r="I2325">
        <v>622</v>
      </c>
      <c r="J2325">
        <v>437.2</v>
      </c>
      <c r="K2325">
        <v>263.33</v>
      </c>
    </row>
    <row r="2326" spans="1:11" x14ac:dyDescent="0.35">
      <c r="A2326">
        <v>171677529</v>
      </c>
      <c r="B2326" s="2">
        <v>44345</v>
      </c>
      <c r="C2326" s="2">
        <v>44365</v>
      </c>
      <c r="D2326" t="s">
        <v>83</v>
      </c>
      <c r="E2326" t="s">
        <v>38</v>
      </c>
      <c r="F2326" t="s">
        <v>33</v>
      </c>
      <c r="G2326" t="s">
        <v>14</v>
      </c>
      <c r="H2326" t="s">
        <v>15</v>
      </c>
      <c r="I2326">
        <v>2051</v>
      </c>
      <c r="J2326">
        <v>109.28</v>
      </c>
      <c r="K2326">
        <v>35.840000000000003</v>
      </c>
    </row>
    <row r="2327" spans="1:11" x14ac:dyDescent="0.35">
      <c r="A2327">
        <v>117467296</v>
      </c>
      <c r="B2327" s="2">
        <v>43866</v>
      </c>
      <c r="C2327" s="2">
        <v>43882</v>
      </c>
      <c r="D2327" t="s">
        <v>97</v>
      </c>
      <c r="E2327" t="s">
        <v>29</v>
      </c>
      <c r="F2327" t="s">
        <v>40</v>
      </c>
      <c r="G2327" t="s">
        <v>14</v>
      </c>
      <c r="H2327" t="s">
        <v>26</v>
      </c>
      <c r="I2327">
        <v>38</v>
      </c>
      <c r="J2327">
        <v>651.21</v>
      </c>
      <c r="K2327">
        <v>524.96</v>
      </c>
    </row>
    <row r="2328" spans="1:11" x14ac:dyDescent="0.35">
      <c r="A2328">
        <v>692952191</v>
      </c>
      <c r="B2328" s="2">
        <v>44179</v>
      </c>
      <c r="C2328" s="2">
        <v>44198</v>
      </c>
      <c r="D2328" t="s">
        <v>115</v>
      </c>
      <c r="E2328" t="s">
        <v>21</v>
      </c>
      <c r="F2328" t="s">
        <v>42</v>
      </c>
      <c r="G2328" t="s">
        <v>14</v>
      </c>
      <c r="H2328" t="s">
        <v>15</v>
      </c>
      <c r="I2328">
        <v>8807</v>
      </c>
      <c r="J2328">
        <v>437.2</v>
      </c>
      <c r="K2328">
        <v>263.33</v>
      </c>
    </row>
    <row r="2329" spans="1:11" x14ac:dyDescent="0.35">
      <c r="A2329">
        <v>910681045</v>
      </c>
      <c r="B2329" s="2">
        <v>44181</v>
      </c>
      <c r="C2329" s="2">
        <v>44185</v>
      </c>
      <c r="D2329" t="s">
        <v>179</v>
      </c>
      <c r="E2329" t="s">
        <v>32</v>
      </c>
      <c r="F2329" t="s">
        <v>42</v>
      </c>
      <c r="G2329" t="s">
        <v>18</v>
      </c>
      <c r="H2329" t="s">
        <v>15</v>
      </c>
      <c r="I2329">
        <v>9613</v>
      </c>
      <c r="J2329">
        <v>437.2</v>
      </c>
      <c r="K2329">
        <v>263.33</v>
      </c>
    </row>
    <row r="2330" spans="1:11" x14ac:dyDescent="0.35">
      <c r="A2330">
        <v>303515183</v>
      </c>
      <c r="B2330" s="2">
        <v>43891</v>
      </c>
      <c r="C2330" s="2">
        <v>43909</v>
      </c>
      <c r="D2330" t="s">
        <v>112</v>
      </c>
      <c r="E2330" t="s">
        <v>12</v>
      </c>
      <c r="F2330" t="s">
        <v>68</v>
      </c>
      <c r="G2330" t="s">
        <v>14</v>
      </c>
      <c r="H2330" t="s">
        <v>34</v>
      </c>
      <c r="I2330">
        <v>5742</v>
      </c>
      <c r="J2330">
        <v>154.06</v>
      </c>
      <c r="K2330">
        <v>90.93</v>
      </c>
    </row>
    <row r="2331" spans="1:11" x14ac:dyDescent="0.35">
      <c r="A2331">
        <v>274628436</v>
      </c>
      <c r="B2331" s="2">
        <v>42175</v>
      </c>
      <c r="C2331" s="2">
        <v>42186</v>
      </c>
      <c r="D2331" t="s">
        <v>63</v>
      </c>
      <c r="E2331" t="s">
        <v>32</v>
      </c>
      <c r="F2331" t="s">
        <v>76</v>
      </c>
      <c r="G2331" t="s">
        <v>14</v>
      </c>
      <c r="H2331" t="s">
        <v>26</v>
      </c>
      <c r="I2331">
        <v>7512</v>
      </c>
      <c r="J2331">
        <v>668.27</v>
      </c>
      <c r="K2331">
        <v>502.54</v>
      </c>
    </row>
    <row r="2332" spans="1:11" x14ac:dyDescent="0.35">
      <c r="A2332">
        <v>947507131</v>
      </c>
      <c r="B2332" s="2">
        <v>43715</v>
      </c>
      <c r="C2332" s="2">
        <v>43724</v>
      </c>
      <c r="D2332" t="s">
        <v>100</v>
      </c>
      <c r="E2332" t="s">
        <v>21</v>
      </c>
      <c r="F2332" t="s">
        <v>22</v>
      </c>
      <c r="G2332" t="s">
        <v>18</v>
      </c>
      <c r="H2332" t="s">
        <v>26</v>
      </c>
      <c r="I2332">
        <v>7271</v>
      </c>
      <c r="J2332">
        <v>47.45</v>
      </c>
      <c r="K2332">
        <v>31.79</v>
      </c>
    </row>
    <row r="2333" spans="1:11" x14ac:dyDescent="0.35">
      <c r="A2333">
        <v>715950095</v>
      </c>
      <c r="B2333" s="2">
        <v>44583</v>
      </c>
      <c r="C2333" s="2">
        <v>44594</v>
      </c>
      <c r="D2333" t="s">
        <v>196</v>
      </c>
      <c r="E2333" t="s">
        <v>32</v>
      </c>
      <c r="F2333" t="s">
        <v>22</v>
      </c>
      <c r="G2333" t="s">
        <v>18</v>
      </c>
      <c r="H2333" t="s">
        <v>26</v>
      </c>
      <c r="I2333">
        <v>4398</v>
      </c>
      <c r="J2333">
        <v>47.45</v>
      </c>
      <c r="K2333">
        <v>31.79</v>
      </c>
    </row>
    <row r="2334" spans="1:11" x14ac:dyDescent="0.35">
      <c r="A2334">
        <v>294068658</v>
      </c>
      <c r="B2334" s="2">
        <v>42543</v>
      </c>
      <c r="C2334" s="2">
        <v>42554</v>
      </c>
      <c r="D2334" t="s">
        <v>157</v>
      </c>
      <c r="E2334" t="s">
        <v>24</v>
      </c>
      <c r="F2334" t="s">
        <v>56</v>
      </c>
      <c r="G2334" t="s">
        <v>18</v>
      </c>
      <c r="H2334" t="s">
        <v>19</v>
      </c>
      <c r="I2334">
        <v>306</v>
      </c>
      <c r="J2334">
        <v>9.33</v>
      </c>
      <c r="K2334">
        <v>6.92</v>
      </c>
    </row>
    <row r="2335" spans="1:11" x14ac:dyDescent="0.35">
      <c r="A2335">
        <v>466286647</v>
      </c>
      <c r="B2335" s="2">
        <v>44488</v>
      </c>
      <c r="C2335" s="2">
        <v>44495</v>
      </c>
      <c r="D2335" t="s">
        <v>66</v>
      </c>
      <c r="E2335" t="s">
        <v>38</v>
      </c>
      <c r="F2335" t="s">
        <v>30</v>
      </c>
      <c r="G2335" t="s">
        <v>18</v>
      </c>
      <c r="H2335" t="s">
        <v>19</v>
      </c>
      <c r="I2335">
        <v>3436</v>
      </c>
      <c r="J2335">
        <v>81.73</v>
      </c>
      <c r="K2335">
        <v>56.67</v>
      </c>
    </row>
    <row r="2336" spans="1:11" x14ac:dyDescent="0.35">
      <c r="A2336">
        <v>737340390</v>
      </c>
      <c r="B2336" s="2">
        <v>43766</v>
      </c>
      <c r="C2336" s="2">
        <v>43784</v>
      </c>
      <c r="D2336" t="s">
        <v>86</v>
      </c>
      <c r="E2336" t="s">
        <v>29</v>
      </c>
      <c r="F2336" t="s">
        <v>47</v>
      </c>
      <c r="G2336" t="s">
        <v>18</v>
      </c>
      <c r="H2336" t="s">
        <v>19</v>
      </c>
      <c r="I2336">
        <v>4262</v>
      </c>
      <c r="J2336">
        <v>421.89</v>
      </c>
      <c r="K2336">
        <v>364.69</v>
      </c>
    </row>
    <row r="2337" spans="1:11" x14ac:dyDescent="0.35">
      <c r="A2337">
        <v>682278716</v>
      </c>
      <c r="B2337" s="2">
        <v>43433</v>
      </c>
      <c r="C2337" s="2">
        <v>43446</v>
      </c>
      <c r="D2337" t="s">
        <v>181</v>
      </c>
      <c r="E2337" t="s">
        <v>38</v>
      </c>
      <c r="F2337" t="s">
        <v>40</v>
      </c>
      <c r="G2337" t="s">
        <v>18</v>
      </c>
      <c r="H2337" t="s">
        <v>19</v>
      </c>
      <c r="I2337">
        <v>289</v>
      </c>
      <c r="J2337">
        <v>651.21</v>
      </c>
      <c r="K2337">
        <v>524.96</v>
      </c>
    </row>
    <row r="2338" spans="1:11" x14ac:dyDescent="0.35">
      <c r="A2338">
        <v>396462953</v>
      </c>
      <c r="B2338" s="2">
        <v>42390</v>
      </c>
      <c r="C2338" s="2">
        <v>42395</v>
      </c>
      <c r="D2338" t="s">
        <v>205</v>
      </c>
      <c r="E2338" t="s">
        <v>21</v>
      </c>
      <c r="F2338" t="s">
        <v>30</v>
      </c>
      <c r="G2338" t="s">
        <v>18</v>
      </c>
      <c r="H2338" t="s">
        <v>26</v>
      </c>
      <c r="I2338">
        <v>1053</v>
      </c>
      <c r="J2338">
        <v>81.73</v>
      </c>
      <c r="K2338">
        <v>56.67</v>
      </c>
    </row>
    <row r="2339" spans="1:11" x14ac:dyDescent="0.35">
      <c r="A2339">
        <v>945566928</v>
      </c>
      <c r="B2339" s="2">
        <v>42197</v>
      </c>
      <c r="C2339" s="2">
        <v>42198</v>
      </c>
      <c r="D2339" t="s">
        <v>206</v>
      </c>
      <c r="E2339" t="s">
        <v>24</v>
      </c>
      <c r="F2339" t="s">
        <v>47</v>
      </c>
      <c r="G2339" t="s">
        <v>14</v>
      </c>
      <c r="H2339" t="s">
        <v>34</v>
      </c>
      <c r="I2339">
        <v>3121</v>
      </c>
      <c r="J2339">
        <v>421.89</v>
      </c>
      <c r="K2339">
        <v>364.69</v>
      </c>
    </row>
    <row r="2340" spans="1:11" x14ac:dyDescent="0.35">
      <c r="A2340">
        <v>315576970</v>
      </c>
      <c r="B2340" s="2">
        <v>44074</v>
      </c>
      <c r="C2340" s="2">
        <v>44085</v>
      </c>
      <c r="D2340" t="s">
        <v>87</v>
      </c>
      <c r="E2340" t="s">
        <v>24</v>
      </c>
      <c r="F2340" t="s">
        <v>42</v>
      </c>
      <c r="G2340" t="s">
        <v>14</v>
      </c>
      <c r="H2340" t="s">
        <v>19</v>
      </c>
      <c r="I2340">
        <v>5093</v>
      </c>
      <c r="J2340">
        <v>437.2</v>
      </c>
      <c r="K2340">
        <v>263.33</v>
      </c>
    </row>
    <row r="2341" spans="1:11" x14ac:dyDescent="0.35">
      <c r="A2341">
        <v>162791907</v>
      </c>
      <c r="B2341" s="2">
        <v>44438</v>
      </c>
      <c r="C2341" s="2">
        <v>44455</v>
      </c>
      <c r="D2341" t="s">
        <v>95</v>
      </c>
      <c r="E2341" t="s">
        <v>21</v>
      </c>
      <c r="F2341" t="s">
        <v>22</v>
      </c>
      <c r="G2341" t="s">
        <v>18</v>
      </c>
      <c r="H2341" t="s">
        <v>15</v>
      </c>
      <c r="I2341">
        <v>2598</v>
      </c>
      <c r="J2341">
        <v>47.45</v>
      </c>
      <c r="K2341">
        <v>31.79</v>
      </c>
    </row>
    <row r="2342" spans="1:11" x14ac:dyDescent="0.35">
      <c r="A2342">
        <v>863823068</v>
      </c>
      <c r="B2342" s="2">
        <v>44632</v>
      </c>
      <c r="C2342" s="2">
        <v>44645</v>
      </c>
      <c r="D2342" t="s">
        <v>23</v>
      </c>
      <c r="E2342" t="s">
        <v>24</v>
      </c>
      <c r="F2342" t="s">
        <v>76</v>
      </c>
      <c r="G2342" t="s">
        <v>14</v>
      </c>
      <c r="H2342" t="s">
        <v>15</v>
      </c>
      <c r="I2342">
        <v>3297</v>
      </c>
      <c r="J2342">
        <v>668.27</v>
      </c>
      <c r="K2342">
        <v>502.54</v>
      </c>
    </row>
    <row r="2343" spans="1:11" x14ac:dyDescent="0.35">
      <c r="A2343">
        <v>165594279</v>
      </c>
      <c r="B2343" s="2">
        <v>44853</v>
      </c>
      <c r="C2343" s="2">
        <v>44871</v>
      </c>
      <c r="D2343" t="s">
        <v>206</v>
      </c>
      <c r="E2343" t="s">
        <v>24</v>
      </c>
      <c r="F2343" t="s">
        <v>47</v>
      </c>
      <c r="G2343" t="s">
        <v>14</v>
      </c>
      <c r="H2343" t="s">
        <v>26</v>
      </c>
      <c r="I2343">
        <v>1882</v>
      </c>
      <c r="J2343">
        <v>421.89</v>
      </c>
      <c r="K2343">
        <v>364.69</v>
      </c>
    </row>
    <row r="2344" spans="1:11" x14ac:dyDescent="0.35">
      <c r="A2344">
        <v>835341870</v>
      </c>
      <c r="B2344" s="2">
        <v>42761</v>
      </c>
      <c r="C2344" s="2">
        <v>42774</v>
      </c>
      <c r="D2344" t="s">
        <v>67</v>
      </c>
      <c r="E2344" t="s">
        <v>21</v>
      </c>
      <c r="F2344" t="s">
        <v>42</v>
      </c>
      <c r="G2344" t="s">
        <v>14</v>
      </c>
      <c r="H2344" t="s">
        <v>15</v>
      </c>
      <c r="I2344">
        <v>5077</v>
      </c>
      <c r="J2344">
        <v>437.2</v>
      </c>
      <c r="K2344">
        <v>263.33</v>
      </c>
    </row>
    <row r="2345" spans="1:11" x14ac:dyDescent="0.35">
      <c r="A2345">
        <v>310614669</v>
      </c>
      <c r="B2345" s="2">
        <v>43371</v>
      </c>
      <c r="C2345" s="2">
        <v>43391</v>
      </c>
      <c r="D2345" t="s">
        <v>202</v>
      </c>
      <c r="E2345" t="s">
        <v>38</v>
      </c>
      <c r="F2345" t="s">
        <v>33</v>
      </c>
      <c r="G2345" t="s">
        <v>18</v>
      </c>
      <c r="H2345" t="s">
        <v>19</v>
      </c>
      <c r="I2345">
        <v>6638</v>
      </c>
      <c r="J2345">
        <v>109.28</v>
      </c>
      <c r="K2345">
        <v>35.840000000000003</v>
      </c>
    </row>
    <row r="2346" spans="1:11" x14ac:dyDescent="0.35">
      <c r="A2346">
        <v>149274003</v>
      </c>
      <c r="B2346" s="2">
        <v>43584</v>
      </c>
      <c r="C2346" s="2">
        <v>43588</v>
      </c>
      <c r="D2346" t="s">
        <v>125</v>
      </c>
      <c r="E2346" t="s">
        <v>21</v>
      </c>
      <c r="F2346" t="s">
        <v>76</v>
      </c>
      <c r="G2346" t="s">
        <v>18</v>
      </c>
      <c r="H2346" t="s">
        <v>19</v>
      </c>
      <c r="I2346">
        <v>2350</v>
      </c>
      <c r="J2346">
        <v>668.27</v>
      </c>
      <c r="K2346">
        <v>502.54</v>
      </c>
    </row>
    <row r="2347" spans="1:11" x14ac:dyDescent="0.35">
      <c r="A2347">
        <v>179493701</v>
      </c>
      <c r="B2347" s="2">
        <v>43847</v>
      </c>
      <c r="C2347" s="2">
        <v>43865</v>
      </c>
      <c r="D2347" t="s">
        <v>53</v>
      </c>
      <c r="E2347" t="s">
        <v>29</v>
      </c>
      <c r="F2347" t="s">
        <v>22</v>
      </c>
      <c r="G2347" t="s">
        <v>18</v>
      </c>
      <c r="H2347" t="s">
        <v>34</v>
      </c>
      <c r="I2347">
        <v>5030</v>
      </c>
      <c r="J2347">
        <v>47.45</v>
      </c>
      <c r="K2347">
        <v>31.79</v>
      </c>
    </row>
    <row r="2348" spans="1:11" x14ac:dyDescent="0.35">
      <c r="A2348">
        <v>749760091</v>
      </c>
      <c r="B2348" s="2">
        <v>44263</v>
      </c>
      <c r="C2348" s="2">
        <v>44282</v>
      </c>
      <c r="D2348" t="s">
        <v>150</v>
      </c>
      <c r="E2348" t="s">
        <v>38</v>
      </c>
      <c r="F2348" t="s">
        <v>33</v>
      </c>
      <c r="G2348" t="s">
        <v>14</v>
      </c>
      <c r="H2348" t="s">
        <v>15</v>
      </c>
      <c r="I2348">
        <v>9527</v>
      </c>
      <c r="J2348">
        <v>109.28</v>
      </c>
      <c r="K2348">
        <v>35.840000000000003</v>
      </c>
    </row>
    <row r="2349" spans="1:11" x14ac:dyDescent="0.35">
      <c r="A2349">
        <v>478872001</v>
      </c>
      <c r="B2349" s="2">
        <v>42323</v>
      </c>
      <c r="C2349" s="2">
        <v>42334</v>
      </c>
      <c r="D2349" t="s">
        <v>131</v>
      </c>
      <c r="E2349" t="s">
        <v>32</v>
      </c>
      <c r="F2349" t="s">
        <v>13</v>
      </c>
      <c r="G2349" t="s">
        <v>18</v>
      </c>
      <c r="H2349" t="s">
        <v>19</v>
      </c>
      <c r="I2349">
        <v>7721</v>
      </c>
      <c r="J2349">
        <v>255.28</v>
      </c>
      <c r="K2349">
        <v>159.41999999999999</v>
      </c>
    </row>
    <row r="2350" spans="1:11" x14ac:dyDescent="0.35">
      <c r="A2350">
        <v>305940759</v>
      </c>
      <c r="B2350" s="2">
        <v>42798</v>
      </c>
      <c r="C2350" s="2">
        <v>42807</v>
      </c>
      <c r="D2350" t="s">
        <v>131</v>
      </c>
      <c r="E2350" t="s">
        <v>32</v>
      </c>
      <c r="F2350" t="s">
        <v>22</v>
      </c>
      <c r="G2350" t="s">
        <v>14</v>
      </c>
      <c r="H2350" t="s">
        <v>26</v>
      </c>
      <c r="I2350">
        <v>3524</v>
      </c>
      <c r="J2350">
        <v>47.45</v>
      </c>
      <c r="K2350">
        <v>31.79</v>
      </c>
    </row>
    <row r="2351" spans="1:11" x14ac:dyDescent="0.35">
      <c r="A2351">
        <v>340390193</v>
      </c>
      <c r="B2351" s="2">
        <v>44922</v>
      </c>
      <c r="C2351" s="2">
        <v>44940</v>
      </c>
      <c r="D2351" t="s">
        <v>161</v>
      </c>
      <c r="E2351" t="s">
        <v>24</v>
      </c>
      <c r="F2351" t="s">
        <v>22</v>
      </c>
      <c r="G2351" t="s">
        <v>14</v>
      </c>
      <c r="H2351" t="s">
        <v>19</v>
      </c>
      <c r="I2351">
        <v>7877</v>
      </c>
      <c r="J2351">
        <v>47.45</v>
      </c>
      <c r="K2351">
        <v>31.79</v>
      </c>
    </row>
    <row r="2352" spans="1:11" x14ac:dyDescent="0.35">
      <c r="A2352">
        <v>311956632</v>
      </c>
      <c r="B2352" s="2">
        <v>42739</v>
      </c>
      <c r="C2352" s="2">
        <v>42750</v>
      </c>
      <c r="D2352" t="s">
        <v>55</v>
      </c>
      <c r="E2352" t="s">
        <v>21</v>
      </c>
      <c r="F2352" t="s">
        <v>42</v>
      </c>
      <c r="G2352" t="s">
        <v>18</v>
      </c>
      <c r="H2352" t="s">
        <v>19</v>
      </c>
      <c r="I2352">
        <v>3755</v>
      </c>
      <c r="J2352">
        <v>437.2</v>
      </c>
      <c r="K2352">
        <v>263.33</v>
      </c>
    </row>
    <row r="2353" spans="1:11" x14ac:dyDescent="0.35">
      <c r="A2353">
        <v>920688903</v>
      </c>
      <c r="B2353" s="2">
        <v>43225</v>
      </c>
      <c r="C2353" s="2">
        <v>43232</v>
      </c>
      <c r="D2353" t="s">
        <v>100</v>
      </c>
      <c r="E2353" t="s">
        <v>21</v>
      </c>
      <c r="F2353" t="s">
        <v>13</v>
      </c>
      <c r="G2353" t="s">
        <v>18</v>
      </c>
      <c r="H2353" t="s">
        <v>26</v>
      </c>
      <c r="I2353">
        <v>1161</v>
      </c>
      <c r="J2353">
        <v>255.28</v>
      </c>
      <c r="K2353">
        <v>159.41999999999999</v>
      </c>
    </row>
    <row r="2354" spans="1:11" x14ac:dyDescent="0.35">
      <c r="A2354">
        <v>686948335</v>
      </c>
      <c r="B2354" s="2">
        <v>43628</v>
      </c>
      <c r="C2354" s="2">
        <v>43633</v>
      </c>
      <c r="D2354" t="s">
        <v>72</v>
      </c>
      <c r="E2354" t="s">
        <v>24</v>
      </c>
      <c r="F2354" t="s">
        <v>47</v>
      </c>
      <c r="G2354" t="s">
        <v>14</v>
      </c>
      <c r="H2354" t="s">
        <v>26</v>
      </c>
      <c r="I2354">
        <v>2133</v>
      </c>
      <c r="J2354">
        <v>421.89</v>
      </c>
      <c r="K2354">
        <v>364.69</v>
      </c>
    </row>
    <row r="2355" spans="1:11" x14ac:dyDescent="0.35">
      <c r="A2355">
        <v>901408755</v>
      </c>
      <c r="B2355" s="2">
        <v>43278</v>
      </c>
      <c r="C2355" s="2">
        <v>43296</v>
      </c>
      <c r="D2355" t="s">
        <v>89</v>
      </c>
      <c r="E2355" t="s">
        <v>38</v>
      </c>
      <c r="F2355" t="s">
        <v>76</v>
      </c>
      <c r="G2355" t="s">
        <v>18</v>
      </c>
      <c r="H2355" t="s">
        <v>19</v>
      </c>
      <c r="I2355">
        <v>5737</v>
      </c>
      <c r="J2355">
        <v>668.27</v>
      </c>
      <c r="K2355">
        <v>502.54</v>
      </c>
    </row>
    <row r="2356" spans="1:11" x14ac:dyDescent="0.35">
      <c r="A2356">
        <v>675056493</v>
      </c>
      <c r="B2356" s="2">
        <v>44242</v>
      </c>
      <c r="C2356" s="2">
        <v>44248</v>
      </c>
      <c r="D2356" t="s">
        <v>163</v>
      </c>
      <c r="E2356" t="s">
        <v>38</v>
      </c>
      <c r="F2356" t="s">
        <v>47</v>
      </c>
      <c r="G2356" t="s">
        <v>14</v>
      </c>
      <c r="H2356" t="s">
        <v>19</v>
      </c>
      <c r="I2356">
        <v>3072</v>
      </c>
      <c r="J2356">
        <v>421.89</v>
      </c>
      <c r="K2356">
        <v>364.69</v>
      </c>
    </row>
    <row r="2357" spans="1:11" x14ac:dyDescent="0.35">
      <c r="A2357">
        <v>989190375</v>
      </c>
      <c r="B2357" s="2">
        <v>42740</v>
      </c>
      <c r="C2357" s="2">
        <v>42747</v>
      </c>
      <c r="D2357" t="s">
        <v>62</v>
      </c>
      <c r="E2357" t="s">
        <v>38</v>
      </c>
      <c r="F2357" t="s">
        <v>22</v>
      </c>
      <c r="G2357" t="s">
        <v>18</v>
      </c>
      <c r="H2357" t="s">
        <v>19</v>
      </c>
      <c r="I2357">
        <v>2269</v>
      </c>
      <c r="J2357">
        <v>47.45</v>
      </c>
      <c r="K2357">
        <v>31.79</v>
      </c>
    </row>
    <row r="2358" spans="1:11" x14ac:dyDescent="0.35">
      <c r="A2358">
        <v>645421731</v>
      </c>
      <c r="B2358" s="2">
        <v>42583</v>
      </c>
      <c r="C2358" s="2">
        <v>42590</v>
      </c>
      <c r="D2358" t="s">
        <v>200</v>
      </c>
      <c r="E2358" t="s">
        <v>24</v>
      </c>
      <c r="F2358" t="s">
        <v>76</v>
      </c>
      <c r="G2358" t="s">
        <v>18</v>
      </c>
      <c r="H2358" t="s">
        <v>26</v>
      </c>
      <c r="I2358">
        <v>3488</v>
      </c>
      <c r="J2358">
        <v>668.27</v>
      </c>
      <c r="K2358">
        <v>502.54</v>
      </c>
    </row>
    <row r="2359" spans="1:11" x14ac:dyDescent="0.35">
      <c r="A2359">
        <v>315674388</v>
      </c>
      <c r="B2359" s="2">
        <v>43196</v>
      </c>
      <c r="C2359" s="2">
        <v>43197</v>
      </c>
      <c r="D2359" t="s">
        <v>183</v>
      </c>
      <c r="E2359" t="s">
        <v>24</v>
      </c>
      <c r="F2359" t="s">
        <v>47</v>
      </c>
      <c r="G2359" t="s">
        <v>14</v>
      </c>
      <c r="H2359" t="s">
        <v>34</v>
      </c>
      <c r="I2359">
        <v>3921</v>
      </c>
      <c r="J2359">
        <v>421.89</v>
      </c>
      <c r="K2359">
        <v>364.69</v>
      </c>
    </row>
    <row r="2360" spans="1:11" x14ac:dyDescent="0.35">
      <c r="A2360">
        <v>292184674</v>
      </c>
      <c r="B2360" s="2">
        <v>42201</v>
      </c>
      <c r="C2360" s="2">
        <v>42204</v>
      </c>
      <c r="D2360" t="s">
        <v>187</v>
      </c>
      <c r="E2360" t="s">
        <v>29</v>
      </c>
      <c r="F2360" t="s">
        <v>25</v>
      </c>
      <c r="G2360" t="s">
        <v>18</v>
      </c>
      <c r="H2360" t="s">
        <v>19</v>
      </c>
      <c r="I2360">
        <v>2793</v>
      </c>
      <c r="J2360">
        <v>205.7</v>
      </c>
      <c r="K2360">
        <v>117.11</v>
      </c>
    </row>
    <row r="2361" spans="1:11" x14ac:dyDescent="0.35">
      <c r="A2361">
        <v>937501418</v>
      </c>
      <c r="B2361" s="2">
        <v>42226</v>
      </c>
      <c r="C2361" s="2">
        <v>42236</v>
      </c>
      <c r="D2361" t="s">
        <v>54</v>
      </c>
      <c r="E2361" t="s">
        <v>29</v>
      </c>
      <c r="F2361" t="s">
        <v>13</v>
      </c>
      <c r="G2361" t="s">
        <v>18</v>
      </c>
      <c r="H2361" t="s">
        <v>15</v>
      </c>
      <c r="I2361">
        <v>6358</v>
      </c>
      <c r="J2361">
        <v>255.28</v>
      </c>
      <c r="K2361">
        <v>159.41999999999999</v>
      </c>
    </row>
    <row r="2362" spans="1:11" x14ac:dyDescent="0.35">
      <c r="A2362">
        <v>434485948</v>
      </c>
      <c r="B2362" s="2">
        <v>44829</v>
      </c>
      <c r="C2362" s="2">
        <v>44845</v>
      </c>
      <c r="D2362" t="s">
        <v>80</v>
      </c>
      <c r="E2362" t="s">
        <v>21</v>
      </c>
      <c r="F2362" t="s">
        <v>30</v>
      </c>
      <c r="G2362" t="s">
        <v>14</v>
      </c>
      <c r="H2362" t="s">
        <v>26</v>
      </c>
      <c r="I2362">
        <v>2902</v>
      </c>
      <c r="J2362">
        <v>81.73</v>
      </c>
      <c r="K2362">
        <v>56.67</v>
      </c>
    </row>
    <row r="2363" spans="1:11" x14ac:dyDescent="0.35">
      <c r="A2363">
        <v>636312091</v>
      </c>
      <c r="B2363" s="2">
        <v>42798</v>
      </c>
      <c r="C2363" s="2">
        <v>42810</v>
      </c>
      <c r="D2363" t="s">
        <v>70</v>
      </c>
      <c r="E2363" t="s">
        <v>29</v>
      </c>
      <c r="F2363" t="s">
        <v>30</v>
      </c>
      <c r="G2363" t="s">
        <v>18</v>
      </c>
      <c r="H2363" t="s">
        <v>26</v>
      </c>
      <c r="I2363">
        <v>7743</v>
      </c>
      <c r="J2363">
        <v>81.73</v>
      </c>
      <c r="K2363">
        <v>56.67</v>
      </c>
    </row>
    <row r="2364" spans="1:11" x14ac:dyDescent="0.35">
      <c r="A2364">
        <v>316466176</v>
      </c>
      <c r="B2364" s="2">
        <v>43242</v>
      </c>
      <c r="C2364" s="2">
        <v>43251</v>
      </c>
      <c r="D2364" t="s">
        <v>55</v>
      </c>
      <c r="E2364" t="s">
        <v>21</v>
      </c>
      <c r="F2364" t="s">
        <v>13</v>
      </c>
      <c r="G2364" t="s">
        <v>18</v>
      </c>
      <c r="H2364" t="s">
        <v>34</v>
      </c>
      <c r="I2364">
        <v>8229</v>
      </c>
      <c r="J2364">
        <v>255.28</v>
      </c>
      <c r="K2364">
        <v>159.41999999999999</v>
      </c>
    </row>
    <row r="2365" spans="1:11" x14ac:dyDescent="0.35">
      <c r="A2365">
        <v>118747031</v>
      </c>
      <c r="B2365" s="2">
        <v>42728</v>
      </c>
      <c r="C2365" s="2">
        <v>42746</v>
      </c>
      <c r="D2365" t="s">
        <v>43</v>
      </c>
      <c r="E2365" t="s">
        <v>24</v>
      </c>
      <c r="F2365" t="s">
        <v>68</v>
      </c>
      <c r="G2365" t="s">
        <v>18</v>
      </c>
      <c r="H2365" t="s">
        <v>34</v>
      </c>
      <c r="I2365">
        <v>8740</v>
      </c>
      <c r="J2365">
        <v>154.06</v>
      </c>
      <c r="K2365">
        <v>90.93</v>
      </c>
    </row>
    <row r="2366" spans="1:11" x14ac:dyDescent="0.35">
      <c r="A2366">
        <v>307265985</v>
      </c>
      <c r="B2366" s="2">
        <v>44680</v>
      </c>
      <c r="C2366" s="2">
        <v>44690</v>
      </c>
      <c r="D2366" t="s">
        <v>149</v>
      </c>
      <c r="E2366" t="s">
        <v>12</v>
      </c>
      <c r="F2366" t="s">
        <v>76</v>
      </c>
      <c r="G2366" t="s">
        <v>14</v>
      </c>
      <c r="H2366" t="s">
        <v>19</v>
      </c>
      <c r="I2366">
        <v>5688</v>
      </c>
      <c r="J2366">
        <v>668.27</v>
      </c>
      <c r="K2366">
        <v>502.54</v>
      </c>
    </row>
    <row r="2367" spans="1:11" x14ac:dyDescent="0.35">
      <c r="A2367">
        <v>316446864</v>
      </c>
      <c r="B2367" s="2">
        <v>43444</v>
      </c>
      <c r="C2367" s="2">
        <v>43462</v>
      </c>
      <c r="D2367" t="s">
        <v>59</v>
      </c>
      <c r="E2367" t="s">
        <v>12</v>
      </c>
      <c r="F2367" t="s">
        <v>25</v>
      </c>
      <c r="G2367" t="s">
        <v>18</v>
      </c>
      <c r="H2367" t="s">
        <v>15</v>
      </c>
      <c r="I2367">
        <v>2514</v>
      </c>
      <c r="J2367">
        <v>205.7</v>
      </c>
      <c r="K2367">
        <v>117.11</v>
      </c>
    </row>
    <row r="2368" spans="1:11" x14ac:dyDescent="0.35">
      <c r="A2368">
        <v>101025998</v>
      </c>
      <c r="B2368" s="2">
        <v>43299</v>
      </c>
      <c r="C2368" s="2">
        <v>43311</v>
      </c>
      <c r="D2368" t="s">
        <v>144</v>
      </c>
      <c r="E2368" t="s">
        <v>21</v>
      </c>
      <c r="F2368" t="s">
        <v>76</v>
      </c>
      <c r="G2368" t="s">
        <v>14</v>
      </c>
      <c r="H2368" t="s">
        <v>15</v>
      </c>
      <c r="I2368">
        <v>4693</v>
      </c>
      <c r="J2368">
        <v>668.27</v>
      </c>
      <c r="K2368">
        <v>502.54</v>
      </c>
    </row>
    <row r="2369" spans="1:11" x14ac:dyDescent="0.35">
      <c r="A2369">
        <v>586052215</v>
      </c>
      <c r="B2369" s="2">
        <v>44143</v>
      </c>
      <c r="C2369" s="2">
        <v>44144</v>
      </c>
      <c r="D2369" t="s">
        <v>212</v>
      </c>
      <c r="E2369" t="s">
        <v>32</v>
      </c>
      <c r="F2369" t="s">
        <v>68</v>
      </c>
      <c r="G2369" t="s">
        <v>18</v>
      </c>
      <c r="H2369" t="s">
        <v>34</v>
      </c>
      <c r="I2369">
        <v>4729</v>
      </c>
      <c r="J2369">
        <v>154.06</v>
      </c>
      <c r="K2369">
        <v>90.93</v>
      </c>
    </row>
    <row r="2370" spans="1:11" x14ac:dyDescent="0.35">
      <c r="A2370">
        <v>516886842</v>
      </c>
      <c r="B2370" s="2">
        <v>43339</v>
      </c>
      <c r="C2370" s="2">
        <v>43357</v>
      </c>
      <c r="D2370" t="s">
        <v>194</v>
      </c>
      <c r="E2370" t="s">
        <v>32</v>
      </c>
      <c r="F2370" t="s">
        <v>22</v>
      </c>
      <c r="G2370" t="s">
        <v>18</v>
      </c>
      <c r="H2370" t="s">
        <v>15</v>
      </c>
      <c r="I2370">
        <v>7158</v>
      </c>
      <c r="J2370">
        <v>47.45</v>
      </c>
      <c r="K2370">
        <v>31.79</v>
      </c>
    </row>
    <row r="2371" spans="1:11" x14ac:dyDescent="0.35">
      <c r="A2371">
        <v>509203708</v>
      </c>
      <c r="B2371" s="2">
        <v>43255</v>
      </c>
      <c r="C2371" s="2">
        <v>43272</v>
      </c>
      <c r="D2371" t="s">
        <v>158</v>
      </c>
      <c r="E2371" t="s">
        <v>12</v>
      </c>
      <c r="F2371" t="s">
        <v>68</v>
      </c>
      <c r="G2371" t="s">
        <v>14</v>
      </c>
      <c r="H2371" t="s">
        <v>15</v>
      </c>
      <c r="I2371">
        <v>3548</v>
      </c>
      <c r="J2371">
        <v>154.06</v>
      </c>
      <c r="K2371">
        <v>90.93</v>
      </c>
    </row>
    <row r="2372" spans="1:11" x14ac:dyDescent="0.35">
      <c r="A2372">
        <v>798989140</v>
      </c>
      <c r="B2372" s="2">
        <v>42112</v>
      </c>
      <c r="C2372" s="2">
        <v>42119</v>
      </c>
      <c r="D2372" t="s">
        <v>98</v>
      </c>
      <c r="E2372" t="s">
        <v>38</v>
      </c>
      <c r="F2372" t="s">
        <v>42</v>
      </c>
      <c r="G2372" t="s">
        <v>14</v>
      </c>
      <c r="H2372" t="s">
        <v>34</v>
      </c>
      <c r="I2372">
        <v>7497</v>
      </c>
      <c r="J2372">
        <v>437.2</v>
      </c>
      <c r="K2372">
        <v>263.33</v>
      </c>
    </row>
    <row r="2373" spans="1:11" x14ac:dyDescent="0.35">
      <c r="A2373">
        <v>792541968</v>
      </c>
      <c r="B2373" s="2">
        <v>44595</v>
      </c>
      <c r="C2373" s="2">
        <v>44614</v>
      </c>
      <c r="D2373" t="s">
        <v>84</v>
      </c>
      <c r="E2373" t="s">
        <v>24</v>
      </c>
      <c r="F2373" t="s">
        <v>25</v>
      </c>
      <c r="G2373" t="s">
        <v>18</v>
      </c>
      <c r="H2373" t="s">
        <v>26</v>
      </c>
      <c r="I2373">
        <v>9635</v>
      </c>
      <c r="J2373">
        <v>205.7</v>
      </c>
      <c r="K2373">
        <v>117.11</v>
      </c>
    </row>
    <row r="2374" spans="1:11" x14ac:dyDescent="0.35">
      <c r="A2374">
        <v>416473519</v>
      </c>
      <c r="B2374" s="2">
        <v>42162</v>
      </c>
      <c r="C2374" s="2">
        <v>42181</v>
      </c>
      <c r="D2374" t="s">
        <v>106</v>
      </c>
      <c r="E2374" t="s">
        <v>38</v>
      </c>
      <c r="F2374" t="s">
        <v>76</v>
      </c>
      <c r="G2374" t="s">
        <v>14</v>
      </c>
      <c r="H2374" t="s">
        <v>34</v>
      </c>
      <c r="I2374">
        <v>2624</v>
      </c>
      <c r="J2374">
        <v>668.27</v>
      </c>
      <c r="K2374">
        <v>502.54</v>
      </c>
    </row>
    <row r="2375" spans="1:11" x14ac:dyDescent="0.35">
      <c r="A2375">
        <v>567707622</v>
      </c>
      <c r="B2375" s="2">
        <v>43435</v>
      </c>
      <c r="C2375" s="2">
        <v>43455</v>
      </c>
      <c r="D2375" t="s">
        <v>208</v>
      </c>
      <c r="E2375" t="s">
        <v>12</v>
      </c>
      <c r="F2375" t="s">
        <v>40</v>
      </c>
      <c r="G2375" t="s">
        <v>18</v>
      </c>
      <c r="H2375" t="s">
        <v>19</v>
      </c>
      <c r="I2375">
        <v>6156</v>
      </c>
      <c r="J2375">
        <v>651.21</v>
      </c>
      <c r="K2375">
        <v>524.96</v>
      </c>
    </row>
    <row r="2376" spans="1:11" x14ac:dyDescent="0.35">
      <c r="A2376">
        <v>863480603</v>
      </c>
      <c r="B2376" s="2">
        <v>42343</v>
      </c>
      <c r="C2376" s="2">
        <v>42356</v>
      </c>
      <c r="D2376" t="s">
        <v>138</v>
      </c>
      <c r="E2376" t="s">
        <v>24</v>
      </c>
      <c r="F2376" t="s">
        <v>76</v>
      </c>
      <c r="G2376" t="s">
        <v>18</v>
      </c>
      <c r="H2376" t="s">
        <v>19</v>
      </c>
      <c r="I2376">
        <v>1954</v>
      </c>
      <c r="J2376">
        <v>668.27</v>
      </c>
      <c r="K2376">
        <v>502.54</v>
      </c>
    </row>
    <row r="2377" spans="1:11" x14ac:dyDescent="0.35">
      <c r="A2377">
        <v>991341292</v>
      </c>
      <c r="B2377" s="2">
        <v>42207</v>
      </c>
      <c r="C2377" s="2">
        <v>42212</v>
      </c>
      <c r="D2377" t="s">
        <v>140</v>
      </c>
      <c r="E2377" t="s">
        <v>24</v>
      </c>
      <c r="F2377" t="s">
        <v>22</v>
      </c>
      <c r="G2377" t="s">
        <v>18</v>
      </c>
      <c r="H2377" t="s">
        <v>26</v>
      </c>
      <c r="I2377">
        <v>8773</v>
      </c>
      <c r="J2377">
        <v>47.45</v>
      </c>
      <c r="K2377">
        <v>31.79</v>
      </c>
    </row>
    <row r="2378" spans="1:11" x14ac:dyDescent="0.35">
      <c r="A2378">
        <v>259151017</v>
      </c>
      <c r="B2378" s="2">
        <v>44545</v>
      </c>
      <c r="C2378" s="2">
        <v>44561</v>
      </c>
      <c r="D2378" t="s">
        <v>83</v>
      </c>
      <c r="E2378" t="s">
        <v>38</v>
      </c>
      <c r="F2378" t="s">
        <v>25</v>
      </c>
      <c r="G2378" t="s">
        <v>14</v>
      </c>
      <c r="H2378" t="s">
        <v>34</v>
      </c>
      <c r="I2378">
        <v>7400</v>
      </c>
      <c r="J2378">
        <v>205.7</v>
      </c>
      <c r="K2378">
        <v>117.11</v>
      </c>
    </row>
    <row r="2379" spans="1:11" x14ac:dyDescent="0.35">
      <c r="A2379">
        <v>745083606</v>
      </c>
      <c r="B2379" s="2">
        <v>42262</v>
      </c>
      <c r="C2379" s="2">
        <v>42276</v>
      </c>
      <c r="D2379" t="s">
        <v>104</v>
      </c>
      <c r="E2379" t="s">
        <v>24</v>
      </c>
      <c r="F2379" t="s">
        <v>76</v>
      </c>
      <c r="G2379" t="s">
        <v>18</v>
      </c>
      <c r="H2379" t="s">
        <v>19</v>
      </c>
      <c r="I2379">
        <v>5651</v>
      </c>
      <c r="J2379">
        <v>668.27</v>
      </c>
      <c r="K2379">
        <v>502.54</v>
      </c>
    </row>
    <row r="2380" spans="1:11" x14ac:dyDescent="0.35">
      <c r="A2380">
        <v>547625386</v>
      </c>
      <c r="B2380" s="2">
        <v>42272</v>
      </c>
      <c r="C2380" s="2">
        <v>42290</v>
      </c>
      <c r="D2380" t="s">
        <v>67</v>
      </c>
      <c r="E2380" t="s">
        <v>21</v>
      </c>
      <c r="F2380" t="s">
        <v>30</v>
      </c>
      <c r="G2380" t="s">
        <v>18</v>
      </c>
      <c r="H2380" t="s">
        <v>34</v>
      </c>
      <c r="I2380">
        <v>3376</v>
      </c>
      <c r="J2380">
        <v>81.73</v>
      </c>
      <c r="K2380">
        <v>56.67</v>
      </c>
    </row>
    <row r="2381" spans="1:11" x14ac:dyDescent="0.35">
      <c r="A2381">
        <v>535575187</v>
      </c>
      <c r="B2381" s="2">
        <v>43606</v>
      </c>
      <c r="C2381" s="2">
        <v>43625</v>
      </c>
      <c r="D2381" t="s">
        <v>146</v>
      </c>
      <c r="E2381" t="s">
        <v>29</v>
      </c>
      <c r="F2381" t="s">
        <v>22</v>
      </c>
      <c r="G2381" t="s">
        <v>18</v>
      </c>
      <c r="H2381" t="s">
        <v>19</v>
      </c>
      <c r="I2381">
        <v>7454</v>
      </c>
      <c r="J2381">
        <v>47.45</v>
      </c>
      <c r="K2381">
        <v>31.79</v>
      </c>
    </row>
    <row r="2382" spans="1:11" x14ac:dyDescent="0.35">
      <c r="A2382">
        <v>298044335</v>
      </c>
      <c r="B2382" s="2">
        <v>44226</v>
      </c>
      <c r="C2382" s="2">
        <v>44234</v>
      </c>
      <c r="D2382" t="s">
        <v>179</v>
      </c>
      <c r="E2382" t="s">
        <v>32</v>
      </c>
      <c r="F2382" t="s">
        <v>47</v>
      </c>
      <c r="G2382" t="s">
        <v>14</v>
      </c>
      <c r="H2382" t="s">
        <v>15</v>
      </c>
      <c r="I2382">
        <v>6797</v>
      </c>
      <c r="J2382">
        <v>421.89</v>
      </c>
      <c r="K2382">
        <v>364.69</v>
      </c>
    </row>
    <row r="2383" spans="1:11" x14ac:dyDescent="0.35">
      <c r="A2383">
        <v>394456660</v>
      </c>
      <c r="B2383" s="2">
        <v>42400</v>
      </c>
      <c r="C2383" s="2">
        <v>42413</v>
      </c>
      <c r="D2383" t="s">
        <v>60</v>
      </c>
      <c r="E2383" t="s">
        <v>21</v>
      </c>
      <c r="F2383" t="s">
        <v>56</v>
      </c>
      <c r="G2383" t="s">
        <v>14</v>
      </c>
      <c r="H2383" t="s">
        <v>34</v>
      </c>
      <c r="I2383">
        <v>7346</v>
      </c>
      <c r="J2383">
        <v>9.33</v>
      </c>
      <c r="K2383">
        <v>6.92</v>
      </c>
    </row>
    <row r="2384" spans="1:11" x14ac:dyDescent="0.35">
      <c r="A2384">
        <v>104548490</v>
      </c>
      <c r="B2384" s="2">
        <v>43101</v>
      </c>
      <c r="C2384" s="2">
        <v>43113</v>
      </c>
      <c r="D2384" t="s">
        <v>144</v>
      </c>
      <c r="E2384" t="s">
        <v>21</v>
      </c>
      <c r="F2384" t="s">
        <v>13</v>
      </c>
      <c r="G2384" t="s">
        <v>14</v>
      </c>
      <c r="H2384" t="s">
        <v>15</v>
      </c>
      <c r="I2384">
        <v>7076</v>
      </c>
      <c r="J2384">
        <v>255.28</v>
      </c>
      <c r="K2384">
        <v>159.41999999999999</v>
      </c>
    </row>
    <row r="2385" spans="1:11" x14ac:dyDescent="0.35">
      <c r="A2385">
        <v>578368651</v>
      </c>
      <c r="B2385" s="2">
        <v>44726</v>
      </c>
      <c r="C2385" s="2">
        <v>44742</v>
      </c>
      <c r="D2385" t="s">
        <v>114</v>
      </c>
      <c r="E2385" t="s">
        <v>38</v>
      </c>
      <c r="F2385" t="s">
        <v>68</v>
      </c>
      <c r="G2385" t="s">
        <v>14</v>
      </c>
      <c r="H2385" t="s">
        <v>15</v>
      </c>
      <c r="I2385">
        <v>991</v>
      </c>
      <c r="J2385">
        <v>154.06</v>
      </c>
      <c r="K2385">
        <v>90.93</v>
      </c>
    </row>
    <row r="2386" spans="1:11" x14ac:dyDescent="0.35">
      <c r="A2386">
        <v>786278474</v>
      </c>
      <c r="B2386" s="2">
        <v>43868</v>
      </c>
      <c r="C2386" s="2">
        <v>43880</v>
      </c>
      <c r="D2386" t="s">
        <v>118</v>
      </c>
      <c r="E2386" t="s">
        <v>24</v>
      </c>
      <c r="F2386" t="s">
        <v>22</v>
      </c>
      <c r="G2386" t="s">
        <v>18</v>
      </c>
      <c r="H2386" t="s">
        <v>34</v>
      </c>
      <c r="I2386">
        <v>6128</v>
      </c>
      <c r="J2386">
        <v>47.45</v>
      </c>
      <c r="K2386">
        <v>31.79</v>
      </c>
    </row>
    <row r="2387" spans="1:11" x14ac:dyDescent="0.35">
      <c r="A2387">
        <v>668951785</v>
      </c>
      <c r="B2387" s="2">
        <v>42127</v>
      </c>
      <c r="C2387" s="2">
        <v>42145</v>
      </c>
      <c r="D2387" t="s">
        <v>72</v>
      </c>
      <c r="E2387" t="s">
        <v>24</v>
      </c>
      <c r="F2387" t="s">
        <v>40</v>
      </c>
      <c r="G2387" t="s">
        <v>14</v>
      </c>
      <c r="H2387" t="s">
        <v>34</v>
      </c>
      <c r="I2387">
        <v>6554</v>
      </c>
      <c r="J2387">
        <v>651.21</v>
      </c>
      <c r="K2387">
        <v>524.96</v>
      </c>
    </row>
    <row r="2388" spans="1:11" x14ac:dyDescent="0.35">
      <c r="A2388">
        <v>687374913</v>
      </c>
      <c r="B2388" s="2">
        <v>44571</v>
      </c>
      <c r="C2388" s="2">
        <v>44575</v>
      </c>
      <c r="D2388" t="s">
        <v>176</v>
      </c>
      <c r="E2388" t="s">
        <v>21</v>
      </c>
      <c r="F2388" t="s">
        <v>25</v>
      </c>
      <c r="G2388" t="s">
        <v>14</v>
      </c>
      <c r="H2388" t="s">
        <v>15</v>
      </c>
      <c r="I2388">
        <v>8367</v>
      </c>
      <c r="J2388">
        <v>205.7</v>
      </c>
      <c r="K2388">
        <v>117.11</v>
      </c>
    </row>
    <row r="2389" spans="1:11" x14ac:dyDescent="0.35">
      <c r="A2389">
        <v>472846686</v>
      </c>
      <c r="B2389" s="2">
        <v>43688</v>
      </c>
      <c r="C2389" s="2">
        <v>43697</v>
      </c>
      <c r="D2389" t="s">
        <v>170</v>
      </c>
      <c r="E2389" t="s">
        <v>12</v>
      </c>
      <c r="F2389" t="s">
        <v>47</v>
      </c>
      <c r="G2389" t="s">
        <v>14</v>
      </c>
      <c r="H2389" t="s">
        <v>26</v>
      </c>
      <c r="I2389">
        <v>4697</v>
      </c>
      <c r="J2389">
        <v>421.89</v>
      </c>
      <c r="K2389">
        <v>364.69</v>
      </c>
    </row>
    <row r="2390" spans="1:11" x14ac:dyDescent="0.35">
      <c r="A2390">
        <v>176978433</v>
      </c>
      <c r="B2390" s="2">
        <v>43213</v>
      </c>
      <c r="C2390" s="2">
        <v>43223</v>
      </c>
      <c r="D2390" t="s">
        <v>39</v>
      </c>
      <c r="E2390" t="s">
        <v>29</v>
      </c>
      <c r="F2390" t="s">
        <v>33</v>
      </c>
      <c r="G2390" t="s">
        <v>14</v>
      </c>
      <c r="H2390" t="s">
        <v>19</v>
      </c>
      <c r="I2390">
        <v>706</v>
      </c>
      <c r="J2390">
        <v>109.28</v>
      </c>
      <c r="K2390">
        <v>35.840000000000003</v>
      </c>
    </row>
    <row r="2391" spans="1:11" x14ac:dyDescent="0.35">
      <c r="A2391">
        <v>921693980</v>
      </c>
      <c r="B2391" s="2">
        <v>44108</v>
      </c>
      <c r="C2391" s="2">
        <v>44129</v>
      </c>
      <c r="D2391" t="s">
        <v>176</v>
      </c>
      <c r="E2391" t="s">
        <v>21</v>
      </c>
      <c r="F2391" t="s">
        <v>68</v>
      </c>
      <c r="G2391" t="s">
        <v>14</v>
      </c>
      <c r="H2391" t="s">
        <v>15</v>
      </c>
      <c r="I2391">
        <v>8586</v>
      </c>
      <c r="J2391">
        <v>154.06</v>
      </c>
      <c r="K2391">
        <v>90.93</v>
      </c>
    </row>
    <row r="2392" spans="1:11" x14ac:dyDescent="0.35">
      <c r="A2392">
        <v>749229657</v>
      </c>
      <c r="B2392" s="2">
        <v>44804</v>
      </c>
      <c r="C2392" s="2">
        <v>44824</v>
      </c>
      <c r="D2392" t="s">
        <v>99</v>
      </c>
      <c r="E2392" t="s">
        <v>38</v>
      </c>
      <c r="F2392" t="s">
        <v>42</v>
      </c>
      <c r="G2392" t="s">
        <v>14</v>
      </c>
      <c r="H2392" t="s">
        <v>15</v>
      </c>
      <c r="I2392">
        <v>2560</v>
      </c>
      <c r="J2392">
        <v>437.2</v>
      </c>
      <c r="K2392">
        <v>263.33</v>
      </c>
    </row>
    <row r="2393" spans="1:11" x14ac:dyDescent="0.35">
      <c r="A2393">
        <v>472134292</v>
      </c>
      <c r="B2393" s="2">
        <v>43314</v>
      </c>
      <c r="C2393" s="2">
        <v>43326</v>
      </c>
      <c r="D2393" t="s">
        <v>112</v>
      </c>
      <c r="E2393" t="s">
        <v>12</v>
      </c>
      <c r="F2393" t="s">
        <v>47</v>
      </c>
      <c r="G2393" t="s">
        <v>18</v>
      </c>
      <c r="H2393" t="s">
        <v>15</v>
      </c>
      <c r="I2393">
        <v>3884</v>
      </c>
      <c r="J2393">
        <v>421.89</v>
      </c>
      <c r="K2393">
        <v>364.69</v>
      </c>
    </row>
    <row r="2394" spans="1:11" x14ac:dyDescent="0.35">
      <c r="A2394">
        <v>523269212</v>
      </c>
      <c r="B2394" s="2">
        <v>42732</v>
      </c>
      <c r="C2394" s="2">
        <v>42739</v>
      </c>
      <c r="D2394" t="s">
        <v>27</v>
      </c>
      <c r="E2394" t="s">
        <v>24</v>
      </c>
      <c r="F2394" t="s">
        <v>42</v>
      </c>
      <c r="G2394" t="s">
        <v>14</v>
      </c>
      <c r="H2394" t="s">
        <v>15</v>
      </c>
      <c r="I2394">
        <v>5843</v>
      </c>
      <c r="J2394">
        <v>437.2</v>
      </c>
      <c r="K2394">
        <v>263.33</v>
      </c>
    </row>
    <row r="2395" spans="1:11" x14ac:dyDescent="0.35">
      <c r="A2395">
        <v>505808246</v>
      </c>
      <c r="B2395" s="2">
        <v>42082</v>
      </c>
      <c r="C2395" s="2">
        <v>42095</v>
      </c>
      <c r="D2395" t="s">
        <v>37</v>
      </c>
      <c r="E2395" t="s">
        <v>38</v>
      </c>
      <c r="F2395" t="s">
        <v>56</v>
      </c>
      <c r="G2395" t="s">
        <v>14</v>
      </c>
      <c r="H2395" t="s">
        <v>34</v>
      </c>
      <c r="I2395">
        <v>8755</v>
      </c>
      <c r="J2395">
        <v>9.33</v>
      </c>
      <c r="K2395">
        <v>6.92</v>
      </c>
    </row>
    <row r="2396" spans="1:11" x14ac:dyDescent="0.35">
      <c r="A2396">
        <v>543237721</v>
      </c>
      <c r="B2396" s="2">
        <v>42082</v>
      </c>
      <c r="C2396" s="2">
        <v>42093</v>
      </c>
      <c r="D2396" t="s">
        <v>151</v>
      </c>
      <c r="E2396" t="s">
        <v>32</v>
      </c>
      <c r="F2396" t="s">
        <v>40</v>
      </c>
      <c r="G2396" t="s">
        <v>14</v>
      </c>
      <c r="H2396" t="s">
        <v>34</v>
      </c>
      <c r="I2396">
        <v>4969</v>
      </c>
      <c r="J2396">
        <v>651.21</v>
      </c>
      <c r="K2396">
        <v>524.96</v>
      </c>
    </row>
    <row r="2397" spans="1:11" x14ac:dyDescent="0.35">
      <c r="A2397">
        <v>829356467</v>
      </c>
      <c r="B2397" s="2">
        <v>44072</v>
      </c>
      <c r="C2397" s="2">
        <v>44075</v>
      </c>
      <c r="D2397" t="s">
        <v>60</v>
      </c>
      <c r="E2397" t="s">
        <v>21</v>
      </c>
      <c r="F2397" t="s">
        <v>76</v>
      </c>
      <c r="G2397" t="s">
        <v>14</v>
      </c>
      <c r="H2397" t="s">
        <v>26</v>
      </c>
      <c r="I2397">
        <v>3864</v>
      </c>
      <c r="J2397">
        <v>668.27</v>
      </c>
      <c r="K2397">
        <v>502.54</v>
      </c>
    </row>
    <row r="2398" spans="1:11" x14ac:dyDescent="0.35">
      <c r="A2398">
        <v>278275811</v>
      </c>
      <c r="B2398" s="2">
        <v>44513</v>
      </c>
      <c r="C2398" s="2">
        <v>44514</v>
      </c>
      <c r="D2398" t="s">
        <v>92</v>
      </c>
      <c r="E2398" t="s">
        <v>32</v>
      </c>
      <c r="F2398" t="s">
        <v>40</v>
      </c>
      <c r="G2398" t="s">
        <v>14</v>
      </c>
      <c r="H2398" t="s">
        <v>34</v>
      </c>
      <c r="I2398">
        <v>6851</v>
      </c>
      <c r="J2398">
        <v>651.21</v>
      </c>
      <c r="K2398">
        <v>524.96</v>
      </c>
    </row>
    <row r="2399" spans="1:11" x14ac:dyDescent="0.35">
      <c r="A2399">
        <v>574419581</v>
      </c>
      <c r="B2399" s="2">
        <v>43251</v>
      </c>
      <c r="C2399" s="2">
        <v>43256</v>
      </c>
      <c r="D2399" t="s">
        <v>171</v>
      </c>
      <c r="E2399" t="s">
        <v>12</v>
      </c>
      <c r="F2399" t="s">
        <v>40</v>
      </c>
      <c r="G2399" t="s">
        <v>14</v>
      </c>
      <c r="H2399" t="s">
        <v>26</v>
      </c>
      <c r="I2399">
        <v>2374</v>
      </c>
      <c r="J2399">
        <v>651.21</v>
      </c>
      <c r="K2399">
        <v>524.96</v>
      </c>
    </row>
    <row r="2400" spans="1:11" x14ac:dyDescent="0.35">
      <c r="A2400">
        <v>322524106</v>
      </c>
      <c r="B2400" s="2">
        <v>42144</v>
      </c>
      <c r="C2400" s="2">
        <v>42146</v>
      </c>
      <c r="D2400" t="s">
        <v>20</v>
      </c>
      <c r="E2400" t="s">
        <v>21</v>
      </c>
      <c r="F2400" t="s">
        <v>25</v>
      </c>
      <c r="G2400" t="s">
        <v>18</v>
      </c>
      <c r="H2400" t="s">
        <v>19</v>
      </c>
      <c r="I2400">
        <v>905</v>
      </c>
      <c r="J2400">
        <v>205.7</v>
      </c>
      <c r="K2400">
        <v>117.11</v>
      </c>
    </row>
    <row r="2401" spans="1:11" x14ac:dyDescent="0.35">
      <c r="A2401">
        <v>897638213</v>
      </c>
      <c r="B2401" s="2">
        <v>43357</v>
      </c>
      <c r="C2401" s="2">
        <v>43363</v>
      </c>
      <c r="D2401" t="s">
        <v>107</v>
      </c>
      <c r="E2401" t="s">
        <v>21</v>
      </c>
      <c r="F2401" t="s">
        <v>25</v>
      </c>
      <c r="G2401" t="s">
        <v>18</v>
      </c>
      <c r="H2401" t="s">
        <v>15</v>
      </c>
      <c r="I2401">
        <v>9950</v>
      </c>
      <c r="J2401">
        <v>205.7</v>
      </c>
      <c r="K2401">
        <v>117.11</v>
      </c>
    </row>
    <row r="2402" spans="1:11" x14ac:dyDescent="0.35">
      <c r="A2402">
        <v>595123231</v>
      </c>
      <c r="B2402" s="2">
        <v>43600</v>
      </c>
      <c r="C2402" s="2">
        <v>43617</v>
      </c>
      <c r="D2402" t="s">
        <v>174</v>
      </c>
      <c r="E2402" t="s">
        <v>29</v>
      </c>
      <c r="F2402" t="s">
        <v>30</v>
      </c>
      <c r="G2402" t="s">
        <v>18</v>
      </c>
      <c r="H2402" t="s">
        <v>15</v>
      </c>
      <c r="I2402">
        <v>9044</v>
      </c>
      <c r="J2402">
        <v>81.73</v>
      </c>
      <c r="K2402">
        <v>56.67</v>
      </c>
    </row>
    <row r="2403" spans="1:11" x14ac:dyDescent="0.35">
      <c r="A2403">
        <v>480652987</v>
      </c>
      <c r="B2403" s="2">
        <v>42817</v>
      </c>
      <c r="C2403" s="2">
        <v>42835</v>
      </c>
      <c r="D2403" t="s">
        <v>178</v>
      </c>
      <c r="E2403" t="s">
        <v>21</v>
      </c>
      <c r="F2403" t="s">
        <v>13</v>
      </c>
      <c r="G2403" t="s">
        <v>18</v>
      </c>
      <c r="H2403" t="s">
        <v>26</v>
      </c>
      <c r="I2403">
        <v>4755</v>
      </c>
      <c r="J2403">
        <v>255.28</v>
      </c>
      <c r="K2403">
        <v>159.41999999999999</v>
      </c>
    </row>
    <row r="2404" spans="1:11" x14ac:dyDescent="0.35">
      <c r="A2404">
        <v>340213811</v>
      </c>
      <c r="B2404" s="2">
        <v>44732</v>
      </c>
      <c r="C2404" s="2">
        <v>44749</v>
      </c>
      <c r="D2404" t="s">
        <v>165</v>
      </c>
      <c r="E2404" t="s">
        <v>21</v>
      </c>
      <c r="F2404" t="s">
        <v>40</v>
      </c>
      <c r="G2404" t="s">
        <v>14</v>
      </c>
      <c r="H2404" t="s">
        <v>19</v>
      </c>
      <c r="I2404">
        <v>5682</v>
      </c>
      <c r="J2404">
        <v>651.21</v>
      </c>
      <c r="K2404">
        <v>524.96</v>
      </c>
    </row>
    <row r="2405" spans="1:11" x14ac:dyDescent="0.35">
      <c r="A2405">
        <v>930104529</v>
      </c>
      <c r="B2405" s="2">
        <v>43987</v>
      </c>
      <c r="C2405" s="2">
        <v>43994</v>
      </c>
      <c r="D2405" t="s">
        <v>43</v>
      </c>
      <c r="E2405" t="s">
        <v>24</v>
      </c>
      <c r="F2405" t="s">
        <v>25</v>
      </c>
      <c r="G2405" t="s">
        <v>14</v>
      </c>
      <c r="H2405" t="s">
        <v>19</v>
      </c>
      <c r="I2405">
        <v>7454</v>
      </c>
      <c r="J2405">
        <v>205.7</v>
      </c>
      <c r="K2405">
        <v>117.11</v>
      </c>
    </row>
    <row r="2406" spans="1:11" x14ac:dyDescent="0.35">
      <c r="A2406">
        <v>826936471</v>
      </c>
      <c r="B2406" s="2">
        <v>43544</v>
      </c>
      <c r="C2406" s="2">
        <v>43545</v>
      </c>
      <c r="D2406" t="s">
        <v>189</v>
      </c>
      <c r="E2406" t="s">
        <v>21</v>
      </c>
      <c r="F2406" t="s">
        <v>13</v>
      </c>
      <c r="G2406" t="s">
        <v>14</v>
      </c>
      <c r="H2406" t="s">
        <v>34</v>
      </c>
      <c r="I2406">
        <v>7733</v>
      </c>
      <c r="J2406">
        <v>255.28</v>
      </c>
      <c r="K2406">
        <v>159.41999999999999</v>
      </c>
    </row>
    <row r="2407" spans="1:11" x14ac:dyDescent="0.35">
      <c r="A2407">
        <v>477633464</v>
      </c>
      <c r="B2407" s="2">
        <v>42138</v>
      </c>
      <c r="C2407" s="2">
        <v>42139</v>
      </c>
      <c r="D2407" t="s">
        <v>125</v>
      </c>
      <c r="E2407" t="s">
        <v>21</v>
      </c>
      <c r="F2407" t="s">
        <v>42</v>
      </c>
      <c r="G2407" t="s">
        <v>14</v>
      </c>
      <c r="H2407" t="s">
        <v>34</v>
      </c>
      <c r="I2407">
        <v>1211</v>
      </c>
      <c r="J2407">
        <v>437.2</v>
      </c>
      <c r="K2407">
        <v>263.33</v>
      </c>
    </row>
    <row r="2408" spans="1:11" x14ac:dyDescent="0.35">
      <c r="A2408">
        <v>849431836</v>
      </c>
      <c r="B2408" s="2">
        <v>43429</v>
      </c>
      <c r="C2408" s="2">
        <v>43435</v>
      </c>
      <c r="D2408" t="s">
        <v>102</v>
      </c>
      <c r="E2408" t="s">
        <v>21</v>
      </c>
      <c r="F2408" t="s">
        <v>47</v>
      </c>
      <c r="G2408" t="s">
        <v>14</v>
      </c>
      <c r="H2408" t="s">
        <v>26</v>
      </c>
      <c r="I2408">
        <v>4611</v>
      </c>
      <c r="J2408">
        <v>421.89</v>
      </c>
      <c r="K2408">
        <v>364.69</v>
      </c>
    </row>
    <row r="2409" spans="1:11" x14ac:dyDescent="0.35">
      <c r="A2409">
        <v>279880416</v>
      </c>
      <c r="B2409" s="2">
        <v>44086</v>
      </c>
      <c r="C2409" s="2">
        <v>44096</v>
      </c>
      <c r="D2409" t="s">
        <v>218</v>
      </c>
      <c r="E2409" t="s">
        <v>38</v>
      </c>
      <c r="F2409" t="s">
        <v>17</v>
      </c>
      <c r="G2409" t="s">
        <v>14</v>
      </c>
      <c r="H2409" t="s">
        <v>19</v>
      </c>
      <c r="I2409">
        <v>1689</v>
      </c>
      <c r="J2409">
        <v>152.58000000000001</v>
      </c>
      <c r="K2409">
        <v>97.44</v>
      </c>
    </row>
    <row r="2410" spans="1:11" x14ac:dyDescent="0.35">
      <c r="A2410">
        <v>326840531</v>
      </c>
      <c r="B2410" s="2">
        <v>44817</v>
      </c>
      <c r="C2410" s="2">
        <v>44825</v>
      </c>
      <c r="D2410" t="s">
        <v>163</v>
      </c>
      <c r="E2410" t="s">
        <v>38</v>
      </c>
      <c r="F2410" t="s">
        <v>17</v>
      </c>
      <c r="G2410" t="s">
        <v>14</v>
      </c>
      <c r="H2410" t="s">
        <v>26</v>
      </c>
      <c r="I2410">
        <v>8231</v>
      </c>
      <c r="J2410">
        <v>152.58000000000001</v>
      </c>
      <c r="K2410">
        <v>97.44</v>
      </c>
    </row>
    <row r="2411" spans="1:11" x14ac:dyDescent="0.35">
      <c r="A2411">
        <v>818486011</v>
      </c>
      <c r="B2411" s="2">
        <v>42259</v>
      </c>
      <c r="C2411" s="2">
        <v>42271</v>
      </c>
      <c r="D2411" t="s">
        <v>86</v>
      </c>
      <c r="E2411" t="s">
        <v>29</v>
      </c>
      <c r="F2411" t="s">
        <v>56</v>
      </c>
      <c r="G2411" t="s">
        <v>14</v>
      </c>
      <c r="H2411" t="s">
        <v>15</v>
      </c>
      <c r="I2411">
        <v>7054</v>
      </c>
      <c r="J2411">
        <v>9.33</v>
      </c>
      <c r="K2411">
        <v>6.92</v>
      </c>
    </row>
    <row r="2412" spans="1:11" x14ac:dyDescent="0.35">
      <c r="A2412">
        <v>303303182</v>
      </c>
      <c r="B2412" s="2">
        <v>44133</v>
      </c>
      <c r="C2412" s="2">
        <v>44142</v>
      </c>
      <c r="D2412" t="s">
        <v>90</v>
      </c>
      <c r="E2412" t="s">
        <v>38</v>
      </c>
      <c r="F2412" t="s">
        <v>76</v>
      </c>
      <c r="G2412" t="s">
        <v>18</v>
      </c>
      <c r="H2412" t="s">
        <v>15</v>
      </c>
      <c r="I2412">
        <v>3006</v>
      </c>
      <c r="J2412">
        <v>668.27</v>
      </c>
      <c r="K2412">
        <v>502.54</v>
      </c>
    </row>
    <row r="2413" spans="1:11" x14ac:dyDescent="0.35">
      <c r="A2413">
        <v>100090873</v>
      </c>
      <c r="B2413" s="2">
        <v>43394</v>
      </c>
      <c r="C2413" s="2">
        <v>43402</v>
      </c>
      <c r="D2413" t="s">
        <v>167</v>
      </c>
      <c r="E2413" t="s">
        <v>38</v>
      </c>
      <c r="F2413" t="s">
        <v>30</v>
      </c>
      <c r="G2413" t="s">
        <v>14</v>
      </c>
      <c r="H2413" t="s">
        <v>26</v>
      </c>
      <c r="I2413">
        <v>7968</v>
      </c>
      <c r="J2413">
        <v>81.73</v>
      </c>
      <c r="K2413">
        <v>56.67</v>
      </c>
    </row>
    <row r="2414" spans="1:11" x14ac:dyDescent="0.35">
      <c r="A2414">
        <v>247960412</v>
      </c>
      <c r="B2414" s="2">
        <v>44079</v>
      </c>
      <c r="C2414" s="2">
        <v>44091</v>
      </c>
      <c r="D2414" t="s">
        <v>218</v>
      </c>
      <c r="E2414" t="s">
        <v>38</v>
      </c>
      <c r="F2414" t="s">
        <v>68</v>
      </c>
      <c r="G2414" t="s">
        <v>18</v>
      </c>
      <c r="H2414" t="s">
        <v>15</v>
      </c>
      <c r="I2414">
        <v>5851</v>
      </c>
      <c r="J2414">
        <v>154.06</v>
      </c>
      <c r="K2414">
        <v>90.93</v>
      </c>
    </row>
    <row r="2415" spans="1:11" x14ac:dyDescent="0.35">
      <c r="A2415">
        <v>856335628</v>
      </c>
      <c r="B2415" s="2">
        <v>42921</v>
      </c>
      <c r="C2415" s="2">
        <v>42924</v>
      </c>
      <c r="D2415" t="s">
        <v>78</v>
      </c>
      <c r="E2415" t="s">
        <v>24</v>
      </c>
      <c r="F2415" t="s">
        <v>47</v>
      </c>
      <c r="G2415" t="s">
        <v>14</v>
      </c>
      <c r="H2415" t="s">
        <v>15</v>
      </c>
      <c r="I2415">
        <v>7597</v>
      </c>
      <c r="J2415">
        <v>421.89</v>
      </c>
      <c r="K2415">
        <v>364.69</v>
      </c>
    </row>
    <row r="2416" spans="1:11" x14ac:dyDescent="0.35">
      <c r="A2416">
        <v>754952847</v>
      </c>
      <c r="B2416" s="2">
        <v>44238</v>
      </c>
      <c r="C2416" s="2">
        <v>44250</v>
      </c>
      <c r="D2416" t="s">
        <v>53</v>
      </c>
      <c r="E2416" t="s">
        <v>29</v>
      </c>
      <c r="F2416" t="s">
        <v>25</v>
      </c>
      <c r="G2416" t="s">
        <v>18</v>
      </c>
      <c r="H2416" t="s">
        <v>34</v>
      </c>
      <c r="I2416">
        <v>6179</v>
      </c>
      <c r="J2416">
        <v>205.7</v>
      </c>
      <c r="K2416">
        <v>117.11</v>
      </c>
    </row>
    <row r="2417" spans="1:11" x14ac:dyDescent="0.35">
      <c r="A2417">
        <v>643860900</v>
      </c>
      <c r="B2417" s="2">
        <v>44731</v>
      </c>
      <c r="C2417" s="2">
        <v>44747</v>
      </c>
      <c r="D2417" t="s">
        <v>217</v>
      </c>
      <c r="E2417" t="s">
        <v>12</v>
      </c>
      <c r="F2417" t="s">
        <v>47</v>
      </c>
      <c r="G2417" t="s">
        <v>14</v>
      </c>
      <c r="H2417" t="s">
        <v>19</v>
      </c>
      <c r="I2417">
        <v>1603</v>
      </c>
      <c r="J2417">
        <v>421.89</v>
      </c>
      <c r="K2417">
        <v>364.69</v>
      </c>
    </row>
    <row r="2418" spans="1:11" x14ac:dyDescent="0.35">
      <c r="A2418">
        <v>843421113</v>
      </c>
      <c r="B2418" s="2">
        <v>44882</v>
      </c>
      <c r="C2418" s="2">
        <v>44901</v>
      </c>
      <c r="D2418" t="s">
        <v>163</v>
      </c>
      <c r="E2418" t="s">
        <v>38</v>
      </c>
      <c r="F2418" t="s">
        <v>33</v>
      </c>
      <c r="G2418" t="s">
        <v>18</v>
      </c>
      <c r="H2418" t="s">
        <v>19</v>
      </c>
      <c r="I2418">
        <v>5905</v>
      </c>
      <c r="J2418">
        <v>109.28</v>
      </c>
      <c r="K2418">
        <v>35.840000000000003</v>
      </c>
    </row>
    <row r="2419" spans="1:11" x14ac:dyDescent="0.35">
      <c r="A2419">
        <v>844307315</v>
      </c>
      <c r="B2419" s="2">
        <v>44020</v>
      </c>
      <c r="C2419" s="2">
        <v>44038</v>
      </c>
      <c r="D2419" t="s">
        <v>115</v>
      </c>
      <c r="E2419" t="s">
        <v>21</v>
      </c>
      <c r="F2419" t="s">
        <v>13</v>
      </c>
      <c r="G2419" t="s">
        <v>14</v>
      </c>
      <c r="H2419" t="s">
        <v>34</v>
      </c>
      <c r="I2419">
        <v>8152</v>
      </c>
      <c r="J2419">
        <v>255.28</v>
      </c>
      <c r="K2419">
        <v>159.41999999999999</v>
      </c>
    </row>
    <row r="2420" spans="1:11" x14ac:dyDescent="0.35">
      <c r="A2420">
        <v>657505834</v>
      </c>
      <c r="B2420" s="2">
        <v>42595</v>
      </c>
      <c r="C2420" s="2">
        <v>42602</v>
      </c>
      <c r="D2420" t="s">
        <v>202</v>
      </c>
      <c r="E2420" t="s">
        <v>38</v>
      </c>
      <c r="F2420" t="s">
        <v>13</v>
      </c>
      <c r="G2420" t="s">
        <v>18</v>
      </c>
      <c r="H2420" t="s">
        <v>34</v>
      </c>
      <c r="I2420">
        <v>9442</v>
      </c>
      <c r="J2420">
        <v>255.28</v>
      </c>
      <c r="K2420">
        <v>159.41999999999999</v>
      </c>
    </row>
    <row r="2421" spans="1:11" x14ac:dyDescent="0.35">
      <c r="A2421">
        <v>364315497</v>
      </c>
      <c r="B2421" s="2">
        <v>43142</v>
      </c>
      <c r="C2421" s="2">
        <v>43143</v>
      </c>
      <c r="D2421" t="s">
        <v>154</v>
      </c>
      <c r="E2421" t="s">
        <v>12</v>
      </c>
      <c r="F2421" t="s">
        <v>17</v>
      </c>
      <c r="G2421" t="s">
        <v>18</v>
      </c>
      <c r="H2421" t="s">
        <v>34</v>
      </c>
      <c r="I2421">
        <v>7906</v>
      </c>
      <c r="J2421">
        <v>152.58000000000001</v>
      </c>
      <c r="K2421">
        <v>97.44</v>
      </c>
    </row>
    <row r="2422" spans="1:11" x14ac:dyDescent="0.35">
      <c r="A2422">
        <v>566347634</v>
      </c>
      <c r="B2422" s="2">
        <v>43886</v>
      </c>
      <c r="C2422" s="2">
        <v>43892</v>
      </c>
      <c r="D2422" t="s">
        <v>169</v>
      </c>
      <c r="E2422" t="s">
        <v>29</v>
      </c>
      <c r="F2422" t="s">
        <v>56</v>
      </c>
      <c r="G2422" t="s">
        <v>18</v>
      </c>
      <c r="H2422" t="s">
        <v>19</v>
      </c>
      <c r="I2422">
        <v>3705</v>
      </c>
      <c r="J2422">
        <v>9.33</v>
      </c>
      <c r="K2422">
        <v>6.92</v>
      </c>
    </row>
    <row r="2423" spans="1:11" x14ac:dyDescent="0.35">
      <c r="A2423">
        <v>135526072</v>
      </c>
      <c r="B2423" s="2">
        <v>42063</v>
      </c>
      <c r="C2423" s="2">
        <v>42076</v>
      </c>
      <c r="D2423" t="s">
        <v>110</v>
      </c>
      <c r="E2423" t="s">
        <v>38</v>
      </c>
      <c r="F2423" t="s">
        <v>13</v>
      </c>
      <c r="G2423" t="s">
        <v>18</v>
      </c>
      <c r="H2423" t="s">
        <v>15</v>
      </c>
      <c r="I2423">
        <v>4031</v>
      </c>
      <c r="J2423">
        <v>255.28</v>
      </c>
      <c r="K2423">
        <v>159.41999999999999</v>
      </c>
    </row>
    <row r="2424" spans="1:11" x14ac:dyDescent="0.35">
      <c r="A2424">
        <v>264087140</v>
      </c>
      <c r="B2424" s="2">
        <v>43642</v>
      </c>
      <c r="C2424" s="2">
        <v>43651</v>
      </c>
      <c r="D2424" t="s">
        <v>63</v>
      </c>
      <c r="E2424" t="s">
        <v>32</v>
      </c>
      <c r="F2424" t="s">
        <v>76</v>
      </c>
      <c r="G2424" t="s">
        <v>18</v>
      </c>
      <c r="H2424" t="s">
        <v>15</v>
      </c>
      <c r="I2424">
        <v>8108</v>
      </c>
      <c r="J2424">
        <v>668.27</v>
      </c>
      <c r="K2424">
        <v>502.54</v>
      </c>
    </row>
    <row r="2425" spans="1:11" x14ac:dyDescent="0.35">
      <c r="A2425">
        <v>414579665</v>
      </c>
      <c r="B2425" s="2">
        <v>42906</v>
      </c>
      <c r="C2425" s="2">
        <v>42916</v>
      </c>
      <c r="D2425" t="s">
        <v>77</v>
      </c>
      <c r="E2425" t="s">
        <v>21</v>
      </c>
      <c r="F2425" t="s">
        <v>17</v>
      </c>
      <c r="G2425" t="s">
        <v>14</v>
      </c>
      <c r="H2425" t="s">
        <v>34</v>
      </c>
      <c r="I2425">
        <v>2191</v>
      </c>
      <c r="J2425">
        <v>152.58000000000001</v>
      </c>
      <c r="K2425">
        <v>97.44</v>
      </c>
    </row>
    <row r="2426" spans="1:11" x14ac:dyDescent="0.35">
      <c r="A2426">
        <v>569864976</v>
      </c>
      <c r="B2426" s="2">
        <v>42295</v>
      </c>
      <c r="C2426" s="2">
        <v>42296</v>
      </c>
      <c r="D2426" t="s">
        <v>71</v>
      </c>
      <c r="E2426" t="s">
        <v>21</v>
      </c>
      <c r="F2426" t="s">
        <v>25</v>
      </c>
      <c r="G2426" t="s">
        <v>18</v>
      </c>
      <c r="H2426" t="s">
        <v>15</v>
      </c>
      <c r="I2426">
        <v>4565</v>
      </c>
      <c r="J2426">
        <v>205.7</v>
      </c>
      <c r="K2426">
        <v>117.11</v>
      </c>
    </row>
    <row r="2427" spans="1:11" x14ac:dyDescent="0.35">
      <c r="A2427">
        <v>783116900</v>
      </c>
      <c r="B2427" s="2">
        <v>42792</v>
      </c>
      <c r="C2427" s="2">
        <v>42798</v>
      </c>
      <c r="D2427" t="s">
        <v>115</v>
      </c>
      <c r="E2427" t="s">
        <v>21</v>
      </c>
      <c r="F2427" t="s">
        <v>33</v>
      </c>
      <c r="G2427" t="s">
        <v>14</v>
      </c>
      <c r="H2427" t="s">
        <v>26</v>
      </c>
      <c r="I2427">
        <v>548</v>
      </c>
      <c r="J2427">
        <v>109.28</v>
      </c>
      <c r="K2427">
        <v>35.840000000000003</v>
      </c>
    </row>
    <row r="2428" spans="1:11" x14ac:dyDescent="0.35">
      <c r="A2428">
        <v>727821767</v>
      </c>
      <c r="B2428" s="2">
        <v>42426</v>
      </c>
      <c r="C2428" s="2">
        <v>42428</v>
      </c>
      <c r="D2428" t="s">
        <v>188</v>
      </c>
      <c r="E2428" t="s">
        <v>21</v>
      </c>
      <c r="F2428" t="s">
        <v>42</v>
      </c>
      <c r="G2428" t="s">
        <v>14</v>
      </c>
      <c r="H2428" t="s">
        <v>26</v>
      </c>
      <c r="I2428">
        <v>7489</v>
      </c>
      <c r="J2428">
        <v>437.2</v>
      </c>
      <c r="K2428">
        <v>263.33</v>
      </c>
    </row>
    <row r="2429" spans="1:11" x14ac:dyDescent="0.35">
      <c r="A2429">
        <v>147778403</v>
      </c>
      <c r="B2429" s="2">
        <v>43920</v>
      </c>
      <c r="C2429" s="2">
        <v>43937</v>
      </c>
      <c r="D2429" t="s">
        <v>201</v>
      </c>
      <c r="E2429" t="s">
        <v>24</v>
      </c>
      <c r="F2429" t="s">
        <v>33</v>
      </c>
      <c r="G2429" t="s">
        <v>18</v>
      </c>
      <c r="H2429" t="s">
        <v>19</v>
      </c>
      <c r="I2429">
        <v>9768</v>
      </c>
      <c r="J2429">
        <v>109.28</v>
      </c>
      <c r="K2429">
        <v>35.840000000000003</v>
      </c>
    </row>
    <row r="2430" spans="1:11" x14ac:dyDescent="0.35">
      <c r="A2430">
        <v>207098138</v>
      </c>
      <c r="B2430" s="2">
        <v>43657</v>
      </c>
      <c r="C2430" s="2">
        <v>43664</v>
      </c>
      <c r="D2430" t="s">
        <v>140</v>
      </c>
      <c r="E2430" t="s">
        <v>24</v>
      </c>
      <c r="F2430" t="s">
        <v>40</v>
      </c>
      <c r="G2430" t="s">
        <v>14</v>
      </c>
      <c r="H2430" t="s">
        <v>19</v>
      </c>
      <c r="I2430">
        <v>3796</v>
      </c>
      <c r="J2430">
        <v>651.21</v>
      </c>
      <c r="K2430">
        <v>524.96</v>
      </c>
    </row>
    <row r="2431" spans="1:11" x14ac:dyDescent="0.35">
      <c r="A2431">
        <v>340204799</v>
      </c>
      <c r="B2431" s="2">
        <v>44641</v>
      </c>
      <c r="C2431" s="2">
        <v>44647</v>
      </c>
      <c r="D2431" t="s">
        <v>151</v>
      </c>
      <c r="E2431" t="s">
        <v>32</v>
      </c>
      <c r="F2431" t="s">
        <v>47</v>
      </c>
      <c r="G2431" t="s">
        <v>14</v>
      </c>
      <c r="H2431" t="s">
        <v>26</v>
      </c>
      <c r="I2431">
        <v>3015</v>
      </c>
      <c r="J2431">
        <v>421.89</v>
      </c>
      <c r="K2431">
        <v>364.69</v>
      </c>
    </row>
    <row r="2432" spans="1:11" x14ac:dyDescent="0.35">
      <c r="A2432">
        <v>501834714</v>
      </c>
      <c r="B2432" s="2">
        <v>42494</v>
      </c>
      <c r="C2432" s="2">
        <v>42503</v>
      </c>
      <c r="D2432" t="s">
        <v>138</v>
      </c>
      <c r="E2432" t="s">
        <v>24</v>
      </c>
      <c r="F2432" t="s">
        <v>22</v>
      </c>
      <c r="G2432" t="s">
        <v>18</v>
      </c>
      <c r="H2432" t="s">
        <v>19</v>
      </c>
      <c r="I2432">
        <v>2899</v>
      </c>
      <c r="J2432">
        <v>47.45</v>
      </c>
      <c r="K2432">
        <v>31.79</v>
      </c>
    </row>
    <row r="2433" spans="1:11" x14ac:dyDescent="0.35">
      <c r="A2433">
        <v>717036712</v>
      </c>
      <c r="B2433" s="2">
        <v>44153</v>
      </c>
      <c r="C2433" s="2">
        <v>44174</v>
      </c>
      <c r="D2433" t="s">
        <v>187</v>
      </c>
      <c r="E2433" t="s">
        <v>29</v>
      </c>
      <c r="F2433" t="s">
        <v>76</v>
      </c>
      <c r="G2433" t="s">
        <v>18</v>
      </c>
      <c r="H2433" t="s">
        <v>15</v>
      </c>
      <c r="I2433">
        <v>5952</v>
      </c>
      <c r="J2433">
        <v>668.27</v>
      </c>
      <c r="K2433">
        <v>502.54</v>
      </c>
    </row>
    <row r="2434" spans="1:11" x14ac:dyDescent="0.35">
      <c r="A2434">
        <v>631172120</v>
      </c>
      <c r="B2434" s="2">
        <v>43905</v>
      </c>
      <c r="C2434" s="2">
        <v>43914</v>
      </c>
      <c r="D2434" t="s">
        <v>215</v>
      </c>
      <c r="E2434" t="s">
        <v>21</v>
      </c>
      <c r="F2434" t="s">
        <v>47</v>
      </c>
      <c r="G2434" t="s">
        <v>18</v>
      </c>
      <c r="H2434" t="s">
        <v>19</v>
      </c>
      <c r="I2434">
        <v>6711</v>
      </c>
      <c r="J2434">
        <v>421.89</v>
      </c>
      <c r="K2434">
        <v>364.69</v>
      </c>
    </row>
    <row r="2435" spans="1:11" x14ac:dyDescent="0.35">
      <c r="A2435">
        <v>859914767</v>
      </c>
      <c r="B2435" s="2">
        <v>42501</v>
      </c>
      <c r="C2435" s="2">
        <v>42519</v>
      </c>
      <c r="D2435" t="s">
        <v>80</v>
      </c>
      <c r="E2435" t="s">
        <v>21</v>
      </c>
      <c r="F2435" t="s">
        <v>40</v>
      </c>
      <c r="G2435" t="s">
        <v>18</v>
      </c>
      <c r="H2435" t="s">
        <v>15</v>
      </c>
      <c r="I2435">
        <v>6744</v>
      </c>
      <c r="J2435">
        <v>651.21</v>
      </c>
      <c r="K2435">
        <v>524.96</v>
      </c>
    </row>
    <row r="2436" spans="1:11" x14ac:dyDescent="0.35">
      <c r="A2436">
        <v>739250981</v>
      </c>
      <c r="B2436" s="2">
        <v>43586</v>
      </c>
      <c r="C2436" s="2">
        <v>43601</v>
      </c>
      <c r="D2436" t="s">
        <v>154</v>
      </c>
      <c r="E2436" t="s">
        <v>12</v>
      </c>
      <c r="F2436" t="s">
        <v>22</v>
      </c>
      <c r="G2436" t="s">
        <v>18</v>
      </c>
      <c r="H2436" t="s">
        <v>26</v>
      </c>
      <c r="I2436">
        <v>9648</v>
      </c>
      <c r="J2436">
        <v>47.45</v>
      </c>
      <c r="K2436">
        <v>31.79</v>
      </c>
    </row>
    <row r="2437" spans="1:11" x14ac:dyDescent="0.35">
      <c r="A2437">
        <v>575479590</v>
      </c>
      <c r="B2437" s="2">
        <v>44231</v>
      </c>
      <c r="C2437" s="2">
        <v>44243</v>
      </c>
      <c r="D2437" t="s">
        <v>188</v>
      </c>
      <c r="E2437" t="s">
        <v>21</v>
      </c>
      <c r="F2437" t="s">
        <v>17</v>
      </c>
      <c r="G2437" t="s">
        <v>14</v>
      </c>
      <c r="H2437" t="s">
        <v>26</v>
      </c>
      <c r="I2437">
        <v>6054</v>
      </c>
      <c r="J2437">
        <v>152.58000000000001</v>
      </c>
      <c r="K2437">
        <v>97.44</v>
      </c>
    </row>
    <row r="2438" spans="1:11" x14ac:dyDescent="0.35">
      <c r="A2438">
        <v>295211923</v>
      </c>
      <c r="B2438" s="2">
        <v>44240</v>
      </c>
      <c r="C2438" s="2">
        <v>44254</v>
      </c>
      <c r="D2438" t="s">
        <v>120</v>
      </c>
      <c r="E2438" t="s">
        <v>38</v>
      </c>
      <c r="F2438" t="s">
        <v>30</v>
      </c>
      <c r="G2438" t="s">
        <v>14</v>
      </c>
      <c r="H2438" t="s">
        <v>26</v>
      </c>
      <c r="I2438">
        <v>8623</v>
      </c>
      <c r="J2438">
        <v>81.73</v>
      </c>
      <c r="K2438">
        <v>56.67</v>
      </c>
    </row>
    <row r="2439" spans="1:11" x14ac:dyDescent="0.35">
      <c r="A2439">
        <v>795371806</v>
      </c>
      <c r="B2439" s="2">
        <v>43885</v>
      </c>
      <c r="C2439" s="2">
        <v>43888</v>
      </c>
      <c r="D2439" t="s">
        <v>170</v>
      </c>
      <c r="E2439" t="s">
        <v>12</v>
      </c>
      <c r="F2439" t="s">
        <v>33</v>
      </c>
      <c r="G2439" t="s">
        <v>18</v>
      </c>
      <c r="H2439" t="s">
        <v>34</v>
      </c>
      <c r="I2439">
        <v>7047</v>
      </c>
      <c r="J2439">
        <v>109.28</v>
      </c>
      <c r="K2439">
        <v>35.840000000000003</v>
      </c>
    </row>
    <row r="2440" spans="1:11" x14ac:dyDescent="0.35">
      <c r="A2440">
        <v>793195569</v>
      </c>
      <c r="B2440" s="2">
        <v>43828</v>
      </c>
      <c r="C2440" s="2">
        <v>43845</v>
      </c>
      <c r="D2440" t="s">
        <v>207</v>
      </c>
      <c r="E2440" t="s">
        <v>51</v>
      </c>
      <c r="F2440" t="s">
        <v>30</v>
      </c>
      <c r="G2440" t="s">
        <v>18</v>
      </c>
      <c r="H2440" t="s">
        <v>26</v>
      </c>
      <c r="I2440">
        <v>3050</v>
      </c>
      <c r="J2440">
        <v>81.73</v>
      </c>
      <c r="K2440">
        <v>56.67</v>
      </c>
    </row>
    <row r="2441" spans="1:11" x14ac:dyDescent="0.35">
      <c r="A2441">
        <v>876232039</v>
      </c>
      <c r="B2441" s="2">
        <v>43738</v>
      </c>
      <c r="C2441" s="2">
        <v>43757</v>
      </c>
      <c r="D2441" t="s">
        <v>11</v>
      </c>
      <c r="E2441" t="s">
        <v>12</v>
      </c>
      <c r="F2441" t="s">
        <v>30</v>
      </c>
      <c r="G2441" t="s">
        <v>18</v>
      </c>
      <c r="H2441" t="s">
        <v>34</v>
      </c>
      <c r="I2441">
        <v>5387</v>
      </c>
      <c r="J2441">
        <v>81.73</v>
      </c>
      <c r="K2441">
        <v>56.67</v>
      </c>
    </row>
    <row r="2442" spans="1:11" x14ac:dyDescent="0.35">
      <c r="A2442">
        <v>352342545</v>
      </c>
      <c r="B2442" s="2">
        <v>42785</v>
      </c>
      <c r="C2442" s="2">
        <v>42801</v>
      </c>
      <c r="D2442" t="s">
        <v>168</v>
      </c>
      <c r="E2442" t="s">
        <v>21</v>
      </c>
      <c r="F2442" t="s">
        <v>17</v>
      </c>
      <c r="G2442" t="s">
        <v>18</v>
      </c>
      <c r="H2442" t="s">
        <v>15</v>
      </c>
      <c r="I2442">
        <v>4844</v>
      </c>
      <c r="J2442">
        <v>152.58000000000001</v>
      </c>
      <c r="K2442">
        <v>97.44</v>
      </c>
    </row>
    <row r="2443" spans="1:11" x14ac:dyDescent="0.35">
      <c r="A2443">
        <v>399700915</v>
      </c>
      <c r="B2443" s="2">
        <v>43838</v>
      </c>
      <c r="C2443" s="2">
        <v>43856</v>
      </c>
      <c r="D2443" t="s">
        <v>16</v>
      </c>
      <c r="E2443" t="s">
        <v>12</v>
      </c>
      <c r="F2443" t="s">
        <v>76</v>
      </c>
      <c r="G2443" t="s">
        <v>18</v>
      </c>
      <c r="H2443" t="s">
        <v>19</v>
      </c>
      <c r="I2443">
        <v>9238</v>
      </c>
      <c r="J2443">
        <v>668.27</v>
      </c>
      <c r="K2443">
        <v>502.54</v>
      </c>
    </row>
    <row r="2444" spans="1:11" x14ac:dyDescent="0.35">
      <c r="A2444">
        <v>916793477</v>
      </c>
      <c r="B2444" s="2">
        <v>44577</v>
      </c>
      <c r="C2444" s="2">
        <v>44598</v>
      </c>
      <c r="D2444" t="s">
        <v>78</v>
      </c>
      <c r="E2444" t="s">
        <v>24</v>
      </c>
      <c r="F2444" t="s">
        <v>13</v>
      </c>
      <c r="G2444" t="s">
        <v>14</v>
      </c>
      <c r="H2444" t="s">
        <v>19</v>
      </c>
      <c r="I2444">
        <v>8418</v>
      </c>
      <c r="J2444">
        <v>255.28</v>
      </c>
      <c r="K2444">
        <v>159.41999999999999</v>
      </c>
    </row>
    <row r="2445" spans="1:11" x14ac:dyDescent="0.35">
      <c r="A2445">
        <v>972419059</v>
      </c>
      <c r="B2445" s="2">
        <v>44034</v>
      </c>
      <c r="C2445" s="2">
        <v>44040</v>
      </c>
      <c r="D2445" t="s">
        <v>116</v>
      </c>
      <c r="E2445" t="s">
        <v>21</v>
      </c>
      <c r="F2445" t="s">
        <v>25</v>
      </c>
      <c r="G2445" t="s">
        <v>14</v>
      </c>
      <c r="H2445" t="s">
        <v>34</v>
      </c>
      <c r="I2445">
        <v>9264</v>
      </c>
      <c r="J2445">
        <v>205.7</v>
      </c>
      <c r="K2445">
        <v>117.11</v>
      </c>
    </row>
    <row r="2446" spans="1:11" x14ac:dyDescent="0.35">
      <c r="A2446">
        <v>155688989</v>
      </c>
      <c r="B2446" s="2">
        <v>43246</v>
      </c>
      <c r="C2446" s="2">
        <v>43248</v>
      </c>
      <c r="D2446" t="s">
        <v>142</v>
      </c>
      <c r="E2446" t="s">
        <v>29</v>
      </c>
      <c r="F2446" t="s">
        <v>47</v>
      </c>
      <c r="G2446" t="s">
        <v>14</v>
      </c>
      <c r="H2446" t="s">
        <v>26</v>
      </c>
      <c r="I2446">
        <v>686</v>
      </c>
      <c r="J2446">
        <v>421.89</v>
      </c>
      <c r="K2446">
        <v>364.69</v>
      </c>
    </row>
    <row r="2447" spans="1:11" x14ac:dyDescent="0.35">
      <c r="A2447">
        <v>826027095</v>
      </c>
      <c r="B2447" s="2">
        <v>42102</v>
      </c>
      <c r="C2447" s="2">
        <v>42107</v>
      </c>
      <c r="D2447" t="s">
        <v>87</v>
      </c>
      <c r="E2447" t="s">
        <v>24</v>
      </c>
      <c r="F2447" t="s">
        <v>47</v>
      </c>
      <c r="G2447" t="s">
        <v>18</v>
      </c>
      <c r="H2447" t="s">
        <v>15</v>
      </c>
      <c r="I2447">
        <v>8628</v>
      </c>
      <c r="J2447">
        <v>421.89</v>
      </c>
      <c r="K2447">
        <v>364.69</v>
      </c>
    </row>
    <row r="2448" spans="1:11" x14ac:dyDescent="0.35">
      <c r="A2448">
        <v>463169705</v>
      </c>
      <c r="B2448" s="2">
        <v>42339</v>
      </c>
      <c r="C2448" s="2">
        <v>42350</v>
      </c>
      <c r="D2448" t="s">
        <v>211</v>
      </c>
      <c r="E2448" t="s">
        <v>38</v>
      </c>
      <c r="F2448" t="s">
        <v>47</v>
      </c>
      <c r="G2448" t="s">
        <v>18</v>
      </c>
      <c r="H2448" t="s">
        <v>15</v>
      </c>
      <c r="I2448">
        <v>1063</v>
      </c>
      <c r="J2448">
        <v>421.89</v>
      </c>
      <c r="K2448">
        <v>364.69</v>
      </c>
    </row>
    <row r="2449" spans="1:11" x14ac:dyDescent="0.35">
      <c r="A2449">
        <v>217165648</v>
      </c>
      <c r="B2449" s="2">
        <v>43240</v>
      </c>
      <c r="C2449" s="2">
        <v>43254</v>
      </c>
      <c r="D2449" t="s">
        <v>168</v>
      </c>
      <c r="E2449" t="s">
        <v>21</v>
      </c>
      <c r="F2449" t="s">
        <v>47</v>
      </c>
      <c r="G2449" t="s">
        <v>18</v>
      </c>
      <c r="H2449" t="s">
        <v>15</v>
      </c>
      <c r="I2449">
        <v>2996</v>
      </c>
      <c r="J2449">
        <v>421.89</v>
      </c>
      <c r="K2449">
        <v>364.69</v>
      </c>
    </row>
    <row r="2450" spans="1:11" x14ac:dyDescent="0.35">
      <c r="A2450">
        <v>858376252</v>
      </c>
      <c r="B2450" s="2">
        <v>42860</v>
      </c>
      <c r="C2450" s="2">
        <v>42869</v>
      </c>
      <c r="D2450" t="s">
        <v>169</v>
      </c>
      <c r="E2450" t="s">
        <v>29</v>
      </c>
      <c r="F2450" t="s">
        <v>17</v>
      </c>
      <c r="G2450" t="s">
        <v>14</v>
      </c>
      <c r="H2450" t="s">
        <v>19</v>
      </c>
      <c r="I2450">
        <v>1463</v>
      </c>
      <c r="J2450">
        <v>152.58000000000001</v>
      </c>
      <c r="K2450">
        <v>97.44</v>
      </c>
    </row>
    <row r="2451" spans="1:11" x14ac:dyDescent="0.35">
      <c r="A2451">
        <v>527475345</v>
      </c>
      <c r="B2451" s="2">
        <v>43685</v>
      </c>
      <c r="C2451" s="2">
        <v>43698</v>
      </c>
      <c r="D2451" t="s">
        <v>220</v>
      </c>
      <c r="E2451" t="s">
        <v>29</v>
      </c>
      <c r="F2451" t="s">
        <v>68</v>
      </c>
      <c r="G2451" t="s">
        <v>14</v>
      </c>
      <c r="H2451" t="s">
        <v>19</v>
      </c>
      <c r="I2451">
        <v>531</v>
      </c>
      <c r="J2451">
        <v>154.06</v>
      </c>
      <c r="K2451">
        <v>90.93</v>
      </c>
    </row>
    <row r="2452" spans="1:11" x14ac:dyDescent="0.35">
      <c r="A2452">
        <v>585449254</v>
      </c>
      <c r="B2452" s="2">
        <v>42280</v>
      </c>
      <c r="C2452" s="2">
        <v>42281</v>
      </c>
      <c r="D2452" t="s">
        <v>192</v>
      </c>
      <c r="E2452" t="s">
        <v>32</v>
      </c>
      <c r="F2452" t="s">
        <v>42</v>
      </c>
      <c r="G2452" t="s">
        <v>18</v>
      </c>
      <c r="H2452" t="s">
        <v>15</v>
      </c>
      <c r="I2452">
        <v>6299</v>
      </c>
      <c r="J2452">
        <v>437.2</v>
      </c>
      <c r="K2452">
        <v>263.33</v>
      </c>
    </row>
    <row r="2453" spans="1:11" x14ac:dyDescent="0.35">
      <c r="A2453">
        <v>663596808</v>
      </c>
      <c r="B2453" s="2">
        <v>44907</v>
      </c>
      <c r="C2453" s="2">
        <v>44915</v>
      </c>
      <c r="D2453" t="s">
        <v>82</v>
      </c>
      <c r="E2453" t="s">
        <v>32</v>
      </c>
      <c r="F2453" t="s">
        <v>13</v>
      </c>
      <c r="G2453" t="s">
        <v>18</v>
      </c>
      <c r="H2453" t="s">
        <v>26</v>
      </c>
      <c r="I2453">
        <v>1897</v>
      </c>
      <c r="J2453">
        <v>255.28</v>
      </c>
      <c r="K2453">
        <v>159.41999999999999</v>
      </c>
    </row>
    <row r="2454" spans="1:11" x14ac:dyDescent="0.35">
      <c r="A2454">
        <v>913529336</v>
      </c>
      <c r="B2454" s="2">
        <v>44603</v>
      </c>
      <c r="C2454" s="2">
        <v>44617</v>
      </c>
      <c r="D2454" t="s">
        <v>141</v>
      </c>
      <c r="E2454" t="s">
        <v>38</v>
      </c>
      <c r="F2454" t="s">
        <v>13</v>
      </c>
      <c r="G2454" t="s">
        <v>18</v>
      </c>
      <c r="H2454" t="s">
        <v>19</v>
      </c>
      <c r="I2454">
        <v>2486</v>
      </c>
      <c r="J2454">
        <v>255.28</v>
      </c>
      <c r="K2454">
        <v>159.41999999999999</v>
      </c>
    </row>
    <row r="2455" spans="1:11" x14ac:dyDescent="0.35">
      <c r="A2455">
        <v>657170665</v>
      </c>
      <c r="B2455" s="2">
        <v>43792</v>
      </c>
      <c r="C2455" s="2">
        <v>43811</v>
      </c>
      <c r="D2455" t="s">
        <v>112</v>
      </c>
      <c r="E2455" t="s">
        <v>12</v>
      </c>
      <c r="F2455" t="s">
        <v>40</v>
      </c>
      <c r="G2455" t="s">
        <v>14</v>
      </c>
      <c r="H2455" t="s">
        <v>15</v>
      </c>
      <c r="I2455">
        <v>258</v>
      </c>
      <c r="J2455">
        <v>651.21</v>
      </c>
      <c r="K2455">
        <v>524.96</v>
      </c>
    </row>
    <row r="2456" spans="1:11" x14ac:dyDescent="0.35">
      <c r="A2456">
        <v>636757123</v>
      </c>
      <c r="B2456" s="2">
        <v>42525</v>
      </c>
      <c r="C2456" s="2">
        <v>42529</v>
      </c>
      <c r="D2456" t="s">
        <v>177</v>
      </c>
      <c r="E2456" t="s">
        <v>24</v>
      </c>
      <c r="F2456" t="s">
        <v>68</v>
      </c>
      <c r="G2456" t="s">
        <v>18</v>
      </c>
      <c r="H2456" t="s">
        <v>26</v>
      </c>
      <c r="I2456">
        <v>9438</v>
      </c>
      <c r="J2456">
        <v>154.06</v>
      </c>
      <c r="K2456">
        <v>90.93</v>
      </c>
    </row>
    <row r="2457" spans="1:11" x14ac:dyDescent="0.35">
      <c r="A2457">
        <v>764837539</v>
      </c>
      <c r="B2457" s="2">
        <v>42619</v>
      </c>
      <c r="C2457" s="2">
        <v>42638</v>
      </c>
      <c r="D2457" t="s">
        <v>135</v>
      </c>
      <c r="E2457" t="s">
        <v>21</v>
      </c>
      <c r="F2457" t="s">
        <v>13</v>
      </c>
      <c r="G2457" t="s">
        <v>14</v>
      </c>
      <c r="H2457" t="s">
        <v>26</v>
      </c>
      <c r="I2457">
        <v>1279</v>
      </c>
      <c r="J2457">
        <v>255.28</v>
      </c>
      <c r="K2457">
        <v>159.41999999999999</v>
      </c>
    </row>
    <row r="2458" spans="1:11" x14ac:dyDescent="0.35">
      <c r="A2458">
        <v>574273240</v>
      </c>
      <c r="B2458" s="2">
        <v>43363</v>
      </c>
      <c r="C2458" s="2">
        <v>43376</v>
      </c>
      <c r="D2458" t="s">
        <v>219</v>
      </c>
      <c r="E2458" t="s">
        <v>38</v>
      </c>
      <c r="F2458" t="s">
        <v>56</v>
      </c>
      <c r="G2458" t="s">
        <v>14</v>
      </c>
      <c r="H2458" t="s">
        <v>19</v>
      </c>
      <c r="I2458">
        <v>9068</v>
      </c>
      <c r="J2458">
        <v>9.33</v>
      </c>
      <c r="K2458">
        <v>6.92</v>
      </c>
    </row>
    <row r="2459" spans="1:11" x14ac:dyDescent="0.35">
      <c r="A2459">
        <v>568238055</v>
      </c>
      <c r="B2459" s="2">
        <v>42162</v>
      </c>
      <c r="C2459" s="2">
        <v>42176</v>
      </c>
      <c r="D2459" t="s">
        <v>108</v>
      </c>
      <c r="E2459" t="s">
        <v>12</v>
      </c>
      <c r="F2459" t="s">
        <v>25</v>
      </c>
      <c r="G2459" t="s">
        <v>18</v>
      </c>
      <c r="H2459" t="s">
        <v>19</v>
      </c>
      <c r="I2459">
        <v>3123</v>
      </c>
      <c r="J2459">
        <v>205.7</v>
      </c>
      <c r="K2459">
        <v>117.11</v>
      </c>
    </row>
    <row r="2460" spans="1:11" x14ac:dyDescent="0.35">
      <c r="A2460">
        <v>870218312</v>
      </c>
      <c r="B2460" s="2">
        <v>42813</v>
      </c>
      <c r="C2460" s="2">
        <v>42814</v>
      </c>
      <c r="D2460" t="s">
        <v>102</v>
      </c>
      <c r="E2460" t="s">
        <v>21</v>
      </c>
      <c r="F2460" t="s">
        <v>56</v>
      </c>
      <c r="G2460" t="s">
        <v>18</v>
      </c>
      <c r="H2460" t="s">
        <v>34</v>
      </c>
      <c r="I2460">
        <v>5792</v>
      </c>
      <c r="J2460">
        <v>9.33</v>
      </c>
      <c r="K2460">
        <v>6.92</v>
      </c>
    </row>
    <row r="2461" spans="1:11" x14ac:dyDescent="0.35">
      <c r="A2461">
        <v>774012839</v>
      </c>
      <c r="B2461" s="2">
        <v>42273</v>
      </c>
      <c r="C2461" s="2">
        <v>42278</v>
      </c>
      <c r="D2461" t="s">
        <v>82</v>
      </c>
      <c r="E2461" t="s">
        <v>32</v>
      </c>
      <c r="F2461" t="s">
        <v>30</v>
      </c>
      <c r="G2461" t="s">
        <v>14</v>
      </c>
      <c r="H2461" t="s">
        <v>19</v>
      </c>
      <c r="I2461">
        <v>6454</v>
      </c>
      <c r="J2461">
        <v>81.73</v>
      </c>
      <c r="K2461">
        <v>56.67</v>
      </c>
    </row>
    <row r="2462" spans="1:11" x14ac:dyDescent="0.35">
      <c r="A2462">
        <v>993732964</v>
      </c>
      <c r="B2462" s="2">
        <v>42115</v>
      </c>
      <c r="C2462" s="2">
        <v>42129</v>
      </c>
      <c r="D2462" t="s">
        <v>131</v>
      </c>
      <c r="E2462" t="s">
        <v>32</v>
      </c>
      <c r="F2462" t="s">
        <v>33</v>
      </c>
      <c r="G2462" t="s">
        <v>14</v>
      </c>
      <c r="H2462" t="s">
        <v>19</v>
      </c>
      <c r="I2462">
        <v>6522</v>
      </c>
      <c r="J2462">
        <v>109.28</v>
      </c>
      <c r="K2462">
        <v>35.840000000000003</v>
      </c>
    </row>
    <row r="2463" spans="1:11" x14ac:dyDescent="0.35">
      <c r="A2463">
        <v>513802516</v>
      </c>
      <c r="B2463" s="2">
        <v>42918</v>
      </c>
      <c r="C2463" s="2">
        <v>42926</v>
      </c>
      <c r="D2463" t="s">
        <v>168</v>
      </c>
      <c r="E2463" t="s">
        <v>21</v>
      </c>
      <c r="F2463" t="s">
        <v>40</v>
      </c>
      <c r="G2463" t="s">
        <v>14</v>
      </c>
      <c r="H2463" t="s">
        <v>26</v>
      </c>
      <c r="I2463">
        <v>4437</v>
      </c>
      <c r="J2463">
        <v>651.21</v>
      </c>
      <c r="K2463">
        <v>524.96</v>
      </c>
    </row>
    <row r="2464" spans="1:11" x14ac:dyDescent="0.35">
      <c r="A2464">
        <v>638957822</v>
      </c>
      <c r="B2464" s="2">
        <v>42886</v>
      </c>
      <c r="C2464" s="2">
        <v>42891</v>
      </c>
      <c r="D2464" t="s">
        <v>195</v>
      </c>
      <c r="E2464" t="s">
        <v>21</v>
      </c>
      <c r="F2464" t="s">
        <v>22</v>
      </c>
      <c r="G2464" t="s">
        <v>14</v>
      </c>
      <c r="H2464" t="s">
        <v>15</v>
      </c>
      <c r="I2464">
        <v>673</v>
      </c>
      <c r="J2464">
        <v>47.45</v>
      </c>
      <c r="K2464">
        <v>31.79</v>
      </c>
    </row>
    <row r="2465" spans="1:11" x14ac:dyDescent="0.35">
      <c r="A2465">
        <v>944247710</v>
      </c>
      <c r="B2465" s="2">
        <v>43453</v>
      </c>
      <c r="C2465" s="2">
        <v>43460</v>
      </c>
      <c r="D2465" t="s">
        <v>49</v>
      </c>
      <c r="E2465" t="s">
        <v>21</v>
      </c>
      <c r="F2465" t="s">
        <v>13</v>
      </c>
      <c r="G2465" t="s">
        <v>14</v>
      </c>
      <c r="H2465" t="s">
        <v>34</v>
      </c>
      <c r="I2465">
        <v>2736</v>
      </c>
      <c r="J2465">
        <v>255.28</v>
      </c>
      <c r="K2465">
        <v>159.41999999999999</v>
      </c>
    </row>
    <row r="2466" spans="1:11" x14ac:dyDescent="0.35">
      <c r="A2466">
        <v>625033509</v>
      </c>
      <c r="B2466" s="2">
        <v>44253</v>
      </c>
      <c r="C2466" s="2">
        <v>44259</v>
      </c>
      <c r="D2466" t="s">
        <v>28</v>
      </c>
      <c r="E2466" t="s">
        <v>29</v>
      </c>
      <c r="F2466" t="s">
        <v>33</v>
      </c>
      <c r="G2466" t="s">
        <v>14</v>
      </c>
      <c r="H2466" t="s">
        <v>26</v>
      </c>
      <c r="I2466">
        <v>160</v>
      </c>
      <c r="J2466">
        <v>109.28</v>
      </c>
      <c r="K2466">
        <v>35.840000000000003</v>
      </c>
    </row>
    <row r="2467" spans="1:11" x14ac:dyDescent="0.35">
      <c r="A2467">
        <v>746989047</v>
      </c>
      <c r="B2467" s="2">
        <v>44498</v>
      </c>
      <c r="C2467" s="2">
        <v>44512</v>
      </c>
      <c r="D2467" t="s">
        <v>198</v>
      </c>
      <c r="E2467" t="s">
        <v>38</v>
      </c>
      <c r="F2467" t="s">
        <v>76</v>
      </c>
      <c r="G2467" t="s">
        <v>18</v>
      </c>
      <c r="H2467" t="s">
        <v>34</v>
      </c>
      <c r="I2467">
        <v>9514</v>
      </c>
      <c r="J2467">
        <v>668.27</v>
      </c>
      <c r="K2467">
        <v>502.54</v>
      </c>
    </row>
    <row r="2468" spans="1:11" x14ac:dyDescent="0.35">
      <c r="A2468">
        <v>196100652</v>
      </c>
      <c r="B2468" s="2">
        <v>42484</v>
      </c>
      <c r="C2468" s="2">
        <v>42501</v>
      </c>
      <c r="D2468" t="s">
        <v>83</v>
      </c>
      <c r="E2468" t="s">
        <v>38</v>
      </c>
      <c r="F2468" t="s">
        <v>17</v>
      </c>
      <c r="G2468" t="s">
        <v>14</v>
      </c>
      <c r="H2468" t="s">
        <v>19</v>
      </c>
      <c r="I2468">
        <v>9395</v>
      </c>
      <c r="J2468">
        <v>152.58000000000001</v>
      </c>
      <c r="K2468">
        <v>97.44</v>
      </c>
    </row>
    <row r="2469" spans="1:11" x14ac:dyDescent="0.35">
      <c r="A2469">
        <v>628667151</v>
      </c>
      <c r="B2469" s="2">
        <v>43709</v>
      </c>
      <c r="C2469" s="2">
        <v>43718</v>
      </c>
      <c r="D2469" t="s">
        <v>99</v>
      </c>
      <c r="E2469" t="s">
        <v>38</v>
      </c>
      <c r="F2469" t="s">
        <v>40</v>
      </c>
      <c r="G2469" t="s">
        <v>14</v>
      </c>
      <c r="H2469" t="s">
        <v>15</v>
      </c>
      <c r="I2469">
        <v>5435</v>
      </c>
      <c r="J2469">
        <v>651.21</v>
      </c>
      <c r="K2469">
        <v>524.96</v>
      </c>
    </row>
    <row r="2470" spans="1:11" x14ac:dyDescent="0.35">
      <c r="A2470">
        <v>621299874</v>
      </c>
      <c r="B2470" s="2">
        <v>42630</v>
      </c>
      <c r="C2470" s="2">
        <v>42648</v>
      </c>
      <c r="D2470" t="s">
        <v>197</v>
      </c>
      <c r="E2470" t="s">
        <v>38</v>
      </c>
      <c r="F2470" t="s">
        <v>47</v>
      </c>
      <c r="G2470" t="s">
        <v>18</v>
      </c>
      <c r="H2470" t="s">
        <v>26</v>
      </c>
      <c r="I2470">
        <v>5294</v>
      </c>
      <c r="J2470">
        <v>421.89</v>
      </c>
      <c r="K2470">
        <v>364.69</v>
      </c>
    </row>
    <row r="2471" spans="1:11" x14ac:dyDescent="0.35">
      <c r="A2471">
        <v>620922648</v>
      </c>
      <c r="B2471" s="2">
        <v>44135</v>
      </c>
      <c r="C2471" s="2">
        <v>44136</v>
      </c>
      <c r="D2471" t="s">
        <v>209</v>
      </c>
      <c r="E2471" t="s">
        <v>32</v>
      </c>
      <c r="F2471" t="s">
        <v>25</v>
      </c>
      <c r="G2471" t="s">
        <v>14</v>
      </c>
      <c r="H2471" t="s">
        <v>34</v>
      </c>
      <c r="I2471">
        <v>3665</v>
      </c>
      <c r="J2471">
        <v>205.7</v>
      </c>
      <c r="K2471">
        <v>117.11</v>
      </c>
    </row>
    <row r="2472" spans="1:11" x14ac:dyDescent="0.35">
      <c r="A2472">
        <v>694771802</v>
      </c>
      <c r="B2472" s="2">
        <v>43540</v>
      </c>
      <c r="C2472" s="2">
        <v>43559</v>
      </c>
      <c r="D2472" t="s">
        <v>91</v>
      </c>
      <c r="E2472" t="s">
        <v>21</v>
      </c>
      <c r="F2472" t="s">
        <v>13</v>
      </c>
      <c r="G2472" t="s">
        <v>18</v>
      </c>
      <c r="H2472" t="s">
        <v>34</v>
      </c>
      <c r="I2472">
        <v>7270</v>
      </c>
      <c r="J2472">
        <v>255.28</v>
      </c>
      <c r="K2472">
        <v>159.41999999999999</v>
      </c>
    </row>
    <row r="2473" spans="1:11" x14ac:dyDescent="0.35">
      <c r="A2473">
        <v>980396163</v>
      </c>
      <c r="B2473" s="2">
        <v>44243</v>
      </c>
      <c r="C2473" s="2">
        <v>44252</v>
      </c>
      <c r="D2473" t="s">
        <v>219</v>
      </c>
      <c r="E2473" t="s">
        <v>38</v>
      </c>
      <c r="F2473" t="s">
        <v>42</v>
      </c>
      <c r="G2473" t="s">
        <v>14</v>
      </c>
      <c r="H2473" t="s">
        <v>34</v>
      </c>
      <c r="I2473">
        <v>9866</v>
      </c>
      <c r="J2473">
        <v>437.2</v>
      </c>
      <c r="K2473">
        <v>263.33</v>
      </c>
    </row>
    <row r="2474" spans="1:11" x14ac:dyDescent="0.35">
      <c r="A2474">
        <v>335657060</v>
      </c>
      <c r="B2474" s="2">
        <v>42413</v>
      </c>
      <c r="C2474" s="2">
        <v>42422</v>
      </c>
      <c r="D2474" t="s">
        <v>148</v>
      </c>
      <c r="E2474" t="s">
        <v>24</v>
      </c>
      <c r="F2474" t="s">
        <v>42</v>
      </c>
      <c r="G2474" t="s">
        <v>14</v>
      </c>
      <c r="H2474" t="s">
        <v>15</v>
      </c>
      <c r="I2474">
        <v>7238</v>
      </c>
      <c r="J2474">
        <v>437.2</v>
      </c>
      <c r="K2474">
        <v>263.33</v>
      </c>
    </row>
    <row r="2475" spans="1:11" x14ac:dyDescent="0.35">
      <c r="A2475">
        <v>388728320</v>
      </c>
      <c r="B2475" s="2">
        <v>43921</v>
      </c>
      <c r="C2475" s="2">
        <v>43938</v>
      </c>
      <c r="D2475" t="s">
        <v>35</v>
      </c>
      <c r="E2475" t="s">
        <v>21</v>
      </c>
      <c r="F2475" t="s">
        <v>17</v>
      </c>
      <c r="G2475" t="s">
        <v>18</v>
      </c>
      <c r="H2475" t="s">
        <v>19</v>
      </c>
      <c r="I2475">
        <v>2203</v>
      </c>
      <c r="J2475">
        <v>152.58000000000001</v>
      </c>
      <c r="K2475">
        <v>97.44</v>
      </c>
    </row>
    <row r="2476" spans="1:11" x14ac:dyDescent="0.35">
      <c r="A2476">
        <v>588096272</v>
      </c>
      <c r="B2476" s="2">
        <v>43447</v>
      </c>
      <c r="C2476" s="2">
        <v>43457</v>
      </c>
      <c r="D2476" t="s">
        <v>78</v>
      </c>
      <c r="E2476" t="s">
        <v>24</v>
      </c>
      <c r="F2476" t="s">
        <v>33</v>
      </c>
      <c r="G2476" t="s">
        <v>14</v>
      </c>
      <c r="H2476" t="s">
        <v>26</v>
      </c>
      <c r="I2476">
        <v>9611</v>
      </c>
      <c r="J2476">
        <v>109.28</v>
      </c>
      <c r="K2476">
        <v>35.840000000000003</v>
      </c>
    </row>
    <row r="2477" spans="1:11" x14ac:dyDescent="0.35">
      <c r="A2477">
        <v>452559745</v>
      </c>
      <c r="B2477" s="2">
        <v>43177</v>
      </c>
      <c r="C2477" s="2">
        <v>43189</v>
      </c>
      <c r="D2477" t="s">
        <v>203</v>
      </c>
      <c r="E2477" t="s">
        <v>21</v>
      </c>
      <c r="F2477" t="s">
        <v>68</v>
      </c>
      <c r="G2477" t="s">
        <v>18</v>
      </c>
      <c r="H2477" t="s">
        <v>26</v>
      </c>
      <c r="I2477">
        <v>1340</v>
      </c>
      <c r="J2477">
        <v>154.06</v>
      </c>
      <c r="K2477">
        <v>90.93</v>
      </c>
    </row>
    <row r="2478" spans="1:11" x14ac:dyDescent="0.35">
      <c r="A2478">
        <v>921230065</v>
      </c>
      <c r="B2478" s="2">
        <v>42456</v>
      </c>
      <c r="C2478" s="2">
        <v>42472</v>
      </c>
      <c r="D2478" t="s">
        <v>107</v>
      </c>
      <c r="E2478" t="s">
        <v>21</v>
      </c>
      <c r="F2478" t="s">
        <v>13</v>
      </c>
      <c r="G2478" t="s">
        <v>18</v>
      </c>
      <c r="H2478" t="s">
        <v>15</v>
      </c>
      <c r="I2478">
        <v>1303</v>
      </c>
      <c r="J2478">
        <v>255.28</v>
      </c>
      <c r="K2478">
        <v>159.41999999999999</v>
      </c>
    </row>
    <row r="2479" spans="1:11" x14ac:dyDescent="0.35">
      <c r="A2479">
        <v>303531062</v>
      </c>
      <c r="B2479" s="2">
        <v>42709</v>
      </c>
      <c r="C2479" s="2">
        <v>42721</v>
      </c>
      <c r="D2479" t="s">
        <v>64</v>
      </c>
      <c r="E2479" t="s">
        <v>29</v>
      </c>
      <c r="F2479" t="s">
        <v>56</v>
      </c>
      <c r="G2479" t="s">
        <v>18</v>
      </c>
      <c r="H2479" t="s">
        <v>34</v>
      </c>
      <c r="I2479">
        <v>441</v>
      </c>
      <c r="J2479">
        <v>9.33</v>
      </c>
      <c r="K2479">
        <v>6.92</v>
      </c>
    </row>
    <row r="2480" spans="1:11" x14ac:dyDescent="0.35">
      <c r="A2480">
        <v>129199063</v>
      </c>
      <c r="B2480" s="2">
        <v>43561</v>
      </c>
      <c r="C2480" s="2">
        <v>43563</v>
      </c>
      <c r="D2480" t="s">
        <v>143</v>
      </c>
      <c r="E2480" t="s">
        <v>24</v>
      </c>
      <c r="F2480" t="s">
        <v>56</v>
      </c>
      <c r="G2480" t="s">
        <v>18</v>
      </c>
      <c r="H2480" t="s">
        <v>19</v>
      </c>
      <c r="I2480">
        <v>1729</v>
      </c>
      <c r="J2480">
        <v>9.33</v>
      </c>
      <c r="K2480">
        <v>6.92</v>
      </c>
    </row>
    <row r="2481" spans="1:11" x14ac:dyDescent="0.35">
      <c r="A2481">
        <v>198282897</v>
      </c>
      <c r="B2481" s="2">
        <v>43331</v>
      </c>
      <c r="C2481" s="2">
        <v>43349</v>
      </c>
      <c r="D2481" t="s">
        <v>120</v>
      </c>
      <c r="E2481" t="s">
        <v>38</v>
      </c>
      <c r="F2481" t="s">
        <v>42</v>
      </c>
      <c r="G2481" t="s">
        <v>14</v>
      </c>
      <c r="H2481" t="s">
        <v>26</v>
      </c>
      <c r="I2481">
        <v>5170</v>
      </c>
      <c r="J2481">
        <v>437.2</v>
      </c>
      <c r="K2481">
        <v>263.33</v>
      </c>
    </row>
    <row r="2482" spans="1:11" x14ac:dyDescent="0.35">
      <c r="A2482">
        <v>831143891</v>
      </c>
      <c r="B2482" s="2">
        <v>42499</v>
      </c>
      <c r="C2482" s="2">
        <v>42508</v>
      </c>
      <c r="D2482" t="s">
        <v>117</v>
      </c>
      <c r="E2482" t="s">
        <v>21</v>
      </c>
      <c r="F2482" t="s">
        <v>56</v>
      </c>
      <c r="G2482" t="s">
        <v>14</v>
      </c>
      <c r="H2482" t="s">
        <v>15</v>
      </c>
      <c r="I2482">
        <v>2802</v>
      </c>
      <c r="J2482">
        <v>9.33</v>
      </c>
      <c r="K2482">
        <v>6.92</v>
      </c>
    </row>
    <row r="2483" spans="1:11" x14ac:dyDescent="0.35">
      <c r="A2483">
        <v>618455874</v>
      </c>
      <c r="B2483" s="2">
        <v>44204</v>
      </c>
      <c r="C2483" s="2">
        <v>44206</v>
      </c>
      <c r="D2483" t="s">
        <v>58</v>
      </c>
      <c r="E2483" t="s">
        <v>29</v>
      </c>
      <c r="F2483" t="s">
        <v>40</v>
      </c>
      <c r="G2483" t="s">
        <v>18</v>
      </c>
      <c r="H2483" t="s">
        <v>26</v>
      </c>
      <c r="I2483">
        <v>3692</v>
      </c>
      <c r="J2483">
        <v>651.21</v>
      </c>
      <c r="K2483">
        <v>524.96</v>
      </c>
    </row>
    <row r="2484" spans="1:11" x14ac:dyDescent="0.35">
      <c r="A2484">
        <v>471205174</v>
      </c>
      <c r="B2484" s="2">
        <v>42008</v>
      </c>
      <c r="C2484" s="2">
        <v>42020</v>
      </c>
      <c r="D2484" t="s">
        <v>133</v>
      </c>
      <c r="E2484" t="s">
        <v>38</v>
      </c>
      <c r="F2484" t="s">
        <v>76</v>
      </c>
      <c r="G2484" t="s">
        <v>14</v>
      </c>
      <c r="H2484" t="s">
        <v>26</v>
      </c>
      <c r="I2484">
        <v>8937</v>
      </c>
      <c r="J2484">
        <v>668.27</v>
      </c>
      <c r="K2484">
        <v>502.54</v>
      </c>
    </row>
    <row r="2485" spans="1:11" x14ac:dyDescent="0.35">
      <c r="A2485">
        <v>470690619</v>
      </c>
      <c r="B2485" s="2">
        <v>44447</v>
      </c>
      <c r="C2485" s="2">
        <v>44468</v>
      </c>
      <c r="D2485" t="s">
        <v>170</v>
      </c>
      <c r="E2485" t="s">
        <v>12</v>
      </c>
      <c r="F2485" t="s">
        <v>13</v>
      </c>
      <c r="G2485" t="s">
        <v>14</v>
      </c>
      <c r="H2485" t="s">
        <v>26</v>
      </c>
      <c r="I2485">
        <v>6669</v>
      </c>
      <c r="J2485">
        <v>255.28</v>
      </c>
      <c r="K2485">
        <v>159.41999999999999</v>
      </c>
    </row>
    <row r="2486" spans="1:11" x14ac:dyDescent="0.35">
      <c r="A2486">
        <v>318523538</v>
      </c>
      <c r="B2486" s="2">
        <v>42284</v>
      </c>
      <c r="C2486" s="2">
        <v>42305</v>
      </c>
      <c r="D2486" t="s">
        <v>55</v>
      </c>
      <c r="E2486" t="s">
        <v>21</v>
      </c>
      <c r="F2486" t="s">
        <v>25</v>
      </c>
      <c r="G2486" t="s">
        <v>14</v>
      </c>
      <c r="H2486" t="s">
        <v>15</v>
      </c>
      <c r="I2486">
        <v>7048</v>
      </c>
      <c r="J2486">
        <v>205.7</v>
      </c>
      <c r="K2486">
        <v>117.11</v>
      </c>
    </row>
    <row r="2487" spans="1:11" x14ac:dyDescent="0.35">
      <c r="A2487">
        <v>686627757</v>
      </c>
      <c r="B2487" s="2">
        <v>42565</v>
      </c>
      <c r="C2487" s="2">
        <v>42574</v>
      </c>
      <c r="D2487" t="s">
        <v>16</v>
      </c>
      <c r="E2487" t="s">
        <v>12</v>
      </c>
      <c r="F2487" t="s">
        <v>76</v>
      </c>
      <c r="G2487" t="s">
        <v>18</v>
      </c>
      <c r="H2487" t="s">
        <v>34</v>
      </c>
      <c r="I2487">
        <v>7267</v>
      </c>
      <c r="J2487">
        <v>668.27</v>
      </c>
      <c r="K2487">
        <v>502.54</v>
      </c>
    </row>
    <row r="2488" spans="1:11" x14ac:dyDescent="0.35">
      <c r="A2488">
        <v>967239606</v>
      </c>
      <c r="B2488" s="2">
        <v>44528</v>
      </c>
      <c r="C2488" s="2">
        <v>44537</v>
      </c>
      <c r="D2488" t="s">
        <v>132</v>
      </c>
      <c r="E2488" t="s">
        <v>38</v>
      </c>
      <c r="F2488" t="s">
        <v>40</v>
      </c>
      <c r="G2488" t="s">
        <v>14</v>
      </c>
      <c r="H2488" t="s">
        <v>34</v>
      </c>
      <c r="I2488">
        <v>6548</v>
      </c>
      <c r="J2488">
        <v>651.21</v>
      </c>
      <c r="K2488">
        <v>524.96</v>
      </c>
    </row>
    <row r="2489" spans="1:11" x14ac:dyDescent="0.35">
      <c r="A2489">
        <v>622907912</v>
      </c>
      <c r="B2489" s="2">
        <v>43914</v>
      </c>
      <c r="C2489" s="2">
        <v>43916</v>
      </c>
      <c r="D2489" t="s">
        <v>182</v>
      </c>
      <c r="E2489" t="s">
        <v>12</v>
      </c>
      <c r="F2489" t="s">
        <v>22</v>
      </c>
      <c r="G2489" t="s">
        <v>18</v>
      </c>
      <c r="H2489" t="s">
        <v>34</v>
      </c>
      <c r="I2489">
        <v>1148</v>
      </c>
      <c r="J2489">
        <v>47.45</v>
      </c>
      <c r="K2489">
        <v>31.79</v>
      </c>
    </row>
    <row r="2490" spans="1:11" x14ac:dyDescent="0.35">
      <c r="A2490">
        <v>536494004</v>
      </c>
      <c r="B2490" s="2">
        <v>43742</v>
      </c>
      <c r="C2490" s="2">
        <v>43745</v>
      </c>
      <c r="D2490" t="s">
        <v>61</v>
      </c>
      <c r="E2490" t="s">
        <v>12</v>
      </c>
      <c r="F2490" t="s">
        <v>76</v>
      </c>
      <c r="G2490" t="s">
        <v>18</v>
      </c>
      <c r="H2490" t="s">
        <v>26</v>
      </c>
      <c r="I2490">
        <v>9353</v>
      </c>
      <c r="J2490">
        <v>668.27</v>
      </c>
      <c r="K2490">
        <v>502.54</v>
      </c>
    </row>
    <row r="2491" spans="1:11" x14ac:dyDescent="0.35">
      <c r="A2491">
        <v>761171710</v>
      </c>
      <c r="B2491" s="2">
        <v>44576</v>
      </c>
      <c r="C2491" s="2">
        <v>44587</v>
      </c>
      <c r="D2491" t="s">
        <v>210</v>
      </c>
      <c r="E2491" t="s">
        <v>38</v>
      </c>
      <c r="F2491" t="s">
        <v>42</v>
      </c>
      <c r="G2491" t="s">
        <v>14</v>
      </c>
      <c r="H2491" t="s">
        <v>34</v>
      </c>
      <c r="I2491">
        <v>6479</v>
      </c>
      <c r="J2491">
        <v>437.2</v>
      </c>
      <c r="K2491">
        <v>263.33</v>
      </c>
    </row>
    <row r="2492" spans="1:11" x14ac:dyDescent="0.35">
      <c r="A2492">
        <v>970427358</v>
      </c>
      <c r="B2492" s="2">
        <v>44860</v>
      </c>
      <c r="C2492" s="2">
        <v>44880</v>
      </c>
      <c r="D2492" t="s">
        <v>129</v>
      </c>
      <c r="E2492" t="s">
        <v>21</v>
      </c>
      <c r="F2492" t="s">
        <v>47</v>
      </c>
      <c r="G2492" t="s">
        <v>18</v>
      </c>
      <c r="H2492" t="s">
        <v>34</v>
      </c>
      <c r="I2492">
        <v>9875</v>
      </c>
      <c r="J2492">
        <v>421.89</v>
      </c>
      <c r="K2492">
        <v>364.69</v>
      </c>
    </row>
    <row r="2493" spans="1:11" x14ac:dyDescent="0.35">
      <c r="A2493">
        <v>908059775</v>
      </c>
      <c r="B2493" s="2">
        <v>42208</v>
      </c>
      <c r="C2493" s="2">
        <v>42224</v>
      </c>
      <c r="D2493" t="s">
        <v>183</v>
      </c>
      <c r="E2493" t="s">
        <v>24</v>
      </c>
      <c r="F2493" t="s">
        <v>56</v>
      </c>
      <c r="G2493" t="s">
        <v>18</v>
      </c>
      <c r="H2493" t="s">
        <v>26</v>
      </c>
      <c r="I2493">
        <v>3921</v>
      </c>
      <c r="J2493">
        <v>9.33</v>
      </c>
      <c r="K2493">
        <v>6.92</v>
      </c>
    </row>
    <row r="2494" spans="1:11" x14ac:dyDescent="0.35">
      <c r="A2494">
        <v>838180291</v>
      </c>
      <c r="B2494" s="2">
        <v>42807</v>
      </c>
      <c r="C2494" s="2">
        <v>42818</v>
      </c>
      <c r="D2494" t="s">
        <v>16</v>
      </c>
      <c r="E2494" t="s">
        <v>12</v>
      </c>
      <c r="F2494" t="s">
        <v>68</v>
      </c>
      <c r="G2494" t="s">
        <v>14</v>
      </c>
      <c r="H2494" t="s">
        <v>34</v>
      </c>
      <c r="I2494">
        <v>5029</v>
      </c>
      <c r="J2494">
        <v>154.06</v>
      </c>
      <c r="K2494">
        <v>90.93</v>
      </c>
    </row>
    <row r="2495" spans="1:11" x14ac:dyDescent="0.35">
      <c r="A2495">
        <v>195212733</v>
      </c>
      <c r="B2495" s="2">
        <v>43664</v>
      </c>
      <c r="C2495" s="2">
        <v>43679</v>
      </c>
      <c r="D2495" t="s">
        <v>55</v>
      </c>
      <c r="E2495" t="s">
        <v>21</v>
      </c>
      <c r="F2495" t="s">
        <v>25</v>
      </c>
      <c r="G2495" t="s">
        <v>18</v>
      </c>
      <c r="H2495" t="s">
        <v>34</v>
      </c>
      <c r="I2495">
        <v>6641</v>
      </c>
      <c r="J2495">
        <v>205.7</v>
      </c>
      <c r="K2495">
        <v>117.11</v>
      </c>
    </row>
    <row r="2496" spans="1:11" x14ac:dyDescent="0.35">
      <c r="A2496">
        <v>733893430</v>
      </c>
      <c r="B2496" s="2">
        <v>44209</v>
      </c>
      <c r="C2496" s="2">
        <v>44211</v>
      </c>
      <c r="D2496" t="s">
        <v>163</v>
      </c>
      <c r="E2496" t="s">
        <v>38</v>
      </c>
      <c r="F2496" t="s">
        <v>68</v>
      </c>
      <c r="G2496" t="s">
        <v>14</v>
      </c>
      <c r="H2496" t="s">
        <v>19</v>
      </c>
      <c r="I2496">
        <v>4229</v>
      </c>
      <c r="J2496">
        <v>154.06</v>
      </c>
      <c r="K2496">
        <v>90.93</v>
      </c>
    </row>
    <row r="2497" spans="1:11" x14ac:dyDescent="0.35">
      <c r="A2497">
        <v>679271209</v>
      </c>
      <c r="B2497" s="2">
        <v>43605</v>
      </c>
      <c r="C2497" s="2">
        <v>43619</v>
      </c>
      <c r="D2497" t="s">
        <v>16</v>
      </c>
      <c r="E2497" t="s">
        <v>12</v>
      </c>
      <c r="F2497" t="s">
        <v>42</v>
      </c>
      <c r="G2497" t="s">
        <v>14</v>
      </c>
      <c r="H2497" t="s">
        <v>26</v>
      </c>
      <c r="I2497">
        <v>300</v>
      </c>
      <c r="J2497">
        <v>437.2</v>
      </c>
      <c r="K2497">
        <v>263.33</v>
      </c>
    </row>
    <row r="2498" spans="1:11" x14ac:dyDescent="0.35">
      <c r="A2498">
        <v>576707398</v>
      </c>
      <c r="B2498" s="2">
        <v>44643</v>
      </c>
      <c r="C2498" s="2">
        <v>44652</v>
      </c>
      <c r="D2498" t="s">
        <v>198</v>
      </c>
      <c r="E2498" t="s">
        <v>38</v>
      </c>
      <c r="F2498" t="s">
        <v>56</v>
      </c>
      <c r="G2498" t="s">
        <v>14</v>
      </c>
      <c r="H2498" t="s">
        <v>26</v>
      </c>
      <c r="I2498">
        <v>9390</v>
      </c>
      <c r="J2498">
        <v>9.33</v>
      </c>
      <c r="K2498">
        <v>6.92</v>
      </c>
    </row>
    <row r="2499" spans="1:11" x14ac:dyDescent="0.35">
      <c r="A2499">
        <v>141875827</v>
      </c>
      <c r="B2499" s="2">
        <v>44268</v>
      </c>
      <c r="C2499" s="2">
        <v>44286</v>
      </c>
      <c r="D2499" t="s">
        <v>109</v>
      </c>
      <c r="E2499" t="s">
        <v>21</v>
      </c>
      <c r="F2499" t="s">
        <v>76</v>
      </c>
      <c r="G2499" t="s">
        <v>14</v>
      </c>
      <c r="H2499" t="s">
        <v>19</v>
      </c>
      <c r="I2499">
        <v>3065</v>
      </c>
      <c r="J2499">
        <v>668.27</v>
      </c>
      <c r="K2499">
        <v>502.54</v>
      </c>
    </row>
    <row r="2500" spans="1:11" x14ac:dyDescent="0.35">
      <c r="A2500">
        <v>510762822</v>
      </c>
      <c r="B2500" s="2">
        <v>44504</v>
      </c>
      <c r="C2500" s="2">
        <v>44521</v>
      </c>
      <c r="D2500" t="s">
        <v>203</v>
      </c>
      <c r="E2500" t="s">
        <v>21</v>
      </c>
      <c r="F2500" t="s">
        <v>22</v>
      </c>
      <c r="G2500" t="s">
        <v>18</v>
      </c>
      <c r="H2500" t="s">
        <v>26</v>
      </c>
      <c r="I2500">
        <v>4924</v>
      </c>
      <c r="J2500">
        <v>47.45</v>
      </c>
      <c r="K2500">
        <v>31.79</v>
      </c>
    </row>
    <row r="2501" spans="1:11" x14ac:dyDescent="0.35">
      <c r="A2501">
        <v>189667212</v>
      </c>
      <c r="B2501" s="2">
        <v>44040</v>
      </c>
      <c r="C2501" s="2">
        <v>44049</v>
      </c>
      <c r="D2501" t="s">
        <v>95</v>
      </c>
      <c r="E2501" t="s">
        <v>21</v>
      </c>
      <c r="F2501" t="s">
        <v>17</v>
      </c>
      <c r="G2501" t="s">
        <v>18</v>
      </c>
      <c r="H2501" t="s">
        <v>34</v>
      </c>
      <c r="I2501">
        <v>5598</v>
      </c>
      <c r="J2501">
        <v>152.58000000000001</v>
      </c>
      <c r="K2501">
        <v>97.44</v>
      </c>
    </row>
    <row r="2502" spans="1:11" x14ac:dyDescent="0.35">
      <c r="A2502">
        <v>905200326</v>
      </c>
      <c r="B2502" s="2">
        <v>43411</v>
      </c>
      <c r="C2502" s="2">
        <v>43429</v>
      </c>
      <c r="D2502" t="s">
        <v>105</v>
      </c>
      <c r="E2502" t="s">
        <v>12</v>
      </c>
      <c r="F2502" t="s">
        <v>76</v>
      </c>
      <c r="G2502" t="s">
        <v>18</v>
      </c>
      <c r="H2502" t="s">
        <v>26</v>
      </c>
      <c r="I2502">
        <v>7747</v>
      </c>
      <c r="J2502">
        <v>668.27</v>
      </c>
      <c r="K2502">
        <v>502.54</v>
      </c>
    </row>
    <row r="2503" spans="1:11" x14ac:dyDescent="0.35">
      <c r="A2503">
        <v>854285991</v>
      </c>
      <c r="B2503" s="2">
        <v>42890</v>
      </c>
      <c r="C2503" s="2">
        <v>42896</v>
      </c>
      <c r="D2503" t="s">
        <v>171</v>
      </c>
      <c r="E2503" t="s">
        <v>12</v>
      </c>
      <c r="F2503" t="s">
        <v>56</v>
      </c>
      <c r="G2503" t="s">
        <v>14</v>
      </c>
      <c r="H2503" t="s">
        <v>26</v>
      </c>
      <c r="I2503">
        <v>1064</v>
      </c>
      <c r="J2503">
        <v>9.33</v>
      </c>
      <c r="K2503">
        <v>6.92</v>
      </c>
    </row>
    <row r="2504" spans="1:11" x14ac:dyDescent="0.35">
      <c r="A2504">
        <v>554160535</v>
      </c>
      <c r="B2504" s="2">
        <v>44026</v>
      </c>
      <c r="C2504" s="2">
        <v>44047</v>
      </c>
      <c r="D2504" t="s">
        <v>78</v>
      </c>
      <c r="E2504" t="s">
        <v>24</v>
      </c>
      <c r="F2504" t="s">
        <v>76</v>
      </c>
      <c r="G2504" t="s">
        <v>18</v>
      </c>
      <c r="H2504" t="s">
        <v>19</v>
      </c>
      <c r="I2504">
        <v>7272</v>
      </c>
      <c r="J2504">
        <v>668.27</v>
      </c>
      <c r="K2504">
        <v>502.54</v>
      </c>
    </row>
    <row r="2505" spans="1:11" x14ac:dyDescent="0.35">
      <c r="A2505">
        <v>592372786</v>
      </c>
      <c r="B2505" s="2">
        <v>43982</v>
      </c>
      <c r="C2505" s="2">
        <v>43987</v>
      </c>
      <c r="D2505" t="s">
        <v>72</v>
      </c>
      <c r="E2505" t="s">
        <v>24</v>
      </c>
      <c r="F2505" t="s">
        <v>47</v>
      </c>
      <c r="G2505" t="s">
        <v>18</v>
      </c>
      <c r="H2505" t="s">
        <v>19</v>
      </c>
      <c r="I2505">
        <v>5126</v>
      </c>
      <c r="J2505">
        <v>421.89</v>
      </c>
      <c r="K2505">
        <v>364.69</v>
      </c>
    </row>
    <row r="2506" spans="1:11" x14ac:dyDescent="0.35">
      <c r="A2506">
        <v>276784074</v>
      </c>
      <c r="B2506" s="2">
        <v>42084</v>
      </c>
      <c r="C2506" s="2">
        <v>42099</v>
      </c>
      <c r="D2506" t="s">
        <v>184</v>
      </c>
      <c r="E2506" t="s">
        <v>21</v>
      </c>
      <c r="F2506" t="s">
        <v>33</v>
      </c>
      <c r="G2506" t="s">
        <v>14</v>
      </c>
      <c r="H2506" t="s">
        <v>19</v>
      </c>
      <c r="I2506">
        <v>5413</v>
      </c>
      <c r="J2506">
        <v>109.28</v>
      </c>
      <c r="K2506">
        <v>35.840000000000003</v>
      </c>
    </row>
    <row r="2507" spans="1:11" x14ac:dyDescent="0.35">
      <c r="A2507">
        <v>785568225</v>
      </c>
      <c r="B2507" s="2">
        <v>42509</v>
      </c>
      <c r="C2507" s="2">
        <v>42530</v>
      </c>
      <c r="D2507" t="s">
        <v>220</v>
      </c>
      <c r="E2507" t="s">
        <v>29</v>
      </c>
      <c r="F2507" t="s">
        <v>17</v>
      </c>
      <c r="G2507" t="s">
        <v>14</v>
      </c>
      <c r="H2507" t="s">
        <v>34</v>
      </c>
      <c r="I2507">
        <v>5950</v>
      </c>
      <c r="J2507">
        <v>152.58000000000001</v>
      </c>
      <c r="K2507">
        <v>97.44</v>
      </c>
    </row>
    <row r="2508" spans="1:11" x14ac:dyDescent="0.35">
      <c r="A2508">
        <v>217211568</v>
      </c>
      <c r="B2508" s="2">
        <v>43977</v>
      </c>
      <c r="C2508" s="2">
        <v>43986</v>
      </c>
      <c r="D2508" t="s">
        <v>90</v>
      </c>
      <c r="E2508" t="s">
        <v>38</v>
      </c>
      <c r="F2508" t="s">
        <v>76</v>
      </c>
      <c r="G2508" t="s">
        <v>18</v>
      </c>
      <c r="H2508" t="s">
        <v>19</v>
      </c>
      <c r="I2508">
        <v>6585</v>
      </c>
      <c r="J2508">
        <v>668.27</v>
      </c>
      <c r="K2508">
        <v>502.54</v>
      </c>
    </row>
    <row r="2509" spans="1:11" x14ac:dyDescent="0.35">
      <c r="A2509">
        <v>340512931</v>
      </c>
      <c r="B2509" s="2">
        <v>43903</v>
      </c>
      <c r="C2509" s="2">
        <v>43909</v>
      </c>
      <c r="D2509" t="s">
        <v>147</v>
      </c>
      <c r="E2509" t="s">
        <v>38</v>
      </c>
      <c r="F2509" t="s">
        <v>40</v>
      </c>
      <c r="G2509" t="s">
        <v>14</v>
      </c>
      <c r="H2509" t="s">
        <v>19</v>
      </c>
      <c r="I2509">
        <v>4198</v>
      </c>
      <c r="J2509">
        <v>651.21</v>
      </c>
      <c r="K2509">
        <v>524.96</v>
      </c>
    </row>
    <row r="2510" spans="1:11" x14ac:dyDescent="0.35">
      <c r="A2510">
        <v>744583642</v>
      </c>
      <c r="B2510" s="2">
        <v>44787</v>
      </c>
      <c r="C2510" s="2">
        <v>44806</v>
      </c>
      <c r="D2510" t="s">
        <v>168</v>
      </c>
      <c r="E2510" t="s">
        <v>21</v>
      </c>
      <c r="F2510" t="s">
        <v>33</v>
      </c>
      <c r="G2510" t="s">
        <v>14</v>
      </c>
      <c r="H2510" t="s">
        <v>34</v>
      </c>
      <c r="I2510">
        <v>7701</v>
      </c>
      <c r="J2510">
        <v>109.28</v>
      </c>
      <c r="K2510">
        <v>35.840000000000003</v>
      </c>
    </row>
    <row r="2511" spans="1:11" x14ac:dyDescent="0.35">
      <c r="A2511">
        <v>188847529</v>
      </c>
      <c r="B2511" s="2">
        <v>43437</v>
      </c>
      <c r="C2511" s="2">
        <v>43442</v>
      </c>
      <c r="D2511" t="s">
        <v>124</v>
      </c>
      <c r="E2511" t="s">
        <v>38</v>
      </c>
      <c r="F2511" t="s">
        <v>17</v>
      </c>
      <c r="G2511" t="s">
        <v>18</v>
      </c>
      <c r="H2511" t="s">
        <v>19</v>
      </c>
      <c r="I2511">
        <v>3035</v>
      </c>
      <c r="J2511">
        <v>152.58000000000001</v>
      </c>
      <c r="K2511">
        <v>97.44</v>
      </c>
    </row>
    <row r="2512" spans="1:11" x14ac:dyDescent="0.35">
      <c r="A2512">
        <v>653040921</v>
      </c>
      <c r="B2512" s="2">
        <v>44827</v>
      </c>
      <c r="C2512" s="2">
        <v>44828</v>
      </c>
      <c r="D2512" t="s">
        <v>220</v>
      </c>
      <c r="E2512" t="s">
        <v>29</v>
      </c>
      <c r="F2512" t="s">
        <v>56</v>
      </c>
      <c r="G2512" t="s">
        <v>18</v>
      </c>
      <c r="H2512" t="s">
        <v>26</v>
      </c>
      <c r="I2512">
        <v>8175</v>
      </c>
      <c r="J2512">
        <v>9.33</v>
      </c>
      <c r="K2512">
        <v>6.92</v>
      </c>
    </row>
    <row r="2513" spans="1:11" x14ac:dyDescent="0.35">
      <c r="A2513">
        <v>587212646</v>
      </c>
      <c r="B2513" s="2">
        <v>44275</v>
      </c>
      <c r="C2513" s="2">
        <v>44283</v>
      </c>
      <c r="D2513" t="s">
        <v>183</v>
      </c>
      <c r="E2513" t="s">
        <v>24</v>
      </c>
      <c r="F2513" t="s">
        <v>33</v>
      </c>
      <c r="G2513" t="s">
        <v>18</v>
      </c>
      <c r="H2513" t="s">
        <v>26</v>
      </c>
      <c r="I2513">
        <v>8126</v>
      </c>
      <c r="J2513">
        <v>109.28</v>
      </c>
      <c r="K2513">
        <v>35.840000000000003</v>
      </c>
    </row>
    <row r="2514" spans="1:11" x14ac:dyDescent="0.35">
      <c r="A2514">
        <v>761724030</v>
      </c>
      <c r="B2514" s="2">
        <v>42181</v>
      </c>
      <c r="C2514" s="2">
        <v>42182</v>
      </c>
      <c r="D2514" t="s">
        <v>159</v>
      </c>
      <c r="E2514" t="s">
        <v>21</v>
      </c>
      <c r="F2514" t="s">
        <v>22</v>
      </c>
      <c r="G2514" t="s">
        <v>14</v>
      </c>
      <c r="H2514" t="s">
        <v>34</v>
      </c>
      <c r="I2514">
        <v>9923</v>
      </c>
      <c r="J2514">
        <v>47.45</v>
      </c>
      <c r="K2514">
        <v>31.79</v>
      </c>
    </row>
    <row r="2515" spans="1:11" x14ac:dyDescent="0.35">
      <c r="A2515">
        <v>217248904</v>
      </c>
      <c r="B2515" s="2">
        <v>43956</v>
      </c>
      <c r="C2515" s="2">
        <v>43958</v>
      </c>
      <c r="D2515" t="s">
        <v>195</v>
      </c>
      <c r="E2515" t="s">
        <v>21</v>
      </c>
      <c r="F2515" t="s">
        <v>40</v>
      </c>
      <c r="G2515" t="s">
        <v>14</v>
      </c>
      <c r="H2515" t="s">
        <v>19</v>
      </c>
      <c r="I2515">
        <v>7633</v>
      </c>
      <c r="J2515">
        <v>651.21</v>
      </c>
      <c r="K2515">
        <v>524.96</v>
      </c>
    </row>
    <row r="2516" spans="1:11" x14ac:dyDescent="0.35">
      <c r="A2516">
        <v>314773595</v>
      </c>
      <c r="B2516" s="2">
        <v>43240</v>
      </c>
      <c r="C2516" s="2">
        <v>43244</v>
      </c>
      <c r="D2516" t="s">
        <v>105</v>
      </c>
      <c r="E2516" t="s">
        <v>12</v>
      </c>
      <c r="F2516" t="s">
        <v>47</v>
      </c>
      <c r="G2516" t="s">
        <v>14</v>
      </c>
      <c r="H2516" t="s">
        <v>15</v>
      </c>
      <c r="I2516">
        <v>7357</v>
      </c>
      <c r="J2516">
        <v>421.89</v>
      </c>
      <c r="K2516">
        <v>364.69</v>
      </c>
    </row>
    <row r="2517" spans="1:11" x14ac:dyDescent="0.35">
      <c r="A2517">
        <v>685596930</v>
      </c>
      <c r="B2517" s="2">
        <v>42489</v>
      </c>
      <c r="C2517" s="2">
        <v>42491</v>
      </c>
      <c r="D2517" t="s">
        <v>60</v>
      </c>
      <c r="E2517" t="s">
        <v>21</v>
      </c>
      <c r="F2517" t="s">
        <v>33</v>
      </c>
      <c r="G2517" t="s">
        <v>14</v>
      </c>
      <c r="H2517" t="s">
        <v>26</v>
      </c>
      <c r="I2517">
        <v>2222</v>
      </c>
      <c r="J2517">
        <v>109.28</v>
      </c>
      <c r="K2517">
        <v>35.840000000000003</v>
      </c>
    </row>
    <row r="2518" spans="1:11" x14ac:dyDescent="0.35">
      <c r="A2518">
        <v>581330239</v>
      </c>
      <c r="B2518" s="2">
        <v>43817</v>
      </c>
      <c r="C2518" s="2">
        <v>43829</v>
      </c>
      <c r="D2518" t="s">
        <v>108</v>
      </c>
      <c r="E2518" t="s">
        <v>12</v>
      </c>
      <c r="F2518" t="s">
        <v>40</v>
      </c>
      <c r="G2518" t="s">
        <v>14</v>
      </c>
      <c r="H2518" t="s">
        <v>34</v>
      </c>
      <c r="I2518">
        <v>7391</v>
      </c>
      <c r="J2518">
        <v>651.21</v>
      </c>
      <c r="K2518">
        <v>524.96</v>
      </c>
    </row>
    <row r="2519" spans="1:11" x14ac:dyDescent="0.35">
      <c r="A2519">
        <v>223897349</v>
      </c>
      <c r="B2519" s="2">
        <v>42189</v>
      </c>
      <c r="C2519" s="2">
        <v>42208</v>
      </c>
      <c r="D2519" t="s">
        <v>65</v>
      </c>
      <c r="E2519" t="s">
        <v>32</v>
      </c>
      <c r="F2519" t="s">
        <v>76</v>
      </c>
      <c r="G2519" t="s">
        <v>14</v>
      </c>
      <c r="H2519" t="s">
        <v>26</v>
      </c>
      <c r="I2519">
        <v>5056</v>
      </c>
      <c r="J2519">
        <v>668.27</v>
      </c>
      <c r="K2519">
        <v>502.54</v>
      </c>
    </row>
    <row r="2520" spans="1:11" x14ac:dyDescent="0.35">
      <c r="A2520">
        <v>355534589</v>
      </c>
      <c r="B2520" s="2">
        <v>42035</v>
      </c>
      <c r="C2520" s="2">
        <v>42039</v>
      </c>
      <c r="D2520" t="s">
        <v>176</v>
      </c>
      <c r="E2520" t="s">
        <v>21</v>
      </c>
      <c r="F2520" t="s">
        <v>33</v>
      </c>
      <c r="G2520" t="s">
        <v>14</v>
      </c>
      <c r="H2520" t="s">
        <v>34</v>
      </c>
      <c r="I2520">
        <v>9440</v>
      </c>
      <c r="J2520">
        <v>109.28</v>
      </c>
      <c r="K2520">
        <v>35.840000000000003</v>
      </c>
    </row>
    <row r="2521" spans="1:11" x14ac:dyDescent="0.35">
      <c r="A2521">
        <v>888790786</v>
      </c>
      <c r="B2521" s="2">
        <v>44445</v>
      </c>
      <c r="C2521" s="2">
        <v>44459</v>
      </c>
      <c r="D2521" t="s">
        <v>78</v>
      </c>
      <c r="E2521" t="s">
        <v>24</v>
      </c>
      <c r="F2521" t="s">
        <v>76</v>
      </c>
      <c r="G2521" t="s">
        <v>18</v>
      </c>
      <c r="H2521" t="s">
        <v>15</v>
      </c>
      <c r="I2521">
        <v>1799</v>
      </c>
      <c r="J2521">
        <v>668.27</v>
      </c>
      <c r="K2521">
        <v>502.54</v>
      </c>
    </row>
    <row r="2522" spans="1:11" x14ac:dyDescent="0.35">
      <c r="A2522">
        <v>456527268</v>
      </c>
      <c r="B2522" s="2">
        <v>44166</v>
      </c>
      <c r="C2522" s="2">
        <v>44181</v>
      </c>
      <c r="D2522" t="s">
        <v>79</v>
      </c>
      <c r="E2522" t="s">
        <v>21</v>
      </c>
      <c r="F2522" t="s">
        <v>40</v>
      </c>
      <c r="G2522" t="s">
        <v>18</v>
      </c>
      <c r="H2522" t="s">
        <v>26</v>
      </c>
      <c r="I2522">
        <v>5419</v>
      </c>
      <c r="J2522">
        <v>651.21</v>
      </c>
      <c r="K2522">
        <v>524.96</v>
      </c>
    </row>
    <row r="2523" spans="1:11" x14ac:dyDescent="0.35">
      <c r="A2523">
        <v>461917865</v>
      </c>
      <c r="B2523" s="2">
        <v>42415</v>
      </c>
      <c r="C2523" s="2">
        <v>42421</v>
      </c>
      <c r="D2523" t="s">
        <v>60</v>
      </c>
      <c r="E2523" t="s">
        <v>21</v>
      </c>
      <c r="F2523" t="s">
        <v>13</v>
      </c>
      <c r="G2523" t="s">
        <v>18</v>
      </c>
      <c r="H2523" t="s">
        <v>19</v>
      </c>
      <c r="I2523">
        <v>616</v>
      </c>
      <c r="J2523">
        <v>255.28</v>
      </c>
      <c r="K2523">
        <v>159.41999999999999</v>
      </c>
    </row>
    <row r="2524" spans="1:11" x14ac:dyDescent="0.35">
      <c r="A2524">
        <v>128448903</v>
      </c>
      <c r="B2524" s="2">
        <v>43873</v>
      </c>
      <c r="C2524" s="2">
        <v>43890</v>
      </c>
      <c r="D2524" t="s">
        <v>212</v>
      </c>
      <c r="E2524" t="s">
        <v>32</v>
      </c>
      <c r="F2524" t="s">
        <v>42</v>
      </c>
      <c r="G2524" t="s">
        <v>14</v>
      </c>
      <c r="H2524" t="s">
        <v>26</v>
      </c>
      <c r="I2524">
        <v>9740</v>
      </c>
      <c r="J2524">
        <v>437.2</v>
      </c>
      <c r="K2524">
        <v>263.33</v>
      </c>
    </row>
    <row r="2525" spans="1:11" x14ac:dyDescent="0.35">
      <c r="A2525">
        <v>549919211</v>
      </c>
      <c r="B2525" s="2">
        <v>44455</v>
      </c>
      <c r="C2525" s="2">
        <v>44474</v>
      </c>
      <c r="D2525" t="s">
        <v>217</v>
      </c>
      <c r="E2525" t="s">
        <v>12</v>
      </c>
      <c r="F2525" t="s">
        <v>33</v>
      </c>
      <c r="G2525" t="s">
        <v>18</v>
      </c>
      <c r="H2525" t="s">
        <v>15</v>
      </c>
      <c r="I2525">
        <v>2170</v>
      </c>
      <c r="J2525">
        <v>109.28</v>
      </c>
      <c r="K2525">
        <v>35.840000000000003</v>
      </c>
    </row>
    <row r="2526" spans="1:11" x14ac:dyDescent="0.35">
      <c r="A2526">
        <v>640440118</v>
      </c>
      <c r="B2526" s="2">
        <v>44430</v>
      </c>
      <c r="C2526" s="2">
        <v>44432</v>
      </c>
      <c r="D2526" t="s">
        <v>23</v>
      </c>
      <c r="E2526" t="s">
        <v>24</v>
      </c>
      <c r="F2526" t="s">
        <v>56</v>
      </c>
      <c r="G2526" t="s">
        <v>14</v>
      </c>
      <c r="H2526" t="s">
        <v>26</v>
      </c>
      <c r="I2526">
        <v>9318</v>
      </c>
      <c r="J2526">
        <v>9.33</v>
      </c>
      <c r="K2526">
        <v>6.92</v>
      </c>
    </row>
    <row r="2527" spans="1:11" x14ac:dyDescent="0.35">
      <c r="A2527">
        <v>284435451</v>
      </c>
      <c r="B2527" s="2">
        <v>43645</v>
      </c>
      <c r="C2527" s="2">
        <v>43652</v>
      </c>
      <c r="D2527" t="s">
        <v>60</v>
      </c>
      <c r="E2527" t="s">
        <v>21</v>
      </c>
      <c r="F2527" t="s">
        <v>30</v>
      </c>
      <c r="G2527" t="s">
        <v>18</v>
      </c>
      <c r="H2527" t="s">
        <v>19</v>
      </c>
      <c r="I2527">
        <v>9625</v>
      </c>
      <c r="J2527">
        <v>81.73</v>
      </c>
      <c r="K2527">
        <v>56.67</v>
      </c>
    </row>
    <row r="2528" spans="1:11" x14ac:dyDescent="0.35">
      <c r="A2528">
        <v>786641538</v>
      </c>
      <c r="B2528" s="2">
        <v>43957</v>
      </c>
      <c r="C2528" s="2">
        <v>43967</v>
      </c>
      <c r="D2528" t="s">
        <v>163</v>
      </c>
      <c r="E2528" t="s">
        <v>38</v>
      </c>
      <c r="F2528" t="s">
        <v>13</v>
      </c>
      <c r="G2528" t="s">
        <v>14</v>
      </c>
      <c r="H2528" t="s">
        <v>19</v>
      </c>
      <c r="I2528">
        <v>3567</v>
      </c>
      <c r="J2528">
        <v>255.28</v>
      </c>
      <c r="K2528">
        <v>159.41999999999999</v>
      </c>
    </row>
    <row r="2529" spans="1:11" x14ac:dyDescent="0.35">
      <c r="A2529">
        <v>822107207</v>
      </c>
      <c r="B2529" s="2">
        <v>42261</v>
      </c>
      <c r="C2529" s="2">
        <v>42265</v>
      </c>
      <c r="D2529" t="s">
        <v>146</v>
      </c>
      <c r="E2529" t="s">
        <v>29</v>
      </c>
      <c r="F2529" t="s">
        <v>25</v>
      </c>
      <c r="G2529" t="s">
        <v>18</v>
      </c>
      <c r="H2529" t="s">
        <v>34</v>
      </c>
      <c r="I2529">
        <v>8647</v>
      </c>
      <c r="J2529">
        <v>205.7</v>
      </c>
      <c r="K2529">
        <v>117.11</v>
      </c>
    </row>
    <row r="2530" spans="1:11" x14ac:dyDescent="0.35">
      <c r="A2530">
        <v>486193788</v>
      </c>
      <c r="B2530" s="2">
        <v>42730</v>
      </c>
      <c r="C2530" s="2">
        <v>42742</v>
      </c>
      <c r="D2530" t="s">
        <v>41</v>
      </c>
      <c r="E2530" t="s">
        <v>29</v>
      </c>
      <c r="F2530" t="s">
        <v>25</v>
      </c>
      <c r="G2530" t="s">
        <v>18</v>
      </c>
      <c r="H2530" t="s">
        <v>34</v>
      </c>
      <c r="I2530">
        <v>4401</v>
      </c>
      <c r="J2530">
        <v>205.7</v>
      </c>
      <c r="K2530">
        <v>117.11</v>
      </c>
    </row>
    <row r="2531" spans="1:11" x14ac:dyDescent="0.35">
      <c r="A2531">
        <v>844575107</v>
      </c>
      <c r="B2531" s="2">
        <v>43272</v>
      </c>
      <c r="C2531" s="2">
        <v>43276</v>
      </c>
      <c r="D2531" t="s">
        <v>77</v>
      </c>
      <c r="E2531" t="s">
        <v>21</v>
      </c>
      <c r="F2531" t="s">
        <v>47</v>
      </c>
      <c r="G2531" t="s">
        <v>14</v>
      </c>
      <c r="H2531" t="s">
        <v>34</v>
      </c>
      <c r="I2531">
        <v>7397</v>
      </c>
      <c r="J2531">
        <v>421.89</v>
      </c>
      <c r="K2531">
        <v>364.69</v>
      </c>
    </row>
    <row r="2532" spans="1:11" x14ac:dyDescent="0.35">
      <c r="A2532">
        <v>783237493</v>
      </c>
      <c r="B2532" s="2">
        <v>42027</v>
      </c>
      <c r="C2532" s="2">
        <v>42040</v>
      </c>
      <c r="D2532" t="s">
        <v>78</v>
      </c>
      <c r="E2532" t="s">
        <v>24</v>
      </c>
      <c r="F2532" t="s">
        <v>40</v>
      </c>
      <c r="G2532" t="s">
        <v>14</v>
      </c>
      <c r="H2532" t="s">
        <v>15</v>
      </c>
      <c r="I2532">
        <v>6234</v>
      </c>
      <c r="J2532">
        <v>651.21</v>
      </c>
      <c r="K2532">
        <v>524.96</v>
      </c>
    </row>
    <row r="2533" spans="1:11" x14ac:dyDescent="0.35">
      <c r="A2533">
        <v>158479773</v>
      </c>
      <c r="B2533" s="2">
        <v>42143</v>
      </c>
      <c r="C2533" s="2">
        <v>42152</v>
      </c>
      <c r="D2533" t="s">
        <v>95</v>
      </c>
      <c r="E2533" t="s">
        <v>21</v>
      </c>
      <c r="F2533" t="s">
        <v>13</v>
      </c>
      <c r="G2533" t="s">
        <v>18</v>
      </c>
      <c r="H2533" t="s">
        <v>26</v>
      </c>
      <c r="I2533">
        <v>6542</v>
      </c>
      <c r="J2533">
        <v>255.28</v>
      </c>
      <c r="K2533">
        <v>159.41999999999999</v>
      </c>
    </row>
    <row r="2534" spans="1:11" x14ac:dyDescent="0.35">
      <c r="A2534">
        <v>246913278</v>
      </c>
      <c r="B2534" s="2">
        <v>43504</v>
      </c>
      <c r="C2534" s="2">
        <v>43515</v>
      </c>
      <c r="D2534" t="s">
        <v>28</v>
      </c>
      <c r="E2534" t="s">
        <v>29</v>
      </c>
      <c r="F2534" t="s">
        <v>42</v>
      </c>
      <c r="G2534" t="s">
        <v>14</v>
      </c>
      <c r="H2534" t="s">
        <v>34</v>
      </c>
      <c r="I2534">
        <v>5981</v>
      </c>
      <c r="J2534">
        <v>437.2</v>
      </c>
      <c r="K2534">
        <v>263.33</v>
      </c>
    </row>
    <row r="2535" spans="1:11" x14ac:dyDescent="0.35">
      <c r="A2535">
        <v>595461833</v>
      </c>
      <c r="B2535" s="2">
        <v>44844</v>
      </c>
      <c r="C2535" s="2">
        <v>44855</v>
      </c>
      <c r="D2535" t="s">
        <v>50</v>
      </c>
      <c r="E2535" t="s">
        <v>51</v>
      </c>
      <c r="F2535" t="s">
        <v>42</v>
      </c>
      <c r="G2535" t="s">
        <v>14</v>
      </c>
      <c r="H2535" t="s">
        <v>34</v>
      </c>
      <c r="I2535">
        <v>9244</v>
      </c>
      <c r="J2535">
        <v>437.2</v>
      </c>
      <c r="K2535">
        <v>263.33</v>
      </c>
    </row>
    <row r="2536" spans="1:11" x14ac:dyDescent="0.35">
      <c r="A2536">
        <v>371361768</v>
      </c>
      <c r="B2536" s="2">
        <v>44555</v>
      </c>
      <c r="C2536" s="2">
        <v>44576</v>
      </c>
      <c r="D2536" t="s">
        <v>139</v>
      </c>
      <c r="E2536" t="s">
        <v>51</v>
      </c>
      <c r="F2536" t="s">
        <v>76</v>
      </c>
      <c r="G2536" t="s">
        <v>18</v>
      </c>
      <c r="H2536" t="s">
        <v>19</v>
      </c>
      <c r="I2536">
        <v>3054</v>
      </c>
      <c r="J2536">
        <v>668.27</v>
      </c>
      <c r="K2536">
        <v>502.54</v>
      </c>
    </row>
    <row r="2537" spans="1:11" x14ac:dyDescent="0.35">
      <c r="A2537">
        <v>612161910</v>
      </c>
      <c r="B2537" s="2">
        <v>44572</v>
      </c>
      <c r="C2537" s="2">
        <v>44578</v>
      </c>
      <c r="D2537" t="s">
        <v>167</v>
      </c>
      <c r="E2537" t="s">
        <v>38</v>
      </c>
      <c r="F2537" t="s">
        <v>30</v>
      </c>
      <c r="G2537" t="s">
        <v>18</v>
      </c>
      <c r="H2537" t="s">
        <v>15</v>
      </c>
      <c r="I2537">
        <v>1168</v>
      </c>
      <c r="J2537">
        <v>81.73</v>
      </c>
      <c r="K2537">
        <v>56.67</v>
      </c>
    </row>
    <row r="2538" spans="1:11" x14ac:dyDescent="0.35">
      <c r="A2538">
        <v>175723588</v>
      </c>
      <c r="B2538" s="2">
        <v>43260</v>
      </c>
      <c r="C2538" s="2">
        <v>43275</v>
      </c>
      <c r="D2538" t="s">
        <v>122</v>
      </c>
      <c r="E2538" t="s">
        <v>21</v>
      </c>
      <c r="F2538" t="s">
        <v>76</v>
      </c>
      <c r="G2538" t="s">
        <v>14</v>
      </c>
      <c r="H2538" t="s">
        <v>26</v>
      </c>
      <c r="I2538">
        <v>9370</v>
      </c>
      <c r="J2538">
        <v>668.27</v>
      </c>
      <c r="K2538">
        <v>502.54</v>
      </c>
    </row>
    <row r="2539" spans="1:11" x14ac:dyDescent="0.35">
      <c r="A2539">
        <v>690220630</v>
      </c>
      <c r="B2539" s="2">
        <v>42678</v>
      </c>
      <c r="C2539" s="2">
        <v>42681</v>
      </c>
      <c r="D2539" t="s">
        <v>91</v>
      </c>
      <c r="E2539" t="s">
        <v>21</v>
      </c>
      <c r="F2539" t="s">
        <v>76</v>
      </c>
      <c r="G2539" t="s">
        <v>14</v>
      </c>
      <c r="H2539" t="s">
        <v>19</v>
      </c>
      <c r="I2539">
        <v>477</v>
      </c>
      <c r="J2539">
        <v>668.27</v>
      </c>
      <c r="K2539">
        <v>502.54</v>
      </c>
    </row>
    <row r="2540" spans="1:11" x14ac:dyDescent="0.35">
      <c r="A2540">
        <v>704139363</v>
      </c>
      <c r="B2540" s="2">
        <v>42933</v>
      </c>
      <c r="C2540" s="2">
        <v>42945</v>
      </c>
      <c r="D2540" t="s">
        <v>175</v>
      </c>
      <c r="E2540" t="s">
        <v>21</v>
      </c>
      <c r="F2540" t="s">
        <v>22</v>
      </c>
      <c r="G2540" t="s">
        <v>18</v>
      </c>
      <c r="H2540" t="s">
        <v>15</v>
      </c>
      <c r="I2540">
        <v>9340</v>
      </c>
      <c r="J2540">
        <v>47.45</v>
      </c>
      <c r="K2540">
        <v>31.79</v>
      </c>
    </row>
    <row r="2541" spans="1:11" x14ac:dyDescent="0.35">
      <c r="A2541">
        <v>636278617</v>
      </c>
      <c r="B2541" s="2">
        <v>43133</v>
      </c>
      <c r="C2541" s="2">
        <v>43153</v>
      </c>
      <c r="D2541" t="s">
        <v>178</v>
      </c>
      <c r="E2541" t="s">
        <v>21</v>
      </c>
      <c r="F2541" t="s">
        <v>56</v>
      </c>
      <c r="G2541" t="s">
        <v>14</v>
      </c>
      <c r="H2541" t="s">
        <v>34</v>
      </c>
      <c r="I2541">
        <v>7837</v>
      </c>
      <c r="J2541">
        <v>9.33</v>
      </c>
      <c r="K2541">
        <v>6.92</v>
      </c>
    </row>
    <row r="2542" spans="1:11" x14ac:dyDescent="0.35">
      <c r="A2542">
        <v>525749719</v>
      </c>
      <c r="B2542" s="2">
        <v>44083</v>
      </c>
      <c r="C2542" s="2">
        <v>44101</v>
      </c>
      <c r="D2542" t="s">
        <v>204</v>
      </c>
      <c r="E2542" t="s">
        <v>21</v>
      </c>
      <c r="F2542" t="s">
        <v>17</v>
      </c>
      <c r="G2542" t="s">
        <v>14</v>
      </c>
      <c r="H2542" t="s">
        <v>26</v>
      </c>
      <c r="I2542">
        <v>9880</v>
      </c>
      <c r="J2542">
        <v>152.58000000000001</v>
      </c>
      <c r="K2542">
        <v>97.44</v>
      </c>
    </row>
    <row r="2543" spans="1:11" x14ac:dyDescent="0.35">
      <c r="A2543">
        <v>481976497</v>
      </c>
      <c r="B2543" s="2">
        <v>42670</v>
      </c>
      <c r="C2543" s="2">
        <v>42682</v>
      </c>
      <c r="D2543" t="s">
        <v>214</v>
      </c>
      <c r="E2543" t="s">
        <v>21</v>
      </c>
      <c r="F2543" t="s">
        <v>56</v>
      </c>
      <c r="G2543" t="s">
        <v>14</v>
      </c>
      <c r="H2543" t="s">
        <v>34</v>
      </c>
      <c r="I2543">
        <v>6411</v>
      </c>
      <c r="J2543">
        <v>9.33</v>
      </c>
      <c r="K2543">
        <v>6.92</v>
      </c>
    </row>
    <row r="2544" spans="1:11" x14ac:dyDescent="0.35">
      <c r="A2544">
        <v>234695279</v>
      </c>
      <c r="B2544" s="2">
        <v>42328</v>
      </c>
      <c r="C2544" s="2">
        <v>42336</v>
      </c>
      <c r="D2544" t="s">
        <v>180</v>
      </c>
      <c r="E2544" t="s">
        <v>24</v>
      </c>
      <c r="F2544" t="s">
        <v>47</v>
      </c>
      <c r="G2544" t="s">
        <v>18</v>
      </c>
      <c r="H2544" t="s">
        <v>19</v>
      </c>
      <c r="I2544">
        <v>403</v>
      </c>
      <c r="J2544">
        <v>421.89</v>
      </c>
      <c r="K2544">
        <v>364.69</v>
      </c>
    </row>
    <row r="2545" spans="1:11" x14ac:dyDescent="0.35">
      <c r="A2545">
        <v>483954894</v>
      </c>
      <c r="B2545" s="2">
        <v>44453</v>
      </c>
      <c r="C2545" s="2">
        <v>44471</v>
      </c>
      <c r="D2545" t="s">
        <v>210</v>
      </c>
      <c r="E2545" t="s">
        <v>38</v>
      </c>
      <c r="F2545" t="s">
        <v>25</v>
      </c>
      <c r="G2545" t="s">
        <v>14</v>
      </c>
      <c r="H2545" t="s">
        <v>15</v>
      </c>
      <c r="I2545">
        <v>1863</v>
      </c>
      <c r="J2545">
        <v>205.7</v>
      </c>
      <c r="K2545">
        <v>117.11</v>
      </c>
    </row>
    <row r="2546" spans="1:11" x14ac:dyDescent="0.35">
      <c r="A2546">
        <v>650116670</v>
      </c>
      <c r="B2546" s="2">
        <v>43368</v>
      </c>
      <c r="C2546" s="2">
        <v>43381</v>
      </c>
      <c r="D2546" t="s">
        <v>46</v>
      </c>
      <c r="E2546" t="s">
        <v>29</v>
      </c>
      <c r="F2546" t="s">
        <v>22</v>
      </c>
      <c r="G2546" t="s">
        <v>14</v>
      </c>
      <c r="H2546" t="s">
        <v>34</v>
      </c>
      <c r="I2546">
        <v>2824</v>
      </c>
      <c r="J2546">
        <v>47.45</v>
      </c>
      <c r="K2546">
        <v>31.79</v>
      </c>
    </row>
    <row r="2547" spans="1:11" x14ac:dyDescent="0.35">
      <c r="A2547">
        <v>223854434</v>
      </c>
      <c r="B2547" s="2">
        <v>42944</v>
      </c>
      <c r="C2547" s="2">
        <v>42953</v>
      </c>
      <c r="D2547" t="s">
        <v>118</v>
      </c>
      <c r="E2547" t="s">
        <v>24</v>
      </c>
      <c r="F2547" t="s">
        <v>25</v>
      </c>
      <c r="G2547" t="s">
        <v>18</v>
      </c>
      <c r="H2547" t="s">
        <v>15</v>
      </c>
      <c r="I2547">
        <v>2356</v>
      </c>
      <c r="J2547">
        <v>205.7</v>
      </c>
      <c r="K2547">
        <v>117.11</v>
      </c>
    </row>
    <row r="2548" spans="1:11" x14ac:dyDescent="0.35">
      <c r="A2548">
        <v>116154515</v>
      </c>
      <c r="B2548" s="2">
        <v>43785</v>
      </c>
      <c r="C2548" s="2">
        <v>43790</v>
      </c>
      <c r="D2548" t="s">
        <v>201</v>
      </c>
      <c r="E2548" t="s">
        <v>24</v>
      </c>
      <c r="F2548" t="s">
        <v>30</v>
      </c>
      <c r="G2548" t="s">
        <v>18</v>
      </c>
      <c r="H2548" t="s">
        <v>15</v>
      </c>
      <c r="I2548">
        <v>1557</v>
      </c>
      <c r="J2548">
        <v>81.73</v>
      </c>
      <c r="K2548">
        <v>56.67</v>
      </c>
    </row>
    <row r="2549" spans="1:11" x14ac:dyDescent="0.35">
      <c r="A2549">
        <v>408315742</v>
      </c>
      <c r="B2549" s="2">
        <v>42846</v>
      </c>
      <c r="C2549" s="2">
        <v>42848</v>
      </c>
      <c r="D2549" t="s">
        <v>217</v>
      </c>
      <c r="E2549" t="s">
        <v>12</v>
      </c>
      <c r="F2549" t="s">
        <v>68</v>
      </c>
      <c r="G2549" t="s">
        <v>14</v>
      </c>
      <c r="H2549" t="s">
        <v>26</v>
      </c>
      <c r="I2549">
        <v>8556</v>
      </c>
      <c r="J2549">
        <v>154.06</v>
      </c>
      <c r="K2549">
        <v>90.93</v>
      </c>
    </row>
    <row r="2550" spans="1:11" x14ac:dyDescent="0.35">
      <c r="A2550">
        <v>801949441</v>
      </c>
      <c r="B2550" s="2">
        <v>43933</v>
      </c>
      <c r="C2550" s="2">
        <v>43934</v>
      </c>
      <c r="D2550" t="s">
        <v>11</v>
      </c>
      <c r="E2550" t="s">
        <v>12</v>
      </c>
      <c r="F2550" t="s">
        <v>13</v>
      </c>
      <c r="G2550" t="s">
        <v>14</v>
      </c>
      <c r="H2550" t="s">
        <v>15</v>
      </c>
      <c r="I2550">
        <v>3516</v>
      </c>
      <c r="J2550">
        <v>255.28</v>
      </c>
      <c r="K2550">
        <v>159.41999999999999</v>
      </c>
    </row>
    <row r="2551" spans="1:11" x14ac:dyDescent="0.35">
      <c r="A2551">
        <v>168979442</v>
      </c>
      <c r="B2551" s="2">
        <v>44856</v>
      </c>
      <c r="C2551" s="2">
        <v>44861</v>
      </c>
      <c r="D2551" t="s">
        <v>80</v>
      </c>
      <c r="E2551" t="s">
        <v>21</v>
      </c>
      <c r="F2551" t="s">
        <v>47</v>
      </c>
      <c r="G2551" t="s">
        <v>14</v>
      </c>
      <c r="H2551" t="s">
        <v>34</v>
      </c>
      <c r="I2551">
        <v>3627</v>
      </c>
      <c r="J2551">
        <v>421.89</v>
      </c>
      <c r="K2551">
        <v>364.69</v>
      </c>
    </row>
    <row r="2552" spans="1:11" x14ac:dyDescent="0.35">
      <c r="A2552">
        <v>601642072</v>
      </c>
      <c r="B2552" s="2">
        <v>44855</v>
      </c>
      <c r="C2552" s="2">
        <v>44864</v>
      </c>
      <c r="D2552" t="s">
        <v>111</v>
      </c>
      <c r="E2552" t="s">
        <v>38</v>
      </c>
      <c r="F2552" t="s">
        <v>68</v>
      </c>
      <c r="G2552" t="s">
        <v>18</v>
      </c>
      <c r="H2552" t="s">
        <v>34</v>
      </c>
      <c r="I2552">
        <v>8114</v>
      </c>
      <c r="J2552">
        <v>154.06</v>
      </c>
      <c r="K2552">
        <v>90.93</v>
      </c>
    </row>
    <row r="2553" spans="1:11" x14ac:dyDescent="0.35">
      <c r="A2553">
        <v>662486159</v>
      </c>
      <c r="B2553" s="2">
        <v>42018</v>
      </c>
      <c r="C2553" s="2">
        <v>42019</v>
      </c>
      <c r="D2553" t="s">
        <v>185</v>
      </c>
      <c r="E2553" t="s">
        <v>38</v>
      </c>
      <c r="F2553" t="s">
        <v>56</v>
      </c>
      <c r="G2553" t="s">
        <v>18</v>
      </c>
      <c r="H2553" t="s">
        <v>15</v>
      </c>
      <c r="I2553">
        <v>3231</v>
      </c>
      <c r="J2553">
        <v>9.33</v>
      </c>
      <c r="K2553">
        <v>6.92</v>
      </c>
    </row>
    <row r="2554" spans="1:11" x14ac:dyDescent="0.35">
      <c r="A2554">
        <v>334373033</v>
      </c>
      <c r="B2554" s="2">
        <v>43903</v>
      </c>
      <c r="C2554" s="2">
        <v>43916</v>
      </c>
      <c r="D2554" t="s">
        <v>197</v>
      </c>
      <c r="E2554" t="s">
        <v>38</v>
      </c>
      <c r="F2554" t="s">
        <v>47</v>
      </c>
      <c r="G2554" t="s">
        <v>14</v>
      </c>
      <c r="H2554" t="s">
        <v>34</v>
      </c>
      <c r="I2554">
        <v>7266</v>
      </c>
      <c r="J2554">
        <v>421.89</v>
      </c>
      <c r="K2554">
        <v>364.69</v>
      </c>
    </row>
    <row r="2555" spans="1:11" x14ac:dyDescent="0.35">
      <c r="A2555">
        <v>570476520</v>
      </c>
      <c r="B2555" s="2">
        <v>44915</v>
      </c>
      <c r="C2555" s="2">
        <v>44931</v>
      </c>
      <c r="D2555" t="s">
        <v>156</v>
      </c>
      <c r="E2555" t="s">
        <v>21</v>
      </c>
      <c r="F2555" t="s">
        <v>76</v>
      </c>
      <c r="G2555" t="s">
        <v>14</v>
      </c>
      <c r="H2555" t="s">
        <v>26</v>
      </c>
      <c r="I2555">
        <v>5534</v>
      </c>
      <c r="J2555">
        <v>668.27</v>
      </c>
      <c r="K2555">
        <v>502.54</v>
      </c>
    </row>
    <row r="2556" spans="1:11" x14ac:dyDescent="0.35">
      <c r="A2556">
        <v>144282948</v>
      </c>
      <c r="B2556" s="2">
        <v>43659</v>
      </c>
      <c r="C2556" s="2">
        <v>43673</v>
      </c>
      <c r="D2556" t="s">
        <v>77</v>
      </c>
      <c r="E2556" t="s">
        <v>21</v>
      </c>
      <c r="F2556" t="s">
        <v>25</v>
      </c>
      <c r="G2556" t="s">
        <v>14</v>
      </c>
      <c r="H2556" t="s">
        <v>34</v>
      </c>
      <c r="I2556">
        <v>5386</v>
      </c>
      <c r="J2556">
        <v>205.7</v>
      </c>
      <c r="K2556">
        <v>117.11</v>
      </c>
    </row>
    <row r="2557" spans="1:11" x14ac:dyDescent="0.35">
      <c r="A2557">
        <v>599591147</v>
      </c>
      <c r="B2557" s="2">
        <v>44477</v>
      </c>
      <c r="C2557" s="2">
        <v>44495</v>
      </c>
      <c r="D2557" t="s">
        <v>174</v>
      </c>
      <c r="E2557" t="s">
        <v>29</v>
      </c>
      <c r="F2557" t="s">
        <v>13</v>
      </c>
      <c r="G2557" t="s">
        <v>18</v>
      </c>
      <c r="H2557" t="s">
        <v>19</v>
      </c>
      <c r="I2557">
        <v>1200</v>
      </c>
      <c r="J2557">
        <v>255.28</v>
      </c>
      <c r="K2557">
        <v>159.41999999999999</v>
      </c>
    </row>
    <row r="2558" spans="1:11" x14ac:dyDescent="0.35">
      <c r="A2558">
        <v>400512444</v>
      </c>
      <c r="B2558" s="2">
        <v>43747</v>
      </c>
      <c r="C2558" s="2">
        <v>43752</v>
      </c>
      <c r="D2558" t="s">
        <v>58</v>
      </c>
      <c r="E2558" t="s">
        <v>29</v>
      </c>
      <c r="F2558" t="s">
        <v>47</v>
      </c>
      <c r="G2558" t="s">
        <v>18</v>
      </c>
      <c r="H2558" t="s">
        <v>26</v>
      </c>
      <c r="I2558">
        <v>9387</v>
      </c>
      <c r="J2558">
        <v>421.89</v>
      </c>
      <c r="K2558">
        <v>364.69</v>
      </c>
    </row>
    <row r="2559" spans="1:11" x14ac:dyDescent="0.35">
      <c r="A2559">
        <v>781470668</v>
      </c>
      <c r="B2559" s="2">
        <v>42860</v>
      </c>
      <c r="C2559" s="2">
        <v>42863</v>
      </c>
      <c r="D2559" t="s">
        <v>75</v>
      </c>
      <c r="E2559" t="s">
        <v>38</v>
      </c>
      <c r="F2559" t="s">
        <v>17</v>
      </c>
      <c r="G2559" t="s">
        <v>14</v>
      </c>
      <c r="H2559" t="s">
        <v>34</v>
      </c>
      <c r="I2559">
        <v>3391</v>
      </c>
      <c r="J2559">
        <v>152.58000000000001</v>
      </c>
      <c r="K2559">
        <v>97.44</v>
      </c>
    </row>
    <row r="2560" spans="1:11" x14ac:dyDescent="0.35">
      <c r="A2560">
        <v>797202146</v>
      </c>
      <c r="B2560" s="2">
        <v>43748</v>
      </c>
      <c r="C2560" s="2">
        <v>43763</v>
      </c>
      <c r="D2560" t="s">
        <v>95</v>
      </c>
      <c r="E2560" t="s">
        <v>21</v>
      </c>
      <c r="F2560" t="s">
        <v>22</v>
      </c>
      <c r="G2560" t="s">
        <v>14</v>
      </c>
      <c r="H2560" t="s">
        <v>15</v>
      </c>
      <c r="I2560">
        <v>8685</v>
      </c>
      <c r="J2560">
        <v>47.45</v>
      </c>
      <c r="K2560">
        <v>31.79</v>
      </c>
    </row>
    <row r="2561" spans="1:11" x14ac:dyDescent="0.35">
      <c r="A2561">
        <v>472755706</v>
      </c>
      <c r="B2561" s="2">
        <v>43230</v>
      </c>
      <c r="C2561" s="2">
        <v>43237</v>
      </c>
      <c r="D2561" t="s">
        <v>201</v>
      </c>
      <c r="E2561" t="s">
        <v>24</v>
      </c>
      <c r="F2561" t="s">
        <v>17</v>
      </c>
      <c r="G2561" t="s">
        <v>14</v>
      </c>
      <c r="H2561" t="s">
        <v>15</v>
      </c>
      <c r="I2561">
        <v>7774</v>
      </c>
      <c r="J2561">
        <v>152.58000000000001</v>
      </c>
      <c r="K2561">
        <v>97.44</v>
      </c>
    </row>
    <row r="2562" spans="1:11" x14ac:dyDescent="0.35">
      <c r="A2562">
        <v>353492677</v>
      </c>
      <c r="B2562" s="2">
        <v>42477</v>
      </c>
      <c r="C2562" s="2">
        <v>42479</v>
      </c>
      <c r="D2562" t="s">
        <v>145</v>
      </c>
      <c r="E2562" t="s">
        <v>21</v>
      </c>
      <c r="F2562" t="s">
        <v>56</v>
      </c>
      <c r="G2562" t="s">
        <v>18</v>
      </c>
      <c r="H2562" t="s">
        <v>19</v>
      </c>
      <c r="I2562">
        <v>5193</v>
      </c>
      <c r="J2562">
        <v>9.33</v>
      </c>
      <c r="K2562">
        <v>6.92</v>
      </c>
    </row>
    <row r="2563" spans="1:11" x14ac:dyDescent="0.35">
      <c r="A2563">
        <v>155086886</v>
      </c>
      <c r="B2563" s="2">
        <v>43128</v>
      </c>
      <c r="C2563" s="2">
        <v>43149</v>
      </c>
      <c r="D2563" t="s">
        <v>116</v>
      </c>
      <c r="E2563" t="s">
        <v>21</v>
      </c>
      <c r="F2563" t="s">
        <v>42</v>
      </c>
      <c r="G2563" t="s">
        <v>18</v>
      </c>
      <c r="H2563" t="s">
        <v>15</v>
      </c>
      <c r="I2563">
        <v>2511</v>
      </c>
      <c r="J2563">
        <v>437.2</v>
      </c>
      <c r="K2563">
        <v>263.33</v>
      </c>
    </row>
    <row r="2564" spans="1:11" x14ac:dyDescent="0.35">
      <c r="A2564">
        <v>113524663</v>
      </c>
      <c r="B2564" s="2">
        <v>44863</v>
      </c>
      <c r="C2564" s="2">
        <v>44864</v>
      </c>
      <c r="D2564" t="s">
        <v>95</v>
      </c>
      <c r="E2564" t="s">
        <v>21</v>
      </c>
      <c r="F2564" t="s">
        <v>42</v>
      </c>
      <c r="G2564" t="s">
        <v>14</v>
      </c>
      <c r="H2564" t="s">
        <v>26</v>
      </c>
      <c r="I2564">
        <v>3325</v>
      </c>
      <c r="J2564">
        <v>437.2</v>
      </c>
      <c r="K2564">
        <v>263.33</v>
      </c>
    </row>
    <row r="2565" spans="1:11" x14ac:dyDescent="0.35">
      <c r="A2565">
        <v>535104835</v>
      </c>
      <c r="B2565" s="2">
        <v>43291</v>
      </c>
      <c r="C2565" s="2">
        <v>43304</v>
      </c>
      <c r="D2565" t="s">
        <v>94</v>
      </c>
      <c r="E2565" t="s">
        <v>38</v>
      </c>
      <c r="F2565" t="s">
        <v>22</v>
      </c>
      <c r="G2565" t="s">
        <v>14</v>
      </c>
      <c r="H2565" t="s">
        <v>19</v>
      </c>
      <c r="I2565">
        <v>8267</v>
      </c>
      <c r="J2565">
        <v>47.45</v>
      </c>
      <c r="K2565">
        <v>31.79</v>
      </c>
    </row>
    <row r="2566" spans="1:11" x14ac:dyDescent="0.35">
      <c r="A2566">
        <v>446438729</v>
      </c>
      <c r="B2566" s="2">
        <v>44373</v>
      </c>
      <c r="C2566" s="2">
        <v>44385</v>
      </c>
      <c r="D2566" t="s">
        <v>85</v>
      </c>
      <c r="E2566" t="s">
        <v>12</v>
      </c>
      <c r="F2566" t="s">
        <v>13</v>
      </c>
      <c r="G2566" t="s">
        <v>14</v>
      </c>
      <c r="H2566" t="s">
        <v>19</v>
      </c>
      <c r="I2566">
        <v>9996</v>
      </c>
      <c r="J2566">
        <v>255.28</v>
      </c>
      <c r="K2566">
        <v>159.41999999999999</v>
      </c>
    </row>
    <row r="2567" spans="1:11" x14ac:dyDescent="0.35">
      <c r="A2567">
        <v>744450175</v>
      </c>
      <c r="B2567" s="2">
        <v>42225</v>
      </c>
      <c r="C2567" s="2">
        <v>42246</v>
      </c>
      <c r="D2567" t="s">
        <v>167</v>
      </c>
      <c r="E2567" t="s">
        <v>38</v>
      </c>
      <c r="F2567" t="s">
        <v>22</v>
      </c>
      <c r="G2567" t="s">
        <v>14</v>
      </c>
      <c r="H2567" t="s">
        <v>26</v>
      </c>
      <c r="I2567">
        <v>8205</v>
      </c>
      <c r="J2567">
        <v>47.45</v>
      </c>
      <c r="K2567">
        <v>31.79</v>
      </c>
    </row>
    <row r="2568" spans="1:11" x14ac:dyDescent="0.35">
      <c r="A2568">
        <v>146375501</v>
      </c>
      <c r="B2568" s="2">
        <v>44397</v>
      </c>
      <c r="C2568" s="2">
        <v>44402</v>
      </c>
      <c r="D2568" t="s">
        <v>123</v>
      </c>
      <c r="E2568" t="s">
        <v>38</v>
      </c>
      <c r="F2568" t="s">
        <v>22</v>
      </c>
      <c r="G2568" t="s">
        <v>18</v>
      </c>
      <c r="H2568" t="s">
        <v>34</v>
      </c>
      <c r="I2568">
        <v>4618</v>
      </c>
      <c r="J2568">
        <v>47.45</v>
      </c>
      <c r="K2568">
        <v>31.79</v>
      </c>
    </row>
    <row r="2569" spans="1:11" x14ac:dyDescent="0.35">
      <c r="A2569">
        <v>139763534</v>
      </c>
      <c r="B2569" s="2">
        <v>44398</v>
      </c>
      <c r="C2569" s="2">
        <v>44400</v>
      </c>
      <c r="D2569" t="s">
        <v>44</v>
      </c>
      <c r="E2569" t="s">
        <v>12</v>
      </c>
      <c r="F2569" t="s">
        <v>30</v>
      </c>
      <c r="G2569" t="s">
        <v>18</v>
      </c>
      <c r="H2569" t="s">
        <v>19</v>
      </c>
      <c r="I2569">
        <v>7990</v>
      </c>
      <c r="J2569">
        <v>81.73</v>
      </c>
      <c r="K2569">
        <v>56.67</v>
      </c>
    </row>
    <row r="2570" spans="1:11" x14ac:dyDescent="0.35">
      <c r="A2570">
        <v>932475602</v>
      </c>
      <c r="B2570" s="2">
        <v>43747</v>
      </c>
      <c r="C2570" s="2">
        <v>43766</v>
      </c>
      <c r="D2570" t="s">
        <v>188</v>
      </c>
      <c r="E2570" t="s">
        <v>21</v>
      </c>
      <c r="F2570" t="s">
        <v>22</v>
      </c>
      <c r="G2570" t="s">
        <v>18</v>
      </c>
      <c r="H2570" t="s">
        <v>26</v>
      </c>
      <c r="I2570">
        <v>9107</v>
      </c>
      <c r="J2570">
        <v>47.45</v>
      </c>
      <c r="K2570">
        <v>31.79</v>
      </c>
    </row>
    <row r="2571" spans="1:11" x14ac:dyDescent="0.35">
      <c r="A2571">
        <v>102685534</v>
      </c>
      <c r="B2571" s="2">
        <v>43699</v>
      </c>
      <c r="C2571" s="2">
        <v>43701</v>
      </c>
      <c r="D2571" t="s">
        <v>213</v>
      </c>
      <c r="E2571" t="s">
        <v>38</v>
      </c>
      <c r="F2571" t="s">
        <v>56</v>
      </c>
      <c r="G2571" t="s">
        <v>14</v>
      </c>
      <c r="H2571" t="s">
        <v>26</v>
      </c>
      <c r="I2571">
        <v>5786</v>
      </c>
      <c r="J2571">
        <v>9.33</v>
      </c>
      <c r="K2571">
        <v>6.92</v>
      </c>
    </row>
    <row r="2572" spans="1:11" x14ac:dyDescent="0.35">
      <c r="A2572">
        <v>248879659</v>
      </c>
      <c r="B2572" s="2">
        <v>42088</v>
      </c>
      <c r="C2572" s="2">
        <v>42091</v>
      </c>
      <c r="D2572" t="s">
        <v>163</v>
      </c>
      <c r="E2572" t="s">
        <v>38</v>
      </c>
      <c r="F2572" t="s">
        <v>47</v>
      </c>
      <c r="G2572" t="s">
        <v>18</v>
      </c>
      <c r="H2572" t="s">
        <v>34</v>
      </c>
      <c r="I2572">
        <v>7877</v>
      </c>
      <c r="J2572">
        <v>421.89</v>
      </c>
      <c r="K2572">
        <v>364.69</v>
      </c>
    </row>
    <row r="2573" spans="1:11" x14ac:dyDescent="0.35">
      <c r="A2573">
        <v>439856803</v>
      </c>
      <c r="B2573" s="2">
        <v>43945</v>
      </c>
      <c r="C2573" s="2">
        <v>43954</v>
      </c>
      <c r="D2573" t="s">
        <v>41</v>
      </c>
      <c r="E2573" t="s">
        <v>29</v>
      </c>
      <c r="F2573" t="s">
        <v>22</v>
      </c>
      <c r="G2573" t="s">
        <v>18</v>
      </c>
      <c r="H2573" t="s">
        <v>34</v>
      </c>
      <c r="I2573">
        <v>2257</v>
      </c>
      <c r="J2573">
        <v>47.45</v>
      </c>
      <c r="K2573">
        <v>31.79</v>
      </c>
    </row>
    <row r="2574" spans="1:11" x14ac:dyDescent="0.35">
      <c r="A2574">
        <v>264728295</v>
      </c>
      <c r="B2574" s="2">
        <v>43422</v>
      </c>
      <c r="C2574" s="2">
        <v>43443</v>
      </c>
      <c r="D2574" t="s">
        <v>136</v>
      </c>
      <c r="E2574" t="s">
        <v>38</v>
      </c>
      <c r="F2574" t="s">
        <v>56</v>
      </c>
      <c r="G2574" t="s">
        <v>14</v>
      </c>
      <c r="H2574" t="s">
        <v>34</v>
      </c>
      <c r="I2574">
        <v>7840</v>
      </c>
      <c r="J2574">
        <v>9.33</v>
      </c>
      <c r="K2574">
        <v>6.92</v>
      </c>
    </row>
    <row r="2575" spans="1:11" x14ac:dyDescent="0.35">
      <c r="A2575">
        <v>282917964</v>
      </c>
      <c r="B2575" s="2">
        <v>42024</v>
      </c>
      <c r="C2575" s="2">
        <v>42030</v>
      </c>
      <c r="D2575" t="s">
        <v>95</v>
      </c>
      <c r="E2575" t="s">
        <v>21</v>
      </c>
      <c r="F2575" t="s">
        <v>40</v>
      </c>
      <c r="G2575" t="s">
        <v>18</v>
      </c>
      <c r="H2575" t="s">
        <v>26</v>
      </c>
      <c r="I2575">
        <v>567</v>
      </c>
      <c r="J2575">
        <v>651.21</v>
      </c>
      <c r="K2575">
        <v>524.96</v>
      </c>
    </row>
    <row r="2576" spans="1:11" x14ac:dyDescent="0.35">
      <c r="A2576">
        <v>674162137</v>
      </c>
      <c r="B2576" s="2">
        <v>43680</v>
      </c>
      <c r="C2576" s="2">
        <v>43697</v>
      </c>
      <c r="D2576" t="s">
        <v>197</v>
      </c>
      <c r="E2576" t="s">
        <v>38</v>
      </c>
      <c r="F2576" t="s">
        <v>42</v>
      </c>
      <c r="G2576" t="s">
        <v>18</v>
      </c>
      <c r="H2576" t="s">
        <v>15</v>
      </c>
      <c r="I2576">
        <v>8413</v>
      </c>
      <c r="J2576">
        <v>437.2</v>
      </c>
      <c r="K2576">
        <v>263.33</v>
      </c>
    </row>
    <row r="2577" spans="1:11" x14ac:dyDescent="0.35">
      <c r="A2577">
        <v>788509643</v>
      </c>
      <c r="B2577" s="2">
        <v>42404</v>
      </c>
      <c r="C2577" s="2">
        <v>42415</v>
      </c>
      <c r="D2577" t="s">
        <v>110</v>
      </c>
      <c r="E2577" t="s">
        <v>38</v>
      </c>
      <c r="F2577" t="s">
        <v>56</v>
      </c>
      <c r="G2577" t="s">
        <v>14</v>
      </c>
      <c r="H2577" t="s">
        <v>34</v>
      </c>
      <c r="I2577">
        <v>6381</v>
      </c>
      <c r="J2577">
        <v>9.33</v>
      </c>
      <c r="K2577">
        <v>6.92</v>
      </c>
    </row>
    <row r="2578" spans="1:11" x14ac:dyDescent="0.35">
      <c r="A2578">
        <v>496321809</v>
      </c>
      <c r="B2578" s="2">
        <v>43136</v>
      </c>
      <c r="C2578" s="2">
        <v>43154</v>
      </c>
      <c r="D2578" t="s">
        <v>94</v>
      </c>
      <c r="E2578" t="s">
        <v>38</v>
      </c>
      <c r="F2578" t="s">
        <v>42</v>
      </c>
      <c r="G2578" t="s">
        <v>14</v>
      </c>
      <c r="H2578" t="s">
        <v>26</v>
      </c>
      <c r="I2578">
        <v>1507</v>
      </c>
      <c r="J2578">
        <v>437.2</v>
      </c>
      <c r="K2578">
        <v>263.33</v>
      </c>
    </row>
    <row r="2579" spans="1:11" x14ac:dyDescent="0.35">
      <c r="A2579">
        <v>638272464</v>
      </c>
      <c r="B2579" s="2">
        <v>44400</v>
      </c>
      <c r="C2579" s="2">
        <v>44418</v>
      </c>
      <c r="D2579" t="s">
        <v>137</v>
      </c>
      <c r="E2579" t="s">
        <v>38</v>
      </c>
      <c r="F2579" t="s">
        <v>76</v>
      </c>
      <c r="G2579" t="s">
        <v>14</v>
      </c>
      <c r="H2579" t="s">
        <v>15</v>
      </c>
      <c r="I2579">
        <v>7861</v>
      </c>
      <c r="J2579">
        <v>668.27</v>
      </c>
      <c r="K2579">
        <v>502.54</v>
      </c>
    </row>
    <row r="2580" spans="1:11" x14ac:dyDescent="0.35">
      <c r="A2580">
        <v>775347936</v>
      </c>
      <c r="B2580" s="2">
        <v>43643</v>
      </c>
      <c r="C2580" s="2">
        <v>43655</v>
      </c>
      <c r="D2580" t="s">
        <v>193</v>
      </c>
      <c r="E2580" t="s">
        <v>21</v>
      </c>
      <c r="F2580" t="s">
        <v>13</v>
      </c>
      <c r="G2580" t="s">
        <v>18</v>
      </c>
      <c r="H2580" t="s">
        <v>19</v>
      </c>
      <c r="I2580">
        <v>1539</v>
      </c>
      <c r="J2580">
        <v>255.28</v>
      </c>
      <c r="K2580">
        <v>159.41999999999999</v>
      </c>
    </row>
    <row r="2581" spans="1:11" x14ac:dyDescent="0.35">
      <c r="A2581">
        <v>538847053</v>
      </c>
      <c r="B2581" s="2">
        <v>43323</v>
      </c>
      <c r="C2581" s="2">
        <v>43326</v>
      </c>
      <c r="D2581" t="s">
        <v>209</v>
      </c>
      <c r="E2581" t="s">
        <v>32</v>
      </c>
      <c r="F2581" t="s">
        <v>76</v>
      </c>
      <c r="G2581" t="s">
        <v>18</v>
      </c>
      <c r="H2581" t="s">
        <v>34</v>
      </c>
      <c r="I2581">
        <v>5672</v>
      </c>
      <c r="J2581">
        <v>668.27</v>
      </c>
      <c r="K2581">
        <v>502.54</v>
      </c>
    </row>
    <row r="2582" spans="1:11" x14ac:dyDescent="0.35">
      <c r="A2582">
        <v>980381143</v>
      </c>
      <c r="B2582" s="2">
        <v>44822</v>
      </c>
      <c r="C2582" s="2">
        <v>44829</v>
      </c>
      <c r="D2582" t="s">
        <v>49</v>
      </c>
      <c r="E2582" t="s">
        <v>21</v>
      </c>
      <c r="F2582" t="s">
        <v>13</v>
      </c>
      <c r="G2582" t="s">
        <v>18</v>
      </c>
      <c r="H2582" t="s">
        <v>19</v>
      </c>
      <c r="I2582">
        <v>5421</v>
      </c>
      <c r="J2582">
        <v>255.28</v>
      </c>
      <c r="K2582">
        <v>159.41999999999999</v>
      </c>
    </row>
    <row r="2583" spans="1:11" x14ac:dyDescent="0.35">
      <c r="A2583">
        <v>521874034</v>
      </c>
      <c r="B2583" s="2">
        <v>44567</v>
      </c>
      <c r="C2583" s="2">
        <v>44568</v>
      </c>
      <c r="D2583" t="s">
        <v>204</v>
      </c>
      <c r="E2583" t="s">
        <v>21</v>
      </c>
      <c r="F2583" t="s">
        <v>42</v>
      </c>
      <c r="G2583" t="s">
        <v>18</v>
      </c>
      <c r="H2583" t="s">
        <v>15</v>
      </c>
      <c r="I2583">
        <v>2979</v>
      </c>
      <c r="J2583">
        <v>437.2</v>
      </c>
      <c r="K2583">
        <v>263.33</v>
      </c>
    </row>
    <row r="2584" spans="1:11" x14ac:dyDescent="0.35">
      <c r="A2584">
        <v>805562055</v>
      </c>
      <c r="B2584" s="2">
        <v>43179</v>
      </c>
      <c r="C2584" s="2">
        <v>43191</v>
      </c>
      <c r="D2584" t="s">
        <v>197</v>
      </c>
      <c r="E2584" t="s">
        <v>38</v>
      </c>
      <c r="F2584" t="s">
        <v>68</v>
      </c>
      <c r="G2584" t="s">
        <v>18</v>
      </c>
      <c r="H2584" t="s">
        <v>19</v>
      </c>
      <c r="I2584">
        <v>2568</v>
      </c>
      <c r="J2584">
        <v>154.06</v>
      </c>
      <c r="K2584">
        <v>90.93</v>
      </c>
    </row>
    <row r="2585" spans="1:11" x14ac:dyDescent="0.35">
      <c r="A2585">
        <v>843994033</v>
      </c>
      <c r="B2585" s="2">
        <v>43365</v>
      </c>
      <c r="C2585" s="2">
        <v>43370</v>
      </c>
      <c r="D2585" t="s">
        <v>192</v>
      </c>
      <c r="E2585" t="s">
        <v>32</v>
      </c>
      <c r="F2585" t="s">
        <v>30</v>
      </c>
      <c r="G2585" t="s">
        <v>14</v>
      </c>
      <c r="H2585" t="s">
        <v>15</v>
      </c>
      <c r="I2585">
        <v>5445</v>
      </c>
      <c r="J2585">
        <v>81.73</v>
      </c>
      <c r="K2585">
        <v>56.67</v>
      </c>
    </row>
    <row r="2586" spans="1:11" x14ac:dyDescent="0.35">
      <c r="A2586">
        <v>170031297</v>
      </c>
      <c r="B2586" s="2">
        <v>44413</v>
      </c>
      <c r="C2586" s="2">
        <v>44430</v>
      </c>
      <c r="D2586" t="s">
        <v>131</v>
      </c>
      <c r="E2586" t="s">
        <v>32</v>
      </c>
      <c r="F2586" t="s">
        <v>17</v>
      </c>
      <c r="G2586" t="s">
        <v>14</v>
      </c>
      <c r="H2586" t="s">
        <v>19</v>
      </c>
      <c r="I2586">
        <v>4894</v>
      </c>
      <c r="J2586">
        <v>152.58000000000001</v>
      </c>
      <c r="K2586">
        <v>97.44</v>
      </c>
    </row>
    <row r="2587" spans="1:11" x14ac:dyDescent="0.35">
      <c r="A2587">
        <v>186847674</v>
      </c>
      <c r="B2587" s="2">
        <v>42841</v>
      </c>
      <c r="C2587" s="2">
        <v>42849</v>
      </c>
      <c r="D2587" t="s">
        <v>189</v>
      </c>
      <c r="E2587" t="s">
        <v>21</v>
      </c>
      <c r="F2587" t="s">
        <v>42</v>
      </c>
      <c r="G2587" t="s">
        <v>14</v>
      </c>
      <c r="H2587" t="s">
        <v>15</v>
      </c>
      <c r="I2587">
        <v>1234</v>
      </c>
      <c r="J2587">
        <v>437.2</v>
      </c>
      <c r="K2587">
        <v>263.33</v>
      </c>
    </row>
    <row r="2588" spans="1:11" x14ac:dyDescent="0.35">
      <c r="A2588">
        <v>117929494</v>
      </c>
      <c r="B2588" s="2">
        <v>42028</v>
      </c>
      <c r="C2588" s="2">
        <v>42038</v>
      </c>
      <c r="D2588" t="s">
        <v>203</v>
      </c>
      <c r="E2588" t="s">
        <v>21</v>
      </c>
      <c r="F2588" t="s">
        <v>56</v>
      </c>
      <c r="G2588" t="s">
        <v>18</v>
      </c>
      <c r="H2588" t="s">
        <v>34</v>
      </c>
      <c r="I2588">
        <v>6813</v>
      </c>
      <c r="J2588">
        <v>9.33</v>
      </c>
      <c r="K2588">
        <v>6.92</v>
      </c>
    </row>
    <row r="2589" spans="1:11" x14ac:dyDescent="0.35">
      <c r="A2589">
        <v>157075583</v>
      </c>
      <c r="B2589" s="2">
        <v>42271</v>
      </c>
      <c r="C2589" s="2">
        <v>42278</v>
      </c>
      <c r="D2589" t="s">
        <v>86</v>
      </c>
      <c r="E2589" t="s">
        <v>29</v>
      </c>
      <c r="F2589" t="s">
        <v>13</v>
      </c>
      <c r="G2589" t="s">
        <v>18</v>
      </c>
      <c r="H2589" t="s">
        <v>15</v>
      </c>
      <c r="I2589">
        <v>1011</v>
      </c>
      <c r="J2589">
        <v>255.28</v>
      </c>
      <c r="K2589">
        <v>159.41999999999999</v>
      </c>
    </row>
    <row r="2590" spans="1:11" x14ac:dyDescent="0.35">
      <c r="A2590">
        <v>118397271</v>
      </c>
      <c r="B2590" s="2">
        <v>42378</v>
      </c>
      <c r="C2590" s="2">
        <v>42388</v>
      </c>
      <c r="D2590" t="s">
        <v>97</v>
      </c>
      <c r="E2590" t="s">
        <v>29</v>
      </c>
      <c r="F2590" t="s">
        <v>13</v>
      </c>
      <c r="G2590" t="s">
        <v>14</v>
      </c>
      <c r="H2590" t="s">
        <v>19</v>
      </c>
      <c r="I2590">
        <v>5238</v>
      </c>
      <c r="J2590">
        <v>255.28</v>
      </c>
      <c r="K2590">
        <v>159.41999999999999</v>
      </c>
    </row>
    <row r="2591" spans="1:11" x14ac:dyDescent="0.35">
      <c r="A2591">
        <v>786318385</v>
      </c>
      <c r="B2591" s="2">
        <v>42927</v>
      </c>
      <c r="C2591" s="2">
        <v>42934</v>
      </c>
      <c r="D2591" t="s">
        <v>91</v>
      </c>
      <c r="E2591" t="s">
        <v>21</v>
      </c>
      <c r="F2591" t="s">
        <v>22</v>
      </c>
      <c r="G2591" t="s">
        <v>18</v>
      </c>
      <c r="H2591" t="s">
        <v>15</v>
      </c>
      <c r="I2591">
        <v>7939</v>
      </c>
      <c r="J2591">
        <v>47.45</v>
      </c>
      <c r="K2591">
        <v>31.79</v>
      </c>
    </row>
    <row r="2592" spans="1:11" x14ac:dyDescent="0.35">
      <c r="A2592">
        <v>765575253</v>
      </c>
      <c r="B2592" s="2">
        <v>42123</v>
      </c>
      <c r="C2592" s="2">
        <v>42132</v>
      </c>
      <c r="D2592" t="s">
        <v>206</v>
      </c>
      <c r="E2592" t="s">
        <v>24</v>
      </c>
      <c r="F2592" t="s">
        <v>42</v>
      </c>
      <c r="G2592" t="s">
        <v>18</v>
      </c>
      <c r="H2592" t="s">
        <v>19</v>
      </c>
      <c r="I2592">
        <v>9585</v>
      </c>
      <c r="J2592">
        <v>437.2</v>
      </c>
      <c r="K2592">
        <v>263.33</v>
      </c>
    </row>
    <row r="2593" spans="1:11" x14ac:dyDescent="0.35">
      <c r="A2593">
        <v>531216704</v>
      </c>
      <c r="B2593" s="2">
        <v>42703</v>
      </c>
      <c r="C2593" s="2">
        <v>42704</v>
      </c>
      <c r="D2593" t="s">
        <v>142</v>
      </c>
      <c r="E2593" t="s">
        <v>29</v>
      </c>
      <c r="F2593" t="s">
        <v>68</v>
      </c>
      <c r="G2593" t="s">
        <v>18</v>
      </c>
      <c r="H2593" t="s">
        <v>26</v>
      </c>
      <c r="I2593">
        <v>7682</v>
      </c>
      <c r="J2593">
        <v>154.06</v>
      </c>
      <c r="K2593">
        <v>90.93</v>
      </c>
    </row>
    <row r="2594" spans="1:11" x14ac:dyDescent="0.35">
      <c r="A2594">
        <v>178604066</v>
      </c>
      <c r="B2594" s="2">
        <v>42267</v>
      </c>
      <c r="C2594" s="2">
        <v>42273</v>
      </c>
      <c r="D2594" t="s">
        <v>48</v>
      </c>
      <c r="E2594" t="s">
        <v>21</v>
      </c>
      <c r="F2594" t="s">
        <v>76</v>
      </c>
      <c r="G2594" t="s">
        <v>14</v>
      </c>
      <c r="H2594" t="s">
        <v>19</v>
      </c>
      <c r="I2594">
        <v>1767</v>
      </c>
      <c r="J2594">
        <v>668.27</v>
      </c>
      <c r="K2594">
        <v>502.54</v>
      </c>
    </row>
    <row r="2595" spans="1:11" x14ac:dyDescent="0.35">
      <c r="A2595">
        <v>773411166</v>
      </c>
      <c r="B2595" s="2">
        <v>44567</v>
      </c>
      <c r="C2595" s="2">
        <v>44575</v>
      </c>
      <c r="D2595" t="s">
        <v>114</v>
      </c>
      <c r="E2595" t="s">
        <v>38</v>
      </c>
      <c r="F2595" t="s">
        <v>30</v>
      </c>
      <c r="G2595" t="s">
        <v>18</v>
      </c>
      <c r="H2595" t="s">
        <v>15</v>
      </c>
      <c r="I2595">
        <v>8406</v>
      </c>
      <c r="J2595">
        <v>81.73</v>
      </c>
      <c r="K2595">
        <v>56.67</v>
      </c>
    </row>
    <row r="2596" spans="1:11" x14ac:dyDescent="0.35">
      <c r="A2596">
        <v>301624333</v>
      </c>
      <c r="B2596" s="2">
        <v>43203</v>
      </c>
      <c r="C2596" s="2">
        <v>43206</v>
      </c>
      <c r="D2596" t="s">
        <v>208</v>
      </c>
      <c r="E2596" t="s">
        <v>12</v>
      </c>
      <c r="F2596" t="s">
        <v>42</v>
      </c>
      <c r="G2596" t="s">
        <v>14</v>
      </c>
      <c r="H2596" t="s">
        <v>34</v>
      </c>
      <c r="I2596">
        <v>6198</v>
      </c>
      <c r="J2596">
        <v>437.2</v>
      </c>
      <c r="K2596">
        <v>263.33</v>
      </c>
    </row>
    <row r="2597" spans="1:11" x14ac:dyDescent="0.35">
      <c r="A2597">
        <v>419542396</v>
      </c>
      <c r="B2597" s="2">
        <v>42942</v>
      </c>
      <c r="C2597" s="2">
        <v>42963</v>
      </c>
      <c r="D2597" t="s">
        <v>64</v>
      </c>
      <c r="E2597" t="s">
        <v>29</v>
      </c>
      <c r="F2597" t="s">
        <v>76</v>
      </c>
      <c r="G2597" t="s">
        <v>14</v>
      </c>
      <c r="H2597" t="s">
        <v>19</v>
      </c>
      <c r="I2597">
        <v>773</v>
      </c>
      <c r="J2597">
        <v>668.27</v>
      </c>
      <c r="K2597">
        <v>502.54</v>
      </c>
    </row>
    <row r="2598" spans="1:11" x14ac:dyDescent="0.35">
      <c r="A2598">
        <v>603776681</v>
      </c>
      <c r="B2598" s="2">
        <v>42936</v>
      </c>
      <c r="C2598" s="2">
        <v>42952</v>
      </c>
      <c r="D2598" t="s">
        <v>167</v>
      </c>
      <c r="E2598" t="s">
        <v>38</v>
      </c>
      <c r="F2598" t="s">
        <v>25</v>
      </c>
      <c r="G2598" t="s">
        <v>18</v>
      </c>
      <c r="H2598" t="s">
        <v>19</v>
      </c>
      <c r="I2598">
        <v>9792</v>
      </c>
      <c r="J2598">
        <v>205.7</v>
      </c>
      <c r="K2598">
        <v>117.11</v>
      </c>
    </row>
    <row r="2599" spans="1:11" x14ac:dyDescent="0.35">
      <c r="A2599">
        <v>401251018</v>
      </c>
      <c r="B2599" s="2">
        <v>42648</v>
      </c>
      <c r="C2599" s="2">
        <v>42653</v>
      </c>
      <c r="D2599" t="s">
        <v>97</v>
      </c>
      <c r="E2599" t="s">
        <v>29</v>
      </c>
      <c r="F2599" t="s">
        <v>40</v>
      </c>
      <c r="G2599" t="s">
        <v>14</v>
      </c>
      <c r="H2599" t="s">
        <v>26</v>
      </c>
      <c r="I2599">
        <v>7948</v>
      </c>
      <c r="J2599">
        <v>651.21</v>
      </c>
      <c r="K2599">
        <v>524.96</v>
      </c>
    </row>
    <row r="2600" spans="1:11" x14ac:dyDescent="0.35">
      <c r="A2600">
        <v>779201734</v>
      </c>
      <c r="B2600" s="2">
        <v>44281</v>
      </c>
      <c r="C2600" s="2">
        <v>44284</v>
      </c>
      <c r="D2600" t="s">
        <v>162</v>
      </c>
      <c r="E2600" t="s">
        <v>38</v>
      </c>
      <c r="F2600" t="s">
        <v>47</v>
      </c>
      <c r="G2600" t="s">
        <v>14</v>
      </c>
      <c r="H2600" t="s">
        <v>19</v>
      </c>
      <c r="I2600">
        <v>1963</v>
      </c>
      <c r="J2600">
        <v>421.89</v>
      </c>
      <c r="K2600">
        <v>364.69</v>
      </c>
    </row>
    <row r="2601" spans="1:11" x14ac:dyDescent="0.35">
      <c r="A2601">
        <v>975177657</v>
      </c>
      <c r="B2601" s="2">
        <v>42728</v>
      </c>
      <c r="C2601" s="2">
        <v>42737</v>
      </c>
      <c r="D2601" t="s">
        <v>198</v>
      </c>
      <c r="E2601" t="s">
        <v>38</v>
      </c>
      <c r="F2601" t="s">
        <v>56</v>
      </c>
      <c r="G2601" t="s">
        <v>18</v>
      </c>
      <c r="H2601" t="s">
        <v>15</v>
      </c>
      <c r="I2601">
        <v>5594</v>
      </c>
      <c r="J2601">
        <v>9.33</v>
      </c>
      <c r="K2601">
        <v>6.92</v>
      </c>
    </row>
    <row r="2602" spans="1:11" x14ac:dyDescent="0.35">
      <c r="A2602">
        <v>747040116</v>
      </c>
      <c r="B2602" s="2">
        <v>43548</v>
      </c>
      <c r="C2602" s="2">
        <v>43560</v>
      </c>
      <c r="D2602" t="s">
        <v>134</v>
      </c>
      <c r="E2602" t="s">
        <v>38</v>
      </c>
      <c r="F2602" t="s">
        <v>40</v>
      </c>
      <c r="G2602" t="s">
        <v>14</v>
      </c>
      <c r="H2602" t="s">
        <v>34</v>
      </c>
      <c r="I2602">
        <v>4626</v>
      </c>
      <c r="J2602">
        <v>651.21</v>
      </c>
      <c r="K2602">
        <v>524.96</v>
      </c>
    </row>
    <row r="2603" spans="1:11" x14ac:dyDescent="0.35">
      <c r="A2603">
        <v>822962939</v>
      </c>
      <c r="B2603" s="2">
        <v>43225</v>
      </c>
      <c r="C2603" s="2">
        <v>43227</v>
      </c>
      <c r="D2603" t="s">
        <v>45</v>
      </c>
      <c r="E2603" t="s">
        <v>12</v>
      </c>
      <c r="F2603" t="s">
        <v>30</v>
      </c>
      <c r="G2603" t="s">
        <v>14</v>
      </c>
      <c r="H2603" t="s">
        <v>34</v>
      </c>
      <c r="I2603">
        <v>1877</v>
      </c>
      <c r="J2603">
        <v>81.73</v>
      </c>
      <c r="K2603">
        <v>56.67</v>
      </c>
    </row>
    <row r="2604" spans="1:11" x14ac:dyDescent="0.35">
      <c r="A2604">
        <v>651432454</v>
      </c>
      <c r="B2604" s="2">
        <v>43478</v>
      </c>
      <c r="C2604" s="2">
        <v>43484</v>
      </c>
      <c r="D2604" t="s">
        <v>186</v>
      </c>
      <c r="E2604" t="s">
        <v>38</v>
      </c>
      <c r="F2604" t="s">
        <v>40</v>
      </c>
      <c r="G2604" t="s">
        <v>14</v>
      </c>
      <c r="H2604" t="s">
        <v>15</v>
      </c>
      <c r="I2604">
        <v>2194</v>
      </c>
      <c r="J2604">
        <v>651.21</v>
      </c>
      <c r="K2604">
        <v>524.96</v>
      </c>
    </row>
    <row r="2605" spans="1:11" x14ac:dyDescent="0.35">
      <c r="A2605">
        <v>651247489</v>
      </c>
      <c r="B2605" s="2">
        <v>43262</v>
      </c>
      <c r="C2605" s="2">
        <v>43265</v>
      </c>
      <c r="D2605" t="s">
        <v>49</v>
      </c>
      <c r="E2605" t="s">
        <v>21</v>
      </c>
      <c r="F2605" t="s">
        <v>68</v>
      </c>
      <c r="G2605" t="s">
        <v>18</v>
      </c>
      <c r="H2605" t="s">
        <v>19</v>
      </c>
      <c r="I2605">
        <v>7459</v>
      </c>
      <c r="J2605">
        <v>154.06</v>
      </c>
      <c r="K2605">
        <v>90.93</v>
      </c>
    </row>
    <row r="2606" spans="1:11" x14ac:dyDescent="0.35">
      <c r="A2606">
        <v>861519372</v>
      </c>
      <c r="B2606" s="2">
        <v>42805</v>
      </c>
      <c r="C2606" s="2">
        <v>42825</v>
      </c>
      <c r="D2606" t="s">
        <v>130</v>
      </c>
      <c r="E2606" t="s">
        <v>29</v>
      </c>
      <c r="F2606" t="s">
        <v>22</v>
      </c>
      <c r="G2606" t="s">
        <v>14</v>
      </c>
      <c r="H2606" t="s">
        <v>34</v>
      </c>
      <c r="I2606">
        <v>1582</v>
      </c>
      <c r="J2606">
        <v>47.45</v>
      </c>
      <c r="K2606">
        <v>31.79</v>
      </c>
    </row>
    <row r="2607" spans="1:11" x14ac:dyDescent="0.35">
      <c r="A2607">
        <v>491671931</v>
      </c>
      <c r="B2607" s="2">
        <v>42804</v>
      </c>
      <c r="C2607" s="2">
        <v>42805</v>
      </c>
      <c r="D2607" t="s">
        <v>94</v>
      </c>
      <c r="E2607" t="s">
        <v>38</v>
      </c>
      <c r="F2607" t="s">
        <v>40</v>
      </c>
      <c r="G2607" t="s">
        <v>18</v>
      </c>
      <c r="H2607" t="s">
        <v>26</v>
      </c>
      <c r="I2607">
        <v>5505</v>
      </c>
      <c r="J2607">
        <v>651.21</v>
      </c>
      <c r="K2607">
        <v>524.96</v>
      </c>
    </row>
    <row r="2608" spans="1:11" x14ac:dyDescent="0.35">
      <c r="A2608">
        <v>171441495</v>
      </c>
      <c r="B2608" s="2">
        <v>44346</v>
      </c>
      <c r="C2608" s="2">
        <v>44349</v>
      </c>
      <c r="D2608" t="s">
        <v>93</v>
      </c>
      <c r="E2608" t="s">
        <v>29</v>
      </c>
      <c r="F2608" t="s">
        <v>13</v>
      </c>
      <c r="G2608" t="s">
        <v>14</v>
      </c>
      <c r="H2608" t="s">
        <v>34</v>
      </c>
      <c r="I2608">
        <v>2203</v>
      </c>
      <c r="J2608">
        <v>255.28</v>
      </c>
      <c r="K2608">
        <v>159.41999999999999</v>
      </c>
    </row>
    <row r="2609" spans="1:11" x14ac:dyDescent="0.35">
      <c r="A2609">
        <v>600876891</v>
      </c>
      <c r="B2609" s="2">
        <v>42668</v>
      </c>
      <c r="C2609" s="2">
        <v>42688</v>
      </c>
      <c r="D2609" t="s">
        <v>27</v>
      </c>
      <c r="E2609" t="s">
        <v>24</v>
      </c>
      <c r="F2609" t="s">
        <v>42</v>
      </c>
      <c r="G2609" t="s">
        <v>14</v>
      </c>
      <c r="H2609" t="s">
        <v>26</v>
      </c>
      <c r="I2609">
        <v>1680</v>
      </c>
      <c r="J2609">
        <v>437.2</v>
      </c>
      <c r="K2609">
        <v>263.33</v>
      </c>
    </row>
    <row r="2610" spans="1:11" x14ac:dyDescent="0.35">
      <c r="A2610">
        <v>300339448</v>
      </c>
      <c r="B2610" s="2">
        <v>43678</v>
      </c>
      <c r="C2610" s="2">
        <v>43698</v>
      </c>
      <c r="D2610" t="s">
        <v>173</v>
      </c>
      <c r="E2610" t="s">
        <v>24</v>
      </c>
      <c r="F2610" t="s">
        <v>33</v>
      </c>
      <c r="G2610" t="s">
        <v>14</v>
      </c>
      <c r="H2610" t="s">
        <v>15</v>
      </c>
      <c r="I2610">
        <v>5972</v>
      </c>
      <c r="J2610">
        <v>109.28</v>
      </c>
      <c r="K2610">
        <v>35.840000000000003</v>
      </c>
    </row>
    <row r="2611" spans="1:11" x14ac:dyDescent="0.35">
      <c r="A2611">
        <v>560502994</v>
      </c>
      <c r="B2611" s="2">
        <v>42743</v>
      </c>
      <c r="C2611" s="2">
        <v>42760</v>
      </c>
      <c r="D2611" t="s">
        <v>166</v>
      </c>
      <c r="E2611" t="s">
        <v>38</v>
      </c>
      <c r="F2611" t="s">
        <v>13</v>
      </c>
      <c r="G2611" t="s">
        <v>18</v>
      </c>
      <c r="H2611" t="s">
        <v>15</v>
      </c>
      <c r="I2611">
        <v>4146</v>
      </c>
      <c r="J2611">
        <v>255.28</v>
      </c>
      <c r="K2611">
        <v>159.41999999999999</v>
      </c>
    </row>
    <row r="2612" spans="1:11" x14ac:dyDescent="0.35">
      <c r="A2612">
        <v>492353856</v>
      </c>
      <c r="B2612" s="2">
        <v>43544</v>
      </c>
      <c r="C2612" s="2">
        <v>43563</v>
      </c>
      <c r="D2612" t="s">
        <v>121</v>
      </c>
      <c r="E2612" t="s">
        <v>21</v>
      </c>
      <c r="F2612" t="s">
        <v>76</v>
      </c>
      <c r="G2612" t="s">
        <v>14</v>
      </c>
      <c r="H2612" t="s">
        <v>26</v>
      </c>
      <c r="I2612">
        <v>7302</v>
      </c>
      <c r="J2612">
        <v>668.27</v>
      </c>
      <c r="K2612">
        <v>502.54</v>
      </c>
    </row>
    <row r="2613" spans="1:11" x14ac:dyDescent="0.35">
      <c r="A2613">
        <v>177190864</v>
      </c>
      <c r="B2613" s="2">
        <v>42304</v>
      </c>
      <c r="C2613" s="2">
        <v>42311</v>
      </c>
      <c r="D2613" t="s">
        <v>149</v>
      </c>
      <c r="E2613" t="s">
        <v>12</v>
      </c>
      <c r="F2613" t="s">
        <v>17</v>
      </c>
      <c r="G2613" t="s">
        <v>18</v>
      </c>
      <c r="H2613" t="s">
        <v>26</v>
      </c>
      <c r="I2613">
        <v>3569</v>
      </c>
      <c r="J2613">
        <v>152.58000000000001</v>
      </c>
      <c r="K2613">
        <v>97.44</v>
      </c>
    </row>
    <row r="2614" spans="1:11" x14ac:dyDescent="0.35">
      <c r="A2614">
        <v>216625344</v>
      </c>
      <c r="B2614" s="2">
        <v>42677</v>
      </c>
      <c r="C2614" s="2">
        <v>42692</v>
      </c>
      <c r="D2614" t="s">
        <v>106</v>
      </c>
      <c r="E2614" t="s">
        <v>38</v>
      </c>
      <c r="F2614" t="s">
        <v>56</v>
      </c>
      <c r="G2614" t="s">
        <v>18</v>
      </c>
      <c r="H2614" t="s">
        <v>26</v>
      </c>
      <c r="I2614">
        <v>3108</v>
      </c>
      <c r="J2614">
        <v>9.33</v>
      </c>
      <c r="K2614">
        <v>6.92</v>
      </c>
    </row>
    <row r="2615" spans="1:11" x14ac:dyDescent="0.35">
      <c r="A2615">
        <v>382581126</v>
      </c>
      <c r="B2615" s="2">
        <v>43512</v>
      </c>
      <c r="C2615" s="2">
        <v>43529</v>
      </c>
      <c r="D2615" t="s">
        <v>205</v>
      </c>
      <c r="E2615" t="s">
        <v>21</v>
      </c>
      <c r="F2615" t="s">
        <v>30</v>
      </c>
      <c r="G2615" t="s">
        <v>18</v>
      </c>
      <c r="H2615" t="s">
        <v>15</v>
      </c>
      <c r="I2615">
        <v>3112</v>
      </c>
      <c r="J2615">
        <v>81.73</v>
      </c>
      <c r="K2615">
        <v>56.67</v>
      </c>
    </row>
    <row r="2616" spans="1:11" x14ac:dyDescent="0.35">
      <c r="A2616">
        <v>967294538</v>
      </c>
      <c r="B2616" s="2">
        <v>44624</v>
      </c>
      <c r="C2616" s="2">
        <v>44641</v>
      </c>
      <c r="D2616" t="s">
        <v>171</v>
      </c>
      <c r="E2616" t="s">
        <v>12</v>
      </c>
      <c r="F2616" t="s">
        <v>47</v>
      </c>
      <c r="G2616" t="s">
        <v>14</v>
      </c>
      <c r="H2616" t="s">
        <v>26</v>
      </c>
      <c r="I2616">
        <v>2804</v>
      </c>
      <c r="J2616">
        <v>421.89</v>
      </c>
      <c r="K2616">
        <v>364.69</v>
      </c>
    </row>
    <row r="2617" spans="1:11" x14ac:dyDescent="0.35">
      <c r="A2617">
        <v>533314406</v>
      </c>
      <c r="B2617" s="2">
        <v>44833</v>
      </c>
      <c r="C2617" s="2">
        <v>44834</v>
      </c>
      <c r="D2617" t="s">
        <v>188</v>
      </c>
      <c r="E2617" t="s">
        <v>21</v>
      </c>
      <c r="F2617" t="s">
        <v>76</v>
      </c>
      <c r="G2617" t="s">
        <v>14</v>
      </c>
      <c r="H2617" t="s">
        <v>19</v>
      </c>
      <c r="I2617">
        <v>8439</v>
      </c>
      <c r="J2617">
        <v>668.27</v>
      </c>
      <c r="K2617">
        <v>502.54</v>
      </c>
    </row>
    <row r="2618" spans="1:11" x14ac:dyDescent="0.35">
      <c r="A2618">
        <v>863502061</v>
      </c>
      <c r="B2618" s="2">
        <v>44236</v>
      </c>
      <c r="C2618" s="2">
        <v>44242</v>
      </c>
      <c r="D2618" t="s">
        <v>92</v>
      </c>
      <c r="E2618" t="s">
        <v>32</v>
      </c>
      <c r="F2618" t="s">
        <v>47</v>
      </c>
      <c r="G2618" t="s">
        <v>14</v>
      </c>
      <c r="H2618" t="s">
        <v>19</v>
      </c>
      <c r="I2618">
        <v>8304</v>
      </c>
      <c r="J2618">
        <v>421.89</v>
      </c>
      <c r="K2618">
        <v>364.69</v>
      </c>
    </row>
    <row r="2619" spans="1:11" x14ac:dyDescent="0.35">
      <c r="A2619">
        <v>211031329</v>
      </c>
      <c r="B2619" s="2">
        <v>43966</v>
      </c>
      <c r="C2619" s="2">
        <v>43986</v>
      </c>
      <c r="D2619" t="s">
        <v>99</v>
      </c>
      <c r="E2619" t="s">
        <v>38</v>
      </c>
      <c r="F2619" t="s">
        <v>40</v>
      </c>
      <c r="G2619" t="s">
        <v>14</v>
      </c>
      <c r="H2619" t="s">
        <v>19</v>
      </c>
      <c r="I2619">
        <v>7715</v>
      </c>
      <c r="J2619">
        <v>651.21</v>
      </c>
      <c r="K2619">
        <v>524.96</v>
      </c>
    </row>
    <row r="2620" spans="1:11" x14ac:dyDescent="0.35">
      <c r="A2620">
        <v>949388539</v>
      </c>
      <c r="B2620" s="2">
        <v>42631</v>
      </c>
      <c r="C2620" s="2">
        <v>42636</v>
      </c>
      <c r="D2620" t="s">
        <v>95</v>
      </c>
      <c r="E2620" t="s">
        <v>21</v>
      </c>
      <c r="F2620" t="s">
        <v>17</v>
      </c>
      <c r="G2620" t="s">
        <v>14</v>
      </c>
      <c r="H2620" t="s">
        <v>15</v>
      </c>
      <c r="I2620">
        <v>4021</v>
      </c>
      <c r="J2620">
        <v>152.58000000000001</v>
      </c>
      <c r="K2620">
        <v>97.44</v>
      </c>
    </row>
    <row r="2621" spans="1:11" x14ac:dyDescent="0.35">
      <c r="A2621">
        <v>122372519</v>
      </c>
      <c r="B2621" s="2">
        <v>42379</v>
      </c>
      <c r="C2621" s="2">
        <v>42400</v>
      </c>
      <c r="D2621" t="s">
        <v>107</v>
      </c>
      <c r="E2621" t="s">
        <v>21</v>
      </c>
      <c r="F2621" t="s">
        <v>22</v>
      </c>
      <c r="G2621" t="s">
        <v>18</v>
      </c>
      <c r="H2621" t="s">
        <v>26</v>
      </c>
      <c r="I2621">
        <v>1603</v>
      </c>
      <c r="J2621">
        <v>47.45</v>
      </c>
      <c r="K2621">
        <v>31.79</v>
      </c>
    </row>
    <row r="2622" spans="1:11" x14ac:dyDescent="0.35">
      <c r="A2622">
        <v>694094598</v>
      </c>
      <c r="B2622" s="2">
        <v>44860</v>
      </c>
      <c r="C2622" s="2">
        <v>44866</v>
      </c>
      <c r="D2622" t="s">
        <v>133</v>
      </c>
      <c r="E2622" t="s">
        <v>38</v>
      </c>
      <c r="F2622" t="s">
        <v>17</v>
      </c>
      <c r="G2622" t="s">
        <v>18</v>
      </c>
      <c r="H2622" t="s">
        <v>26</v>
      </c>
      <c r="I2622">
        <v>6871</v>
      </c>
      <c r="J2622">
        <v>152.58000000000001</v>
      </c>
      <c r="K2622">
        <v>97.44</v>
      </c>
    </row>
    <row r="2623" spans="1:11" x14ac:dyDescent="0.35">
      <c r="A2623">
        <v>298978602</v>
      </c>
      <c r="B2623" s="2">
        <v>43116</v>
      </c>
      <c r="C2623" s="2">
        <v>43137</v>
      </c>
      <c r="D2623" t="s">
        <v>165</v>
      </c>
      <c r="E2623" t="s">
        <v>21</v>
      </c>
      <c r="F2623" t="s">
        <v>33</v>
      </c>
      <c r="G2623" t="s">
        <v>18</v>
      </c>
      <c r="H2623" t="s">
        <v>15</v>
      </c>
      <c r="I2623">
        <v>3267</v>
      </c>
      <c r="J2623">
        <v>109.28</v>
      </c>
      <c r="K2623">
        <v>35.840000000000003</v>
      </c>
    </row>
    <row r="2624" spans="1:11" x14ac:dyDescent="0.35">
      <c r="A2624">
        <v>691760861</v>
      </c>
      <c r="B2624" s="2">
        <v>42731</v>
      </c>
      <c r="C2624" s="2">
        <v>42733</v>
      </c>
      <c r="D2624" t="s">
        <v>204</v>
      </c>
      <c r="E2624" t="s">
        <v>21</v>
      </c>
      <c r="F2624" t="s">
        <v>33</v>
      </c>
      <c r="G2624" t="s">
        <v>18</v>
      </c>
      <c r="H2624" t="s">
        <v>19</v>
      </c>
      <c r="I2624">
        <v>6266</v>
      </c>
      <c r="J2624">
        <v>109.28</v>
      </c>
      <c r="K2624">
        <v>35.840000000000003</v>
      </c>
    </row>
    <row r="2625" spans="1:11" x14ac:dyDescent="0.35">
      <c r="A2625">
        <v>997490203</v>
      </c>
      <c r="B2625" s="2">
        <v>42298</v>
      </c>
      <c r="C2625" s="2">
        <v>42305</v>
      </c>
      <c r="D2625" t="s">
        <v>85</v>
      </c>
      <c r="E2625" t="s">
        <v>12</v>
      </c>
      <c r="F2625" t="s">
        <v>76</v>
      </c>
      <c r="G2625" t="s">
        <v>14</v>
      </c>
      <c r="H2625" t="s">
        <v>15</v>
      </c>
      <c r="I2625">
        <v>8372</v>
      </c>
      <c r="J2625">
        <v>668.27</v>
      </c>
      <c r="K2625">
        <v>502.54</v>
      </c>
    </row>
    <row r="2626" spans="1:11" x14ac:dyDescent="0.35">
      <c r="A2626">
        <v>861527955</v>
      </c>
      <c r="B2626" s="2">
        <v>42101</v>
      </c>
      <c r="C2626" s="2">
        <v>42102</v>
      </c>
      <c r="D2626" t="s">
        <v>82</v>
      </c>
      <c r="E2626" t="s">
        <v>32</v>
      </c>
      <c r="F2626" t="s">
        <v>40</v>
      </c>
      <c r="G2626" t="s">
        <v>14</v>
      </c>
      <c r="H2626" t="s">
        <v>15</v>
      </c>
      <c r="I2626">
        <v>4122</v>
      </c>
      <c r="J2626">
        <v>651.21</v>
      </c>
      <c r="K2626">
        <v>524.96</v>
      </c>
    </row>
    <row r="2627" spans="1:11" x14ac:dyDescent="0.35">
      <c r="A2627">
        <v>899547946</v>
      </c>
      <c r="B2627" s="2">
        <v>42892</v>
      </c>
      <c r="C2627" s="2">
        <v>42898</v>
      </c>
      <c r="D2627" t="s">
        <v>208</v>
      </c>
      <c r="E2627" t="s">
        <v>12</v>
      </c>
      <c r="F2627" t="s">
        <v>17</v>
      </c>
      <c r="G2627" t="s">
        <v>18</v>
      </c>
      <c r="H2627" t="s">
        <v>15</v>
      </c>
      <c r="I2627">
        <v>5082</v>
      </c>
      <c r="J2627">
        <v>152.58000000000001</v>
      </c>
      <c r="K2627">
        <v>97.44</v>
      </c>
    </row>
    <row r="2628" spans="1:11" x14ac:dyDescent="0.35">
      <c r="A2628">
        <v>447536504</v>
      </c>
      <c r="B2628" s="2">
        <v>44665</v>
      </c>
      <c r="C2628" s="2">
        <v>44673</v>
      </c>
      <c r="D2628" t="s">
        <v>103</v>
      </c>
      <c r="E2628" t="s">
        <v>21</v>
      </c>
      <c r="F2628" t="s">
        <v>47</v>
      </c>
      <c r="G2628" t="s">
        <v>18</v>
      </c>
      <c r="H2628" t="s">
        <v>34</v>
      </c>
      <c r="I2628">
        <v>4852</v>
      </c>
      <c r="J2628">
        <v>421.89</v>
      </c>
      <c r="K2628">
        <v>364.69</v>
      </c>
    </row>
    <row r="2629" spans="1:11" x14ac:dyDescent="0.35">
      <c r="A2629">
        <v>711792457</v>
      </c>
      <c r="B2629" s="2">
        <v>42715</v>
      </c>
      <c r="C2629" s="2">
        <v>42724</v>
      </c>
      <c r="D2629" t="s">
        <v>87</v>
      </c>
      <c r="E2629" t="s">
        <v>24</v>
      </c>
      <c r="F2629" t="s">
        <v>56</v>
      </c>
      <c r="G2629" t="s">
        <v>14</v>
      </c>
      <c r="H2629" t="s">
        <v>19</v>
      </c>
      <c r="I2629">
        <v>4060</v>
      </c>
      <c r="J2629">
        <v>9.33</v>
      </c>
      <c r="K2629">
        <v>6.92</v>
      </c>
    </row>
    <row r="2630" spans="1:11" x14ac:dyDescent="0.35">
      <c r="A2630">
        <v>718927133</v>
      </c>
      <c r="B2630" s="2">
        <v>42429</v>
      </c>
      <c r="C2630" s="2">
        <v>42442</v>
      </c>
      <c r="D2630" t="s">
        <v>149</v>
      </c>
      <c r="E2630" t="s">
        <v>12</v>
      </c>
      <c r="F2630" t="s">
        <v>40</v>
      </c>
      <c r="G2630" t="s">
        <v>18</v>
      </c>
      <c r="H2630" t="s">
        <v>15</v>
      </c>
      <c r="I2630">
        <v>5370</v>
      </c>
      <c r="J2630">
        <v>651.21</v>
      </c>
      <c r="K2630">
        <v>524.96</v>
      </c>
    </row>
    <row r="2631" spans="1:11" x14ac:dyDescent="0.35">
      <c r="A2631">
        <v>465864360</v>
      </c>
      <c r="B2631" s="2">
        <v>43193</v>
      </c>
      <c r="C2631" s="2">
        <v>43213</v>
      </c>
      <c r="D2631" t="s">
        <v>133</v>
      </c>
      <c r="E2631" t="s">
        <v>38</v>
      </c>
      <c r="F2631" t="s">
        <v>33</v>
      </c>
      <c r="G2631" t="s">
        <v>18</v>
      </c>
      <c r="H2631" t="s">
        <v>26</v>
      </c>
      <c r="I2631">
        <v>8471</v>
      </c>
      <c r="J2631">
        <v>109.28</v>
      </c>
      <c r="K2631">
        <v>35.840000000000003</v>
      </c>
    </row>
    <row r="2632" spans="1:11" x14ac:dyDescent="0.35">
      <c r="A2632">
        <v>469840466</v>
      </c>
      <c r="B2632" s="2">
        <v>44209</v>
      </c>
      <c r="C2632" s="2">
        <v>44218</v>
      </c>
      <c r="D2632" t="s">
        <v>109</v>
      </c>
      <c r="E2632" t="s">
        <v>21</v>
      </c>
      <c r="F2632" t="s">
        <v>68</v>
      </c>
      <c r="G2632" t="s">
        <v>18</v>
      </c>
      <c r="H2632" t="s">
        <v>34</v>
      </c>
      <c r="I2632">
        <v>5090</v>
      </c>
      <c r="J2632">
        <v>154.06</v>
      </c>
      <c r="K2632">
        <v>90.93</v>
      </c>
    </row>
    <row r="2633" spans="1:11" x14ac:dyDescent="0.35">
      <c r="A2633">
        <v>418404281</v>
      </c>
      <c r="B2633" s="2">
        <v>44257</v>
      </c>
      <c r="C2633" s="2">
        <v>44260</v>
      </c>
      <c r="D2633" t="s">
        <v>129</v>
      </c>
      <c r="E2633" t="s">
        <v>21</v>
      </c>
      <c r="F2633" t="s">
        <v>17</v>
      </c>
      <c r="G2633" t="s">
        <v>18</v>
      </c>
      <c r="H2633" t="s">
        <v>15</v>
      </c>
      <c r="I2633">
        <v>3979</v>
      </c>
      <c r="J2633">
        <v>152.58000000000001</v>
      </c>
      <c r="K2633">
        <v>97.44</v>
      </c>
    </row>
    <row r="2634" spans="1:11" x14ac:dyDescent="0.35">
      <c r="A2634">
        <v>519417130</v>
      </c>
      <c r="B2634" s="2">
        <v>44124</v>
      </c>
      <c r="C2634" s="2">
        <v>44143</v>
      </c>
      <c r="D2634" t="s">
        <v>64</v>
      </c>
      <c r="E2634" t="s">
        <v>29</v>
      </c>
      <c r="F2634" t="s">
        <v>42</v>
      </c>
      <c r="G2634" t="s">
        <v>18</v>
      </c>
      <c r="H2634" t="s">
        <v>19</v>
      </c>
      <c r="I2634">
        <v>5926</v>
      </c>
      <c r="J2634">
        <v>437.2</v>
      </c>
      <c r="K2634">
        <v>263.33</v>
      </c>
    </row>
    <row r="2635" spans="1:11" x14ac:dyDescent="0.35">
      <c r="A2635">
        <v>151052844</v>
      </c>
      <c r="B2635" s="2">
        <v>44334</v>
      </c>
      <c r="C2635" s="2">
        <v>44343</v>
      </c>
      <c r="D2635" t="s">
        <v>45</v>
      </c>
      <c r="E2635" t="s">
        <v>12</v>
      </c>
      <c r="F2635" t="s">
        <v>33</v>
      </c>
      <c r="G2635" t="s">
        <v>14</v>
      </c>
      <c r="H2635" t="s">
        <v>15</v>
      </c>
      <c r="I2635">
        <v>8748</v>
      </c>
      <c r="J2635">
        <v>109.28</v>
      </c>
      <c r="K2635">
        <v>35.840000000000003</v>
      </c>
    </row>
    <row r="2636" spans="1:11" x14ac:dyDescent="0.35">
      <c r="A2636">
        <v>111797749</v>
      </c>
      <c r="B2636" s="2">
        <v>44912</v>
      </c>
      <c r="C2636" s="2">
        <v>44930</v>
      </c>
      <c r="D2636" t="s">
        <v>61</v>
      </c>
      <c r="E2636" t="s">
        <v>12</v>
      </c>
      <c r="F2636" t="s">
        <v>47</v>
      </c>
      <c r="G2636" t="s">
        <v>18</v>
      </c>
      <c r="H2636" t="s">
        <v>26</v>
      </c>
      <c r="I2636">
        <v>2293</v>
      </c>
      <c r="J2636">
        <v>421.89</v>
      </c>
      <c r="K2636">
        <v>364.69</v>
      </c>
    </row>
    <row r="2637" spans="1:11" x14ac:dyDescent="0.35">
      <c r="A2637">
        <v>370450675</v>
      </c>
      <c r="B2637" s="2">
        <v>44160</v>
      </c>
      <c r="C2637" s="2">
        <v>44166</v>
      </c>
      <c r="D2637" t="s">
        <v>181</v>
      </c>
      <c r="E2637" t="s">
        <v>38</v>
      </c>
      <c r="F2637" t="s">
        <v>30</v>
      </c>
      <c r="G2637" t="s">
        <v>14</v>
      </c>
      <c r="H2637" t="s">
        <v>15</v>
      </c>
      <c r="I2637">
        <v>3442</v>
      </c>
      <c r="J2637">
        <v>81.73</v>
      </c>
      <c r="K2637">
        <v>56.67</v>
      </c>
    </row>
    <row r="2638" spans="1:11" x14ac:dyDescent="0.35">
      <c r="A2638">
        <v>516122949</v>
      </c>
      <c r="B2638" s="2">
        <v>43848</v>
      </c>
      <c r="C2638" s="2">
        <v>43853</v>
      </c>
      <c r="D2638" t="s">
        <v>48</v>
      </c>
      <c r="E2638" t="s">
        <v>21</v>
      </c>
      <c r="F2638" t="s">
        <v>17</v>
      </c>
      <c r="G2638" t="s">
        <v>14</v>
      </c>
      <c r="H2638" t="s">
        <v>15</v>
      </c>
      <c r="I2638">
        <v>1105</v>
      </c>
      <c r="J2638">
        <v>152.58000000000001</v>
      </c>
      <c r="K2638">
        <v>97.44</v>
      </c>
    </row>
    <row r="2639" spans="1:11" x14ac:dyDescent="0.35">
      <c r="A2639">
        <v>208238399</v>
      </c>
      <c r="B2639" s="2">
        <v>42245</v>
      </c>
      <c r="C2639" s="2">
        <v>42258</v>
      </c>
      <c r="D2639" t="s">
        <v>156</v>
      </c>
      <c r="E2639" t="s">
        <v>21</v>
      </c>
      <c r="F2639" t="s">
        <v>42</v>
      </c>
      <c r="G2639" t="s">
        <v>18</v>
      </c>
      <c r="H2639" t="s">
        <v>26</v>
      </c>
      <c r="I2639">
        <v>1224</v>
      </c>
      <c r="J2639">
        <v>437.2</v>
      </c>
      <c r="K2639">
        <v>263.33</v>
      </c>
    </row>
    <row r="2640" spans="1:11" x14ac:dyDescent="0.35">
      <c r="A2640">
        <v>526533353</v>
      </c>
      <c r="B2640" s="2">
        <v>42706</v>
      </c>
      <c r="C2640" s="2">
        <v>42726</v>
      </c>
      <c r="D2640" t="s">
        <v>215</v>
      </c>
      <c r="E2640" t="s">
        <v>21</v>
      </c>
      <c r="F2640" t="s">
        <v>56</v>
      </c>
      <c r="G2640" t="s">
        <v>14</v>
      </c>
      <c r="H2640" t="s">
        <v>15</v>
      </c>
      <c r="I2640">
        <v>1775</v>
      </c>
      <c r="J2640">
        <v>9.33</v>
      </c>
      <c r="K2640">
        <v>6.92</v>
      </c>
    </row>
    <row r="2641" spans="1:11" x14ac:dyDescent="0.35">
      <c r="A2641">
        <v>821056640</v>
      </c>
      <c r="B2641" s="2">
        <v>43784</v>
      </c>
      <c r="C2641" s="2">
        <v>43797</v>
      </c>
      <c r="D2641" t="s">
        <v>149</v>
      </c>
      <c r="E2641" t="s">
        <v>12</v>
      </c>
      <c r="F2641" t="s">
        <v>22</v>
      </c>
      <c r="G2641" t="s">
        <v>14</v>
      </c>
      <c r="H2641" t="s">
        <v>34</v>
      </c>
      <c r="I2641">
        <v>7760</v>
      </c>
      <c r="J2641">
        <v>47.45</v>
      </c>
      <c r="K2641">
        <v>31.79</v>
      </c>
    </row>
    <row r="2642" spans="1:11" x14ac:dyDescent="0.35">
      <c r="A2642">
        <v>962169587</v>
      </c>
      <c r="B2642" s="2">
        <v>43533</v>
      </c>
      <c r="C2642" s="2">
        <v>43554</v>
      </c>
      <c r="D2642" t="s">
        <v>119</v>
      </c>
      <c r="E2642" t="s">
        <v>24</v>
      </c>
      <c r="F2642" t="s">
        <v>30</v>
      </c>
      <c r="G2642" t="s">
        <v>18</v>
      </c>
      <c r="H2642" t="s">
        <v>15</v>
      </c>
      <c r="I2642">
        <v>6217</v>
      </c>
      <c r="J2642">
        <v>81.73</v>
      </c>
      <c r="K2642">
        <v>56.67</v>
      </c>
    </row>
    <row r="2643" spans="1:11" x14ac:dyDescent="0.35">
      <c r="A2643">
        <v>890546023</v>
      </c>
      <c r="B2643" s="2">
        <v>44286</v>
      </c>
      <c r="C2643" s="2">
        <v>44306</v>
      </c>
      <c r="D2643" t="s">
        <v>199</v>
      </c>
      <c r="E2643" t="s">
        <v>29</v>
      </c>
      <c r="F2643" t="s">
        <v>25</v>
      </c>
      <c r="G2643" t="s">
        <v>14</v>
      </c>
      <c r="H2643" t="s">
        <v>34</v>
      </c>
      <c r="I2643">
        <v>1213</v>
      </c>
      <c r="J2643">
        <v>205.7</v>
      </c>
      <c r="K2643">
        <v>117.11</v>
      </c>
    </row>
    <row r="2644" spans="1:11" x14ac:dyDescent="0.35">
      <c r="A2644">
        <v>167172276</v>
      </c>
      <c r="B2644" s="2">
        <v>43488</v>
      </c>
      <c r="C2644" s="2">
        <v>43491</v>
      </c>
      <c r="D2644" t="s">
        <v>101</v>
      </c>
      <c r="E2644" t="s">
        <v>24</v>
      </c>
      <c r="F2644" t="s">
        <v>76</v>
      </c>
      <c r="G2644" t="s">
        <v>18</v>
      </c>
      <c r="H2644" t="s">
        <v>26</v>
      </c>
      <c r="I2644">
        <v>8846</v>
      </c>
      <c r="J2644">
        <v>668.27</v>
      </c>
      <c r="K2644">
        <v>502.54</v>
      </c>
    </row>
    <row r="2645" spans="1:11" x14ac:dyDescent="0.35">
      <c r="A2645">
        <v>223347175</v>
      </c>
      <c r="B2645" s="2">
        <v>43598</v>
      </c>
      <c r="C2645" s="2">
        <v>43605</v>
      </c>
      <c r="D2645" t="s">
        <v>11</v>
      </c>
      <c r="E2645" t="s">
        <v>12</v>
      </c>
      <c r="F2645" t="s">
        <v>17</v>
      </c>
      <c r="G2645" t="s">
        <v>14</v>
      </c>
      <c r="H2645" t="s">
        <v>34</v>
      </c>
      <c r="I2645">
        <v>2247</v>
      </c>
      <c r="J2645">
        <v>152.58000000000001</v>
      </c>
      <c r="K2645">
        <v>97.44</v>
      </c>
    </row>
    <row r="2646" spans="1:11" x14ac:dyDescent="0.35">
      <c r="A2646">
        <v>310682046</v>
      </c>
      <c r="B2646" s="2">
        <v>42192</v>
      </c>
      <c r="C2646" s="2">
        <v>42199</v>
      </c>
      <c r="D2646" t="s">
        <v>78</v>
      </c>
      <c r="E2646" t="s">
        <v>24</v>
      </c>
      <c r="F2646" t="s">
        <v>33</v>
      </c>
      <c r="G2646" t="s">
        <v>14</v>
      </c>
      <c r="H2646" t="s">
        <v>26</v>
      </c>
      <c r="I2646">
        <v>6576</v>
      </c>
      <c r="J2646">
        <v>109.28</v>
      </c>
      <c r="K2646">
        <v>35.840000000000003</v>
      </c>
    </row>
    <row r="2647" spans="1:11" x14ac:dyDescent="0.35">
      <c r="A2647">
        <v>651100718</v>
      </c>
      <c r="B2647" s="2">
        <v>44040</v>
      </c>
      <c r="C2647" s="2">
        <v>44055</v>
      </c>
      <c r="D2647" t="s">
        <v>124</v>
      </c>
      <c r="E2647" t="s">
        <v>38</v>
      </c>
      <c r="F2647" t="s">
        <v>17</v>
      </c>
      <c r="G2647" t="s">
        <v>18</v>
      </c>
      <c r="H2647" t="s">
        <v>15</v>
      </c>
      <c r="I2647">
        <v>4026</v>
      </c>
      <c r="J2647">
        <v>152.58000000000001</v>
      </c>
      <c r="K2647">
        <v>97.44</v>
      </c>
    </row>
    <row r="2648" spans="1:11" x14ac:dyDescent="0.35">
      <c r="A2648">
        <v>186839520</v>
      </c>
      <c r="B2648" s="2">
        <v>43765</v>
      </c>
      <c r="C2648" s="2">
        <v>43777</v>
      </c>
      <c r="D2648" t="s">
        <v>58</v>
      </c>
      <c r="E2648" t="s">
        <v>29</v>
      </c>
      <c r="F2648" t="s">
        <v>13</v>
      </c>
      <c r="G2648" t="s">
        <v>14</v>
      </c>
      <c r="H2648" t="s">
        <v>19</v>
      </c>
      <c r="I2648">
        <v>8821</v>
      </c>
      <c r="J2648">
        <v>255.28</v>
      </c>
      <c r="K2648">
        <v>159.41999999999999</v>
      </c>
    </row>
    <row r="2649" spans="1:11" x14ac:dyDescent="0.35">
      <c r="A2649">
        <v>630447280</v>
      </c>
      <c r="B2649" s="2">
        <v>44806</v>
      </c>
      <c r="C2649" s="2">
        <v>44824</v>
      </c>
      <c r="D2649" t="s">
        <v>136</v>
      </c>
      <c r="E2649" t="s">
        <v>38</v>
      </c>
      <c r="F2649" t="s">
        <v>76</v>
      </c>
      <c r="G2649" t="s">
        <v>14</v>
      </c>
      <c r="H2649" t="s">
        <v>26</v>
      </c>
      <c r="I2649">
        <v>2215</v>
      </c>
      <c r="J2649">
        <v>668.27</v>
      </c>
      <c r="K2649">
        <v>502.54</v>
      </c>
    </row>
    <row r="2650" spans="1:11" x14ac:dyDescent="0.35">
      <c r="A2650">
        <v>614785325</v>
      </c>
      <c r="B2650" s="2">
        <v>44831</v>
      </c>
      <c r="C2650" s="2">
        <v>44834</v>
      </c>
      <c r="D2650" t="s">
        <v>94</v>
      </c>
      <c r="E2650" t="s">
        <v>38</v>
      </c>
      <c r="F2650" t="s">
        <v>40</v>
      </c>
      <c r="G2650" t="s">
        <v>18</v>
      </c>
      <c r="H2650" t="s">
        <v>15</v>
      </c>
      <c r="I2650">
        <v>7494</v>
      </c>
      <c r="J2650">
        <v>651.21</v>
      </c>
      <c r="K2650">
        <v>524.96</v>
      </c>
    </row>
    <row r="2651" spans="1:11" x14ac:dyDescent="0.35">
      <c r="A2651">
        <v>643027484</v>
      </c>
      <c r="B2651" s="2">
        <v>44327</v>
      </c>
      <c r="C2651" s="2">
        <v>44346</v>
      </c>
      <c r="D2651" t="s">
        <v>189</v>
      </c>
      <c r="E2651" t="s">
        <v>21</v>
      </c>
      <c r="F2651" t="s">
        <v>47</v>
      </c>
      <c r="G2651" t="s">
        <v>14</v>
      </c>
      <c r="H2651" t="s">
        <v>34</v>
      </c>
      <c r="I2651">
        <v>4977</v>
      </c>
      <c r="J2651">
        <v>421.89</v>
      </c>
      <c r="K2651">
        <v>364.69</v>
      </c>
    </row>
    <row r="2652" spans="1:11" x14ac:dyDescent="0.35">
      <c r="A2652">
        <v>838660085</v>
      </c>
      <c r="B2652" s="2">
        <v>44895</v>
      </c>
      <c r="C2652" s="2">
        <v>44903</v>
      </c>
      <c r="D2652" t="s">
        <v>169</v>
      </c>
      <c r="E2652" t="s">
        <v>29</v>
      </c>
      <c r="F2652" t="s">
        <v>30</v>
      </c>
      <c r="G2652" t="s">
        <v>18</v>
      </c>
      <c r="H2652" t="s">
        <v>34</v>
      </c>
      <c r="I2652">
        <v>7011</v>
      </c>
      <c r="J2652">
        <v>81.73</v>
      </c>
      <c r="K2652">
        <v>56.67</v>
      </c>
    </row>
    <row r="2653" spans="1:11" x14ac:dyDescent="0.35">
      <c r="A2653">
        <v>495481956</v>
      </c>
      <c r="B2653" s="2">
        <v>44068</v>
      </c>
      <c r="C2653" s="2">
        <v>44086</v>
      </c>
      <c r="D2653" t="s">
        <v>192</v>
      </c>
      <c r="E2653" t="s">
        <v>32</v>
      </c>
      <c r="F2653" t="s">
        <v>30</v>
      </c>
      <c r="G2653" t="s">
        <v>14</v>
      </c>
      <c r="H2653" t="s">
        <v>26</v>
      </c>
      <c r="I2653">
        <v>2976</v>
      </c>
      <c r="J2653">
        <v>81.73</v>
      </c>
      <c r="K2653">
        <v>56.67</v>
      </c>
    </row>
    <row r="2654" spans="1:11" x14ac:dyDescent="0.35">
      <c r="A2654">
        <v>327604424</v>
      </c>
      <c r="B2654" s="2">
        <v>43576</v>
      </c>
      <c r="C2654" s="2">
        <v>43577</v>
      </c>
      <c r="D2654" t="s">
        <v>145</v>
      </c>
      <c r="E2654" t="s">
        <v>21</v>
      </c>
      <c r="F2654" t="s">
        <v>22</v>
      </c>
      <c r="G2654" t="s">
        <v>14</v>
      </c>
      <c r="H2654" t="s">
        <v>26</v>
      </c>
      <c r="I2654">
        <v>4284</v>
      </c>
      <c r="J2654">
        <v>47.45</v>
      </c>
      <c r="K2654">
        <v>31.79</v>
      </c>
    </row>
    <row r="2655" spans="1:11" x14ac:dyDescent="0.35">
      <c r="A2655">
        <v>219451320</v>
      </c>
      <c r="B2655" s="2">
        <v>43269</v>
      </c>
      <c r="C2655" s="2">
        <v>43283</v>
      </c>
      <c r="D2655" t="s">
        <v>100</v>
      </c>
      <c r="E2655" t="s">
        <v>21</v>
      </c>
      <c r="F2655" t="s">
        <v>47</v>
      </c>
      <c r="G2655" t="s">
        <v>18</v>
      </c>
      <c r="H2655" t="s">
        <v>15</v>
      </c>
      <c r="I2655">
        <v>9377</v>
      </c>
      <c r="J2655">
        <v>421.89</v>
      </c>
      <c r="K2655">
        <v>364.69</v>
      </c>
    </row>
    <row r="2656" spans="1:11" x14ac:dyDescent="0.35">
      <c r="A2656">
        <v>575758969</v>
      </c>
      <c r="B2656" s="2">
        <v>44270</v>
      </c>
      <c r="C2656" s="2">
        <v>44289</v>
      </c>
      <c r="D2656" t="s">
        <v>165</v>
      </c>
      <c r="E2656" t="s">
        <v>21</v>
      </c>
      <c r="F2656" t="s">
        <v>30</v>
      </c>
      <c r="G2656" t="s">
        <v>14</v>
      </c>
      <c r="H2656" t="s">
        <v>34</v>
      </c>
      <c r="I2656">
        <v>8729</v>
      </c>
      <c r="J2656">
        <v>81.73</v>
      </c>
      <c r="K2656">
        <v>56.67</v>
      </c>
    </row>
    <row r="2657" spans="1:11" x14ac:dyDescent="0.35">
      <c r="A2657">
        <v>971576201</v>
      </c>
      <c r="B2657" s="2">
        <v>44205</v>
      </c>
      <c r="C2657" s="2">
        <v>44215</v>
      </c>
      <c r="D2657" t="s">
        <v>58</v>
      </c>
      <c r="E2657" t="s">
        <v>29</v>
      </c>
      <c r="F2657" t="s">
        <v>17</v>
      </c>
      <c r="G2657" t="s">
        <v>14</v>
      </c>
      <c r="H2657" t="s">
        <v>34</v>
      </c>
      <c r="I2657">
        <v>9843</v>
      </c>
      <c r="J2657">
        <v>152.58000000000001</v>
      </c>
      <c r="K2657">
        <v>97.44</v>
      </c>
    </row>
    <row r="2658" spans="1:11" x14ac:dyDescent="0.35">
      <c r="A2658">
        <v>602264344</v>
      </c>
      <c r="B2658" s="2">
        <v>43438</v>
      </c>
      <c r="C2658" s="2">
        <v>43446</v>
      </c>
      <c r="D2658" t="s">
        <v>117</v>
      </c>
      <c r="E2658" t="s">
        <v>21</v>
      </c>
      <c r="F2658" t="s">
        <v>40</v>
      </c>
      <c r="G2658" t="s">
        <v>18</v>
      </c>
      <c r="H2658" t="s">
        <v>34</v>
      </c>
      <c r="I2658">
        <v>2258</v>
      </c>
      <c r="J2658">
        <v>651.21</v>
      </c>
      <c r="K2658">
        <v>524.96</v>
      </c>
    </row>
    <row r="2659" spans="1:11" x14ac:dyDescent="0.35">
      <c r="A2659">
        <v>533497226</v>
      </c>
      <c r="B2659" s="2">
        <v>43686</v>
      </c>
      <c r="C2659" s="2">
        <v>43707</v>
      </c>
      <c r="D2659" t="s">
        <v>139</v>
      </c>
      <c r="E2659" t="s">
        <v>51</v>
      </c>
      <c r="F2659" t="s">
        <v>17</v>
      </c>
      <c r="G2659" t="s">
        <v>14</v>
      </c>
      <c r="H2659" t="s">
        <v>34</v>
      </c>
      <c r="I2659">
        <v>2539</v>
      </c>
      <c r="J2659">
        <v>152.58000000000001</v>
      </c>
      <c r="K2659">
        <v>97.44</v>
      </c>
    </row>
    <row r="2660" spans="1:11" x14ac:dyDescent="0.35">
      <c r="A2660">
        <v>551261174</v>
      </c>
      <c r="B2660" s="2">
        <v>43822</v>
      </c>
      <c r="C2660" s="2">
        <v>43826</v>
      </c>
      <c r="D2660" t="s">
        <v>84</v>
      </c>
      <c r="E2660" t="s">
        <v>24</v>
      </c>
      <c r="F2660" t="s">
        <v>42</v>
      </c>
      <c r="G2660" t="s">
        <v>14</v>
      </c>
      <c r="H2660" t="s">
        <v>15</v>
      </c>
      <c r="I2660">
        <v>9287</v>
      </c>
      <c r="J2660">
        <v>437.2</v>
      </c>
      <c r="K2660">
        <v>263.33</v>
      </c>
    </row>
    <row r="2661" spans="1:11" x14ac:dyDescent="0.35">
      <c r="A2661">
        <v>511855018</v>
      </c>
      <c r="B2661" s="2">
        <v>44070</v>
      </c>
      <c r="C2661" s="2">
        <v>44073</v>
      </c>
      <c r="D2661" t="s">
        <v>180</v>
      </c>
      <c r="E2661" t="s">
        <v>24</v>
      </c>
      <c r="F2661" t="s">
        <v>30</v>
      </c>
      <c r="G2661" t="s">
        <v>18</v>
      </c>
      <c r="H2661" t="s">
        <v>15</v>
      </c>
      <c r="I2661">
        <v>8129</v>
      </c>
      <c r="J2661">
        <v>81.73</v>
      </c>
      <c r="K2661">
        <v>56.67</v>
      </c>
    </row>
    <row r="2662" spans="1:11" x14ac:dyDescent="0.35">
      <c r="A2662">
        <v>791890084</v>
      </c>
      <c r="B2662" s="2">
        <v>43426</v>
      </c>
      <c r="C2662" s="2">
        <v>43430</v>
      </c>
      <c r="D2662" t="s">
        <v>79</v>
      </c>
      <c r="E2662" t="s">
        <v>21</v>
      </c>
      <c r="F2662" t="s">
        <v>25</v>
      </c>
      <c r="G2662" t="s">
        <v>18</v>
      </c>
      <c r="H2662" t="s">
        <v>34</v>
      </c>
      <c r="I2662">
        <v>6728</v>
      </c>
      <c r="J2662">
        <v>205.7</v>
      </c>
      <c r="K2662">
        <v>117.11</v>
      </c>
    </row>
    <row r="2663" spans="1:11" x14ac:dyDescent="0.35">
      <c r="A2663">
        <v>938290202</v>
      </c>
      <c r="B2663" s="2">
        <v>42242</v>
      </c>
      <c r="C2663" s="2">
        <v>42248</v>
      </c>
      <c r="D2663" t="s">
        <v>141</v>
      </c>
      <c r="E2663" t="s">
        <v>38</v>
      </c>
      <c r="F2663" t="s">
        <v>17</v>
      </c>
      <c r="G2663" t="s">
        <v>18</v>
      </c>
      <c r="H2663" t="s">
        <v>26</v>
      </c>
      <c r="I2663">
        <v>9777</v>
      </c>
      <c r="J2663">
        <v>152.58000000000001</v>
      </c>
      <c r="K2663">
        <v>97.44</v>
      </c>
    </row>
    <row r="2664" spans="1:11" x14ac:dyDescent="0.35">
      <c r="A2664">
        <v>118291699</v>
      </c>
      <c r="B2664" s="2">
        <v>44910</v>
      </c>
      <c r="C2664" s="2">
        <v>44916</v>
      </c>
      <c r="D2664" t="s">
        <v>192</v>
      </c>
      <c r="E2664" t="s">
        <v>32</v>
      </c>
      <c r="F2664" t="s">
        <v>47</v>
      </c>
      <c r="G2664" t="s">
        <v>18</v>
      </c>
      <c r="H2664" t="s">
        <v>15</v>
      </c>
      <c r="I2664">
        <v>3997</v>
      </c>
      <c r="J2664">
        <v>421.89</v>
      </c>
      <c r="K2664">
        <v>364.69</v>
      </c>
    </row>
    <row r="2665" spans="1:11" x14ac:dyDescent="0.35">
      <c r="A2665">
        <v>269443404</v>
      </c>
      <c r="B2665" s="2">
        <v>42673</v>
      </c>
      <c r="C2665" s="2">
        <v>42683</v>
      </c>
      <c r="D2665" t="s">
        <v>206</v>
      </c>
      <c r="E2665" t="s">
        <v>24</v>
      </c>
      <c r="F2665" t="s">
        <v>42</v>
      </c>
      <c r="G2665" t="s">
        <v>14</v>
      </c>
      <c r="H2665" t="s">
        <v>15</v>
      </c>
      <c r="I2665">
        <v>3146</v>
      </c>
      <c r="J2665">
        <v>437.2</v>
      </c>
      <c r="K2665">
        <v>263.33</v>
      </c>
    </row>
    <row r="2666" spans="1:11" x14ac:dyDescent="0.35">
      <c r="A2666">
        <v>249606645</v>
      </c>
      <c r="B2666" s="2">
        <v>44011</v>
      </c>
      <c r="C2666" s="2">
        <v>44030</v>
      </c>
      <c r="D2666" t="s">
        <v>113</v>
      </c>
      <c r="E2666" t="s">
        <v>21</v>
      </c>
      <c r="F2666" t="s">
        <v>56</v>
      </c>
      <c r="G2666" t="s">
        <v>18</v>
      </c>
      <c r="H2666" t="s">
        <v>19</v>
      </c>
      <c r="I2666">
        <v>3008</v>
      </c>
      <c r="J2666">
        <v>9.33</v>
      </c>
      <c r="K2666">
        <v>6.92</v>
      </c>
    </row>
    <row r="2667" spans="1:11" x14ac:dyDescent="0.35">
      <c r="A2667">
        <v>786955249</v>
      </c>
      <c r="B2667" s="2">
        <v>43945</v>
      </c>
      <c r="C2667" s="2">
        <v>43966</v>
      </c>
      <c r="D2667" t="s">
        <v>65</v>
      </c>
      <c r="E2667" t="s">
        <v>32</v>
      </c>
      <c r="F2667" t="s">
        <v>33</v>
      </c>
      <c r="G2667" t="s">
        <v>18</v>
      </c>
      <c r="H2667" t="s">
        <v>26</v>
      </c>
      <c r="I2667">
        <v>6401</v>
      </c>
      <c r="J2667">
        <v>109.28</v>
      </c>
      <c r="K2667">
        <v>35.840000000000003</v>
      </c>
    </row>
    <row r="2668" spans="1:11" x14ac:dyDescent="0.35">
      <c r="A2668">
        <v>429975545</v>
      </c>
      <c r="B2668" s="2">
        <v>42580</v>
      </c>
      <c r="C2668" s="2">
        <v>42586</v>
      </c>
      <c r="D2668" t="s">
        <v>46</v>
      </c>
      <c r="E2668" t="s">
        <v>29</v>
      </c>
      <c r="F2668" t="s">
        <v>13</v>
      </c>
      <c r="G2668" t="s">
        <v>14</v>
      </c>
      <c r="H2668" t="s">
        <v>26</v>
      </c>
      <c r="I2668">
        <v>8174</v>
      </c>
      <c r="J2668">
        <v>255.28</v>
      </c>
      <c r="K2668">
        <v>159.41999999999999</v>
      </c>
    </row>
    <row r="2669" spans="1:11" x14ac:dyDescent="0.35">
      <c r="A2669">
        <v>497466361</v>
      </c>
      <c r="B2669" s="2">
        <v>42102</v>
      </c>
      <c r="C2669" s="2">
        <v>42107</v>
      </c>
      <c r="D2669" t="s">
        <v>79</v>
      </c>
      <c r="E2669" t="s">
        <v>21</v>
      </c>
      <c r="F2669" t="s">
        <v>76</v>
      </c>
      <c r="G2669" t="s">
        <v>18</v>
      </c>
      <c r="H2669" t="s">
        <v>19</v>
      </c>
      <c r="I2669">
        <v>206</v>
      </c>
      <c r="J2669">
        <v>668.27</v>
      </c>
      <c r="K2669">
        <v>502.54</v>
      </c>
    </row>
    <row r="2670" spans="1:11" x14ac:dyDescent="0.35">
      <c r="A2670">
        <v>128539025</v>
      </c>
      <c r="B2670" s="2">
        <v>43317</v>
      </c>
      <c r="C2670" s="2">
        <v>43329</v>
      </c>
      <c r="D2670" t="s">
        <v>36</v>
      </c>
      <c r="E2670" t="s">
        <v>29</v>
      </c>
      <c r="F2670" t="s">
        <v>25</v>
      </c>
      <c r="G2670" t="s">
        <v>14</v>
      </c>
      <c r="H2670" t="s">
        <v>19</v>
      </c>
      <c r="I2670">
        <v>6409</v>
      </c>
      <c r="J2670">
        <v>205.7</v>
      </c>
      <c r="K2670">
        <v>117.11</v>
      </c>
    </row>
    <row r="2671" spans="1:11" x14ac:dyDescent="0.35">
      <c r="A2671">
        <v>332617366</v>
      </c>
      <c r="B2671" s="2">
        <v>44728</v>
      </c>
      <c r="C2671" s="2">
        <v>44730</v>
      </c>
      <c r="D2671" t="s">
        <v>43</v>
      </c>
      <c r="E2671" t="s">
        <v>24</v>
      </c>
      <c r="F2671" t="s">
        <v>33</v>
      </c>
      <c r="G2671" t="s">
        <v>14</v>
      </c>
      <c r="H2671" t="s">
        <v>15</v>
      </c>
      <c r="I2671">
        <v>7725</v>
      </c>
      <c r="J2671">
        <v>109.28</v>
      </c>
      <c r="K2671">
        <v>35.840000000000003</v>
      </c>
    </row>
    <row r="2672" spans="1:11" x14ac:dyDescent="0.35">
      <c r="A2672">
        <v>839437711</v>
      </c>
      <c r="B2672" s="2">
        <v>43457</v>
      </c>
      <c r="C2672" s="2">
        <v>43466</v>
      </c>
      <c r="D2672" t="s">
        <v>204</v>
      </c>
      <c r="E2672" t="s">
        <v>21</v>
      </c>
      <c r="F2672" t="s">
        <v>33</v>
      </c>
      <c r="G2672" t="s">
        <v>18</v>
      </c>
      <c r="H2672" t="s">
        <v>26</v>
      </c>
      <c r="I2672">
        <v>7128</v>
      </c>
      <c r="J2672">
        <v>109.28</v>
      </c>
      <c r="K2672">
        <v>35.840000000000003</v>
      </c>
    </row>
    <row r="2673" spans="1:11" x14ac:dyDescent="0.35">
      <c r="A2673">
        <v>549048888</v>
      </c>
      <c r="B2673" s="2">
        <v>43404</v>
      </c>
      <c r="C2673" s="2">
        <v>43412</v>
      </c>
      <c r="D2673" t="s">
        <v>67</v>
      </c>
      <c r="E2673" t="s">
        <v>21</v>
      </c>
      <c r="F2673" t="s">
        <v>40</v>
      </c>
      <c r="G2673" t="s">
        <v>14</v>
      </c>
      <c r="H2673" t="s">
        <v>34</v>
      </c>
      <c r="I2673">
        <v>4622</v>
      </c>
      <c r="J2673">
        <v>651.21</v>
      </c>
      <c r="K2673">
        <v>524.96</v>
      </c>
    </row>
    <row r="2674" spans="1:11" x14ac:dyDescent="0.35">
      <c r="A2674">
        <v>681812226</v>
      </c>
      <c r="B2674" s="2">
        <v>44162</v>
      </c>
      <c r="C2674" s="2">
        <v>44169</v>
      </c>
      <c r="D2674" t="s">
        <v>212</v>
      </c>
      <c r="E2674" t="s">
        <v>32</v>
      </c>
      <c r="F2674" t="s">
        <v>33</v>
      </c>
      <c r="G2674" t="s">
        <v>14</v>
      </c>
      <c r="H2674" t="s">
        <v>26</v>
      </c>
      <c r="I2674">
        <v>2244</v>
      </c>
      <c r="J2674">
        <v>109.28</v>
      </c>
      <c r="K2674">
        <v>35.840000000000003</v>
      </c>
    </row>
    <row r="2675" spans="1:11" x14ac:dyDescent="0.35">
      <c r="A2675">
        <v>728401553</v>
      </c>
      <c r="B2675" s="2">
        <v>42715</v>
      </c>
      <c r="C2675" s="2">
        <v>42722</v>
      </c>
      <c r="D2675" t="s">
        <v>37</v>
      </c>
      <c r="E2675" t="s">
        <v>38</v>
      </c>
      <c r="F2675" t="s">
        <v>13</v>
      </c>
      <c r="G2675" t="s">
        <v>18</v>
      </c>
      <c r="H2675" t="s">
        <v>19</v>
      </c>
      <c r="I2675">
        <v>9061</v>
      </c>
      <c r="J2675">
        <v>255.28</v>
      </c>
      <c r="K2675">
        <v>159.41999999999999</v>
      </c>
    </row>
    <row r="2676" spans="1:11" x14ac:dyDescent="0.35">
      <c r="A2676">
        <v>699803197</v>
      </c>
      <c r="B2676" s="2">
        <v>43475</v>
      </c>
      <c r="C2676" s="2">
        <v>43479</v>
      </c>
      <c r="D2676" t="s">
        <v>149</v>
      </c>
      <c r="E2676" t="s">
        <v>12</v>
      </c>
      <c r="F2676" t="s">
        <v>22</v>
      </c>
      <c r="G2676" t="s">
        <v>18</v>
      </c>
      <c r="H2676" t="s">
        <v>34</v>
      </c>
      <c r="I2676">
        <v>6172</v>
      </c>
      <c r="J2676">
        <v>47.45</v>
      </c>
      <c r="K2676">
        <v>31.79</v>
      </c>
    </row>
    <row r="2677" spans="1:11" x14ac:dyDescent="0.35">
      <c r="A2677">
        <v>677315986</v>
      </c>
      <c r="B2677" s="2">
        <v>43397</v>
      </c>
      <c r="C2677" s="2">
        <v>43398</v>
      </c>
      <c r="D2677" t="s">
        <v>37</v>
      </c>
      <c r="E2677" t="s">
        <v>38</v>
      </c>
      <c r="F2677" t="s">
        <v>30</v>
      </c>
      <c r="G2677" t="s">
        <v>14</v>
      </c>
      <c r="H2677" t="s">
        <v>34</v>
      </c>
      <c r="I2677">
        <v>1706</v>
      </c>
      <c r="J2677">
        <v>81.73</v>
      </c>
      <c r="K2677">
        <v>56.67</v>
      </c>
    </row>
    <row r="2678" spans="1:11" x14ac:dyDescent="0.35">
      <c r="A2678">
        <v>362551248</v>
      </c>
      <c r="B2678" s="2">
        <v>43210</v>
      </c>
      <c r="C2678" s="2">
        <v>43229</v>
      </c>
      <c r="D2678" t="s">
        <v>160</v>
      </c>
      <c r="E2678" t="s">
        <v>29</v>
      </c>
      <c r="F2678" t="s">
        <v>30</v>
      </c>
      <c r="G2678" t="s">
        <v>18</v>
      </c>
      <c r="H2678" t="s">
        <v>34</v>
      </c>
      <c r="I2678">
        <v>5826</v>
      </c>
      <c r="J2678">
        <v>81.73</v>
      </c>
      <c r="K2678">
        <v>56.67</v>
      </c>
    </row>
    <row r="2679" spans="1:11" x14ac:dyDescent="0.35">
      <c r="A2679">
        <v>427432811</v>
      </c>
      <c r="B2679" s="2">
        <v>42341</v>
      </c>
      <c r="C2679" s="2">
        <v>42362</v>
      </c>
      <c r="D2679" t="s">
        <v>77</v>
      </c>
      <c r="E2679" t="s">
        <v>21</v>
      </c>
      <c r="F2679" t="s">
        <v>17</v>
      </c>
      <c r="G2679" t="s">
        <v>14</v>
      </c>
      <c r="H2679" t="s">
        <v>34</v>
      </c>
      <c r="I2679">
        <v>5722</v>
      </c>
      <c r="J2679">
        <v>152.58000000000001</v>
      </c>
      <c r="K2679">
        <v>97.44</v>
      </c>
    </row>
    <row r="2680" spans="1:11" x14ac:dyDescent="0.35">
      <c r="A2680">
        <v>264197003</v>
      </c>
      <c r="B2680" s="2">
        <v>44567</v>
      </c>
      <c r="C2680" s="2">
        <v>44583</v>
      </c>
      <c r="D2680" t="s">
        <v>112</v>
      </c>
      <c r="E2680" t="s">
        <v>12</v>
      </c>
      <c r="F2680" t="s">
        <v>17</v>
      </c>
      <c r="G2680" t="s">
        <v>14</v>
      </c>
      <c r="H2680" t="s">
        <v>15</v>
      </c>
      <c r="I2680">
        <v>619</v>
      </c>
      <c r="J2680">
        <v>152.58000000000001</v>
      </c>
      <c r="K2680">
        <v>97.44</v>
      </c>
    </row>
    <row r="2681" spans="1:11" x14ac:dyDescent="0.35">
      <c r="A2681">
        <v>235392653</v>
      </c>
      <c r="B2681" s="2">
        <v>43283</v>
      </c>
      <c r="C2681" s="2">
        <v>43291</v>
      </c>
      <c r="D2681" t="s">
        <v>164</v>
      </c>
      <c r="E2681" t="s">
        <v>38</v>
      </c>
      <c r="F2681" t="s">
        <v>68</v>
      </c>
      <c r="G2681" t="s">
        <v>14</v>
      </c>
      <c r="H2681" t="s">
        <v>19</v>
      </c>
      <c r="I2681">
        <v>6772</v>
      </c>
      <c r="J2681">
        <v>154.06</v>
      </c>
      <c r="K2681">
        <v>90.93</v>
      </c>
    </row>
    <row r="2682" spans="1:11" x14ac:dyDescent="0.35">
      <c r="A2682">
        <v>323881089</v>
      </c>
      <c r="B2682" s="2">
        <v>44740</v>
      </c>
      <c r="C2682" s="2">
        <v>44746</v>
      </c>
      <c r="D2682" t="s">
        <v>64</v>
      </c>
      <c r="E2682" t="s">
        <v>29</v>
      </c>
      <c r="F2682" t="s">
        <v>76</v>
      </c>
      <c r="G2682" t="s">
        <v>18</v>
      </c>
      <c r="H2682" t="s">
        <v>34</v>
      </c>
      <c r="I2682">
        <v>2467</v>
      </c>
      <c r="J2682">
        <v>668.27</v>
      </c>
      <c r="K2682">
        <v>502.54</v>
      </c>
    </row>
    <row r="2683" spans="1:11" x14ac:dyDescent="0.35">
      <c r="A2683">
        <v>582836139</v>
      </c>
      <c r="B2683" s="2">
        <v>43190</v>
      </c>
      <c r="C2683" s="2">
        <v>43205</v>
      </c>
      <c r="D2683" t="s">
        <v>188</v>
      </c>
      <c r="E2683" t="s">
        <v>21</v>
      </c>
      <c r="F2683" t="s">
        <v>40</v>
      </c>
      <c r="G2683" t="s">
        <v>14</v>
      </c>
      <c r="H2683" t="s">
        <v>34</v>
      </c>
      <c r="I2683">
        <v>3020</v>
      </c>
      <c r="J2683">
        <v>651.21</v>
      </c>
      <c r="K2683">
        <v>524.96</v>
      </c>
    </row>
    <row r="2684" spans="1:11" x14ac:dyDescent="0.35">
      <c r="A2684">
        <v>685744130</v>
      </c>
      <c r="B2684" s="2">
        <v>44123</v>
      </c>
      <c r="C2684" s="2">
        <v>44124</v>
      </c>
      <c r="D2684" t="s">
        <v>74</v>
      </c>
      <c r="E2684" t="s">
        <v>38</v>
      </c>
      <c r="F2684" t="s">
        <v>76</v>
      </c>
      <c r="G2684" t="s">
        <v>14</v>
      </c>
      <c r="H2684" t="s">
        <v>34</v>
      </c>
      <c r="I2684">
        <v>5782</v>
      </c>
      <c r="J2684">
        <v>668.27</v>
      </c>
      <c r="K2684">
        <v>502.54</v>
      </c>
    </row>
    <row r="2685" spans="1:11" x14ac:dyDescent="0.35">
      <c r="A2685">
        <v>376403892</v>
      </c>
      <c r="B2685" s="2">
        <v>43531</v>
      </c>
      <c r="C2685" s="2">
        <v>43538</v>
      </c>
      <c r="D2685" t="s">
        <v>164</v>
      </c>
      <c r="E2685" t="s">
        <v>38</v>
      </c>
      <c r="F2685" t="s">
        <v>13</v>
      </c>
      <c r="G2685" t="s">
        <v>18</v>
      </c>
      <c r="H2685" t="s">
        <v>15</v>
      </c>
      <c r="I2685">
        <v>5131</v>
      </c>
      <c r="J2685">
        <v>255.28</v>
      </c>
      <c r="K2685">
        <v>159.41999999999999</v>
      </c>
    </row>
    <row r="2686" spans="1:11" x14ac:dyDescent="0.35">
      <c r="A2686">
        <v>818926751</v>
      </c>
      <c r="B2686" s="2">
        <v>42337</v>
      </c>
      <c r="C2686" s="2">
        <v>42340</v>
      </c>
      <c r="D2686" t="s">
        <v>112</v>
      </c>
      <c r="E2686" t="s">
        <v>12</v>
      </c>
      <c r="F2686" t="s">
        <v>68</v>
      </c>
      <c r="G2686" t="s">
        <v>14</v>
      </c>
      <c r="H2686" t="s">
        <v>19</v>
      </c>
      <c r="I2686">
        <v>7479</v>
      </c>
      <c r="J2686">
        <v>154.06</v>
      </c>
      <c r="K2686">
        <v>90.93</v>
      </c>
    </row>
    <row r="2687" spans="1:11" x14ac:dyDescent="0.35">
      <c r="A2687">
        <v>547736537</v>
      </c>
      <c r="B2687" s="2">
        <v>44275</v>
      </c>
      <c r="C2687" s="2">
        <v>44291</v>
      </c>
      <c r="D2687" t="s">
        <v>31</v>
      </c>
      <c r="E2687" t="s">
        <v>32</v>
      </c>
      <c r="F2687" t="s">
        <v>22</v>
      </c>
      <c r="G2687" t="s">
        <v>14</v>
      </c>
      <c r="H2687" t="s">
        <v>19</v>
      </c>
      <c r="I2687">
        <v>6268</v>
      </c>
      <c r="J2687">
        <v>47.45</v>
      </c>
      <c r="K2687">
        <v>31.79</v>
      </c>
    </row>
    <row r="2688" spans="1:11" x14ac:dyDescent="0.35">
      <c r="A2688">
        <v>417569577</v>
      </c>
      <c r="B2688" s="2">
        <v>43503</v>
      </c>
      <c r="C2688" s="2">
        <v>43515</v>
      </c>
      <c r="D2688" t="s">
        <v>93</v>
      </c>
      <c r="E2688" t="s">
        <v>29</v>
      </c>
      <c r="F2688" t="s">
        <v>76</v>
      </c>
      <c r="G2688" t="s">
        <v>18</v>
      </c>
      <c r="H2688" t="s">
        <v>19</v>
      </c>
      <c r="I2688">
        <v>6972</v>
      </c>
      <c r="J2688">
        <v>668.27</v>
      </c>
      <c r="K2688">
        <v>502.54</v>
      </c>
    </row>
    <row r="2689" spans="1:11" x14ac:dyDescent="0.35">
      <c r="A2689">
        <v>453474700</v>
      </c>
      <c r="B2689" s="2">
        <v>44616</v>
      </c>
      <c r="C2689" s="2">
        <v>44632</v>
      </c>
      <c r="D2689" t="s">
        <v>54</v>
      </c>
      <c r="E2689" t="s">
        <v>29</v>
      </c>
      <c r="F2689" t="s">
        <v>33</v>
      </c>
      <c r="G2689" t="s">
        <v>14</v>
      </c>
      <c r="H2689" t="s">
        <v>19</v>
      </c>
      <c r="I2689">
        <v>2096</v>
      </c>
      <c r="J2689">
        <v>109.28</v>
      </c>
      <c r="K2689">
        <v>35.840000000000003</v>
      </c>
    </row>
    <row r="2690" spans="1:11" x14ac:dyDescent="0.35">
      <c r="A2690">
        <v>300813233</v>
      </c>
      <c r="B2690" s="2">
        <v>43358</v>
      </c>
      <c r="C2690" s="2">
        <v>43368</v>
      </c>
      <c r="D2690" t="s">
        <v>154</v>
      </c>
      <c r="E2690" t="s">
        <v>12</v>
      </c>
      <c r="F2690" t="s">
        <v>33</v>
      </c>
      <c r="G2690" t="s">
        <v>18</v>
      </c>
      <c r="H2690" t="s">
        <v>34</v>
      </c>
      <c r="I2690">
        <v>6175</v>
      </c>
      <c r="J2690">
        <v>109.28</v>
      </c>
      <c r="K2690">
        <v>35.840000000000003</v>
      </c>
    </row>
    <row r="2691" spans="1:11" x14ac:dyDescent="0.35">
      <c r="A2691">
        <v>575259006</v>
      </c>
      <c r="B2691" s="2">
        <v>43716</v>
      </c>
      <c r="C2691" s="2">
        <v>43732</v>
      </c>
      <c r="D2691" t="s">
        <v>197</v>
      </c>
      <c r="E2691" t="s">
        <v>38</v>
      </c>
      <c r="F2691" t="s">
        <v>76</v>
      </c>
      <c r="G2691" t="s">
        <v>14</v>
      </c>
      <c r="H2691" t="s">
        <v>26</v>
      </c>
      <c r="I2691">
        <v>778</v>
      </c>
      <c r="J2691">
        <v>668.27</v>
      </c>
      <c r="K2691">
        <v>502.54</v>
      </c>
    </row>
    <row r="2692" spans="1:11" x14ac:dyDescent="0.35">
      <c r="A2692">
        <v>612798345</v>
      </c>
      <c r="B2692" s="2">
        <v>44640</v>
      </c>
      <c r="C2692" s="2">
        <v>44656</v>
      </c>
      <c r="D2692" t="s">
        <v>158</v>
      </c>
      <c r="E2692" t="s">
        <v>12</v>
      </c>
      <c r="F2692" t="s">
        <v>25</v>
      </c>
      <c r="G2692" t="s">
        <v>14</v>
      </c>
      <c r="H2692" t="s">
        <v>19</v>
      </c>
      <c r="I2692">
        <v>9503</v>
      </c>
      <c r="J2692">
        <v>205.7</v>
      </c>
      <c r="K2692">
        <v>117.11</v>
      </c>
    </row>
    <row r="2693" spans="1:11" x14ac:dyDescent="0.35">
      <c r="A2693">
        <v>719730079</v>
      </c>
      <c r="B2693" s="2">
        <v>43929</v>
      </c>
      <c r="C2693" s="2">
        <v>43949</v>
      </c>
      <c r="D2693" t="s">
        <v>91</v>
      </c>
      <c r="E2693" t="s">
        <v>21</v>
      </c>
      <c r="F2693" t="s">
        <v>33</v>
      </c>
      <c r="G2693" t="s">
        <v>18</v>
      </c>
      <c r="H2693" t="s">
        <v>34</v>
      </c>
      <c r="I2693">
        <v>2979</v>
      </c>
      <c r="J2693">
        <v>109.28</v>
      </c>
      <c r="K2693">
        <v>35.840000000000003</v>
      </c>
    </row>
    <row r="2694" spans="1:11" x14ac:dyDescent="0.35">
      <c r="A2694">
        <v>822665536</v>
      </c>
      <c r="B2694" s="2">
        <v>43736</v>
      </c>
      <c r="C2694" s="2">
        <v>43743</v>
      </c>
      <c r="D2694" t="s">
        <v>124</v>
      </c>
      <c r="E2694" t="s">
        <v>38</v>
      </c>
      <c r="F2694" t="s">
        <v>25</v>
      </c>
      <c r="G2694" t="s">
        <v>18</v>
      </c>
      <c r="H2694" t="s">
        <v>15</v>
      </c>
      <c r="I2694">
        <v>3868</v>
      </c>
      <c r="J2694">
        <v>205.7</v>
      </c>
      <c r="K2694">
        <v>117.11</v>
      </c>
    </row>
    <row r="2695" spans="1:11" x14ac:dyDescent="0.35">
      <c r="A2695">
        <v>918528544</v>
      </c>
      <c r="B2695" s="2">
        <v>43604</v>
      </c>
      <c r="C2695" s="2">
        <v>43605</v>
      </c>
      <c r="D2695" t="s">
        <v>126</v>
      </c>
      <c r="E2695" t="s">
        <v>24</v>
      </c>
      <c r="F2695" t="s">
        <v>33</v>
      </c>
      <c r="G2695" t="s">
        <v>18</v>
      </c>
      <c r="H2695" t="s">
        <v>34</v>
      </c>
      <c r="I2695">
        <v>1863</v>
      </c>
      <c r="J2695">
        <v>109.28</v>
      </c>
      <c r="K2695">
        <v>35.840000000000003</v>
      </c>
    </row>
    <row r="2696" spans="1:11" x14ac:dyDescent="0.35">
      <c r="A2696">
        <v>624555432</v>
      </c>
      <c r="B2696" s="2">
        <v>44925</v>
      </c>
      <c r="C2696" s="2">
        <v>44939</v>
      </c>
      <c r="D2696" t="s">
        <v>41</v>
      </c>
      <c r="E2696" t="s">
        <v>29</v>
      </c>
      <c r="F2696" t="s">
        <v>13</v>
      </c>
      <c r="G2696" t="s">
        <v>18</v>
      </c>
      <c r="H2696" t="s">
        <v>34</v>
      </c>
      <c r="I2696">
        <v>8686</v>
      </c>
      <c r="J2696">
        <v>255.28</v>
      </c>
      <c r="K2696">
        <v>159.41999999999999</v>
      </c>
    </row>
    <row r="2697" spans="1:11" x14ac:dyDescent="0.35">
      <c r="A2697">
        <v>528295028</v>
      </c>
      <c r="B2697" s="2">
        <v>44289</v>
      </c>
      <c r="C2697" s="2">
        <v>44294</v>
      </c>
      <c r="D2697" t="s">
        <v>131</v>
      </c>
      <c r="E2697" t="s">
        <v>32</v>
      </c>
      <c r="F2697" t="s">
        <v>56</v>
      </c>
      <c r="G2697" t="s">
        <v>14</v>
      </c>
      <c r="H2697" t="s">
        <v>34</v>
      </c>
      <c r="I2697">
        <v>3093</v>
      </c>
      <c r="J2697">
        <v>9.33</v>
      </c>
      <c r="K2697">
        <v>6.92</v>
      </c>
    </row>
    <row r="2698" spans="1:11" x14ac:dyDescent="0.35">
      <c r="A2698">
        <v>837608659</v>
      </c>
      <c r="B2698" s="2">
        <v>43942</v>
      </c>
      <c r="C2698" s="2">
        <v>43955</v>
      </c>
      <c r="D2698" t="s">
        <v>49</v>
      </c>
      <c r="E2698" t="s">
        <v>21</v>
      </c>
      <c r="F2698" t="s">
        <v>76</v>
      </c>
      <c r="G2698" t="s">
        <v>14</v>
      </c>
      <c r="H2698" t="s">
        <v>34</v>
      </c>
      <c r="I2698">
        <v>5871</v>
      </c>
      <c r="J2698">
        <v>668.27</v>
      </c>
      <c r="K2698">
        <v>502.54</v>
      </c>
    </row>
    <row r="2699" spans="1:11" x14ac:dyDescent="0.35">
      <c r="A2699">
        <v>930670154</v>
      </c>
      <c r="B2699" s="2">
        <v>42792</v>
      </c>
      <c r="C2699" s="2">
        <v>42813</v>
      </c>
      <c r="D2699" t="s">
        <v>125</v>
      </c>
      <c r="E2699" t="s">
        <v>21</v>
      </c>
      <c r="F2699" t="s">
        <v>47</v>
      </c>
      <c r="G2699" t="s">
        <v>14</v>
      </c>
      <c r="H2699" t="s">
        <v>26</v>
      </c>
      <c r="I2699">
        <v>4835</v>
      </c>
      <c r="J2699">
        <v>421.89</v>
      </c>
      <c r="K2699">
        <v>364.69</v>
      </c>
    </row>
    <row r="2700" spans="1:11" x14ac:dyDescent="0.35">
      <c r="A2700">
        <v>705965840</v>
      </c>
      <c r="B2700" s="2">
        <v>43369</v>
      </c>
      <c r="C2700" s="2">
        <v>43376</v>
      </c>
      <c r="D2700" t="s">
        <v>108</v>
      </c>
      <c r="E2700" t="s">
        <v>12</v>
      </c>
      <c r="F2700" t="s">
        <v>33</v>
      </c>
      <c r="G2700" t="s">
        <v>14</v>
      </c>
      <c r="H2700" t="s">
        <v>26</v>
      </c>
      <c r="I2700">
        <v>9835</v>
      </c>
      <c r="J2700">
        <v>109.28</v>
      </c>
      <c r="K2700">
        <v>35.840000000000003</v>
      </c>
    </row>
    <row r="2701" spans="1:11" x14ac:dyDescent="0.35">
      <c r="A2701">
        <v>132294547</v>
      </c>
      <c r="B2701" s="2">
        <v>43817</v>
      </c>
      <c r="C2701" s="2">
        <v>43819</v>
      </c>
      <c r="D2701" t="s">
        <v>130</v>
      </c>
      <c r="E2701" t="s">
        <v>29</v>
      </c>
      <c r="F2701" t="s">
        <v>47</v>
      </c>
      <c r="G2701" t="s">
        <v>18</v>
      </c>
      <c r="H2701" t="s">
        <v>34</v>
      </c>
      <c r="I2701">
        <v>7751</v>
      </c>
      <c r="J2701">
        <v>421.89</v>
      </c>
      <c r="K2701">
        <v>364.69</v>
      </c>
    </row>
    <row r="2702" spans="1:11" x14ac:dyDescent="0.35">
      <c r="A2702">
        <v>598767602</v>
      </c>
      <c r="B2702" s="2">
        <v>42829</v>
      </c>
      <c r="C2702" s="2">
        <v>42833</v>
      </c>
      <c r="D2702" t="s">
        <v>202</v>
      </c>
      <c r="E2702" t="s">
        <v>38</v>
      </c>
      <c r="F2702" t="s">
        <v>76</v>
      </c>
      <c r="G2702" t="s">
        <v>18</v>
      </c>
      <c r="H2702" t="s">
        <v>19</v>
      </c>
      <c r="I2702">
        <v>7494</v>
      </c>
      <c r="J2702">
        <v>668.27</v>
      </c>
      <c r="K2702">
        <v>502.54</v>
      </c>
    </row>
    <row r="2703" spans="1:11" x14ac:dyDescent="0.35">
      <c r="A2703">
        <v>864808833</v>
      </c>
      <c r="B2703" s="2">
        <v>42638</v>
      </c>
      <c r="C2703" s="2">
        <v>42654</v>
      </c>
      <c r="D2703" t="s">
        <v>84</v>
      </c>
      <c r="E2703" t="s">
        <v>24</v>
      </c>
      <c r="F2703" t="s">
        <v>25</v>
      </c>
      <c r="G2703" t="s">
        <v>18</v>
      </c>
      <c r="H2703" t="s">
        <v>19</v>
      </c>
      <c r="I2703">
        <v>5007</v>
      </c>
      <c r="J2703">
        <v>205.7</v>
      </c>
      <c r="K2703">
        <v>117.11</v>
      </c>
    </row>
    <row r="2704" spans="1:11" x14ac:dyDescent="0.35">
      <c r="A2704">
        <v>210154569</v>
      </c>
      <c r="B2704" s="2">
        <v>43521</v>
      </c>
      <c r="C2704" s="2">
        <v>43536</v>
      </c>
      <c r="D2704" t="s">
        <v>63</v>
      </c>
      <c r="E2704" t="s">
        <v>32</v>
      </c>
      <c r="F2704" t="s">
        <v>47</v>
      </c>
      <c r="G2704" t="s">
        <v>18</v>
      </c>
      <c r="H2704" t="s">
        <v>26</v>
      </c>
      <c r="I2704">
        <v>8262</v>
      </c>
      <c r="J2704">
        <v>421.89</v>
      </c>
      <c r="K2704">
        <v>364.69</v>
      </c>
    </row>
    <row r="2705" spans="1:11" x14ac:dyDescent="0.35">
      <c r="A2705">
        <v>684853637</v>
      </c>
      <c r="B2705" s="2">
        <v>43876</v>
      </c>
      <c r="C2705" s="2">
        <v>43895</v>
      </c>
      <c r="D2705" t="s">
        <v>107</v>
      </c>
      <c r="E2705" t="s">
        <v>21</v>
      </c>
      <c r="F2705" t="s">
        <v>33</v>
      </c>
      <c r="G2705" t="s">
        <v>18</v>
      </c>
      <c r="H2705" t="s">
        <v>34</v>
      </c>
      <c r="I2705">
        <v>2265</v>
      </c>
      <c r="J2705">
        <v>109.28</v>
      </c>
      <c r="K2705">
        <v>35.840000000000003</v>
      </c>
    </row>
    <row r="2706" spans="1:11" x14ac:dyDescent="0.35">
      <c r="A2706">
        <v>359267365</v>
      </c>
      <c r="B2706" s="2">
        <v>44104</v>
      </c>
      <c r="C2706" s="2">
        <v>44112</v>
      </c>
      <c r="D2706" t="s">
        <v>216</v>
      </c>
      <c r="E2706" t="s">
        <v>51</v>
      </c>
      <c r="F2706" t="s">
        <v>56</v>
      </c>
      <c r="G2706" t="s">
        <v>18</v>
      </c>
      <c r="H2706" t="s">
        <v>15</v>
      </c>
      <c r="I2706">
        <v>4052</v>
      </c>
      <c r="J2706">
        <v>9.33</v>
      </c>
      <c r="K2706">
        <v>6.92</v>
      </c>
    </row>
    <row r="2707" spans="1:11" x14ac:dyDescent="0.35">
      <c r="A2707">
        <v>974069583</v>
      </c>
      <c r="B2707" s="2">
        <v>44344</v>
      </c>
      <c r="C2707" s="2">
        <v>44354</v>
      </c>
      <c r="D2707" t="s">
        <v>182</v>
      </c>
      <c r="E2707" t="s">
        <v>12</v>
      </c>
      <c r="F2707" t="s">
        <v>33</v>
      </c>
      <c r="G2707" t="s">
        <v>14</v>
      </c>
      <c r="H2707" t="s">
        <v>15</v>
      </c>
      <c r="I2707">
        <v>7690</v>
      </c>
      <c r="J2707">
        <v>109.28</v>
      </c>
      <c r="K2707">
        <v>35.840000000000003</v>
      </c>
    </row>
    <row r="2708" spans="1:11" x14ac:dyDescent="0.35">
      <c r="A2708">
        <v>290246617</v>
      </c>
      <c r="B2708" s="2">
        <v>43506</v>
      </c>
      <c r="C2708" s="2">
        <v>43515</v>
      </c>
      <c r="D2708" t="s">
        <v>151</v>
      </c>
      <c r="E2708" t="s">
        <v>32</v>
      </c>
      <c r="F2708" t="s">
        <v>47</v>
      </c>
      <c r="G2708" t="s">
        <v>18</v>
      </c>
      <c r="H2708" t="s">
        <v>19</v>
      </c>
      <c r="I2708">
        <v>9279</v>
      </c>
      <c r="J2708">
        <v>421.89</v>
      </c>
      <c r="K2708">
        <v>364.69</v>
      </c>
    </row>
    <row r="2709" spans="1:11" x14ac:dyDescent="0.35">
      <c r="A2709">
        <v>639097297</v>
      </c>
      <c r="B2709" s="2">
        <v>44047</v>
      </c>
      <c r="C2709" s="2">
        <v>44067</v>
      </c>
      <c r="D2709" t="s">
        <v>53</v>
      </c>
      <c r="E2709" t="s">
        <v>29</v>
      </c>
      <c r="F2709" t="s">
        <v>25</v>
      </c>
      <c r="G2709" t="s">
        <v>14</v>
      </c>
      <c r="H2709" t="s">
        <v>34</v>
      </c>
      <c r="I2709">
        <v>1947</v>
      </c>
      <c r="J2709">
        <v>205.7</v>
      </c>
      <c r="K2709">
        <v>117.11</v>
      </c>
    </row>
    <row r="2710" spans="1:11" x14ac:dyDescent="0.35">
      <c r="A2710">
        <v>372232949</v>
      </c>
      <c r="B2710" s="2">
        <v>43542</v>
      </c>
      <c r="C2710" s="2">
        <v>43549</v>
      </c>
      <c r="D2710" t="s">
        <v>57</v>
      </c>
      <c r="E2710" t="s">
        <v>32</v>
      </c>
      <c r="F2710" t="s">
        <v>76</v>
      </c>
      <c r="G2710" t="s">
        <v>14</v>
      </c>
      <c r="H2710" t="s">
        <v>19</v>
      </c>
      <c r="I2710">
        <v>856</v>
      </c>
      <c r="J2710">
        <v>668.27</v>
      </c>
      <c r="K2710">
        <v>502.54</v>
      </c>
    </row>
    <row r="2711" spans="1:11" x14ac:dyDescent="0.35">
      <c r="A2711">
        <v>611577403</v>
      </c>
      <c r="B2711" s="2">
        <v>42224</v>
      </c>
      <c r="C2711" s="2">
        <v>42238</v>
      </c>
      <c r="D2711" t="s">
        <v>86</v>
      </c>
      <c r="E2711" t="s">
        <v>29</v>
      </c>
      <c r="F2711" t="s">
        <v>76</v>
      </c>
      <c r="G2711" t="s">
        <v>14</v>
      </c>
      <c r="H2711" t="s">
        <v>26</v>
      </c>
      <c r="I2711">
        <v>8199</v>
      </c>
      <c r="J2711">
        <v>668.27</v>
      </c>
      <c r="K2711">
        <v>502.54</v>
      </c>
    </row>
    <row r="2712" spans="1:11" x14ac:dyDescent="0.35">
      <c r="A2712">
        <v>299366986</v>
      </c>
      <c r="B2712" s="2">
        <v>43794</v>
      </c>
      <c r="C2712" s="2">
        <v>43796</v>
      </c>
      <c r="D2712" t="s">
        <v>197</v>
      </c>
      <c r="E2712" t="s">
        <v>38</v>
      </c>
      <c r="F2712" t="s">
        <v>13</v>
      </c>
      <c r="G2712" t="s">
        <v>18</v>
      </c>
      <c r="H2712" t="s">
        <v>15</v>
      </c>
      <c r="I2712">
        <v>8199</v>
      </c>
      <c r="J2712">
        <v>255.28</v>
      </c>
      <c r="K2712">
        <v>159.41999999999999</v>
      </c>
    </row>
    <row r="2713" spans="1:11" x14ac:dyDescent="0.35">
      <c r="A2713">
        <v>248150527</v>
      </c>
      <c r="B2713" s="2">
        <v>43342</v>
      </c>
      <c r="C2713" s="2">
        <v>43350</v>
      </c>
      <c r="D2713" t="s">
        <v>106</v>
      </c>
      <c r="E2713" t="s">
        <v>38</v>
      </c>
      <c r="F2713" t="s">
        <v>17</v>
      </c>
      <c r="G2713" t="s">
        <v>14</v>
      </c>
      <c r="H2713" t="s">
        <v>34</v>
      </c>
      <c r="I2713">
        <v>2110</v>
      </c>
      <c r="J2713">
        <v>152.58000000000001</v>
      </c>
      <c r="K2713">
        <v>97.44</v>
      </c>
    </row>
    <row r="2714" spans="1:11" x14ac:dyDescent="0.35">
      <c r="A2714">
        <v>890789353</v>
      </c>
      <c r="B2714" s="2">
        <v>44693</v>
      </c>
      <c r="C2714" s="2">
        <v>44700</v>
      </c>
      <c r="D2714" t="s">
        <v>11</v>
      </c>
      <c r="E2714" t="s">
        <v>12</v>
      </c>
      <c r="F2714" t="s">
        <v>56</v>
      </c>
      <c r="G2714" t="s">
        <v>14</v>
      </c>
      <c r="H2714" t="s">
        <v>34</v>
      </c>
      <c r="I2714">
        <v>3220</v>
      </c>
      <c r="J2714">
        <v>9.33</v>
      </c>
      <c r="K2714">
        <v>6.92</v>
      </c>
    </row>
    <row r="2715" spans="1:11" x14ac:dyDescent="0.35">
      <c r="A2715">
        <v>930457293</v>
      </c>
      <c r="B2715" s="2">
        <v>43636</v>
      </c>
      <c r="C2715" s="2">
        <v>43652</v>
      </c>
      <c r="D2715" t="s">
        <v>60</v>
      </c>
      <c r="E2715" t="s">
        <v>21</v>
      </c>
      <c r="F2715" t="s">
        <v>25</v>
      </c>
      <c r="G2715" t="s">
        <v>18</v>
      </c>
      <c r="H2715" t="s">
        <v>34</v>
      </c>
      <c r="I2715">
        <v>1845</v>
      </c>
      <c r="J2715">
        <v>205.7</v>
      </c>
      <c r="K2715">
        <v>117.11</v>
      </c>
    </row>
    <row r="2716" spans="1:11" x14ac:dyDescent="0.35">
      <c r="A2716">
        <v>490640676</v>
      </c>
      <c r="B2716" s="2">
        <v>43395</v>
      </c>
      <c r="C2716" s="2">
        <v>43399</v>
      </c>
      <c r="D2716" t="s">
        <v>127</v>
      </c>
      <c r="E2716" t="s">
        <v>38</v>
      </c>
      <c r="F2716" t="s">
        <v>25</v>
      </c>
      <c r="G2716" t="s">
        <v>14</v>
      </c>
      <c r="H2716" t="s">
        <v>15</v>
      </c>
      <c r="I2716">
        <v>334</v>
      </c>
      <c r="J2716">
        <v>205.7</v>
      </c>
      <c r="K2716">
        <v>117.11</v>
      </c>
    </row>
    <row r="2717" spans="1:11" x14ac:dyDescent="0.35">
      <c r="A2717">
        <v>665138328</v>
      </c>
      <c r="B2717" s="2">
        <v>44578</v>
      </c>
      <c r="C2717" s="2">
        <v>44592</v>
      </c>
      <c r="D2717" t="s">
        <v>94</v>
      </c>
      <c r="E2717" t="s">
        <v>38</v>
      </c>
      <c r="F2717" t="s">
        <v>56</v>
      </c>
      <c r="G2717" t="s">
        <v>14</v>
      </c>
      <c r="H2717" t="s">
        <v>34</v>
      </c>
      <c r="I2717">
        <v>8067</v>
      </c>
      <c r="J2717">
        <v>9.33</v>
      </c>
      <c r="K2717">
        <v>6.92</v>
      </c>
    </row>
    <row r="2718" spans="1:11" x14ac:dyDescent="0.35">
      <c r="A2718">
        <v>368061578</v>
      </c>
      <c r="B2718" s="2">
        <v>44219</v>
      </c>
      <c r="C2718" s="2">
        <v>44225</v>
      </c>
      <c r="D2718" t="s">
        <v>155</v>
      </c>
      <c r="E2718" t="s">
        <v>12</v>
      </c>
      <c r="F2718" t="s">
        <v>13</v>
      </c>
      <c r="G2718" t="s">
        <v>14</v>
      </c>
      <c r="H2718" t="s">
        <v>15</v>
      </c>
      <c r="I2718">
        <v>6455</v>
      </c>
      <c r="J2718">
        <v>255.28</v>
      </c>
      <c r="K2718">
        <v>159.41999999999999</v>
      </c>
    </row>
    <row r="2719" spans="1:11" x14ac:dyDescent="0.35">
      <c r="A2719">
        <v>383834254</v>
      </c>
      <c r="B2719" s="2">
        <v>44515</v>
      </c>
      <c r="C2719" s="2">
        <v>44519</v>
      </c>
      <c r="D2719" t="s">
        <v>44</v>
      </c>
      <c r="E2719" t="s">
        <v>12</v>
      </c>
      <c r="F2719" t="s">
        <v>42</v>
      </c>
      <c r="G2719" t="s">
        <v>18</v>
      </c>
      <c r="H2719" t="s">
        <v>15</v>
      </c>
      <c r="I2719">
        <v>3940</v>
      </c>
      <c r="J2719">
        <v>437.2</v>
      </c>
      <c r="K2719">
        <v>263.33</v>
      </c>
    </row>
    <row r="2720" spans="1:11" x14ac:dyDescent="0.35">
      <c r="A2720">
        <v>217192685</v>
      </c>
      <c r="B2720" s="2">
        <v>42050</v>
      </c>
      <c r="C2720" s="2">
        <v>42057</v>
      </c>
      <c r="D2720" t="s">
        <v>197</v>
      </c>
      <c r="E2720" t="s">
        <v>38</v>
      </c>
      <c r="F2720" t="s">
        <v>42</v>
      </c>
      <c r="G2720" t="s">
        <v>18</v>
      </c>
      <c r="H2720" t="s">
        <v>19</v>
      </c>
      <c r="I2720">
        <v>997</v>
      </c>
      <c r="J2720">
        <v>437.2</v>
      </c>
      <c r="K2720">
        <v>263.33</v>
      </c>
    </row>
    <row r="2721" spans="1:11" x14ac:dyDescent="0.35">
      <c r="A2721">
        <v>343185698</v>
      </c>
      <c r="B2721" s="2">
        <v>43531</v>
      </c>
      <c r="C2721" s="2">
        <v>43549</v>
      </c>
      <c r="D2721" t="s">
        <v>55</v>
      </c>
      <c r="E2721" t="s">
        <v>21</v>
      </c>
      <c r="F2721" t="s">
        <v>40</v>
      </c>
      <c r="G2721" t="s">
        <v>18</v>
      </c>
      <c r="H2721" t="s">
        <v>34</v>
      </c>
      <c r="I2721">
        <v>5129</v>
      </c>
      <c r="J2721">
        <v>651.21</v>
      </c>
      <c r="K2721">
        <v>524.96</v>
      </c>
    </row>
    <row r="2722" spans="1:11" x14ac:dyDescent="0.35">
      <c r="A2722">
        <v>857174623</v>
      </c>
      <c r="B2722" s="2">
        <v>43321</v>
      </c>
      <c r="C2722" s="2">
        <v>43328</v>
      </c>
      <c r="D2722" t="s">
        <v>171</v>
      </c>
      <c r="E2722" t="s">
        <v>12</v>
      </c>
      <c r="F2722" t="s">
        <v>68</v>
      </c>
      <c r="G2722" t="s">
        <v>14</v>
      </c>
      <c r="H2722" t="s">
        <v>26</v>
      </c>
      <c r="I2722">
        <v>5874</v>
      </c>
      <c r="J2722">
        <v>154.06</v>
      </c>
      <c r="K2722">
        <v>90.93</v>
      </c>
    </row>
    <row r="2723" spans="1:11" x14ac:dyDescent="0.35">
      <c r="A2723">
        <v>124833285</v>
      </c>
      <c r="B2723" s="2">
        <v>44597</v>
      </c>
      <c r="C2723" s="2">
        <v>44618</v>
      </c>
      <c r="D2723" t="s">
        <v>220</v>
      </c>
      <c r="E2723" t="s">
        <v>29</v>
      </c>
      <c r="F2723" t="s">
        <v>56</v>
      </c>
      <c r="G2723" t="s">
        <v>18</v>
      </c>
      <c r="H2723" t="s">
        <v>19</v>
      </c>
      <c r="I2723">
        <v>9798</v>
      </c>
      <c r="J2723">
        <v>9.33</v>
      </c>
      <c r="K2723">
        <v>6.92</v>
      </c>
    </row>
    <row r="2724" spans="1:11" x14ac:dyDescent="0.35">
      <c r="A2724">
        <v>632148015</v>
      </c>
      <c r="B2724" s="2">
        <v>43153</v>
      </c>
      <c r="C2724" s="2">
        <v>43174</v>
      </c>
      <c r="D2724" t="s">
        <v>99</v>
      </c>
      <c r="E2724" t="s">
        <v>38</v>
      </c>
      <c r="F2724" t="s">
        <v>56</v>
      </c>
      <c r="G2724" t="s">
        <v>18</v>
      </c>
      <c r="H2724" t="s">
        <v>26</v>
      </c>
      <c r="I2724">
        <v>5500</v>
      </c>
      <c r="J2724">
        <v>9.33</v>
      </c>
      <c r="K2724">
        <v>6.92</v>
      </c>
    </row>
    <row r="2725" spans="1:11" x14ac:dyDescent="0.35">
      <c r="A2725">
        <v>435417640</v>
      </c>
      <c r="B2725" s="2">
        <v>42292</v>
      </c>
      <c r="C2725" s="2">
        <v>42313</v>
      </c>
      <c r="D2725" t="s">
        <v>173</v>
      </c>
      <c r="E2725" t="s">
        <v>24</v>
      </c>
      <c r="F2725" t="s">
        <v>76</v>
      </c>
      <c r="G2725" t="s">
        <v>14</v>
      </c>
      <c r="H2725" t="s">
        <v>15</v>
      </c>
      <c r="I2725">
        <v>8610</v>
      </c>
      <c r="J2725">
        <v>668.27</v>
      </c>
      <c r="K2725">
        <v>502.54</v>
      </c>
    </row>
    <row r="2726" spans="1:11" x14ac:dyDescent="0.35">
      <c r="A2726">
        <v>811253488</v>
      </c>
      <c r="B2726" s="2">
        <v>44089</v>
      </c>
      <c r="C2726" s="2">
        <v>44098</v>
      </c>
      <c r="D2726" t="s">
        <v>81</v>
      </c>
      <c r="E2726" t="s">
        <v>32</v>
      </c>
      <c r="F2726" t="s">
        <v>40</v>
      </c>
      <c r="G2726" t="s">
        <v>18</v>
      </c>
      <c r="H2726" t="s">
        <v>26</v>
      </c>
      <c r="I2726">
        <v>6790</v>
      </c>
      <c r="J2726">
        <v>651.21</v>
      </c>
      <c r="K2726">
        <v>524.96</v>
      </c>
    </row>
    <row r="2727" spans="1:11" x14ac:dyDescent="0.35">
      <c r="A2727">
        <v>406579387</v>
      </c>
      <c r="B2727" s="2">
        <v>42009</v>
      </c>
      <c r="C2727" s="2">
        <v>42012</v>
      </c>
      <c r="D2727" t="s">
        <v>154</v>
      </c>
      <c r="E2727" t="s">
        <v>12</v>
      </c>
      <c r="F2727" t="s">
        <v>47</v>
      </c>
      <c r="G2727" t="s">
        <v>14</v>
      </c>
      <c r="H2727" t="s">
        <v>26</v>
      </c>
      <c r="I2727">
        <v>4730</v>
      </c>
      <c r="J2727">
        <v>421.89</v>
      </c>
      <c r="K2727">
        <v>364.69</v>
      </c>
    </row>
    <row r="2728" spans="1:11" x14ac:dyDescent="0.35">
      <c r="A2728">
        <v>188631665</v>
      </c>
      <c r="B2728" s="2">
        <v>44253</v>
      </c>
      <c r="C2728" s="2">
        <v>44261</v>
      </c>
      <c r="D2728" t="s">
        <v>187</v>
      </c>
      <c r="E2728" t="s">
        <v>29</v>
      </c>
      <c r="F2728" t="s">
        <v>33</v>
      </c>
      <c r="G2728" t="s">
        <v>14</v>
      </c>
      <c r="H2728" t="s">
        <v>34</v>
      </c>
      <c r="I2728">
        <v>9156</v>
      </c>
      <c r="J2728">
        <v>109.28</v>
      </c>
      <c r="K2728">
        <v>35.840000000000003</v>
      </c>
    </row>
    <row r="2729" spans="1:11" x14ac:dyDescent="0.35">
      <c r="A2729">
        <v>294959151</v>
      </c>
      <c r="B2729" s="2">
        <v>42791</v>
      </c>
      <c r="C2729" s="2">
        <v>42795</v>
      </c>
      <c r="D2729" t="s">
        <v>70</v>
      </c>
      <c r="E2729" t="s">
        <v>29</v>
      </c>
      <c r="F2729" t="s">
        <v>42</v>
      </c>
      <c r="G2729" t="s">
        <v>14</v>
      </c>
      <c r="H2729" t="s">
        <v>19</v>
      </c>
      <c r="I2729">
        <v>3822</v>
      </c>
      <c r="J2729">
        <v>437.2</v>
      </c>
      <c r="K2729">
        <v>263.33</v>
      </c>
    </row>
    <row r="2730" spans="1:11" x14ac:dyDescent="0.35">
      <c r="A2730">
        <v>483423173</v>
      </c>
      <c r="B2730" s="2">
        <v>43916</v>
      </c>
      <c r="C2730" s="2">
        <v>43923</v>
      </c>
      <c r="D2730" t="s">
        <v>92</v>
      </c>
      <c r="E2730" t="s">
        <v>32</v>
      </c>
      <c r="F2730" t="s">
        <v>68</v>
      </c>
      <c r="G2730" t="s">
        <v>14</v>
      </c>
      <c r="H2730" t="s">
        <v>19</v>
      </c>
      <c r="I2730">
        <v>4514</v>
      </c>
      <c r="J2730">
        <v>154.06</v>
      </c>
      <c r="K2730">
        <v>90.93</v>
      </c>
    </row>
    <row r="2731" spans="1:11" x14ac:dyDescent="0.35">
      <c r="A2731">
        <v>582197558</v>
      </c>
      <c r="B2731" s="2">
        <v>44838</v>
      </c>
      <c r="C2731" s="2">
        <v>44852</v>
      </c>
      <c r="D2731" t="s">
        <v>187</v>
      </c>
      <c r="E2731" t="s">
        <v>29</v>
      </c>
      <c r="F2731" t="s">
        <v>25</v>
      </c>
      <c r="G2731" t="s">
        <v>18</v>
      </c>
      <c r="H2731" t="s">
        <v>15</v>
      </c>
      <c r="I2731">
        <v>4050</v>
      </c>
      <c r="J2731">
        <v>205.7</v>
      </c>
      <c r="K2731">
        <v>117.11</v>
      </c>
    </row>
    <row r="2732" spans="1:11" x14ac:dyDescent="0.35">
      <c r="A2732">
        <v>939768636</v>
      </c>
      <c r="B2732" s="2">
        <v>43471</v>
      </c>
      <c r="C2732" s="2">
        <v>43489</v>
      </c>
      <c r="D2732" t="s">
        <v>120</v>
      </c>
      <c r="E2732" t="s">
        <v>38</v>
      </c>
      <c r="F2732" t="s">
        <v>17</v>
      </c>
      <c r="G2732" t="s">
        <v>14</v>
      </c>
      <c r="H2732" t="s">
        <v>34</v>
      </c>
      <c r="I2732">
        <v>7278</v>
      </c>
      <c r="J2732">
        <v>152.58000000000001</v>
      </c>
      <c r="K2732">
        <v>97.44</v>
      </c>
    </row>
    <row r="2733" spans="1:11" x14ac:dyDescent="0.35">
      <c r="A2733">
        <v>174935233</v>
      </c>
      <c r="B2733" s="2">
        <v>42577</v>
      </c>
      <c r="C2733" s="2">
        <v>42596</v>
      </c>
      <c r="D2733" t="s">
        <v>165</v>
      </c>
      <c r="E2733" t="s">
        <v>21</v>
      </c>
      <c r="F2733" t="s">
        <v>42</v>
      </c>
      <c r="G2733" t="s">
        <v>14</v>
      </c>
      <c r="H2733" t="s">
        <v>15</v>
      </c>
      <c r="I2733">
        <v>6078</v>
      </c>
      <c r="J2733">
        <v>437.2</v>
      </c>
      <c r="K2733">
        <v>263.33</v>
      </c>
    </row>
    <row r="2734" spans="1:11" x14ac:dyDescent="0.35">
      <c r="A2734">
        <v>126808679</v>
      </c>
      <c r="B2734" s="2">
        <v>44002</v>
      </c>
      <c r="C2734" s="2">
        <v>44005</v>
      </c>
      <c r="D2734" t="s">
        <v>160</v>
      </c>
      <c r="E2734" t="s">
        <v>29</v>
      </c>
      <c r="F2734" t="s">
        <v>47</v>
      </c>
      <c r="G2734" t="s">
        <v>14</v>
      </c>
      <c r="H2734" t="s">
        <v>34</v>
      </c>
      <c r="I2734">
        <v>4361</v>
      </c>
      <c r="J2734">
        <v>421.89</v>
      </c>
      <c r="K2734">
        <v>364.69</v>
      </c>
    </row>
    <row r="2735" spans="1:11" x14ac:dyDescent="0.35">
      <c r="A2735">
        <v>904812800</v>
      </c>
      <c r="B2735" s="2">
        <v>44478</v>
      </c>
      <c r="C2735" s="2">
        <v>44493</v>
      </c>
      <c r="D2735" t="s">
        <v>214</v>
      </c>
      <c r="E2735" t="s">
        <v>21</v>
      </c>
      <c r="F2735" t="s">
        <v>56</v>
      </c>
      <c r="G2735" t="s">
        <v>18</v>
      </c>
      <c r="H2735" t="s">
        <v>15</v>
      </c>
      <c r="I2735">
        <v>3069</v>
      </c>
      <c r="J2735">
        <v>9.33</v>
      </c>
      <c r="K2735">
        <v>6.92</v>
      </c>
    </row>
    <row r="2736" spans="1:11" x14ac:dyDescent="0.35">
      <c r="A2736">
        <v>438683927</v>
      </c>
      <c r="B2736" s="2">
        <v>44360</v>
      </c>
      <c r="C2736" s="2">
        <v>44377</v>
      </c>
      <c r="D2736" t="s">
        <v>214</v>
      </c>
      <c r="E2736" t="s">
        <v>21</v>
      </c>
      <c r="F2736" t="s">
        <v>30</v>
      </c>
      <c r="G2736" t="s">
        <v>14</v>
      </c>
      <c r="H2736" t="s">
        <v>26</v>
      </c>
      <c r="I2736">
        <v>5177</v>
      </c>
      <c r="J2736">
        <v>81.73</v>
      </c>
      <c r="K2736">
        <v>56.67</v>
      </c>
    </row>
    <row r="2737" spans="1:11" x14ac:dyDescent="0.35">
      <c r="A2737">
        <v>328470885</v>
      </c>
      <c r="B2737" s="2">
        <v>43582</v>
      </c>
      <c r="C2737" s="2">
        <v>43600</v>
      </c>
      <c r="D2737" t="s">
        <v>186</v>
      </c>
      <c r="E2737" t="s">
        <v>38</v>
      </c>
      <c r="F2737" t="s">
        <v>17</v>
      </c>
      <c r="G2737" t="s">
        <v>14</v>
      </c>
      <c r="H2737" t="s">
        <v>34</v>
      </c>
      <c r="I2737">
        <v>689</v>
      </c>
      <c r="J2737">
        <v>152.58000000000001</v>
      </c>
      <c r="K2737">
        <v>97.44</v>
      </c>
    </row>
    <row r="2738" spans="1:11" x14ac:dyDescent="0.35">
      <c r="A2738">
        <v>894535005</v>
      </c>
      <c r="B2738" s="2">
        <v>44089</v>
      </c>
      <c r="C2738" s="2">
        <v>44091</v>
      </c>
      <c r="D2738" t="s">
        <v>133</v>
      </c>
      <c r="E2738" t="s">
        <v>38</v>
      </c>
      <c r="F2738" t="s">
        <v>13</v>
      </c>
      <c r="G2738" t="s">
        <v>18</v>
      </c>
      <c r="H2738" t="s">
        <v>15</v>
      </c>
      <c r="I2738">
        <v>1641</v>
      </c>
      <c r="J2738">
        <v>255.28</v>
      </c>
      <c r="K2738">
        <v>159.41999999999999</v>
      </c>
    </row>
    <row r="2739" spans="1:11" x14ac:dyDescent="0.35">
      <c r="A2739">
        <v>727550113</v>
      </c>
      <c r="B2739" s="2">
        <v>42860</v>
      </c>
      <c r="C2739" s="2">
        <v>42864</v>
      </c>
      <c r="D2739" t="s">
        <v>164</v>
      </c>
      <c r="E2739" t="s">
        <v>38</v>
      </c>
      <c r="F2739" t="s">
        <v>56</v>
      </c>
      <c r="G2739" t="s">
        <v>14</v>
      </c>
      <c r="H2739" t="s">
        <v>26</v>
      </c>
      <c r="I2739">
        <v>7101</v>
      </c>
      <c r="J2739">
        <v>9.33</v>
      </c>
      <c r="K2739">
        <v>6.92</v>
      </c>
    </row>
    <row r="2740" spans="1:11" x14ac:dyDescent="0.35">
      <c r="A2740">
        <v>738502538</v>
      </c>
      <c r="B2740" s="2">
        <v>43580</v>
      </c>
      <c r="C2740" s="2">
        <v>43591</v>
      </c>
      <c r="D2740" t="s">
        <v>63</v>
      </c>
      <c r="E2740" t="s">
        <v>32</v>
      </c>
      <c r="F2740" t="s">
        <v>40</v>
      </c>
      <c r="G2740" t="s">
        <v>14</v>
      </c>
      <c r="H2740" t="s">
        <v>19</v>
      </c>
      <c r="I2740">
        <v>8167</v>
      </c>
      <c r="J2740">
        <v>651.21</v>
      </c>
      <c r="K2740">
        <v>524.96</v>
      </c>
    </row>
    <row r="2741" spans="1:11" x14ac:dyDescent="0.35">
      <c r="A2741">
        <v>108691108</v>
      </c>
      <c r="B2741" s="2">
        <v>43202</v>
      </c>
      <c r="C2741" s="2">
        <v>43210</v>
      </c>
      <c r="D2741" t="s">
        <v>212</v>
      </c>
      <c r="E2741" t="s">
        <v>32</v>
      </c>
      <c r="F2741" t="s">
        <v>40</v>
      </c>
      <c r="G2741" t="s">
        <v>18</v>
      </c>
      <c r="H2741" t="s">
        <v>19</v>
      </c>
      <c r="I2741">
        <v>2969</v>
      </c>
      <c r="J2741">
        <v>651.21</v>
      </c>
      <c r="K2741">
        <v>524.96</v>
      </c>
    </row>
    <row r="2742" spans="1:11" x14ac:dyDescent="0.35">
      <c r="A2742">
        <v>339727151</v>
      </c>
      <c r="B2742" s="2">
        <v>43917</v>
      </c>
      <c r="C2742" s="2">
        <v>43924</v>
      </c>
      <c r="D2742" t="s">
        <v>170</v>
      </c>
      <c r="E2742" t="s">
        <v>12</v>
      </c>
      <c r="F2742" t="s">
        <v>42</v>
      </c>
      <c r="G2742" t="s">
        <v>14</v>
      </c>
      <c r="H2742" t="s">
        <v>19</v>
      </c>
      <c r="I2742">
        <v>1668</v>
      </c>
      <c r="J2742">
        <v>437.2</v>
      </c>
      <c r="K2742">
        <v>263.33</v>
      </c>
    </row>
    <row r="2743" spans="1:11" x14ac:dyDescent="0.35">
      <c r="A2743">
        <v>303534495</v>
      </c>
      <c r="B2743" s="2">
        <v>44421</v>
      </c>
      <c r="C2743" s="2">
        <v>44428</v>
      </c>
      <c r="D2743" t="s">
        <v>189</v>
      </c>
      <c r="E2743" t="s">
        <v>21</v>
      </c>
      <c r="F2743" t="s">
        <v>56</v>
      </c>
      <c r="G2743" t="s">
        <v>18</v>
      </c>
      <c r="H2743" t="s">
        <v>34</v>
      </c>
      <c r="I2743">
        <v>1457</v>
      </c>
      <c r="J2743">
        <v>9.33</v>
      </c>
      <c r="K2743">
        <v>6.92</v>
      </c>
    </row>
    <row r="2744" spans="1:11" x14ac:dyDescent="0.35">
      <c r="A2744">
        <v>292349469</v>
      </c>
      <c r="B2744" s="2">
        <v>44682</v>
      </c>
      <c r="C2744" s="2">
        <v>44693</v>
      </c>
      <c r="D2744" t="s">
        <v>219</v>
      </c>
      <c r="E2744" t="s">
        <v>38</v>
      </c>
      <c r="F2744" t="s">
        <v>40</v>
      </c>
      <c r="G2744" t="s">
        <v>14</v>
      </c>
      <c r="H2744" t="s">
        <v>26</v>
      </c>
      <c r="I2744">
        <v>1559</v>
      </c>
      <c r="J2744">
        <v>651.21</v>
      </c>
      <c r="K2744">
        <v>524.96</v>
      </c>
    </row>
    <row r="2745" spans="1:11" x14ac:dyDescent="0.35">
      <c r="A2745">
        <v>668720901</v>
      </c>
      <c r="B2745" s="2">
        <v>44253</v>
      </c>
      <c r="C2745" s="2">
        <v>44260</v>
      </c>
      <c r="D2745" t="s">
        <v>28</v>
      </c>
      <c r="E2745" t="s">
        <v>29</v>
      </c>
      <c r="F2745" t="s">
        <v>42</v>
      </c>
      <c r="G2745" t="s">
        <v>18</v>
      </c>
      <c r="H2745" t="s">
        <v>34</v>
      </c>
      <c r="I2745">
        <v>8230</v>
      </c>
      <c r="J2745">
        <v>437.2</v>
      </c>
      <c r="K2745">
        <v>263.33</v>
      </c>
    </row>
    <row r="2746" spans="1:11" x14ac:dyDescent="0.35">
      <c r="A2746">
        <v>515510118</v>
      </c>
      <c r="B2746" s="2">
        <v>44688</v>
      </c>
      <c r="C2746" s="2">
        <v>44701</v>
      </c>
      <c r="D2746" t="s">
        <v>61</v>
      </c>
      <c r="E2746" t="s">
        <v>12</v>
      </c>
      <c r="F2746" t="s">
        <v>25</v>
      </c>
      <c r="G2746" t="s">
        <v>18</v>
      </c>
      <c r="H2746" t="s">
        <v>26</v>
      </c>
      <c r="I2746">
        <v>9754</v>
      </c>
      <c r="J2746">
        <v>205.7</v>
      </c>
      <c r="K2746">
        <v>117.11</v>
      </c>
    </row>
    <row r="2747" spans="1:11" x14ac:dyDescent="0.35">
      <c r="A2747">
        <v>785890948</v>
      </c>
      <c r="B2747" s="2">
        <v>42588</v>
      </c>
      <c r="C2747" s="2">
        <v>42609</v>
      </c>
      <c r="D2747" t="s">
        <v>89</v>
      </c>
      <c r="E2747" t="s">
        <v>38</v>
      </c>
      <c r="F2747" t="s">
        <v>47</v>
      </c>
      <c r="G2747" t="s">
        <v>18</v>
      </c>
      <c r="H2747" t="s">
        <v>19</v>
      </c>
      <c r="I2747">
        <v>1451</v>
      </c>
      <c r="J2747">
        <v>421.89</v>
      </c>
      <c r="K2747">
        <v>364.69</v>
      </c>
    </row>
    <row r="2748" spans="1:11" x14ac:dyDescent="0.35">
      <c r="A2748">
        <v>253349721</v>
      </c>
      <c r="B2748" s="2">
        <v>42710</v>
      </c>
      <c r="C2748" s="2">
        <v>42718</v>
      </c>
      <c r="D2748" t="s">
        <v>213</v>
      </c>
      <c r="E2748" t="s">
        <v>38</v>
      </c>
      <c r="F2748" t="s">
        <v>17</v>
      </c>
      <c r="G2748" t="s">
        <v>14</v>
      </c>
      <c r="H2748" t="s">
        <v>19</v>
      </c>
      <c r="I2748">
        <v>667</v>
      </c>
      <c r="J2748">
        <v>152.58000000000001</v>
      </c>
      <c r="K2748">
        <v>97.44</v>
      </c>
    </row>
    <row r="2749" spans="1:11" x14ac:dyDescent="0.35">
      <c r="A2749">
        <v>461685264</v>
      </c>
      <c r="B2749" s="2">
        <v>44858</v>
      </c>
      <c r="C2749" s="2">
        <v>44877</v>
      </c>
      <c r="D2749" t="s">
        <v>161</v>
      </c>
      <c r="E2749" t="s">
        <v>24</v>
      </c>
      <c r="F2749" t="s">
        <v>56</v>
      </c>
      <c r="G2749" t="s">
        <v>18</v>
      </c>
      <c r="H2749" t="s">
        <v>26</v>
      </c>
      <c r="I2749">
        <v>1784</v>
      </c>
      <c r="J2749">
        <v>9.33</v>
      </c>
      <c r="K2749">
        <v>6.92</v>
      </c>
    </row>
    <row r="2750" spans="1:11" x14ac:dyDescent="0.35">
      <c r="A2750">
        <v>775008904</v>
      </c>
      <c r="B2750" s="2">
        <v>43795</v>
      </c>
      <c r="C2750" s="2">
        <v>43810</v>
      </c>
      <c r="D2750" t="s">
        <v>113</v>
      </c>
      <c r="E2750" t="s">
        <v>21</v>
      </c>
      <c r="F2750" t="s">
        <v>13</v>
      </c>
      <c r="G2750" t="s">
        <v>14</v>
      </c>
      <c r="H2750" t="s">
        <v>15</v>
      </c>
      <c r="I2750">
        <v>1212</v>
      </c>
      <c r="J2750">
        <v>255.28</v>
      </c>
      <c r="K2750">
        <v>159.41999999999999</v>
      </c>
    </row>
    <row r="2751" spans="1:11" x14ac:dyDescent="0.35">
      <c r="A2751">
        <v>627744472</v>
      </c>
      <c r="B2751" s="2">
        <v>42528</v>
      </c>
      <c r="C2751" s="2">
        <v>42544</v>
      </c>
      <c r="D2751" t="s">
        <v>61</v>
      </c>
      <c r="E2751" t="s">
        <v>12</v>
      </c>
      <c r="F2751" t="s">
        <v>56</v>
      </c>
      <c r="G2751" t="s">
        <v>14</v>
      </c>
      <c r="H2751" t="s">
        <v>19</v>
      </c>
      <c r="I2751">
        <v>2394</v>
      </c>
      <c r="J2751">
        <v>9.33</v>
      </c>
      <c r="K2751">
        <v>6.92</v>
      </c>
    </row>
    <row r="2752" spans="1:11" x14ac:dyDescent="0.35">
      <c r="A2752">
        <v>874628293</v>
      </c>
      <c r="B2752" s="2">
        <v>42832</v>
      </c>
      <c r="C2752" s="2">
        <v>42850</v>
      </c>
      <c r="D2752" t="s">
        <v>78</v>
      </c>
      <c r="E2752" t="s">
        <v>24</v>
      </c>
      <c r="F2752" t="s">
        <v>22</v>
      </c>
      <c r="G2752" t="s">
        <v>14</v>
      </c>
      <c r="H2752" t="s">
        <v>34</v>
      </c>
      <c r="I2752">
        <v>803</v>
      </c>
      <c r="J2752">
        <v>47.45</v>
      </c>
      <c r="K2752">
        <v>31.79</v>
      </c>
    </row>
    <row r="2753" spans="1:11" x14ac:dyDescent="0.35">
      <c r="A2753">
        <v>640709197</v>
      </c>
      <c r="B2753" s="2">
        <v>44029</v>
      </c>
      <c r="C2753" s="2">
        <v>44046</v>
      </c>
      <c r="D2753" t="s">
        <v>211</v>
      </c>
      <c r="E2753" t="s">
        <v>38</v>
      </c>
      <c r="F2753" t="s">
        <v>13</v>
      </c>
      <c r="G2753" t="s">
        <v>14</v>
      </c>
      <c r="H2753" t="s">
        <v>15</v>
      </c>
      <c r="I2753">
        <v>8944</v>
      </c>
      <c r="J2753">
        <v>255.28</v>
      </c>
      <c r="K2753">
        <v>159.41999999999999</v>
      </c>
    </row>
    <row r="2754" spans="1:11" x14ac:dyDescent="0.35">
      <c r="A2754">
        <v>471348512</v>
      </c>
      <c r="B2754" s="2">
        <v>43328</v>
      </c>
      <c r="C2754" s="2">
        <v>43346</v>
      </c>
      <c r="D2754" t="s">
        <v>176</v>
      </c>
      <c r="E2754" t="s">
        <v>21</v>
      </c>
      <c r="F2754" t="s">
        <v>56</v>
      </c>
      <c r="G2754" t="s">
        <v>14</v>
      </c>
      <c r="H2754" t="s">
        <v>15</v>
      </c>
      <c r="I2754">
        <v>1354</v>
      </c>
      <c r="J2754">
        <v>9.33</v>
      </c>
      <c r="K2754">
        <v>6.92</v>
      </c>
    </row>
    <row r="2755" spans="1:11" x14ac:dyDescent="0.35">
      <c r="A2755">
        <v>982220065</v>
      </c>
      <c r="B2755" s="2">
        <v>44713</v>
      </c>
      <c r="C2755" s="2">
        <v>44730</v>
      </c>
      <c r="D2755" t="s">
        <v>57</v>
      </c>
      <c r="E2755" t="s">
        <v>32</v>
      </c>
      <c r="F2755" t="s">
        <v>76</v>
      </c>
      <c r="G2755" t="s">
        <v>18</v>
      </c>
      <c r="H2755" t="s">
        <v>34</v>
      </c>
      <c r="I2755">
        <v>9599</v>
      </c>
      <c r="J2755">
        <v>668.27</v>
      </c>
      <c r="K2755">
        <v>502.54</v>
      </c>
    </row>
    <row r="2756" spans="1:11" x14ac:dyDescent="0.35">
      <c r="A2756">
        <v>609310185</v>
      </c>
      <c r="B2756" s="2">
        <v>44787</v>
      </c>
      <c r="C2756" s="2">
        <v>44799</v>
      </c>
      <c r="D2756" t="s">
        <v>218</v>
      </c>
      <c r="E2756" t="s">
        <v>38</v>
      </c>
      <c r="F2756" t="s">
        <v>17</v>
      </c>
      <c r="G2756" t="s">
        <v>18</v>
      </c>
      <c r="H2756" t="s">
        <v>19</v>
      </c>
      <c r="I2756">
        <v>7279</v>
      </c>
      <c r="J2756">
        <v>152.58000000000001</v>
      </c>
      <c r="K2756">
        <v>97.44</v>
      </c>
    </row>
    <row r="2757" spans="1:11" x14ac:dyDescent="0.35">
      <c r="A2757">
        <v>558917701</v>
      </c>
      <c r="B2757" s="2">
        <v>42237</v>
      </c>
      <c r="C2757" s="2">
        <v>42246</v>
      </c>
      <c r="D2757" t="s">
        <v>133</v>
      </c>
      <c r="E2757" t="s">
        <v>38</v>
      </c>
      <c r="F2757" t="s">
        <v>40</v>
      </c>
      <c r="G2757" t="s">
        <v>18</v>
      </c>
      <c r="H2757" t="s">
        <v>26</v>
      </c>
      <c r="I2757">
        <v>5023</v>
      </c>
      <c r="J2757">
        <v>651.21</v>
      </c>
      <c r="K2757">
        <v>524.96</v>
      </c>
    </row>
    <row r="2758" spans="1:11" x14ac:dyDescent="0.35">
      <c r="A2758">
        <v>757653939</v>
      </c>
      <c r="B2758" s="2">
        <v>44486</v>
      </c>
      <c r="C2758" s="2">
        <v>44503</v>
      </c>
      <c r="D2758" t="s">
        <v>185</v>
      </c>
      <c r="E2758" t="s">
        <v>38</v>
      </c>
      <c r="F2758" t="s">
        <v>22</v>
      </c>
      <c r="G2758" t="s">
        <v>14</v>
      </c>
      <c r="H2758" t="s">
        <v>15</v>
      </c>
      <c r="I2758">
        <v>5492</v>
      </c>
      <c r="J2758">
        <v>47.45</v>
      </c>
      <c r="K2758">
        <v>31.79</v>
      </c>
    </row>
    <row r="2759" spans="1:11" x14ac:dyDescent="0.35">
      <c r="A2759">
        <v>302442729</v>
      </c>
      <c r="B2759" s="2">
        <v>44188</v>
      </c>
      <c r="C2759" s="2">
        <v>44196</v>
      </c>
      <c r="D2759" t="s">
        <v>117</v>
      </c>
      <c r="E2759" t="s">
        <v>21</v>
      </c>
      <c r="F2759" t="s">
        <v>13</v>
      </c>
      <c r="G2759" t="s">
        <v>18</v>
      </c>
      <c r="H2759" t="s">
        <v>19</v>
      </c>
      <c r="I2759">
        <v>8379</v>
      </c>
      <c r="J2759">
        <v>255.28</v>
      </c>
      <c r="K2759">
        <v>159.41999999999999</v>
      </c>
    </row>
    <row r="2760" spans="1:11" x14ac:dyDescent="0.35">
      <c r="A2760">
        <v>610520398</v>
      </c>
      <c r="B2760" s="2">
        <v>44353</v>
      </c>
      <c r="C2760" s="2">
        <v>44370</v>
      </c>
      <c r="D2760" t="s">
        <v>148</v>
      </c>
      <c r="E2760" t="s">
        <v>24</v>
      </c>
      <c r="F2760" t="s">
        <v>17</v>
      </c>
      <c r="G2760" t="s">
        <v>14</v>
      </c>
      <c r="H2760" t="s">
        <v>26</v>
      </c>
      <c r="I2760">
        <v>5408</v>
      </c>
      <c r="J2760">
        <v>152.58000000000001</v>
      </c>
      <c r="K2760">
        <v>97.44</v>
      </c>
    </row>
    <row r="2761" spans="1:11" x14ac:dyDescent="0.35">
      <c r="A2761">
        <v>469435775</v>
      </c>
      <c r="B2761" s="2">
        <v>44493</v>
      </c>
      <c r="C2761" s="2">
        <v>44508</v>
      </c>
      <c r="D2761" t="s">
        <v>123</v>
      </c>
      <c r="E2761" t="s">
        <v>38</v>
      </c>
      <c r="F2761" t="s">
        <v>22</v>
      </c>
      <c r="G2761" t="s">
        <v>14</v>
      </c>
      <c r="H2761" t="s">
        <v>34</v>
      </c>
      <c r="I2761">
        <v>5333</v>
      </c>
      <c r="J2761">
        <v>47.45</v>
      </c>
      <c r="K2761">
        <v>31.79</v>
      </c>
    </row>
    <row r="2762" spans="1:11" x14ac:dyDescent="0.35">
      <c r="A2762">
        <v>987050187</v>
      </c>
      <c r="B2762" s="2">
        <v>43933</v>
      </c>
      <c r="C2762" s="2">
        <v>43952</v>
      </c>
      <c r="D2762" t="s">
        <v>175</v>
      </c>
      <c r="E2762" t="s">
        <v>21</v>
      </c>
      <c r="F2762" t="s">
        <v>68</v>
      </c>
      <c r="G2762" t="s">
        <v>14</v>
      </c>
      <c r="H2762" t="s">
        <v>19</v>
      </c>
      <c r="I2762">
        <v>8940</v>
      </c>
      <c r="J2762">
        <v>154.06</v>
      </c>
      <c r="K2762">
        <v>90.93</v>
      </c>
    </row>
    <row r="2763" spans="1:11" x14ac:dyDescent="0.35">
      <c r="A2763">
        <v>641537463</v>
      </c>
      <c r="B2763" s="2">
        <v>42310</v>
      </c>
      <c r="C2763" s="2">
        <v>42320</v>
      </c>
      <c r="D2763" t="s">
        <v>49</v>
      </c>
      <c r="E2763" t="s">
        <v>21</v>
      </c>
      <c r="F2763" t="s">
        <v>40</v>
      </c>
      <c r="G2763" t="s">
        <v>14</v>
      </c>
      <c r="H2763" t="s">
        <v>34</v>
      </c>
      <c r="I2763">
        <v>4047</v>
      </c>
      <c r="J2763">
        <v>651.21</v>
      </c>
      <c r="K2763">
        <v>524.96</v>
      </c>
    </row>
    <row r="2764" spans="1:11" x14ac:dyDescent="0.35">
      <c r="A2764">
        <v>231383931</v>
      </c>
      <c r="B2764" s="2">
        <v>44347</v>
      </c>
      <c r="C2764" s="2">
        <v>44350</v>
      </c>
      <c r="D2764" t="s">
        <v>59</v>
      </c>
      <c r="E2764" t="s">
        <v>12</v>
      </c>
      <c r="F2764" t="s">
        <v>42</v>
      </c>
      <c r="G2764" t="s">
        <v>18</v>
      </c>
      <c r="H2764" t="s">
        <v>19</v>
      </c>
      <c r="I2764">
        <v>502</v>
      </c>
      <c r="J2764">
        <v>437.2</v>
      </c>
      <c r="K2764">
        <v>263.33</v>
      </c>
    </row>
    <row r="2765" spans="1:11" x14ac:dyDescent="0.35">
      <c r="A2765">
        <v>625388419</v>
      </c>
      <c r="B2765" s="2">
        <v>42187</v>
      </c>
      <c r="C2765" s="2">
        <v>42201</v>
      </c>
      <c r="D2765" t="s">
        <v>202</v>
      </c>
      <c r="E2765" t="s">
        <v>38</v>
      </c>
      <c r="F2765" t="s">
        <v>30</v>
      </c>
      <c r="G2765" t="s">
        <v>14</v>
      </c>
      <c r="H2765" t="s">
        <v>34</v>
      </c>
      <c r="I2765">
        <v>5186</v>
      </c>
      <c r="J2765">
        <v>81.73</v>
      </c>
      <c r="K2765">
        <v>56.67</v>
      </c>
    </row>
    <row r="2766" spans="1:11" x14ac:dyDescent="0.35">
      <c r="A2766">
        <v>512662255</v>
      </c>
      <c r="B2766" s="2">
        <v>42139</v>
      </c>
      <c r="C2766" s="2">
        <v>42140</v>
      </c>
      <c r="D2766" t="s">
        <v>20</v>
      </c>
      <c r="E2766" t="s">
        <v>21</v>
      </c>
      <c r="F2766" t="s">
        <v>76</v>
      </c>
      <c r="G2766" t="s">
        <v>18</v>
      </c>
      <c r="H2766" t="s">
        <v>26</v>
      </c>
      <c r="I2766">
        <v>7009</v>
      </c>
      <c r="J2766">
        <v>668.27</v>
      </c>
      <c r="K2766">
        <v>502.54</v>
      </c>
    </row>
    <row r="2767" spans="1:11" x14ac:dyDescent="0.35">
      <c r="A2767">
        <v>452629268</v>
      </c>
      <c r="B2767" s="2">
        <v>44821</v>
      </c>
      <c r="C2767" s="2">
        <v>44841</v>
      </c>
      <c r="D2767" t="s">
        <v>72</v>
      </c>
      <c r="E2767" t="s">
        <v>24</v>
      </c>
      <c r="F2767" t="s">
        <v>56</v>
      </c>
      <c r="G2767" t="s">
        <v>14</v>
      </c>
      <c r="H2767" t="s">
        <v>26</v>
      </c>
      <c r="I2767">
        <v>1914</v>
      </c>
      <c r="J2767">
        <v>9.33</v>
      </c>
      <c r="K2767">
        <v>6.92</v>
      </c>
    </row>
    <row r="2768" spans="1:11" x14ac:dyDescent="0.35">
      <c r="A2768">
        <v>625025784</v>
      </c>
      <c r="B2768" s="2">
        <v>42893</v>
      </c>
      <c r="C2768" s="2">
        <v>42910</v>
      </c>
      <c r="D2768" t="s">
        <v>150</v>
      </c>
      <c r="E2768" t="s">
        <v>38</v>
      </c>
      <c r="F2768" t="s">
        <v>13</v>
      </c>
      <c r="G2768" t="s">
        <v>14</v>
      </c>
      <c r="H2768" t="s">
        <v>34</v>
      </c>
      <c r="I2768">
        <v>7874</v>
      </c>
      <c r="J2768">
        <v>255.28</v>
      </c>
      <c r="K2768">
        <v>159.41999999999999</v>
      </c>
    </row>
    <row r="2769" spans="1:11" x14ac:dyDescent="0.35">
      <c r="A2769">
        <v>379900634</v>
      </c>
      <c r="B2769" s="2">
        <v>44872</v>
      </c>
      <c r="C2769" s="2">
        <v>44883</v>
      </c>
      <c r="D2769" t="s">
        <v>184</v>
      </c>
      <c r="E2769" t="s">
        <v>21</v>
      </c>
      <c r="F2769" t="s">
        <v>33</v>
      </c>
      <c r="G2769" t="s">
        <v>18</v>
      </c>
      <c r="H2769" t="s">
        <v>26</v>
      </c>
      <c r="I2769">
        <v>9895</v>
      </c>
      <c r="J2769">
        <v>109.28</v>
      </c>
      <c r="K2769">
        <v>35.840000000000003</v>
      </c>
    </row>
    <row r="2770" spans="1:11" x14ac:dyDescent="0.35">
      <c r="A2770">
        <v>487615144</v>
      </c>
      <c r="B2770" s="2">
        <v>44116</v>
      </c>
      <c r="C2770" s="2">
        <v>44132</v>
      </c>
      <c r="D2770" t="s">
        <v>138</v>
      </c>
      <c r="E2770" t="s">
        <v>24</v>
      </c>
      <c r="F2770" t="s">
        <v>25</v>
      </c>
      <c r="G2770" t="s">
        <v>14</v>
      </c>
      <c r="H2770" t="s">
        <v>19</v>
      </c>
      <c r="I2770">
        <v>5012</v>
      </c>
      <c r="J2770">
        <v>205.7</v>
      </c>
      <c r="K2770">
        <v>117.11</v>
      </c>
    </row>
    <row r="2771" spans="1:11" x14ac:dyDescent="0.35">
      <c r="A2771">
        <v>888843142</v>
      </c>
      <c r="B2771" s="2">
        <v>43845</v>
      </c>
      <c r="C2771" s="2">
        <v>43859</v>
      </c>
      <c r="D2771" t="s">
        <v>101</v>
      </c>
      <c r="E2771" t="s">
        <v>24</v>
      </c>
      <c r="F2771" t="s">
        <v>30</v>
      </c>
      <c r="G2771" t="s">
        <v>18</v>
      </c>
      <c r="H2771" t="s">
        <v>26</v>
      </c>
      <c r="I2771">
        <v>7293</v>
      </c>
      <c r="J2771">
        <v>81.73</v>
      </c>
      <c r="K2771">
        <v>56.67</v>
      </c>
    </row>
    <row r="2772" spans="1:11" x14ac:dyDescent="0.35">
      <c r="A2772">
        <v>244570958</v>
      </c>
      <c r="B2772" s="2">
        <v>43697</v>
      </c>
      <c r="C2772" s="2">
        <v>43700</v>
      </c>
      <c r="D2772" t="s">
        <v>106</v>
      </c>
      <c r="E2772" t="s">
        <v>38</v>
      </c>
      <c r="F2772" t="s">
        <v>30</v>
      </c>
      <c r="G2772" t="s">
        <v>18</v>
      </c>
      <c r="H2772" t="s">
        <v>34</v>
      </c>
      <c r="I2772">
        <v>2836</v>
      </c>
      <c r="J2772">
        <v>81.73</v>
      </c>
      <c r="K2772">
        <v>56.67</v>
      </c>
    </row>
    <row r="2773" spans="1:11" x14ac:dyDescent="0.35">
      <c r="A2773">
        <v>886097419</v>
      </c>
      <c r="B2773" s="2">
        <v>43938</v>
      </c>
      <c r="C2773" s="2">
        <v>43948</v>
      </c>
      <c r="D2773" t="s">
        <v>65</v>
      </c>
      <c r="E2773" t="s">
        <v>32</v>
      </c>
      <c r="F2773" t="s">
        <v>30</v>
      </c>
      <c r="G2773" t="s">
        <v>18</v>
      </c>
      <c r="H2773" t="s">
        <v>26</v>
      </c>
      <c r="I2773">
        <v>4772</v>
      </c>
      <c r="J2773">
        <v>81.73</v>
      </c>
      <c r="K2773">
        <v>56.67</v>
      </c>
    </row>
    <row r="2774" spans="1:11" x14ac:dyDescent="0.35">
      <c r="A2774">
        <v>265033853</v>
      </c>
      <c r="B2774" s="2">
        <v>44335</v>
      </c>
      <c r="C2774" s="2">
        <v>44354</v>
      </c>
      <c r="D2774" t="s">
        <v>65</v>
      </c>
      <c r="E2774" t="s">
        <v>32</v>
      </c>
      <c r="F2774" t="s">
        <v>17</v>
      </c>
      <c r="G2774" t="s">
        <v>18</v>
      </c>
      <c r="H2774" t="s">
        <v>15</v>
      </c>
      <c r="I2774">
        <v>8261</v>
      </c>
      <c r="J2774">
        <v>152.58000000000001</v>
      </c>
      <c r="K2774">
        <v>97.44</v>
      </c>
    </row>
    <row r="2775" spans="1:11" x14ac:dyDescent="0.35">
      <c r="A2775">
        <v>403304088</v>
      </c>
      <c r="B2775" s="2">
        <v>44390</v>
      </c>
      <c r="C2775" s="2">
        <v>44398</v>
      </c>
      <c r="D2775" t="s">
        <v>211</v>
      </c>
      <c r="E2775" t="s">
        <v>38</v>
      </c>
      <c r="F2775" t="s">
        <v>76</v>
      </c>
      <c r="G2775" t="s">
        <v>14</v>
      </c>
      <c r="H2775" t="s">
        <v>15</v>
      </c>
      <c r="I2775">
        <v>5497</v>
      </c>
      <c r="J2775">
        <v>668.27</v>
      </c>
      <c r="K2775">
        <v>502.54</v>
      </c>
    </row>
    <row r="2776" spans="1:11" x14ac:dyDescent="0.35">
      <c r="A2776">
        <v>243144452</v>
      </c>
      <c r="B2776" s="2">
        <v>43265</v>
      </c>
      <c r="C2776" s="2">
        <v>43270</v>
      </c>
      <c r="D2776" t="s">
        <v>215</v>
      </c>
      <c r="E2776" t="s">
        <v>21</v>
      </c>
      <c r="F2776" t="s">
        <v>25</v>
      </c>
      <c r="G2776" t="s">
        <v>14</v>
      </c>
      <c r="H2776" t="s">
        <v>34</v>
      </c>
      <c r="I2776">
        <v>701</v>
      </c>
      <c r="J2776">
        <v>205.7</v>
      </c>
      <c r="K2776">
        <v>117.11</v>
      </c>
    </row>
    <row r="2777" spans="1:11" x14ac:dyDescent="0.35">
      <c r="A2777">
        <v>597103774</v>
      </c>
      <c r="B2777" s="2">
        <v>44398</v>
      </c>
      <c r="C2777" s="2">
        <v>44412</v>
      </c>
      <c r="D2777" t="s">
        <v>136</v>
      </c>
      <c r="E2777" t="s">
        <v>38</v>
      </c>
      <c r="F2777" t="s">
        <v>68</v>
      </c>
      <c r="G2777" t="s">
        <v>14</v>
      </c>
      <c r="H2777" t="s">
        <v>34</v>
      </c>
      <c r="I2777">
        <v>5131</v>
      </c>
      <c r="J2777">
        <v>154.06</v>
      </c>
      <c r="K2777">
        <v>90.93</v>
      </c>
    </row>
    <row r="2778" spans="1:11" x14ac:dyDescent="0.35">
      <c r="A2778">
        <v>998043382</v>
      </c>
      <c r="B2778" s="2">
        <v>44727</v>
      </c>
      <c r="C2778" s="2">
        <v>44742</v>
      </c>
      <c r="D2778" t="s">
        <v>117</v>
      </c>
      <c r="E2778" t="s">
        <v>21</v>
      </c>
      <c r="F2778" t="s">
        <v>42</v>
      </c>
      <c r="G2778" t="s">
        <v>14</v>
      </c>
      <c r="H2778" t="s">
        <v>34</v>
      </c>
      <c r="I2778">
        <v>2070</v>
      </c>
      <c r="J2778">
        <v>437.2</v>
      </c>
      <c r="K2778">
        <v>263.33</v>
      </c>
    </row>
    <row r="2779" spans="1:11" x14ac:dyDescent="0.35">
      <c r="A2779">
        <v>149137103</v>
      </c>
      <c r="B2779" s="2">
        <v>42390</v>
      </c>
      <c r="C2779" s="2">
        <v>42398</v>
      </c>
      <c r="D2779" t="s">
        <v>217</v>
      </c>
      <c r="E2779" t="s">
        <v>12</v>
      </c>
      <c r="F2779" t="s">
        <v>33</v>
      </c>
      <c r="G2779" t="s">
        <v>18</v>
      </c>
      <c r="H2779" t="s">
        <v>15</v>
      </c>
      <c r="I2779">
        <v>1838</v>
      </c>
      <c r="J2779">
        <v>109.28</v>
      </c>
      <c r="K2779">
        <v>35.840000000000003</v>
      </c>
    </row>
    <row r="2780" spans="1:11" x14ac:dyDescent="0.35">
      <c r="A2780">
        <v>873871266</v>
      </c>
      <c r="B2780" s="2">
        <v>44417</v>
      </c>
      <c r="C2780" s="2">
        <v>44423</v>
      </c>
      <c r="D2780" t="s">
        <v>120</v>
      </c>
      <c r="E2780" t="s">
        <v>38</v>
      </c>
      <c r="F2780" t="s">
        <v>17</v>
      </c>
      <c r="G2780" t="s">
        <v>18</v>
      </c>
      <c r="H2780" t="s">
        <v>19</v>
      </c>
      <c r="I2780">
        <v>6782</v>
      </c>
      <c r="J2780">
        <v>152.58000000000001</v>
      </c>
      <c r="K2780">
        <v>97.44</v>
      </c>
    </row>
    <row r="2781" spans="1:11" x14ac:dyDescent="0.35">
      <c r="A2781">
        <v>666044700</v>
      </c>
      <c r="B2781" s="2">
        <v>42182</v>
      </c>
      <c r="C2781" s="2">
        <v>42197</v>
      </c>
      <c r="D2781" t="s">
        <v>85</v>
      </c>
      <c r="E2781" t="s">
        <v>12</v>
      </c>
      <c r="F2781" t="s">
        <v>42</v>
      </c>
      <c r="G2781" t="s">
        <v>18</v>
      </c>
      <c r="H2781" t="s">
        <v>19</v>
      </c>
      <c r="I2781">
        <v>6282</v>
      </c>
      <c r="J2781">
        <v>437.2</v>
      </c>
      <c r="K2781">
        <v>263.33</v>
      </c>
    </row>
    <row r="2782" spans="1:11" x14ac:dyDescent="0.35">
      <c r="A2782">
        <v>239768731</v>
      </c>
      <c r="B2782" s="2">
        <v>42686</v>
      </c>
      <c r="C2782" s="2">
        <v>42701</v>
      </c>
      <c r="D2782" t="s">
        <v>194</v>
      </c>
      <c r="E2782" t="s">
        <v>32</v>
      </c>
      <c r="F2782" t="s">
        <v>68</v>
      </c>
      <c r="G2782" t="s">
        <v>14</v>
      </c>
      <c r="H2782" t="s">
        <v>26</v>
      </c>
      <c r="I2782">
        <v>1751</v>
      </c>
      <c r="J2782">
        <v>154.06</v>
      </c>
      <c r="K2782">
        <v>90.93</v>
      </c>
    </row>
    <row r="2783" spans="1:11" x14ac:dyDescent="0.35">
      <c r="A2783">
        <v>379467189</v>
      </c>
      <c r="B2783" s="2">
        <v>42854</v>
      </c>
      <c r="C2783" s="2">
        <v>42861</v>
      </c>
      <c r="D2783" t="s">
        <v>198</v>
      </c>
      <c r="E2783" t="s">
        <v>38</v>
      </c>
      <c r="F2783" t="s">
        <v>25</v>
      </c>
      <c r="G2783" t="s">
        <v>18</v>
      </c>
      <c r="H2783" t="s">
        <v>19</v>
      </c>
      <c r="I2783">
        <v>1629</v>
      </c>
      <c r="J2783">
        <v>205.7</v>
      </c>
      <c r="K2783">
        <v>117.11</v>
      </c>
    </row>
    <row r="2784" spans="1:11" x14ac:dyDescent="0.35">
      <c r="A2784">
        <v>589876401</v>
      </c>
      <c r="B2784" s="2">
        <v>44544</v>
      </c>
      <c r="C2784" s="2">
        <v>44549</v>
      </c>
      <c r="D2784" t="s">
        <v>70</v>
      </c>
      <c r="E2784" t="s">
        <v>29</v>
      </c>
      <c r="F2784" t="s">
        <v>22</v>
      </c>
      <c r="G2784" t="s">
        <v>14</v>
      </c>
      <c r="H2784" t="s">
        <v>26</v>
      </c>
      <c r="I2784">
        <v>6390</v>
      </c>
      <c r="J2784">
        <v>47.45</v>
      </c>
      <c r="K2784">
        <v>31.79</v>
      </c>
    </row>
    <row r="2785" spans="1:11" x14ac:dyDescent="0.35">
      <c r="A2785">
        <v>446045196</v>
      </c>
      <c r="B2785" s="2">
        <v>42301</v>
      </c>
      <c r="C2785" s="2">
        <v>42310</v>
      </c>
      <c r="D2785" t="s">
        <v>168</v>
      </c>
      <c r="E2785" t="s">
        <v>21</v>
      </c>
      <c r="F2785" t="s">
        <v>56</v>
      </c>
      <c r="G2785" t="s">
        <v>18</v>
      </c>
      <c r="H2785" t="s">
        <v>26</v>
      </c>
      <c r="I2785">
        <v>3540</v>
      </c>
      <c r="J2785">
        <v>9.33</v>
      </c>
      <c r="K2785">
        <v>6.92</v>
      </c>
    </row>
    <row r="2786" spans="1:11" x14ac:dyDescent="0.35">
      <c r="A2786">
        <v>943334901</v>
      </c>
      <c r="B2786" s="2">
        <v>43377</v>
      </c>
      <c r="C2786" s="2">
        <v>43389</v>
      </c>
      <c r="D2786" t="s">
        <v>141</v>
      </c>
      <c r="E2786" t="s">
        <v>38</v>
      </c>
      <c r="F2786" t="s">
        <v>47</v>
      </c>
      <c r="G2786" t="s">
        <v>18</v>
      </c>
      <c r="H2786" t="s">
        <v>15</v>
      </c>
      <c r="I2786">
        <v>2615</v>
      </c>
      <c r="J2786">
        <v>421.89</v>
      </c>
      <c r="K2786">
        <v>364.69</v>
      </c>
    </row>
    <row r="2787" spans="1:11" x14ac:dyDescent="0.35">
      <c r="A2787">
        <v>447419345</v>
      </c>
      <c r="B2787" s="2">
        <v>43333</v>
      </c>
      <c r="C2787" s="2">
        <v>43347</v>
      </c>
      <c r="D2787" t="s">
        <v>206</v>
      </c>
      <c r="E2787" t="s">
        <v>24</v>
      </c>
      <c r="F2787" t="s">
        <v>22</v>
      </c>
      <c r="G2787" t="s">
        <v>18</v>
      </c>
      <c r="H2787" t="s">
        <v>34</v>
      </c>
      <c r="I2787">
        <v>182</v>
      </c>
      <c r="J2787">
        <v>47.45</v>
      </c>
      <c r="K2787">
        <v>31.79</v>
      </c>
    </row>
    <row r="2788" spans="1:11" x14ac:dyDescent="0.35">
      <c r="A2788">
        <v>544284856</v>
      </c>
      <c r="B2788" s="2">
        <v>43387</v>
      </c>
      <c r="C2788" s="2">
        <v>43391</v>
      </c>
      <c r="D2788" t="s">
        <v>152</v>
      </c>
      <c r="E2788" t="s">
        <v>21</v>
      </c>
      <c r="F2788" t="s">
        <v>76</v>
      </c>
      <c r="G2788" t="s">
        <v>18</v>
      </c>
      <c r="H2788" t="s">
        <v>15</v>
      </c>
      <c r="I2788">
        <v>4839</v>
      </c>
      <c r="J2788">
        <v>668.27</v>
      </c>
      <c r="K2788">
        <v>502.54</v>
      </c>
    </row>
    <row r="2789" spans="1:11" x14ac:dyDescent="0.35">
      <c r="A2789">
        <v>190230262</v>
      </c>
      <c r="B2789" s="2">
        <v>44496</v>
      </c>
      <c r="C2789" s="2">
        <v>44512</v>
      </c>
      <c r="D2789" t="s">
        <v>191</v>
      </c>
      <c r="E2789" t="s">
        <v>24</v>
      </c>
      <c r="F2789" t="s">
        <v>13</v>
      </c>
      <c r="G2789" t="s">
        <v>14</v>
      </c>
      <c r="H2789" t="s">
        <v>26</v>
      </c>
      <c r="I2789">
        <v>2217</v>
      </c>
      <c r="J2789">
        <v>255.28</v>
      </c>
      <c r="K2789">
        <v>159.41999999999999</v>
      </c>
    </row>
    <row r="2790" spans="1:11" x14ac:dyDescent="0.35">
      <c r="A2790">
        <v>661866891</v>
      </c>
      <c r="B2790" s="2">
        <v>44925</v>
      </c>
      <c r="C2790" s="2">
        <v>44933</v>
      </c>
      <c r="D2790" t="s">
        <v>16</v>
      </c>
      <c r="E2790" t="s">
        <v>12</v>
      </c>
      <c r="F2790" t="s">
        <v>17</v>
      </c>
      <c r="G2790" t="s">
        <v>14</v>
      </c>
      <c r="H2790" t="s">
        <v>26</v>
      </c>
      <c r="I2790">
        <v>9976</v>
      </c>
      <c r="J2790">
        <v>152.58000000000001</v>
      </c>
      <c r="K2790">
        <v>97.44</v>
      </c>
    </row>
    <row r="2791" spans="1:11" x14ac:dyDescent="0.35">
      <c r="A2791">
        <v>606118571</v>
      </c>
      <c r="B2791" s="2">
        <v>43410</v>
      </c>
      <c r="C2791" s="2">
        <v>43413</v>
      </c>
      <c r="D2791" t="s">
        <v>214</v>
      </c>
      <c r="E2791" t="s">
        <v>21</v>
      </c>
      <c r="F2791" t="s">
        <v>68</v>
      </c>
      <c r="G2791" t="s">
        <v>18</v>
      </c>
      <c r="H2791" t="s">
        <v>34</v>
      </c>
      <c r="I2791">
        <v>2809</v>
      </c>
      <c r="J2791">
        <v>154.06</v>
      </c>
      <c r="K2791">
        <v>90.93</v>
      </c>
    </row>
    <row r="2792" spans="1:11" x14ac:dyDescent="0.35">
      <c r="A2792">
        <v>990221631</v>
      </c>
      <c r="B2792" s="2">
        <v>44497</v>
      </c>
      <c r="C2792" s="2">
        <v>44516</v>
      </c>
      <c r="D2792" t="s">
        <v>61</v>
      </c>
      <c r="E2792" t="s">
        <v>12</v>
      </c>
      <c r="F2792" t="s">
        <v>42</v>
      </c>
      <c r="G2792" t="s">
        <v>18</v>
      </c>
      <c r="H2792" t="s">
        <v>34</v>
      </c>
      <c r="I2792">
        <v>7440</v>
      </c>
      <c r="J2792">
        <v>437.2</v>
      </c>
      <c r="K2792">
        <v>263.33</v>
      </c>
    </row>
    <row r="2793" spans="1:11" x14ac:dyDescent="0.35">
      <c r="A2793">
        <v>151724898</v>
      </c>
      <c r="B2793" s="2">
        <v>44698</v>
      </c>
      <c r="C2793" s="2">
        <v>44700</v>
      </c>
      <c r="D2793" t="s">
        <v>216</v>
      </c>
      <c r="E2793" t="s">
        <v>51</v>
      </c>
      <c r="F2793" t="s">
        <v>40</v>
      </c>
      <c r="G2793" t="s">
        <v>14</v>
      </c>
      <c r="H2793" t="s">
        <v>26</v>
      </c>
      <c r="I2793">
        <v>7624</v>
      </c>
      <c r="J2793">
        <v>651.21</v>
      </c>
      <c r="K2793">
        <v>524.96</v>
      </c>
    </row>
    <row r="2794" spans="1:11" x14ac:dyDescent="0.35">
      <c r="A2794">
        <v>548489701</v>
      </c>
      <c r="B2794" s="2">
        <v>43993</v>
      </c>
      <c r="C2794" s="2">
        <v>43994</v>
      </c>
      <c r="D2794" t="s">
        <v>155</v>
      </c>
      <c r="E2794" t="s">
        <v>12</v>
      </c>
      <c r="F2794" t="s">
        <v>30</v>
      </c>
      <c r="G2794" t="s">
        <v>18</v>
      </c>
      <c r="H2794" t="s">
        <v>15</v>
      </c>
      <c r="I2794">
        <v>9146</v>
      </c>
      <c r="J2794">
        <v>81.73</v>
      </c>
      <c r="K2794">
        <v>56.67</v>
      </c>
    </row>
    <row r="2795" spans="1:11" x14ac:dyDescent="0.35">
      <c r="A2795">
        <v>208689868</v>
      </c>
      <c r="B2795" s="2">
        <v>42826</v>
      </c>
      <c r="C2795" s="2">
        <v>42842</v>
      </c>
      <c r="D2795" t="s">
        <v>154</v>
      </c>
      <c r="E2795" t="s">
        <v>12</v>
      </c>
      <c r="F2795" t="s">
        <v>30</v>
      </c>
      <c r="G2795" t="s">
        <v>14</v>
      </c>
      <c r="H2795" t="s">
        <v>26</v>
      </c>
      <c r="I2795">
        <v>4824</v>
      </c>
      <c r="J2795">
        <v>81.73</v>
      </c>
      <c r="K2795">
        <v>56.67</v>
      </c>
    </row>
    <row r="2796" spans="1:11" x14ac:dyDescent="0.35">
      <c r="A2796">
        <v>380811727</v>
      </c>
      <c r="B2796" s="2">
        <v>42918</v>
      </c>
      <c r="C2796" s="2">
        <v>42933</v>
      </c>
      <c r="D2796" t="s">
        <v>70</v>
      </c>
      <c r="E2796" t="s">
        <v>29</v>
      </c>
      <c r="F2796" t="s">
        <v>33</v>
      </c>
      <c r="G2796" t="s">
        <v>14</v>
      </c>
      <c r="H2796" t="s">
        <v>34</v>
      </c>
      <c r="I2796">
        <v>9507</v>
      </c>
      <c r="J2796">
        <v>109.28</v>
      </c>
      <c r="K2796">
        <v>35.840000000000003</v>
      </c>
    </row>
    <row r="2797" spans="1:11" x14ac:dyDescent="0.35">
      <c r="A2797">
        <v>583654105</v>
      </c>
      <c r="B2797" s="2">
        <v>44841</v>
      </c>
      <c r="C2797" s="2">
        <v>44844</v>
      </c>
      <c r="D2797" t="s">
        <v>107</v>
      </c>
      <c r="E2797" t="s">
        <v>21</v>
      </c>
      <c r="F2797" t="s">
        <v>17</v>
      </c>
      <c r="G2797" t="s">
        <v>14</v>
      </c>
      <c r="H2797" t="s">
        <v>19</v>
      </c>
      <c r="I2797">
        <v>5075</v>
      </c>
      <c r="J2797">
        <v>152.58000000000001</v>
      </c>
      <c r="K2797">
        <v>97.44</v>
      </c>
    </row>
    <row r="2798" spans="1:11" x14ac:dyDescent="0.35">
      <c r="A2798">
        <v>856328332</v>
      </c>
      <c r="B2798" s="2">
        <v>44859</v>
      </c>
      <c r="C2798" s="2">
        <v>44860</v>
      </c>
      <c r="D2798" t="s">
        <v>187</v>
      </c>
      <c r="E2798" t="s">
        <v>29</v>
      </c>
      <c r="F2798" t="s">
        <v>25</v>
      </c>
      <c r="G2798" t="s">
        <v>14</v>
      </c>
      <c r="H2798" t="s">
        <v>26</v>
      </c>
      <c r="I2798">
        <v>5438</v>
      </c>
      <c r="J2798">
        <v>205.7</v>
      </c>
      <c r="K2798">
        <v>117.11</v>
      </c>
    </row>
    <row r="2799" spans="1:11" x14ac:dyDescent="0.35">
      <c r="A2799">
        <v>408258235</v>
      </c>
      <c r="B2799" s="2">
        <v>43669</v>
      </c>
      <c r="C2799" s="2">
        <v>43687</v>
      </c>
      <c r="D2799" t="s">
        <v>151</v>
      </c>
      <c r="E2799" t="s">
        <v>32</v>
      </c>
      <c r="F2799" t="s">
        <v>13</v>
      </c>
      <c r="G2799" t="s">
        <v>18</v>
      </c>
      <c r="H2799" t="s">
        <v>19</v>
      </c>
      <c r="I2799">
        <v>1539</v>
      </c>
      <c r="J2799">
        <v>255.28</v>
      </c>
      <c r="K2799">
        <v>159.41999999999999</v>
      </c>
    </row>
    <row r="2800" spans="1:11" x14ac:dyDescent="0.35">
      <c r="A2800">
        <v>769180142</v>
      </c>
      <c r="B2800" s="2">
        <v>42357</v>
      </c>
      <c r="C2800" s="2">
        <v>42360</v>
      </c>
      <c r="D2800" t="s">
        <v>164</v>
      </c>
      <c r="E2800" t="s">
        <v>38</v>
      </c>
      <c r="F2800" t="s">
        <v>76</v>
      </c>
      <c r="G2800" t="s">
        <v>14</v>
      </c>
      <c r="H2800" t="s">
        <v>19</v>
      </c>
      <c r="I2800">
        <v>6352</v>
      </c>
      <c r="J2800">
        <v>668.27</v>
      </c>
      <c r="K2800">
        <v>502.54</v>
      </c>
    </row>
    <row r="2801" spans="1:11" x14ac:dyDescent="0.35">
      <c r="A2801">
        <v>839142882</v>
      </c>
      <c r="B2801" s="2">
        <v>43934</v>
      </c>
      <c r="C2801" s="2">
        <v>43942</v>
      </c>
      <c r="D2801" t="s">
        <v>53</v>
      </c>
      <c r="E2801" t="s">
        <v>29</v>
      </c>
      <c r="F2801" t="s">
        <v>47</v>
      </c>
      <c r="G2801" t="s">
        <v>14</v>
      </c>
      <c r="H2801" t="s">
        <v>34</v>
      </c>
      <c r="I2801">
        <v>9881</v>
      </c>
      <c r="J2801">
        <v>421.89</v>
      </c>
      <c r="K2801">
        <v>364.69</v>
      </c>
    </row>
    <row r="2802" spans="1:11" x14ac:dyDescent="0.35">
      <c r="A2802">
        <v>938507783</v>
      </c>
      <c r="B2802" s="2">
        <v>44188</v>
      </c>
      <c r="C2802" s="2">
        <v>44190</v>
      </c>
      <c r="D2802" t="s">
        <v>65</v>
      </c>
      <c r="E2802" t="s">
        <v>32</v>
      </c>
      <c r="F2802" t="s">
        <v>40</v>
      </c>
      <c r="G2802" t="s">
        <v>14</v>
      </c>
      <c r="H2802" t="s">
        <v>26</v>
      </c>
      <c r="I2802">
        <v>4164</v>
      </c>
      <c r="J2802">
        <v>651.21</v>
      </c>
      <c r="K2802">
        <v>524.96</v>
      </c>
    </row>
    <row r="2803" spans="1:11" x14ac:dyDescent="0.35">
      <c r="A2803">
        <v>557948672</v>
      </c>
      <c r="B2803" s="2">
        <v>44795</v>
      </c>
      <c r="C2803" s="2">
        <v>44809</v>
      </c>
      <c r="D2803" t="s">
        <v>124</v>
      </c>
      <c r="E2803" t="s">
        <v>38</v>
      </c>
      <c r="F2803" t="s">
        <v>76</v>
      </c>
      <c r="G2803" t="s">
        <v>18</v>
      </c>
      <c r="H2803" t="s">
        <v>26</v>
      </c>
      <c r="I2803">
        <v>8266</v>
      </c>
      <c r="J2803">
        <v>668.27</v>
      </c>
      <c r="K2803">
        <v>502.54</v>
      </c>
    </row>
    <row r="2804" spans="1:11" x14ac:dyDescent="0.35">
      <c r="A2804">
        <v>608451879</v>
      </c>
      <c r="B2804" s="2">
        <v>43127</v>
      </c>
      <c r="C2804" s="2">
        <v>43133</v>
      </c>
      <c r="D2804" t="s">
        <v>159</v>
      </c>
      <c r="E2804" t="s">
        <v>21</v>
      </c>
      <c r="F2804" t="s">
        <v>13</v>
      </c>
      <c r="G2804" t="s">
        <v>14</v>
      </c>
      <c r="H2804" t="s">
        <v>19</v>
      </c>
      <c r="I2804">
        <v>3287</v>
      </c>
      <c r="J2804">
        <v>255.28</v>
      </c>
      <c r="K2804">
        <v>159.41999999999999</v>
      </c>
    </row>
    <row r="2805" spans="1:11" x14ac:dyDescent="0.35">
      <c r="A2805">
        <v>271316230</v>
      </c>
      <c r="B2805" s="2">
        <v>43179</v>
      </c>
      <c r="C2805" s="2">
        <v>43184</v>
      </c>
      <c r="D2805" t="s">
        <v>93</v>
      </c>
      <c r="E2805" t="s">
        <v>29</v>
      </c>
      <c r="F2805" t="s">
        <v>47</v>
      </c>
      <c r="G2805" t="s">
        <v>18</v>
      </c>
      <c r="H2805" t="s">
        <v>34</v>
      </c>
      <c r="I2805">
        <v>7356</v>
      </c>
      <c r="J2805">
        <v>421.89</v>
      </c>
      <c r="K2805">
        <v>364.69</v>
      </c>
    </row>
    <row r="2806" spans="1:11" x14ac:dyDescent="0.35">
      <c r="A2806">
        <v>148153054</v>
      </c>
      <c r="B2806" s="2">
        <v>44796</v>
      </c>
      <c r="C2806" s="2">
        <v>44813</v>
      </c>
      <c r="D2806" t="s">
        <v>157</v>
      </c>
      <c r="E2806" t="s">
        <v>24</v>
      </c>
      <c r="F2806" t="s">
        <v>17</v>
      </c>
      <c r="G2806" t="s">
        <v>18</v>
      </c>
      <c r="H2806" t="s">
        <v>34</v>
      </c>
      <c r="I2806">
        <v>636</v>
      </c>
      <c r="J2806">
        <v>152.58000000000001</v>
      </c>
      <c r="K2806">
        <v>97.44</v>
      </c>
    </row>
    <row r="2807" spans="1:11" x14ac:dyDescent="0.35">
      <c r="A2807">
        <v>910886180</v>
      </c>
      <c r="B2807" s="2">
        <v>42134</v>
      </c>
      <c r="C2807" s="2">
        <v>42147</v>
      </c>
      <c r="D2807" t="s">
        <v>214</v>
      </c>
      <c r="E2807" t="s">
        <v>21</v>
      </c>
      <c r="F2807" t="s">
        <v>22</v>
      </c>
      <c r="G2807" t="s">
        <v>14</v>
      </c>
      <c r="H2807" t="s">
        <v>15</v>
      </c>
      <c r="I2807">
        <v>317</v>
      </c>
      <c r="J2807">
        <v>47.45</v>
      </c>
      <c r="K2807">
        <v>31.79</v>
      </c>
    </row>
    <row r="2808" spans="1:11" x14ac:dyDescent="0.35">
      <c r="A2808">
        <v>151751935</v>
      </c>
      <c r="B2808" s="2">
        <v>44240</v>
      </c>
      <c r="C2808" s="2">
        <v>44252</v>
      </c>
      <c r="D2808" t="s">
        <v>137</v>
      </c>
      <c r="E2808" t="s">
        <v>38</v>
      </c>
      <c r="F2808" t="s">
        <v>25</v>
      </c>
      <c r="G2808" t="s">
        <v>14</v>
      </c>
      <c r="H2808" t="s">
        <v>19</v>
      </c>
      <c r="I2808">
        <v>5625</v>
      </c>
      <c r="J2808">
        <v>205.7</v>
      </c>
      <c r="K2808">
        <v>117.11</v>
      </c>
    </row>
    <row r="2809" spans="1:11" x14ac:dyDescent="0.35">
      <c r="A2809">
        <v>933299148</v>
      </c>
      <c r="B2809" s="2">
        <v>42317</v>
      </c>
      <c r="C2809" s="2">
        <v>42329</v>
      </c>
      <c r="D2809" t="s">
        <v>202</v>
      </c>
      <c r="E2809" t="s">
        <v>38</v>
      </c>
      <c r="F2809" t="s">
        <v>56</v>
      </c>
      <c r="G2809" t="s">
        <v>18</v>
      </c>
      <c r="H2809" t="s">
        <v>26</v>
      </c>
      <c r="I2809">
        <v>2813</v>
      </c>
      <c r="J2809">
        <v>9.33</v>
      </c>
      <c r="K2809">
        <v>6.92</v>
      </c>
    </row>
    <row r="2810" spans="1:11" x14ac:dyDescent="0.35">
      <c r="A2810">
        <v>538389146</v>
      </c>
      <c r="B2810" s="2">
        <v>44809</v>
      </c>
      <c r="C2810" s="2">
        <v>44820</v>
      </c>
      <c r="D2810" t="s">
        <v>191</v>
      </c>
      <c r="E2810" t="s">
        <v>24</v>
      </c>
      <c r="F2810" t="s">
        <v>30</v>
      </c>
      <c r="G2810" t="s">
        <v>18</v>
      </c>
      <c r="H2810" t="s">
        <v>15</v>
      </c>
      <c r="I2810">
        <v>167</v>
      </c>
      <c r="J2810">
        <v>81.73</v>
      </c>
      <c r="K2810">
        <v>56.67</v>
      </c>
    </row>
    <row r="2811" spans="1:11" x14ac:dyDescent="0.35">
      <c r="A2811">
        <v>820195758</v>
      </c>
      <c r="B2811" s="2">
        <v>44505</v>
      </c>
      <c r="C2811" s="2">
        <v>44517</v>
      </c>
      <c r="D2811" t="s">
        <v>203</v>
      </c>
      <c r="E2811" t="s">
        <v>21</v>
      </c>
      <c r="F2811" t="s">
        <v>17</v>
      </c>
      <c r="G2811" t="s">
        <v>18</v>
      </c>
      <c r="H2811" t="s">
        <v>26</v>
      </c>
      <c r="I2811">
        <v>3006</v>
      </c>
      <c r="J2811">
        <v>152.58000000000001</v>
      </c>
      <c r="K2811">
        <v>97.44</v>
      </c>
    </row>
    <row r="2812" spans="1:11" x14ac:dyDescent="0.35">
      <c r="A2812">
        <v>552205312</v>
      </c>
      <c r="B2812" s="2">
        <v>43817</v>
      </c>
      <c r="C2812" s="2">
        <v>43837</v>
      </c>
      <c r="D2812" t="s">
        <v>86</v>
      </c>
      <c r="E2812" t="s">
        <v>29</v>
      </c>
      <c r="F2812" t="s">
        <v>25</v>
      </c>
      <c r="G2812" t="s">
        <v>14</v>
      </c>
      <c r="H2812" t="s">
        <v>34</v>
      </c>
      <c r="I2812">
        <v>8678</v>
      </c>
      <c r="J2812">
        <v>205.7</v>
      </c>
      <c r="K2812">
        <v>117.11</v>
      </c>
    </row>
    <row r="2813" spans="1:11" x14ac:dyDescent="0.35">
      <c r="A2813">
        <v>378216636</v>
      </c>
      <c r="B2813" s="2">
        <v>42549</v>
      </c>
      <c r="C2813" s="2">
        <v>42560</v>
      </c>
      <c r="D2813" t="s">
        <v>152</v>
      </c>
      <c r="E2813" t="s">
        <v>21</v>
      </c>
      <c r="F2813" t="s">
        <v>33</v>
      </c>
      <c r="G2813" t="s">
        <v>14</v>
      </c>
      <c r="H2813" t="s">
        <v>34</v>
      </c>
      <c r="I2813">
        <v>1562</v>
      </c>
      <c r="J2813">
        <v>109.28</v>
      </c>
      <c r="K2813">
        <v>35.840000000000003</v>
      </c>
    </row>
    <row r="2814" spans="1:11" x14ac:dyDescent="0.35">
      <c r="A2814">
        <v>562341058</v>
      </c>
      <c r="B2814" s="2">
        <v>43966</v>
      </c>
      <c r="C2814" s="2">
        <v>43983</v>
      </c>
      <c r="D2814" t="s">
        <v>187</v>
      </c>
      <c r="E2814" t="s">
        <v>29</v>
      </c>
      <c r="F2814" t="s">
        <v>22</v>
      </c>
      <c r="G2814" t="s">
        <v>14</v>
      </c>
      <c r="H2814" t="s">
        <v>34</v>
      </c>
      <c r="I2814">
        <v>8070</v>
      </c>
      <c r="J2814">
        <v>47.45</v>
      </c>
      <c r="K2814">
        <v>31.79</v>
      </c>
    </row>
    <row r="2815" spans="1:11" x14ac:dyDescent="0.35">
      <c r="A2815">
        <v>539002406</v>
      </c>
      <c r="B2815" s="2">
        <v>43302</v>
      </c>
      <c r="C2815" s="2">
        <v>43320</v>
      </c>
      <c r="D2815" t="s">
        <v>135</v>
      </c>
      <c r="E2815" t="s">
        <v>21</v>
      </c>
      <c r="F2815" t="s">
        <v>33</v>
      </c>
      <c r="G2815" t="s">
        <v>14</v>
      </c>
      <c r="H2815" t="s">
        <v>19</v>
      </c>
      <c r="I2815">
        <v>1645</v>
      </c>
      <c r="J2815">
        <v>109.28</v>
      </c>
      <c r="K2815">
        <v>35.840000000000003</v>
      </c>
    </row>
    <row r="2816" spans="1:11" x14ac:dyDescent="0.35">
      <c r="A2816">
        <v>262937009</v>
      </c>
      <c r="B2816" s="2">
        <v>43220</v>
      </c>
      <c r="C2816" s="2">
        <v>43231</v>
      </c>
      <c r="D2816" t="s">
        <v>180</v>
      </c>
      <c r="E2816" t="s">
        <v>24</v>
      </c>
      <c r="F2816" t="s">
        <v>56</v>
      </c>
      <c r="G2816" t="s">
        <v>14</v>
      </c>
      <c r="H2816" t="s">
        <v>26</v>
      </c>
      <c r="I2816">
        <v>7759</v>
      </c>
      <c r="J2816">
        <v>9.33</v>
      </c>
      <c r="K2816">
        <v>6.92</v>
      </c>
    </row>
    <row r="2817" spans="1:11" x14ac:dyDescent="0.35">
      <c r="A2817">
        <v>659193694</v>
      </c>
      <c r="B2817" s="2">
        <v>42155</v>
      </c>
      <c r="C2817" s="2">
        <v>42161</v>
      </c>
      <c r="D2817" t="s">
        <v>103</v>
      </c>
      <c r="E2817" t="s">
        <v>21</v>
      </c>
      <c r="F2817" t="s">
        <v>40</v>
      </c>
      <c r="G2817" t="s">
        <v>14</v>
      </c>
      <c r="H2817" t="s">
        <v>15</v>
      </c>
      <c r="I2817">
        <v>8918</v>
      </c>
      <c r="J2817">
        <v>651.21</v>
      </c>
      <c r="K2817">
        <v>524.96</v>
      </c>
    </row>
    <row r="2818" spans="1:11" x14ac:dyDescent="0.35">
      <c r="A2818">
        <v>473133790</v>
      </c>
      <c r="B2818" s="2">
        <v>42009</v>
      </c>
      <c r="C2818" s="2">
        <v>42012</v>
      </c>
      <c r="D2818" t="s">
        <v>54</v>
      </c>
      <c r="E2818" t="s">
        <v>29</v>
      </c>
      <c r="F2818" t="s">
        <v>13</v>
      </c>
      <c r="G2818" t="s">
        <v>14</v>
      </c>
      <c r="H2818" t="s">
        <v>26</v>
      </c>
      <c r="I2818">
        <v>9657</v>
      </c>
      <c r="J2818">
        <v>255.28</v>
      </c>
      <c r="K2818">
        <v>159.41999999999999</v>
      </c>
    </row>
    <row r="2819" spans="1:11" x14ac:dyDescent="0.35">
      <c r="A2819">
        <v>320431125</v>
      </c>
      <c r="B2819" s="2">
        <v>42074</v>
      </c>
      <c r="C2819" s="2">
        <v>42094</v>
      </c>
      <c r="D2819" t="s">
        <v>188</v>
      </c>
      <c r="E2819" t="s">
        <v>21</v>
      </c>
      <c r="F2819" t="s">
        <v>22</v>
      </c>
      <c r="G2819" t="s">
        <v>14</v>
      </c>
      <c r="H2819" t="s">
        <v>34</v>
      </c>
      <c r="I2819">
        <v>1545</v>
      </c>
      <c r="J2819">
        <v>47.45</v>
      </c>
      <c r="K2819">
        <v>31.79</v>
      </c>
    </row>
    <row r="2820" spans="1:11" x14ac:dyDescent="0.35">
      <c r="A2820">
        <v>437072026</v>
      </c>
      <c r="B2820" s="2">
        <v>44378</v>
      </c>
      <c r="C2820" s="2">
        <v>44399</v>
      </c>
      <c r="D2820" t="s">
        <v>134</v>
      </c>
      <c r="E2820" t="s">
        <v>38</v>
      </c>
      <c r="F2820" t="s">
        <v>33</v>
      </c>
      <c r="G2820" t="s">
        <v>14</v>
      </c>
      <c r="H2820" t="s">
        <v>15</v>
      </c>
      <c r="I2820">
        <v>8180</v>
      </c>
      <c r="J2820">
        <v>109.28</v>
      </c>
      <c r="K2820">
        <v>35.840000000000003</v>
      </c>
    </row>
    <row r="2821" spans="1:11" x14ac:dyDescent="0.35">
      <c r="A2821">
        <v>229355323</v>
      </c>
      <c r="B2821" s="2">
        <v>44528</v>
      </c>
      <c r="C2821" s="2">
        <v>44546</v>
      </c>
      <c r="D2821" t="s">
        <v>113</v>
      </c>
      <c r="E2821" t="s">
        <v>21</v>
      </c>
      <c r="F2821" t="s">
        <v>68</v>
      </c>
      <c r="G2821" t="s">
        <v>18</v>
      </c>
      <c r="H2821" t="s">
        <v>26</v>
      </c>
      <c r="I2821">
        <v>192</v>
      </c>
      <c r="J2821">
        <v>154.06</v>
      </c>
      <c r="K2821">
        <v>90.93</v>
      </c>
    </row>
    <row r="2822" spans="1:11" x14ac:dyDescent="0.35">
      <c r="A2822">
        <v>523892343</v>
      </c>
      <c r="B2822" s="2">
        <v>44678</v>
      </c>
      <c r="C2822" s="2">
        <v>44693</v>
      </c>
      <c r="D2822" t="s">
        <v>143</v>
      </c>
      <c r="E2822" t="s">
        <v>24</v>
      </c>
      <c r="F2822" t="s">
        <v>13</v>
      </c>
      <c r="G2822" t="s">
        <v>18</v>
      </c>
      <c r="H2822" t="s">
        <v>19</v>
      </c>
      <c r="I2822">
        <v>241</v>
      </c>
      <c r="J2822">
        <v>255.28</v>
      </c>
      <c r="K2822">
        <v>159.41999999999999</v>
      </c>
    </row>
    <row r="2823" spans="1:11" x14ac:dyDescent="0.35">
      <c r="A2823">
        <v>417606914</v>
      </c>
      <c r="B2823" s="2">
        <v>43483</v>
      </c>
      <c r="C2823" s="2">
        <v>43489</v>
      </c>
      <c r="D2823" t="s">
        <v>186</v>
      </c>
      <c r="E2823" t="s">
        <v>38</v>
      </c>
      <c r="F2823" t="s">
        <v>40</v>
      </c>
      <c r="G2823" t="s">
        <v>18</v>
      </c>
      <c r="H2823" t="s">
        <v>34</v>
      </c>
      <c r="I2823">
        <v>8021</v>
      </c>
      <c r="J2823">
        <v>651.21</v>
      </c>
      <c r="K2823">
        <v>524.96</v>
      </c>
    </row>
    <row r="2824" spans="1:11" x14ac:dyDescent="0.35">
      <c r="A2824">
        <v>427735364</v>
      </c>
      <c r="B2824" s="2">
        <v>43954</v>
      </c>
      <c r="C2824" s="2">
        <v>43960</v>
      </c>
      <c r="D2824" t="s">
        <v>212</v>
      </c>
      <c r="E2824" t="s">
        <v>32</v>
      </c>
      <c r="F2824" t="s">
        <v>17</v>
      </c>
      <c r="G2824" t="s">
        <v>14</v>
      </c>
      <c r="H2824" t="s">
        <v>34</v>
      </c>
      <c r="I2824">
        <v>5254</v>
      </c>
      <c r="J2824">
        <v>152.58000000000001</v>
      </c>
      <c r="K2824">
        <v>97.44</v>
      </c>
    </row>
    <row r="2825" spans="1:11" x14ac:dyDescent="0.35">
      <c r="A2825">
        <v>241826522</v>
      </c>
      <c r="B2825" s="2">
        <v>44139</v>
      </c>
      <c r="C2825" s="2">
        <v>44141</v>
      </c>
      <c r="D2825" t="s">
        <v>59</v>
      </c>
      <c r="E2825" t="s">
        <v>12</v>
      </c>
      <c r="F2825" t="s">
        <v>33</v>
      </c>
      <c r="G2825" t="s">
        <v>18</v>
      </c>
      <c r="H2825" t="s">
        <v>26</v>
      </c>
      <c r="I2825">
        <v>697</v>
      </c>
      <c r="J2825">
        <v>109.28</v>
      </c>
      <c r="K2825">
        <v>35.840000000000003</v>
      </c>
    </row>
    <row r="2826" spans="1:11" x14ac:dyDescent="0.35">
      <c r="A2826">
        <v>967741715</v>
      </c>
      <c r="B2826" s="2">
        <v>44096</v>
      </c>
      <c r="C2826" s="2">
        <v>44116</v>
      </c>
      <c r="D2826" t="s">
        <v>182</v>
      </c>
      <c r="E2826" t="s">
        <v>12</v>
      </c>
      <c r="F2826" t="s">
        <v>42</v>
      </c>
      <c r="G2826" t="s">
        <v>18</v>
      </c>
      <c r="H2826" t="s">
        <v>34</v>
      </c>
      <c r="I2826">
        <v>5134</v>
      </c>
      <c r="J2826">
        <v>437.2</v>
      </c>
      <c r="K2826">
        <v>263.33</v>
      </c>
    </row>
    <row r="2827" spans="1:11" x14ac:dyDescent="0.35">
      <c r="A2827">
        <v>183654773</v>
      </c>
      <c r="B2827" s="2">
        <v>43463</v>
      </c>
      <c r="C2827" s="2">
        <v>43476</v>
      </c>
      <c r="D2827" t="s">
        <v>58</v>
      </c>
      <c r="E2827" t="s">
        <v>29</v>
      </c>
      <c r="F2827" t="s">
        <v>30</v>
      </c>
      <c r="G2827" t="s">
        <v>18</v>
      </c>
      <c r="H2827" t="s">
        <v>19</v>
      </c>
      <c r="I2827">
        <v>6383</v>
      </c>
      <c r="J2827">
        <v>81.73</v>
      </c>
      <c r="K2827">
        <v>56.67</v>
      </c>
    </row>
    <row r="2828" spans="1:11" x14ac:dyDescent="0.35">
      <c r="A2828">
        <v>488052022</v>
      </c>
      <c r="B2828" s="2">
        <v>42419</v>
      </c>
      <c r="C2828" s="2">
        <v>42439</v>
      </c>
      <c r="D2828" t="s">
        <v>74</v>
      </c>
      <c r="E2828" t="s">
        <v>38</v>
      </c>
      <c r="F2828" t="s">
        <v>33</v>
      </c>
      <c r="G2828" t="s">
        <v>14</v>
      </c>
      <c r="H2828" t="s">
        <v>15</v>
      </c>
      <c r="I2828">
        <v>4294</v>
      </c>
      <c r="J2828">
        <v>109.28</v>
      </c>
      <c r="K2828">
        <v>35.840000000000003</v>
      </c>
    </row>
    <row r="2829" spans="1:11" x14ac:dyDescent="0.35">
      <c r="A2829">
        <v>949732291</v>
      </c>
      <c r="B2829" s="2">
        <v>42921</v>
      </c>
      <c r="C2829" s="2">
        <v>42926</v>
      </c>
      <c r="D2829" t="s">
        <v>175</v>
      </c>
      <c r="E2829" t="s">
        <v>21</v>
      </c>
      <c r="F2829" t="s">
        <v>22</v>
      </c>
      <c r="G2829" t="s">
        <v>18</v>
      </c>
      <c r="H2829" t="s">
        <v>26</v>
      </c>
      <c r="I2829">
        <v>5745</v>
      </c>
      <c r="J2829">
        <v>47.45</v>
      </c>
      <c r="K2829">
        <v>31.79</v>
      </c>
    </row>
    <row r="2830" spans="1:11" x14ac:dyDescent="0.35">
      <c r="A2830">
        <v>257806909</v>
      </c>
      <c r="B2830" s="2">
        <v>43814</v>
      </c>
      <c r="C2830" s="2">
        <v>43833</v>
      </c>
      <c r="D2830" t="s">
        <v>81</v>
      </c>
      <c r="E2830" t="s">
        <v>32</v>
      </c>
      <c r="F2830" t="s">
        <v>17</v>
      </c>
      <c r="G2830" t="s">
        <v>14</v>
      </c>
      <c r="H2830" t="s">
        <v>19</v>
      </c>
      <c r="I2830">
        <v>9648</v>
      </c>
      <c r="J2830">
        <v>152.58000000000001</v>
      </c>
      <c r="K2830">
        <v>97.44</v>
      </c>
    </row>
    <row r="2831" spans="1:11" x14ac:dyDescent="0.35">
      <c r="A2831">
        <v>771699702</v>
      </c>
      <c r="B2831" s="2">
        <v>44100</v>
      </c>
      <c r="C2831" s="2">
        <v>44115</v>
      </c>
      <c r="D2831" t="s">
        <v>87</v>
      </c>
      <c r="E2831" t="s">
        <v>24</v>
      </c>
      <c r="F2831" t="s">
        <v>47</v>
      </c>
      <c r="G2831" t="s">
        <v>14</v>
      </c>
      <c r="H2831" t="s">
        <v>26</v>
      </c>
      <c r="I2831">
        <v>1946</v>
      </c>
      <c r="J2831">
        <v>421.89</v>
      </c>
      <c r="K2831">
        <v>364.69</v>
      </c>
    </row>
    <row r="2832" spans="1:11" x14ac:dyDescent="0.35">
      <c r="A2832">
        <v>871147000</v>
      </c>
      <c r="B2832" s="2">
        <v>43324</v>
      </c>
      <c r="C2832" s="2">
        <v>43334</v>
      </c>
      <c r="D2832" t="s">
        <v>80</v>
      </c>
      <c r="E2832" t="s">
        <v>21</v>
      </c>
      <c r="F2832" t="s">
        <v>76</v>
      </c>
      <c r="G2832" t="s">
        <v>14</v>
      </c>
      <c r="H2832" t="s">
        <v>19</v>
      </c>
      <c r="I2832">
        <v>611</v>
      </c>
      <c r="J2832">
        <v>668.27</v>
      </c>
      <c r="K2832">
        <v>502.54</v>
      </c>
    </row>
    <row r="2833" spans="1:11" x14ac:dyDescent="0.35">
      <c r="A2833">
        <v>806197631</v>
      </c>
      <c r="B2833" s="2">
        <v>44579</v>
      </c>
      <c r="C2833" s="2">
        <v>44595</v>
      </c>
      <c r="D2833" t="s">
        <v>121</v>
      </c>
      <c r="E2833" t="s">
        <v>21</v>
      </c>
      <c r="F2833" t="s">
        <v>13</v>
      </c>
      <c r="G2833" t="s">
        <v>14</v>
      </c>
      <c r="H2833" t="s">
        <v>15</v>
      </c>
      <c r="I2833">
        <v>649</v>
      </c>
      <c r="J2833">
        <v>255.28</v>
      </c>
      <c r="K2833">
        <v>159.41999999999999</v>
      </c>
    </row>
    <row r="2834" spans="1:11" x14ac:dyDescent="0.35">
      <c r="A2834">
        <v>447212922</v>
      </c>
      <c r="B2834" s="2">
        <v>43571</v>
      </c>
      <c r="C2834" s="2">
        <v>43583</v>
      </c>
      <c r="D2834" t="s">
        <v>59</v>
      </c>
      <c r="E2834" t="s">
        <v>12</v>
      </c>
      <c r="F2834" t="s">
        <v>25</v>
      </c>
      <c r="G2834" t="s">
        <v>14</v>
      </c>
      <c r="H2834" t="s">
        <v>26</v>
      </c>
      <c r="I2834">
        <v>9097</v>
      </c>
      <c r="J2834">
        <v>205.7</v>
      </c>
      <c r="K2834">
        <v>117.11</v>
      </c>
    </row>
    <row r="2835" spans="1:11" x14ac:dyDescent="0.35">
      <c r="A2835">
        <v>634866702</v>
      </c>
      <c r="B2835" s="2">
        <v>43518</v>
      </c>
      <c r="C2835" s="2">
        <v>43528</v>
      </c>
      <c r="D2835" t="s">
        <v>44</v>
      </c>
      <c r="E2835" t="s">
        <v>12</v>
      </c>
      <c r="F2835" t="s">
        <v>30</v>
      </c>
      <c r="G2835" t="s">
        <v>18</v>
      </c>
      <c r="H2835" t="s">
        <v>15</v>
      </c>
      <c r="I2835">
        <v>20</v>
      </c>
      <c r="J2835">
        <v>81.73</v>
      </c>
      <c r="K2835">
        <v>56.67</v>
      </c>
    </row>
    <row r="2836" spans="1:11" x14ac:dyDescent="0.35">
      <c r="A2836">
        <v>930145299</v>
      </c>
      <c r="B2836" s="2">
        <v>43330</v>
      </c>
      <c r="C2836" s="2">
        <v>43346</v>
      </c>
      <c r="D2836" t="s">
        <v>153</v>
      </c>
      <c r="E2836" t="s">
        <v>38</v>
      </c>
      <c r="F2836" t="s">
        <v>33</v>
      </c>
      <c r="G2836" t="s">
        <v>14</v>
      </c>
      <c r="H2836" t="s">
        <v>19</v>
      </c>
      <c r="I2836">
        <v>9519</v>
      </c>
      <c r="J2836">
        <v>109.28</v>
      </c>
      <c r="K2836">
        <v>35.840000000000003</v>
      </c>
    </row>
    <row r="2837" spans="1:11" x14ac:dyDescent="0.35">
      <c r="A2837">
        <v>964347541</v>
      </c>
      <c r="B2837" s="2">
        <v>44002</v>
      </c>
      <c r="C2837" s="2">
        <v>44017</v>
      </c>
      <c r="D2837" t="s">
        <v>83</v>
      </c>
      <c r="E2837" t="s">
        <v>38</v>
      </c>
      <c r="F2837" t="s">
        <v>56</v>
      </c>
      <c r="G2837" t="s">
        <v>18</v>
      </c>
      <c r="H2837" t="s">
        <v>15</v>
      </c>
      <c r="I2837">
        <v>722</v>
      </c>
      <c r="J2837">
        <v>9.33</v>
      </c>
      <c r="K2837">
        <v>6.92</v>
      </c>
    </row>
    <row r="2838" spans="1:11" x14ac:dyDescent="0.35">
      <c r="A2838">
        <v>889084756</v>
      </c>
      <c r="B2838" s="2">
        <v>44570</v>
      </c>
      <c r="C2838" s="2">
        <v>44591</v>
      </c>
      <c r="D2838" t="s">
        <v>65</v>
      </c>
      <c r="E2838" t="s">
        <v>32</v>
      </c>
      <c r="F2838" t="s">
        <v>42</v>
      </c>
      <c r="G2838" t="s">
        <v>18</v>
      </c>
      <c r="H2838" t="s">
        <v>34</v>
      </c>
      <c r="I2838">
        <v>8792</v>
      </c>
      <c r="J2838">
        <v>437.2</v>
      </c>
      <c r="K2838">
        <v>263.33</v>
      </c>
    </row>
    <row r="2839" spans="1:11" x14ac:dyDescent="0.35">
      <c r="A2839">
        <v>926280772</v>
      </c>
      <c r="B2839" s="2">
        <v>42190</v>
      </c>
      <c r="C2839" s="2">
        <v>42206</v>
      </c>
      <c r="D2839" t="s">
        <v>152</v>
      </c>
      <c r="E2839" t="s">
        <v>21</v>
      </c>
      <c r="F2839" t="s">
        <v>22</v>
      </c>
      <c r="G2839" t="s">
        <v>18</v>
      </c>
      <c r="H2839" t="s">
        <v>34</v>
      </c>
      <c r="I2839">
        <v>5919</v>
      </c>
      <c r="J2839">
        <v>47.45</v>
      </c>
      <c r="K2839">
        <v>31.79</v>
      </c>
    </row>
    <row r="2840" spans="1:11" x14ac:dyDescent="0.35">
      <c r="A2840">
        <v>918171918</v>
      </c>
      <c r="B2840" s="2">
        <v>42179</v>
      </c>
      <c r="C2840" s="2">
        <v>42182</v>
      </c>
      <c r="D2840" t="s">
        <v>118</v>
      </c>
      <c r="E2840" t="s">
        <v>24</v>
      </c>
      <c r="F2840" t="s">
        <v>40</v>
      </c>
      <c r="G2840" t="s">
        <v>14</v>
      </c>
      <c r="H2840" t="s">
        <v>34</v>
      </c>
      <c r="I2840">
        <v>6329</v>
      </c>
      <c r="J2840">
        <v>651.21</v>
      </c>
      <c r="K2840">
        <v>524.96</v>
      </c>
    </row>
    <row r="2841" spans="1:11" x14ac:dyDescent="0.35">
      <c r="A2841">
        <v>777307021</v>
      </c>
      <c r="B2841" s="2">
        <v>42549</v>
      </c>
      <c r="C2841" s="2">
        <v>42567</v>
      </c>
      <c r="D2841" t="s">
        <v>192</v>
      </c>
      <c r="E2841" t="s">
        <v>32</v>
      </c>
      <c r="F2841" t="s">
        <v>22</v>
      </c>
      <c r="G2841" t="s">
        <v>14</v>
      </c>
      <c r="H2841" t="s">
        <v>34</v>
      </c>
      <c r="I2841">
        <v>1276</v>
      </c>
      <c r="J2841">
        <v>47.45</v>
      </c>
      <c r="K2841">
        <v>31.79</v>
      </c>
    </row>
    <row r="2842" spans="1:11" x14ac:dyDescent="0.35">
      <c r="A2842">
        <v>936547410</v>
      </c>
      <c r="B2842" s="2">
        <v>44204</v>
      </c>
      <c r="C2842" s="2">
        <v>44218</v>
      </c>
      <c r="D2842" t="s">
        <v>176</v>
      </c>
      <c r="E2842" t="s">
        <v>21</v>
      </c>
      <c r="F2842" t="s">
        <v>68</v>
      </c>
      <c r="G2842" t="s">
        <v>18</v>
      </c>
      <c r="H2842" t="s">
        <v>26</v>
      </c>
      <c r="I2842">
        <v>4046</v>
      </c>
      <c r="J2842">
        <v>154.06</v>
      </c>
      <c r="K2842">
        <v>90.93</v>
      </c>
    </row>
    <row r="2843" spans="1:11" x14ac:dyDescent="0.35">
      <c r="A2843">
        <v>999066913</v>
      </c>
      <c r="B2843" s="2">
        <v>44394</v>
      </c>
      <c r="C2843" s="2">
        <v>44398</v>
      </c>
      <c r="D2843" t="s">
        <v>123</v>
      </c>
      <c r="E2843" t="s">
        <v>38</v>
      </c>
      <c r="F2843" t="s">
        <v>76</v>
      </c>
      <c r="G2843" t="s">
        <v>18</v>
      </c>
      <c r="H2843" t="s">
        <v>19</v>
      </c>
      <c r="I2843">
        <v>4956</v>
      </c>
      <c r="J2843">
        <v>668.27</v>
      </c>
      <c r="K2843">
        <v>502.54</v>
      </c>
    </row>
    <row r="2844" spans="1:11" x14ac:dyDescent="0.35">
      <c r="A2844">
        <v>188351857</v>
      </c>
      <c r="B2844" s="2">
        <v>42532</v>
      </c>
      <c r="C2844" s="2">
        <v>42549</v>
      </c>
      <c r="D2844" t="s">
        <v>216</v>
      </c>
      <c r="E2844" t="s">
        <v>51</v>
      </c>
      <c r="F2844" t="s">
        <v>76</v>
      </c>
      <c r="G2844" t="s">
        <v>14</v>
      </c>
      <c r="H2844" t="s">
        <v>19</v>
      </c>
      <c r="I2844">
        <v>6355</v>
      </c>
      <c r="J2844">
        <v>668.27</v>
      </c>
      <c r="K2844">
        <v>502.54</v>
      </c>
    </row>
    <row r="2845" spans="1:11" x14ac:dyDescent="0.35">
      <c r="A2845">
        <v>498201072</v>
      </c>
      <c r="B2845" s="2">
        <v>43767</v>
      </c>
      <c r="C2845" s="2">
        <v>43772</v>
      </c>
      <c r="D2845" t="s">
        <v>116</v>
      </c>
      <c r="E2845" t="s">
        <v>21</v>
      </c>
      <c r="F2845" t="s">
        <v>42</v>
      </c>
      <c r="G2845" t="s">
        <v>14</v>
      </c>
      <c r="H2845" t="s">
        <v>34</v>
      </c>
      <c r="I2845">
        <v>7623</v>
      </c>
      <c r="J2845">
        <v>437.2</v>
      </c>
      <c r="K2845">
        <v>263.33</v>
      </c>
    </row>
    <row r="2846" spans="1:11" x14ac:dyDescent="0.35">
      <c r="A2846">
        <v>842725884</v>
      </c>
      <c r="B2846" s="2">
        <v>42212</v>
      </c>
      <c r="C2846" s="2">
        <v>42226</v>
      </c>
      <c r="D2846" t="s">
        <v>121</v>
      </c>
      <c r="E2846" t="s">
        <v>21</v>
      </c>
      <c r="F2846" t="s">
        <v>17</v>
      </c>
      <c r="G2846" t="s">
        <v>18</v>
      </c>
      <c r="H2846" t="s">
        <v>34</v>
      </c>
      <c r="I2846">
        <v>171</v>
      </c>
      <c r="J2846">
        <v>152.58000000000001</v>
      </c>
      <c r="K2846">
        <v>97.44</v>
      </c>
    </row>
    <row r="2847" spans="1:11" x14ac:dyDescent="0.35">
      <c r="A2847">
        <v>206350123</v>
      </c>
      <c r="B2847" s="2">
        <v>42254</v>
      </c>
      <c r="C2847" s="2">
        <v>42262</v>
      </c>
      <c r="D2847" t="s">
        <v>200</v>
      </c>
      <c r="E2847" t="s">
        <v>24</v>
      </c>
      <c r="F2847" t="s">
        <v>56</v>
      </c>
      <c r="G2847" t="s">
        <v>18</v>
      </c>
      <c r="H2847" t="s">
        <v>19</v>
      </c>
      <c r="I2847">
        <v>2442</v>
      </c>
      <c r="J2847">
        <v>9.33</v>
      </c>
      <c r="K2847">
        <v>6.92</v>
      </c>
    </row>
    <row r="2848" spans="1:11" x14ac:dyDescent="0.35">
      <c r="A2848">
        <v>793810117</v>
      </c>
      <c r="B2848" s="2">
        <v>42670</v>
      </c>
      <c r="C2848" s="2">
        <v>42686</v>
      </c>
      <c r="D2848" t="s">
        <v>202</v>
      </c>
      <c r="E2848" t="s">
        <v>38</v>
      </c>
      <c r="F2848" t="s">
        <v>17</v>
      </c>
      <c r="G2848" t="s">
        <v>14</v>
      </c>
      <c r="H2848" t="s">
        <v>19</v>
      </c>
      <c r="I2848">
        <v>4909</v>
      </c>
      <c r="J2848">
        <v>152.58000000000001</v>
      </c>
      <c r="K2848">
        <v>97.44</v>
      </c>
    </row>
    <row r="2849" spans="1:11" x14ac:dyDescent="0.35">
      <c r="A2849">
        <v>380154693</v>
      </c>
      <c r="B2849" s="2">
        <v>44321</v>
      </c>
      <c r="C2849" s="2">
        <v>44335</v>
      </c>
      <c r="D2849" t="s">
        <v>167</v>
      </c>
      <c r="E2849" t="s">
        <v>38</v>
      </c>
      <c r="F2849" t="s">
        <v>68</v>
      </c>
      <c r="G2849" t="s">
        <v>18</v>
      </c>
      <c r="H2849" t="s">
        <v>34</v>
      </c>
      <c r="I2849">
        <v>5076</v>
      </c>
      <c r="J2849">
        <v>154.06</v>
      </c>
      <c r="K2849">
        <v>90.93</v>
      </c>
    </row>
    <row r="2850" spans="1:11" x14ac:dyDescent="0.35">
      <c r="A2850">
        <v>860745179</v>
      </c>
      <c r="B2850" s="2">
        <v>42145</v>
      </c>
      <c r="C2850" s="2">
        <v>42156</v>
      </c>
      <c r="D2850" t="s">
        <v>142</v>
      </c>
      <c r="E2850" t="s">
        <v>29</v>
      </c>
      <c r="F2850" t="s">
        <v>33</v>
      </c>
      <c r="G2850" t="s">
        <v>18</v>
      </c>
      <c r="H2850" t="s">
        <v>15</v>
      </c>
      <c r="I2850">
        <v>2481</v>
      </c>
      <c r="J2850">
        <v>109.28</v>
      </c>
      <c r="K2850">
        <v>35.840000000000003</v>
      </c>
    </row>
    <row r="2851" spans="1:11" x14ac:dyDescent="0.35">
      <c r="A2851">
        <v>601255404</v>
      </c>
      <c r="B2851" s="2">
        <v>43858</v>
      </c>
      <c r="C2851" s="2">
        <v>43865</v>
      </c>
      <c r="D2851" t="s">
        <v>147</v>
      </c>
      <c r="E2851" t="s">
        <v>38</v>
      </c>
      <c r="F2851" t="s">
        <v>76</v>
      </c>
      <c r="G2851" t="s">
        <v>14</v>
      </c>
      <c r="H2851" t="s">
        <v>26</v>
      </c>
      <c r="I2851">
        <v>3690</v>
      </c>
      <c r="J2851">
        <v>668.27</v>
      </c>
      <c r="K2851">
        <v>502.54</v>
      </c>
    </row>
    <row r="2852" spans="1:11" x14ac:dyDescent="0.35">
      <c r="A2852">
        <v>287671697</v>
      </c>
      <c r="B2852" s="2">
        <v>42333</v>
      </c>
      <c r="C2852" s="2">
        <v>42346</v>
      </c>
      <c r="D2852" t="s">
        <v>84</v>
      </c>
      <c r="E2852" t="s">
        <v>24</v>
      </c>
      <c r="F2852" t="s">
        <v>42</v>
      </c>
      <c r="G2852" t="s">
        <v>18</v>
      </c>
      <c r="H2852" t="s">
        <v>26</v>
      </c>
      <c r="I2852">
        <v>7303</v>
      </c>
      <c r="J2852">
        <v>437.2</v>
      </c>
      <c r="K2852">
        <v>263.33</v>
      </c>
    </row>
    <row r="2853" spans="1:11" x14ac:dyDescent="0.35">
      <c r="A2853">
        <v>676292884</v>
      </c>
      <c r="B2853" s="2">
        <v>42333</v>
      </c>
      <c r="C2853" s="2">
        <v>42338</v>
      </c>
      <c r="D2853" t="s">
        <v>87</v>
      </c>
      <c r="E2853" t="s">
        <v>24</v>
      </c>
      <c r="F2853" t="s">
        <v>40</v>
      </c>
      <c r="G2853" t="s">
        <v>14</v>
      </c>
      <c r="H2853" t="s">
        <v>15</v>
      </c>
      <c r="I2853">
        <v>8948</v>
      </c>
      <c r="J2853">
        <v>651.21</v>
      </c>
      <c r="K2853">
        <v>524.96</v>
      </c>
    </row>
    <row r="2854" spans="1:11" x14ac:dyDescent="0.35">
      <c r="A2854">
        <v>343730294</v>
      </c>
      <c r="B2854" s="2">
        <v>42856</v>
      </c>
      <c r="C2854" s="2">
        <v>42867</v>
      </c>
      <c r="D2854" t="s">
        <v>102</v>
      </c>
      <c r="E2854" t="s">
        <v>21</v>
      </c>
      <c r="F2854" t="s">
        <v>40</v>
      </c>
      <c r="G2854" t="s">
        <v>14</v>
      </c>
      <c r="H2854" t="s">
        <v>26</v>
      </c>
      <c r="I2854">
        <v>6287</v>
      </c>
      <c r="J2854">
        <v>651.21</v>
      </c>
      <c r="K2854">
        <v>524.96</v>
      </c>
    </row>
    <row r="2855" spans="1:11" x14ac:dyDescent="0.35">
      <c r="A2855">
        <v>636907756</v>
      </c>
      <c r="B2855" s="2">
        <v>42061</v>
      </c>
      <c r="C2855" s="2">
        <v>42069</v>
      </c>
      <c r="D2855" t="s">
        <v>215</v>
      </c>
      <c r="E2855" t="s">
        <v>21</v>
      </c>
      <c r="F2855" t="s">
        <v>68</v>
      </c>
      <c r="G2855" t="s">
        <v>14</v>
      </c>
      <c r="H2855" t="s">
        <v>19</v>
      </c>
      <c r="I2855">
        <v>4013</v>
      </c>
      <c r="J2855">
        <v>154.06</v>
      </c>
      <c r="K2855">
        <v>90.93</v>
      </c>
    </row>
    <row r="2856" spans="1:11" x14ac:dyDescent="0.35">
      <c r="A2856">
        <v>723061597</v>
      </c>
      <c r="B2856" s="2">
        <v>44184</v>
      </c>
      <c r="C2856" s="2">
        <v>44185</v>
      </c>
      <c r="D2856" t="s">
        <v>138</v>
      </c>
      <c r="E2856" t="s">
        <v>24</v>
      </c>
      <c r="F2856" t="s">
        <v>33</v>
      </c>
      <c r="G2856" t="s">
        <v>14</v>
      </c>
      <c r="H2856" t="s">
        <v>26</v>
      </c>
      <c r="I2856">
        <v>8849</v>
      </c>
      <c r="J2856">
        <v>109.28</v>
      </c>
      <c r="K2856">
        <v>35.840000000000003</v>
      </c>
    </row>
    <row r="2857" spans="1:11" x14ac:dyDescent="0.35">
      <c r="A2857">
        <v>739740645</v>
      </c>
      <c r="B2857" s="2">
        <v>44432</v>
      </c>
      <c r="C2857" s="2">
        <v>44433</v>
      </c>
      <c r="D2857" t="s">
        <v>133</v>
      </c>
      <c r="E2857" t="s">
        <v>38</v>
      </c>
      <c r="F2857" t="s">
        <v>17</v>
      </c>
      <c r="G2857" t="s">
        <v>14</v>
      </c>
      <c r="H2857" t="s">
        <v>26</v>
      </c>
      <c r="I2857">
        <v>4551</v>
      </c>
      <c r="J2857">
        <v>152.58000000000001</v>
      </c>
      <c r="K2857">
        <v>97.44</v>
      </c>
    </row>
    <row r="2858" spans="1:11" x14ac:dyDescent="0.35">
      <c r="A2858">
        <v>444806230</v>
      </c>
      <c r="B2858" s="2">
        <v>43512</v>
      </c>
      <c r="C2858" s="2">
        <v>43513</v>
      </c>
      <c r="D2858" t="s">
        <v>20</v>
      </c>
      <c r="E2858" t="s">
        <v>21</v>
      </c>
      <c r="F2858" t="s">
        <v>25</v>
      </c>
      <c r="G2858" t="s">
        <v>14</v>
      </c>
      <c r="H2858" t="s">
        <v>34</v>
      </c>
      <c r="I2858">
        <v>6903</v>
      </c>
      <c r="J2858">
        <v>205.7</v>
      </c>
      <c r="K2858">
        <v>117.11</v>
      </c>
    </row>
    <row r="2859" spans="1:11" x14ac:dyDescent="0.35">
      <c r="A2859">
        <v>566432178</v>
      </c>
      <c r="B2859" s="2">
        <v>42603</v>
      </c>
      <c r="C2859" s="2">
        <v>42605</v>
      </c>
      <c r="D2859" t="s">
        <v>200</v>
      </c>
      <c r="E2859" t="s">
        <v>24</v>
      </c>
      <c r="F2859" t="s">
        <v>68</v>
      </c>
      <c r="G2859" t="s">
        <v>14</v>
      </c>
      <c r="H2859" t="s">
        <v>34</v>
      </c>
      <c r="I2859">
        <v>8724</v>
      </c>
      <c r="J2859">
        <v>154.06</v>
      </c>
      <c r="K2859">
        <v>90.93</v>
      </c>
    </row>
    <row r="2860" spans="1:11" x14ac:dyDescent="0.35">
      <c r="A2860">
        <v>553104817</v>
      </c>
      <c r="B2860" s="2">
        <v>43425</v>
      </c>
      <c r="C2860" s="2">
        <v>43442</v>
      </c>
      <c r="D2860" t="s">
        <v>190</v>
      </c>
      <c r="E2860" t="s">
        <v>38</v>
      </c>
      <c r="F2860" t="s">
        <v>13</v>
      </c>
      <c r="G2860" t="s">
        <v>14</v>
      </c>
      <c r="H2860" t="s">
        <v>34</v>
      </c>
      <c r="I2860">
        <v>1000</v>
      </c>
      <c r="J2860">
        <v>255.28</v>
      </c>
      <c r="K2860">
        <v>159.41999999999999</v>
      </c>
    </row>
    <row r="2861" spans="1:11" x14ac:dyDescent="0.35">
      <c r="A2861">
        <v>823622977</v>
      </c>
      <c r="B2861" s="2">
        <v>43469</v>
      </c>
      <c r="C2861" s="2">
        <v>43490</v>
      </c>
      <c r="D2861" t="s">
        <v>154</v>
      </c>
      <c r="E2861" t="s">
        <v>12</v>
      </c>
      <c r="F2861" t="s">
        <v>33</v>
      </c>
      <c r="G2861" t="s">
        <v>18</v>
      </c>
      <c r="H2861" t="s">
        <v>19</v>
      </c>
      <c r="I2861">
        <v>7197</v>
      </c>
      <c r="J2861">
        <v>109.28</v>
      </c>
      <c r="K2861">
        <v>35.840000000000003</v>
      </c>
    </row>
    <row r="2862" spans="1:11" x14ac:dyDescent="0.35">
      <c r="A2862">
        <v>517097985</v>
      </c>
      <c r="B2862" s="2">
        <v>42812</v>
      </c>
      <c r="C2862" s="2">
        <v>42817</v>
      </c>
      <c r="D2862" t="s">
        <v>102</v>
      </c>
      <c r="E2862" t="s">
        <v>21</v>
      </c>
      <c r="F2862" t="s">
        <v>17</v>
      </c>
      <c r="G2862" t="s">
        <v>14</v>
      </c>
      <c r="H2862" t="s">
        <v>15</v>
      </c>
      <c r="I2862">
        <v>9640</v>
      </c>
      <c r="J2862">
        <v>152.58000000000001</v>
      </c>
      <c r="K2862">
        <v>97.44</v>
      </c>
    </row>
    <row r="2863" spans="1:11" x14ac:dyDescent="0.35">
      <c r="A2863">
        <v>642953670</v>
      </c>
      <c r="B2863" s="2">
        <v>42304</v>
      </c>
      <c r="C2863" s="2">
        <v>42316</v>
      </c>
      <c r="D2863" t="s">
        <v>91</v>
      </c>
      <c r="E2863" t="s">
        <v>21</v>
      </c>
      <c r="F2863" t="s">
        <v>22</v>
      </c>
      <c r="G2863" t="s">
        <v>18</v>
      </c>
      <c r="H2863" t="s">
        <v>15</v>
      </c>
      <c r="I2863">
        <v>3134</v>
      </c>
      <c r="J2863">
        <v>47.45</v>
      </c>
      <c r="K2863">
        <v>31.79</v>
      </c>
    </row>
    <row r="2864" spans="1:11" x14ac:dyDescent="0.35">
      <c r="A2864">
        <v>930926358</v>
      </c>
      <c r="B2864" s="2">
        <v>43604</v>
      </c>
      <c r="C2864" s="2">
        <v>43617</v>
      </c>
      <c r="D2864" t="s">
        <v>191</v>
      </c>
      <c r="E2864" t="s">
        <v>24</v>
      </c>
      <c r="F2864" t="s">
        <v>22</v>
      </c>
      <c r="G2864" t="s">
        <v>14</v>
      </c>
      <c r="H2864" t="s">
        <v>15</v>
      </c>
      <c r="I2864">
        <v>651</v>
      </c>
      <c r="J2864">
        <v>47.45</v>
      </c>
      <c r="K2864">
        <v>31.79</v>
      </c>
    </row>
    <row r="2865" spans="1:11" x14ac:dyDescent="0.35">
      <c r="A2865">
        <v>281064879</v>
      </c>
      <c r="B2865" s="2">
        <v>44459</v>
      </c>
      <c r="C2865" s="2">
        <v>44470</v>
      </c>
      <c r="D2865" t="s">
        <v>83</v>
      </c>
      <c r="E2865" t="s">
        <v>38</v>
      </c>
      <c r="F2865" t="s">
        <v>68</v>
      </c>
      <c r="G2865" t="s">
        <v>18</v>
      </c>
      <c r="H2865" t="s">
        <v>26</v>
      </c>
      <c r="I2865">
        <v>2199</v>
      </c>
      <c r="J2865">
        <v>154.06</v>
      </c>
      <c r="K2865">
        <v>90.93</v>
      </c>
    </row>
    <row r="2866" spans="1:11" x14ac:dyDescent="0.35">
      <c r="A2866">
        <v>813730561</v>
      </c>
      <c r="B2866" s="2">
        <v>43729</v>
      </c>
      <c r="C2866" s="2">
        <v>43745</v>
      </c>
      <c r="D2866" t="s">
        <v>118</v>
      </c>
      <c r="E2866" t="s">
        <v>24</v>
      </c>
      <c r="F2866" t="s">
        <v>13</v>
      </c>
      <c r="G2866" t="s">
        <v>18</v>
      </c>
      <c r="H2866" t="s">
        <v>19</v>
      </c>
      <c r="I2866">
        <v>9811</v>
      </c>
      <c r="J2866">
        <v>255.28</v>
      </c>
      <c r="K2866">
        <v>159.41999999999999</v>
      </c>
    </row>
    <row r="2867" spans="1:11" x14ac:dyDescent="0.35">
      <c r="A2867">
        <v>219597232</v>
      </c>
      <c r="B2867" s="2">
        <v>44555</v>
      </c>
      <c r="C2867" s="2">
        <v>44564</v>
      </c>
      <c r="D2867" t="s">
        <v>98</v>
      </c>
      <c r="E2867" t="s">
        <v>38</v>
      </c>
      <c r="F2867" t="s">
        <v>56</v>
      </c>
      <c r="G2867" t="s">
        <v>18</v>
      </c>
      <c r="H2867" t="s">
        <v>34</v>
      </c>
      <c r="I2867">
        <v>2556</v>
      </c>
      <c r="J2867">
        <v>9.33</v>
      </c>
      <c r="K2867">
        <v>6.92</v>
      </c>
    </row>
    <row r="2868" spans="1:11" x14ac:dyDescent="0.35">
      <c r="A2868">
        <v>309651219</v>
      </c>
      <c r="B2868" s="2">
        <v>42116</v>
      </c>
      <c r="C2868" s="2">
        <v>42133</v>
      </c>
      <c r="D2868" t="s">
        <v>65</v>
      </c>
      <c r="E2868" t="s">
        <v>32</v>
      </c>
      <c r="F2868" t="s">
        <v>17</v>
      </c>
      <c r="G2868" t="s">
        <v>18</v>
      </c>
      <c r="H2868" t="s">
        <v>34</v>
      </c>
      <c r="I2868">
        <v>1532</v>
      </c>
      <c r="J2868">
        <v>152.58000000000001</v>
      </c>
      <c r="K2868">
        <v>97.44</v>
      </c>
    </row>
    <row r="2869" spans="1:11" x14ac:dyDescent="0.35">
      <c r="A2869">
        <v>265191352</v>
      </c>
      <c r="B2869" s="2">
        <v>43330</v>
      </c>
      <c r="C2869" s="2">
        <v>43346</v>
      </c>
      <c r="D2869" t="s">
        <v>103</v>
      </c>
      <c r="E2869" t="s">
        <v>21</v>
      </c>
      <c r="F2869" t="s">
        <v>17</v>
      </c>
      <c r="G2869" t="s">
        <v>18</v>
      </c>
      <c r="H2869" t="s">
        <v>15</v>
      </c>
      <c r="I2869">
        <v>4869</v>
      </c>
      <c r="J2869">
        <v>152.58000000000001</v>
      </c>
      <c r="K2869">
        <v>97.44</v>
      </c>
    </row>
    <row r="2870" spans="1:11" x14ac:dyDescent="0.35">
      <c r="A2870">
        <v>687828958</v>
      </c>
      <c r="B2870" s="2">
        <v>42770</v>
      </c>
      <c r="C2870" s="2">
        <v>42776</v>
      </c>
      <c r="D2870" t="s">
        <v>108</v>
      </c>
      <c r="E2870" t="s">
        <v>12</v>
      </c>
      <c r="F2870" t="s">
        <v>17</v>
      </c>
      <c r="G2870" t="s">
        <v>18</v>
      </c>
      <c r="H2870" t="s">
        <v>26</v>
      </c>
      <c r="I2870">
        <v>2728</v>
      </c>
      <c r="J2870">
        <v>152.58000000000001</v>
      </c>
      <c r="K2870">
        <v>97.44</v>
      </c>
    </row>
    <row r="2871" spans="1:11" x14ac:dyDescent="0.35">
      <c r="A2871">
        <v>449487864</v>
      </c>
      <c r="B2871" s="2">
        <v>44559</v>
      </c>
      <c r="C2871" s="2">
        <v>44576</v>
      </c>
      <c r="D2871" t="s">
        <v>171</v>
      </c>
      <c r="E2871" t="s">
        <v>12</v>
      </c>
      <c r="F2871" t="s">
        <v>76</v>
      </c>
      <c r="G2871" t="s">
        <v>18</v>
      </c>
      <c r="H2871" t="s">
        <v>19</v>
      </c>
      <c r="I2871">
        <v>2303</v>
      </c>
      <c r="J2871">
        <v>668.27</v>
      </c>
      <c r="K2871">
        <v>502.54</v>
      </c>
    </row>
    <row r="2872" spans="1:11" x14ac:dyDescent="0.35">
      <c r="A2872">
        <v>742404401</v>
      </c>
      <c r="B2872" s="2">
        <v>43970</v>
      </c>
      <c r="C2872" s="2">
        <v>43983</v>
      </c>
      <c r="D2872" t="s">
        <v>131</v>
      </c>
      <c r="E2872" t="s">
        <v>32</v>
      </c>
      <c r="F2872" t="s">
        <v>13</v>
      </c>
      <c r="G2872" t="s">
        <v>14</v>
      </c>
      <c r="H2872" t="s">
        <v>26</v>
      </c>
      <c r="I2872">
        <v>2815</v>
      </c>
      <c r="J2872">
        <v>255.28</v>
      </c>
      <c r="K2872">
        <v>159.41999999999999</v>
      </c>
    </row>
    <row r="2873" spans="1:11" x14ac:dyDescent="0.35">
      <c r="A2873">
        <v>129127395</v>
      </c>
      <c r="B2873" s="2">
        <v>43632</v>
      </c>
      <c r="C2873" s="2">
        <v>43645</v>
      </c>
      <c r="D2873" t="s">
        <v>102</v>
      </c>
      <c r="E2873" t="s">
        <v>21</v>
      </c>
      <c r="F2873" t="s">
        <v>40</v>
      </c>
      <c r="G2873" t="s">
        <v>14</v>
      </c>
      <c r="H2873" t="s">
        <v>26</v>
      </c>
      <c r="I2873">
        <v>520</v>
      </c>
      <c r="J2873">
        <v>651.21</v>
      </c>
      <c r="K2873">
        <v>524.96</v>
      </c>
    </row>
    <row r="2874" spans="1:11" x14ac:dyDescent="0.35">
      <c r="A2874">
        <v>392518174</v>
      </c>
      <c r="B2874" s="2">
        <v>44372</v>
      </c>
      <c r="C2874" s="2">
        <v>44373</v>
      </c>
      <c r="D2874" t="s">
        <v>103</v>
      </c>
      <c r="E2874" t="s">
        <v>21</v>
      </c>
      <c r="F2874" t="s">
        <v>68</v>
      </c>
      <c r="G2874" t="s">
        <v>18</v>
      </c>
      <c r="H2874" t="s">
        <v>15</v>
      </c>
      <c r="I2874">
        <v>3705</v>
      </c>
      <c r="J2874">
        <v>154.06</v>
      </c>
      <c r="K2874">
        <v>90.93</v>
      </c>
    </row>
    <row r="2875" spans="1:11" x14ac:dyDescent="0.35">
      <c r="A2875">
        <v>685750567</v>
      </c>
      <c r="B2875" s="2">
        <v>42056</v>
      </c>
      <c r="C2875" s="2">
        <v>42065</v>
      </c>
      <c r="D2875" t="s">
        <v>187</v>
      </c>
      <c r="E2875" t="s">
        <v>29</v>
      </c>
      <c r="F2875" t="s">
        <v>68</v>
      </c>
      <c r="G2875" t="s">
        <v>14</v>
      </c>
      <c r="H2875" t="s">
        <v>34</v>
      </c>
      <c r="I2875">
        <v>7687</v>
      </c>
      <c r="J2875">
        <v>154.06</v>
      </c>
      <c r="K2875">
        <v>90.93</v>
      </c>
    </row>
    <row r="2876" spans="1:11" x14ac:dyDescent="0.35">
      <c r="A2876">
        <v>682310903</v>
      </c>
      <c r="B2876" s="2">
        <v>44368</v>
      </c>
      <c r="C2876" s="2">
        <v>44381</v>
      </c>
      <c r="D2876" t="s">
        <v>61</v>
      </c>
      <c r="E2876" t="s">
        <v>12</v>
      </c>
      <c r="F2876" t="s">
        <v>30</v>
      </c>
      <c r="G2876" t="s">
        <v>18</v>
      </c>
      <c r="H2876" t="s">
        <v>26</v>
      </c>
      <c r="I2876">
        <v>9813</v>
      </c>
      <c r="J2876">
        <v>81.73</v>
      </c>
      <c r="K2876">
        <v>56.67</v>
      </c>
    </row>
    <row r="2877" spans="1:11" x14ac:dyDescent="0.35">
      <c r="A2877">
        <v>125998008</v>
      </c>
      <c r="B2877" s="2">
        <v>42029</v>
      </c>
      <c r="C2877" s="2">
        <v>42033</v>
      </c>
      <c r="D2877" t="s">
        <v>166</v>
      </c>
      <c r="E2877" t="s">
        <v>38</v>
      </c>
      <c r="F2877" t="s">
        <v>40</v>
      </c>
      <c r="G2877" t="s">
        <v>14</v>
      </c>
      <c r="H2877" t="s">
        <v>19</v>
      </c>
      <c r="I2877">
        <v>4465</v>
      </c>
      <c r="J2877">
        <v>651.21</v>
      </c>
      <c r="K2877">
        <v>524.96</v>
      </c>
    </row>
    <row r="2878" spans="1:11" x14ac:dyDescent="0.35">
      <c r="A2878">
        <v>180923211</v>
      </c>
      <c r="B2878" s="2">
        <v>44310</v>
      </c>
      <c r="C2878" s="2">
        <v>44316</v>
      </c>
      <c r="D2878" t="s">
        <v>96</v>
      </c>
      <c r="E2878" t="s">
        <v>29</v>
      </c>
      <c r="F2878" t="s">
        <v>13</v>
      </c>
      <c r="G2878" t="s">
        <v>14</v>
      </c>
      <c r="H2878" t="s">
        <v>15</v>
      </c>
      <c r="I2878">
        <v>8054</v>
      </c>
      <c r="J2878">
        <v>255.28</v>
      </c>
      <c r="K2878">
        <v>159.41999999999999</v>
      </c>
    </row>
    <row r="2879" spans="1:11" x14ac:dyDescent="0.35">
      <c r="A2879">
        <v>281510341</v>
      </c>
      <c r="B2879" s="2">
        <v>43518</v>
      </c>
      <c r="C2879" s="2">
        <v>43523</v>
      </c>
      <c r="D2879" t="s">
        <v>78</v>
      </c>
      <c r="E2879" t="s">
        <v>24</v>
      </c>
      <c r="F2879" t="s">
        <v>47</v>
      </c>
      <c r="G2879" t="s">
        <v>14</v>
      </c>
      <c r="H2879" t="s">
        <v>15</v>
      </c>
      <c r="I2879">
        <v>4020</v>
      </c>
      <c r="J2879">
        <v>421.89</v>
      </c>
      <c r="K2879">
        <v>364.69</v>
      </c>
    </row>
    <row r="2880" spans="1:11" x14ac:dyDescent="0.35">
      <c r="A2880">
        <v>382495725</v>
      </c>
      <c r="B2880" s="2">
        <v>44511</v>
      </c>
      <c r="C2880" s="2">
        <v>44530</v>
      </c>
      <c r="D2880" t="s">
        <v>130</v>
      </c>
      <c r="E2880" t="s">
        <v>29</v>
      </c>
      <c r="F2880" t="s">
        <v>33</v>
      </c>
      <c r="G2880" t="s">
        <v>18</v>
      </c>
      <c r="H2880" t="s">
        <v>26</v>
      </c>
      <c r="I2880">
        <v>7840</v>
      </c>
      <c r="J2880">
        <v>109.28</v>
      </c>
      <c r="K2880">
        <v>35.840000000000003</v>
      </c>
    </row>
    <row r="2881" spans="1:11" x14ac:dyDescent="0.35">
      <c r="A2881">
        <v>508928191</v>
      </c>
      <c r="B2881" s="2">
        <v>44262</v>
      </c>
      <c r="C2881" s="2">
        <v>44279</v>
      </c>
      <c r="D2881" t="s">
        <v>70</v>
      </c>
      <c r="E2881" t="s">
        <v>29</v>
      </c>
      <c r="F2881" t="s">
        <v>13</v>
      </c>
      <c r="G2881" t="s">
        <v>14</v>
      </c>
      <c r="H2881" t="s">
        <v>26</v>
      </c>
      <c r="I2881">
        <v>2016</v>
      </c>
      <c r="J2881">
        <v>255.28</v>
      </c>
      <c r="K2881">
        <v>159.41999999999999</v>
      </c>
    </row>
    <row r="2882" spans="1:11" x14ac:dyDescent="0.35">
      <c r="A2882">
        <v>306169068</v>
      </c>
      <c r="B2882" s="2">
        <v>42324</v>
      </c>
      <c r="C2882" s="2">
        <v>42328</v>
      </c>
      <c r="D2882" t="s">
        <v>118</v>
      </c>
      <c r="E2882" t="s">
        <v>24</v>
      </c>
      <c r="F2882" t="s">
        <v>17</v>
      </c>
      <c r="G2882" t="s">
        <v>14</v>
      </c>
      <c r="H2882" t="s">
        <v>15</v>
      </c>
      <c r="I2882">
        <v>1086</v>
      </c>
      <c r="J2882">
        <v>152.58000000000001</v>
      </c>
      <c r="K2882">
        <v>97.44</v>
      </c>
    </row>
    <row r="2883" spans="1:11" x14ac:dyDescent="0.35">
      <c r="A2883">
        <v>389892184</v>
      </c>
      <c r="B2883" s="2">
        <v>44147</v>
      </c>
      <c r="C2883" s="2">
        <v>44165</v>
      </c>
      <c r="D2883" t="s">
        <v>16</v>
      </c>
      <c r="E2883" t="s">
        <v>12</v>
      </c>
      <c r="F2883" t="s">
        <v>56</v>
      </c>
      <c r="G2883" t="s">
        <v>14</v>
      </c>
      <c r="H2883" t="s">
        <v>15</v>
      </c>
      <c r="I2883">
        <v>6616</v>
      </c>
      <c r="J2883">
        <v>9.33</v>
      </c>
      <c r="K2883">
        <v>6.92</v>
      </c>
    </row>
    <row r="2884" spans="1:11" x14ac:dyDescent="0.35">
      <c r="A2884">
        <v>996083867</v>
      </c>
      <c r="B2884" s="2">
        <v>44140</v>
      </c>
      <c r="C2884" s="2">
        <v>44146</v>
      </c>
      <c r="D2884" t="s">
        <v>36</v>
      </c>
      <c r="E2884" t="s">
        <v>29</v>
      </c>
      <c r="F2884" t="s">
        <v>17</v>
      </c>
      <c r="G2884" t="s">
        <v>18</v>
      </c>
      <c r="H2884" t="s">
        <v>34</v>
      </c>
      <c r="I2884">
        <v>2206</v>
      </c>
      <c r="J2884">
        <v>152.58000000000001</v>
      </c>
      <c r="K2884">
        <v>97.44</v>
      </c>
    </row>
    <row r="2885" spans="1:11" x14ac:dyDescent="0.35">
      <c r="A2885">
        <v>631042945</v>
      </c>
      <c r="B2885" s="2">
        <v>42452</v>
      </c>
      <c r="C2885" s="2">
        <v>42457</v>
      </c>
      <c r="D2885" t="s">
        <v>82</v>
      </c>
      <c r="E2885" t="s">
        <v>32</v>
      </c>
      <c r="F2885" t="s">
        <v>68</v>
      </c>
      <c r="G2885" t="s">
        <v>18</v>
      </c>
      <c r="H2885" t="s">
        <v>19</v>
      </c>
      <c r="I2885">
        <v>8485</v>
      </c>
      <c r="J2885">
        <v>154.06</v>
      </c>
      <c r="K2885">
        <v>90.93</v>
      </c>
    </row>
    <row r="2886" spans="1:11" x14ac:dyDescent="0.35">
      <c r="A2886">
        <v>121380746</v>
      </c>
      <c r="B2886" s="2">
        <v>42695</v>
      </c>
      <c r="C2886" s="2">
        <v>42711</v>
      </c>
      <c r="D2886" t="s">
        <v>117</v>
      </c>
      <c r="E2886" t="s">
        <v>21</v>
      </c>
      <c r="F2886" t="s">
        <v>56</v>
      </c>
      <c r="G2886" t="s">
        <v>14</v>
      </c>
      <c r="H2886" t="s">
        <v>19</v>
      </c>
      <c r="I2886">
        <v>8115</v>
      </c>
      <c r="J2886">
        <v>9.33</v>
      </c>
      <c r="K2886">
        <v>6.92</v>
      </c>
    </row>
    <row r="2887" spans="1:11" x14ac:dyDescent="0.35">
      <c r="A2887">
        <v>364021098</v>
      </c>
      <c r="B2887" s="2">
        <v>43682</v>
      </c>
      <c r="C2887" s="2">
        <v>43703</v>
      </c>
      <c r="D2887" t="s">
        <v>142</v>
      </c>
      <c r="E2887" t="s">
        <v>29</v>
      </c>
      <c r="F2887" t="s">
        <v>13</v>
      </c>
      <c r="G2887" t="s">
        <v>18</v>
      </c>
      <c r="H2887" t="s">
        <v>15</v>
      </c>
      <c r="I2887">
        <v>787</v>
      </c>
      <c r="J2887">
        <v>255.28</v>
      </c>
      <c r="K2887">
        <v>159.41999999999999</v>
      </c>
    </row>
    <row r="2888" spans="1:11" x14ac:dyDescent="0.35">
      <c r="A2888">
        <v>976200330</v>
      </c>
      <c r="B2888" s="2">
        <v>43727</v>
      </c>
      <c r="C2888" s="2">
        <v>43745</v>
      </c>
      <c r="D2888" t="s">
        <v>90</v>
      </c>
      <c r="E2888" t="s">
        <v>38</v>
      </c>
      <c r="F2888" t="s">
        <v>13</v>
      </c>
      <c r="G2888" t="s">
        <v>14</v>
      </c>
      <c r="H2888" t="s">
        <v>15</v>
      </c>
      <c r="I2888">
        <v>8226</v>
      </c>
      <c r="J2888">
        <v>255.28</v>
      </c>
      <c r="K2888">
        <v>159.41999999999999</v>
      </c>
    </row>
    <row r="2889" spans="1:11" x14ac:dyDescent="0.35">
      <c r="A2889">
        <v>745467269</v>
      </c>
      <c r="B2889" s="2">
        <v>43228</v>
      </c>
      <c r="C2889" s="2">
        <v>43244</v>
      </c>
      <c r="D2889" t="s">
        <v>95</v>
      </c>
      <c r="E2889" t="s">
        <v>21</v>
      </c>
      <c r="F2889" t="s">
        <v>33</v>
      </c>
      <c r="G2889" t="s">
        <v>18</v>
      </c>
      <c r="H2889" t="s">
        <v>15</v>
      </c>
      <c r="I2889">
        <v>9186</v>
      </c>
      <c r="J2889">
        <v>109.28</v>
      </c>
      <c r="K2889">
        <v>35.840000000000003</v>
      </c>
    </row>
    <row r="2890" spans="1:11" x14ac:dyDescent="0.35">
      <c r="A2890">
        <v>779683244</v>
      </c>
      <c r="B2890" s="2">
        <v>43702</v>
      </c>
      <c r="C2890" s="2">
        <v>43712</v>
      </c>
      <c r="D2890" t="s">
        <v>106</v>
      </c>
      <c r="E2890" t="s">
        <v>38</v>
      </c>
      <c r="F2890" t="s">
        <v>56</v>
      </c>
      <c r="G2890" t="s">
        <v>18</v>
      </c>
      <c r="H2890" t="s">
        <v>15</v>
      </c>
      <c r="I2890">
        <v>4453</v>
      </c>
      <c r="J2890">
        <v>9.33</v>
      </c>
      <c r="K2890">
        <v>6.92</v>
      </c>
    </row>
    <row r="2891" spans="1:11" x14ac:dyDescent="0.35">
      <c r="A2891">
        <v>457022082</v>
      </c>
      <c r="B2891" s="2">
        <v>43327</v>
      </c>
      <c r="C2891" s="2">
        <v>43345</v>
      </c>
      <c r="D2891" t="s">
        <v>41</v>
      </c>
      <c r="E2891" t="s">
        <v>29</v>
      </c>
      <c r="F2891" t="s">
        <v>17</v>
      </c>
      <c r="G2891" t="s">
        <v>14</v>
      </c>
      <c r="H2891" t="s">
        <v>19</v>
      </c>
      <c r="I2891">
        <v>1845</v>
      </c>
      <c r="J2891">
        <v>152.58000000000001</v>
      </c>
      <c r="K2891">
        <v>97.44</v>
      </c>
    </row>
    <row r="2892" spans="1:11" x14ac:dyDescent="0.35">
      <c r="A2892">
        <v>575970113</v>
      </c>
      <c r="B2892" s="2">
        <v>43742</v>
      </c>
      <c r="C2892" s="2">
        <v>43746</v>
      </c>
      <c r="D2892" t="s">
        <v>66</v>
      </c>
      <c r="E2892" t="s">
        <v>38</v>
      </c>
      <c r="F2892" t="s">
        <v>47</v>
      </c>
      <c r="G2892" t="s">
        <v>18</v>
      </c>
      <c r="H2892" t="s">
        <v>15</v>
      </c>
      <c r="I2892">
        <v>1211</v>
      </c>
      <c r="J2892">
        <v>421.89</v>
      </c>
      <c r="K2892">
        <v>364.69</v>
      </c>
    </row>
    <row r="2893" spans="1:11" x14ac:dyDescent="0.35">
      <c r="A2893">
        <v>205326163</v>
      </c>
      <c r="B2893" s="2">
        <v>43984</v>
      </c>
      <c r="C2893" s="2">
        <v>44002</v>
      </c>
      <c r="D2893" t="s">
        <v>180</v>
      </c>
      <c r="E2893" t="s">
        <v>24</v>
      </c>
      <c r="F2893" t="s">
        <v>68</v>
      </c>
      <c r="G2893" t="s">
        <v>14</v>
      </c>
      <c r="H2893" t="s">
        <v>34</v>
      </c>
      <c r="I2893">
        <v>9429</v>
      </c>
      <c r="J2893">
        <v>154.06</v>
      </c>
      <c r="K2893">
        <v>90.93</v>
      </c>
    </row>
    <row r="2894" spans="1:11" x14ac:dyDescent="0.35">
      <c r="A2894">
        <v>734201562</v>
      </c>
      <c r="B2894" s="2">
        <v>43470</v>
      </c>
      <c r="C2894" s="2">
        <v>43484</v>
      </c>
      <c r="D2894" t="s">
        <v>112</v>
      </c>
      <c r="E2894" t="s">
        <v>12</v>
      </c>
      <c r="F2894" t="s">
        <v>42</v>
      </c>
      <c r="G2894" t="s">
        <v>18</v>
      </c>
      <c r="H2894" t="s">
        <v>15</v>
      </c>
      <c r="I2894">
        <v>5413</v>
      </c>
      <c r="J2894">
        <v>437.2</v>
      </c>
      <c r="K2894">
        <v>263.33</v>
      </c>
    </row>
    <row r="2895" spans="1:11" x14ac:dyDescent="0.35">
      <c r="A2895">
        <v>922020137</v>
      </c>
      <c r="B2895" s="2">
        <v>42090</v>
      </c>
      <c r="C2895" s="2">
        <v>42107</v>
      </c>
      <c r="D2895" t="s">
        <v>119</v>
      </c>
      <c r="E2895" t="s">
        <v>24</v>
      </c>
      <c r="F2895" t="s">
        <v>13</v>
      </c>
      <c r="G2895" t="s">
        <v>18</v>
      </c>
      <c r="H2895" t="s">
        <v>19</v>
      </c>
      <c r="I2895">
        <v>5103</v>
      </c>
      <c r="J2895">
        <v>255.28</v>
      </c>
      <c r="K2895">
        <v>159.41999999999999</v>
      </c>
    </row>
    <row r="2896" spans="1:11" x14ac:dyDescent="0.35">
      <c r="A2896">
        <v>948518216</v>
      </c>
      <c r="B2896" s="2">
        <v>43928</v>
      </c>
      <c r="C2896" s="2">
        <v>43942</v>
      </c>
      <c r="D2896" t="s">
        <v>49</v>
      </c>
      <c r="E2896" t="s">
        <v>21</v>
      </c>
      <c r="F2896" t="s">
        <v>47</v>
      </c>
      <c r="G2896" t="s">
        <v>18</v>
      </c>
      <c r="H2896" t="s">
        <v>34</v>
      </c>
      <c r="I2896">
        <v>6473</v>
      </c>
      <c r="J2896">
        <v>421.89</v>
      </c>
      <c r="K2896">
        <v>364.69</v>
      </c>
    </row>
    <row r="2897" spans="1:11" x14ac:dyDescent="0.35">
      <c r="A2897">
        <v>163744628</v>
      </c>
      <c r="B2897" s="2">
        <v>42842</v>
      </c>
      <c r="C2897" s="2">
        <v>42859</v>
      </c>
      <c r="D2897" t="s">
        <v>77</v>
      </c>
      <c r="E2897" t="s">
        <v>21</v>
      </c>
      <c r="F2897" t="s">
        <v>40</v>
      </c>
      <c r="G2897" t="s">
        <v>18</v>
      </c>
      <c r="H2897" t="s">
        <v>26</v>
      </c>
      <c r="I2897">
        <v>4529</v>
      </c>
      <c r="J2897">
        <v>651.21</v>
      </c>
      <c r="K2897">
        <v>524.96</v>
      </c>
    </row>
    <row r="2898" spans="1:11" x14ac:dyDescent="0.35">
      <c r="A2898">
        <v>238060700</v>
      </c>
      <c r="B2898" s="2">
        <v>43199</v>
      </c>
      <c r="C2898" s="2">
        <v>43218</v>
      </c>
      <c r="D2898" t="s">
        <v>142</v>
      </c>
      <c r="E2898" t="s">
        <v>29</v>
      </c>
      <c r="F2898" t="s">
        <v>56</v>
      </c>
      <c r="G2898" t="s">
        <v>18</v>
      </c>
      <c r="H2898" t="s">
        <v>26</v>
      </c>
      <c r="I2898">
        <v>6306</v>
      </c>
      <c r="J2898">
        <v>9.33</v>
      </c>
      <c r="K2898">
        <v>6.92</v>
      </c>
    </row>
    <row r="2899" spans="1:11" x14ac:dyDescent="0.35">
      <c r="A2899">
        <v>212140262</v>
      </c>
      <c r="B2899" s="2">
        <v>43365</v>
      </c>
      <c r="C2899" s="2">
        <v>43374</v>
      </c>
      <c r="D2899" t="s">
        <v>64</v>
      </c>
      <c r="E2899" t="s">
        <v>29</v>
      </c>
      <c r="F2899" t="s">
        <v>33</v>
      </c>
      <c r="G2899" t="s">
        <v>18</v>
      </c>
      <c r="H2899" t="s">
        <v>15</v>
      </c>
      <c r="I2899">
        <v>5872</v>
      </c>
      <c r="J2899">
        <v>109.28</v>
      </c>
      <c r="K2899">
        <v>35.840000000000003</v>
      </c>
    </row>
    <row r="2900" spans="1:11" x14ac:dyDescent="0.35">
      <c r="A2900">
        <v>546969640</v>
      </c>
      <c r="B2900" s="2">
        <v>42406</v>
      </c>
      <c r="C2900" s="2">
        <v>42418</v>
      </c>
      <c r="D2900" t="s">
        <v>98</v>
      </c>
      <c r="E2900" t="s">
        <v>38</v>
      </c>
      <c r="F2900" t="s">
        <v>56</v>
      </c>
      <c r="G2900" t="s">
        <v>18</v>
      </c>
      <c r="H2900" t="s">
        <v>19</v>
      </c>
      <c r="I2900">
        <v>9326</v>
      </c>
      <c r="J2900">
        <v>9.33</v>
      </c>
      <c r="K2900">
        <v>6.92</v>
      </c>
    </row>
    <row r="2901" spans="1:11" x14ac:dyDescent="0.35">
      <c r="A2901">
        <v>873847663</v>
      </c>
      <c r="B2901" s="2">
        <v>43508</v>
      </c>
      <c r="C2901" s="2">
        <v>43518</v>
      </c>
      <c r="D2901" t="s">
        <v>207</v>
      </c>
      <c r="E2901" t="s">
        <v>51</v>
      </c>
      <c r="F2901" t="s">
        <v>42</v>
      </c>
      <c r="G2901" t="s">
        <v>14</v>
      </c>
      <c r="H2901" t="s">
        <v>15</v>
      </c>
      <c r="I2901">
        <v>9797</v>
      </c>
      <c r="J2901">
        <v>437.2</v>
      </c>
      <c r="K2901">
        <v>263.33</v>
      </c>
    </row>
    <row r="2902" spans="1:11" x14ac:dyDescent="0.35">
      <c r="A2902">
        <v>444385659</v>
      </c>
      <c r="B2902" s="2">
        <v>42631</v>
      </c>
      <c r="C2902" s="2">
        <v>42637</v>
      </c>
      <c r="D2902" t="s">
        <v>82</v>
      </c>
      <c r="E2902" t="s">
        <v>32</v>
      </c>
      <c r="F2902" t="s">
        <v>76</v>
      </c>
      <c r="G2902" t="s">
        <v>14</v>
      </c>
      <c r="H2902" t="s">
        <v>15</v>
      </c>
      <c r="I2902">
        <v>2447</v>
      </c>
      <c r="J2902">
        <v>668.27</v>
      </c>
      <c r="K2902">
        <v>502.54</v>
      </c>
    </row>
    <row r="2903" spans="1:11" x14ac:dyDescent="0.35">
      <c r="A2903">
        <v>380507457</v>
      </c>
      <c r="B2903" s="2">
        <v>43971</v>
      </c>
      <c r="C2903" s="2">
        <v>43978</v>
      </c>
      <c r="D2903" t="s">
        <v>200</v>
      </c>
      <c r="E2903" t="s">
        <v>24</v>
      </c>
      <c r="F2903" t="s">
        <v>56</v>
      </c>
      <c r="G2903" t="s">
        <v>14</v>
      </c>
      <c r="H2903" t="s">
        <v>15</v>
      </c>
      <c r="I2903">
        <v>9467</v>
      </c>
      <c r="J2903">
        <v>9.33</v>
      </c>
      <c r="K2903">
        <v>6.92</v>
      </c>
    </row>
    <row r="2904" spans="1:11" x14ac:dyDescent="0.35">
      <c r="A2904">
        <v>524449384</v>
      </c>
      <c r="B2904" s="2">
        <v>42726</v>
      </c>
      <c r="C2904" s="2">
        <v>42732</v>
      </c>
      <c r="D2904" t="s">
        <v>167</v>
      </c>
      <c r="E2904" t="s">
        <v>38</v>
      </c>
      <c r="F2904" t="s">
        <v>22</v>
      </c>
      <c r="G2904" t="s">
        <v>18</v>
      </c>
      <c r="H2904" t="s">
        <v>15</v>
      </c>
      <c r="I2904">
        <v>5082</v>
      </c>
      <c r="J2904">
        <v>47.45</v>
      </c>
      <c r="K2904">
        <v>31.79</v>
      </c>
    </row>
    <row r="2905" spans="1:11" x14ac:dyDescent="0.35">
      <c r="A2905">
        <v>788760268</v>
      </c>
      <c r="B2905" s="2">
        <v>43220</v>
      </c>
      <c r="C2905" s="2">
        <v>43224</v>
      </c>
      <c r="D2905" t="s">
        <v>27</v>
      </c>
      <c r="E2905" t="s">
        <v>24</v>
      </c>
      <c r="F2905" t="s">
        <v>33</v>
      </c>
      <c r="G2905" t="s">
        <v>18</v>
      </c>
      <c r="H2905" t="s">
        <v>26</v>
      </c>
      <c r="I2905">
        <v>546</v>
      </c>
      <c r="J2905">
        <v>109.28</v>
      </c>
      <c r="K2905">
        <v>35.840000000000003</v>
      </c>
    </row>
    <row r="2906" spans="1:11" x14ac:dyDescent="0.35">
      <c r="A2906">
        <v>706301438</v>
      </c>
      <c r="B2906" s="2">
        <v>43853</v>
      </c>
      <c r="C2906" s="2">
        <v>43857</v>
      </c>
      <c r="D2906" t="s">
        <v>176</v>
      </c>
      <c r="E2906" t="s">
        <v>21</v>
      </c>
      <c r="F2906" t="s">
        <v>76</v>
      </c>
      <c r="G2906" t="s">
        <v>18</v>
      </c>
      <c r="H2906" t="s">
        <v>15</v>
      </c>
      <c r="I2906">
        <v>9146</v>
      </c>
      <c r="J2906">
        <v>668.27</v>
      </c>
      <c r="K2906">
        <v>502.54</v>
      </c>
    </row>
    <row r="2907" spans="1:11" x14ac:dyDescent="0.35">
      <c r="A2907">
        <v>780246722</v>
      </c>
      <c r="B2907" s="2">
        <v>42031</v>
      </c>
      <c r="C2907" s="2">
        <v>42047</v>
      </c>
      <c r="D2907" t="s">
        <v>118</v>
      </c>
      <c r="E2907" t="s">
        <v>24</v>
      </c>
      <c r="F2907" t="s">
        <v>17</v>
      </c>
      <c r="G2907" t="s">
        <v>14</v>
      </c>
      <c r="H2907" t="s">
        <v>19</v>
      </c>
      <c r="I2907">
        <v>1199</v>
      </c>
      <c r="J2907">
        <v>152.58000000000001</v>
      </c>
      <c r="K2907">
        <v>97.44</v>
      </c>
    </row>
    <row r="2908" spans="1:11" x14ac:dyDescent="0.35">
      <c r="A2908">
        <v>234082448</v>
      </c>
      <c r="B2908" s="2">
        <v>43168</v>
      </c>
      <c r="C2908" s="2">
        <v>43169</v>
      </c>
      <c r="D2908" t="s">
        <v>60</v>
      </c>
      <c r="E2908" t="s">
        <v>21</v>
      </c>
      <c r="F2908" t="s">
        <v>33</v>
      </c>
      <c r="G2908" t="s">
        <v>14</v>
      </c>
      <c r="H2908" t="s">
        <v>19</v>
      </c>
      <c r="I2908">
        <v>9053</v>
      </c>
      <c r="J2908">
        <v>109.28</v>
      </c>
      <c r="K2908">
        <v>35.840000000000003</v>
      </c>
    </row>
    <row r="2909" spans="1:11" x14ac:dyDescent="0.35">
      <c r="A2909">
        <v>161607444</v>
      </c>
      <c r="B2909" s="2">
        <v>44065</v>
      </c>
      <c r="C2909" s="2">
        <v>44085</v>
      </c>
      <c r="D2909" t="s">
        <v>214</v>
      </c>
      <c r="E2909" t="s">
        <v>21</v>
      </c>
      <c r="F2909" t="s">
        <v>47</v>
      </c>
      <c r="G2909" t="s">
        <v>18</v>
      </c>
      <c r="H2909" t="s">
        <v>26</v>
      </c>
      <c r="I2909">
        <v>2089</v>
      </c>
      <c r="J2909">
        <v>421.89</v>
      </c>
      <c r="K2909">
        <v>364.69</v>
      </c>
    </row>
    <row r="2910" spans="1:11" x14ac:dyDescent="0.35">
      <c r="A2910">
        <v>376933038</v>
      </c>
      <c r="B2910" s="2">
        <v>43372</v>
      </c>
      <c r="C2910" s="2">
        <v>43384</v>
      </c>
      <c r="D2910" t="s">
        <v>197</v>
      </c>
      <c r="E2910" t="s">
        <v>38</v>
      </c>
      <c r="F2910" t="s">
        <v>47</v>
      </c>
      <c r="G2910" t="s">
        <v>18</v>
      </c>
      <c r="H2910" t="s">
        <v>19</v>
      </c>
      <c r="I2910">
        <v>1717</v>
      </c>
      <c r="J2910">
        <v>421.89</v>
      </c>
      <c r="K2910">
        <v>364.69</v>
      </c>
    </row>
    <row r="2911" spans="1:11" x14ac:dyDescent="0.35">
      <c r="A2911">
        <v>764483058</v>
      </c>
      <c r="B2911" s="2">
        <v>43287</v>
      </c>
      <c r="C2911" s="2">
        <v>43295</v>
      </c>
      <c r="D2911" t="s">
        <v>152</v>
      </c>
      <c r="E2911" t="s">
        <v>21</v>
      </c>
      <c r="F2911" t="s">
        <v>47</v>
      </c>
      <c r="G2911" t="s">
        <v>18</v>
      </c>
      <c r="H2911" t="s">
        <v>19</v>
      </c>
      <c r="I2911">
        <v>6380</v>
      </c>
      <c r="J2911">
        <v>421.89</v>
      </c>
      <c r="K2911">
        <v>364.69</v>
      </c>
    </row>
    <row r="2912" spans="1:11" x14ac:dyDescent="0.35">
      <c r="A2912">
        <v>828993833</v>
      </c>
      <c r="B2912" s="2">
        <v>43317</v>
      </c>
      <c r="C2912" s="2">
        <v>43326</v>
      </c>
      <c r="D2912" t="s">
        <v>189</v>
      </c>
      <c r="E2912" t="s">
        <v>21</v>
      </c>
      <c r="F2912" t="s">
        <v>13</v>
      </c>
      <c r="G2912" t="s">
        <v>18</v>
      </c>
      <c r="H2912" t="s">
        <v>15</v>
      </c>
      <c r="I2912">
        <v>6552</v>
      </c>
      <c r="J2912">
        <v>255.28</v>
      </c>
      <c r="K2912">
        <v>159.41999999999999</v>
      </c>
    </row>
    <row r="2913" spans="1:11" x14ac:dyDescent="0.35">
      <c r="A2913">
        <v>145514190</v>
      </c>
      <c r="B2913" s="2">
        <v>43436</v>
      </c>
      <c r="C2913" s="2">
        <v>43440</v>
      </c>
      <c r="D2913" t="s">
        <v>191</v>
      </c>
      <c r="E2913" t="s">
        <v>24</v>
      </c>
      <c r="F2913" t="s">
        <v>47</v>
      </c>
      <c r="G2913" t="s">
        <v>14</v>
      </c>
      <c r="H2913" t="s">
        <v>34</v>
      </c>
      <c r="I2913">
        <v>9737</v>
      </c>
      <c r="J2913">
        <v>421.89</v>
      </c>
      <c r="K2913">
        <v>364.69</v>
      </c>
    </row>
    <row r="2914" spans="1:11" x14ac:dyDescent="0.35">
      <c r="A2914">
        <v>609405457</v>
      </c>
      <c r="B2914" s="2">
        <v>42546</v>
      </c>
      <c r="C2914" s="2">
        <v>42555</v>
      </c>
      <c r="D2914" t="s">
        <v>59</v>
      </c>
      <c r="E2914" t="s">
        <v>12</v>
      </c>
      <c r="F2914" t="s">
        <v>56</v>
      </c>
      <c r="G2914" t="s">
        <v>14</v>
      </c>
      <c r="H2914" t="s">
        <v>26</v>
      </c>
      <c r="I2914">
        <v>5472</v>
      </c>
      <c r="J2914">
        <v>9.33</v>
      </c>
      <c r="K2914">
        <v>6.92</v>
      </c>
    </row>
    <row r="2915" spans="1:11" x14ac:dyDescent="0.35">
      <c r="A2915">
        <v>586341464</v>
      </c>
      <c r="B2915" s="2">
        <v>42940</v>
      </c>
      <c r="C2915" s="2">
        <v>42956</v>
      </c>
      <c r="D2915" t="s">
        <v>150</v>
      </c>
      <c r="E2915" t="s">
        <v>38</v>
      </c>
      <c r="F2915" t="s">
        <v>76</v>
      </c>
      <c r="G2915" t="s">
        <v>14</v>
      </c>
      <c r="H2915" t="s">
        <v>26</v>
      </c>
      <c r="I2915">
        <v>324</v>
      </c>
      <c r="J2915">
        <v>668.27</v>
      </c>
      <c r="K2915">
        <v>502.54</v>
      </c>
    </row>
    <row r="2916" spans="1:11" x14ac:dyDescent="0.35">
      <c r="A2916">
        <v>762308537</v>
      </c>
      <c r="B2916" s="2">
        <v>42913</v>
      </c>
      <c r="C2916" s="2">
        <v>42923</v>
      </c>
      <c r="D2916" t="s">
        <v>151</v>
      </c>
      <c r="E2916" t="s">
        <v>32</v>
      </c>
      <c r="F2916" t="s">
        <v>22</v>
      </c>
      <c r="G2916" t="s">
        <v>18</v>
      </c>
      <c r="H2916" t="s">
        <v>19</v>
      </c>
      <c r="I2916">
        <v>2891</v>
      </c>
      <c r="J2916">
        <v>47.45</v>
      </c>
      <c r="K2916">
        <v>31.79</v>
      </c>
    </row>
    <row r="2917" spans="1:11" x14ac:dyDescent="0.35">
      <c r="A2917">
        <v>993605506</v>
      </c>
      <c r="B2917" s="2">
        <v>44152</v>
      </c>
      <c r="C2917" s="2">
        <v>44156</v>
      </c>
      <c r="D2917" t="s">
        <v>199</v>
      </c>
      <c r="E2917" t="s">
        <v>29</v>
      </c>
      <c r="F2917" t="s">
        <v>25</v>
      </c>
      <c r="G2917" t="s">
        <v>14</v>
      </c>
      <c r="H2917" t="s">
        <v>34</v>
      </c>
      <c r="I2917">
        <v>8804</v>
      </c>
      <c r="J2917">
        <v>205.7</v>
      </c>
      <c r="K2917">
        <v>117.11</v>
      </c>
    </row>
    <row r="2918" spans="1:11" x14ac:dyDescent="0.35">
      <c r="A2918">
        <v>756843698</v>
      </c>
      <c r="B2918" s="2">
        <v>42577</v>
      </c>
      <c r="C2918" s="2">
        <v>42587</v>
      </c>
      <c r="D2918" t="s">
        <v>41</v>
      </c>
      <c r="E2918" t="s">
        <v>29</v>
      </c>
      <c r="F2918" t="s">
        <v>56</v>
      </c>
      <c r="G2918" t="s">
        <v>14</v>
      </c>
      <c r="H2918" t="s">
        <v>34</v>
      </c>
      <c r="I2918">
        <v>5724</v>
      </c>
      <c r="J2918">
        <v>9.33</v>
      </c>
      <c r="K2918">
        <v>6.92</v>
      </c>
    </row>
    <row r="2919" spans="1:11" x14ac:dyDescent="0.35">
      <c r="A2919">
        <v>498946940</v>
      </c>
      <c r="B2919" s="2">
        <v>42347</v>
      </c>
      <c r="C2919" s="2">
        <v>42356</v>
      </c>
      <c r="D2919" t="s">
        <v>35</v>
      </c>
      <c r="E2919" t="s">
        <v>21</v>
      </c>
      <c r="F2919" t="s">
        <v>47</v>
      </c>
      <c r="G2919" t="s">
        <v>18</v>
      </c>
      <c r="H2919" t="s">
        <v>19</v>
      </c>
      <c r="I2919">
        <v>8342</v>
      </c>
      <c r="J2919">
        <v>421.89</v>
      </c>
      <c r="K2919">
        <v>364.69</v>
      </c>
    </row>
    <row r="2920" spans="1:11" x14ac:dyDescent="0.35">
      <c r="A2920">
        <v>287151563</v>
      </c>
      <c r="B2920" s="2">
        <v>43314</v>
      </c>
      <c r="C2920" s="2">
        <v>43329</v>
      </c>
      <c r="D2920" t="s">
        <v>71</v>
      </c>
      <c r="E2920" t="s">
        <v>21</v>
      </c>
      <c r="F2920" t="s">
        <v>30</v>
      </c>
      <c r="G2920" t="s">
        <v>18</v>
      </c>
      <c r="H2920" t="s">
        <v>15</v>
      </c>
      <c r="I2920">
        <v>3383</v>
      </c>
      <c r="J2920">
        <v>81.73</v>
      </c>
      <c r="K2920">
        <v>56.67</v>
      </c>
    </row>
    <row r="2921" spans="1:11" x14ac:dyDescent="0.35">
      <c r="A2921">
        <v>259006392</v>
      </c>
      <c r="B2921" s="2">
        <v>43607</v>
      </c>
      <c r="C2921" s="2">
        <v>43617</v>
      </c>
      <c r="D2921" t="s">
        <v>193</v>
      </c>
      <c r="E2921" t="s">
        <v>21</v>
      </c>
      <c r="F2921" t="s">
        <v>40</v>
      </c>
      <c r="G2921" t="s">
        <v>14</v>
      </c>
      <c r="H2921" t="s">
        <v>19</v>
      </c>
      <c r="I2921">
        <v>4602</v>
      </c>
      <c r="J2921">
        <v>651.21</v>
      </c>
      <c r="K2921">
        <v>524.96</v>
      </c>
    </row>
    <row r="2922" spans="1:11" x14ac:dyDescent="0.35">
      <c r="A2922">
        <v>172372758</v>
      </c>
      <c r="B2922" s="2">
        <v>43205</v>
      </c>
      <c r="C2922" s="2">
        <v>43223</v>
      </c>
      <c r="D2922" t="s">
        <v>200</v>
      </c>
      <c r="E2922" t="s">
        <v>24</v>
      </c>
      <c r="F2922" t="s">
        <v>33</v>
      </c>
      <c r="G2922" t="s">
        <v>14</v>
      </c>
      <c r="H2922" t="s">
        <v>34</v>
      </c>
      <c r="I2922">
        <v>7784</v>
      </c>
      <c r="J2922">
        <v>109.28</v>
      </c>
      <c r="K2922">
        <v>35.840000000000003</v>
      </c>
    </row>
    <row r="2923" spans="1:11" x14ac:dyDescent="0.35">
      <c r="A2923">
        <v>755424487</v>
      </c>
      <c r="B2923" s="2">
        <v>42554</v>
      </c>
      <c r="C2923" s="2">
        <v>42570</v>
      </c>
      <c r="D2923" t="s">
        <v>112</v>
      </c>
      <c r="E2923" t="s">
        <v>12</v>
      </c>
      <c r="F2923" t="s">
        <v>42</v>
      </c>
      <c r="G2923" t="s">
        <v>14</v>
      </c>
      <c r="H2923" t="s">
        <v>19</v>
      </c>
      <c r="I2923">
        <v>5748</v>
      </c>
      <c r="J2923">
        <v>437.2</v>
      </c>
      <c r="K2923">
        <v>263.33</v>
      </c>
    </row>
    <row r="2924" spans="1:11" x14ac:dyDescent="0.35">
      <c r="A2924">
        <v>556647908</v>
      </c>
      <c r="B2924" s="2">
        <v>44104</v>
      </c>
      <c r="C2924" s="2">
        <v>44115</v>
      </c>
      <c r="D2924" t="s">
        <v>115</v>
      </c>
      <c r="E2924" t="s">
        <v>21</v>
      </c>
      <c r="F2924" t="s">
        <v>68</v>
      </c>
      <c r="G2924" t="s">
        <v>14</v>
      </c>
      <c r="H2924" t="s">
        <v>19</v>
      </c>
      <c r="I2924">
        <v>3341</v>
      </c>
      <c r="J2924">
        <v>154.06</v>
      </c>
      <c r="K2924">
        <v>90.93</v>
      </c>
    </row>
    <row r="2925" spans="1:11" x14ac:dyDescent="0.35">
      <c r="A2925">
        <v>894841849</v>
      </c>
      <c r="B2925" s="2">
        <v>42272</v>
      </c>
      <c r="C2925" s="2">
        <v>42276</v>
      </c>
      <c r="D2925" t="s">
        <v>89</v>
      </c>
      <c r="E2925" t="s">
        <v>38</v>
      </c>
      <c r="F2925" t="s">
        <v>33</v>
      </c>
      <c r="G2925" t="s">
        <v>14</v>
      </c>
      <c r="H2925" t="s">
        <v>15</v>
      </c>
      <c r="I2925">
        <v>2443</v>
      </c>
      <c r="J2925">
        <v>109.28</v>
      </c>
      <c r="K2925">
        <v>35.840000000000003</v>
      </c>
    </row>
    <row r="2926" spans="1:11" x14ac:dyDescent="0.35">
      <c r="A2926">
        <v>909117639</v>
      </c>
      <c r="B2926" s="2">
        <v>42554</v>
      </c>
      <c r="C2926" s="2">
        <v>42569</v>
      </c>
      <c r="D2926" t="s">
        <v>105</v>
      </c>
      <c r="E2926" t="s">
        <v>12</v>
      </c>
      <c r="F2926" t="s">
        <v>17</v>
      </c>
      <c r="G2926" t="s">
        <v>14</v>
      </c>
      <c r="H2926" t="s">
        <v>26</v>
      </c>
      <c r="I2926">
        <v>6967</v>
      </c>
      <c r="J2926">
        <v>152.58000000000001</v>
      </c>
      <c r="K2926">
        <v>97.44</v>
      </c>
    </row>
    <row r="2927" spans="1:11" x14ac:dyDescent="0.35">
      <c r="A2927">
        <v>708899104</v>
      </c>
      <c r="B2927" s="2">
        <v>44919</v>
      </c>
      <c r="C2927" s="2">
        <v>44939</v>
      </c>
      <c r="D2927" t="s">
        <v>161</v>
      </c>
      <c r="E2927" t="s">
        <v>24</v>
      </c>
      <c r="F2927" t="s">
        <v>13</v>
      </c>
      <c r="G2927" t="s">
        <v>18</v>
      </c>
      <c r="H2927" t="s">
        <v>15</v>
      </c>
      <c r="I2927">
        <v>7853</v>
      </c>
      <c r="J2927">
        <v>255.28</v>
      </c>
      <c r="K2927">
        <v>159.41999999999999</v>
      </c>
    </row>
    <row r="2928" spans="1:11" x14ac:dyDescent="0.35">
      <c r="A2928">
        <v>923922574</v>
      </c>
      <c r="B2928" s="2">
        <v>44295</v>
      </c>
      <c r="C2928" s="2">
        <v>44303</v>
      </c>
      <c r="D2928" t="s">
        <v>205</v>
      </c>
      <c r="E2928" t="s">
        <v>21</v>
      </c>
      <c r="F2928" t="s">
        <v>68</v>
      </c>
      <c r="G2928" t="s">
        <v>18</v>
      </c>
      <c r="H2928" t="s">
        <v>15</v>
      </c>
      <c r="I2928">
        <v>8076</v>
      </c>
      <c r="J2928">
        <v>154.06</v>
      </c>
      <c r="K2928">
        <v>90.93</v>
      </c>
    </row>
    <row r="2929" spans="1:11" x14ac:dyDescent="0.35">
      <c r="A2929">
        <v>454236876</v>
      </c>
      <c r="B2929" s="2">
        <v>44426</v>
      </c>
      <c r="C2929" s="2">
        <v>44435</v>
      </c>
      <c r="D2929" t="s">
        <v>187</v>
      </c>
      <c r="E2929" t="s">
        <v>29</v>
      </c>
      <c r="F2929" t="s">
        <v>68</v>
      </c>
      <c r="G2929" t="s">
        <v>18</v>
      </c>
      <c r="H2929" t="s">
        <v>15</v>
      </c>
      <c r="I2929">
        <v>7641</v>
      </c>
      <c r="J2929">
        <v>154.06</v>
      </c>
      <c r="K2929">
        <v>90.93</v>
      </c>
    </row>
    <row r="2930" spans="1:11" x14ac:dyDescent="0.35">
      <c r="A2930">
        <v>520203340</v>
      </c>
      <c r="B2930" s="2">
        <v>43443</v>
      </c>
      <c r="C2930" s="2">
        <v>43445</v>
      </c>
      <c r="D2930" t="s">
        <v>54</v>
      </c>
      <c r="E2930" t="s">
        <v>29</v>
      </c>
      <c r="F2930" t="s">
        <v>17</v>
      </c>
      <c r="G2930" t="s">
        <v>14</v>
      </c>
      <c r="H2930" t="s">
        <v>26</v>
      </c>
      <c r="I2930">
        <v>8583</v>
      </c>
      <c r="J2930">
        <v>152.58000000000001</v>
      </c>
      <c r="K2930">
        <v>97.44</v>
      </c>
    </row>
    <row r="2931" spans="1:11" x14ac:dyDescent="0.35">
      <c r="A2931">
        <v>612495791</v>
      </c>
      <c r="B2931" s="2">
        <v>43757</v>
      </c>
      <c r="C2931" s="2">
        <v>43761</v>
      </c>
      <c r="D2931" t="s">
        <v>196</v>
      </c>
      <c r="E2931" t="s">
        <v>32</v>
      </c>
      <c r="F2931" t="s">
        <v>25</v>
      </c>
      <c r="G2931" t="s">
        <v>14</v>
      </c>
      <c r="H2931" t="s">
        <v>26</v>
      </c>
      <c r="I2931">
        <v>9971</v>
      </c>
      <c r="J2931">
        <v>205.7</v>
      </c>
      <c r="K2931">
        <v>117.11</v>
      </c>
    </row>
    <row r="2932" spans="1:11" x14ac:dyDescent="0.35">
      <c r="A2932">
        <v>742100560</v>
      </c>
      <c r="B2932" s="2">
        <v>42739</v>
      </c>
      <c r="C2932" s="2">
        <v>42754</v>
      </c>
      <c r="D2932" t="s">
        <v>80</v>
      </c>
      <c r="E2932" t="s">
        <v>21</v>
      </c>
      <c r="F2932" t="s">
        <v>17</v>
      </c>
      <c r="G2932" t="s">
        <v>18</v>
      </c>
      <c r="H2932" t="s">
        <v>19</v>
      </c>
      <c r="I2932">
        <v>2902</v>
      </c>
      <c r="J2932">
        <v>152.58000000000001</v>
      </c>
      <c r="K2932">
        <v>97.44</v>
      </c>
    </row>
    <row r="2933" spans="1:11" x14ac:dyDescent="0.35">
      <c r="A2933">
        <v>990316474</v>
      </c>
      <c r="B2933" s="2">
        <v>42192</v>
      </c>
      <c r="C2933" s="2">
        <v>42195</v>
      </c>
      <c r="D2933" t="s">
        <v>110</v>
      </c>
      <c r="E2933" t="s">
        <v>38</v>
      </c>
      <c r="F2933" t="s">
        <v>56</v>
      </c>
      <c r="G2933" t="s">
        <v>14</v>
      </c>
      <c r="H2933" t="s">
        <v>34</v>
      </c>
      <c r="I2933">
        <v>5507</v>
      </c>
      <c r="J2933">
        <v>9.33</v>
      </c>
      <c r="K2933">
        <v>6.92</v>
      </c>
    </row>
    <row r="2934" spans="1:11" x14ac:dyDescent="0.35">
      <c r="A2934">
        <v>158754861</v>
      </c>
      <c r="B2934" s="2">
        <v>42534</v>
      </c>
      <c r="C2934" s="2">
        <v>42538</v>
      </c>
      <c r="D2934" t="s">
        <v>54</v>
      </c>
      <c r="E2934" t="s">
        <v>29</v>
      </c>
      <c r="F2934" t="s">
        <v>22</v>
      </c>
      <c r="G2934" t="s">
        <v>18</v>
      </c>
      <c r="H2934" t="s">
        <v>15</v>
      </c>
      <c r="I2934">
        <v>7946</v>
      </c>
      <c r="J2934">
        <v>47.45</v>
      </c>
      <c r="K2934">
        <v>31.79</v>
      </c>
    </row>
    <row r="2935" spans="1:11" x14ac:dyDescent="0.35">
      <c r="A2935">
        <v>719339549</v>
      </c>
      <c r="B2935" s="2">
        <v>42618</v>
      </c>
      <c r="C2935" s="2">
        <v>42631</v>
      </c>
      <c r="D2935" t="s">
        <v>198</v>
      </c>
      <c r="E2935" t="s">
        <v>38</v>
      </c>
      <c r="F2935" t="s">
        <v>76</v>
      </c>
      <c r="G2935" t="s">
        <v>18</v>
      </c>
      <c r="H2935" t="s">
        <v>19</v>
      </c>
      <c r="I2935">
        <v>7413</v>
      </c>
      <c r="J2935">
        <v>668.27</v>
      </c>
      <c r="K2935">
        <v>502.54</v>
      </c>
    </row>
    <row r="2936" spans="1:11" x14ac:dyDescent="0.35">
      <c r="A2936">
        <v>264306867</v>
      </c>
      <c r="B2936" s="2">
        <v>43143</v>
      </c>
      <c r="C2936" s="2">
        <v>43147</v>
      </c>
      <c r="D2936" t="s">
        <v>58</v>
      </c>
      <c r="E2936" t="s">
        <v>29</v>
      </c>
      <c r="F2936" t="s">
        <v>25</v>
      </c>
      <c r="G2936" t="s">
        <v>14</v>
      </c>
      <c r="H2936" t="s">
        <v>26</v>
      </c>
      <c r="I2936">
        <v>3130</v>
      </c>
      <c r="J2936">
        <v>205.7</v>
      </c>
      <c r="K2936">
        <v>117.11</v>
      </c>
    </row>
    <row r="2937" spans="1:11" x14ac:dyDescent="0.35">
      <c r="A2937">
        <v>956205642</v>
      </c>
      <c r="B2937" s="2">
        <v>44390</v>
      </c>
      <c r="C2937" s="2">
        <v>44405</v>
      </c>
      <c r="D2937" t="s">
        <v>104</v>
      </c>
      <c r="E2937" t="s">
        <v>24</v>
      </c>
      <c r="F2937" t="s">
        <v>17</v>
      </c>
      <c r="G2937" t="s">
        <v>18</v>
      </c>
      <c r="H2937" t="s">
        <v>19</v>
      </c>
      <c r="I2937">
        <v>1353</v>
      </c>
      <c r="J2937">
        <v>152.58000000000001</v>
      </c>
      <c r="K2937">
        <v>97.44</v>
      </c>
    </row>
    <row r="2938" spans="1:11" x14ac:dyDescent="0.35">
      <c r="A2938">
        <v>977897202</v>
      </c>
      <c r="B2938" s="2">
        <v>44108</v>
      </c>
      <c r="C2938" s="2">
        <v>44120</v>
      </c>
      <c r="D2938" t="s">
        <v>191</v>
      </c>
      <c r="E2938" t="s">
        <v>24</v>
      </c>
      <c r="F2938" t="s">
        <v>68</v>
      </c>
      <c r="G2938" t="s">
        <v>18</v>
      </c>
      <c r="H2938" t="s">
        <v>26</v>
      </c>
      <c r="I2938">
        <v>368</v>
      </c>
      <c r="J2938">
        <v>154.06</v>
      </c>
      <c r="K2938">
        <v>90.93</v>
      </c>
    </row>
    <row r="2939" spans="1:11" x14ac:dyDescent="0.35">
      <c r="A2939">
        <v>382555377</v>
      </c>
      <c r="B2939" s="2">
        <v>44320</v>
      </c>
      <c r="C2939" s="2">
        <v>44326</v>
      </c>
      <c r="D2939" t="s">
        <v>161</v>
      </c>
      <c r="E2939" t="s">
        <v>24</v>
      </c>
      <c r="F2939" t="s">
        <v>13</v>
      </c>
      <c r="G2939" t="s">
        <v>14</v>
      </c>
      <c r="H2939" t="s">
        <v>26</v>
      </c>
      <c r="I2939">
        <v>5492</v>
      </c>
      <c r="J2939">
        <v>255.28</v>
      </c>
      <c r="K2939">
        <v>159.41999999999999</v>
      </c>
    </row>
    <row r="2940" spans="1:11" x14ac:dyDescent="0.35">
      <c r="A2940">
        <v>643666493</v>
      </c>
      <c r="B2940" s="2">
        <v>42743</v>
      </c>
      <c r="C2940" s="2">
        <v>42757</v>
      </c>
      <c r="D2940" t="s">
        <v>148</v>
      </c>
      <c r="E2940" t="s">
        <v>24</v>
      </c>
      <c r="F2940" t="s">
        <v>56</v>
      </c>
      <c r="G2940" t="s">
        <v>18</v>
      </c>
      <c r="H2940" t="s">
        <v>26</v>
      </c>
      <c r="I2940">
        <v>4074</v>
      </c>
      <c r="J2940">
        <v>9.33</v>
      </c>
      <c r="K2940">
        <v>6.92</v>
      </c>
    </row>
    <row r="2941" spans="1:11" x14ac:dyDescent="0.35">
      <c r="A2941">
        <v>605029380</v>
      </c>
      <c r="B2941" s="2">
        <v>43143</v>
      </c>
      <c r="C2941" s="2">
        <v>43152</v>
      </c>
      <c r="D2941" t="s">
        <v>165</v>
      </c>
      <c r="E2941" t="s">
        <v>21</v>
      </c>
      <c r="F2941" t="s">
        <v>56</v>
      </c>
      <c r="G2941" t="s">
        <v>18</v>
      </c>
      <c r="H2941" t="s">
        <v>34</v>
      </c>
      <c r="I2941">
        <v>493</v>
      </c>
      <c r="J2941">
        <v>9.33</v>
      </c>
      <c r="K2941">
        <v>6.92</v>
      </c>
    </row>
    <row r="2942" spans="1:11" x14ac:dyDescent="0.35">
      <c r="A2942">
        <v>530755364</v>
      </c>
      <c r="B2942" s="2">
        <v>44826</v>
      </c>
      <c r="C2942" s="2">
        <v>44831</v>
      </c>
      <c r="D2942" t="s">
        <v>143</v>
      </c>
      <c r="E2942" t="s">
        <v>24</v>
      </c>
      <c r="F2942" t="s">
        <v>56</v>
      </c>
      <c r="G2942" t="s">
        <v>14</v>
      </c>
      <c r="H2942" t="s">
        <v>26</v>
      </c>
      <c r="I2942">
        <v>1162</v>
      </c>
      <c r="J2942">
        <v>9.33</v>
      </c>
      <c r="K2942">
        <v>6.92</v>
      </c>
    </row>
    <row r="2943" spans="1:11" x14ac:dyDescent="0.35">
      <c r="A2943">
        <v>755268275</v>
      </c>
      <c r="B2943" s="2">
        <v>43908</v>
      </c>
      <c r="C2943" s="2">
        <v>43919</v>
      </c>
      <c r="D2943" t="s">
        <v>209</v>
      </c>
      <c r="E2943" t="s">
        <v>32</v>
      </c>
      <c r="F2943" t="s">
        <v>68</v>
      </c>
      <c r="G2943" t="s">
        <v>18</v>
      </c>
      <c r="H2943" t="s">
        <v>15</v>
      </c>
      <c r="I2943">
        <v>9521</v>
      </c>
      <c r="J2943">
        <v>154.06</v>
      </c>
      <c r="K2943">
        <v>90.93</v>
      </c>
    </row>
    <row r="2944" spans="1:11" x14ac:dyDescent="0.35">
      <c r="A2944">
        <v>333304440</v>
      </c>
      <c r="B2944" s="2">
        <v>42897</v>
      </c>
      <c r="C2944" s="2">
        <v>42899</v>
      </c>
      <c r="D2944" t="s">
        <v>121</v>
      </c>
      <c r="E2944" t="s">
        <v>21</v>
      </c>
      <c r="F2944" t="s">
        <v>47</v>
      </c>
      <c r="G2944" t="s">
        <v>14</v>
      </c>
      <c r="H2944" t="s">
        <v>26</v>
      </c>
      <c r="I2944">
        <v>1046</v>
      </c>
      <c r="J2944">
        <v>421.89</v>
      </c>
      <c r="K2944">
        <v>364.69</v>
      </c>
    </row>
    <row r="2945" spans="1:11" x14ac:dyDescent="0.35">
      <c r="A2945">
        <v>189912688</v>
      </c>
      <c r="B2945" s="2">
        <v>43462</v>
      </c>
      <c r="C2945" s="2">
        <v>43463</v>
      </c>
      <c r="D2945" t="s">
        <v>87</v>
      </c>
      <c r="E2945" t="s">
        <v>24</v>
      </c>
      <c r="F2945" t="s">
        <v>17</v>
      </c>
      <c r="G2945" t="s">
        <v>18</v>
      </c>
      <c r="H2945" t="s">
        <v>15</v>
      </c>
      <c r="I2945">
        <v>8240</v>
      </c>
      <c r="J2945">
        <v>152.58000000000001</v>
      </c>
      <c r="K2945">
        <v>97.44</v>
      </c>
    </row>
    <row r="2946" spans="1:11" x14ac:dyDescent="0.35">
      <c r="A2946">
        <v>870454347</v>
      </c>
      <c r="B2946" s="2">
        <v>42812</v>
      </c>
      <c r="C2946" s="2">
        <v>42814</v>
      </c>
      <c r="D2946" t="s">
        <v>65</v>
      </c>
      <c r="E2946" t="s">
        <v>32</v>
      </c>
      <c r="F2946" t="s">
        <v>22</v>
      </c>
      <c r="G2946" t="s">
        <v>14</v>
      </c>
      <c r="H2946" t="s">
        <v>15</v>
      </c>
      <c r="I2946">
        <v>5639</v>
      </c>
      <c r="J2946">
        <v>47.45</v>
      </c>
      <c r="K2946">
        <v>31.79</v>
      </c>
    </row>
    <row r="2947" spans="1:11" x14ac:dyDescent="0.35">
      <c r="A2947">
        <v>290603244</v>
      </c>
      <c r="B2947" s="2">
        <v>44202</v>
      </c>
      <c r="C2947" s="2">
        <v>44204</v>
      </c>
      <c r="D2947" t="s">
        <v>148</v>
      </c>
      <c r="E2947" t="s">
        <v>24</v>
      </c>
      <c r="F2947" t="s">
        <v>22</v>
      </c>
      <c r="G2947" t="s">
        <v>14</v>
      </c>
      <c r="H2947" t="s">
        <v>19</v>
      </c>
      <c r="I2947">
        <v>4813</v>
      </c>
      <c r="J2947">
        <v>47.45</v>
      </c>
      <c r="K2947">
        <v>31.79</v>
      </c>
    </row>
    <row r="2948" spans="1:11" x14ac:dyDescent="0.35">
      <c r="A2948">
        <v>486345708</v>
      </c>
      <c r="B2948" s="2">
        <v>43346</v>
      </c>
      <c r="C2948" s="2">
        <v>43364</v>
      </c>
      <c r="D2948" t="s">
        <v>95</v>
      </c>
      <c r="E2948" t="s">
        <v>21</v>
      </c>
      <c r="F2948" t="s">
        <v>42</v>
      </c>
      <c r="G2948" t="s">
        <v>18</v>
      </c>
      <c r="H2948" t="s">
        <v>34</v>
      </c>
      <c r="I2948">
        <v>9357</v>
      </c>
      <c r="J2948">
        <v>437.2</v>
      </c>
      <c r="K2948">
        <v>263.33</v>
      </c>
    </row>
    <row r="2949" spans="1:11" x14ac:dyDescent="0.35">
      <c r="A2949">
        <v>863980567</v>
      </c>
      <c r="B2949" s="2">
        <v>43626</v>
      </c>
      <c r="C2949" s="2">
        <v>43646</v>
      </c>
      <c r="D2949" t="s">
        <v>112</v>
      </c>
      <c r="E2949" t="s">
        <v>12</v>
      </c>
      <c r="F2949" t="s">
        <v>30</v>
      </c>
      <c r="G2949" t="s">
        <v>18</v>
      </c>
      <c r="H2949" t="s">
        <v>15</v>
      </c>
      <c r="I2949">
        <v>9904</v>
      </c>
      <c r="J2949">
        <v>81.73</v>
      </c>
      <c r="K2949">
        <v>56.67</v>
      </c>
    </row>
    <row r="2950" spans="1:11" x14ac:dyDescent="0.35">
      <c r="A2950">
        <v>450119149</v>
      </c>
      <c r="B2950" s="2">
        <v>42502</v>
      </c>
      <c r="C2950" s="2">
        <v>42512</v>
      </c>
      <c r="D2950" t="s">
        <v>186</v>
      </c>
      <c r="E2950" t="s">
        <v>38</v>
      </c>
      <c r="F2950" t="s">
        <v>30</v>
      </c>
      <c r="G2950" t="s">
        <v>18</v>
      </c>
      <c r="H2950" t="s">
        <v>19</v>
      </c>
      <c r="I2950">
        <v>9114</v>
      </c>
      <c r="J2950">
        <v>81.73</v>
      </c>
      <c r="K2950">
        <v>56.67</v>
      </c>
    </row>
    <row r="2951" spans="1:11" x14ac:dyDescent="0.35">
      <c r="A2951">
        <v>141685283</v>
      </c>
      <c r="B2951" s="2">
        <v>43324</v>
      </c>
      <c r="C2951" s="2">
        <v>43334</v>
      </c>
      <c r="D2951" t="s">
        <v>219</v>
      </c>
      <c r="E2951" t="s">
        <v>38</v>
      </c>
      <c r="F2951" t="s">
        <v>17</v>
      </c>
      <c r="G2951" t="s">
        <v>14</v>
      </c>
      <c r="H2951" t="s">
        <v>34</v>
      </c>
      <c r="I2951">
        <v>6679</v>
      </c>
      <c r="J2951">
        <v>152.58000000000001</v>
      </c>
      <c r="K2951">
        <v>97.44</v>
      </c>
    </row>
    <row r="2952" spans="1:11" x14ac:dyDescent="0.35">
      <c r="A2952">
        <v>455915296</v>
      </c>
      <c r="B2952" s="2">
        <v>42213</v>
      </c>
      <c r="C2952" s="2">
        <v>42224</v>
      </c>
      <c r="D2952" t="s">
        <v>185</v>
      </c>
      <c r="E2952" t="s">
        <v>38</v>
      </c>
      <c r="F2952" t="s">
        <v>40</v>
      </c>
      <c r="G2952" t="s">
        <v>14</v>
      </c>
      <c r="H2952" t="s">
        <v>26</v>
      </c>
      <c r="I2952">
        <v>4322</v>
      </c>
      <c r="J2952">
        <v>651.21</v>
      </c>
      <c r="K2952">
        <v>524.96</v>
      </c>
    </row>
    <row r="2953" spans="1:11" x14ac:dyDescent="0.35">
      <c r="A2953">
        <v>180358016</v>
      </c>
      <c r="B2953" s="2">
        <v>42490</v>
      </c>
      <c r="C2953" s="2">
        <v>42494</v>
      </c>
      <c r="D2953" t="s">
        <v>117</v>
      </c>
      <c r="E2953" t="s">
        <v>21</v>
      </c>
      <c r="F2953" t="s">
        <v>22</v>
      </c>
      <c r="G2953" t="s">
        <v>14</v>
      </c>
      <c r="H2953" t="s">
        <v>15</v>
      </c>
      <c r="I2953">
        <v>800</v>
      </c>
      <c r="J2953">
        <v>47.45</v>
      </c>
      <c r="K2953">
        <v>31.79</v>
      </c>
    </row>
    <row r="2954" spans="1:11" x14ac:dyDescent="0.35">
      <c r="A2954">
        <v>422874772</v>
      </c>
      <c r="B2954" s="2">
        <v>42021</v>
      </c>
      <c r="C2954" s="2">
        <v>42040</v>
      </c>
      <c r="D2954" t="s">
        <v>126</v>
      </c>
      <c r="E2954" t="s">
        <v>24</v>
      </c>
      <c r="F2954" t="s">
        <v>47</v>
      </c>
      <c r="G2954" t="s">
        <v>18</v>
      </c>
      <c r="H2954" t="s">
        <v>34</v>
      </c>
      <c r="I2954">
        <v>6897</v>
      </c>
      <c r="J2954">
        <v>421.89</v>
      </c>
      <c r="K2954">
        <v>364.69</v>
      </c>
    </row>
    <row r="2955" spans="1:11" x14ac:dyDescent="0.35">
      <c r="A2955">
        <v>561639392</v>
      </c>
      <c r="B2955" s="2">
        <v>43363</v>
      </c>
      <c r="C2955" s="2">
        <v>43365</v>
      </c>
      <c r="D2955" t="s">
        <v>174</v>
      </c>
      <c r="E2955" t="s">
        <v>29</v>
      </c>
      <c r="F2955" t="s">
        <v>68</v>
      </c>
      <c r="G2955" t="s">
        <v>18</v>
      </c>
      <c r="H2955" t="s">
        <v>15</v>
      </c>
      <c r="I2955">
        <v>432</v>
      </c>
      <c r="J2955">
        <v>154.06</v>
      </c>
      <c r="K2955">
        <v>90.93</v>
      </c>
    </row>
    <row r="2956" spans="1:11" x14ac:dyDescent="0.35">
      <c r="A2956">
        <v>495138204</v>
      </c>
      <c r="B2956" s="2">
        <v>44509</v>
      </c>
      <c r="C2956" s="2">
        <v>44521</v>
      </c>
      <c r="D2956" t="s">
        <v>118</v>
      </c>
      <c r="E2956" t="s">
        <v>24</v>
      </c>
      <c r="F2956" t="s">
        <v>47</v>
      </c>
      <c r="G2956" t="s">
        <v>18</v>
      </c>
      <c r="H2956" t="s">
        <v>26</v>
      </c>
      <c r="I2956">
        <v>1252</v>
      </c>
      <c r="J2956">
        <v>421.89</v>
      </c>
      <c r="K2956">
        <v>364.69</v>
      </c>
    </row>
    <row r="2957" spans="1:11" x14ac:dyDescent="0.35">
      <c r="A2957">
        <v>192170035</v>
      </c>
      <c r="B2957" s="2">
        <v>42141</v>
      </c>
      <c r="C2957" s="2">
        <v>42150</v>
      </c>
      <c r="D2957" t="s">
        <v>133</v>
      </c>
      <c r="E2957" t="s">
        <v>38</v>
      </c>
      <c r="F2957" t="s">
        <v>13</v>
      </c>
      <c r="G2957" t="s">
        <v>14</v>
      </c>
      <c r="H2957" t="s">
        <v>34</v>
      </c>
      <c r="I2957">
        <v>6239</v>
      </c>
      <c r="J2957">
        <v>255.28</v>
      </c>
      <c r="K2957">
        <v>159.41999999999999</v>
      </c>
    </row>
    <row r="2958" spans="1:11" x14ac:dyDescent="0.35">
      <c r="A2958">
        <v>141846215</v>
      </c>
      <c r="B2958" s="2">
        <v>44030</v>
      </c>
      <c r="C2958" s="2">
        <v>44040</v>
      </c>
      <c r="D2958" t="s">
        <v>215</v>
      </c>
      <c r="E2958" t="s">
        <v>21</v>
      </c>
      <c r="F2958" t="s">
        <v>33</v>
      </c>
      <c r="G2958" t="s">
        <v>14</v>
      </c>
      <c r="H2958" t="s">
        <v>34</v>
      </c>
      <c r="I2958">
        <v>4302</v>
      </c>
      <c r="J2958">
        <v>109.28</v>
      </c>
      <c r="K2958">
        <v>35.840000000000003</v>
      </c>
    </row>
    <row r="2959" spans="1:11" x14ac:dyDescent="0.35">
      <c r="A2959">
        <v>903590571</v>
      </c>
      <c r="B2959" s="2">
        <v>44792</v>
      </c>
      <c r="C2959" s="2">
        <v>44801</v>
      </c>
      <c r="D2959" t="s">
        <v>41</v>
      </c>
      <c r="E2959" t="s">
        <v>29</v>
      </c>
      <c r="F2959" t="s">
        <v>33</v>
      </c>
      <c r="G2959" t="s">
        <v>18</v>
      </c>
      <c r="H2959" t="s">
        <v>26</v>
      </c>
      <c r="I2959">
        <v>1385</v>
      </c>
      <c r="J2959">
        <v>109.28</v>
      </c>
      <c r="K2959">
        <v>35.840000000000003</v>
      </c>
    </row>
    <row r="2960" spans="1:11" x14ac:dyDescent="0.35">
      <c r="A2960">
        <v>857139432</v>
      </c>
      <c r="B2960" s="2">
        <v>44705</v>
      </c>
      <c r="C2960" s="2">
        <v>44726</v>
      </c>
      <c r="D2960" t="s">
        <v>53</v>
      </c>
      <c r="E2960" t="s">
        <v>29</v>
      </c>
      <c r="F2960" t="s">
        <v>47</v>
      </c>
      <c r="G2960" t="s">
        <v>14</v>
      </c>
      <c r="H2960" t="s">
        <v>26</v>
      </c>
      <c r="I2960">
        <v>5460</v>
      </c>
      <c r="J2960">
        <v>421.89</v>
      </c>
      <c r="K2960">
        <v>364.69</v>
      </c>
    </row>
    <row r="2961" spans="1:11" x14ac:dyDescent="0.35">
      <c r="A2961">
        <v>252541625</v>
      </c>
      <c r="B2961" s="2">
        <v>42895</v>
      </c>
      <c r="C2961" s="2">
        <v>42897</v>
      </c>
      <c r="D2961" t="s">
        <v>159</v>
      </c>
      <c r="E2961" t="s">
        <v>21</v>
      </c>
      <c r="F2961" t="s">
        <v>13</v>
      </c>
      <c r="G2961" t="s">
        <v>18</v>
      </c>
      <c r="H2961" t="s">
        <v>19</v>
      </c>
      <c r="I2961">
        <v>1534</v>
      </c>
      <c r="J2961">
        <v>255.28</v>
      </c>
      <c r="K2961">
        <v>159.41999999999999</v>
      </c>
    </row>
    <row r="2962" spans="1:11" x14ac:dyDescent="0.35">
      <c r="A2962">
        <v>760158479</v>
      </c>
      <c r="B2962" s="2">
        <v>42269</v>
      </c>
      <c r="C2962" s="2">
        <v>42276</v>
      </c>
      <c r="D2962" t="s">
        <v>141</v>
      </c>
      <c r="E2962" t="s">
        <v>38</v>
      </c>
      <c r="F2962" t="s">
        <v>76</v>
      </c>
      <c r="G2962" t="s">
        <v>18</v>
      </c>
      <c r="H2962" t="s">
        <v>34</v>
      </c>
      <c r="I2962">
        <v>6641</v>
      </c>
      <c r="J2962">
        <v>668.27</v>
      </c>
      <c r="K2962">
        <v>502.54</v>
      </c>
    </row>
    <row r="2963" spans="1:11" x14ac:dyDescent="0.35">
      <c r="A2963">
        <v>520663821</v>
      </c>
      <c r="B2963" s="2">
        <v>42654</v>
      </c>
      <c r="C2963" s="2">
        <v>42658</v>
      </c>
      <c r="D2963" t="s">
        <v>194</v>
      </c>
      <c r="E2963" t="s">
        <v>32</v>
      </c>
      <c r="F2963" t="s">
        <v>42</v>
      </c>
      <c r="G2963" t="s">
        <v>18</v>
      </c>
      <c r="H2963" t="s">
        <v>19</v>
      </c>
      <c r="I2963">
        <v>4850</v>
      </c>
      <c r="J2963">
        <v>437.2</v>
      </c>
      <c r="K2963">
        <v>263.33</v>
      </c>
    </row>
    <row r="2964" spans="1:11" x14ac:dyDescent="0.35">
      <c r="A2964">
        <v>895043981</v>
      </c>
      <c r="B2964" s="2">
        <v>44732</v>
      </c>
      <c r="C2964" s="2">
        <v>44740</v>
      </c>
      <c r="D2964" t="s">
        <v>127</v>
      </c>
      <c r="E2964" t="s">
        <v>38</v>
      </c>
      <c r="F2964" t="s">
        <v>17</v>
      </c>
      <c r="G2964" t="s">
        <v>18</v>
      </c>
      <c r="H2964" t="s">
        <v>34</v>
      </c>
      <c r="I2964">
        <v>2259</v>
      </c>
      <c r="J2964">
        <v>152.58000000000001</v>
      </c>
      <c r="K2964">
        <v>97.44</v>
      </c>
    </row>
    <row r="2965" spans="1:11" x14ac:dyDescent="0.35">
      <c r="A2965">
        <v>614597785</v>
      </c>
      <c r="B2965" s="2">
        <v>43188</v>
      </c>
      <c r="C2965" s="2">
        <v>43198</v>
      </c>
      <c r="D2965" t="s">
        <v>60</v>
      </c>
      <c r="E2965" t="s">
        <v>21</v>
      </c>
      <c r="F2965" t="s">
        <v>42</v>
      </c>
      <c r="G2965" t="s">
        <v>18</v>
      </c>
      <c r="H2965" t="s">
        <v>19</v>
      </c>
      <c r="I2965">
        <v>1997</v>
      </c>
      <c r="J2965">
        <v>437.2</v>
      </c>
      <c r="K2965">
        <v>263.33</v>
      </c>
    </row>
    <row r="2966" spans="1:11" x14ac:dyDescent="0.35">
      <c r="A2966">
        <v>730936563</v>
      </c>
      <c r="B2966" s="2">
        <v>42481</v>
      </c>
      <c r="C2966" s="2">
        <v>42491</v>
      </c>
      <c r="D2966" t="s">
        <v>140</v>
      </c>
      <c r="E2966" t="s">
        <v>24</v>
      </c>
      <c r="F2966" t="s">
        <v>40</v>
      </c>
      <c r="G2966" t="s">
        <v>14</v>
      </c>
      <c r="H2966" t="s">
        <v>26</v>
      </c>
      <c r="I2966">
        <v>9227</v>
      </c>
      <c r="J2966">
        <v>651.21</v>
      </c>
      <c r="K2966">
        <v>524.96</v>
      </c>
    </row>
    <row r="2967" spans="1:11" x14ac:dyDescent="0.35">
      <c r="A2967">
        <v>565984141</v>
      </c>
      <c r="B2967" s="2">
        <v>42847</v>
      </c>
      <c r="C2967" s="2">
        <v>42858</v>
      </c>
      <c r="D2967" t="s">
        <v>88</v>
      </c>
      <c r="E2967" t="s">
        <v>38</v>
      </c>
      <c r="F2967" t="s">
        <v>17</v>
      </c>
      <c r="G2967" t="s">
        <v>14</v>
      </c>
      <c r="H2967" t="s">
        <v>19</v>
      </c>
      <c r="I2967">
        <v>6140</v>
      </c>
      <c r="J2967">
        <v>152.58000000000001</v>
      </c>
      <c r="K2967">
        <v>97.44</v>
      </c>
    </row>
    <row r="2968" spans="1:11" x14ac:dyDescent="0.35">
      <c r="A2968">
        <v>861976850</v>
      </c>
      <c r="B2968" s="2">
        <v>44333</v>
      </c>
      <c r="C2968" s="2">
        <v>44336</v>
      </c>
      <c r="D2968" t="s">
        <v>172</v>
      </c>
      <c r="E2968" t="s">
        <v>21</v>
      </c>
      <c r="F2968" t="s">
        <v>30</v>
      </c>
      <c r="G2968" t="s">
        <v>18</v>
      </c>
      <c r="H2968" t="s">
        <v>34</v>
      </c>
      <c r="I2968">
        <v>6960</v>
      </c>
      <c r="J2968">
        <v>81.73</v>
      </c>
      <c r="K2968">
        <v>56.67</v>
      </c>
    </row>
    <row r="2969" spans="1:11" x14ac:dyDescent="0.35">
      <c r="A2969">
        <v>631463515</v>
      </c>
      <c r="B2969" s="2">
        <v>44064</v>
      </c>
      <c r="C2969" s="2">
        <v>44065</v>
      </c>
      <c r="D2969" t="s">
        <v>20</v>
      </c>
      <c r="E2969" t="s">
        <v>21</v>
      </c>
      <c r="F2969" t="s">
        <v>33</v>
      </c>
      <c r="G2969" t="s">
        <v>18</v>
      </c>
      <c r="H2969" t="s">
        <v>26</v>
      </c>
      <c r="I2969">
        <v>2942</v>
      </c>
      <c r="J2969">
        <v>109.28</v>
      </c>
      <c r="K2969">
        <v>35.840000000000003</v>
      </c>
    </row>
    <row r="2970" spans="1:11" x14ac:dyDescent="0.35">
      <c r="A2970">
        <v>307305467</v>
      </c>
      <c r="B2970" s="2">
        <v>43675</v>
      </c>
      <c r="C2970" s="2">
        <v>43683</v>
      </c>
      <c r="D2970" t="s">
        <v>159</v>
      </c>
      <c r="E2970" t="s">
        <v>21</v>
      </c>
      <c r="F2970" t="s">
        <v>56</v>
      </c>
      <c r="G2970" t="s">
        <v>14</v>
      </c>
      <c r="H2970" t="s">
        <v>15</v>
      </c>
      <c r="I2970">
        <v>7371</v>
      </c>
      <c r="J2970">
        <v>9.33</v>
      </c>
      <c r="K2970">
        <v>6.92</v>
      </c>
    </row>
    <row r="2971" spans="1:11" x14ac:dyDescent="0.35">
      <c r="A2971">
        <v>392676532</v>
      </c>
      <c r="B2971" s="2">
        <v>44382</v>
      </c>
      <c r="C2971" s="2">
        <v>44389</v>
      </c>
      <c r="D2971" t="s">
        <v>121</v>
      </c>
      <c r="E2971" t="s">
        <v>21</v>
      </c>
      <c r="F2971" t="s">
        <v>25</v>
      </c>
      <c r="G2971" t="s">
        <v>18</v>
      </c>
      <c r="H2971" t="s">
        <v>34</v>
      </c>
      <c r="I2971">
        <v>567</v>
      </c>
      <c r="J2971">
        <v>205.7</v>
      </c>
      <c r="K2971">
        <v>117.11</v>
      </c>
    </row>
    <row r="2972" spans="1:11" x14ac:dyDescent="0.35">
      <c r="A2972">
        <v>111063039</v>
      </c>
      <c r="B2972" s="2">
        <v>43977</v>
      </c>
      <c r="C2972" s="2">
        <v>43987</v>
      </c>
      <c r="D2972" t="s">
        <v>67</v>
      </c>
      <c r="E2972" t="s">
        <v>21</v>
      </c>
      <c r="F2972" t="s">
        <v>13</v>
      </c>
      <c r="G2972" t="s">
        <v>14</v>
      </c>
      <c r="H2972" t="s">
        <v>26</v>
      </c>
      <c r="I2972">
        <v>4876</v>
      </c>
      <c r="J2972">
        <v>255.28</v>
      </c>
      <c r="K2972">
        <v>159.41999999999999</v>
      </c>
    </row>
    <row r="2973" spans="1:11" x14ac:dyDescent="0.35">
      <c r="A2973">
        <v>556263816</v>
      </c>
      <c r="B2973" s="2">
        <v>44535</v>
      </c>
      <c r="C2973" s="2">
        <v>44543</v>
      </c>
      <c r="D2973" t="s">
        <v>168</v>
      </c>
      <c r="E2973" t="s">
        <v>21</v>
      </c>
      <c r="F2973" t="s">
        <v>22</v>
      </c>
      <c r="G2973" t="s">
        <v>14</v>
      </c>
      <c r="H2973" t="s">
        <v>15</v>
      </c>
      <c r="I2973">
        <v>9679</v>
      </c>
      <c r="J2973">
        <v>47.45</v>
      </c>
      <c r="K2973">
        <v>31.79</v>
      </c>
    </row>
    <row r="2974" spans="1:11" x14ac:dyDescent="0.35">
      <c r="A2974">
        <v>642390191</v>
      </c>
      <c r="B2974" s="2">
        <v>43244</v>
      </c>
      <c r="C2974" s="2">
        <v>43263</v>
      </c>
      <c r="D2974" t="s">
        <v>174</v>
      </c>
      <c r="E2974" t="s">
        <v>29</v>
      </c>
      <c r="F2974" t="s">
        <v>68</v>
      </c>
      <c r="G2974" t="s">
        <v>14</v>
      </c>
      <c r="H2974" t="s">
        <v>19</v>
      </c>
      <c r="I2974">
        <v>6388</v>
      </c>
      <c r="J2974">
        <v>154.06</v>
      </c>
      <c r="K2974">
        <v>90.93</v>
      </c>
    </row>
    <row r="2975" spans="1:11" x14ac:dyDescent="0.35">
      <c r="A2975">
        <v>253865993</v>
      </c>
      <c r="B2975" s="2">
        <v>43762</v>
      </c>
      <c r="C2975" s="2">
        <v>43779</v>
      </c>
      <c r="D2975" t="s">
        <v>153</v>
      </c>
      <c r="E2975" t="s">
        <v>38</v>
      </c>
      <c r="F2975" t="s">
        <v>13</v>
      </c>
      <c r="G2975" t="s">
        <v>14</v>
      </c>
      <c r="H2975" t="s">
        <v>15</v>
      </c>
      <c r="I2975">
        <v>3444</v>
      </c>
      <c r="J2975">
        <v>255.28</v>
      </c>
      <c r="K2975">
        <v>159.41999999999999</v>
      </c>
    </row>
    <row r="2976" spans="1:11" x14ac:dyDescent="0.35">
      <c r="A2976">
        <v>695427548</v>
      </c>
      <c r="B2976" s="2">
        <v>44137</v>
      </c>
      <c r="C2976" s="2">
        <v>44151</v>
      </c>
      <c r="D2976" t="s">
        <v>173</v>
      </c>
      <c r="E2976" t="s">
        <v>24</v>
      </c>
      <c r="F2976" t="s">
        <v>68</v>
      </c>
      <c r="G2976" t="s">
        <v>18</v>
      </c>
      <c r="H2976" t="s">
        <v>15</v>
      </c>
      <c r="I2976">
        <v>1320</v>
      </c>
      <c r="J2976">
        <v>154.06</v>
      </c>
      <c r="K2976">
        <v>90.93</v>
      </c>
    </row>
    <row r="2977" spans="1:11" x14ac:dyDescent="0.35">
      <c r="A2977">
        <v>642123687</v>
      </c>
      <c r="B2977" s="2">
        <v>44341</v>
      </c>
      <c r="C2977" s="2">
        <v>44361</v>
      </c>
      <c r="D2977" t="s">
        <v>176</v>
      </c>
      <c r="E2977" t="s">
        <v>21</v>
      </c>
      <c r="F2977" t="s">
        <v>22</v>
      </c>
      <c r="G2977" t="s">
        <v>14</v>
      </c>
      <c r="H2977" t="s">
        <v>15</v>
      </c>
      <c r="I2977">
        <v>7523</v>
      </c>
      <c r="J2977">
        <v>47.45</v>
      </c>
      <c r="K2977">
        <v>31.79</v>
      </c>
    </row>
    <row r="2978" spans="1:11" x14ac:dyDescent="0.35">
      <c r="A2978">
        <v>189315736</v>
      </c>
      <c r="B2978" s="2">
        <v>44738</v>
      </c>
      <c r="C2978" s="2">
        <v>44758</v>
      </c>
      <c r="D2978" t="s">
        <v>138</v>
      </c>
      <c r="E2978" t="s">
        <v>24</v>
      </c>
      <c r="F2978" t="s">
        <v>22</v>
      </c>
      <c r="G2978" t="s">
        <v>14</v>
      </c>
      <c r="H2978" t="s">
        <v>15</v>
      </c>
      <c r="I2978">
        <v>1588</v>
      </c>
      <c r="J2978">
        <v>47.45</v>
      </c>
      <c r="K2978">
        <v>31.79</v>
      </c>
    </row>
    <row r="2979" spans="1:11" x14ac:dyDescent="0.35">
      <c r="A2979">
        <v>402677524</v>
      </c>
      <c r="B2979" s="2">
        <v>42350</v>
      </c>
      <c r="C2979" s="2">
        <v>42353</v>
      </c>
      <c r="D2979" t="s">
        <v>52</v>
      </c>
      <c r="E2979" t="s">
        <v>12</v>
      </c>
      <c r="F2979" t="s">
        <v>17</v>
      </c>
      <c r="G2979" t="s">
        <v>18</v>
      </c>
      <c r="H2979" t="s">
        <v>19</v>
      </c>
      <c r="I2979">
        <v>82</v>
      </c>
      <c r="J2979">
        <v>152.58000000000001</v>
      </c>
      <c r="K2979">
        <v>97.44</v>
      </c>
    </row>
    <row r="2980" spans="1:11" x14ac:dyDescent="0.35">
      <c r="A2980">
        <v>168195378</v>
      </c>
      <c r="B2980" s="2">
        <v>44553</v>
      </c>
      <c r="C2980" s="2">
        <v>44560</v>
      </c>
      <c r="D2980" t="s">
        <v>186</v>
      </c>
      <c r="E2980" t="s">
        <v>38</v>
      </c>
      <c r="F2980" t="s">
        <v>33</v>
      </c>
      <c r="G2980" t="s">
        <v>18</v>
      </c>
      <c r="H2980" t="s">
        <v>26</v>
      </c>
      <c r="I2980">
        <v>1605</v>
      </c>
      <c r="J2980">
        <v>109.28</v>
      </c>
      <c r="K2980">
        <v>35.840000000000003</v>
      </c>
    </row>
    <row r="2981" spans="1:11" x14ac:dyDescent="0.35">
      <c r="A2981">
        <v>242168128</v>
      </c>
      <c r="B2981" s="2">
        <v>44683</v>
      </c>
      <c r="C2981" s="2">
        <v>44691</v>
      </c>
      <c r="D2981" t="s">
        <v>20</v>
      </c>
      <c r="E2981" t="s">
        <v>21</v>
      </c>
      <c r="F2981" t="s">
        <v>22</v>
      </c>
      <c r="G2981" t="s">
        <v>14</v>
      </c>
      <c r="H2981" t="s">
        <v>15</v>
      </c>
      <c r="I2981">
        <v>1785</v>
      </c>
      <c r="J2981">
        <v>47.45</v>
      </c>
      <c r="K2981">
        <v>31.79</v>
      </c>
    </row>
    <row r="2982" spans="1:11" x14ac:dyDescent="0.35">
      <c r="A2982">
        <v>101207101</v>
      </c>
      <c r="B2982" s="2">
        <v>42471</v>
      </c>
      <c r="C2982" s="2">
        <v>42481</v>
      </c>
      <c r="D2982" t="s">
        <v>119</v>
      </c>
      <c r="E2982" t="s">
        <v>24</v>
      </c>
      <c r="F2982" t="s">
        <v>56</v>
      </c>
      <c r="G2982" t="s">
        <v>18</v>
      </c>
      <c r="H2982" t="s">
        <v>19</v>
      </c>
      <c r="I2982">
        <v>8285</v>
      </c>
      <c r="J2982">
        <v>9.33</v>
      </c>
      <c r="K2982">
        <v>6.92</v>
      </c>
    </row>
    <row r="2983" spans="1:11" x14ac:dyDescent="0.35">
      <c r="A2983">
        <v>192236125</v>
      </c>
      <c r="B2983" s="2">
        <v>42805</v>
      </c>
      <c r="C2983" s="2">
        <v>42822</v>
      </c>
      <c r="D2983" t="s">
        <v>193</v>
      </c>
      <c r="E2983" t="s">
        <v>21</v>
      </c>
      <c r="F2983" t="s">
        <v>22</v>
      </c>
      <c r="G2983" t="s">
        <v>18</v>
      </c>
      <c r="H2983" t="s">
        <v>34</v>
      </c>
      <c r="I2983">
        <v>5796</v>
      </c>
      <c r="J2983">
        <v>47.45</v>
      </c>
      <c r="K2983">
        <v>31.79</v>
      </c>
    </row>
    <row r="2984" spans="1:11" x14ac:dyDescent="0.35">
      <c r="A2984">
        <v>582491528</v>
      </c>
      <c r="B2984" s="2">
        <v>42616</v>
      </c>
      <c r="C2984" s="2">
        <v>42628</v>
      </c>
      <c r="D2984" t="s">
        <v>87</v>
      </c>
      <c r="E2984" t="s">
        <v>24</v>
      </c>
      <c r="F2984" t="s">
        <v>30</v>
      </c>
      <c r="G2984" t="s">
        <v>18</v>
      </c>
      <c r="H2984" t="s">
        <v>15</v>
      </c>
      <c r="I2984">
        <v>1042</v>
      </c>
      <c r="J2984">
        <v>81.73</v>
      </c>
      <c r="K2984">
        <v>56.67</v>
      </c>
    </row>
    <row r="2985" spans="1:11" x14ac:dyDescent="0.35">
      <c r="A2985">
        <v>509522140</v>
      </c>
      <c r="B2985" s="2">
        <v>42225</v>
      </c>
      <c r="C2985" s="2">
        <v>42235</v>
      </c>
      <c r="D2985" t="s">
        <v>137</v>
      </c>
      <c r="E2985" t="s">
        <v>38</v>
      </c>
      <c r="F2985" t="s">
        <v>56</v>
      </c>
      <c r="G2985" t="s">
        <v>18</v>
      </c>
      <c r="H2985" t="s">
        <v>26</v>
      </c>
      <c r="I2985">
        <v>7779</v>
      </c>
      <c r="J2985">
        <v>9.33</v>
      </c>
      <c r="K2985">
        <v>6.92</v>
      </c>
    </row>
    <row r="2986" spans="1:11" x14ac:dyDescent="0.35">
      <c r="A2986">
        <v>631189286</v>
      </c>
      <c r="B2986" s="2">
        <v>42340</v>
      </c>
      <c r="C2986" s="2">
        <v>42350</v>
      </c>
      <c r="D2986" t="s">
        <v>65</v>
      </c>
      <c r="E2986" t="s">
        <v>32</v>
      </c>
      <c r="F2986" t="s">
        <v>30</v>
      </c>
      <c r="G2986" t="s">
        <v>18</v>
      </c>
      <c r="H2986" t="s">
        <v>15</v>
      </c>
      <c r="I2986">
        <v>1791</v>
      </c>
      <c r="J2986">
        <v>81.73</v>
      </c>
      <c r="K2986">
        <v>56.67</v>
      </c>
    </row>
    <row r="2987" spans="1:11" x14ac:dyDescent="0.35">
      <c r="A2987">
        <v>775666797</v>
      </c>
      <c r="B2987" s="2">
        <v>42677</v>
      </c>
      <c r="C2987" s="2">
        <v>42694</v>
      </c>
      <c r="D2987" t="s">
        <v>130</v>
      </c>
      <c r="E2987" t="s">
        <v>29</v>
      </c>
      <c r="F2987" t="s">
        <v>56</v>
      </c>
      <c r="G2987" t="s">
        <v>14</v>
      </c>
      <c r="H2987" t="s">
        <v>19</v>
      </c>
      <c r="I2987">
        <v>5897</v>
      </c>
      <c r="J2987">
        <v>9.33</v>
      </c>
      <c r="K2987">
        <v>6.92</v>
      </c>
    </row>
    <row r="2988" spans="1:11" x14ac:dyDescent="0.35">
      <c r="A2988">
        <v>391440999</v>
      </c>
      <c r="B2988" s="2">
        <v>44227</v>
      </c>
      <c r="C2988" s="2">
        <v>44248</v>
      </c>
      <c r="D2988" t="s">
        <v>64</v>
      </c>
      <c r="E2988" t="s">
        <v>29</v>
      </c>
      <c r="F2988" t="s">
        <v>22</v>
      </c>
      <c r="G2988" t="s">
        <v>18</v>
      </c>
      <c r="H2988" t="s">
        <v>26</v>
      </c>
      <c r="I2988">
        <v>4945</v>
      </c>
      <c r="J2988">
        <v>47.45</v>
      </c>
      <c r="K2988">
        <v>31.79</v>
      </c>
    </row>
    <row r="2989" spans="1:11" x14ac:dyDescent="0.35">
      <c r="A2989">
        <v>797310721</v>
      </c>
      <c r="B2989" s="2">
        <v>44324</v>
      </c>
      <c r="C2989" s="2">
        <v>44337</v>
      </c>
      <c r="D2989" t="s">
        <v>93</v>
      </c>
      <c r="E2989" t="s">
        <v>29</v>
      </c>
      <c r="F2989" t="s">
        <v>13</v>
      </c>
      <c r="G2989" t="s">
        <v>18</v>
      </c>
      <c r="H2989" t="s">
        <v>19</v>
      </c>
      <c r="I2989">
        <v>815</v>
      </c>
      <c r="J2989">
        <v>255.28</v>
      </c>
      <c r="K2989">
        <v>159.41999999999999</v>
      </c>
    </row>
    <row r="2990" spans="1:11" x14ac:dyDescent="0.35">
      <c r="A2990">
        <v>232387292</v>
      </c>
      <c r="B2990" s="2">
        <v>42470</v>
      </c>
      <c r="C2990" s="2">
        <v>42478</v>
      </c>
      <c r="D2990" t="s">
        <v>89</v>
      </c>
      <c r="E2990" t="s">
        <v>38</v>
      </c>
      <c r="F2990" t="s">
        <v>13</v>
      </c>
      <c r="G2990" t="s">
        <v>18</v>
      </c>
      <c r="H2990" t="s">
        <v>34</v>
      </c>
      <c r="I2990">
        <v>7419</v>
      </c>
      <c r="J2990">
        <v>255.28</v>
      </c>
      <c r="K2990">
        <v>159.41999999999999</v>
      </c>
    </row>
    <row r="2991" spans="1:11" x14ac:dyDescent="0.35">
      <c r="A2991">
        <v>606094539</v>
      </c>
      <c r="B2991" s="2">
        <v>43168</v>
      </c>
      <c r="C2991" s="2">
        <v>43187</v>
      </c>
      <c r="D2991" t="s">
        <v>219</v>
      </c>
      <c r="E2991" t="s">
        <v>38</v>
      </c>
      <c r="F2991" t="s">
        <v>56</v>
      </c>
      <c r="G2991" t="s">
        <v>18</v>
      </c>
      <c r="H2991" t="s">
        <v>26</v>
      </c>
      <c r="I2991">
        <v>5698</v>
      </c>
      <c r="J2991">
        <v>9.33</v>
      </c>
      <c r="K2991">
        <v>6.92</v>
      </c>
    </row>
    <row r="2992" spans="1:11" x14ac:dyDescent="0.35">
      <c r="A2992">
        <v>748168790</v>
      </c>
      <c r="B2992" s="2">
        <v>42810</v>
      </c>
      <c r="C2992" s="2">
        <v>42811</v>
      </c>
      <c r="D2992" t="s">
        <v>132</v>
      </c>
      <c r="E2992" t="s">
        <v>38</v>
      </c>
      <c r="F2992" t="s">
        <v>13</v>
      </c>
      <c r="G2992" t="s">
        <v>18</v>
      </c>
      <c r="H2992" t="s">
        <v>15</v>
      </c>
      <c r="I2992">
        <v>8626</v>
      </c>
      <c r="J2992">
        <v>255.28</v>
      </c>
      <c r="K2992">
        <v>159.41999999999999</v>
      </c>
    </row>
    <row r="2993" spans="1:11" x14ac:dyDescent="0.35">
      <c r="A2993">
        <v>458658874</v>
      </c>
      <c r="B2993" s="2">
        <v>43834</v>
      </c>
      <c r="C2993" s="2">
        <v>43846</v>
      </c>
      <c r="D2993" t="s">
        <v>210</v>
      </c>
      <c r="E2993" t="s">
        <v>38</v>
      </c>
      <c r="F2993" t="s">
        <v>47</v>
      </c>
      <c r="G2993" t="s">
        <v>18</v>
      </c>
      <c r="H2993" t="s">
        <v>15</v>
      </c>
      <c r="I2993">
        <v>6208</v>
      </c>
      <c r="J2993">
        <v>421.89</v>
      </c>
      <c r="K2993">
        <v>364.69</v>
      </c>
    </row>
    <row r="2994" spans="1:11" x14ac:dyDescent="0.35">
      <c r="A2994">
        <v>957926118</v>
      </c>
      <c r="B2994" s="2">
        <v>42600</v>
      </c>
      <c r="C2994" s="2">
        <v>42606</v>
      </c>
      <c r="D2994" t="s">
        <v>176</v>
      </c>
      <c r="E2994" t="s">
        <v>21</v>
      </c>
      <c r="F2994" t="s">
        <v>17</v>
      </c>
      <c r="G2994" t="s">
        <v>14</v>
      </c>
      <c r="H2994" t="s">
        <v>26</v>
      </c>
      <c r="I2994">
        <v>480</v>
      </c>
      <c r="J2994">
        <v>152.58000000000001</v>
      </c>
      <c r="K2994">
        <v>97.44</v>
      </c>
    </row>
    <row r="2995" spans="1:11" x14ac:dyDescent="0.35">
      <c r="A2995">
        <v>836644351</v>
      </c>
      <c r="B2995" s="2">
        <v>42402</v>
      </c>
      <c r="C2995" s="2">
        <v>42412</v>
      </c>
      <c r="D2995" t="s">
        <v>97</v>
      </c>
      <c r="E2995" t="s">
        <v>29</v>
      </c>
      <c r="F2995" t="s">
        <v>13</v>
      </c>
      <c r="G2995" t="s">
        <v>18</v>
      </c>
      <c r="H2995" t="s">
        <v>26</v>
      </c>
      <c r="I2995">
        <v>510</v>
      </c>
      <c r="J2995">
        <v>255.28</v>
      </c>
      <c r="K2995">
        <v>159.41999999999999</v>
      </c>
    </row>
    <row r="2996" spans="1:11" x14ac:dyDescent="0.35">
      <c r="A2996">
        <v>105799901</v>
      </c>
      <c r="B2996" s="2">
        <v>44422</v>
      </c>
      <c r="C2996" s="2">
        <v>44423</v>
      </c>
      <c r="D2996" t="s">
        <v>140</v>
      </c>
      <c r="E2996" t="s">
        <v>24</v>
      </c>
      <c r="F2996" t="s">
        <v>25</v>
      </c>
      <c r="G2996" t="s">
        <v>14</v>
      </c>
      <c r="H2996" t="s">
        <v>19</v>
      </c>
      <c r="I2996">
        <v>7397</v>
      </c>
      <c r="J2996">
        <v>205.7</v>
      </c>
      <c r="K2996">
        <v>117.11</v>
      </c>
    </row>
    <row r="2997" spans="1:11" x14ac:dyDescent="0.35">
      <c r="A2997">
        <v>646691596</v>
      </c>
      <c r="B2997" s="2">
        <v>42688</v>
      </c>
      <c r="C2997" s="2">
        <v>42702</v>
      </c>
      <c r="D2997" t="s">
        <v>48</v>
      </c>
      <c r="E2997" t="s">
        <v>21</v>
      </c>
      <c r="F2997" t="s">
        <v>22</v>
      </c>
      <c r="G2997" t="s">
        <v>14</v>
      </c>
      <c r="H2997" t="s">
        <v>34</v>
      </c>
      <c r="I2997">
        <v>9269</v>
      </c>
      <c r="J2997">
        <v>47.45</v>
      </c>
      <c r="K2997">
        <v>31.79</v>
      </c>
    </row>
    <row r="2998" spans="1:11" x14ac:dyDescent="0.35">
      <c r="A2998">
        <v>360930764</v>
      </c>
      <c r="B2998" s="2">
        <v>42471</v>
      </c>
      <c r="C2998" s="2">
        <v>42490</v>
      </c>
      <c r="D2998" t="s">
        <v>132</v>
      </c>
      <c r="E2998" t="s">
        <v>38</v>
      </c>
      <c r="F2998" t="s">
        <v>42</v>
      </c>
      <c r="G2998" t="s">
        <v>18</v>
      </c>
      <c r="H2998" t="s">
        <v>15</v>
      </c>
      <c r="I2998">
        <v>6289</v>
      </c>
      <c r="J2998">
        <v>437.2</v>
      </c>
      <c r="K2998">
        <v>263.33</v>
      </c>
    </row>
    <row r="2999" spans="1:11" x14ac:dyDescent="0.35">
      <c r="A2999">
        <v>820441234</v>
      </c>
      <c r="B2999" s="2">
        <v>43197</v>
      </c>
      <c r="C2999" s="2">
        <v>43205</v>
      </c>
      <c r="D2999" t="s">
        <v>27</v>
      </c>
      <c r="E2999" t="s">
        <v>24</v>
      </c>
      <c r="F2999" t="s">
        <v>17</v>
      </c>
      <c r="G2999" t="s">
        <v>14</v>
      </c>
      <c r="H2999" t="s">
        <v>19</v>
      </c>
      <c r="I2999">
        <v>5648</v>
      </c>
      <c r="J2999">
        <v>152.58000000000001</v>
      </c>
      <c r="K2999">
        <v>97.44</v>
      </c>
    </row>
    <row r="3000" spans="1:11" x14ac:dyDescent="0.35">
      <c r="A3000">
        <v>517459332</v>
      </c>
      <c r="B3000" s="2">
        <v>42488</v>
      </c>
      <c r="C3000" s="2">
        <v>42491</v>
      </c>
      <c r="D3000" t="s">
        <v>50</v>
      </c>
      <c r="E3000" t="s">
        <v>51</v>
      </c>
      <c r="F3000" t="s">
        <v>68</v>
      </c>
      <c r="G3000" t="s">
        <v>14</v>
      </c>
      <c r="H3000" t="s">
        <v>19</v>
      </c>
      <c r="I3000">
        <v>6570</v>
      </c>
      <c r="J3000">
        <v>154.06</v>
      </c>
      <c r="K3000">
        <v>90.93</v>
      </c>
    </row>
    <row r="3001" spans="1:11" x14ac:dyDescent="0.35">
      <c r="A3001">
        <v>714533889</v>
      </c>
      <c r="B3001" s="2">
        <v>44590</v>
      </c>
      <c r="C3001" s="2">
        <v>44591</v>
      </c>
      <c r="D3001" t="s">
        <v>198</v>
      </c>
      <c r="E3001" t="s">
        <v>38</v>
      </c>
      <c r="F3001" t="s">
        <v>40</v>
      </c>
      <c r="G3001" t="s">
        <v>14</v>
      </c>
      <c r="H3001" t="s">
        <v>34</v>
      </c>
      <c r="I3001">
        <v>5311</v>
      </c>
      <c r="J3001">
        <v>651.21</v>
      </c>
      <c r="K3001">
        <v>524.96</v>
      </c>
    </row>
    <row r="3002" spans="1:11" x14ac:dyDescent="0.35">
      <c r="A3002">
        <v>494526231</v>
      </c>
      <c r="B3002" s="2">
        <v>43286</v>
      </c>
      <c r="C3002" s="2">
        <v>43307</v>
      </c>
      <c r="D3002" t="s">
        <v>61</v>
      </c>
      <c r="E3002" t="s">
        <v>12</v>
      </c>
      <c r="F3002" t="s">
        <v>40</v>
      </c>
      <c r="G3002" t="s">
        <v>14</v>
      </c>
      <c r="H3002" t="s">
        <v>15</v>
      </c>
      <c r="I3002">
        <v>156</v>
      </c>
      <c r="J3002">
        <v>651.21</v>
      </c>
      <c r="K3002">
        <v>524.96</v>
      </c>
    </row>
    <row r="3003" spans="1:11" x14ac:dyDescent="0.35">
      <c r="A3003">
        <v>810610187</v>
      </c>
      <c r="B3003" s="2">
        <v>42216</v>
      </c>
      <c r="C3003" s="2">
        <v>42217</v>
      </c>
      <c r="D3003" t="s">
        <v>141</v>
      </c>
      <c r="E3003" t="s">
        <v>38</v>
      </c>
      <c r="F3003" t="s">
        <v>22</v>
      </c>
      <c r="G3003" t="s">
        <v>18</v>
      </c>
      <c r="H3003" t="s">
        <v>26</v>
      </c>
      <c r="I3003">
        <v>6423</v>
      </c>
      <c r="J3003">
        <v>47.45</v>
      </c>
      <c r="K3003">
        <v>31.79</v>
      </c>
    </row>
    <row r="3004" spans="1:11" x14ac:dyDescent="0.35">
      <c r="A3004">
        <v>436272084</v>
      </c>
      <c r="B3004" s="2">
        <v>42177</v>
      </c>
      <c r="C3004" s="2">
        <v>42181</v>
      </c>
      <c r="D3004" t="s">
        <v>139</v>
      </c>
      <c r="E3004" t="s">
        <v>51</v>
      </c>
      <c r="F3004" t="s">
        <v>25</v>
      </c>
      <c r="G3004" t="s">
        <v>14</v>
      </c>
      <c r="H3004" t="s">
        <v>26</v>
      </c>
      <c r="I3004">
        <v>1460</v>
      </c>
      <c r="J3004">
        <v>205.7</v>
      </c>
      <c r="K3004">
        <v>117.11</v>
      </c>
    </row>
    <row r="3005" spans="1:11" x14ac:dyDescent="0.35">
      <c r="A3005">
        <v>915310752</v>
      </c>
      <c r="B3005" s="2">
        <v>43700</v>
      </c>
      <c r="C3005" s="2">
        <v>43715</v>
      </c>
      <c r="D3005" t="s">
        <v>213</v>
      </c>
      <c r="E3005" t="s">
        <v>38</v>
      </c>
      <c r="F3005" t="s">
        <v>68</v>
      </c>
      <c r="G3005" t="s">
        <v>14</v>
      </c>
      <c r="H3005" t="s">
        <v>26</v>
      </c>
      <c r="I3005">
        <v>9647</v>
      </c>
      <c r="J3005">
        <v>154.06</v>
      </c>
      <c r="K3005">
        <v>90.93</v>
      </c>
    </row>
    <row r="3006" spans="1:11" x14ac:dyDescent="0.35">
      <c r="A3006">
        <v>711837518</v>
      </c>
      <c r="B3006" s="2">
        <v>44784</v>
      </c>
      <c r="C3006" s="2">
        <v>44787</v>
      </c>
      <c r="D3006" t="s">
        <v>160</v>
      </c>
      <c r="E3006" t="s">
        <v>29</v>
      </c>
      <c r="F3006" t="s">
        <v>76</v>
      </c>
      <c r="G3006" t="s">
        <v>18</v>
      </c>
      <c r="H3006" t="s">
        <v>15</v>
      </c>
      <c r="I3006">
        <v>7395</v>
      </c>
      <c r="J3006">
        <v>668.27</v>
      </c>
      <c r="K3006">
        <v>502.54</v>
      </c>
    </row>
    <row r="3007" spans="1:11" x14ac:dyDescent="0.35">
      <c r="A3007">
        <v>160276210</v>
      </c>
      <c r="B3007" s="2">
        <v>44470</v>
      </c>
      <c r="C3007" s="2">
        <v>44481</v>
      </c>
      <c r="D3007" t="s">
        <v>141</v>
      </c>
      <c r="E3007" t="s">
        <v>38</v>
      </c>
      <c r="F3007" t="s">
        <v>40</v>
      </c>
      <c r="G3007" t="s">
        <v>14</v>
      </c>
      <c r="H3007" t="s">
        <v>15</v>
      </c>
      <c r="I3007">
        <v>8147</v>
      </c>
      <c r="J3007">
        <v>651.21</v>
      </c>
      <c r="K3007">
        <v>524.96</v>
      </c>
    </row>
    <row r="3008" spans="1:11" x14ac:dyDescent="0.35">
      <c r="A3008">
        <v>115363156</v>
      </c>
      <c r="B3008" s="2">
        <v>42342</v>
      </c>
      <c r="C3008" s="2">
        <v>42344</v>
      </c>
      <c r="D3008" t="s">
        <v>100</v>
      </c>
      <c r="E3008" t="s">
        <v>21</v>
      </c>
      <c r="F3008" t="s">
        <v>40</v>
      </c>
      <c r="G3008" t="s">
        <v>18</v>
      </c>
      <c r="H3008" t="s">
        <v>34</v>
      </c>
      <c r="I3008">
        <v>7376</v>
      </c>
      <c r="J3008">
        <v>651.21</v>
      </c>
      <c r="K3008">
        <v>524.96</v>
      </c>
    </row>
    <row r="3009" spans="1:11" x14ac:dyDescent="0.35">
      <c r="A3009">
        <v>602147185</v>
      </c>
      <c r="B3009" s="2">
        <v>44454</v>
      </c>
      <c r="C3009" s="2">
        <v>44467</v>
      </c>
      <c r="D3009" t="s">
        <v>81</v>
      </c>
      <c r="E3009" t="s">
        <v>32</v>
      </c>
      <c r="F3009" t="s">
        <v>17</v>
      </c>
      <c r="G3009" t="s">
        <v>18</v>
      </c>
      <c r="H3009" t="s">
        <v>34</v>
      </c>
      <c r="I3009">
        <v>7588</v>
      </c>
      <c r="J3009">
        <v>152.58000000000001</v>
      </c>
      <c r="K3009">
        <v>97.44</v>
      </c>
    </row>
    <row r="3010" spans="1:11" x14ac:dyDescent="0.35">
      <c r="A3010">
        <v>365989625</v>
      </c>
      <c r="B3010" s="2">
        <v>44360</v>
      </c>
      <c r="C3010" s="2">
        <v>44371</v>
      </c>
      <c r="D3010" t="s">
        <v>133</v>
      </c>
      <c r="E3010" t="s">
        <v>38</v>
      </c>
      <c r="F3010" t="s">
        <v>56</v>
      </c>
      <c r="G3010" t="s">
        <v>14</v>
      </c>
      <c r="H3010" t="s">
        <v>19</v>
      </c>
      <c r="I3010">
        <v>3318</v>
      </c>
      <c r="J3010">
        <v>9.33</v>
      </c>
      <c r="K3010">
        <v>6.92</v>
      </c>
    </row>
    <row r="3011" spans="1:11" x14ac:dyDescent="0.35">
      <c r="A3011">
        <v>922564303</v>
      </c>
      <c r="B3011" s="2">
        <v>42811</v>
      </c>
      <c r="C3011" s="2">
        <v>42828</v>
      </c>
      <c r="D3011" t="s">
        <v>203</v>
      </c>
      <c r="E3011" t="s">
        <v>21</v>
      </c>
      <c r="F3011" t="s">
        <v>76</v>
      </c>
      <c r="G3011" t="s">
        <v>18</v>
      </c>
      <c r="H3011" t="s">
        <v>26</v>
      </c>
      <c r="I3011">
        <v>6134</v>
      </c>
      <c r="J3011">
        <v>668.27</v>
      </c>
      <c r="K3011">
        <v>502.54</v>
      </c>
    </row>
    <row r="3012" spans="1:11" x14ac:dyDescent="0.35">
      <c r="A3012">
        <v>707857549</v>
      </c>
      <c r="B3012" s="2">
        <v>42724</v>
      </c>
      <c r="C3012" s="2">
        <v>42738</v>
      </c>
      <c r="D3012" t="s">
        <v>110</v>
      </c>
      <c r="E3012" t="s">
        <v>38</v>
      </c>
      <c r="F3012" t="s">
        <v>76</v>
      </c>
      <c r="G3012" t="s">
        <v>14</v>
      </c>
      <c r="H3012" t="s">
        <v>15</v>
      </c>
      <c r="I3012">
        <v>9634</v>
      </c>
      <c r="J3012">
        <v>668.27</v>
      </c>
      <c r="K3012">
        <v>502.54</v>
      </c>
    </row>
    <row r="3013" spans="1:11" x14ac:dyDescent="0.35">
      <c r="A3013">
        <v>928168189</v>
      </c>
      <c r="B3013" s="2">
        <v>44244</v>
      </c>
      <c r="C3013" s="2">
        <v>44253</v>
      </c>
      <c r="D3013" t="s">
        <v>49</v>
      </c>
      <c r="E3013" t="s">
        <v>21</v>
      </c>
      <c r="F3013" t="s">
        <v>25</v>
      </c>
      <c r="G3013" t="s">
        <v>18</v>
      </c>
      <c r="H3013" t="s">
        <v>34</v>
      </c>
      <c r="I3013">
        <v>4448</v>
      </c>
      <c r="J3013">
        <v>205.7</v>
      </c>
      <c r="K3013">
        <v>117.11</v>
      </c>
    </row>
    <row r="3014" spans="1:11" x14ac:dyDescent="0.35">
      <c r="A3014">
        <v>610107553</v>
      </c>
      <c r="B3014" s="2">
        <v>42483</v>
      </c>
      <c r="C3014" s="2">
        <v>42492</v>
      </c>
      <c r="D3014" t="s">
        <v>142</v>
      </c>
      <c r="E3014" t="s">
        <v>29</v>
      </c>
      <c r="F3014" t="s">
        <v>56</v>
      </c>
      <c r="G3014" t="s">
        <v>14</v>
      </c>
      <c r="H3014" t="s">
        <v>15</v>
      </c>
      <c r="I3014">
        <v>3238</v>
      </c>
      <c r="J3014">
        <v>9.33</v>
      </c>
      <c r="K3014">
        <v>6.92</v>
      </c>
    </row>
    <row r="3015" spans="1:11" x14ac:dyDescent="0.35">
      <c r="A3015">
        <v>650599467</v>
      </c>
      <c r="B3015" s="2">
        <v>42407</v>
      </c>
      <c r="C3015" s="2">
        <v>42426</v>
      </c>
      <c r="D3015" t="s">
        <v>146</v>
      </c>
      <c r="E3015" t="s">
        <v>29</v>
      </c>
      <c r="F3015" t="s">
        <v>33</v>
      </c>
      <c r="G3015" t="s">
        <v>18</v>
      </c>
      <c r="H3015" t="s">
        <v>34</v>
      </c>
      <c r="I3015">
        <v>5695</v>
      </c>
      <c r="J3015">
        <v>109.28</v>
      </c>
      <c r="K3015">
        <v>35.840000000000003</v>
      </c>
    </row>
    <row r="3016" spans="1:11" x14ac:dyDescent="0.35">
      <c r="A3016">
        <v>666880261</v>
      </c>
      <c r="B3016" s="2">
        <v>44680</v>
      </c>
      <c r="C3016" s="2">
        <v>44698</v>
      </c>
      <c r="D3016" t="s">
        <v>82</v>
      </c>
      <c r="E3016" t="s">
        <v>32</v>
      </c>
      <c r="F3016" t="s">
        <v>13</v>
      </c>
      <c r="G3016" t="s">
        <v>14</v>
      </c>
      <c r="H3016" t="s">
        <v>15</v>
      </c>
      <c r="I3016">
        <v>3544</v>
      </c>
      <c r="J3016">
        <v>255.28</v>
      </c>
      <c r="K3016">
        <v>159.41999999999999</v>
      </c>
    </row>
    <row r="3017" spans="1:11" x14ac:dyDescent="0.35">
      <c r="A3017">
        <v>346498763</v>
      </c>
      <c r="B3017" s="2">
        <v>44273</v>
      </c>
      <c r="C3017" s="2">
        <v>44274</v>
      </c>
      <c r="D3017" t="s">
        <v>122</v>
      </c>
      <c r="E3017" t="s">
        <v>21</v>
      </c>
      <c r="F3017" t="s">
        <v>68</v>
      </c>
      <c r="G3017" t="s">
        <v>14</v>
      </c>
      <c r="H3017" t="s">
        <v>26</v>
      </c>
      <c r="I3017">
        <v>5539</v>
      </c>
      <c r="J3017">
        <v>154.06</v>
      </c>
      <c r="K3017">
        <v>90.93</v>
      </c>
    </row>
    <row r="3018" spans="1:11" x14ac:dyDescent="0.35">
      <c r="A3018">
        <v>797316300</v>
      </c>
      <c r="B3018" s="2">
        <v>42703</v>
      </c>
      <c r="C3018" s="2">
        <v>42720</v>
      </c>
      <c r="D3018" t="s">
        <v>103</v>
      </c>
      <c r="E3018" t="s">
        <v>21</v>
      </c>
      <c r="F3018" t="s">
        <v>22</v>
      </c>
      <c r="G3018" t="s">
        <v>18</v>
      </c>
      <c r="H3018" t="s">
        <v>34</v>
      </c>
      <c r="I3018">
        <v>2466</v>
      </c>
      <c r="J3018">
        <v>47.45</v>
      </c>
      <c r="K3018">
        <v>31.79</v>
      </c>
    </row>
    <row r="3019" spans="1:11" x14ac:dyDescent="0.35">
      <c r="A3019">
        <v>497506701</v>
      </c>
      <c r="B3019" s="2">
        <v>42112</v>
      </c>
      <c r="C3019" s="2">
        <v>42131</v>
      </c>
      <c r="D3019" t="s">
        <v>205</v>
      </c>
      <c r="E3019" t="s">
        <v>21</v>
      </c>
      <c r="F3019" t="s">
        <v>13</v>
      </c>
      <c r="G3019" t="s">
        <v>14</v>
      </c>
      <c r="H3019" t="s">
        <v>34</v>
      </c>
      <c r="I3019">
        <v>2144</v>
      </c>
      <c r="J3019">
        <v>255.28</v>
      </c>
      <c r="K3019">
        <v>159.41999999999999</v>
      </c>
    </row>
    <row r="3020" spans="1:11" x14ac:dyDescent="0.35">
      <c r="A3020">
        <v>245556294</v>
      </c>
      <c r="B3020" s="2">
        <v>44717</v>
      </c>
      <c r="C3020" s="2">
        <v>44735</v>
      </c>
      <c r="D3020" t="s">
        <v>188</v>
      </c>
      <c r="E3020" t="s">
        <v>21</v>
      </c>
      <c r="F3020" t="s">
        <v>30</v>
      </c>
      <c r="G3020" t="s">
        <v>14</v>
      </c>
      <c r="H3020" t="s">
        <v>19</v>
      </c>
      <c r="I3020">
        <v>4419</v>
      </c>
      <c r="J3020">
        <v>81.73</v>
      </c>
      <c r="K3020">
        <v>56.67</v>
      </c>
    </row>
    <row r="3021" spans="1:11" x14ac:dyDescent="0.35">
      <c r="A3021">
        <v>910263907</v>
      </c>
      <c r="B3021" s="2">
        <v>44281</v>
      </c>
      <c r="C3021" s="2">
        <v>44302</v>
      </c>
      <c r="D3021" t="s">
        <v>162</v>
      </c>
      <c r="E3021" t="s">
        <v>38</v>
      </c>
      <c r="F3021" t="s">
        <v>17</v>
      </c>
      <c r="G3021" t="s">
        <v>18</v>
      </c>
      <c r="H3021" t="s">
        <v>15</v>
      </c>
      <c r="I3021">
        <v>6173</v>
      </c>
      <c r="J3021">
        <v>152.58000000000001</v>
      </c>
      <c r="K3021">
        <v>97.44</v>
      </c>
    </row>
    <row r="3022" spans="1:11" x14ac:dyDescent="0.35">
      <c r="A3022">
        <v>280740869</v>
      </c>
      <c r="B3022" s="2">
        <v>44031</v>
      </c>
      <c r="C3022" s="2">
        <v>44046</v>
      </c>
      <c r="D3022" t="s">
        <v>54</v>
      </c>
      <c r="E3022" t="s">
        <v>29</v>
      </c>
      <c r="F3022" t="s">
        <v>47</v>
      </c>
      <c r="G3022" t="s">
        <v>14</v>
      </c>
      <c r="H3022" t="s">
        <v>34</v>
      </c>
      <c r="I3022">
        <v>6317</v>
      </c>
      <c r="J3022">
        <v>421.89</v>
      </c>
      <c r="K3022">
        <v>364.69</v>
      </c>
    </row>
    <row r="3023" spans="1:11" x14ac:dyDescent="0.35">
      <c r="A3023">
        <v>716411006</v>
      </c>
      <c r="B3023" s="2">
        <v>43127</v>
      </c>
      <c r="C3023" s="2">
        <v>43145</v>
      </c>
      <c r="D3023" t="s">
        <v>102</v>
      </c>
      <c r="E3023" t="s">
        <v>21</v>
      </c>
      <c r="F3023" t="s">
        <v>30</v>
      </c>
      <c r="G3023" t="s">
        <v>14</v>
      </c>
      <c r="H3023" t="s">
        <v>26</v>
      </c>
      <c r="I3023">
        <v>792</v>
      </c>
      <c r="J3023">
        <v>81.73</v>
      </c>
      <c r="K3023">
        <v>56.67</v>
      </c>
    </row>
    <row r="3024" spans="1:11" x14ac:dyDescent="0.35">
      <c r="A3024">
        <v>597010648</v>
      </c>
      <c r="B3024" s="2">
        <v>42576</v>
      </c>
      <c r="C3024" s="2">
        <v>42595</v>
      </c>
      <c r="D3024" t="s">
        <v>160</v>
      </c>
      <c r="E3024" t="s">
        <v>29</v>
      </c>
      <c r="F3024" t="s">
        <v>33</v>
      </c>
      <c r="G3024" t="s">
        <v>18</v>
      </c>
      <c r="H3024" t="s">
        <v>26</v>
      </c>
      <c r="I3024">
        <v>7572</v>
      </c>
      <c r="J3024">
        <v>109.28</v>
      </c>
      <c r="K3024">
        <v>35.840000000000003</v>
      </c>
    </row>
    <row r="3025" spans="1:11" x14ac:dyDescent="0.35">
      <c r="A3025">
        <v>172588622</v>
      </c>
      <c r="B3025" s="2">
        <v>44738</v>
      </c>
      <c r="C3025" s="2">
        <v>44748</v>
      </c>
      <c r="D3025" t="s">
        <v>170</v>
      </c>
      <c r="E3025" t="s">
        <v>12</v>
      </c>
      <c r="F3025" t="s">
        <v>33</v>
      </c>
      <c r="G3025" t="s">
        <v>18</v>
      </c>
      <c r="H3025" t="s">
        <v>26</v>
      </c>
      <c r="I3025">
        <v>1663</v>
      </c>
      <c r="J3025">
        <v>109.28</v>
      </c>
      <c r="K3025">
        <v>35.840000000000003</v>
      </c>
    </row>
    <row r="3026" spans="1:11" x14ac:dyDescent="0.35">
      <c r="A3026">
        <v>213506257</v>
      </c>
      <c r="B3026" s="2">
        <v>44591</v>
      </c>
      <c r="C3026" s="2">
        <v>44600</v>
      </c>
      <c r="D3026" t="s">
        <v>171</v>
      </c>
      <c r="E3026" t="s">
        <v>12</v>
      </c>
      <c r="F3026" t="s">
        <v>56</v>
      </c>
      <c r="G3026" t="s">
        <v>18</v>
      </c>
      <c r="H3026" t="s">
        <v>26</v>
      </c>
      <c r="I3026">
        <v>101</v>
      </c>
      <c r="J3026">
        <v>9.33</v>
      </c>
      <c r="K3026">
        <v>6.92</v>
      </c>
    </row>
    <row r="3027" spans="1:11" x14ac:dyDescent="0.35">
      <c r="A3027">
        <v>660437381</v>
      </c>
      <c r="B3027" s="2">
        <v>44464</v>
      </c>
      <c r="C3027" s="2">
        <v>44484</v>
      </c>
      <c r="D3027" t="s">
        <v>111</v>
      </c>
      <c r="E3027" t="s">
        <v>38</v>
      </c>
      <c r="F3027" t="s">
        <v>33</v>
      </c>
      <c r="G3027" t="s">
        <v>18</v>
      </c>
      <c r="H3027" t="s">
        <v>15</v>
      </c>
      <c r="I3027">
        <v>6952</v>
      </c>
      <c r="J3027">
        <v>109.28</v>
      </c>
      <c r="K3027">
        <v>35.840000000000003</v>
      </c>
    </row>
    <row r="3028" spans="1:11" x14ac:dyDescent="0.35">
      <c r="A3028">
        <v>174368321</v>
      </c>
      <c r="B3028" s="2">
        <v>44154</v>
      </c>
      <c r="C3028" s="2">
        <v>44160</v>
      </c>
      <c r="D3028" t="s">
        <v>87</v>
      </c>
      <c r="E3028" t="s">
        <v>24</v>
      </c>
      <c r="F3028" t="s">
        <v>30</v>
      </c>
      <c r="G3028" t="s">
        <v>14</v>
      </c>
      <c r="H3028" t="s">
        <v>19</v>
      </c>
      <c r="I3028">
        <v>8316</v>
      </c>
      <c r="J3028">
        <v>81.73</v>
      </c>
      <c r="K3028">
        <v>56.67</v>
      </c>
    </row>
    <row r="3029" spans="1:11" x14ac:dyDescent="0.35">
      <c r="A3029">
        <v>186597907</v>
      </c>
      <c r="B3029" s="2">
        <v>42309</v>
      </c>
      <c r="C3029" s="2">
        <v>42318</v>
      </c>
      <c r="D3029" t="s">
        <v>113</v>
      </c>
      <c r="E3029" t="s">
        <v>21</v>
      </c>
      <c r="F3029" t="s">
        <v>40</v>
      </c>
      <c r="G3029" t="s">
        <v>14</v>
      </c>
      <c r="H3029" t="s">
        <v>15</v>
      </c>
      <c r="I3029">
        <v>7322</v>
      </c>
      <c r="J3029">
        <v>651.21</v>
      </c>
      <c r="K3029">
        <v>524.96</v>
      </c>
    </row>
    <row r="3030" spans="1:11" x14ac:dyDescent="0.35">
      <c r="A3030">
        <v>848737466</v>
      </c>
      <c r="B3030" s="2">
        <v>42505</v>
      </c>
      <c r="C3030" s="2">
        <v>42508</v>
      </c>
      <c r="D3030" t="s">
        <v>129</v>
      </c>
      <c r="E3030" t="s">
        <v>21</v>
      </c>
      <c r="F3030" t="s">
        <v>68</v>
      </c>
      <c r="G3030" t="s">
        <v>14</v>
      </c>
      <c r="H3030" t="s">
        <v>26</v>
      </c>
      <c r="I3030">
        <v>9132</v>
      </c>
      <c r="J3030">
        <v>154.06</v>
      </c>
      <c r="K3030">
        <v>90.93</v>
      </c>
    </row>
    <row r="3031" spans="1:11" x14ac:dyDescent="0.35">
      <c r="A3031">
        <v>582710826</v>
      </c>
      <c r="B3031" s="2">
        <v>42052</v>
      </c>
      <c r="C3031" s="2">
        <v>42055</v>
      </c>
      <c r="D3031" t="s">
        <v>45</v>
      </c>
      <c r="E3031" t="s">
        <v>12</v>
      </c>
      <c r="F3031" t="s">
        <v>76</v>
      </c>
      <c r="G3031" t="s">
        <v>14</v>
      </c>
      <c r="H3031" t="s">
        <v>19</v>
      </c>
      <c r="I3031">
        <v>5937</v>
      </c>
      <c r="J3031">
        <v>668.27</v>
      </c>
      <c r="K3031">
        <v>502.54</v>
      </c>
    </row>
    <row r="3032" spans="1:11" x14ac:dyDescent="0.35">
      <c r="A3032">
        <v>130754315</v>
      </c>
      <c r="B3032" s="2">
        <v>43765</v>
      </c>
      <c r="C3032" s="2">
        <v>43782</v>
      </c>
      <c r="D3032" t="s">
        <v>165</v>
      </c>
      <c r="E3032" t="s">
        <v>21</v>
      </c>
      <c r="F3032" t="s">
        <v>40</v>
      </c>
      <c r="G3032" t="s">
        <v>14</v>
      </c>
      <c r="H3032" t="s">
        <v>34</v>
      </c>
      <c r="I3032">
        <v>1962</v>
      </c>
      <c r="J3032">
        <v>651.21</v>
      </c>
      <c r="K3032">
        <v>524.96</v>
      </c>
    </row>
    <row r="3033" spans="1:11" x14ac:dyDescent="0.35">
      <c r="A3033">
        <v>305416762</v>
      </c>
      <c r="B3033" s="2">
        <v>44351</v>
      </c>
      <c r="C3033" s="2">
        <v>44354</v>
      </c>
      <c r="D3033" t="s">
        <v>61</v>
      </c>
      <c r="E3033" t="s">
        <v>12</v>
      </c>
      <c r="F3033" t="s">
        <v>22</v>
      </c>
      <c r="G3033" t="s">
        <v>14</v>
      </c>
      <c r="H3033" t="s">
        <v>26</v>
      </c>
      <c r="I3033">
        <v>8462</v>
      </c>
      <c r="J3033">
        <v>47.45</v>
      </c>
      <c r="K3033">
        <v>31.79</v>
      </c>
    </row>
    <row r="3034" spans="1:11" x14ac:dyDescent="0.35">
      <c r="A3034">
        <v>639559495</v>
      </c>
      <c r="B3034" s="2">
        <v>42209</v>
      </c>
      <c r="C3034" s="2">
        <v>42212</v>
      </c>
      <c r="D3034" t="s">
        <v>11</v>
      </c>
      <c r="E3034" t="s">
        <v>12</v>
      </c>
      <c r="F3034" t="s">
        <v>22</v>
      </c>
      <c r="G3034" t="s">
        <v>18</v>
      </c>
      <c r="H3034" t="s">
        <v>26</v>
      </c>
      <c r="I3034">
        <v>8722</v>
      </c>
      <c r="J3034">
        <v>47.45</v>
      </c>
      <c r="K3034">
        <v>31.79</v>
      </c>
    </row>
    <row r="3035" spans="1:11" x14ac:dyDescent="0.35">
      <c r="A3035">
        <v>736356341</v>
      </c>
      <c r="B3035" s="2">
        <v>42365</v>
      </c>
      <c r="C3035" s="2">
        <v>42374</v>
      </c>
      <c r="D3035" t="s">
        <v>83</v>
      </c>
      <c r="E3035" t="s">
        <v>38</v>
      </c>
      <c r="F3035" t="s">
        <v>30</v>
      </c>
      <c r="G3035" t="s">
        <v>14</v>
      </c>
      <c r="H3035" t="s">
        <v>26</v>
      </c>
      <c r="I3035">
        <v>3060</v>
      </c>
      <c r="J3035">
        <v>81.73</v>
      </c>
      <c r="K3035">
        <v>56.67</v>
      </c>
    </row>
    <row r="3036" spans="1:11" x14ac:dyDescent="0.35">
      <c r="A3036">
        <v>719293630</v>
      </c>
      <c r="B3036" s="2">
        <v>44229</v>
      </c>
      <c r="C3036" s="2">
        <v>44244</v>
      </c>
      <c r="D3036" t="s">
        <v>91</v>
      </c>
      <c r="E3036" t="s">
        <v>21</v>
      </c>
      <c r="F3036" t="s">
        <v>40</v>
      </c>
      <c r="G3036" t="s">
        <v>18</v>
      </c>
      <c r="H3036" t="s">
        <v>15</v>
      </c>
      <c r="I3036">
        <v>3824</v>
      </c>
      <c r="J3036">
        <v>651.21</v>
      </c>
      <c r="K3036">
        <v>524.96</v>
      </c>
    </row>
    <row r="3037" spans="1:11" x14ac:dyDescent="0.35">
      <c r="A3037">
        <v>782170188</v>
      </c>
      <c r="B3037" s="2">
        <v>44448</v>
      </c>
      <c r="C3037" s="2">
        <v>44464</v>
      </c>
      <c r="D3037" t="s">
        <v>208</v>
      </c>
      <c r="E3037" t="s">
        <v>12</v>
      </c>
      <c r="F3037" t="s">
        <v>30</v>
      </c>
      <c r="G3037" t="s">
        <v>14</v>
      </c>
      <c r="H3037" t="s">
        <v>26</v>
      </c>
      <c r="I3037">
        <v>395</v>
      </c>
      <c r="J3037">
        <v>81.73</v>
      </c>
      <c r="K3037">
        <v>56.67</v>
      </c>
    </row>
    <row r="3038" spans="1:11" x14ac:dyDescent="0.35">
      <c r="A3038">
        <v>739097344</v>
      </c>
      <c r="B3038" s="2">
        <v>43289</v>
      </c>
      <c r="C3038" s="2">
        <v>43297</v>
      </c>
      <c r="D3038" t="s">
        <v>198</v>
      </c>
      <c r="E3038" t="s">
        <v>38</v>
      </c>
      <c r="F3038" t="s">
        <v>68</v>
      </c>
      <c r="G3038" t="s">
        <v>18</v>
      </c>
      <c r="H3038" t="s">
        <v>15</v>
      </c>
      <c r="I3038">
        <v>4183</v>
      </c>
      <c r="J3038">
        <v>154.06</v>
      </c>
      <c r="K3038">
        <v>90.93</v>
      </c>
    </row>
    <row r="3039" spans="1:11" x14ac:dyDescent="0.35">
      <c r="A3039">
        <v>474498927</v>
      </c>
      <c r="B3039" s="2">
        <v>43680</v>
      </c>
      <c r="C3039" s="2">
        <v>43683</v>
      </c>
      <c r="D3039" t="s">
        <v>58</v>
      </c>
      <c r="E3039" t="s">
        <v>29</v>
      </c>
      <c r="F3039" t="s">
        <v>76</v>
      </c>
      <c r="G3039" t="s">
        <v>14</v>
      </c>
      <c r="H3039" t="s">
        <v>34</v>
      </c>
      <c r="I3039">
        <v>3632</v>
      </c>
      <c r="J3039">
        <v>668.27</v>
      </c>
      <c r="K3039">
        <v>502.54</v>
      </c>
    </row>
    <row r="3040" spans="1:11" x14ac:dyDescent="0.35">
      <c r="A3040">
        <v>393111264</v>
      </c>
      <c r="B3040" s="2">
        <v>44400</v>
      </c>
      <c r="C3040" s="2">
        <v>44410</v>
      </c>
      <c r="D3040" t="s">
        <v>128</v>
      </c>
      <c r="E3040" t="s">
        <v>38</v>
      </c>
      <c r="F3040" t="s">
        <v>17</v>
      </c>
      <c r="G3040" t="s">
        <v>14</v>
      </c>
      <c r="H3040" t="s">
        <v>15</v>
      </c>
      <c r="I3040">
        <v>9214</v>
      </c>
      <c r="J3040">
        <v>152.58000000000001</v>
      </c>
      <c r="K3040">
        <v>97.44</v>
      </c>
    </row>
    <row r="3041" spans="1:11" x14ac:dyDescent="0.35">
      <c r="A3041">
        <v>969983184</v>
      </c>
      <c r="B3041" s="2">
        <v>42340</v>
      </c>
      <c r="C3041" s="2">
        <v>42359</v>
      </c>
      <c r="D3041" t="s">
        <v>186</v>
      </c>
      <c r="E3041" t="s">
        <v>38</v>
      </c>
      <c r="F3041" t="s">
        <v>47</v>
      </c>
      <c r="G3041" t="s">
        <v>14</v>
      </c>
      <c r="H3041" t="s">
        <v>19</v>
      </c>
      <c r="I3041">
        <v>8434</v>
      </c>
      <c r="J3041">
        <v>421.89</v>
      </c>
      <c r="K3041">
        <v>364.69</v>
      </c>
    </row>
    <row r="3042" spans="1:11" x14ac:dyDescent="0.35">
      <c r="A3042">
        <v>500476014</v>
      </c>
      <c r="B3042" s="2">
        <v>44024</v>
      </c>
      <c r="C3042" s="2">
        <v>44041</v>
      </c>
      <c r="D3042" t="s">
        <v>216</v>
      </c>
      <c r="E3042" t="s">
        <v>51</v>
      </c>
      <c r="F3042" t="s">
        <v>17</v>
      </c>
      <c r="G3042" t="s">
        <v>18</v>
      </c>
      <c r="H3042" t="s">
        <v>15</v>
      </c>
      <c r="I3042">
        <v>829</v>
      </c>
      <c r="J3042">
        <v>152.58000000000001</v>
      </c>
      <c r="K3042">
        <v>97.44</v>
      </c>
    </row>
    <row r="3043" spans="1:11" x14ac:dyDescent="0.35">
      <c r="A3043">
        <v>950263583</v>
      </c>
      <c r="B3043" s="2">
        <v>43394</v>
      </c>
      <c r="C3043" s="2">
        <v>43401</v>
      </c>
      <c r="D3043" t="s">
        <v>74</v>
      </c>
      <c r="E3043" t="s">
        <v>38</v>
      </c>
      <c r="F3043" t="s">
        <v>56</v>
      </c>
      <c r="G3043" t="s">
        <v>18</v>
      </c>
      <c r="H3043" t="s">
        <v>34</v>
      </c>
      <c r="I3043">
        <v>2966</v>
      </c>
      <c r="J3043">
        <v>9.33</v>
      </c>
      <c r="K3043">
        <v>6.92</v>
      </c>
    </row>
    <row r="3044" spans="1:11" x14ac:dyDescent="0.35">
      <c r="A3044">
        <v>305332219</v>
      </c>
      <c r="B3044" s="2">
        <v>43286</v>
      </c>
      <c r="C3044" s="2">
        <v>43293</v>
      </c>
      <c r="D3044" t="s">
        <v>83</v>
      </c>
      <c r="E3044" t="s">
        <v>38</v>
      </c>
      <c r="F3044" t="s">
        <v>17</v>
      </c>
      <c r="G3044" t="s">
        <v>18</v>
      </c>
      <c r="H3044" t="s">
        <v>26</v>
      </c>
      <c r="I3044">
        <v>3444</v>
      </c>
      <c r="J3044">
        <v>152.58000000000001</v>
      </c>
      <c r="K3044">
        <v>97.44</v>
      </c>
    </row>
    <row r="3045" spans="1:11" x14ac:dyDescent="0.35">
      <c r="A3045">
        <v>221980750</v>
      </c>
      <c r="B3045" s="2">
        <v>42309</v>
      </c>
      <c r="C3045" s="2">
        <v>42322</v>
      </c>
      <c r="D3045" t="s">
        <v>158</v>
      </c>
      <c r="E3045" t="s">
        <v>12</v>
      </c>
      <c r="F3045" t="s">
        <v>13</v>
      </c>
      <c r="G3045" t="s">
        <v>14</v>
      </c>
      <c r="H3045" t="s">
        <v>19</v>
      </c>
      <c r="I3045">
        <v>7892</v>
      </c>
      <c r="J3045">
        <v>255.28</v>
      </c>
      <c r="K3045">
        <v>159.41999999999999</v>
      </c>
    </row>
    <row r="3046" spans="1:11" x14ac:dyDescent="0.35">
      <c r="A3046">
        <v>176820504</v>
      </c>
      <c r="B3046" s="2">
        <v>42538</v>
      </c>
      <c r="C3046" s="2">
        <v>42542</v>
      </c>
      <c r="D3046" t="s">
        <v>87</v>
      </c>
      <c r="E3046" t="s">
        <v>24</v>
      </c>
      <c r="F3046" t="s">
        <v>47</v>
      </c>
      <c r="G3046" t="s">
        <v>14</v>
      </c>
      <c r="H3046" t="s">
        <v>34</v>
      </c>
      <c r="I3046">
        <v>3971</v>
      </c>
      <c r="J3046">
        <v>421.89</v>
      </c>
      <c r="K3046">
        <v>364.69</v>
      </c>
    </row>
    <row r="3047" spans="1:11" x14ac:dyDescent="0.35">
      <c r="A3047">
        <v>616775310</v>
      </c>
      <c r="B3047" s="2">
        <v>44323</v>
      </c>
      <c r="C3047" s="2">
        <v>44327</v>
      </c>
      <c r="D3047" t="s">
        <v>144</v>
      </c>
      <c r="E3047" t="s">
        <v>21</v>
      </c>
      <c r="F3047" t="s">
        <v>40</v>
      </c>
      <c r="G3047" t="s">
        <v>18</v>
      </c>
      <c r="H3047" t="s">
        <v>19</v>
      </c>
      <c r="I3047">
        <v>6375</v>
      </c>
      <c r="J3047">
        <v>651.21</v>
      </c>
      <c r="K3047">
        <v>524.96</v>
      </c>
    </row>
    <row r="3048" spans="1:11" x14ac:dyDescent="0.35">
      <c r="A3048">
        <v>709081494</v>
      </c>
      <c r="B3048" s="2">
        <v>44440</v>
      </c>
      <c r="C3048" s="2">
        <v>44447</v>
      </c>
      <c r="D3048" t="s">
        <v>74</v>
      </c>
      <c r="E3048" t="s">
        <v>38</v>
      </c>
      <c r="F3048" t="s">
        <v>33</v>
      </c>
      <c r="G3048" t="s">
        <v>14</v>
      </c>
      <c r="H3048" t="s">
        <v>26</v>
      </c>
      <c r="I3048">
        <v>1826</v>
      </c>
      <c r="J3048">
        <v>109.28</v>
      </c>
      <c r="K3048">
        <v>35.840000000000003</v>
      </c>
    </row>
    <row r="3049" spans="1:11" x14ac:dyDescent="0.35">
      <c r="A3049">
        <v>591287887</v>
      </c>
      <c r="B3049" s="2">
        <v>44824</v>
      </c>
      <c r="C3049" s="2">
        <v>44826</v>
      </c>
      <c r="D3049" t="s">
        <v>77</v>
      </c>
      <c r="E3049" t="s">
        <v>21</v>
      </c>
      <c r="F3049" t="s">
        <v>56</v>
      </c>
      <c r="G3049" t="s">
        <v>18</v>
      </c>
      <c r="H3049" t="s">
        <v>26</v>
      </c>
      <c r="I3049">
        <v>4080</v>
      </c>
      <c r="J3049">
        <v>9.33</v>
      </c>
      <c r="K3049">
        <v>6.92</v>
      </c>
    </row>
    <row r="3050" spans="1:11" x14ac:dyDescent="0.35">
      <c r="A3050">
        <v>921255815</v>
      </c>
      <c r="B3050" s="2">
        <v>44726</v>
      </c>
      <c r="C3050" s="2">
        <v>44729</v>
      </c>
      <c r="D3050" t="s">
        <v>75</v>
      </c>
      <c r="E3050" t="s">
        <v>38</v>
      </c>
      <c r="F3050" t="s">
        <v>30</v>
      </c>
      <c r="G3050" t="s">
        <v>18</v>
      </c>
      <c r="H3050" t="s">
        <v>34</v>
      </c>
      <c r="I3050">
        <v>8923</v>
      </c>
      <c r="J3050">
        <v>81.73</v>
      </c>
      <c r="K3050">
        <v>56.67</v>
      </c>
    </row>
    <row r="3051" spans="1:11" x14ac:dyDescent="0.35">
      <c r="A3051">
        <v>627159106</v>
      </c>
      <c r="B3051" s="2">
        <v>44590</v>
      </c>
      <c r="C3051" s="2">
        <v>44607</v>
      </c>
      <c r="D3051" t="s">
        <v>198</v>
      </c>
      <c r="E3051" t="s">
        <v>38</v>
      </c>
      <c r="F3051" t="s">
        <v>47</v>
      </c>
      <c r="G3051" t="s">
        <v>14</v>
      </c>
      <c r="H3051" t="s">
        <v>15</v>
      </c>
      <c r="I3051">
        <v>9171</v>
      </c>
      <c r="J3051">
        <v>421.89</v>
      </c>
      <c r="K3051">
        <v>364.69</v>
      </c>
    </row>
    <row r="3052" spans="1:11" x14ac:dyDescent="0.35">
      <c r="A3052">
        <v>957484090</v>
      </c>
      <c r="B3052" s="2">
        <v>42904</v>
      </c>
      <c r="C3052" s="2">
        <v>42925</v>
      </c>
      <c r="D3052" t="s">
        <v>87</v>
      </c>
      <c r="E3052" t="s">
        <v>24</v>
      </c>
      <c r="F3052" t="s">
        <v>76</v>
      </c>
      <c r="G3052" t="s">
        <v>14</v>
      </c>
      <c r="H3052" t="s">
        <v>26</v>
      </c>
      <c r="I3052">
        <v>9674</v>
      </c>
      <c r="J3052">
        <v>668.27</v>
      </c>
      <c r="K3052">
        <v>502.54</v>
      </c>
    </row>
    <row r="3053" spans="1:11" x14ac:dyDescent="0.35">
      <c r="A3053">
        <v>531029593</v>
      </c>
      <c r="B3053" s="2">
        <v>42010</v>
      </c>
      <c r="C3053" s="2">
        <v>42030</v>
      </c>
      <c r="D3053" t="s">
        <v>207</v>
      </c>
      <c r="E3053" t="s">
        <v>51</v>
      </c>
      <c r="F3053" t="s">
        <v>40</v>
      </c>
      <c r="G3053" t="s">
        <v>14</v>
      </c>
      <c r="H3053" t="s">
        <v>19</v>
      </c>
      <c r="I3053">
        <v>2312</v>
      </c>
      <c r="J3053">
        <v>651.21</v>
      </c>
      <c r="K3053">
        <v>524.96</v>
      </c>
    </row>
    <row r="3054" spans="1:11" x14ac:dyDescent="0.35">
      <c r="A3054">
        <v>286906945</v>
      </c>
      <c r="B3054" s="2">
        <v>42558</v>
      </c>
      <c r="C3054" s="2">
        <v>42577</v>
      </c>
      <c r="D3054" t="s">
        <v>46</v>
      </c>
      <c r="E3054" t="s">
        <v>29</v>
      </c>
      <c r="F3054" t="s">
        <v>68</v>
      </c>
      <c r="G3054" t="s">
        <v>18</v>
      </c>
      <c r="H3054" t="s">
        <v>19</v>
      </c>
      <c r="I3054">
        <v>996</v>
      </c>
      <c r="J3054">
        <v>154.06</v>
      </c>
      <c r="K3054">
        <v>90.93</v>
      </c>
    </row>
    <row r="3055" spans="1:11" x14ac:dyDescent="0.35">
      <c r="A3055">
        <v>334539973</v>
      </c>
      <c r="B3055" s="2">
        <v>44669</v>
      </c>
      <c r="C3055" s="2">
        <v>44675</v>
      </c>
      <c r="D3055" t="s">
        <v>178</v>
      </c>
      <c r="E3055" t="s">
        <v>21</v>
      </c>
      <c r="F3055" t="s">
        <v>33</v>
      </c>
      <c r="G3055" t="s">
        <v>14</v>
      </c>
      <c r="H3055" t="s">
        <v>15</v>
      </c>
      <c r="I3055">
        <v>6667</v>
      </c>
      <c r="J3055">
        <v>109.28</v>
      </c>
      <c r="K3055">
        <v>35.840000000000003</v>
      </c>
    </row>
    <row r="3056" spans="1:11" x14ac:dyDescent="0.35">
      <c r="A3056">
        <v>403665006</v>
      </c>
      <c r="B3056" s="2">
        <v>42385</v>
      </c>
      <c r="C3056" s="2">
        <v>42389</v>
      </c>
      <c r="D3056" t="s">
        <v>204</v>
      </c>
      <c r="E3056" t="s">
        <v>21</v>
      </c>
      <c r="F3056" t="s">
        <v>17</v>
      </c>
      <c r="G3056" t="s">
        <v>18</v>
      </c>
      <c r="H3056" t="s">
        <v>19</v>
      </c>
      <c r="I3056">
        <v>2300</v>
      </c>
      <c r="J3056">
        <v>152.58000000000001</v>
      </c>
      <c r="K3056">
        <v>97.44</v>
      </c>
    </row>
    <row r="3057" spans="1:11" x14ac:dyDescent="0.35">
      <c r="A3057">
        <v>294330871</v>
      </c>
      <c r="B3057" s="2">
        <v>44147</v>
      </c>
      <c r="C3057" s="2">
        <v>44152</v>
      </c>
      <c r="D3057" t="s">
        <v>139</v>
      </c>
      <c r="E3057" t="s">
        <v>51</v>
      </c>
      <c r="F3057" t="s">
        <v>22</v>
      </c>
      <c r="G3057" t="s">
        <v>18</v>
      </c>
      <c r="H3057" t="s">
        <v>19</v>
      </c>
      <c r="I3057">
        <v>7900</v>
      </c>
      <c r="J3057">
        <v>47.45</v>
      </c>
      <c r="K3057">
        <v>31.79</v>
      </c>
    </row>
    <row r="3058" spans="1:11" x14ac:dyDescent="0.35">
      <c r="A3058">
        <v>326898896</v>
      </c>
      <c r="B3058" s="2">
        <v>44277</v>
      </c>
      <c r="C3058" s="2">
        <v>44294</v>
      </c>
      <c r="D3058" t="s">
        <v>154</v>
      </c>
      <c r="E3058" t="s">
        <v>12</v>
      </c>
      <c r="F3058" t="s">
        <v>13</v>
      </c>
      <c r="G3058" t="s">
        <v>18</v>
      </c>
      <c r="H3058" t="s">
        <v>34</v>
      </c>
      <c r="I3058">
        <v>5503</v>
      </c>
      <c r="J3058">
        <v>255.28</v>
      </c>
      <c r="K3058">
        <v>159.41999999999999</v>
      </c>
    </row>
    <row r="3059" spans="1:11" x14ac:dyDescent="0.35">
      <c r="A3059">
        <v>892042911</v>
      </c>
      <c r="B3059" s="2">
        <v>44299</v>
      </c>
      <c r="C3059" s="2">
        <v>44309</v>
      </c>
      <c r="D3059" t="s">
        <v>109</v>
      </c>
      <c r="E3059" t="s">
        <v>21</v>
      </c>
      <c r="F3059" t="s">
        <v>42</v>
      </c>
      <c r="G3059" t="s">
        <v>18</v>
      </c>
      <c r="H3059" t="s">
        <v>34</v>
      </c>
      <c r="I3059">
        <v>4175</v>
      </c>
      <c r="J3059">
        <v>437.2</v>
      </c>
      <c r="K3059">
        <v>263.33</v>
      </c>
    </row>
    <row r="3060" spans="1:11" x14ac:dyDescent="0.35">
      <c r="A3060">
        <v>200749242</v>
      </c>
      <c r="B3060" s="2">
        <v>43199</v>
      </c>
      <c r="C3060" s="2">
        <v>43210</v>
      </c>
      <c r="D3060" t="s">
        <v>186</v>
      </c>
      <c r="E3060" t="s">
        <v>38</v>
      </c>
      <c r="F3060" t="s">
        <v>40</v>
      </c>
      <c r="G3060" t="s">
        <v>18</v>
      </c>
      <c r="H3060" t="s">
        <v>34</v>
      </c>
      <c r="I3060">
        <v>5017</v>
      </c>
      <c r="J3060">
        <v>651.21</v>
      </c>
      <c r="K3060">
        <v>524.96</v>
      </c>
    </row>
    <row r="3061" spans="1:11" x14ac:dyDescent="0.35">
      <c r="A3061">
        <v>134316718</v>
      </c>
      <c r="B3061" s="2">
        <v>44244</v>
      </c>
      <c r="C3061" s="2">
        <v>44247</v>
      </c>
      <c r="D3061" t="s">
        <v>186</v>
      </c>
      <c r="E3061" t="s">
        <v>38</v>
      </c>
      <c r="F3061" t="s">
        <v>33</v>
      </c>
      <c r="G3061" t="s">
        <v>18</v>
      </c>
      <c r="H3061" t="s">
        <v>26</v>
      </c>
      <c r="I3061">
        <v>6157</v>
      </c>
      <c r="J3061">
        <v>109.28</v>
      </c>
      <c r="K3061">
        <v>35.840000000000003</v>
      </c>
    </row>
    <row r="3062" spans="1:11" x14ac:dyDescent="0.35">
      <c r="A3062">
        <v>394356667</v>
      </c>
      <c r="B3062" s="2">
        <v>42581</v>
      </c>
      <c r="C3062" s="2">
        <v>42589</v>
      </c>
      <c r="D3062" t="s">
        <v>115</v>
      </c>
      <c r="E3062" t="s">
        <v>21</v>
      </c>
      <c r="F3062" t="s">
        <v>76</v>
      </c>
      <c r="G3062" t="s">
        <v>14</v>
      </c>
      <c r="H3062" t="s">
        <v>19</v>
      </c>
      <c r="I3062">
        <v>7756</v>
      </c>
      <c r="J3062">
        <v>668.27</v>
      </c>
      <c r="K3062">
        <v>502.54</v>
      </c>
    </row>
    <row r="3063" spans="1:11" x14ac:dyDescent="0.35">
      <c r="A3063">
        <v>752792918</v>
      </c>
      <c r="B3063" s="2">
        <v>43950</v>
      </c>
      <c r="C3063" s="2">
        <v>43959</v>
      </c>
      <c r="D3063" t="s">
        <v>125</v>
      </c>
      <c r="E3063" t="s">
        <v>21</v>
      </c>
      <c r="F3063" t="s">
        <v>56</v>
      </c>
      <c r="G3063" t="s">
        <v>18</v>
      </c>
      <c r="H3063" t="s">
        <v>15</v>
      </c>
      <c r="I3063">
        <v>7008</v>
      </c>
      <c r="J3063">
        <v>9.33</v>
      </c>
      <c r="K3063">
        <v>6.92</v>
      </c>
    </row>
    <row r="3064" spans="1:11" x14ac:dyDescent="0.35">
      <c r="A3064">
        <v>601861798</v>
      </c>
      <c r="B3064" s="2">
        <v>44355</v>
      </c>
      <c r="C3064" s="2">
        <v>44374</v>
      </c>
      <c r="D3064" t="s">
        <v>213</v>
      </c>
      <c r="E3064" t="s">
        <v>38</v>
      </c>
      <c r="F3064" t="s">
        <v>17</v>
      </c>
      <c r="G3064" t="s">
        <v>18</v>
      </c>
      <c r="H3064" t="s">
        <v>26</v>
      </c>
      <c r="I3064">
        <v>3136</v>
      </c>
      <c r="J3064">
        <v>152.58000000000001</v>
      </c>
      <c r="K3064">
        <v>97.44</v>
      </c>
    </row>
    <row r="3065" spans="1:11" x14ac:dyDescent="0.35">
      <c r="A3065">
        <v>304112136</v>
      </c>
      <c r="B3065" s="2">
        <v>42616</v>
      </c>
      <c r="C3065" s="2">
        <v>42626</v>
      </c>
      <c r="D3065" t="s">
        <v>44</v>
      </c>
      <c r="E3065" t="s">
        <v>12</v>
      </c>
      <c r="F3065" t="s">
        <v>56</v>
      </c>
      <c r="G3065" t="s">
        <v>18</v>
      </c>
      <c r="H3065" t="s">
        <v>34</v>
      </c>
      <c r="I3065">
        <v>2394</v>
      </c>
      <c r="J3065">
        <v>9.33</v>
      </c>
      <c r="K3065">
        <v>6.92</v>
      </c>
    </row>
    <row r="3066" spans="1:11" x14ac:dyDescent="0.35">
      <c r="A3066">
        <v>742405259</v>
      </c>
      <c r="B3066" s="2">
        <v>42637</v>
      </c>
      <c r="C3066" s="2">
        <v>42653</v>
      </c>
      <c r="D3066" t="s">
        <v>64</v>
      </c>
      <c r="E3066" t="s">
        <v>29</v>
      </c>
      <c r="F3066" t="s">
        <v>33</v>
      </c>
      <c r="G3066" t="s">
        <v>14</v>
      </c>
      <c r="H3066" t="s">
        <v>15</v>
      </c>
      <c r="I3066">
        <v>3069</v>
      </c>
      <c r="J3066">
        <v>109.28</v>
      </c>
      <c r="K3066">
        <v>35.840000000000003</v>
      </c>
    </row>
    <row r="3067" spans="1:11" x14ac:dyDescent="0.35">
      <c r="A3067">
        <v>169914996</v>
      </c>
      <c r="B3067" s="2">
        <v>44095</v>
      </c>
      <c r="C3067" s="2">
        <v>44100</v>
      </c>
      <c r="D3067" t="s">
        <v>211</v>
      </c>
      <c r="E3067" t="s">
        <v>38</v>
      </c>
      <c r="F3067" t="s">
        <v>13</v>
      </c>
      <c r="G3067" t="s">
        <v>14</v>
      </c>
      <c r="H3067" t="s">
        <v>26</v>
      </c>
      <c r="I3067">
        <v>478</v>
      </c>
      <c r="J3067">
        <v>255.28</v>
      </c>
      <c r="K3067">
        <v>159.41999999999999</v>
      </c>
    </row>
    <row r="3068" spans="1:11" x14ac:dyDescent="0.35">
      <c r="A3068">
        <v>960127675</v>
      </c>
      <c r="B3068" s="2">
        <v>43246</v>
      </c>
      <c r="C3068" s="2">
        <v>43260</v>
      </c>
      <c r="D3068" t="s">
        <v>27</v>
      </c>
      <c r="E3068" t="s">
        <v>24</v>
      </c>
      <c r="F3068" t="s">
        <v>25</v>
      </c>
      <c r="G3068" t="s">
        <v>18</v>
      </c>
      <c r="H3068" t="s">
        <v>34</v>
      </c>
      <c r="I3068">
        <v>1970</v>
      </c>
      <c r="J3068">
        <v>205.7</v>
      </c>
      <c r="K3068">
        <v>117.11</v>
      </c>
    </row>
    <row r="3069" spans="1:11" x14ac:dyDescent="0.35">
      <c r="A3069">
        <v>156842124</v>
      </c>
      <c r="B3069" s="2">
        <v>43699</v>
      </c>
      <c r="C3069" s="2">
        <v>43711</v>
      </c>
      <c r="D3069" t="s">
        <v>50</v>
      </c>
      <c r="E3069" t="s">
        <v>51</v>
      </c>
      <c r="F3069" t="s">
        <v>30</v>
      </c>
      <c r="G3069" t="s">
        <v>18</v>
      </c>
      <c r="H3069" t="s">
        <v>15</v>
      </c>
      <c r="I3069">
        <v>1925</v>
      </c>
      <c r="J3069">
        <v>81.73</v>
      </c>
      <c r="K3069">
        <v>56.67</v>
      </c>
    </row>
    <row r="3070" spans="1:11" x14ac:dyDescent="0.35">
      <c r="A3070">
        <v>724169671</v>
      </c>
      <c r="B3070" s="2">
        <v>44916</v>
      </c>
      <c r="C3070" s="2">
        <v>44925</v>
      </c>
      <c r="D3070" t="s">
        <v>174</v>
      </c>
      <c r="E3070" t="s">
        <v>29</v>
      </c>
      <c r="F3070" t="s">
        <v>68</v>
      </c>
      <c r="G3070" t="s">
        <v>18</v>
      </c>
      <c r="H3070" t="s">
        <v>26</v>
      </c>
      <c r="I3070">
        <v>6753</v>
      </c>
      <c r="J3070">
        <v>154.06</v>
      </c>
      <c r="K3070">
        <v>90.93</v>
      </c>
    </row>
    <row r="3071" spans="1:11" x14ac:dyDescent="0.35">
      <c r="A3071">
        <v>296534144</v>
      </c>
      <c r="B3071" s="2">
        <v>44475</v>
      </c>
      <c r="C3071" s="2">
        <v>44476</v>
      </c>
      <c r="D3071" t="s">
        <v>190</v>
      </c>
      <c r="E3071" t="s">
        <v>38</v>
      </c>
      <c r="F3071" t="s">
        <v>33</v>
      </c>
      <c r="G3071" t="s">
        <v>18</v>
      </c>
      <c r="H3071" t="s">
        <v>19</v>
      </c>
      <c r="I3071">
        <v>9898</v>
      </c>
      <c r="J3071">
        <v>109.28</v>
      </c>
      <c r="K3071">
        <v>35.840000000000003</v>
      </c>
    </row>
    <row r="3072" spans="1:11" x14ac:dyDescent="0.35">
      <c r="A3072">
        <v>628671872</v>
      </c>
      <c r="B3072" s="2">
        <v>43421</v>
      </c>
      <c r="C3072" s="2">
        <v>43430</v>
      </c>
      <c r="D3072" t="s">
        <v>62</v>
      </c>
      <c r="E3072" t="s">
        <v>38</v>
      </c>
      <c r="F3072" t="s">
        <v>30</v>
      </c>
      <c r="G3072" t="s">
        <v>14</v>
      </c>
      <c r="H3072" t="s">
        <v>19</v>
      </c>
      <c r="I3072">
        <v>6832</v>
      </c>
      <c r="J3072">
        <v>81.73</v>
      </c>
      <c r="K3072">
        <v>56.67</v>
      </c>
    </row>
    <row r="3073" spans="1:11" x14ac:dyDescent="0.35">
      <c r="A3073">
        <v>845631682</v>
      </c>
      <c r="B3073" s="2">
        <v>42540</v>
      </c>
      <c r="C3073" s="2">
        <v>42550</v>
      </c>
      <c r="D3073" t="s">
        <v>90</v>
      </c>
      <c r="E3073" t="s">
        <v>38</v>
      </c>
      <c r="F3073" t="s">
        <v>13</v>
      </c>
      <c r="G3073" t="s">
        <v>14</v>
      </c>
      <c r="H3073" t="s">
        <v>15</v>
      </c>
      <c r="I3073">
        <v>61</v>
      </c>
      <c r="J3073">
        <v>255.28</v>
      </c>
      <c r="K3073">
        <v>159.41999999999999</v>
      </c>
    </row>
    <row r="3074" spans="1:11" x14ac:dyDescent="0.35">
      <c r="A3074">
        <v>592774903</v>
      </c>
      <c r="B3074" s="2">
        <v>43732</v>
      </c>
      <c r="C3074" s="2">
        <v>43745</v>
      </c>
      <c r="D3074" t="s">
        <v>81</v>
      </c>
      <c r="E3074" t="s">
        <v>32</v>
      </c>
      <c r="F3074" t="s">
        <v>76</v>
      </c>
      <c r="G3074" t="s">
        <v>18</v>
      </c>
      <c r="H3074" t="s">
        <v>15</v>
      </c>
      <c r="I3074">
        <v>4122</v>
      </c>
      <c r="J3074">
        <v>668.27</v>
      </c>
      <c r="K3074">
        <v>502.54</v>
      </c>
    </row>
    <row r="3075" spans="1:11" x14ac:dyDescent="0.35">
      <c r="A3075">
        <v>485775363</v>
      </c>
      <c r="B3075" s="2">
        <v>42481</v>
      </c>
      <c r="C3075" s="2">
        <v>42486</v>
      </c>
      <c r="D3075" t="s">
        <v>72</v>
      </c>
      <c r="E3075" t="s">
        <v>24</v>
      </c>
      <c r="F3075" t="s">
        <v>30</v>
      </c>
      <c r="G3075" t="s">
        <v>18</v>
      </c>
      <c r="H3075" t="s">
        <v>26</v>
      </c>
      <c r="I3075">
        <v>580</v>
      </c>
      <c r="J3075">
        <v>81.73</v>
      </c>
      <c r="K3075">
        <v>56.67</v>
      </c>
    </row>
    <row r="3076" spans="1:11" x14ac:dyDescent="0.35">
      <c r="A3076">
        <v>760619390</v>
      </c>
      <c r="B3076" s="2">
        <v>43892</v>
      </c>
      <c r="C3076" s="2">
        <v>43901</v>
      </c>
      <c r="D3076" t="s">
        <v>35</v>
      </c>
      <c r="E3076" t="s">
        <v>21</v>
      </c>
      <c r="F3076" t="s">
        <v>68</v>
      </c>
      <c r="G3076" t="s">
        <v>14</v>
      </c>
      <c r="H3076" t="s">
        <v>19</v>
      </c>
      <c r="I3076">
        <v>3035</v>
      </c>
      <c r="J3076">
        <v>154.06</v>
      </c>
      <c r="K3076">
        <v>90.93</v>
      </c>
    </row>
    <row r="3077" spans="1:11" x14ac:dyDescent="0.35">
      <c r="A3077">
        <v>823605811</v>
      </c>
      <c r="B3077" s="2">
        <v>42687</v>
      </c>
      <c r="C3077" s="2">
        <v>42696</v>
      </c>
      <c r="D3077" t="s">
        <v>43</v>
      </c>
      <c r="E3077" t="s">
        <v>24</v>
      </c>
      <c r="F3077" t="s">
        <v>76</v>
      </c>
      <c r="G3077" t="s">
        <v>18</v>
      </c>
      <c r="H3077" t="s">
        <v>15</v>
      </c>
      <c r="I3077">
        <v>2117</v>
      </c>
      <c r="J3077">
        <v>668.27</v>
      </c>
      <c r="K3077">
        <v>502.54</v>
      </c>
    </row>
    <row r="3078" spans="1:11" x14ac:dyDescent="0.35">
      <c r="A3078">
        <v>601345956</v>
      </c>
      <c r="B3078" s="2">
        <v>42636</v>
      </c>
      <c r="C3078" s="2">
        <v>42640</v>
      </c>
      <c r="D3078" t="s">
        <v>219</v>
      </c>
      <c r="E3078" t="s">
        <v>38</v>
      </c>
      <c r="F3078" t="s">
        <v>13</v>
      </c>
      <c r="G3078" t="s">
        <v>18</v>
      </c>
      <c r="H3078" t="s">
        <v>34</v>
      </c>
      <c r="I3078">
        <v>486</v>
      </c>
      <c r="J3078">
        <v>255.28</v>
      </c>
      <c r="K3078">
        <v>159.41999999999999</v>
      </c>
    </row>
    <row r="3079" spans="1:11" x14ac:dyDescent="0.35">
      <c r="A3079">
        <v>990763652</v>
      </c>
      <c r="B3079" s="2">
        <v>44742</v>
      </c>
      <c r="C3079" s="2">
        <v>44751</v>
      </c>
      <c r="D3079" t="s">
        <v>106</v>
      </c>
      <c r="E3079" t="s">
        <v>38</v>
      </c>
      <c r="F3079" t="s">
        <v>22</v>
      </c>
      <c r="G3079" t="s">
        <v>18</v>
      </c>
      <c r="H3079" t="s">
        <v>26</v>
      </c>
      <c r="I3079">
        <v>7836</v>
      </c>
      <c r="J3079">
        <v>47.45</v>
      </c>
      <c r="K3079">
        <v>31.79</v>
      </c>
    </row>
    <row r="3080" spans="1:11" x14ac:dyDescent="0.35">
      <c r="A3080">
        <v>709095227</v>
      </c>
      <c r="B3080" s="2">
        <v>43511</v>
      </c>
      <c r="C3080" s="2">
        <v>43528</v>
      </c>
      <c r="D3080" t="s">
        <v>78</v>
      </c>
      <c r="E3080" t="s">
        <v>24</v>
      </c>
      <c r="F3080" t="s">
        <v>33</v>
      </c>
      <c r="G3080" t="s">
        <v>14</v>
      </c>
      <c r="H3080" t="s">
        <v>15</v>
      </c>
      <c r="I3080">
        <v>5890</v>
      </c>
      <c r="J3080">
        <v>109.28</v>
      </c>
      <c r="K3080">
        <v>35.840000000000003</v>
      </c>
    </row>
    <row r="3081" spans="1:11" x14ac:dyDescent="0.35">
      <c r="A3081">
        <v>343889510</v>
      </c>
      <c r="B3081" s="2">
        <v>43150</v>
      </c>
      <c r="C3081" s="2">
        <v>43171</v>
      </c>
      <c r="D3081" t="s">
        <v>100</v>
      </c>
      <c r="E3081" t="s">
        <v>21</v>
      </c>
      <c r="F3081" t="s">
        <v>22</v>
      </c>
      <c r="G3081" t="s">
        <v>14</v>
      </c>
      <c r="H3081" t="s">
        <v>15</v>
      </c>
      <c r="I3081">
        <v>3403</v>
      </c>
      <c r="J3081">
        <v>47.45</v>
      </c>
      <c r="K3081">
        <v>31.79</v>
      </c>
    </row>
    <row r="3082" spans="1:11" x14ac:dyDescent="0.35">
      <c r="A3082">
        <v>103007829</v>
      </c>
      <c r="B3082" s="2">
        <v>44446</v>
      </c>
      <c r="C3082" s="2">
        <v>44465</v>
      </c>
      <c r="D3082" t="s">
        <v>127</v>
      </c>
      <c r="E3082" t="s">
        <v>38</v>
      </c>
      <c r="F3082" t="s">
        <v>47</v>
      </c>
      <c r="G3082" t="s">
        <v>18</v>
      </c>
      <c r="H3082" t="s">
        <v>15</v>
      </c>
      <c r="I3082">
        <v>1160</v>
      </c>
      <c r="J3082">
        <v>421.89</v>
      </c>
      <c r="K3082">
        <v>364.69</v>
      </c>
    </row>
    <row r="3083" spans="1:11" x14ac:dyDescent="0.35">
      <c r="A3083">
        <v>264624011</v>
      </c>
      <c r="B3083" s="2">
        <v>42495</v>
      </c>
      <c r="C3083" s="2">
        <v>42504</v>
      </c>
      <c r="D3083" t="s">
        <v>11</v>
      </c>
      <c r="E3083" t="s">
        <v>12</v>
      </c>
      <c r="F3083" t="s">
        <v>17</v>
      </c>
      <c r="G3083" t="s">
        <v>18</v>
      </c>
      <c r="H3083" t="s">
        <v>34</v>
      </c>
      <c r="I3083">
        <v>6980</v>
      </c>
      <c r="J3083">
        <v>152.58000000000001</v>
      </c>
      <c r="K3083">
        <v>97.44</v>
      </c>
    </row>
    <row r="3084" spans="1:11" x14ac:dyDescent="0.35">
      <c r="A3084">
        <v>727224385</v>
      </c>
      <c r="B3084" s="2">
        <v>42751</v>
      </c>
      <c r="C3084" s="2">
        <v>42764</v>
      </c>
      <c r="D3084" t="s">
        <v>61</v>
      </c>
      <c r="E3084" t="s">
        <v>12</v>
      </c>
      <c r="F3084" t="s">
        <v>22</v>
      </c>
      <c r="G3084" t="s">
        <v>14</v>
      </c>
      <c r="H3084" t="s">
        <v>19</v>
      </c>
      <c r="I3084">
        <v>711</v>
      </c>
      <c r="J3084">
        <v>47.45</v>
      </c>
      <c r="K3084">
        <v>31.79</v>
      </c>
    </row>
    <row r="3085" spans="1:11" x14ac:dyDescent="0.35">
      <c r="A3085">
        <v>559607779</v>
      </c>
      <c r="B3085" s="2">
        <v>42053</v>
      </c>
      <c r="C3085" s="2">
        <v>42070</v>
      </c>
      <c r="D3085" t="s">
        <v>171</v>
      </c>
      <c r="E3085" t="s">
        <v>12</v>
      </c>
      <c r="F3085" t="s">
        <v>17</v>
      </c>
      <c r="G3085" t="s">
        <v>18</v>
      </c>
      <c r="H3085" t="s">
        <v>34</v>
      </c>
      <c r="I3085">
        <v>9233</v>
      </c>
      <c r="J3085">
        <v>152.58000000000001</v>
      </c>
      <c r="K3085">
        <v>97.44</v>
      </c>
    </row>
    <row r="3086" spans="1:11" x14ac:dyDescent="0.35">
      <c r="A3086">
        <v>250885522</v>
      </c>
      <c r="B3086" s="2">
        <v>43475</v>
      </c>
      <c r="C3086" s="2">
        <v>43484</v>
      </c>
      <c r="D3086" t="s">
        <v>177</v>
      </c>
      <c r="E3086" t="s">
        <v>24</v>
      </c>
      <c r="F3086" t="s">
        <v>40</v>
      </c>
      <c r="G3086" t="s">
        <v>14</v>
      </c>
      <c r="H3086" t="s">
        <v>26</v>
      </c>
      <c r="I3086">
        <v>1456</v>
      </c>
      <c r="J3086">
        <v>651.21</v>
      </c>
      <c r="K3086">
        <v>524.96</v>
      </c>
    </row>
    <row r="3087" spans="1:11" x14ac:dyDescent="0.35">
      <c r="A3087">
        <v>360481441</v>
      </c>
      <c r="B3087" s="2">
        <v>44714</v>
      </c>
      <c r="C3087" s="2">
        <v>44733</v>
      </c>
      <c r="D3087" t="s">
        <v>16</v>
      </c>
      <c r="E3087" t="s">
        <v>12</v>
      </c>
      <c r="F3087" t="s">
        <v>76</v>
      </c>
      <c r="G3087" t="s">
        <v>18</v>
      </c>
      <c r="H3087" t="s">
        <v>19</v>
      </c>
      <c r="I3087">
        <v>3324</v>
      </c>
      <c r="J3087">
        <v>668.27</v>
      </c>
      <c r="K3087">
        <v>502.54</v>
      </c>
    </row>
    <row r="3088" spans="1:11" x14ac:dyDescent="0.35">
      <c r="A3088">
        <v>168131864</v>
      </c>
      <c r="B3088" s="2">
        <v>42238</v>
      </c>
      <c r="C3088" s="2">
        <v>42239</v>
      </c>
      <c r="D3088" t="s">
        <v>130</v>
      </c>
      <c r="E3088" t="s">
        <v>29</v>
      </c>
      <c r="F3088" t="s">
        <v>42</v>
      </c>
      <c r="G3088" t="s">
        <v>14</v>
      </c>
      <c r="H3088" t="s">
        <v>26</v>
      </c>
      <c r="I3088">
        <v>2810</v>
      </c>
      <c r="J3088">
        <v>437.2</v>
      </c>
      <c r="K3088">
        <v>263.33</v>
      </c>
    </row>
    <row r="3089" spans="1:11" x14ac:dyDescent="0.35">
      <c r="A3089">
        <v>823885619</v>
      </c>
      <c r="B3089" s="2">
        <v>44407</v>
      </c>
      <c r="C3089" s="2">
        <v>44425</v>
      </c>
      <c r="D3089" t="s">
        <v>211</v>
      </c>
      <c r="E3089" t="s">
        <v>38</v>
      </c>
      <c r="F3089" t="s">
        <v>33</v>
      </c>
      <c r="G3089" t="s">
        <v>18</v>
      </c>
      <c r="H3089" t="s">
        <v>19</v>
      </c>
      <c r="I3089">
        <v>4918</v>
      </c>
      <c r="J3089">
        <v>109.28</v>
      </c>
      <c r="K3089">
        <v>35.840000000000003</v>
      </c>
    </row>
    <row r="3090" spans="1:11" x14ac:dyDescent="0.35">
      <c r="A3090">
        <v>398104035</v>
      </c>
      <c r="B3090" s="2">
        <v>44007</v>
      </c>
      <c r="C3090" s="2">
        <v>44023</v>
      </c>
      <c r="D3090" t="s">
        <v>117</v>
      </c>
      <c r="E3090" t="s">
        <v>21</v>
      </c>
      <c r="F3090" t="s">
        <v>13</v>
      </c>
      <c r="G3090" t="s">
        <v>18</v>
      </c>
      <c r="H3090" t="s">
        <v>26</v>
      </c>
      <c r="I3090">
        <v>6686</v>
      </c>
      <c r="J3090">
        <v>255.28</v>
      </c>
      <c r="K3090">
        <v>159.41999999999999</v>
      </c>
    </row>
    <row r="3091" spans="1:11" x14ac:dyDescent="0.35">
      <c r="A3091">
        <v>631460940</v>
      </c>
      <c r="B3091" s="2">
        <v>43368</v>
      </c>
      <c r="C3091" s="2">
        <v>43380</v>
      </c>
      <c r="D3091" t="s">
        <v>116</v>
      </c>
      <c r="E3091" t="s">
        <v>21</v>
      </c>
      <c r="F3091" t="s">
        <v>47</v>
      </c>
      <c r="G3091" t="s">
        <v>18</v>
      </c>
      <c r="H3091" t="s">
        <v>15</v>
      </c>
      <c r="I3091">
        <v>2180</v>
      </c>
      <c r="J3091">
        <v>421.89</v>
      </c>
      <c r="K3091">
        <v>364.69</v>
      </c>
    </row>
    <row r="3092" spans="1:11" x14ac:dyDescent="0.35">
      <c r="A3092">
        <v>184942662</v>
      </c>
      <c r="B3092" s="2">
        <v>42287</v>
      </c>
      <c r="C3092" s="2">
        <v>42291</v>
      </c>
      <c r="D3092" t="s">
        <v>174</v>
      </c>
      <c r="E3092" t="s">
        <v>29</v>
      </c>
      <c r="F3092" t="s">
        <v>30</v>
      </c>
      <c r="G3092" t="s">
        <v>14</v>
      </c>
      <c r="H3092" t="s">
        <v>19</v>
      </c>
      <c r="I3092">
        <v>7498</v>
      </c>
      <c r="J3092">
        <v>81.73</v>
      </c>
      <c r="K3092">
        <v>56.67</v>
      </c>
    </row>
    <row r="3093" spans="1:11" x14ac:dyDescent="0.35">
      <c r="A3093">
        <v>489848029</v>
      </c>
      <c r="B3093" s="2">
        <v>44682</v>
      </c>
      <c r="C3093" s="2">
        <v>44689</v>
      </c>
      <c r="D3093" t="s">
        <v>159</v>
      </c>
      <c r="E3093" t="s">
        <v>21</v>
      </c>
      <c r="F3093" t="s">
        <v>17</v>
      </c>
      <c r="G3093" t="s">
        <v>18</v>
      </c>
      <c r="H3093" t="s">
        <v>15</v>
      </c>
      <c r="I3093">
        <v>5772</v>
      </c>
      <c r="J3093">
        <v>152.58000000000001</v>
      </c>
      <c r="K3093">
        <v>97.44</v>
      </c>
    </row>
    <row r="3094" spans="1:11" x14ac:dyDescent="0.35">
      <c r="A3094">
        <v>797788369</v>
      </c>
      <c r="B3094" s="2">
        <v>42701</v>
      </c>
      <c r="C3094" s="2">
        <v>42705</v>
      </c>
      <c r="D3094" t="s">
        <v>203</v>
      </c>
      <c r="E3094" t="s">
        <v>21</v>
      </c>
      <c r="F3094" t="s">
        <v>40</v>
      </c>
      <c r="G3094" t="s">
        <v>14</v>
      </c>
      <c r="H3094" t="s">
        <v>26</v>
      </c>
      <c r="I3094">
        <v>2162</v>
      </c>
      <c r="J3094">
        <v>651.21</v>
      </c>
      <c r="K3094">
        <v>524.96</v>
      </c>
    </row>
    <row r="3095" spans="1:11" x14ac:dyDescent="0.35">
      <c r="A3095">
        <v>430687510</v>
      </c>
      <c r="B3095" s="2">
        <v>43621</v>
      </c>
      <c r="C3095" s="2">
        <v>43641</v>
      </c>
      <c r="D3095" t="s">
        <v>115</v>
      </c>
      <c r="E3095" t="s">
        <v>21</v>
      </c>
      <c r="F3095" t="s">
        <v>30</v>
      </c>
      <c r="G3095" t="s">
        <v>14</v>
      </c>
      <c r="H3095" t="s">
        <v>19</v>
      </c>
      <c r="I3095">
        <v>8860</v>
      </c>
      <c r="J3095">
        <v>81.73</v>
      </c>
      <c r="K3095">
        <v>56.67</v>
      </c>
    </row>
    <row r="3096" spans="1:11" x14ac:dyDescent="0.35">
      <c r="A3096">
        <v>130781781</v>
      </c>
      <c r="B3096" s="2">
        <v>42640</v>
      </c>
      <c r="C3096" s="2">
        <v>42649</v>
      </c>
      <c r="D3096" t="s">
        <v>187</v>
      </c>
      <c r="E3096" t="s">
        <v>29</v>
      </c>
      <c r="F3096" t="s">
        <v>47</v>
      </c>
      <c r="G3096" t="s">
        <v>18</v>
      </c>
      <c r="H3096" t="s">
        <v>15</v>
      </c>
      <c r="I3096">
        <v>90</v>
      </c>
      <c r="J3096">
        <v>421.89</v>
      </c>
      <c r="K3096">
        <v>364.69</v>
      </c>
    </row>
    <row r="3097" spans="1:11" x14ac:dyDescent="0.35">
      <c r="A3097">
        <v>710620009</v>
      </c>
      <c r="B3097" s="2">
        <v>44810</v>
      </c>
      <c r="C3097" s="2">
        <v>44830</v>
      </c>
      <c r="D3097" t="s">
        <v>31</v>
      </c>
      <c r="E3097" t="s">
        <v>32</v>
      </c>
      <c r="F3097" t="s">
        <v>68</v>
      </c>
      <c r="G3097" t="s">
        <v>18</v>
      </c>
      <c r="H3097" t="s">
        <v>34</v>
      </c>
      <c r="I3097">
        <v>7107</v>
      </c>
      <c r="J3097">
        <v>154.06</v>
      </c>
      <c r="K3097">
        <v>90.93</v>
      </c>
    </row>
    <row r="3098" spans="1:11" x14ac:dyDescent="0.35">
      <c r="A3098">
        <v>803063523</v>
      </c>
      <c r="B3098" s="2">
        <v>44725</v>
      </c>
      <c r="C3098" s="2">
        <v>44741</v>
      </c>
      <c r="D3098" t="s">
        <v>94</v>
      </c>
      <c r="E3098" t="s">
        <v>38</v>
      </c>
      <c r="F3098" t="s">
        <v>17</v>
      </c>
      <c r="G3098" t="s">
        <v>14</v>
      </c>
      <c r="H3098" t="s">
        <v>15</v>
      </c>
      <c r="I3098">
        <v>3197</v>
      </c>
      <c r="J3098">
        <v>152.58000000000001</v>
      </c>
      <c r="K3098">
        <v>97.44</v>
      </c>
    </row>
    <row r="3099" spans="1:11" x14ac:dyDescent="0.35">
      <c r="A3099">
        <v>911286151</v>
      </c>
      <c r="B3099" s="2">
        <v>43598</v>
      </c>
      <c r="C3099" s="2">
        <v>43618</v>
      </c>
      <c r="D3099" t="s">
        <v>84</v>
      </c>
      <c r="E3099" t="s">
        <v>24</v>
      </c>
      <c r="F3099" t="s">
        <v>56</v>
      </c>
      <c r="G3099" t="s">
        <v>14</v>
      </c>
      <c r="H3099" t="s">
        <v>26</v>
      </c>
      <c r="I3099">
        <v>8678</v>
      </c>
      <c r="J3099">
        <v>9.33</v>
      </c>
      <c r="K3099">
        <v>6.92</v>
      </c>
    </row>
    <row r="3100" spans="1:11" x14ac:dyDescent="0.35">
      <c r="A3100">
        <v>258774220</v>
      </c>
      <c r="B3100" s="2">
        <v>44653</v>
      </c>
      <c r="C3100" s="2">
        <v>44662</v>
      </c>
      <c r="D3100" t="s">
        <v>50</v>
      </c>
      <c r="E3100" t="s">
        <v>51</v>
      </c>
      <c r="F3100" t="s">
        <v>25</v>
      </c>
      <c r="G3100" t="s">
        <v>18</v>
      </c>
      <c r="H3100" t="s">
        <v>15</v>
      </c>
      <c r="I3100">
        <v>5897</v>
      </c>
      <c r="J3100">
        <v>205.7</v>
      </c>
      <c r="K3100">
        <v>117.11</v>
      </c>
    </row>
    <row r="3101" spans="1:11" x14ac:dyDescent="0.35">
      <c r="A3101">
        <v>839326560</v>
      </c>
      <c r="B3101" s="2">
        <v>44534</v>
      </c>
      <c r="C3101" s="2">
        <v>44549</v>
      </c>
      <c r="D3101" t="s">
        <v>128</v>
      </c>
      <c r="E3101" t="s">
        <v>38</v>
      </c>
      <c r="F3101" t="s">
        <v>68</v>
      </c>
      <c r="G3101" t="s">
        <v>18</v>
      </c>
      <c r="H3101" t="s">
        <v>19</v>
      </c>
      <c r="I3101">
        <v>4236</v>
      </c>
      <c r="J3101">
        <v>154.06</v>
      </c>
      <c r="K3101">
        <v>90.93</v>
      </c>
    </row>
    <row r="3102" spans="1:11" x14ac:dyDescent="0.35">
      <c r="A3102">
        <v>667054498</v>
      </c>
      <c r="B3102" s="2">
        <v>42046</v>
      </c>
      <c r="C3102" s="2">
        <v>42050</v>
      </c>
      <c r="D3102" t="s">
        <v>107</v>
      </c>
      <c r="E3102" t="s">
        <v>21</v>
      </c>
      <c r="F3102" t="s">
        <v>30</v>
      </c>
      <c r="G3102" t="s">
        <v>14</v>
      </c>
      <c r="H3102" t="s">
        <v>34</v>
      </c>
      <c r="I3102">
        <v>5104</v>
      </c>
      <c r="J3102">
        <v>81.73</v>
      </c>
      <c r="K3102">
        <v>56.67</v>
      </c>
    </row>
    <row r="3103" spans="1:11" x14ac:dyDescent="0.35">
      <c r="A3103">
        <v>526381862</v>
      </c>
      <c r="B3103" s="2">
        <v>43771</v>
      </c>
      <c r="C3103" s="2">
        <v>43772</v>
      </c>
      <c r="D3103" t="s">
        <v>94</v>
      </c>
      <c r="E3103" t="s">
        <v>38</v>
      </c>
      <c r="F3103" t="s">
        <v>47</v>
      </c>
      <c r="G3103" t="s">
        <v>18</v>
      </c>
      <c r="H3103" t="s">
        <v>15</v>
      </c>
      <c r="I3103">
        <v>6945</v>
      </c>
      <c r="J3103">
        <v>421.89</v>
      </c>
      <c r="K3103">
        <v>364.69</v>
      </c>
    </row>
    <row r="3104" spans="1:11" x14ac:dyDescent="0.35">
      <c r="A3104">
        <v>822044980</v>
      </c>
      <c r="B3104" s="2">
        <v>44834</v>
      </c>
      <c r="C3104" s="2">
        <v>44852</v>
      </c>
      <c r="D3104" t="s">
        <v>139</v>
      </c>
      <c r="E3104" t="s">
        <v>51</v>
      </c>
      <c r="F3104" t="s">
        <v>30</v>
      </c>
      <c r="G3104" t="s">
        <v>14</v>
      </c>
      <c r="H3104" t="s">
        <v>19</v>
      </c>
      <c r="I3104">
        <v>232</v>
      </c>
      <c r="J3104">
        <v>81.73</v>
      </c>
      <c r="K3104">
        <v>56.67</v>
      </c>
    </row>
    <row r="3105" spans="1:11" x14ac:dyDescent="0.35">
      <c r="A3105">
        <v>229092681</v>
      </c>
      <c r="B3105" s="2">
        <v>43590</v>
      </c>
      <c r="C3105" s="2">
        <v>43595</v>
      </c>
      <c r="D3105" t="s">
        <v>39</v>
      </c>
      <c r="E3105" t="s">
        <v>29</v>
      </c>
      <c r="F3105" t="s">
        <v>56</v>
      </c>
      <c r="G3105" t="s">
        <v>18</v>
      </c>
      <c r="H3105" t="s">
        <v>19</v>
      </c>
      <c r="I3105">
        <v>2470</v>
      </c>
      <c r="J3105">
        <v>9.33</v>
      </c>
      <c r="K3105">
        <v>6.92</v>
      </c>
    </row>
    <row r="3106" spans="1:11" x14ac:dyDescent="0.35">
      <c r="A3106">
        <v>642886292</v>
      </c>
      <c r="B3106" s="2">
        <v>42022</v>
      </c>
      <c r="C3106" s="2">
        <v>42025</v>
      </c>
      <c r="D3106" t="s">
        <v>119</v>
      </c>
      <c r="E3106" t="s">
        <v>24</v>
      </c>
      <c r="F3106" t="s">
        <v>17</v>
      </c>
      <c r="G3106" t="s">
        <v>14</v>
      </c>
      <c r="H3106" t="s">
        <v>19</v>
      </c>
      <c r="I3106">
        <v>3195</v>
      </c>
      <c r="J3106">
        <v>152.58000000000001</v>
      </c>
      <c r="K3106">
        <v>97.44</v>
      </c>
    </row>
    <row r="3107" spans="1:11" x14ac:dyDescent="0.35">
      <c r="A3107">
        <v>429099643</v>
      </c>
      <c r="B3107" s="2">
        <v>43150</v>
      </c>
      <c r="C3107" s="2">
        <v>43160</v>
      </c>
      <c r="D3107" t="s">
        <v>124</v>
      </c>
      <c r="E3107" t="s">
        <v>38</v>
      </c>
      <c r="F3107" t="s">
        <v>17</v>
      </c>
      <c r="G3107" t="s">
        <v>18</v>
      </c>
      <c r="H3107" t="s">
        <v>34</v>
      </c>
      <c r="I3107">
        <v>8975</v>
      </c>
      <c r="J3107">
        <v>152.58000000000001</v>
      </c>
      <c r="K3107">
        <v>97.44</v>
      </c>
    </row>
    <row r="3108" spans="1:11" x14ac:dyDescent="0.35">
      <c r="A3108">
        <v>273719060</v>
      </c>
      <c r="B3108" s="2">
        <v>42924</v>
      </c>
      <c r="C3108" s="2">
        <v>42935</v>
      </c>
      <c r="D3108" t="s">
        <v>219</v>
      </c>
      <c r="E3108" t="s">
        <v>38</v>
      </c>
      <c r="F3108" t="s">
        <v>42</v>
      </c>
      <c r="G3108" t="s">
        <v>18</v>
      </c>
      <c r="H3108" t="s">
        <v>19</v>
      </c>
      <c r="I3108">
        <v>8407</v>
      </c>
      <c r="J3108">
        <v>437.2</v>
      </c>
      <c r="K3108">
        <v>263.33</v>
      </c>
    </row>
    <row r="3109" spans="1:11" x14ac:dyDescent="0.35">
      <c r="A3109">
        <v>933043372</v>
      </c>
      <c r="B3109" s="2">
        <v>43186</v>
      </c>
      <c r="C3109" s="2">
        <v>43187</v>
      </c>
      <c r="D3109" t="s">
        <v>190</v>
      </c>
      <c r="E3109" t="s">
        <v>38</v>
      </c>
      <c r="F3109" t="s">
        <v>42</v>
      </c>
      <c r="G3109" t="s">
        <v>18</v>
      </c>
      <c r="H3109" t="s">
        <v>26</v>
      </c>
      <c r="I3109">
        <v>7123</v>
      </c>
      <c r="J3109">
        <v>437.2</v>
      </c>
      <c r="K3109">
        <v>263.33</v>
      </c>
    </row>
    <row r="3110" spans="1:11" x14ac:dyDescent="0.35">
      <c r="A3110">
        <v>983683907</v>
      </c>
      <c r="B3110" s="2">
        <v>42777</v>
      </c>
      <c r="C3110" s="2">
        <v>42784</v>
      </c>
      <c r="D3110" t="s">
        <v>72</v>
      </c>
      <c r="E3110" t="s">
        <v>24</v>
      </c>
      <c r="F3110" t="s">
        <v>17</v>
      </c>
      <c r="G3110" t="s">
        <v>14</v>
      </c>
      <c r="H3110" t="s">
        <v>15</v>
      </c>
      <c r="I3110">
        <v>2783</v>
      </c>
      <c r="J3110">
        <v>152.58000000000001</v>
      </c>
      <c r="K3110">
        <v>97.44</v>
      </c>
    </row>
    <row r="3111" spans="1:11" x14ac:dyDescent="0.35">
      <c r="A3111">
        <v>872564494</v>
      </c>
      <c r="B3111" s="2">
        <v>43665</v>
      </c>
      <c r="C3111" s="2">
        <v>43669</v>
      </c>
      <c r="D3111" t="s">
        <v>216</v>
      </c>
      <c r="E3111" t="s">
        <v>51</v>
      </c>
      <c r="F3111" t="s">
        <v>56</v>
      </c>
      <c r="G3111" t="s">
        <v>18</v>
      </c>
      <c r="H3111" t="s">
        <v>19</v>
      </c>
      <c r="I3111">
        <v>79</v>
      </c>
      <c r="J3111">
        <v>9.33</v>
      </c>
      <c r="K3111">
        <v>6.92</v>
      </c>
    </row>
    <row r="3112" spans="1:11" x14ac:dyDescent="0.35">
      <c r="A3112">
        <v>666921460</v>
      </c>
      <c r="B3112" s="2">
        <v>43357</v>
      </c>
      <c r="C3112" s="2">
        <v>43363</v>
      </c>
      <c r="D3112" t="s">
        <v>135</v>
      </c>
      <c r="E3112" t="s">
        <v>21</v>
      </c>
      <c r="F3112" t="s">
        <v>25</v>
      </c>
      <c r="G3112" t="s">
        <v>14</v>
      </c>
      <c r="H3112" t="s">
        <v>34</v>
      </c>
      <c r="I3112">
        <v>5735</v>
      </c>
      <c r="J3112">
        <v>205.7</v>
      </c>
      <c r="K3112">
        <v>117.11</v>
      </c>
    </row>
    <row r="3113" spans="1:11" x14ac:dyDescent="0.35">
      <c r="A3113">
        <v>504303634</v>
      </c>
      <c r="B3113" s="2">
        <v>43788</v>
      </c>
      <c r="C3113" s="2">
        <v>43789</v>
      </c>
      <c r="D3113" t="s">
        <v>192</v>
      </c>
      <c r="E3113" t="s">
        <v>32</v>
      </c>
      <c r="F3113" t="s">
        <v>40</v>
      </c>
      <c r="G3113" t="s">
        <v>14</v>
      </c>
      <c r="H3113" t="s">
        <v>19</v>
      </c>
      <c r="I3113">
        <v>3507</v>
      </c>
      <c r="J3113">
        <v>651.21</v>
      </c>
      <c r="K3113">
        <v>524.96</v>
      </c>
    </row>
    <row r="3114" spans="1:11" x14ac:dyDescent="0.35">
      <c r="A3114">
        <v>142572343</v>
      </c>
      <c r="B3114" s="2">
        <v>43476</v>
      </c>
      <c r="C3114" s="2">
        <v>43496</v>
      </c>
      <c r="D3114" t="s">
        <v>197</v>
      </c>
      <c r="E3114" t="s">
        <v>38</v>
      </c>
      <c r="F3114" t="s">
        <v>33</v>
      </c>
      <c r="G3114" t="s">
        <v>18</v>
      </c>
      <c r="H3114" t="s">
        <v>34</v>
      </c>
      <c r="I3114">
        <v>9179</v>
      </c>
      <c r="J3114">
        <v>109.28</v>
      </c>
      <c r="K3114">
        <v>35.840000000000003</v>
      </c>
    </row>
    <row r="3115" spans="1:11" x14ac:dyDescent="0.35">
      <c r="A3115">
        <v>309901416</v>
      </c>
      <c r="B3115" s="2">
        <v>44330</v>
      </c>
      <c r="C3115" s="2">
        <v>44337</v>
      </c>
      <c r="D3115" t="s">
        <v>207</v>
      </c>
      <c r="E3115" t="s">
        <v>51</v>
      </c>
      <c r="F3115" t="s">
        <v>13</v>
      </c>
      <c r="G3115" t="s">
        <v>18</v>
      </c>
      <c r="H3115" t="s">
        <v>19</v>
      </c>
      <c r="I3115">
        <v>5570</v>
      </c>
      <c r="J3115">
        <v>255.28</v>
      </c>
      <c r="K3115">
        <v>159.41999999999999</v>
      </c>
    </row>
    <row r="3116" spans="1:11" x14ac:dyDescent="0.35">
      <c r="A3116">
        <v>454777181</v>
      </c>
      <c r="B3116" s="2">
        <v>42641</v>
      </c>
      <c r="C3116" s="2">
        <v>42656</v>
      </c>
      <c r="D3116" t="s">
        <v>65</v>
      </c>
      <c r="E3116" t="s">
        <v>32</v>
      </c>
      <c r="F3116" t="s">
        <v>30</v>
      </c>
      <c r="G3116" t="s">
        <v>18</v>
      </c>
      <c r="H3116" t="s">
        <v>34</v>
      </c>
      <c r="I3116">
        <v>7529</v>
      </c>
      <c r="J3116">
        <v>81.73</v>
      </c>
      <c r="K3116">
        <v>56.67</v>
      </c>
    </row>
    <row r="3117" spans="1:11" x14ac:dyDescent="0.35">
      <c r="A3117">
        <v>995998466</v>
      </c>
      <c r="B3117" s="2">
        <v>44409</v>
      </c>
      <c r="C3117" s="2">
        <v>44420</v>
      </c>
      <c r="D3117" t="s">
        <v>209</v>
      </c>
      <c r="E3117" t="s">
        <v>32</v>
      </c>
      <c r="F3117" t="s">
        <v>25</v>
      </c>
      <c r="G3117" t="s">
        <v>14</v>
      </c>
      <c r="H3117" t="s">
        <v>34</v>
      </c>
      <c r="I3117">
        <v>6934</v>
      </c>
      <c r="J3117">
        <v>205.7</v>
      </c>
      <c r="K3117">
        <v>117.11</v>
      </c>
    </row>
    <row r="3118" spans="1:11" x14ac:dyDescent="0.35">
      <c r="A3118">
        <v>172676599</v>
      </c>
      <c r="B3118" s="2">
        <v>42819</v>
      </c>
      <c r="C3118" s="2">
        <v>42835</v>
      </c>
      <c r="D3118" t="s">
        <v>208</v>
      </c>
      <c r="E3118" t="s">
        <v>12</v>
      </c>
      <c r="F3118" t="s">
        <v>17</v>
      </c>
      <c r="G3118" t="s">
        <v>18</v>
      </c>
      <c r="H3118" t="s">
        <v>19</v>
      </c>
      <c r="I3118">
        <v>7698</v>
      </c>
      <c r="J3118">
        <v>152.58000000000001</v>
      </c>
      <c r="K3118">
        <v>97.44</v>
      </c>
    </row>
    <row r="3119" spans="1:11" x14ac:dyDescent="0.35">
      <c r="A3119">
        <v>794235408</v>
      </c>
      <c r="B3119" s="2">
        <v>43264</v>
      </c>
      <c r="C3119" s="2">
        <v>43273</v>
      </c>
      <c r="D3119" t="s">
        <v>54</v>
      </c>
      <c r="E3119" t="s">
        <v>29</v>
      </c>
      <c r="F3119" t="s">
        <v>68</v>
      </c>
      <c r="G3119" t="s">
        <v>14</v>
      </c>
      <c r="H3119" t="s">
        <v>34</v>
      </c>
      <c r="I3119">
        <v>762</v>
      </c>
      <c r="J3119">
        <v>154.06</v>
      </c>
      <c r="K3119">
        <v>90.93</v>
      </c>
    </row>
    <row r="3120" spans="1:11" x14ac:dyDescent="0.35">
      <c r="A3120">
        <v>790411221</v>
      </c>
      <c r="B3120" s="2">
        <v>42133</v>
      </c>
      <c r="C3120" s="2">
        <v>42151</v>
      </c>
      <c r="D3120" t="s">
        <v>190</v>
      </c>
      <c r="E3120" t="s">
        <v>38</v>
      </c>
      <c r="F3120" t="s">
        <v>17</v>
      </c>
      <c r="G3120" t="s">
        <v>14</v>
      </c>
      <c r="H3120" t="s">
        <v>26</v>
      </c>
      <c r="I3120">
        <v>2000</v>
      </c>
      <c r="J3120">
        <v>152.58000000000001</v>
      </c>
      <c r="K3120">
        <v>97.44</v>
      </c>
    </row>
    <row r="3121" spans="1:11" x14ac:dyDescent="0.35">
      <c r="A3121">
        <v>861252868</v>
      </c>
      <c r="B3121" s="2">
        <v>43171</v>
      </c>
      <c r="C3121" s="2">
        <v>43182</v>
      </c>
      <c r="D3121" t="s">
        <v>48</v>
      </c>
      <c r="E3121" t="s">
        <v>21</v>
      </c>
      <c r="F3121" t="s">
        <v>40</v>
      </c>
      <c r="G3121" t="s">
        <v>14</v>
      </c>
      <c r="H3121" t="s">
        <v>26</v>
      </c>
      <c r="I3121">
        <v>2717</v>
      </c>
      <c r="J3121">
        <v>651.21</v>
      </c>
      <c r="K3121">
        <v>524.96</v>
      </c>
    </row>
    <row r="3122" spans="1:11" x14ac:dyDescent="0.35">
      <c r="A3122">
        <v>427121675</v>
      </c>
      <c r="B3122" s="2">
        <v>43779</v>
      </c>
      <c r="C3122" s="2">
        <v>43797</v>
      </c>
      <c r="D3122" t="s">
        <v>82</v>
      </c>
      <c r="E3122" t="s">
        <v>32</v>
      </c>
      <c r="F3122" t="s">
        <v>68</v>
      </c>
      <c r="G3122" t="s">
        <v>18</v>
      </c>
      <c r="H3122" t="s">
        <v>26</v>
      </c>
      <c r="I3122">
        <v>3650</v>
      </c>
      <c r="J3122">
        <v>154.06</v>
      </c>
      <c r="K3122">
        <v>90.93</v>
      </c>
    </row>
    <row r="3123" spans="1:11" x14ac:dyDescent="0.35">
      <c r="A3123">
        <v>778691470</v>
      </c>
      <c r="B3123" s="2">
        <v>43289</v>
      </c>
      <c r="C3123" s="2">
        <v>43297</v>
      </c>
      <c r="D3123" t="s">
        <v>153</v>
      </c>
      <c r="E3123" t="s">
        <v>38</v>
      </c>
      <c r="F3123" t="s">
        <v>30</v>
      </c>
      <c r="G3123" t="s">
        <v>18</v>
      </c>
      <c r="H3123" t="s">
        <v>26</v>
      </c>
      <c r="I3123">
        <v>965</v>
      </c>
      <c r="J3123">
        <v>81.73</v>
      </c>
      <c r="K3123">
        <v>56.67</v>
      </c>
    </row>
    <row r="3124" spans="1:11" x14ac:dyDescent="0.35">
      <c r="A3124">
        <v>126948583</v>
      </c>
      <c r="B3124" s="2">
        <v>42879</v>
      </c>
      <c r="C3124" s="2">
        <v>42887</v>
      </c>
      <c r="D3124" t="s">
        <v>203</v>
      </c>
      <c r="E3124" t="s">
        <v>21</v>
      </c>
      <c r="F3124" t="s">
        <v>13</v>
      </c>
      <c r="G3124" t="s">
        <v>14</v>
      </c>
      <c r="H3124" t="s">
        <v>19</v>
      </c>
      <c r="I3124">
        <v>5762</v>
      </c>
      <c r="J3124">
        <v>255.28</v>
      </c>
      <c r="K3124">
        <v>159.41999999999999</v>
      </c>
    </row>
    <row r="3125" spans="1:11" x14ac:dyDescent="0.35">
      <c r="A3125">
        <v>353191840</v>
      </c>
      <c r="B3125" s="2">
        <v>43624</v>
      </c>
      <c r="C3125" s="2">
        <v>43633</v>
      </c>
      <c r="D3125" t="s">
        <v>55</v>
      </c>
      <c r="E3125" t="s">
        <v>21</v>
      </c>
      <c r="F3125" t="s">
        <v>33</v>
      </c>
      <c r="G3125" t="s">
        <v>18</v>
      </c>
      <c r="H3125" t="s">
        <v>34</v>
      </c>
      <c r="I3125">
        <v>6169</v>
      </c>
      <c r="J3125">
        <v>109.28</v>
      </c>
      <c r="K3125">
        <v>35.840000000000003</v>
      </c>
    </row>
    <row r="3126" spans="1:11" x14ac:dyDescent="0.35">
      <c r="A3126">
        <v>259032571</v>
      </c>
      <c r="B3126" s="2">
        <v>42864</v>
      </c>
      <c r="C3126" s="2">
        <v>42878</v>
      </c>
      <c r="D3126" t="s">
        <v>79</v>
      </c>
      <c r="E3126" t="s">
        <v>21</v>
      </c>
      <c r="F3126" t="s">
        <v>68</v>
      </c>
      <c r="G3126" t="s">
        <v>14</v>
      </c>
      <c r="H3126" t="s">
        <v>26</v>
      </c>
      <c r="I3126">
        <v>2349</v>
      </c>
      <c r="J3126">
        <v>154.06</v>
      </c>
      <c r="K3126">
        <v>90.93</v>
      </c>
    </row>
    <row r="3127" spans="1:11" x14ac:dyDescent="0.35">
      <c r="A3127">
        <v>516394603</v>
      </c>
      <c r="B3127" s="2">
        <v>44875</v>
      </c>
      <c r="C3127" s="2">
        <v>44886</v>
      </c>
      <c r="D3127" t="s">
        <v>110</v>
      </c>
      <c r="E3127" t="s">
        <v>38</v>
      </c>
      <c r="F3127" t="s">
        <v>33</v>
      </c>
      <c r="G3127" t="s">
        <v>14</v>
      </c>
      <c r="H3127" t="s">
        <v>15</v>
      </c>
      <c r="I3127">
        <v>1493</v>
      </c>
      <c r="J3127">
        <v>109.28</v>
      </c>
      <c r="K3127">
        <v>35.840000000000003</v>
      </c>
    </row>
    <row r="3128" spans="1:11" x14ac:dyDescent="0.35">
      <c r="A3128">
        <v>517514264</v>
      </c>
      <c r="B3128" s="2">
        <v>43315</v>
      </c>
      <c r="C3128" s="2">
        <v>43333</v>
      </c>
      <c r="D3128" t="s">
        <v>215</v>
      </c>
      <c r="E3128" t="s">
        <v>21</v>
      </c>
      <c r="F3128" t="s">
        <v>47</v>
      </c>
      <c r="G3128" t="s">
        <v>18</v>
      </c>
      <c r="H3128" t="s">
        <v>26</v>
      </c>
      <c r="I3128">
        <v>2826</v>
      </c>
      <c r="J3128">
        <v>421.89</v>
      </c>
      <c r="K3128">
        <v>364.69</v>
      </c>
    </row>
    <row r="3129" spans="1:11" x14ac:dyDescent="0.35">
      <c r="A3129">
        <v>624940383</v>
      </c>
      <c r="B3129" s="2">
        <v>42431</v>
      </c>
      <c r="C3129" s="2">
        <v>42452</v>
      </c>
      <c r="D3129" t="s">
        <v>115</v>
      </c>
      <c r="E3129" t="s">
        <v>21</v>
      </c>
      <c r="F3129" t="s">
        <v>42</v>
      </c>
      <c r="G3129" t="s">
        <v>18</v>
      </c>
      <c r="H3129" t="s">
        <v>34</v>
      </c>
      <c r="I3129">
        <v>2602</v>
      </c>
      <c r="J3129">
        <v>437.2</v>
      </c>
      <c r="K3129">
        <v>263.33</v>
      </c>
    </row>
    <row r="3130" spans="1:11" x14ac:dyDescent="0.35">
      <c r="A3130">
        <v>821534287</v>
      </c>
      <c r="B3130" s="2">
        <v>44509</v>
      </c>
      <c r="C3130" s="2">
        <v>44512</v>
      </c>
      <c r="D3130" t="s">
        <v>92</v>
      </c>
      <c r="E3130" t="s">
        <v>32</v>
      </c>
      <c r="F3130" t="s">
        <v>56</v>
      </c>
      <c r="G3130" t="s">
        <v>18</v>
      </c>
      <c r="H3130" t="s">
        <v>26</v>
      </c>
      <c r="I3130">
        <v>9107</v>
      </c>
      <c r="J3130">
        <v>9.33</v>
      </c>
      <c r="K3130">
        <v>6.92</v>
      </c>
    </row>
    <row r="3131" spans="1:11" x14ac:dyDescent="0.35">
      <c r="A3131">
        <v>260469806</v>
      </c>
      <c r="B3131" s="2">
        <v>44685</v>
      </c>
      <c r="C3131" s="2">
        <v>44700</v>
      </c>
      <c r="D3131" t="s">
        <v>123</v>
      </c>
      <c r="E3131" t="s">
        <v>38</v>
      </c>
      <c r="F3131" t="s">
        <v>56</v>
      </c>
      <c r="G3131" t="s">
        <v>14</v>
      </c>
      <c r="H3131" t="s">
        <v>15</v>
      </c>
      <c r="I3131">
        <v>7659</v>
      </c>
      <c r="J3131">
        <v>9.33</v>
      </c>
      <c r="K3131">
        <v>6.92</v>
      </c>
    </row>
    <row r="3132" spans="1:11" x14ac:dyDescent="0.35">
      <c r="A3132">
        <v>415233266</v>
      </c>
      <c r="B3132" s="2">
        <v>43756</v>
      </c>
      <c r="C3132" s="2">
        <v>43762</v>
      </c>
      <c r="D3132" t="s">
        <v>94</v>
      </c>
      <c r="E3132" t="s">
        <v>38</v>
      </c>
      <c r="F3132" t="s">
        <v>68</v>
      </c>
      <c r="G3132" t="s">
        <v>14</v>
      </c>
      <c r="H3132" t="s">
        <v>34</v>
      </c>
      <c r="I3132">
        <v>5606</v>
      </c>
      <c r="J3132">
        <v>154.06</v>
      </c>
      <c r="K3132">
        <v>90.93</v>
      </c>
    </row>
    <row r="3133" spans="1:11" x14ac:dyDescent="0.35">
      <c r="A3133">
        <v>129623496</v>
      </c>
      <c r="B3133" s="2">
        <v>43141</v>
      </c>
      <c r="C3133" s="2">
        <v>43152</v>
      </c>
      <c r="D3133" t="s">
        <v>58</v>
      </c>
      <c r="E3133" t="s">
        <v>29</v>
      </c>
      <c r="F3133" t="s">
        <v>13</v>
      </c>
      <c r="G3133" t="s">
        <v>14</v>
      </c>
      <c r="H3133" t="s">
        <v>15</v>
      </c>
      <c r="I3133">
        <v>7328</v>
      </c>
      <c r="J3133">
        <v>255.28</v>
      </c>
      <c r="K3133">
        <v>159.41999999999999</v>
      </c>
    </row>
    <row r="3134" spans="1:11" x14ac:dyDescent="0.35">
      <c r="A3134">
        <v>567751824</v>
      </c>
      <c r="B3134" s="2">
        <v>44490</v>
      </c>
      <c r="C3134" s="2">
        <v>44502</v>
      </c>
      <c r="D3134" t="s">
        <v>117</v>
      </c>
      <c r="E3134" t="s">
        <v>21</v>
      </c>
      <c r="F3134" t="s">
        <v>42</v>
      </c>
      <c r="G3134" t="s">
        <v>14</v>
      </c>
      <c r="H3134" t="s">
        <v>19</v>
      </c>
      <c r="I3134">
        <v>9236</v>
      </c>
      <c r="J3134">
        <v>437.2</v>
      </c>
      <c r="K3134">
        <v>263.33</v>
      </c>
    </row>
    <row r="3135" spans="1:11" x14ac:dyDescent="0.35">
      <c r="A3135">
        <v>264042079</v>
      </c>
      <c r="B3135" s="2">
        <v>43921</v>
      </c>
      <c r="C3135" s="2">
        <v>43940</v>
      </c>
      <c r="D3135" t="s">
        <v>134</v>
      </c>
      <c r="E3135" t="s">
        <v>38</v>
      </c>
      <c r="F3135" t="s">
        <v>42</v>
      </c>
      <c r="G3135" t="s">
        <v>14</v>
      </c>
      <c r="H3135" t="s">
        <v>26</v>
      </c>
      <c r="I3135">
        <v>4774</v>
      </c>
      <c r="J3135">
        <v>437.2</v>
      </c>
      <c r="K3135">
        <v>263.33</v>
      </c>
    </row>
    <row r="3136" spans="1:11" x14ac:dyDescent="0.35">
      <c r="A3136">
        <v>973230588</v>
      </c>
      <c r="B3136" s="2">
        <v>43212</v>
      </c>
      <c r="C3136" s="2">
        <v>43217</v>
      </c>
      <c r="D3136" t="s">
        <v>101</v>
      </c>
      <c r="E3136" t="s">
        <v>24</v>
      </c>
      <c r="F3136" t="s">
        <v>17</v>
      </c>
      <c r="G3136" t="s">
        <v>14</v>
      </c>
      <c r="H3136" t="s">
        <v>34</v>
      </c>
      <c r="I3136">
        <v>9413</v>
      </c>
      <c r="J3136">
        <v>152.58000000000001</v>
      </c>
      <c r="K3136">
        <v>97.44</v>
      </c>
    </row>
    <row r="3137" spans="1:11" x14ac:dyDescent="0.35">
      <c r="A3137">
        <v>920366179</v>
      </c>
      <c r="B3137" s="2">
        <v>43146</v>
      </c>
      <c r="C3137" s="2">
        <v>43147</v>
      </c>
      <c r="D3137" t="s">
        <v>134</v>
      </c>
      <c r="E3137" t="s">
        <v>38</v>
      </c>
      <c r="F3137" t="s">
        <v>68</v>
      </c>
      <c r="G3137" t="s">
        <v>14</v>
      </c>
      <c r="H3137" t="s">
        <v>19</v>
      </c>
      <c r="I3137">
        <v>5660</v>
      </c>
      <c r="J3137">
        <v>154.06</v>
      </c>
      <c r="K3137">
        <v>90.93</v>
      </c>
    </row>
    <row r="3138" spans="1:11" x14ac:dyDescent="0.35">
      <c r="A3138">
        <v>650810182</v>
      </c>
      <c r="B3138" s="2">
        <v>42547</v>
      </c>
      <c r="C3138" s="2">
        <v>42557</v>
      </c>
      <c r="D3138" t="s">
        <v>173</v>
      </c>
      <c r="E3138" t="s">
        <v>24</v>
      </c>
      <c r="F3138" t="s">
        <v>68</v>
      </c>
      <c r="G3138" t="s">
        <v>18</v>
      </c>
      <c r="H3138" t="s">
        <v>15</v>
      </c>
      <c r="I3138">
        <v>8050</v>
      </c>
      <c r="J3138">
        <v>154.06</v>
      </c>
      <c r="K3138">
        <v>90.93</v>
      </c>
    </row>
    <row r="3139" spans="1:11" x14ac:dyDescent="0.35">
      <c r="A3139">
        <v>780236423</v>
      </c>
      <c r="B3139" s="2">
        <v>42323</v>
      </c>
      <c r="C3139" s="2">
        <v>42326</v>
      </c>
      <c r="D3139" t="s">
        <v>69</v>
      </c>
      <c r="E3139" t="s">
        <v>38</v>
      </c>
      <c r="F3139" t="s">
        <v>33</v>
      </c>
      <c r="G3139" t="s">
        <v>18</v>
      </c>
      <c r="H3139" t="s">
        <v>34</v>
      </c>
      <c r="I3139">
        <v>8151</v>
      </c>
      <c r="J3139">
        <v>109.28</v>
      </c>
      <c r="K3139">
        <v>35.840000000000003</v>
      </c>
    </row>
    <row r="3140" spans="1:11" x14ac:dyDescent="0.35">
      <c r="A3140">
        <v>644631230</v>
      </c>
      <c r="B3140" s="2">
        <v>42155</v>
      </c>
      <c r="C3140" s="2">
        <v>42176</v>
      </c>
      <c r="D3140" t="s">
        <v>75</v>
      </c>
      <c r="E3140" t="s">
        <v>38</v>
      </c>
      <c r="F3140" t="s">
        <v>56</v>
      </c>
      <c r="G3140" t="s">
        <v>18</v>
      </c>
      <c r="H3140" t="s">
        <v>19</v>
      </c>
      <c r="I3140">
        <v>9561</v>
      </c>
      <c r="J3140">
        <v>9.33</v>
      </c>
      <c r="K3140">
        <v>6.92</v>
      </c>
    </row>
    <row r="3141" spans="1:11" x14ac:dyDescent="0.35">
      <c r="A3141">
        <v>550293433</v>
      </c>
      <c r="B3141" s="2">
        <v>42189</v>
      </c>
      <c r="C3141" s="2">
        <v>42192</v>
      </c>
      <c r="D3141" t="s">
        <v>133</v>
      </c>
      <c r="E3141" t="s">
        <v>38</v>
      </c>
      <c r="F3141" t="s">
        <v>47</v>
      </c>
      <c r="G3141" t="s">
        <v>14</v>
      </c>
      <c r="H3141" t="s">
        <v>19</v>
      </c>
      <c r="I3141">
        <v>2910</v>
      </c>
      <c r="J3141">
        <v>421.89</v>
      </c>
      <c r="K3141">
        <v>364.69</v>
      </c>
    </row>
    <row r="3142" spans="1:11" x14ac:dyDescent="0.35">
      <c r="A3142">
        <v>423834359</v>
      </c>
      <c r="B3142" s="2">
        <v>44579</v>
      </c>
      <c r="C3142" s="2">
        <v>44597</v>
      </c>
      <c r="D3142" t="s">
        <v>146</v>
      </c>
      <c r="E3142" t="s">
        <v>29</v>
      </c>
      <c r="F3142" t="s">
        <v>13</v>
      </c>
      <c r="G3142" t="s">
        <v>18</v>
      </c>
      <c r="H3142" t="s">
        <v>34</v>
      </c>
      <c r="I3142">
        <v>860</v>
      </c>
      <c r="J3142">
        <v>255.28</v>
      </c>
      <c r="K3142">
        <v>159.41999999999999</v>
      </c>
    </row>
    <row r="3143" spans="1:11" x14ac:dyDescent="0.35">
      <c r="A3143">
        <v>262177836</v>
      </c>
      <c r="B3143" s="2">
        <v>44171</v>
      </c>
      <c r="C3143" s="2">
        <v>44175</v>
      </c>
      <c r="D3143" t="s">
        <v>168</v>
      </c>
      <c r="E3143" t="s">
        <v>21</v>
      </c>
      <c r="F3143" t="s">
        <v>56</v>
      </c>
      <c r="G3143" t="s">
        <v>18</v>
      </c>
      <c r="H3143" t="s">
        <v>34</v>
      </c>
      <c r="I3143">
        <v>3103</v>
      </c>
      <c r="J3143">
        <v>9.33</v>
      </c>
      <c r="K3143">
        <v>6.92</v>
      </c>
    </row>
    <row r="3144" spans="1:11" x14ac:dyDescent="0.35">
      <c r="A3144">
        <v>582560193</v>
      </c>
      <c r="B3144" s="2">
        <v>42515</v>
      </c>
      <c r="C3144" s="2">
        <v>42522</v>
      </c>
      <c r="D3144" t="s">
        <v>193</v>
      </c>
      <c r="E3144" t="s">
        <v>21</v>
      </c>
      <c r="F3144" t="s">
        <v>76</v>
      </c>
      <c r="G3144" t="s">
        <v>14</v>
      </c>
      <c r="H3144" t="s">
        <v>26</v>
      </c>
      <c r="I3144">
        <v>1362</v>
      </c>
      <c r="J3144">
        <v>668.27</v>
      </c>
      <c r="K3144">
        <v>502.54</v>
      </c>
    </row>
    <row r="3145" spans="1:11" x14ac:dyDescent="0.35">
      <c r="A3145">
        <v>172530257</v>
      </c>
      <c r="B3145" s="2">
        <v>42930</v>
      </c>
      <c r="C3145" s="2">
        <v>42942</v>
      </c>
      <c r="D3145" t="s">
        <v>52</v>
      </c>
      <c r="E3145" t="s">
        <v>12</v>
      </c>
      <c r="F3145" t="s">
        <v>76</v>
      </c>
      <c r="G3145" t="s">
        <v>14</v>
      </c>
      <c r="H3145" t="s">
        <v>34</v>
      </c>
      <c r="I3145">
        <v>4392</v>
      </c>
      <c r="J3145">
        <v>668.27</v>
      </c>
      <c r="K3145">
        <v>502.54</v>
      </c>
    </row>
    <row r="3146" spans="1:11" x14ac:dyDescent="0.35">
      <c r="A3146">
        <v>139949357</v>
      </c>
      <c r="B3146" s="2">
        <v>43282</v>
      </c>
      <c r="C3146" s="2">
        <v>43303</v>
      </c>
      <c r="D3146" t="s">
        <v>144</v>
      </c>
      <c r="E3146" t="s">
        <v>21</v>
      </c>
      <c r="F3146" t="s">
        <v>68</v>
      </c>
      <c r="G3146" t="s">
        <v>14</v>
      </c>
      <c r="H3146" t="s">
        <v>34</v>
      </c>
      <c r="I3146">
        <v>2980</v>
      </c>
      <c r="J3146">
        <v>154.06</v>
      </c>
      <c r="K3146">
        <v>90.93</v>
      </c>
    </row>
    <row r="3147" spans="1:11" x14ac:dyDescent="0.35">
      <c r="A3147">
        <v>762991321</v>
      </c>
      <c r="B3147" s="2">
        <v>44667</v>
      </c>
      <c r="C3147" s="2">
        <v>44670</v>
      </c>
      <c r="D3147" t="s">
        <v>211</v>
      </c>
      <c r="E3147" t="s">
        <v>38</v>
      </c>
      <c r="F3147" t="s">
        <v>22</v>
      </c>
      <c r="G3147" t="s">
        <v>18</v>
      </c>
      <c r="H3147" t="s">
        <v>26</v>
      </c>
      <c r="I3147">
        <v>4942</v>
      </c>
      <c r="J3147">
        <v>47.45</v>
      </c>
      <c r="K3147">
        <v>31.79</v>
      </c>
    </row>
    <row r="3148" spans="1:11" x14ac:dyDescent="0.35">
      <c r="A3148">
        <v>140142476</v>
      </c>
      <c r="B3148" s="2">
        <v>42574</v>
      </c>
      <c r="C3148" s="2">
        <v>42581</v>
      </c>
      <c r="D3148" t="s">
        <v>63</v>
      </c>
      <c r="E3148" t="s">
        <v>32</v>
      </c>
      <c r="F3148" t="s">
        <v>47</v>
      </c>
      <c r="G3148" t="s">
        <v>18</v>
      </c>
      <c r="H3148" t="s">
        <v>19</v>
      </c>
      <c r="I3148">
        <v>128</v>
      </c>
      <c r="J3148">
        <v>421.89</v>
      </c>
      <c r="K3148">
        <v>364.69</v>
      </c>
    </row>
    <row r="3149" spans="1:11" x14ac:dyDescent="0.35">
      <c r="A3149">
        <v>940201652</v>
      </c>
      <c r="B3149" s="2">
        <v>44538</v>
      </c>
      <c r="C3149" s="2">
        <v>44553</v>
      </c>
      <c r="D3149" t="s">
        <v>170</v>
      </c>
      <c r="E3149" t="s">
        <v>12</v>
      </c>
      <c r="F3149" t="s">
        <v>25</v>
      </c>
      <c r="G3149" t="s">
        <v>18</v>
      </c>
      <c r="H3149" t="s">
        <v>19</v>
      </c>
      <c r="I3149">
        <v>5417</v>
      </c>
      <c r="J3149">
        <v>205.7</v>
      </c>
      <c r="K3149">
        <v>117.11</v>
      </c>
    </row>
    <row r="3150" spans="1:11" x14ac:dyDescent="0.35">
      <c r="A3150">
        <v>952280175</v>
      </c>
      <c r="B3150" s="2">
        <v>43822</v>
      </c>
      <c r="C3150" s="2">
        <v>43842</v>
      </c>
      <c r="D3150" t="s">
        <v>194</v>
      </c>
      <c r="E3150" t="s">
        <v>32</v>
      </c>
      <c r="F3150" t="s">
        <v>30</v>
      </c>
      <c r="G3150" t="s">
        <v>18</v>
      </c>
      <c r="H3150" t="s">
        <v>15</v>
      </c>
      <c r="I3150">
        <v>9720</v>
      </c>
      <c r="J3150">
        <v>81.73</v>
      </c>
      <c r="K3150">
        <v>56.67</v>
      </c>
    </row>
    <row r="3151" spans="1:11" x14ac:dyDescent="0.35">
      <c r="A3151">
        <v>735801875</v>
      </c>
      <c r="B3151" s="2">
        <v>43396</v>
      </c>
      <c r="C3151" s="2">
        <v>43405</v>
      </c>
      <c r="D3151" t="s">
        <v>81</v>
      </c>
      <c r="E3151" t="s">
        <v>32</v>
      </c>
      <c r="F3151" t="s">
        <v>22</v>
      </c>
      <c r="G3151" t="s">
        <v>14</v>
      </c>
      <c r="H3151" t="s">
        <v>15</v>
      </c>
      <c r="I3151">
        <v>8981</v>
      </c>
      <c r="J3151">
        <v>47.45</v>
      </c>
      <c r="K3151">
        <v>31.79</v>
      </c>
    </row>
    <row r="3152" spans="1:11" x14ac:dyDescent="0.35">
      <c r="A3152">
        <v>470503079</v>
      </c>
      <c r="B3152" s="2">
        <v>42072</v>
      </c>
      <c r="C3152" s="2">
        <v>42079</v>
      </c>
      <c r="D3152" t="s">
        <v>156</v>
      </c>
      <c r="E3152" t="s">
        <v>21</v>
      </c>
      <c r="F3152" t="s">
        <v>33</v>
      </c>
      <c r="G3152" t="s">
        <v>18</v>
      </c>
      <c r="H3152" t="s">
        <v>34</v>
      </c>
      <c r="I3152">
        <v>1172</v>
      </c>
      <c r="J3152">
        <v>109.28</v>
      </c>
      <c r="K3152">
        <v>35.840000000000003</v>
      </c>
    </row>
    <row r="3153" spans="1:11" x14ac:dyDescent="0.35">
      <c r="A3153">
        <v>406432616</v>
      </c>
      <c r="B3153" s="2">
        <v>43517</v>
      </c>
      <c r="C3153" s="2">
        <v>43531</v>
      </c>
      <c r="D3153" t="s">
        <v>87</v>
      </c>
      <c r="E3153" t="s">
        <v>24</v>
      </c>
      <c r="F3153" t="s">
        <v>22</v>
      </c>
      <c r="G3153" t="s">
        <v>14</v>
      </c>
      <c r="H3153" t="s">
        <v>34</v>
      </c>
      <c r="I3153">
        <v>1298</v>
      </c>
      <c r="J3153">
        <v>47.45</v>
      </c>
      <c r="K3153">
        <v>31.79</v>
      </c>
    </row>
    <row r="3154" spans="1:11" x14ac:dyDescent="0.35">
      <c r="A3154">
        <v>413951814</v>
      </c>
      <c r="B3154" s="2">
        <v>42134</v>
      </c>
      <c r="C3154" s="2">
        <v>42137</v>
      </c>
      <c r="D3154" t="s">
        <v>48</v>
      </c>
      <c r="E3154" t="s">
        <v>21</v>
      </c>
      <c r="F3154" t="s">
        <v>22</v>
      </c>
      <c r="G3154" t="s">
        <v>18</v>
      </c>
      <c r="H3154" t="s">
        <v>19</v>
      </c>
      <c r="I3154">
        <v>6395</v>
      </c>
      <c r="J3154">
        <v>47.45</v>
      </c>
      <c r="K3154">
        <v>31.79</v>
      </c>
    </row>
    <row r="3155" spans="1:11" x14ac:dyDescent="0.35">
      <c r="A3155">
        <v>433734500</v>
      </c>
      <c r="B3155" s="2">
        <v>44792</v>
      </c>
      <c r="C3155" s="2">
        <v>44798</v>
      </c>
      <c r="D3155" t="s">
        <v>184</v>
      </c>
      <c r="E3155" t="s">
        <v>21</v>
      </c>
      <c r="F3155" t="s">
        <v>40</v>
      </c>
      <c r="G3155" t="s">
        <v>18</v>
      </c>
      <c r="H3155" t="s">
        <v>26</v>
      </c>
      <c r="I3155">
        <v>532</v>
      </c>
      <c r="J3155">
        <v>651.21</v>
      </c>
      <c r="K3155">
        <v>524.96</v>
      </c>
    </row>
    <row r="3156" spans="1:11" x14ac:dyDescent="0.35">
      <c r="A3156">
        <v>926767003</v>
      </c>
      <c r="B3156" s="2">
        <v>44402</v>
      </c>
      <c r="C3156" s="2">
        <v>44411</v>
      </c>
      <c r="D3156" t="s">
        <v>50</v>
      </c>
      <c r="E3156" t="s">
        <v>51</v>
      </c>
      <c r="F3156" t="s">
        <v>33</v>
      </c>
      <c r="G3156" t="s">
        <v>18</v>
      </c>
      <c r="H3156" t="s">
        <v>34</v>
      </c>
      <c r="I3156">
        <v>9806</v>
      </c>
      <c r="J3156">
        <v>109.28</v>
      </c>
      <c r="K3156">
        <v>35.840000000000003</v>
      </c>
    </row>
    <row r="3157" spans="1:11" x14ac:dyDescent="0.35">
      <c r="A3157">
        <v>624348151</v>
      </c>
      <c r="B3157" s="2">
        <v>44149</v>
      </c>
      <c r="C3157" s="2">
        <v>44167</v>
      </c>
      <c r="D3157" t="s">
        <v>100</v>
      </c>
      <c r="E3157" t="s">
        <v>21</v>
      </c>
      <c r="F3157" t="s">
        <v>40</v>
      </c>
      <c r="G3157" t="s">
        <v>14</v>
      </c>
      <c r="H3157" t="s">
        <v>19</v>
      </c>
      <c r="I3157">
        <v>7347</v>
      </c>
      <c r="J3157">
        <v>651.21</v>
      </c>
      <c r="K3157">
        <v>524.96</v>
      </c>
    </row>
    <row r="3158" spans="1:11" x14ac:dyDescent="0.35">
      <c r="A3158">
        <v>578089272</v>
      </c>
      <c r="B3158" s="2">
        <v>44687</v>
      </c>
      <c r="C3158" s="2">
        <v>44689</v>
      </c>
      <c r="D3158" t="s">
        <v>88</v>
      </c>
      <c r="E3158" t="s">
        <v>38</v>
      </c>
      <c r="F3158" t="s">
        <v>76</v>
      </c>
      <c r="G3158" t="s">
        <v>14</v>
      </c>
      <c r="H3158" t="s">
        <v>19</v>
      </c>
      <c r="I3158">
        <v>8317</v>
      </c>
      <c r="J3158">
        <v>668.27</v>
      </c>
      <c r="K3158">
        <v>502.54</v>
      </c>
    </row>
    <row r="3159" spans="1:11" x14ac:dyDescent="0.35">
      <c r="A3159">
        <v>109914195</v>
      </c>
      <c r="B3159" s="2">
        <v>43902</v>
      </c>
      <c r="C3159" s="2">
        <v>43922</v>
      </c>
      <c r="D3159" t="s">
        <v>109</v>
      </c>
      <c r="E3159" t="s">
        <v>21</v>
      </c>
      <c r="F3159" t="s">
        <v>33</v>
      </c>
      <c r="G3159" t="s">
        <v>18</v>
      </c>
      <c r="H3159" t="s">
        <v>15</v>
      </c>
      <c r="I3159">
        <v>4908</v>
      </c>
      <c r="J3159">
        <v>109.28</v>
      </c>
      <c r="K3159">
        <v>35.840000000000003</v>
      </c>
    </row>
    <row r="3160" spans="1:11" x14ac:dyDescent="0.35">
      <c r="A3160">
        <v>862059247</v>
      </c>
      <c r="B3160" s="2">
        <v>44035</v>
      </c>
      <c r="C3160" s="2">
        <v>44049</v>
      </c>
      <c r="D3160" t="s">
        <v>41</v>
      </c>
      <c r="E3160" t="s">
        <v>29</v>
      </c>
      <c r="F3160" t="s">
        <v>33</v>
      </c>
      <c r="G3160" t="s">
        <v>14</v>
      </c>
      <c r="H3160" t="s">
        <v>34</v>
      </c>
      <c r="I3160">
        <v>1343</v>
      </c>
      <c r="J3160">
        <v>109.28</v>
      </c>
      <c r="K3160">
        <v>35.840000000000003</v>
      </c>
    </row>
    <row r="3161" spans="1:11" x14ac:dyDescent="0.35">
      <c r="A3161">
        <v>947073256</v>
      </c>
      <c r="B3161" s="2">
        <v>44712</v>
      </c>
      <c r="C3161" s="2">
        <v>44733</v>
      </c>
      <c r="D3161" t="s">
        <v>215</v>
      </c>
      <c r="E3161" t="s">
        <v>21</v>
      </c>
      <c r="F3161" t="s">
        <v>17</v>
      </c>
      <c r="G3161" t="s">
        <v>14</v>
      </c>
      <c r="H3161" t="s">
        <v>19</v>
      </c>
      <c r="I3161">
        <v>8878</v>
      </c>
      <c r="J3161">
        <v>152.58000000000001</v>
      </c>
      <c r="K3161">
        <v>97.44</v>
      </c>
    </row>
    <row r="3162" spans="1:11" x14ac:dyDescent="0.35">
      <c r="A3162">
        <v>797817552</v>
      </c>
      <c r="B3162" s="2">
        <v>43604</v>
      </c>
      <c r="C3162" s="2">
        <v>43606</v>
      </c>
      <c r="D3162" t="s">
        <v>57</v>
      </c>
      <c r="E3162" t="s">
        <v>32</v>
      </c>
      <c r="F3162" t="s">
        <v>22</v>
      </c>
      <c r="G3162" t="s">
        <v>18</v>
      </c>
      <c r="H3162" t="s">
        <v>15</v>
      </c>
      <c r="I3162">
        <v>798</v>
      </c>
      <c r="J3162">
        <v>47.45</v>
      </c>
      <c r="K3162">
        <v>31.79</v>
      </c>
    </row>
    <row r="3163" spans="1:11" x14ac:dyDescent="0.35">
      <c r="A3163">
        <v>917465960</v>
      </c>
      <c r="B3163" s="2">
        <v>44276</v>
      </c>
      <c r="C3163" s="2">
        <v>44286</v>
      </c>
      <c r="D3163" t="s">
        <v>16</v>
      </c>
      <c r="E3163" t="s">
        <v>12</v>
      </c>
      <c r="F3163" t="s">
        <v>25</v>
      </c>
      <c r="G3163" t="s">
        <v>18</v>
      </c>
      <c r="H3163" t="s">
        <v>19</v>
      </c>
      <c r="I3163">
        <v>7421</v>
      </c>
      <c r="J3163">
        <v>205.7</v>
      </c>
      <c r="K3163">
        <v>117.11</v>
      </c>
    </row>
    <row r="3164" spans="1:11" x14ac:dyDescent="0.35">
      <c r="A3164">
        <v>529504811</v>
      </c>
      <c r="B3164" s="2">
        <v>42903</v>
      </c>
      <c r="C3164" s="2">
        <v>42908</v>
      </c>
      <c r="D3164" t="s">
        <v>83</v>
      </c>
      <c r="E3164" t="s">
        <v>38</v>
      </c>
      <c r="F3164" t="s">
        <v>22</v>
      </c>
      <c r="G3164" t="s">
        <v>18</v>
      </c>
      <c r="H3164" t="s">
        <v>19</v>
      </c>
      <c r="I3164">
        <v>1095</v>
      </c>
      <c r="J3164">
        <v>47.45</v>
      </c>
      <c r="K3164">
        <v>31.79</v>
      </c>
    </row>
    <row r="3165" spans="1:11" x14ac:dyDescent="0.35">
      <c r="A3165">
        <v>727732932</v>
      </c>
      <c r="B3165" s="2">
        <v>44061</v>
      </c>
      <c r="C3165" s="2">
        <v>44062</v>
      </c>
      <c r="D3165" t="s">
        <v>92</v>
      </c>
      <c r="E3165" t="s">
        <v>32</v>
      </c>
      <c r="F3165" t="s">
        <v>68</v>
      </c>
      <c r="G3165" t="s">
        <v>18</v>
      </c>
      <c r="H3165" t="s">
        <v>26</v>
      </c>
      <c r="I3165">
        <v>1201</v>
      </c>
      <c r="J3165">
        <v>154.06</v>
      </c>
      <c r="K3165">
        <v>90.93</v>
      </c>
    </row>
    <row r="3166" spans="1:11" x14ac:dyDescent="0.35">
      <c r="A3166">
        <v>426261651</v>
      </c>
      <c r="B3166" s="2">
        <v>42437</v>
      </c>
      <c r="C3166" s="2">
        <v>42456</v>
      </c>
      <c r="D3166" t="s">
        <v>54</v>
      </c>
      <c r="E3166" t="s">
        <v>29</v>
      </c>
      <c r="F3166" t="s">
        <v>13</v>
      </c>
      <c r="G3166" t="s">
        <v>18</v>
      </c>
      <c r="H3166" t="s">
        <v>34</v>
      </c>
      <c r="I3166">
        <v>9150</v>
      </c>
      <c r="J3166">
        <v>255.28</v>
      </c>
      <c r="K3166">
        <v>159.41999999999999</v>
      </c>
    </row>
    <row r="3167" spans="1:11" x14ac:dyDescent="0.35">
      <c r="A3167">
        <v>409514796</v>
      </c>
      <c r="B3167" s="2">
        <v>43305</v>
      </c>
      <c r="C3167" s="2">
        <v>43311</v>
      </c>
      <c r="D3167" t="s">
        <v>35</v>
      </c>
      <c r="E3167" t="s">
        <v>21</v>
      </c>
      <c r="F3167" t="s">
        <v>30</v>
      </c>
      <c r="G3167" t="s">
        <v>14</v>
      </c>
      <c r="H3167" t="s">
        <v>26</v>
      </c>
      <c r="I3167">
        <v>3383</v>
      </c>
      <c r="J3167">
        <v>81.73</v>
      </c>
      <c r="K3167">
        <v>56.67</v>
      </c>
    </row>
    <row r="3168" spans="1:11" x14ac:dyDescent="0.35">
      <c r="A3168">
        <v>182228696</v>
      </c>
      <c r="B3168" s="2">
        <v>44712</v>
      </c>
      <c r="C3168" s="2">
        <v>44728</v>
      </c>
      <c r="D3168" t="s">
        <v>102</v>
      </c>
      <c r="E3168" t="s">
        <v>21</v>
      </c>
      <c r="F3168" t="s">
        <v>40</v>
      </c>
      <c r="G3168" t="s">
        <v>14</v>
      </c>
      <c r="H3168" t="s">
        <v>26</v>
      </c>
      <c r="I3168">
        <v>4375</v>
      </c>
      <c r="J3168">
        <v>651.21</v>
      </c>
      <c r="K3168">
        <v>524.96</v>
      </c>
    </row>
    <row r="3169" spans="1:11" x14ac:dyDescent="0.35">
      <c r="A3169">
        <v>219452178</v>
      </c>
      <c r="B3169" s="2">
        <v>44284</v>
      </c>
      <c r="C3169" s="2">
        <v>44299</v>
      </c>
      <c r="D3169" t="s">
        <v>153</v>
      </c>
      <c r="E3169" t="s">
        <v>38</v>
      </c>
      <c r="F3169" t="s">
        <v>56</v>
      </c>
      <c r="G3169" t="s">
        <v>18</v>
      </c>
      <c r="H3169" t="s">
        <v>19</v>
      </c>
      <c r="I3169">
        <v>9631</v>
      </c>
      <c r="J3169">
        <v>9.33</v>
      </c>
      <c r="K3169">
        <v>6.92</v>
      </c>
    </row>
    <row r="3170" spans="1:11" x14ac:dyDescent="0.35">
      <c r="A3170">
        <v>616546571</v>
      </c>
      <c r="B3170" s="2">
        <v>44732</v>
      </c>
      <c r="C3170" s="2">
        <v>44742</v>
      </c>
      <c r="D3170" t="s">
        <v>94</v>
      </c>
      <c r="E3170" t="s">
        <v>38</v>
      </c>
      <c r="F3170" t="s">
        <v>25</v>
      </c>
      <c r="G3170" t="s">
        <v>18</v>
      </c>
      <c r="H3170" t="s">
        <v>15</v>
      </c>
      <c r="I3170">
        <v>8686</v>
      </c>
      <c r="J3170">
        <v>205.7</v>
      </c>
      <c r="K3170">
        <v>117.11</v>
      </c>
    </row>
    <row r="3171" spans="1:11" x14ac:dyDescent="0.35">
      <c r="A3171">
        <v>639185702</v>
      </c>
      <c r="B3171" s="2">
        <v>43809</v>
      </c>
      <c r="C3171" s="2">
        <v>43814</v>
      </c>
      <c r="D3171" t="s">
        <v>210</v>
      </c>
      <c r="E3171" t="s">
        <v>38</v>
      </c>
      <c r="F3171" t="s">
        <v>30</v>
      </c>
      <c r="G3171" t="s">
        <v>18</v>
      </c>
      <c r="H3171" t="s">
        <v>34</v>
      </c>
      <c r="I3171">
        <v>8108</v>
      </c>
      <c r="J3171">
        <v>81.73</v>
      </c>
      <c r="K3171">
        <v>56.67</v>
      </c>
    </row>
    <row r="3172" spans="1:11" x14ac:dyDescent="0.35">
      <c r="A3172">
        <v>973355901</v>
      </c>
      <c r="B3172" s="2">
        <v>43620</v>
      </c>
      <c r="C3172" s="2">
        <v>43634</v>
      </c>
      <c r="D3172" t="s">
        <v>163</v>
      </c>
      <c r="E3172" t="s">
        <v>38</v>
      </c>
      <c r="F3172" t="s">
        <v>30</v>
      </c>
      <c r="G3172" t="s">
        <v>14</v>
      </c>
      <c r="H3172" t="s">
        <v>15</v>
      </c>
      <c r="I3172">
        <v>6496</v>
      </c>
      <c r="J3172">
        <v>81.73</v>
      </c>
      <c r="K3172">
        <v>56.67</v>
      </c>
    </row>
    <row r="3173" spans="1:11" x14ac:dyDescent="0.35">
      <c r="A3173">
        <v>575355994</v>
      </c>
      <c r="B3173" s="2">
        <v>43504</v>
      </c>
      <c r="C3173" s="2">
        <v>43513</v>
      </c>
      <c r="D3173" t="s">
        <v>53</v>
      </c>
      <c r="E3173" t="s">
        <v>29</v>
      </c>
      <c r="F3173" t="s">
        <v>30</v>
      </c>
      <c r="G3173" t="s">
        <v>14</v>
      </c>
      <c r="H3173" t="s">
        <v>19</v>
      </c>
      <c r="I3173">
        <v>9479</v>
      </c>
      <c r="J3173">
        <v>81.73</v>
      </c>
      <c r="K3173">
        <v>56.67</v>
      </c>
    </row>
    <row r="3174" spans="1:11" x14ac:dyDescent="0.35">
      <c r="A3174">
        <v>721797311</v>
      </c>
      <c r="B3174" s="2">
        <v>44806</v>
      </c>
      <c r="C3174" s="2">
        <v>44818</v>
      </c>
      <c r="D3174" t="s">
        <v>183</v>
      </c>
      <c r="E3174" t="s">
        <v>24</v>
      </c>
      <c r="F3174" t="s">
        <v>40</v>
      </c>
      <c r="G3174" t="s">
        <v>14</v>
      </c>
      <c r="H3174" t="s">
        <v>34</v>
      </c>
      <c r="I3174">
        <v>4719</v>
      </c>
      <c r="J3174">
        <v>651.21</v>
      </c>
      <c r="K3174">
        <v>524.96</v>
      </c>
    </row>
    <row r="3175" spans="1:11" x14ac:dyDescent="0.35">
      <c r="A3175">
        <v>959603679</v>
      </c>
      <c r="B3175" s="2">
        <v>42451</v>
      </c>
      <c r="C3175" s="2">
        <v>42465</v>
      </c>
      <c r="D3175" t="s">
        <v>124</v>
      </c>
      <c r="E3175" t="s">
        <v>38</v>
      </c>
      <c r="F3175" t="s">
        <v>42</v>
      </c>
      <c r="G3175" t="s">
        <v>18</v>
      </c>
      <c r="H3175" t="s">
        <v>34</v>
      </c>
      <c r="I3175">
        <v>6908</v>
      </c>
      <c r="J3175">
        <v>437.2</v>
      </c>
      <c r="K3175">
        <v>263.33</v>
      </c>
    </row>
    <row r="3176" spans="1:11" x14ac:dyDescent="0.35">
      <c r="A3176">
        <v>456011426</v>
      </c>
      <c r="B3176" s="2">
        <v>44795</v>
      </c>
      <c r="C3176" s="2">
        <v>44805</v>
      </c>
      <c r="D3176" t="s">
        <v>73</v>
      </c>
      <c r="E3176" t="s">
        <v>24</v>
      </c>
      <c r="F3176" t="s">
        <v>30</v>
      </c>
      <c r="G3176" t="s">
        <v>14</v>
      </c>
      <c r="H3176" t="s">
        <v>34</v>
      </c>
      <c r="I3176">
        <v>2769</v>
      </c>
      <c r="J3176">
        <v>81.73</v>
      </c>
      <c r="K3176">
        <v>56.67</v>
      </c>
    </row>
    <row r="3177" spans="1:11" x14ac:dyDescent="0.35">
      <c r="A3177">
        <v>248569381</v>
      </c>
      <c r="B3177" s="2">
        <v>42925</v>
      </c>
      <c r="C3177" s="2">
        <v>42931</v>
      </c>
      <c r="D3177" t="s">
        <v>155</v>
      </c>
      <c r="E3177" t="s">
        <v>12</v>
      </c>
      <c r="F3177" t="s">
        <v>33</v>
      </c>
      <c r="G3177" t="s">
        <v>14</v>
      </c>
      <c r="H3177" t="s">
        <v>15</v>
      </c>
      <c r="I3177">
        <v>6058</v>
      </c>
      <c r="J3177">
        <v>109.28</v>
      </c>
      <c r="K3177">
        <v>35.840000000000003</v>
      </c>
    </row>
    <row r="3178" spans="1:11" x14ac:dyDescent="0.35">
      <c r="A3178">
        <v>995138871</v>
      </c>
      <c r="B3178" s="2">
        <v>42400</v>
      </c>
      <c r="C3178" s="2">
        <v>42401</v>
      </c>
      <c r="D3178" t="s">
        <v>186</v>
      </c>
      <c r="E3178" t="s">
        <v>38</v>
      </c>
      <c r="F3178" t="s">
        <v>42</v>
      </c>
      <c r="G3178" t="s">
        <v>18</v>
      </c>
      <c r="H3178" t="s">
        <v>15</v>
      </c>
      <c r="I3178">
        <v>2561</v>
      </c>
      <c r="J3178">
        <v>437.2</v>
      </c>
      <c r="K3178">
        <v>263.33</v>
      </c>
    </row>
    <row r="3179" spans="1:11" x14ac:dyDescent="0.35">
      <c r="A3179">
        <v>723893725</v>
      </c>
      <c r="B3179" s="2">
        <v>43509</v>
      </c>
      <c r="C3179" s="2">
        <v>43513</v>
      </c>
      <c r="D3179" t="s">
        <v>35</v>
      </c>
      <c r="E3179" t="s">
        <v>21</v>
      </c>
      <c r="F3179" t="s">
        <v>76</v>
      </c>
      <c r="G3179" t="s">
        <v>14</v>
      </c>
      <c r="H3179" t="s">
        <v>19</v>
      </c>
      <c r="I3179">
        <v>5095</v>
      </c>
      <c r="J3179">
        <v>668.27</v>
      </c>
      <c r="K3179">
        <v>502.54</v>
      </c>
    </row>
    <row r="3180" spans="1:11" x14ac:dyDescent="0.35">
      <c r="A3180">
        <v>683320271</v>
      </c>
      <c r="B3180" s="2">
        <v>42551</v>
      </c>
      <c r="C3180" s="2">
        <v>42560</v>
      </c>
      <c r="D3180" t="s">
        <v>166</v>
      </c>
      <c r="E3180" t="s">
        <v>38</v>
      </c>
      <c r="F3180" t="s">
        <v>76</v>
      </c>
      <c r="G3180" t="s">
        <v>14</v>
      </c>
      <c r="H3180" t="s">
        <v>19</v>
      </c>
      <c r="I3180">
        <v>8508</v>
      </c>
      <c r="J3180">
        <v>668.27</v>
      </c>
      <c r="K3180">
        <v>502.54</v>
      </c>
    </row>
    <row r="3181" spans="1:11" x14ac:dyDescent="0.35">
      <c r="A3181">
        <v>392217338</v>
      </c>
      <c r="B3181" s="2">
        <v>42441</v>
      </c>
      <c r="C3181" s="2">
        <v>42444</v>
      </c>
      <c r="D3181" t="s">
        <v>125</v>
      </c>
      <c r="E3181" t="s">
        <v>21</v>
      </c>
      <c r="F3181" t="s">
        <v>17</v>
      </c>
      <c r="G3181" t="s">
        <v>18</v>
      </c>
      <c r="H3181" t="s">
        <v>26</v>
      </c>
      <c r="I3181">
        <v>4681</v>
      </c>
      <c r="J3181">
        <v>152.58000000000001</v>
      </c>
      <c r="K3181">
        <v>97.44</v>
      </c>
    </row>
    <row r="3182" spans="1:11" x14ac:dyDescent="0.35">
      <c r="A3182">
        <v>789696252</v>
      </c>
      <c r="B3182" s="2">
        <v>44870</v>
      </c>
      <c r="C3182" s="2">
        <v>44883</v>
      </c>
      <c r="D3182" t="s">
        <v>87</v>
      </c>
      <c r="E3182" t="s">
        <v>24</v>
      </c>
      <c r="F3182" t="s">
        <v>30</v>
      </c>
      <c r="G3182" t="s">
        <v>18</v>
      </c>
      <c r="H3182" t="s">
        <v>34</v>
      </c>
      <c r="I3182">
        <v>7525</v>
      </c>
      <c r="J3182">
        <v>81.73</v>
      </c>
      <c r="K3182">
        <v>56.67</v>
      </c>
    </row>
    <row r="3183" spans="1:11" x14ac:dyDescent="0.35">
      <c r="A3183">
        <v>185180842</v>
      </c>
      <c r="B3183" s="2">
        <v>44380</v>
      </c>
      <c r="C3183" s="2">
        <v>44386</v>
      </c>
      <c r="D3183" t="s">
        <v>131</v>
      </c>
      <c r="E3183" t="s">
        <v>32</v>
      </c>
      <c r="F3183" t="s">
        <v>56</v>
      </c>
      <c r="G3183" t="s">
        <v>18</v>
      </c>
      <c r="H3183" t="s">
        <v>15</v>
      </c>
      <c r="I3183">
        <v>7981</v>
      </c>
      <c r="J3183">
        <v>9.33</v>
      </c>
      <c r="K3183">
        <v>6.92</v>
      </c>
    </row>
    <row r="3184" spans="1:11" x14ac:dyDescent="0.35">
      <c r="A3184">
        <v>108407437</v>
      </c>
      <c r="B3184" s="2">
        <v>42054</v>
      </c>
      <c r="C3184" s="2">
        <v>42071</v>
      </c>
      <c r="D3184" t="s">
        <v>214</v>
      </c>
      <c r="E3184" t="s">
        <v>21</v>
      </c>
      <c r="F3184" t="s">
        <v>13</v>
      </c>
      <c r="G3184" t="s">
        <v>18</v>
      </c>
      <c r="H3184" t="s">
        <v>19</v>
      </c>
      <c r="I3184">
        <v>9025</v>
      </c>
      <c r="J3184">
        <v>255.28</v>
      </c>
      <c r="K3184">
        <v>159.41999999999999</v>
      </c>
    </row>
    <row r="3185" spans="1:11" x14ac:dyDescent="0.35">
      <c r="A3185">
        <v>359424865</v>
      </c>
      <c r="B3185" s="2">
        <v>42368</v>
      </c>
      <c r="C3185" s="2">
        <v>42388</v>
      </c>
      <c r="D3185" t="s">
        <v>200</v>
      </c>
      <c r="E3185" t="s">
        <v>24</v>
      </c>
      <c r="F3185" t="s">
        <v>42</v>
      </c>
      <c r="G3185" t="s">
        <v>18</v>
      </c>
      <c r="H3185" t="s">
        <v>26</v>
      </c>
      <c r="I3185">
        <v>660</v>
      </c>
      <c r="J3185">
        <v>437.2</v>
      </c>
      <c r="K3185">
        <v>263.33</v>
      </c>
    </row>
    <row r="3186" spans="1:11" x14ac:dyDescent="0.35">
      <c r="A3186">
        <v>358594453</v>
      </c>
      <c r="B3186" s="2">
        <v>42724</v>
      </c>
      <c r="C3186" s="2">
        <v>42740</v>
      </c>
      <c r="D3186" t="s">
        <v>189</v>
      </c>
      <c r="E3186" t="s">
        <v>21</v>
      </c>
      <c r="F3186" t="s">
        <v>17</v>
      </c>
      <c r="G3186" t="s">
        <v>18</v>
      </c>
      <c r="H3186" t="s">
        <v>26</v>
      </c>
      <c r="I3186">
        <v>4922</v>
      </c>
      <c r="J3186">
        <v>152.58000000000001</v>
      </c>
      <c r="K3186">
        <v>97.44</v>
      </c>
    </row>
    <row r="3187" spans="1:11" x14ac:dyDescent="0.35">
      <c r="A3187">
        <v>496590030</v>
      </c>
      <c r="B3187" s="2">
        <v>44800</v>
      </c>
      <c r="C3187" s="2">
        <v>44814</v>
      </c>
      <c r="D3187" t="s">
        <v>130</v>
      </c>
      <c r="E3187" t="s">
        <v>29</v>
      </c>
      <c r="F3187" t="s">
        <v>25</v>
      </c>
      <c r="G3187" t="s">
        <v>14</v>
      </c>
      <c r="H3187" t="s">
        <v>26</v>
      </c>
      <c r="I3187">
        <v>880</v>
      </c>
      <c r="J3187">
        <v>205.7</v>
      </c>
      <c r="K3187">
        <v>117.11</v>
      </c>
    </row>
    <row r="3188" spans="1:11" x14ac:dyDescent="0.35">
      <c r="A3188">
        <v>784397923</v>
      </c>
      <c r="B3188" s="2">
        <v>43619</v>
      </c>
      <c r="C3188" s="2">
        <v>43629</v>
      </c>
      <c r="D3188" t="s">
        <v>135</v>
      </c>
      <c r="E3188" t="s">
        <v>21</v>
      </c>
      <c r="F3188" t="s">
        <v>17</v>
      </c>
      <c r="G3188" t="s">
        <v>18</v>
      </c>
      <c r="H3188" t="s">
        <v>19</v>
      </c>
      <c r="I3188">
        <v>9631</v>
      </c>
      <c r="J3188">
        <v>152.58000000000001</v>
      </c>
      <c r="K3188">
        <v>97.44</v>
      </c>
    </row>
    <row r="3189" spans="1:11" x14ac:dyDescent="0.35">
      <c r="A3189">
        <v>403316962</v>
      </c>
      <c r="B3189" s="2">
        <v>42447</v>
      </c>
      <c r="C3189" s="2">
        <v>42468</v>
      </c>
      <c r="D3189" t="s">
        <v>179</v>
      </c>
      <c r="E3189" t="s">
        <v>32</v>
      </c>
      <c r="F3189" t="s">
        <v>22</v>
      </c>
      <c r="G3189" t="s">
        <v>14</v>
      </c>
      <c r="H3189" t="s">
        <v>34</v>
      </c>
      <c r="I3189">
        <v>9307</v>
      </c>
      <c r="J3189">
        <v>47.45</v>
      </c>
      <c r="K3189">
        <v>31.79</v>
      </c>
    </row>
    <row r="3190" spans="1:11" x14ac:dyDescent="0.35">
      <c r="A3190">
        <v>854958474</v>
      </c>
      <c r="B3190" s="2">
        <v>44206</v>
      </c>
      <c r="C3190" s="2">
        <v>44216</v>
      </c>
      <c r="D3190" t="s">
        <v>183</v>
      </c>
      <c r="E3190" t="s">
        <v>24</v>
      </c>
      <c r="F3190" t="s">
        <v>56</v>
      </c>
      <c r="G3190" t="s">
        <v>14</v>
      </c>
      <c r="H3190" t="s">
        <v>26</v>
      </c>
      <c r="I3190">
        <v>66</v>
      </c>
      <c r="J3190">
        <v>9.33</v>
      </c>
      <c r="K3190">
        <v>6.92</v>
      </c>
    </row>
    <row r="3191" spans="1:11" x14ac:dyDescent="0.35">
      <c r="A3191">
        <v>111246287</v>
      </c>
      <c r="B3191" s="2">
        <v>42895</v>
      </c>
      <c r="C3191" s="2">
        <v>42897</v>
      </c>
      <c r="D3191" t="s">
        <v>121</v>
      </c>
      <c r="E3191" t="s">
        <v>21</v>
      </c>
      <c r="F3191" t="s">
        <v>47</v>
      </c>
      <c r="G3191" t="s">
        <v>18</v>
      </c>
      <c r="H3191" t="s">
        <v>15</v>
      </c>
      <c r="I3191">
        <v>9103</v>
      </c>
      <c r="J3191">
        <v>421.89</v>
      </c>
      <c r="K3191">
        <v>364.69</v>
      </c>
    </row>
    <row r="3192" spans="1:11" x14ac:dyDescent="0.35">
      <c r="A3192">
        <v>264416730</v>
      </c>
      <c r="B3192" s="2">
        <v>44797</v>
      </c>
      <c r="C3192" s="2">
        <v>44815</v>
      </c>
      <c r="D3192" t="s">
        <v>190</v>
      </c>
      <c r="E3192" t="s">
        <v>38</v>
      </c>
      <c r="F3192" t="s">
        <v>68</v>
      </c>
      <c r="G3192" t="s">
        <v>14</v>
      </c>
      <c r="H3192" t="s">
        <v>19</v>
      </c>
      <c r="I3192">
        <v>5641</v>
      </c>
      <c r="J3192">
        <v>154.06</v>
      </c>
      <c r="K3192">
        <v>90.93</v>
      </c>
    </row>
    <row r="3193" spans="1:11" x14ac:dyDescent="0.35">
      <c r="A3193">
        <v>777018630</v>
      </c>
      <c r="B3193" s="2">
        <v>42419</v>
      </c>
      <c r="C3193" s="2">
        <v>42433</v>
      </c>
      <c r="D3193" t="s">
        <v>109</v>
      </c>
      <c r="E3193" t="s">
        <v>21</v>
      </c>
      <c r="F3193" t="s">
        <v>68</v>
      </c>
      <c r="G3193" t="s">
        <v>14</v>
      </c>
      <c r="H3193" t="s">
        <v>26</v>
      </c>
      <c r="I3193">
        <v>5935</v>
      </c>
      <c r="J3193">
        <v>154.06</v>
      </c>
      <c r="K3193">
        <v>90.93</v>
      </c>
    </row>
    <row r="3194" spans="1:11" x14ac:dyDescent="0.35">
      <c r="A3194">
        <v>731913316</v>
      </c>
      <c r="B3194" s="2">
        <v>42014</v>
      </c>
      <c r="C3194" s="2">
        <v>42018</v>
      </c>
      <c r="D3194" t="s">
        <v>197</v>
      </c>
      <c r="E3194" t="s">
        <v>38</v>
      </c>
      <c r="F3194" t="s">
        <v>22</v>
      </c>
      <c r="G3194" t="s">
        <v>18</v>
      </c>
      <c r="H3194" t="s">
        <v>15</v>
      </c>
      <c r="I3194">
        <v>8270</v>
      </c>
      <c r="J3194">
        <v>47.45</v>
      </c>
      <c r="K3194">
        <v>31.79</v>
      </c>
    </row>
    <row r="3195" spans="1:11" x14ac:dyDescent="0.35">
      <c r="A3195">
        <v>182274615</v>
      </c>
      <c r="B3195" s="2">
        <v>42370</v>
      </c>
      <c r="C3195" s="2">
        <v>42380</v>
      </c>
      <c r="D3195" t="s">
        <v>211</v>
      </c>
      <c r="E3195" t="s">
        <v>38</v>
      </c>
      <c r="F3195" t="s">
        <v>76</v>
      </c>
      <c r="G3195" t="s">
        <v>14</v>
      </c>
      <c r="H3195" t="s">
        <v>34</v>
      </c>
      <c r="I3195">
        <v>7964</v>
      </c>
      <c r="J3195">
        <v>668.27</v>
      </c>
      <c r="K3195">
        <v>502.54</v>
      </c>
    </row>
    <row r="3196" spans="1:11" x14ac:dyDescent="0.35">
      <c r="A3196">
        <v>601588857</v>
      </c>
      <c r="B3196" s="2">
        <v>43709</v>
      </c>
      <c r="C3196" s="2">
        <v>43723</v>
      </c>
      <c r="D3196" t="s">
        <v>159</v>
      </c>
      <c r="E3196" t="s">
        <v>21</v>
      </c>
      <c r="F3196" t="s">
        <v>33</v>
      </c>
      <c r="G3196" t="s">
        <v>18</v>
      </c>
      <c r="H3196" t="s">
        <v>34</v>
      </c>
      <c r="I3196">
        <v>2366</v>
      </c>
      <c r="J3196">
        <v>109.28</v>
      </c>
      <c r="K3196">
        <v>35.840000000000003</v>
      </c>
    </row>
    <row r="3197" spans="1:11" x14ac:dyDescent="0.35">
      <c r="A3197">
        <v>833654868</v>
      </c>
      <c r="B3197" s="2">
        <v>42024</v>
      </c>
      <c r="C3197" s="2">
        <v>42041</v>
      </c>
      <c r="D3197" t="s">
        <v>131</v>
      </c>
      <c r="E3197" t="s">
        <v>32</v>
      </c>
      <c r="F3197" t="s">
        <v>30</v>
      </c>
      <c r="G3197" t="s">
        <v>18</v>
      </c>
      <c r="H3197" t="s">
        <v>19</v>
      </c>
      <c r="I3197">
        <v>5856</v>
      </c>
      <c r="J3197">
        <v>81.73</v>
      </c>
      <c r="K3197">
        <v>56.67</v>
      </c>
    </row>
    <row r="3198" spans="1:11" x14ac:dyDescent="0.35">
      <c r="A3198">
        <v>242583978</v>
      </c>
      <c r="B3198" s="2">
        <v>43505</v>
      </c>
      <c r="C3198" s="2">
        <v>43506</v>
      </c>
      <c r="D3198" t="s">
        <v>44</v>
      </c>
      <c r="E3198" t="s">
        <v>12</v>
      </c>
      <c r="F3198" t="s">
        <v>42</v>
      </c>
      <c r="G3198" t="s">
        <v>14</v>
      </c>
      <c r="H3198" t="s">
        <v>26</v>
      </c>
      <c r="I3198">
        <v>4845</v>
      </c>
      <c r="J3198">
        <v>437.2</v>
      </c>
      <c r="K3198">
        <v>263.33</v>
      </c>
    </row>
    <row r="3199" spans="1:11" x14ac:dyDescent="0.35">
      <c r="A3199">
        <v>962800014</v>
      </c>
      <c r="B3199" s="2">
        <v>43540</v>
      </c>
      <c r="C3199" s="2">
        <v>43549</v>
      </c>
      <c r="D3199" t="s">
        <v>131</v>
      </c>
      <c r="E3199" t="s">
        <v>32</v>
      </c>
      <c r="F3199" t="s">
        <v>17</v>
      </c>
      <c r="G3199" t="s">
        <v>14</v>
      </c>
      <c r="H3199" t="s">
        <v>26</v>
      </c>
      <c r="I3199">
        <v>2774</v>
      </c>
      <c r="J3199">
        <v>152.58000000000001</v>
      </c>
      <c r="K3199">
        <v>97.44</v>
      </c>
    </row>
    <row r="3200" spans="1:11" x14ac:dyDescent="0.35">
      <c r="A3200">
        <v>249039304</v>
      </c>
      <c r="B3200" s="2">
        <v>43176</v>
      </c>
      <c r="C3200" s="2">
        <v>43190</v>
      </c>
      <c r="D3200" t="s">
        <v>95</v>
      </c>
      <c r="E3200" t="s">
        <v>21</v>
      </c>
      <c r="F3200" t="s">
        <v>68</v>
      </c>
      <c r="G3200" t="s">
        <v>18</v>
      </c>
      <c r="H3200" t="s">
        <v>26</v>
      </c>
      <c r="I3200">
        <v>5119</v>
      </c>
      <c r="J3200">
        <v>154.06</v>
      </c>
      <c r="K3200">
        <v>90.93</v>
      </c>
    </row>
    <row r="3201" spans="1:11" x14ac:dyDescent="0.35">
      <c r="A3201">
        <v>826350677</v>
      </c>
      <c r="B3201" s="2">
        <v>43926</v>
      </c>
      <c r="C3201" s="2">
        <v>43940</v>
      </c>
      <c r="D3201" t="s">
        <v>179</v>
      </c>
      <c r="E3201" t="s">
        <v>32</v>
      </c>
      <c r="F3201" t="s">
        <v>22</v>
      </c>
      <c r="G3201" t="s">
        <v>14</v>
      </c>
      <c r="H3201" t="s">
        <v>19</v>
      </c>
      <c r="I3201">
        <v>4383</v>
      </c>
      <c r="J3201">
        <v>47.45</v>
      </c>
      <c r="K3201">
        <v>31.79</v>
      </c>
    </row>
    <row r="3202" spans="1:11" x14ac:dyDescent="0.35">
      <c r="A3202">
        <v>540095460</v>
      </c>
      <c r="B3202" s="2">
        <v>43883</v>
      </c>
      <c r="C3202" s="2">
        <v>43903</v>
      </c>
      <c r="D3202" t="s">
        <v>46</v>
      </c>
      <c r="E3202" t="s">
        <v>29</v>
      </c>
      <c r="F3202" t="s">
        <v>42</v>
      </c>
      <c r="G3202" t="s">
        <v>14</v>
      </c>
      <c r="H3202" t="s">
        <v>26</v>
      </c>
      <c r="I3202">
        <v>5104</v>
      </c>
      <c r="J3202">
        <v>437.2</v>
      </c>
      <c r="K3202">
        <v>263.33</v>
      </c>
    </row>
    <row r="3203" spans="1:11" x14ac:dyDescent="0.35">
      <c r="A3203">
        <v>905947482</v>
      </c>
      <c r="B3203" s="2">
        <v>42338</v>
      </c>
      <c r="C3203" s="2">
        <v>42354</v>
      </c>
      <c r="D3203" t="s">
        <v>135</v>
      </c>
      <c r="E3203" t="s">
        <v>21</v>
      </c>
      <c r="F3203" t="s">
        <v>25</v>
      </c>
      <c r="G3203" t="s">
        <v>14</v>
      </c>
      <c r="H3203" t="s">
        <v>19</v>
      </c>
      <c r="I3203">
        <v>8847</v>
      </c>
      <c r="J3203">
        <v>205.7</v>
      </c>
      <c r="K3203">
        <v>117.11</v>
      </c>
    </row>
    <row r="3204" spans="1:11" x14ac:dyDescent="0.35">
      <c r="A3204">
        <v>359893071</v>
      </c>
      <c r="B3204" s="2">
        <v>44399</v>
      </c>
      <c r="C3204" s="2">
        <v>44408</v>
      </c>
      <c r="D3204" t="s">
        <v>178</v>
      </c>
      <c r="E3204" t="s">
        <v>21</v>
      </c>
      <c r="F3204" t="s">
        <v>68</v>
      </c>
      <c r="G3204" t="s">
        <v>14</v>
      </c>
      <c r="H3204" t="s">
        <v>34</v>
      </c>
      <c r="I3204">
        <v>9212</v>
      </c>
      <c r="J3204">
        <v>154.06</v>
      </c>
      <c r="K3204">
        <v>90.93</v>
      </c>
    </row>
    <row r="3205" spans="1:11" x14ac:dyDescent="0.35">
      <c r="A3205">
        <v>108231055</v>
      </c>
      <c r="B3205" s="2">
        <v>43325</v>
      </c>
      <c r="C3205" s="2">
        <v>43326</v>
      </c>
      <c r="D3205" t="s">
        <v>186</v>
      </c>
      <c r="E3205" t="s">
        <v>38</v>
      </c>
      <c r="F3205" t="s">
        <v>47</v>
      </c>
      <c r="G3205" t="s">
        <v>14</v>
      </c>
      <c r="H3205" t="s">
        <v>26</v>
      </c>
      <c r="I3205">
        <v>6829</v>
      </c>
      <c r="J3205">
        <v>421.89</v>
      </c>
      <c r="K3205">
        <v>364.69</v>
      </c>
    </row>
    <row r="3206" spans="1:11" x14ac:dyDescent="0.35">
      <c r="A3206">
        <v>977572762</v>
      </c>
      <c r="B3206" s="2">
        <v>44347</v>
      </c>
      <c r="C3206" s="2">
        <v>44349</v>
      </c>
      <c r="D3206" t="s">
        <v>106</v>
      </c>
      <c r="E3206" t="s">
        <v>38</v>
      </c>
      <c r="F3206" t="s">
        <v>42</v>
      </c>
      <c r="G3206" t="s">
        <v>14</v>
      </c>
      <c r="H3206" t="s">
        <v>15</v>
      </c>
      <c r="I3206">
        <v>4359</v>
      </c>
      <c r="J3206">
        <v>437.2</v>
      </c>
      <c r="K3206">
        <v>263.33</v>
      </c>
    </row>
    <row r="3207" spans="1:11" x14ac:dyDescent="0.35">
      <c r="A3207">
        <v>264842021</v>
      </c>
      <c r="B3207" s="2">
        <v>42313</v>
      </c>
      <c r="C3207" s="2">
        <v>42331</v>
      </c>
      <c r="D3207" t="s">
        <v>86</v>
      </c>
      <c r="E3207" t="s">
        <v>29</v>
      </c>
      <c r="F3207" t="s">
        <v>17</v>
      </c>
      <c r="G3207" t="s">
        <v>14</v>
      </c>
      <c r="H3207" t="s">
        <v>34</v>
      </c>
      <c r="I3207">
        <v>1494</v>
      </c>
      <c r="J3207">
        <v>152.58000000000001</v>
      </c>
      <c r="K3207">
        <v>97.44</v>
      </c>
    </row>
    <row r="3208" spans="1:11" x14ac:dyDescent="0.35">
      <c r="A3208">
        <v>287275159</v>
      </c>
      <c r="B3208" s="2">
        <v>44040</v>
      </c>
      <c r="C3208" s="2">
        <v>44055</v>
      </c>
      <c r="D3208" t="s">
        <v>59</v>
      </c>
      <c r="E3208" t="s">
        <v>12</v>
      </c>
      <c r="F3208" t="s">
        <v>17</v>
      </c>
      <c r="G3208" t="s">
        <v>18</v>
      </c>
      <c r="H3208" t="s">
        <v>34</v>
      </c>
      <c r="I3208">
        <v>9958</v>
      </c>
      <c r="J3208">
        <v>152.58000000000001</v>
      </c>
      <c r="K3208">
        <v>97.44</v>
      </c>
    </row>
    <row r="3209" spans="1:11" x14ac:dyDescent="0.35">
      <c r="A3209">
        <v>732421004</v>
      </c>
      <c r="B3209" s="2">
        <v>43770</v>
      </c>
      <c r="C3209" s="2">
        <v>43791</v>
      </c>
      <c r="D3209" t="s">
        <v>110</v>
      </c>
      <c r="E3209" t="s">
        <v>38</v>
      </c>
      <c r="F3209" t="s">
        <v>30</v>
      </c>
      <c r="G3209" t="s">
        <v>14</v>
      </c>
      <c r="H3209" t="s">
        <v>15</v>
      </c>
      <c r="I3209">
        <v>8506</v>
      </c>
      <c r="J3209">
        <v>81.73</v>
      </c>
      <c r="K3209">
        <v>56.67</v>
      </c>
    </row>
    <row r="3210" spans="1:11" x14ac:dyDescent="0.35">
      <c r="A3210">
        <v>908140885</v>
      </c>
      <c r="B3210" s="2">
        <v>44639</v>
      </c>
      <c r="C3210" s="2">
        <v>44640</v>
      </c>
      <c r="D3210" t="s">
        <v>81</v>
      </c>
      <c r="E3210" t="s">
        <v>32</v>
      </c>
      <c r="F3210" t="s">
        <v>68</v>
      </c>
      <c r="G3210" t="s">
        <v>14</v>
      </c>
      <c r="H3210" t="s">
        <v>34</v>
      </c>
      <c r="I3210">
        <v>7924</v>
      </c>
      <c r="J3210">
        <v>154.06</v>
      </c>
      <c r="K3210">
        <v>90.93</v>
      </c>
    </row>
    <row r="3211" spans="1:11" x14ac:dyDescent="0.35">
      <c r="A3211">
        <v>192608630</v>
      </c>
      <c r="B3211" s="2">
        <v>43935</v>
      </c>
      <c r="C3211" s="2">
        <v>43943</v>
      </c>
      <c r="D3211" t="s">
        <v>104</v>
      </c>
      <c r="E3211" t="s">
        <v>24</v>
      </c>
      <c r="F3211" t="s">
        <v>42</v>
      </c>
      <c r="G3211" t="s">
        <v>18</v>
      </c>
      <c r="H3211" t="s">
        <v>34</v>
      </c>
      <c r="I3211">
        <v>6029</v>
      </c>
      <c r="J3211">
        <v>437.2</v>
      </c>
      <c r="K3211">
        <v>263.33</v>
      </c>
    </row>
    <row r="3212" spans="1:11" x14ac:dyDescent="0.35">
      <c r="A3212">
        <v>284310567</v>
      </c>
      <c r="B3212" s="2">
        <v>42571</v>
      </c>
      <c r="C3212" s="2">
        <v>42588</v>
      </c>
      <c r="D3212" t="s">
        <v>109</v>
      </c>
      <c r="E3212" t="s">
        <v>21</v>
      </c>
      <c r="F3212" t="s">
        <v>42</v>
      </c>
      <c r="G3212" t="s">
        <v>18</v>
      </c>
      <c r="H3212" t="s">
        <v>15</v>
      </c>
      <c r="I3212">
        <v>2670</v>
      </c>
      <c r="J3212">
        <v>437.2</v>
      </c>
      <c r="K3212">
        <v>263.33</v>
      </c>
    </row>
    <row r="3213" spans="1:11" x14ac:dyDescent="0.35">
      <c r="A3213">
        <v>252045524</v>
      </c>
      <c r="B3213" s="2">
        <v>42656</v>
      </c>
      <c r="C3213" s="2">
        <v>42674</v>
      </c>
      <c r="D3213" t="s">
        <v>182</v>
      </c>
      <c r="E3213" t="s">
        <v>12</v>
      </c>
      <c r="F3213" t="s">
        <v>47</v>
      </c>
      <c r="G3213" t="s">
        <v>18</v>
      </c>
      <c r="H3213" t="s">
        <v>34</v>
      </c>
      <c r="I3213">
        <v>4726</v>
      </c>
      <c r="J3213">
        <v>421.89</v>
      </c>
      <c r="K3213">
        <v>364.69</v>
      </c>
    </row>
    <row r="3214" spans="1:11" x14ac:dyDescent="0.35">
      <c r="A3214">
        <v>584924829</v>
      </c>
      <c r="B3214" s="2">
        <v>42152</v>
      </c>
      <c r="C3214" s="2">
        <v>42166</v>
      </c>
      <c r="D3214" t="s">
        <v>212</v>
      </c>
      <c r="E3214" t="s">
        <v>32</v>
      </c>
      <c r="F3214" t="s">
        <v>17</v>
      </c>
      <c r="G3214" t="s">
        <v>18</v>
      </c>
      <c r="H3214" t="s">
        <v>15</v>
      </c>
      <c r="I3214">
        <v>1110</v>
      </c>
      <c r="J3214">
        <v>152.58000000000001</v>
      </c>
      <c r="K3214">
        <v>97.44</v>
      </c>
    </row>
    <row r="3215" spans="1:11" x14ac:dyDescent="0.35">
      <c r="A3215">
        <v>942372310</v>
      </c>
      <c r="B3215" s="2">
        <v>43867</v>
      </c>
      <c r="C3215" s="2">
        <v>43877</v>
      </c>
      <c r="D3215" t="s">
        <v>35</v>
      </c>
      <c r="E3215" t="s">
        <v>21</v>
      </c>
      <c r="F3215" t="s">
        <v>68</v>
      </c>
      <c r="G3215" t="s">
        <v>18</v>
      </c>
      <c r="H3215" t="s">
        <v>15</v>
      </c>
      <c r="I3215">
        <v>7763</v>
      </c>
      <c r="J3215">
        <v>154.06</v>
      </c>
      <c r="K3215">
        <v>90.93</v>
      </c>
    </row>
    <row r="3216" spans="1:11" x14ac:dyDescent="0.35">
      <c r="A3216">
        <v>604124295</v>
      </c>
      <c r="B3216" s="2">
        <v>42079</v>
      </c>
      <c r="C3216" s="2">
        <v>42081</v>
      </c>
      <c r="D3216" t="s">
        <v>175</v>
      </c>
      <c r="E3216" t="s">
        <v>21</v>
      </c>
      <c r="F3216" t="s">
        <v>47</v>
      </c>
      <c r="G3216" t="s">
        <v>14</v>
      </c>
      <c r="H3216" t="s">
        <v>19</v>
      </c>
      <c r="I3216">
        <v>2659</v>
      </c>
      <c r="J3216">
        <v>421.89</v>
      </c>
      <c r="K3216">
        <v>364.69</v>
      </c>
    </row>
    <row r="3217" spans="1:11" x14ac:dyDescent="0.35">
      <c r="A3217">
        <v>720229613</v>
      </c>
      <c r="B3217" s="2">
        <v>42070</v>
      </c>
      <c r="C3217" s="2">
        <v>42071</v>
      </c>
      <c r="D3217" t="s">
        <v>144</v>
      </c>
      <c r="E3217" t="s">
        <v>21</v>
      </c>
      <c r="F3217" t="s">
        <v>56</v>
      </c>
      <c r="G3217" t="s">
        <v>14</v>
      </c>
      <c r="H3217" t="s">
        <v>19</v>
      </c>
      <c r="I3217">
        <v>803</v>
      </c>
      <c r="J3217">
        <v>9.33</v>
      </c>
      <c r="K3217">
        <v>6.92</v>
      </c>
    </row>
    <row r="3218" spans="1:11" x14ac:dyDescent="0.35">
      <c r="A3218">
        <v>261049592</v>
      </c>
      <c r="B3218" s="2">
        <v>44244</v>
      </c>
      <c r="C3218" s="2">
        <v>44254</v>
      </c>
      <c r="D3218" t="s">
        <v>41</v>
      </c>
      <c r="E3218" t="s">
        <v>29</v>
      </c>
      <c r="F3218" t="s">
        <v>25</v>
      </c>
      <c r="G3218" t="s">
        <v>14</v>
      </c>
      <c r="H3218" t="s">
        <v>26</v>
      </c>
      <c r="I3218">
        <v>9230</v>
      </c>
      <c r="J3218">
        <v>205.7</v>
      </c>
      <c r="K3218">
        <v>117.11</v>
      </c>
    </row>
    <row r="3219" spans="1:11" x14ac:dyDescent="0.35">
      <c r="A3219">
        <v>967258059</v>
      </c>
      <c r="B3219" s="2">
        <v>43312</v>
      </c>
      <c r="C3219" s="2">
        <v>43332</v>
      </c>
      <c r="D3219" t="s">
        <v>48</v>
      </c>
      <c r="E3219" t="s">
        <v>21</v>
      </c>
      <c r="F3219" t="s">
        <v>30</v>
      </c>
      <c r="G3219" t="s">
        <v>14</v>
      </c>
      <c r="H3219" t="s">
        <v>15</v>
      </c>
      <c r="I3219">
        <v>2009</v>
      </c>
      <c r="J3219">
        <v>81.73</v>
      </c>
      <c r="K3219">
        <v>56.67</v>
      </c>
    </row>
    <row r="3220" spans="1:11" x14ac:dyDescent="0.35">
      <c r="A3220">
        <v>599841344</v>
      </c>
      <c r="B3220" s="2">
        <v>42150</v>
      </c>
      <c r="C3220" s="2">
        <v>42163</v>
      </c>
      <c r="D3220" t="s">
        <v>90</v>
      </c>
      <c r="E3220" t="s">
        <v>38</v>
      </c>
      <c r="F3220" t="s">
        <v>42</v>
      </c>
      <c r="G3220" t="s">
        <v>18</v>
      </c>
      <c r="H3220" t="s">
        <v>26</v>
      </c>
      <c r="I3220">
        <v>5238</v>
      </c>
      <c r="J3220">
        <v>437.2</v>
      </c>
      <c r="K3220">
        <v>263.33</v>
      </c>
    </row>
    <row r="3221" spans="1:11" x14ac:dyDescent="0.35">
      <c r="A3221">
        <v>590098273</v>
      </c>
      <c r="B3221" s="2">
        <v>42328</v>
      </c>
      <c r="C3221" s="2">
        <v>42334</v>
      </c>
      <c r="D3221" t="s">
        <v>69</v>
      </c>
      <c r="E3221" t="s">
        <v>38</v>
      </c>
      <c r="F3221" t="s">
        <v>56</v>
      </c>
      <c r="G3221" t="s">
        <v>18</v>
      </c>
      <c r="H3221" t="s">
        <v>15</v>
      </c>
      <c r="I3221">
        <v>2047</v>
      </c>
      <c r="J3221">
        <v>9.33</v>
      </c>
      <c r="K3221">
        <v>6.92</v>
      </c>
    </row>
    <row r="3222" spans="1:11" x14ac:dyDescent="0.35">
      <c r="A3222">
        <v>189640176</v>
      </c>
      <c r="B3222" s="2">
        <v>44499</v>
      </c>
      <c r="C3222" s="2">
        <v>44519</v>
      </c>
      <c r="D3222" t="s">
        <v>53</v>
      </c>
      <c r="E3222" t="s">
        <v>29</v>
      </c>
      <c r="F3222" t="s">
        <v>25</v>
      </c>
      <c r="G3222" t="s">
        <v>18</v>
      </c>
      <c r="H3222" t="s">
        <v>26</v>
      </c>
      <c r="I3222">
        <v>7597</v>
      </c>
      <c r="J3222">
        <v>205.7</v>
      </c>
      <c r="K3222">
        <v>117.11</v>
      </c>
    </row>
    <row r="3223" spans="1:11" x14ac:dyDescent="0.35">
      <c r="A3223">
        <v>520390880</v>
      </c>
      <c r="B3223" s="2">
        <v>44357</v>
      </c>
      <c r="C3223" s="2">
        <v>44371</v>
      </c>
      <c r="D3223" t="s">
        <v>109</v>
      </c>
      <c r="E3223" t="s">
        <v>21</v>
      </c>
      <c r="F3223" t="s">
        <v>25</v>
      </c>
      <c r="G3223" t="s">
        <v>18</v>
      </c>
      <c r="H3223" t="s">
        <v>15</v>
      </c>
      <c r="I3223">
        <v>4080</v>
      </c>
      <c r="J3223">
        <v>205.7</v>
      </c>
      <c r="K3223">
        <v>117.11</v>
      </c>
    </row>
    <row r="3224" spans="1:11" x14ac:dyDescent="0.35">
      <c r="A3224">
        <v>524586713</v>
      </c>
      <c r="B3224" s="2">
        <v>42524</v>
      </c>
      <c r="C3224" s="2">
        <v>42540</v>
      </c>
      <c r="D3224" t="s">
        <v>187</v>
      </c>
      <c r="E3224" t="s">
        <v>29</v>
      </c>
      <c r="F3224" t="s">
        <v>42</v>
      </c>
      <c r="G3224" t="s">
        <v>18</v>
      </c>
      <c r="H3224" t="s">
        <v>19</v>
      </c>
      <c r="I3224">
        <v>5721</v>
      </c>
      <c r="J3224">
        <v>437.2</v>
      </c>
      <c r="K3224">
        <v>263.33</v>
      </c>
    </row>
    <row r="3225" spans="1:11" x14ac:dyDescent="0.35">
      <c r="A3225">
        <v>114776504</v>
      </c>
      <c r="B3225" s="2">
        <v>44787</v>
      </c>
      <c r="C3225" s="2">
        <v>44795</v>
      </c>
      <c r="D3225" t="s">
        <v>147</v>
      </c>
      <c r="E3225" t="s">
        <v>38</v>
      </c>
      <c r="F3225" t="s">
        <v>30</v>
      </c>
      <c r="G3225" t="s">
        <v>18</v>
      </c>
      <c r="H3225" t="s">
        <v>34</v>
      </c>
      <c r="I3225">
        <v>3773</v>
      </c>
      <c r="J3225">
        <v>81.73</v>
      </c>
      <c r="K3225">
        <v>56.67</v>
      </c>
    </row>
    <row r="3226" spans="1:11" x14ac:dyDescent="0.35">
      <c r="A3226">
        <v>623821580</v>
      </c>
      <c r="B3226" s="2">
        <v>42658</v>
      </c>
      <c r="C3226" s="2">
        <v>42672</v>
      </c>
      <c r="D3226" t="s">
        <v>35</v>
      </c>
      <c r="E3226" t="s">
        <v>21</v>
      </c>
      <c r="F3226" t="s">
        <v>56</v>
      </c>
      <c r="G3226" t="s">
        <v>18</v>
      </c>
      <c r="H3226" t="s">
        <v>26</v>
      </c>
      <c r="I3226">
        <v>1523</v>
      </c>
      <c r="J3226">
        <v>9.33</v>
      </c>
      <c r="K3226">
        <v>6.92</v>
      </c>
    </row>
    <row r="3227" spans="1:11" x14ac:dyDescent="0.35">
      <c r="A3227">
        <v>754895770</v>
      </c>
      <c r="B3227" s="2">
        <v>42778</v>
      </c>
      <c r="C3227" s="2">
        <v>42798</v>
      </c>
      <c r="D3227" t="s">
        <v>46</v>
      </c>
      <c r="E3227" t="s">
        <v>29</v>
      </c>
      <c r="F3227" t="s">
        <v>25</v>
      </c>
      <c r="G3227" t="s">
        <v>14</v>
      </c>
      <c r="H3227" t="s">
        <v>15</v>
      </c>
      <c r="I3227">
        <v>9289</v>
      </c>
      <c r="J3227">
        <v>205.7</v>
      </c>
      <c r="K3227">
        <v>117.11</v>
      </c>
    </row>
    <row r="3228" spans="1:11" x14ac:dyDescent="0.35">
      <c r="A3228">
        <v>631485402</v>
      </c>
      <c r="B3228" s="2">
        <v>42942</v>
      </c>
      <c r="C3228" s="2">
        <v>42945</v>
      </c>
      <c r="D3228" t="s">
        <v>65</v>
      </c>
      <c r="E3228" t="s">
        <v>32</v>
      </c>
      <c r="F3228" t="s">
        <v>22</v>
      </c>
      <c r="G3228" t="s">
        <v>14</v>
      </c>
      <c r="H3228" t="s">
        <v>26</v>
      </c>
      <c r="I3228">
        <v>9418</v>
      </c>
      <c r="J3228">
        <v>47.45</v>
      </c>
      <c r="K3228">
        <v>31.79</v>
      </c>
    </row>
    <row r="3229" spans="1:11" x14ac:dyDescent="0.35">
      <c r="A3229">
        <v>447389304</v>
      </c>
      <c r="B3229" s="2">
        <v>43761</v>
      </c>
      <c r="C3229" s="2">
        <v>43770</v>
      </c>
      <c r="D3229" t="s">
        <v>64</v>
      </c>
      <c r="E3229" t="s">
        <v>29</v>
      </c>
      <c r="F3229" t="s">
        <v>30</v>
      </c>
      <c r="G3229" t="s">
        <v>14</v>
      </c>
      <c r="H3229" t="s">
        <v>26</v>
      </c>
      <c r="I3229">
        <v>1292</v>
      </c>
      <c r="J3229">
        <v>81.73</v>
      </c>
      <c r="K3229">
        <v>56.67</v>
      </c>
    </row>
    <row r="3230" spans="1:11" x14ac:dyDescent="0.35">
      <c r="A3230">
        <v>916718804</v>
      </c>
      <c r="B3230" s="2">
        <v>44617</v>
      </c>
      <c r="C3230" s="2">
        <v>44635</v>
      </c>
      <c r="D3230" t="s">
        <v>114</v>
      </c>
      <c r="E3230" t="s">
        <v>38</v>
      </c>
      <c r="F3230" t="s">
        <v>76</v>
      </c>
      <c r="G3230" t="s">
        <v>14</v>
      </c>
      <c r="H3230" t="s">
        <v>15</v>
      </c>
      <c r="I3230">
        <v>6321</v>
      </c>
      <c r="J3230">
        <v>668.27</v>
      </c>
      <c r="K3230">
        <v>502.54</v>
      </c>
    </row>
    <row r="3231" spans="1:11" x14ac:dyDescent="0.35">
      <c r="A3231">
        <v>123897731</v>
      </c>
      <c r="B3231" s="2">
        <v>42281</v>
      </c>
      <c r="C3231" s="2">
        <v>42285</v>
      </c>
      <c r="D3231" t="s">
        <v>81</v>
      </c>
      <c r="E3231" t="s">
        <v>32</v>
      </c>
      <c r="F3231" t="s">
        <v>17</v>
      </c>
      <c r="G3231" t="s">
        <v>18</v>
      </c>
      <c r="H3231" t="s">
        <v>15</v>
      </c>
      <c r="I3231">
        <v>2947</v>
      </c>
      <c r="J3231">
        <v>152.58000000000001</v>
      </c>
      <c r="K3231">
        <v>97.44</v>
      </c>
    </row>
    <row r="3232" spans="1:11" x14ac:dyDescent="0.35">
      <c r="A3232">
        <v>273662412</v>
      </c>
      <c r="B3232" s="2">
        <v>44762</v>
      </c>
      <c r="C3232" s="2">
        <v>44764</v>
      </c>
      <c r="D3232" t="s">
        <v>49</v>
      </c>
      <c r="E3232" t="s">
        <v>21</v>
      </c>
      <c r="F3232" t="s">
        <v>47</v>
      </c>
      <c r="G3232" t="s">
        <v>14</v>
      </c>
      <c r="H3232" t="s">
        <v>19</v>
      </c>
      <c r="I3232">
        <v>1644</v>
      </c>
      <c r="J3232">
        <v>421.89</v>
      </c>
      <c r="K3232">
        <v>364.69</v>
      </c>
    </row>
    <row r="3233" spans="1:11" x14ac:dyDescent="0.35">
      <c r="A3233">
        <v>941061675</v>
      </c>
      <c r="B3233" s="2">
        <v>42802</v>
      </c>
      <c r="C3233" s="2">
        <v>42819</v>
      </c>
      <c r="D3233" t="s">
        <v>144</v>
      </c>
      <c r="E3233" t="s">
        <v>21</v>
      </c>
      <c r="F3233" t="s">
        <v>68</v>
      </c>
      <c r="G3233" t="s">
        <v>18</v>
      </c>
      <c r="H3233" t="s">
        <v>15</v>
      </c>
      <c r="I3233">
        <v>9917</v>
      </c>
      <c r="J3233">
        <v>154.06</v>
      </c>
      <c r="K3233">
        <v>90.93</v>
      </c>
    </row>
    <row r="3234" spans="1:11" x14ac:dyDescent="0.35">
      <c r="A3234">
        <v>421456849</v>
      </c>
      <c r="B3234" s="2">
        <v>43806</v>
      </c>
      <c r="C3234" s="2">
        <v>43814</v>
      </c>
      <c r="D3234" t="s">
        <v>159</v>
      </c>
      <c r="E3234" t="s">
        <v>21</v>
      </c>
      <c r="F3234" t="s">
        <v>47</v>
      </c>
      <c r="G3234" t="s">
        <v>14</v>
      </c>
      <c r="H3234" t="s">
        <v>15</v>
      </c>
      <c r="I3234">
        <v>7302</v>
      </c>
      <c r="J3234">
        <v>421.89</v>
      </c>
      <c r="K3234">
        <v>364.69</v>
      </c>
    </row>
    <row r="3235" spans="1:11" x14ac:dyDescent="0.35">
      <c r="A3235">
        <v>680521762</v>
      </c>
      <c r="B3235" s="2">
        <v>43180</v>
      </c>
      <c r="C3235" s="2">
        <v>43187</v>
      </c>
      <c r="D3235" t="s">
        <v>73</v>
      </c>
      <c r="E3235" t="s">
        <v>24</v>
      </c>
      <c r="F3235" t="s">
        <v>47</v>
      </c>
      <c r="G3235" t="s">
        <v>18</v>
      </c>
      <c r="H3235" t="s">
        <v>26</v>
      </c>
      <c r="I3235">
        <v>367</v>
      </c>
      <c r="J3235">
        <v>421.89</v>
      </c>
      <c r="K3235">
        <v>364.69</v>
      </c>
    </row>
    <row r="3236" spans="1:11" x14ac:dyDescent="0.35">
      <c r="A3236">
        <v>604242742</v>
      </c>
      <c r="B3236" s="2">
        <v>42873</v>
      </c>
      <c r="C3236" s="2">
        <v>42885</v>
      </c>
      <c r="D3236" t="s">
        <v>147</v>
      </c>
      <c r="E3236" t="s">
        <v>38</v>
      </c>
      <c r="F3236" t="s">
        <v>56</v>
      </c>
      <c r="G3236" t="s">
        <v>14</v>
      </c>
      <c r="H3236" t="s">
        <v>15</v>
      </c>
      <c r="I3236">
        <v>7710</v>
      </c>
      <c r="J3236">
        <v>9.33</v>
      </c>
      <c r="K3236">
        <v>6.92</v>
      </c>
    </row>
    <row r="3237" spans="1:11" x14ac:dyDescent="0.35">
      <c r="A3237">
        <v>948918616</v>
      </c>
      <c r="B3237" s="2">
        <v>43996</v>
      </c>
      <c r="C3237" s="2">
        <v>43998</v>
      </c>
      <c r="D3237" t="s">
        <v>155</v>
      </c>
      <c r="E3237" t="s">
        <v>12</v>
      </c>
      <c r="F3237" t="s">
        <v>42</v>
      </c>
      <c r="G3237" t="s">
        <v>18</v>
      </c>
      <c r="H3237" t="s">
        <v>15</v>
      </c>
      <c r="I3237">
        <v>4960</v>
      </c>
      <c r="J3237">
        <v>437.2</v>
      </c>
      <c r="K3237">
        <v>263.33</v>
      </c>
    </row>
    <row r="3238" spans="1:11" x14ac:dyDescent="0.35">
      <c r="A3238">
        <v>291160714</v>
      </c>
      <c r="B3238" s="2">
        <v>43931</v>
      </c>
      <c r="C3238" s="2">
        <v>43947</v>
      </c>
      <c r="D3238" t="s">
        <v>188</v>
      </c>
      <c r="E3238" t="s">
        <v>21</v>
      </c>
      <c r="F3238" t="s">
        <v>42</v>
      </c>
      <c r="G3238" t="s">
        <v>14</v>
      </c>
      <c r="H3238" t="s">
        <v>34</v>
      </c>
      <c r="I3238">
        <v>9780</v>
      </c>
      <c r="J3238">
        <v>437.2</v>
      </c>
      <c r="K3238">
        <v>263.33</v>
      </c>
    </row>
    <row r="3239" spans="1:11" x14ac:dyDescent="0.35">
      <c r="A3239">
        <v>877892863</v>
      </c>
      <c r="B3239" s="2">
        <v>44488</v>
      </c>
      <c r="C3239" s="2">
        <v>44494</v>
      </c>
      <c r="D3239" t="s">
        <v>63</v>
      </c>
      <c r="E3239" t="s">
        <v>32</v>
      </c>
      <c r="F3239" t="s">
        <v>56</v>
      </c>
      <c r="G3239" t="s">
        <v>14</v>
      </c>
      <c r="H3239" t="s">
        <v>19</v>
      </c>
      <c r="I3239">
        <v>6862</v>
      </c>
      <c r="J3239">
        <v>9.33</v>
      </c>
      <c r="K3239">
        <v>6.92</v>
      </c>
    </row>
    <row r="3240" spans="1:11" x14ac:dyDescent="0.35">
      <c r="A3240">
        <v>976351392</v>
      </c>
      <c r="B3240" s="2">
        <v>43328</v>
      </c>
      <c r="C3240" s="2">
        <v>43342</v>
      </c>
      <c r="D3240" t="s">
        <v>136</v>
      </c>
      <c r="E3240" t="s">
        <v>38</v>
      </c>
      <c r="F3240" t="s">
        <v>68</v>
      </c>
      <c r="G3240" t="s">
        <v>14</v>
      </c>
      <c r="H3240" t="s">
        <v>15</v>
      </c>
      <c r="I3240">
        <v>2928</v>
      </c>
      <c r="J3240">
        <v>154.06</v>
      </c>
      <c r="K3240">
        <v>90.93</v>
      </c>
    </row>
    <row r="3241" spans="1:11" x14ac:dyDescent="0.35">
      <c r="A3241">
        <v>724085128</v>
      </c>
      <c r="B3241" s="2">
        <v>43121</v>
      </c>
      <c r="C3241" s="2">
        <v>43129</v>
      </c>
      <c r="D3241" t="s">
        <v>215</v>
      </c>
      <c r="E3241" t="s">
        <v>21</v>
      </c>
      <c r="F3241" t="s">
        <v>56</v>
      </c>
      <c r="G3241" t="s">
        <v>18</v>
      </c>
      <c r="H3241" t="s">
        <v>15</v>
      </c>
      <c r="I3241">
        <v>1735</v>
      </c>
      <c r="J3241">
        <v>9.33</v>
      </c>
      <c r="K3241">
        <v>6.92</v>
      </c>
    </row>
    <row r="3242" spans="1:11" x14ac:dyDescent="0.35">
      <c r="A3242">
        <v>778955399</v>
      </c>
      <c r="B3242" s="2">
        <v>43843</v>
      </c>
      <c r="C3242" s="2">
        <v>43851</v>
      </c>
      <c r="D3242" t="s">
        <v>136</v>
      </c>
      <c r="E3242" t="s">
        <v>38</v>
      </c>
      <c r="F3242" t="s">
        <v>33</v>
      </c>
      <c r="G3242" t="s">
        <v>18</v>
      </c>
      <c r="H3242" t="s">
        <v>34</v>
      </c>
      <c r="I3242">
        <v>9068</v>
      </c>
      <c r="J3242">
        <v>109.28</v>
      </c>
      <c r="K3242">
        <v>35.840000000000003</v>
      </c>
    </row>
    <row r="3243" spans="1:11" x14ac:dyDescent="0.35">
      <c r="A3243">
        <v>969136035</v>
      </c>
      <c r="B3243" s="2">
        <v>42133</v>
      </c>
      <c r="C3243" s="2">
        <v>42143</v>
      </c>
      <c r="D3243" t="s">
        <v>143</v>
      </c>
      <c r="E3243" t="s">
        <v>24</v>
      </c>
      <c r="F3243" t="s">
        <v>47</v>
      </c>
      <c r="G3243" t="s">
        <v>14</v>
      </c>
      <c r="H3243" t="s">
        <v>15</v>
      </c>
      <c r="I3243">
        <v>7744</v>
      </c>
      <c r="J3243">
        <v>421.89</v>
      </c>
      <c r="K3243">
        <v>364.69</v>
      </c>
    </row>
    <row r="3244" spans="1:11" x14ac:dyDescent="0.35">
      <c r="A3244">
        <v>743113362</v>
      </c>
      <c r="B3244" s="2">
        <v>42634</v>
      </c>
      <c r="C3244" s="2">
        <v>42642</v>
      </c>
      <c r="D3244" t="s">
        <v>106</v>
      </c>
      <c r="E3244" t="s">
        <v>38</v>
      </c>
      <c r="F3244" t="s">
        <v>13</v>
      </c>
      <c r="G3244" t="s">
        <v>14</v>
      </c>
      <c r="H3244" t="s">
        <v>34</v>
      </c>
      <c r="I3244">
        <v>2612</v>
      </c>
      <c r="J3244">
        <v>255.28</v>
      </c>
      <c r="K3244">
        <v>159.41999999999999</v>
      </c>
    </row>
    <row r="3245" spans="1:11" x14ac:dyDescent="0.35">
      <c r="A3245">
        <v>519686210</v>
      </c>
      <c r="B3245" s="2">
        <v>43723</v>
      </c>
      <c r="C3245" s="2">
        <v>43726</v>
      </c>
      <c r="D3245" t="s">
        <v>206</v>
      </c>
      <c r="E3245" t="s">
        <v>24</v>
      </c>
      <c r="F3245" t="s">
        <v>17</v>
      </c>
      <c r="G3245" t="s">
        <v>18</v>
      </c>
      <c r="H3245" t="s">
        <v>26</v>
      </c>
      <c r="I3245">
        <v>5553</v>
      </c>
      <c r="J3245">
        <v>152.58000000000001</v>
      </c>
      <c r="K3245">
        <v>97.44</v>
      </c>
    </row>
    <row r="3246" spans="1:11" x14ac:dyDescent="0.35">
      <c r="A3246">
        <v>337965905</v>
      </c>
      <c r="B3246" s="2">
        <v>44016</v>
      </c>
      <c r="C3246" s="2">
        <v>44031</v>
      </c>
      <c r="D3246" t="s">
        <v>170</v>
      </c>
      <c r="E3246" t="s">
        <v>12</v>
      </c>
      <c r="F3246" t="s">
        <v>47</v>
      </c>
      <c r="G3246" t="s">
        <v>14</v>
      </c>
      <c r="H3246" t="s">
        <v>19</v>
      </c>
      <c r="I3246">
        <v>477</v>
      </c>
      <c r="J3246">
        <v>421.89</v>
      </c>
      <c r="K3246">
        <v>364.69</v>
      </c>
    </row>
    <row r="3247" spans="1:11" x14ac:dyDescent="0.35">
      <c r="A3247">
        <v>307376277</v>
      </c>
      <c r="B3247" s="2">
        <v>42590</v>
      </c>
      <c r="C3247" s="2">
        <v>42598</v>
      </c>
      <c r="D3247" t="s">
        <v>90</v>
      </c>
      <c r="E3247" t="s">
        <v>38</v>
      </c>
      <c r="F3247" t="s">
        <v>56</v>
      </c>
      <c r="G3247" t="s">
        <v>18</v>
      </c>
      <c r="H3247" t="s">
        <v>19</v>
      </c>
      <c r="I3247">
        <v>8326</v>
      </c>
      <c r="J3247">
        <v>9.33</v>
      </c>
      <c r="K3247">
        <v>6.92</v>
      </c>
    </row>
    <row r="3248" spans="1:11" x14ac:dyDescent="0.35">
      <c r="A3248">
        <v>157653653</v>
      </c>
      <c r="B3248" s="2">
        <v>42147</v>
      </c>
      <c r="C3248" s="2">
        <v>42159</v>
      </c>
      <c r="D3248" t="s">
        <v>183</v>
      </c>
      <c r="E3248" t="s">
        <v>24</v>
      </c>
      <c r="F3248" t="s">
        <v>68</v>
      </c>
      <c r="G3248" t="s">
        <v>18</v>
      </c>
      <c r="H3248" t="s">
        <v>34</v>
      </c>
      <c r="I3248">
        <v>2074</v>
      </c>
      <c r="J3248">
        <v>154.06</v>
      </c>
      <c r="K3248">
        <v>90.93</v>
      </c>
    </row>
    <row r="3249" spans="1:11" x14ac:dyDescent="0.35">
      <c r="A3249">
        <v>588846862</v>
      </c>
      <c r="B3249" s="2">
        <v>44816</v>
      </c>
      <c r="C3249" s="2">
        <v>44837</v>
      </c>
      <c r="D3249" t="s">
        <v>179</v>
      </c>
      <c r="E3249" t="s">
        <v>32</v>
      </c>
      <c r="F3249" t="s">
        <v>42</v>
      </c>
      <c r="G3249" t="s">
        <v>18</v>
      </c>
      <c r="H3249" t="s">
        <v>19</v>
      </c>
      <c r="I3249">
        <v>1727</v>
      </c>
      <c r="J3249">
        <v>437.2</v>
      </c>
      <c r="K3249">
        <v>263.33</v>
      </c>
    </row>
    <row r="3250" spans="1:11" x14ac:dyDescent="0.35">
      <c r="A3250">
        <v>121317231</v>
      </c>
      <c r="B3250" s="2">
        <v>44189</v>
      </c>
      <c r="C3250" s="2">
        <v>44210</v>
      </c>
      <c r="D3250" t="s">
        <v>198</v>
      </c>
      <c r="E3250" t="s">
        <v>38</v>
      </c>
      <c r="F3250" t="s">
        <v>30</v>
      </c>
      <c r="G3250" t="s">
        <v>18</v>
      </c>
      <c r="H3250" t="s">
        <v>19</v>
      </c>
      <c r="I3250">
        <v>9319</v>
      </c>
      <c r="J3250">
        <v>81.73</v>
      </c>
      <c r="K3250">
        <v>56.67</v>
      </c>
    </row>
    <row r="3251" spans="1:11" x14ac:dyDescent="0.35">
      <c r="A3251">
        <v>945738589</v>
      </c>
      <c r="B3251" s="2">
        <v>43406</v>
      </c>
      <c r="C3251" s="2">
        <v>43410</v>
      </c>
      <c r="D3251" t="s">
        <v>52</v>
      </c>
      <c r="E3251" t="s">
        <v>12</v>
      </c>
      <c r="F3251" t="s">
        <v>17</v>
      </c>
      <c r="G3251" t="s">
        <v>14</v>
      </c>
      <c r="H3251" t="s">
        <v>19</v>
      </c>
      <c r="I3251">
        <v>3920</v>
      </c>
      <c r="J3251">
        <v>152.58000000000001</v>
      </c>
      <c r="K3251">
        <v>97.44</v>
      </c>
    </row>
    <row r="3252" spans="1:11" x14ac:dyDescent="0.35">
      <c r="A3252">
        <v>373097264</v>
      </c>
      <c r="B3252" s="2">
        <v>42915</v>
      </c>
      <c r="C3252" s="2">
        <v>42936</v>
      </c>
      <c r="D3252" t="s">
        <v>46</v>
      </c>
      <c r="E3252" t="s">
        <v>29</v>
      </c>
      <c r="F3252" t="s">
        <v>33</v>
      </c>
      <c r="G3252" t="s">
        <v>18</v>
      </c>
      <c r="H3252" t="s">
        <v>34</v>
      </c>
      <c r="I3252">
        <v>6626</v>
      </c>
      <c r="J3252">
        <v>109.28</v>
      </c>
      <c r="K3252">
        <v>35.840000000000003</v>
      </c>
    </row>
    <row r="3253" spans="1:11" x14ac:dyDescent="0.35">
      <c r="A3253">
        <v>284692084</v>
      </c>
      <c r="B3253" s="2">
        <v>44522</v>
      </c>
      <c r="C3253" s="2">
        <v>44536</v>
      </c>
      <c r="D3253" t="s">
        <v>44</v>
      </c>
      <c r="E3253" t="s">
        <v>12</v>
      </c>
      <c r="F3253" t="s">
        <v>68</v>
      </c>
      <c r="G3253" t="s">
        <v>18</v>
      </c>
      <c r="H3253" t="s">
        <v>15</v>
      </c>
      <c r="I3253">
        <v>5569</v>
      </c>
      <c r="J3253">
        <v>154.06</v>
      </c>
      <c r="K3253">
        <v>90.93</v>
      </c>
    </row>
    <row r="3254" spans="1:11" x14ac:dyDescent="0.35">
      <c r="A3254">
        <v>382134377</v>
      </c>
      <c r="B3254" s="2">
        <v>44104</v>
      </c>
      <c r="C3254" s="2">
        <v>44124</v>
      </c>
      <c r="D3254" t="s">
        <v>148</v>
      </c>
      <c r="E3254" t="s">
        <v>24</v>
      </c>
      <c r="F3254" t="s">
        <v>56</v>
      </c>
      <c r="G3254" t="s">
        <v>14</v>
      </c>
      <c r="H3254" t="s">
        <v>19</v>
      </c>
      <c r="I3254">
        <v>909</v>
      </c>
      <c r="J3254">
        <v>9.33</v>
      </c>
      <c r="K3254">
        <v>6.92</v>
      </c>
    </row>
    <row r="3255" spans="1:11" x14ac:dyDescent="0.35">
      <c r="A3255">
        <v>437347972</v>
      </c>
      <c r="B3255" s="2">
        <v>42705</v>
      </c>
      <c r="C3255" s="2">
        <v>42717</v>
      </c>
      <c r="D3255" t="s">
        <v>190</v>
      </c>
      <c r="E3255" t="s">
        <v>38</v>
      </c>
      <c r="F3255" t="s">
        <v>40</v>
      </c>
      <c r="G3255" t="s">
        <v>14</v>
      </c>
      <c r="H3255" t="s">
        <v>19</v>
      </c>
      <c r="I3255">
        <v>9839</v>
      </c>
      <c r="J3255">
        <v>651.21</v>
      </c>
      <c r="K3255">
        <v>524.96</v>
      </c>
    </row>
    <row r="3256" spans="1:11" x14ac:dyDescent="0.35">
      <c r="A3256">
        <v>742569196</v>
      </c>
      <c r="B3256" s="2">
        <v>43373</v>
      </c>
      <c r="C3256" s="2">
        <v>43394</v>
      </c>
      <c r="D3256" t="s">
        <v>67</v>
      </c>
      <c r="E3256" t="s">
        <v>21</v>
      </c>
      <c r="F3256" t="s">
        <v>68</v>
      </c>
      <c r="G3256" t="s">
        <v>14</v>
      </c>
      <c r="H3256" t="s">
        <v>15</v>
      </c>
      <c r="I3256">
        <v>1581</v>
      </c>
      <c r="J3256">
        <v>154.06</v>
      </c>
      <c r="K3256">
        <v>90.93</v>
      </c>
    </row>
    <row r="3257" spans="1:11" x14ac:dyDescent="0.35">
      <c r="A3257">
        <v>760346877</v>
      </c>
      <c r="B3257" s="2">
        <v>42580</v>
      </c>
      <c r="C3257" s="2">
        <v>42584</v>
      </c>
      <c r="D3257" t="s">
        <v>109</v>
      </c>
      <c r="E3257" t="s">
        <v>21</v>
      </c>
      <c r="F3257" t="s">
        <v>76</v>
      </c>
      <c r="G3257" t="s">
        <v>14</v>
      </c>
      <c r="H3257" t="s">
        <v>15</v>
      </c>
      <c r="I3257">
        <v>2392</v>
      </c>
      <c r="J3257">
        <v>668.27</v>
      </c>
      <c r="K3257">
        <v>502.54</v>
      </c>
    </row>
    <row r="3258" spans="1:11" x14ac:dyDescent="0.35">
      <c r="A3258">
        <v>473542344</v>
      </c>
      <c r="B3258" s="2">
        <v>44232</v>
      </c>
      <c r="C3258" s="2">
        <v>44235</v>
      </c>
      <c r="D3258" t="s">
        <v>61</v>
      </c>
      <c r="E3258" t="s">
        <v>12</v>
      </c>
      <c r="F3258" t="s">
        <v>17</v>
      </c>
      <c r="G3258" t="s">
        <v>14</v>
      </c>
      <c r="H3258" t="s">
        <v>34</v>
      </c>
      <c r="I3258">
        <v>558</v>
      </c>
      <c r="J3258">
        <v>152.58000000000001</v>
      </c>
      <c r="K3258">
        <v>97.44</v>
      </c>
    </row>
    <row r="3259" spans="1:11" x14ac:dyDescent="0.35">
      <c r="A3259">
        <v>835329425</v>
      </c>
      <c r="B3259" s="2">
        <v>43306</v>
      </c>
      <c r="C3259" s="2">
        <v>43309</v>
      </c>
      <c r="D3259" t="s">
        <v>90</v>
      </c>
      <c r="E3259" t="s">
        <v>38</v>
      </c>
      <c r="F3259" t="s">
        <v>68</v>
      </c>
      <c r="G3259" t="s">
        <v>14</v>
      </c>
      <c r="H3259" t="s">
        <v>15</v>
      </c>
      <c r="I3259">
        <v>1395</v>
      </c>
      <c r="J3259">
        <v>154.06</v>
      </c>
      <c r="K3259">
        <v>90.93</v>
      </c>
    </row>
    <row r="3260" spans="1:11" x14ac:dyDescent="0.35">
      <c r="A3260">
        <v>619194447</v>
      </c>
      <c r="B3260" s="2">
        <v>43105</v>
      </c>
      <c r="C3260" s="2">
        <v>43124</v>
      </c>
      <c r="D3260" t="s">
        <v>97</v>
      </c>
      <c r="E3260" t="s">
        <v>29</v>
      </c>
      <c r="F3260" t="s">
        <v>68</v>
      </c>
      <c r="G3260" t="s">
        <v>14</v>
      </c>
      <c r="H3260" t="s">
        <v>26</v>
      </c>
      <c r="I3260">
        <v>2252</v>
      </c>
      <c r="J3260">
        <v>154.06</v>
      </c>
      <c r="K3260">
        <v>90.93</v>
      </c>
    </row>
    <row r="3261" spans="1:11" x14ac:dyDescent="0.35">
      <c r="A3261">
        <v>468936240</v>
      </c>
      <c r="B3261" s="2">
        <v>42542</v>
      </c>
      <c r="C3261" s="2">
        <v>42556</v>
      </c>
      <c r="D3261" t="s">
        <v>66</v>
      </c>
      <c r="E3261" t="s">
        <v>38</v>
      </c>
      <c r="F3261" t="s">
        <v>68</v>
      </c>
      <c r="G3261" t="s">
        <v>14</v>
      </c>
      <c r="H3261" t="s">
        <v>15</v>
      </c>
      <c r="I3261">
        <v>7509</v>
      </c>
      <c r="J3261">
        <v>154.06</v>
      </c>
      <c r="K3261">
        <v>90.93</v>
      </c>
    </row>
    <row r="3262" spans="1:11" x14ac:dyDescent="0.35">
      <c r="A3262">
        <v>648666131</v>
      </c>
      <c r="B3262" s="2">
        <v>43425</v>
      </c>
      <c r="C3262" s="2">
        <v>43435</v>
      </c>
      <c r="D3262" t="s">
        <v>212</v>
      </c>
      <c r="E3262" t="s">
        <v>32</v>
      </c>
      <c r="F3262" t="s">
        <v>40</v>
      </c>
      <c r="G3262" t="s">
        <v>18</v>
      </c>
      <c r="H3262" t="s">
        <v>26</v>
      </c>
      <c r="I3262">
        <v>3578</v>
      </c>
      <c r="J3262">
        <v>651.21</v>
      </c>
      <c r="K3262">
        <v>524.96</v>
      </c>
    </row>
    <row r="3263" spans="1:11" x14ac:dyDescent="0.35">
      <c r="A3263">
        <v>592807948</v>
      </c>
      <c r="B3263" s="2">
        <v>43333</v>
      </c>
      <c r="C3263" s="2">
        <v>43347</v>
      </c>
      <c r="D3263" t="s">
        <v>36</v>
      </c>
      <c r="E3263" t="s">
        <v>29</v>
      </c>
      <c r="F3263" t="s">
        <v>76</v>
      </c>
      <c r="G3263" t="s">
        <v>18</v>
      </c>
      <c r="H3263" t="s">
        <v>19</v>
      </c>
      <c r="I3263">
        <v>3900</v>
      </c>
      <c r="J3263">
        <v>668.27</v>
      </c>
      <c r="K3263">
        <v>502.54</v>
      </c>
    </row>
    <row r="3264" spans="1:11" x14ac:dyDescent="0.35">
      <c r="A3264">
        <v>256098020</v>
      </c>
      <c r="B3264" s="2">
        <v>43313</v>
      </c>
      <c r="C3264" s="2">
        <v>43332</v>
      </c>
      <c r="D3264" t="s">
        <v>213</v>
      </c>
      <c r="E3264" t="s">
        <v>38</v>
      </c>
      <c r="F3264" t="s">
        <v>13</v>
      </c>
      <c r="G3264" t="s">
        <v>18</v>
      </c>
      <c r="H3264" t="s">
        <v>15</v>
      </c>
      <c r="I3264">
        <v>3950</v>
      </c>
      <c r="J3264">
        <v>255.28</v>
      </c>
      <c r="K3264">
        <v>159.41999999999999</v>
      </c>
    </row>
    <row r="3265" spans="1:11" x14ac:dyDescent="0.35">
      <c r="A3265">
        <v>563585174</v>
      </c>
      <c r="B3265" s="2">
        <v>44878</v>
      </c>
      <c r="C3265" s="2">
        <v>44896</v>
      </c>
      <c r="D3265" t="s">
        <v>200</v>
      </c>
      <c r="E3265" t="s">
        <v>24</v>
      </c>
      <c r="F3265" t="s">
        <v>76</v>
      </c>
      <c r="G3265" t="s">
        <v>14</v>
      </c>
      <c r="H3265" t="s">
        <v>19</v>
      </c>
      <c r="I3265">
        <v>6232</v>
      </c>
      <c r="J3265">
        <v>668.27</v>
      </c>
      <c r="K3265">
        <v>502.54</v>
      </c>
    </row>
    <row r="3266" spans="1:11" x14ac:dyDescent="0.35">
      <c r="A3266">
        <v>260630738</v>
      </c>
      <c r="B3266" s="2">
        <v>42313</v>
      </c>
      <c r="C3266" s="2">
        <v>42332</v>
      </c>
      <c r="D3266" t="s">
        <v>159</v>
      </c>
      <c r="E3266" t="s">
        <v>21</v>
      </c>
      <c r="F3266" t="s">
        <v>42</v>
      </c>
      <c r="G3266" t="s">
        <v>14</v>
      </c>
      <c r="H3266" t="s">
        <v>15</v>
      </c>
      <c r="I3266">
        <v>5282</v>
      </c>
      <c r="J3266">
        <v>437.2</v>
      </c>
      <c r="K3266">
        <v>263.33</v>
      </c>
    </row>
    <row r="3267" spans="1:11" x14ac:dyDescent="0.35">
      <c r="A3267">
        <v>862908542</v>
      </c>
      <c r="B3267" s="2">
        <v>42527</v>
      </c>
      <c r="C3267" s="2">
        <v>42537</v>
      </c>
      <c r="D3267" t="s">
        <v>73</v>
      </c>
      <c r="E3267" t="s">
        <v>24</v>
      </c>
      <c r="F3267" t="s">
        <v>76</v>
      </c>
      <c r="G3267" t="s">
        <v>18</v>
      </c>
      <c r="H3267" t="s">
        <v>34</v>
      </c>
      <c r="I3267">
        <v>2668</v>
      </c>
      <c r="J3267">
        <v>668.27</v>
      </c>
      <c r="K3267">
        <v>502.54</v>
      </c>
    </row>
    <row r="3268" spans="1:11" x14ac:dyDescent="0.35">
      <c r="A3268">
        <v>806404912</v>
      </c>
      <c r="B3268" s="2">
        <v>42277</v>
      </c>
      <c r="C3268" s="2">
        <v>42290</v>
      </c>
      <c r="D3268" t="s">
        <v>138</v>
      </c>
      <c r="E3268" t="s">
        <v>24</v>
      </c>
      <c r="F3268" t="s">
        <v>30</v>
      </c>
      <c r="G3268" t="s">
        <v>18</v>
      </c>
      <c r="H3268" t="s">
        <v>19</v>
      </c>
      <c r="I3268">
        <v>1988</v>
      </c>
      <c r="J3268">
        <v>81.73</v>
      </c>
      <c r="K3268">
        <v>56.67</v>
      </c>
    </row>
    <row r="3269" spans="1:11" x14ac:dyDescent="0.35">
      <c r="A3269">
        <v>397418677</v>
      </c>
      <c r="B3269" s="2">
        <v>43172</v>
      </c>
      <c r="C3269" s="2">
        <v>43186</v>
      </c>
      <c r="D3269" t="s">
        <v>124</v>
      </c>
      <c r="E3269" t="s">
        <v>38</v>
      </c>
      <c r="F3269" t="s">
        <v>76</v>
      </c>
      <c r="G3269" t="s">
        <v>18</v>
      </c>
      <c r="H3269" t="s">
        <v>19</v>
      </c>
      <c r="I3269">
        <v>3873</v>
      </c>
      <c r="J3269">
        <v>668.27</v>
      </c>
      <c r="K3269">
        <v>502.54</v>
      </c>
    </row>
    <row r="3270" spans="1:11" x14ac:dyDescent="0.35">
      <c r="A3270">
        <v>462561166</v>
      </c>
      <c r="B3270" s="2">
        <v>43557</v>
      </c>
      <c r="C3270" s="2">
        <v>43577</v>
      </c>
      <c r="D3270" t="s">
        <v>168</v>
      </c>
      <c r="E3270" t="s">
        <v>21</v>
      </c>
      <c r="F3270" t="s">
        <v>47</v>
      </c>
      <c r="G3270" t="s">
        <v>14</v>
      </c>
      <c r="H3270" t="s">
        <v>34</v>
      </c>
      <c r="I3270">
        <v>983</v>
      </c>
      <c r="J3270">
        <v>421.89</v>
      </c>
      <c r="K3270">
        <v>364.69</v>
      </c>
    </row>
    <row r="3271" spans="1:11" x14ac:dyDescent="0.35">
      <c r="A3271">
        <v>998756206</v>
      </c>
      <c r="B3271" s="2">
        <v>44436</v>
      </c>
      <c r="C3271" s="2">
        <v>44440</v>
      </c>
      <c r="D3271" t="s">
        <v>138</v>
      </c>
      <c r="E3271" t="s">
        <v>24</v>
      </c>
      <c r="F3271" t="s">
        <v>30</v>
      </c>
      <c r="G3271" t="s">
        <v>14</v>
      </c>
      <c r="H3271" t="s">
        <v>15</v>
      </c>
      <c r="I3271">
        <v>3011</v>
      </c>
      <c r="J3271">
        <v>81.73</v>
      </c>
      <c r="K3271">
        <v>56.67</v>
      </c>
    </row>
    <row r="3272" spans="1:11" x14ac:dyDescent="0.35">
      <c r="A3272">
        <v>723240125</v>
      </c>
      <c r="B3272" s="2">
        <v>42659</v>
      </c>
      <c r="C3272" s="2">
        <v>42680</v>
      </c>
      <c r="D3272" t="s">
        <v>127</v>
      </c>
      <c r="E3272" t="s">
        <v>38</v>
      </c>
      <c r="F3272" t="s">
        <v>42</v>
      </c>
      <c r="G3272" t="s">
        <v>18</v>
      </c>
      <c r="H3272" t="s">
        <v>34</v>
      </c>
      <c r="I3272">
        <v>1680</v>
      </c>
      <c r="J3272">
        <v>437.2</v>
      </c>
      <c r="K3272">
        <v>263.33</v>
      </c>
    </row>
    <row r="3273" spans="1:11" x14ac:dyDescent="0.35">
      <c r="A3273">
        <v>223561751</v>
      </c>
      <c r="B3273" s="2">
        <v>44783</v>
      </c>
      <c r="C3273" s="2">
        <v>44804</v>
      </c>
      <c r="D3273" t="s">
        <v>180</v>
      </c>
      <c r="E3273" t="s">
        <v>24</v>
      </c>
      <c r="F3273" t="s">
        <v>33</v>
      </c>
      <c r="G3273" t="s">
        <v>18</v>
      </c>
      <c r="H3273" t="s">
        <v>34</v>
      </c>
      <c r="I3273">
        <v>5745</v>
      </c>
      <c r="J3273">
        <v>109.28</v>
      </c>
      <c r="K3273">
        <v>35.840000000000003</v>
      </c>
    </row>
    <row r="3274" spans="1:11" x14ac:dyDescent="0.35">
      <c r="A3274">
        <v>607582414</v>
      </c>
      <c r="B3274" s="2">
        <v>43821</v>
      </c>
      <c r="C3274" s="2">
        <v>43841</v>
      </c>
      <c r="D3274" t="s">
        <v>139</v>
      </c>
      <c r="E3274" t="s">
        <v>51</v>
      </c>
      <c r="F3274" t="s">
        <v>47</v>
      </c>
      <c r="G3274" t="s">
        <v>18</v>
      </c>
      <c r="H3274" t="s">
        <v>15</v>
      </c>
      <c r="I3274">
        <v>5993</v>
      </c>
      <c r="J3274">
        <v>421.89</v>
      </c>
      <c r="K3274">
        <v>364.69</v>
      </c>
    </row>
    <row r="3275" spans="1:11" x14ac:dyDescent="0.35">
      <c r="A3275">
        <v>353475940</v>
      </c>
      <c r="B3275" s="2">
        <v>43375</v>
      </c>
      <c r="C3275" s="2">
        <v>43388</v>
      </c>
      <c r="D3275" t="s">
        <v>91</v>
      </c>
      <c r="E3275" t="s">
        <v>21</v>
      </c>
      <c r="F3275" t="s">
        <v>30</v>
      </c>
      <c r="G3275" t="s">
        <v>18</v>
      </c>
      <c r="H3275" t="s">
        <v>34</v>
      </c>
      <c r="I3275">
        <v>240</v>
      </c>
      <c r="J3275">
        <v>81.73</v>
      </c>
      <c r="K3275">
        <v>56.67</v>
      </c>
    </row>
    <row r="3276" spans="1:11" x14ac:dyDescent="0.35">
      <c r="A3276">
        <v>259728658</v>
      </c>
      <c r="B3276" s="2">
        <v>42740</v>
      </c>
      <c r="C3276" s="2">
        <v>42756</v>
      </c>
      <c r="D3276" t="s">
        <v>196</v>
      </c>
      <c r="E3276" t="s">
        <v>32</v>
      </c>
      <c r="F3276" t="s">
        <v>25</v>
      </c>
      <c r="G3276" t="s">
        <v>18</v>
      </c>
      <c r="H3276" t="s">
        <v>34</v>
      </c>
      <c r="I3276">
        <v>8336</v>
      </c>
      <c r="J3276">
        <v>205.7</v>
      </c>
      <c r="K3276">
        <v>117.11</v>
      </c>
    </row>
    <row r="3277" spans="1:11" x14ac:dyDescent="0.35">
      <c r="A3277">
        <v>295139396</v>
      </c>
      <c r="B3277" s="2">
        <v>43295</v>
      </c>
      <c r="C3277" s="2">
        <v>43316</v>
      </c>
      <c r="D3277" t="s">
        <v>181</v>
      </c>
      <c r="E3277" t="s">
        <v>38</v>
      </c>
      <c r="F3277" t="s">
        <v>25</v>
      </c>
      <c r="G3277" t="s">
        <v>18</v>
      </c>
      <c r="H3277" t="s">
        <v>26</v>
      </c>
      <c r="I3277">
        <v>7161</v>
      </c>
      <c r="J3277">
        <v>205.7</v>
      </c>
      <c r="K3277">
        <v>117.11</v>
      </c>
    </row>
    <row r="3278" spans="1:11" x14ac:dyDescent="0.35">
      <c r="A3278">
        <v>948819482</v>
      </c>
      <c r="B3278" s="2">
        <v>42845</v>
      </c>
      <c r="C3278" s="2">
        <v>42866</v>
      </c>
      <c r="D3278" t="s">
        <v>92</v>
      </c>
      <c r="E3278" t="s">
        <v>32</v>
      </c>
      <c r="F3278" t="s">
        <v>68</v>
      </c>
      <c r="G3278" t="s">
        <v>14</v>
      </c>
      <c r="H3278" t="s">
        <v>26</v>
      </c>
      <c r="I3278">
        <v>5624</v>
      </c>
      <c r="J3278">
        <v>154.06</v>
      </c>
      <c r="K3278">
        <v>90.93</v>
      </c>
    </row>
    <row r="3279" spans="1:11" x14ac:dyDescent="0.35">
      <c r="A3279">
        <v>980192744</v>
      </c>
      <c r="B3279" s="2">
        <v>42894</v>
      </c>
      <c r="C3279" s="2">
        <v>42906</v>
      </c>
      <c r="D3279" t="s">
        <v>124</v>
      </c>
      <c r="E3279" t="s">
        <v>38</v>
      </c>
      <c r="F3279" t="s">
        <v>13</v>
      </c>
      <c r="G3279" t="s">
        <v>18</v>
      </c>
      <c r="H3279" t="s">
        <v>15</v>
      </c>
      <c r="I3279">
        <v>9670</v>
      </c>
      <c r="J3279">
        <v>255.28</v>
      </c>
      <c r="K3279">
        <v>159.41999999999999</v>
      </c>
    </row>
    <row r="3280" spans="1:11" x14ac:dyDescent="0.35">
      <c r="A3280">
        <v>568995511</v>
      </c>
      <c r="B3280" s="2">
        <v>42259</v>
      </c>
      <c r="C3280" s="2">
        <v>42261</v>
      </c>
      <c r="D3280" t="s">
        <v>149</v>
      </c>
      <c r="E3280" t="s">
        <v>12</v>
      </c>
      <c r="F3280" t="s">
        <v>47</v>
      </c>
      <c r="G3280" t="s">
        <v>14</v>
      </c>
      <c r="H3280" t="s">
        <v>19</v>
      </c>
      <c r="I3280">
        <v>7271</v>
      </c>
      <c r="J3280">
        <v>421.89</v>
      </c>
      <c r="K3280">
        <v>364.69</v>
      </c>
    </row>
    <row r="3281" spans="1:11" x14ac:dyDescent="0.35">
      <c r="A3281">
        <v>865276610</v>
      </c>
      <c r="B3281" s="2">
        <v>44605</v>
      </c>
      <c r="C3281" s="2">
        <v>44612</v>
      </c>
      <c r="D3281" t="s">
        <v>153</v>
      </c>
      <c r="E3281" t="s">
        <v>38</v>
      </c>
      <c r="F3281" t="s">
        <v>17</v>
      </c>
      <c r="G3281" t="s">
        <v>14</v>
      </c>
      <c r="H3281" t="s">
        <v>19</v>
      </c>
      <c r="I3281">
        <v>3432</v>
      </c>
      <c r="J3281">
        <v>152.58000000000001</v>
      </c>
      <c r="K3281">
        <v>97.44</v>
      </c>
    </row>
    <row r="3282" spans="1:11" x14ac:dyDescent="0.35">
      <c r="A3282">
        <v>839397370</v>
      </c>
      <c r="B3282" s="2">
        <v>43448</v>
      </c>
      <c r="C3282" s="2">
        <v>43465</v>
      </c>
      <c r="D3282" t="s">
        <v>28</v>
      </c>
      <c r="E3282" t="s">
        <v>29</v>
      </c>
      <c r="F3282" t="s">
        <v>40</v>
      </c>
      <c r="G3282" t="s">
        <v>14</v>
      </c>
      <c r="H3282" t="s">
        <v>26</v>
      </c>
      <c r="I3282">
        <v>5190</v>
      </c>
      <c r="J3282">
        <v>651.21</v>
      </c>
      <c r="K3282">
        <v>524.96</v>
      </c>
    </row>
    <row r="3283" spans="1:11" x14ac:dyDescent="0.35">
      <c r="A3283">
        <v>432031619</v>
      </c>
      <c r="B3283" s="2">
        <v>44352</v>
      </c>
      <c r="C3283" s="2">
        <v>44369</v>
      </c>
      <c r="D3283" t="s">
        <v>129</v>
      </c>
      <c r="E3283" t="s">
        <v>21</v>
      </c>
      <c r="F3283" t="s">
        <v>22</v>
      </c>
      <c r="G3283" t="s">
        <v>14</v>
      </c>
      <c r="H3283" t="s">
        <v>34</v>
      </c>
      <c r="I3283">
        <v>6612</v>
      </c>
      <c r="J3283">
        <v>47.45</v>
      </c>
      <c r="K3283">
        <v>31.79</v>
      </c>
    </row>
    <row r="3284" spans="1:11" x14ac:dyDescent="0.35">
      <c r="A3284">
        <v>104165685</v>
      </c>
      <c r="B3284" s="2">
        <v>43880</v>
      </c>
      <c r="C3284" s="2">
        <v>43883</v>
      </c>
      <c r="D3284" t="s">
        <v>129</v>
      </c>
      <c r="E3284" t="s">
        <v>21</v>
      </c>
      <c r="F3284" t="s">
        <v>76</v>
      </c>
      <c r="G3284" t="s">
        <v>14</v>
      </c>
      <c r="H3284" t="s">
        <v>26</v>
      </c>
      <c r="I3284">
        <v>3796</v>
      </c>
      <c r="J3284">
        <v>668.27</v>
      </c>
      <c r="K3284">
        <v>502.54</v>
      </c>
    </row>
    <row r="3285" spans="1:11" x14ac:dyDescent="0.35">
      <c r="A3285">
        <v>387098395</v>
      </c>
      <c r="B3285" s="2">
        <v>44489</v>
      </c>
      <c r="C3285" s="2">
        <v>44491</v>
      </c>
      <c r="D3285" t="s">
        <v>90</v>
      </c>
      <c r="E3285" t="s">
        <v>38</v>
      </c>
      <c r="F3285" t="s">
        <v>56</v>
      </c>
      <c r="G3285" t="s">
        <v>18</v>
      </c>
      <c r="H3285" t="s">
        <v>15</v>
      </c>
      <c r="I3285">
        <v>9872</v>
      </c>
      <c r="J3285">
        <v>9.33</v>
      </c>
      <c r="K3285">
        <v>6.92</v>
      </c>
    </row>
    <row r="3286" spans="1:11" x14ac:dyDescent="0.35">
      <c r="A3286">
        <v>532441079</v>
      </c>
      <c r="B3286" s="2">
        <v>43752</v>
      </c>
      <c r="C3286" s="2">
        <v>43773</v>
      </c>
      <c r="D3286" t="s">
        <v>154</v>
      </c>
      <c r="E3286" t="s">
        <v>12</v>
      </c>
      <c r="F3286" t="s">
        <v>33</v>
      </c>
      <c r="G3286" t="s">
        <v>18</v>
      </c>
      <c r="H3286" t="s">
        <v>26</v>
      </c>
      <c r="I3286">
        <v>2</v>
      </c>
      <c r="J3286">
        <v>109.28</v>
      </c>
      <c r="K3286">
        <v>35.840000000000003</v>
      </c>
    </row>
    <row r="3287" spans="1:11" x14ac:dyDescent="0.35">
      <c r="A3287">
        <v>762117564</v>
      </c>
      <c r="B3287" s="2">
        <v>44253</v>
      </c>
      <c r="C3287" s="2">
        <v>44272</v>
      </c>
      <c r="D3287" t="s">
        <v>100</v>
      </c>
      <c r="E3287" t="s">
        <v>21</v>
      </c>
      <c r="F3287" t="s">
        <v>30</v>
      </c>
      <c r="G3287" t="s">
        <v>14</v>
      </c>
      <c r="H3287" t="s">
        <v>15</v>
      </c>
      <c r="I3287">
        <v>6378</v>
      </c>
      <c r="J3287">
        <v>81.73</v>
      </c>
      <c r="K3287">
        <v>56.67</v>
      </c>
    </row>
    <row r="3288" spans="1:11" x14ac:dyDescent="0.35">
      <c r="A3288">
        <v>918364179</v>
      </c>
      <c r="B3288" s="2">
        <v>43534</v>
      </c>
      <c r="C3288" s="2">
        <v>43551</v>
      </c>
      <c r="D3288" t="s">
        <v>77</v>
      </c>
      <c r="E3288" t="s">
        <v>21</v>
      </c>
      <c r="F3288" t="s">
        <v>17</v>
      </c>
      <c r="G3288" t="s">
        <v>18</v>
      </c>
      <c r="H3288" t="s">
        <v>34</v>
      </c>
      <c r="I3288">
        <v>3223</v>
      </c>
      <c r="J3288">
        <v>152.58000000000001</v>
      </c>
      <c r="K3288">
        <v>97.44</v>
      </c>
    </row>
    <row r="3289" spans="1:11" x14ac:dyDescent="0.35">
      <c r="A3289">
        <v>913729751</v>
      </c>
      <c r="B3289" s="2">
        <v>44304</v>
      </c>
      <c r="C3289" s="2">
        <v>44315</v>
      </c>
      <c r="D3289" t="s">
        <v>215</v>
      </c>
      <c r="E3289" t="s">
        <v>21</v>
      </c>
      <c r="F3289" t="s">
        <v>47</v>
      </c>
      <c r="G3289" t="s">
        <v>14</v>
      </c>
      <c r="H3289" t="s">
        <v>15</v>
      </c>
      <c r="I3289">
        <v>1793</v>
      </c>
      <c r="J3289">
        <v>421.89</v>
      </c>
      <c r="K3289">
        <v>364.69</v>
      </c>
    </row>
    <row r="3290" spans="1:11" x14ac:dyDescent="0.35">
      <c r="A3290">
        <v>281075608</v>
      </c>
      <c r="B3290" s="2">
        <v>43500</v>
      </c>
      <c r="C3290" s="2">
        <v>43513</v>
      </c>
      <c r="D3290" t="s">
        <v>219</v>
      </c>
      <c r="E3290" t="s">
        <v>38</v>
      </c>
      <c r="F3290" t="s">
        <v>76</v>
      </c>
      <c r="G3290" t="s">
        <v>18</v>
      </c>
      <c r="H3290" t="s">
        <v>34</v>
      </c>
      <c r="I3290">
        <v>5373</v>
      </c>
      <c r="J3290">
        <v>668.27</v>
      </c>
      <c r="K3290">
        <v>502.54</v>
      </c>
    </row>
    <row r="3291" spans="1:11" x14ac:dyDescent="0.35">
      <c r="A3291">
        <v>423575580</v>
      </c>
      <c r="B3291" s="2">
        <v>42339</v>
      </c>
      <c r="C3291" s="2">
        <v>42340</v>
      </c>
      <c r="D3291" t="s">
        <v>106</v>
      </c>
      <c r="E3291" t="s">
        <v>38</v>
      </c>
      <c r="F3291" t="s">
        <v>68</v>
      </c>
      <c r="G3291" t="s">
        <v>18</v>
      </c>
      <c r="H3291" t="s">
        <v>34</v>
      </c>
      <c r="I3291">
        <v>4282</v>
      </c>
      <c r="J3291">
        <v>154.06</v>
      </c>
      <c r="K3291">
        <v>90.93</v>
      </c>
    </row>
    <row r="3292" spans="1:11" x14ac:dyDescent="0.35">
      <c r="A3292">
        <v>564715993</v>
      </c>
      <c r="B3292" s="2">
        <v>44772</v>
      </c>
      <c r="C3292" s="2">
        <v>44774</v>
      </c>
      <c r="D3292" t="s">
        <v>53</v>
      </c>
      <c r="E3292" t="s">
        <v>29</v>
      </c>
      <c r="F3292" t="s">
        <v>25</v>
      </c>
      <c r="G3292" t="s">
        <v>18</v>
      </c>
      <c r="H3292" t="s">
        <v>26</v>
      </c>
      <c r="I3292">
        <v>866</v>
      </c>
      <c r="J3292">
        <v>205.7</v>
      </c>
      <c r="K3292">
        <v>117.11</v>
      </c>
    </row>
    <row r="3293" spans="1:11" x14ac:dyDescent="0.35">
      <c r="A3293">
        <v>898295676</v>
      </c>
      <c r="B3293" s="2">
        <v>42174</v>
      </c>
      <c r="C3293" s="2">
        <v>42189</v>
      </c>
      <c r="D3293" t="s">
        <v>61</v>
      </c>
      <c r="E3293" t="s">
        <v>12</v>
      </c>
      <c r="F3293" t="s">
        <v>22</v>
      </c>
      <c r="G3293" t="s">
        <v>18</v>
      </c>
      <c r="H3293" t="s">
        <v>34</v>
      </c>
      <c r="I3293">
        <v>4508</v>
      </c>
      <c r="J3293">
        <v>47.45</v>
      </c>
      <c r="K3293">
        <v>31.79</v>
      </c>
    </row>
    <row r="3294" spans="1:11" x14ac:dyDescent="0.35">
      <c r="A3294">
        <v>338425958</v>
      </c>
      <c r="B3294" s="2">
        <v>43893</v>
      </c>
      <c r="C3294" s="2">
        <v>43903</v>
      </c>
      <c r="D3294" t="s">
        <v>167</v>
      </c>
      <c r="E3294" t="s">
        <v>38</v>
      </c>
      <c r="F3294" t="s">
        <v>40</v>
      </c>
      <c r="G3294" t="s">
        <v>18</v>
      </c>
      <c r="H3294" t="s">
        <v>34</v>
      </c>
      <c r="I3294">
        <v>6616</v>
      </c>
      <c r="J3294">
        <v>651.21</v>
      </c>
      <c r="K3294">
        <v>524.96</v>
      </c>
    </row>
    <row r="3295" spans="1:11" x14ac:dyDescent="0.35">
      <c r="A3295">
        <v>569530665</v>
      </c>
      <c r="B3295" s="2">
        <v>42890</v>
      </c>
      <c r="C3295" s="2">
        <v>42893</v>
      </c>
      <c r="D3295" t="s">
        <v>149</v>
      </c>
      <c r="E3295" t="s">
        <v>12</v>
      </c>
      <c r="F3295" t="s">
        <v>56</v>
      </c>
      <c r="G3295" t="s">
        <v>14</v>
      </c>
      <c r="H3295" t="s">
        <v>15</v>
      </c>
      <c r="I3295">
        <v>5635</v>
      </c>
      <c r="J3295">
        <v>9.33</v>
      </c>
      <c r="K3295">
        <v>6.92</v>
      </c>
    </row>
    <row r="3296" spans="1:11" x14ac:dyDescent="0.35">
      <c r="A3296">
        <v>196346127</v>
      </c>
      <c r="B3296" s="2">
        <v>44255</v>
      </c>
      <c r="C3296" s="2">
        <v>44256</v>
      </c>
      <c r="D3296" t="s">
        <v>129</v>
      </c>
      <c r="E3296" t="s">
        <v>21</v>
      </c>
      <c r="F3296" t="s">
        <v>17</v>
      </c>
      <c r="G3296" t="s">
        <v>14</v>
      </c>
      <c r="H3296" t="s">
        <v>34</v>
      </c>
      <c r="I3296">
        <v>2037</v>
      </c>
      <c r="J3296">
        <v>152.58000000000001</v>
      </c>
      <c r="K3296">
        <v>97.44</v>
      </c>
    </row>
    <row r="3297" spans="1:11" x14ac:dyDescent="0.35">
      <c r="A3297">
        <v>593921172</v>
      </c>
      <c r="B3297" s="2">
        <v>42380</v>
      </c>
      <c r="C3297" s="2">
        <v>42386</v>
      </c>
      <c r="D3297" t="s">
        <v>87</v>
      </c>
      <c r="E3297" t="s">
        <v>24</v>
      </c>
      <c r="F3297" t="s">
        <v>76</v>
      </c>
      <c r="G3297" t="s">
        <v>14</v>
      </c>
      <c r="H3297" t="s">
        <v>15</v>
      </c>
      <c r="I3297">
        <v>3328</v>
      </c>
      <c r="J3297">
        <v>668.27</v>
      </c>
      <c r="K3297">
        <v>502.54</v>
      </c>
    </row>
    <row r="3298" spans="1:11" x14ac:dyDescent="0.35">
      <c r="A3298">
        <v>957617127</v>
      </c>
      <c r="B3298" s="2">
        <v>44671</v>
      </c>
      <c r="C3298" s="2">
        <v>44691</v>
      </c>
      <c r="D3298" t="s">
        <v>130</v>
      </c>
      <c r="E3298" t="s">
        <v>29</v>
      </c>
      <c r="F3298" t="s">
        <v>42</v>
      </c>
      <c r="G3298" t="s">
        <v>14</v>
      </c>
      <c r="H3298" t="s">
        <v>26</v>
      </c>
      <c r="I3298">
        <v>9043</v>
      </c>
      <c r="J3298">
        <v>437.2</v>
      </c>
      <c r="K3298">
        <v>263.33</v>
      </c>
    </row>
    <row r="3299" spans="1:11" x14ac:dyDescent="0.35">
      <c r="A3299">
        <v>553107821</v>
      </c>
      <c r="B3299" s="2">
        <v>43455</v>
      </c>
      <c r="C3299" s="2">
        <v>43465</v>
      </c>
      <c r="D3299" t="s">
        <v>121</v>
      </c>
      <c r="E3299" t="s">
        <v>21</v>
      </c>
      <c r="F3299" t="s">
        <v>30</v>
      </c>
      <c r="G3299" t="s">
        <v>14</v>
      </c>
      <c r="H3299" t="s">
        <v>15</v>
      </c>
      <c r="I3299">
        <v>5751</v>
      </c>
      <c r="J3299">
        <v>81.73</v>
      </c>
      <c r="K3299">
        <v>56.67</v>
      </c>
    </row>
    <row r="3300" spans="1:11" x14ac:dyDescent="0.35">
      <c r="A3300">
        <v>966379582</v>
      </c>
      <c r="B3300" s="2">
        <v>43185</v>
      </c>
      <c r="C3300" s="2">
        <v>43203</v>
      </c>
      <c r="D3300" t="s">
        <v>131</v>
      </c>
      <c r="E3300" t="s">
        <v>32</v>
      </c>
      <c r="F3300" t="s">
        <v>25</v>
      </c>
      <c r="G3300" t="s">
        <v>18</v>
      </c>
      <c r="H3300" t="s">
        <v>26</v>
      </c>
      <c r="I3300">
        <v>2048</v>
      </c>
      <c r="J3300">
        <v>205.7</v>
      </c>
      <c r="K3300">
        <v>117.11</v>
      </c>
    </row>
    <row r="3301" spans="1:11" x14ac:dyDescent="0.35">
      <c r="A3301">
        <v>253731238</v>
      </c>
      <c r="B3301" s="2">
        <v>43931</v>
      </c>
      <c r="C3301" s="2">
        <v>43944</v>
      </c>
      <c r="D3301" t="s">
        <v>119</v>
      </c>
      <c r="E3301" t="s">
        <v>24</v>
      </c>
      <c r="F3301" t="s">
        <v>13</v>
      </c>
      <c r="G3301" t="s">
        <v>14</v>
      </c>
      <c r="H3301" t="s">
        <v>34</v>
      </c>
      <c r="I3301">
        <v>3567</v>
      </c>
      <c r="J3301">
        <v>255.28</v>
      </c>
      <c r="K3301">
        <v>159.41999999999999</v>
      </c>
    </row>
    <row r="3302" spans="1:11" x14ac:dyDescent="0.35">
      <c r="A3302">
        <v>591774117</v>
      </c>
      <c r="B3302" s="2">
        <v>43228</v>
      </c>
      <c r="C3302" s="2">
        <v>43242</v>
      </c>
      <c r="D3302" t="s">
        <v>80</v>
      </c>
      <c r="E3302" t="s">
        <v>21</v>
      </c>
      <c r="F3302" t="s">
        <v>25</v>
      </c>
      <c r="G3302" t="s">
        <v>14</v>
      </c>
      <c r="H3302" t="s">
        <v>15</v>
      </c>
      <c r="I3302">
        <v>7967</v>
      </c>
      <c r="J3302">
        <v>205.7</v>
      </c>
      <c r="K3302">
        <v>117.11</v>
      </c>
    </row>
    <row r="3303" spans="1:11" x14ac:dyDescent="0.35">
      <c r="A3303">
        <v>627432048</v>
      </c>
      <c r="B3303" s="2">
        <v>42157</v>
      </c>
      <c r="C3303" s="2">
        <v>42169</v>
      </c>
      <c r="D3303" t="s">
        <v>121</v>
      </c>
      <c r="E3303" t="s">
        <v>21</v>
      </c>
      <c r="F3303" t="s">
        <v>30</v>
      </c>
      <c r="G3303" t="s">
        <v>14</v>
      </c>
      <c r="H3303" t="s">
        <v>19</v>
      </c>
      <c r="I3303">
        <v>9941</v>
      </c>
      <c r="J3303">
        <v>81.73</v>
      </c>
      <c r="K3303">
        <v>56.67</v>
      </c>
    </row>
    <row r="3304" spans="1:11" x14ac:dyDescent="0.35">
      <c r="A3304">
        <v>427941358</v>
      </c>
      <c r="B3304" s="2">
        <v>44382</v>
      </c>
      <c r="C3304" s="2">
        <v>44391</v>
      </c>
      <c r="D3304" t="s">
        <v>163</v>
      </c>
      <c r="E3304" t="s">
        <v>38</v>
      </c>
      <c r="F3304" t="s">
        <v>56</v>
      </c>
      <c r="G3304" t="s">
        <v>14</v>
      </c>
      <c r="H3304" t="s">
        <v>19</v>
      </c>
      <c r="I3304">
        <v>6212</v>
      </c>
      <c r="J3304">
        <v>9.33</v>
      </c>
      <c r="K3304">
        <v>6.92</v>
      </c>
    </row>
    <row r="3305" spans="1:11" x14ac:dyDescent="0.35">
      <c r="A3305">
        <v>130850875</v>
      </c>
      <c r="B3305" s="2">
        <v>44220</v>
      </c>
      <c r="C3305" s="2">
        <v>44224</v>
      </c>
      <c r="D3305" t="s">
        <v>54</v>
      </c>
      <c r="E3305" t="s">
        <v>29</v>
      </c>
      <c r="F3305" t="s">
        <v>13</v>
      </c>
      <c r="G3305" t="s">
        <v>14</v>
      </c>
      <c r="H3305" t="s">
        <v>26</v>
      </c>
      <c r="I3305">
        <v>537</v>
      </c>
      <c r="J3305">
        <v>255.28</v>
      </c>
      <c r="K3305">
        <v>159.41999999999999</v>
      </c>
    </row>
    <row r="3306" spans="1:11" x14ac:dyDescent="0.35">
      <c r="A3306">
        <v>394021928</v>
      </c>
      <c r="B3306" s="2">
        <v>42382</v>
      </c>
      <c r="C3306" s="2">
        <v>42390</v>
      </c>
      <c r="D3306" t="s">
        <v>206</v>
      </c>
      <c r="E3306" t="s">
        <v>24</v>
      </c>
      <c r="F3306" t="s">
        <v>47</v>
      </c>
      <c r="G3306" t="s">
        <v>18</v>
      </c>
      <c r="H3306" t="s">
        <v>19</v>
      </c>
      <c r="I3306">
        <v>8699</v>
      </c>
      <c r="J3306">
        <v>421.89</v>
      </c>
      <c r="K3306">
        <v>364.69</v>
      </c>
    </row>
    <row r="3307" spans="1:11" x14ac:dyDescent="0.35">
      <c r="A3307">
        <v>145628345</v>
      </c>
      <c r="B3307" s="2">
        <v>44738</v>
      </c>
      <c r="C3307" s="2">
        <v>44758</v>
      </c>
      <c r="D3307" t="s">
        <v>138</v>
      </c>
      <c r="E3307" t="s">
        <v>24</v>
      </c>
      <c r="F3307" t="s">
        <v>47</v>
      </c>
      <c r="G3307" t="s">
        <v>14</v>
      </c>
      <c r="H3307" t="s">
        <v>19</v>
      </c>
      <c r="I3307">
        <v>3518</v>
      </c>
      <c r="J3307">
        <v>421.89</v>
      </c>
      <c r="K3307">
        <v>364.69</v>
      </c>
    </row>
    <row r="3308" spans="1:11" x14ac:dyDescent="0.35">
      <c r="A3308">
        <v>634156453</v>
      </c>
      <c r="B3308" s="2">
        <v>42889</v>
      </c>
      <c r="C3308" s="2">
        <v>42904</v>
      </c>
      <c r="D3308" t="s">
        <v>141</v>
      </c>
      <c r="E3308" t="s">
        <v>38</v>
      </c>
      <c r="F3308" t="s">
        <v>47</v>
      </c>
      <c r="G3308" t="s">
        <v>18</v>
      </c>
      <c r="H3308" t="s">
        <v>15</v>
      </c>
      <c r="I3308">
        <v>9842</v>
      </c>
      <c r="J3308">
        <v>421.89</v>
      </c>
      <c r="K3308">
        <v>364.69</v>
      </c>
    </row>
    <row r="3309" spans="1:11" x14ac:dyDescent="0.35">
      <c r="A3309">
        <v>478405082</v>
      </c>
      <c r="B3309" s="2">
        <v>44450</v>
      </c>
      <c r="C3309" s="2">
        <v>44452</v>
      </c>
      <c r="D3309" t="s">
        <v>112</v>
      </c>
      <c r="E3309" t="s">
        <v>12</v>
      </c>
      <c r="F3309" t="s">
        <v>25</v>
      </c>
      <c r="G3309" t="s">
        <v>14</v>
      </c>
      <c r="H3309" t="s">
        <v>26</v>
      </c>
      <c r="I3309">
        <v>9550</v>
      </c>
      <c r="J3309">
        <v>205.7</v>
      </c>
      <c r="K3309">
        <v>117.11</v>
      </c>
    </row>
    <row r="3310" spans="1:11" x14ac:dyDescent="0.35">
      <c r="A3310">
        <v>617485558</v>
      </c>
      <c r="B3310" s="2">
        <v>43335</v>
      </c>
      <c r="C3310" s="2">
        <v>43348</v>
      </c>
      <c r="D3310" t="s">
        <v>96</v>
      </c>
      <c r="E3310" t="s">
        <v>29</v>
      </c>
      <c r="F3310" t="s">
        <v>30</v>
      </c>
      <c r="G3310" t="s">
        <v>18</v>
      </c>
      <c r="H3310" t="s">
        <v>19</v>
      </c>
      <c r="I3310">
        <v>6554</v>
      </c>
      <c r="J3310">
        <v>81.73</v>
      </c>
      <c r="K3310">
        <v>56.67</v>
      </c>
    </row>
    <row r="3311" spans="1:11" x14ac:dyDescent="0.35">
      <c r="A3311">
        <v>260821712</v>
      </c>
      <c r="B3311" s="2">
        <v>43320</v>
      </c>
      <c r="C3311" s="2">
        <v>43332</v>
      </c>
      <c r="D3311" t="s">
        <v>88</v>
      </c>
      <c r="E3311" t="s">
        <v>38</v>
      </c>
      <c r="F3311" t="s">
        <v>47</v>
      </c>
      <c r="G3311" t="s">
        <v>18</v>
      </c>
      <c r="H3311" t="s">
        <v>19</v>
      </c>
      <c r="I3311">
        <v>1795</v>
      </c>
      <c r="J3311">
        <v>421.89</v>
      </c>
      <c r="K3311">
        <v>364.69</v>
      </c>
    </row>
    <row r="3312" spans="1:11" x14ac:dyDescent="0.35">
      <c r="A3312">
        <v>938149869</v>
      </c>
      <c r="B3312" s="2">
        <v>42414</v>
      </c>
      <c r="C3312" s="2">
        <v>42428</v>
      </c>
      <c r="D3312" t="s">
        <v>90</v>
      </c>
      <c r="E3312" t="s">
        <v>38</v>
      </c>
      <c r="F3312" t="s">
        <v>22</v>
      </c>
      <c r="G3312" t="s">
        <v>18</v>
      </c>
      <c r="H3312" t="s">
        <v>19</v>
      </c>
      <c r="I3312">
        <v>8249</v>
      </c>
      <c r="J3312">
        <v>47.45</v>
      </c>
      <c r="K3312">
        <v>31.79</v>
      </c>
    </row>
    <row r="3313" spans="1:11" x14ac:dyDescent="0.35">
      <c r="A3313">
        <v>649518859</v>
      </c>
      <c r="B3313" s="2">
        <v>43628</v>
      </c>
      <c r="C3313" s="2">
        <v>43640</v>
      </c>
      <c r="D3313" t="s">
        <v>134</v>
      </c>
      <c r="E3313" t="s">
        <v>38</v>
      </c>
      <c r="F3313" t="s">
        <v>56</v>
      </c>
      <c r="G3313" t="s">
        <v>14</v>
      </c>
      <c r="H3313" t="s">
        <v>26</v>
      </c>
      <c r="I3313">
        <v>5919</v>
      </c>
      <c r="J3313">
        <v>9.33</v>
      </c>
      <c r="K3313">
        <v>6.92</v>
      </c>
    </row>
    <row r="3314" spans="1:11" x14ac:dyDescent="0.35">
      <c r="A3314">
        <v>615290009</v>
      </c>
      <c r="B3314" s="2">
        <v>42749</v>
      </c>
      <c r="C3314" s="2">
        <v>42765</v>
      </c>
      <c r="D3314" t="s">
        <v>184</v>
      </c>
      <c r="E3314" t="s">
        <v>21</v>
      </c>
      <c r="F3314" t="s">
        <v>47</v>
      </c>
      <c r="G3314" t="s">
        <v>18</v>
      </c>
      <c r="H3314" t="s">
        <v>15</v>
      </c>
      <c r="I3314">
        <v>6842</v>
      </c>
      <c r="J3314">
        <v>421.89</v>
      </c>
      <c r="K3314">
        <v>364.69</v>
      </c>
    </row>
    <row r="3315" spans="1:11" x14ac:dyDescent="0.35">
      <c r="A3315">
        <v>326137149</v>
      </c>
      <c r="B3315" s="2">
        <v>44533</v>
      </c>
      <c r="C3315" s="2">
        <v>44547</v>
      </c>
      <c r="D3315" t="s">
        <v>97</v>
      </c>
      <c r="E3315" t="s">
        <v>29</v>
      </c>
      <c r="F3315" t="s">
        <v>33</v>
      </c>
      <c r="G3315" t="s">
        <v>14</v>
      </c>
      <c r="H3315" t="s">
        <v>15</v>
      </c>
      <c r="I3315">
        <v>85</v>
      </c>
      <c r="J3315">
        <v>109.28</v>
      </c>
      <c r="K3315">
        <v>35.840000000000003</v>
      </c>
    </row>
    <row r="3316" spans="1:11" x14ac:dyDescent="0.35">
      <c r="A3316">
        <v>693046605</v>
      </c>
      <c r="B3316" s="2">
        <v>43271</v>
      </c>
      <c r="C3316" s="2">
        <v>43278</v>
      </c>
      <c r="D3316" t="s">
        <v>143</v>
      </c>
      <c r="E3316" t="s">
        <v>24</v>
      </c>
      <c r="F3316" t="s">
        <v>22</v>
      </c>
      <c r="G3316" t="s">
        <v>14</v>
      </c>
      <c r="H3316" t="s">
        <v>26</v>
      </c>
      <c r="I3316">
        <v>6746</v>
      </c>
      <c r="J3316">
        <v>47.45</v>
      </c>
      <c r="K3316">
        <v>31.79</v>
      </c>
    </row>
    <row r="3317" spans="1:11" x14ac:dyDescent="0.35">
      <c r="A3317">
        <v>897317206</v>
      </c>
      <c r="B3317" s="2">
        <v>42229</v>
      </c>
      <c r="C3317" s="2">
        <v>42248</v>
      </c>
      <c r="D3317" t="s">
        <v>178</v>
      </c>
      <c r="E3317" t="s">
        <v>21</v>
      </c>
      <c r="F3317" t="s">
        <v>22</v>
      </c>
      <c r="G3317" t="s">
        <v>14</v>
      </c>
      <c r="H3317" t="s">
        <v>34</v>
      </c>
      <c r="I3317">
        <v>4957</v>
      </c>
      <c r="J3317">
        <v>47.45</v>
      </c>
      <c r="K3317">
        <v>31.79</v>
      </c>
    </row>
    <row r="3318" spans="1:11" x14ac:dyDescent="0.35">
      <c r="A3318">
        <v>640560281</v>
      </c>
      <c r="B3318" s="2">
        <v>43444</v>
      </c>
      <c r="C3318" s="2">
        <v>43453</v>
      </c>
      <c r="D3318" t="s">
        <v>118</v>
      </c>
      <c r="E3318" t="s">
        <v>24</v>
      </c>
      <c r="F3318" t="s">
        <v>47</v>
      </c>
      <c r="G3318" t="s">
        <v>18</v>
      </c>
      <c r="H3318" t="s">
        <v>26</v>
      </c>
      <c r="I3318">
        <v>4877</v>
      </c>
      <c r="J3318">
        <v>421.89</v>
      </c>
      <c r="K3318">
        <v>364.69</v>
      </c>
    </row>
    <row r="3319" spans="1:11" x14ac:dyDescent="0.35">
      <c r="A3319">
        <v>594699656</v>
      </c>
      <c r="B3319" s="2">
        <v>42688</v>
      </c>
      <c r="C3319" s="2">
        <v>42693</v>
      </c>
      <c r="D3319" t="s">
        <v>60</v>
      </c>
      <c r="E3319" t="s">
        <v>21</v>
      </c>
      <c r="F3319" t="s">
        <v>30</v>
      </c>
      <c r="G3319" t="s">
        <v>18</v>
      </c>
      <c r="H3319" t="s">
        <v>26</v>
      </c>
      <c r="I3319">
        <v>3699</v>
      </c>
      <c r="J3319">
        <v>81.73</v>
      </c>
      <c r="K3319">
        <v>56.67</v>
      </c>
    </row>
    <row r="3320" spans="1:11" x14ac:dyDescent="0.35">
      <c r="A3320">
        <v>151971662</v>
      </c>
      <c r="B3320" s="2">
        <v>44470</v>
      </c>
      <c r="C3320" s="2">
        <v>44489</v>
      </c>
      <c r="D3320" t="s">
        <v>173</v>
      </c>
      <c r="E3320" t="s">
        <v>24</v>
      </c>
      <c r="F3320" t="s">
        <v>30</v>
      </c>
      <c r="G3320" t="s">
        <v>18</v>
      </c>
      <c r="H3320" t="s">
        <v>15</v>
      </c>
      <c r="I3320">
        <v>647</v>
      </c>
      <c r="J3320">
        <v>81.73</v>
      </c>
      <c r="K3320">
        <v>56.67</v>
      </c>
    </row>
    <row r="3321" spans="1:11" x14ac:dyDescent="0.35">
      <c r="A3321">
        <v>574925124</v>
      </c>
      <c r="B3321" s="2">
        <v>42914</v>
      </c>
      <c r="C3321" s="2">
        <v>42915</v>
      </c>
      <c r="D3321" t="s">
        <v>100</v>
      </c>
      <c r="E3321" t="s">
        <v>21</v>
      </c>
      <c r="F3321" t="s">
        <v>42</v>
      </c>
      <c r="G3321" t="s">
        <v>18</v>
      </c>
      <c r="H3321" t="s">
        <v>15</v>
      </c>
      <c r="I3321">
        <v>1975</v>
      </c>
      <c r="J3321">
        <v>437.2</v>
      </c>
      <c r="K3321">
        <v>263.33</v>
      </c>
    </row>
    <row r="3322" spans="1:11" x14ac:dyDescent="0.35">
      <c r="A3322">
        <v>946421372</v>
      </c>
      <c r="B3322" s="2">
        <v>42082</v>
      </c>
      <c r="C3322" s="2">
        <v>42091</v>
      </c>
      <c r="D3322" t="s">
        <v>100</v>
      </c>
      <c r="E3322" t="s">
        <v>21</v>
      </c>
      <c r="F3322" t="s">
        <v>22</v>
      </c>
      <c r="G3322" t="s">
        <v>18</v>
      </c>
      <c r="H3322" t="s">
        <v>15</v>
      </c>
      <c r="I3322">
        <v>5971</v>
      </c>
      <c r="J3322">
        <v>47.45</v>
      </c>
      <c r="K3322">
        <v>31.79</v>
      </c>
    </row>
    <row r="3323" spans="1:11" x14ac:dyDescent="0.35">
      <c r="A3323">
        <v>419634234</v>
      </c>
      <c r="B3323" s="2">
        <v>43684</v>
      </c>
      <c r="C3323" s="2">
        <v>43696</v>
      </c>
      <c r="D3323" t="s">
        <v>157</v>
      </c>
      <c r="E3323" t="s">
        <v>24</v>
      </c>
      <c r="F3323" t="s">
        <v>25</v>
      </c>
      <c r="G3323" t="s">
        <v>18</v>
      </c>
      <c r="H3323" t="s">
        <v>26</v>
      </c>
      <c r="I3323">
        <v>7950</v>
      </c>
      <c r="J3323">
        <v>205.7</v>
      </c>
      <c r="K3323">
        <v>117.11</v>
      </c>
    </row>
    <row r="3324" spans="1:11" x14ac:dyDescent="0.35">
      <c r="A3324">
        <v>468050038</v>
      </c>
      <c r="B3324" s="2">
        <v>43404</v>
      </c>
      <c r="C3324" s="2">
        <v>43414</v>
      </c>
      <c r="D3324" t="s">
        <v>63</v>
      </c>
      <c r="E3324" t="s">
        <v>32</v>
      </c>
      <c r="F3324" t="s">
        <v>42</v>
      </c>
      <c r="G3324" t="s">
        <v>18</v>
      </c>
      <c r="H3324" t="s">
        <v>34</v>
      </c>
      <c r="I3324">
        <v>5262</v>
      </c>
      <c r="J3324">
        <v>437.2</v>
      </c>
      <c r="K3324">
        <v>263.33</v>
      </c>
    </row>
    <row r="3325" spans="1:11" x14ac:dyDescent="0.35">
      <c r="A3325">
        <v>835467612</v>
      </c>
      <c r="B3325" s="2">
        <v>44850</v>
      </c>
      <c r="C3325" s="2">
        <v>44867</v>
      </c>
      <c r="D3325" t="s">
        <v>111</v>
      </c>
      <c r="E3325" t="s">
        <v>38</v>
      </c>
      <c r="F3325" t="s">
        <v>68</v>
      </c>
      <c r="G3325" t="s">
        <v>14</v>
      </c>
      <c r="H3325" t="s">
        <v>26</v>
      </c>
      <c r="I3325">
        <v>2287</v>
      </c>
      <c r="J3325">
        <v>154.06</v>
      </c>
      <c r="K3325">
        <v>90.93</v>
      </c>
    </row>
    <row r="3326" spans="1:11" x14ac:dyDescent="0.35">
      <c r="A3326">
        <v>885998284</v>
      </c>
      <c r="B3326" s="2">
        <v>42787</v>
      </c>
      <c r="C3326" s="2">
        <v>42807</v>
      </c>
      <c r="D3326" t="s">
        <v>129</v>
      </c>
      <c r="E3326" t="s">
        <v>21</v>
      </c>
      <c r="F3326" t="s">
        <v>33</v>
      </c>
      <c r="G3326" t="s">
        <v>18</v>
      </c>
      <c r="H3326" t="s">
        <v>19</v>
      </c>
      <c r="I3326">
        <v>5436</v>
      </c>
      <c r="J3326">
        <v>109.28</v>
      </c>
      <c r="K3326">
        <v>35.840000000000003</v>
      </c>
    </row>
    <row r="3327" spans="1:11" x14ac:dyDescent="0.35">
      <c r="A3327">
        <v>954065883</v>
      </c>
      <c r="B3327" s="2">
        <v>42568</v>
      </c>
      <c r="C3327" s="2">
        <v>42584</v>
      </c>
      <c r="D3327" t="s">
        <v>145</v>
      </c>
      <c r="E3327" t="s">
        <v>21</v>
      </c>
      <c r="F3327" t="s">
        <v>76</v>
      </c>
      <c r="G3327" t="s">
        <v>18</v>
      </c>
      <c r="H3327" t="s">
        <v>26</v>
      </c>
      <c r="I3327">
        <v>8151</v>
      </c>
      <c r="J3327">
        <v>668.27</v>
      </c>
      <c r="K3327">
        <v>502.54</v>
      </c>
    </row>
    <row r="3328" spans="1:11" x14ac:dyDescent="0.35">
      <c r="A3328">
        <v>994406735</v>
      </c>
      <c r="B3328" s="2">
        <v>42162</v>
      </c>
      <c r="C3328" s="2">
        <v>42169</v>
      </c>
      <c r="D3328" t="s">
        <v>117</v>
      </c>
      <c r="E3328" t="s">
        <v>21</v>
      </c>
      <c r="F3328" t="s">
        <v>22</v>
      </c>
      <c r="G3328" t="s">
        <v>14</v>
      </c>
      <c r="H3328" t="s">
        <v>15</v>
      </c>
      <c r="I3328">
        <v>5906</v>
      </c>
      <c r="J3328">
        <v>47.45</v>
      </c>
      <c r="K3328">
        <v>31.79</v>
      </c>
    </row>
    <row r="3329" spans="1:11" x14ac:dyDescent="0.35">
      <c r="A3329">
        <v>132069671</v>
      </c>
      <c r="B3329" s="2">
        <v>42925</v>
      </c>
      <c r="C3329" s="2">
        <v>42937</v>
      </c>
      <c r="D3329" t="s">
        <v>48</v>
      </c>
      <c r="E3329" t="s">
        <v>21</v>
      </c>
      <c r="F3329" t="s">
        <v>30</v>
      </c>
      <c r="G3329" t="s">
        <v>14</v>
      </c>
      <c r="H3329" t="s">
        <v>15</v>
      </c>
      <c r="I3329">
        <v>1205</v>
      </c>
      <c r="J3329">
        <v>81.73</v>
      </c>
      <c r="K3329">
        <v>56.67</v>
      </c>
    </row>
    <row r="3330" spans="1:11" x14ac:dyDescent="0.35">
      <c r="A3330">
        <v>712416017</v>
      </c>
      <c r="B3330" s="2">
        <v>43994</v>
      </c>
      <c r="C3330" s="2">
        <v>44010</v>
      </c>
      <c r="D3330" t="s">
        <v>163</v>
      </c>
      <c r="E3330" t="s">
        <v>38</v>
      </c>
      <c r="F3330" t="s">
        <v>40</v>
      </c>
      <c r="G3330" t="s">
        <v>18</v>
      </c>
      <c r="H3330" t="s">
        <v>34</v>
      </c>
      <c r="I3330">
        <v>8586</v>
      </c>
      <c r="J3330">
        <v>651.21</v>
      </c>
      <c r="K3330">
        <v>524.96</v>
      </c>
    </row>
    <row r="3331" spans="1:11" x14ac:dyDescent="0.35">
      <c r="A3331">
        <v>651119601</v>
      </c>
      <c r="B3331" s="2">
        <v>42888</v>
      </c>
      <c r="C3331" s="2">
        <v>42899</v>
      </c>
      <c r="D3331" t="s">
        <v>190</v>
      </c>
      <c r="E3331" t="s">
        <v>38</v>
      </c>
      <c r="F3331" t="s">
        <v>68</v>
      </c>
      <c r="G3331" t="s">
        <v>18</v>
      </c>
      <c r="H3331" t="s">
        <v>15</v>
      </c>
      <c r="I3331">
        <v>1000</v>
      </c>
      <c r="J3331">
        <v>154.06</v>
      </c>
      <c r="K3331">
        <v>90.93</v>
      </c>
    </row>
    <row r="3332" spans="1:11" x14ac:dyDescent="0.35">
      <c r="A3332">
        <v>184166753</v>
      </c>
      <c r="B3332" s="2">
        <v>44137</v>
      </c>
      <c r="C3332" s="2">
        <v>44157</v>
      </c>
      <c r="D3332" t="s">
        <v>162</v>
      </c>
      <c r="E3332" t="s">
        <v>38</v>
      </c>
      <c r="F3332" t="s">
        <v>13</v>
      </c>
      <c r="G3332" t="s">
        <v>14</v>
      </c>
      <c r="H3332" t="s">
        <v>26</v>
      </c>
      <c r="I3332">
        <v>7890</v>
      </c>
      <c r="J3332">
        <v>255.28</v>
      </c>
      <c r="K3332">
        <v>159.41999999999999</v>
      </c>
    </row>
    <row r="3333" spans="1:11" x14ac:dyDescent="0.35">
      <c r="A3333">
        <v>517856299</v>
      </c>
      <c r="B3333" s="2">
        <v>43193</v>
      </c>
      <c r="C3333" s="2">
        <v>43207</v>
      </c>
      <c r="D3333" t="s">
        <v>99</v>
      </c>
      <c r="E3333" t="s">
        <v>38</v>
      </c>
      <c r="F3333" t="s">
        <v>25</v>
      </c>
      <c r="G3333" t="s">
        <v>14</v>
      </c>
      <c r="H3333" t="s">
        <v>34</v>
      </c>
      <c r="I3333">
        <v>4042</v>
      </c>
      <c r="J3333">
        <v>205.7</v>
      </c>
      <c r="K3333">
        <v>117.11</v>
      </c>
    </row>
    <row r="3334" spans="1:11" x14ac:dyDescent="0.35">
      <c r="A3334">
        <v>678799569</v>
      </c>
      <c r="B3334" s="2">
        <v>42211</v>
      </c>
      <c r="C3334" s="2">
        <v>42223</v>
      </c>
      <c r="D3334" t="s">
        <v>86</v>
      </c>
      <c r="E3334" t="s">
        <v>29</v>
      </c>
      <c r="F3334" t="s">
        <v>13</v>
      </c>
      <c r="G3334" t="s">
        <v>18</v>
      </c>
      <c r="H3334" t="s">
        <v>34</v>
      </c>
      <c r="I3334">
        <v>732</v>
      </c>
      <c r="J3334">
        <v>255.28</v>
      </c>
      <c r="K3334">
        <v>159.41999999999999</v>
      </c>
    </row>
    <row r="3335" spans="1:11" x14ac:dyDescent="0.35">
      <c r="A3335">
        <v>663920390</v>
      </c>
      <c r="B3335" s="2">
        <v>42192</v>
      </c>
      <c r="C3335" s="2">
        <v>42202</v>
      </c>
      <c r="D3335" t="s">
        <v>90</v>
      </c>
      <c r="E3335" t="s">
        <v>38</v>
      </c>
      <c r="F3335" t="s">
        <v>47</v>
      </c>
      <c r="G3335" t="s">
        <v>14</v>
      </c>
      <c r="H3335" t="s">
        <v>19</v>
      </c>
      <c r="I3335">
        <v>7652</v>
      </c>
      <c r="J3335">
        <v>421.89</v>
      </c>
      <c r="K3335">
        <v>364.69</v>
      </c>
    </row>
    <row r="3336" spans="1:11" x14ac:dyDescent="0.35">
      <c r="A3336">
        <v>990455090</v>
      </c>
      <c r="B3336" s="2">
        <v>43799</v>
      </c>
      <c r="C3336" s="2">
        <v>43809</v>
      </c>
      <c r="D3336" t="s">
        <v>204</v>
      </c>
      <c r="E3336" t="s">
        <v>21</v>
      </c>
      <c r="F3336" t="s">
        <v>76</v>
      </c>
      <c r="G3336" t="s">
        <v>14</v>
      </c>
      <c r="H3336" t="s">
        <v>15</v>
      </c>
      <c r="I3336">
        <v>6526</v>
      </c>
      <c r="J3336">
        <v>668.27</v>
      </c>
      <c r="K3336">
        <v>502.54</v>
      </c>
    </row>
    <row r="3337" spans="1:11" x14ac:dyDescent="0.35">
      <c r="A3337">
        <v>445952498</v>
      </c>
      <c r="B3337" s="2">
        <v>42161</v>
      </c>
      <c r="C3337" s="2">
        <v>42181</v>
      </c>
      <c r="D3337" t="s">
        <v>125</v>
      </c>
      <c r="E3337" t="s">
        <v>21</v>
      </c>
      <c r="F3337" t="s">
        <v>25</v>
      </c>
      <c r="G3337" t="s">
        <v>18</v>
      </c>
      <c r="H3337" t="s">
        <v>19</v>
      </c>
      <c r="I3337">
        <v>6109</v>
      </c>
      <c r="J3337">
        <v>205.7</v>
      </c>
      <c r="K3337">
        <v>117.11</v>
      </c>
    </row>
    <row r="3338" spans="1:11" x14ac:dyDescent="0.35">
      <c r="A3338">
        <v>138273942</v>
      </c>
      <c r="B3338" s="2">
        <v>44794</v>
      </c>
      <c r="C3338" s="2">
        <v>44811</v>
      </c>
      <c r="D3338" t="s">
        <v>41</v>
      </c>
      <c r="E3338" t="s">
        <v>29</v>
      </c>
      <c r="F3338" t="s">
        <v>17</v>
      </c>
      <c r="G3338" t="s">
        <v>18</v>
      </c>
      <c r="H3338" t="s">
        <v>19</v>
      </c>
      <c r="I3338">
        <v>7187</v>
      </c>
      <c r="J3338">
        <v>152.58000000000001</v>
      </c>
      <c r="K3338">
        <v>97.44</v>
      </c>
    </row>
    <row r="3339" spans="1:11" x14ac:dyDescent="0.35">
      <c r="A3339">
        <v>345593249</v>
      </c>
      <c r="B3339" s="2">
        <v>44605</v>
      </c>
      <c r="C3339" s="2">
        <v>44615</v>
      </c>
      <c r="D3339" t="s">
        <v>210</v>
      </c>
      <c r="E3339" t="s">
        <v>38</v>
      </c>
      <c r="F3339" t="s">
        <v>42</v>
      </c>
      <c r="G3339" t="s">
        <v>18</v>
      </c>
      <c r="H3339" t="s">
        <v>26</v>
      </c>
      <c r="I3339">
        <v>7577</v>
      </c>
      <c r="J3339">
        <v>437.2</v>
      </c>
      <c r="K3339">
        <v>263.33</v>
      </c>
    </row>
    <row r="3340" spans="1:11" x14ac:dyDescent="0.35">
      <c r="A3340">
        <v>966396749</v>
      </c>
      <c r="B3340" s="2">
        <v>44699</v>
      </c>
      <c r="C3340" s="2">
        <v>44709</v>
      </c>
      <c r="D3340" t="s">
        <v>11</v>
      </c>
      <c r="E3340" t="s">
        <v>12</v>
      </c>
      <c r="F3340" t="s">
        <v>42</v>
      </c>
      <c r="G3340" t="s">
        <v>18</v>
      </c>
      <c r="H3340" t="s">
        <v>34</v>
      </c>
      <c r="I3340">
        <v>7128</v>
      </c>
      <c r="J3340">
        <v>437.2</v>
      </c>
      <c r="K3340">
        <v>263.33</v>
      </c>
    </row>
    <row r="3341" spans="1:11" x14ac:dyDescent="0.35">
      <c r="A3341">
        <v>169483268</v>
      </c>
      <c r="B3341" s="2">
        <v>44107</v>
      </c>
      <c r="C3341" s="2">
        <v>44108</v>
      </c>
      <c r="D3341" t="s">
        <v>98</v>
      </c>
      <c r="E3341" t="s">
        <v>38</v>
      </c>
      <c r="F3341" t="s">
        <v>17</v>
      </c>
      <c r="G3341" t="s">
        <v>14</v>
      </c>
      <c r="H3341" t="s">
        <v>26</v>
      </c>
      <c r="I3341">
        <v>2720</v>
      </c>
      <c r="J3341">
        <v>152.58000000000001</v>
      </c>
      <c r="K3341">
        <v>97.44</v>
      </c>
    </row>
    <row r="3342" spans="1:11" x14ac:dyDescent="0.35">
      <c r="A3342">
        <v>243964135</v>
      </c>
      <c r="B3342" s="2">
        <v>43867</v>
      </c>
      <c r="C3342" s="2">
        <v>43888</v>
      </c>
      <c r="D3342" t="s">
        <v>200</v>
      </c>
      <c r="E3342" t="s">
        <v>24</v>
      </c>
      <c r="F3342" t="s">
        <v>25</v>
      </c>
      <c r="G3342" t="s">
        <v>14</v>
      </c>
      <c r="H3342" t="s">
        <v>15</v>
      </c>
      <c r="I3342">
        <v>3264</v>
      </c>
      <c r="J3342">
        <v>205.7</v>
      </c>
      <c r="K3342">
        <v>117.11</v>
      </c>
    </row>
    <row r="3343" spans="1:11" x14ac:dyDescent="0.35">
      <c r="A3343">
        <v>849263179</v>
      </c>
      <c r="B3343" s="2">
        <v>42251</v>
      </c>
      <c r="C3343" s="2">
        <v>42258</v>
      </c>
      <c r="D3343" t="s">
        <v>41</v>
      </c>
      <c r="E3343" t="s">
        <v>29</v>
      </c>
      <c r="F3343" t="s">
        <v>33</v>
      </c>
      <c r="G3343" t="s">
        <v>14</v>
      </c>
      <c r="H3343" t="s">
        <v>19</v>
      </c>
      <c r="I3343">
        <v>4702</v>
      </c>
      <c r="J3343">
        <v>109.28</v>
      </c>
      <c r="K3343">
        <v>35.840000000000003</v>
      </c>
    </row>
    <row r="3344" spans="1:11" x14ac:dyDescent="0.35">
      <c r="A3344">
        <v>365116727</v>
      </c>
      <c r="B3344" s="2">
        <v>42612</v>
      </c>
      <c r="C3344" s="2">
        <v>42629</v>
      </c>
      <c r="D3344" t="s">
        <v>185</v>
      </c>
      <c r="E3344" t="s">
        <v>38</v>
      </c>
      <c r="F3344" t="s">
        <v>76</v>
      </c>
      <c r="G3344" t="s">
        <v>18</v>
      </c>
      <c r="H3344" t="s">
        <v>15</v>
      </c>
      <c r="I3344">
        <v>5008</v>
      </c>
      <c r="J3344">
        <v>668.27</v>
      </c>
      <c r="K3344">
        <v>502.54</v>
      </c>
    </row>
    <row r="3345" spans="1:11" x14ac:dyDescent="0.35">
      <c r="A3345">
        <v>841573607</v>
      </c>
      <c r="B3345" s="2">
        <v>43503</v>
      </c>
      <c r="C3345" s="2">
        <v>43507</v>
      </c>
      <c r="D3345" t="s">
        <v>187</v>
      </c>
      <c r="E3345" t="s">
        <v>29</v>
      </c>
      <c r="F3345" t="s">
        <v>47</v>
      </c>
      <c r="G3345" t="s">
        <v>14</v>
      </c>
      <c r="H3345" t="s">
        <v>34</v>
      </c>
      <c r="I3345">
        <v>9187</v>
      </c>
      <c r="J3345">
        <v>421.89</v>
      </c>
      <c r="K3345">
        <v>364.69</v>
      </c>
    </row>
    <row r="3346" spans="1:11" x14ac:dyDescent="0.35">
      <c r="A3346">
        <v>348995149</v>
      </c>
      <c r="B3346" s="2">
        <v>44442</v>
      </c>
      <c r="C3346" s="2">
        <v>44451</v>
      </c>
      <c r="D3346" t="s">
        <v>174</v>
      </c>
      <c r="E3346" t="s">
        <v>29</v>
      </c>
      <c r="F3346" t="s">
        <v>22</v>
      </c>
      <c r="G3346" t="s">
        <v>18</v>
      </c>
      <c r="H3346" t="s">
        <v>19</v>
      </c>
      <c r="I3346">
        <v>4275</v>
      </c>
      <c r="J3346">
        <v>47.45</v>
      </c>
      <c r="K3346">
        <v>31.79</v>
      </c>
    </row>
    <row r="3347" spans="1:11" x14ac:dyDescent="0.35">
      <c r="A3347">
        <v>628055179</v>
      </c>
      <c r="B3347" s="2">
        <v>42486</v>
      </c>
      <c r="C3347" s="2">
        <v>42493</v>
      </c>
      <c r="D3347" t="s">
        <v>55</v>
      </c>
      <c r="E3347" t="s">
        <v>21</v>
      </c>
      <c r="F3347" t="s">
        <v>40</v>
      </c>
      <c r="G3347" t="s">
        <v>18</v>
      </c>
      <c r="H3347" t="s">
        <v>15</v>
      </c>
      <c r="I3347">
        <v>4339</v>
      </c>
      <c r="J3347">
        <v>651.21</v>
      </c>
      <c r="K3347">
        <v>524.96</v>
      </c>
    </row>
    <row r="3348" spans="1:11" x14ac:dyDescent="0.35">
      <c r="A3348">
        <v>339740025</v>
      </c>
      <c r="B3348" s="2">
        <v>42705</v>
      </c>
      <c r="C3348" s="2">
        <v>42712</v>
      </c>
      <c r="D3348" t="s">
        <v>37</v>
      </c>
      <c r="E3348" t="s">
        <v>38</v>
      </c>
      <c r="F3348" t="s">
        <v>40</v>
      </c>
      <c r="G3348" t="s">
        <v>18</v>
      </c>
      <c r="H3348" t="s">
        <v>19</v>
      </c>
      <c r="I3348">
        <v>5478</v>
      </c>
      <c r="J3348">
        <v>651.21</v>
      </c>
      <c r="K3348">
        <v>524.96</v>
      </c>
    </row>
    <row r="3349" spans="1:11" x14ac:dyDescent="0.35">
      <c r="A3349">
        <v>915348517</v>
      </c>
      <c r="B3349" s="2">
        <v>42283</v>
      </c>
      <c r="C3349" s="2">
        <v>42297</v>
      </c>
      <c r="D3349" t="s">
        <v>96</v>
      </c>
      <c r="E3349" t="s">
        <v>29</v>
      </c>
      <c r="F3349" t="s">
        <v>40</v>
      </c>
      <c r="G3349" t="s">
        <v>14</v>
      </c>
      <c r="H3349" t="s">
        <v>26</v>
      </c>
      <c r="I3349">
        <v>822</v>
      </c>
      <c r="J3349">
        <v>651.21</v>
      </c>
      <c r="K3349">
        <v>524.96</v>
      </c>
    </row>
    <row r="3350" spans="1:11" x14ac:dyDescent="0.35">
      <c r="A3350">
        <v>706491982</v>
      </c>
      <c r="B3350" s="2">
        <v>42449</v>
      </c>
      <c r="C3350" s="2">
        <v>42460</v>
      </c>
      <c r="D3350" t="s">
        <v>84</v>
      </c>
      <c r="E3350" t="s">
        <v>24</v>
      </c>
      <c r="F3350" t="s">
        <v>30</v>
      </c>
      <c r="G3350" t="s">
        <v>14</v>
      </c>
      <c r="H3350" t="s">
        <v>19</v>
      </c>
      <c r="I3350">
        <v>5532</v>
      </c>
      <c r="J3350">
        <v>81.73</v>
      </c>
      <c r="K3350">
        <v>56.67</v>
      </c>
    </row>
    <row r="3351" spans="1:11" x14ac:dyDescent="0.35">
      <c r="A3351">
        <v>835094249</v>
      </c>
      <c r="B3351" s="2">
        <v>44323</v>
      </c>
      <c r="C3351" s="2">
        <v>44332</v>
      </c>
      <c r="D3351" t="s">
        <v>16</v>
      </c>
      <c r="E3351" t="s">
        <v>12</v>
      </c>
      <c r="F3351" t="s">
        <v>68</v>
      </c>
      <c r="G3351" t="s">
        <v>18</v>
      </c>
      <c r="H3351" t="s">
        <v>19</v>
      </c>
      <c r="I3351">
        <v>1801</v>
      </c>
      <c r="J3351">
        <v>154.06</v>
      </c>
      <c r="K3351">
        <v>90.93</v>
      </c>
    </row>
    <row r="3352" spans="1:11" x14ac:dyDescent="0.35">
      <c r="A3352">
        <v>243391644</v>
      </c>
      <c r="B3352" s="2">
        <v>44718</v>
      </c>
      <c r="C3352" s="2">
        <v>44722</v>
      </c>
      <c r="D3352" t="s">
        <v>116</v>
      </c>
      <c r="E3352" t="s">
        <v>21</v>
      </c>
      <c r="F3352" t="s">
        <v>30</v>
      </c>
      <c r="G3352" t="s">
        <v>14</v>
      </c>
      <c r="H3352" t="s">
        <v>19</v>
      </c>
      <c r="I3352">
        <v>3851</v>
      </c>
      <c r="J3352">
        <v>81.73</v>
      </c>
      <c r="K3352">
        <v>56.67</v>
      </c>
    </row>
    <row r="3353" spans="1:11" x14ac:dyDescent="0.35">
      <c r="A3353">
        <v>643932998</v>
      </c>
      <c r="B3353" s="2">
        <v>43994</v>
      </c>
      <c r="C3353" s="2">
        <v>44007</v>
      </c>
      <c r="D3353" t="s">
        <v>31</v>
      </c>
      <c r="E3353" t="s">
        <v>32</v>
      </c>
      <c r="F3353" t="s">
        <v>76</v>
      </c>
      <c r="G3353" t="s">
        <v>18</v>
      </c>
      <c r="H3353" t="s">
        <v>34</v>
      </c>
      <c r="I3353">
        <v>2938</v>
      </c>
      <c r="J3353">
        <v>668.27</v>
      </c>
      <c r="K3353">
        <v>502.54</v>
      </c>
    </row>
    <row r="3354" spans="1:11" x14ac:dyDescent="0.35">
      <c r="A3354">
        <v>669579637</v>
      </c>
      <c r="B3354" s="2">
        <v>42899</v>
      </c>
      <c r="C3354" s="2">
        <v>42907</v>
      </c>
      <c r="D3354" t="s">
        <v>78</v>
      </c>
      <c r="E3354" t="s">
        <v>24</v>
      </c>
      <c r="F3354" t="s">
        <v>68</v>
      </c>
      <c r="G3354" t="s">
        <v>18</v>
      </c>
      <c r="H3354" t="s">
        <v>34</v>
      </c>
      <c r="I3354">
        <v>2349</v>
      </c>
      <c r="J3354">
        <v>154.06</v>
      </c>
      <c r="K3354">
        <v>90.93</v>
      </c>
    </row>
    <row r="3355" spans="1:11" x14ac:dyDescent="0.35">
      <c r="A3355">
        <v>823505389</v>
      </c>
      <c r="B3355" s="2">
        <v>42074</v>
      </c>
      <c r="C3355" s="2">
        <v>42093</v>
      </c>
      <c r="D3355" t="s">
        <v>100</v>
      </c>
      <c r="E3355" t="s">
        <v>21</v>
      </c>
      <c r="F3355" t="s">
        <v>33</v>
      </c>
      <c r="G3355" t="s">
        <v>14</v>
      </c>
      <c r="H3355" t="s">
        <v>34</v>
      </c>
      <c r="I3355">
        <v>2400</v>
      </c>
      <c r="J3355">
        <v>109.28</v>
      </c>
      <c r="K3355">
        <v>35.840000000000003</v>
      </c>
    </row>
    <row r="3356" spans="1:11" x14ac:dyDescent="0.35">
      <c r="A3356">
        <v>329196584</v>
      </c>
      <c r="B3356" s="2">
        <v>44427</v>
      </c>
      <c r="C3356" s="2">
        <v>44442</v>
      </c>
      <c r="D3356" t="s">
        <v>11</v>
      </c>
      <c r="E3356" t="s">
        <v>12</v>
      </c>
      <c r="F3356" t="s">
        <v>47</v>
      </c>
      <c r="G3356" t="s">
        <v>18</v>
      </c>
      <c r="H3356" t="s">
        <v>34</v>
      </c>
      <c r="I3356">
        <v>5439</v>
      </c>
      <c r="J3356">
        <v>421.89</v>
      </c>
      <c r="K3356">
        <v>364.69</v>
      </c>
    </row>
    <row r="3357" spans="1:11" x14ac:dyDescent="0.35">
      <c r="A3357">
        <v>280452048</v>
      </c>
      <c r="B3357" s="2">
        <v>44568</v>
      </c>
      <c r="C3357" s="2">
        <v>44583</v>
      </c>
      <c r="D3357" t="s">
        <v>177</v>
      </c>
      <c r="E3357" t="s">
        <v>24</v>
      </c>
      <c r="F3357" t="s">
        <v>47</v>
      </c>
      <c r="G3357" t="s">
        <v>14</v>
      </c>
      <c r="H3357" t="s">
        <v>26</v>
      </c>
      <c r="I3357">
        <v>848</v>
      </c>
      <c r="J3357">
        <v>421.89</v>
      </c>
      <c r="K3357">
        <v>364.69</v>
      </c>
    </row>
    <row r="3358" spans="1:11" x14ac:dyDescent="0.35">
      <c r="A3358">
        <v>491383111</v>
      </c>
      <c r="B3358" s="2">
        <v>43341</v>
      </c>
      <c r="C3358" s="2">
        <v>43354</v>
      </c>
      <c r="D3358" t="s">
        <v>105</v>
      </c>
      <c r="E3358" t="s">
        <v>12</v>
      </c>
      <c r="F3358" t="s">
        <v>40</v>
      </c>
      <c r="G3358" t="s">
        <v>18</v>
      </c>
      <c r="H3358" t="s">
        <v>34</v>
      </c>
      <c r="I3358">
        <v>37</v>
      </c>
      <c r="J3358">
        <v>651.21</v>
      </c>
      <c r="K3358">
        <v>524.96</v>
      </c>
    </row>
    <row r="3359" spans="1:11" x14ac:dyDescent="0.35">
      <c r="A3359">
        <v>846413600</v>
      </c>
      <c r="B3359" s="2">
        <v>44560</v>
      </c>
      <c r="C3359" s="2">
        <v>44575</v>
      </c>
      <c r="D3359" t="s">
        <v>205</v>
      </c>
      <c r="E3359" t="s">
        <v>21</v>
      </c>
      <c r="F3359" t="s">
        <v>17</v>
      </c>
      <c r="G3359" t="s">
        <v>14</v>
      </c>
      <c r="H3359" t="s">
        <v>26</v>
      </c>
      <c r="I3359">
        <v>1448</v>
      </c>
      <c r="J3359">
        <v>152.58000000000001</v>
      </c>
      <c r="K3359">
        <v>97.44</v>
      </c>
    </row>
    <row r="3360" spans="1:11" x14ac:dyDescent="0.35">
      <c r="A3360">
        <v>850279843</v>
      </c>
      <c r="B3360" s="2">
        <v>43921</v>
      </c>
      <c r="C3360" s="2">
        <v>43933</v>
      </c>
      <c r="D3360" t="s">
        <v>121</v>
      </c>
      <c r="E3360" t="s">
        <v>21</v>
      </c>
      <c r="F3360" t="s">
        <v>56</v>
      </c>
      <c r="G3360" t="s">
        <v>18</v>
      </c>
      <c r="H3360" t="s">
        <v>19</v>
      </c>
      <c r="I3360">
        <v>5556</v>
      </c>
      <c r="J3360">
        <v>9.33</v>
      </c>
      <c r="K3360">
        <v>6.92</v>
      </c>
    </row>
    <row r="3361" spans="1:11" x14ac:dyDescent="0.35">
      <c r="A3361">
        <v>978030669</v>
      </c>
      <c r="B3361" s="2">
        <v>42130</v>
      </c>
      <c r="C3361" s="2">
        <v>42146</v>
      </c>
      <c r="D3361" t="s">
        <v>186</v>
      </c>
      <c r="E3361" t="s">
        <v>38</v>
      </c>
      <c r="F3361" t="s">
        <v>56</v>
      </c>
      <c r="G3361" t="s">
        <v>18</v>
      </c>
      <c r="H3361" t="s">
        <v>15</v>
      </c>
      <c r="I3361">
        <v>9864</v>
      </c>
      <c r="J3361">
        <v>9.33</v>
      </c>
      <c r="K3361">
        <v>6.92</v>
      </c>
    </row>
    <row r="3362" spans="1:11" x14ac:dyDescent="0.35">
      <c r="A3362">
        <v>425027406</v>
      </c>
      <c r="B3362" s="2">
        <v>43361</v>
      </c>
      <c r="C3362" s="2">
        <v>43375</v>
      </c>
      <c r="D3362" t="s">
        <v>118</v>
      </c>
      <c r="E3362" t="s">
        <v>24</v>
      </c>
      <c r="F3362" t="s">
        <v>22</v>
      </c>
      <c r="G3362" t="s">
        <v>18</v>
      </c>
      <c r="H3362" t="s">
        <v>34</v>
      </c>
      <c r="I3362">
        <v>3909</v>
      </c>
      <c r="J3362">
        <v>47.45</v>
      </c>
      <c r="K3362">
        <v>31.79</v>
      </c>
    </row>
    <row r="3363" spans="1:11" x14ac:dyDescent="0.35">
      <c r="A3363">
        <v>256943881</v>
      </c>
      <c r="B3363" s="2">
        <v>42441</v>
      </c>
      <c r="C3363" s="2">
        <v>42450</v>
      </c>
      <c r="D3363" t="s">
        <v>44</v>
      </c>
      <c r="E3363" t="s">
        <v>12</v>
      </c>
      <c r="F3363" t="s">
        <v>22</v>
      </c>
      <c r="G3363" t="s">
        <v>14</v>
      </c>
      <c r="H3363" t="s">
        <v>15</v>
      </c>
      <c r="I3363">
        <v>4259</v>
      </c>
      <c r="J3363">
        <v>47.45</v>
      </c>
      <c r="K3363">
        <v>31.79</v>
      </c>
    </row>
    <row r="3364" spans="1:11" x14ac:dyDescent="0.35">
      <c r="A3364">
        <v>259766423</v>
      </c>
      <c r="B3364" s="2">
        <v>44401</v>
      </c>
      <c r="C3364" s="2">
        <v>44414</v>
      </c>
      <c r="D3364" t="s">
        <v>41</v>
      </c>
      <c r="E3364" t="s">
        <v>29</v>
      </c>
      <c r="F3364" t="s">
        <v>42</v>
      </c>
      <c r="G3364" t="s">
        <v>18</v>
      </c>
      <c r="H3364" t="s">
        <v>34</v>
      </c>
      <c r="I3364">
        <v>9512</v>
      </c>
      <c r="J3364">
        <v>437.2</v>
      </c>
      <c r="K3364">
        <v>263.33</v>
      </c>
    </row>
    <row r="3365" spans="1:11" x14ac:dyDescent="0.35">
      <c r="A3365">
        <v>289793860</v>
      </c>
      <c r="B3365" s="2">
        <v>44038</v>
      </c>
      <c r="C3365" s="2">
        <v>44058</v>
      </c>
      <c r="D3365" t="s">
        <v>44</v>
      </c>
      <c r="E3365" t="s">
        <v>12</v>
      </c>
      <c r="F3365" t="s">
        <v>22</v>
      </c>
      <c r="G3365" t="s">
        <v>14</v>
      </c>
      <c r="H3365" t="s">
        <v>34</v>
      </c>
      <c r="I3365">
        <v>5298</v>
      </c>
      <c r="J3365">
        <v>47.45</v>
      </c>
      <c r="K3365">
        <v>31.79</v>
      </c>
    </row>
    <row r="3366" spans="1:11" x14ac:dyDescent="0.35">
      <c r="A3366">
        <v>723637521</v>
      </c>
      <c r="B3366" s="2">
        <v>42698</v>
      </c>
      <c r="C3366" s="2">
        <v>42716</v>
      </c>
      <c r="D3366" t="s">
        <v>99</v>
      </c>
      <c r="E3366" t="s">
        <v>38</v>
      </c>
      <c r="F3366" t="s">
        <v>56</v>
      </c>
      <c r="G3366" t="s">
        <v>18</v>
      </c>
      <c r="H3366" t="s">
        <v>34</v>
      </c>
      <c r="I3366">
        <v>9278</v>
      </c>
      <c r="J3366">
        <v>9.33</v>
      </c>
      <c r="K3366">
        <v>6.92</v>
      </c>
    </row>
    <row r="3367" spans="1:11" x14ac:dyDescent="0.35">
      <c r="A3367">
        <v>208221232</v>
      </c>
      <c r="B3367" s="2">
        <v>44540</v>
      </c>
      <c r="C3367" s="2">
        <v>44558</v>
      </c>
      <c r="D3367" t="s">
        <v>164</v>
      </c>
      <c r="E3367" t="s">
        <v>38</v>
      </c>
      <c r="F3367" t="s">
        <v>25</v>
      </c>
      <c r="G3367" t="s">
        <v>18</v>
      </c>
      <c r="H3367" t="s">
        <v>34</v>
      </c>
      <c r="I3367">
        <v>6145</v>
      </c>
      <c r="J3367">
        <v>205.7</v>
      </c>
      <c r="K3367">
        <v>117.11</v>
      </c>
    </row>
    <row r="3368" spans="1:11" x14ac:dyDescent="0.35">
      <c r="A3368">
        <v>610781323</v>
      </c>
      <c r="B3368" s="2">
        <v>42530</v>
      </c>
      <c r="C3368" s="2">
        <v>42550</v>
      </c>
      <c r="D3368" t="s">
        <v>16</v>
      </c>
      <c r="E3368" t="s">
        <v>12</v>
      </c>
      <c r="F3368" t="s">
        <v>68</v>
      </c>
      <c r="G3368" t="s">
        <v>14</v>
      </c>
      <c r="H3368" t="s">
        <v>19</v>
      </c>
      <c r="I3368">
        <v>2621</v>
      </c>
      <c r="J3368">
        <v>154.06</v>
      </c>
      <c r="K3368">
        <v>90.93</v>
      </c>
    </row>
    <row r="3369" spans="1:11" x14ac:dyDescent="0.35">
      <c r="A3369">
        <v>268866622</v>
      </c>
      <c r="B3369" s="2">
        <v>42414</v>
      </c>
      <c r="C3369" s="2">
        <v>42423</v>
      </c>
      <c r="D3369" t="s">
        <v>191</v>
      </c>
      <c r="E3369" t="s">
        <v>24</v>
      </c>
      <c r="F3369" t="s">
        <v>22</v>
      </c>
      <c r="G3369" t="s">
        <v>18</v>
      </c>
      <c r="H3369" t="s">
        <v>34</v>
      </c>
      <c r="I3369">
        <v>2463</v>
      </c>
      <c r="J3369">
        <v>47.45</v>
      </c>
      <c r="K3369">
        <v>31.79</v>
      </c>
    </row>
    <row r="3370" spans="1:11" x14ac:dyDescent="0.35">
      <c r="A3370">
        <v>740338456</v>
      </c>
      <c r="B3370" s="2">
        <v>44171</v>
      </c>
      <c r="C3370" s="2">
        <v>44188</v>
      </c>
      <c r="D3370" t="s">
        <v>46</v>
      </c>
      <c r="E3370" t="s">
        <v>29</v>
      </c>
      <c r="F3370" t="s">
        <v>40</v>
      </c>
      <c r="G3370" t="s">
        <v>18</v>
      </c>
      <c r="H3370" t="s">
        <v>34</v>
      </c>
      <c r="I3370">
        <v>1456</v>
      </c>
      <c r="J3370">
        <v>651.21</v>
      </c>
      <c r="K3370">
        <v>524.96</v>
      </c>
    </row>
    <row r="3371" spans="1:11" x14ac:dyDescent="0.35">
      <c r="A3371">
        <v>953370654</v>
      </c>
      <c r="B3371" s="2">
        <v>43707</v>
      </c>
      <c r="C3371" s="2">
        <v>43723</v>
      </c>
      <c r="D3371" t="s">
        <v>92</v>
      </c>
      <c r="E3371" t="s">
        <v>32</v>
      </c>
      <c r="F3371" t="s">
        <v>76</v>
      </c>
      <c r="G3371" t="s">
        <v>18</v>
      </c>
      <c r="H3371" t="s">
        <v>19</v>
      </c>
      <c r="I3371">
        <v>2417</v>
      </c>
      <c r="J3371">
        <v>668.27</v>
      </c>
      <c r="K3371">
        <v>502.54</v>
      </c>
    </row>
    <row r="3372" spans="1:11" x14ac:dyDescent="0.35">
      <c r="A3372">
        <v>356449544</v>
      </c>
      <c r="B3372" s="2">
        <v>44205</v>
      </c>
      <c r="C3372" s="2">
        <v>44221</v>
      </c>
      <c r="D3372" t="s">
        <v>57</v>
      </c>
      <c r="E3372" t="s">
        <v>32</v>
      </c>
      <c r="F3372" t="s">
        <v>42</v>
      </c>
      <c r="G3372" t="s">
        <v>18</v>
      </c>
      <c r="H3372" t="s">
        <v>34</v>
      </c>
      <c r="I3372">
        <v>196</v>
      </c>
      <c r="J3372">
        <v>437.2</v>
      </c>
      <c r="K3372">
        <v>263.33</v>
      </c>
    </row>
    <row r="3373" spans="1:11" x14ac:dyDescent="0.35">
      <c r="A3373">
        <v>268373954</v>
      </c>
      <c r="B3373" s="2">
        <v>44617</v>
      </c>
      <c r="C3373" s="2">
        <v>44634</v>
      </c>
      <c r="D3373" t="s">
        <v>48</v>
      </c>
      <c r="E3373" t="s">
        <v>21</v>
      </c>
      <c r="F3373" t="s">
        <v>40</v>
      </c>
      <c r="G3373" t="s">
        <v>14</v>
      </c>
      <c r="H3373" t="s">
        <v>34</v>
      </c>
      <c r="I3373">
        <v>6672</v>
      </c>
      <c r="J3373">
        <v>651.21</v>
      </c>
      <c r="K3373">
        <v>524.96</v>
      </c>
    </row>
    <row r="3374" spans="1:11" x14ac:dyDescent="0.35">
      <c r="A3374">
        <v>728255212</v>
      </c>
      <c r="B3374" s="2">
        <v>42826</v>
      </c>
      <c r="C3374" s="2">
        <v>42846</v>
      </c>
      <c r="D3374" t="s">
        <v>66</v>
      </c>
      <c r="E3374" t="s">
        <v>38</v>
      </c>
      <c r="F3374" t="s">
        <v>17</v>
      </c>
      <c r="G3374" t="s">
        <v>18</v>
      </c>
      <c r="H3374" t="s">
        <v>34</v>
      </c>
      <c r="I3374">
        <v>5755</v>
      </c>
      <c r="J3374">
        <v>152.58000000000001</v>
      </c>
      <c r="K3374">
        <v>97.44</v>
      </c>
    </row>
    <row r="3375" spans="1:11" x14ac:dyDescent="0.35">
      <c r="A3375">
        <v>945517146</v>
      </c>
      <c r="B3375" s="2">
        <v>43493</v>
      </c>
      <c r="C3375" s="2">
        <v>43508</v>
      </c>
      <c r="D3375" t="s">
        <v>136</v>
      </c>
      <c r="E3375" t="s">
        <v>38</v>
      </c>
      <c r="F3375" t="s">
        <v>17</v>
      </c>
      <c r="G3375" t="s">
        <v>18</v>
      </c>
      <c r="H3375" t="s">
        <v>19</v>
      </c>
      <c r="I3375">
        <v>8390</v>
      </c>
      <c r="J3375">
        <v>152.58000000000001</v>
      </c>
      <c r="K3375">
        <v>97.44</v>
      </c>
    </row>
    <row r="3376" spans="1:11" x14ac:dyDescent="0.35">
      <c r="A3376">
        <v>649896085</v>
      </c>
      <c r="B3376" s="2">
        <v>42853</v>
      </c>
      <c r="C3376" s="2">
        <v>42858</v>
      </c>
      <c r="D3376" t="s">
        <v>111</v>
      </c>
      <c r="E3376" t="s">
        <v>38</v>
      </c>
      <c r="F3376" t="s">
        <v>76</v>
      </c>
      <c r="G3376" t="s">
        <v>18</v>
      </c>
      <c r="H3376" t="s">
        <v>34</v>
      </c>
      <c r="I3376">
        <v>7548</v>
      </c>
      <c r="J3376">
        <v>668.27</v>
      </c>
      <c r="K3376">
        <v>502.54</v>
      </c>
    </row>
    <row r="3377" spans="1:11" x14ac:dyDescent="0.35">
      <c r="A3377">
        <v>541440856</v>
      </c>
      <c r="B3377" s="2">
        <v>42614</v>
      </c>
      <c r="C3377" s="2">
        <v>42620</v>
      </c>
      <c r="D3377" t="s">
        <v>141</v>
      </c>
      <c r="E3377" t="s">
        <v>38</v>
      </c>
      <c r="F3377" t="s">
        <v>30</v>
      </c>
      <c r="G3377" t="s">
        <v>14</v>
      </c>
      <c r="H3377" t="s">
        <v>15</v>
      </c>
      <c r="I3377">
        <v>3236</v>
      </c>
      <c r="J3377">
        <v>81.73</v>
      </c>
      <c r="K3377">
        <v>56.67</v>
      </c>
    </row>
    <row r="3378" spans="1:11" x14ac:dyDescent="0.35">
      <c r="A3378">
        <v>940512788</v>
      </c>
      <c r="B3378" s="2">
        <v>43829</v>
      </c>
      <c r="C3378" s="2">
        <v>43837</v>
      </c>
      <c r="D3378" t="s">
        <v>194</v>
      </c>
      <c r="E3378" t="s">
        <v>32</v>
      </c>
      <c r="F3378" t="s">
        <v>30</v>
      </c>
      <c r="G3378" t="s">
        <v>18</v>
      </c>
      <c r="H3378" t="s">
        <v>15</v>
      </c>
      <c r="I3378">
        <v>7489</v>
      </c>
      <c r="J3378">
        <v>81.73</v>
      </c>
      <c r="K3378">
        <v>56.67</v>
      </c>
    </row>
    <row r="3379" spans="1:11" x14ac:dyDescent="0.35">
      <c r="A3379">
        <v>437785708</v>
      </c>
      <c r="B3379" s="2">
        <v>42753</v>
      </c>
      <c r="C3379" s="2">
        <v>42758</v>
      </c>
      <c r="D3379" t="s">
        <v>197</v>
      </c>
      <c r="E3379" t="s">
        <v>38</v>
      </c>
      <c r="F3379" t="s">
        <v>17</v>
      </c>
      <c r="G3379" t="s">
        <v>18</v>
      </c>
      <c r="H3379" t="s">
        <v>34</v>
      </c>
      <c r="I3379">
        <v>9375</v>
      </c>
      <c r="J3379">
        <v>152.58000000000001</v>
      </c>
      <c r="K3379">
        <v>97.44</v>
      </c>
    </row>
    <row r="3380" spans="1:11" x14ac:dyDescent="0.35">
      <c r="A3380">
        <v>844245946</v>
      </c>
      <c r="B3380" s="2">
        <v>44530</v>
      </c>
      <c r="C3380" s="2">
        <v>44543</v>
      </c>
      <c r="D3380" t="s">
        <v>126</v>
      </c>
      <c r="E3380" t="s">
        <v>24</v>
      </c>
      <c r="F3380" t="s">
        <v>56</v>
      </c>
      <c r="G3380" t="s">
        <v>14</v>
      </c>
      <c r="H3380" t="s">
        <v>15</v>
      </c>
      <c r="I3380">
        <v>9991</v>
      </c>
      <c r="J3380">
        <v>9.33</v>
      </c>
      <c r="K3380">
        <v>6.92</v>
      </c>
    </row>
    <row r="3381" spans="1:11" x14ac:dyDescent="0.35">
      <c r="A3381">
        <v>441192328</v>
      </c>
      <c r="B3381" s="2">
        <v>43919</v>
      </c>
      <c r="C3381" s="2">
        <v>43923</v>
      </c>
      <c r="D3381" t="s">
        <v>142</v>
      </c>
      <c r="E3381" t="s">
        <v>29</v>
      </c>
      <c r="F3381" t="s">
        <v>76</v>
      </c>
      <c r="G3381" t="s">
        <v>18</v>
      </c>
      <c r="H3381" t="s">
        <v>19</v>
      </c>
      <c r="I3381">
        <v>7469</v>
      </c>
      <c r="J3381">
        <v>668.27</v>
      </c>
      <c r="K3381">
        <v>502.54</v>
      </c>
    </row>
    <row r="3382" spans="1:11" x14ac:dyDescent="0.35">
      <c r="A3382">
        <v>730236184</v>
      </c>
      <c r="B3382" s="2">
        <v>44574</v>
      </c>
      <c r="C3382" s="2">
        <v>44595</v>
      </c>
      <c r="D3382" t="s">
        <v>173</v>
      </c>
      <c r="E3382" t="s">
        <v>24</v>
      </c>
      <c r="F3382" t="s">
        <v>22</v>
      </c>
      <c r="G3382" t="s">
        <v>14</v>
      </c>
      <c r="H3382" t="s">
        <v>26</v>
      </c>
      <c r="I3382">
        <v>1969</v>
      </c>
      <c r="J3382">
        <v>47.45</v>
      </c>
      <c r="K3382">
        <v>31.79</v>
      </c>
    </row>
    <row r="3383" spans="1:11" x14ac:dyDescent="0.35">
      <c r="A3383">
        <v>583301341</v>
      </c>
      <c r="B3383" s="2">
        <v>42844</v>
      </c>
      <c r="C3383" s="2">
        <v>42848</v>
      </c>
      <c r="D3383" t="s">
        <v>200</v>
      </c>
      <c r="E3383" t="s">
        <v>24</v>
      </c>
      <c r="F3383" t="s">
        <v>17</v>
      </c>
      <c r="G3383" t="s">
        <v>18</v>
      </c>
      <c r="H3383" t="s">
        <v>26</v>
      </c>
      <c r="I3383">
        <v>684</v>
      </c>
      <c r="J3383">
        <v>152.58000000000001</v>
      </c>
      <c r="K3383">
        <v>97.44</v>
      </c>
    </row>
    <row r="3384" spans="1:11" x14ac:dyDescent="0.35">
      <c r="A3384">
        <v>292624127</v>
      </c>
      <c r="B3384" s="2">
        <v>42661</v>
      </c>
      <c r="C3384" s="2">
        <v>42667</v>
      </c>
      <c r="D3384" t="s">
        <v>162</v>
      </c>
      <c r="E3384" t="s">
        <v>38</v>
      </c>
      <c r="F3384" t="s">
        <v>22</v>
      </c>
      <c r="G3384" t="s">
        <v>14</v>
      </c>
      <c r="H3384" t="s">
        <v>26</v>
      </c>
      <c r="I3384">
        <v>2837</v>
      </c>
      <c r="J3384">
        <v>47.45</v>
      </c>
      <c r="K3384">
        <v>31.79</v>
      </c>
    </row>
    <row r="3385" spans="1:11" x14ac:dyDescent="0.35">
      <c r="A3385">
        <v>220753371</v>
      </c>
      <c r="B3385" s="2">
        <v>44308</v>
      </c>
      <c r="C3385" s="2">
        <v>44327</v>
      </c>
      <c r="D3385" t="s">
        <v>154</v>
      </c>
      <c r="E3385" t="s">
        <v>12</v>
      </c>
      <c r="F3385" t="s">
        <v>22</v>
      </c>
      <c r="G3385" t="s">
        <v>14</v>
      </c>
      <c r="H3385" t="s">
        <v>19</v>
      </c>
      <c r="I3385">
        <v>4683</v>
      </c>
      <c r="J3385">
        <v>47.45</v>
      </c>
      <c r="K3385">
        <v>31.79</v>
      </c>
    </row>
    <row r="3386" spans="1:11" x14ac:dyDescent="0.35">
      <c r="A3386">
        <v>350550401</v>
      </c>
      <c r="B3386" s="2">
        <v>43915</v>
      </c>
      <c r="C3386" s="2">
        <v>43933</v>
      </c>
      <c r="D3386" t="s">
        <v>103</v>
      </c>
      <c r="E3386" t="s">
        <v>21</v>
      </c>
      <c r="F3386" t="s">
        <v>42</v>
      </c>
      <c r="G3386" t="s">
        <v>14</v>
      </c>
      <c r="H3386" t="s">
        <v>34</v>
      </c>
      <c r="I3386">
        <v>4508</v>
      </c>
      <c r="J3386">
        <v>437.2</v>
      </c>
      <c r="K3386">
        <v>263.33</v>
      </c>
    </row>
    <row r="3387" spans="1:11" x14ac:dyDescent="0.35">
      <c r="A3387">
        <v>735189044</v>
      </c>
      <c r="B3387" s="2">
        <v>43505</v>
      </c>
      <c r="C3387" s="2">
        <v>43511</v>
      </c>
      <c r="D3387" t="s">
        <v>39</v>
      </c>
      <c r="E3387" t="s">
        <v>29</v>
      </c>
      <c r="F3387" t="s">
        <v>25</v>
      </c>
      <c r="G3387" t="s">
        <v>18</v>
      </c>
      <c r="H3387" t="s">
        <v>26</v>
      </c>
      <c r="I3387">
        <v>7631</v>
      </c>
      <c r="J3387">
        <v>205.7</v>
      </c>
      <c r="K3387">
        <v>117.11</v>
      </c>
    </row>
    <row r="3388" spans="1:11" x14ac:dyDescent="0.35">
      <c r="A3388">
        <v>148155629</v>
      </c>
      <c r="B3388" s="2">
        <v>42415</v>
      </c>
      <c r="C3388" s="2">
        <v>42420</v>
      </c>
      <c r="D3388" t="s">
        <v>89</v>
      </c>
      <c r="E3388" t="s">
        <v>38</v>
      </c>
      <c r="F3388" t="s">
        <v>25</v>
      </c>
      <c r="G3388" t="s">
        <v>18</v>
      </c>
      <c r="H3388" t="s">
        <v>15</v>
      </c>
      <c r="I3388">
        <v>1398</v>
      </c>
      <c r="J3388">
        <v>205.7</v>
      </c>
      <c r="K3388">
        <v>117.11</v>
      </c>
    </row>
    <row r="3389" spans="1:11" x14ac:dyDescent="0.35">
      <c r="A3389">
        <v>133248984</v>
      </c>
      <c r="B3389" s="2">
        <v>43521</v>
      </c>
      <c r="C3389" s="2">
        <v>43533</v>
      </c>
      <c r="D3389" t="s">
        <v>155</v>
      </c>
      <c r="E3389" t="s">
        <v>12</v>
      </c>
      <c r="F3389" t="s">
        <v>47</v>
      </c>
      <c r="G3389" t="s">
        <v>18</v>
      </c>
      <c r="H3389" t="s">
        <v>19</v>
      </c>
      <c r="I3389">
        <v>190</v>
      </c>
      <c r="J3389">
        <v>421.89</v>
      </c>
      <c r="K3389">
        <v>364.69</v>
      </c>
    </row>
    <row r="3390" spans="1:11" x14ac:dyDescent="0.35">
      <c r="A3390">
        <v>954580438</v>
      </c>
      <c r="B3390" s="2">
        <v>43939</v>
      </c>
      <c r="C3390" s="2">
        <v>43956</v>
      </c>
      <c r="D3390" t="s">
        <v>218</v>
      </c>
      <c r="E3390" t="s">
        <v>38</v>
      </c>
      <c r="F3390" t="s">
        <v>68</v>
      </c>
      <c r="G3390" t="s">
        <v>18</v>
      </c>
      <c r="H3390" t="s">
        <v>26</v>
      </c>
      <c r="I3390">
        <v>419</v>
      </c>
      <c r="J3390">
        <v>154.06</v>
      </c>
      <c r="K3390">
        <v>90.93</v>
      </c>
    </row>
    <row r="3391" spans="1:11" x14ac:dyDescent="0.35">
      <c r="A3391">
        <v>246573817</v>
      </c>
      <c r="B3391" s="2">
        <v>44324</v>
      </c>
      <c r="C3391" s="2">
        <v>44338</v>
      </c>
      <c r="D3391" t="s">
        <v>52</v>
      </c>
      <c r="E3391" t="s">
        <v>12</v>
      </c>
      <c r="F3391" t="s">
        <v>17</v>
      </c>
      <c r="G3391" t="s">
        <v>18</v>
      </c>
      <c r="H3391" t="s">
        <v>26</v>
      </c>
      <c r="I3391">
        <v>5527</v>
      </c>
      <c r="J3391">
        <v>152.58000000000001</v>
      </c>
      <c r="K3391">
        <v>97.44</v>
      </c>
    </row>
    <row r="3392" spans="1:11" x14ac:dyDescent="0.35">
      <c r="A3392">
        <v>663965451</v>
      </c>
      <c r="B3392" s="2">
        <v>42644</v>
      </c>
      <c r="C3392" s="2">
        <v>42647</v>
      </c>
      <c r="D3392" t="s">
        <v>57</v>
      </c>
      <c r="E3392" t="s">
        <v>32</v>
      </c>
      <c r="F3392" t="s">
        <v>22</v>
      </c>
      <c r="G3392" t="s">
        <v>18</v>
      </c>
      <c r="H3392" t="s">
        <v>26</v>
      </c>
      <c r="I3392">
        <v>987</v>
      </c>
      <c r="J3392">
        <v>47.45</v>
      </c>
      <c r="K3392">
        <v>31.79</v>
      </c>
    </row>
    <row r="3393" spans="1:11" x14ac:dyDescent="0.35">
      <c r="A3393">
        <v>431804168</v>
      </c>
      <c r="B3393" s="2">
        <v>42762</v>
      </c>
      <c r="C3393" s="2">
        <v>42763</v>
      </c>
      <c r="D3393" t="s">
        <v>50</v>
      </c>
      <c r="E3393" t="s">
        <v>51</v>
      </c>
      <c r="F3393" t="s">
        <v>76</v>
      </c>
      <c r="G3393" t="s">
        <v>18</v>
      </c>
      <c r="H3393" t="s">
        <v>34</v>
      </c>
      <c r="I3393">
        <v>9304</v>
      </c>
      <c r="J3393">
        <v>668.27</v>
      </c>
      <c r="K3393">
        <v>502.54</v>
      </c>
    </row>
    <row r="3394" spans="1:11" x14ac:dyDescent="0.35">
      <c r="A3394">
        <v>995451295</v>
      </c>
      <c r="B3394" s="2">
        <v>42770</v>
      </c>
      <c r="C3394" s="2">
        <v>42783</v>
      </c>
      <c r="D3394" t="s">
        <v>72</v>
      </c>
      <c r="E3394" t="s">
        <v>24</v>
      </c>
      <c r="F3394" t="s">
        <v>17</v>
      </c>
      <c r="G3394" t="s">
        <v>14</v>
      </c>
      <c r="H3394" t="s">
        <v>15</v>
      </c>
      <c r="I3394">
        <v>5014</v>
      </c>
      <c r="J3394">
        <v>152.58000000000001</v>
      </c>
      <c r="K3394">
        <v>97.44</v>
      </c>
    </row>
    <row r="3395" spans="1:11" x14ac:dyDescent="0.35">
      <c r="A3395">
        <v>270580661</v>
      </c>
      <c r="B3395" s="2">
        <v>44309</v>
      </c>
      <c r="C3395" s="2">
        <v>44329</v>
      </c>
      <c r="D3395" t="s">
        <v>150</v>
      </c>
      <c r="E3395" t="s">
        <v>38</v>
      </c>
      <c r="F3395" t="s">
        <v>56</v>
      </c>
      <c r="G3395" t="s">
        <v>18</v>
      </c>
      <c r="H3395" t="s">
        <v>34</v>
      </c>
      <c r="I3395">
        <v>9685</v>
      </c>
      <c r="J3395">
        <v>9.33</v>
      </c>
      <c r="K3395">
        <v>6.92</v>
      </c>
    </row>
    <row r="3396" spans="1:11" x14ac:dyDescent="0.35">
      <c r="A3396">
        <v>293178594</v>
      </c>
      <c r="B3396" s="2">
        <v>44708</v>
      </c>
      <c r="C3396" s="2">
        <v>44713</v>
      </c>
      <c r="D3396" t="s">
        <v>80</v>
      </c>
      <c r="E3396" t="s">
        <v>21</v>
      </c>
      <c r="F3396" t="s">
        <v>30</v>
      </c>
      <c r="G3396" t="s">
        <v>14</v>
      </c>
      <c r="H3396" t="s">
        <v>19</v>
      </c>
      <c r="I3396">
        <v>6916</v>
      </c>
      <c r="J3396">
        <v>81.73</v>
      </c>
      <c r="K3396">
        <v>56.67</v>
      </c>
    </row>
    <row r="3397" spans="1:11" x14ac:dyDescent="0.35">
      <c r="A3397">
        <v>469543921</v>
      </c>
      <c r="B3397" s="2">
        <v>43387</v>
      </c>
      <c r="C3397" s="2">
        <v>43394</v>
      </c>
      <c r="D3397" t="s">
        <v>75</v>
      </c>
      <c r="E3397" t="s">
        <v>38</v>
      </c>
      <c r="F3397" t="s">
        <v>76</v>
      </c>
      <c r="G3397" t="s">
        <v>18</v>
      </c>
      <c r="H3397" t="s">
        <v>19</v>
      </c>
      <c r="I3397">
        <v>7336</v>
      </c>
      <c r="J3397">
        <v>668.27</v>
      </c>
      <c r="K3397">
        <v>502.54</v>
      </c>
    </row>
    <row r="3398" spans="1:11" x14ac:dyDescent="0.35">
      <c r="A3398">
        <v>726287972</v>
      </c>
      <c r="B3398" s="2">
        <v>44845</v>
      </c>
      <c r="C3398" s="2">
        <v>44858</v>
      </c>
      <c r="D3398" t="s">
        <v>177</v>
      </c>
      <c r="E3398" t="s">
        <v>24</v>
      </c>
      <c r="F3398" t="s">
        <v>33</v>
      </c>
      <c r="G3398" t="s">
        <v>14</v>
      </c>
      <c r="H3398" t="s">
        <v>15</v>
      </c>
      <c r="I3398">
        <v>3606</v>
      </c>
      <c r="J3398">
        <v>109.28</v>
      </c>
      <c r="K3398">
        <v>35.840000000000003</v>
      </c>
    </row>
    <row r="3399" spans="1:11" x14ac:dyDescent="0.35">
      <c r="A3399">
        <v>160334575</v>
      </c>
      <c r="B3399" s="2">
        <v>43930</v>
      </c>
      <c r="C3399" s="2">
        <v>43945</v>
      </c>
      <c r="D3399" t="s">
        <v>66</v>
      </c>
      <c r="E3399" t="s">
        <v>38</v>
      </c>
      <c r="F3399" t="s">
        <v>30</v>
      </c>
      <c r="G3399" t="s">
        <v>18</v>
      </c>
      <c r="H3399" t="s">
        <v>19</v>
      </c>
      <c r="I3399">
        <v>5418</v>
      </c>
      <c r="J3399">
        <v>81.73</v>
      </c>
      <c r="K3399">
        <v>56.67</v>
      </c>
    </row>
    <row r="3400" spans="1:11" x14ac:dyDescent="0.35">
      <c r="A3400">
        <v>188920056</v>
      </c>
      <c r="B3400" s="2">
        <v>44382</v>
      </c>
      <c r="C3400" s="2">
        <v>44390</v>
      </c>
      <c r="D3400" t="s">
        <v>99</v>
      </c>
      <c r="E3400" t="s">
        <v>38</v>
      </c>
      <c r="F3400" t="s">
        <v>68</v>
      </c>
      <c r="G3400" t="s">
        <v>14</v>
      </c>
      <c r="H3400" t="s">
        <v>19</v>
      </c>
      <c r="I3400">
        <v>4498</v>
      </c>
      <c r="J3400">
        <v>154.06</v>
      </c>
      <c r="K3400">
        <v>90.93</v>
      </c>
    </row>
    <row r="3401" spans="1:11" x14ac:dyDescent="0.35">
      <c r="A3401">
        <v>499593245</v>
      </c>
      <c r="B3401" s="2">
        <v>43519</v>
      </c>
      <c r="C3401" s="2">
        <v>43535</v>
      </c>
      <c r="D3401" t="s">
        <v>88</v>
      </c>
      <c r="E3401" t="s">
        <v>38</v>
      </c>
      <c r="F3401" t="s">
        <v>30</v>
      </c>
      <c r="G3401" t="s">
        <v>14</v>
      </c>
      <c r="H3401" t="s">
        <v>34</v>
      </c>
      <c r="I3401">
        <v>9598</v>
      </c>
      <c r="J3401">
        <v>81.73</v>
      </c>
      <c r="K3401">
        <v>56.67</v>
      </c>
    </row>
    <row r="3402" spans="1:11" x14ac:dyDescent="0.35">
      <c r="A3402">
        <v>400215470</v>
      </c>
      <c r="B3402" s="2">
        <v>42130</v>
      </c>
      <c r="C3402" s="2">
        <v>42141</v>
      </c>
      <c r="D3402" t="s">
        <v>192</v>
      </c>
      <c r="E3402" t="s">
        <v>32</v>
      </c>
      <c r="F3402" t="s">
        <v>40</v>
      </c>
      <c r="G3402" t="s">
        <v>18</v>
      </c>
      <c r="H3402" t="s">
        <v>19</v>
      </c>
      <c r="I3402">
        <v>1506</v>
      </c>
      <c r="J3402">
        <v>651.21</v>
      </c>
      <c r="K3402">
        <v>524.96</v>
      </c>
    </row>
    <row r="3403" spans="1:11" x14ac:dyDescent="0.35">
      <c r="A3403">
        <v>168960559</v>
      </c>
      <c r="B3403" s="2">
        <v>43660</v>
      </c>
      <c r="C3403" s="2">
        <v>43671</v>
      </c>
      <c r="D3403" t="s">
        <v>215</v>
      </c>
      <c r="E3403" t="s">
        <v>21</v>
      </c>
      <c r="F3403" t="s">
        <v>13</v>
      </c>
      <c r="G3403" t="s">
        <v>14</v>
      </c>
      <c r="H3403" t="s">
        <v>34</v>
      </c>
      <c r="I3403">
        <v>8039</v>
      </c>
      <c r="J3403">
        <v>255.28</v>
      </c>
      <c r="K3403">
        <v>159.41999999999999</v>
      </c>
    </row>
    <row r="3404" spans="1:11" x14ac:dyDescent="0.35">
      <c r="A3404">
        <v>604314839</v>
      </c>
      <c r="B3404" s="2">
        <v>44484</v>
      </c>
      <c r="C3404" s="2">
        <v>44490</v>
      </c>
      <c r="D3404" t="s">
        <v>142</v>
      </c>
      <c r="E3404" t="s">
        <v>29</v>
      </c>
      <c r="F3404" t="s">
        <v>40</v>
      </c>
      <c r="G3404" t="s">
        <v>18</v>
      </c>
      <c r="H3404" t="s">
        <v>15</v>
      </c>
      <c r="I3404">
        <v>9045</v>
      </c>
      <c r="J3404">
        <v>651.21</v>
      </c>
      <c r="K3404">
        <v>524.96</v>
      </c>
    </row>
    <row r="3405" spans="1:11" x14ac:dyDescent="0.35">
      <c r="A3405">
        <v>775077140</v>
      </c>
      <c r="B3405" s="2">
        <v>44362</v>
      </c>
      <c r="C3405" s="2">
        <v>44364</v>
      </c>
      <c r="D3405" t="s">
        <v>138</v>
      </c>
      <c r="E3405" t="s">
        <v>24</v>
      </c>
      <c r="F3405" t="s">
        <v>17</v>
      </c>
      <c r="G3405" t="s">
        <v>18</v>
      </c>
      <c r="H3405" t="s">
        <v>26</v>
      </c>
      <c r="I3405">
        <v>1404</v>
      </c>
      <c r="J3405">
        <v>152.58000000000001</v>
      </c>
      <c r="K3405">
        <v>97.44</v>
      </c>
    </row>
    <row r="3406" spans="1:11" x14ac:dyDescent="0.35">
      <c r="A3406">
        <v>270358788</v>
      </c>
      <c r="B3406" s="2">
        <v>43445</v>
      </c>
      <c r="C3406" s="2">
        <v>43454</v>
      </c>
      <c r="D3406" t="s">
        <v>156</v>
      </c>
      <c r="E3406" t="s">
        <v>21</v>
      </c>
      <c r="F3406" t="s">
        <v>22</v>
      </c>
      <c r="G3406" t="s">
        <v>18</v>
      </c>
      <c r="H3406" t="s">
        <v>15</v>
      </c>
      <c r="I3406">
        <v>4028</v>
      </c>
      <c r="J3406">
        <v>47.45</v>
      </c>
      <c r="K3406">
        <v>31.79</v>
      </c>
    </row>
    <row r="3407" spans="1:11" x14ac:dyDescent="0.35">
      <c r="A3407">
        <v>549583613</v>
      </c>
      <c r="B3407" s="2">
        <v>43241</v>
      </c>
      <c r="C3407" s="2">
        <v>43256</v>
      </c>
      <c r="D3407" t="s">
        <v>62</v>
      </c>
      <c r="E3407" t="s">
        <v>38</v>
      </c>
      <c r="F3407" t="s">
        <v>33</v>
      </c>
      <c r="G3407" t="s">
        <v>14</v>
      </c>
      <c r="H3407" t="s">
        <v>19</v>
      </c>
      <c r="I3407">
        <v>2859</v>
      </c>
      <c r="J3407">
        <v>109.28</v>
      </c>
      <c r="K3407">
        <v>35.840000000000003</v>
      </c>
    </row>
    <row r="3408" spans="1:11" x14ac:dyDescent="0.35">
      <c r="A3408">
        <v>892487943</v>
      </c>
      <c r="B3408" s="2">
        <v>44755</v>
      </c>
      <c r="C3408" s="2">
        <v>44761</v>
      </c>
      <c r="D3408" t="s">
        <v>58</v>
      </c>
      <c r="E3408" t="s">
        <v>29</v>
      </c>
      <c r="F3408" t="s">
        <v>13</v>
      </c>
      <c r="G3408" t="s">
        <v>18</v>
      </c>
      <c r="H3408" t="s">
        <v>34</v>
      </c>
      <c r="I3408">
        <v>5870</v>
      </c>
      <c r="J3408">
        <v>255.28</v>
      </c>
      <c r="K3408">
        <v>159.41999999999999</v>
      </c>
    </row>
    <row r="3409" spans="1:11" x14ac:dyDescent="0.35">
      <c r="A3409">
        <v>649120604</v>
      </c>
      <c r="B3409" s="2">
        <v>42575</v>
      </c>
      <c r="C3409" s="2">
        <v>42585</v>
      </c>
      <c r="D3409" t="s">
        <v>202</v>
      </c>
      <c r="E3409" t="s">
        <v>38</v>
      </c>
      <c r="F3409" t="s">
        <v>40</v>
      </c>
      <c r="G3409" t="s">
        <v>14</v>
      </c>
      <c r="H3409" t="s">
        <v>26</v>
      </c>
      <c r="I3409">
        <v>8067</v>
      </c>
      <c r="J3409">
        <v>651.21</v>
      </c>
      <c r="K3409">
        <v>524.96</v>
      </c>
    </row>
    <row r="3410" spans="1:11" x14ac:dyDescent="0.35">
      <c r="A3410">
        <v>589842927</v>
      </c>
      <c r="B3410" s="2">
        <v>42530</v>
      </c>
      <c r="C3410" s="2">
        <v>42544</v>
      </c>
      <c r="D3410" t="s">
        <v>178</v>
      </c>
      <c r="E3410" t="s">
        <v>21</v>
      </c>
      <c r="F3410" t="s">
        <v>30</v>
      </c>
      <c r="G3410" t="s">
        <v>18</v>
      </c>
      <c r="H3410" t="s">
        <v>15</v>
      </c>
      <c r="I3410">
        <v>6485</v>
      </c>
      <c r="J3410">
        <v>81.73</v>
      </c>
      <c r="K3410">
        <v>56.67</v>
      </c>
    </row>
    <row r="3411" spans="1:11" x14ac:dyDescent="0.35">
      <c r="A3411">
        <v>655328738</v>
      </c>
      <c r="B3411" s="2">
        <v>43141</v>
      </c>
      <c r="C3411" s="2">
        <v>43152</v>
      </c>
      <c r="D3411" t="s">
        <v>109</v>
      </c>
      <c r="E3411" t="s">
        <v>21</v>
      </c>
      <c r="F3411" t="s">
        <v>25</v>
      </c>
      <c r="G3411" t="s">
        <v>18</v>
      </c>
      <c r="H3411" t="s">
        <v>19</v>
      </c>
      <c r="I3411">
        <v>5191</v>
      </c>
      <c r="J3411">
        <v>205.7</v>
      </c>
      <c r="K3411">
        <v>117.11</v>
      </c>
    </row>
    <row r="3412" spans="1:11" x14ac:dyDescent="0.35">
      <c r="A3412">
        <v>406564366</v>
      </c>
      <c r="B3412" s="2">
        <v>43319</v>
      </c>
      <c r="C3412" s="2">
        <v>43330</v>
      </c>
      <c r="D3412" t="s">
        <v>156</v>
      </c>
      <c r="E3412" t="s">
        <v>21</v>
      </c>
      <c r="F3412" t="s">
        <v>68</v>
      </c>
      <c r="G3412" t="s">
        <v>14</v>
      </c>
      <c r="H3412" t="s">
        <v>15</v>
      </c>
      <c r="I3412">
        <v>286</v>
      </c>
      <c r="J3412">
        <v>154.06</v>
      </c>
      <c r="K3412">
        <v>90.93</v>
      </c>
    </row>
    <row r="3413" spans="1:11" x14ac:dyDescent="0.35">
      <c r="A3413">
        <v>374848639</v>
      </c>
      <c r="B3413" s="2">
        <v>44059</v>
      </c>
      <c r="C3413" s="2">
        <v>44071</v>
      </c>
      <c r="D3413" t="s">
        <v>168</v>
      </c>
      <c r="E3413" t="s">
        <v>21</v>
      </c>
      <c r="F3413" t="s">
        <v>33</v>
      </c>
      <c r="G3413" t="s">
        <v>14</v>
      </c>
      <c r="H3413" t="s">
        <v>34</v>
      </c>
      <c r="I3413">
        <v>4897</v>
      </c>
      <c r="J3413">
        <v>109.28</v>
      </c>
      <c r="K3413">
        <v>35.840000000000003</v>
      </c>
    </row>
    <row r="3414" spans="1:11" x14ac:dyDescent="0.35">
      <c r="A3414">
        <v>711792886</v>
      </c>
      <c r="B3414" s="2">
        <v>44396</v>
      </c>
      <c r="C3414" s="2">
        <v>44410</v>
      </c>
      <c r="D3414" t="s">
        <v>83</v>
      </c>
      <c r="E3414" t="s">
        <v>38</v>
      </c>
      <c r="F3414" t="s">
        <v>30</v>
      </c>
      <c r="G3414" t="s">
        <v>14</v>
      </c>
      <c r="H3414" t="s">
        <v>26</v>
      </c>
      <c r="I3414">
        <v>4187</v>
      </c>
      <c r="J3414">
        <v>81.73</v>
      </c>
      <c r="K3414">
        <v>56.67</v>
      </c>
    </row>
    <row r="3415" spans="1:11" x14ac:dyDescent="0.35">
      <c r="A3415">
        <v>739320933</v>
      </c>
      <c r="B3415" s="2">
        <v>43834</v>
      </c>
      <c r="C3415" s="2">
        <v>43842</v>
      </c>
      <c r="D3415" t="s">
        <v>98</v>
      </c>
      <c r="E3415" t="s">
        <v>38</v>
      </c>
      <c r="F3415" t="s">
        <v>56</v>
      </c>
      <c r="G3415" t="s">
        <v>14</v>
      </c>
      <c r="H3415" t="s">
        <v>26</v>
      </c>
      <c r="I3415">
        <v>348</v>
      </c>
      <c r="J3415">
        <v>9.33</v>
      </c>
      <c r="K3415">
        <v>6.92</v>
      </c>
    </row>
    <row r="3416" spans="1:11" x14ac:dyDescent="0.35">
      <c r="A3416">
        <v>299669110</v>
      </c>
      <c r="B3416" s="2">
        <v>42265</v>
      </c>
      <c r="C3416" s="2">
        <v>42285</v>
      </c>
      <c r="D3416" t="s">
        <v>164</v>
      </c>
      <c r="E3416" t="s">
        <v>38</v>
      </c>
      <c r="F3416" t="s">
        <v>30</v>
      </c>
      <c r="G3416" t="s">
        <v>14</v>
      </c>
      <c r="H3416" t="s">
        <v>26</v>
      </c>
      <c r="I3416">
        <v>7604</v>
      </c>
      <c r="J3416">
        <v>81.73</v>
      </c>
      <c r="K3416">
        <v>56.67</v>
      </c>
    </row>
    <row r="3417" spans="1:11" x14ac:dyDescent="0.35">
      <c r="A3417">
        <v>205386245</v>
      </c>
      <c r="B3417" s="2">
        <v>43126</v>
      </c>
      <c r="C3417" s="2">
        <v>43142</v>
      </c>
      <c r="D3417" t="s">
        <v>105</v>
      </c>
      <c r="E3417" t="s">
        <v>12</v>
      </c>
      <c r="F3417" t="s">
        <v>13</v>
      </c>
      <c r="G3417" t="s">
        <v>18</v>
      </c>
      <c r="H3417" t="s">
        <v>34</v>
      </c>
      <c r="I3417">
        <v>7209</v>
      </c>
      <c r="J3417">
        <v>255.28</v>
      </c>
      <c r="K3417">
        <v>159.41999999999999</v>
      </c>
    </row>
    <row r="3418" spans="1:11" x14ac:dyDescent="0.35">
      <c r="A3418">
        <v>889333665</v>
      </c>
      <c r="B3418" s="2">
        <v>43357</v>
      </c>
      <c r="C3418" s="2">
        <v>43370</v>
      </c>
      <c r="D3418" t="s">
        <v>112</v>
      </c>
      <c r="E3418" t="s">
        <v>12</v>
      </c>
      <c r="F3418" t="s">
        <v>42</v>
      </c>
      <c r="G3418" t="s">
        <v>18</v>
      </c>
      <c r="H3418" t="s">
        <v>15</v>
      </c>
      <c r="I3418">
        <v>2449</v>
      </c>
      <c r="J3418">
        <v>437.2</v>
      </c>
      <c r="K3418">
        <v>263.33</v>
      </c>
    </row>
    <row r="3419" spans="1:11" x14ac:dyDescent="0.35">
      <c r="A3419">
        <v>154685199</v>
      </c>
      <c r="B3419" s="2">
        <v>43442</v>
      </c>
      <c r="C3419" s="2">
        <v>43449</v>
      </c>
      <c r="D3419" t="s">
        <v>174</v>
      </c>
      <c r="E3419" t="s">
        <v>29</v>
      </c>
      <c r="F3419" t="s">
        <v>68</v>
      </c>
      <c r="G3419" t="s">
        <v>18</v>
      </c>
      <c r="H3419" t="s">
        <v>26</v>
      </c>
      <c r="I3419">
        <v>3643</v>
      </c>
      <c r="J3419">
        <v>154.06</v>
      </c>
      <c r="K3419">
        <v>90.93</v>
      </c>
    </row>
    <row r="3420" spans="1:11" x14ac:dyDescent="0.35">
      <c r="A3420">
        <v>824927175</v>
      </c>
      <c r="B3420" s="2">
        <v>43523</v>
      </c>
      <c r="C3420" s="2">
        <v>43541</v>
      </c>
      <c r="D3420" t="s">
        <v>179</v>
      </c>
      <c r="E3420" t="s">
        <v>32</v>
      </c>
      <c r="F3420" t="s">
        <v>25</v>
      </c>
      <c r="G3420" t="s">
        <v>18</v>
      </c>
      <c r="H3420" t="s">
        <v>19</v>
      </c>
      <c r="I3420">
        <v>3138</v>
      </c>
      <c r="J3420">
        <v>205.7</v>
      </c>
      <c r="K3420">
        <v>117.11</v>
      </c>
    </row>
    <row r="3421" spans="1:11" x14ac:dyDescent="0.35">
      <c r="A3421">
        <v>393858420</v>
      </c>
      <c r="B3421" s="2">
        <v>44057</v>
      </c>
      <c r="C3421" s="2">
        <v>44058</v>
      </c>
      <c r="D3421" t="s">
        <v>195</v>
      </c>
      <c r="E3421" t="s">
        <v>21</v>
      </c>
      <c r="F3421" t="s">
        <v>56</v>
      </c>
      <c r="G3421" t="s">
        <v>18</v>
      </c>
      <c r="H3421" t="s">
        <v>26</v>
      </c>
      <c r="I3421">
        <v>314</v>
      </c>
      <c r="J3421">
        <v>9.33</v>
      </c>
      <c r="K3421">
        <v>6.92</v>
      </c>
    </row>
    <row r="3422" spans="1:11" x14ac:dyDescent="0.35">
      <c r="A3422">
        <v>475590264</v>
      </c>
      <c r="B3422" s="2">
        <v>44580</v>
      </c>
      <c r="C3422" s="2">
        <v>44581</v>
      </c>
      <c r="D3422" t="s">
        <v>50</v>
      </c>
      <c r="E3422" t="s">
        <v>51</v>
      </c>
      <c r="F3422" t="s">
        <v>30</v>
      </c>
      <c r="G3422" t="s">
        <v>14</v>
      </c>
      <c r="H3422" t="s">
        <v>15</v>
      </c>
      <c r="I3422">
        <v>6583</v>
      </c>
      <c r="J3422">
        <v>81.73</v>
      </c>
      <c r="K3422">
        <v>56.67</v>
      </c>
    </row>
    <row r="3423" spans="1:11" x14ac:dyDescent="0.35">
      <c r="A3423">
        <v>954546535</v>
      </c>
      <c r="B3423" s="2">
        <v>43323</v>
      </c>
      <c r="C3423" s="2">
        <v>43330</v>
      </c>
      <c r="D3423" t="s">
        <v>46</v>
      </c>
      <c r="E3423" t="s">
        <v>29</v>
      </c>
      <c r="F3423" t="s">
        <v>76</v>
      </c>
      <c r="G3423" t="s">
        <v>14</v>
      </c>
      <c r="H3423" t="s">
        <v>15</v>
      </c>
      <c r="I3423">
        <v>387</v>
      </c>
      <c r="J3423">
        <v>668.27</v>
      </c>
      <c r="K3423">
        <v>502.54</v>
      </c>
    </row>
    <row r="3424" spans="1:11" x14ac:dyDescent="0.35">
      <c r="A3424">
        <v>435463559</v>
      </c>
      <c r="B3424" s="2">
        <v>43759</v>
      </c>
      <c r="C3424" s="2">
        <v>43765</v>
      </c>
      <c r="D3424" t="s">
        <v>117</v>
      </c>
      <c r="E3424" t="s">
        <v>21</v>
      </c>
      <c r="F3424" t="s">
        <v>22</v>
      </c>
      <c r="G3424" t="s">
        <v>14</v>
      </c>
      <c r="H3424" t="s">
        <v>19</v>
      </c>
      <c r="I3424">
        <v>2199</v>
      </c>
      <c r="J3424">
        <v>47.45</v>
      </c>
      <c r="K3424">
        <v>31.79</v>
      </c>
    </row>
    <row r="3425" spans="1:11" x14ac:dyDescent="0.35">
      <c r="A3425">
        <v>293390166</v>
      </c>
      <c r="B3425" s="2">
        <v>42054</v>
      </c>
      <c r="C3425" s="2">
        <v>42067</v>
      </c>
      <c r="D3425" t="s">
        <v>217</v>
      </c>
      <c r="E3425" t="s">
        <v>12</v>
      </c>
      <c r="F3425" t="s">
        <v>22</v>
      </c>
      <c r="G3425" t="s">
        <v>18</v>
      </c>
      <c r="H3425" t="s">
        <v>19</v>
      </c>
      <c r="I3425">
        <v>9525</v>
      </c>
      <c r="J3425">
        <v>47.45</v>
      </c>
      <c r="K3425">
        <v>31.79</v>
      </c>
    </row>
    <row r="3426" spans="1:11" x14ac:dyDescent="0.35">
      <c r="A3426">
        <v>623687684</v>
      </c>
      <c r="B3426" s="2">
        <v>43840</v>
      </c>
      <c r="C3426" s="2">
        <v>43856</v>
      </c>
      <c r="D3426" t="s">
        <v>133</v>
      </c>
      <c r="E3426" t="s">
        <v>38</v>
      </c>
      <c r="F3426" t="s">
        <v>22</v>
      </c>
      <c r="G3426" t="s">
        <v>18</v>
      </c>
      <c r="H3426" t="s">
        <v>34</v>
      </c>
      <c r="I3426">
        <v>1900</v>
      </c>
      <c r="J3426">
        <v>47.45</v>
      </c>
      <c r="K3426">
        <v>31.79</v>
      </c>
    </row>
    <row r="3427" spans="1:11" x14ac:dyDescent="0.35">
      <c r="A3427">
        <v>692029941</v>
      </c>
      <c r="B3427" s="2">
        <v>44679</v>
      </c>
      <c r="C3427" s="2">
        <v>44695</v>
      </c>
      <c r="D3427" t="s">
        <v>161</v>
      </c>
      <c r="E3427" t="s">
        <v>24</v>
      </c>
      <c r="F3427" t="s">
        <v>40</v>
      </c>
      <c r="G3427" t="s">
        <v>18</v>
      </c>
      <c r="H3427" t="s">
        <v>26</v>
      </c>
      <c r="I3427">
        <v>5893</v>
      </c>
      <c r="J3427">
        <v>651.21</v>
      </c>
      <c r="K3427">
        <v>524.96</v>
      </c>
    </row>
    <row r="3428" spans="1:11" x14ac:dyDescent="0.35">
      <c r="A3428">
        <v>284403264</v>
      </c>
      <c r="B3428" s="2">
        <v>42711</v>
      </c>
      <c r="C3428" s="2">
        <v>42731</v>
      </c>
      <c r="D3428" t="s">
        <v>172</v>
      </c>
      <c r="E3428" t="s">
        <v>21</v>
      </c>
      <c r="F3428" t="s">
        <v>68</v>
      </c>
      <c r="G3428" t="s">
        <v>18</v>
      </c>
      <c r="H3428" t="s">
        <v>19</v>
      </c>
      <c r="I3428">
        <v>101</v>
      </c>
      <c r="J3428">
        <v>154.06</v>
      </c>
      <c r="K3428">
        <v>90.93</v>
      </c>
    </row>
    <row r="3429" spans="1:11" x14ac:dyDescent="0.35">
      <c r="A3429">
        <v>157106482</v>
      </c>
      <c r="B3429" s="2">
        <v>43587</v>
      </c>
      <c r="C3429" s="2">
        <v>43591</v>
      </c>
      <c r="D3429" t="s">
        <v>187</v>
      </c>
      <c r="E3429" t="s">
        <v>29</v>
      </c>
      <c r="F3429" t="s">
        <v>25</v>
      </c>
      <c r="G3429" t="s">
        <v>18</v>
      </c>
      <c r="H3429" t="s">
        <v>26</v>
      </c>
      <c r="I3429">
        <v>154</v>
      </c>
      <c r="J3429">
        <v>205.7</v>
      </c>
      <c r="K3429">
        <v>117.11</v>
      </c>
    </row>
    <row r="3430" spans="1:11" x14ac:dyDescent="0.35">
      <c r="A3430">
        <v>686750924</v>
      </c>
      <c r="B3430" s="2">
        <v>43958</v>
      </c>
      <c r="C3430" s="2">
        <v>43966</v>
      </c>
      <c r="D3430" t="s">
        <v>72</v>
      </c>
      <c r="E3430" t="s">
        <v>24</v>
      </c>
      <c r="F3430" t="s">
        <v>30</v>
      </c>
      <c r="G3430" t="s">
        <v>18</v>
      </c>
      <c r="H3430" t="s">
        <v>34</v>
      </c>
      <c r="I3430">
        <v>3714</v>
      </c>
      <c r="J3430">
        <v>81.73</v>
      </c>
      <c r="K3430">
        <v>56.67</v>
      </c>
    </row>
    <row r="3431" spans="1:11" x14ac:dyDescent="0.35">
      <c r="A3431">
        <v>520260417</v>
      </c>
      <c r="B3431" s="2">
        <v>42555</v>
      </c>
      <c r="C3431" s="2">
        <v>42573</v>
      </c>
      <c r="D3431" t="s">
        <v>96</v>
      </c>
      <c r="E3431" t="s">
        <v>29</v>
      </c>
      <c r="F3431" t="s">
        <v>17</v>
      </c>
      <c r="G3431" t="s">
        <v>18</v>
      </c>
      <c r="H3431" t="s">
        <v>26</v>
      </c>
      <c r="I3431">
        <v>5474</v>
      </c>
      <c r="J3431">
        <v>152.58000000000001</v>
      </c>
      <c r="K3431">
        <v>97.44</v>
      </c>
    </row>
    <row r="3432" spans="1:11" x14ac:dyDescent="0.35">
      <c r="A3432">
        <v>624871289</v>
      </c>
      <c r="B3432" s="2">
        <v>43198</v>
      </c>
      <c r="C3432" s="2">
        <v>43208</v>
      </c>
      <c r="D3432" t="s">
        <v>171</v>
      </c>
      <c r="E3432" t="s">
        <v>12</v>
      </c>
      <c r="F3432" t="s">
        <v>76</v>
      </c>
      <c r="G3432" t="s">
        <v>14</v>
      </c>
      <c r="H3432" t="s">
        <v>34</v>
      </c>
      <c r="I3432">
        <v>2155</v>
      </c>
      <c r="J3432">
        <v>668.27</v>
      </c>
      <c r="K3432">
        <v>502.54</v>
      </c>
    </row>
    <row r="3433" spans="1:11" x14ac:dyDescent="0.35">
      <c r="A3433">
        <v>238132369</v>
      </c>
      <c r="B3433" s="2">
        <v>43129</v>
      </c>
      <c r="C3433" s="2">
        <v>43150</v>
      </c>
      <c r="D3433" t="s">
        <v>212</v>
      </c>
      <c r="E3433" t="s">
        <v>32</v>
      </c>
      <c r="F3433" t="s">
        <v>25</v>
      </c>
      <c r="G3433" t="s">
        <v>14</v>
      </c>
      <c r="H3433" t="s">
        <v>19</v>
      </c>
      <c r="I3433">
        <v>7515</v>
      </c>
      <c r="J3433">
        <v>205.7</v>
      </c>
      <c r="K3433">
        <v>117.11</v>
      </c>
    </row>
    <row r="3434" spans="1:11" x14ac:dyDescent="0.35">
      <c r="A3434">
        <v>917904984</v>
      </c>
      <c r="B3434" s="2">
        <v>44672</v>
      </c>
      <c r="C3434" s="2">
        <v>44689</v>
      </c>
      <c r="D3434" t="s">
        <v>214</v>
      </c>
      <c r="E3434" t="s">
        <v>21</v>
      </c>
      <c r="F3434" t="s">
        <v>30</v>
      </c>
      <c r="G3434" t="s">
        <v>14</v>
      </c>
      <c r="H3434" t="s">
        <v>26</v>
      </c>
      <c r="I3434">
        <v>7338</v>
      </c>
      <c r="J3434">
        <v>81.73</v>
      </c>
      <c r="K3434">
        <v>56.67</v>
      </c>
    </row>
    <row r="3435" spans="1:11" x14ac:dyDescent="0.35">
      <c r="A3435">
        <v>692362964</v>
      </c>
      <c r="B3435" s="2">
        <v>42849</v>
      </c>
      <c r="C3435" s="2">
        <v>42868</v>
      </c>
      <c r="D3435" t="s">
        <v>63</v>
      </c>
      <c r="E3435" t="s">
        <v>32</v>
      </c>
      <c r="F3435" t="s">
        <v>25</v>
      </c>
      <c r="G3435" t="s">
        <v>18</v>
      </c>
      <c r="H3435" t="s">
        <v>34</v>
      </c>
      <c r="I3435">
        <v>4442</v>
      </c>
      <c r="J3435">
        <v>205.7</v>
      </c>
      <c r="K3435">
        <v>117.11</v>
      </c>
    </row>
    <row r="3436" spans="1:11" x14ac:dyDescent="0.35">
      <c r="A3436">
        <v>809992635</v>
      </c>
      <c r="B3436" s="2">
        <v>44075</v>
      </c>
      <c r="C3436" s="2">
        <v>44077</v>
      </c>
      <c r="D3436" t="s">
        <v>199</v>
      </c>
      <c r="E3436" t="s">
        <v>29</v>
      </c>
      <c r="F3436" t="s">
        <v>13</v>
      </c>
      <c r="G3436" t="s">
        <v>14</v>
      </c>
      <c r="H3436" t="s">
        <v>34</v>
      </c>
      <c r="I3436">
        <v>3675</v>
      </c>
      <c r="J3436">
        <v>255.28</v>
      </c>
      <c r="K3436">
        <v>159.41999999999999</v>
      </c>
    </row>
    <row r="3437" spans="1:11" x14ac:dyDescent="0.35">
      <c r="A3437">
        <v>789592826</v>
      </c>
      <c r="B3437" s="2">
        <v>42610</v>
      </c>
      <c r="C3437" s="2">
        <v>42630</v>
      </c>
      <c r="D3437" t="s">
        <v>138</v>
      </c>
      <c r="E3437" t="s">
        <v>24</v>
      </c>
      <c r="F3437" t="s">
        <v>13</v>
      </c>
      <c r="G3437" t="s">
        <v>18</v>
      </c>
      <c r="H3437" t="s">
        <v>19</v>
      </c>
      <c r="I3437">
        <v>6919</v>
      </c>
      <c r="J3437">
        <v>255.28</v>
      </c>
      <c r="K3437">
        <v>159.41999999999999</v>
      </c>
    </row>
    <row r="3438" spans="1:11" x14ac:dyDescent="0.35">
      <c r="A3438">
        <v>670274865</v>
      </c>
      <c r="B3438" s="2">
        <v>44108</v>
      </c>
      <c r="C3438" s="2">
        <v>44118</v>
      </c>
      <c r="D3438" t="s">
        <v>71</v>
      </c>
      <c r="E3438" t="s">
        <v>21</v>
      </c>
      <c r="F3438" t="s">
        <v>68</v>
      </c>
      <c r="G3438" t="s">
        <v>14</v>
      </c>
      <c r="H3438" t="s">
        <v>19</v>
      </c>
      <c r="I3438">
        <v>8082</v>
      </c>
      <c r="J3438">
        <v>154.06</v>
      </c>
      <c r="K3438">
        <v>90.93</v>
      </c>
    </row>
    <row r="3439" spans="1:11" x14ac:dyDescent="0.35">
      <c r="A3439">
        <v>561462581</v>
      </c>
      <c r="B3439" s="2">
        <v>43840</v>
      </c>
      <c r="C3439" s="2">
        <v>43853</v>
      </c>
      <c r="D3439" t="s">
        <v>31</v>
      </c>
      <c r="E3439" t="s">
        <v>32</v>
      </c>
      <c r="F3439" t="s">
        <v>47</v>
      </c>
      <c r="G3439" t="s">
        <v>18</v>
      </c>
      <c r="H3439" t="s">
        <v>15</v>
      </c>
      <c r="I3439">
        <v>8109</v>
      </c>
      <c r="J3439">
        <v>421.89</v>
      </c>
      <c r="K3439">
        <v>364.69</v>
      </c>
    </row>
    <row r="3440" spans="1:11" x14ac:dyDescent="0.35">
      <c r="A3440">
        <v>192892301</v>
      </c>
      <c r="B3440" s="2">
        <v>44353</v>
      </c>
      <c r="C3440" s="2">
        <v>44356</v>
      </c>
      <c r="D3440" t="s">
        <v>11</v>
      </c>
      <c r="E3440" t="s">
        <v>12</v>
      </c>
      <c r="F3440" t="s">
        <v>30</v>
      </c>
      <c r="G3440" t="s">
        <v>18</v>
      </c>
      <c r="H3440" t="s">
        <v>15</v>
      </c>
      <c r="I3440">
        <v>9973</v>
      </c>
      <c r="J3440">
        <v>81.73</v>
      </c>
      <c r="K3440">
        <v>56.67</v>
      </c>
    </row>
    <row r="3441" spans="1:11" x14ac:dyDescent="0.35">
      <c r="A3441">
        <v>264612853</v>
      </c>
      <c r="B3441" s="2">
        <v>44119</v>
      </c>
      <c r="C3441" s="2">
        <v>44130</v>
      </c>
      <c r="D3441" t="s">
        <v>212</v>
      </c>
      <c r="E3441" t="s">
        <v>32</v>
      </c>
      <c r="F3441" t="s">
        <v>25</v>
      </c>
      <c r="G3441" t="s">
        <v>18</v>
      </c>
      <c r="H3441" t="s">
        <v>26</v>
      </c>
      <c r="I3441">
        <v>3678</v>
      </c>
      <c r="J3441">
        <v>205.7</v>
      </c>
      <c r="K3441">
        <v>117.11</v>
      </c>
    </row>
    <row r="3442" spans="1:11" x14ac:dyDescent="0.35">
      <c r="A3442">
        <v>196985566</v>
      </c>
      <c r="B3442" s="2">
        <v>44353</v>
      </c>
      <c r="C3442" s="2">
        <v>44356</v>
      </c>
      <c r="D3442" t="s">
        <v>182</v>
      </c>
      <c r="E3442" t="s">
        <v>12</v>
      </c>
      <c r="F3442" t="s">
        <v>22</v>
      </c>
      <c r="G3442" t="s">
        <v>18</v>
      </c>
      <c r="H3442" t="s">
        <v>26</v>
      </c>
      <c r="I3442">
        <v>1261</v>
      </c>
      <c r="J3442">
        <v>47.45</v>
      </c>
      <c r="K3442">
        <v>31.79</v>
      </c>
    </row>
    <row r="3443" spans="1:11" x14ac:dyDescent="0.35">
      <c r="A3443">
        <v>380684268</v>
      </c>
      <c r="B3443" s="2">
        <v>42034</v>
      </c>
      <c r="C3443" s="2">
        <v>42049</v>
      </c>
      <c r="D3443" t="s">
        <v>67</v>
      </c>
      <c r="E3443" t="s">
        <v>21</v>
      </c>
      <c r="F3443" t="s">
        <v>42</v>
      </c>
      <c r="G3443" t="s">
        <v>18</v>
      </c>
      <c r="H3443" t="s">
        <v>15</v>
      </c>
      <c r="I3443">
        <v>1789</v>
      </c>
      <c r="J3443">
        <v>437.2</v>
      </c>
      <c r="K3443">
        <v>263.33</v>
      </c>
    </row>
    <row r="3444" spans="1:11" x14ac:dyDescent="0.35">
      <c r="A3444">
        <v>826695287</v>
      </c>
      <c r="B3444" s="2">
        <v>42883</v>
      </c>
      <c r="C3444" s="2">
        <v>42889</v>
      </c>
      <c r="D3444" t="s">
        <v>169</v>
      </c>
      <c r="E3444" t="s">
        <v>29</v>
      </c>
      <c r="F3444" t="s">
        <v>33</v>
      </c>
      <c r="G3444" t="s">
        <v>18</v>
      </c>
      <c r="H3444" t="s">
        <v>26</v>
      </c>
      <c r="I3444">
        <v>6361</v>
      </c>
      <c r="J3444">
        <v>109.28</v>
      </c>
      <c r="K3444">
        <v>35.840000000000003</v>
      </c>
    </row>
    <row r="3445" spans="1:11" x14ac:dyDescent="0.35">
      <c r="A3445">
        <v>716317451</v>
      </c>
      <c r="B3445" s="2">
        <v>42703</v>
      </c>
      <c r="C3445" s="2">
        <v>42713</v>
      </c>
      <c r="D3445" t="s">
        <v>72</v>
      </c>
      <c r="E3445" t="s">
        <v>24</v>
      </c>
      <c r="F3445" t="s">
        <v>76</v>
      </c>
      <c r="G3445" t="s">
        <v>18</v>
      </c>
      <c r="H3445" t="s">
        <v>34</v>
      </c>
      <c r="I3445">
        <v>3107</v>
      </c>
      <c r="J3445">
        <v>668.27</v>
      </c>
      <c r="K3445">
        <v>502.54</v>
      </c>
    </row>
    <row r="3446" spans="1:11" x14ac:dyDescent="0.35">
      <c r="A3446">
        <v>651162087</v>
      </c>
      <c r="B3446" s="2">
        <v>43529</v>
      </c>
      <c r="C3446" s="2">
        <v>43535</v>
      </c>
      <c r="D3446" t="s">
        <v>126</v>
      </c>
      <c r="E3446" t="s">
        <v>24</v>
      </c>
      <c r="F3446" t="s">
        <v>30</v>
      </c>
      <c r="G3446" t="s">
        <v>14</v>
      </c>
      <c r="H3446" t="s">
        <v>19</v>
      </c>
      <c r="I3446">
        <v>2187</v>
      </c>
      <c r="J3446">
        <v>81.73</v>
      </c>
      <c r="K3446">
        <v>56.67</v>
      </c>
    </row>
    <row r="3447" spans="1:11" x14ac:dyDescent="0.35">
      <c r="A3447">
        <v>403153026</v>
      </c>
      <c r="B3447" s="2">
        <v>44789</v>
      </c>
      <c r="C3447" s="2">
        <v>44809</v>
      </c>
      <c r="D3447" t="s">
        <v>75</v>
      </c>
      <c r="E3447" t="s">
        <v>38</v>
      </c>
      <c r="F3447" t="s">
        <v>68</v>
      </c>
      <c r="G3447" t="s">
        <v>14</v>
      </c>
      <c r="H3447" t="s">
        <v>34</v>
      </c>
      <c r="I3447">
        <v>794</v>
      </c>
      <c r="J3447">
        <v>154.06</v>
      </c>
      <c r="K3447">
        <v>90.93</v>
      </c>
    </row>
    <row r="3448" spans="1:11" x14ac:dyDescent="0.35">
      <c r="A3448">
        <v>264526593</v>
      </c>
      <c r="B3448" s="2">
        <v>43373</v>
      </c>
      <c r="C3448" s="2">
        <v>43389</v>
      </c>
      <c r="D3448" t="s">
        <v>214</v>
      </c>
      <c r="E3448" t="s">
        <v>21</v>
      </c>
      <c r="F3448" t="s">
        <v>30</v>
      </c>
      <c r="G3448" t="s">
        <v>18</v>
      </c>
      <c r="H3448" t="s">
        <v>34</v>
      </c>
      <c r="I3448">
        <v>8152</v>
      </c>
      <c r="J3448">
        <v>81.73</v>
      </c>
      <c r="K3448">
        <v>56.67</v>
      </c>
    </row>
    <row r="3449" spans="1:11" x14ac:dyDescent="0.35">
      <c r="A3449">
        <v>597831618</v>
      </c>
      <c r="B3449" s="2">
        <v>43526</v>
      </c>
      <c r="C3449" s="2">
        <v>43544</v>
      </c>
      <c r="D3449" t="s">
        <v>106</v>
      </c>
      <c r="E3449" t="s">
        <v>38</v>
      </c>
      <c r="F3449" t="s">
        <v>17</v>
      </c>
      <c r="G3449" t="s">
        <v>18</v>
      </c>
      <c r="H3449" t="s">
        <v>15</v>
      </c>
      <c r="I3449">
        <v>516</v>
      </c>
      <c r="J3449">
        <v>152.58000000000001</v>
      </c>
      <c r="K3449">
        <v>97.44</v>
      </c>
    </row>
    <row r="3450" spans="1:11" x14ac:dyDescent="0.35">
      <c r="A3450">
        <v>485929429</v>
      </c>
      <c r="B3450" s="2">
        <v>42842</v>
      </c>
      <c r="C3450" s="2">
        <v>42852</v>
      </c>
      <c r="D3450" t="s">
        <v>100</v>
      </c>
      <c r="E3450" t="s">
        <v>21</v>
      </c>
      <c r="F3450" t="s">
        <v>30</v>
      </c>
      <c r="G3450" t="s">
        <v>18</v>
      </c>
      <c r="H3450" t="s">
        <v>19</v>
      </c>
      <c r="I3450">
        <v>6171</v>
      </c>
      <c r="J3450">
        <v>81.73</v>
      </c>
      <c r="K3450">
        <v>56.67</v>
      </c>
    </row>
    <row r="3451" spans="1:11" x14ac:dyDescent="0.35">
      <c r="A3451">
        <v>881993854</v>
      </c>
      <c r="B3451" s="2">
        <v>43499</v>
      </c>
      <c r="C3451" s="2">
        <v>43510</v>
      </c>
      <c r="D3451" t="s">
        <v>50</v>
      </c>
      <c r="E3451" t="s">
        <v>51</v>
      </c>
      <c r="F3451" t="s">
        <v>68</v>
      </c>
      <c r="G3451" t="s">
        <v>14</v>
      </c>
      <c r="H3451" t="s">
        <v>26</v>
      </c>
      <c r="I3451">
        <v>436</v>
      </c>
      <c r="J3451">
        <v>154.06</v>
      </c>
      <c r="K3451">
        <v>90.93</v>
      </c>
    </row>
    <row r="3452" spans="1:11" x14ac:dyDescent="0.35">
      <c r="A3452">
        <v>559511220</v>
      </c>
      <c r="B3452" s="2">
        <v>44676</v>
      </c>
      <c r="C3452" s="2">
        <v>44680</v>
      </c>
      <c r="D3452" t="s">
        <v>75</v>
      </c>
      <c r="E3452" t="s">
        <v>38</v>
      </c>
      <c r="F3452" t="s">
        <v>56</v>
      </c>
      <c r="G3452" t="s">
        <v>14</v>
      </c>
      <c r="H3452" t="s">
        <v>26</v>
      </c>
      <c r="I3452">
        <v>658</v>
      </c>
      <c r="J3452">
        <v>9.33</v>
      </c>
      <c r="K3452">
        <v>6.92</v>
      </c>
    </row>
    <row r="3453" spans="1:11" x14ac:dyDescent="0.35">
      <c r="A3453">
        <v>162280356</v>
      </c>
      <c r="B3453" s="2">
        <v>42367</v>
      </c>
      <c r="C3453" s="2">
        <v>42368</v>
      </c>
      <c r="D3453" t="s">
        <v>155</v>
      </c>
      <c r="E3453" t="s">
        <v>12</v>
      </c>
      <c r="F3453" t="s">
        <v>17</v>
      </c>
      <c r="G3453" t="s">
        <v>18</v>
      </c>
      <c r="H3453" t="s">
        <v>15</v>
      </c>
      <c r="I3453">
        <v>1219</v>
      </c>
      <c r="J3453">
        <v>152.58000000000001</v>
      </c>
      <c r="K3453">
        <v>97.44</v>
      </c>
    </row>
    <row r="3454" spans="1:11" x14ac:dyDescent="0.35">
      <c r="A3454">
        <v>854412591</v>
      </c>
      <c r="B3454" s="2">
        <v>42186</v>
      </c>
      <c r="C3454" s="2">
        <v>42194</v>
      </c>
      <c r="D3454" t="s">
        <v>199</v>
      </c>
      <c r="E3454" t="s">
        <v>29</v>
      </c>
      <c r="F3454" t="s">
        <v>25</v>
      </c>
      <c r="G3454" t="s">
        <v>14</v>
      </c>
      <c r="H3454" t="s">
        <v>26</v>
      </c>
      <c r="I3454">
        <v>8527</v>
      </c>
      <c r="J3454">
        <v>205.7</v>
      </c>
      <c r="K3454">
        <v>117.11</v>
      </c>
    </row>
    <row r="3455" spans="1:11" x14ac:dyDescent="0.35">
      <c r="A3455">
        <v>270331752</v>
      </c>
      <c r="B3455" s="2">
        <v>43174</v>
      </c>
      <c r="C3455" s="2">
        <v>43188</v>
      </c>
      <c r="D3455" t="s">
        <v>118</v>
      </c>
      <c r="E3455" t="s">
        <v>24</v>
      </c>
      <c r="F3455" t="s">
        <v>56</v>
      </c>
      <c r="G3455" t="s">
        <v>18</v>
      </c>
      <c r="H3455" t="s">
        <v>19</v>
      </c>
      <c r="I3455">
        <v>6028</v>
      </c>
      <c r="J3455">
        <v>9.33</v>
      </c>
      <c r="K3455">
        <v>6.92</v>
      </c>
    </row>
    <row r="3456" spans="1:11" x14ac:dyDescent="0.35">
      <c r="A3456">
        <v>164774167</v>
      </c>
      <c r="B3456" s="2">
        <v>44917</v>
      </c>
      <c r="C3456" s="2">
        <v>44922</v>
      </c>
      <c r="D3456" t="s">
        <v>171</v>
      </c>
      <c r="E3456" t="s">
        <v>12</v>
      </c>
      <c r="F3456" t="s">
        <v>42</v>
      </c>
      <c r="G3456" t="s">
        <v>14</v>
      </c>
      <c r="H3456" t="s">
        <v>15</v>
      </c>
      <c r="I3456">
        <v>9193</v>
      </c>
      <c r="J3456">
        <v>437.2</v>
      </c>
      <c r="K3456">
        <v>263.33</v>
      </c>
    </row>
    <row r="3457" spans="1:11" x14ac:dyDescent="0.35">
      <c r="A3457">
        <v>562788665</v>
      </c>
      <c r="B3457" s="2">
        <v>42772</v>
      </c>
      <c r="C3457" s="2">
        <v>42791</v>
      </c>
      <c r="D3457" t="s">
        <v>136</v>
      </c>
      <c r="E3457" t="s">
        <v>38</v>
      </c>
      <c r="F3457" t="s">
        <v>13</v>
      </c>
      <c r="G3457" t="s">
        <v>14</v>
      </c>
      <c r="H3457" t="s">
        <v>15</v>
      </c>
      <c r="I3457">
        <v>527</v>
      </c>
      <c r="J3457">
        <v>255.28</v>
      </c>
      <c r="K3457">
        <v>159.41999999999999</v>
      </c>
    </row>
    <row r="3458" spans="1:11" x14ac:dyDescent="0.35">
      <c r="A3458">
        <v>209736573</v>
      </c>
      <c r="B3458" s="2">
        <v>43336</v>
      </c>
      <c r="C3458" s="2">
        <v>43339</v>
      </c>
      <c r="D3458" t="s">
        <v>103</v>
      </c>
      <c r="E3458" t="s">
        <v>21</v>
      </c>
      <c r="F3458" t="s">
        <v>40</v>
      </c>
      <c r="G3458" t="s">
        <v>18</v>
      </c>
      <c r="H3458" t="s">
        <v>19</v>
      </c>
      <c r="I3458">
        <v>4568</v>
      </c>
      <c r="J3458">
        <v>651.21</v>
      </c>
      <c r="K3458">
        <v>524.96</v>
      </c>
    </row>
    <row r="3459" spans="1:11" x14ac:dyDescent="0.35">
      <c r="A3459">
        <v>621291720</v>
      </c>
      <c r="B3459" s="2">
        <v>43553</v>
      </c>
      <c r="C3459" s="2">
        <v>43563</v>
      </c>
      <c r="D3459" t="s">
        <v>171</v>
      </c>
      <c r="E3459" t="s">
        <v>12</v>
      </c>
      <c r="F3459" t="s">
        <v>68</v>
      </c>
      <c r="G3459" t="s">
        <v>18</v>
      </c>
      <c r="H3459" t="s">
        <v>34</v>
      </c>
      <c r="I3459">
        <v>2881</v>
      </c>
      <c r="J3459">
        <v>154.06</v>
      </c>
      <c r="K3459">
        <v>90.93</v>
      </c>
    </row>
    <row r="3460" spans="1:11" x14ac:dyDescent="0.35">
      <c r="A3460">
        <v>233440434</v>
      </c>
      <c r="B3460" s="2">
        <v>42374</v>
      </c>
      <c r="C3460" s="2">
        <v>42388</v>
      </c>
      <c r="D3460" t="s">
        <v>79</v>
      </c>
      <c r="E3460" t="s">
        <v>21</v>
      </c>
      <c r="F3460" t="s">
        <v>40</v>
      </c>
      <c r="G3460" t="s">
        <v>18</v>
      </c>
      <c r="H3460" t="s">
        <v>15</v>
      </c>
      <c r="I3460">
        <v>9067</v>
      </c>
      <c r="J3460">
        <v>651.21</v>
      </c>
      <c r="K3460">
        <v>524.96</v>
      </c>
    </row>
    <row r="3461" spans="1:11" x14ac:dyDescent="0.35">
      <c r="A3461">
        <v>252481544</v>
      </c>
      <c r="B3461" s="2">
        <v>42292</v>
      </c>
      <c r="C3461" s="2">
        <v>42304</v>
      </c>
      <c r="D3461" t="s">
        <v>31</v>
      </c>
      <c r="E3461" t="s">
        <v>32</v>
      </c>
      <c r="F3461" t="s">
        <v>40</v>
      </c>
      <c r="G3461" t="s">
        <v>14</v>
      </c>
      <c r="H3461" t="s">
        <v>34</v>
      </c>
      <c r="I3461">
        <v>3754</v>
      </c>
      <c r="J3461">
        <v>651.21</v>
      </c>
      <c r="K3461">
        <v>524.96</v>
      </c>
    </row>
    <row r="3462" spans="1:11" x14ac:dyDescent="0.35">
      <c r="A3462">
        <v>605026376</v>
      </c>
      <c r="B3462" s="2">
        <v>43113</v>
      </c>
      <c r="C3462" s="2">
        <v>43116</v>
      </c>
      <c r="D3462" t="s">
        <v>141</v>
      </c>
      <c r="E3462" t="s">
        <v>38</v>
      </c>
      <c r="F3462" t="s">
        <v>76</v>
      </c>
      <c r="G3462" t="s">
        <v>18</v>
      </c>
      <c r="H3462" t="s">
        <v>34</v>
      </c>
      <c r="I3462">
        <v>9604</v>
      </c>
      <c r="J3462">
        <v>668.27</v>
      </c>
      <c r="K3462">
        <v>502.54</v>
      </c>
    </row>
    <row r="3463" spans="1:11" x14ac:dyDescent="0.35">
      <c r="A3463">
        <v>387998759</v>
      </c>
      <c r="B3463" s="2">
        <v>42763</v>
      </c>
      <c r="C3463" s="2">
        <v>42774</v>
      </c>
      <c r="D3463" t="s">
        <v>186</v>
      </c>
      <c r="E3463" t="s">
        <v>38</v>
      </c>
      <c r="F3463" t="s">
        <v>17</v>
      </c>
      <c r="G3463" t="s">
        <v>14</v>
      </c>
      <c r="H3463" t="s">
        <v>34</v>
      </c>
      <c r="I3463">
        <v>6310</v>
      </c>
      <c r="J3463">
        <v>152.58000000000001</v>
      </c>
      <c r="K3463">
        <v>97.44</v>
      </c>
    </row>
    <row r="3464" spans="1:11" x14ac:dyDescent="0.35">
      <c r="A3464">
        <v>118635022</v>
      </c>
      <c r="B3464" s="2">
        <v>42789</v>
      </c>
      <c r="C3464" s="2">
        <v>42794</v>
      </c>
      <c r="D3464" t="s">
        <v>64</v>
      </c>
      <c r="E3464" t="s">
        <v>29</v>
      </c>
      <c r="F3464" t="s">
        <v>56</v>
      </c>
      <c r="G3464" t="s">
        <v>14</v>
      </c>
      <c r="H3464" t="s">
        <v>26</v>
      </c>
      <c r="I3464">
        <v>5594</v>
      </c>
      <c r="J3464">
        <v>9.33</v>
      </c>
      <c r="K3464">
        <v>6.92</v>
      </c>
    </row>
    <row r="3465" spans="1:11" x14ac:dyDescent="0.35">
      <c r="A3465">
        <v>384483993</v>
      </c>
      <c r="B3465" s="2">
        <v>44321</v>
      </c>
      <c r="C3465" s="2">
        <v>44331</v>
      </c>
      <c r="D3465" t="s">
        <v>48</v>
      </c>
      <c r="E3465" t="s">
        <v>21</v>
      </c>
      <c r="F3465" t="s">
        <v>68</v>
      </c>
      <c r="G3465" t="s">
        <v>18</v>
      </c>
      <c r="H3465" t="s">
        <v>26</v>
      </c>
      <c r="I3465">
        <v>6212</v>
      </c>
      <c r="J3465">
        <v>154.06</v>
      </c>
      <c r="K3465">
        <v>90.93</v>
      </c>
    </row>
    <row r="3466" spans="1:11" x14ac:dyDescent="0.35">
      <c r="A3466">
        <v>493406999</v>
      </c>
      <c r="B3466" s="2">
        <v>44179</v>
      </c>
      <c r="C3466" s="2">
        <v>44192</v>
      </c>
      <c r="D3466" t="s">
        <v>37</v>
      </c>
      <c r="E3466" t="s">
        <v>38</v>
      </c>
      <c r="F3466" t="s">
        <v>25</v>
      </c>
      <c r="G3466" t="s">
        <v>18</v>
      </c>
      <c r="H3466" t="s">
        <v>19</v>
      </c>
      <c r="I3466">
        <v>8950</v>
      </c>
      <c r="J3466">
        <v>205.7</v>
      </c>
      <c r="K3466">
        <v>117.11</v>
      </c>
    </row>
    <row r="3467" spans="1:11" x14ac:dyDescent="0.35">
      <c r="A3467">
        <v>723577868</v>
      </c>
      <c r="B3467" s="2">
        <v>42889</v>
      </c>
      <c r="C3467" s="2">
        <v>42907</v>
      </c>
      <c r="D3467" t="s">
        <v>185</v>
      </c>
      <c r="E3467" t="s">
        <v>38</v>
      </c>
      <c r="F3467" t="s">
        <v>13</v>
      </c>
      <c r="G3467" t="s">
        <v>14</v>
      </c>
      <c r="H3467" t="s">
        <v>34</v>
      </c>
      <c r="I3467">
        <v>1626</v>
      </c>
      <c r="J3467">
        <v>255.28</v>
      </c>
      <c r="K3467">
        <v>159.41999999999999</v>
      </c>
    </row>
    <row r="3468" spans="1:11" x14ac:dyDescent="0.35">
      <c r="A3468">
        <v>973482930</v>
      </c>
      <c r="B3468" s="2">
        <v>43710</v>
      </c>
      <c r="C3468" s="2">
        <v>43724</v>
      </c>
      <c r="D3468" t="s">
        <v>185</v>
      </c>
      <c r="E3468" t="s">
        <v>38</v>
      </c>
      <c r="F3468" t="s">
        <v>22</v>
      </c>
      <c r="G3468" t="s">
        <v>14</v>
      </c>
      <c r="H3468" t="s">
        <v>34</v>
      </c>
      <c r="I3468">
        <v>4087</v>
      </c>
      <c r="J3468">
        <v>47.45</v>
      </c>
      <c r="K3468">
        <v>31.79</v>
      </c>
    </row>
    <row r="3469" spans="1:11" x14ac:dyDescent="0.35">
      <c r="A3469">
        <v>311921012</v>
      </c>
      <c r="B3469" s="2">
        <v>44788</v>
      </c>
      <c r="C3469" s="2">
        <v>44803</v>
      </c>
      <c r="D3469" t="s">
        <v>204</v>
      </c>
      <c r="E3469" t="s">
        <v>21</v>
      </c>
      <c r="F3469" t="s">
        <v>22</v>
      </c>
      <c r="G3469" t="s">
        <v>14</v>
      </c>
      <c r="H3469" t="s">
        <v>34</v>
      </c>
      <c r="I3469">
        <v>3214</v>
      </c>
      <c r="J3469">
        <v>47.45</v>
      </c>
      <c r="K3469">
        <v>31.79</v>
      </c>
    </row>
    <row r="3470" spans="1:11" x14ac:dyDescent="0.35">
      <c r="A3470">
        <v>128003442</v>
      </c>
      <c r="B3470" s="2">
        <v>44813</v>
      </c>
      <c r="C3470" s="2">
        <v>44817</v>
      </c>
      <c r="D3470" t="s">
        <v>71</v>
      </c>
      <c r="E3470" t="s">
        <v>21</v>
      </c>
      <c r="F3470" t="s">
        <v>13</v>
      </c>
      <c r="G3470" t="s">
        <v>14</v>
      </c>
      <c r="H3470" t="s">
        <v>26</v>
      </c>
      <c r="I3470">
        <v>7918</v>
      </c>
      <c r="J3470">
        <v>255.28</v>
      </c>
      <c r="K3470">
        <v>159.41999999999999</v>
      </c>
    </row>
    <row r="3471" spans="1:11" x14ac:dyDescent="0.35">
      <c r="A3471">
        <v>981154048</v>
      </c>
      <c r="B3471" s="2">
        <v>43673</v>
      </c>
      <c r="C3471" s="2">
        <v>43694</v>
      </c>
      <c r="D3471" t="s">
        <v>178</v>
      </c>
      <c r="E3471" t="s">
        <v>21</v>
      </c>
      <c r="F3471" t="s">
        <v>22</v>
      </c>
      <c r="G3471" t="s">
        <v>18</v>
      </c>
      <c r="H3471" t="s">
        <v>19</v>
      </c>
      <c r="I3471">
        <v>4141</v>
      </c>
      <c r="J3471">
        <v>47.45</v>
      </c>
      <c r="K3471">
        <v>31.79</v>
      </c>
    </row>
    <row r="3472" spans="1:11" x14ac:dyDescent="0.35">
      <c r="A3472">
        <v>351109158</v>
      </c>
      <c r="B3472" s="2">
        <v>43993</v>
      </c>
      <c r="C3472" s="2">
        <v>44000</v>
      </c>
      <c r="D3472" t="s">
        <v>16</v>
      </c>
      <c r="E3472" t="s">
        <v>12</v>
      </c>
      <c r="F3472" t="s">
        <v>47</v>
      </c>
      <c r="G3472" t="s">
        <v>14</v>
      </c>
      <c r="H3472" t="s">
        <v>34</v>
      </c>
      <c r="I3472">
        <v>9857</v>
      </c>
      <c r="J3472">
        <v>421.89</v>
      </c>
      <c r="K3472">
        <v>364.69</v>
      </c>
    </row>
    <row r="3473" spans="1:11" x14ac:dyDescent="0.35">
      <c r="A3473">
        <v>287917602</v>
      </c>
      <c r="B3473" s="2">
        <v>44168</v>
      </c>
      <c r="C3473" s="2">
        <v>44172</v>
      </c>
      <c r="D3473" t="s">
        <v>184</v>
      </c>
      <c r="E3473" t="s">
        <v>21</v>
      </c>
      <c r="F3473" t="s">
        <v>30</v>
      </c>
      <c r="G3473" t="s">
        <v>14</v>
      </c>
      <c r="H3473" t="s">
        <v>26</v>
      </c>
      <c r="I3473">
        <v>71</v>
      </c>
      <c r="J3473">
        <v>81.73</v>
      </c>
      <c r="K3473">
        <v>56.67</v>
      </c>
    </row>
    <row r="3474" spans="1:11" x14ac:dyDescent="0.35">
      <c r="A3474">
        <v>661940705</v>
      </c>
      <c r="B3474" s="2">
        <v>43140</v>
      </c>
      <c r="C3474" s="2">
        <v>43152</v>
      </c>
      <c r="D3474" t="s">
        <v>108</v>
      </c>
      <c r="E3474" t="s">
        <v>12</v>
      </c>
      <c r="F3474" t="s">
        <v>47</v>
      </c>
      <c r="G3474" t="s">
        <v>18</v>
      </c>
      <c r="H3474" t="s">
        <v>34</v>
      </c>
      <c r="I3474">
        <v>1819</v>
      </c>
      <c r="J3474">
        <v>421.89</v>
      </c>
      <c r="K3474">
        <v>364.69</v>
      </c>
    </row>
    <row r="3475" spans="1:11" x14ac:dyDescent="0.35">
      <c r="A3475">
        <v>513852298</v>
      </c>
      <c r="B3475" s="2">
        <v>43969</v>
      </c>
      <c r="C3475" s="2">
        <v>43985</v>
      </c>
      <c r="D3475" t="s">
        <v>154</v>
      </c>
      <c r="E3475" t="s">
        <v>12</v>
      </c>
      <c r="F3475" t="s">
        <v>13</v>
      </c>
      <c r="G3475" t="s">
        <v>18</v>
      </c>
      <c r="H3475" t="s">
        <v>26</v>
      </c>
      <c r="I3475">
        <v>9169</v>
      </c>
      <c r="J3475">
        <v>255.28</v>
      </c>
      <c r="K3475">
        <v>159.41999999999999</v>
      </c>
    </row>
    <row r="3476" spans="1:11" x14ac:dyDescent="0.35">
      <c r="A3476">
        <v>304638707</v>
      </c>
      <c r="B3476" s="2">
        <v>44107</v>
      </c>
      <c r="C3476" s="2">
        <v>44121</v>
      </c>
      <c r="D3476" t="s">
        <v>136</v>
      </c>
      <c r="E3476" t="s">
        <v>38</v>
      </c>
      <c r="F3476" t="s">
        <v>40</v>
      </c>
      <c r="G3476" t="s">
        <v>18</v>
      </c>
      <c r="H3476" t="s">
        <v>34</v>
      </c>
      <c r="I3476">
        <v>8218</v>
      </c>
      <c r="J3476">
        <v>651.21</v>
      </c>
      <c r="K3476">
        <v>524.96</v>
      </c>
    </row>
    <row r="3477" spans="1:11" x14ac:dyDescent="0.35">
      <c r="A3477">
        <v>565598762</v>
      </c>
      <c r="B3477" s="2">
        <v>42929</v>
      </c>
      <c r="C3477" s="2">
        <v>42938</v>
      </c>
      <c r="D3477" t="s">
        <v>185</v>
      </c>
      <c r="E3477" t="s">
        <v>38</v>
      </c>
      <c r="F3477" t="s">
        <v>68</v>
      </c>
      <c r="G3477" t="s">
        <v>14</v>
      </c>
      <c r="H3477" t="s">
        <v>34</v>
      </c>
      <c r="I3477">
        <v>2097</v>
      </c>
      <c r="J3477">
        <v>154.06</v>
      </c>
      <c r="K3477">
        <v>90.93</v>
      </c>
    </row>
    <row r="3478" spans="1:11" x14ac:dyDescent="0.35">
      <c r="A3478">
        <v>548343789</v>
      </c>
      <c r="B3478" s="2">
        <v>43438</v>
      </c>
      <c r="C3478" s="2">
        <v>43450</v>
      </c>
      <c r="D3478" t="s">
        <v>121</v>
      </c>
      <c r="E3478" t="s">
        <v>21</v>
      </c>
      <c r="F3478" t="s">
        <v>17</v>
      </c>
      <c r="G3478" t="s">
        <v>18</v>
      </c>
      <c r="H3478" t="s">
        <v>26</v>
      </c>
      <c r="I3478">
        <v>5967</v>
      </c>
      <c r="J3478">
        <v>152.58000000000001</v>
      </c>
      <c r="K3478">
        <v>97.44</v>
      </c>
    </row>
    <row r="3479" spans="1:11" x14ac:dyDescent="0.35">
      <c r="A3479">
        <v>474797618</v>
      </c>
      <c r="B3479" s="2">
        <v>43518</v>
      </c>
      <c r="C3479" s="2">
        <v>43521</v>
      </c>
      <c r="D3479" t="s">
        <v>72</v>
      </c>
      <c r="E3479" t="s">
        <v>24</v>
      </c>
      <c r="F3479" t="s">
        <v>68</v>
      </c>
      <c r="G3479" t="s">
        <v>18</v>
      </c>
      <c r="H3479" t="s">
        <v>26</v>
      </c>
      <c r="I3479">
        <v>2021</v>
      </c>
      <c r="J3479">
        <v>154.06</v>
      </c>
      <c r="K3479">
        <v>90.93</v>
      </c>
    </row>
    <row r="3480" spans="1:11" x14ac:dyDescent="0.35">
      <c r="A3480">
        <v>187196576</v>
      </c>
      <c r="B3480" s="2">
        <v>43793</v>
      </c>
      <c r="C3480" s="2">
        <v>43811</v>
      </c>
      <c r="D3480" t="s">
        <v>57</v>
      </c>
      <c r="E3480" t="s">
        <v>32</v>
      </c>
      <c r="F3480" t="s">
        <v>33</v>
      </c>
      <c r="G3480" t="s">
        <v>18</v>
      </c>
      <c r="H3480" t="s">
        <v>19</v>
      </c>
      <c r="I3480">
        <v>4482</v>
      </c>
      <c r="J3480">
        <v>109.28</v>
      </c>
      <c r="K3480">
        <v>35.840000000000003</v>
      </c>
    </row>
    <row r="3481" spans="1:11" x14ac:dyDescent="0.35">
      <c r="A3481">
        <v>498089492</v>
      </c>
      <c r="B3481" s="2">
        <v>42431</v>
      </c>
      <c r="C3481" s="2">
        <v>42436</v>
      </c>
      <c r="D3481" t="s">
        <v>121</v>
      </c>
      <c r="E3481" t="s">
        <v>21</v>
      </c>
      <c r="F3481" t="s">
        <v>47</v>
      </c>
      <c r="G3481" t="s">
        <v>14</v>
      </c>
      <c r="H3481" t="s">
        <v>26</v>
      </c>
      <c r="I3481">
        <v>4604</v>
      </c>
      <c r="J3481">
        <v>421.89</v>
      </c>
      <c r="K3481">
        <v>364.69</v>
      </c>
    </row>
    <row r="3482" spans="1:11" x14ac:dyDescent="0.35">
      <c r="A3482">
        <v>940337693</v>
      </c>
      <c r="B3482" s="2">
        <v>43988</v>
      </c>
      <c r="C3482" s="2">
        <v>44006</v>
      </c>
      <c r="D3482" t="s">
        <v>97</v>
      </c>
      <c r="E3482" t="s">
        <v>29</v>
      </c>
      <c r="F3482" t="s">
        <v>56</v>
      </c>
      <c r="G3482" t="s">
        <v>18</v>
      </c>
      <c r="H3482" t="s">
        <v>19</v>
      </c>
      <c r="I3482">
        <v>5675</v>
      </c>
      <c r="J3482">
        <v>9.33</v>
      </c>
      <c r="K3482">
        <v>6.92</v>
      </c>
    </row>
    <row r="3483" spans="1:11" x14ac:dyDescent="0.35">
      <c r="A3483">
        <v>217115008</v>
      </c>
      <c r="B3483" s="2">
        <v>42061</v>
      </c>
      <c r="C3483" s="2">
        <v>42072</v>
      </c>
      <c r="D3483" t="s">
        <v>201</v>
      </c>
      <c r="E3483" t="s">
        <v>24</v>
      </c>
      <c r="F3483" t="s">
        <v>25</v>
      </c>
      <c r="G3483" t="s">
        <v>14</v>
      </c>
      <c r="H3483" t="s">
        <v>15</v>
      </c>
      <c r="I3483">
        <v>8011</v>
      </c>
      <c r="J3483">
        <v>205.7</v>
      </c>
      <c r="K3483">
        <v>117.11</v>
      </c>
    </row>
    <row r="3484" spans="1:11" x14ac:dyDescent="0.35">
      <c r="A3484">
        <v>251907765</v>
      </c>
      <c r="B3484" s="2">
        <v>42064</v>
      </c>
      <c r="C3484" s="2">
        <v>42076</v>
      </c>
      <c r="D3484" t="s">
        <v>159</v>
      </c>
      <c r="E3484" t="s">
        <v>21</v>
      </c>
      <c r="F3484" t="s">
        <v>17</v>
      </c>
      <c r="G3484" t="s">
        <v>18</v>
      </c>
      <c r="H3484" t="s">
        <v>19</v>
      </c>
      <c r="I3484">
        <v>3961</v>
      </c>
      <c r="J3484">
        <v>152.58000000000001</v>
      </c>
      <c r="K3484">
        <v>97.44</v>
      </c>
    </row>
    <row r="3485" spans="1:11" x14ac:dyDescent="0.35">
      <c r="A3485">
        <v>338514792</v>
      </c>
      <c r="B3485" s="2">
        <v>42258</v>
      </c>
      <c r="C3485" s="2">
        <v>42270</v>
      </c>
      <c r="D3485" t="s">
        <v>138</v>
      </c>
      <c r="E3485" t="s">
        <v>24</v>
      </c>
      <c r="F3485" t="s">
        <v>56</v>
      </c>
      <c r="G3485" t="s">
        <v>18</v>
      </c>
      <c r="H3485" t="s">
        <v>34</v>
      </c>
      <c r="I3485">
        <v>2904</v>
      </c>
      <c r="J3485">
        <v>9.33</v>
      </c>
      <c r="K3485">
        <v>6.92</v>
      </c>
    </row>
    <row r="3486" spans="1:11" x14ac:dyDescent="0.35">
      <c r="A3486">
        <v>291047418</v>
      </c>
      <c r="B3486" s="2">
        <v>43643</v>
      </c>
      <c r="C3486" s="2">
        <v>43658</v>
      </c>
      <c r="D3486" t="s">
        <v>139</v>
      </c>
      <c r="E3486" t="s">
        <v>51</v>
      </c>
      <c r="F3486" t="s">
        <v>22</v>
      </c>
      <c r="G3486" t="s">
        <v>14</v>
      </c>
      <c r="H3486" t="s">
        <v>34</v>
      </c>
      <c r="I3486">
        <v>6253</v>
      </c>
      <c r="J3486">
        <v>47.45</v>
      </c>
      <c r="K3486">
        <v>31.79</v>
      </c>
    </row>
    <row r="3487" spans="1:11" x14ac:dyDescent="0.35">
      <c r="A3487">
        <v>893929469</v>
      </c>
      <c r="B3487" s="2">
        <v>44607</v>
      </c>
      <c r="C3487" s="2">
        <v>44625</v>
      </c>
      <c r="D3487" t="s">
        <v>201</v>
      </c>
      <c r="E3487" t="s">
        <v>24</v>
      </c>
      <c r="F3487" t="s">
        <v>76</v>
      </c>
      <c r="G3487" t="s">
        <v>14</v>
      </c>
      <c r="H3487" t="s">
        <v>15</v>
      </c>
      <c r="I3487">
        <v>2450</v>
      </c>
      <c r="J3487">
        <v>668.27</v>
      </c>
      <c r="K3487">
        <v>502.54</v>
      </c>
    </row>
    <row r="3488" spans="1:11" x14ac:dyDescent="0.35">
      <c r="A3488">
        <v>751897275</v>
      </c>
      <c r="B3488" s="2">
        <v>42309</v>
      </c>
      <c r="C3488" s="2">
        <v>42316</v>
      </c>
      <c r="D3488" t="s">
        <v>85</v>
      </c>
      <c r="E3488" t="s">
        <v>12</v>
      </c>
      <c r="F3488" t="s">
        <v>33</v>
      </c>
      <c r="G3488" t="s">
        <v>14</v>
      </c>
      <c r="H3488" t="s">
        <v>34</v>
      </c>
      <c r="I3488">
        <v>1967</v>
      </c>
      <c r="J3488">
        <v>109.28</v>
      </c>
      <c r="K3488">
        <v>35.840000000000003</v>
      </c>
    </row>
    <row r="3489" spans="1:11" x14ac:dyDescent="0.35">
      <c r="A3489">
        <v>339999663</v>
      </c>
      <c r="B3489" s="2">
        <v>42150</v>
      </c>
      <c r="C3489" s="2">
        <v>42152</v>
      </c>
      <c r="D3489" t="s">
        <v>117</v>
      </c>
      <c r="E3489" t="s">
        <v>21</v>
      </c>
      <c r="F3489" t="s">
        <v>17</v>
      </c>
      <c r="G3489" t="s">
        <v>14</v>
      </c>
      <c r="H3489" t="s">
        <v>26</v>
      </c>
      <c r="I3489">
        <v>2311</v>
      </c>
      <c r="J3489">
        <v>152.58000000000001</v>
      </c>
      <c r="K3489">
        <v>97.44</v>
      </c>
    </row>
    <row r="3490" spans="1:11" x14ac:dyDescent="0.35">
      <c r="A3490">
        <v>653597962</v>
      </c>
      <c r="B3490" s="2">
        <v>42876</v>
      </c>
      <c r="C3490" s="2">
        <v>42897</v>
      </c>
      <c r="D3490" t="s">
        <v>88</v>
      </c>
      <c r="E3490" t="s">
        <v>38</v>
      </c>
      <c r="F3490" t="s">
        <v>42</v>
      </c>
      <c r="G3490" t="s">
        <v>14</v>
      </c>
      <c r="H3490" t="s">
        <v>34</v>
      </c>
      <c r="I3490">
        <v>3016</v>
      </c>
      <c r="J3490">
        <v>437.2</v>
      </c>
      <c r="K3490">
        <v>263.33</v>
      </c>
    </row>
    <row r="3491" spans="1:11" x14ac:dyDescent="0.35">
      <c r="A3491">
        <v>958366000</v>
      </c>
      <c r="B3491" s="2">
        <v>44011</v>
      </c>
      <c r="C3491" s="2">
        <v>44026</v>
      </c>
      <c r="D3491" t="s">
        <v>95</v>
      </c>
      <c r="E3491" t="s">
        <v>21</v>
      </c>
      <c r="F3491" t="s">
        <v>25</v>
      </c>
      <c r="G3491" t="s">
        <v>18</v>
      </c>
      <c r="H3491" t="s">
        <v>15</v>
      </c>
      <c r="I3491">
        <v>651</v>
      </c>
      <c r="J3491">
        <v>205.7</v>
      </c>
      <c r="K3491">
        <v>117.11</v>
      </c>
    </row>
    <row r="3492" spans="1:11" x14ac:dyDescent="0.35">
      <c r="A3492">
        <v>140290105</v>
      </c>
      <c r="B3492" s="2">
        <v>42081</v>
      </c>
      <c r="C3492" s="2">
        <v>42099</v>
      </c>
      <c r="D3492" t="s">
        <v>136</v>
      </c>
      <c r="E3492" t="s">
        <v>38</v>
      </c>
      <c r="F3492" t="s">
        <v>33</v>
      </c>
      <c r="G3492" t="s">
        <v>18</v>
      </c>
      <c r="H3492" t="s">
        <v>34</v>
      </c>
      <c r="I3492">
        <v>3814</v>
      </c>
      <c r="J3492">
        <v>109.28</v>
      </c>
      <c r="K3492">
        <v>35.840000000000003</v>
      </c>
    </row>
    <row r="3493" spans="1:11" x14ac:dyDescent="0.35">
      <c r="A3493">
        <v>755669105</v>
      </c>
      <c r="B3493" s="2">
        <v>43310</v>
      </c>
      <c r="C3493" s="2">
        <v>43316</v>
      </c>
      <c r="D3493" t="s">
        <v>213</v>
      </c>
      <c r="E3493" t="s">
        <v>38</v>
      </c>
      <c r="F3493" t="s">
        <v>40</v>
      </c>
      <c r="G3493" t="s">
        <v>18</v>
      </c>
      <c r="H3493" t="s">
        <v>15</v>
      </c>
      <c r="I3493">
        <v>8136</v>
      </c>
      <c r="J3493">
        <v>651.21</v>
      </c>
      <c r="K3493">
        <v>524.96</v>
      </c>
    </row>
    <row r="3494" spans="1:11" x14ac:dyDescent="0.35">
      <c r="A3494">
        <v>481114327</v>
      </c>
      <c r="B3494" s="2">
        <v>42312</v>
      </c>
      <c r="C3494" s="2">
        <v>42329</v>
      </c>
      <c r="D3494" t="s">
        <v>125</v>
      </c>
      <c r="E3494" t="s">
        <v>21</v>
      </c>
      <c r="F3494" t="s">
        <v>25</v>
      </c>
      <c r="G3494" t="s">
        <v>14</v>
      </c>
      <c r="H3494" t="s">
        <v>15</v>
      </c>
      <c r="I3494">
        <v>1276</v>
      </c>
      <c r="J3494">
        <v>205.7</v>
      </c>
      <c r="K3494">
        <v>117.11</v>
      </c>
    </row>
    <row r="3495" spans="1:11" x14ac:dyDescent="0.35">
      <c r="A3495">
        <v>663549602</v>
      </c>
      <c r="B3495" s="2">
        <v>43822</v>
      </c>
      <c r="C3495" s="2">
        <v>43836</v>
      </c>
      <c r="D3495" t="s">
        <v>181</v>
      </c>
      <c r="E3495" t="s">
        <v>38</v>
      </c>
      <c r="F3495" t="s">
        <v>76</v>
      </c>
      <c r="G3495" t="s">
        <v>14</v>
      </c>
      <c r="H3495" t="s">
        <v>15</v>
      </c>
      <c r="I3495">
        <v>7927</v>
      </c>
      <c r="J3495">
        <v>668.27</v>
      </c>
      <c r="K3495">
        <v>502.54</v>
      </c>
    </row>
    <row r="3496" spans="1:11" x14ac:dyDescent="0.35">
      <c r="A3496">
        <v>470211255</v>
      </c>
      <c r="B3496" s="2">
        <v>44040</v>
      </c>
      <c r="C3496" s="2">
        <v>44058</v>
      </c>
      <c r="D3496" t="s">
        <v>74</v>
      </c>
      <c r="E3496" t="s">
        <v>38</v>
      </c>
      <c r="F3496" t="s">
        <v>42</v>
      </c>
      <c r="G3496" t="s">
        <v>18</v>
      </c>
      <c r="H3496" t="s">
        <v>26</v>
      </c>
      <c r="I3496">
        <v>4814</v>
      </c>
      <c r="J3496">
        <v>437.2</v>
      </c>
      <c r="K3496">
        <v>263.33</v>
      </c>
    </row>
    <row r="3497" spans="1:11" x14ac:dyDescent="0.35">
      <c r="A3497">
        <v>938648116</v>
      </c>
      <c r="B3497" s="2">
        <v>44016</v>
      </c>
      <c r="C3497" s="2">
        <v>44025</v>
      </c>
      <c r="D3497" t="s">
        <v>213</v>
      </c>
      <c r="E3497" t="s">
        <v>38</v>
      </c>
      <c r="F3497" t="s">
        <v>68</v>
      </c>
      <c r="G3497" t="s">
        <v>14</v>
      </c>
      <c r="H3497" t="s">
        <v>34</v>
      </c>
      <c r="I3497">
        <v>5691</v>
      </c>
      <c r="J3497">
        <v>154.06</v>
      </c>
      <c r="K3497">
        <v>90.93</v>
      </c>
    </row>
    <row r="3498" spans="1:11" x14ac:dyDescent="0.35">
      <c r="A3498">
        <v>926721513</v>
      </c>
      <c r="B3498" s="2">
        <v>42268</v>
      </c>
      <c r="C3498" s="2">
        <v>42281</v>
      </c>
      <c r="D3498" t="s">
        <v>137</v>
      </c>
      <c r="E3498" t="s">
        <v>38</v>
      </c>
      <c r="F3498" t="s">
        <v>22</v>
      </c>
      <c r="G3498" t="s">
        <v>14</v>
      </c>
      <c r="H3498" t="s">
        <v>26</v>
      </c>
      <c r="I3498">
        <v>6344</v>
      </c>
      <c r="J3498">
        <v>47.45</v>
      </c>
      <c r="K3498">
        <v>31.79</v>
      </c>
    </row>
    <row r="3499" spans="1:11" x14ac:dyDescent="0.35">
      <c r="A3499">
        <v>262605273</v>
      </c>
      <c r="B3499" s="2">
        <v>43780</v>
      </c>
      <c r="C3499" s="2">
        <v>43795</v>
      </c>
      <c r="D3499" t="s">
        <v>43</v>
      </c>
      <c r="E3499" t="s">
        <v>24</v>
      </c>
      <c r="F3499" t="s">
        <v>76</v>
      </c>
      <c r="G3499" t="s">
        <v>18</v>
      </c>
      <c r="H3499" t="s">
        <v>26</v>
      </c>
      <c r="I3499">
        <v>9591</v>
      </c>
      <c r="J3499">
        <v>668.27</v>
      </c>
      <c r="K3499">
        <v>502.54</v>
      </c>
    </row>
    <row r="3500" spans="1:11" x14ac:dyDescent="0.35">
      <c r="A3500">
        <v>194785726</v>
      </c>
      <c r="B3500" s="2">
        <v>43389</v>
      </c>
      <c r="C3500" s="2">
        <v>43401</v>
      </c>
      <c r="D3500" t="s">
        <v>113</v>
      </c>
      <c r="E3500" t="s">
        <v>21</v>
      </c>
      <c r="F3500" t="s">
        <v>25</v>
      </c>
      <c r="G3500" t="s">
        <v>18</v>
      </c>
      <c r="H3500" t="s">
        <v>26</v>
      </c>
      <c r="I3500">
        <v>280</v>
      </c>
      <c r="J3500">
        <v>205.7</v>
      </c>
      <c r="K3500">
        <v>117.11</v>
      </c>
    </row>
    <row r="3501" spans="1:11" x14ac:dyDescent="0.35">
      <c r="A3501">
        <v>242061698</v>
      </c>
      <c r="B3501" s="2">
        <v>42393</v>
      </c>
      <c r="C3501" s="2">
        <v>42410</v>
      </c>
      <c r="D3501" t="s">
        <v>147</v>
      </c>
      <c r="E3501" t="s">
        <v>38</v>
      </c>
      <c r="F3501" t="s">
        <v>33</v>
      </c>
      <c r="G3501" t="s">
        <v>14</v>
      </c>
      <c r="H3501" t="s">
        <v>34</v>
      </c>
      <c r="I3501">
        <v>290</v>
      </c>
      <c r="J3501">
        <v>109.28</v>
      </c>
      <c r="K3501">
        <v>35.840000000000003</v>
      </c>
    </row>
    <row r="3502" spans="1:11" x14ac:dyDescent="0.35">
      <c r="A3502">
        <v>443544518</v>
      </c>
      <c r="B3502" s="2">
        <v>42484</v>
      </c>
      <c r="C3502" s="2">
        <v>42488</v>
      </c>
      <c r="D3502" t="s">
        <v>188</v>
      </c>
      <c r="E3502" t="s">
        <v>21</v>
      </c>
      <c r="F3502" t="s">
        <v>22</v>
      </c>
      <c r="G3502" t="s">
        <v>14</v>
      </c>
      <c r="H3502" t="s">
        <v>19</v>
      </c>
      <c r="I3502">
        <v>3534</v>
      </c>
      <c r="J3502">
        <v>47.45</v>
      </c>
      <c r="K3502">
        <v>31.79</v>
      </c>
    </row>
    <row r="3503" spans="1:11" x14ac:dyDescent="0.35">
      <c r="A3503">
        <v>908658015</v>
      </c>
      <c r="B3503" s="2">
        <v>44359</v>
      </c>
      <c r="C3503" s="2">
        <v>44366</v>
      </c>
      <c r="D3503" t="s">
        <v>101</v>
      </c>
      <c r="E3503" t="s">
        <v>24</v>
      </c>
      <c r="F3503" t="s">
        <v>56</v>
      </c>
      <c r="G3503" t="s">
        <v>14</v>
      </c>
      <c r="H3503" t="s">
        <v>34</v>
      </c>
      <c r="I3503">
        <v>954</v>
      </c>
      <c r="J3503">
        <v>9.33</v>
      </c>
      <c r="K3503">
        <v>6.92</v>
      </c>
    </row>
    <row r="3504" spans="1:11" x14ac:dyDescent="0.35">
      <c r="A3504">
        <v>467138516</v>
      </c>
      <c r="B3504" s="2">
        <v>43676</v>
      </c>
      <c r="C3504" s="2">
        <v>43679</v>
      </c>
      <c r="D3504" t="s">
        <v>80</v>
      </c>
      <c r="E3504" t="s">
        <v>21</v>
      </c>
      <c r="F3504" t="s">
        <v>33</v>
      </c>
      <c r="G3504" t="s">
        <v>14</v>
      </c>
      <c r="H3504" t="s">
        <v>34</v>
      </c>
      <c r="I3504">
        <v>5523</v>
      </c>
      <c r="J3504">
        <v>109.28</v>
      </c>
      <c r="K3504">
        <v>35.840000000000003</v>
      </c>
    </row>
    <row r="3505" spans="1:11" x14ac:dyDescent="0.35">
      <c r="A3505">
        <v>719034850</v>
      </c>
      <c r="B3505" s="2">
        <v>42720</v>
      </c>
      <c r="C3505" s="2">
        <v>42734</v>
      </c>
      <c r="D3505" t="s">
        <v>23</v>
      </c>
      <c r="E3505" t="s">
        <v>24</v>
      </c>
      <c r="F3505" t="s">
        <v>33</v>
      </c>
      <c r="G3505" t="s">
        <v>18</v>
      </c>
      <c r="H3505" t="s">
        <v>15</v>
      </c>
      <c r="I3505">
        <v>7246</v>
      </c>
      <c r="J3505">
        <v>109.28</v>
      </c>
      <c r="K3505">
        <v>35.840000000000003</v>
      </c>
    </row>
    <row r="3506" spans="1:11" x14ac:dyDescent="0.35">
      <c r="A3506">
        <v>184708344</v>
      </c>
      <c r="B3506" s="2">
        <v>42701</v>
      </c>
      <c r="C3506" s="2">
        <v>42711</v>
      </c>
      <c r="D3506" t="s">
        <v>35</v>
      </c>
      <c r="E3506" t="s">
        <v>21</v>
      </c>
      <c r="F3506" t="s">
        <v>68</v>
      </c>
      <c r="G3506" t="s">
        <v>14</v>
      </c>
      <c r="H3506" t="s">
        <v>34</v>
      </c>
      <c r="I3506">
        <v>8159</v>
      </c>
      <c r="J3506">
        <v>154.06</v>
      </c>
      <c r="K3506">
        <v>90.93</v>
      </c>
    </row>
    <row r="3507" spans="1:11" x14ac:dyDescent="0.35">
      <c r="A3507">
        <v>154832828</v>
      </c>
      <c r="B3507" s="2">
        <v>43678</v>
      </c>
      <c r="C3507" s="2">
        <v>43679</v>
      </c>
      <c r="D3507" t="s">
        <v>126</v>
      </c>
      <c r="E3507" t="s">
        <v>24</v>
      </c>
      <c r="F3507" t="s">
        <v>76</v>
      </c>
      <c r="G3507" t="s">
        <v>18</v>
      </c>
      <c r="H3507" t="s">
        <v>19</v>
      </c>
      <c r="I3507">
        <v>7329</v>
      </c>
      <c r="J3507">
        <v>668.27</v>
      </c>
      <c r="K3507">
        <v>502.54</v>
      </c>
    </row>
    <row r="3508" spans="1:11" x14ac:dyDescent="0.35">
      <c r="A3508">
        <v>640394628</v>
      </c>
      <c r="B3508" s="2">
        <v>42296</v>
      </c>
      <c r="C3508" s="2">
        <v>42313</v>
      </c>
      <c r="D3508" t="s">
        <v>35</v>
      </c>
      <c r="E3508" t="s">
        <v>21</v>
      </c>
      <c r="F3508" t="s">
        <v>40</v>
      </c>
      <c r="G3508" t="s">
        <v>18</v>
      </c>
      <c r="H3508" t="s">
        <v>34</v>
      </c>
      <c r="I3508">
        <v>5856</v>
      </c>
      <c r="J3508">
        <v>651.21</v>
      </c>
      <c r="K3508">
        <v>524.96</v>
      </c>
    </row>
    <row r="3509" spans="1:11" x14ac:dyDescent="0.35">
      <c r="A3509">
        <v>822692573</v>
      </c>
      <c r="B3509" s="2">
        <v>43277</v>
      </c>
      <c r="C3509" s="2">
        <v>43282</v>
      </c>
      <c r="D3509" t="s">
        <v>63</v>
      </c>
      <c r="E3509" t="s">
        <v>32</v>
      </c>
      <c r="F3509" t="s">
        <v>33</v>
      </c>
      <c r="G3509" t="s">
        <v>14</v>
      </c>
      <c r="H3509" t="s">
        <v>26</v>
      </c>
      <c r="I3509">
        <v>1869</v>
      </c>
      <c r="J3509">
        <v>109.28</v>
      </c>
      <c r="K3509">
        <v>35.840000000000003</v>
      </c>
    </row>
    <row r="3510" spans="1:11" x14ac:dyDescent="0.35">
      <c r="A3510">
        <v>403337991</v>
      </c>
      <c r="B3510" s="2">
        <v>42658</v>
      </c>
      <c r="C3510" s="2">
        <v>42677</v>
      </c>
      <c r="D3510" t="s">
        <v>188</v>
      </c>
      <c r="E3510" t="s">
        <v>21</v>
      </c>
      <c r="F3510" t="s">
        <v>68</v>
      </c>
      <c r="G3510" t="s">
        <v>18</v>
      </c>
      <c r="H3510" t="s">
        <v>26</v>
      </c>
      <c r="I3510">
        <v>5529</v>
      </c>
      <c r="J3510">
        <v>154.06</v>
      </c>
      <c r="K3510">
        <v>90.93</v>
      </c>
    </row>
    <row r="3511" spans="1:11" x14ac:dyDescent="0.35">
      <c r="A3511">
        <v>954254710</v>
      </c>
      <c r="B3511" s="2">
        <v>44561</v>
      </c>
      <c r="C3511" s="2">
        <v>44566</v>
      </c>
      <c r="D3511" t="s">
        <v>182</v>
      </c>
      <c r="E3511" t="s">
        <v>12</v>
      </c>
      <c r="F3511" t="s">
        <v>13</v>
      </c>
      <c r="G3511" t="s">
        <v>14</v>
      </c>
      <c r="H3511" t="s">
        <v>19</v>
      </c>
      <c r="I3511">
        <v>4029</v>
      </c>
      <c r="J3511">
        <v>255.28</v>
      </c>
      <c r="K3511">
        <v>159.41999999999999</v>
      </c>
    </row>
    <row r="3512" spans="1:11" x14ac:dyDescent="0.35">
      <c r="A3512">
        <v>967679059</v>
      </c>
      <c r="B3512" s="2">
        <v>43527</v>
      </c>
      <c r="C3512" s="2">
        <v>43531</v>
      </c>
      <c r="D3512" t="s">
        <v>188</v>
      </c>
      <c r="E3512" t="s">
        <v>21</v>
      </c>
      <c r="F3512" t="s">
        <v>68</v>
      </c>
      <c r="G3512" t="s">
        <v>14</v>
      </c>
      <c r="H3512" t="s">
        <v>19</v>
      </c>
      <c r="I3512">
        <v>6592</v>
      </c>
      <c r="J3512">
        <v>154.06</v>
      </c>
      <c r="K3512">
        <v>90.93</v>
      </c>
    </row>
    <row r="3513" spans="1:11" x14ac:dyDescent="0.35">
      <c r="A3513">
        <v>806159865</v>
      </c>
      <c r="B3513" s="2">
        <v>42188</v>
      </c>
      <c r="C3513" s="2">
        <v>42199</v>
      </c>
      <c r="D3513" t="s">
        <v>201</v>
      </c>
      <c r="E3513" t="s">
        <v>24</v>
      </c>
      <c r="F3513" t="s">
        <v>22</v>
      </c>
      <c r="G3513" t="s">
        <v>14</v>
      </c>
      <c r="H3513" t="s">
        <v>15</v>
      </c>
      <c r="I3513">
        <v>9474</v>
      </c>
      <c r="J3513">
        <v>47.45</v>
      </c>
      <c r="K3513">
        <v>31.79</v>
      </c>
    </row>
    <row r="3514" spans="1:11" x14ac:dyDescent="0.35">
      <c r="A3514">
        <v>452558457</v>
      </c>
      <c r="B3514" s="2">
        <v>42098</v>
      </c>
      <c r="C3514" s="2">
        <v>42102</v>
      </c>
      <c r="D3514" t="s">
        <v>61</v>
      </c>
      <c r="E3514" t="s">
        <v>12</v>
      </c>
      <c r="F3514" t="s">
        <v>42</v>
      </c>
      <c r="G3514" t="s">
        <v>18</v>
      </c>
      <c r="H3514" t="s">
        <v>34</v>
      </c>
      <c r="I3514">
        <v>959</v>
      </c>
      <c r="J3514">
        <v>437.2</v>
      </c>
      <c r="K3514">
        <v>263.33</v>
      </c>
    </row>
    <row r="3515" spans="1:11" x14ac:dyDescent="0.35">
      <c r="A3515">
        <v>860048663</v>
      </c>
      <c r="B3515" s="2">
        <v>43665</v>
      </c>
      <c r="C3515" s="2">
        <v>43667</v>
      </c>
      <c r="D3515" t="s">
        <v>90</v>
      </c>
      <c r="E3515" t="s">
        <v>38</v>
      </c>
      <c r="F3515" t="s">
        <v>76</v>
      </c>
      <c r="G3515" t="s">
        <v>18</v>
      </c>
      <c r="H3515" t="s">
        <v>34</v>
      </c>
      <c r="I3515">
        <v>6366</v>
      </c>
      <c r="J3515">
        <v>668.27</v>
      </c>
      <c r="K3515">
        <v>502.54</v>
      </c>
    </row>
    <row r="3516" spans="1:11" x14ac:dyDescent="0.35">
      <c r="A3516">
        <v>802116811</v>
      </c>
      <c r="B3516" s="2">
        <v>44033</v>
      </c>
      <c r="C3516" s="2">
        <v>44050</v>
      </c>
      <c r="D3516" t="s">
        <v>75</v>
      </c>
      <c r="E3516" t="s">
        <v>38</v>
      </c>
      <c r="F3516" t="s">
        <v>76</v>
      </c>
      <c r="G3516" t="s">
        <v>14</v>
      </c>
      <c r="H3516" t="s">
        <v>15</v>
      </c>
      <c r="I3516">
        <v>3044</v>
      </c>
      <c r="J3516">
        <v>668.27</v>
      </c>
      <c r="K3516">
        <v>502.54</v>
      </c>
    </row>
    <row r="3517" spans="1:11" x14ac:dyDescent="0.35">
      <c r="A3517">
        <v>922561728</v>
      </c>
      <c r="B3517" s="2">
        <v>44463</v>
      </c>
      <c r="C3517" s="2">
        <v>44472</v>
      </c>
      <c r="D3517" t="s">
        <v>120</v>
      </c>
      <c r="E3517" t="s">
        <v>38</v>
      </c>
      <c r="F3517" t="s">
        <v>40</v>
      </c>
      <c r="G3517" t="s">
        <v>18</v>
      </c>
      <c r="H3517" t="s">
        <v>15</v>
      </c>
      <c r="I3517">
        <v>5372</v>
      </c>
      <c r="J3517">
        <v>651.21</v>
      </c>
      <c r="K3517">
        <v>524.96</v>
      </c>
    </row>
    <row r="3518" spans="1:11" x14ac:dyDescent="0.35">
      <c r="A3518">
        <v>585494744</v>
      </c>
      <c r="B3518" s="2">
        <v>44414</v>
      </c>
      <c r="C3518" s="2">
        <v>44422</v>
      </c>
      <c r="D3518" t="s">
        <v>83</v>
      </c>
      <c r="E3518" t="s">
        <v>38</v>
      </c>
      <c r="F3518" t="s">
        <v>25</v>
      </c>
      <c r="G3518" t="s">
        <v>18</v>
      </c>
      <c r="H3518" t="s">
        <v>19</v>
      </c>
      <c r="I3518">
        <v>9761</v>
      </c>
      <c r="J3518">
        <v>205.7</v>
      </c>
      <c r="K3518">
        <v>117.11</v>
      </c>
    </row>
    <row r="3519" spans="1:11" x14ac:dyDescent="0.35">
      <c r="A3519">
        <v>125339686</v>
      </c>
      <c r="B3519" s="2">
        <v>42927</v>
      </c>
      <c r="C3519" s="2">
        <v>42930</v>
      </c>
      <c r="D3519" t="s">
        <v>175</v>
      </c>
      <c r="E3519" t="s">
        <v>21</v>
      </c>
      <c r="F3519" t="s">
        <v>17</v>
      </c>
      <c r="G3519" t="s">
        <v>14</v>
      </c>
      <c r="H3519" t="s">
        <v>26</v>
      </c>
      <c r="I3519">
        <v>9653</v>
      </c>
      <c r="J3519">
        <v>152.58000000000001</v>
      </c>
      <c r="K3519">
        <v>97.44</v>
      </c>
    </row>
    <row r="3520" spans="1:11" x14ac:dyDescent="0.35">
      <c r="A3520">
        <v>396832883</v>
      </c>
      <c r="B3520" s="2">
        <v>43553</v>
      </c>
      <c r="C3520" s="2">
        <v>43566</v>
      </c>
      <c r="D3520" t="s">
        <v>193</v>
      </c>
      <c r="E3520" t="s">
        <v>21</v>
      </c>
      <c r="F3520" t="s">
        <v>30</v>
      </c>
      <c r="G3520" t="s">
        <v>18</v>
      </c>
      <c r="H3520" t="s">
        <v>15</v>
      </c>
      <c r="I3520">
        <v>523</v>
      </c>
      <c r="J3520">
        <v>81.73</v>
      </c>
      <c r="K3520">
        <v>56.67</v>
      </c>
    </row>
    <row r="3521" spans="1:11" x14ac:dyDescent="0.35">
      <c r="A3521">
        <v>525023162</v>
      </c>
      <c r="B3521" s="2">
        <v>44572</v>
      </c>
      <c r="C3521" s="2">
        <v>44578</v>
      </c>
      <c r="D3521" t="s">
        <v>220</v>
      </c>
      <c r="E3521" t="s">
        <v>29</v>
      </c>
      <c r="F3521" t="s">
        <v>47</v>
      </c>
      <c r="G3521" t="s">
        <v>18</v>
      </c>
      <c r="H3521" t="s">
        <v>26</v>
      </c>
      <c r="I3521">
        <v>4876</v>
      </c>
      <c r="J3521">
        <v>421.89</v>
      </c>
      <c r="K3521">
        <v>364.69</v>
      </c>
    </row>
    <row r="3522" spans="1:11" x14ac:dyDescent="0.35">
      <c r="A3522">
        <v>155271852</v>
      </c>
      <c r="B3522" s="2">
        <v>44075</v>
      </c>
      <c r="C3522" s="2">
        <v>44093</v>
      </c>
      <c r="D3522" t="s">
        <v>179</v>
      </c>
      <c r="E3522" t="s">
        <v>32</v>
      </c>
      <c r="F3522" t="s">
        <v>42</v>
      </c>
      <c r="G3522" t="s">
        <v>14</v>
      </c>
      <c r="H3522" t="s">
        <v>19</v>
      </c>
      <c r="I3522">
        <v>7246</v>
      </c>
      <c r="J3522">
        <v>437.2</v>
      </c>
      <c r="K3522">
        <v>263.33</v>
      </c>
    </row>
    <row r="3523" spans="1:11" x14ac:dyDescent="0.35">
      <c r="A3523">
        <v>803252780</v>
      </c>
      <c r="B3523" s="2">
        <v>42242</v>
      </c>
      <c r="C3523" s="2">
        <v>42251</v>
      </c>
      <c r="D3523" t="s">
        <v>208</v>
      </c>
      <c r="E3523" t="s">
        <v>12</v>
      </c>
      <c r="F3523" t="s">
        <v>30</v>
      </c>
      <c r="G3523" t="s">
        <v>18</v>
      </c>
      <c r="H3523" t="s">
        <v>15</v>
      </c>
      <c r="I3523">
        <v>9202</v>
      </c>
      <c r="J3523">
        <v>81.73</v>
      </c>
      <c r="K3523">
        <v>56.67</v>
      </c>
    </row>
    <row r="3524" spans="1:11" x14ac:dyDescent="0.35">
      <c r="A3524">
        <v>904952275</v>
      </c>
      <c r="B3524" s="2">
        <v>43291</v>
      </c>
      <c r="C3524" s="2">
        <v>43300</v>
      </c>
      <c r="D3524" t="s">
        <v>169</v>
      </c>
      <c r="E3524" t="s">
        <v>29</v>
      </c>
      <c r="F3524" t="s">
        <v>40</v>
      </c>
      <c r="G3524" t="s">
        <v>18</v>
      </c>
      <c r="H3524" t="s">
        <v>34</v>
      </c>
      <c r="I3524">
        <v>4343</v>
      </c>
      <c r="J3524">
        <v>651.21</v>
      </c>
      <c r="K3524">
        <v>524.96</v>
      </c>
    </row>
    <row r="3525" spans="1:11" x14ac:dyDescent="0.35">
      <c r="A3525">
        <v>766669166</v>
      </c>
      <c r="B3525" s="2">
        <v>42831</v>
      </c>
      <c r="C3525" s="2">
        <v>42850</v>
      </c>
      <c r="D3525" t="s">
        <v>36</v>
      </c>
      <c r="E3525" t="s">
        <v>29</v>
      </c>
      <c r="F3525" t="s">
        <v>68</v>
      </c>
      <c r="G3525" t="s">
        <v>18</v>
      </c>
      <c r="H3525" t="s">
        <v>15</v>
      </c>
      <c r="I3525">
        <v>3298</v>
      </c>
      <c r="J3525">
        <v>154.06</v>
      </c>
      <c r="K3525">
        <v>90.93</v>
      </c>
    </row>
    <row r="3526" spans="1:11" x14ac:dyDescent="0.35">
      <c r="A3526">
        <v>315014779</v>
      </c>
      <c r="B3526" s="2">
        <v>44632</v>
      </c>
      <c r="C3526" s="2">
        <v>44639</v>
      </c>
      <c r="D3526" t="s">
        <v>137</v>
      </c>
      <c r="E3526" t="s">
        <v>38</v>
      </c>
      <c r="F3526" t="s">
        <v>33</v>
      </c>
      <c r="G3526" t="s">
        <v>14</v>
      </c>
      <c r="H3526" t="s">
        <v>34</v>
      </c>
      <c r="I3526">
        <v>8728</v>
      </c>
      <c r="J3526">
        <v>109.28</v>
      </c>
      <c r="K3526">
        <v>35.840000000000003</v>
      </c>
    </row>
    <row r="3527" spans="1:11" x14ac:dyDescent="0.35">
      <c r="A3527">
        <v>446912944</v>
      </c>
      <c r="B3527" s="2">
        <v>43386</v>
      </c>
      <c r="C3527" s="2">
        <v>43388</v>
      </c>
      <c r="D3527" t="s">
        <v>147</v>
      </c>
      <c r="E3527" t="s">
        <v>38</v>
      </c>
      <c r="F3527" t="s">
        <v>68</v>
      </c>
      <c r="G3527" t="s">
        <v>18</v>
      </c>
      <c r="H3527" t="s">
        <v>26</v>
      </c>
      <c r="I3527">
        <v>326</v>
      </c>
      <c r="J3527">
        <v>154.06</v>
      </c>
      <c r="K3527">
        <v>90.93</v>
      </c>
    </row>
    <row r="3528" spans="1:11" x14ac:dyDescent="0.35">
      <c r="A3528">
        <v>779599988</v>
      </c>
      <c r="B3528" s="2">
        <v>42256</v>
      </c>
      <c r="C3528" s="2">
        <v>42264</v>
      </c>
      <c r="D3528" t="s">
        <v>198</v>
      </c>
      <c r="E3528" t="s">
        <v>38</v>
      </c>
      <c r="F3528" t="s">
        <v>68</v>
      </c>
      <c r="G3528" t="s">
        <v>14</v>
      </c>
      <c r="H3528" t="s">
        <v>19</v>
      </c>
      <c r="I3528">
        <v>9816</v>
      </c>
      <c r="J3528">
        <v>154.06</v>
      </c>
      <c r="K3528">
        <v>90.93</v>
      </c>
    </row>
    <row r="3529" spans="1:11" x14ac:dyDescent="0.35">
      <c r="A3529">
        <v>100624740</v>
      </c>
      <c r="B3529" s="2">
        <v>44563</v>
      </c>
      <c r="C3529" s="2">
        <v>44570</v>
      </c>
      <c r="D3529" t="s">
        <v>132</v>
      </c>
      <c r="E3529" t="s">
        <v>38</v>
      </c>
      <c r="F3529" t="s">
        <v>42</v>
      </c>
      <c r="G3529" t="s">
        <v>14</v>
      </c>
      <c r="H3529" t="s">
        <v>15</v>
      </c>
      <c r="I3529">
        <v>5951</v>
      </c>
      <c r="J3529">
        <v>437.2</v>
      </c>
      <c r="K3529">
        <v>263.33</v>
      </c>
    </row>
    <row r="3530" spans="1:11" x14ac:dyDescent="0.35">
      <c r="A3530">
        <v>417848527</v>
      </c>
      <c r="B3530" s="2">
        <v>44209</v>
      </c>
      <c r="C3530" s="2">
        <v>44222</v>
      </c>
      <c r="D3530" t="s">
        <v>61</v>
      </c>
      <c r="E3530" t="s">
        <v>12</v>
      </c>
      <c r="F3530" t="s">
        <v>13</v>
      </c>
      <c r="G3530" t="s">
        <v>18</v>
      </c>
      <c r="H3530" t="s">
        <v>15</v>
      </c>
      <c r="I3530">
        <v>9519</v>
      </c>
      <c r="J3530">
        <v>255.28</v>
      </c>
      <c r="K3530">
        <v>159.41999999999999</v>
      </c>
    </row>
    <row r="3531" spans="1:11" x14ac:dyDescent="0.35">
      <c r="A3531">
        <v>209445178</v>
      </c>
      <c r="B3531" s="2">
        <v>43177</v>
      </c>
      <c r="C3531" s="2">
        <v>43186</v>
      </c>
      <c r="D3531" t="s">
        <v>71</v>
      </c>
      <c r="E3531" t="s">
        <v>21</v>
      </c>
      <c r="F3531" t="s">
        <v>42</v>
      </c>
      <c r="G3531" t="s">
        <v>18</v>
      </c>
      <c r="H3531" t="s">
        <v>15</v>
      </c>
      <c r="I3531">
        <v>8337</v>
      </c>
      <c r="J3531">
        <v>437.2</v>
      </c>
      <c r="K3531">
        <v>263.33</v>
      </c>
    </row>
    <row r="3532" spans="1:11" x14ac:dyDescent="0.35">
      <c r="A3532">
        <v>273901021</v>
      </c>
      <c r="B3532" s="2">
        <v>42380</v>
      </c>
      <c r="C3532" s="2">
        <v>42382</v>
      </c>
      <c r="D3532" t="s">
        <v>69</v>
      </c>
      <c r="E3532" t="s">
        <v>38</v>
      </c>
      <c r="F3532" t="s">
        <v>47</v>
      </c>
      <c r="G3532" t="s">
        <v>14</v>
      </c>
      <c r="H3532" t="s">
        <v>34</v>
      </c>
      <c r="I3532">
        <v>2254</v>
      </c>
      <c r="J3532">
        <v>421.89</v>
      </c>
      <c r="K3532">
        <v>364.69</v>
      </c>
    </row>
    <row r="3533" spans="1:11" x14ac:dyDescent="0.35">
      <c r="A3533">
        <v>580014884</v>
      </c>
      <c r="B3533" s="2">
        <v>44658</v>
      </c>
      <c r="C3533" s="2">
        <v>44670</v>
      </c>
      <c r="D3533" t="s">
        <v>155</v>
      </c>
      <c r="E3533" t="s">
        <v>12</v>
      </c>
      <c r="F3533" t="s">
        <v>56</v>
      </c>
      <c r="G3533" t="s">
        <v>14</v>
      </c>
      <c r="H3533" t="s">
        <v>19</v>
      </c>
      <c r="I3533">
        <v>8148</v>
      </c>
      <c r="J3533">
        <v>9.33</v>
      </c>
      <c r="K3533">
        <v>6.92</v>
      </c>
    </row>
    <row r="3534" spans="1:11" x14ac:dyDescent="0.35">
      <c r="A3534">
        <v>716898095</v>
      </c>
      <c r="B3534" s="2">
        <v>43276</v>
      </c>
      <c r="C3534" s="2">
        <v>43294</v>
      </c>
      <c r="D3534" t="s">
        <v>75</v>
      </c>
      <c r="E3534" t="s">
        <v>38</v>
      </c>
      <c r="F3534" t="s">
        <v>56</v>
      </c>
      <c r="G3534" t="s">
        <v>18</v>
      </c>
      <c r="H3534" t="s">
        <v>34</v>
      </c>
      <c r="I3534">
        <v>4932</v>
      </c>
      <c r="J3534">
        <v>9.33</v>
      </c>
      <c r="K3534">
        <v>6.92</v>
      </c>
    </row>
    <row r="3535" spans="1:11" x14ac:dyDescent="0.35">
      <c r="A3535">
        <v>343974483</v>
      </c>
      <c r="B3535" s="2">
        <v>43548</v>
      </c>
      <c r="C3535" s="2">
        <v>43565</v>
      </c>
      <c r="D3535" t="s">
        <v>73</v>
      </c>
      <c r="E3535" t="s">
        <v>24</v>
      </c>
      <c r="F3535" t="s">
        <v>68</v>
      </c>
      <c r="G3535" t="s">
        <v>18</v>
      </c>
      <c r="H3535" t="s">
        <v>15</v>
      </c>
      <c r="I3535">
        <v>8548</v>
      </c>
      <c r="J3535">
        <v>154.06</v>
      </c>
      <c r="K3535">
        <v>90.93</v>
      </c>
    </row>
    <row r="3536" spans="1:11" x14ac:dyDescent="0.35">
      <c r="A3536">
        <v>540980374</v>
      </c>
      <c r="B3536" s="2">
        <v>43403</v>
      </c>
      <c r="C3536" s="2">
        <v>43424</v>
      </c>
      <c r="D3536" t="s">
        <v>200</v>
      </c>
      <c r="E3536" t="s">
        <v>24</v>
      </c>
      <c r="F3536" t="s">
        <v>56</v>
      </c>
      <c r="G3536" t="s">
        <v>18</v>
      </c>
      <c r="H3536" t="s">
        <v>15</v>
      </c>
      <c r="I3536">
        <v>6969</v>
      </c>
      <c r="J3536">
        <v>9.33</v>
      </c>
      <c r="K3536">
        <v>6.92</v>
      </c>
    </row>
    <row r="3537" spans="1:11" x14ac:dyDescent="0.35">
      <c r="A3537">
        <v>657964599</v>
      </c>
      <c r="B3537" s="2">
        <v>42855</v>
      </c>
      <c r="C3537" s="2">
        <v>42869</v>
      </c>
      <c r="D3537" t="s">
        <v>118</v>
      </c>
      <c r="E3537" t="s">
        <v>24</v>
      </c>
      <c r="F3537" t="s">
        <v>17</v>
      </c>
      <c r="G3537" t="s">
        <v>14</v>
      </c>
      <c r="H3537" t="s">
        <v>19</v>
      </c>
      <c r="I3537">
        <v>5201</v>
      </c>
      <c r="J3537">
        <v>152.58000000000001</v>
      </c>
      <c r="K3537">
        <v>97.44</v>
      </c>
    </row>
    <row r="3538" spans="1:11" x14ac:dyDescent="0.35">
      <c r="A3538">
        <v>565288484</v>
      </c>
      <c r="B3538" s="2">
        <v>43922</v>
      </c>
      <c r="C3538" s="2">
        <v>43943</v>
      </c>
      <c r="D3538" t="s">
        <v>132</v>
      </c>
      <c r="E3538" t="s">
        <v>38</v>
      </c>
      <c r="F3538" t="s">
        <v>30</v>
      </c>
      <c r="G3538" t="s">
        <v>18</v>
      </c>
      <c r="H3538" t="s">
        <v>15</v>
      </c>
      <c r="I3538">
        <v>279</v>
      </c>
      <c r="J3538">
        <v>81.73</v>
      </c>
      <c r="K3538">
        <v>56.67</v>
      </c>
    </row>
    <row r="3539" spans="1:11" x14ac:dyDescent="0.35">
      <c r="A3539">
        <v>203625857</v>
      </c>
      <c r="B3539" s="2">
        <v>44240</v>
      </c>
      <c r="C3539" s="2">
        <v>44250</v>
      </c>
      <c r="D3539" t="s">
        <v>90</v>
      </c>
      <c r="E3539" t="s">
        <v>38</v>
      </c>
      <c r="F3539" t="s">
        <v>25</v>
      </c>
      <c r="G3539" t="s">
        <v>18</v>
      </c>
      <c r="H3539" t="s">
        <v>19</v>
      </c>
      <c r="I3539">
        <v>6271</v>
      </c>
      <c r="J3539">
        <v>205.7</v>
      </c>
      <c r="K3539">
        <v>117.11</v>
      </c>
    </row>
    <row r="3540" spans="1:11" x14ac:dyDescent="0.35">
      <c r="A3540">
        <v>933963048</v>
      </c>
      <c r="B3540" s="2">
        <v>44337</v>
      </c>
      <c r="C3540" s="2">
        <v>44338</v>
      </c>
      <c r="D3540" t="s">
        <v>71</v>
      </c>
      <c r="E3540" t="s">
        <v>21</v>
      </c>
      <c r="F3540" t="s">
        <v>33</v>
      </c>
      <c r="G3540" t="s">
        <v>18</v>
      </c>
      <c r="H3540" t="s">
        <v>15</v>
      </c>
      <c r="I3540">
        <v>9275</v>
      </c>
      <c r="J3540">
        <v>109.28</v>
      </c>
      <c r="K3540">
        <v>35.840000000000003</v>
      </c>
    </row>
    <row r="3541" spans="1:11" x14ac:dyDescent="0.35">
      <c r="A3541">
        <v>587598884</v>
      </c>
      <c r="B3541" s="2">
        <v>42129</v>
      </c>
      <c r="C3541" s="2">
        <v>42130</v>
      </c>
      <c r="D3541" t="s">
        <v>176</v>
      </c>
      <c r="E3541" t="s">
        <v>21</v>
      </c>
      <c r="F3541" t="s">
        <v>25</v>
      </c>
      <c r="G3541" t="s">
        <v>14</v>
      </c>
      <c r="H3541" t="s">
        <v>34</v>
      </c>
      <c r="I3541">
        <v>2422</v>
      </c>
      <c r="J3541">
        <v>205.7</v>
      </c>
      <c r="K3541">
        <v>117.11</v>
      </c>
    </row>
    <row r="3542" spans="1:11" x14ac:dyDescent="0.35">
      <c r="A3542">
        <v>216144692</v>
      </c>
      <c r="B3542" s="2">
        <v>44270</v>
      </c>
      <c r="C3542" s="2">
        <v>44273</v>
      </c>
      <c r="D3542" t="s">
        <v>206</v>
      </c>
      <c r="E3542" t="s">
        <v>24</v>
      </c>
      <c r="F3542" t="s">
        <v>56</v>
      </c>
      <c r="G3542" t="s">
        <v>14</v>
      </c>
      <c r="H3542" t="s">
        <v>19</v>
      </c>
      <c r="I3542">
        <v>873</v>
      </c>
      <c r="J3542">
        <v>9.33</v>
      </c>
      <c r="K3542">
        <v>6.92</v>
      </c>
    </row>
    <row r="3543" spans="1:11" x14ac:dyDescent="0.35">
      <c r="A3543">
        <v>941524302</v>
      </c>
      <c r="B3543" s="2">
        <v>43376</v>
      </c>
      <c r="C3543" s="2">
        <v>43394</v>
      </c>
      <c r="D3543" t="s">
        <v>205</v>
      </c>
      <c r="E3543" t="s">
        <v>21</v>
      </c>
      <c r="F3543" t="s">
        <v>30</v>
      </c>
      <c r="G3543" t="s">
        <v>14</v>
      </c>
      <c r="H3543" t="s">
        <v>19</v>
      </c>
      <c r="I3543">
        <v>6819</v>
      </c>
      <c r="J3543">
        <v>81.73</v>
      </c>
      <c r="K3543">
        <v>56.67</v>
      </c>
    </row>
    <row r="3544" spans="1:11" x14ac:dyDescent="0.35">
      <c r="A3544">
        <v>805974042</v>
      </c>
      <c r="B3544" s="2">
        <v>44034</v>
      </c>
      <c r="C3544" s="2">
        <v>44048</v>
      </c>
      <c r="D3544" t="s">
        <v>135</v>
      </c>
      <c r="E3544" t="s">
        <v>21</v>
      </c>
      <c r="F3544" t="s">
        <v>42</v>
      </c>
      <c r="G3544" t="s">
        <v>18</v>
      </c>
      <c r="H3544" t="s">
        <v>15</v>
      </c>
      <c r="I3544">
        <v>4484</v>
      </c>
      <c r="J3544">
        <v>437.2</v>
      </c>
      <c r="K3544">
        <v>263.33</v>
      </c>
    </row>
    <row r="3545" spans="1:11" x14ac:dyDescent="0.35">
      <c r="A3545">
        <v>622042739</v>
      </c>
      <c r="B3545" s="2">
        <v>44257</v>
      </c>
      <c r="C3545" s="2">
        <v>44265</v>
      </c>
      <c r="D3545" t="s">
        <v>140</v>
      </c>
      <c r="E3545" t="s">
        <v>24</v>
      </c>
      <c r="F3545" t="s">
        <v>42</v>
      </c>
      <c r="G3545" t="s">
        <v>14</v>
      </c>
      <c r="H3545" t="s">
        <v>34</v>
      </c>
      <c r="I3545">
        <v>5124</v>
      </c>
      <c r="J3545">
        <v>437.2</v>
      </c>
      <c r="K3545">
        <v>263.33</v>
      </c>
    </row>
    <row r="3546" spans="1:11" x14ac:dyDescent="0.35">
      <c r="A3546">
        <v>822591722</v>
      </c>
      <c r="B3546" s="2">
        <v>44791</v>
      </c>
      <c r="C3546" s="2">
        <v>44801</v>
      </c>
      <c r="D3546" t="s">
        <v>66</v>
      </c>
      <c r="E3546" t="s">
        <v>38</v>
      </c>
      <c r="F3546" t="s">
        <v>40</v>
      </c>
      <c r="G3546" t="s">
        <v>14</v>
      </c>
      <c r="H3546" t="s">
        <v>26</v>
      </c>
      <c r="I3546">
        <v>2025</v>
      </c>
      <c r="J3546">
        <v>651.21</v>
      </c>
      <c r="K3546">
        <v>524.96</v>
      </c>
    </row>
    <row r="3547" spans="1:11" x14ac:dyDescent="0.35">
      <c r="A3547">
        <v>110794818</v>
      </c>
      <c r="B3547" s="2">
        <v>42314</v>
      </c>
      <c r="C3547" s="2">
        <v>42320</v>
      </c>
      <c r="D3547" t="s">
        <v>192</v>
      </c>
      <c r="E3547" t="s">
        <v>32</v>
      </c>
      <c r="F3547" t="s">
        <v>25</v>
      </c>
      <c r="G3547" t="s">
        <v>14</v>
      </c>
      <c r="H3547" t="s">
        <v>15</v>
      </c>
      <c r="I3547">
        <v>5504</v>
      </c>
      <c r="J3547">
        <v>205.7</v>
      </c>
      <c r="K3547">
        <v>117.11</v>
      </c>
    </row>
    <row r="3548" spans="1:11" x14ac:dyDescent="0.35">
      <c r="A3548">
        <v>410138356</v>
      </c>
      <c r="B3548" s="2">
        <v>44585</v>
      </c>
      <c r="C3548" s="2">
        <v>44601</v>
      </c>
      <c r="D3548" t="s">
        <v>209</v>
      </c>
      <c r="E3548" t="s">
        <v>32</v>
      </c>
      <c r="F3548" t="s">
        <v>33</v>
      </c>
      <c r="G3548" t="s">
        <v>18</v>
      </c>
      <c r="H3548" t="s">
        <v>34</v>
      </c>
      <c r="I3548">
        <v>7909</v>
      </c>
      <c r="J3548">
        <v>109.28</v>
      </c>
      <c r="K3548">
        <v>35.840000000000003</v>
      </c>
    </row>
    <row r="3549" spans="1:11" x14ac:dyDescent="0.35">
      <c r="A3549">
        <v>114421164</v>
      </c>
      <c r="B3549" s="2">
        <v>44441</v>
      </c>
      <c r="C3549" s="2">
        <v>44457</v>
      </c>
      <c r="D3549" t="s">
        <v>155</v>
      </c>
      <c r="E3549" t="s">
        <v>12</v>
      </c>
      <c r="F3549" t="s">
        <v>68</v>
      </c>
      <c r="G3549" t="s">
        <v>18</v>
      </c>
      <c r="H3549" t="s">
        <v>26</v>
      </c>
      <c r="I3549">
        <v>8620</v>
      </c>
      <c r="J3549">
        <v>154.06</v>
      </c>
      <c r="K3549">
        <v>90.93</v>
      </c>
    </row>
    <row r="3550" spans="1:11" x14ac:dyDescent="0.35">
      <c r="A3550">
        <v>837754571</v>
      </c>
      <c r="B3550" s="2">
        <v>42880</v>
      </c>
      <c r="C3550" s="2">
        <v>42886</v>
      </c>
      <c r="D3550" t="s">
        <v>171</v>
      </c>
      <c r="E3550" t="s">
        <v>12</v>
      </c>
      <c r="F3550" t="s">
        <v>47</v>
      </c>
      <c r="G3550" t="s">
        <v>14</v>
      </c>
      <c r="H3550" t="s">
        <v>19</v>
      </c>
      <c r="I3550">
        <v>9049</v>
      </c>
      <c r="J3550">
        <v>421.89</v>
      </c>
      <c r="K3550">
        <v>364.69</v>
      </c>
    </row>
    <row r="3551" spans="1:11" x14ac:dyDescent="0.35">
      <c r="A3551">
        <v>664562404</v>
      </c>
      <c r="B3551" s="2">
        <v>43716</v>
      </c>
      <c r="C3551" s="2">
        <v>43726</v>
      </c>
      <c r="D3551" t="s">
        <v>138</v>
      </c>
      <c r="E3551" t="s">
        <v>24</v>
      </c>
      <c r="F3551" t="s">
        <v>17</v>
      </c>
      <c r="G3551" t="s">
        <v>18</v>
      </c>
      <c r="H3551" t="s">
        <v>26</v>
      </c>
      <c r="I3551">
        <v>7638</v>
      </c>
      <c r="J3551">
        <v>152.58000000000001</v>
      </c>
      <c r="K3551">
        <v>97.44</v>
      </c>
    </row>
    <row r="3552" spans="1:11" x14ac:dyDescent="0.35">
      <c r="A3552">
        <v>899580991</v>
      </c>
      <c r="B3552" s="2">
        <v>44841</v>
      </c>
      <c r="C3552" s="2">
        <v>44860</v>
      </c>
      <c r="D3552" t="s">
        <v>132</v>
      </c>
      <c r="E3552" t="s">
        <v>38</v>
      </c>
      <c r="F3552" t="s">
        <v>33</v>
      </c>
      <c r="G3552" t="s">
        <v>14</v>
      </c>
      <c r="H3552" t="s">
        <v>19</v>
      </c>
      <c r="I3552">
        <v>4861</v>
      </c>
      <c r="J3552">
        <v>109.28</v>
      </c>
      <c r="K3552">
        <v>35.840000000000003</v>
      </c>
    </row>
    <row r="3553" spans="1:11" x14ac:dyDescent="0.35">
      <c r="A3553">
        <v>217859160</v>
      </c>
      <c r="B3553" s="2">
        <v>42419</v>
      </c>
      <c r="C3553" s="2">
        <v>42429</v>
      </c>
      <c r="D3553" t="s">
        <v>55</v>
      </c>
      <c r="E3553" t="s">
        <v>21</v>
      </c>
      <c r="F3553" t="s">
        <v>22</v>
      </c>
      <c r="G3553" t="s">
        <v>18</v>
      </c>
      <c r="H3553" t="s">
        <v>26</v>
      </c>
      <c r="I3553">
        <v>8222</v>
      </c>
      <c r="J3553">
        <v>47.45</v>
      </c>
      <c r="K3553">
        <v>31.79</v>
      </c>
    </row>
    <row r="3554" spans="1:11" x14ac:dyDescent="0.35">
      <c r="A3554">
        <v>514758241</v>
      </c>
      <c r="B3554" s="2">
        <v>42240</v>
      </c>
      <c r="C3554" s="2">
        <v>42244</v>
      </c>
      <c r="D3554" t="s">
        <v>166</v>
      </c>
      <c r="E3554" t="s">
        <v>38</v>
      </c>
      <c r="F3554" t="s">
        <v>47</v>
      </c>
      <c r="G3554" t="s">
        <v>14</v>
      </c>
      <c r="H3554" t="s">
        <v>26</v>
      </c>
      <c r="I3554">
        <v>7257</v>
      </c>
      <c r="J3554">
        <v>421.89</v>
      </c>
      <c r="K3554">
        <v>364.69</v>
      </c>
    </row>
    <row r="3555" spans="1:11" x14ac:dyDescent="0.35">
      <c r="A3555">
        <v>155952060</v>
      </c>
      <c r="B3555" s="2">
        <v>42055</v>
      </c>
      <c r="C3555" s="2">
        <v>42058</v>
      </c>
      <c r="D3555" t="s">
        <v>131</v>
      </c>
      <c r="E3555" t="s">
        <v>32</v>
      </c>
      <c r="F3555" t="s">
        <v>22</v>
      </c>
      <c r="G3555" t="s">
        <v>14</v>
      </c>
      <c r="H3555" t="s">
        <v>15</v>
      </c>
      <c r="I3555">
        <v>8535</v>
      </c>
      <c r="J3555">
        <v>47.45</v>
      </c>
      <c r="K3555">
        <v>31.79</v>
      </c>
    </row>
    <row r="3556" spans="1:11" x14ac:dyDescent="0.35">
      <c r="A3556">
        <v>727426946</v>
      </c>
      <c r="B3556" s="2">
        <v>43814</v>
      </c>
      <c r="C3556" s="2">
        <v>43815</v>
      </c>
      <c r="D3556" t="s">
        <v>188</v>
      </c>
      <c r="E3556" t="s">
        <v>21</v>
      </c>
      <c r="F3556" t="s">
        <v>68</v>
      </c>
      <c r="G3556" t="s">
        <v>18</v>
      </c>
      <c r="H3556" t="s">
        <v>26</v>
      </c>
      <c r="I3556">
        <v>653</v>
      </c>
      <c r="J3556">
        <v>154.06</v>
      </c>
      <c r="K3556">
        <v>90.93</v>
      </c>
    </row>
    <row r="3557" spans="1:11" x14ac:dyDescent="0.35">
      <c r="A3557">
        <v>285481727</v>
      </c>
      <c r="B3557" s="2">
        <v>42474</v>
      </c>
      <c r="C3557" s="2">
        <v>42477</v>
      </c>
      <c r="D3557" t="s">
        <v>44</v>
      </c>
      <c r="E3557" t="s">
        <v>12</v>
      </c>
      <c r="F3557" t="s">
        <v>13</v>
      </c>
      <c r="G3557" t="s">
        <v>14</v>
      </c>
      <c r="H3557" t="s">
        <v>15</v>
      </c>
      <c r="I3557">
        <v>9242</v>
      </c>
      <c r="J3557">
        <v>255.28</v>
      </c>
      <c r="K3557">
        <v>159.41999999999999</v>
      </c>
    </row>
    <row r="3558" spans="1:11" x14ac:dyDescent="0.35">
      <c r="A3558">
        <v>106727731</v>
      </c>
      <c r="B3558" s="2">
        <v>43918</v>
      </c>
      <c r="C3558" s="2">
        <v>43919</v>
      </c>
      <c r="D3558" t="s">
        <v>185</v>
      </c>
      <c r="E3558" t="s">
        <v>38</v>
      </c>
      <c r="F3558" t="s">
        <v>33</v>
      </c>
      <c r="G3558" t="s">
        <v>14</v>
      </c>
      <c r="H3558" t="s">
        <v>19</v>
      </c>
      <c r="I3558">
        <v>1962</v>
      </c>
      <c r="J3558">
        <v>109.28</v>
      </c>
      <c r="K3558">
        <v>35.840000000000003</v>
      </c>
    </row>
    <row r="3559" spans="1:11" x14ac:dyDescent="0.35">
      <c r="A3559">
        <v>638088786</v>
      </c>
      <c r="B3559" s="2">
        <v>44532</v>
      </c>
      <c r="C3559" s="2">
        <v>44552</v>
      </c>
      <c r="D3559" t="s">
        <v>220</v>
      </c>
      <c r="E3559" t="s">
        <v>29</v>
      </c>
      <c r="F3559" t="s">
        <v>33</v>
      </c>
      <c r="G3559" t="s">
        <v>18</v>
      </c>
      <c r="H3559" t="s">
        <v>26</v>
      </c>
      <c r="I3559">
        <v>3506</v>
      </c>
      <c r="J3559">
        <v>109.28</v>
      </c>
      <c r="K3559">
        <v>35.840000000000003</v>
      </c>
    </row>
    <row r="3560" spans="1:11" x14ac:dyDescent="0.35">
      <c r="A3560">
        <v>146801221</v>
      </c>
      <c r="B3560" s="2">
        <v>44324</v>
      </c>
      <c r="C3560" s="2">
        <v>44326</v>
      </c>
      <c r="D3560" t="s">
        <v>62</v>
      </c>
      <c r="E3560" t="s">
        <v>38</v>
      </c>
      <c r="F3560" t="s">
        <v>17</v>
      </c>
      <c r="G3560" t="s">
        <v>18</v>
      </c>
      <c r="H3560" t="s">
        <v>15</v>
      </c>
      <c r="I3560">
        <v>598</v>
      </c>
      <c r="J3560">
        <v>152.58000000000001</v>
      </c>
      <c r="K3560">
        <v>97.44</v>
      </c>
    </row>
    <row r="3561" spans="1:11" x14ac:dyDescent="0.35">
      <c r="A3561">
        <v>570413863</v>
      </c>
      <c r="B3561" s="2">
        <v>44346</v>
      </c>
      <c r="C3561" s="2">
        <v>44356</v>
      </c>
      <c r="D3561" t="s">
        <v>179</v>
      </c>
      <c r="E3561" t="s">
        <v>32</v>
      </c>
      <c r="F3561" t="s">
        <v>17</v>
      </c>
      <c r="G3561" t="s">
        <v>18</v>
      </c>
      <c r="H3561" t="s">
        <v>26</v>
      </c>
      <c r="I3561">
        <v>6993</v>
      </c>
      <c r="J3561">
        <v>152.58000000000001</v>
      </c>
      <c r="K3561">
        <v>97.44</v>
      </c>
    </row>
    <row r="3562" spans="1:11" x14ac:dyDescent="0.35">
      <c r="A3562">
        <v>766788041</v>
      </c>
      <c r="B3562" s="2">
        <v>43115</v>
      </c>
      <c r="C3562" s="2">
        <v>43136</v>
      </c>
      <c r="D3562" t="s">
        <v>169</v>
      </c>
      <c r="E3562" t="s">
        <v>29</v>
      </c>
      <c r="F3562" t="s">
        <v>40</v>
      </c>
      <c r="G3562" t="s">
        <v>18</v>
      </c>
      <c r="H3562" t="s">
        <v>26</v>
      </c>
      <c r="I3562">
        <v>8476</v>
      </c>
      <c r="J3562">
        <v>651.21</v>
      </c>
      <c r="K3562">
        <v>524.96</v>
      </c>
    </row>
    <row r="3563" spans="1:11" x14ac:dyDescent="0.35">
      <c r="A3563">
        <v>564097583</v>
      </c>
      <c r="B3563" s="2">
        <v>44886</v>
      </c>
      <c r="C3563" s="2">
        <v>44894</v>
      </c>
      <c r="D3563" t="s">
        <v>41</v>
      </c>
      <c r="E3563" t="s">
        <v>29</v>
      </c>
      <c r="F3563" t="s">
        <v>40</v>
      </c>
      <c r="G3563" t="s">
        <v>14</v>
      </c>
      <c r="H3563" t="s">
        <v>26</v>
      </c>
      <c r="I3563">
        <v>7865</v>
      </c>
      <c r="J3563">
        <v>651.21</v>
      </c>
      <c r="K3563">
        <v>524.96</v>
      </c>
    </row>
    <row r="3564" spans="1:11" x14ac:dyDescent="0.35">
      <c r="A3564">
        <v>310828816</v>
      </c>
      <c r="B3564" s="2">
        <v>42875</v>
      </c>
      <c r="C3564" s="2">
        <v>42890</v>
      </c>
      <c r="D3564" t="s">
        <v>83</v>
      </c>
      <c r="E3564" t="s">
        <v>38</v>
      </c>
      <c r="F3564" t="s">
        <v>68</v>
      </c>
      <c r="G3564" t="s">
        <v>14</v>
      </c>
      <c r="H3564" t="s">
        <v>34</v>
      </c>
      <c r="I3564">
        <v>9</v>
      </c>
      <c r="J3564">
        <v>154.06</v>
      </c>
      <c r="K3564">
        <v>90.93</v>
      </c>
    </row>
    <row r="3565" spans="1:11" x14ac:dyDescent="0.35">
      <c r="A3565">
        <v>425780570</v>
      </c>
      <c r="B3565" s="2">
        <v>42349</v>
      </c>
      <c r="C3565" s="2">
        <v>42361</v>
      </c>
      <c r="D3565" t="s">
        <v>120</v>
      </c>
      <c r="E3565" t="s">
        <v>38</v>
      </c>
      <c r="F3565" t="s">
        <v>76</v>
      </c>
      <c r="G3565" t="s">
        <v>14</v>
      </c>
      <c r="H3565" t="s">
        <v>26</v>
      </c>
      <c r="I3565">
        <v>6787</v>
      </c>
      <c r="J3565">
        <v>668.27</v>
      </c>
      <c r="K3565">
        <v>502.54</v>
      </c>
    </row>
    <row r="3566" spans="1:11" x14ac:dyDescent="0.35">
      <c r="A3566">
        <v>948064172</v>
      </c>
      <c r="B3566" s="2">
        <v>44111</v>
      </c>
      <c r="C3566" s="2">
        <v>44117</v>
      </c>
      <c r="D3566" t="s">
        <v>27</v>
      </c>
      <c r="E3566" t="s">
        <v>24</v>
      </c>
      <c r="F3566" t="s">
        <v>17</v>
      </c>
      <c r="G3566" t="s">
        <v>18</v>
      </c>
      <c r="H3566" t="s">
        <v>34</v>
      </c>
      <c r="I3566">
        <v>2111</v>
      </c>
      <c r="J3566">
        <v>152.58000000000001</v>
      </c>
      <c r="K3566">
        <v>97.44</v>
      </c>
    </row>
    <row r="3567" spans="1:11" x14ac:dyDescent="0.35">
      <c r="A3567">
        <v>187103450</v>
      </c>
      <c r="B3567" s="2">
        <v>44320</v>
      </c>
      <c r="C3567" s="2">
        <v>44333</v>
      </c>
      <c r="D3567" t="s">
        <v>79</v>
      </c>
      <c r="E3567" t="s">
        <v>21</v>
      </c>
      <c r="F3567" t="s">
        <v>56</v>
      </c>
      <c r="G3567" t="s">
        <v>18</v>
      </c>
      <c r="H3567" t="s">
        <v>15</v>
      </c>
      <c r="I3567">
        <v>6924</v>
      </c>
      <c r="J3567">
        <v>9.33</v>
      </c>
      <c r="K3567">
        <v>6.92</v>
      </c>
    </row>
    <row r="3568" spans="1:11" x14ac:dyDescent="0.35">
      <c r="A3568">
        <v>572634732</v>
      </c>
      <c r="B3568" s="2">
        <v>42443</v>
      </c>
      <c r="C3568" s="2">
        <v>42463</v>
      </c>
      <c r="D3568" t="s">
        <v>214</v>
      </c>
      <c r="E3568" t="s">
        <v>21</v>
      </c>
      <c r="F3568" t="s">
        <v>25</v>
      </c>
      <c r="G3568" t="s">
        <v>14</v>
      </c>
      <c r="H3568" t="s">
        <v>34</v>
      </c>
      <c r="I3568">
        <v>4197</v>
      </c>
      <c r="J3568">
        <v>205.7</v>
      </c>
      <c r="K3568">
        <v>117.11</v>
      </c>
    </row>
    <row r="3569" spans="1:11" x14ac:dyDescent="0.35">
      <c r="A3569">
        <v>104706847</v>
      </c>
      <c r="B3569" s="2">
        <v>43110</v>
      </c>
      <c r="C3569" s="2">
        <v>43127</v>
      </c>
      <c r="D3569" t="s">
        <v>86</v>
      </c>
      <c r="E3569" t="s">
        <v>29</v>
      </c>
      <c r="F3569" t="s">
        <v>76</v>
      </c>
      <c r="G3569" t="s">
        <v>14</v>
      </c>
      <c r="H3569" t="s">
        <v>34</v>
      </c>
      <c r="I3569">
        <v>3938</v>
      </c>
      <c r="J3569">
        <v>668.27</v>
      </c>
      <c r="K3569">
        <v>502.54</v>
      </c>
    </row>
    <row r="3570" spans="1:11" x14ac:dyDescent="0.35">
      <c r="A3570">
        <v>903681123</v>
      </c>
      <c r="B3570" s="2">
        <v>42108</v>
      </c>
      <c r="C3570" s="2">
        <v>42111</v>
      </c>
      <c r="D3570" t="s">
        <v>201</v>
      </c>
      <c r="E3570" t="s">
        <v>24</v>
      </c>
      <c r="F3570" t="s">
        <v>13</v>
      </c>
      <c r="G3570" t="s">
        <v>14</v>
      </c>
      <c r="H3570" t="s">
        <v>19</v>
      </c>
      <c r="I3570">
        <v>8181</v>
      </c>
      <c r="J3570">
        <v>255.28</v>
      </c>
      <c r="K3570">
        <v>159.41999999999999</v>
      </c>
    </row>
    <row r="3571" spans="1:11" x14ac:dyDescent="0.35">
      <c r="A3571">
        <v>660231387</v>
      </c>
      <c r="B3571" s="2">
        <v>44036</v>
      </c>
      <c r="C3571" s="2">
        <v>44049</v>
      </c>
      <c r="D3571" t="s">
        <v>127</v>
      </c>
      <c r="E3571" t="s">
        <v>38</v>
      </c>
      <c r="F3571" t="s">
        <v>68</v>
      </c>
      <c r="G3571" t="s">
        <v>14</v>
      </c>
      <c r="H3571" t="s">
        <v>26</v>
      </c>
      <c r="I3571">
        <v>5994</v>
      </c>
      <c r="J3571">
        <v>154.06</v>
      </c>
      <c r="K3571">
        <v>90.93</v>
      </c>
    </row>
    <row r="3572" spans="1:11" x14ac:dyDescent="0.35">
      <c r="A3572">
        <v>285343968</v>
      </c>
      <c r="B3572" s="2">
        <v>43343</v>
      </c>
      <c r="C3572" s="2">
        <v>43349</v>
      </c>
      <c r="D3572" t="s">
        <v>103</v>
      </c>
      <c r="E3572" t="s">
        <v>21</v>
      </c>
      <c r="F3572" t="s">
        <v>68</v>
      </c>
      <c r="G3572" t="s">
        <v>14</v>
      </c>
      <c r="H3572" t="s">
        <v>19</v>
      </c>
      <c r="I3572">
        <v>8476</v>
      </c>
      <c r="J3572">
        <v>154.06</v>
      </c>
      <c r="K3572">
        <v>90.93</v>
      </c>
    </row>
    <row r="3573" spans="1:11" x14ac:dyDescent="0.35">
      <c r="A3573">
        <v>760317695</v>
      </c>
      <c r="B3573" s="2">
        <v>44024</v>
      </c>
      <c r="C3573" s="2">
        <v>44044</v>
      </c>
      <c r="D3573" t="s">
        <v>63</v>
      </c>
      <c r="E3573" t="s">
        <v>32</v>
      </c>
      <c r="F3573" t="s">
        <v>25</v>
      </c>
      <c r="G3573" t="s">
        <v>14</v>
      </c>
      <c r="H3573" t="s">
        <v>26</v>
      </c>
      <c r="I3573">
        <v>3757</v>
      </c>
      <c r="J3573">
        <v>205.7</v>
      </c>
      <c r="K3573">
        <v>117.11</v>
      </c>
    </row>
    <row r="3574" spans="1:11" x14ac:dyDescent="0.35">
      <c r="A3574">
        <v>886763894</v>
      </c>
      <c r="B3574" s="2">
        <v>43576</v>
      </c>
      <c r="C3574" s="2">
        <v>43587</v>
      </c>
      <c r="D3574" t="s">
        <v>116</v>
      </c>
      <c r="E3574" t="s">
        <v>21</v>
      </c>
      <c r="F3574" t="s">
        <v>68</v>
      </c>
      <c r="G3574" t="s">
        <v>18</v>
      </c>
      <c r="H3574" t="s">
        <v>15</v>
      </c>
      <c r="I3574">
        <v>1997</v>
      </c>
      <c r="J3574">
        <v>154.06</v>
      </c>
      <c r="K3574">
        <v>90.93</v>
      </c>
    </row>
    <row r="3575" spans="1:11" x14ac:dyDescent="0.35">
      <c r="A3575">
        <v>436606395</v>
      </c>
      <c r="B3575" s="2">
        <v>43773</v>
      </c>
      <c r="C3575" s="2">
        <v>43786</v>
      </c>
      <c r="D3575" t="s">
        <v>159</v>
      </c>
      <c r="E3575" t="s">
        <v>21</v>
      </c>
      <c r="F3575" t="s">
        <v>22</v>
      </c>
      <c r="G3575" t="s">
        <v>18</v>
      </c>
      <c r="H3575" t="s">
        <v>19</v>
      </c>
      <c r="I3575">
        <v>389</v>
      </c>
      <c r="J3575">
        <v>47.45</v>
      </c>
      <c r="K3575">
        <v>31.79</v>
      </c>
    </row>
    <row r="3576" spans="1:11" x14ac:dyDescent="0.35">
      <c r="A3576">
        <v>602081525</v>
      </c>
      <c r="B3576" s="2">
        <v>43854</v>
      </c>
      <c r="C3576" s="2">
        <v>43867</v>
      </c>
      <c r="D3576" t="s">
        <v>54</v>
      </c>
      <c r="E3576" t="s">
        <v>29</v>
      </c>
      <c r="F3576" t="s">
        <v>56</v>
      </c>
      <c r="G3576" t="s">
        <v>14</v>
      </c>
      <c r="H3576" t="s">
        <v>34</v>
      </c>
      <c r="I3576">
        <v>8158</v>
      </c>
      <c r="J3576">
        <v>9.33</v>
      </c>
      <c r="K3576">
        <v>6.92</v>
      </c>
    </row>
    <row r="3577" spans="1:11" x14ac:dyDescent="0.35">
      <c r="A3577">
        <v>845738112</v>
      </c>
      <c r="B3577" s="2">
        <v>44830</v>
      </c>
      <c r="C3577" s="2">
        <v>44849</v>
      </c>
      <c r="D3577" t="s">
        <v>144</v>
      </c>
      <c r="E3577" t="s">
        <v>21</v>
      </c>
      <c r="F3577" t="s">
        <v>42</v>
      </c>
      <c r="G3577" t="s">
        <v>14</v>
      </c>
      <c r="H3577" t="s">
        <v>26</v>
      </c>
      <c r="I3577">
        <v>1557</v>
      </c>
      <c r="J3577">
        <v>437.2</v>
      </c>
      <c r="K3577">
        <v>263.33</v>
      </c>
    </row>
    <row r="3578" spans="1:11" x14ac:dyDescent="0.35">
      <c r="A3578">
        <v>250437486</v>
      </c>
      <c r="B3578" s="2">
        <v>43719</v>
      </c>
      <c r="C3578" s="2">
        <v>43739</v>
      </c>
      <c r="D3578" t="s">
        <v>197</v>
      </c>
      <c r="E3578" t="s">
        <v>38</v>
      </c>
      <c r="F3578" t="s">
        <v>13</v>
      </c>
      <c r="G3578" t="s">
        <v>14</v>
      </c>
      <c r="H3578" t="s">
        <v>26</v>
      </c>
      <c r="I3578">
        <v>8872</v>
      </c>
      <c r="J3578">
        <v>255.28</v>
      </c>
      <c r="K3578">
        <v>159.41999999999999</v>
      </c>
    </row>
    <row r="3579" spans="1:11" x14ac:dyDescent="0.35">
      <c r="A3579">
        <v>669353473</v>
      </c>
      <c r="B3579" s="2">
        <v>43275</v>
      </c>
      <c r="C3579" s="2">
        <v>43278</v>
      </c>
      <c r="D3579" t="s">
        <v>204</v>
      </c>
      <c r="E3579" t="s">
        <v>21</v>
      </c>
      <c r="F3579" t="s">
        <v>56</v>
      </c>
      <c r="G3579" t="s">
        <v>14</v>
      </c>
      <c r="H3579" t="s">
        <v>19</v>
      </c>
      <c r="I3579">
        <v>5422</v>
      </c>
      <c r="J3579">
        <v>9.33</v>
      </c>
      <c r="K3579">
        <v>6.92</v>
      </c>
    </row>
    <row r="3580" spans="1:11" x14ac:dyDescent="0.35">
      <c r="A3580">
        <v>875972402</v>
      </c>
      <c r="B3580" s="2">
        <v>42101</v>
      </c>
      <c r="C3580" s="2">
        <v>42108</v>
      </c>
      <c r="D3580" t="s">
        <v>141</v>
      </c>
      <c r="E3580" t="s">
        <v>38</v>
      </c>
      <c r="F3580" t="s">
        <v>42</v>
      </c>
      <c r="G3580" t="s">
        <v>18</v>
      </c>
      <c r="H3580" t="s">
        <v>15</v>
      </c>
      <c r="I3580">
        <v>8555</v>
      </c>
      <c r="J3580">
        <v>437.2</v>
      </c>
      <c r="K3580">
        <v>263.33</v>
      </c>
    </row>
    <row r="3581" spans="1:11" x14ac:dyDescent="0.35">
      <c r="A3581">
        <v>614093101</v>
      </c>
      <c r="B3581" s="2">
        <v>42192</v>
      </c>
      <c r="C3581" s="2">
        <v>42207</v>
      </c>
      <c r="D3581" t="s">
        <v>98</v>
      </c>
      <c r="E3581" t="s">
        <v>38</v>
      </c>
      <c r="F3581" t="s">
        <v>42</v>
      </c>
      <c r="G3581" t="s">
        <v>18</v>
      </c>
      <c r="H3581" t="s">
        <v>26</v>
      </c>
      <c r="I3581">
        <v>2650</v>
      </c>
      <c r="J3581">
        <v>437.2</v>
      </c>
      <c r="K3581">
        <v>263.33</v>
      </c>
    </row>
    <row r="3582" spans="1:11" x14ac:dyDescent="0.35">
      <c r="A3582">
        <v>147826898</v>
      </c>
      <c r="B3582" s="2">
        <v>42276</v>
      </c>
      <c r="C3582" s="2">
        <v>42293</v>
      </c>
      <c r="D3582" t="s">
        <v>79</v>
      </c>
      <c r="E3582" t="s">
        <v>21</v>
      </c>
      <c r="F3582" t="s">
        <v>42</v>
      </c>
      <c r="G3582" t="s">
        <v>14</v>
      </c>
      <c r="H3582" t="s">
        <v>15</v>
      </c>
      <c r="I3582">
        <v>4119</v>
      </c>
      <c r="J3582">
        <v>437.2</v>
      </c>
      <c r="K3582">
        <v>263.33</v>
      </c>
    </row>
    <row r="3583" spans="1:11" x14ac:dyDescent="0.35">
      <c r="A3583">
        <v>711597621</v>
      </c>
      <c r="B3583" s="2">
        <v>43740</v>
      </c>
      <c r="C3583" s="2">
        <v>43743</v>
      </c>
      <c r="D3583" t="s">
        <v>133</v>
      </c>
      <c r="E3583" t="s">
        <v>38</v>
      </c>
      <c r="F3583" t="s">
        <v>30</v>
      </c>
      <c r="G3583" t="s">
        <v>18</v>
      </c>
      <c r="H3583" t="s">
        <v>15</v>
      </c>
      <c r="I3583">
        <v>6404</v>
      </c>
      <c r="J3583">
        <v>81.73</v>
      </c>
      <c r="K3583">
        <v>56.67</v>
      </c>
    </row>
    <row r="3584" spans="1:11" x14ac:dyDescent="0.35">
      <c r="A3584">
        <v>460141599</v>
      </c>
      <c r="B3584" s="2">
        <v>42363</v>
      </c>
      <c r="C3584" s="2">
        <v>42383</v>
      </c>
      <c r="D3584" t="s">
        <v>43</v>
      </c>
      <c r="E3584" t="s">
        <v>24</v>
      </c>
      <c r="F3584" t="s">
        <v>42</v>
      </c>
      <c r="G3584" t="s">
        <v>14</v>
      </c>
      <c r="H3584" t="s">
        <v>26</v>
      </c>
      <c r="I3584">
        <v>4979</v>
      </c>
      <c r="J3584">
        <v>437.2</v>
      </c>
      <c r="K3584">
        <v>263.33</v>
      </c>
    </row>
    <row r="3585" spans="1:11" x14ac:dyDescent="0.35">
      <c r="A3585">
        <v>318507659</v>
      </c>
      <c r="B3585" s="2">
        <v>44197</v>
      </c>
      <c r="C3585" s="2">
        <v>44203</v>
      </c>
      <c r="D3585" t="s">
        <v>120</v>
      </c>
      <c r="E3585" t="s">
        <v>38</v>
      </c>
      <c r="F3585" t="s">
        <v>42</v>
      </c>
      <c r="G3585" t="s">
        <v>14</v>
      </c>
      <c r="H3585" t="s">
        <v>15</v>
      </c>
      <c r="I3585">
        <v>2349</v>
      </c>
      <c r="J3585">
        <v>437.2</v>
      </c>
      <c r="K3585">
        <v>263.33</v>
      </c>
    </row>
    <row r="3586" spans="1:11" x14ac:dyDescent="0.35">
      <c r="A3586">
        <v>832057130</v>
      </c>
      <c r="B3586" s="2">
        <v>44257</v>
      </c>
      <c r="C3586" s="2">
        <v>44272</v>
      </c>
      <c r="D3586" t="s">
        <v>168</v>
      </c>
      <c r="E3586" t="s">
        <v>21</v>
      </c>
      <c r="F3586" t="s">
        <v>42</v>
      </c>
      <c r="G3586" t="s">
        <v>14</v>
      </c>
      <c r="H3586" t="s">
        <v>19</v>
      </c>
      <c r="I3586">
        <v>3050</v>
      </c>
      <c r="J3586">
        <v>437.2</v>
      </c>
      <c r="K3586">
        <v>263.33</v>
      </c>
    </row>
    <row r="3587" spans="1:11" x14ac:dyDescent="0.35">
      <c r="A3587">
        <v>816463840</v>
      </c>
      <c r="B3587" s="2">
        <v>44912</v>
      </c>
      <c r="C3587" s="2">
        <v>44913</v>
      </c>
      <c r="D3587" t="s">
        <v>16</v>
      </c>
      <c r="E3587" t="s">
        <v>12</v>
      </c>
      <c r="F3587" t="s">
        <v>25</v>
      </c>
      <c r="G3587" t="s">
        <v>14</v>
      </c>
      <c r="H3587" t="s">
        <v>34</v>
      </c>
      <c r="I3587">
        <v>8649</v>
      </c>
      <c r="J3587">
        <v>205.7</v>
      </c>
      <c r="K3587">
        <v>117.11</v>
      </c>
    </row>
    <row r="3588" spans="1:11" x14ac:dyDescent="0.35">
      <c r="A3588">
        <v>507714116</v>
      </c>
      <c r="B3588" s="2">
        <v>43650</v>
      </c>
      <c r="C3588" s="2">
        <v>43666</v>
      </c>
      <c r="D3588" t="s">
        <v>143</v>
      </c>
      <c r="E3588" t="s">
        <v>24</v>
      </c>
      <c r="F3588" t="s">
        <v>30</v>
      </c>
      <c r="G3588" t="s">
        <v>14</v>
      </c>
      <c r="H3588" t="s">
        <v>15</v>
      </c>
      <c r="I3588">
        <v>2744</v>
      </c>
      <c r="J3588">
        <v>81.73</v>
      </c>
      <c r="K3588">
        <v>56.67</v>
      </c>
    </row>
    <row r="3589" spans="1:11" x14ac:dyDescent="0.35">
      <c r="A3589">
        <v>212106788</v>
      </c>
      <c r="B3589" s="2">
        <v>44431</v>
      </c>
      <c r="C3589" s="2">
        <v>44432</v>
      </c>
      <c r="D3589" t="s">
        <v>152</v>
      </c>
      <c r="E3589" t="s">
        <v>21</v>
      </c>
      <c r="F3589" t="s">
        <v>40</v>
      </c>
      <c r="G3589" t="s">
        <v>14</v>
      </c>
      <c r="H3589" t="s">
        <v>34</v>
      </c>
      <c r="I3589">
        <v>5967</v>
      </c>
      <c r="J3589">
        <v>651.21</v>
      </c>
      <c r="K3589">
        <v>524.96</v>
      </c>
    </row>
    <row r="3590" spans="1:11" x14ac:dyDescent="0.35">
      <c r="A3590">
        <v>756253182</v>
      </c>
      <c r="B3590" s="2">
        <v>43246</v>
      </c>
      <c r="C3590" s="2">
        <v>43253</v>
      </c>
      <c r="D3590" t="s">
        <v>202</v>
      </c>
      <c r="E3590" t="s">
        <v>38</v>
      </c>
      <c r="F3590" t="s">
        <v>13</v>
      </c>
      <c r="G3590" t="s">
        <v>14</v>
      </c>
      <c r="H3590" t="s">
        <v>34</v>
      </c>
      <c r="I3590">
        <v>977</v>
      </c>
      <c r="J3590">
        <v>255.28</v>
      </c>
      <c r="K3590">
        <v>159.41999999999999</v>
      </c>
    </row>
    <row r="3591" spans="1:11" x14ac:dyDescent="0.35">
      <c r="A3591">
        <v>337077128</v>
      </c>
      <c r="B3591" s="2">
        <v>44181</v>
      </c>
      <c r="C3591" s="2">
        <v>44187</v>
      </c>
      <c r="D3591" t="s">
        <v>212</v>
      </c>
      <c r="E3591" t="s">
        <v>32</v>
      </c>
      <c r="F3591" t="s">
        <v>13</v>
      </c>
      <c r="G3591" t="s">
        <v>18</v>
      </c>
      <c r="H3591" t="s">
        <v>15</v>
      </c>
      <c r="I3591">
        <v>7468</v>
      </c>
      <c r="J3591">
        <v>255.28</v>
      </c>
      <c r="K3591">
        <v>159.41999999999999</v>
      </c>
    </row>
    <row r="3592" spans="1:11" x14ac:dyDescent="0.35">
      <c r="A3592">
        <v>371814954</v>
      </c>
      <c r="B3592" s="2">
        <v>43357</v>
      </c>
      <c r="C3592" s="2">
        <v>43372</v>
      </c>
      <c r="D3592" t="s">
        <v>95</v>
      </c>
      <c r="E3592" t="s">
        <v>21</v>
      </c>
      <c r="F3592" t="s">
        <v>30</v>
      </c>
      <c r="G3592" t="s">
        <v>14</v>
      </c>
      <c r="H3592" t="s">
        <v>15</v>
      </c>
      <c r="I3592">
        <v>7162</v>
      </c>
      <c r="J3592">
        <v>81.73</v>
      </c>
      <c r="K3592">
        <v>56.67</v>
      </c>
    </row>
    <row r="3593" spans="1:11" x14ac:dyDescent="0.35">
      <c r="A3593">
        <v>548015487</v>
      </c>
      <c r="B3593" s="2">
        <v>42632</v>
      </c>
      <c r="C3593" s="2">
        <v>42633</v>
      </c>
      <c r="D3593" t="s">
        <v>205</v>
      </c>
      <c r="E3593" t="s">
        <v>21</v>
      </c>
      <c r="F3593" t="s">
        <v>56</v>
      </c>
      <c r="G3593" t="s">
        <v>14</v>
      </c>
      <c r="H3593" t="s">
        <v>26</v>
      </c>
      <c r="I3593">
        <v>8815</v>
      </c>
      <c r="J3593">
        <v>9.33</v>
      </c>
      <c r="K3593">
        <v>6.92</v>
      </c>
    </row>
    <row r="3594" spans="1:11" x14ac:dyDescent="0.35">
      <c r="A3594">
        <v>173540055</v>
      </c>
      <c r="B3594" s="2">
        <v>42795</v>
      </c>
      <c r="C3594" s="2">
        <v>42796</v>
      </c>
      <c r="D3594" t="s">
        <v>216</v>
      </c>
      <c r="E3594" t="s">
        <v>51</v>
      </c>
      <c r="F3594" t="s">
        <v>42</v>
      </c>
      <c r="G3594" t="s">
        <v>18</v>
      </c>
      <c r="H3594" t="s">
        <v>15</v>
      </c>
      <c r="I3594">
        <v>3214</v>
      </c>
      <c r="J3594">
        <v>437.2</v>
      </c>
      <c r="K3594">
        <v>263.33</v>
      </c>
    </row>
    <row r="3595" spans="1:11" x14ac:dyDescent="0.35">
      <c r="A3595">
        <v>426562488</v>
      </c>
      <c r="B3595" s="2">
        <v>44368</v>
      </c>
      <c r="C3595" s="2">
        <v>44382</v>
      </c>
      <c r="D3595" t="s">
        <v>169</v>
      </c>
      <c r="E3595" t="s">
        <v>29</v>
      </c>
      <c r="F3595" t="s">
        <v>47</v>
      </c>
      <c r="G3595" t="s">
        <v>18</v>
      </c>
      <c r="H3595" t="s">
        <v>19</v>
      </c>
      <c r="I3595">
        <v>8174</v>
      </c>
      <c r="J3595">
        <v>421.89</v>
      </c>
      <c r="K3595">
        <v>364.69</v>
      </c>
    </row>
    <row r="3596" spans="1:11" x14ac:dyDescent="0.35">
      <c r="A3596">
        <v>305569112</v>
      </c>
      <c r="B3596" s="2">
        <v>44300</v>
      </c>
      <c r="C3596" s="2">
        <v>44320</v>
      </c>
      <c r="D3596" t="s">
        <v>168</v>
      </c>
      <c r="E3596" t="s">
        <v>21</v>
      </c>
      <c r="F3596" t="s">
        <v>68</v>
      </c>
      <c r="G3596" t="s">
        <v>18</v>
      </c>
      <c r="H3596" t="s">
        <v>15</v>
      </c>
      <c r="I3596">
        <v>3545</v>
      </c>
      <c r="J3596">
        <v>154.06</v>
      </c>
      <c r="K3596">
        <v>90.93</v>
      </c>
    </row>
    <row r="3597" spans="1:11" x14ac:dyDescent="0.35">
      <c r="A3597">
        <v>679358756</v>
      </c>
      <c r="B3597" s="2">
        <v>44700</v>
      </c>
      <c r="C3597" s="2">
        <v>44701</v>
      </c>
      <c r="D3597" t="s">
        <v>177</v>
      </c>
      <c r="E3597" t="s">
        <v>24</v>
      </c>
      <c r="F3597" t="s">
        <v>17</v>
      </c>
      <c r="G3597" t="s">
        <v>14</v>
      </c>
      <c r="H3597" t="s">
        <v>19</v>
      </c>
      <c r="I3597">
        <v>6208</v>
      </c>
      <c r="J3597">
        <v>152.58000000000001</v>
      </c>
      <c r="K3597">
        <v>97.44</v>
      </c>
    </row>
    <row r="3598" spans="1:11" x14ac:dyDescent="0.35">
      <c r="A3598">
        <v>237042748</v>
      </c>
      <c r="B3598" s="2">
        <v>44260</v>
      </c>
      <c r="C3598" s="2">
        <v>44277</v>
      </c>
      <c r="D3598" t="s">
        <v>93</v>
      </c>
      <c r="E3598" t="s">
        <v>29</v>
      </c>
      <c r="F3598" t="s">
        <v>76</v>
      </c>
      <c r="G3598" t="s">
        <v>14</v>
      </c>
      <c r="H3598" t="s">
        <v>34</v>
      </c>
      <c r="I3598">
        <v>5072</v>
      </c>
      <c r="J3598">
        <v>668.27</v>
      </c>
      <c r="K3598">
        <v>502.54</v>
      </c>
    </row>
    <row r="3599" spans="1:11" x14ac:dyDescent="0.35">
      <c r="A3599">
        <v>438044917</v>
      </c>
      <c r="B3599" s="2">
        <v>43595</v>
      </c>
      <c r="C3599" s="2">
        <v>43601</v>
      </c>
      <c r="D3599" t="s">
        <v>66</v>
      </c>
      <c r="E3599" t="s">
        <v>38</v>
      </c>
      <c r="F3599" t="s">
        <v>22</v>
      </c>
      <c r="G3599" t="s">
        <v>18</v>
      </c>
      <c r="H3599" t="s">
        <v>34</v>
      </c>
      <c r="I3599">
        <v>6080</v>
      </c>
      <c r="J3599">
        <v>47.45</v>
      </c>
      <c r="K3599">
        <v>31.79</v>
      </c>
    </row>
    <row r="3600" spans="1:11" x14ac:dyDescent="0.35">
      <c r="A3600">
        <v>562101590</v>
      </c>
      <c r="B3600" s="2">
        <v>44604</v>
      </c>
      <c r="C3600" s="2">
        <v>44624</v>
      </c>
      <c r="D3600" t="s">
        <v>112</v>
      </c>
      <c r="E3600" t="s">
        <v>12</v>
      </c>
      <c r="F3600" t="s">
        <v>42</v>
      </c>
      <c r="G3600" t="s">
        <v>14</v>
      </c>
      <c r="H3600" t="s">
        <v>19</v>
      </c>
      <c r="I3600">
        <v>7207</v>
      </c>
      <c r="J3600">
        <v>437.2</v>
      </c>
      <c r="K3600">
        <v>263.33</v>
      </c>
    </row>
    <row r="3601" spans="1:11" x14ac:dyDescent="0.35">
      <c r="A3601">
        <v>859261596</v>
      </c>
      <c r="B3601" s="2">
        <v>43331</v>
      </c>
      <c r="C3601" s="2">
        <v>43348</v>
      </c>
      <c r="D3601" t="s">
        <v>163</v>
      </c>
      <c r="E3601" t="s">
        <v>38</v>
      </c>
      <c r="F3601" t="s">
        <v>68</v>
      </c>
      <c r="G3601" t="s">
        <v>18</v>
      </c>
      <c r="H3601" t="s">
        <v>15</v>
      </c>
      <c r="I3601">
        <v>3456</v>
      </c>
      <c r="J3601">
        <v>154.06</v>
      </c>
      <c r="K3601">
        <v>90.93</v>
      </c>
    </row>
    <row r="3602" spans="1:11" x14ac:dyDescent="0.35">
      <c r="A3602">
        <v>299886262</v>
      </c>
      <c r="B3602" s="2">
        <v>44877</v>
      </c>
      <c r="C3602" s="2">
        <v>44892</v>
      </c>
      <c r="D3602" t="s">
        <v>27</v>
      </c>
      <c r="E3602" t="s">
        <v>24</v>
      </c>
      <c r="F3602" t="s">
        <v>17</v>
      </c>
      <c r="G3602" t="s">
        <v>18</v>
      </c>
      <c r="H3602" t="s">
        <v>19</v>
      </c>
      <c r="I3602">
        <v>1864</v>
      </c>
      <c r="J3602">
        <v>152.58000000000001</v>
      </c>
      <c r="K3602">
        <v>97.44</v>
      </c>
    </row>
    <row r="3603" spans="1:11" x14ac:dyDescent="0.35">
      <c r="A3603">
        <v>624649417</v>
      </c>
      <c r="B3603" s="2">
        <v>44683</v>
      </c>
      <c r="C3603" s="2">
        <v>44702</v>
      </c>
      <c r="D3603" t="s">
        <v>169</v>
      </c>
      <c r="E3603" t="s">
        <v>29</v>
      </c>
      <c r="F3603" t="s">
        <v>68</v>
      </c>
      <c r="G3603" t="s">
        <v>18</v>
      </c>
      <c r="H3603" t="s">
        <v>15</v>
      </c>
      <c r="I3603">
        <v>6498</v>
      </c>
      <c r="J3603">
        <v>154.06</v>
      </c>
      <c r="K3603">
        <v>90.93</v>
      </c>
    </row>
    <row r="3604" spans="1:11" x14ac:dyDescent="0.35">
      <c r="A3604">
        <v>494537389</v>
      </c>
      <c r="B3604" s="2">
        <v>44739</v>
      </c>
      <c r="C3604" s="2">
        <v>44744</v>
      </c>
      <c r="D3604" t="s">
        <v>146</v>
      </c>
      <c r="E3604" t="s">
        <v>29</v>
      </c>
      <c r="F3604" t="s">
        <v>56</v>
      </c>
      <c r="G3604" t="s">
        <v>14</v>
      </c>
      <c r="H3604" t="s">
        <v>19</v>
      </c>
      <c r="I3604">
        <v>3458</v>
      </c>
      <c r="J3604">
        <v>9.33</v>
      </c>
      <c r="K3604">
        <v>6.92</v>
      </c>
    </row>
    <row r="3605" spans="1:11" x14ac:dyDescent="0.35">
      <c r="A3605">
        <v>440849006</v>
      </c>
      <c r="B3605" s="2">
        <v>43692</v>
      </c>
      <c r="C3605" s="2">
        <v>43694</v>
      </c>
      <c r="D3605" t="s">
        <v>134</v>
      </c>
      <c r="E3605" t="s">
        <v>38</v>
      </c>
      <c r="F3605" t="s">
        <v>13</v>
      </c>
      <c r="G3605" t="s">
        <v>14</v>
      </c>
      <c r="H3605" t="s">
        <v>26</v>
      </c>
      <c r="I3605">
        <v>5872</v>
      </c>
      <c r="J3605">
        <v>255.28</v>
      </c>
      <c r="K3605">
        <v>159.41999999999999</v>
      </c>
    </row>
    <row r="3606" spans="1:11" x14ac:dyDescent="0.35">
      <c r="A3606">
        <v>615195596</v>
      </c>
      <c r="B3606" s="2">
        <v>42196</v>
      </c>
      <c r="C3606" s="2">
        <v>42202</v>
      </c>
      <c r="D3606" t="s">
        <v>37</v>
      </c>
      <c r="E3606" t="s">
        <v>38</v>
      </c>
      <c r="F3606" t="s">
        <v>17</v>
      </c>
      <c r="G3606" t="s">
        <v>18</v>
      </c>
      <c r="H3606" t="s">
        <v>15</v>
      </c>
      <c r="I3606">
        <v>8903</v>
      </c>
      <c r="J3606">
        <v>152.58000000000001</v>
      </c>
      <c r="K3606">
        <v>97.44</v>
      </c>
    </row>
    <row r="3607" spans="1:11" x14ac:dyDescent="0.35">
      <c r="A3607">
        <v>339500987</v>
      </c>
      <c r="B3607" s="2">
        <v>42676</v>
      </c>
      <c r="C3607" s="2">
        <v>42683</v>
      </c>
      <c r="D3607" t="s">
        <v>37</v>
      </c>
      <c r="E3607" t="s">
        <v>38</v>
      </c>
      <c r="F3607" t="s">
        <v>13</v>
      </c>
      <c r="G3607" t="s">
        <v>18</v>
      </c>
      <c r="H3607" t="s">
        <v>26</v>
      </c>
      <c r="I3607">
        <v>4741</v>
      </c>
      <c r="J3607">
        <v>255.28</v>
      </c>
      <c r="K3607">
        <v>159.41999999999999</v>
      </c>
    </row>
    <row r="3608" spans="1:11" x14ac:dyDescent="0.35">
      <c r="A3608">
        <v>356001508</v>
      </c>
      <c r="B3608" s="2">
        <v>44448</v>
      </c>
      <c r="C3608" s="2">
        <v>44466</v>
      </c>
      <c r="D3608" t="s">
        <v>94</v>
      </c>
      <c r="E3608" t="s">
        <v>38</v>
      </c>
      <c r="F3608" t="s">
        <v>33</v>
      </c>
      <c r="G3608" t="s">
        <v>14</v>
      </c>
      <c r="H3608" t="s">
        <v>34</v>
      </c>
      <c r="I3608">
        <v>7612</v>
      </c>
      <c r="J3608">
        <v>109.28</v>
      </c>
      <c r="K3608">
        <v>35.840000000000003</v>
      </c>
    </row>
    <row r="3609" spans="1:11" x14ac:dyDescent="0.35">
      <c r="A3609">
        <v>577245986</v>
      </c>
      <c r="B3609" s="2">
        <v>43177</v>
      </c>
      <c r="C3609" s="2">
        <v>43180</v>
      </c>
      <c r="D3609" t="s">
        <v>194</v>
      </c>
      <c r="E3609" t="s">
        <v>32</v>
      </c>
      <c r="F3609" t="s">
        <v>13</v>
      </c>
      <c r="G3609" t="s">
        <v>14</v>
      </c>
      <c r="H3609" t="s">
        <v>34</v>
      </c>
      <c r="I3609">
        <v>8770</v>
      </c>
      <c r="J3609">
        <v>255.28</v>
      </c>
      <c r="K3609">
        <v>159.41999999999999</v>
      </c>
    </row>
    <row r="3610" spans="1:11" x14ac:dyDescent="0.35">
      <c r="A3610">
        <v>536095750</v>
      </c>
      <c r="B3610" s="2">
        <v>42690</v>
      </c>
      <c r="C3610" s="2">
        <v>42696</v>
      </c>
      <c r="D3610" t="s">
        <v>195</v>
      </c>
      <c r="E3610" t="s">
        <v>21</v>
      </c>
      <c r="F3610" t="s">
        <v>17</v>
      </c>
      <c r="G3610" t="s">
        <v>18</v>
      </c>
      <c r="H3610" t="s">
        <v>19</v>
      </c>
      <c r="I3610">
        <v>1500</v>
      </c>
      <c r="J3610">
        <v>152.58000000000001</v>
      </c>
      <c r="K3610">
        <v>97.44</v>
      </c>
    </row>
    <row r="3611" spans="1:11" x14ac:dyDescent="0.35">
      <c r="A3611">
        <v>735724627</v>
      </c>
      <c r="B3611" s="2">
        <v>42740</v>
      </c>
      <c r="C3611" s="2">
        <v>42757</v>
      </c>
      <c r="D3611" t="s">
        <v>133</v>
      </c>
      <c r="E3611" t="s">
        <v>38</v>
      </c>
      <c r="F3611" t="s">
        <v>56</v>
      </c>
      <c r="G3611" t="s">
        <v>18</v>
      </c>
      <c r="H3611" t="s">
        <v>19</v>
      </c>
      <c r="I3611">
        <v>6122</v>
      </c>
      <c r="J3611">
        <v>9.33</v>
      </c>
      <c r="K3611">
        <v>6.92</v>
      </c>
    </row>
    <row r="3612" spans="1:11" x14ac:dyDescent="0.35">
      <c r="A3612">
        <v>399618947</v>
      </c>
      <c r="B3612" s="2">
        <v>43469</v>
      </c>
      <c r="C3612" s="2">
        <v>43477</v>
      </c>
      <c r="D3612" t="s">
        <v>158</v>
      </c>
      <c r="E3612" t="s">
        <v>12</v>
      </c>
      <c r="F3612" t="s">
        <v>22</v>
      </c>
      <c r="G3612" t="s">
        <v>14</v>
      </c>
      <c r="H3612" t="s">
        <v>26</v>
      </c>
      <c r="I3612">
        <v>4982</v>
      </c>
      <c r="J3612">
        <v>47.45</v>
      </c>
      <c r="K3612">
        <v>31.79</v>
      </c>
    </row>
    <row r="3613" spans="1:11" x14ac:dyDescent="0.35">
      <c r="A3613">
        <v>621577537</v>
      </c>
      <c r="B3613" s="2">
        <v>42256</v>
      </c>
      <c r="C3613" s="2">
        <v>42263</v>
      </c>
      <c r="D3613" t="s">
        <v>129</v>
      </c>
      <c r="E3613" t="s">
        <v>21</v>
      </c>
      <c r="F3613" t="s">
        <v>76</v>
      </c>
      <c r="G3613" t="s">
        <v>18</v>
      </c>
      <c r="H3613" t="s">
        <v>26</v>
      </c>
      <c r="I3613">
        <v>7461</v>
      </c>
      <c r="J3613">
        <v>668.27</v>
      </c>
      <c r="K3613">
        <v>502.54</v>
      </c>
    </row>
    <row r="3614" spans="1:11" x14ac:dyDescent="0.35">
      <c r="A3614">
        <v>315711724</v>
      </c>
      <c r="B3614" s="2">
        <v>43176</v>
      </c>
      <c r="C3614" s="2">
        <v>43187</v>
      </c>
      <c r="D3614" t="s">
        <v>99</v>
      </c>
      <c r="E3614" t="s">
        <v>38</v>
      </c>
      <c r="F3614" t="s">
        <v>42</v>
      </c>
      <c r="G3614" t="s">
        <v>14</v>
      </c>
      <c r="H3614" t="s">
        <v>34</v>
      </c>
      <c r="I3614">
        <v>4970</v>
      </c>
      <c r="J3614">
        <v>437.2</v>
      </c>
      <c r="K3614">
        <v>263.33</v>
      </c>
    </row>
    <row r="3615" spans="1:11" x14ac:dyDescent="0.35">
      <c r="A3615">
        <v>266445338</v>
      </c>
      <c r="B3615" s="2">
        <v>44616</v>
      </c>
      <c r="C3615" s="2">
        <v>44627</v>
      </c>
      <c r="D3615" t="s">
        <v>161</v>
      </c>
      <c r="E3615" t="s">
        <v>24</v>
      </c>
      <c r="F3615" t="s">
        <v>42</v>
      </c>
      <c r="G3615" t="s">
        <v>14</v>
      </c>
      <c r="H3615" t="s">
        <v>34</v>
      </c>
      <c r="I3615">
        <v>5951</v>
      </c>
      <c r="J3615">
        <v>437.2</v>
      </c>
      <c r="K3615">
        <v>263.33</v>
      </c>
    </row>
    <row r="3616" spans="1:11" x14ac:dyDescent="0.35">
      <c r="A3616">
        <v>878514707</v>
      </c>
      <c r="B3616" s="2">
        <v>43737</v>
      </c>
      <c r="C3616" s="2">
        <v>43749</v>
      </c>
      <c r="D3616" t="s">
        <v>140</v>
      </c>
      <c r="E3616" t="s">
        <v>24</v>
      </c>
      <c r="F3616" t="s">
        <v>22</v>
      </c>
      <c r="G3616" t="s">
        <v>18</v>
      </c>
      <c r="H3616" t="s">
        <v>19</v>
      </c>
      <c r="I3616">
        <v>879</v>
      </c>
      <c r="J3616">
        <v>47.45</v>
      </c>
      <c r="K3616">
        <v>31.79</v>
      </c>
    </row>
    <row r="3617" spans="1:11" x14ac:dyDescent="0.35">
      <c r="A3617">
        <v>826968657</v>
      </c>
      <c r="B3617" s="2">
        <v>42861</v>
      </c>
      <c r="C3617" s="2">
        <v>42873</v>
      </c>
      <c r="D3617" t="s">
        <v>49</v>
      </c>
      <c r="E3617" t="s">
        <v>21</v>
      </c>
      <c r="F3617" t="s">
        <v>42</v>
      </c>
      <c r="G3617" t="s">
        <v>18</v>
      </c>
      <c r="H3617" t="s">
        <v>34</v>
      </c>
      <c r="I3617">
        <v>7258</v>
      </c>
      <c r="J3617">
        <v>437.2</v>
      </c>
      <c r="K3617">
        <v>263.33</v>
      </c>
    </row>
    <row r="3618" spans="1:11" x14ac:dyDescent="0.35">
      <c r="A3618">
        <v>207168519</v>
      </c>
      <c r="B3618" s="2">
        <v>43238</v>
      </c>
      <c r="C3618" s="2">
        <v>43251</v>
      </c>
      <c r="D3618" t="s">
        <v>213</v>
      </c>
      <c r="E3618" t="s">
        <v>38</v>
      </c>
      <c r="F3618" t="s">
        <v>25</v>
      </c>
      <c r="G3618" t="s">
        <v>18</v>
      </c>
      <c r="H3618" t="s">
        <v>26</v>
      </c>
      <c r="I3618">
        <v>4623</v>
      </c>
      <c r="J3618">
        <v>205.7</v>
      </c>
      <c r="K3618">
        <v>117.11</v>
      </c>
    </row>
    <row r="3619" spans="1:11" x14ac:dyDescent="0.35">
      <c r="A3619">
        <v>984788119</v>
      </c>
      <c r="B3619" s="2">
        <v>44811</v>
      </c>
      <c r="C3619" s="2">
        <v>44812</v>
      </c>
      <c r="D3619" t="s">
        <v>11</v>
      </c>
      <c r="E3619" t="s">
        <v>12</v>
      </c>
      <c r="F3619" t="s">
        <v>13</v>
      </c>
      <c r="G3619" t="s">
        <v>14</v>
      </c>
      <c r="H3619" t="s">
        <v>26</v>
      </c>
      <c r="I3619">
        <v>9544</v>
      </c>
      <c r="J3619">
        <v>255.28</v>
      </c>
      <c r="K3619">
        <v>159.41999999999999</v>
      </c>
    </row>
    <row r="3620" spans="1:11" x14ac:dyDescent="0.35">
      <c r="A3620">
        <v>245813786</v>
      </c>
      <c r="B3620" s="2">
        <v>43530</v>
      </c>
      <c r="C3620" s="2">
        <v>43540</v>
      </c>
      <c r="D3620" t="s">
        <v>123</v>
      </c>
      <c r="E3620" t="s">
        <v>38</v>
      </c>
      <c r="F3620" t="s">
        <v>42</v>
      </c>
      <c r="G3620" t="s">
        <v>18</v>
      </c>
      <c r="H3620" t="s">
        <v>15</v>
      </c>
      <c r="I3620">
        <v>617</v>
      </c>
      <c r="J3620">
        <v>437.2</v>
      </c>
      <c r="K3620">
        <v>263.33</v>
      </c>
    </row>
    <row r="3621" spans="1:11" x14ac:dyDescent="0.35">
      <c r="A3621">
        <v>546544349</v>
      </c>
      <c r="B3621" s="2">
        <v>44890</v>
      </c>
      <c r="C3621" s="2">
        <v>44891</v>
      </c>
      <c r="D3621" t="s">
        <v>60</v>
      </c>
      <c r="E3621" t="s">
        <v>21</v>
      </c>
      <c r="F3621" t="s">
        <v>76</v>
      </c>
      <c r="G3621" t="s">
        <v>18</v>
      </c>
      <c r="H3621" t="s">
        <v>26</v>
      </c>
      <c r="I3621">
        <v>3473</v>
      </c>
      <c r="J3621">
        <v>668.27</v>
      </c>
      <c r="K3621">
        <v>502.54</v>
      </c>
    </row>
    <row r="3622" spans="1:11" x14ac:dyDescent="0.35">
      <c r="A3622">
        <v>463591134</v>
      </c>
      <c r="B3622" s="2">
        <v>42618</v>
      </c>
      <c r="C3622" s="2">
        <v>42636</v>
      </c>
      <c r="D3622" t="s">
        <v>67</v>
      </c>
      <c r="E3622" t="s">
        <v>21</v>
      </c>
      <c r="F3622" t="s">
        <v>76</v>
      </c>
      <c r="G3622" t="s">
        <v>18</v>
      </c>
      <c r="H3622" t="s">
        <v>19</v>
      </c>
      <c r="I3622">
        <v>5773</v>
      </c>
      <c r="J3622">
        <v>668.27</v>
      </c>
      <c r="K3622">
        <v>502.54</v>
      </c>
    </row>
    <row r="3623" spans="1:11" x14ac:dyDescent="0.35">
      <c r="A3623">
        <v>443877971</v>
      </c>
      <c r="B3623" s="2">
        <v>44683</v>
      </c>
      <c r="C3623" s="2">
        <v>44689</v>
      </c>
      <c r="D3623" t="s">
        <v>90</v>
      </c>
      <c r="E3623" t="s">
        <v>38</v>
      </c>
      <c r="F3623" t="s">
        <v>13</v>
      </c>
      <c r="G3623" t="s">
        <v>18</v>
      </c>
      <c r="H3623" t="s">
        <v>34</v>
      </c>
      <c r="I3623">
        <v>2210</v>
      </c>
      <c r="J3623">
        <v>255.28</v>
      </c>
      <c r="K3623">
        <v>159.41999999999999</v>
      </c>
    </row>
    <row r="3624" spans="1:11" x14ac:dyDescent="0.35">
      <c r="A3624">
        <v>554641187</v>
      </c>
      <c r="B3624" s="2">
        <v>44780</v>
      </c>
      <c r="C3624" s="2">
        <v>44795</v>
      </c>
      <c r="D3624" t="s">
        <v>194</v>
      </c>
      <c r="E3624" t="s">
        <v>32</v>
      </c>
      <c r="F3624" t="s">
        <v>76</v>
      </c>
      <c r="G3624" t="s">
        <v>14</v>
      </c>
      <c r="H3624" t="s">
        <v>15</v>
      </c>
      <c r="I3624">
        <v>9507</v>
      </c>
      <c r="J3624">
        <v>668.27</v>
      </c>
      <c r="K3624">
        <v>502.54</v>
      </c>
    </row>
    <row r="3625" spans="1:11" x14ac:dyDescent="0.35">
      <c r="A3625">
        <v>933429610</v>
      </c>
      <c r="B3625" s="2">
        <v>44848</v>
      </c>
      <c r="C3625" s="2">
        <v>44867</v>
      </c>
      <c r="D3625" t="s">
        <v>43</v>
      </c>
      <c r="E3625" t="s">
        <v>24</v>
      </c>
      <c r="F3625" t="s">
        <v>47</v>
      </c>
      <c r="G3625" t="s">
        <v>18</v>
      </c>
      <c r="H3625" t="s">
        <v>15</v>
      </c>
      <c r="I3625">
        <v>1419</v>
      </c>
      <c r="J3625">
        <v>421.89</v>
      </c>
      <c r="K3625">
        <v>364.69</v>
      </c>
    </row>
    <row r="3626" spans="1:11" x14ac:dyDescent="0.35">
      <c r="A3626">
        <v>438104569</v>
      </c>
      <c r="B3626" s="2">
        <v>44135</v>
      </c>
      <c r="C3626" s="2">
        <v>44147</v>
      </c>
      <c r="D3626" t="s">
        <v>154</v>
      </c>
      <c r="E3626" t="s">
        <v>12</v>
      </c>
      <c r="F3626" t="s">
        <v>42</v>
      </c>
      <c r="G3626" t="s">
        <v>18</v>
      </c>
      <c r="H3626" t="s">
        <v>34</v>
      </c>
      <c r="I3626">
        <v>3733</v>
      </c>
      <c r="J3626">
        <v>437.2</v>
      </c>
      <c r="K3626">
        <v>263.33</v>
      </c>
    </row>
    <row r="3627" spans="1:11" x14ac:dyDescent="0.35">
      <c r="A3627">
        <v>696839892</v>
      </c>
      <c r="B3627" s="2">
        <v>42355</v>
      </c>
      <c r="C3627" s="2">
        <v>42356</v>
      </c>
      <c r="D3627" t="s">
        <v>175</v>
      </c>
      <c r="E3627" t="s">
        <v>21</v>
      </c>
      <c r="F3627" t="s">
        <v>40</v>
      </c>
      <c r="G3627" t="s">
        <v>18</v>
      </c>
      <c r="H3627" t="s">
        <v>19</v>
      </c>
      <c r="I3627">
        <v>9264</v>
      </c>
      <c r="J3627">
        <v>651.21</v>
      </c>
      <c r="K3627">
        <v>524.96</v>
      </c>
    </row>
    <row r="3628" spans="1:11" x14ac:dyDescent="0.35">
      <c r="A3628">
        <v>258121907</v>
      </c>
      <c r="B3628" s="2">
        <v>44151</v>
      </c>
      <c r="C3628" s="2">
        <v>44167</v>
      </c>
      <c r="D3628" t="s">
        <v>73</v>
      </c>
      <c r="E3628" t="s">
        <v>24</v>
      </c>
      <c r="F3628" t="s">
        <v>33</v>
      </c>
      <c r="G3628" t="s">
        <v>18</v>
      </c>
      <c r="H3628" t="s">
        <v>34</v>
      </c>
      <c r="I3628">
        <v>2863</v>
      </c>
      <c r="J3628">
        <v>109.28</v>
      </c>
      <c r="K3628">
        <v>35.840000000000003</v>
      </c>
    </row>
    <row r="3629" spans="1:11" x14ac:dyDescent="0.35">
      <c r="A3629">
        <v>440749442</v>
      </c>
      <c r="B3629" s="2">
        <v>42477</v>
      </c>
      <c r="C3629" s="2">
        <v>42484</v>
      </c>
      <c r="D3629" t="s">
        <v>112</v>
      </c>
      <c r="E3629" t="s">
        <v>12</v>
      </c>
      <c r="F3629" t="s">
        <v>33</v>
      </c>
      <c r="G3629" t="s">
        <v>14</v>
      </c>
      <c r="H3629" t="s">
        <v>15</v>
      </c>
      <c r="I3629">
        <v>6409</v>
      </c>
      <c r="J3629">
        <v>109.28</v>
      </c>
      <c r="K3629">
        <v>35.840000000000003</v>
      </c>
    </row>
    <row r="3630" spans="1:11" x14ac:dyDescent="0.35">
      <c r="A3630">
        <v>383833825</v>
      </c>
      <c r="B3630" s="2">
        <v>42833</v>
      </c>
      <c r="C3630" s="2">
        <v>42837</v>
      </c>
      <c r="D3630" t="s">
        <v>118</v>
      </c>
      <c r="E3630" t="s">
        <v>24</v>
      </c>
      <c r="F3630" t="s">
        <v>17</v>
      </c>
      <c r="G3630" t="s">
        <v>18</v>
      </c>
      <c r="H3630" t="s">
        <v>26</v>
      </c>
      <c r="I3630">
        <v>3813</v>
      </c>
      <c r="J3630">
        <v>152.58000000000001</v>
      </c>
      <c r="K3630">
        <v>97.44</v>
      </c>
    </row>
    <row r="3631" spans="1:11" x14ac:dyDescent="0.35">
      <c r="A3631">
        <v>196798884</v>
      </c>
      <c r="B3631" s="2">
        <v>44454</v>
      </c>
      <c r="C3631" s="2">
        <v>44470</v>
      </c>
      <c r="D3631" t="s">
        <v>217</v>
      </c>
      <c r="E3631" t="s">
        <v>12</v>
      </c>
      <c r="F3631" t="s">
        <v>68</v>
      </c>
      <c r="G3631" t="s">
        <v>14</v>
      </c>
      <c r="H3631" t="s">
        <v>26</v>
      </c>
      <c r="I3631">
        <v>6018</v>
      </c>
      <c r="J3631">
        <v>154.06</v>
      </c>
      <c r="K3631">
        <v>90.93</v>
      </c>
    </row>
    <row r="3632" spans="1:11" x14ac:dyDescent="0.35">
      <c r="A3632">
        <v>509380948</v>
      </c>
      <c r="B3632" s="2">
        <v>44461</v>
      </c>
      <c r="C3632" s="2">
        <v>44469</v>
      </c>
      <c r="D3632" t="s">
        <v>115</v>
      </c>
      <c r="E3632" t="s">
        <v>21</v>
      </c>
      <c r="F3632" t="s">
        <v>30</v>
      </c>
      <c r="G3632" t="s">
        <v>18</v>
      </c>
      <c r="H3632" t="s">
        <v>15</v>
      </c>
      <c r="I3632">
        <v>5997</v>
      </c>
      <c r="J3632">
        <v>81.73</v>
      </c>
      <c r="K3632">
        <v>56.67</v>
      </c>
    </row>
    <row r="3633" spans="1:11" x14ac:dyDescent="0.35">
      <c r="A3633">
        <v>221628844</v>
      </c>
      <c r="B3633" s="2">
        <v>44405</v>
      </c>
      <c r="C3633" s="2">
        <v>44416</v>
      </c>
      <c r="D3633" t="s">
        <v>95</v>
      </c>
      <c r="E3633" t="s">
        <v>21</v>
      </c>
      <c r="F3633" t="s">
        <v>33</v>
      </c>
      <c r="G3633" t="s">
        <v>18</v>
      </c>
      <c r="H3633" t="s">
        <v>15</v>
      </c>
      <c r="I3633">
        <v>3755</v>
      </c>
      <c r="J3633">
        <v>109.28</v>
      </c>
      <c r="K3633">
        <v>35.840000000000003</v>
      </c>
    </row>
    <row r="3634" spans="1:11" x14ac:dyDescent="0.35">
      <c r="A3634">
        <v>553903901</v>
      </c>
      <c r="B3634" s="2">
        <v>43149</v>
      </c>
      <c r="C3634" s="2">
        <v>43165</v>
      </c>
      <c r="D3634" t="s">
        <v>213</v>
      </c>
      <c r="E3634" t="s">
        <v>38</v>
      </c>
      <c r="F3634" t="s">
        <v>22</v>
      </c>
      <c r="G3634" t="s">
        <v>18</v>
      </c>
      <c r="H3634" t="s">
        <v>34</v>
      </c>
      <c r="I3634">
        <v>1328</v>
      </c>
      <c r="J3634">
        <v>47.45</v>
      </c>
      <c r="K3634">
        <v>31.79</v>
      </c>
    </row>
    <row r="3635" spans="1:11" x14ac:dyDescent="0.35">
      <c r="A3635">
        <v>996879947</v>
      </c>
      <c r="B3635" s="2">
        <v>43835</v>
      </c>
      <c r="C3635" s="2">
        <v>43836</v>
      </c>
      <c r="D3635" t="s">
        <v>94</v>
      </c>
      <c r="E3635" t="s">
        <v>38</v>
      </c>
      <c r="F3635" t="s">
        <v>42</v>
      </c>
      <c r="G3635" t="s">
        <v>18</v>
      </c>
      <c r="H3635" t="s">
        <v>19</v>
      </c>
      <c r="I3635">
        <v>7784</v>
      </c>
      <c r="J3635">
        <v>437.2</v>
      </c>
      <c r="K3635">
        <v>263.33</v>
      </c>
    </row>
    <row r="3636" spans="1:11" x14ac:dyDescent="0.35">
      <c r="A3636">
        <v>661543309</v>
      </c>
      <c r="B3636" s="2">
        <v>43101</v>
      </c>
      <c r="C3636" s="2">
        <v>43107</v>
      </c>
      <c r="D3636" t="s">
        <v>167</v>
      </c>
      <c r="E3636" t="s">
        <v>38</v>
      </c>
      <c r="F3636" t="s">
        <v>40</v>
      </c>
      <c r="G3636" t="s">
        <v>18</v>
      </c>
      <c r="H3636" t="s">
        <v>34</v>
      </c>
      <c r="I3636">
        <v>4221</v>
      </c>
      <c r="J3636">
        <v>651.21</v>
      </c>
      <c r="K3636">
        <v>524.96</v>
      </c>
    </row>
    <row r="3637" spans="1:11" x14ac:dyDescent="0.35">
      <c r="A3637">
        <v>529192817</v>
      </c>
      <c r="B3637" s="2">
        <v>44214</v>
      </c>
      <c r="C3637" s="2">
        <v>44229</v>
      </c>
      <c r="D3637" t="s">
        <v>23</v>
      </c>
      <c r="E3637" t="s">
        <v>24</v>
      </c>
      <c r="F3637" t="s">
        <v>76</v>
      </c>
      <c r="G3637" t="s">
        <v>18</v>
      </c>
      <c r="H3637" t="s">
        <v>26</v>
      </c>
      <c r="I3637">
        <v>8769</v>
      </c>
      <c r="J3637">
        <v>668.27</v>
      </c>
      <c r="K3637">
        <v>502.54</v>
      </c>
    </row>
    <row r="3638" spans="1:11" x14ac:dyDescent="0.35">
      <c r="A3638">
        <v>301439797</v>
      </c>
      <c r="B3638" s="2">
        <v>44668</v>
      </c>
      <c r="C3638" s="2">
        <v>44683</v>
      </c>
      <c r="D3638" t="s">
        <v>62</v>
      </c>
      <c r="E3638" t="s">
        <v>38</v>
      </c>
      <c r="F3638" t="s">
        <v>47</v>
      </c>
      <c r="G3638" t="s">
        <v>14</v>
      </c>
      <c r="H3638" t="s">
        <v>26</v>
      </c>
      <c r="I3638">
        <v>1590</v>
      </c>
      <c r="J3638">
        <v>421.89</v>
      </c>
      <c r="K3638">
        <v>364.69</v>
      </c>
    </row>
    <row r="3639" spans="1:11" x14ac:dyDescent="0.35">
      <c r="A3639">
        <v>650208079</v>
      </c>
      <c r="B3639" s="2">
        <v>42429</v>
      </c>
      <c r="C3639" s="2">
        <v>42444</v>
      </c>
      <c r="D3639" t="s">
        <v>55</v>
      </c>
      <c r="E3639" t="s">
        <v>21</v>
      </c>
      <c r="F3639" t="s">
        <v>22</v>
      </c>
      <c r="G3639" t="s">
        <v>14</v>
      </c>
      <c r="H3639" t="s">
        <v>34</v>
      </c>
      <c r="I3639">
        <v>9875</v>
      </c>
      <c r="J3639">
        <v>47.45</v>
      </c>
      <c r="K3639">
        <v>31.79</v>
      </c>
    </row>
    <row r="3640" spans="1:11" x14ac:dyDescent="0.35">
      <c r="A3640">
        <v>967733991</v>
      </c>
      <c r="B3640" s="2">
        <v>44355</v>
      </c>
      <c r="C3640" s="2">
        <v>44357</v>
      </c>
      <c r="D3640" t="s">
        <v>101</v>
      </c>
      <c r="E3640" t="s">
        <v>24</v>
      </c>
      <c r="F3640" t="s">
        <v>40</v>
      </c>
      <c r="G3640" t="s">
        <v>18</v>
      </c>
      <c r="H3640" t="s">
        <v>15</v>
      </c>
      <c r="I3640">
        <v>2848</v>
      </c>
      <c r="J3640">
        <v>651.21</v>
      </c>
      <c r="K3640">
        <v>524.96</v>
      </c>
    </row>
    <row r="3641" spans="1:11" x14ac:dyDescent="0.35">
      <c r="A3641">
        <v>716566359</v>
      </c>
      <c r="B3641" s="2">
        <v>43107</v>
      </c>
      <c r="C3641" s="2">
        <v>43122</v>
      </c>
      <c r="D3641" t="s">
        <v>197</v>
      </c>
      <c r="E3641" t="s">
        <v>38</v>
      </c>
      <c r="F3641" t="s">
        <v>76</v>
      </c>
      <c r="G3641" t="s">
        <v>14</v>
      </c>
      <c r="H3641" t="s">
        <v>15</v>
      </c>
      <c r="I3641">
        <v>6764</v>
      </c>
      <c r="J3641">
        <v>668.27</v>
      </c>
      <c r="K3641">
        <v>502.54</v>
      </c>
    </row>
    <row r="3642" spans="1:11" x14ac:dyDescent="0.35">
      <c r="A3642">
        <v>779566514</v>
      </c>
      <c r="B3642" s="2">
        <v>44052</v>
      </c>
      <c r="C3642" s="2">
        <v>44061</v>
      </c>
      <c r="D3642" t="s">
        <v>92</v>
      </c>
      <c r="E3642" t="s">
        <v>32</v>
      </c>
      <c r="F3642" t="s">
        <v>13</v>
      </c>
      <c r="G3642" t="s">
        <v>14</v>
      </c>
      <c r="H3642" t="s">
        <v>15</v>
      </c>
      <c r="I3642">
        <v>9910</v>
      </c>
      <c r="J3642">
        <v>255.28</v>
      </c>
      <c r="K3642">
        <v>159.41999999999999</v>
      </c>
    </row>
    <row r="3643" spans="1:11" x14ac:dyDescent="0.35">
      <c r="A3643">
        <v>309908282</v>
      </c>
      <c r="B3643" s="2">
        <v>42326</v>
      </c>
      <c r="C3643" s="2">
        <v>42346</v>
      </c>
      <c r="D3643" t="s">
        <v>197</v>
      </c>
      <c r="E3643" t="s">
        <v>38</v>
      </c>
      <c r="F3643" t="s">
        <v>13</v>
      </c>
      <c r="G3643" t="s">
        <v>18</v>
      </c>
      <c r="H3643" t="s">
        <v>19</v>
      </c>
      <c r="I3643">
        <v>7602</v>
      </c>
      <c r="J3643">
        <v>255.28</v>
      </c>
      <c r="K3643">
        <v>159.41999999999999</v>
      </c>
    </row>
    <row r="3644" spans="1:11" x14ac:dyDescent="0.35">
      <c r="A3644">
        <v>781077992</v>
      </c>
      <c r="B3644" s="2">
        <v>44882</v>
      </c>
      <c r="C3644" s="2">
        <v>44888</v>
      </c>
      <c r="D3644" t="s">
        <v>118</v>
      </c>
      <c r="E3644" t="s">
        <v>24</v>
      </c>
      <c r="F3644" t="s">
        <v>22</v>
      </c>
      <c r="G3644" t="s">
        <v>14</v>
      </c>
      <c r="H3644" t="s">
        <v>26</v>
      </c>
      <c r="I3644">
        <v>7190</v>
      </c>
      <c r="J3644">
        <v>47.45</v>
      </c>
      <c r="K3644">
        <v>31.79</v>
      </c>
    </row>
    <row r="3645" spans="1:11" x14ac:dyDescent="0.35">
      <c r="A3645">
        <v>136874473</v>
      </c>
      <c r="B3645" s="2">
        <v>43903</v>
      </c>
      <c r="C3645" s="2">
        <v>43916</v>
      </c>
      <c r="D3645" t="s">
        <v>118</v>
      </c>
      <c r="E3645" t="s">
        <v>24</v>
      </c>
      <c r="F3645" t="s">
        <v>25</v>
      </c>
      <c r="G3645" t="s">
        <v>18</v>
      </c>
      <c r="H3645" t="s">
        <v>34</v>
      </c>
      <c r="I3645">
        <v>3053</v>
      </c>
      <c r="J3645">
        <v>205.7</v>
      </c>
      <c r="K3645">
        <v>117.11</v>
      </c>
    </row>
    <row r="3646" spans="1:11" x14ac:dyDescent="0.35">
      <c r="A3646">
        <v>441409051</v>
      </c>
      <c r="B3646" s="2">
        <v>44119</v>
      </c>
      <c r="C3646" s="2">
        <v>44132</v>
      </c>
      <c r="D3646" t="s">
        <v>179</v>
      </c>
      <c r="E3646" t="s">
        <v>32</v>
      </c>
      <c r="F3646" t="s">
        <v>47</v>
      </c>
      <c r="G3646" t="s">
        <v>14</v>
      </c>
      <c r="H3646" t="s">
        <v>15</v>
      </c>
      <c r="I3646">
        <v>1602</v>
      </c>
      <c r="J3646">
        <v>421.89</v>
      </c>
      <c r="K3646">
        <v>364.69</v>
      </c>
    </row>
    <row r="3647" spans="1:11" x14ac:dyDescent="0.35">
      <c r="A3647">
        <v>229105556</v>
      </c>
      <c r="B3647" s="2">
        <v>44726</v>
      </c>
      <c r="C3647" s="2">
        <v>44729</v>
      </c>
      <c r="D3647" t="s">
        <v>159</v>
      </c>
      <c r="E3647" t="s">
        <v>21</v>
      </c>
      <c r="F3647" t="s">
        <v>47</v>
      </c>
      <c r="G3647" t="s">
        <v>18</v>
      </c>
      <c r="H3647" t="s">
        <v>26</v>
      </c>
      <c r="I3647">
        <v>6280</v>
      </c>
      <c r="J3647">
        <v>421.89</v>
      </c>
      <c r="K3647">
        <v>364.69</v>
      </c>
    </row>
    <row r="3648" spans="1:11" x14ac:dyDescent="0.35">
      <c r="A3648">
        <v>354700314</v>
      </c>
      <c r="B3648" s="2">
        <v>44425</v>
      </c>
      <c r="C3648" s="2">
        <v>44439</v>
      </c>
      <c r="D3648" t="s">
        <v>134</v>
      </c>
      <c r="E3648" t="s">
        <v>38</v>
      </c>
      <c r="F3648" t="s">
        <v>13</v>
      </c>
      <c r="G3648" t="s">
        <v>18</v>
      </c>
      <c r="H3648" t="s">
        <v>15</v>
      </c>
      <c r="I3648">
        <v>2560</v>
      </c>
      <c r="J3648">
        <v>255.28</v>
      </c>
      <c r="K3648">
        <v>159.41999999999999</v>
      </c>
    </row>
    <row r="3649" spans="1:11" x14ac:dyDescent="0.35">
      <c r="A3649">
        <v>843242156</v>
      </c>
      <c r="B3649" s="2">
        <v>43995</v>
      </c>
      <c r="C3649" s="2">
        <v>43996</v>
      </c>
      <c r="D3649" t="s">
        <v>142</v>
      </c>
      <c r="E3649" t="s">
        <v>29</v>
      </c>
      <c r="F3649" t="s">
        <v>13</v>
      </c>
      <c r="G3649" t="s">
        <v>18</v>
      </c>
      <c r="H3649" t="s">
        <v>15</v>
      </c>
      <c r="I3649">
        <v>2948</v>
      </c>
      <c r="J3649">
        <v>255.28</v>
      </c>
      <c r="K3649">
        <v>159.41999999999999</v>
      </c>
    </row>
    <row r="3650" spans="1:11" x14ac:dyDescent="0.35">
      <c r="A3650">
        <v>440092408</v>
      </c>
      <c r="B3650" s="2">
        <v>44611</v>
      </c>
      <c r="C3650" s="2">
        <v>44628</v>
      </c>
      <c r="D3650" t="s">
        <v>140</v>
      </c>
      <c r="E3650" t="s">
        <v>24</v>
      </c>
      <c r="F3650" t="s">
        <v>56</v>
      </c>
      <c r="G3650" t="s">
        <v>18</v>
      </c>
      <c r="H3650" t="s">
        <v>15</v>
      </c>
      <c r="I3650">
        <v>1978</v>
      </c>
      <c r="J3650">
        <v>9.33</v>
      </c>
      <c r="K3650">
        <v>6.92</v>
      </c>
    </row>
    <row r="3651" spans="1:11" x14ac:dyDescent="0.35">
      <c r="A3651">
        <v>660924899</v>
      </c>
      <c r="B3651" s="2">
        <v>43215</v>
      </c>
      <c r="C3651" s="2">
        <v>43229</v>
      </c>
      <c r="D3651" t="s">
        <v>94</v>
      </c>
      <c r="E3651" t="s">
        <v>38</v>
      </c>
      <c r="F3651" t="s">
        <v>33</v>
      </c>
      <c r="G3651" t="s">
        <v>14</v>
      </c>
      <c r="H3651" t="s">
        <v>19</v>
      </c>
      <c r="I3651">
        <v>1220</v>
      </c>
      <c r="J3651">
        <v>109.28</v>
      </c>
      <c r="K3651">
        <v>35.840000000000003</v>
      </c>
    </row>
    <row r="3652" spans="1:11" x14ac:dyDescent="0.35">
      <c r="A3652">
        <v>841725957</v>
      </c>
      <c r="B3652" s="2">
        <v>44183</v>
      </c>
      <c r="C3652" s="2">
        <v>44185</v>
      </c>
      <c r="D3652" t="s">
        <v>183</v>
      </c>
      <c r="E3652" t="s">
        <v>24</v>
      </c>
      <c r="F3652" t="s">
        <v>13</v>
      </c>
      <c r="G3652" t="s">
        <v>14</v>
      </c>
      <c r="H3652" t="s">
        <v>19</v>
      </c>
      <c r="I3652">
        <v>4271</v>
      </c>
      <c r="J3652">
        <v>255.28</v>
      </c>
      <c r="K3652">
        <v>159.41999999999999</v>
      </c>
    </row>
    <row r="3653" spans="1:11" x14ac:dyDescent="0.35">
      <c r="A3653">
        <v>388794410</v>
      </c>
      <c r="B3653" s="2">
        <v>43124</v>
      </c>
      <c r="C3653" s="2">
        <v>43126</v>
      </c>
      <c r="D3653" t="s">
        <v>124</v>
      </c>
      <c r="E3653" t="s">
        <v>38</v>
      </c>
      <c r="F3653" t="s">
        <v>33</v>
      </c>
      <c r="G3653" t="s">
        <v>14</v>
      </c>
      <c r="H3653" t="s">
        <v>34</v>
      </c>
      <c r="I3653">
        <v>1761</v>
      </c>
      <c r="J3653">
        <v>109.28</v>
      </c>
      <c r="K3653">
        <v>35.840000000000003</v>
      </c>
    </row>
    <row r="3654" spans="1:11" x14ac:dyDescent="0.35">
      <c r="A3654">
        <v>128741586</v>
      </c>
      <c r="B3654" s="2">
        <v>44381</v>
      </c>
      <c r="C3654" s="2">
        <v>44393</v>
      </c>
      <c r="D3654" t="s">
        <v>98</v>
      </c>
      <c r="E3654" t="s">
        <v>38</v>
      </c>
      <c r="F3654" t="s">
        <v>47</v>
      </c>
      <c r="G3654" t="s">
        <v>18</v>
      </c>
      <c r="H3654" t="s">
        <v>19</v>
      </c>
      <c r="I3654">
        <v>6351</v>
      </c>
      <c r="J3654">
        <v>421.89</v>
      </c>
      <c r="K3654">
        <v>364.69</v>
      </c>
    </row>
    <row r="3655" spans="1:11" x14ac:dyDescent="0.35">
      <c r="A3655">
        <v>958491313</v>
      </c>
      <c r="B3655" s="2">
        <v>44420</v>
      </c>
      <c r="C3655" s="2">
        <v>44439</v>
      </c>
      <c r="D3655" t="s">
        <v>140</v>
      </c>
      <c r="E3655" t="s">
        <v>24</v>
      </c>
      <c r="F3655" t="s">
        <v>17</v>
      </c>
      <c r="G3655" t="s">
        <v>18</v>
      </c>
      <c r="H3655" t="s">
        <v>26</v>
      </c>
      <c r="I3655">
        <v>7734</v>
      </c>
      <c r="J3655">
        <v>152.58000000000001</v>
      </c>
      <c r="K3655">
        <v>97.44</v>
      </c>
    </row>
    <row r="3656" spans="1:11" x14ac:dyDescent="0.35">
      <c r="A3656">
        <v>695279920</v>
      </c>
      <c r="B3656" s="2">
        <v>43169</v>
      </c>
      <c r="C3656" s="2">
        <v>43172</v>
      </c>
      <c r="D3656" t="s">
        <v>93</v>
      </c>
      <c r="E3656" t="s">
        <v>29</v>
      </c>
      <c r="F3656" t="s">
        <v>13</v>
      </c>
      <c r="G3656" t="s">
        <v>14</v>
      </c>
      <c r="H3656" t="s">
        <v>34</v>
      </c>
      <c r="I3656">
        <v>7634</v>
      </c>
      <c r="J3656">
        <v>255.28</v>
      </c>
      <c r="K3656">
        <v>159.41999999999999</v>
      </c>
    </row>
    <row r="3657" spans="1:11" x14ac:dyDescent="0.35">
      <c r="A3657">
        <v>826656234</v>
      </c>
      <c r="B3657" s="2">
        <v>42491</v>
      </c>
      <c r="C3657" s="2">
        <v>42509</v>
      </c>
      <c r="D3657" t="s">
        <v>138</v>
      </c>
      <c r="E3657" t="s">
        <v>24</v>
      </c>
      <c r="F3657" t="s">
        <v>47</v>
      </c>
      <c r="G3657" t="s">
        <v>14</v>
      </c>
      <c r="H3657" t="s">
        <v>34</v>
      </c>
      <c r="I3657">
        <v>4805</v>
      </c>
      <c r="J3657">
        <v>421.89</v>
      </c>
      <c r="K3657">
        <v>364.69</v>
      </c>
    </row>
    <row r="3658" spans="1:11" x14ac:dyDescent="0.35">
      <c r="A3658">
        <v>660481584</v>
      </c>
      <c r="B3658" s="2">
        <v>42440</v>
      </c>
      <c r="C3658" s="2">
        <v>42447</v>
      </c>
      <c r="D3658" t="s">
        <v>100</v>
      </c>
      <c r="E3658" t="s">
        <v>21</v>
      </c>
      <c r="F3658" t="s">
        <v>40</v>
      </c>
      <c r="G3658" t="s">
        <v>18</v>
      </c>
      <c r="H3658" t="s">
        <v>15</v>
      </c>
      <c r="I3658">
        <v>33</v>
      </c>
      <c r="J3658">
        <v>651.21</v>
      </c>
      <c r="K3658">
        <v>524.96</v>
      </c>
    </row>
    <row r="3659" spans="1:11" x14ac:dyDescent="0.35">
      <c r="A3659">
        <v>474929797</v>
      </c>
      <c r="B3659" s="2">
        <v>42654</v>
      </c>
      <c r="C3659" s="2">
        <v>42670</v>
      </c>
      <c r="D3659" t="s">
        <v>65</v>
      </c>
      <c r="E3659" t="s">
        <v>32</v>
      </c>
      <c r="F3659" t="s">
        <v>25</v>
      </c>
      <c r="G3659" t="s">
        <v>18</v>
      </c>
      <c r="H3659" t="s">
        <v>26</v>
      </c>
      <c r="I3659">
        <v>1136</v>
      </c>
      <c r="J3659">
        <v>205.7</v>
      </c>
      <c r="K3659">
        <v>117.11</v>
      </c>
    </row>
    <row r="3660" spans="1:11" x14ac:dyDescent="0.35">
      <c r="A3660">
        <v>168487203</v>
      </c>
      <c r="B3660" s="2">
        <v>43315</v>
      </c>
      <c r="C3660" s="2">
        <v>43329</v>
      </c>
      <c r="D3660" t="s">
        <v>144</v>
      </c>
      <c r="E3660" t="s">
        <v>21</v>
      </c>
      <c r="F3660" t="s">
        <v>40</v>
      </c>
      <c r="G3660" t="s">
        <v>18</v>
      </c>
      <c r="H3660" t="s">
        <v>34</v>
      </c>
      <c r="I3660">
        <v>7962</v>
      </c>
      <c r="J3660">
        <v>651.21</v>
      </c>
      <c r="K3660">
        <v>524.96</v>
      </c>
    </row>
    <row r="3661" spans="1:11" x14ac:dyDescent="0.35">
      <c r="A3661">
        <v>609952628</v>
      </c>
      <c r="B3661" s="2">
        <v>44915</v>
      </c>
      <c r="C3661" s="2">
        <v>44932</v>
      </c>
      <c r="D3661" t="s">
        <v>95</v>
      </c>
      <c r="E3661" t="s">
        <v>21</v>
      </c>
      <c r="F3661" t="s">
        <v>47</v>
      </c>
      <c r="G3661" t="s">
        <v>14</v>
      </c>
      <c r="H3661" t="s">
        <v>15</v>
      </c>
      <c r="I3661">
        <v>7392</v>
      </c>
      <c r="J3661">
        <v>421.89</v>
      </c>
      <c r="K3661">
        <v>364.69</v>
      </c>
    </row>
    <row r="3662" spans="1:11" x14ac:dyDescent="0.35">
      <c r="A3662">
        <v>488437402</v>
      </c>
      <c r="B3662" s="2">
        <v>42337</v>
      </c>
      <c r="C3662" s="2">
        <v>42347</v>
      </c>
      <c r="D3662" t="s">
        <v>105</v>
      </c>
      <c r="E3662" t="s">
        <v>12</v>
      </c>
      <c r="F3662" t="s">
        <v>56</v>
      </c>
      <c r="G3662" t="s">
        <v>14</v>
      </c>
      <c r="H3662" t="s">
        <v>15</v>
      </c>
      <c r="I3662">
        <v>8336</v>
      </c>
      <c r="J3662">
        <v>9.33</v>
      </c>
      <c r="K3662">
        <v>6.92</v>
      </c>
    </row>
    <row r="3663" spans="1:11" x14ac:dyDescent="0.35">
      <c r="A3663">
        <v>363365352</v>
      </c>
      <c r="B3663" s="2">
        <v>43816</v>
      </c>
      <c r="C3663" s="2">
        <v>43827</v>
      </c>
      <c r="D3663" t="s">
        <v>105</v>
      </c>
      <c r="E3663" t="s">
        <v>12</v>
      </c>
      <c r="F3663" t="s">
        <v>76</v>
      </c>
      <c r="G3663" t="s">
        <v>18</v>
      </c>
      <c r="H3663" t="s">
        <v>34</v>
      </c>
      <c r="I3663">
        <v>6737</v>
      </c>
      <c r="J3663">
        <v>668.27</v>
      </c>
      <c r="K3663">
        <v>502.54</v>
      </c>
    </row>
    <row r="3664" spans="1:11" x14ac:dyDescent="0.35">
      <c r="A3664">
        <v>414472806</v>
      </c>
      <c r="B3664" s="2">
        <v>43629</v>
      </c>
      <c r="C3664" s="2">
        <v>43639</v>
      </c>
      <c r="D3664" t="s">
        <v>142</v>
      </c>
      <c r="E3664" t="s">
        <v>29</v>
      </c>
      <c r="F3664" t="s">
        <v>56</v>
      </c>
      <c r="G3664" t="s">
        <v>18</v>
      </c>
      <c r="H3664" t="s">
        <v>19</v>
      </c>
      <c r="I3664">
        <v>569</v>
      </c>
      <c r="J3664">
        <v>9.33</v>
      </c>
      <c r="K3664">
        <v>6.92</v>
      </c>
    </row>
    <row r="3665" spans="1:11" x14ac:dyDescent="0.35">
      <c r="A3665">
        <v>891808593</v>
      </c>
      <c r="B3665" s="2">
        <v>43981</v>
      </c>
      <c r="C3665" s="2">
        <v>43997</v>
      </c>
      <c r="D3665" t="s">
        <v>195</v>
      </c>
      <c r="E3665" t="s">
        <v>21</v>
      </c>
      <c r="F3665" t="s">
        <v>13</v>
      </c>
      <c r="G3665" t="s">
        <v>18</v>
      </c>
      <c r="H3665" t="s">
        <v>34</v>
      </c>
      <c r="I3665">
        <v>4835</v>
      </c>
      <c r="J3665">
        <v>255.28</v>
      </c>
      <c r="K3665">
        <v>159.41999999999999</v>
      </c>
    </row>
    <row r="3666" spans="1:11" x14ac:dyDescent="0.35">
      <c r="A3666">
        <v>765734040</v>
      </c>
      <c r="B3666" s="2">
        <v>42926</v>
      </c>
      <c r="C3666" s="2">
        <v>42938</v>
      </c>
      <c r="D3666" t="s">
        <v>80</v>
      </c>
      <c r="E3666" t="s">
        <v>21</v>
      </c>
      <c r="F3666" t="s">
        <v>56</v>
      </c>
      <c r="G3666" t="s">
        <v>14</v>
      </c>
      <c r="H3666" t="s">
        <v>26</v>
      </c>
      <c r="I3666">
        <v>6574</v>
      </c>
      <c r="J3666">
        <v>9.33</v>
      </c>
      <c r="K3666">
        <v>6.92</v>
      </c>
    </row>
    <row r="3667" spans="1:11" x14ac:dyDescent="0.35">
      <c r="A3667">
        <v>876922976</v>
      </c>
      <c r="B3667" s="2">
        <v>44569</v>
      </c>
      <c r="C3667" s="2">
        <v>44572</v>
      </c>
      <c r="D3667" t="s">
        <v>158</v>
      </c>
      <c r="E3667" t="s">
        <v>12</v>
      </c>
      <c r="F3667" t="s">
        <v>33</v>
      </c>
      <c r="G3667" t="s">
        <v>14</v>
      </c>
      <c r="H3667" t="s">
        <v>34</v>
      </c>
      <c r="I3667">
        <v>9851</v>
      </c>
      <c r="J3667">
        <v>109.28</v>
      </c>
      <c r="K3667">
        <v>35.840000000000003</v>
      </c>
    </row>
    <row r="3668" spans="1:11" x14ac:dyDescent="0.35">
      <c r="A3668">
        <v>786361730</v>
      </c>
      <c r="B3668" s="2">
        <v>44584</v>
      </c>
      <c r="C3668" s="2">
        <v>44593</v>
      </c>
      <c r="D3668" t="s">
        <v>63</v>
      </c>
      <c r="E3668" t="s">
        <v>32</v>
      </c>
      <c r="F3668" t="s">
        <v>22</v>
      </c>
      <c r="G3668" t="s">
        <v>14</v>
      </c>
      <c r="H3668" t="s">
        <v>26</v>
      </c>
      <c r="I3668">
        <v>765</v>
      </c>
      <c r="J3668">
        <v>47.45</v>
      </c>
      <c r="K3668">
        <v>31.79</v>
      </c>
    </row>
    <row r="3669" spans="1:11" x14ac:dyDescent="0.35">
      <c r="A3669">
        <v>125349128</v>
      </c>
      <c r="B3669" s="2">
        <v>43969</v>
      </c>
      <c r="C3669" s="2">
        <v>43984</v>
      </c>
      <c r="D3669" t="s">
        <v>80</v>
      </c>
      <c r="E3669" t="s">
        <v>21</v>
      </c>
      <c r="F3669" t="s">
        <v>25</v>
      </c>
      <c r="G3669" t="s">
        <v>18</v>
      </c>
      <c r="H3669" t="s">
        <v>26</v>
      </c>
      <c r="I3669">
        <v>2447</v>
      </c>
      <c r="J3669">
        <v>205.7</v>
      </c>
      <c r="K3669">
        <v>117.11</v>
      </c>
    </row>
    <row r="3670" spans="1:11" x14ac:dyDescent="0.35">
      <c r="A3670">
        <v>845496499</v>
      </c>
      <c r="B3670" s="2">
        <v>44105</v>
      </c>
      <c r="C3670" s="2">
        <v>44106</v>
      </c>
      <c r="D3670" t="s">
        <v>158</v>
      </c>
      <c r="E3670" t="s">
        <v>12</v>
      </c>
      <c r="F3670" t="s">
        <v>30</v>
      </c>
      <c r="G3670" t="s">
        <v>14</v>
      </c>
      <c r="H3670" t="s">
        <v>15</v>
      </c>
      <c r="I3670">
        <v>58</v>
      </c>
      <c r="J3670">
        <v>81.73</v>
      </c>
      <c r="K3670">
        <v>56.67</v>
      </c>
    </row>
    <row r="3671" spans="1:11" x14ac:dyDescent="0.35">
      <c r="A3671">
        <v>468727672</v>
      </c>
      <c r="B3671" s="2">
        <v>44496</v>
      </c>
      <c r="C3671" s="2">
        <v>44500</v>
      </c>
      <c r="D3671" t="s">
        <v>169</v>
      </c>
      <c r="E3671" t="s">
        <v>29</v>
      </c>
      <c r="F3671" t="s">
        <v>76</v>
      </c>
      <c r="G3671" t="s">
        <v>18</v>
      </c>
      <c r="H3671" t="s">
        <v>26</v>
      </c>
      <c r="I3671">
        <v>5789</v>
      </c>
      <c r="J3671">
        <v>668.27</v>
      </c>
      <c r="K3671">
        <v>502.54</v>
      </c>
    </row>
    <row r="3672" spans="1:11" x14ac:dyDescent="0.35">
      <c r="A3672">
        <v>637278974</v>
      </c>
      <c r="B3672" s="2">
        <v>44304</v>
      </c>
      <c r="C3672" s="2">
        <v>44316</v>
      </c>
      <c r="D3672" t="s">
        <v>46</v>
      </c>
      <c r="E3672" t="s">
        <v>29</v>
      </c>
      <c r="F3672" t="s">
        <v>40</v>
      </c>
      <c r="G3672" t="s">
        <v>18</v>
      </c>
      <c r="H3672" t="s">
        <v>34</v>
      </c>
      <c r="I3672">
        <v>3865</v>
      </c>
      <c r="J3672">
        <v>651.21</v>
      </c>
      <c r="K3672">
        <v>524.96</v>
      </c>
    </row>
    <row r="3673" spans="1:11" x14ac:dyDescent="0.35">
      <c r="A3673">
        <v>363699233</v>
      </c>
      <c r="B3673" s="2">
        <v>44618</v>
      </c>
      <c r="C3673" s="2">
        <v>44633</v>
      </c>
      <c r="D3673" t="s">
        <v>190</v>
      </c>
      <c r="E3673" t="s">
        <v>38</v>
      </c>
      <c r="F3673" t="s">
        <v>25</v>
      </c>
      <c r="G3673" t="s">
        <v>14</v>
      </c>
      <c r="H3673" t="s">
        <v>15</v>
      </c>
      <c r="I3673">
        <v>5540</v>
      </c>
      <c r="J3673">
        <v>205.7</v>
      </c>
      <c r="K3673">
        <v>117.11</v>
      </c>
    </row>
    <row r="3674" spans="1:11" x14ac:dyDescent="0.35">
      <c r="A3674">
        <v>980849778</v>
      </c>
      <c r="B3674" s="2">
        <v>42378</v>
      </c>
      <c r="C3674" s="2">
        <v>42380</v>
      </c>
      <c r="D3674" t="s">
        <v>70</v>
      </c>
      <c r="E3674" t="s">
        <v>29</v>
      </c>
      <c r="F3674" t="s">
        <v>40</v>
      </c>
      <c r="G3674" t="s">
        <v>14</v>
      </c>
      <c r="H3674" t="s">
        <v>15</v>
      </c>
      <c r="I3674">
        <v>4101</v>
      </c>
      <c r="J3674">
        <v>651.21</v>
      </c>
      <c r="K3674">
        <v>524.96</v>
      </c>
    </row>
    <row r="3675" spans="1:11" x14ac:dyDescent="0.35">
      <c r="A3675">
        <v>291904437</v>
      </c>
      <c r="B3675" s="2">
        <v>44225</v>
      </c>
      <c r="C3675" s="2">
        <v>44227</v>
      </c>
      <c r="D3675" t="s">
        <v>133</v>
      </c>
      <c r="E3675" t="s">
        <v>38</v>
      </c>
      <c r="F3675" t="s">
        <v>30</v>
      </c>
      <c r="G3675" t="s">
        <v>18</v>
      </c>
      <c r="H3675" t="s">
        <v>26</v>
      </c>
      <c r="I3675">
        <v>9865</v>
      </c>
      <c r="J3675">
        <v>81.73</v>
      </c>
      <c r="K3675">
        <v>56.67</v>
      </c>
    </row>
    <row r="3676" spans="1:11" x14ac:dyDescent="0.35">
      <c r="A3676">
        <v>220349538</v>
      </c>
      <c r="B3676" s="2">
        <v>42528</v>
      </c>
      <c r="C3676" s="2">
        <v>42535</v>
      </c>
      <c r="D3676" t="s">
        <v>41</v>
      </c>
      <c r="E3676" t="s">
        <v>29</v>
      </c>
      <c r="F3676" t="s">
        <v>42</v>
      </c>
      <c r="G3676" t="s">
        <v>14</v>
      </c>
      <c r="H3676" t="s">
        <v>26</v>
      </c>
      <c r="I3676">
        <v>5180</v>
      </c>
      <c r="J3676">
        <v>437.2</v>
      </c>
      <c r="K3676">
        <v>263.33</v>
      </c>
    </row>
    <row r="3677" spans="1:11" x14ac:dyDescent="0.35">
      <c r="A3677">
        <v>959983909</v>
      </c>
      <c r="B3677" s="2">
        <v>44054</v>
      </c>
      <c r="C3677" s="2">
        <v>44056</v>
      </c>
      <c r="D3677" t="s">
        <v>206</v>
      </c>
      <c r="E3677" t="s">
        <v>24</v>
      </c>
      <c r="F3677" t="s">
        <v>42</v>
      </c>
      <c r="G3677" t="s">
        <v>18</v>
      </c>
      <c r="H3677" t="s">
        <v>19</v>
      </c>
      <c r="I3677">
        <v>9426</v>
      </c>
      <c r="J3677">
        <v>437.2</v>
      </c>
      <c r="K3677">
        <v>263.33</v>
      </c>
    </row>
    <row r="3678" spans="1:11" x14ac:dyDescent="0.35">
      <c r="A3678">
        <v>524918878</v>
      </c>
      <c r="B3678" s="2">
        <v>44375</v>
      </c>
      <c r="C3678" s="2">
        <v>44379</v>
      </c>
      <c r="D3678" t="s">
        <v>81</v>
      </c>
      <c r="E3678" t="s">
        <v>32</v>
      </c>
      <c r="F3678" t="s">
        <v>25</v>
      </c>
      <c r="G3678" t="s">
        <v>14</v>
      </c>
      <c r="H3678" t="s">
        <v>19</v>
      </c>
      <c r="I3678">
        <v>4016</v>
      </c>
      <c r="J3678">
        <v>205.7</v>
      </c>
      <c r="K3678">
        <v>117.11</v>
      </c>
    </row>
    <row r="3679" spans="1:11" x14ac:dyDescent="0.35">
      <c r="A3679">
        <v>599578273</v>
      </c>
      <c r="B3679" s="2">
        <v>43341</v>
      </c>
      <c r="C3679" s="2">
        <v>43362</v>
      </c>
      <c r="D3679" t="s">
        <v>200</v>
      </c>
      <c r="E3679" t="s">
        <v>24</v>
      </c>
      <c r="F3679" t="s">
        <v>76</v>
      </c>
      <c r="G3679" t="s">
        <v>18</v>
      </c>
      <c r="H3679" t="s">
        <v>34</v>
      </c>
      <c r="I3679">
        <v>7390</v>
      </c>
      <c r="J3679">
        <v>668.27</v>
      </c>
      <c r="K3679">
        <v>502.54</v>
      </c>
    </row>
    <row r="3680" spans="1:11" x14ac:dyDescent="0.35">
      <c r="A3680">
        <v>688698422</v>
      </c>
      <c r="B3680" s="2">
        <v>42806</v>
      </c>
      <c r="C3680" s="2">
        <v>42807</v>
      </c>
      <c r="D3680" t="s">
        <v>91</v>
      </c>
      <c r="E3680" t="s">
        <v>21</v>
      </c>
      <c r="F3680" t="s">
        <v>68</v>
      </c>
      <c r="G3680" t="s">
        <v>18</v>
      </c>
      <c r="H3680" t="s">
        <v>34</v>
      </c>
      <c r="I3680">
        <v>22</v>
      </c>
      <c r="J3680">
        <v>154.06</v>
      </c>
      <c r="K3680">
        <v>90.93</v>
      </c>
    </row>
    <row r="3681" spans="1:11" x14ac:dyDescent="0.35">
      <c r="A3681">
        <v>367328155</v>
      </c>
      <c r="B3681" s="2">
        <v>44363</v>
      </c>
      <c r="C3681" s="2">
        <v>44383</v>
      </c>
      <c r="D3681" t="s">
        <v>165</v>
      </c>
      <c r="E3681" t="s">
        <v>21</v>
      </c>
      <c r="F3681" t="s">
        <v>76</v>
      </c>
      <c r="G3681" t="s">
        <v>14</v>
      </c>
      <c r="H3681" t="s">
        <v>26</v>
      </c>
      <c r="I3681">
        <v>9419</v>
      </c>
      <c r="J3681">
        <v>668.27</v>
      </c>
      <c r="K3681">
        <v>502.54</v>
      </c>
    </row>
    <row r="3682" spans="1:11" x14ac:dyDescent="0.35">
      <c r="A3682">
        <v>630828797</v>
      </c>
      <c r="B3682" s="2">
        <v>43678</v>
      </c>
      <c r="C3682" s="2">
        <v>43683</v>
      </c>
      <c r="D3682" t="s">
        <v>23</v>
      </c>
      <c r="E3682" t="s">
        <v>24</v>
      </c>
      <c r="F3682" t="s">
        <v>17</v>
      </c>
      <c r="G3682" t="s">
        <v>14</v>
      </c>
      <c r="H3682" t="s">
        <v>26</v>
      </c>
      <c r="I3682">
        <v>5114</v>
      </c>
      <c r="J3682">
        <v>152.58000000000001</v>
      </c>
      <c r="K3682">
        <v>97.44</v>
      </c>
    </row>
    <row r="3683" spans="1:11" x14ac:dyDescent="0.35">
      <c r="A3683">
        <v>744874179</v>
      </c>
      <c r="B3683" s="2">
        <v>43201</v>
      </c>
      <c r="C3683" s="2">
        <v>43205</v>
      </c>
      <c r="D3683" t="s">
        <v>130</v>
      </c>
      <c r="E3683" t="s">
        <v>29</v>
      </c>
      <c r="F3683" t="s">
        <v>56</v>
      </c>
      <c r="G3683" t="s">
        <v>14</v>
      </c>
      <c r="H3683" t="s">
        <v>34</v>
      </c>
      <c r="I3683">
        <v>3677</v>
      </c>
      <c r="J3683">
        <v>9.33</v>
      </c>
      <c r="K3683">
        <v>6.92</v>
      </c>
    </row>
    <row r="3684" spans="1:11" x14ac:dyDescent="0.35">
      <c r="A3684">
        <v>495450627</v>
      </c>
      <c r="B3684" s="2">
        <v>44149</v>
      </c>
      <c r="C3684" s="2">
        <v>44169</v>
      </c>
      <c r="D3684" t="s">
        <v>79</v>
      </c>
      <c r="E3684" t="s">
        <v>21</v>
      </c>
      <c r="F3684" t="s">
        <v>25</v>
      </c>
      <c r="G3684" t="s">
        <v>18</v>
      </c>
      <c r="H3684" t="s">
        <v>26</v>
      </c>
      <c r="I3684">
        <v>3705</v>
      </c>
      <c r="J3684">
        <v>205.7</v>
      </c>
      <c r="K3684">
        <v>117.11</v>
      </c>
    </row>
    <row r="3685" spans="1:11" x14ac:dyDescent="0.35">
      <c r="A3685">
        <v>638856971</v>
      </c>
      <c r="B3685" s="2">
        <v>43670</v>
      </c>
      <c r="C3685" s="2">
        <v>43672</v>
      </c>
      <c r="D3685" t="s">
        <v>204</v>
      </c>
      <c r="E3685" t="s">
        <v>21</v>
      </c>
      <c r="F3685" t="s">
        <v>30</v>
      </c>
      <c r="G3685" t="s">
        <v>14</v>
      </c>
      <c r="H3685" t="s">
        <v>15</v>
      </c>
      <c r="I3685">
        <v>829</v>
      </c>
      <c r="J3685">
        <v>81.73</v>
      </c>
      <c r="K3685">
        <v>56.67</v>
      </c>
    </row>
    <row r="3686" spans="1:11" x14ac:dyDescent="0.35">
      <c r="A3686">
        <v>651704537</v>
      </c>
      <c r="B3686" s="2">
        <v>43109</v>
      </c>
      <c r="C3686" s="2">
        <v>43126</v>
      </c>
      <c r="D3686" t="s">
        <v>131</v>
      </c>
      <c r="E3686" t="s">
        <v>32</v>
      </c>
      <c r="F3686" t="s">
        <v>76</v>
      </c>
      <c r="G3686" t="s">
        <v>14</v>
      </c>
      <c r="H3686" t="s">
        <v>34</v>
      </c>
      <c r="I3686">
        <v>2710</v>
      </c>
      <c r="J3686">
        <v>668.27</v>
      </c>
      <c r="K3686">
        <v>502.54</v>
      </c>
    </row>
    <row r="3687" spans="1:11" x14ac:dyDescent="0.35">
      <c r="A3687">
        <v>980917155</v>
      </c>
      <c r="B3687" s="2">
        <v>42660</v>
      </c>
      <c r="C3687" s="2">
        <v>42672</v>
      </c>
      <c r="D3687" t="s">
        <v>85</v>
      </c>
      <c r="E3687" t="s">
        <v>12</v>
      </c>
      <c r="F3687" t="s">
        <v>47</v>
      </c>
      <c r="G3687" t="s">
        <v>18</v>
      </c>
      <c r="H3687" t="s">
        <v>19</v>
      </c>
      <c r="I3687">
        <v>4039</v>
      </c>
      <c r="J3687">
        <v>421.89</v>
      </c>
      <c r="K3687">
        <v>364.69</v>
      </c>
    </row>
    <row r="3688" spans="1:11" x14ac:dyDescent="0.35">
      <c r="A3688">
        <v>793731153</v>
      </c>
      <c r="B3688" s="2">
        <v>44680</v>
      </c>
      <c r="C3688" s="2">
        <v>44698</v>
      </c>
      <c r="D3688" t="s">
        <v>93</v>
      </c>
      <c r="E3688" t="s">
        <v>29</v>
      </c>
      <c r="F3688" t="s">
        <v>76</v>
      </c>
      <c r="G3688" t="s">
        <v>18</v>
      </c>
      <c r="H3688" t="s">
        <v>19</v>
      </c>
      <c r="I3688">
        <v>1541</v>
      </c>
      <c r="J3688">
        <v>668.27</v>
      </c>
      <c r="K3688">
        <v>502.54</v>
      </c>
    </row>
    <row r="3689" spans="1:11" x14ac:dyDescent="0.35">
      <c r="A3689">
        <v>227695357</v>
      </c>
      <c r="B3689" s="2">
        <v>44793</v>
      </c>
      <c r="C3689" s="2">
        <v>44814</v>
      </c>
      <c r="D3689" t="s">
        <v>70</v>
      </c>
      <c r="E3689" t="s">
        <v>29</v>
      </c>
      <c r="F3689" t="s">
        <v>68</v>
      </c>
      <c r="G3689" t="s">
        <v>14</v>
      </c>
      <c r="H3689" t="s">
        <v>15</v>
      </c>
      <c r="I3689">
        <v>8971</v>
      </c>
      <c r="J3689">
        <v>154.06</v>
      </c>
      <c r="K3689">
        <v>90.93</v>
      </c>
    </row>
    <row r="3690" spans="1:11" x14ac:dyDescent="0.35">
      <c r="A3690">
        <v>840671098</v>
      </c>
      <c r="B3690" s="2">
        <v>43866</v>
      </c>
      <c r="C3690" s="2">
        <v>43868</v>
      </c>
      <c r="D3690" t="s">
        <v>96</v>
      </c>
      <c r="E3690" t="s">
        <v>29</v>
      </c>
      <c r="F3690" t="s">
        <v>13</v>
      </c>
      <c r="G3690" t="s">
        <v>18</v>
      </c>
      <c r="H3690" t="s">
        <v>19</v>
      </c>
      <c r="I3690">
        <v>2114</v>
      </c>
      <c r="J3690">
        <v>255.28</v>
      </c>
      <c r="K3690">
        <v>159.41999999999999</v>
      </c>
    </row>
    <row r="3691" spans="1:11" x14ac:dyDescent="0.35">
      <c r="A3691">
        <v>660832202</v>
      </c>
      <c r="B3691" s="2">
        <v>43805</v>
      </c>
      <c r="C3691" s="2">
        <v>43811</v>
      </c>
      <c r="D3691" t="s">
        <v>120</v>
      </c>
      <c r="E3691" t="s">
        <v>38</v>
      </c>
      <c r="F3691" t="s">
        <v>30</v>
      </c>
      <c r="G3691" t="s">
        <v>14</v>
      </c>
      <c r="H3691" t="s">
        <v>15</v>
      </c>
      <c r="I3691">
        <v>3789</v>
      </c>
      <c r="J3691">
        <v>81.73</v>
      </c>
      <c r="K3691">
        <v>56.67</v>
      </c>
    </row>
    <row r="3692" spans="1:11" x14ac:dyDescent="0.35">
      <c r="A3692">
        <v>936664998</v>
      </c>
      <c r="B3692" s="2">
        <v>42522</v>
      </c>
      <c r="C3692" s="2">
        <v>42536</v>
      </c>
      <c r="D3692" t="s">
        <v>195</v>
      </c>
      <c r="E3692" t="s">
        <v>21</v>
      </c>
      <c r="F3692" t="s">
        <v>68</v>
      </c>
      <c r="G3692" t="s">
        <v>18</v>
      </c>
      <c r="H3692" t="s">
        <v>15</v>
      </c>
      <c r="I3692">
        <v>8843</v>
      </c>
      <c r="J3692">
        <v>154.06</v>
      </c>
      <c r="K3692">
        <v>90.93</v>
      </c>
    </row>
    <row r="3693" spans="1:11" x14ac:dyDescent="0.35">
      <c r="A3693">
        <v>286968314</v>
      </c>
      <c r="B3693" s="2">
        <v>42779</v>
      </c>
      <c r="C3693" s="2">
        <v>42785</v>
      </c>
      <c r="D3693" t="s">
        <v>208</v>
      </c>
      <c r="E3693" t="s">
        <v>12</v>
      </c>
      <c r="F3693" t="s">
        <v>25</v>
      </c>
      <c r="G3693" t="s">
        <v>14</v>
      </c>
      <c r="H3693" t="s">
        <v>15</v>
      </c>
      <c r="I3693">
        <v>9156</v>
      </c>
      <c r="J3693">
        <v>205.7</v>
      </c>
      <c r="K3693">
        <v>117.11</v>
      </c>
    </row>
    <row r="3694" spans="1:11" x14ac:dyDescent="0.35">
      <c r="A3694">
        <v>550853478</v>
      </c>
      <c r="B3694" s="2">
        <v>43345</v>
      </c>
      <c r="C3694" s="2">
        <v>43362</v>
      </c>
      <c r="D3694" t="s">
        <v>209</v>
      </c>
      <c r="E3694" t="s">
        <v>32</v>
      </c>
      <c r="F3694" t="s">
        <v>13</v>
      </c>
      <c r="G3694" t="s">
        <v>14</v>
      </c>
      <c r="H3694" t="s">
        <v>15</v>
      </c>
      <c r="I3694">
        <v>8640</v>
      </c>
      <c r="J3694">
        <v>255.28</v>
      </c>
      <c r="K3694">
        <v>159.41999999999999</v>
      </c>
    </row>
    <row r="3695" spans="1:11" x14ac:dyDescent="0.35">
      <c r="A3695">
        <v>937744319</v>
      </c>
      <c r="B3695" s="2">
        <v>44030</v>
      </c>
      <c r="C3695" s="2">
        <v>44032</v>
      </c>
      <c r="D3695" t="s">
        <v>127</v>
      </c>
      <c r="E3695" t="s">
        <v>38</v>
      </c>
      <c r="F3695" t="s">
        <v>33</v>
      </c>
      <c r="G3695" t="s">
        <v>18</v>
      </c>
      <c r="H3695" t="s">
        <v>15</v>
      </c>
      <c r="I3695">
        <v>8238</v>
      </c>
      <c r="J3695">
        <v>109.28</v>
      </c>
      <c r="K3695">
        <v>35.840000000000003</v>
      </c>
    </row>
    <row r="3696" spans="1:11" x14ac:dyDescent="0.35">
      <c r="A3696">
        <v>277377164</v>
      </c>
      <c r="B3696" s="2">
        <v>42111</v>
      </c>
      <c r="C3696" s="2">
        <v>42128</v>
      </c>
      <c r="D3696" t="s">
        <v>154</v>
      </c>
      <c r="E3696" t="s">
        <v>12</v>
      </c>
      <c r="F3696" t="s">
        <v>56</v>
      </c>
      <c r="G3696" t="s">
        <v>18</v>
      </c>
      <c r="H3696" t="s">
        <v>19</v>
      </c>
      <c r="I3696">
        <v>922</v>
      </c>
      <c r="J3696">
        <v>9.33</v>
      </c>
      <c r="K3696">
        <v>6.92</v>
      </c>
    </row>
    <row r="3697" spans="1:11" x14ac:dyDescent="0.35">
      <c r="A3697">
        <v>169800841</v>
      </c>
      <c r="B3697" s="2">
        <v>42793</v>
      </c>
      <c r="C3697" s="2">
        <v>42795</v>
      </c>
      <c r="D3697" t="s">
        <v>202</v>
      </c>
      <c r="E3697" t="s">
        <v>38</v>
      </c>
      <c r="F3697" t="s">
        <v>13</v>
      </c>
      <c r="G3697" t="s">
        <v>14</v>
      </c>
      <c r="H3697" t="s">
        <v>19</v>
      </c>
      <c r="I3697">
        <v>6697</v>
      </c>
      <c r="J3697">
        <v>255.28</v>
      </c>
      <c r="K3697">
        <v>159.41999999999999</v>
      </c>
    </row>
    <row r="3698" spans="1:11" x14ac:dyDescent="0.35">
      <c r="A3698">
        <v>935376679</v>
      </c>
      <c r="B3698" s="2">
        <v>43633</v>
      </c>
      <c r="C3698" s="2">
        <v>43643</v>
      </c>
      <c r="D3698" t="s">
        <v>75</v>
      </c>
      <c r="E3698" t="s">
        <v>38</v>
      </c>
      <c r="F3698" t="s">
        <v>22</v>
      </c>
      <c r="G3698" t="s">
        <v>14</v>
      </c>
      <c r="H3698" t="s">
        <v>26</v>
      </c>
      <c r="I3698">
        <v>7600</v>
      </c>
      <c r="J3698">
        <v>47.45</v>
      </c>
      <c r="K3698">
        <v>31.79</v>
      </c>
    </row>
    <row r="3699" spans="1:11" x14ac:dyDescent="0.35">
      <c r="A3699">
        <v>264778506</v>
      </c>
      <c r="B3699" s="2">
        <v>44538</v>
      </c>
      <c r="C3699" s="2">
        <v>44547</v>
      </c>
      <c r="D3699" t="s">
        <v>154</v>
      </c>
      <c r="E3699" t="s">
        <v>12</v>
      </c>
      <c r="F3699" t="s">
        <v>42</v>
      </c>
      <c r="G3699" t="s">
        <v>18</v>
      </c>
      <c r="H3699" t="s">
        <v>34</v>
      </c>
      <c r="I3699">
        <v>2699</v>
      </c>
      <c r="J3699">
        <v>437.2</v>
      </c>
      <c r="K3699">
        <v>263.33</v>
      </c>
    </row>
    <row r="3700" spans="1:11" x14ac:dyDescent="0.35">
      <c r="A3700">
        <v>868992650</v>
      </c>
      <c r="B3700" s="2">
        <v>43763</v>
      </c>
      <c r="C3700" s="2">
        <v>43772</v>
      </c>
      <c r="D3700" t="s">
        <v>173</v>
      </c>
      <c r="E3700" t="s">
        <v>24</v>
      </c>
      <c r="F3700" t="s">
        <v>76</v>
      </c>
      <c r="G3700" t="s">
        <v>18</v>
      </c>
      <c r="H3700" t="s">
        <v>26</v>
      </c>
      <c r="I3700">
        <v>3091</v>
      </c>
      <c r="J3700">
        <v>668.27</v>
      </c>
      <c r="K3700">
        <v>502.54</v>
      </c>
    </row>
    <row r="3701" spans="1:11" x14ac:dyDescent="0.35">
      <c r="A3701">
        <v>129317939</v>
      </c>
      <c r="B3701" s="2">
        <v>44576</v>
      </c>
      <c r="C3701" s="2">
        <v>44589</v>
      </c>
      <c r="D3701" t="s">
        <v>160</v>
      </c>
      <c r="E3701" t="s">
        <v>29</v>
      </c>
      <c r="F3701" t="s">
        <v>68</v>
      </c>
      <c r="G3701" t="s">
        <v>18</v>
      </c>
      <c r="H3701" t="s">
        <v>34</v>
      </c>
      <c r="I3701">
        <v>6907</v>
      </c>
      <c r="J3701">
        <v>154.06</v>
      </c>
      <c r="K3701">
        <v>90.93</v>
      </c>
    </row>
    <row r="3702" spans="1:11" x14ac:dyDescent="0.35">
      <c r="A3702">
        <v>447365701</v>
      </c>
      <c r="B3702" s="2">
        <v>42124</v>
      </c>
      <c r="C3702" s="2">
        <v>42134</v>
      </c>
      <c r="D3702" t="s">
        <v>27</v>
      </c>
      <c r="E3702" t="s">
        <v>24</v>
      </c>
      <c r="F3702" t="s">
        <v>22</v>
      </c>
      <c r="G3702" t="s">
        <v>14</v>
      </c>
      <c r="H3702" t="s">
        <v>34</v>
      </c>
      <c r="I3702">
        <v>4307</v>
      </c>
      <c r="J3702">
        <v>47.45</v>
      </c>
      <c r="K3702">
        <v>31.79</v>
      </c>
    </row>
    <row r="3703" spans="1:11" x14ac:dyDescent="0.35">
      <c r="A3703">
        <v>695059764</v>
      </c>
      <c r="B3703" s="2">
        <v>44337</v>
      </c>
      <c r="C3703" s="2">
        <v>44343</v>
      </c>
      <c r="D3703" t="s">
        <v>79</v>
      </c>
      <c r="E3703" t="s">
        <v>21</v>
      </c>
      <c r="F3703" t="s">
        <v>42</v>
      </c>
      <c r="G3703" t="s">
        <v>18</v>
      </c>
      <c r="H3703" t="s">
        <v>19</v>
      </c>
      <c r="I3703">
        <v>2485</v>
      </c>
      <c r="J3703">
        <v>437.2</v>
      </c>
      <c r="K3703">
        <v>263.33</v>
      </c>
    </row>
    <row r="3704" spans="1:11" x14ac:dyDescent="0.35">
      <c r="A3704">
        <v>264636456</v>
      </c>
      <c r="B3704" s="2">
        <v>44297</v>
      </c>
      <c r="C3704" s="2">
        <v>44308</v>
      </c>
      <c r="D3704" t="s">
        <v>101</v>
      </c>
      <c r="E3704" t="s">
        <v>24</v>
      </c>
      <c r="F3704" t="s">
        <v>33</v>
      </c>
      <c r="G3704" t="s">
        <v>18</v>
      </c>
      <c r="H3704" t="s">
        <v>34</v>
      </c>
      <c r="I3704">
        <v>663</v>
      </c>
      <c r="J3704">
        <v>109.28</v>
      </c>
      <c r="K3704">
        <v>35.840000000000003</v>
      </c>
    </row>
    <row r="3705" spans="1:11" x14ac:dyDescent="0.35">
      <c r="A3705">
        <v>418644607</v>
      </c>
      <c r="B3705" s="2">
        <v>44634</v>
      </c>
      <c r="C3705" s="2">
        <v>44653</v>
      </c>
      <c r="D3705" t="s">
        <v>46</v>
      </c>
      <c r="E3705" t="s">
        <v>29</v>
      </c>
      <c r="F3705" t="s">
        <v>68</v>
      </c>
      <c r="G3705" t="s">
        <v>14</v>
      </c>
      <c r="H3705" t="s">
        <v>15</v>
      </c>
      <c r="I3705">
        <v>5097</v>
      </c>
      <c r="J3705">
        <v>154.06</v>
      </c>
      <c r="K3705">
        <v>90.93</v>
      </c>
    </row>
    <row r="3706" spans="1:11" x14ac:dyDescent="0.35">
      <c r="A3706">
        <v>239945542</v>
      </c>
      <c r="B3706" s="2">
        <v>44557</v>
      </c>
      <c r="C3706" s="2">
        <v>44564</v>
      </c>
      <c r="D3706" t="s">
        <v>174</v>
      </c>
      <c r="E3706" t="s">
        <v>29</v>
      </c>
      <c r="F3706" t="s">
        <v>42</v>
      </c>
      <c r="G3706" t="s">
        <v>18</v>
      </c>
      <c r="H3706" t="s">
        <v>26</v>
      </c>
      <c r="I3706">
        <v>4073</v>
      </c>
      <c r="J3706">
        <v>437.2</v>
      </c>
      <c r="K3706">
        <v>263.33</v>
      </c>
    </row>
    <row r="3707" spans="1:11" x14ac:dyDescent="0.35">
      <c r="A3707">
        <v>681713092</v>
      </c>
      <c r="B3707" s="2">
        <v>44628</v>
      </c>
      <c r="C3707" s="2">
        <v>44632</v>
      </c>
      <c r="D3707" t="s">
        <v>204</v>
      </c>
      <c r="E3707" t="s">
        <v>21</v>
      </c>
      <c r="F3707" t="s">
        <v>22</v>
      </c>
      <c r="G3707" t="s">
        <v>14</v>
      </c>
      <c r="H3707" t="s">
        <v>34</v>
      </c>
      <c r="I3707">
        <v>2908</v>
      </c>
      <c r="J3707">
        <v>47.45</v>
      </c>
      <c r="K3707">
        <v>31.79</v>
      </c>
    </row>
    <row r="3708" spans="1:11" x14ac:dyDescent="0.35">
      <c r="A3708">
        <v>517433583</v>
      </c>
      <c r="B3708" s="2">
        <v>43296</v>
      </c>
      <c r="C3708" s="2">
        <v>43305</v>
      </c>
      <c r="D3708" t="s">
        <v>142</v>
      </c>
      <c r="E3708" t="s">
        <v>29</v>
      </c>
      <c r="F3708" t="s">
        <v>17</v>
      </c>
      <c r="G3708" t="s">
        <v>18</v>
      </c>
      <c r="H3708" t="s">
        <v>34</v>
      </c>
      <c r="I3708">
        <v>8951</v>
      </c>
      <c r="J3708">
        <v>152.58000000000001</v>
      </c>
      <c r="K3708">
        <v>97.44</v>
      </c>
    </row>
    <row r="3709" spans="1:11" x14ac:dyDescent="0.35">
      <c r="A3709">
        <v>390905845</v>
      </c>
      <c r="B3709" s="2">
        <v>42709</v>
      </c>
      <c r="C3709" s="2">
        <v>42729</v>
      </c>
      <c r="D3709" t="s">
        <v>64</v>
      </c>
      <c r="E3709" t="s">
        <v>29</v>
      </c>
      <c r="F3709" t="s">
        <v>42</v>
      </c>
      <c r="G3709" t="s">
        <v>18</v>
      </c>
      <c r="H3709" t="s">
        <v>34</v>
      </c>
      <c r="I3709">
        <v>6581</v>
      </c>
      <c r="J3709">
        <v>437.2</v>
      </c>
      <c r="K3709">
        <v>263.33</v>
      </c>
    </row>
    <row r="3710" spans="1:11" x14ac:dyDescent="0.35">
      <c r="A3710">
        <v>566241204</v>
      </c>
      <c r="B3710" s="2">
        <v>44674</v>
      </c>
      <c r="C3710" s="2">
        <v>44695</v>
      </c>
      <c r="D3710" t="s">
        <v>219</v>
      </c>
      <c r="E3710" t="s">
        <v>38</v>
      </c>
      <c r="F3710" t="s">
        <v>13</v>
      </c>
      <c r="G3710" t="s">
        <v>18</v>
      </c>
      <c r="H3710" t="s">
        <v>26</v>
      </c>
      <c r="I3710">
        <v>2210</v>
      </c>
      <c r="J3710">
        <v>255.28</v>
      </c>
      <c r="K3710">
        <v>159.41999999999999</v>
      </c>
    </row>
    <row r="3711" spans="1:11" x14ac:dyDescent="0.35">
      <c r="A3711">
        <v>477863490</v>
      </c>
      <c r="B3711" s="2">
        <v>42077</v>
      </c>
      <c r="C3711" s="2">
        <v>42089</v>
      </c>
      <c r="D3711" t="s">
        <v>161</v>
      </c>
      <c r="E3711" t="s">
        <v>24</v>
      </c>
      <c r="F3711" t="s">
        <v>76</v>
      </c>
      <c r="G3711" t="s">
        <v>14</v>
      </c>
      <c r="H3711" t="s">
        <v>15</v>
      </c>
      <c r="I3711">
        <v>9281</v>
      </c>
      <c r="J3711">
        <v>668.27</v>
      </c>
      <c r="K3711">
        <v>502.54</v>
      </c>
    </row>
    <row r="3712" spans="1:11" x14ac:dyDescent="0.35">
      <c r="A3712">
        <v>980509030</v>
      </c>
      <c r="B3712" s="2">
        <v>42118</v>
      </c>
      <c r="C3712" s="2">
        <v>42129</v>
      </c>
      <c r="D3712" t="s">
        <v>62</v>
      </c>
      <c r="E3712" t="s">
        <v>38</v>
      </c>
      <c r="F3712" t="s">
        <v>13</v>
      </c>
      <c r="G3712" t="s">
        <v>18</v>
      </c>
      <c r="H3712" t="s">
        <v>15</v>
      </c>
      <c r="I3712">
        <v>3266</v>
      </c>
      <c r="J3712">
        <v>255.28</v>
      </c>
      <c r="K3712">
        <v>159.41999999999999</v>
      </c>
    </row>
    <row r="3713" spans="1:11" x14ac:dyDescent="0.35">
      <c r="A3713">
        <v>299226653</v>
      </c>
      <c r="B3713" s="2">
        <v>43235</v>
      </c>
      <c r="C3713" s="2">
        <v>43243</v>
      </c>
      <c r="D3713" t="s">
        <v>197</v>
      </c>
      <c r="E3713" t="s">
        <v>38</v>
      </c>
      <c r="F3713" t="s">
        <v>25</v>
      </c>
      <c r="G3713" t="s">
        <v>18</v>
      </c>
      <c r="H3713" t="s">
        <v>19</v>
      </c>
      <c r="I3713">
        <v>6671</v>
      </c>
      <c r="J3713">
        <v>205.7</v>
      </c>
      <c r="K3713">
        <v>117.11</v>
      </c>
    </row>
    <row r="3714" spans="1:11" x14ac:dyDescent="0.35">
      <c r="A3714">
        <v>779377686</v>
      </c>
      <c r="B3714" s="2">
        <v>42790</v>
      </c>
      <c r="C3714" s="2">
        <v>42792</v>
      </c>
      <c r="D3714" t="s">
        <v>197</v>
      </c>
      <c r="E3714" t="s">
        <v>38</v>
      </c>
      <c r="F3714" t="s">
        <v>30</v>
      </c>
      <c r="G3714" t="s">
        <v>18</v>
      </c>
      <c r="H3714" t="s">
        <v>34</v>
      </c>
      <c r="I3714">
        <v>4032</v>
      </c>
      <c r="J3714">
        <v>81.73</v>
      </c>
      <c r="K3714">
        <v>56.67</v>
      </c>
    </row>
    <row r="3715" spans="1:11" x14ac:dyDescent="0.35">
      <c r="A3715">
        <v>336635959</v>
      </c>
      <c r="B3715" s="2">
        <v>44769</v>
      </c>
      <c r="C3715" s="2">
        <v>44770</v>
      </c>
      <c r="D3715" t="s">
        <v>127</v>
      </c>
      <c r="E3715" t="s">
        <v>38</v>
      </c>
      <c r="F3715" t="s">
        <v>30</v>
      </c>
      <c r="G3715" t="s">
        <v>18</v>
      </c>
      <c r="H3715" t="s">
        <v>34</v>
      </c>
      <c r="I3715">
        <v>6916</v>
      </c>
      <c r="J3715">
        <v>81.73</v>
      </c>
      <c r="K3715">
        <v>56.67</v>
      </c>
    </row>
    <row r="3716" spans="1:11" x14ac:dyDescent="0.35">
      <c r="A3716">
        <v>106987798</v>
      </c>
      <c r="B3716" s="2">
        <v>44158</v>
      </c>
      <c r="C3716" s="2">
        <v>44178</v>
      </c>
      <c r="D3716" t="s">
        <v>41</v>
      </c>
      <c r="E3716" t="s">
        <v>29</v>
      </c>
      <c r="F3716" t="s">
        <v>47</v>
      </c>
      <c r="G3716" t="s">
        <v>14</v>
      </c>
      <c r="H3716" t="s">
        <v>26</v>
      </c>
      <c r="I3716">
        <v>8922</v>
      </c>
      <c r="J3716">
        <v>421.89</v>
      </c>
      <c r="K3716">
        <v>364.69</v>
      </c>
    </row>
    <row r="3717" spans="1:11" x14ac:dyDescent="0.35">
      <c r="A3717">
        <v>396732032</v>
      </c>
      <c r="B3717" s="2">
        <v>42721</v>
      </c>
      <c r="C3717" s="2">
        <v>42724</v>
      </c>
      <c r="D3717" t="s">
        <v>180</v>
      </c>
      <c r="E3717" t="s">
        <v>24</v>
      </c>
      <c r="F3717" t="s">
        <v>56</v>
      </c>
      <c r="G3717" t="s">
        <v>18</v>
      </c>
      <c r="H3717" t="s">
        <v>15</v>
      </c>
      <c r="I3717">
        <v>679</v>
      </c>
      <c r="J3717">
        <v>9.33</v>
      </c>
      <c r="K3717">
        <v>6.92</v>
      </c>
    </row>
    <row r="3718" spans="1:11" x14ac:dyDescent="0.35">
      <c r="A3718">
        <v>232479989</v>
      </c>
      <c r="B3718" s="2">
        <v>42610</v>
      </c>
      <c r="C3718" s="2">
        <v>42612</v>
      </c>
      <c r="D3718" t="s">
        <v>65</v>
      </c>
      <c r="E3718" t="s">
        <v>32</v>
      </c>
      <c r="F3718" t="s">
        <v>42</v>
      </c>
      <c r="G3718" t="s">
        <v>18</v>
      </c>
      <c r="H3718" t="s">
        <v>26</v>
      </c>
      <c r="I3718">
        <v>4850</v>
      </c>
      <c r="J3718">
        <v>437.2</v>
      </c>
      <c r="K3718">
        <v>263.33</v>
      </c>
    </row>
    <row r="3719" spans="1:11" x14ac:dyDescent="0.35">
      <c r="A3719">
        <v>511155498</v>
      </c>
      <c r="B3719" s="2">
        <v>44830</v>
      </c>
      <c r="C3719" s="2">
        <v>44835</v>
      </c>
      <c r="D3719" t="s">
        <v>135</v>
      </c>
      <c r="E3719" t="s">
        <v>21</v>
      </c>
      <c r="F3719" t="s">
        <v>22</v>
      </c>
      <c r="G3719" t="s">
        <v>18</v>
      </c>
      <c r="H3719" t="s">
        <v>34</v>
      </c>
      <c r="I3719">
        <v>1126</v>
      </c>
      <c r="J3719">
        <v>47.45</v>
      </c>
      <c r="K3719">
        <v>31.79</v>
      </c>
    </row>
    <row r="3720" spans="1:11" x14ac:dyDescent="0.35">
      <c r="A3720">
        <v>849994885</v>
      </c>
      <c r="B3720" s="2">
        <v>43155</v>
      </c>
      <c r="C3720" s="2">
        <v>43163</v>
      </c>
      <c r="D3720" t="s">
        <v>81</v>
      </c>
      <c r="E3720" t="s">
        <v>32</v>
      </c>
      <c r="F3720" t="s">
        <v>76</v>
      </c>
      <c r="G3720" t="s">
        <v>14</v>
      </c>
      <c r="H3720" t="s">
        <v>34</v>
      </c>
      <c r="I3720">
        <v>1230</v>
      </c>
      <c r="J3720">
        <v>668.27</v>
      </c>
      <c r="K3720">
        <v>502.54</v>
      </c>
    </row>
    <row r="3721" spans="1:11" x14ac:dyDescent="0.35">
      <c r="A3721">
        <v>936546981</v>
      </c>
      <c r="B3721" s="2">
        <v>42522</v>
      </c>
      <c r="C3721" s="2">
        <v>42524</v>
      </c>
      <c r="D3721" t="s">
        <v>167</v>
      </c>
      <c r="E3721" t="s">
        <v>38</v>
      </c>
      <c r="F3721" t="s">
        <v>13</v>
      </c>
      <c r="G3721" t="s">
        <v>18</v>
      </c>
      <c r="H3721" t="s">
        <v>19</v>
      </c>
      <c r="I3721">
        <v>3919</v>
      </c>
      <c r="J3721">
        <v>255.28</v>
      </c>
      <c r="K3721">
        <v>159.41999999999999</v>
      </c>
    </row>
    <row r="3722" spans="1:11" x14ac:dyDescent="0.35">
      <c r="A3722">
        <v>978673112</v>
      </c>
      <c r="B3722" s="2">
        <v>42258</v>
      </c>
      <c r="C3722" s="2">
        <v>42276</v>
      </c>
      <c r="D3722" t="s">
        <v>108</v>
      </c>
      <c r="E3722" t="s">
        <v>12</v>
      </c>
      <c r="F3722" t="s">
        <v>22</v>
      </c>
      <c r="G3722" t="s">
        <v>14</v>
      </c>
      <c r="H3722" t="s">
        <v>19</v>
      </c>
      <c r="I3722">
        <v>9977</v>
      </c>
      <c r="J3722">
        <v>47.45</v>
      </c>
      <c r="K3722">
        <v>31.79</v>
      </c>
    </row>
    <row r="3723" spans="1:11" x14ac:dyDescent="0.35">
      <c r="A3723">
        <v>354547107</v>
      </c>
      <c r="B3723" s="2">
        <v>43460</v>
      </c>
      <c r="C3723" s="2">
        <v>43478</v>
      </c>
      <c r="D3723" t="s">
        <v>162</v>
      </c>
      <c r="E3723" t="s">
        <v>38</v>
      </c>
      <c r="F3723" t="s">
        <v>17</v>
      </c>
      <c r="G3723" t="s">
        <v>18</v>
      </c>
      <c r="H3723" t="s">
        <v>19</v>
      </c>
      <c r="I3723">
        <v>7223</v>
      </c>
      <c r="J3723">
        <v>152.58000000000001</v>
      </c>
      <c r="K3723">
        <v>97.44</v>
      </c>
    </row>
    <row r="3724" spans="1:11" x14ac:dyDescent="0.35">
      <c r="A3724">
        <v>762655293</v>
      </c>
      <c r="B3724" s="2">
        <v>44850</v>
      </c>
      <c r="C3724" s="2">
        <v>44859</v>
      </c>
      <c r="D3724" t="s">
        <v>165</v>
      </c>
      <c r="E3724" t="s">
        <v>21</v>
      </c>
      <c r="F3724" t="s">
        <v>30</v>
      </c>
      <c r="G3724" t="s">
        <v>14</v>
      </c>
      <c r="H3724" t="s">
        <v>34</v>
      </c>
      <c r="I3724">
        <v>5504</v>
      </c>
      <c r="J3724">
        <v>81.73</v>
      </c>
      <c r="K3724">
        <v>56.67</v>
      </c>
    </row>
    <row r="3725" spans="1:11" x14ac:dyDescent="0.35">
      <c r="A3725">
        <v>371796500</v>
      </c>
      <c r="B3725" s="2">
        <v>43842</v>
      </c>
      <c r="C3725" s="2">
        <v>43858</v>
      </c>
      <c r="D3725" t="s">
        <v>57</v>
      </c>
      <c r="E3725" t="s">
        <v>32</v>
      </c>
      <c r="F3725" t="s">
        <v>40</v>
      </c>
      <c r="G3725" t="s">
        <v>18</v>
      </c>
      <c r="H3725" t="s">
        <v>34</v>
      </c>
      <c r="I3725">
        <v>1701</v>
      </c>
      <c r="J3725">
        <v>651.21</v>
      </c>
      <c r="K3725">
        <v>524.96</v>
      </c>
    </row>
    <row r="3726" spans="1:11" x14ac:dyDescent="0.35">
      <c r="A3726">
        <v>571082055</v>
      </c>
      <c r="B3726" s="2">
        <v>43666</v>
      </c>
      <c r="C3726" s="2">
        <v>43667</v>
      </c>
      <c r="D3726" t="s">
        <v>101</v>
      </c>
      <c r="E3726" t="s">
        <v>24</v>
      </c>
      <c r="F3726" t="s">
        <v>25</v>
      </c>
      <c r="G3726" t="s">
        <v>18</v>
      </c>
      <c r="H3726" t="s">
        <v>19</v>
      </c>
      <c r="I3726">
        <v>4726</v>
      </c>
      <c r="J3726">
        <v>205.7</v>
      </c>
      <c r="K3726">
        <v>117.11</v>
      </c>
    </row>
    <row r="3727" spans="1:11" x14ac:dyDescent="0.35">
      <c r="A3727">
        <v>119935786</v>
      </c>
      <c r="B3727" s="2">
        <v>42018</v>
      </c>
      <c r="C3727" s="2">
        <v>42028</v>
      </c>
      <c r="D3727" t="s">
        <v>214</v>
      </c>
      <c r="E3727" t="s">
        <v>21</v>
      </c>
      <c r="F3727" t="s">
        <v>30</v>
      </c>
      <c r="G3727" t="s">
        <v>18</v>
      </c>
      <c r="H3727" t="s">
        <v>26</v>
      </c>
      <c r="I3727">
        <v>519</v>
      </c>
      <c r="J3727">
        <v>81.73</v>
      </c>
      <c r="K3727">
        <v>56.67</v>
      </c>
    </row>
    <row r="3728" spans="1:11" x14ac:dyDescent="0.35">
      <c r="A3728">
        <v>998094022</v>
      </c>
      <c r="B3728" s="2">
        <v>42828</v>
      </c>
      <c r="C3728" s="2">
        <v>42839</v>
      </c>
      <c r="D3728" t="s">
        <v>166</v>
      </c>
      <c r="E3728" t="s">
        <v>38</v>
      </c>
      <c r="F3728" t="s">
        <v>30</v>
      </c>
      <c r="G3728" t="s">
        <v>18</v>
      </c>
      <c r="H3728" t="s">
        <v>34</v>
      </c>
      <c r="I3728">
        <v>7056</v>
      </c>
      <c r="J3728">
        <v>81.73</v>
      </c>
      <c r="K3728">
        <v>56.67</v>
      </c>
    </row>
    <row r="3729" spans="1:11" x14ac:dyDescent="0.35">
      <c r="A3729">
        <v>755605590</v>
      </c>
      <c r="B3729" s="2">
        <v>44804</v>
      </c>
      <c r="C3729" s="2">
        <v>44809</v>
      </c>
      <c r="D3729" t="s">
        <v>20</v>
      </c>
      <c r="E3729" t="s">
        <v>21</v>
      </c>
      <c r="F3729" t="s">
        <v>17</v>
      </c>
      <c r="G3729" t="s">
        <v>14</v>
      </c>
      <c r="H3729" t="s">
        <v>15</v>
      </c>
      <c r="I3729">
        <v>9340</v>
      </c>
      <c r="J3729">
        <v>152.58000000000001</v>
      </c>
      <c r="K3729">
        <v>97.44</v>
      </c>
    </row>
    <row r="3730" spans="1:11" x14ac:dyDescent="0.35">
      <c r="A3730">
        <v>162831819</v>
      </c>
      <c r="B3730" s="2">
        <v>42766</v>
      </c>
      <c r="C3730" s="2">
        <v>42775</v>
      </c>
      <c r="D3730" t="s">
        <v>114</v>
      </c>
      <c r="E3730" t="s">
        <v>38</v>
      </c>
      <c r="F3730" t="s">
        <v>22</v>
      </c>
      <c r="G3730" t="s">
        <v>18</v>
      </c>
      <c r="H3730" t="s">
        <v>19</v>
      </c>
      <c r="I3730">
        <v>4408</v>
      </c>
      <c r="J3730">
        <v>47.45</v>
      </c>
      <c r="K3730">
        <v>31.79</v>
      </c>
    </row>
    <row r="3731" spans="1:11" x14ac:dyDescent="0.35">
      <c r="A3731">
        <v>960446536</v>
      </c>
      <c r="B3731" s="2">
        <v>44627</v>
      </c>
      <c r="C3731" s="2">
        <v>44639</v>
      </c>
      <c r="D3731" t="s">
        <v>131</v>
      </c>
      <c r="E3731" t="s">
        <v>32</v>
      </c>
      <c r="F3731" t="s">
        <v>40</v>
      </c>
      <c r="G3731" t="s">
        <v>18</v>
      </c>
      <c r="H3731" t="s">
        <v>34</v>
      </c>
      <c r="I3731">
        <v>6328</v>
      </c>
      <c r="J3731">
        <v>651.21</v>
      </c>
      <c r="K3731">
        <v>524.96</v>
      </c>
    </row>
    <row r="3732" spans="1:11" x14ac:dyDescent="0.35">
      <c r="A3732">
        <v>909436070</v>
      </c>
      <c r="B3732" s="2">
        <v>44602</v>
      </c>
      <c r="C3732" s="2">
        <v>44620</v>
      </c>
      <c r="D3732" t="s">
        <v>88</v>
      </c>
      <c r="E3732" t="s">
        <v>38</v>
      </c>
      <c r="F3732" t="s">
        <v>33</v>
      </c>
      <c r="G3732" t="s">
        <v>18</v>
      </c>
      <c r="H3732" t="s">
        <v>26</v>
      </c>
      <c r="I3732">
        <v>1198</v>
      </c>
      <c r="J3732">
        <v>109.28</v>
      </c>
      <c r="K3732">
        <v>35.840000000000003</v>
      </c>
    </row>
    <row r="3733" spans="1:11" x14ac:dyDescent="0.35">
      <c r="A3733">
        <v>541099250</v>
      </c>
      <c r="B3733" s="2">
        <v>44418</v>
      </c>
      <c r="C3733" s="2">
        <v>44427</v>
      </c>
      <c r="D3733" t="s">
        <v>143</v>
      </c>
      <c r="E3733" t="s">
        <v>24</v>
      </c>
      <c r="F3733" t="s">
        <v>40</v>
      </c>
      <c r="G3733" t="s">
        <v>14</v>
      </c>
      <c r="H3733" t="s">
        <v>26</v>
      </c>
      <c r="I3733">
        <v>2147</v>
      </c>
      <c r="J3733">
        <v>651.21</v>
      </c>
      <c r="K3733">
        <v>524.96</v>
      </c>
    </row>
    <row r="3734" spans="1:11" x14ac:dyDescent="0.35">
      <c r="A3734">
        <v>907047402</v>
      </c>
      <c r="B3734" s="2">
        <v>44725</v>
      </c>
      <c r="C3734" s="2">
        <v>44744</v>
      </c>
      <c r="D3734" t="s">
        <v>159</v>
      </c>
      <c r="E3734" t="s">
        <v>21</v>
      </c>
      <c r="F3734" t="s">
        <v>47</v>
      </c>
      <c r="G3734" t="s">
        <v>14</v>
      </c>
      <c r="H3734" t="s">
        <v>15</v>
      </c>
      <c r="I3734">
        <v>4338</v>
      </c>
      <c r="J3734">
        <v>421.89</v>
      </c>
      <c r="K3734">
        <v>364.69</v>
      </c>
    </row>
    <row r="3735" spans="1:11" x14ac:dyDescent="0.35">
      <c r="A3735">
        <v>429204356</v>
      </c>
      <c r="B3735" s="2">
        <v>43411</v>
      </c>
      <c r="C3735" s="2">
        <v>43426</v>
      </c>
      <c r="D3735" t="s">
        <v>111</v>
      </c>
      <c r="E3735" t="s">
        <v>38</v>
      </c>
      <c r="F3735" t="s">
        <v>47</v>
      </c>
      <c r="G3735" t="s">
        <v>14</v>
      </c>
      <c r="H3735" t="s">
        <v>19</v>
      </c>
      <c r="I3735">
        <v>9962</v>
      </c>
      <c r="J3735">
        <v>421.89</v>
      </c>
      <c r="K3735">
        <v>364.69</v>
      </c>
    </row>
    <row r="3736" spans="1:11" x14ac:dyDescent="0.35">
      <c r="A3736">
        <v>749806439</v>
      </c>
      <c r="B3736" s="2">
        <v>44333</v>
      </c>
      <c r="C3736" s="2">
        <v>44336</v>
      </c>
      <c r="D3736" t="s">
        <v>124</v>
      </c>
      <c r="E3736" t="s">
        <v>38</v>
      </c>
      <c r="F3736" t="s">
        <v>40</v>
      </c>
      <c r="G3736" t="s">
        <v>18</v>
      </c>
      <c r="H3736" t="s">
        <v>26</v>
      </c>
      <c r="I3736">
        <v>3243</v>
      </c>
      <c r="J3736">
        <v>651.21</v>
      </c>
      <c r="K3736">
        <v>524.96</v>
      </c>
    </row>
    <row r="3737" spans="1:11" x14ac:dyDescent="0.35">
      <c r="A3737">
        <v>881402480</v>
      </c>
      <c r="B3737" s="2">
        <v>43154</v>
      </c>
      <c r="C3737" s="2">
        <v>43164</v>
      </c>
      <c r="D3737" t="s">
        <v>98</v>
      </c>
      <c r="E3737" t="s">
        <v>38</v>
      </c>
      <c r="F3737" t="s">
        <v>68</v>
      </c>
      <c r="G3737" t="s">
        <v>14</v>
      </c>
      <c r="H3737" t="s">
        <v>19</v>
      </c>
      <c r="I3737">
        <v>5435</v>
      </c>
      <c r="J3737">
        <v>154.06</v>
      </c>
      <c r="K3737">
        <v>90.93</v>
      </c>
    </row>
    <row r="3738" spans="1:11" x14ac:dyDescent="0.35">
      <c r="A3738">
        <v>356853806</v>
      </c>
      <c r="B3738" s="2">
        <v>42240</v>
      </c>
      <c r="C3738" s="2">
        <v>42247</v>
      </c>
      <c r="D3738" t="s">
        <v>87</v>
      </c>
      <c r="E3738" t="s">
        <v>24</v>
      </c>
      <c r="F3738" t="s">
        <v>56</v>
      </c>
      <c r="G3738" t="s">
        <v>18</v>
      </c>
      <c r="H3738" t="s">
        <v>34</v>
      </c>
      <c r="I3738">
        <v>9826</v>
      </c>
      <c r="J3738">
        <v>9.33</v>
      </c>
      <c r="K3738">
        <v>6.92</v>
      </c>
    </row>
    <row r="3739" spans="1:11" x14ac:dyDescent="0.35">
      <c r="A3739">
        <v>579334247</v>
      </c>
      <c r="B3739" s="2">
        <v>43535</v>
      </c>
      <c r="C3739" s="2">
        <v>43546</v>
      </c>
      <c r="D3739" t="s">
        <v>179</v>
      </c>
      <c r="E3739" t="s">
        <v>32</v>
      </c>
      <c r="F3739" t="s">
        <v>25</v>
      </c>
      <c r="G3739" t="s">
        <v>14</v>
      </c>
      <c r="H3739" t="s">
        <v>26</v>
      </c>
      <c r="I3739">
        <v>6733</v>
      </c>
      <c r="J3739">
        <v>205.7</v>
      </c>
      <c r="K3739">
        <v>117.11</v>
      </c>
    </row>
    <row r="3740" spans="1:11" x14ac:dyDescent="0.35">
      <c r="A3740">
        <v>772330129</v>
      </c>
      <c r="B3740" s="2">
        <v>44107</v>
      </c>
      <c r="C3740" s="2">
        <v>44116</v>
      </c>
      <c r="D3740" t="s">
        <v>81</v>
      </c>
      <c r="E3740" t="s">
        <v>32</v>
      </c>
      <c r="F3740" t="s">
        <v>33</v>
      </c>
      <c r="G3740" t="s">
        <v>18</v>
      </c>
      <c r="H3740" t="s">
        <v>19</v>
      </c>
      <c r="I3740">
        <v>8503</v>
      </c>
      <c r="J3740">
        <v>109.28</v>
      </c>
      <c r="K3740">
        <v>35.840000000000003</v>
      </c>
    </row>
    <row r="3741" spans="1:11" x14ac:dyDescent="0.35">
      <c r="A3741">
        <v>229640281</v>
      </c>
      <c r="B3741" s="2">
        <v>44563</v>
      </c>
      <c r="C3741" s="2">
        <v>44574</v>
      </c>
      <c r="D3741" t="s">
        <v>211</v>
      </c>
      <c r="E3741" t="s">
        <v>38</v>
      </c>
      <c r="F3741" t="s">
        <v>22</v>
      </c>
      <c r="G3741" t="s">
        <v>18</v>
      </c>
      <c r="H3741" t="s">
        <v>15</v>
      </c>
      <c r="I3741">
        <v>4517</v>
      </c>
      <c r="J3741">
        <v>47.45</v>
      </c>
      <c r="K3741">
        <v>31.79</v>
      </c>
    </row>
    <row r="3742" spans="1:11" x14ac:dyDescent="0.35">
      <c r="A3742">
        <v>565376031</v>
      </c>
      <c r="B3742" s="2">
        <v>42669</v>
      </c>
      <c r="C3742" s="2">
        <v>42683</v>
      </c>
      <c r="D3742" t="s">
        <v>130</v>
      </c>
      <c r="E3742" t="s">
        <v>29</v>
      </c>
      <c r="F3742" t="s">
        <v>56</v>
      </c>
      <c r="G3742" t="s">
        <v>18</v>
      </c>
      <c r="H3742" t="s">
        <v>26</v>
      </c>
      <c r="I3742">
        <v>6186</v>
      </c>
      <c r="J3742">
        <v>9.33</v>
      </c>
      <c r="K3742">
        <v>6.92</v>
      </c>
    </row>
    <row r="3743" spans="1:11" x14ac:dyDescent="0.35">
      <c r="A3743">
        <v>763961207</v>
      </c>
      <c r="B3743" s="2">
        <v>43855</v>
      </c>
      <c r="C3743" s="2">
        <v>43869</v>
      </c>
      <c r="D3743" t="s">
        <v>146</v>
      </c>
      <c r="E3743" t="s">
        <v>29</v>
      </c>
      <c r="F3743" t="s">
        <v>40</v>
      </c>
      <c r="G3743" t="s">
        <v>18</v>
      </c>
      <c r="H3743" t="s">
        <v>15</v>
      </c>
      <c r="I3743">
        <v>1953</v>
      </c>
      <c r="J3743">
        <v>651.21</v>
      </c>
      <c r="K3743">
        <v>524.96</v>
      </c>
    </row>
    <row r="3744" spans="1:11" x14ac:dyDescent="0.35">
      <c r="A3744">
        <v>330132138</v>
      </c>
      <c r="B3744" s="2">
        <v>43665</v>
      </c>
      <c r="C3744" s="2">
        <v>43672</v>
      </c>
      <c r="D3744" t="s">
        <v>136</v>
      </c>
      <c r="E3744" t="s">
        <v>38</v>
      </c>
      <c r="F3744" t="s">
        <v>22</v>
      </c>
      <c r="G3744" t="s">
        <v>18</v>
      </c>
      <c r="H3744" t="s">
        <v>26</v>
      </c>
      <c r="I3744">
        <v>2291</v>
      </c>
      <c r="J3744">
        <v>47.45</v>
      </c>
      <c r="K3744">
        <v>31.79</v>
      </c>
    </row>
    <row r="3745" spans="1:11" x14ac:dyDescent="0.35">
      <c r="A3745">
        <v>638937652</v>
      </c>
      <c r="B3745" s="2">
        <v>43689</v>
      </c>
      <c r="C3745" s="2">
        <v>43701</v>
      </c>
      <c r="D3745" t="s">
        <v>125</v>
      </c>
      <c r="E3745" t="s">
        <v>21</v>
      </c>
      <c r="F3745" t="s">
        <v>56</v>
      </c>
      <c r="G3745" t="s">
        <v>18</v>
      </c>
      <c r="H3745" t="s">
        <v>26</v>
      </c>
      <c r="I3745">
        <v>4705</v>
      </c>
      <c r="J3745">
        <v>9.33</v>
      </c>
      <c r="K3745">
        <v>6.92</v>
      </c>
    </row>
    <row r="3746" spans="1:11" x14ac:dyDescent="0.35">
      <c r="A3746">
        <v>885739076</v>
      </c>
      <c r="B3746" s="2">
        <v>43561</v>
      </c>
      <c r="C3746" s="2">
        <v>43572</v>
      </c>
      <c r="D3746" t="s">
        <v>220</v>
      </c>
      <c r="E3746" t="s">
        <v>29</v>
      </c>
      <c r="F3746" t="s">
        <v>33</v>
      </c>
      <c r="G3746" t="s">
        <v>14</v>
      </c>
      <c r="H3746" t="s">
        <v>34</v>
      </c>
      <c r="I3746">
        <v>8730</v>
      </c>
      <c r="J3746">
        <v>109.28</v>
      </c>
      <c r="K3746">
        <v>35.840000000000003</v>
      </c>
    </row>
    <row r="3747" spans="1:11" x14ac:dyDescent="0.35">
      <c r="A3747">
        <v>336210238</v>
      </c>
      <c r="B3747" s="2">
        <v>44842</v>
      </c>
      <c r="C3747" s="2">
        <v>44849</v>
      </c>
      <c r="D3747" t="s">
        <v>90</v>
      </c>
      <c r="E3747" t="s">
        <v>38</v>
      </c>
      <c r="F3747" t="s">
        <v>76</v>
      </c>
      <c r="G3747" t="s">
        <v>18</v>
      </c>
      <c r="H3747" t="s">
        <v>34</v>
      </c>
      <c r="I3747">
        <v>936</v>
      </c>
      <c r="J3747">
        <v>668.27</v>
      </c>
      <c r="K3747">
        <v>502.54</v>
      </c>
    </row>
    <row r="3748" spans="1:11" x14ac:dyDescent="0.35">
      <c r="A3748">
        <v>576337468</v>
      </c>
      <c r="B3748" s="2">
        <v>43479</v>
      </c>
      <c r="C3748" s="2">
        <v>43489</v>
      </c>
      <c r="D3748" t="s">
        <v>185</v>
      </c>
      <c r="E3748" t="s">
        <v>38</v>
      </c>
      <c r="F3748" t="s">
        <v>56</v>
      </c>
      <c r="G3748" t="s">
        <v>14</v>
      </c>
      <c r="H3748" t="s">
        <v>19</v>
      </c>
      <c r="I3748">
        <v>9919</v>
      </c>
      <c r="J3748">
        <v>9.33</v>
      </c>
      <c r="K3748">
        <v>6.92</v>
      </c>
    </row>
    <row r="3749" spans="1:11" x14ac:dyDescent="0.35">
      <c r="A3749">
        <v>562419593</v>
      </c>
      <c r="B3749" s="2">
        <v>42623</v>
      </c>
      <c r="C3749" s="2">
        <v>42634</v>
      </c>
      <c r="D3749" t="s">
        <v>53</v>
      </c>
      <c r="E3749" t="s">
        <v>29</v>
      </c>
      <c r="F3749" t="s">
        <v>76</v>
      </c>
      <c r="G3749" t="s">
        <v>18</v>
      </c>
      <c r="H3749" t="s">
        <v>34</v>
      </c>
      <c r="I3749">
        <v>1311</v>
      </c>
      <c r="J3749">
        <v>668.27</v>
      </c>
      <c r="K3749">
        <v>502.54</v>
      </c>
    </row>
    <row r="3750" spans="1:11" x14ac:dyDescent="0.35">
      <c r="A3750">
        <v>671067941</v>
      </c>
      <c r="B3750" s="2">
        <v>44503</v>
      </c>
      <c r="C3750" s="2">
        <v>44521</v>
      </c>
      <c r="D3750" t="s">
        <v>155</v>
      </c>
      <c r="E3750" t="s">
        <v>12</v>
      </c>
      <c r="F3750" t="s">
        <v>22</v>
      </c>
      <c r="G3750" t="s">
        <v>18</v>
      </c>
      <c r="H3750" t="s">
        <v>26</v>
      </c>
      <c r="I3750">
        <v>2771</v>
      </c>
      <c r="J3750">
        <v>47.45</v>
      </c>
      <c r="K3750">
        <v>31.79</v>
      </c>
    </row>
    <row r="3751" spans="1:11" x14ac:dyDescent="0.35">
      <c r="A3751">
        <v>449206340</v>
      </c>
      <c r="B3751" s="2">
        <v>42426</v>
      </c>
      <c r="C3751" s="2">
        <v>42427</v>
      </c>
      <c r="D3751" t="s">
        <v>165</v>
      </c>
      <c r="E3751" t="s">
        <v>21</v>
      </c>
      <c r="F3751" t="s">
        <v>25</v>
      </c>
      <c r="G3751" t="s">
        <v>18</v>
      </c>
      <c r="H3751" t="s">
        <v>34</v>
      </c>
      <c r="I3751">
        <v>8993</v>
      </c>
      <c r="J3751">
        <v>205.7</v>
      </c>
      <c r="K3751">
        <v>117.11</v>
      </c>
    </row>
    <row r="3752" spans="1:11" x14ac:dyDescent="0.35">
      <c r="A3752">
        <v>864071118</v>
      </c>
      <c r="B3752" s="2">
        <v>44752</v>
      </c>
      <c r="C3752" s="2">
        <v>44768</v>
      </c>
      <c r="D3752" t="s">
        <v>214</v>
      </c>
      <c r="E3752" t="s">
        <v>21</v>
      </c>
      <c r="F3752" t="s">
        <v>22</v>
      </c>
      <c r="G3752" t="s">
        <v>14</v>
      </c>
      <c r="H3752" t="s">
        <v>26</v>
      </c>
      <c r="I3752">
        <v>6700</v>
      </c>
      <c r="J3752">
        <v>47.45</v>
      </c>
      <c r="K3752">
        <v>31.79</v>
      </c>
    </row>
    <row r="3753" spans="1:11" x14ac:dyDescent="0.35">
      <c r="A3753">
        <v>253211104</v>
      </c>
      <c r="B3753" s="2">
        <v>44911</v>
      </c>
      <c r="C3753" s="2">
        <v>44923</v>
      </c>
      <c r="D3753" t="s">
        <v>95</v>
      </c>
      <c r="E3753" t="s">
        <v>21</v>
      </c>
      <c r="F3753" t="s">
        <v>40</v>
      </c>
      <c r="G3753" t="s">
        <v>14</v>
      </c>
      <c r="H3753" t="s">
        <v>19</v>
      </c>
      <c r="I3753">
        <v>9648</v>
      </c>
      <c r="J3753">
        <v>651.21</v>
      </c>
      <c r="K3753">
        <v>524.96</v>
      </c>
    </row>
    <row r="3754" spans="1:11" x14ac:dyDescent="0.35">
      <c r="A3754">
        <v>174487626</v>
      </c>
      <c r="B3754" s="2">
        <v>44502</v>
      </c>
      <c r="C3754" s="2">
        <v>44520</v>
      </c>
      <c r="D3754" t="s">
        <v>94</v>
      </c>
      <c r="E3754" t="s">
        <v>38</v>
      </c>
      <c r="F3754" t="s">
        <v>25</v>
      </c>
      <c r="G3754" t="s">
        <v>18</v>
      </c>
      <c r="H3754" t="s">
        <v>34</v>
      </c>
      <c r="I3754">
        <v>3621</v>
      </c>
      <c r="J3754">
        <v>205.7</v>
      </c>
      <c r="K3754">
        <v>117.11</v>
      </c>
    </row>
    <row r="3755" spans="1:11" x14ac:dyDescent="0.35">
      <c r="A3755">
        <v>456074512</v>
      </c>
      <c r="B3755" s="2">
        <v>43967</v>
      </c>
      <c r="C3755" s="2">
        <v>43969</v>
      </c>
      <c r="D3755" t="s">
        <v>177</v>
      </c>
      <c r="E3755" t="s">
        <v>24</v>
      </c>
      <c r="F3755" t="s">
        <v>22</v>
      </c>
      <c r="G3755" t="s">
        <v>14</v>
      </c>
      <c r="H3755" t="s">
        <v>34</v>
      </c>
      <c r="I3755">
        <v>1438</v>
      </c>
      <c r="J3755">
        <v>47.45</v>
      </c>
      <c r="K3755">
        <v>31.79</v>
      </c>
    </row>
    <row r="3756" spans="1:11" x14ac:dyDescent="0.35">
      <c r="A3756">
        <v>546458089</v>
      </c>
      <c r="B3756" s="2">
        <v>44144</v>
      </c>
      <c r="C3756" s="2">
        <v>44152</v>
      </c>
      <c r="D3756" t="s">
        <v>82</v>
      </c>
      <c r="E3756" t="s">
        <v>32</v>
      </c>
      <c r="F3756" t="s">
        <v>42</v>
      </c>
      <c r="G3756" t="s">
        <v>14</v>
      </c>
      <c r="H3756" t="s">
        <v>19</v>
      </c>
      <c r="I3756">
        <v>7947</v>
      </c>
      <c r="J3756">
        <v>437.2</v>
      </c>
      <c r="K3756">
        <v>263.33</v>
      </c>
    </row>
    <row r="3757" spans="1:11" x14ac:dyDescent="0.35">
      <c r="A3757">
        <v>864437186</v>
      </c>
      <c r="B3757" s="2">
        <v>44870</v>
      </c>
      <c r="C3757" s="2">
        <v>44887</v>
      </c>
      <c r="D3757" t="s">
        <v>45</v>
      </c>
      <c r="E3757" t="s">
        <v>12</v>
      </c>
      <c r="F3757" t="s">
        <v>30</v>
      </c>
      <c r="G3757" t="s">
        <v>18</v>
      </c>
      <c r="H3757" t="s">
        <v>26</v>
      </c>
      <c r="I3757">
        <v>5028</v>
      </c>
      <c r="J3757">
        <v>81.73</v>
      </c>
      <c r="K3757">
        <v>56.67</v>
      </c>
    </row>
    <row r="3758" spans="1:11" x14ac:dyDescent="0.35">
      <c r="A3758">
        <v>549123132</v>
      </c>
      <c r="B3758" s="2">
        <v>44030</v>
      </c>
      <c r="C3758" s="2">
        <v>44031</v>
      </c>
      <c r="D3758" t="s">
        <v>92</v>
      </c>
      <c r="E3758" t="s">
        <v>32</v>
      </c>
      <c r="F3758" t="s">
        <v>40</v>
      </c>
      <c r="G3758" t="s">
        <v>18</v>
      </c>
      <c r="H3758" t="s">
        <v>26</v>
      </c>
      <c r="I3758">
        <v>6592</v>
      </c>
      <c r="J3758">
        <v>651.21</v>
      </c>
      <c r="K3758">
        <v>524.96</v>
      </c>
    </row>
    <row r="3759" spans="1:11" x14ac:dyDescent="0.35">
      <c r="A3759">
        <v>609939754</v>
      </c>
      <c r="B3759" s="2">
        <v>43779</v>
      </c>
      <c r="C3759" s="2">
        <v>43780</v>
      </c>
      <c r="D3759" t="s">
        <v>79</v>
      </c>
      <c r="E3759" t="s">
        <v>21</v>
      </c>
      <c r="F3759" t="s">
        <v>56</v>
      </c>
      <c r="G3759" t="s">
        <v>14</v>
      </c>
      <c r="H3759" t="s">
        <v>15</v>
      </c>
      <c r="I3759">
        <v>3582</v>
      </c>
      <c r="J3759">
        <v>9.33</v>
      </c>
      <c r="K3759">
        <v>6.92</v>
      </c>
    </row>
    <row r="3760" spans="1:11" x14ac:dyDescent="0.35">
      <c r="A3760">
        <v>776623380</v>
      </c>
      <c r="B3760" s="2">
        <v>44475</v>
      </c>
      <c r="C3760" s="2">
        <v>44486</v>
      </c>
      <c r="D3760" t="s">
        <v>75</v>
      </c>
      <c r="E3760" t="s">
        <v>38</v>
      </c>
      <c r="F3760" t="s">
        <v>42</v>
      </c>
      <c r="G3760" t="s">
        <v>14</v>
      </c>
      <c r="H3760" t="s">
        <v>19</v>
      </c>
      <c r="I3760">
        <v>8971</v>
      </c>
      <c r="J3760">
        <v>437.2</v>
      </c>
      <c r="K3760">
        <v>263.33</v>
      </c>
    </row>
    <row r="3761" spans="1:11" x14ac:dyDescent="0.35">
      <c r="A3761">
        <v>849222838</v>
      </c>
      <c r="B3761" s="2">
        <v>42241</v>
      </c>
      <c r="C3761" s="2">
        <v>42243</v>
      </c>
      <c r="D3761" t="s">
        <v>183</v>
      </c>
      <c r="E3761" t="s">
        <v>24</v>
      </c>
      <c r="F3761" t="s">
        <v>40</v>
      </c>
      <c r="G3761" t="s">
        <v>18</v>
      </c>
      <c r="H3761" t="s">
        <v>26</v>
      </c>
      <c r="I3761">
        <v>2764</v>
      </c>
      <c r="J3761">
        <v>651.21</v>
      </c>
      <c r="K3761">
        <v>524.96</v>
      </c>
    </row>
    <row r="3762" spans="1:11" x14ac:dyDescent="0.35">
      <c r="A3762">
        <v>248099458</v>
      </c>
      <c r="B3762" s="2">
        <v>43559</v>
      </c>
      <c r="C3762" s="2">
        <v>43572</v>
      </c>
      <c r="D3762" t="s">
        <v>202</v>
      </c>
      <c r="E3762" t="s">
        <v>38</v>
      </c>
      <c r="F3762" t="s">
        <v>42</v>
      </c>
      <c r="G3762" t="s">
        <v>18</v>
      </c>
      <c r="H3762" t="s">
        <v>15</v>
      </c>
      <c r="I3762">
        <v>6998</v>
      </c>
      <c r="J3762">
        <v>437.2</v>
      </c>
      <c r="K3762">
        <v>263.33</v>
      </c>
    </row>
    <row r="3763" spans="1:11" x14ac:dyDescent="0.35">
      <c r="A3763">
        <v>263927066</v>
      </c>
      <c r="B3763" s="2">
        <v>43952</v>
      </c>
      <c r="C3763" s="2">
        <v>43965</v>
      </c>
      <c r="D3763" t="s">
        <v>105</v>
      </c>
      <c r="E3763" t="s">
        <v>12</v>
      </c>
      <c r="F3763" t="s">
        <v>40</v>
      </c>
      <c r="G3763" t="s">
        <v>18</v>
      </c>
      <c r="H3763" t="s">
        <v>19</v>
      </c>
      <c r="I3763">
        <v>739</v>
      </c>
      <c r="J3763">
        <v>651.21</v>
      </c>
      <c r="K3763">
        <v>524.96</v>
      </c>
    </row>
    <row r="3764" spans="1:11" x14ac:dyDescent="0.35">
      <c r="A3764">
        <v>907691991</v>
      </c>
      <c r="B3764" s="2">
        <v>43137</v>
      </c>
      <c r="C3764" s="2">
        <v>43142</v>
      </c>
      <c r="D3764" t="s">
        <v>152</v>
      </c>
      <c r="E3764" t="s">
        <v>21</v>
      </c>
      <c r="F3764" t="s">
        <v>25</v>
      </c>
      <c r="G3764" t="s">
        <v>18</v>
      </c>
      <c r="H3764" t="s">
        <v>15</v>
      </c>
      <c r="I3764">
        <v>5086</v>
      </c>
      <c r="J3764">
        <v>205.7</v>
      </c>
      <c r="K3764">
        <v>117.11</v>
      </c>
    </row>
    <row r="3765" spans="1:11" x14ac:dyDescent="0.35">
      <c r="A3765">
        <v>460693061</v>
      </c>
      <c r="B3765" s="2">
        <v>42763</v>
      </c>
      <c r="C3765" s="2">
        <v>42766</v>
      </c>
      <c r="D3765" t="s">
        <v>215</v>
      </c>
      <c r="E3765" t="s">
        <v>21</v>
      </c>
      <c r="F3765" t="s">
        <v>56</v>
      </c>
      <c r="G3765" t="s">
        <v>18</v>
      </c>
      <c r="H3765" t="s">
        <v>19</v>
      </c>
      <c r="I3765">
        <v>8169</v>
      </c>
      <c r="J3765">
        <v>9.33</v>
      </c>
      <c r="K3765">
        <v>6.92</v>
      </c>
    </row>
    <row r="3766" spans="1:11" x14ac:dyDescent="0.35">
      <c r="A3766">
        <v>424541604</v>
      </c>
      <c r="B3766" s="2">
        <v>43560</v>
      </c>
      <c r="C3766" s="2">
        <v>43577</v>
      </c>
      <c r="D3766" t="s">
        <v>71</v>
      </c>
      <c r="E3766" t="s">
        <v>21</v>
      </c>
      <c r="F3766" t="s">
        <v>40</v>
      </c>
      <c r="G3766" t="s">
        <v>18</v>
      </c>
      <c r="H3766" t="s">
        <v>34</v>
      </c>
      <c r="I3766">
        <v>150</v>
      </c>
      <c r="J3766">
        <v>651.21</v>
      </c>
      <c r="K3766">
        <v>524.96</v>
      </c>
    </row>
    <row r="3767" spans="1:11" x14ac:dyDescent="0.35">
      <c r="A3767">
        <v>571161448</v>
      </c>
      <c r="B3767" s="2">
        <v>43337</v>
      </c>
      <c r="C3767" s="2">
        <v>43343</v>
      </c>
      <c r="D3767" t="s">
        <v>20</v>
      </c>
      <c r="E3767" t="s">
        <v>21</v>
      </c>
      <c r="F3767" t="s">
        <v>76</v>
      </c>
      <c r="G3767" t="s">
        <v>14</v>
      </c>
      <c r="H3767" t="s">
        <v>26</v>
      </c>
      <c r="I3767">
        <v>8220</v>
      </c>
      <c r="J3767">
        <v>668.27</v>
      </c>
      <c r="K3767">
        <v>502.54</v>
      </c>
    </row>
    <row r="3768" spans="1:11" x14ac:dyDescent="0.35">
      <c r="A3768">
        <v>292788922</v>
      </c>
      <c r="B3768" s="2">
        <v>44412</v>
      </c>
      <c r="C3768" s="2">
        <v>44433</v>
      </c>
      <c r="D3768" t="s">
        <v>36</v>
      </c>
      <c r="E3768" t="s">
        <v>29</v>
      </c>
      <c r="F3768" t="s">
        <v>68</v>
      </c>
      <c r="G3768" t="s">
        <v>14</v>
      </c>
      <c r="H3768" t="s">
        <v>15</v>
      </c>
      <c r="I3768">
        <v>1603</v>
      </c>
      <c r="J3768">
        <v>154.06</v>
      </c>
      <c r="K3768">
        <v>90.93</v>
      </c>
    </row>
    <row r="3769" spans="1:11" x14ac:dyDescent="0.35">
      <c r="A3769">
        <v>851972854</v>
      </c>
      <c r="B3769" s="2">
        <v>43256</v>
      </c>
      <c r="C3769" s="2">
        <v>43275</v>
      </c>
      <c r="D3769" t="s">
        <v>83</v>
      </c>
      <c r="E3769" t="s">
        <v>38</v>
      </c>
      <c r="F3769" t="s">
        <v>42</v>
      </c>
      <c r="G3769" t="s">
        <v>14</v>
      </c>
      <c r="H3769" t="s">
        <v>26</v>
      </c>
      <c r="I3769">
        <v>6555</v>
      </c>
      <c r="J3769">
        <v>437.2</v>
      </c>
      <c r="K3769">
        <v>263.33</v>
      </c>
    </row>
    <row r="3770" spans="1:11" x14ac:dyDescent="0.35">
      <c r="A3770">
        <v>431574571</v>
      </c>
      <c r="B3770" s="2">
        <v>44505</v>
      </c>
      <c r="C3770" s="2">
        <v>44522</v>
      </c>
      <c r="D3770" t="s">
        <v>61</v>
      </c>
      <c r="E3770" t="s">
        <v>12</v>
      </c>
      <c r="F3770" t="s">
        <v>30</v>
      </c>
      <c r="G3770" t="s">
        <v>18</v>
      </c>
      <c r="H3770" t="s">
        <v>19</v>
      </c>
      <c r="I3770">
        <v>1361</v>
      </c>
      <c r="J3770">
        <v>81.73</v>
      </c>
      <c r="K3770">
        <v>56.67</v>
      </c>
    </row>
    <row r="3771" spans="1:11" x14ac:dyDescent="0.35">
      <c r="A3771">
        <v>884767901</v>
      </c>
      <c r="B3771" s="2">
        <v>44025</v>
      </c>
      <c r="C3771" s="2">
        <v>44046</v>
      </c>
      <c r="D3771" t="s">
        <v>134</v>
      </c>
      <c r="E3771" t="s">
        <v>38</v>
      </c>
      <c r="F3771" t="s">
        <v>25</v>
      </c>
      <c r="G3771" t="s">
        <v>18</v>
      </c>
      <c r="H3771" t="s">
        <v>19</v>
      </c>
      <c r="I3771">
        <v>1338</v>
      </c>
      <c r="J3771">
        <v>205.7</v>
      </c>
      <c r="K3771">
        <v>117.11</v>
      </c>
    </row>
    <row r="3772" spans="1:11" x14ac:dyDescent="0.35">
      <c r="A3772">
        <v>985039174</v>
      </c>
      <c r="B3772" s="2">
        <v>44231</v>
      </c>
      <c r="C3772" s="2">
        <v>44243</v>
      </c>
      <c r="D3772" t="s">
        <v>91</v>
      </c>
      <c r="E3772" t="s">
        <v>21</v>
      </c>
      <c r="F3772" t="s">
        <v>22</v>
      </c>
      <c r="G3772" t="s">
        <v>14</v>
      </c>
      <c r="H3772" t="s">
        <v>34</v>
      </c>
      <c r="I3772">
        <v>3836</v>
      </c>
      <c r="J3772">
        <v>47.45</v>
      </c>
      <c r="K3772">
        <v>31.79</v>
      </c>
    </row>
    <row r="3773" spans="1:11" x14ac:dyDescent="0.35">
      <c r="A3773">
        <v>476187217</v>
      </c>
      <c r="B3773" s="2">
        <v>43304</v>
      </c>
      <c r="C3773" s="2">
        <v>43315</v>
      </c>
      <c r="D3773" t="s">
        <v>170</v>
      </c>
      <c r="E3773" t="s">
        <v>12</v>
      </c>
      <c r="F3773" t="s">
        <v>40</v>
      </c>
      <c r="G3773" t="s">
        <v>18</v>
      </c>
      <c r="H3773" t="s">
        <v>15</v>
      </c>
      <c r="I3773">
        <v>3234</v>
      </c>
      <c r="J3773">
        <v>651.21</v>
      </c>
      <c r="K3773">
        <v>524.96</v>
      </c>
    </row>
    <row r="3774" spans="1:11" x14ac:dyDescent="0.35">
      <c r="A3774">
        <v>522323358</v>
      </c>
      <c r="B3774" s="2">
        <v>42324</v>
      </c>
      <c r="C3774" s="2">
        <v>42332</v>
      </c>
      <c r="D3774" t="s">
        <v>214</v>
      </c>
      <c r="E3774" t="s">
        <v>21</v>
      </c>
      <c r="F3774" t="s">
        <v>33</v>
      </c>
      <c r="G3774" t="s">
        <v>14</v>
      </c>
      <c r="H3774" t="s">
        <v>34</v>
      </c>
      <c r="I3774">
        <v>5944</v>
      </c>
      <c r="J3774">
        <v>109.28</v>
      </c>
      <c r="K3774">
        <v>35.840000000000003</v>
      </c>
    </row>
    <row r="3775" spans="1:11" x14ac:dyDescent="0.35">
      <c r="A3775">
        <v>557871425</v>
      </c>
      <c r="B3775" s="2">
        <v>44139</v>
      </c>
      <c r="C3775" s="2">
        <v>44144</v>
      </c>
      <c r="D3775" t="s">
        <v>120</v>
      </c>
      <c r="E3775" t="s">
        <v>38</v>
      </c>
      <c r="F3775" t="s">
        <v>13</v>
      </c>
      <c r="G3775" t="s">
        <v>14</v>
      </c>
      <c r="H3775" t="s">
        <v>34</v>
      </c>
      <c r="I3775">
        <v>5407</v>
      </c>
      <c r="J3775">
        <v>255.28</v>
      </c>
      <c r="K3775">
        <v>159.41999999999999</v>
      </c>
    </row>
    <row r="3776" spans="1:11" x14ac:dyDescent="0.35">
      <c r="A3776">
        <v>537567746</v>
      </c>
      <c r="B3776" s="2">
        <v>44525</v>
      </c>
      <c r="C3776" s="2">
        <v>44535</v>
      </c>
      <c r="D3776" t="s">
        <v>163</v>
      </c>
      <c r="E3776" t="s">
        <v>38</v>
      </c>
      <c r="F3776" t="s">
        <v>42</v>
      </c>
      <c r="G3776" t="s">
        <v>14</v>
      </c>
      <c r="H3776" t="s">
        <v>15</v>
      </c>
      <c r="I3776">
        <v>7097</v>
      </c>
      <c r="J3776">
        <v>437.2</v>
      </c>
      <c r="K3776">
        <v>263.33</v>
      </c>
    </row>
    <row r="3777" spans="1:11" x14ac:dyDescent="0.35">
      <c r="A3777">
        <v>486461150</v>
      </c>
      <c r="B3777" s="2">
        <v>42648</v>
      </c>
      <c r="C3777" s="2">
        <v>42651</v>
      </c>
      <c r="D3777" t="s">
        <v>102</v>
      </c>
      <c r="E3777" t="s">
        <v>21</v>
      </c>
      <c r="F3777" t="s">
        <v>68</v>
      </c>
      <c r="G3777" t="s">
        <v>18</v>
      </c>
      <c r="H3777" t="s">
        <v>15</v>
      </c>
      <c r="I3777">
        <v>3519</v>
      </c>
      <c r="J3777">
        <v>154.06</v>
      </c>
      <c r="K3777">
        <v>90.93</v>
      </c>
    </row>
    <row r="3778" spans="1:11" x14ac:dyDescent="0.35">
      <c r="A3778">
        <v>949912965</v>
      </c>
      <c r="B3778" s="2">
        <v>42759</v>
      </c>
      <c r="C3778" s="2">
        <v>42764</v>
      </c>
      <c r="D3778" t="s">
        <v>116</v>
      </c>
      <c r="E3778" t="s">
        <v>21</v>
      </c>
      <c r="F3778" t="s">
        <v>42</v>
      </c>
      <c r="G3778" t="s">
        <v>14</v>
      </c>
      <c r="H3778" t="s">
        <v>15</v>
      </c>
      <c r="I3778">
        <v>9210</v>
      </c>
      <c r="J3778">
        <v>437.2</v>
      </c>
      <c r="K3778">
        <v>263.33</v>
      </c>
    </row>
    <row r="3779" spans="1:11" x14ac:dyDescent="0.35">
      <c r="A3779">
        <v>743597018</v>
      </c>
      <c r="B3779" s="2">
        <v>43418</v>
      </c>
      <c r="C3779" s="2">
        <v>43433</v>
      </c>
      <c r="D3779" t="s">
        <v>143</v>
      </c>
      <c r="E3779" t="s">
        <v>24</v>
      </c>
      <c r="F3779" t="s">
        <v>30</v>
      </c>
      <c r="G3779" t="s">
        <v>18</v>
      </c>
      <c r="H3779" t="s">
        <v>19</v>
      </c>
      <c r="I3779">
        <v>5737</v>
      </c>
      <c r="J3779">
        <v>81.73</v>
      </c>
      <c r="K3779">
        <v>56.67</v>
      </c>
    </row>
    <row r="3780" spans="1:11" x14ac:dyDescent="0.35">
      <c r="A3780">
        <v>103499639</v>
      </c>
      <c r="B3780" s="2">
        <v>43575</v>
      </c>
      <c r="C3780" s="2">
        <v>43577</v>
      </c>
      <c r="D3780" t="s">
        <v>165</v>
      </c>
      <c r="E3780" t="s">
        <v>21</v>
      </c>
      <c r="F3780" t="s">
        <v>56</v>
      </c>
      <c r="G3780" t="s">
        <v>14</v>
      </c>
      <c r="H3780" t="s">
        <v>26</v>
      </c>
      <c r="I3780">
        <v>6698</v>
      </c>
      <c r="J3780">
        <v>9.33</v>
      </c>
      <c r="K3780">
        <v>6.92</v>
      </c>
    </row>
    <row r="3781" spans="1:11" x14ac:dyDescent="0.35">
      <c r="A3781">
        <v>235919654</v>
      </c>
      <c r="B3781" s="2">
        <v>44107</v>
      </c>
      <c r="C3781" s="2">
        <v>44122</v>
      </c>
      <c r="D3781" t="s">
        <v>108</v>
      </c>
      <c r="E3781" t="s">
        <v>12</v>
      </c>
      <c r="F3781" t="s">
        <v>22</v>
      </c>
      <c r="G3781" t="s">
        <v>18</v>
      </c>
      <c r="H3781" t="s">
        <v>19</v>
      </c>
      <c r="I3781">
        <v>2723</v>
      </c>
      <c r="J3781">
        <v>47.45</v>
      </c>
      <c r="K3781">
        <v>31.79</v>
      </c>
    </row>
    <row r="3782" spans="1:11" x14ac:dyDescent="0.35">
      <c r="A3782">
        <v>167468392</v>
      </c>
      <c r="B3782" s="2">
        <v>43360</v>
      </c>
      <c r="C3782" s="2">
        <v>43372</v>
      </c>
      <c r="D3782" t="s">
        <v>200</v>
      </c>
      <c r="E3782" t="s">
        <v>24</v>
      </c>
      <c r="F3782" t="s">
        <v>13</v>
      </c>
      <c r="G3782" t="s">
        <v>14</v>
      </c>
      <c r="H3782" t="s">
        <v>19</v>
      </c>
      <c r="I3782">
        <v>6474</v>
      </c>
      <c r="J3782">
        <v>255.28</v>
      </c>
      <c r="K3782">
        <v>159.41999999999999</v>
      </c>
    </row>
    <row r="3783" spans="1:11" x14ac:dyDescent="0.35">
      <c r="A3783">
        <v>795069682</v>
      </c>
      <c r="B3783" s="2">
        <v>44683</v>
      </c>
      <c r="C3783" s="2">
        <v>44694</v>
      </c>
      <c r="D3783" t="s">
        <v>149</v>
      </c>
      <c r="E3783" t="s">
        <v>12</v>
      </c>
      <c r="F3783" t="s">
        <v>25</v>
      </c>
      <c r="G3783" t="s">
        <v>14</v>
      </c>
      <c r="H3783" t="s">
        <v>19</v>
      </c>
      <c r="I3783">
        <v>7642</v>
      </c>
      <c r="J3783">
        <v>205.7</v>
      </c>
      <c r="K3783">
        <v>117.11</v>
      </c>
    </row>
    <row r="3784" spans="1:11" x14ac:dyDescent="0.35">
      <c r="A3784">
        <v>835959851</v>
      </c>
      <c r="B3784" s="2">
        <v>43313</v>
      </c>
      <c r="C3784" s="2">
        <v>43317</v>
      </c>
      <c r="D3784" t="s">
        <v>197</v>
      </c>
      <c r="E3784" t="s">
        <v>38</v>
      </c>
      <c r="F3784" t="s">
        <v>47</v>
      </c>
      <c r="G3784" t="s">
        <v>18</v>
      </c>
      <c r="H3784" t="s">
        <v>26</v>
      </c>
      <c r="I3784">
        <v>7952</v>
      </c>
      <c r="J3784">
        <v>421.89</v>
      </c>
      <c r="K3784">
        <v>364.69</v>
      </c>
    </row>
    <row r="3785" spans="1:11" x14ac:dyDescent="0.35">
      <c r="A3785">
        <v>877687728</v>
      </c>
      <c r="B3785" s="2">
        <v>42727</v>
      </c>
      <c r="C3785" s="2">
        <v>42739</v>
      </c>
      <c r="D3785" t="s">
        <v>195</v>
      </c>
      <c r="E3785" t="s">
        <v>21</v>
      </c>
      <c r="F3785" t="s">
        <v>30</v>
      </c>
      <c r="G3785" t="s">
        <v>18</v>
      </c>
      <c r="H3785" t="s">
        <v>19</v>
      </c>
      <c r="I3785">
        <v>6158</v>
      </c>
      <c r="J3785">
        <v>81.73</v>
      </c>
      <c r="K3785">
        <v>56.67</v>
      </c>
    </row>
    <row r="3786" spans="1:11" x14ac:dyDescent="0.35">
      <c r="A3786">
        <v>228114640</v>
      </c>
      <c r="B3786" s="2">
        <v>42249</v>
      </c>
      <c r="C3786" s="2">
        <v>42261</v>
      </c>
      <c r="D3786" t="s">
        <v>181</v>
      </c>
      <c r="E3786" t="s">
        <v>38</v>
      </c>
      <c r="F3786" t="s">
        <v>30</v>
      </c>
      <c r="G3786" t="s">
        <v>14</v>
      </c>
      <c r="H3786" t="s">
        <v>26</v>
      </c>
      <c r="I3786">
        <v>3046</v>
      </c>
      <c r="J3786">
        <v>81.73</v>
      </c>
      <c r="K3786">
        <v>56.67</v>
      </c>
    </row>
    <row r="3787" spans="1:11" x14ac:dyDescent="0.35">
      <c r="A3787">
        <v>965414416</v>
      </c>
      <c r="B3787" s="2">
        <v>43709</v>
      </c>
      <c r="C3787" s="2">
        <v>43713</v>
      </c>
      <c r="D3787" t="s">
        <v>59</v>
      </c>
      <c r="E3787" t="s">
        <v>12</v>
      </c>
      <c r="F3787" t="s">
        <v>33</v>
      </c>
      <c r="G3787" t="s">
        <v>18</v>
      </c>
      <c r="H3787" t="s">
        <v>15</v>
      </c>
      <c r="I3787">
        <v>6434</v>
      </c>
      <c r="J3787">
        <v>109.28</v>
      </c>
      <c r="K3787">
        <v>35.840000000000003</v>
      </c>
    </row>
    <row r="3788" spans="1:11" x14ac:dyDescent="0.35">
      <c r="A3788">
        <v>288073384</v>
      </c>
      <c r="B3788" s="2">
        <v>42019</v>
      </c>
      <c r="C3788" s="2">
        <v>42034</v>
      </c>
      <c r="D3788" t="s">
        <v>176</v>
      </c>
      <c r="E3788" t="s">
        <v>21</v>
      </c>
      <c r="F3788" t="s">
        <v>13</v>
      </c>
      <c r="G3788" t="s">
        <v>18</v>
      </c>
      <c r="H3788" t="s">
        <v>34</v>
      </c>
      <c r="I3788">
        <v>6171</v>
      </c>
      <c r="J3788">
        <v>255.28</v>
      </c>
      <c r="K3788">
        <v>159.41999999999999</v>
      </c>
    </row>
    <row r="3789" spans="1:11" x14ac:dyDescent="0.35">
      <c r="A3789">
        <v>864890372</v>
      </c>
      <c r="B3789" s="2">
        <v>43672</v>
      </c>
      <c r="C3789" s="2">
        <v>43682</v>
      </c>
      <c r="D3789" t="s">
        <v>170</v>
      </c>
      <c r="E3789" t="s">
        <v>12</v>
      </c>
      <c r="F3789" t="s">
        <v>47</v>
      </c>
      <c r="G3789" t="s">
        <v>14</v>
      </c>
      <c r="H3789" t="s">
        <v>34</v>
      </c>
      <c r="I3789">
        <v>9136</v>
      </c>
      <c r="J3789">
        <v>421.89</v>
      </c>
      <c r="K3789">
        <v>364.69</v>
      </c>
    </row>
    <row r="3790" spans="1:11" x14ac:dyDescent="0.35">
      <c r="A3790">
        <v>484976708</v>
      </c>
      <c r="B3790" s="2">
        <v>44438</v>
      </c>
      <c r="C3790" s="2">
        <v>44445</v>
      </c>
      <c r="D3790" t="s">
        <v>154</v>
      </c>
      <c r="E3790" t="s">
        <v>12</v>
      </c>
      <c r="F3790" t="s">
        <v>25</v>
      </c>
      <c r="G3790" t="s">
        <v>18</v>
      </c>
      <c r="H3790" t="s">
        <v>26</v>
      </c>
      <c r="I3790">
        <v>4240</v>
      </c>
      <c r="J3790">
        <v>205.7</v>
      </c>
      <c r="K3790">
        <v>117.11</v>
      </c>
    </row>
    <row r="3791" spans="1:11" x14ac:dyDescent="0.35">
      <c r="A3791">
        <v>607756221</v>
      </c>
      <c r="B3791" s="2">
        <v>42585</v>
      </c>
      <c r="C3791" s="2">
        <v>42587</v>
      </c>
      <c r="D3791" t="s">
        <v>102</v>
      </c>
      <c r="E3791" t="s">
        <v>21</v>
      </c>
      <c r="F3791" t="s">
        <v>76</v>
      </c>
      <c r="G3791" t="s">
        <v>14</v>
      </c>
      <c r="H3791" t="s">
        <v>34</v>
      </c>
      <c r="I3791">
        <v>7426</v>
      </c>
      <c r="J3791">
        <v>668.27</v>
      </c>
      <c r="K3791">
        <v>502.54</v>
      </c>
    </row>
    <row r="3792" spans="1:11" x14ac:dyDescent="0.35">
      <c r="A3792">
        <v>512965238</v>
      </c>
      <c r="B3792" s="2">
        <v>43816</v>
      </c>
      <c r="C3792" s="2">
        <v>43825</v>
      </c>
      <c r="D3792" t="s">
        <v>11</v>
      </c>
      <c r="E3792" t="s">
        <v>12</v>
      </c>
      <c r="F3792" t="s">
        <v>13</v>
      </c>
      <c r="G3792" t="s">
        <v>14</v>
      </c>
      <c r="H3792" t="s">
        <v>19</v>
      </c>
      <c r="I3792">
        <v>6668</v>
      </c>
      <c r="J3792">
        <v>255.28</v>
      </c>
      <c r="K3792">
        <v>159.41999999999999</v>
      </c>
    </row>
    <row r="3793" spans="1:11" x14ac:dyDescent="0.35">
      <c r="A3793">
        <v>450652587</v>
      </c>
      <c r="B3793" s="2">
        <v>42721</v>
      </c>
      <c r="C3793" s="2">
        <v>42736</v>
      </c>
      <c r="D3793" t="s">
        <v>146</v>
      </c>
      <c r="E3793" t="s">
        <v>29</v>
      </c>
      <c r="F3793" t="s">
        <v>17</v>
      </c>
      <c r="G3793" t="s">
        <v>14</v>
      </c>
      <c r="H3793" t="s">
        <v>19</v>
      </c>
      <c r="I3793">
        <v>6970</v>
      </c>
      <c r="J3793">
        <v>152.58000000000001</v>
      </c>
      <c r="K3793">
        <v>97.44</v>
      </c>
    </row>
    <row r="3794" spans="1:11" x14ac:dyDescent="0.35">
      <c r="A3794">
        <v>291179597</v>
      </c>
      <c r="B3794" s="2">
        <v>42779</v>
      </c>
      <c r="C3794" s="2">
        <v>42780</v>
      </c>
      <c r="D3794" t="s">
        <v>113</v>
      </c>
      <c r="E3794" t="s">
        <v>21</v>
      </c>
      <c r="F3794" t="s">
        <v>76</v>
      </c>
      <c r="G3794" t="s">
        <v>14</v>
      </c>
      <c r="H3794" t="s">
        <v>34</v>
      </c>
      <c r="I3794">
        <v>5368</v>
      </c>
      <c r="J3794">
        <v>668.27</v>
      </c>
      <c r="K3794">
        <v>502.54</v>
      </c>
    </row>
    <row r="3795" spans="1:11" x14ac:dyDescent="0.35">
      <c r="A3795">
        <v>875220096</v>
      </c>
      <c r="B3795" s="2">
        <v>44859</v>
      </c>
      <c r="C3795" s="2">
        <v>44860</v>
      </c>
      <c r="D3795" t="s">
        <v>80</v>
      </c>
      <c r="E3795" t="s">
        <v>21</v>
      </c>
      <c r="F3795" t="s">
        <v>56</v>
      </c>
      <c r="G3795" t="s">
        <v>14</v>
      </c>
      <c r="H3795" t="s">
        <v>26</v>
      </c>
      <c r="I3795">
        <v>5930</v>
      </c>
      <c r="J3795">
        <v>9.33</v>
      </c>
      <c r="K3795">
        <v>6.92</v>
      </c>
    </row>
    <row r="3796" spans="1:11" x14ac:dyDescent="0.35">
      <c r="A3796">
        <v>863760411</v>
      </c>
      <c r="B3796" s="2">
        <v>44793</v>
      </c>
      <c r="C3796" s="2">
        <v>44799</v>
      </c>
      <c r="D3796" t="s">
        <v>94</v>
      </c>
      <c r="E3796" t="s">
        <v>38</v>
      </c>
      <c r="F3796" t="s">
        <v>33</v>
      </c>
      <c r="G3796" t="s">
        <v>18</v>
      </c>
      <c r="H3796" t="s">
        <v>34</v>
      </c>
      <c r="I3796">
        <v>4755</v>
      </c>
      <c r="J3796">
        <v>109.28</v>
      </c>
      <c r="K3796">
        <v>35.840000000000003</v>
      </c>
    </row>
    <row r="3797" spans="1:11" x14ac:dyDescent="0.35">
      <c r="A3797">
        <v>788099372</v>
      </c>
      <c r="B3797" s="2">
        <v>44309</v>
      </c>
      <c r="C3797" s="2">
        <v>44319</v>
      </c>
      <c r="D3797" t="s">
        <v>166</v>
      </c>
      <c r="E3797" t="s">
        <v>38</v>
      </c>
      <c r="F3797" t="s">
        <v>17</v>
      </c>
      <c r="G3797" t="s">
        <v>18</v>
      </c>
      <c r="H3797" t="s">
        <v>34</v>
      </c>
      <c r="I3797">
        <v>4972</v>
      </c>
      <c r="J3797">
        <v>152.58000000000001</v>
      </c>
      <c r="K3797">
        <v>97.44</v>
      </c>
    </row>
    <row r="3798" spans="1:11" x14ac:dyDescent="0.35">
      <c r="A3798">
        <v>799848306</v>
      </c>
      <c r="B3798" s="2">
        <v>42440</v>
      </c>
      <c r="C3798" s="2">
        <v>42457</v>
      </c>
      <c r="D3798" t="s">
        <v>176</v>
      </c>
      <c r="E3798" t="s">
        <v>21</v>
      </c>
      <c r="F3798" t="s">
        <v>76</v>
      </c>
      <c r="G3798" t="s">
        <v>18</v>
      </c>
      <c r="H3798" t="s">
        <v>19</v>
      </c>
      <c r="I3798">
        <v>1743</v>
      </c>
      <c r="J3798">
        <v>668.27</v>
      </c>
      <c r="K3798">
        <v>502.54</v>
      </c>
    </row>
    <row r="3799" spans="1:11" x14ac:dyDescent="0.35">
      <c r="A3799">
        <v>220931041</v>
      </c>
      <c r="B3799" s="2">
        <v>44846</v>
      </c>
      <c r="C3799" s="2">
        <v>44851</v>
      </c>
      <c r="D3799" t="s">
        <v>70</v>
      </c>
      <c r="E3799" t="s">
        <v>29</v>
      </c>
      <c r="F3799" t="s">
        <v>47</v>
      </c>
      <c r="G3799" t="s">
        <v>14</v>
      </c>
      <c r="H3799" t="s">
        <v>15</v>
      </c>
      <c r="I3799">
        <v>7259</v>
      </c>
      <c r="J3799">
        <v>421.89</v>
      </c>
      <c r="K3799">
        <v>364.69</v>
      </c>
    </row>
    <row r="3800" spans="1:11" x14ac:dyDescent="0.35">
      <c r="A3800">
        <v>693583905</v>
      </c>
      <c r="B3800" s="2">
        <v>44535</v>
      </c>
      <c r="C3800" s="2">
        <v>44547</v>
      </c>
      <c r="D3800" t="s">
        <v>20</v>
      </c>
      <c r="E3800" t="s">
        <v>21</v>
      </c>
      <c r="F3800" t="s">
        <v>47</v>
      </c>
      <c r="G3800" t="s">
        <v>18</v>
      </c>
      <c r="H3800" t="s">
        <v>15</v>
      </c>
      <c r="I3800">
        <v>5745</v>
      </c>
      <c r="J3800">
        <v>421.89</v>
      </c>
      <c r="K3800">
        <v>364.69</v>
      </c>
    </row>
    <row r="3801" spans="1:11" x14ac:dyDescent="0.35">
      <c r="A3801">
        <v>330355727</v>
      </c>
      <c r="B3801" s="2">
        <v>44210</v>
      </c>
      <c r="C3801" s="2">
        <v>44214</v>
      </c>
      <c r="D3801" t="s">
        <v>166</v>
      </c>
      <c r="E3801" t="s">
        <v>38</v>
      </c>
      <c r="F3801" t="s">
        <v>33</v>
      </c>
      <c r="G3801" t="s">
        <v>14</v>
      </c>
      <c r="H3801" t="s">
        <v>19</v>
      </c>
      <c r="I3801">
        <v>8456</v>
      </c>
      <c r="J3801">
        <v>109.28</v>
      </c>
      <c r="K3801">
        <v>35.840000000000003</v>
      </c>
    </row>
    <row r="3802" spans="1:11" x14ac:dyDescent="0.35">
      <c r="A3802">
        <v>464107835</v>
      </c>
      <c r="B3802" s="2">
        <v>42274</v>
      </c>
      <c r="C3802" s="2">
        <v>42283</v>
      </c>
      <c r="D3802" t="s">
        <v>151</v>
      </c>
      <c r="E3802" t="s">
        <v>32</v>
      </c>
      <c r="F3802" t="s">
        <v>42</v>
      </c>
      <c r="G3802" t="s">
        <v>18</v>
      </c>
      <c r="H3802" t="s">
        <v>34</v>
      </c>
      <c r="I3802">
        <v>8677</v>
      </c>
      <c r="J3802">
        <v>437.2</v>
      </c>
      <c r="K3802">
        <v>263.33</v>
      </c>
    </row>
    <row r="3803" spans="1:11" x14ac:dyDescent="0.35">
      <c r="A3803">
        <v>698014056</v>
      </c>
      <c r="B3803" s="2">
        <v>42289</v>
      </c>
      <c r="C3803" s="2">
        <v>42310</v>
      </c>
      <c r="D3803" t="s">
        <v>104</v>
      </c>
      <c r="E3803" t="s">
        <v>24</v>
      </c>
      <c r="F3803" t="s">
        <v>17</v>
      </c>
      <c r="G3803" t="s">
        <v>18</v>
      </c>
      <c r="H3803" t="s">
        <v>19</v>
      </c>
      <c r="I3803">
        <v>6726</v>
      </c>
      <c r="J3803">
        <v>152.58000000000001</v>
      </c>
      <c r="K3803">
        <v>97.44</v>
      </c>
    </row>
    <row r="3804" spans="1:11" x14ac:dyDescent="0.35">
      <c r="A3804">
        <v>255560719</v>
      </c>
      <c r="B3804" s="2">
        <v>42780</v>
      </c>
      <c r="C3804" s="2">
        <v>42796</v>
      </c>
      <c r="D3804" t="s">
        <v>162</v>
      </c>
      <c r="E3804" t="s">
        <v>38</v>
      </c>
      <c r="F3804" t="s">
        <v>40</v>
      </c>
      <c r="G3804" t="s">
        <v>18</v>
      </c>
      <c r="H3804" t="s">
        <v>26</v>
      </c>
      <c r="I3804">
        <v>4951</v>
      </c>
      <c r="J3804">
        <v>651.21</v>
      </c>
      <c r="K3804">
        <v>524.96</v>
      </c>
    </row>
    <row r="3805" spans="1:11" x14ac:dyDescent="0.35">
      <c r="A3805">
        <v>230546653</v>
      </c>
      <c r="B3805" s="2">
        <v>42167</v>
      </c>
      <c r="C3805" s="2">
        <v>42173</v>
      </c>
      <c r="D3805" t="s">
        <v>16</v>
      </c>
      <c r="E3805" t="s">
        <v>12</v>
      </c>
      <c r="F3805" t="s">
        <v>33</v>
      </c>
      <c r="G3805" t="s">
        <v>14</v>
      </c>
      <c r="H3805" t="s">
        <v>34</v>
      </c>
      <c r="I3805">
        <v>2733</v>
      </c>
      <c r="J3805">
        <v>109.28</v>
      </c>
      <c r="K3805">
        <v>35.840000000000003</v>
      </c>
    </row>
    <row r="3806" spans="1:11" x14ac:dyDescent="0.35">
      <c r="A3806">
        <v>437083184</v>
      </c>
      <c r="B3806" s="2">
        <v>42022</v>
      </c>
      <c r="C3806" s="2">
        <v>42041</v>
      </c>
      <c r="D3806" t="s">
        <v>172</v>
      </c>
      <c r="E3806" t="s">
        <v>21</v>
      </c>
      <c r="F3806" t="s">
        <v>47</v>
      </c>
      <c r="G3806" t="s">
        <v>14</v>
      </c>
      <c r="H3806" t="s">
        <v>19</v>
      </c>
      <c r="I3806">
        <v>1482</v>
      </c>
      <c r="J3806">
        <v>421.89</v>
      </c>
      <c r="K3806">
        <v>364.69</v>
      </c>
    </row>
    <row r="3807" spans="1:11" x14ac:dyDescent="0.35">
      <c r="A3807">
        <v>759594142</v>
      </c>
      <c r="B3807" s="2">
        <v>42926</v>
      </c>
      <c r="C3807" s="2">
        <v>42932</v>
      </c>
      <c r="D3807" t="s">
        <v>175</v>
      </c>
      <c r="E3807" t="s">
        <v>21</v>
      </c>
      <c r="F3807" t="s">
        <v>68</v>
      </c>
      <c r="G3807" t="s">
        <v>18</v>
      </c>
      <c r="H3807" t="s">
        <v>19</v>
      </c>
      <c r="I3807">
        <v>9641</v>
      </c>
      <c r="J3807">
        <v>154.06</v>
      </c>
      <c r="K3807">
        <v>90.93</v>
      </c>
    </row>
    <row r="3808" spans="1:11" x14ac:dyDescent="0.35">
      <c r="A3808">
        <v>702815854</v>
      </c>
      <c r="B3808" s="2">
        <v>44697</v>
      </c>
      <c r="C3808" s="2">
        <v>44715</v>
      </c>
      <c r="D3808" t="s">
        <v>135</v>
      </c>
      <c r="E3808" t="s">
        <v>21</v>
      </c>
      <c r="F3808" t="s">
        <v>76</v>
      </c>
      <c r="G3808" t="s">
        <v>14</v>
      </c>
      <c r="H3808" t="s">
        <v>26</v>
      </c>
      <c r="I3808">
        <v>7684</v>
      </c>
      <c r="J3808">
        <v>668.27</v>
      </c>
      <c r="K3808">
        <v>502.54</v>
      </c>
    </row>
    <row r="3809" spans="1:11" x14ac:dyDescent="0.35">
      <c r="A3809">
        <v>741797149</v>
      </c>
      <c r="B3809" s="2">
        <v>42459</v>
      </c>
      <c r="C3809" s="2">
        <v>42477</v>
      </c>
      <c r="D3809" t="s">
        <v>112</v>
      </c>
      <c r="E3809" t="s">
        <v>12</v>
      </c>
      <c r="F3809" t="s">
        <v>25</v>
      </c>
      <c r="G3809" t="s">
        <v>18</v>
      </c>
      <c r="H3809" t="s">
        <v>34</v>
      </c>
      <c r="I3809">
        <v>3116</v>
      </c>
      <c r="J3809">
        <v>205.7</v>
      </c>
      <c r="K3809">
        <v>117.11</v>
      </c>
    </row>
    <row r="3810" spans="1:11" x14ac:dyDescent="0.35">
      <c r="A3810">
        <v>971899354</v>
      </c>
      <c r="B3810" s="2">
        <v>43617</v>
      </c>
      <c r="C3810" s="2">
        <v>43638</v>
      </c>
      <c r="D3810" t="s">
        <v>172</v>
      </c>
      <c r="E3810" t="s">
        <v>21</v>
      </c>
      <c r="F3810" t="s">
        <v>17</v>
      </c>
      <c r="G3810" t="s">
        <v>14</v>
      </c>
      <c r="H3810" t="s">
        <v>19</v>
      </c>
      <c r="I3810">
        <v>5471</v>
      </c>
      <c r="J3810">
        <v>152.58000000000001</v>
      </c>
      <c r="K3810">
        <v>97.44</v>
      </c>
    </row>
    <row r="3811" spans="1:11" x14ac:dyDescent="0.35">
      <c r="A3811">
        <v>658796298</v>
      </c>
      <c r="B3811" s="2">
        <v>42116</v>
      </c>
      <c r="C3811" s="2">
        <v>42126</v>
      </c>
      <c r="D3811" t="s">
        <v>44</v>
      </c>
      <c r="E3811" t="s">
        <v>12</v>
      </c>
      <c r="F3811" t="s">
        <v>68</v>
      </c>
      <c r="G3811" t="s">
        <v>14</v>
      </c>
      <c r="H3811" t="s">
        <v>15</v>
      </c>
      <c r="I3811">
        <v>1319</v>
      </c>
      <c r="J3811">
        <v>154.06</v>
      </c>
      <c r="K3811">
        <v>90.93</v>
      </c>
    </row>
    <row r="3812" spans="1:11" x14ac:dyDescent="0.35">
      <c r="A3812">
        <v>488474309</v>
      </c>
      <c r="B3812" s="2">
        <v>43713</v>
      </c>
      <c r="C3812" s="2">
        <v>43717</v>
      </c>
      <c r="D3812" t="s">
        <v>108</v>
      </c>
      <c r="E3812" t="s">
        <v>12</v>
      </c>
      <c r="F3812" t="s">
        <v>30</v>
      </c>
      <c r="G3812" t="s">
        <v>14</v>
      </c>
      <c r="H3812" t="s">
        <v>26</v>
      </c>
      <c r="I3812">
        <v>9258</v>
      </c>
      <c r="J3812">
        <v>81.73</v>
      </c>
      <c r="K3812">
        <v>56.67</v>
      </c>
    </row>
    <row r="3813" spans="1:11" x14ac:dyDescent="0.35">
      <c r="A3813">
        <v>317232215</v>
      </c>
      <c r="B3813" s="2">
        <v>44096</v>
      </c>
      <c r="C3813" s="2">
        <v>44104</v>
      </c>
      <c r="D3813" t="s">
        <v>130</v>
      </c>
      <c r="E3813" t="s">
        <v>29</v>
      </c>
      <c r="F3813" t="s">
        <v>13</v>
      </c>
      <c r="G3813" t="s">
        <v>18</v>
      </c>
      <c r="H3813" t="s">
        <v>26</v>
      </c>
      <c r="I3813">
        <v>4917</v>
      </c>
      <c r="J3813">
        <v>255.28</v>
      </c>
      <c r="K3813">
        <v>159.41999999999999</v>
      </c>
    </row>
    <row r="3814" spans="1:11" x14ac:dyDescent="0.35">
      <c r="A3814">
        <v>521681344</v>
      </c>
      <c r="B3814" s="2">
        <v>44608</v>
      </c>
      <c r="C3814" s="2">
        <v>44622</v>
      </c>
      <c r="D3814" t="s">
        <v>20</v>
      </c>
      <c r="E3814" t="s">
        <v>21</v>
      </c>
      <c r="F3814" t="s">
        <v>40</v>
      </c>
      <c r="G3814" t="s">
        <v>14</v>
      </c>
      <c r="H3814" t="s">
        <v>15</v>
      </c>
      <c r="I3814">
        <v>5957</v>
      </c>
      <c r="J3814">
        <v>651.21</v>
      </c>
      <c r="K3814">
        <v>524.96</v>
      </c>
    </row>
    <row r="3815" spans="1:11" x14ac:dyDescent="0.35">
      <c r="A3815">
        <v>648745524</v>
      </c>
      <c r="B3815" s="2">
        <v>42366</v>
      </c>
      <c r="C3815" s="2">
        <v>42372</v>
      </c>
      <c r="D3815" t="s">
        <v>93</v>
      </c>
      <c r="E3815" t="s">
        <v>29</v>
      </c>
      <c r="F3815" t="s">
        <v>22</v>
      </c>
      <c r="G3815" t="s">
        <v>14</v>
      </c>
      <c r="H3815" t="s">
        <v>26</v>
      </c>
      <c r="I3815">
        <v>7072</v>
      </c>
      <c r="J3815">
        <v>47.45</v>
      </c>
      <c r="K3815">
        <v>31.79</v>
      </c>
    </row>
    <row r="3816" spans="1:11" x14ac:dyDescent="0.35">
      <c r="A3816">
        <v>765661084</v>
      </c>
      <c r="B3816" s="2">
        <v>44266</v>
      </c>
      <c r="C3816" s="2">
        <v>44275</v>
      </c>
      <c r="D3816" t="s">
        <v>106</v>
      </c>
      <c r="E3816" t="s">
        <v>38</v>
      </c>
      <c r="F3816" t="s">
        <v>68</v>
      </c>
      <c r="G3816" t="s">
        <v>18</v>
      </c>
      <c r="H3816" t="s">
        <v>19</v>
      </c>
      <c r="I3816">
        <v>4984</v>
      </c>
      <c r="J3816">
        <v>154.06</v>
      </c>
      <c r="K3816">
        <v>90.93</v>
      </c>
    </row>
    <row r="3817" spans="1:11" x14ac:dyDescent="0.35">
      <c r="A3817">
        <v>109976851</v>
      </c>
      <c r="B3817" s="2">
        <v>44472</v>
      </c>
      <c r="C3817" s="2">
        <v>44478</v>
      </c>
      <c r="D3817" t="s">
        <v>62</v>
      </c>
      <c r="E3817" t="s">
        <v>38</v>
      </c>
      <c r="F3817" t="s">
        <v>76</v>
      </c>
      <c r="G3817" t="s">
        <v>14</v>
      </c>
      <c r="H3817" t="s">
        <v>26</v>
      </c>
      <c r="I3817">
        <v>3449</v>
      </c>
      <c r="J3817">
        <v>668.27</v>
      </c>
      <c r="K3817">
        <v>502.54</v>
      </c>
    </row>
    <row r="3818" spans="1:11" x14ac:dyDescent="0.35">
      <c r="A3818">
        <v>239554154</v>
      </c>
      <c r="B3818" s="2">
        <v>43848</v>
      </c>
      <c r="C3818" s="2">
        <v>43862</v>
      </c>
      <c r="D3818" t="s">
        <v>189</v>
      </c>
      <c r="E3818" t="s">
        <v>21</v>
      </c>
      <c r="F3818" t="s">
        <v>40</v>
      </c>
      <c r="G3818" t="s">
        <v>18</v>
      </c>
      <c r="H3818" t="s">
        <v>26</v>
      </c>
      <c r="I3818">
        <v>8253</v>
      </c>
      <c r="J3818">
        <v>651.21</v>
      </c>
      <c r="K3818">
        <v>524.96</v>
      </c>
    </row>
    <row r="3819" spans="1:11" x14ac:dyDescent="0.35">
      <c r="A3819">
        <v>982566821</v>
      </c>
      <c r="B3819" s="2">
        <v>44303</v>
      </c>
      <c r="C3819" s="2">
        <v>44314</v>
      </c>
      <c r="D3819" t="s">
        <v>152</v>
      </c>
      <c r="E3819" t="s">
        <v>21</v>
      </c>
      <c r="F3819" t="s">
        <v>40</v>
      </c>
      <c r="G3819" t="s">
        <v>14</v>
      </c>
      <c r="H3819" t="s">
        <v>15</v>
      </c>
      <c r="I3819">
        <v>2212</v>
      </c>
      <c r="J3819">
        <v>651.21</v>
      </c>
      <c r="K3819">
        <v>524.96</v>
      </c>
    </row>
    <row r="3820" spans="1:11" x14ac:dyDescent="0.35">
      <c r="A3820">
        <v>887501180</v>
      </c>
      <c r="B3820" s="2">
        <v>42860</v>
      </c>
      <c r="C3820" s="2">
        <v>42869</v>
      </c>
      <c r="D3820" t="s">
        <v>115</v>
      </c>
      <c r="E3820" t="s">
        <v>21</v>
      </c>
      <c r="F3820" t="s">
        <v>42</v>
      </c>
      <c r="G3820" t="s">
        <v>14</v>
      </c>
      <c r="H3820" t="s">
        <v>19</v>
      </c>
      <c r="I3820">
        <v>176</v>
      </c>
      <c r="J3820">
        <v>437.2</v>
      </c>
      <c r="K3820">
        <v>263.33</v>
      </c>
    </row>
    <row r="3821" spans="1:11" x14ac:dyDescent="0.35">
      <c r="A3821">
        <v>373156058</v>
      </c>
      <c r="B3821" s="2">
        <v>44057</v>
      </c>
      <c r="C3821" s="2">
        <v>44075</v>
      </c>
      <c r="D3821" t="s">
        <v>197</v>
      </c>
      <c r="E3821" t="s">
        <v>38</v>
      </c>
      <c r="F3821" t="s">
        <v>56</v>
      </c>
      <c r="G3821" t="s">
        <v>14</v>
      </c>
      <c r="H3821" t="s">
        <v>15</v>
      </c>
      <c r="I3821">
        <v>4025</v>
      </c>
      <c r="J3821">
        <v>9.33</v>
      </c>
      <c r="K3821">
        <v>6.92</v>
      </c>
    </row>
    <row r="3822" spans="1:11" x14ac:dyDescent="0.35">
      <c r="A3822">
        <v>378642785</v>
      </c>
      <c r="B3822" s="2">
        <v>44888</v>
      </c>
      <c r="C3822" s="2">
        <v>44891</v>
      </c>
      <c r="D3822" t="s">
        <v>72</v>
      </c>
      <c r="E3822" t="s">
        <v>24</v>
      </c>
      <c r="F3822" t="s">
        <v>13</v>
      </c>
      <c r="G3822" t="s">
        <v>14</v>
      </c>
      <c r="H3822" t="s">
        <v>34</v>
      </c>
      <c r="I3822">
        <v>7669</v>
      </c>
      <c r="J3822">
        <v>255.28</v>
      </c>
      <c r="K3822">
        <v>159.41999999999999</v>
      </c>
    </row>
    <row r="3823" spans="1:11" x14ac:dyDescent="0.35">
      <c r="A3823">
        <v>113385188</v>
      </c>
      <c r="B3823" s="2">
        <v>42241</v>
      </c>
      <c r="C3823" s="2">
        <v>42242</v>
      </c>
      <c r="D3823" t="s">
        <v>128</v>
      </c>
      <c r="E3823" t="s">
        <v>38</v>
      </c>
      <c r="F3823" t="s">
        <v>13</v>
      </c>
      <c r="G3823" t="s">
        <v>14</v>
      </c>
      <c r="H3823" t="s">
        <v>19</v>
      </c>
      <c r="I3823">
        <v>2052</v>
      </c>
      <c r="J3823">
        <v>255.28</v>
      </c>
      <c r="K3823">
        <v>159.41999999999999</v>
      </c>
    </row>
    <row r="3824" spans="1:11" x14ac:dyDescent="0.35">
      <c r="A3824">
        <v>207119596</v>
      </c>
      <c r="B3824" s="2">
        <v>42471</v>
      </c>
      <c r="C3824" s="2">
        <v>42484</v>
      </c>
      <c r="D3824" t="s">
        <v>87</v>
      </c>
      <c r="E3824" t="s">
        <v>24</v>
      </c>
      <c r="F3824" t="s">
        <v>42</v>
      </c>
      <c r="G3824" t="s">
        <v>18</v>
      </c>
      <c r="H3824" t="s">
        <v>34</v>
      </c>
      <c r="I3824">
        <v>146</v>
      </c>
      <c r="J3824">
        <v>437.2</v>
      </c>
      <c r="K3824">
        <v>263.33</v>
      </c>
    </row>
    <row r="3825" spans="1:11" x14ac:dyDescent="0.35">
      <c r="A3825">
        <v>459894835</v>
      </c>
      <c r="B3825" s="2">
        <v>43323</v>
      </c>
      <c r="C3825" s="2">
        <v>43344</v>
      </c>
      <c r="D3825" t="s">
        <v>217</v>
      </c>
      <c r="E3825" t="s">
        <v>12</v>
      </c>
      <c r="F3825" t="s">
        <v>25</v>
      </c>
      <c r="G3825" t="s">
        <v>18</v>
      </c>
      <c r="H3825" t="s">
        <v>19</v>
      </c>
      <c r="I3825">
        <v>1957</v>
      </c>
      <c r="J3825">
        <v>205.7</v>
      </c>
      <c r="K3825">
        <v>117.11</v>
      </c>
    </row>
    <row r="3826" spans="1:11" x14ac:dyDescent="0.35">
      <c r="A3826">
        <v>292072236</v>
      </c>
      <c r="B3826" s="2">
        <v>43658</v>
      </c>
      <c r="C3826" s="2">
        <v>43659</v>
      </c>
      <c r="D3826" t="s">
        <v>137</v>
      </c>
      <c r="E3826" t="s">
        <v>38</v>
      </c>
      <c r="F3826" t="s">
        <v>30</v>
      </c>
      <c r="G3826" t="s">
        <v>14</v>
      </c>
      <c r="H3826" t="s">
        <v>15</v>
      </c>
      <c r="I3826">
        <v>9520</v>
      </c>
      <c r="J3826">
        <v>81.73</v>
      </c>
      <c r="K3826">
        <v>56.67</v>
      </c>
    </row>
    <row r="3827" spans="1:11" x14ac:dyDescent="0.35">
      <c r="A3827">
        <v>994325625</v>
      </c>
      <c r="B3827" s="2">
        <v>43539</v>
      </c>
      <c r="C3827" s="2">
        <v>43544</v>
      </c>
      <c r="D3827" t="s">
        <v>155</v>
      </c>
      <c r="E3827" t="s">
        <v>12</v>
      </c>
      <c r="F3827" t="s">
        <v>17</v>
      </c>
      <c r="G3827" t="s">
        <v>18</v>
      </c>
      <c r="H3827" t="s">
        <v>34</v>
      </c>
      <c r="I3827">
        <v>1904</v>
      </c>
      <c r="J3827">
        <v>152.58000000000001</v>
      </c>
      <c r="K3827">
        <v>97.44</v>
      </c>
    </row>
    <row r="3828" spans="1:11" x14ac:dyDescent="0.35">
      <c r="A3828">
        <v>777641332</v>
      </c>
      <c r="B3828" s="2">
        <v>43415</v>
      </c>
      <c r="C3828" s="2">
        <v>43423</v>
      </c>
      <c r="D3828" t="s">
        <v>198</v>
      </c>
      <c r="E3828" t="s">
        <v>38</v>
      </c>
      <c r="F3828" t="s">
        <v>33</v>
      </c>
      <c r="G3828" t="s">
        <v>18</v>
      </c>
      <c r="H3828" t="s">
        <v>15</v>
      </c>
      <c r="I3828">
        <v>206</v>
      </c>
      <c r="J3828">
        <v>109.28</v>
      </c>
      <c r="K3828">
        <v>35.840000000000003</v>
      </c>
    </row>
    <row r="3829" spans="1:11" x14ac:dyDescent="0.35">
      <c r="A3829">
        <v>623318183</v>
      </c>
      <c r="B3829" s="2">
        <v>42741</v>
      </c>
      <c r="C3829" s="2">
        <v>42752</v>
      </c>
      <c r="D3829" t="s">
        <v>105</v>
      </c>
      <c r="E3829" t="s">
        <v>12</v>
      </c>
      <c r="F3829" t="s">
        <v>68</v>
      </c>
      <c r="G3829" t="s">
        <v>18</v>
      </c>
      <c r="H3829" t="s">
        <v>34</v>
      </c>
      <c r="I3829">
        <v>2557</v>
      </c>
      <c r="J3829">
        <v>154.06</v>
      </c>
      <c r="K3829">
        <v>90.93</v>
      </c>
    </row>
    <row r="3830" spans="1:11" x14ac:dyDescent="0.35">
      <c r="A3830">
        <v>232967507</v>
      </c>
      <c r="B3830" s="2">
        <v>44440</v>
      </c>
      <c r="C3830" s="2">
        <v>44444</v>
      </c>
      <c r="D3830" t="s">
        <v>82</v>
      </c>
      <c r="E3830" t="s">
        <v>32</v>
      </c>
      <c r="F3830" t="s">
        <v>42</v>
      </c>
      <c r="G3830" t="s">
        <v>14</v>
      </c>
      <c r="H3830" t="s">
        <v>34</v>
      </c>
      <c r="I3830">
        <v>9117</v>
      </c>
      <c r="J3830">
        <v>437.2</v>
      </c>
      <c r="K3830">
        <v>263.33</v>
      </c>
    </row>
    <row r="3831" spans="1:11" x14ac:dyDescent="0.35">
      <c r="A3831">
        <v>278513133</v>
      </c>
      <c r="B3831" s="2">
        <v>44859</v>
      </c>
      <c r="C3831" s="2">
        <v>44860</v>
      </c>
      <c r="D3831" t="s">
        <v>175</v>
      </c>
      <c r="E3831" t="s">
        <v>21</v>
      </c>
      <c r="F3831" t="s">
        <v>56</v>
      </c>
      <c r="G3831" t="s">
        <v>14</v>
      </c>
      <c r="H3831" t="s">
        <v>34</v>
      </c>
      <c r="I3831">
        <v>7080</v>
      </c>
      <c r="J3831">
        <v>9.33</v>
      </c>
      <c r="K3831">
        <v>6.92</v>
      </c>
    </row>
    <row r="3832" spans="1:11" x14ac:dyDescent="0.35">
      <c r="A3832">
        <v>152191388</v>
      </c>
      <c r="B3832" s="2">
        <v>43969</v>
      </c>
      <c r="C3832" s="2">
        <v>43990</v>
      </c>
      <c r="D3832" t="s">
        <v>156</v>
      </c>
      <c r="E3832" t="s">
        <v>21</v>
      </c>
      <c r="F3832" t="s">
        <v>13</v>
      </c>
      <c r="G3832" t="s">
        <v>18</v>
      </c>
      <c r="H3832" t="s">
        <v>26</v>
      </c>
      <c r="I3832">
        <v>5669</v>
      </c>
      <c r="J3832">
        <v>255.28</v>
      </c>
      <c r="K3832">
        <v>159.41999999999999</v>
      </c>
    </row>
    <row r="3833" spans="1:11" x14ac:dyDescent="0.35">
      <c r="A3833">
        <v>216551101</v>
      </c>
      <c r="B3833" s="2">
        <v>44399</v>
      </c>
      <c r="C3833" s="2">
        <v>44418</v>
      </c>
      <c r="D3833" t="s">
        <v>64</v>
      </c>
      <c r="E3833" t="s">
        <v>29</v>
      </c>
      <c r="F3833" t="s">
        <v>42</v>
      </c>
      <c r="G3833" t="s">
        <v>14</v>
      </c>
      <c r="H3833" t="s">
        <v>34</v>
      </c>
      <c r="I3833">
        <v>1138</v>
      </c>
      <c r="J3833">
        <v>437.2</v>
      </c>
      <c r="K3833">
        <v>263.33</v>
      </c>
    </row>
    <row r="3834" spans="1:11" x14ac:dyDescent="0.35">
      <c r="A3834">
        <v>454453599</v>
      </c>
      <c r="B3834" s="2">
        <v>43895</v>
      </c>
      <c r="C3834" s="2">
        <v>43900</v>
      </c>
      <c r="D3834" t="s">
        <v>191</v>
      </c>
      <c r="E3834" t="s">
        <v>24</v>
      </c>
      <c r="F3834" t="s">
        <v>42</v>
      </c>
      <c r="G3834" t="s">
        <v>18</v>
      </c>
      <c r="H3834" t="s">
        <v>26</v>
      </c>
      <c r="I3834">
        <v>1774</v>
      </c>
      <c r="J3834">
        <v>437.2</v>
      </c>
      <c r="K3834">
        <v>263.33</v>
      </c>
    </row>
    <row r="3835" spans="1:11" x14ac:dyDescent="0.35">
      <c r="A3835">
        <v>919072711</v>
      </c>
      <c r="B3835" s="2">
        <v>42134</v>
      </c>
      <c r="C3835" s="2">
        <v>42142</v>
      </c>
      <c r="D3835" t="s">
        <v>139</v>
      </c>
      <c r="E3835" t="s">
        <v>51</v>
      </c>
      <c r="F3835" t="s">
        <v>40</v>
      </c>
      <c r="G3835" t="s">
        <v>18</v>
      </c>
      <c r="H3835" t="s">
        <v>19</v>
      </c>
      <c r="I3835">
        <v>2894</v>
      </c>
      <c r="J3835">
        <v>651.21</v>
      </c>
      <c r="K3835">
        <v>524.96</v>
      </c>
    </row>
    <row r="3836" spans="1:11" x14ac:dyDescent="0.35">
      <c r="A3836">
        <v>383894765</v>
      </c>
      <c r="B3836" s="2">
        <v>42260</v>
      </c>
      <c r="C3836" s="2">
        <v>42264</v>
      </c>
      <c r="D3836" t="s">
        <v>197</v>
      </c>
      <c r="E3836" t="s">
        <v>38</v>
      </c>
      <c r="F3836" t="s">
        <v>42</v>
      </c>
      <c r="G3836" t="s">
        <v>14</v>
      </c>
      <c r="H3836" t="s">
        <v>15</v>
      </c>
      <c r="I3836">
        <v>1847</v>
      </c>
      <c r="J3836">
        <v>437.2</v>
      </c>
      <c r="K3836">
        <v>263.33</v>
      </c>
    </row>
    <row r="3837" spans="1:11" x14ac:dyDescent="0.35">
      <c r="A3837">
        <v>392718589</v>
      </c>
      <c r="B3837" s="2">
        <v>44073</v>
      </c>
      <c r="C3837" s="2">
        <v>44085</v>
      </c>
      <c r="D3837" t="s">
        <v>192</v>
      </c>
      <c r="E3837" t="s">
        <v>32</v>
      </c>
      <c r="F3837" t="s">
        <v>22</v>
      </c>
      <c r="G3837" t="s">
        <v>14</v>
      </c>
      <c r="H3837" t="s">
        <v>19</v>
      </c>
      <c r="I3837">
        <v>3012</v>
      </c>
      <c r="J3837">
        <v>47.45</v>
      </c>
      <c r="K3837">
        <v>31.79</v>
      </c>
    </row>
    <row r="3838" spans="1:11" x14ac:dyDescent="0.35">
      <c r="A3838">
        <v>309655511</v>
      </c>
      <c r="B3838" s="2">
        <v>43225</v>
      </c>
      <c r="C3838" s="2">
        <v>43234</v>
      </c>
      <c r="D3838" t="s">
        <v>193</v>
      </c>
      <c r="E3838" t="s">
        <v>21</v>
      </c>
      <c r="F3838" t="s">
        <v>30</v>
      </c>
      <c r="G3838" t="s">
        <v>18</v>
      </c>
      <c r="H3838" t="s">
        <v>19</v>
      </c>
      <c r="I3838">
        <v>2802</v>
      </c>
      <c r="J3838">
        <v>81.73</v>
      </c>
      <c r="K3838">
        <v>56.67</v>
      </c>
    </row>
    <row r="3839" spans="1:11" x14ac:dyDescent="0.35">
      <c r="A3839">
        <v>469129359</v>
      </c>
      <c r="B3839" s="2">
        <v>44913</v>
      </c>
      <c r="C3839" s="2">
        <v>44921</v>
      </c>
      <c r="D3839" t="s">
        <v>67</v>
      </c>
      <c r="E3839" t="s">
        <v>21</v>
      </c>
      <c r="F3839" t="s">
        <v>47</v>
      </c>
      <c r="G3839" t="s">
        <v>18</v>
      </c>
      <c r="H3839" t="s">
        <v>15</v>
      </c>
      <c r="I3839">
        <v>4657</v>
      </c>
      <c r="J3839">
        <v>421.89</v>
      </c>
      <c r="K3839">
        <v>364.69</v>
      </c>
    </row>
    <row r="3840" spans="1:11" x14ac:dyDescent="0.35">
      <c r="A3840">
        <v>825876462</v>
      </c>
      <c r="B3840" s="2">
        <v>42565</v>
      </c>
      <c r="C3840" s="2">
        <v>42571</v>
      </c>
      <c r="D3840" t="s">
        <v>162</v>
      </c>
      <c r="E3840" t="s">
        <v>38</v>
      </c>
      <c r="F3840" t="s">
        <v>47</v>
      </c>
      <c r="G3840" t="s">
        <v>18</v>
      </c>
      <c r="H3840" t="s">
        <v>34</v>
      </c>
      <c r="I3840">
        <v>4053</v>
      </c>
      <c r="J3840">
        <v>421.89</v>
      </c>
      <c r="K3840">
        <v>364.69</v>
      </c>
    </row>
    <row r="3841" spans="1:11" x14ac:dyDescent="0.35">
      <c r="A3841">
        <v>504945647</v>
      </c>
      <c r="B3841" s="2">
        <v>43852</v>
      </c>
      <c r="C3841" s="2">
        <v>43853</v>
      </c>
      <c r="D3841" t="s">
        <v>200</v>
      </c>
      <c r="E3841" t="s">
        <v>24</v>
      </c>
      <c r="F3841" t="s">
        <v>33</v>
      </c>
      <c r="G3841" t="s">
        <v>18</v>
      </c>
      <c r="H3841" t="s">
        <v>15</v>
      </c>
      <c r="I3841">
        <v>3493</v>
      </c>
      <c r="J3841">
        <v>109.28</v>
      </c>
      <c r="K3841">
        <v>35.840000000000003</v>
      </c>
    </row>
    <row r="3842" spans="1:11" x14ac:dyDescent="0.35">
      <c r="A3842">
        <v>951698243</v>
      </c>
      <c r="B3842" s="2">
        <v>42902</v>
      </c>
      <c r="C3842" s="2">
        <v>42922</v>
      </c>
      <c r="D3842" t="s">
        <v>129</v>
      </c>
      <c r="E3842" t="s">
        <v>21</v>
      </c>
      <c r="F3842" t="s">
        <v>17</v>
      </c>
      <c r="G3842" t="s">
        <v>14</v>
      </c>
      <c r="H3842" t="s">
        <v>26</v>
      </c>
      <c r="I3842">
        <v>7514</v>
      </c>
      <c r="J3842">
        <v>152.58000000000001</v>
      </c>
      <c r="K3842">
        <v>97.44</v>
      </c>
    </row>
    <row r="3843" spans="1:11" x14ac:dyDescent="0.35">
      <c r="A3843">
        <v>981808078</v>
      </c>
      <c r="B3843" s="2">
        <v>43857</v>
      </c>
      <c r="C3843" s="2">
        <v>43878</v>
      </c>
      <c r="D3843" t="s">
        <v>117</v>
      </c>
      <c r="E3843" t="s">
        <v>21</v>
      </c>
      <c r="F3843" t="s">
        <v>17</v>
      </c>
      <c r="G3843" t="s">
        <v>14</v>
      </c>
      <c r="H3843" t="s">
        <v>26</v>
      </c>
      <c r="I3843">
        <v>7683</v>
      </c>
      <c r="J3843">
        <v>152.58000000000001</v>
      </c>
      <c r="K3843">
        <v>97.44</v>
      </c>
    </row>
    <row r="3844" spans="1:11" x14ac:dyDescent="0.35">
      <c r="A3844">
        <v>831261479</v>
      </c>
      <c r="B3844" s="2">
        <v>43165</v>
      </c>
      <c r="C3844" s="2">
        <v>43174</v>
      </c>
      <c r="D3844" t="s">
        <v>139</v>
      </c>
      <c r="E3844" t="s">
        <v>51</v>
      </c>
      <c r="F3844" t="s">
        <v>56</v>
      </c>
      <c r="G3844" t="s">
        <v>14</v>
      </c>
      <c r="H3844" t="s">
        <v>34</v>
      </c>
      <c r="I3844">
        <v>7599</v>
      </c>
      <c r="J3844">
        <v>9.33</v>
      </c>
      <c r="K3844">
        <v>6.92</v>
      </c>
    </row>
    <row r="3845" spans="1:11" x14ac:dyDescent="0.35">
      <c r="A3845">
        <v>806357276</v>
      </c>
      <c r="B3845" s="2">
        <v>42589</v>
      </c>
      <c r="C3845" s="2">
        <v>42592</v>
      </c>
      <c r="D3845" t="s">
        <v>201</v>
      </c>
      <c r="E3845" t="s">
        <v>24</v>
      </c>
      <c r="F3845" t="s">
        <v>17</v>
      </c>
      <c r="G3845" t="s">
        <v>18</v>
      </c>
      <c r="H3845" t="s">
        <v>19</v>
      </c>
      <c r="I3845">
        <v>7892</v>
      </c>
      <c r="J3845">
        <v>152.58000000000001</v>
      </c>
      <c r="K3845">
        <v>97.44</v>
      </c>
    </row>
    <row r="3846" spans="1:11" x14ac:dyDescent="0.35">
      <c r="A3846">
        <v>833706796</v>
      </c>
      <c r="B3846" s="2">
        <v>43551</v>
      </c>
      <c r="C3846" s="2">
        <v>43569</v>
      </c>
      <c r="D3846" t="s">
        <v>121</v>
      </c>
      <c r="E3846" t="s">
        <v>21</v>
      </c>
      <c r="F3846" t="s">
        <v>25</v>
      </c>
      <c r="G3846" t="s">
        <v>14</v>
      </c>
      <c r="H3846" t="s">
        <v>15</v>
      </c>
      <c r="I3846">
        <v>1223</v>
      </c>
      <c r="J3846">
        <v>205.7</v>
      </c>
      <c r="K3846">
        <v>117.11</v>
      </c>
    </row>
    <row r="3847" spans="1:11" x14ac:dyDescent="0.35">
      <c r="A3847">
        <v>910233867</v>
      </c>
      <c r="B3847" s="2">
        <v>44709</v>
      </c>
      <c r="C3847" s="2">
        <v>44722</v>
      </c>
      <c r="D3847" t="s">
        <v>131</v>
      </c>
      <c r="E3847" t="s">
        <v>32</v>
      </c>
      <c r="F3847" t="s">
        <v>47</v>
      </c>
      <c r="G3847" t="s">
        <v>18</v>
      </c>
      <c r="H3847" t="s">
        <v>19</v>
      </c>
      <c r="I3847">
        <v>7283</v>
      </c>
      <c r="J3847">
        <v>421.89</v>
      </c>
      <c r="K3847">
        <v>364.69</v>
      </c>
    </row>
    <row r="3848" spans="1:11" x14ac:dyDescent="0.35">
      <c r="A3848">
        <v>653174817</v>
      </c>
      <c r="B3848" s="2">
        <v>42184</v>
      </c>
      <c r="C3848" s="2">
        <v>42200</v>
      </c>
      <c r="D3848" t="s">
        <v>52</v>
      </c>
      <c r="E3848" t="s">
        <v>12</v>
      </c>
      <c r="F3848" t="s">
        <v>47</v>
      </c>
      <c r="G3848" t="s">
        <v>18</v>
      </c>
      <c r="H3848" t="s">
        <v>15</v>
      </c>
      <c r="I3848">
        <v>7798</v>
      </c>
      <c r="J3848">
        <v>421.89</v>
      </c>
      <c r="K3848">
        <v>364.69</v>
      </c>
    </row>
    <row r="3849" spans="1:11" x14ac:dyDescent="0.35">
      <c r="A3849">
        <v>650078475</v>
      </c>
      <c r="B3849" s="2">
        <v>44721</v>
      </c>
      <c r="C3849" s="2">
        <v>44729</v>
      </c>
      <c r="D3849" t="s">
        <v>193</v>
      </c>
      <c r="E3849" t="s">
        <v>21</v>
      </c>
      <c r="F3849" t="s">
        <v>40</v>
      </c>
      <c r="G3849" t="s">
        <v>14</v>
      </c>
      <c r="H3849" t="s">
        <v>34</v>
      </c>
      <c r="I3849">
        <v>1522</v>
      </c>
      <c r="J3849">
        <v>651.21</v>
      </c>
      <c r="K3849">
        <v>524.96</v>
      </c>
    </row>
    <row r="3850" spans="1:11" x14ac:dyDescent="0.35">
      <c r="A3850">
        <v>208806169</v>
      </c>
      <c r="B3850" s="2">
        <v>42413</v>
      </c>
      <c r="C3850" s="2">
        <v>42417</v>
      </c>
      <c r="D3850" t="s">
        <v>166</v>
      </c>
      <c r="E3850" t="s">
        <v>38</v>
      </c>
      <c r="F3850" t="s">
        <v>40</v>
      </c>
      <c r="G3850" t="s">
        <v>14</v>
      </c>
      <c r="H3850" t="s">
        <v>26</v>
      </c>
      <c r="I3850">
        <v>9240</v>
      </c>
      <c r="J3850">
        <v>651.21</v>
      </c>
      <c r="K3850">
        <v>524.96</v>
      </c>
    </row>
    <row r="3851" spans="1:11" x14ac:dyDescent="0.35">
      <c r="A3851">
        <v>507531726</v>
      </c>
      <c r="B3851" s="2">
        <v>44131</v>
      </c>
      <c r="C3851" s="2">
        <v>44142</v>
      </c>
      <c r="D3851" t="s">
        <v>172</v>
      </c>
      <c r="E3851" t="s">
        <v>21</v>
      </c>
      <c r="F3851" t="s">
        <v>17</v>
      </c>
      <c r="G3851" t="s">
        <v>18</v>
      </c>
      <c r="H3851" t="s">
        <v>34</v>
      </c>
      <c r="I3851">
        <v>8771</v>
      </c>
      <c r="J3851">
        <v>152.58000000000001</v>
      </c>
      <c r="K3851">
        <v>97.44</v>
      </c>
    </row>
    <row r="3852" spans="1:11" x14ac:dyDescent="0.35">
      <c r="A3852">
        <v>544741475</v>
      </c>
      <c r="B3852" s="2">
        <v>43900</v>
      </c>
      <c r="C3852" s="2">
        <v>43910</v>
      </c>
      <c r="D3852" t="s">
        <v>91</v>
      </c>
      <c r="E3852" t="s">
        <v>21</v>
      </c>
      <c r="F3852" t="s">
        <v>30</v>
      </c>
      <c r="G3852" t="s">
        <v>14</v>
      </c>
      <c r="H3852" t="s">
        <v>19</v>
      </c>
      <c r="I3852">
        <v>9963</v>
      </c>
      <c r="J3852">
        <v>81.73</v>
      </c>
      <c r="K3852">
        <v>56.67</v>
      </c>
    </row>
    <row r="3853" spans="1:11" x14ac:dyDescent="0.35">
      <c r="A3853">
        <v>289234244</v>
      </c>
      <c r="B3853" s="2">
        <v>42215</v>
      </c>
      <c r="C3853" s="2">
        <v>42217</v>
      </c>
      <c r="D3853" t="s">
        <v>41</v>
      </c>
      <c r="E3853" t="s">
        <v>29</v>
      </c>
      <c r="F3853" t="s">
        <v>33</v>
      </c>
      <c r="G3853" t="s">
        <v>14</v>
      </c>
      <c r="H3853" t="s">
        <v>15</v>
      </c>
      <c r="I3853">
        <v>9695</v>
      </c>
      <c r="J3853">
        <v>109.28</v>
      </c>
      <c r="K3853">
        <v>35.840000000000003</v>
      </c>
    </row>
    <row r="3854" spans="1:11" x14ac:dyDescent="0.35">
      <c r="A3854">
        <v>230121362</v>
      </c>
      <c r="B3854" s="2">
        <v>44651</v>
      </c>
      <c r="C3854" s="2">
        <v>44672</v>
      </c>
      <c r="D3854" t="s">
        <v>39</v>
      </c>
      <c r="E3854" t="s">
        <v>29</v>
      </c>
      <c r="F3854" t="s">
        <v>56</v>
      </c>
      <c r="G3854" t="s">
        <v>14</v>
      </c>
      <c r="H3854" t="s">
        <v>19</v>
      </c>
      <c r="I3854">
        <v>6880</v>
      </c>
      <c r="J3854">
        <v>9.33</v>
      </c>
      <c r="K3854">
        <v>6.92</v>
      </c>
    </row>
    <row r="3855" spans="1:11" x14ac:dyDescent="0.35">
      <c r="A3855">
        <v>926826655</v>
      </c>
      <c r="B3855" s="2">
        <v>44211</v>
      </c>
      <c r="C3855" s="2">
        <v>44230</v>
      </c>
      <c r="D3855" t="s">
        <v>178</v>
      </c>
      <c r="E3855" t="s">
        <v>21</v>
      </c>
      <c r="F3855" t="s">
        <v>13</v>
      </c>
      <c r="G3855" t="s">
        <v>14</v>
      </c>
      <c r="H3855" t="s">
        <v>34</v>
      </c>
      <c r="I3855">
        <v>7458</v>
      </c>
      <c r="J3855">
        <v>255.28</v>
      </c>
      <c r="K3855">
        <v>159.41999999999999</v>
      </c>
    </row>
    <row r="3856" spans="1:11" x14ac:dyDescent="0.35">
      <c r="A3856">
        <v>759086453</v>
      </c>
      <c r="B3856" s="2">
        <v>44248</v>
      </c>
      <c r="C3856" s="2">
        <v>44259</v>
      </c>
      <c r="D3856" t="s">
        <v>20</v>
      </c>
      <c r="E3856" t="s">
        <v>21</v>
      </c>
      <c r="F3856" t="s">
        <v>76</v>
      </c>
      <c r="G3856" t="s">
        <v>14</v>
      </c>
      <c r="H3856" t="s">
        <v>26</v>
      </c>
      <c r="I3856">
        <v>9405</v>
      </c>
      <c r="J3856">
        <v>668.27</v>
      </c>
      <c r="K3856">
        <v>502.54</v>
      </c>
    </row>
    <row r="3857" spans="1:11" x14ac:dyDescent="0.35">
      <c r="A3857">
        <v>876949584</v>
      </c>
      <c r="B3857" s="2">
        <v>42429</v>
      </c>
      <c r="C3857" s="2">
        <v>42435</v>
      </c>
      <c r="D3857" t="s">
        <v>97</v>
      </c>
      <c r="E3857" t="s">
        <v>29</v>
      </c>
      <c r="F3857" t="s">
        <v>25</v>
      </c>
      <c r="G3857" t="s">
        <v>14</v>
      </c>
      <c r="H3857" t="s">
        <v>26</v>
      </c>
      <c r="I3857">
        <v>7725</v>
      </c>
      <c r="J3857">
        <v>205.7</v>
      </c>
      <c r="K3857">
        <v>117.11</v>
      </c>
    </row>
    <row r="3858" spans="1:11" x14ac:dyDescent="0.35">
      <c r="A3858">
        <v>250777375</v>
      </c>
      <c r="B3858" s="2">
        <v>44581</v>
      </c>
      <c r="C3858" s="2">
        <v>44582</v>
      </c>
      <c r="D3858" t="s">
        <v>179</v>
      </c>
      <c r="E3858" t="s">
        <v>32</v>
      </c>
      <c r="F3858" t="s">
        <v>33</v>
      </c>
      <c r="G3858" t="s">
        <v>18</v>
      </c>
      <c r="H3858" t="s">
        <v>19</v>
      </c>
      <c r="I3858">
        <v>9453</v>
      </c>
      <c r="J3858">
        <v>109.28</v>
      </c>
      <c r="K3858">
        <v>35.840000000000003</v>
      </c>
    </row>
    <row r="3859" spans="1:11" x14ac:dyDescent="0.35">
      <c r="A3859">
        <v>621243655</v>
      </c>
      <c r="B3859" s="2">
        <v>44533</v>
      </c>
      <c r="C3859" s="2">
        <v>44545</v>
      </c>
      <c r="D3859" t="s">
        <v>173</v>
      </c>
      <c r="E3859" t="s">
        <v>24</v>
      </c>
      <c r="F3859" t="s">
        <v>56</v>
      </c>
      <c r="G3859" t="s">
        <v>18</v>
      </c>
      <c r="H3859" t="s">
        <v>15</v>
      </c>
      <c r="I3859">
        <v>8658</v>
      </c>
      <c r="J3859">
        <v>9.33</v>
      </c>
      <c r="K3859">
        <v>6.92</v>
      </c>
    </row>
    <row r="3860" spans="1:11" x14ac:dyDescent="0.35">
      <c r="A3860">
        <v>649334752</v>
      </c>
      <c r="B3860" s="2">
        <v>44427</v>
      </c>
      <c r="C3860" s="2">
        <v>44443</v>
      </c>
      <c r="D3860" t="s">
        <v>83</v>
      </c>
      <c r="E3860" t="s">
        <v>38</v>
      </c>
      <c r="F3860" t="s">
        <v>13</v>
      </c>
      <c r="G3860" t="s">
        <v>18</v>
      </c>
      <c r="H3860" t="s">
        <v>19</v>
      </c>
      <c r="I3860">
        <v>1438</v>
      </c>
      <c r="J3860">
        <v>255.28</v>
      </c>
      <c r="K3860">
        <v>159.41999999999999</v>
      </c>
    </row>
    <row r="3861" spans="1:11" x14ac:dyDescent="0.35">
      <c r="A3861">
        <v>866349494</v>
      </c>
      <c r="B3861" s="2">
        <v>44373</v>
      </c>
      <c r="C3861" s="2">
        <v>44383</v>
      </c>
      <c r="D3861" t="s">
        <v>155</v>
      </c>
      <c r="E3861" t="s">
        <v>12</v>
      </c>
      <c r="F3861" t="s">
        <v>47</v>
      </c>
      <c r="G3861" t="s">
        <v>14</v>
      </c>
      <c r="H3861" t="s">
        <v>19</v>
      </c>
      <c r="I3861">
        <v>922</v>
      </c>
      <c r="J3861">
        <v>421.89</v>
      </c>
      <c r="K3861">
        <v>364.69</v>
      </c>
    </row>
    <row r="3862" spans="1:11" x14ac:dyDescent="0.35">
      <c r="A3862">
        <v>523899209</v>
      </c>
      <c r="B3862" s="2">
        <v>43405</v>
      </c>
      <c r="C3862" s="2">
        <v>43424</v>
      </c>
      <c r="D3862" t="s">
        <v>184</v>
      </c>
      <c r="E3862" t="s">
        <v>21</v>
      </c>
      <c r="F3862" t="s">
        <v>13</v>
      </c>
      <c r="G3862" t="s">
        <v>18</v>
      </c>
      <c r="H3862" t="s">
        <v>19</v>
      </c>
      <c r="I3862">
        <v>2273</v>
      </c>
      <c r="J3862">
        <v>255.28</v>
      </c>
      <c r="K3862">
        <v>159.41999999999999</v>
      </c>
    </row>
    <row r="3863" spans="1:11" x14ac:dyDescent="0.35">
      <c r="A3863">
        <v>743907725</v>
      </c>
      <c r="B3863" s="2">
        <v>43377</v>
      </c>
      <c r="C3863" s="2">
        <v>43392</v>
      </c>
      <c r="D3863" t="s">
        <v>136</v>
      </c>
      <c r="E3863" t="s">
        <v>38</v>
      </c>
      <c r="F3863" t="s">
        <v>33</v>
      </c>
      <c r="G3863" t="s">
        <v>14</v>
      </c>
      <c r="H3863" t="s">
        <v>15</v>
      </c>
      <c r="I3863">
        <v>7682</v>
      </c>
      <c r="J3863">
        <v>109.28</v>
      </c>
      <c r="K3863">
        <v>35.840000000000003</v>
      </c>
    </row>
    <row r="3864" spans="1:11" x14ac:dyDescent="0.35">
      <c r="A3864">
        <v>468611371</v>
      </c>
      <c r="B3864" s="2">
        <v>44178</v>
      </c>
      <c r="C3864" s="2">
        <v>44189</v>
      </c>
      <c r="D3864" t="s">
        <v>92</v>
      </c>
      <c r="E3864" t="s">
        <v>32</v>
      </c>
      <c r="F3864" t="s">
        <v>17</v>
      </c>
      <c r="G3864" t="s">
        <v>18</v>
      </c>
      <c r="H3864" t="s">
        <v>15</v>
      </c>
      <c r="I3864">
        <v>1373</v>
      </c>
      <c r="J3864">
        <v>152.58000000000001</v>
      </c>
      <c r="K3864">
        <v>97.44</v>
      </c>
    </row>
    <row r="3865" spans="1:11" x14ac:dyDescent="0.35">
      <c r="A3865">
        <v>510558974</v>
      </c>
      <c r="B3865" s="2">
        <v>42361</v>
      </c>
      <c r="C3865" s="2">
        <v>42367</v>
      </c>
      <c r="D3865" t="s">
        <v>81</v>
      </c>
      <c r="E3865" t="s">
        <v>32</v>
      </c>
      <c r="F3865" t="s">
        <v>40</v>
      </c>
      <c r="G3865" t="s">
        <v>14</v>
      </c>
      <c r="H3865" t="s">
        <v>34</v>
      </c>
      <c r="I3865">
        <v>4601</v>
      </c>
      <c r="J3865">
        <v>651.21</v>
      </c>
      <c r="K3865">
        <v>524.96</v>
      </c>
    </row>
    <row r="3866" spans="1:11" x14ac:dyDescent="0.35">
      <c r="A3866">
        <v>402611863</v>
      </c>
      <c r="B3866" s="2">
        <v>42481</v>
      </c>
      <c r="C3866" s="2">
        <v>42502</v>
      </c>
      <c r="D3866" t="s">
        <v>210</v>
      </c>
      <c r="E3866" t="s">
        <v>38</v>
      </c>
      <c r="F3866" t="s">
        <v>68</v>
      </c>
      <c r="G3866" t="s">
        <v>14</v>
      </c>
      <c r="H3866" t="s">
        <v>26</v>
      </c>
      <c r="I3866">
        <v>652</v>
      </c>
      <c r="J3866">
        <v>154.06</v>
      </c>
      <c r="K3866">
        <v>90.93</v>
      </c>
    </row>
    <row r="3867" spans="1:11" x14ac:dyDescent="0.35">
      <c r="A3867">
        <v>647943866</v>
      </c>
      <c r="B3867" s="2">
        <v>44293</v>
      </c>
      <c r="C3867" s="2">
        <v>44313</v>
      </c>
      <c r="D3867" t="s">
        <v>156</v>
      </c>
      <c r="E3867" t="s">
        <v>21</v>
      </c>
      <c r="F3867" t="s">
        <v>33</v>
      </c>
      <c r="G3867" t="s">
        <v>14</v>
      </c>
      <c r="H3867" t="s">
        <v>15</v>
      </c>
      <c r="I3867">
        <v>9843</v>
      </c>
      <c r="J3867">
        <v>109.28</v>
      </c>
      <c r="K3867">
        <v>35.840000000000003</v>
      </c>
    </row>
    <row r="3868" spans="1:11" x14ac:dyDescent="0.35">
      <c r="A3868">
        <v>470041310</v>
      </c>
      <c r="B3868" s="2">
        <v>43243</v>
      </c>
      <c r="C3868" s="2">
        <v>43244</v>
      </c>
      <c r="D3868" t="s">
        <v>217</v>
      </c>
      <c r="E3868" t="s">
        <v>12</v>
      </c>
      <c r="F3868" t="s">
        <v>56</v>
      </c>
      <c r="G3868" t="s">
        <v>14</v>
      </c>
      <c r="H3868" t="s">
        <v>15</v>
      </c>
      <c r="I3868">
        <v>4524</v>
      </c>
      <c r="J3868">
        <v>9.33</v>
      </c>
      <c r="K3868">
        <v>6.92</v>
      </c>
    </row>
    <row r="3869" spans="1:11" x14ac:dyDescent="0.35">
      <c r="A3869">
        <v>962703025</v>
      </c>
      <c r="B3869" s="2">
        <v>43752</v>
      </c>
      <c r="C3869" s="2">
        <v>43770</v>
      </c>
      <c r="D3869" t="s">
        <v>50</v>
      </c>
      <c r="E3869" t="s">
        <v>51</v>
      </c>
      <c r="F3869" t="s">
        <v>17</v>
      </c>
      <c r="G3869" t="s">
        <v>18</v>
      </c>
      <c r="H3869" t="s">
        <v>15</v>
      </c>
      <c r="I3869">
        <v>4073</v>
      </c>
      <c r="J3869">
        <v>152.58000000000001</v>
      </c>
      <c r="K3869">
        <v>97.44</v>
      </c>
    </row>
    <row r="3870" spans="1:11" x14ac:dyDescent="0.35">
      <c r="A3870">
        <v>140040338</v>
      </c>
      <c r="B3870" s="2">
        <v>43740</v>
      </c>
      <c r="C3870" s="2">
        <v>43756</v>
      </c>
      <c r="D3870" t="s">
        <v>134</v>
      </c>
      <c r="E3870" t="s">
        <v>38</v>
      </c>
      <c r="F3870" t="s">
        <v>13</v>
      </c>
      <c r="G3870" t="s">
        <v>18</v>
      </c>
      <c r="H3870" t="s">
        <v>15</v>
      </c>
      <c r="I3870">
        <v>9903</v>
      </c>
      <c r="J3870">
        <v>255.28</v>
      </c>
      <c r="K3870">
        <v>159.41999999999999</v>
      </c>
    </row>
    <row r="3871" spans="1:11" x14ac:dyDescent="0.35">
      <c r="A3871">
        <v>586477077</v>
      </c>
      <c r="B3871" s="2">
        <v>42325</v>
      </c>
      <c r="C3871" s="2">
        <v>42329</v>
      </c>
      <c r="D3871" t="s">
        <v>181</v>
      </c>
      <c r="E3871" t="s">
        <v>38</v>
      </c>
      <c r="F3871" t="s">
        <v>47</v>
      </c>
      <c r="G3871" t="s">
        <v>14</v>
      </c>
      <c r="H3871" t="s">
        <v>26</v>
      </c>
      <c r="I3871">
        <v>455</v>
      </c>
      <c r="J3871">
        <v>421.89</v>
      </c>
      <c r="K3871">
        <v>364.69</v>
      </c>
    </row>
    <row r="3872" spans="1:11" x14ac:dyDescent="0.35">
      <c r="A3872">
        <v>906749570</v>
      </c>
      <c r="B3872" s="2">
        <v>42093</v>
      </c>
      <c r="C3872" s="2">
        <v>42108</v>
      </c>
      <c r="D3872" t="s">
        <v>89</v>
      </c>
      <c r="E3872" t="s">
        <v>38</v>
      </c>
      <c r="F3872" t="s">
        <v>76</v>
      </c>
      <c r="G3872" t="s">
        <v>18</v>
      </c>
      <c r="H3872" t="s">
        <v>19</v>
      </c>
      <c r="I3872">
        <v>6203</v>
      </c>
      <c r="J3872">
        <v>668.27</v>
      </c>
      <c r="K3872">
        <v>502.54</v>
      </c>
    </row>
    <row r="3873" spans="1:11" x14ac:dyDescent="0.35">
      <c r="A3873">
        <v>675906646</v>
      </c>
      <c r="B3873" s="2">
        <v>44479</v>
      </c>
      <c r="C3873" s="2">
        <v>44487</v>
      </c>
      <c r="D3873" t="s">
        <v>88</v>
      </c>
      <c r="E3873" t="s">
        <v>38</v>
      </c>
      <c r="F3873" t="s">
        <v>42</v>
      </c>
      <c r="G3873" t="s">
        <v>18</v>
      </c>
      <c r="H3873" t="s">
        <v>26</v>
      </c>
      <c r="I3873">
        <v>4651</v>
      </c>
      <c r="J3873">
        <v>437.2</v>
      </c>
      <c r="K3873">
        <v>263.33</v>
      </c>
    </row>
    <row r="3874" spans="1:11" x14ac:dyDescent="0.35">
      <c r="A3874">
        <v>889309632</v>
      </c>
      <c r="B3874" s="2">
        <v>43116</v>
      </c>
      <c r="C3874" s="2">
        <v>43128</v>
      </c>
      <c r="D3874" t="s">
        <v>147</v>
      </c>
      <c r="E3874" t="s">
        <v>38</v>
      </c>
      <c r="F3874" t="s">
        <v>42</v>
      </c>
      <c r="G3874" t="s">
        <v>14</v>
      </c>
      <c r="H3874" t="s">
        <v>19</v>
      </c>
      <c r="I3874">
        <v>5337</v>
      </c>
      <c r="J3874">
        <v>437.2</v>
      </c>
      <c r="K3874">
        <v>263.33</v>
      </c>
    </row>
    <row r="3875" spans="1:11" x14ac:dyDescent="0.35">
      <c r="A3875">
        <v>812632358</v>
      </c>
      <c r="B3875" s="2">
        <v>44103</v>
      </c>
      <c r="C3875" s="2">
        <v>44111</v>
      </c>
      <c r="D3875" t="s">
        <v>214</v>
      </c>
      <c r="E3875" t="s">
        <v>21</v>
      </c>
      <c r="F3875" t="s">
        <v>25</v>
      </c>
      <c r="G3875" t="s">
        <v>18</v>
      </c>
      <c r="H3875" t="s">
        <v>19</v>
      </c>
      <c r="I3875">
        <v>4828</v>
      </c>
      <c r="J3875">
        <v>205.7</v>
      </c>
      <c r="K3875">
        <v>117.11</v>
      </c>
    </row>
    <row r="3876" spans="1:11" x14ac:dyDescent="0.35">
      <c r="A3876">
        <v>231861150</v>
      </c>
      <c r="B3876" s="2">
        <v>43390</v>
      </c>
      <c r="C3876" s="2">
        <v>43399</v>
      </c>
      <c r="D3876" t="s">
        <v>204</v>
      </c>
      <c r="E3876" t="s">
        <v>21</v>
      </c>
      <c r="F3876" t="s">
        <v>42</v>
      </c>
      <c r="G3876" t="s">
        <v>14</v>
      </c>
      <c r="H3876" t="s">
        <v>26</v>
      </c>
      <c r="I3876">
        <v>1722</v>
      </c>
      <c r="J3876">
        <v>437.2</v>
      </c>
      <c r="K3876">
        <v>263.33</v>
      </c>
    </row>
    <row r="3877" spans="1:11" x14ac:dyDescent="0.35">
      <c r="A3877">
        <v>803294837</v>
      </c>
      <c r="B3877" s="2">
        <v>42664</v>
      </c>
      <c r="C3877" s="2">
        <v>42668</v>
      </c>
      <c r="D3877" t="s">
        <v>86</v>
      </c>
      <c r="E3877" t="s">
        <v>29</v>
      </c>
      <c r="F3877" t="s">
        <v>40</v>
      </c>
      <c r="G3877" t="s">
        <v>14</v>
      </c>
      <c r="H3877" t="s">
        <v>34</v>
      </c>
      <c r="I3877">
        <v>1648</v>
      </c>
      <c r="J3877">
        <v>651.21</v>
      </c>
      <c r="K3877">
        <v>524.96</v>
      </c>
    </row>
    <row r="3878" spans="1:11" x14ac:dyDescent="0.35">
      <c r="A3878">
        <v>203544747</v>
      </c>
      <c r="B3878" s="2">
        <v>42539</v>
      </c>
      <c r="C3878" s="2">
        <v>42555</v>
      </c>
      <c r="D3878" t="s">
        <v>101</v>
      </c>
      <c r="E3878" t="s">
        <v>24</v>
      </c>
      <c r="F3878" t="s">
        <v>13</v>
      </c>
      <c r="G3878" t="s">
        <v>14</v>
      </c>
      <c r="H3878" t="s">
        <v>26</v>
      </c>
      <c r="I3878">
        <v>2269</v>
      </c>
      <c r="J3878">
        <v>255.28</v>
      </c>
      <c r="K3878">
        <v>159.41999999999999</v>
      </c>
    </row>
    <row r="3879" spans="1:11" x14ac:dyDescent="0.35">
      <c r="A3879">
        <v>679534709</v>
      </c>
      <c r="B3879" s="2">
        <v>42479</v>
      </c>
      <c r="C3879" s="2">
        <v>42481</v>
      </c>
      <c r="D3879" t="s">
        <v>73</v>
      </c>
      <c r="E3879" t="s">
        <v>24</v>
      </c>
      <c r="F3879" t="s">
        <v>22</v>
      </c>
      <c r="G3879" t="s">
        <v>14</v>
      </c>
      <c r="H3879" t="s">
        <v>15</v>
      </c>
      <c r="I3879">
        <v>8276</v>
      </c>
      <c r="J3879">
        <v>47.45</v>
      </c>
      <c r="K3879">
        <v>31.79</v>
      </c>
    </row>
    <row r="3880" spans="1:11" x14ac:dyDescent="0.35">
      <c r="A3880">
        <v>498501050</v>
      </c>
      <c r="B3880" s="2">
        <v>43953</v>
      </c>
      <c r="C3880" s="2">
        <v>43968</v>
      </c>
      <c r="D3880" t="s">
        <v>220</v>
      </c>
      <c r="E3880" t="s">
        <v>29</v>
      </c>
      <c r="F3880" t="s">
        <v>22</v>
      </c>
      <c r="G3880" t="s">
        <v>14</v>
      </c>
      <c r="H3880" t="s">
        <v>34</v>
      </c>
      <c r="I3880">
        <v>6393</v>
      </c>
      <c r="J3880">
        <v>47.45</v>
      </c>
      <c r="K3880">
        <v>31.79</v>
      </c>
    </row>
    <row r="3881" spans="1:11" x14ac:dyDescent="0.35">
      <c r="A3881">
        <v>697992599</v>
      </c>
      <c r="B3881" s="2">
        <v>43474</v>
      </c>
      <c r="C3881" s="2">
        <v>43485</v>
      </c>
      <c r="D3881" t="s">
        <v>126</v>
      </c>
      <c r="E3881" t="s">
        <v>24</v>
      </c>
      <c r="F3881" t="s">
        <v>25</v>
      </c>
      <c r="G3881" t="s">
        <v>14</v>
      </c>
      <c r="H3881" t="s">
        <v>26</v>
      </c>
      <c r="I3881">
        <v>376</v>
      </c>
      <c r="J3881">
        <v>205.7</v>
      </c>
      <c r="K3881">
        <v>117.11</v>
      </c>
    </row>
    <row r="3882" spans="1:11" x14ac:dyDescent="0.35">
      <c r="A3882">
        <v>135870683</v>
      </c>
      <c r="B3882" s="2">
        <v>44099</v>
      </c>
      <c r="C3882" s="2">
        <v>44106</v>
      </c>
      <c r="D3882" t="s">
        <v>201</v>
      </c>
      <c r="E3882" t="s">
        <v>24</v>
      </c>
      <c r="F3882" t="s">
        <v>17</v>
      </c>
      <c r="G3882" t="s">
        <v>14</v>
      </c>
      <c r="H3882" t="s">
        <v>34</v>
      </c>
      <c r="I3882">
        <v>6009</v>
      </c>
      <c r="J3882">
        <v>152.58000000000001</v>
      </c>
      <c r="K3882">
        <v>97.44</v>
      </c>
    </row>
    <row r="3883" spans="1:11" x14ac:dyDescent="0.35">
      <c r="A3883">
        <v>440309131</v>
      </c>
      <c r="B3883" s="2">
        <v>44811</v>
      </c>
      <c r="C3883" s="2">
        <v>44824</v>
      </c>
      <c r="D3883" t="s">
        <v>136</v>
      </c>
      <c r="E3883" t="s">
        <v>38</v>
      </c>
      <c r="F3883" t="s">
        <v>25</v>
      </c>
      <c r="G3883" t="s">
        <v>14</v>
      </c>
      <c r="H3883" t="s">
        <v>19</v>
      </c>
      <c r="I3883">
        <v>6111</v>
      </c>
      <c r="J3883">
        <v>205.7</v>
      </c>
      <c r="K3883">
        <v>117.11</v>
      </c>
    </row>
    <row r="3884" spans="1:11" x14ac:dyDescent="0.35">
      <c r="A3884">
        <v>159794270</v>
      </c>
      <c r="B3884" s="2">
        <v>43367</v>
      </c>
      <c r="C3884" s="2">
        <v>43382</v>
      </c>
      <c r="D3884" t="s">
        <v>143</v>
      </c>
      <c r="E3884" t="s">
        <v>24</v>
      </c>
      <c r="F3884" t="s">
        <v>68</v>
      </c>
      <c r="G3884" t="s">
        <v>18</v>
      </c>
      <c r="H3884" t="s">
        <v>34</v>
      </c>
      <c r="I3884">
        <v>5530</v>
      </c>
      <c r="J3884">
        <v>154.06</v>
      </c>
      <c r="K3884">
        <v>90.93</v>
      </c>
    </row>
    <row r="3885" spans="1:11" x14ac:dyDescent="0.35">
      <c r="A3885">
        <v>613124930</v>
      </c>
      <c r="B3885" s="2">
        <v>43416</v>
      </c>
      <c r="C3885" s="2">
        <v>43418</v>
      </c>
      <c r="D3885" t="s">
        <v>81</v>
      </c>
      <c r="E3885" t="s">
        <v>32</v>
      </c>
      <c r="F3885" t="s">
        <v>25</v>
      </c>
      <c r="G3885" t="s">
        <v>18</v>
      </c>
      <c r="H3885" t="s">
        <v>15</v>
      </c>
      <c r="I3885">
        <v>6147</v>
      </c>
      <c r="J3885">
        <v>205.7</v>
      </c>
      <c r="K3885">
        <v>117.11</v>
      </c>
    </row>
    <row r="3886" spans="1:11" x14ac:dyDescent="0.35">
      <c r="A3886">
        <v>939412438</v>
      </c>
      <c r="B3886" s="2">
        <v>42840</v>
      </c>
      <c r="C3886" s="2">
        <v>42854</v>
      </c>
      <c r="D3886" t="s">
        <v>53</v>
      </c>
      <c r="E3886" t="s">
        <v>29</v>
      </c>
      <c r="F3886" t="s">
        <v>17</v>
      </c>
      <c r="G3886" t="s">
        <v>18</v>
      </c>
      <c r="H3886" t="s">
        <v>19</v>
      </c>
      <c r="I3886">
        <v>1871</v>
      </c>
      <c r="J3886">
        <v>152.58000000000001</v>
      </c>
      <c r="K3886">
        <v>97.44</v>
      </c>
    </row>
    <row r="3887" spans="1:11" x14ac:dyDescent="0.35">
      <c r="A3887">
        <v>348080623</v>
      </c>
      <c r="B3887" s="2">
        <v>44684</v>
      </c>
      <c r="C3887" s="2">
        <v>44689</v>
      </c>
      <c r="D3887" t="s">
        <v>188</v>
      </c>
      <c r="E3887" t="s">
        <v>21</v>
      </c>
      <c r="F3887" t="s">
        <v>17</v>
      </c>
      <c r="G3887" t="s">
        <v>14</v>
      </c>
      <c r="H3887" t="s">
        <v>15</v>
      </c>
      <c r="I3887">
        <v>3646</v>
      </c>
      <c r="J3887">
        <v>152.58000000000001</v>
      </c>
      <c r="K3887">
        <v>97.44</v>
      </c>
    </row>
    <row r="3888" spans="1:11" x14ac:dyDescent="0.35">
      <c r="A3888">
        <v>368865811</v>
      </c>
      <c r="B3888" s="2">
        <v>43719</v>
      </c>
      <c r="C3888" s="2">
        <v>43732</v>
      </c>
      <c r="D3888" t="s">
        <v>184</v>
      </c>
      <c r="E3888" t="s">
        <v>21</v>
      </c>
      <c r="F3888" t="s">
        <v>40</v>
      </c>
      <c r="G3888" t="s">
        <v>14</v>
      </c>
      <c r="H3888" t="s">
        <v>26</v>
      </c>
      <c r="I3888">
        <v>4445</v>
      </c>
      <c r="J3888">
        <v>651.21</v>
      </c>
      <c r="K3888">
        <v>524.96</v>
      </c>
    </row>
    <row r="3889" spans="1:11" x14ac:dyDescent="0.35">
      <c r="A3889">
        <v>801816833</v>
      </c>
      <c r="B3889" s="2">
        <v>43117</v>
      </c>
      <c r="C3889" s="2">
        <v>43138</v>
      </c>
      <c r="D3889" t="s">
        <v>73</v>
      </c>
      <c r="E3889" t="s">
        <v>24</v>
      </c>
      <c r="F3889" t="s">
        <v>22</v>
      </c>
      <c r="G3889" t="s">
        <v>14</v>
      </c>
      <c r="H3889" t="s">
        <v>15</v>
      </c>
      <c r="I3889">
        <v>4274</v>
      </c>
      <c r="J3889">
        <v>47.45</v>
      </c>
      <c r="K3889">
        <v>31.79</v>
      </c>
    </row>
    <row r="3890" spans="1:11" x14ac:dyDescent="0.35">
      <c r="A3890">
        <v>167295014</v>
      </c>
      <c r="B3890" s="2">
        <v>43200</v>
      </c>
      <c r="C3890" s="2">
        <v>43205</v>
      </c>
      <c r="D3890" t="s">
        <v>90</v>
      </c>
      <c r="E3890" t="s">
        <v>38</v>
      </c>
      <c r="F3890" t="s">
        <v>42</v>
      </c>
      <c r="G3890" t="s">
        <v>18</v>
      </c>
      <c r="H3890" t="s">
        <v>19</v>
      </c>
      <c r="I3890">
        <v>5167</v>
      </c>
      <c r="J3890">
        <v>437.2</v>
      </c>
      <c r="K3890">
        <v>263.33</v>
      </c>
    </row>
    <row r="3891" spans="1:11" x14ac:dyDescent="0.35">
      <c r="A3891">
        <v>655974185</v>
      </c>
      <c r="B3891" s="2">
        <v>43299</v>
      </c>
      <c r="C3891" s="2">
        <v>43307</v>
      </c>
      <c r="D3891" t="s">
        <v>164</v>
      </c>
      <c r="E3891" t="s">
        <v>38</v>
      </c>
      <c r="F3891" t="s">
        <v>40</v>
      </c>
      <c r="G3891" t="s">
        <v>18</v>
      </c>
      <c r="H3891" t="s">
        <v>15</v>
      </c>
      <c r="I3891">
        <v>6193</v>
      </c>
      <c r="J3891">
        <v>651.21</v>
      </c>
      <c r="K3891">
        <v>524.96</v>
      </c>
    </row>
    <row r="3892" spans="1:11" x14ac:dyDescent="0.35">
      <c r="A3892">
        <v>478840672</v>
      </c>
      <c r="B3892" s="2">
        <v>42404</v>
      </c>
      <c r="C3892" s="2">
        <v>42424</v>
      </c>
      <c r="D3892" t="s">
        <v>135</v>
      </c>
      <c r="E3892" t="s">
        <v>21</v>
      </c>
      <c r="F3892" t="s">
        <v>30</v>
      </c>
      <c r="G3892" t="s">
        <v>14</v>
      </c>
      <c r="H3892" t="s">
        <v>26</v>
      </c>
      <c r="I3892">
        <v>8451</v>
      </c>
      <c r="J3892">
        <v>81.73</v>
      </c>
      <c r="K3892">
        <v>56.67</v>
      </c>
    </row>
    <row r="3893" spans="1:11" x14ac:dyDescent="0.35">
      <c r="A3893">
        <v>617193305</v>
      </c>
      <c r="B3893" s="2">
        <v>42891</v>
      </c>
      <c r="C3893" s="2">
        <v>42894</v>
      </c>
      <c r="D3893" t="s">
        <v>114</v>
      </c>
      <c r="E3893" t="s">
        <v>38</v>
      </c>
      <c r="F3893" t="s">
        <v>30</v>
      </c>
      <c r="G3893" t="s">
        <v>18</v>
      </c>
      <c r="H3893" t="s">
        <v>15</v>
      </c>
      <c r="I3893">
        <v>69</v>
      </c>
      <c r="J3893">
        <v>81.73</v>
      </c>
      <c r="K3893">
        <v>56.67</v>
      </c>
    </row>
    <row r="3894" spans="1:11" x14ac:dyDescent="0.35">
      <c r="A3894">
        <v>772643411</v>
      </c>
      <c r="B3894" s="2">
        <v>44761</v>
      </c>
      <c r="C3894" s="2">
        <v>44772</v>
      </c>
      <c r="D3894" t="s">
        <v>172</v>
      </c>
      <c r="E3894" t="s">
        <v>21</v>
      </c>
      <c r="F3894" t="s">
        <v>25</v>
      </c>
      <c r="G3894" t="s">
        <v>14</v>
      </c>
      <c r="H3894" t="s">
        <v>26</v>
      </c>
      <c r="I3894">
        <v>1210</v>
      </c>
      <c r="J3894">
        <v>205.7</v>
      </c>
      <c r="K3894">
        <v>117.11</v>
      </c>
    </row>
    <row r="3895" spans="1:11" x14ac:dyDescent="0.35">
      <c r="A3895">
        <v>717114818</v>
      </c>
      <c r="B3895" s="2">
        <v>42015</v>
      </c>
      <c r="C3895" s="2">
        <v>42020</v>
      </c>
      <c r="D3895" t="s">
        <v>170</v>
      </c>
      <c r="E3895" t="s">
        <v>12</v>
      </c>
      <c r="F3895" t="s">
        <v>25</v>
      </c>
      <c r="G3895" t="s">
        <v>18</v>
      </c>
      <c r="H3895" t="s">
        <v>26</v>
      </c>
      <c r="I3895">
        <v>9065</v>
      </c>
      <c r="J3895">
        <v>205.7</v>
      </c>
      <c r="K3895">
        <v>117.11</v>
      </c>
    </row>
    <row r="3896" spans="1:11" x14ac:dyDescent="0.35">
      <c r="A3896">
        <v>742843854</v>
      </c>
      <c r="B3896" s="2">
        <v>43699</v>
      </c>
      <c r="C3896" s="2">
        <v>43700</v>
      </c>
      <c r="D3896" t="s">
        <v>109</v>
      </c>
      <c r="E3896" t="s">
        <v>21</v>
      </c>
      <c r="F3896" t="s">
        <v>22</v>
      </c>
      <c r="G3896" t="s">
        <v>14</v>
      </c>
      <c r="H3896" t="s">
        <v>15</v>
      </c>
      <c r="I3896">
        <v>2859</v>
      </c>
      <c r="J3896">
        <v>47.45</v>
      </c>
      <c r="K3896">
        <v>31.79</v>
      </c>
    </row>
    <row r="3897" spans="1:11" x14ac:dyDescent="0.35">
      <c r="A3897">
        <v>312379348</v>
      </c>
      <c r="B3897" s="2">
        <v>42636</v>
      </c>
      <c r="C3897" s="2">
        <v>42644</v>
      </c>
      <c r="D3897" t="s">
        <v>90</v>
      </c>
      <c r="E3897" t="s">
        <v>38</v>
      </c>
      <c r="F3897" t="s">
        <v>40</v>
      </c>
      <c r="G3897" t="s">
        <v>18</v>
      </c>
      <c r="H3897" t="s">
        <v>19</v>
      </c>
      <c r="I3897">
        <v>8846</v>
      </c>
      <c r="J3897">
        <v>651.21</v>
      </c>
      <c r="K3897">
        <v>524.96</v>
      </c>
    </row>
    <row r="3898" spans="1:11" x14ac:dyDescent="0.35">
      <c r="A3898">
        <v>308582627</v>
      </c>
      <c r="B3898" s="2">
        <v>44188</v>
      </c>
      <c r="C3898" s="2">
        <v>44209</v>
      </c>
      <c r="D3898" t="s">
        <v>103</v>
      </c>
      <c r="E3898" t="s">
        <v>21</v>
      </c>
      <c r="F3898" t="s">
        <v>22</v>
      </c>
      <c r="G3898" t="s">
        <v>18</v>
      </c>
      <c r="H3898" t="s">
        <v>19</v>
      </c>
      <c r="I3898">
        <v>5312</v>
      </c>
      <c r="J3898">
        <v>47.45</v>
      </c>
      <c r="K3898">
        <v>31.79</v>
      </c>
    </row>
    <row r="3899" spans="1:11" x14ac:dyDescent="0.35">
      <c r="A3899">
        <v>784627521</v>
      </c>
      <c r="B3899" s="2">
        <v>44225</v>
      </c>
      <c r="C3899" s="2">
        <v>44240</v>
      </c>
      <c r="D3899" t="s">
        <v>174</v>
      </c>
      <c r="E3899" t="s">
        <v>29</v>
      </c>
      <c r="F3899" t="s">
        <v>22</v>
      </c>
      <c r="G3899" t="s">
        <v>14</v>
      </c>
      <c r="H3899" t="s">
        <v>34</v>
      </c>
      <c r="I3899">
        <v>7574</v>
      </c>
      <c r="J3899">
        <v>47.45</v>
      </c>
      <c r="K3899">
        <v>31.79</v>
      </c>
    </row>
    <row r="3900" spans="1:11" x14ac:dyDescent="0.35">
      <c r="A3900">
        <v>514000356</v>
      </c>
      <c r="B3900" s="2">
        <v>43539</v>
      </c>
      <c r="C3900" s="2">
        <v>43550</v>
      </c>
      <c r="D3900" t="s">
        <v>84</v>
      </c>
      <c r="E3900" t="s">
        <v>24</v>
      </c>
      <c r="F3900" t="s">
        <v>76</v>
      </c>
      <c r="G3900" t="s">
        <v>18</v>
      </c>
      <c r="H3900" t="s">
        <v>19</v>
      </c>
      <c r="I3900">
        <v>2982</v>
      </c>
      <c r="J3900">
        <v>668.27</v>
      </c>
      <c r="K3900">
        <v>502.54</v>
      </c>
    </row>
    <row r="3901" spans="1:11" x14ac:dyDescent="0.35">
      <c r="A3901">
        <v>140499961</v>
      </c>
      <c r="B3901" s="2">
        <v>44284</v>
      </c>
      <c r="C3901" s="2">
        <v>44302</v>
      </c>
      <c r="D3901" t="s">
        <v>102</v>
      </c>
      <c r="E3901" t="s">
        <v>21</v>
      </c>
      <c r="F3901" t="s">
        <v>30</v>
      </c>
      <c r="G3901" t="s">
        <v>14</v>
      </c>
      <c r="H3901" t="s">
        <v>26</v>
      </c>
      <c r="I3901">
        <v>5915</v>
      </c>
      <c r="J3901">
        <v>81.73</v>
      </c>
      <c r="K3901">
        <v>56.67</v>
      </c>
    </row>
    <row r="3902" spans="1:11" x14ac:dyDescent="0.35">
      <c r="A3902">
        <v>828237664</v>
      </c>
      <c r="B3902" s="2">
        <v>43568</v>
      </c>
      <c r="C3902" s="2">
        <v>43589</v>
      </c>
      <c r="D3902" t="s">
        <v>146</v>
      </c>
      <c r="E3902" t="s">
        <v>29</v>
      </c>
      <c r="F3902" t="s">
        <v>76</v>
      </c>
      <c r="G3902" t="s">
        <v>18</v>
      </c>
      <c r="H3902" t="s">
        <v>34</v>
      </c>
      <c r="I3902">
        <v>2785</v>
      </c>
      <c r="J3902">
        <v>668.27</v>
      </c>
      <c r="K3902">
        <v>502.54</v>
      </c>
    </row>
    <row r="3903" spans="1:11" x14ac:dyDescent="0.35">
      <c r="A3903">
        <v>211637294</v>
      </c>
      <c r="B3903" s="2">
        <v>42781</v>
      </c>
      <c r="C3903" s="2">
        <v>42785</v>
      </c>
      <c r="D3903" t="s">
        <v>142</v>
      </c>
      <c r="E3903" t="s">
        <v>29</v>
      </c>
      <c r="F3903" t="s">
        <v>56</v>
      </c>
      <c r="G3903" t="s">
        <v>18</v>
      </c>
      <c r="H3903" t="s">
        <v>19</v>
      </c>
      <c r="I3903">
        <v>7033</v>
      </c>
      <c r="J3903">
        <v>9.33</v>
      </c>
      <c r="K3903">
        <v>6.92</v>
      </c>
    </row>
    <row r="3904" spans="1:11" x14ac:dyDescent="0.35">
      <c r="A3904">
        <v>945435178</v>
      </c>
      <c r="B3904" s="2">
        <v>43126</v>
      </c>
      <c r="C3904" s="2">
        <v>43131</v>
      </c>
      <c r="D3904" t="s">
        <v>211</v>
      </c>
      <c r="E3904" t="s">
        <v>38</v>
      </c>
      <c r="F3904" t="s">
        <v>25</v>
      </c>
      <c r="G3904" t="s">
        <v>14</v>
      </c>
      <c r="H3904" t="s">
        <v>19</v>
      </c>
      <c r="I3904">
        <v>4134</v>
      </c>
      <c r="J3904">
        <v>205.7</v>
      </c>
      <c r="K3904">
        <v>117.11</v>
      </c>
    </row>
    <row r="3905" spans="1:11" x14ac:dyDescent="0.35">
      <c r="A3905">
        <v>354680144</v>
      </c>
      <c r="B3905" s="2">
        <v>42150</v>
      </c>
      <c r="C3905" s="2">
        <v>42156</v>
      </c>
      <c r="D3905" t="s">
        <v>190</v>
      </c>
      <c r="E3905" t="s">
        <v>38</v>
      </c>
      <c r="F3905" t="s">
        <v>68</v>
      </c>
      <c r="G3905" t="s">
        <v>18</v>
      </c>
      <c r="H3905" t="s">
        <v>26</v>
      </c>
      <c r="I3905">
        <v>6591</v>
      </c>
      <c r="J3905">
        <v>154.06</v>
      </c>
      <c r="K3905">
        <v>90.93</v>
      </c>
    </row>
    <row r="3906" spans="1:11" x14ac:dyDescent="0.35">
      <c r="A3906">
        <v>784733521</v>
      </c>
      <c r="B3906" s="2">
        <v>44834</v>
      </c>
      <c r="C3906" s="2">
        <v>44835</v>
      </c>
      <c r="D3906" t="s">
        <v>143</v>
      </c>
      <c r="E3906" t="s">
        <v>24</v>
      </c>
      <c r="F3906" t="s">
        <v>33</v>
      </c>
      <c r="G3906" t="s">
        <v>14</v>
      </c>
      <c r="H3906" t="s">
        <v>15</v>
      </c>
      <c r="I3906">
        <v>8942</v>
      </c>
      <c r="J3906">
        <v>109.28</v>
      </c>
      <c r="K3906">
        <v>35.840000000000003</v>
      </c>
    </row>
    <row r="3907" spans="1:11" x14ac:dyDescent="0.35">
      <c r="A3907">
        <v>151269137</v>
      </c>
      <c r="B3907" s="2">
        <v>42852</v>
      </c>
      <c r="C3907" s="2">
        <v>42859</v>
      </c>
      <c r="D3907" t="s">
        <v>202</v>
      </c>
      <c r="E3907" t="s">
        <v>38</v>
      </c>
      <c r="F3907" t="s">
        <v>56</v>
      </c>
      <c r="G3907" t="s">
        <v>18</v>
      </c>
      <c r="H3907" t="s">
        <v>19</v>
      </c>
      <c r="I3907">
        <v>2754</v>
      </c>
      <c r="J3907">
        <v>9.33</v>
      </c>
      <c r="K3907">
        <v>6.92</v>
      </c>
    </row>
    <row r="3908" spans="1:11" x14ac:dyDescent="0.35">
      <c r="A3908">
        <v>490273320</v>
      </c>
      <c r="B3908" s="2">
        <v>42198</v>
      </c>
      <c r="C3908" s="2">
        <v>42201</v>
      </c>
      <c r="D3908" t="s">
        <v>132</v>
      </c>
      <c r="E3908" t="s">
        <v>38</v>
      </c>
      <c r="F3908" t="s">
        <v>68</v>
      </c>
      <c r="G3908" t="s">
        <v>18</v>
      </c>
      <c r="H3908" t="s">
        <v>26</v>
      </c>
      <c r="I3908">
        <v>1625</v>
      </c>
      <c r="J3908">
        <v>154.06</v>
      </c>
      <c r="K3908">
        <v>90.93</v>
      </c>
    </row>
    <row r="3909" spans="1:11" x14ac:dyDescent="0.35">
      <c r="A3909">
        <v>308044898</v>
      </c>
      <c r="B3909" s="2">
        <v>43591</v>
      </c>
      <c r="C3909" s="2">
        <v>43597</v>
      </c>
      <c r="D3909" t="s">
        <v>45</v>
      </c>
      <c r="E3909" t="s">
        <v>12</v>
      </c>
      <c r="F3909" t="s">
        <v>22</v>
      </c>
      <c r="G3909" t="s">
        <v>18</v>
      </c>
      <c r="H3909" t="s">
        <v>34</v>
      </c>
      <c r="I3909">
        <v>6186</v>
      </c>
      <c r="J3909">
        <v>47.45</v>
      </c>
      <c r="K3909">
        <v>31.79</v>
      </c>
    </row>
    <row r="3910" spans="1:11" x14ac:dyDescent="0.35">
      <c r="A3910">
        <v>431195199</v>
      </c>
      <c r="B3910" s="2">
        <v>43917</v>
      </c>
      <c r="C3910" s="2">
        <v>43923</v>
      </c>
      <c r="D3910" t="s">
        <v>112</v>
      </c>
      <c r="E3910" t="s">
        <v>12</v>
      </c>
      <c r="F3910" t="s">
        <v>56</v>
      </c>
      <c r="G3910" t="s">
        <v>14</v>
      </c>
      <c r="H3910" t="s">
        <v>34</v>
      </c>
      <c r="I3910">
        <v>9096</v>
      </c>
      <c r="J3910">
        <v>9.33</v>
      </c>
      <c r="K3910">
        <v>6.92</v>
      </c>
    </row>
    <row r="3911" spans="1:11" x14ac:dyDescent="0.35">
      <c r="A3911">
        <v>856648051</v>
      </c>
      <c r="B3911" s="2">
        <v>44908</v>
      </c>
      <c r="C3911" s="2">
        <v>44925</v>
      </c>
      <c r="D3911" t="s">
        <v>113</v>
      </c>
      <c r="E3911" t="s">
        <v>21</v>
      </c>
      <c r="F3911" t="s">
        <v>25</v>
      </c>
      <c r="G3911" t="s">
        <v>14</v>
      </c>
      <c r="H3911" t="s">
        <v>15</v>
      </c>
      <c r="I3911">
        <v>50</v>
      </c>
      <c r="J3911">
        <v>205.7</v>
      </c>
      <c r="K3911">
        <v>117.11</v>
      </c>
    </row>
    <row r="3912" spans="1:11" x14ac:dyDescent="0.35">
      <c r="A3912">
        <v>301639783</v>
      </c>
      <c r="B3912" s="2">
        <v>42688</v>
      </c>
      <c r="C3912" s="2">
        <v>42698</v>
      </c>
      <c r="D3912" t="s">
        <v>61</v>
      </c>
      <c r="E3912" t="s">
        <v>12</v>
      </c>
      <c r="F3912" t="s">
        <v>76</v>
      </c>
      <c r="G3912" t="s">
        <v>18</v>
      </c>
      <c r="H3912" t="s">
        <v>15</v>
      </c>
      <c r="I3912">
        <v>770</v>
      </c>
      <c r="J3912">
        <v>668.27</v>
      </c>
      <c r="K3912">
        <v>502.54</v>
      </c>
    </row>
    <row r="3913" spans="1:11" x14ac:dyDescent="0.35">
      <c r="A3913">
        <v>253719222</v>
      </c>
      <c r="B3913" s="2">
        <v>44541</v>
      </c>
      <c r="C3913" s="2">
        <v>44552</v>
      </c>
      <c r="D3913" t="s">
        <v>53</v>
      </c>
      <c r="E3913" t="s">
        <v>29</v>
      </c>
      <c r="F3913" t="s">
        <v>40</v>
      </c>
      <c r="G3913" t="s">
        <v>14</v>
      </c>
      <c r="H3913" t="s">
        <v>19</v>
      </c>
      <c r="I3913">
        <v>11</v>
      </c>
      <c r="J3913">
        <v>651.21</v>
      </c>
      <c r="K3913">
        <v>524.96</v>
      </c>
    </row>
    <row r="3914" spans="1:11" x14ac:dyDescent="0.35">
      <c r="A3914">
        <v>920747697</v>
      </c>
      <c r="B3914" s="2">
        <v>42750</v>
      </c>
      <c r="C3914" s="2">
        <v>42767</v>
      </c>
      <c r="D3914" t="s">
        <v>201</v>
      </c>
      <c r="E3914" t="s">
        <v>24</v>
      </c>
      <c r="F3914" t="s">
        <v>47</v>
      </c>
      <c r="G3914" t="s">
        <v>14</v>
      </c>
      <c r="H3914" t="s">
        <v>34</v>
      </c>
      <c r="I3914">
        <v>8559</v>
      </c>
      <c r="J3914">
        <v>421.89</v>
      </c>
      <c r="K3914">
        <v>364.69</v>
      </c>
    </row>
    <row r="3915" spans="1:11" x14ac:dyDescent="0.35">
      <c r="A3915">
        <v>780899035</v>
      </c>
      <c r="B3915" s="2">
        <v>43995</v>
      </c>
      <c r="C3915" s="2">
        <v>44016</v>
      </c>
      <c r="D3915" t="s">
        <v>195</v>
      </c>
      <c r="E3915" t="s">
        <v>21</v>
      </c>
      <c r="F3915" t="s">
        <v>42</v>
      </c>
      <c r="G3915" t="s">
        <v>18</v>
      </c>
      <c r="H3915" t="s">
        <v>34</v>
      </c>
      <c r="I3915">
        <v>4233</v>
      </c>
      <c r="J3915">
        <v>437.2</v>
      </c>
      <c r="K3915">
        <v>263.33</v>
      </c>
    </row>
    <row r="3916" spans="1:11" x14ac:dyDescent="0.35">
      <c r="A3916">
        <v>632659566</v>
      </c>
      <c r="B3916" s="2">
        <v>42876</v>
      </c>
      <c r="C3916" s="2">
        <v>42891</v>
      </c>
      <c r="D3916" t="s">
        <v>85</v>
      </c>
      <c r="E3916" t="s">
        <v>12</v>
      </c>
      <c r="F3916" t="s">
        <v>68</v>
      </c>
      <c r="G3916" t="s">
        <v>18</v>
      </c>
      <c r="H3916" t="s">
        <v>26</v>
      </c>
      <c r="I3916">
        <v>6880</v>
      </c>
      <c r="J3916">
        <v>154.06</v>
      </c>
      <c r="K3916">
        <v>90.93</v>
      </c>
    </row>
    <row r="3917" spans="1:11" x14ac:dyDescent="0.35">
      <c r="A3917">
        <v>444828116</v>
      </c>
      <c r="B3917" s="2">
        <v>44738</v>
      </c>
      <c r="C3917" s="2">
        <v>44757</v>
      </c>
      <c r="D3917" t="s">
        <v>65</v>
      </c>
      <c r="E3917" t="s">
        <v>32</v>
      </c>
      <c r="F3917" t="s">
        <v>56</v>
      </c>
      <c r="G3917" t="s">
        <v>18</v>
      </c>
      <c r="H3917" t="s">
        <v>34</v>
      </c>
      <c r="I3917">
        <v>3380</v>
      </c>
      <c r="J3917">
        <v>9.33</v>
      </c>
      <c r="K3917">
        <v>6.92</v>
      </c>
    </row>
    <row r="3918" spans="1:11" x14ac:dyDescent="0.35">
      <c r="A3918">
        <v>706516015</v>
      </c>
      <c r="B3918" s="2">
        <v>42690</v>
      </c>
      <c r="C3918" s="2">
        <v>42695</v>
      </c>
      <c r="D3918" t="s">
        <v>212</v>
      </c>
      <c r="E3918" t="s">
        <v>32</v>
      </c>
      <c r="F3918" t="s">
        <v>76</v>
      </c>
      <c r="G3918" t="s">
        <v>14</v>
      </c>
      <c r="H3918" t="s">
        <v>15</v>
      </c>
      <c r="I3918">
        <v>2644</v>
      </c>
      <c r="J3918">
        <v>668.27</v>
      </c>
      <c r="K3918">
        <v>502.54</v>
      </c>
    </row>
    <row r="3919" spans="1:11" x14ac:dyDescent="0.35">
      <c r="A3919">
        <v>177147090</v>
      </c>
      <c r="B3919" s="2">
        <v>43661</v>
      </c>
      <c r="C3919" s="2">
        <v>43669</v>
      </c>
      <c r="D3919" t="s">
        <v>122</v>
      </c>
      <c r="E3919" t="s">
        <v>21</v>
      </c>
      <c r="F3919" t="s">
        <v>47</v>
      </c>
      <c r="G3919" t="s">
        <v>18</v>
      </c>
      <c r="H3919" t="s">
        <v>26</v>
      </c>
      <c r="I3919">
        <v>615</v>
      </c>
      <c r="J3919">
        <v>421.89</v>
      </c>
      <c r="K3919">
        <v>364.69</v>
      </c>
    </row>
    <row r="3920" spans="1:11" x14ac:dyDescent="0.35">
      <c r="A3920">
        <v>836457669</v>
      </c>
      <c r="B3920" s="2">
        <v>42504</v>
      </c>
      <c r="C3920" s="2">
        <v>42518</v>
      </c>
      <c r="D3920" t="s">
        <v>96</v>
      </c>
      <c r="E3920" t="s">
        <v>29</v>
      </c>
      <c r="F3920" t="s">
        <v>47</v>
      </c>
      <c r="G3920" t="s">
        <v>18</v>
      </c>
      <c r="H3920" t="s">
        <v>19</v>
      </c>
      <c r="I3920">
        <v>5267</v>
      </c>
      <c r="J3920">
        <v>421.89</v>
      </c>
      <c r="K3920">
        <v>364.69</v>
      </c>
    </row>
    <row r="3921" spans="1:11" x14ac:dyDescent="0.35">
      <c r="A3921">
        <v>234496581</v>
      </c>
      <c r="B3921" s="2">
        <v>42309</v>
      </c>
      <c r="C3921" s="2">
        <v>42324</v>
      </c>
      <c r="D3921" t="s">
        <v>53</v>
      </c>
      <c r="E3921" t="s">
        <v>29</v>
      </c>
      <c r="F3921" t="s">
        <v>47</v>
      </c>
      <c r="G3921" t="s">
        <v>14</v>
      </c>
      <c r="H3921" t="s">
        <v>19</v>
      </c>
      <c r="I3921">
        <v>1604</v>
      </c>
      <c r="J3921">
        <v>421.89</v>
      </c>
      <c r="K3921">
        <v>364.69</v>
      </c>
    </row>
    <row r="3922" spans="1:11" x14ac:dyDescent="0.35">
      <c r="A3922">
        <v>941625154</v>
      </c>
      <c r="B3922" s="2">
        <v>44210</v>
      </c>
      <c r="C3922" s="2">
        <v>44212</v>
      </c>
      <c r="D3922" t="s">
        <v>170</v>
      </c>
      <c r="E3922" t="s">
        <v>12</v>
      </c>
      <c r="F3922" t="s">
        <v>22</v>
      </c>
      <c r="G3922" t="s">
        <v>14</v>
      </c>
      <c r="H3922" t="s">
        <v>19</v>
      </c>
      <c r="I3922">
        <v>6663</v>
      </c>
      <c r="J3922">
        <v>47.45</v>
      </c>
      <c r="K3922">
        <v>31.79</v>
      </c>
    </row>
    <row r="3923" spans="1:11" x14ac:dyDescent="0.35">
      <c r="A3923">
        <v>198517215</v>
      </c>
      <c r="B3923" s="2">
        <v>43648</v>
      </c>
      <c r="C3923" s="2">
        <v>43661</v>
      </c>
      <c r="D3923" t="s">
        <v>52</v>
      </c>
      <c r="E3923" t="s">
        <v>12</v>
      </c>
      <c r="F3923" t="s">
        <v>40</v>
      </c>
      <c r="G3923" t="s">
        <v>14</v>
      </c>
      <c r="H3923" t="s">
        <v>15</v>
      </c>
      <c r="I3923">
        <v>4510</v>
      </c>
      <c r="J3923">
        <v>651.21</v>
      </c>
      <c r="K3923">
        <v>524.96</v>
      </c>
    </row>
    <row r="3924" spans="1:11" x14ac:dyDescent="0.35">
      <c r="A3924">
        <v>266159093</v>
      </c>
      <c r="B3924" s="2">
        <v>43502</v>
      </c>
      <c r="C3924" s="2">
        <v>43503</v>
      </c>
      <c r="D3924" t="s">
        <v>167</v>
      </c>
      <c r="E3924" t="s">
        <v>38</v>
      </c>
      <c r="F3924" t="s">
        <v>40</v>
      </c>
      <c r="G3924" t="s">
        <v>18</v>
      </c>
      <c r="H3924" t="s">
        <v>19</v>
      </c>
      <c r="I3924">
        <v>1245</v>
      </c>
      <c r="J3924">
        <v>651.21</v>
      </c>
      <c r="K3924">
        <v>524.96</v>
      </c>
    </row>
    <row r="3925" spans="1:11" x14ac:dyDescent="0.35">
      <c r="A3925">
        <v>775849616</v>
      </c>
      <c r="B3925" s="2">
        <v>43878</v>
      </c>
      <c r="C3925" s="2">
        <v>43886</v>
      </c>
      <c r="D3925" t="s">
        <v>107</v>
      </c>
      <c r="E3925" t="s">
        <v>21</v>
      </c>
      <c r="F3925" t="s">
        <v>40</v>
      </c>
      <c r="G3925" t="s">
        <v>18</v>
      </c>
      <c r="H3925" t="s">
        <v>19</v>
      </c>
      <c r="I3925">
        <v>9997</v>
      </c>
      <c r="J3925">
        <v>651.21</v>
      </c>
      <c r="K3925">
        <v>524.96</v>
      </c>
    </row>
    <row r="3926" spans="1:11" x14ac:dyDescent="0.35">
      <c r="A3926">
        <v>979200112</v>
      </c>
      <c r="B3926" s="2">
        <v>43813</v>
      </c>
      <c r="C3926" s="2">
        <v>43818</v>
      </c>
      <c r="D3926" t="s">
        <v>175</v>
      </c>
      <c r="E3926" t="s">
        <v>21</v>
      </c>
      <c r="F3926" t="s">
        <v>47</v>
      </c>
      <c r="G3926" t="s">
        <v>14</v>
      </c>
      <c r="H3926" t="s">
        <v>19</v>
      </c>
      <c r="I3926">
        <v>5928</v>
      </c>
      <c r="J3926">
        <v>421.89</v>
      </c>
      <c r="K3926">
        <v>364.69</v>
      </c>
    </row>
    <row r="3927" spans="1:11" x14ac:dyDescent="0.35">
      <c r="A3927">
        <v>198134410</v>
      </c>
      <c r="B3927" s="2">
        <v>44428</v>
      </c>
      <c r="C3927" s="2">
        <v>44437</v>
      </c>
      <c r="D3927" t="s">
        <v>139</v>
      </c>
      <c r="E3927" t="s">
        <v>51</v>
      </c>
      <c r="F3927" t="s">
        <v>42</v>
      </c>
      <c r="G3927" t="s">
        <v>14</v>
      </c>
      <c r="H3927" t="s">
        <v>26</v>
      </c>
      <c r="I3927">
        <v>1230</v>
      </c>
      <c r="J3927">
        <v>437.2</v>
      </c>
      <c r="K3927">
        <v>263.33</v>
      </c>
    </row>
    <row r="3928" spans="1:11" x14ac:dyDescent="0.35">
      <c r="A3928">
        <v>974888837</v>
      </c>
      <c r="B3928" s="2">
        <v>43265</v>
      </c>
      <c r="C3928" s="2">
        <v>43285</v>
      </c>
      <c r="D3928" t="s">
        <v>83</v>
      </c>
      <c r="E3928" t="s">
        <v>38</v>
      </c>
      <c r="F3928" t="s">
        <v>68</v>
      </c>
      <c r="G3928" t="s">
        <v>14</v>
      </c>
      <c r="H3928" t="s">
        <v>19</v>
      </c>
      <c r="I3928">
        <v>126</v>
      </c>
      <c r="J3928">
        <v>154.06</v>
      </c>
      <c r="K3928">
        <v>90.93</v>
      </c>
    </row>
    <row r="3929" spans="1:11" x14ac:dyDescent="0.35">
      <c r="A3929">
        <v>522012221</v>
      </c>
      <c r="B3929" s="2">
        <v>43762</v>
      </c>
      <c r="C3929" s="2">
        <v>43778</v>
      </c>
      <c r="D3929" t="s">
        <v>200</v>
      </c>
      <c r="E3929" t="s">
        <v>24</v>
      </c>
      <c r="F3929" t="s">
        <v>42</v>
      </c>
      <c r="G3929" t="s">
        <v>18</v>
      </c>
      <c r="H3929" t="s">
        <v>26</v>
      </c>
      <c r="I3929">
        <v>3871</v>
      </c>
      <c r="J3929">
        <v>437.2</v>
      </c>
      <c r="K3929">
        <v>263.33</v>
      </c>
    </row>
    <row r="3930" spans="1:11" x14ac:dyDescent="0.35">
      <c r="A3930">
        <v>172365891</v>
      </c>
      <c r="B3930" s="2">
        <v>42861</v>
      </c>
      <c r="C3930" s="2">
        <v>42863</v>
      </c>
      <c r="D3930" t="s">
        <v>210</v>
      </c>
      <c r="E3930" t="s">
        <v>38</v>
      </c>
      <c r="F3930" t="s">
        <v>76</v>
      </c>
      <c r="G3930" t="s">
        <v>14</v>
      </c>
      <c r="H3930" t="s">
        <v>15</v>
      </c>
      <c r="I3930">
        <v>5752</v>
      </c>
      <c r="J3930">
        <v>668.27</v>
      </c>
      <c r="K3930">
        <v>502.54</v>
      </c>
    </row>
    <row r="3931" spans="1:11" x14ac:dyDescent="0.35">
      <c r="A3931">
        <v>429123675</v>
      </c>
      <c r="B3931" s="2">
        <v>43391</v>
      </c>
      <c r="C3931" s="2">
        <v>43404</v>
      </c>
      <c r="D3931" t="s">
        <v>203</v>
      </c>
      <c r="E3931" t="s">
        <v>21</v>
      </c>
      <c r="F3931" t="s">
        <v>17</v>
      </c>
      <c r="G3931" t="s">
        <v>18</v>
      </c>
      <c r="H3931" t="s">
        <v>15</v>
      </c>
      <c r="I3931">
        <v>6086</v>
      </c>
      <c r="J3931">
        <v>152.58000000000001</v>
      </c>
      <c r="K3931">
        <v>97.44</v>
      </c>
    </row>
    <row r="3932" spans="1:11" x14ac:dyDescent="0.35">
      <c r="A3932">
        <v>515771901</v>
      </c>
      <c r="B3932" s="2">
        <v>43880</v>
      </c>
      <c r="C3932" s="2">
        <v>43895</v>
      </c>
      <c r="D3932" t="s">
        <v>80</v>
      </c>
      <c r="E3932" t="s">
        <v>21</v>
      </c>
      <c r="F3932" t="s">
        <v>68</v>
      </c>
      <c r="G3932" t="s">
        <v>18</v>
      </c>
      <c r="H3932" t="s">
        <v>26</v>
      </c>
      <c r="I3932">
        <v>7222</v>
      </c>
      <c r="J3932">
        <v>154.06</v>
      </c>
      <c r="K3932">
        <v>90.93</v>
      </c>
    </row>
    <row r="3933" spans="1:11" x14ac:dyDescent="0.35">
      <c r="A3933">
        <v>626109397</v>
      </c>
      <c r="B3933" s="2">
        <v>44050</v>
      </c>
      <c r="C3933" s="2">
        <v>44068</v>
      </c>
      <c r="D3933" t="s">
        <v>100</v>
      </c>
      <c r="E3933" t="s">
        <v>21</v>
      </c>
      <c r="F3933" t="s">
        <v>25</v>
      </c>
      <c r="G3933" t="s">
        <v>14</v>
      </c>
      <c r="H3933" t="s">
        <v>19</v>
      </c>
      <c r="I3933">
        <v>8539</v>
      </c>
      <c r="J3933">
        <v>205.7</v>
      </c>
      <c r="K3933">
        <v>117.11</v>
      </c>
    </row>
    <row r="3934" spans="1:11" x14ac:dyDescent="0.35">
      <c r="A3934">
        <v>574247491</v>
      </c>
      <c r="B3934" s="2">
        <v>44170</v>
      </c>
      <c r="C3934" s="2">
        <v>44176</v>
      </c>
      <c r="D3934" t="s">
        <v>20</v>
      </c>
      <c r="E3934" t="s">
        <v>21</v>
      </c>
      <c r="F3934" t="s">
        <v>76</v>
      </c>
      <c r="G3934" t="s">
        <v>18</v>
      </c>
      <c r="H3934" t="s">
        <v>34</v>
      </c>
      <c r="I3934">
        <v>1448</v>
      </c>
      <c r="J3934">
        <v>668.27</v>
      </c>
      <c r="K3934">
        <v>502.54</v>
      </c>
    </row>
    <row r="3935" spans="1:11" x14ac:dyDescent="0.35">
      <c r="A3935">
        <v>244610011</v>
      </c>
      <c r="B3935" s="2">
        <v>43359</v>
      </c>
      <c r="C3935" s="2">
        <v>43367</v>
      </c>
      <c r="D3935" t="s">
        <v>57</v>
      </c>
      <c r="E3935" t="s">
        <v>32</v>
      </c>
      <c r="F3935" t="s">
        <v>33</v>
      </c>
      <c r="G3935" t="s">
        <v>14</v>
      </c>
      <c r="H3935" t="s">
        <v>19</v>
      </c>
      <c r="I3935">
        <v>4393</v>
      </c>
      <c r="J3935">
        <v>109.28</v>
      </c>
      <c r="K3935">
        <v>35.840000000000003</v>
      </c>
    </row>
    <row r="3936" spans="1:11" x14ac:dyDescent="0.35">
      <c r="A3936">
        <v>941933286</v>
      </c>
      <c r="B3936" s="2">
        <v>43470</v>
      </c>
      <c r="C3936" s="2">
        <v>43473</v>
      </c>
      <c r="D3936" t="s">
        <v>95</v>
      </c>
      <c r="E3936" t="s">
        <v>21</v>
      </c>
      <c r="F3936" t="s">
        <v>17</v>
      </c>
      <c r="G3936" t="s">
        <v>14</v>
      </c>
      <c r="H3936" t="s">
        <v>15</v>
      </c>
      <c r="I3936">
        <v>7846</v>
      </c>
      <c r="J3936">
        <v>152.58000000000001</v>
      </c>
      <c r="K3936">
        <v>97.44</v>
      </c>
    </row>
    <row r="3937" spans="1:11" x14ac:dyDescent="0.35">
      <c r="A3937">
        <v>441266143</v>
      </c>
      <c r="B3937" s="2">
        <v>42133</v>
      </c>
      <c r="C3937" s="2">
        <v>42148</v>
      </c>
      <c r="D3937" t="s">
        <v>126</v>
      </c>
      <c r="E3937" t="s">
        <v>24</v>
      </c>
      <c r="F3937" t="s">
        <v>68</v>
      </c>
      <c r="G3937" t="s">
        <v>14</v>
      </c>
      <c r="H3937" t="s">
        <v>26</v>
      </c>
      <c r="I3937">
        <v>9312</v>
      </c>
      <c r="J3937">
        <v>154.06</v>
      </c>
      <c r="K3937">
        <v>90.93</v>
      </c>
    </row>
    <row r="3938" spans="1:11" x14ac:dyDescent="0.35">
      <c r="A3938">
        <v>637969911</v>
      </c>
      <c r="B3938" s="2">
        <v>42056</v>
      </c>
      <c r="C3938" s="2">
        <v>42058</v>
      </c>
      <c r="D3938" t="s">
        <v>53</v>
      </c>
      <c r="E3938" t="s">
        <v>29</v>
      </c>
      <c r="F3938" t="s">
        <v>76</v>
      </c>
      <c r="G3938" t="s">
        <v>18</v>
      </c>
      <c r="H3938" t="s">
        <v>15</v>
      </c>
      <c r="I3938">
        <v>8329</v>
      </c>
      <c r="J3938">
        <v>668.27</v>
      </c>
      <c r="K3938">
        <v>502.54</v>
      </c>
    </row>
    <row r="3939" spans="1:11" x14ac:dyDescent="0.35">
      <c r="A3939">
        <v>797718417</v>
      </c>
      <c r="B3939" s="2">
        <v>44801</v>
      </c>
      <c r="C3939" s="2">
        <v>44815</v>
      </c>
      <c r="D3939" t="s">
        <v>165</v>
      </c>
      <c r="E3939" t="s">
        <v>21</v>
      </c>
      <c r="F3939" t="s">
        <v>25</v>
      </c>
      <c r="G3939" t="s">
        <v>18</v>
      </c>
      <c r="H3939" t="s">
        <v>26</v>
      </c>
      <c r="I3939">
        <v>1462</v>
      </c>
      <c r="J3939">
        <v>205.7</v>
      </c>
      <c r="K3939">
        <v>117.11</v>
      </c>
    </row>
    <row r="3940" spans="1:11" x14ac:dyDescent="0.35">
      <c r="A3940">
        <v>706497991</v>
      </c>
      <c r="B3940" s="2">
        <v>42509</v>
      </c>
      <c r="C3940" s="2">
        <v>42520</v>
      </c>
      <c r="D3940" t="s">
        <v>101</v>
      </c>
      <c r="E3940" t="s">
        <v>24</v>
      </c>
      <c r="F3940" t="s">
        <v>17</v>
      </c>
      <c r="G3940" t="s">
        <v>14</v>
      </c>
      <c r="H3940" t="s">
        <v>34</v>
      </c>
      <c r="I3940">
        <v>7310</v>
      </c>
      <c r="J3940">
        <v>152.58000000000001</v>
      </c>
      <c r="K3940">
        <v>97.44</v>
      </c>
    </row>
    <row r="3941" spans="1:11" x14ac:dyDescent="0.35">
      <c r="A3941">
        <v>220607459</v>
      </c>
      <c r="B3941" s="2">
        <v>43752</v>
      </c>
      <c r="C3941" s="2">
        <v>43759</v>
      </c>
      <c r="D3941" t="s">
        <v>55</v>
      </c>
      <c r="E3941" t="s">
        <v>21</v>
      </c>
      <c r="F3941" t="s">
        <v>25</v>
      </c>
      <c r="G3941" t="s">
        <v>14</v>
      </c>
      <c r="H3941" t="s">
        <v>19</v>
      </c>
      <c r="I3941">
        <v>1504</v>
      </c>
      <c r="J3941">
        <v>205.7</v>
      </c>
      <c r="K3941">
        <v>117.11</v>
      </c>
    </row>
    <row r="3942" spans="1:11" x14ac:dyDescent="0.35">
      <c r="A3942">
        <v>616658151</v>
      </c>
      <c r="B3942" s="2">
        <v>42260</v>
      </c>
      <c r="C3942" s="2">
        <v>42261</v>
      </c>
      <c r="D3942" t="s">
        <v>114</v>
      </c>
      <c r="E3942" t="s">
        <v>38</v>
      </c>
      <c r="F3942" t="s">
        <v>17</v>
      </c>
      <c r="G3942" t="s">
        <v>18</v>
      </c>
      <c r="H3942" t="s">
        <v>34</v>
      </c>
      <c r="I3942">
        <v>1705</v>
      </c>
      <c r="J3942">
        <v>152.58000000000001</v>
      </c>
      <c r="K3942">
        <v>97.44</v>
      </c>
    </row>
    <row r="3943" spans="1:11" x14ac:dyDescent="0.35">
      <c r="A3943">
        <v>541573894</v>
      </c>
      <c r="B3943" s="2">
        <v>42764</v>
      </c>
      <c r="C3943" s="2">
        <v>42770</v>
      </c>
      <c r="D3943" t="s">
        <v>191</v>
      </c>
      <c r="E3943" t="s">
        <v>24</v>
      </c>
      <c r="F3943" t="s">
        <v>25</v>
      </c>
      <c r="G3943" t="s">
        <v>18</v>
      </c>
      <c r="H3943" t="s">
        <v>15</v>
      </c>
      <c r="I3943">
        <v>2605</v>
      </c>
      <c r="J3943">
        <v>205.7</v>
      </c>
      <c r="K3943">
        <v>117.11</v>
      </c>
    </row>
    <row r="3944" spans="1:11" x14ac:dyDescent="0.35">
      <c r="A3944">
        <v>962591016</v>
      </c>
      <c r="B3944" s="2">
        <v>43813</v>
      </c>
      <c r="C3944" s="2">
        <v>43829</v>
      </c>
      <c r="D3944" t="s">
        <v>124</v>
      </c>
      <c r="E3944" t="s">
        <v>38</v>
      </c>
      <c r="F3944" t="s">
        <v>33</v>
      </c>
      <c r="G3944" t="s">
        <v>18</v>
      </c>
      <c r="H3944" t="s">
        <v>19</v>
      </c>
      <c r="I3944">
        <v>927</v>
      </c>
      <c r="J3944">
        <v>109.28</v>
      </c>
      <c r="K3944">
        <v>35.840000000000003</v>
      </c>
    </row>
    <row r="3945" spans="1:11" x14ac:dyDescent="0.35">
      <c r="A3945">
        <v>217258346</v>
      </c>
      <c r="B3945" s="2">
        <v>43380</v>
      </c>
      <c r="C3945" s="2">
        <v>43399</v>
      </c>
      <c r="D3945" t="s">
        <v>139</v>
      </c>
      <c r="E3945" t="s">
        <v>51</v>
      </c>
      <c r="F3945" t="s">
        <v>76</v>
      </c>
      <c r="G3945" t="s">
        <v>14</v>
      </c>
      <c r="H3945" t="s">
        <v>34</v>
      </c>
      <c r="I3945">
        <v>427</v>
      </c>
      <c r="J3945">
        <v>668.27</v>
      </c>
      <c r="K3945">
        <v>502.54</v>
      </c>
    </row>
    <row r="3946" spans="1:11" x14ac:dyDescent="0.35">
      <c r="A3946">
        <v>763437211</v>
      </c>
      <c r="B3946" s="2">
        <v>43791</v>
      </c>
      <c r="C3946" s="2">
        <v>43798</v>
      </c>
      <c r="D3946" t="s">
        <v>166</v>
      </c>
      <c r="E3946" t="s">
        <v>38</v>
      </c>
      <c r="F3946" t="s">
        <v>47</v>
      </c>
      <c r="G3946" t="s">
        <v>14</v>
      </c>
      <c r="H3946" t="s">
        <v>15</v>
      </c>
      <c r="I3946">
        <v>6891</v>
      </c>
      <c r="J3946">
        <v>421.89</v>
      </c>
      <c r="K3946">
        <v>364.69</v>
      </c>
    </row>
    <row r="3947" spans="1:11" x14ac:dyDescent="0.35">
      <c r="A3947">
        <v>629301440</v>
      </c>
      <c r="B3947" s="2">
        <v>44761</v>
      </c>
      <c r="C3947" s="2">
        <v>44770</v>
      </c>
      <c r="D3947" t="s">
        <v>205</v>
      </c>
      <c r="E3947" t="s">
        <v>21</v>
      </c>
      <c r="F3947" t="s">
        <v>13</v>
      </c>
      <c r="G3947" t="s">
        <v>18</v>
      </c>
      <c r="H3947" t="s">
        <v>26</v>
      </c>
      <c r="I3947">
        <v>3135</v>
      </c>
      <c r="J3947">
        <v>255.28</v>
      </c>
      <c r="K3947">
        <v>159.41999999999999</v>
      </c>
    </row>
    <row r="3948" spans="1:11" x14ac:dyDescent="0.35">
      <c r="A3948">
        <v>163337361</v>
      </c>
      <c r="B3948" s="2">
        <v>44046</v>
      </c>
      <c r="C3948" s="2">
        <v>44067</v>
      </c>
      <c r="D3948" t="s">
        <v>132</v>
      </c>
      <c r="E3948" t="s">
        <v>38</v>
      </c>
      <c r="F3948" t="s">
        <v>76</v>
      </c>
      <c r="G3948" t="s">
        <v>18</v>
      </c>
      <c r="H3948" t="s">
        <v>26</v>
      </c>
      <c r="I3948">
        <v>4010</v>
      </c>
      <c r="J3948">
        <v>668.27</v>
      </c>
      <c r="K3948">
        <v>502.54</v>
      </c>
    </row>
    <row r="3949" spans="1:11" x14ac:dyDescent="0.35">
      <c r="A3949">
        <v>684343802</v>
      </c>
      <c r="B3949" s="2">
        <v>44565</v>
      </c>
      <c r="C3949" s="2">
        <v>44584</v>
      </c>
      <c r="D3949" t="s">
        <v>93</v>
      </c>
      <c r="E3949" t="s">
        <v>29</v>
      </c>
      <c r="F3949" t="s">
        <v>42</v>
      </c>
      <c r="G3949" t="s">
        <v>18</v>
      </c>
      <c r="H3949" t="s">
        <v>26</v>
      </c>
      <c r="I3949">
        <v>1394</v>
      </c>
      <c r="J3949">
        <v>437.2</v>
      </c>
      <c r="K3949">
        <v>263.33</v>
      </c>
    </row>
    <row r="3950" spans="1:11" x14ac:dyDescent="0.35">
      <c r="A3950">
        <v>431432092</v>
      </c>
      <c r="B3950" s="2">
        <v>42583</v>
      </c>
      <c r="C3950" s="2">
        <v>42597</v>
      </c>
      <c r="D3950" t="s">
        <v>175</v>
      </c>
      <c r="E3950" t="s">
        <v>21</v>
      </c>
      <c r="F3950" t="s">
        <v>33</v>
      </c>
      <c r="G3950" t="s">
        <v>18</v>
      </c>
      <c r="H3950" t="s">
        <v>34</v>
      </c>
      <c r="I3950">
        <v>9198</v>
      </c>
      <c r="J3950">
        <v>109.28</v>
      </c>
      <c r="K3950">
        <v>35.840000000000003</v>
      </c>
    </row>
    <row r="3951" spans="1:11" x14ac:dyDescent="0.35">
      <c r="A3951">
        <v>414026057</v>
      </c>
      <c r="B3951" s="2">
        <v>43490</v>
      </c>
      <c r="C3951" s="2">
        <v>43510</v>
      </c>
      <c r="D3951" t="s">
        <v>136</v>
      </c>
      <c r="E3951" t="s">
        <v>38</v>
      </c>
      <c r="F3951" t="s">
        <v>13</v>
      </c>
      <c r="G3951" t="s">
        <v>14</v>
      </c>
      <c r="H3951" t="s">
        <v>15</v>
      </c>
      <c r="I3951">
        <v>8366</v>
      </c>
      <c r="J3951">
        <v>255.28</v>
      </c>
      <c r="K3951">
        <v>159.41999999999999</v>
      </c>
    </row>
    <row r="3952" spans="1:11" x14ac:dyDescent="0.35">
      <c r="A3952">
        <v>361862027</v>
      </c>
      <c r="B3952" s="2">
        <v>44410</v>
      </c>
      <c r="C3952" s="2">
        <v>44431</v>
      </c>
      <c r="D3952" t="s">
        <v>167</v>
      </c>
      <c r="E3952" t="s">
        <v>38</v>
      </c>
      <c r="F3952" t="s">
        <v>22</v>
      </c>
      <c r="G3952" t="s">
        <v>18</v>
      </c>
      <c r="H3952" t="s">
        <v>15</v>
      </c>
      <c r="I3952">
        <v>1870</v>
      </c>
      <c r="J3952">
        <v>47.45</v>
      </c>
      <c r="K3952">
        <v>31.79</v>
      </c>
    </row>
    <row r="3953" spans="1:11" x14ac:dyDescent="0.35">
      <c r="A3953">
        <v>974988830</v>
      </c>
      <c r="B3953" s="2">
        <v>43813</v>
      </c>
      <c r="C3953" s="2">
        <v>43816</v>
      </c>
      <c r="D3953" t="s">
        <v>112</v>
      </c>
      <c r="E3953" t="s">
        <v>12</v>
      </c>
      <c r="F3953" t="s">
        <v>22</v>
      </c>
      <c r="G3953" t="s">
        <v>14</v>
      </c>
      <c r="H3953" t="s">
        <v>34</v>
      </c>
      <c r="I3953">
        <v>9716</v>
      </c>
      <c r="J3953">
        <v>47.45</v>
      </c>
      <c r="K3953">
        <v>31.79</v>
      </c>
    </row>
    <row r="3954" spans="1:11" x14ac:dyDescent="0.35">
      <c r="A3954">
        <v>773767793</v>
      </c>
      <c r="B3954" s="2">
        <v>42184</v>
      </c>
      <c r="C3954" s="2">
        <v>42188</v>
      </c>
      <c r="D3954" t="s">
        <v>161</v>
      </c>
      <c r="E3954" t="s">
        <v>24</v>
      </c>
      <c r="F3954" t="s">
        <v>22</v>
      </c>
      <c r="G3954" t="s">
        <v>14</v>
      </c>
      <c r="H3954" t="s">
        <v>15</v>
      </c>
      <c r="I3954">
        <v>3940</v>
      </c>
      <c r="J3954">
        <v>47.45</v>
      </c>
      <c r="K3954">
        <v>31.79</v>
      </c>
    </row>
    <row r="3955" spans="1:11" x14ac:dyDescent="0.35">
      <c r="A3955">
        <v>148872745</v>
      </c>
      <c r="B3955" s="2">
        <v>42502</v>
      </c>
      <c r="C3955" s="2">
        <v>42508</v>
      </c>
      <c r="D3955" t="s">
        <v>136</v>
      </c>
      <c r="E3955" t="s">
        <v>38</v>
      </c>
      <c r="F3955" t="s">
        <v>56</v>
      </c>
      <c r="G3955" t="s">
        <v>14</v>
      </c>
      <c r="H3955" t="s">
        <v>34</v>
      </c>
      <c r="I3955">
        <v>3608</v>
      </c>
      <c r="J3955">
        <v>9.33</v>
      </c>
      <c r="K3955">
        <v>6.92</v>
      </c>
    </row>
    <row r="3956" spans="1:11" x14ac:dyDescent="0.35">
      <c r="A3956">
        <v>911290013</v>
      </c>
      <c r="B3956" s="2">
        <v>44644</v>
      </c>
      <c r="C3956" s="2">
        <v>44655</v>
      </c>
      <c r="D3956" t="s">
        <v>134</v>
      </c>
      <c r="E3956" t="s">
        <v>38</v>
      </c>
      <c r="F3956" t="s">
        <v>30</v>
      </c>
      <c r="G3956" t="s">
        <v>14</v>
      </c>
      <c r="H3956" t="s">
        <v>15</v>
      </c>
      <c r="I3956">
        <v>9821</v>
      </c>
      <c r="J3956">
        <v>81.73</v>
      </c>
      <c r="K3956">
        <v>56.67</v>
      </c>
    </row>
    <row r="3957" spans="1:11" x14ac:dyDescent="0.35">
      <c r="A3957">
        <v>442318427</v>
      </c>
      <c r="B3957" s="2">
        <v>44831</v>
      </c>
      <c r="C3957" s="2">
        <v>44849</v>
      </c>
      <c r="D3957" t="s">
        <v>188</v>
      </c>
      <c r="E3957" t="s">
        <v>21</v>
      </c>
      <c r="F3957" t="s">
        <v>13</v>
      </c>
      <c r="G3957" t="s">
        <v>14</v>
      </c>
      <c r="H3957" t="s">
        <v>34</v>
      </c>
      <c r="I3957">
        <v>707</v>
      </c>
      <c r="J3957">
        <v>255.28</v>
      </c>
      <c r="K3957">
        <v>159.41999999999999</v>
      </c>
    </row>
    <row r="3958" spans="1:11" x14ac:dyDescent="0.35">
      <c r="A3958">
        <v>243569314</v>
      </c>
      <c r="B3958" s="2">
        <v>42909</v>
      </c>
      <c r="C3958" s="2">
        <v>42915</v>
      </c>
      <c r="D3958" t="s">
        <v>200</v>
      </c>
      <c r="E3958" t="s">
        <v>24</v>
      </c>
      <c r="F3958" t="s">
        <v>56</v>
      </c>
      <c r="G3958" t="s">
        <v>14</v>
      </c>
      <c r="H3958" t="s">
        <v>15</v>
      </c>
      <c r="I3958">
        <v>6428</v>
      </c>
      <c r="J3958">
        <v>9.33</v>
      </c>
      <c r="K3958">
        <v>6.92</v>
      </c>
    </row>
    <row r="3959" spans="1:11" x14ac:dyDescent="0.35">
      <c r="A3959">
        <v>986966502</v>
      </c>
      <c r="B3959" s="2">
        <v>43883</v>
      </c>
      <c r="C3959" s="2">
        <v>43899</v>
      </c>
      <c r="D3959" t="s">
        <v>153</v>
      </c>
      <c r="E3959" t="s">
        <v>38</v>
      </c>
      <c r="F3959" t="s">
        <v>13</v>
      </c>
      <c r="G3959" t="s">
        <v>18</v>
      </c>
      <c r="H3959" t="s">
        <v>15</v>
      </c>
      <c r="I3959">
        <v>4175</v>
      </c>
      <c r="J3959">
        <v>255.28</v>
      </c>
      <c r="K3959">
        <v>159.41999999999999</v>
      </c>
    </row>
    <row r="3960" spans="1:11" x14ac:dyDescent="0.35">
      <c r="A3960">
        <v>264746320</v>
      </c>
      <c r="B3960" s="2">
        <v>42142</v>
      </c>
      <c r="C3960" s="2">
        <v>42149</v>
      </c>
      <c r="D3960" t="s">
        <v>150</v>
      </c>
      <c r="E3960" t="s">
        <v>38</v>
      </c>
      <c r="F3960" t="s">
        <v>13</v>
      </c>
      <c r="G3960" t="s">
        <v>18</v>
      </c>
      <c r="H3960" t="s">
        <v>15</v>
      </c>
      <c r="I3960">
        <v>3174</v>
      </c>
      <c r="J3960">
        <v>255.28</v>
      </c>
      <c r="K3960">
        <v>159.41999999999999</v>
      </c>
    </row>
    <row r="3961" spans="1:11" x14ac:dyDescent="0.35">
      <c r="A3961">
        <v>239457595</v>
      </c>
      <c r="B3961" s="2">
        <v>43394</v>
      </c>
      <c r="C3961" s="2">
        <v>43403</v>
      </c>
      <c r="D3961" t="s">
        <v>217</v>
      </c>
      <c r="E3961" t="s">
        <v>12</v>
      </c>
      <c r="F3961" t="s">
        <v>17</v>
      </c>
      <c r="G3961" t="s">
        <v>14</v>
      </c>
      <c r="H3961" t="s">
        <v>34</v>
      </c>
      <c r="I3961">
        <v>9678</v>
      </c>
      <c r="J3961">
        <v>152.58000000000001</v>
      </c>
      <c r="K3961">
        <v>97.44</v>
      </c>
    </row>
    <row r="3962" spans="1:11" x14ac:dyDescent="0.35">
      <c r="A3962">
        <v>893961656</v>
      </c>
      <c r="B3962" s="2">
        <v>43194</v>
      </c>
      <c r="C3962" s="2">
        <v>43206</v>
      </c>
      <c r="D3962" t="s">
        <v>191</v>
      </c>
      <c r="E3962" t="s">
        <v>24</v>
      </c>
      <c r="F3962" t="s">
        <v>17</v>
      </c>
      <c r="G3962" t="s">
        <v>18</v>
      </c>
      <c r="H3962" t="s">
        <v>34</v>
      </c>
      <c r="I3962">
        <v>1975</v>
      </c>
      <c r="J3962">
        <v>152.58000000000001</v>
      </c>
      <c r="K3962">
        <v>97.44</v>
      </c>
    </row>
    <row r="3963" spans="1:11" x14ac:dyDescent="0.35">
      <c r="A3963">
        <v>481432330</v>
      </c>
      <c r="B3963" s="2">
        <v>43410</v>
      </c>
      <c r="C3963" s="2">
        <v>43430</v>
      </c>
      <c r="D3963" t="s">
        <v>23</v>
      </c>
      <c r="E3963" t="s">
        <v>24</v>
      </c>
      <c r="F3963" t="s">
        <v>30</v>
      </c>
      <c r="G3963" t="s">
        <v>14</v>
      </c>
      <c r="H3963" t="s">
        <v>26</v>
      </c>
      <c r="I3963">
        <v>5380</v>
      </c>
      <c r="J3963">
        <v>81.73</v>
      </c>
      <c r="K3963">
        <v>56.67</v>
      </c>
    </row>
    <row r="3964" spans="1:11" x14ac:dyDescent="0.35">
      <c r="A3964">
        <v>475355947</v>
      </c>
      <c r="B3964" s="2">
        <v>44263</v>
      </c>
      <c r="C3964" s="2">
        <v>44272</v>
      </c>
      <c r="D3964" t="s">
        <v>59</v>
      </c>
      <c r="E3964" t="s">
        <v>12</v>
      </c>
      <c r="F3964" t="s">
        <v>68</v>
      </c>
      <c r="G3964" t="s">
        <v>18</v>
      </c>
      <c r="H3964" t="s">
        <v>26</v>
      </c>
      <c r="I3964">
        <v>7243</v>
      </c>
      <c r="J3964">
        <v>154.06</v>
      </c>
      <c r="K3964">
        <v>90.93</v>
      </c>
    </row>
    <row r="3965" spans="1:11" x14ac:dyDescent="0.35">
      <c r="A3965">
        <v>619531333</v>
      </c>
      <c r="B3965" s="2">
        <v>44668</v>
      </c>
      <c r="C3965" s="2">
        <v>44688</v>
      </c>
      <c r="D3965" t="s">
        <v>185</v>
      </c>
      <c r="E3965" t="s">
        <v>38</v>
      </c>
      <c r="F3965" t="s">
        <v>40</v>
      </c>
      <c r="G3965" t="s">
        <v>18</v>
      </c>
      <c r="H3965" t="s">
        <v>19</v>
      </c>
      <c r="I3965">
        <v>1944</v>
      </c>
      <c r="J3965">
        <v>651.21</v>
      </c>
      <c r="K3965">
        <v>524.96</v>
      </c>
    </row>
    <row r="3966" spans="1:11" x14ac:dyDescent="0.35">
      <c r="A3966">
        <v>278069818</v>
      </c>
      <c r="B3966" s="2">
        <v>44084</v>
      </c>
      <c r="C3966" s="2">
        <v>44091</v>
      </c>
      <c r="D3966" t="s">
        <v>142</v>
      </c>
      <c r="E3966" t="s">
        <v>29</v>
      </c>
      <c r="F3966" t="s">
        <v>22</v>
      </c>
      <c r="G3966" t="s">
        <v>18</v>
      </c>
      <c r="H3966" t="s">
        <v>15</v>
      </c>
      <c r="I3966">
        <v>5893</v>
      </c>
      <c r="J3966">
        <v>47.45</v>
      </c>
      <c r="K3966">
        <v>31.79</v>
      </c>
    </row>
    <row r="3967" spans="1:11" x14ac:dyDescent="0.35">
      <c r="A3967">
        <v>685395228</v>
      </c>
      <c r="B3967" s="2">
        <v>42440</v>
      </c>
      <c r="C3967" s="2">
        <v>42454</v>
      </c>
      <c r="D3967" t="s">
        <v>148</v>
      </c>
      <c r="E3967" t="s">
        <v>24</v>
      </c>
      <c r="F3967" t="s">
        <v>25</v>
      </c>
      <c r="G3967" t="s">
        <v>18</v>
      </c>
      <c r="H3967" t="s">
        <v>26</v>
      </c>
      <c r="I3967">
        <v>2534</v>
      </c>
      <c r="J3967">
        <v>205.7</v>
      </c>
      <c r="K3967">
        <v>117.11</v>
      </c>
    </row>
    <row r="3968" spans="1:11" x14ac:dyDescent="0.35">
      <c r="A3968">
        <v>896243894</v>
      </c>
      <c r="B3968" s="2">
        <v>43859</v>
      </c>
      <c r="C3968" s="2">
        <v>43875</v>
      </c>
      <c r="D3968" t="s">
        <v>65</v>
      </c>
      <c r="E3968" t="s">
        <v>32</v>
      </c>
      <c r="F3968" t="s">
        <v>17</v>
      </c>
      <c r="G3968" t="s">
        <v>14</v>
      </c>
      <c r="H3968" t="s">
        <v>34</v>
      </c>
      <c r="I3968">
        <v>7340</v>
      </c>
      <c r="J3968">
        <v>152.58000000000001</v>
      </c>
      <c r="K3968">
        <v>97.44</v>
      </c>
    </row>
    <row r="3969" spans="1:11" x14ac:dyDescent="0.35">
      <c r="A3969">
        <v>935664641</v>
      </c>
      <c r="B3969" s="2">
        <v>44429</v>
      </c>
      <c r="C3969" s="2">
        <v>44439</v>
      </c>
      <c r="D3969" t="s">
        <v>69</v>
      </c>
      <c r="E3969" t="s">
        <v>38</v>
      </c>
      <c r="F3969" t="s">
        <v>42</v>
      </c>
      <c r="G3969" t="s">
        <v>14</v>
      </c>
      <c r="H3969" t="s">
        <v>15</v>
      </c>
      <c r="I3969">
        <v>2815</v>
      </c>
      <c r="J3969">
        <v>437.2</v>
      </c>
      <c r="K3969">
        <v>263.33</v>
      </c>
    </row>
    <row r="3970" spans="1:11" x14ac:dyDescent="0.35">
      <c r="A3970">
        <v>449018800</v>
      </c>
      <c r="B3970" s="2">
        <v>43861</v>
      </c>
      <c r="C3970" s="2">
        <v>43881</v>
      </c>
      <c r="D3970" t="s">
        <v>148</v>
      </c>
      <c r="E3970" t="s">
        <v>24</v>
      </c>
      <c r="F3970" t="s">
        <v>17</v>
      </c>
      <c r="G3970" t="s">
        <v>14</v>
      </c>
      <c r="H3970" t="s">
        <v>15</v>
      </c>
      <c r="I3970">
        <v>3496</v>
      </c>
      <c r="J3970">
        <v>152.58000000000001</v>
      </c>
      <c r="K3970">
        <v>97.44</v>
      </c>
    </row>
    <row r="3971" spans="1:11" x14ac:dyDescent="0.35">
      <c r="A3971">
        <v>951980197</v>
      </c>
      <c r="B3971" s="2">
        <v>42176</v>
      </c>
      <c r="C3971" s="2">
        <v>42178</v>
      </c>
      <c r="D3971" t="s">
        <v>130</v>
      </c>
      <c r="E3971" t="s">
        <v>29</v>
      </c>
      <c r="F3971" t="s">
        <v>17</v>
      </c>
      <c r="G3971" t="s">
        <v>18</v>
      </c>
      <c r="H3971" t="s">
        <v>15</v>
      </c>
      <c r="I3971">
        <v>950</v>
      </c>
      <c r="J3971">
        <v>152.58000000000001</v>
      </c>
      <c r="K3971">
        <v>97.44</v>
      </c>
    </row>
    <row r="3972" spans="1:11" x14ac:dyDescent="0.35">
      <c r="A3972">
        <v>880535161</v>
      </c>
      <c r="B3972" s="2">
        <v>42864</v>
      </c>
      <c r="C3972" s="2">
        <v>42871</v>
      </c>
      <c r="D3972" t="s">
        <v>143</v>
      </c>
      <c r="E3972" t="s">
        <v>24</v>
      </c>
      <c r="F3972" t="s">
        <v>76</v>
      </c>
      <c r="G3972" t="s">
        <v>18</v>
      </c>
      <c r="H3972" t="s">
        <v>19</v>
      </c>
      <c r="I3972">
        <v>8776</v>
      </c>
      <c r="J3972">
        <v>668.27</v>
      </c>
      <c r="K3972">
        <v>502.54</v>
      </c>
    </row>
    <row r="3973" spans="1:11" x14ac:dyDescent="0.35">
      <c r="A3973">
        <v>540982520</v>
      </c>
      <c r="B3973" s="2">
        <v>44766</v>
      </c>
      <c r="C3973" s="2">
        <v>44777</v>
      </c>
      <c r="D3973" t="s">
        <v>48</v>
      </c>
      <c r="E3973" t="s">
        <v>21</v>
      </c>
      <c r="F3973" t="s">
        <v>42</v>
      </c>
      <c r="G3973" t="s">
        <v>18</v>
      </c>
      <c r="H3973" t="s">
        <v>26</v>
      </c>
      <c r="I3973">
        <v>7604</v>
      </c>
      <c r="J3973">
        <v>437.2</v>
      </c>
      <c r="K3973">
        <v>263.33</v>
      </c>
    </row>
    <row r="3974" spans="1:11" x14ac:dyDescent="0.35">
      <c r="A3974">
        <v>759933602</v>
      </c>
      <c r="B3974" s="2">
        <v>44455</v>
      </c>
      <c r="C3974" s="2">
        <v>44456</v>
      </c>
      <c r="D3974" t="s">
        <v>196</v>
      </c>
      <c r="E3974" t="s">
        <v>32</v>
      </c>
      <c r="F3974" t="s">
        <v>76</v>
      </c>
      <c r="G3974" t="s">
        <v>14</v>
      </c>
      <c r="H3974" t="s">
        <v>15</v>
      </c>
      <c r="I3974">
        <v>95</v>
      </c>
      <c r="J3974">
        <v>668.27</v>
      </c>
      <c r="K3974">
        <v>502.54</v>
      </c>
    </row>
    <row r="3975" spans="1:11" x14ac:dyDescent="0.35">
      <c r="A3975">
        <v>634312236</v>
      </c>
      <c r="B3975" s="2">
        <v>44550</v>
      </c>
      <c r="C3975" s="2">
        <v>44557</v>
      </c>
      <c r="D3975" t="s">
        <v>90</v>
      </c>
      <c r="E3975" t="s">
        <v>38</v>
      </c>
      <c r="F3975" t="s">
        <v>22</v>
      </c>
      <c r="G3975" t="s">
        <v>18</v>
      </c>
      <c r="H3975" t="s">
        <v>34</v>
      </c>
      <c r="I3975">
        <v>5941</v>
      </c>
      <c r="J3975">
        <v>47.45</v>
      </c>
      <c r="K3975">
        <v>31.79</v>
      </c>
    </row>
    <row r="3976" spans="1:11" x14ac:dyDescent="0.35">
      <c r="A3976">
        <v>681354749</v>
      </c>
      <c r="B3976" s="2">
        <v>44252</v>
      </c>
      <c r="C3976" s="2">
        <v>44272</v>
      </c>
      <c r="D3976" t="s">
        <v>171</v>
      </c>
      <c r="E3976" t="s">
        <v>12</v>
      </c>
      <c r="F3976" t="s">
        <v>25</v>
      </c>
      <c r="G3976" t="s">
        <v>18</v>
      </c>
      <c r="H3976" t="s">
        <v>26</v>
      </c>
      <c r="I3976">
        <v>6866</v>
      </c>
      <c r="J3976">
        <v>205.7</v>
      </c>
      <c r="K3976">
        <v>117.11</v>
      </c>
    </row>
    <row r="3977" spans="1:11" x14ac:dyDescent="0.35">
      <c r="A3977">
        <v>588609969</v>
      </c>
      <c r="B3977" s="2">
        <v>43802</v>
      </c>
      <c r="C3977" s="2">
        <v>43815</v>
      </c>
      <c r="D3977" t="s">
        <v>96</v>
      </c>
      <c r="E3977" t="s">
        <v>29</v>
      </c>
      <c r="F3977" t="s">
        <v>76</v>
      </c>
      <c r="G3977" t="s">
        <v>18</v>
      </c>
      <c r="H3977" t="s">
        <v>19</v>
      </c>
      <c r="I3977">
        <v>1625</v>
      </c>
      <c r="J3977">
        <v>668.27</v>
      </c>
      <c r="K3977">
        <v>502.54</v>
      </c>
    </row>
    <row r="3978" spans="1:11" x14ac:dyDescent="0.35">
      <c r="A3978">
        <v>563939225</v>
      </c>
      <c r="B3978" s="2">
        <v>44876</v>
      </c>
      <c r="C3978" s="2">
        <v>44880</v>
      </c>
      <c r="D3978" t="s">
        <v>189</v>
      </c>
      <c r="E3978" t="s">
        <v>21</v>
      </c>
      <c r="F3978" t="s">
        <v>33</v>
      </c>
      <c r="G3978" t="s">
        <v>18</v>
      </c>
      <c r="H3978" t="s">
        <v>19</v>
      </c>
      <c r="I3978">
        <v>1004</v>
      </c>
      <c r="J3978">
        <v>109.28</v>
      </c>
      <c r="K3978">
        <v>35.840000000000003</v>
      </c>
    </row>
    <row r="3979" spans="1:11" x14ac:dyDescent="0.35">
      <c r="A3979">
        <v>885516345</v>
      </c>
      <c r="B3979" s="2">
        <v>44032</v>
      </c>
      <c r="C3979" s="2">
        <v>44051</v>
      </c>
      <c r="D3979" t="s">
        <v>207</v>
      </c>
      <c r="E3979" t="s">
        <v>51</v>
      </c>
      <c r="F3979" t="s">
        <v>76</v>
      </c>
      <c r="G3979" t="s">
        <v>14</v>
      </c>
      <c r="H3979" t="s">
        <v>26</v>
      </c>
      <c r="I3979">
        <v>2819</v>
      </c>
      <c r="J3979">
        <v>668.27</v>
      </c>
      <c r="K3979">
        <v>502.54</v>
      </c>
    </row>
    <row r="3980" spans="1:11" x14ac:dyDescent="0.35">
      <c r="A3980">
        <v>551827657</v>
      </c>
      <c r="B3980" s="2">
        <v>42181</v>
      </c>
      <c r="C3980" s="2">
        <v>42186</v>
      </c>
      <c r="D3980" t="s">
        <v>153</v>
      </c>
      <c r="E3980" t="s">
        <v>38</v>
      </c>
      <c r="F3980" t="s">
        <v>68</v>
      </c>
      <c r="G3980" t="s">
        <v>18</v>
      </c>
      <c r="H3980" t="s">
        <v>19</v>
      </c>
      <c r="I3980">
        <v>6921</v>
      </c>
      <c r="J3980">
        <v>154.06</v>
      </c>
      <c r="K3980">
        <v>90.93</v>
      </c>
    </row>
    <row r="3981" spans="1:11" x14ac:dyDescent="0.35">
      <c r="A3981">
        <v>431671988</v>
      </c>
      <c r="B3981" s="2">
        <v>43626</v>
      </c>
      <c r="C3981" s="2">
        <v>43641</v>
      </c>
      <c r="D3981" t="s">
        <v>120</v>
      </c>
      <c r="E3981" t="s">
        <v>38</v>
      </c>
      <c r="F3981" t="s">
        <v>22</v>
      </c>
      <c r="G3981" t="s">
        <v>18</v>
      </c>
      <c r="H3981" t="s">
        <v>34</v>
      </c>
      <c r="I3981">
        <v>189</v>
      </c>
      <c r="J3981">
        <v>47.45</v>
      </c>
      <c r="K3981">
        <v>31.79</v>
      </c>
    </row>
    <row r="3982" spans="1:11" x14ac:dyDescent="0.35">
      <c r="A3982">
        <v>114160668</v>
      </c>
      <c r="B3982" s="2">
        <v>42519</v>
      </c>
      <c r="C3982" s="2">
        <v>42530</v>
      </c>
      <c r="D3982" t="s">
        <v>69</v>
      </c>
      <c r="E3982" t="s">
        <v>38</v>
      </c>
      <c r="F3982" t="s">
        <v>42</v>
      </c>
      <c r="G3982" t="s">
        <v>14</v>
      </c>
      <c r="H3982" t="s">
        <v>34</v>
      </c>
      <c r="I3982">
        <v>1534</v>
      </c>
      <c r="J3982">
        <v>437.2</v>
      </c>
      <c r="K3982">
        <v>263.33</v>
      </c>
    </row>
    <row r="3983" spans="1:11" x14ac:dyDescent="0.35">
      <c r="A3983">
        <v>158717525</v>
      </c>
      <c r="B3983" s="2">
        <v>42555</v>
      </c>
      <c r="C3983" s="2">
        <v>42562</v>
      </c>
      <c r="D3983" t="s">
        <v>139</v>
      </c>
      <c r="E3983" t="s">
        <v>51</v>
      </c>
      <c r="F3983" t="s">
        <v>42</v>
      </c>
      <c r="G3983" t="s">
        <v>18</v>
      </c>
      <c r="H3983" t="s">
        <v>34</v>
      </c>
      <c r="I3983">
        <v>6897</v>
      </c>
      <c r="J3983">
        <v>437.2</v>
      </c>
      <c r="K3983">
        <v>263.33</v>
      </c>
    </row>
    <row r="3984" spans="1:11" x14ac:dyDescent="0.35">
      <c r="A3984">
        <v>745078885</v>
      </c>
      <c r="B3984" s="2">
        <v>43280</v>
      </c>
      <c r="C3984" s="2">
        <v>43297</v>
      </c>
      <c r="D3984" t="s">
        <v>87</v>
      </c>
      <c r="E3984" t="s">
        <v>24</v>
      </c>
      <c r="F3984" t="s">
        <v>30</v>
      </c>
      <c r="G3984" t="s">
        <v>18</v>
      </c>
      <c r="H3984" t="s">
        <v>15</v>
      </c>
      <c r="I3984">
        <v>4254</v>
      </c>
      <c r="J3984">
        <v>81.73</v>
      </c>
      <c r="K3984">
        <v>56.67</v>
      </c>
    </row>
    <row r="3985" spans="1:11" x14ac:dyDescent="0.35">
      <c r="A3985">
        <v>323293578</v>
      </c>
      <c r="B3985" s="2">
        <v>42362</v>
      </c>
      <c r="C3985" s="2">
        <v>42374</v>
      </c>
      <c r="D3985" t="s">
        <v>48</v>
      </c>
      <c r="E3985" t="s">
        <v>21</v>
      </c>
      <c r="F3985" t="s">
        <v>25</v>
      </c>
      <c r="G3985" t="s">
        <v>14</v>
      </c>
      <c r="H3985" t="s">
        <v>34</v>
      </c>
      <c r="I3985">
        <v>8609</v>
      </c>
      <c r="J3985">
        <v>205.7</v>
      </c>
      <c r="K3985">
        <v>117.11</v>
      </c>
    </row>
    <row r="3986" spans="1:11" x14ac:dyDescent="0.35">
      <c r="A3986">
        <v>563722932</v>
      </c>
      <c r="B3986" s="2">
        <v>44010</v>
      </c>
      <c r="C3986" s="2">
        <v>44027</v>
      </c>
      <c r="D3986" t="s">
        <v>39</v>
      </c>
      <c r="E3986" t="s">
        <v>29</v>
      </c>
      <c r="F3986" t="s">
        <v>56</v>
      </c>
      <c r="G3986" t="s">
        <v>14</v>
      </c>
      <c r="H3986" t="s">
        <v>15</v>
      </c>
      <c r="I3986">
        <v>6998</v>
      </c>
      <c r="J3986">
        <v>9.33</v>
      </c>
      <c r="K3986">
        <v>6.92</v>
      </c>
    </row>
    <row r="3987" spans="1:11" x14ac:dyDescent="0.35">
      <c r="A3987">
        <v>507040774</v>
      </c>
      <c r="B3987" s="2">
        <v>42207</v>
      </c>
      <c r="C3987" s="2">
        <v>42208</v>
      </c>
      <c r="D3987" t="s">
        <v>55</v>
      </c>
      <c r="E3987" t="s">
        <v>21</v>
      </c>
      <c r="F3987" t="s">
        <v>17</v>
      </c>
      <c r="G3987" t="s">
        <v>14</v>
      </c>
      <c r="H3987" t="s">
        <v>26</v>
      </c>
      <c r="I3987">
        <v>3488</v>
      </c>
      <c r="J3987">
        <v>152.58000000000001</v>
      </c>
      <c r="K3987">
        <v>97.44</v>
      </c>
    </row>
    <row r="3988" spans="1:11" x14ac:dyDescent="0.35">
      <c r="A3988">
        <v>614233434</v>
      </c>
      <c r="B3988" s="2">
        <v>42020</v>
      </c>
      <c r="C3988" s="2">
        <v>42026</v>
      </c>
      <c r="D3988" t="s">
        <v>75</v>
      </c>
      <c r="E3988" t="s">
        <v>38</v>
      </c>
      <c r="F3988" t="s">
        <v>25</v>
      </c>
      <c r="G3988" t="s">
        <v>18</v>
      </c>
      <c r="H3988" t="s">
        <v>34</v>
      </c>
      <c r="I3988">
        <v>4178</v>
      </c>
      <c r="J3988">
        <v>205.7</v>
      </c>
      <c r="K3988">
        <v>117.11</v>
      </c>
    </row>
    <row r="3989" spans="1:11" x14ac:dyDescent="0.35">
      <c r="A3989">
        <v>516599738</v>
      </c>
      <c r="B3989" s="2">
        <v>43557</v>
      </c>
      <c r="C3989" s="2">
        <v>43578</v>
      </c>
      <c r="D3989" t="s">
        <v>176</v>
      </c>
      <c r="E3989" t="s">
        <v>21</v>
      </c>
      <c r="F3989" t="s">
        <v>40</v>
      </c>
      <c r="G3989" t="s">
        <v>18</v>
      </c>
      <c r="H3989" t="s">
        <v>15</v>
      </c>
      <c r="I3989">
        <v>2197</v>
      </c>
      <c r="J3989">
        <v>651.21</v>
      </c>
      <c r="K3989">
        <v>524.96</v>
      </c>
    </row>
    <row r="3990" spans="1:11" x14ac:dyDescent="0.35">
      <c r="A3990">
        <v>365751016</v>
      </c>
      <c r="B3990" s="2">
        <v>43663</v>
      </c>
      <c r="C3990" s="2">
        <v>43664</v>
      </c>
      <c r="D3990" t="s">
        <v>207</v>
      </c>
      <c r="E3990" t="s">
        <v>51</v>
      </c>
      <c r="F3990" t="s">
        <v>56</v>
      </c>
      <c r="G3990" t="s">
        <v>14</v>
      </c>
      <c r="H3990" t="s">
        <v>15</v>
      </c>
      <c r="I3990">
        <v>2708</v>
      </c>
      <c r="J3990">
        <v>9.33</v>
      </c>
      <c r="K3990">
        <v>6.92</v>
      </c>
    </row>
    <row r="3991" spans="1:11" x14ac:dyDescent="0.35">
      <c r="A3991">
        <v>383611094</v>
      </c>
      <c r="B3991" s="2">
        <v>42573</v>
      </c>
      <c r="C3991" s="2">
        <v>42588</v>
      </c>
      <c r="D3991" t="s">
        <v>204</v>
      </c>
      <c r="E3991" t="s">
        <v>21</v>
      </c>
      <c r="F3991" t="s">
        <v>33</v>
      </c>
      <c r="G3991" t="s">
        <v>14</v>
      </c>
      <c r="H3991" t="s">
        <v>34</v>
      </c>
      <c r="I3991">
        <v>7902</v>
      </c>
      <c r="J3991">
        <v>109.28</v>
      </c>
      <c r="K3991">
        <v>35.840000000000003</v>
      </c>
    </row>
    <row r="3992" spans="1:11" x14ac:dyDescent="0.35">
      <c r="A3992">
        <v>412416303</v>
      </c>
      <c r="B3992" s="2">
        <v>42524</v>
      </c>
      <c r="C3992" s="2">
        <v>42526</v>
      </c>
      <c r="D3992" t="s">
        <v>80</v>
      </c>
      <c r="E3992" t="s">
        <v>21</v>
      </c>
      <c r="F3992" t="s">
        <v>13</v>
      </c>
      <c r="G3992" t="s">
        <v>18</v>
      </c>
      <c r="H3992" t="s">
        <v>15</v>
      </c>
      <c r="I3992">
        <v>2004</v>
      </c>
      <c r="J3992">
        <v>255.28</v>
      </c>
      <c r="K3992">
        <v>159.41999999999999</v>
      </c>
    </row>
    <row r="3993" spans="1:11" x14ac:dyDescent="0.35">
      <c r="A3993">
        <v>364715468</v>
      </c>
      <c r="B3993" s="2">
        <v>43876</v>
      </c>
      <c r="C3993" s="2">
        <v>43887</v>
      </c>
      <c r="D3993" t="s">
        <v>193</v>
      </c>
      <c r="E3993" t="s">
        <v>21</v>
      </c>
      <c r="F3993" t="s">
        <v>42</v>
      </c>
      <c r="G3993" t="s">
        <v>18</v>
      </c>
      <c r="H3993" t="s">
        <v>15</v>
      </c>
      <c r="I3993">
        <v>6267</v>
      </c>
      <c r="J3993">
        <v>437.2</v>
      </c>
      <c r="K3993">
        <v>263.33</v>
      </c>
    </row>
    <row r="3994" spans="1:11" x14ac:dyDescent="0.35">
      <c r="A3994">
        <v>673369920</v>
      </c>
      <c r="B3994" s="2">
        <v>44301</v>
      </c>
      <c r="C3994" s="2">
        <v>44305</v>
      </c>
      <c r="D3994" t="s">
        <v>151</v>
      </c>
      <c r="E3994" t="s">
        <v>32</v>
      </c>
      <c r="F3994" t="s">
        <v>56</v>
      </c>
      <c r="G3994" t="s">
        <v>18</v>
      </c>
      <c r="H3994" t="s">
        <v>15</v>
      </c>
      <c r="I3994">
        <v>3978</v>
      </c>
      <c r="J3994">
        <v>9.33</v>
      </c>
      <c r="K3994">
        <v>6.92</v>
      </c>
    </row>
    <row r="3995" spans="1:11" x14ac:dyDescent="0.35">
      <c r="A3995">
        <v>941553485</v>
      </c>
      <c r="B3995" s="2">
        <v>44280</v>
      </c>
      <c r="C3995" s="2">
        <v>44296</v>
      </c>
      <c r="D3995" t="s">
        <v>88</v>
      </c>
      <c r="E3995" t="s">
        <v>38</v>
      </c>
      <c r="F3995" t="s">
        <v>42</v>
      </c>
      <c r="G3995" t="s">
        <v>18</v>
      </c>
      <c r="H3995" t="s">
        <v>26</v>
      </c>
      <c r="I3995">
        <v>5454</v>
      </c>
      <c r="J3995">
        <v>437.2</v>
      </c>
      <c r="K3995">
        <v>263.33</v>
      </c>
    </row>
    <row r="3996" spans="1:11" x14ac:dyDescent="0.35">
      <c r="A3996">
        <v>392752492</v>
      </c>
      <c r="B3996" s="2">
        <v>44689</v>
      </c>
      <c r="C3996" s="2">
        <v>44700</v>
      </c>
      <c r="D3996" t="s">
        <v>91</v>
      </c>
      <c r="E3996" t="s">
        <v>21</v>
      </c>
      <c r="F3996" t="s">
        <v>30</v>
      </c>
      <c r="G3996" t="s">
        <v>18</v>
      </c>
      <c r="H3996" t="s">
        <v>34</v>
      </c>
      <c r="I3996">
        <v>3045</v>
      </c>
      <c r="J3996">
        <v>81.73</v>
      </c>
      <c r="K3996">
        <v>56.67</v>
      </c>
    </row>
    <row r="3997" spans="1:11" x14ac:dyDescent="0.35">
      <c r="A3997">
        <v>120765769</v>
      </c>
      <c r="B3997" s="2">
        <v>44521</v>
      </c>
      <c r="C3997" s="2">
        <v>44533</v>
      </c>
      <c r="D3997" t="s">
        <v>139</v>
      </c>
      <c r="E3997" t="s">
        <v>51</v>
      </c>
      <c r="F3997" t="s">
        <v>30</v>
      </c>
      <c r="G3997" t="s">
        <v>18</v>
      </c>
      <c r="H3997" t="s">
        <v>26</v>
      </c>
      <c r="I3997">
        <v>6130</v>
      </c>
      <c r="J3997">
        <v>81.73</v>
      </c>
      <c r="K3997">
        <v>56.67</v>
      </c>
    </row>
    <row r="3998" spans="1:11" x14ac:dyDescent="0.35">
      <c r="A3998">
        <v>839704644</v>
      </c>
      <c r="B3998" s="2">
        <v>44042</v>
      </c>
      <c r="C3998" s="2">
        <v>44062</v>
      </c>
      <c r="D3998" t="s">
        <v>106</v>
      </c>
      <c r="E3998" t="s">
        <v>38</v>
      </c>
      <c r="F3998" t="s">
        <v>47</v>
      </c>
      <c r="G3998" t="s">
        <v>18</v>
      </c>
      <c r="H3998" t="s">
        <v>34</v>
      </c>
      <c r="I3998">
        <v>6119</v>
      </c>
      <c r="J3998">
        <v>421.89</v>
      </c>
      <c r="K3998">
        <v>364.69</v>
      </c>
    </row>
    <row r="3999" spans="1:11" x14ac:dyDescent="0.35">
      <c r="A3999">
        <v>633992946</v>
      </c>
      <c r="B3999" s="2">
        <v>43104</v>
      </c>
      <c r="C3999" s="2">
        <v>43122</v>
      </c>
      <c r="D3999" t="s">
        <v>145</v>
      </c>
      <c r="E3999" t="s">
        <v>21</v>
      </c>
      <c r="F3999" t="s">
        <v>56</v>
      </c>
      <c r="G3999" t="s">
        <v>18</v>
      </c>
      <c r="H3999" t="s">
        <v>34</v>
      </c>
      <c r="I3999">
        <v>1456</v>
      </c>
      <c r="J3999">
        <v>9.33</v>
      </c>
      <c r="K3999">
        <v>6.92</v>
      </c>
    </row>
    <row r="4000" spans="1:11" x14ac:dyDescent="0.35">
      <c r="A4000">
        <v>808367002</v>
      </c>
      <c r="B4000" s="2">
        <v>44291</v>
      </c>
      <c r="C4000" s="2">
        <v>44306</v>
      </c>
      <c r="D4000" t="s">
        <v>143</v>
      </c>
      <c r="E4000" t="s">
        <v>24</v>
      </c>
      <c r="F4000" t="s">
        <v>42</v>
      </c>
      <c r="G4000" t="s">
        <v>14</v>
      </c>
      <c r="H4000" t="s">
        <v>34</v>
      </c>
      <c r="I4000">
        <v>2614</v>
      </c>
      <c r="J4000">
        <v>437.2</v>
      </c>
      <c r="K4000">
        <v>263.33</v>
      </c>
    </row>
    <row r="4001" spans="1:11" x14ac:dyDescent="0.35">
      <c r="A4001">
        <v>937875640</v>
      </c>
      <c r="B4001" s="2">
        <v>44499</v>
      </c>
      <c r="C4001" s="2">
        <v>44503</v>
      </c>
      <c r="D4001" t="s">
        <v>80</v>
      </c>
      <c r="E4001" t="s">
        <v>21</v>
      </c>
      <c r="F4001" t="s">
        <v>33</v>
      </c>
      <c r="G4001" t="s">
        <v>14</v>
      </c>
      <c r="H4001" t="s">
        <v>19</v>
      </c>
      <c r="I4001">
        <v>7098</v>
      </c>
      <c r="J4001">
        <v>109.28</v>
      </c>
      <c r="K4001">
        <v>35.840000000000003</v>
      </c>
    </row>
    <row r="4002" spans="1:11" x14ac:dyDescent="0.35">
      <c r="A4002">
        <v>217880189</v>
      </c>
      <c r="B4002" s="2">
        <v>42631</v>
      </c>
      <c r="C4002" s="2">
        <v>42645</v>
      </c>
      <c r="D4002" t="s">
        <v>45</v>
      </c>
      <c r="E4002" t="s">
        <v>12</v>
      </c>
      <c r="F4002" t="s">
        <v>68</v>
      </c>
      <c r="G4002" t="s">
        <v>18</v>
      </c>
      <c r="H4002" t="s">
        <v>19</v>
      </c>
      <c r="I4002">
        <v>4445</v>
      </c>
      <c r="J4002">
        <v>154.06</v>
      </c>
      <c r="K4002">
        <v>90.93</v>
      </c>
    </row>
    <row r="4003" spans="1:11" x14ac:dyDescent="0.35">
      <c r="A4003">
        <v>614054477</v>
      </c>
      <c r="B4003" s="2">
        <v>42594</v>
      </c>
      <c r="C4003" s="2">
        <v>42611</v>
      </c>
      <c r="D4003" t="s">
        <v>204</v>
      </c>
      <c r="E4003" t="s">
        <v>21</v>
      </c>
      <c r="F4003" t="s">
        <v>68</v>
      </c>
      <c r="G4003" t="s">
        <v>14</v>
      </c>
      <c r="H4003" t="s">
        <v>19</v>
      </c>
      <c r="I4003">
        <v>1220</v>
      </c>
      <c r="J4003">
        <v>154.06</v>
      </c>
      <c r="K4003">
        <v>90.93</v>
      </c>
    </row>
    <row r="4004" spans="1:11" x14ac:dyDescent="0.35">
      <c r="A4004">
        <v>112384831</v>
      </c>
      <c r="B4004" s="2">
        <v>44879</v>
      </c>
      <c r="C4004" s="2">
        <v>44882</v>
      </c>
      <c r="D4004" t="s">
        <v>194</v>
      </c>
      <c r="E4004" t="s">
        <v>32</v>
      </c>
      <c r="F4004" t="s">
        <v>33</v>
      </c>
      <c r="G4004" t="s">
        <v>18</v>
      </c>
      <c r="H4004" t="s">
        <v>26</v>
      </c>
      <c r="I4004">
        <v>6024</v>
      </c>
      <c r="J4004">
        <v>109.28</v>
      </c>
      <c r="K4004">
        <v>35.840000000000003</v>
      </c>
    </row>
    <row r="4005" spans="1:11" x14ac:dyDescent="0.35">
      <c r="A4005">
        <v>369170081</v>
      </c>
      <c r="B4005" s="2">
        <v>44284</v>
      </c>
      <c r="C4005" s="2">
        <v>44295</v>
      </c>
      <c r="D4005" t="s">
        <v>172</v>
      </c>
      <c r="E4005" t="s">
        <v>21</v>
      </c>
      <c r="F4005" t="s">
        <v>13</v>
      </c>
      <c r="G4005" t="s">
        <v>18</v>
      </c>
      <c r="H4005" t="s">
        <v>34</v>
      </c>
      <c r="I4005">
        <v>4486</v>
      </c>
      <c r="J4005">
        <v>255.28</v>
      </c>
      <c r="K4005">
        <v>159.41999999999999</v>
      </c>
    </row>
    <row r="4006" spans="1:11" x14ac:dyDescent="0.35">
      <c r="A4006">
        <v>861021554</v>
      </c>
      <c r="B4006" s="2">
        <v>42154</v>
      </c>
      <c r="C4006" s="2">
        <v>42156</v>
      </c>
      <c r="D4006" t="s">
        <v>137</v>
      </c>
      <c r="E4006" t="s">
        <v>38</v>
      </c>
      <c r="F4006" t="s">
        <v>17</v>
      </c>
      <c r="G4006" t="s">
        <v>18</v>
      </c>
      <c r="H4006" t="s">
        <v>19</v>
      </c>
      <c r="I4006">
        <v>4266</v>
      </c>
      <c r="J4006">
        <v>152.58000000000001</v>
      </c>
      <c r="K4006">
        <v>97.44</v>
      </c>
    </row>
    <row r="4007" spans="1:11" x14ac:dyDescent="0.35">
      <c r="A4007">
        <v>234863078</v>
      </c>
      <c r="B4007" s="2">
        <v>44839</v>
      </c>
      <c r="C4007" s="2">
        <v>44856</v>
      </c>
      <c r="D4007" t="s">
        <v>138</v>
      </c>
      <c r="E4007" t="s">
        <v>24</v>
      </c>
      <c r="F4007" t="s">
        <v>47</v>
      </c>
      <c r="G4007" t="s">
        <v>14</v>
      </c>
      <c r="H4007" t="s">
        <v>26</v>
      </c>
      <c r="I4007">
        <v>59</v>
      </c>
      <c r="J4007">
        <v>421.89</v>
      </c>
      <c r="K4007">
        <v>364.69</v>
      </c>
    </row>
    <row r="4008" spans="1:11" x14ac:dyDescent="0.35">
      <c r="A4008">
        <v>357930982</v>
      </c>
      <c r="B4008" s="2">
        <v>42385</v>
      </c>
      <c r="C4008" s="2">
        <v>42398</v>
      </c>
      <c r="D4008" t="s">
        <v>156</v>
      </c>
      <c r="E4008" t="s">
        <v>21</v>
      </c>
      <c r="F4008" t="s">
        <v>33</v>
      </c>
      <c r="G4008" t="s">
        <v>18</v>
      </c>
      <c r="H4008" t="s">
        <v>19</v>
      </c>
      <c r="I4008">
        <v>8586</v>
      </c>
      <c r="J4008">
        <v>109.28</v>
      </c>
      <c r="K4008">
        <v>35.840000000000003</v>
      </c>
    </row>
    <row r="4009" spans="1:11" x14ac:dyDescent="0.35">
      <c r="A4009">
        <v>467774093</v>
      </c>
      <c r="B4009" s="2">
        <v>42729</v>
      </c>
      <c r="C4009" s="2">
        <v>42749</v>
      </c>
      <c r="D4009" t="s">
        <v>173</v>
      </c>
      <c r="E4009" t="s">
        <v>24</v>
      </c>
      <c r="F4009" t="s">
        <v>40</v>
      </c>
      <c r="G4009" t="s">
        <v>18</v>
      </c>
      <c r="H4009" t="s">
        <v>26</v>
      </c>
      <c r="I4009">
        <v>3604</v>
      </c>
      <c r="J4009">
        <v>651.21</v>
      </c>
      <c r="K4009">
        <v>524.96</v>
      </c>
    </row>
    <row r="4010" spans="1:11" x14ac:dyDescent="0.35">
      <c r="A4010">
        <v>322253739</v>
      </c>
      <c r="B4010" s="2">
        <v>42196</v>
      </c>
      <c r="C4010" s="2">
        <v>42207</v>
      </c>
      <c r="D4010" t="s">
        <v>181</v>
      </c>
      <c r="E4010" t="s">
        <v>38</v>
      </c>
      <c r="F4010" t="s">
        <v>68</v>
      </c>
      <c r="G4010" t="s">
        <v>18</v>
      </c>
      <c r="H4010" t="s">
        <v>26</v>
      </c>
      <c r="I4010">
        <v>898</v>
      </c>
      <c r="J4010">
        <v>154.06</v>
      </c>
      <c r="K4010">
        <v>90.93</v>
      </c>
    </row>
    <row r="4011" spans="1:11" x14ac:dyDescent="0.35">
      <c r="A4011">
        <v>649543750</v>
      </c>
      <c r="B4011" s="2">
        <v>44884</v>
      </c>
      <c r="C4011" s="2">
        <v>44887</v>
      </c>
      <c r="D4011" t="s">
        <v>179</v>
      </c>
      <c r="E4011" t="s">
        <v>32</v>
      </c>
      <c r="F4011" t="s">
        <v>25</v>
      </c>
      <c r="G4011" t="s">
        <v>14</v>
      </c>
      <c r="H4011" t="s">
        <v>26</v>
      </c>
      <c r="I4011">
        <v>3285</v>
      </c>
      <c r="J4011">
        <v>205.7</v>
      </c>
      <c r="K4011">
        <v>117.11</v>
      </c>
    </row>
    <row r="4012" spans="1:11" x14ac:dyDescent="0.35">
      <c r="A4012">
        <v>898130452</v>
      </c>
      <c r="B4012" s="2">
        <v>44899</v>
      </c>
      <c r="C4012" s="2">
        <v>44918</v>
      </c>
      <c r="D4012" t="s">
        <v>50</v>
      </c>
      <c r="E4012" t="s">
        <v>51</v>
      </c>
      <c r="F4012" t="s">
        <v>56</v>
      </c>
      <c r="G4012" t="s">
        <v>14</v>
      </c>
      <c r="H4012" t="s">
        <v>15</v>
      </c>
      <c r="I4012">
        <v>5614</v>
      </c>
      <c r="J4012">
        <v>9.33</v>
      </c>
      <c r="K4012">
        <v>6.92</v>
      </c>
    </row>
    <row r="4013" spans="1:11" x14ac:dyDescent="0.35">
      <c r="A4013">
        <v>586812674</v>
      </c>
      <c r="B4013" s="2">
        <v>43539</v>
      </c>
      <c r="C4013" s="2">
        <v>43549</v>
      </c>
      <c r="D4013" t="s">
        <v>95</v>
      </c>
      <c r="E4013" t="s">
        <v>21</v>
      </c>
      <c r="F4013" t="s">
        <v>40</v>
      </c>
      <c r="G4013" t="s">
        <v>18</v>
      </c>
      <c r="H4013" t="s">
        <v>15</v>
      </c>
      <c r="I4013">
        <v>9766</v>
      </c>
      <c r="J4013">
        <v>651.21</v>
      </c>
      <c r="K4013">
        <v>524.96</v>
      </c>
    </row>
    <row r="4014" spans="1:11" x14ac:dyDescent="0.35">
      <c r="A4014">
        <v>654701745</v>
      </c>
      <c r="B4014" s="2">
        <v>42498</v>
      </c>
      <c r="C4014" s="2">
        <v>42503</v>
      </c>
      <c r="D4014" t="s">
        <v>120</v>
      </c>
      <c r="E4014" t="s">
        <v>38</v>
      </c>
      <c r="F4014" t="s">
        <v>22</v>
      </c>
      <c r="G4014" t="s">
        <v>14</v>
      </c>
      <c r="H4014" t="s">
        <v>26</v>
      </c>
      <c r="I4014">
        <v>9650</v>
      </c>
      <c r="J4014">
        <v>47.45</v>
      </c>
      <c r="K4014">
        <v>31.79</v>
      </c>
    </row>
    <row r="4015" spans="1:11" x14ac:dyDescent="0.35">
      <c r="A4015">
        <v>311221492</v>
      </c>
      <c r="B4015" s="2">
        <v>42471</v>
      </c>
      <c r="C4015" s="2">
        <v>42475</v>
      </c>
      <c r="D4015" t="s">
        <v>172</v>
      </c>
      <c r="E4015" t="s">
        <v>21</v>
      </c>
      <c r="F4015" t="s">
        <v>56</v>
      </c>
      <c r="G4015" t="s">
        <v>14</v>
      </c>
      <c r="H4015" t="s">
        <v>26</v>
      </c>
      <c r="I4015">
        <v>6210</v>
      </c>
      <c r="J4015">
        <v>9.33</v>
      </c>
      <c r="K4015">
        <v>6.92</v>
      </c>
    </row>
    <row r="4016" spans="1:11" x14ac:dyDescent="0.35">
      <c r="A4016">
        <v>186108243</v>
      </c>
      <c r="B4016" s="2">
        <v>42925</v>
      </c>
      <c r="C4016" s="2">
        <v>42927</v>
      </c>
      <c r="D4016" t="s">
        <v>54</v>
      </c>
      <c r="E4016" t="s">
        <v>29</v>
      </c>
      <c r="F4016" t="s">
        <v>47</v>
      </c>
      <c r="G4016" t="s">
        <v>18</v>
      </c>
      <c r="H4016" t="s">
        <v>26</v>
      </c>
      <c r="I4016">
        <v>2420</v>
      </c>
      <c r="J4016">
        <v>421.89</v>
      </c>
      <c r="K4016">
        <v>364.69</v>
      </c>
    </row>
    <row r="4017" spans="1:11" x14ac:dyDescent="0.35">
      <c r="A4017">
        <v>979410827</v>
      </c>
      <c r="B4017" s="2">
        <v>43223</v>
      </c>
      <c r="C4017" s="2">
        <v>43236</v>
      </c>
      <c r="D4017" t="s">
        <v>86</v>
      </c>
      <c r="E4017" t="s">
        <v>29</v>
      </c>
      <c r="F4017" t="s">
        <v>25</v>
      </c>
      <c r="G4017" t="s">
        <v>18</v>
      </c>
      <c r="H4017" t="s">
        <v>34</v>
      </c>
      <c r="I4017">
        <v>8283</v>
      </c>
      <c r="J4017">
        <v>205.7</v>
      </c>
      <c r="K4017">
        <v>117.11</v>
      </c>
    </row>
    <row r="4018" spans="1:11" x14ac:dyDescent="0.35">
      <c r="A4018">
        <v>311490571</v>
      </c>
      <c r="B4018" s="2">
        <v>42801</v>
      </c>
      <c r="C4018" s="2">
        <v>42820</v>
      </c>
      <c r="D4018" t="s">
        <v>70</v>
      </c>
      <c r="E4018" t="s">
        <v>29</v>
      </c>
      <c r="F4018" t="s">
        <v>22</v>
      </c>
      <c r="G4018" t="s">
        <v>14</v>
      </c>
      <c r="H4018" t="s">
        <v>26</v>
      </c>
      <c r="I4018">
        <v>5837</v>
      </c>
      <c r="J4018">
        <v>47.45</v>
      </c>
      <c r="K4018">
        <v>31.79</v>
      </c>
    </row>
    <row r="4019" spans="1:11" x14ac:dyDescent="0.35">
      <c r="A4019">
        <v>373021304</v>
      </c>
      <c r="B4019" s="2">
        <v>44225</v>
      </c>
      <c r="C4019" s="2">
        <v>44230</v>
      </c>
      <c r="D4019" t="s">
        <v>43</v>
      </c>
      <c r="E4019" t="s">
        <v>24</v>
      </c>
      <c r="F4019" t="s">
        <v>56</v>
      </c>
      <c r="G4019" t="s">
        <v>14</v>
      </c>
      <c r="H4019" t="s">
        <v>34</v>
      </c>
      <c r="I4019">
        <v>4148</v>
      </c>
      <c r="J4019">
        <v>9.33</v>
      </c>
      <c r="K4019">
        <v>6.92</v>
      </c>
    </row>
    <row r="4020" spans="1:11" x14ac:dyDescent="0.35">
      <c r="A4020">
        <v>274989354</v>
      </c>
      <c r="B4020" s="2">
        <v>43979</v>
      </c>
      <c r="C4020" s="2">
        <v>43980</v>
      </c>
      <c r="D4020" t="s">
        <v>172</v>
      </c>
      <c r="E4020" t="s">
        <v>21</v>
      </c>
      <c r="F4020" t="s">
        <v>17</v>
      </c>
      <c r="G4020" t="s">
        <v>14</v>
      </c>
      <c r="H4020" t="s">
        <v>15</v>
      </c>
      <c r="I4020">
        <v>4316</v>
      </c>
      <c r="J4020">
        <v>152.58000000000001</v>
      </c>
      <c r="K4020">
        <v>97.44</v>
      </c>
    </row>
    <row r="4021" spans="1:11" x14ac:dyDescent="0.35">
      <c r="A4021">
        <v>998693549</v>
      </c>
      <c r="B4021" s="2">
        <v>43866</v>
      </c>
      <c r="C4021" s="2">
        <v>43873</v>
      </c>
      <c r="D4021" t="s">
        <v>164</v>
      </c>
      <c r="E4021" t="s">
        <v>38</v>
      </c>
      <c r="F4021" t="s">
        <v>76</v>
      </c>
      <c r="G4021" t="s">
        <v>18</v>
      </c>
      <c r="H4021" t="s">
        <v>15</v>
      </c>
      <c r="I4021">
        <v>4469</v>
      </c>
      <c r="J4021">
        <v>668.27</v>
      </c>
      <c r="K4021">
        <v>502.54</v>
      </c>
    </row>
    <row r="4022" spans="1:11" x14ac:dyDescent="0.35">
      <c r="A4022">
        <v>445745217</v>
      </c>
      <c r="B4022" s="2">
        <v>42845</v>
      </c>
      <c r="C4022" s="2">
        <v>42853</v>
      </c>
      <c r="D4022" t="s">
        <v>37</v>
      </c>
      <c r="E4022" t="s">
        <v>38</v>
      </c>
      <c r="F4022" t="s">
        <v>47</v>
      </c>
      <c r="G4022" t="s">
        <v>14</v>
      </c>
      <c r="H4022" t="s">
        <v>26</v>
      </c>
      <c r="I4022">
        <v>4770</v>
      </c>
      <c r="J4022">
        <v>421.89</v>
      </c>
      <c r="K4022">
        <v>364.69</v>
      </c>
    </row>
    <row r="4023" spans="1:11" x14ac:dyDescent="0.35">
      <c r="A4023">
        <v>188068187</v>
      </c>
      <c r="B4023" s="2">
        <v>42845</v>
      </c>
      <c r="C4023" s="2">
        <v>42851</v>
      </c>
      <c r="D4023" t="s">
        <v>72</v>
      </c>
      <c r="E4023" t="s">
        <v>24</v>
      </c>
      <c r="F4023" t="s">
        <v>56</v>
      </c>
      <c r="G4023" t="s">
        <v>14</v>
      </c>
      <c r="H4023" t="s">
        <v>26</v>
      </c>
      <c r="I4023">
        <v>2411</v>
      </c>
      <c r="J4023">
        <v>9.33</v>
      </c>
      <c r="K4023">
        <v>6.92</v>
      </c>
    </row>
    <row r="4024" spans="1:11" x14ac:dyDescent="0.35">
      <c r="A4024">
        <v>517898786</v>
      </c>
      <c r="B4024" s="2">
        <v>44566</v>
      </c>
      <c r="C4024" s="2">
        <v>44570</v>
      </c>
      <c r="D4024" t="s">
        <v>191</v>
      </c>
      <c r="E4024" t="s">
        <v>24</v>
      </c>
      <c r="F4024" t="s">
        <v>56</v>
      </c>
      <c r="G4024" t="s">
        <v>14</v>
      </c>
      <c r="H4024" t="s">
        <v>19</v>
      </c>
      <c r="I4024">
        <v>6614</v>
      </c>
      <c r="J4024">
        <v>9.33</v>
      </c>
      <c r="K4024">
        <v>6.92</v>
      </c>
    </row>
    <row r="4025" spans="1:11" x14ac:dyDescent="0.35">
      <c r="A4025">
        <v>897785842</v>
      </c>
      <c r="B4025" s="2">
        <v>43593</v>
      </c>
      <c r="C4025" s="2">
        <v>43614</v>
      </c>
      <c r="D4025" t="s">
        <v>121</v>
      </c>
      <c r="E4025" t="s">
        <v>21</v>
      </c>
      <c r="F4025" t="s">
        <v>40</v>
      </c>
      <c r="G4025" t="s">
        <v>18</v>
      </c>
      <c r="H4025" t="s">
        <v>26</v>
      </c>
      <c r="I4025">
        <v>3636</v>
      </c>
      <c r="J4025">
        <v>651.21</v>
      </c>
      <c r="K4025">
        <v>524.96</v>
      </c>
    </row>
    <row r="4026" spans="1:11" x14ac:dyDescent="0.35">
      <c r="A4026">
        <v>410590684</v>
      </c>
      <c r="B4026" s="2">
        <v>42372</v>
      </c>
      <c r="C4026" s="2">
        <v>42391</v>
      </c>
      <c r="D4026" t="s">
        <v>61</v>
      </c>
      <c r="E4026" t="s">
        <v>12</v>
      </c>
      <c r="F4026" t="s">
        <v>22</v>
      </c>
      <c r="G4026" t="s">
        <v>14</v>
      </c>
      <c r="H4026" t="s">
        <v>19</v>
      </c>
      <c r="I4026">
        <v>1762</v>
      </c>
      <c r="J4026">
        <v>47.45</v>
      </c>
      <c r="K4026">
        <v>31.79</v>
      </c>
    </row>
    <row r="4027" spans="1:11" x14ac:dyDescent="0.35">
      <c r="A4027">
        <v>909487140</v>
      </c>
      <c r="B4027" s="2">
        <v>44385</v>
      </c>
      <c r="C4027" s="2">
        <v>44396</v>
      </c>
      <c r="D4027" t="s">
        <v>133</v>
      </c>
      <c r="E4027" t="s">
        <v>38</v>
      </c>
      <c r="F4027" t="s">
        <v>47</v>
      </c>
      <c r="G4027" t="s">
        <v>14</v>
      </c>
      <c r="H4027" t="s">
        <v>26</v>
      </c>
      <c r="I4027">
        <v>6310</v>
      </c>
      <c r="J4027">
        <v>421.89</v>
      </c>
      <c r="K4027">
        <v>364.69</v>
      </c>
    </row>
    <row r="4028" spans="1:11" x14ac:dyDescent="0.35">
      <c r="A4028">
        <v>267961537</v>
      </c>
      <c r="B4028" s="2">
        <v>42811</v>
      </c>
      <c r="C4028" s="2">
        <v>42818</v>
      </c>
      <c r="D4028" t="s">
        <v>104</v>
      </c>
      <c r="E4028" t="s">
        <v>24</v>
      </c>
      <c r="F4028" t="s">
        <v>42</v>
      </c>
      <c r="G4028" t="s">
        <v>14</v>
      </c>
      <c r="H4028" t="s">
        <v>19</v>
      </c>
      <c r="I4028">
        <v>4628</v>
      </c>
      <c r="J4028">
        <v>437.2</v>
      </c>
      <c r="K4028">
        <v>263.33</v>
      </c>
    </row>
    <row r="4029" spans="1:11" x14ac:dyDescent="0.35">
      <c r="A4029">
        <v>929812705</v>
      </c>
      <c r="B4029" s="2">
        <v>42877</v>
      </c>
      <c r="C4029" s="2">
        <v>42881</v>
      </c>
      <c r="D4029" t="s">
        <v>214</v>
      </c>
      <c r="E4029" t="s">
        <v>21</v>
      </c>
      <c r="F4029" t="s">
        <v>47</v>
      </c>
      <c r="G4029" t="s">
        <v>14</v>
      </c>
      <c r="H4029" t="s">
        <v>34</v>
      </c>
      <c r="I4029">
        <v>1097</v>
      </c>
      <c r="J4029">
        <v>421.89</v>
      </c>
      <c r="K4029">
        <v>364.69</v>
      </c>
    </row>
    <row r="4030" spans="1:11" x14ac:dyDescent="0.35">
      <c r="A4030">
        <v>459151971</v>
      </c>
      <c r="B4030" s="2">
        <v>44043</v>
      </c>
      <c r="C4030" s="2">
        <v>44062</v>
      </c>
      <c r="D4030" t="s">
        <v>58</v>
      </c>
      <c r="E4030" t="s">
        <v>29</v>
      </c>
      <c r="F4030" t="s">
        <v>40</v>
      </c>
      <c r="G4030" t="s">
        <v>14</v>
      </c>
      <c r="H4030" t="s">
        <v>34</v>
      </c>
      <c r="I4030">
        <v>2126</v>
      </c>
      <c r="J4030">
        <v>651.21</v>
      </c>
      <c r="K4030">
        <v>524.96</v>
      </c>
    </row>
    <row r="4031" spans="1:11" x14ac:dyDescent="0.35">
      <c r="A4031">
        <v>990403163</v>
      </c>
      <c r="B4031" s="2">
        <v>42272</v>
      </c>
      <c r="C4031" s="2">
        <v>42277</v>
      </c>
      <c r="D4031" t="s">
        <v>179</v>
      </c>
      <c r="E4031" t="s">
        <v>32</v>
      </c>
      <c r="F4031" t="s">
        <v>42</v>
      </c>
      <c r="G4031" t="s">
        <v>18</v>
      </c>
      <c r="H4031" t="s">
        <v>26</v>
      </c>
      <c r="I4031">
        <v>1160</v>
      </c>
      <c r="J4031">
        <v>437.2</v>
      </c>
      <c r="K4031">
        <v>263.33</v>
      </c>
    </row>
    <row r="4032" spans="1:11" x14ac:dyDescent="0.35">
      <c r="A4032">
        <v>678302609</v>
      </c>
      <c r="B4032" s="2">
        <v>44765</v>
      </c>
      <c r="C4032" s="2">
        <v>44767</v>
      </c>
      <c r="D4032" t="s">
        <v>27</v>
      </c>
      <c r="E4032" t="s">
        <v>24</v>
      </c>
      <c r="F4032" t="s">
        <v>33</v>
      </c>
      <c r="G4032" t="s">
        <v>14</v>
      </c>
      <c r="H4032" t="s">
        <v>26</v>
      </c>
      <c r="I4032">
        <v>3670</v>
      </c>
      <c r="J4032">
        <v>109.28</v>
      </c>
      <c r="K4032">
        <v>35.840000000000003</v>
      </c>
    </row>
    <row r="4033" spans="1:11" x14ac:dyDescent="0.35">
      <c r="A4033">
        <v>447899138</v>
      </c>
      <c r="B4033" s="2">
        <v>42342</v>
      </c>
      <c r="C4033" s="2">
        <v>42349</v>
      </c>
      <c r="D4033" t="s">
        <v>11</v>
      </c>
      <c r="E4033" t="s">
        <v>12</v>
      </c>
      <c r="F4033" t="s">
        <v>42</v>
      </c>
      <c r="G4033" t="s">
        <v>14</v>
      </c>
      <c r="H4033" t="s">
        <v>34</v>
      </c>
      <c r="I4033">
        <v>2163</v>
      </c>
      <c r="J4033">
        <v>437.2</v>
      </c>
      <c r="K4033">
        <v>263.33</v>
      </c>
    </row>
    <row r="4034" spans="1:11" x14ac:dyDescent="0.35">
      <c r="A4034">
        <v>844554078</v>
      </c>
      <c r="B4034" s="2">
        <v>43791</v>
      </c>
      <c r="C4034" s="2">
        <v>43805</v>
      </c>
      <c r="D4034" t="s">
        <v>138</v>
      </c>
      <c r="E4034" t="s">
        <v>24</v>
      </c>
      <c r="F4034" t="s">
        <v>25</v>
      </c>
      <c r="G4034" t="s">
        <v>14</v>
      </c>
      <c r="H4034" t="s">
        <v>19</v>
      </c>
      <c r="I4034">
        <v>1174</v>
      </c>
      <c r="J4034">
        <v>205.7</v>
      </c>
      <c r="K4034">
        <v>117.11</v>
      </c>
    </row>
    <row r="4035" spans="1:11" x14ac:dyDescent="0.35">
      <c r="A4035">
        <v>683941256</v>
      </c>
      <c r="B4035" s="2">
        <v>43134</v>
      </c>
      <c r="C4035" s="2">
        <v>43154</v>
      </c>
      <c r="D4035" t="s">
        <v>69</v>
      </c>
      <c r="E4035" t="s">
        <v>38</v>
      </c>
      <c r="F4035" t="s">
        <v>30</v>
      </c>
      <c r="G4035" t="s">
        <v>18</v>
      </c>
      <c r="H4035" t="s">
        <v>34</v>
      </c>
      <c r="I4035">
        <v>2271</v>
      </c>
      <c r="J4035">
        <v>81.73</v>
      </c>
      <c r="K4035">
        <v>56.67</v>
      </c>
    </row>
    <row r="4036" spans="1:11" x14ac:dyDescent="0.35">
      <c r="A4036">
        <v>202047002</v>
      </c>
      <c r="B4036" s="2">
        <v>43859</v>
      </c>
      <c r="C4036" s="2">
        <v>43880</v>
      </c>
      <c r="D4036" t="s">
        <v>100</v>
      </c>
      <c r="E4036" t="s">
        <v>21</v>
      </c>
      <c r="F4036" t="s">
        <v>42</v>
      </c>
      <c r="G4036" t="s">
        <v>14</v>
      </c>
      <c r="H4036" t="s">
        <v>34</v>
      </c>
      <c r="I4036">
        <v>9053</v>
      </c>
      <c r="J4036">
        <v>437.2</v>
      </c>
      <c r="K4036">
        <v>263.33</v>
      </c>
    </row>
    <row r="4037" spans="1:11" x14ac:dyDescent="0.35">
      <c r="A4037">
        <v>605170142</v>
      </c>
      <c r="B4037" s="2">
        <v>42305</v>
      </c>
      <c r="C4037" s="2">
        <v>42322</v>
      </c>
      <c r="D4037" t="s">
        <v>131</v>
      </c>
      <c r="E4037" t="s">
        <v>32</v>
      </c>
      <c r="F4037" t="s">
        <v>30</v>
      </c>
      <c r="G4037" t="s">
        <v>18</v>
      </c>
      <c r="H4037" t="s">
        <v>26</v>
      </c>
      <c r="I4037">
        <v>2148</v>
      </c>
      <c r="J4037">
        <v>81.73</v>
      </c>
      <c r="K4037">
        <v>56.67</v>
      </c>
    </row>
    <row r="4038" spans="1:11" x14ac:dyDescent="0.35">
      <c r="A4038">
        <v>919922006</v>
      </c>
      <c r="B4038" s="2">
        <v>44435</v>
      </c>
      <c r="C4038" s="2">
        <v>44455</v>
      </c>
      <c r="D4038" t="s">
        <v>144</v>
      </c>
      <c r="E4038" t="s">
        <v>21</v>
      </c>
      <c r="F4038" t="s">
        <v>56</v>
      </c>
      <c r="G4038" t="s">
        <v>14</v>
      </c>
      <c r="H4038" t="s">
        <v>26</v>
      </c>
      <c r="I4038">
        <v>4219</v>
      </c>
      <c r="J4038">
        <v>9.33</v>
      </c>
      <c r="K4038">
        <v>6.92</v>
      </c>
    </row>
    <row r="4039" spans="1:11" x14ac:dyDescent="0.35">
      <c r="A4039">
        <v>243226420</v>
      </c>
      <c r="B4039" s="2">
        <v>43633</v>
      </c>
      <c r="C4039" s="2">
        <v>43648</v>
      </c>
      <c r="D4039" t="s">
        <v>159</v>
      </c>
      <c r="E4039" t="s">
        <v>21</v>
      </c>
      <c r="F4039" t="s">
        <v>22</v>
      </c>
      <c r="G4039" t="s">
        <v>18</v>
      </c>
      <c r="H4039" t="s">
        <v>34</v>
      </c>
      <c r="I4039">
        <v>4958</v>
      </c>
      <c r="J4039">
        <v>47.45</v>
      </c>
      <c r="K4039">
        <v>31.79</v>
      </c>
    </row>
    <row r="4040" spans="1:11" x14ac:dyDescent="0.35">
      <c r="A4040">
        <v>892319715</v>
      </c>
      <c r="B4040" s="2">
        <v>43640</v>
      </c>
      <c r="C4040" s="2">
        <v>43650</v>
      </c>
      <c r="D4040" t="s">
        <v>218</v>
      </c>
      <c r="E4040" t="s">
        <v>38</v>
      </c>
      <c r="F4040" t="s">
        <v>76</v>
      </c>
      <c r="G4040" t="s">
        <v>18</v>
      </c>
      <c r="H4040" t="s">
        <v>15</v>
      </c>
      <c r="I4040">
        <v>6088</v>
      </c>
      <c r="J4040">
        <v>668.27</v>
      </c>
      <c r="K4040">
        <v>502.54</v>
      </c>
    </row>
    <row r="4041" spans="1:11" x14ac:dyDescent="0.35">
      <c r="A4041">
        <v>754750716</v>
      </c>
      <c r="B4041" s="2">
        <v>42507</v>
      </c>
      <c r="C4041" s="2">
        <v>42524</v>
      </c>
      <c r="D4041" t="s">
        <v>93</v>
      </c>
      <c r="E4041" t="s">
        <v>29</v>
      </c>
      <c r="F4041" t="s">
        <v>13</v>
      </c>
      <c r="G4041" t="s">
        <v>14</v>
      </c>
      <c r="H4041" t="s">
        <v>34</v>
      </c>
      <c r="I4041">
        <v>6364</v>
      </c>
      <c r="J4041">
        <v>255.28</v>
      </c>
      <c r="K4041">
        <v>159.41999999999999</v>
      </c>
    </row>
    <row r="4042" spans="1:11" x14ac:dyDescent="0.35">
      <c r="A4042">
        <v>938380753</v>
      </c>
      <c r="B4042" s="2">
        <v>44098</v>
      </c>
      <c r="C4042" s="2">
        <v>44119</v>
      </c>
      <c r="D4042" t="s">
        <v>94</v>
      </c>
      <c r="E4042" t="s">
        <v>38</v>
      </c>
      <c r="F4042" t="s">
        <v>42</v>
      </c>
      <c r="G4042" t="s">
        <v>14</v>
      </c>
      <c r="H4042" t="s">
        <v>19</v>
      </c>
      <c r="I4042">
        <v>6573</v>
      </c>
      <c r="J4042">
        <v>437.2</v>
      </c>
      <c r="K4042">
        <v>263.33</v>
      </c>
    </row>
    <row r="4043" spans="1:11" x14ac:dyDescent="0.35">
      <c r="A4043">
        <v>821383655</v>
      </c>
      <c r="B4043" s="2">
        <v>43510</v>
      </c>
      <c r="C4043" s="2">
        <v>43518</v>
      </c>
      <c r="D4043" t="s">
        <v>44</v>
      </c>
      <c r="E4043" t="s">
        <v>12</v>
      </c>
      <c r="F4043" t="s">
        <v>68</v>
      </c>
      <c r="G4043" t="s">
        <v>14</v>
      </c>
      <c r="H4043" t="s">
        <v>15</v>
      </c>
      <c r="I4043">
        <v>4531</v>
      </c>
      <c r="J4043">
        <v>154.06</v>
      </c>
      <c r="K4043">
        <v>90.93</v>
      </c>
    </row>
    <row r="4044" spans="1:11" x14ac:dyDescent="0.35">
      <c r="A4044">
        <v>302245748</v>
      </c>
      <c r="B4044" s="2">
        <v>43120</v>
      </c>
      <c r="C4044" s="2">
        <v>43127</v>
      </c>
      <c r="D4044" t="s">
        <v>73</v>
      </c>
      <c r="E4044" t="s">
        <v>24</v>
      </c>
      <c r="F4044" t="s">
        <v>40</v>
      </c>
      <c r="G4044" t="s">
        <v>14</v>
      </c>
      <c r="H4044" t="s">
        <v>15</v>
      </c>
      <c r="I4044">
        <v>88</v>
      </c>
      <c r="J4044">
        <v>651.21</v>
      </c>
      <c r="K4044">
        <v>524.96</v>
      </c>
    </row>
    <row r="4045" spans="1:11" x14ac:dyDescent="0.35">
      <c r="A4045">
        <v>249765861</v>
      </c>
      <c r="B4045" s="2">
        <v>42687</v>
      </c>
      <c r="C4045" s="2">
        <v>42690</v>
      </c>
      <c r="D4045" t="s">
        <v>115</v>
      </c>
      <c r="E4045" t="s">
        <v>21</v>
      </c>
      <c r="F4045" t="s">
        <v>33</v>
      </c>
      <c r="G4045" t="s">
        <v>14</v>
      </c>
      <c r="H4045" t="s">
        <v>15</v>
      </c>
      <c r="I4045">
        <v>123</v>
      </c>
      <c r="J4045">
        <v>109.28</v>
      </c>
      <c r="K4045">
        <v>35.840000000000003</v>
      </c>
    </row>
    <row r="4046" spans="1:11" x14ac:dyDescent="0.35">
      <c r="A4046">
        <v>253055322</v>
      </c>
      <c r="B4046" s="2">
        <v>42521</v>
      </c>
      <c r="C4046" s="2">
        <v>42534</v>
      </c>
      <c r="D4046" t="s">
        <v>214</v>
      </c>
      <c r="E4046" t="s">
        <v>21</v>
      </c>
      <c r="F4046" t="s">
        <v>22</v>
      </c>
      <c r="G4046" t="s">
        <v>14</v>
      </c>
      <c r="H4046" t="s">
        <v>34</v>
      </c>
      <c r="I4046">
        <v>3548</v>
      </c>
      <c r="J4046">
        <v>47.45</v>
      </c>
      <c r="K4046">
        <v>31.79</v>
      </c>
    </row>
    <row r="4047" spans="1:11" x14ac:dyDescent="0.35">
      <c r="A4047">
        <v>871537959</v>
      </c>
      <c r="B4047" s="2">
        <v>43969</v>
      </c>
      <c r="C4047" s="2">
        <v>43974</v>
      </c>
      <c r="D4047" t="s">
        <v>167</v>
      </c>
      <c r="E4047" t="s">
        <v>38</v>
      </c>
      <c r="F4047" t="s">
        <v>25</v>
      </c>
      <c r="G4047" t="s">
        <v>14</v>
      </c>
      <c r="H4047" t="s">
        <v>34</v>
      </c>
      <c r="I4047">
        <v>6304</v>
      </c>
      <c r="J4047">
        <v>205.7</v>
      </c>
      <c r="K4047">
        <v>117.11</v>
      </c>
    </row>
    <row r="4048" spans="1:11" x14ac:dyDescent="0.35">
      <c r="A4048">
        <v>484950101</v>
      </c>
      <c r="B4048" s="2">
        <v>43499</v>
      </c>
      <c r="C4048" s="2">
        <v>43519</v>
      </c>
      <c r="D4048" t="s">
        <v>191</v>
      </c>
      <c r="E4048" t="s">
        <v>24</v>
      </c>
      <c r="F4048" t="s">
        <v>33</v>
      </c>
      <c r="G4048" t="s">
        <v>14</v>
      </c>
      <c r="H4048" t="s">
        <v>34</v>
      </c>
      <c r="I4048">
        <v>6366</v>
      </c>
      <c r="J4048">
        <v>109.28</v>
      </c>
      <c r="K4048">
        <v>35.840000000000003</v>
      </c>
    </row>
    <row r="4049" spans="1:11" x14ac:dyDescent="0.35">
      <c r="A4049">
        <v>243340575</v>
      </c>
      <c r="B4049" s="2">
        <v>42588</v>
      </c>
      <c r="C4049" s="2">
        <v>42607</v>
      </c>
      <c r="D4049" t="s">
        <v>60</v>
      </c>
      <c r="E4049" t="s">
        <v>21</v>
      </c>
      <c r="F4049" t="s">
        <v>22</v>
      </c>
      <c r="G4049" t="s">
        <v>18</v>
      </c>
      <c r="H4049" t="s">
        <v>19</v>
      </c>
      <c r="I4049">
        <v>8739</v>
      </c>
      <c r="J4049">
        <v>47.45</v>
      </c>
      <c r="K4049">
        <v>31.79</v>
      </c>
    </row>
    <row r="4050" spans="1:11" x14ac:dyDescent="0.35">
      <c r="A4050">
        <v>917070710</v>
      </c>
      <c r="B4050" s="2">
        <v>43253</v>
      </c>
      <c r="C4050" s="2">
        <v>43269</v>
      </c>
      <c r="D4050" t="s">
        <v>63</v>
      </c>
      <c r="E4050" t="s">
        <v>32</v>
      </c>
      <c r="F4050" t="s">
        <v>17</v>
      </c>
      <c r="G4050" t="s">
        <v>14</v>
      </c>
      <c r="H4050" t="s">
        <v>34</v>
      </c>
      <c r="I4050">
        <v>457</v>
      </c>
      <c r="J4050">
        <v>152.58000000000001</v>
      </c>
      <c r="K4050">
        <v>97.44</v>
      </c>
    </row>
    <row r="4051" spans="1:11" x14ac:dyDescent="0.35">
      <c r="A4051">
        <v>646814334</v>
      </c>
      <c r="B4051" s="2">
        <v>44747</v>
      </c>
      <c r="C4051" s="2">
        <v>44760</v>
      </c>
      <c r="D4051" t="s">
        <v>201</v>
      </c>
      <c r="E4051" t="s">
        <v>24</v>
      </c>
      <c r="F4051" t="s">
        <v>40</v>
      </c>
      <c r="G4051" t="s">
        <v>14</v>
      </c>
      <c r="H4051" t="s">
        <v>15</v>
      </c>
      <c r="I4051">
        <v>5590</v>
      </c>
      <c r="J4051">
        <v>651.21</v>
      </c>
      <c r="K4051">
        <v>524.96</v>
      </c>
    </row>
    <row r="4052" spans="1:11" x14ac:dyDescent="0.35">
      <c r="A4052">
        <v>793557775</v>
      </c>
      <c r="B4052" s="2">
        <v>42902</v>
      </c>
      <c r="C4052" s="2">
        <v>42907</v>
      </c>
      <c r="D4052" t="s">
        <v>209</v>
      </c>
      <c r="E4052" t="s">
        <v>32</v>
      </c>
      <c r="F4052" t="s">
        <v>17</v>
      </c>
      <c r="G4052" t="s">
        <v>14</v>
      </c>
      <c r="H4052" t="s">
        <v>19</v>
      </c>
      <c r="I4052">
        <v>235</v>
      </c>
      <c r="J4052">
        <v>152.58000000000001</v>
      </c>
      <c r="K4052">
        <v>97.44</v>
      </c>
    </row>
    <row r="4053" spans="1:11" x14ac:dyDescent="0.35">
      <c r="A4053">
        <v>988599860</v>
      </c>
      <c r="B4053" s="2">
        <v>43410</v>
      </c>
      <c r="C4053" s="2">
        <v>43426</v>
      </c>
      <c r="D4053" t="s">
        <v>20</v>
      </c>
      <c r="E4053" t="s">
        <v>21</v>
      </c>
      <c r="F4053" t="s">
        <v>76</v>
      </c>
      <c r="G4053" t="s">
        <v>18</v>
      </c>
      <c r="H4053" t="s">
        <v>34</v>
      </c>
      <c r="I4053">
        <v>7522</v>
      </c>
      <c r="J4053">
        <v>668.27</v>
      </c>
      <c r="K4053">
        <v>502.54</v>
      </c>
    </row>
    <row r="4054" spans="1:11" x14ac:dyDescent="0.35">
      <c r="A4054">
        <v>483551919</v>
      </c>
      <c r="B4054" s="2">
        <v>43687</v>
      </c>
      <c r="C4054" s="2">
        <v>43705</v>
      </c>
      <c r="D4054" t="s">
        <v>162</v>
      </c>
      <c r="E4054" t="s">
        <v>38</v>
      </c>
      <c r="F4054" t="s">
        <v>25</v>
      </c>
      <c r="G4054" t="s">
        <v>14</v>
      </c>
      <c r="H4054" t="s">
        <v>34</v>
      </c>
      <c r="I4054">
        <v>2613</v>
      </c>
      <c r="J4054">
        <v>205.7</v>
      </c>
      <c r="K4054">
        <v>117.11</v>
      </c>
    </row>
    <row r="4055" spans="1:11" x14ac:dyDescent="0.35">
      <c r="A4055">
        <v>400337779</v>
      </c>
      <c r="B4055" s="2">
        <v>43239</v>
      </c>
      <c r="C4055" s="2">
        <v>43253</v>
      </c>
      <c r="D4055" t="s">
        <v>119</v>
      </c>
      <c r="E4055" t="s">
        <v>24</v>
      </c>
      <c r="F4055" t="s">
        <v>47</v>
      </c>
      <c r="G4055" t="s">
        <v>14</v>
      </c>
      <c r="H4055" t="s">
        <v>34</v>
      </c>
      <c r="I4055">
        <v>7700</v>
      </c>
      <c r="J4055">
        <v>421.89</v>
      </c>
      <c r="K4055">
        <v>364.69</v>
      </c>
    </row>
    <row r="4056" spans="1:11" x14ac:dyDescent="0.35">
      <c r="A4056">
        <v>581193768</v>
      </c>
      <c r="B4056" s="2">
        <v>44304</v>
      </c>
      <c r="C4056" s="2">
        <v>44319</v>
      </c>
      <c r="D4056" t="s">
        <v>121</v>
      </c>
      <c r="E4056" t="s">
        <v>21</v>
      </c>
      <c r="F4056" t="s">
        <v>17</v>
      </c>
      <c r="G4056" t="s">
        <v>14</v>
      </c>
      <c r="H4056" t="s">
        <v>15</v>
      </c>
      <c r="I4056">
        <v>7006</v>
      </c>
      <c r="J4056">
        <v>152.58000000000001</v>
      </c>
      <c r="K4056">
        <v>97.44</v>
      </c>
    </row>
    <row r="4057" spans="1:11" x14ac:dyDescent="0.35">
      <c r="A4057">
        <v>938668715</v>
      </c>
      <c r="B4057" s="2">
        <v>44893</v>
      </c>
      <c r="C4057" s="2">
        <v>44899</v>
      </c>
      <c r="D4057" t="s">
        <v>182</v>
      </c>
      <c r="E4057" t="s">
        <v>12</v>
      </c>
      <c r="F4057" t="s">
        <v>40</v>
      </c>
      <c r="G4057" t="s">
        <v>14</v>
      </c>
      <c r="H4057" t="s">
        <v>26</v>
      </c>
      <c r="I4057">
        <v>1787</v>
      </c>
      <c r="J4057">
        <v>651.21</v>
      </c>
      <c r="K4057">
        <v>524.96</v>
      </c>
    </row>
    <row r="4058" spans="1:11" x14ac:dyDescent="0.35">
      <c r="A4058">
        <v>105623948</v>
      </c>
      <c r="B4058" s="2">
        <v>43564</v>
      </c>
      <c r="C4058" s="2">
        <v>43583</v>
      </c>
      <c r="D4058" t="s">
        <v>87</v>
      </c>
      <c r="E4058" t="s">
        <v>24</v>
      </c>
      <c r="F4058" t="s">
        <v>22</v>
      </c>
      <c r="G4058" t="s">
        <v>14</v>
      </c>
      <c r="H4058" t="s">
        <v>26</v>
      </c>
      <c r="I4058">
        <v>5328</v>
      </c>
      <c r="J4058">
        <v>47.45</v>
      </c>
      <c r="K4058">
        <v>31.79</v>
      </c>
    </row>
    <row r="4059" spans="1:11" x14ac:dyDescent="0.35">
      <c r="A4059">
        <v>385233294</v>
      </c>
      <c r="B4059" s="2">
        <v>42263</v>
      </c>
      <c r="C4059" s="2">
        <v>42272</v>
      </c>
      <c r="D4059" t="s">
        <v>28</v>
      </c>
      <c r="E4059" t="s">
        <v>29</v>
      </c>
      <c r="F4059" t="s">
        <v>30</v>
      </c>
      <c r="G4059" t="s">
        <v>14</v>
      </c>
      <c r="H4059" t="s">
        <v>34</v>
      </c>
      <c r="I4059">
        <v>7947</v>
      </c>
      <c r="J4059">
        <v>81.73</v>
      </c>
      <c r="K4059">
        <v>56.67</v>
      </c>
    </row>
    <row r="4060" spans="1:11" x14ac:dyDescent="0.35">
      <c r="A4060">
        <v>100983083</v>
      </c>
      <c r="B4060" s="2">
        <v>42593</v>
      </c>
      <c r="C4060" s="2">
        <v>42607</v>
      </c>
      <c r="D4060" t="s">
        <v>103</v>
      </c>
      <c r="E4060" t="s">
        <v>21</v>
      </c>
      <c r="F4060" t="s">
        <v>25</v>
      </c>
      <c r="G4060" t="s">
        <v>18</v>
      </c>
      <c r="H4060" t="s">
        <v>19</v>
      </c>
      <c r="I4060">
        <v>1993</v>
      </c>
      <c r="J4060">
        <v>205.7</v>
      </c>
      <c r="K4060">
        <v>117.11</v>
      </c>
    </row>
    <row r="4061" spans="1:11" x14ac:dyDescent="0.35">
      <c r="A4061">
        <v>346672141</v>
      </c>
      <c r="B4061" s="2">
        <v>44433</v>
      </c>
      <c r="C4061" s="2">
        <v>44447</v>
      </c>
      <c r="D4061" t="s">
        <v>44</v>
      </c>
      <c r="E4061" t="s">
        <v>12</v>
      </c>
      <c r="F4061" t="s">
        <v>42</v>
      </c>
      <c r="G4061" t="s">
        <v>18</v>
      </c>
      <c r="H4061" t="s">
        <v>26</v>
      </c>
      <c r="I4061">
        <v>6845</v>
      </c>
      <c r="J4061">
        <v>437.2</v>
      </c>
      <c r="K4061">
        <v>263.33</v>
      </c>
    </row>
    <row r="4062" spans="1:11" x14ac:dyDescent="0.35">
      <c r="A4062">
        <v>936411798</v>
      </c>
      <c r="B4062" s="2">
        <v>44087</v>
      </c>
      <c r="C4062" s="2">
        <v>44101</v>
      </c>
      <c r="D4062" t="s">
        <v>102</v>
      </c>
      <c r="E4062" t="s">
        <v>21</v>
      </c>
      <c r="F4062" t="s">
        <v>30</v>
      </c>
      <c r="G4062" t="s">
        <v>18</v>
      </c>
      <c r="H4062" t="s">
        <v>26</v>
      </c>
      <c r="I4062">
        <v>3915</v>
      </c>
      <c r="J4062">
        <v>81.73</v>
      </c>
      <c r="K4062">
        <v>56.67</v>
      </c>
    </row>
    <row r="4063" spans="1:11" x14ac:dyDescent="0.35">
      <c r="A4063">
        <v>854625880</v>
      </c>
      <c r="B4063" s="2">
        <v>43752</v>
      </c>
      <c r="C4063" s="2">
        <v>43772</v>
      </c>
      <c r="D4063" t="s">
        <v>75</v>
      </c>
      <c r="E4063" t="s">
        <v>38</v>
      </c>
      <c r="F4063" t="s">
        <v>22</v>
      </c>
      <c r="G4063" t="s">
        <v>18</v>
      </c>
      <c r="H4063" t="s">
        <v>34</v>
      </c>
      <c r="I4063">
        <v>1644</v>
      </c>
      <c r="J4063">
        <v>47.45</v>
      </c>
      <c r="K4063">
        <v>31.79</v>
      </c>
    </row>
    <row r="4064" spans="1:11" x14ac:dyDescent="0.35">
      <c r="A4064">
        <v>506050717</v>
      </c>
      <c r="B4064" s="2">
        <v>42936</v>
      </c>
      <c r="C4064" s="2">
        <v>42948</v>
      </c>
      <c r="D4064" t="s">
        <v>110</v>
      </c>
      <c r="E4064" t="s">
        <v>38</v>
      </c>
      <c r="F4064" t="s">
        <v>76</v>
      </c>
      <c r="G4064" t="s">
        <v>14</v>
      </c>
      <c r="H4064" t="s">
        <v>15</v>
      </c>
      <c r="I4064">
        <v>508</v>
      </c>
      <c r="J4064">
        <v>668.27</v>
      </c>
      <c r="K4064">
        <v>502.54</v>
      </c>
    </row>
    <row r="4065" spans="1:11" x14ac:dyDescent="0.35">
      <c r="A4065">
        <v>365735137</v>
      </c>
      <c r="B4065" s="2">
        <v>42498</v>
      </c>
      <c r="C4065" s="2">
        <v>42503</v>
      </c>
      <c r="D4065" t="s">
        <v>134</v>
      </c>
      <c r="E4065" t="s">
        <v>38</v>
      </c>
      <c r="F4065" t="s">
        <v>68</v>
      </c>
      <c r="G4065" t="s">
        <v>14</v>
      </c>
      <c r="H4065" t="s">
        <v>15</v>
      </c>
      <c r="I4065">
        <v>8009</v>
      </c>
      <c r="J4065">
        <v>154.06</v>
      </c>
      <c r="K4065">
        <v>90.93</v>
      </c>
    </row>
    <row r="4066" spans="1:11" x14ac:dyDescent="0.35">
      <c r="A4066">
        <v>529040467</v>
      </c>
      <c r="B4066" s="2">
        <v>44265</v>
      </c>
      <c r="C4066" s="2">
        <v>44267</v>
      </c>
      <c r="D4066" t="s">
        <v>96</v>
      </c>
      <c r="E4066" t="s">
        <v>29</v>
      </c>
      <c r="F4066" t="s">
        <v>42</v>
      </c>
      <c r="G4066" t="s">
        <v>18</v>
      </c>
      <c r="H4066" t="s">
        <v>34</v>
      </c>
      <c r="I4066">
        <v>3686</v>
      </c>
      <c r="J4066">
        <v>437.2</v>
      </c>
      <c r="K4066">
        <v>263.33</v>
      </c>
    </row>
    <row r="4067" spans="1:11" x14ac:dyDescent="0.35">
      <c r="A4067">
        <v>261640536</v>
      </c>
      <c r="B4067" s="2">
        <v>42177</v>
      </c>
      <c r="C4067" s="2">
        <v>42189</v>
      </c>
      <c r="D4067" t="s">
        <v>35</v>
      </c>
      <c r="E4067" t="s">
        <v>21</v>
      </c>
      <c r="F4067" t="s">
        <v>76</v>
      </c>
      <c r="G4067" t="s">
        <v>18</v>
      </c>
      <c r="H4067" t="s">
        <v>15</v>
      </c>
      <c r="I4067">
        <v>4104</v>
      </c>
      <c r="J4067">
        <v>668.27</v>
      </c>
      <c r="K4067">
        <v>502.54</v>
      </c>
    </row>
    <row r="4068" spans="1:11" x14ac:dyDescent="0.35">
      <c r="A4068">
        <v>249521672</v>
      </c>
      <c r="B4068" s="2">
        <v>43612</v>
      </c>
      <c r="C4068" s="2">
        <v>43620</v>
      </c>
      <c r="D4068" t="s">
        <v>110</v>
      </c>
      <c r="E4068" t="s">
        <v>38</v>
      </c>
      <c r="F4068" t="s">
        <v>17</v>
      </c>
      <c r="G4068" t="s">
        <v>14</v>
      </c>
      <c r="H4068" t="s">
        <v>26</v>
      </c>
      <c r="I4068">
        <v>7863</v>
      </c>
      <c r="J4068">
        <v>152.58000000000001</v>
      </c>
      <c r="K4068">
        <v>97.44</v>
      </c>
    </row>
    <row r="4069" spans="1:11" x14ac:dyDescent="0.35">
      <c r="A4069">
        <v>348982703</v>
      </c>
      <c r="B4069" s="2">
        <v>42640</v>
      </c>
      <c r="C4069" s="2">
        <v>42657</v>
      </c>
      <c r="D4069" t="s">
        <v>124</v>
      </c>
      <c r="E4069" t="s">
        <v>38</v>
      </c>
      <c r="F4069" t="s">
        <v>13</v>
      </c>
      <c r="G4069" t="s">
        <v>18</v>
      </c>
      <c r="H4069" t="s">
        <v>26</v>
      </c>
      <c r="I4069">
        <v>592</v>
      </c>
      <c r="J4069">
        <v>255.28</v>
      </c>
      <c r="K4069">
        <v>159.41999999999999</v>
      </c>
    </row>
    <row r="4070" spans="1:11" x14ac:dyDescent="0.35">
      <c r="A4070">
        <v>936634957</v>
      </c>
      <c r="B4070" s="2">
        <v>42220</v>
      </c>
      <c r="C4070" s="2">
        <v>42237</v>
      </c>
      <c r="D4070" t="s">
        <v>37</v>
      </c>
      <c r="E4070" t="s">
        <v>38</v>
      </c>
      <c r="F4070" t="s">
        <v>13</v>
      </c>
      <c r="G4070" t="s">
        <v>14</v>
      </c>
      <c r="H4070" t="s">
        <v>19</v>
      </c>
      <c r="I4070">
        <v>9953</v>
      </c>
      <c r="J4070">
        <v>255.28</v>
      </c>
      <c r="K4070">
        <v>159.41999999999999</v>
      </c>
    </row>
    <row r="4071" spans="1:11" x14ac:dyDescent="0.35">
      <c r="A4071">
        <v>659402263</v>
      </c>
      <c r="B4071" s="2">
        <v>44009</v>
      </c>
      <c r="C4071" s="2">
        <v>44017</v>
      </c>
      <c r="D4071" t="s">
        <v>140</v>
      </c>
      <c r="E4071" t="s">
        <v>24</v>
      </c>
      <c r="F4071" t="s">
        <v>25</v>
      </c>
      <c r="G4071" t="s">
        <v>18</v>
      </c>
      <c r="H4071" t="s">
        <v>15</v>
      </c>
      <c r="I4071">
        <v>638</v>
      </c>
      <c r="J4071">
        <v>205.7</v>
      </c>
      <c r="K4071">
        <v>117.11</v>
      </c>
    </row>
    <row r="4072" spans="1:11" x14ac:dyDescent="0.35">
      <c r="A4072">
        <v>484520947</v>
      </c>
      <c r="B4072" s="2">
        <v>44209</v>
      </c>
      <c r="C4072" s="2">
        <v>44218</v>
      </c>
      <c r="D4072" t="s">
        <v>90</v>
      </c>
      <c r="E4072" t="s">
        <v>38</v>
      </c>
      <c r="F4072" t="s">
        <v>22</v>
      </c>
      <c r="G4072" t="s">
        <v>14</v>
      </c>
      <c r="H4072" t="s">
        <v>34</v>
      </c>
      <c r="I4072">
        <v>9370</v>
      </c>
      <c r="J4072">
        <v>47.45</v>
      </c>
      <c r="K4072">
        <v>31.79</v>
      </c>
    </row>
    <row r="4073" spans="1:11" x14ac:dyDescent="0.35">
      <c r="A4073">
        <v>549539840</v>
      </c>
      <c r="B4073" s="2">
        <v>43867</v>
      </c>
      <c r="C4073" s="2">
        <v>43870</v>
      </c>
      <c r="D4073" t="s">
        <v>59</v>
      </c>
      <c r="E4073" t="s">
        <v>12</v>
      </c>
      <c r="F4073" t="s">
        <v>40</v>
      </c>
      <c r="G4073" t="s">
        <v>18</v>
      </c>
      <c r="H4073" t="s">
        <v>26</v>
      </c>
      <c r="I4073">
        <v>9905</v>
      </c>
      <c r="J4073">
        <v>651.21</v>
      </c>
      <c r="K4073">
        <v>524.96</v>
      </c>
    </row>
    <row r="4074" spans="1:11" x14ac:dyDescent="0.35">
      <c r="A4074">
        <v>612320268</v>
      </c>
      <c r="B4074" s="2">
        <v>44582</v>
      </c>
      <c r="C4074" s="2">
        <v>44585</v>
      </c>
      <c r="D4074" t="s">
        <v>108</v>
      </c>
      <c r="E4074" t="s">
        <v>12</v>
      </c>
      <c r="F4074" t="s">
        <v>68</v>
      </c>
      <c r="G4074" t="s">
        <v>18</v>
      </c>
      <c r="H4074" t="s">
        <v>15</v>
      </c>
      <c r="I4074">
        <v>8029</v>
      </c>
      <c r="J4074">
        <v>154.06</v>
      </c>
      <c r="K4074">
        <v>90.93</v>
      </c>
    </row>
    <row r="4075" spans="1:11" x14ac:dyDescent="0.35">
      <c r="A4075">
        <v>501036059</v>
      </c>
      <c r="B4075" s="2">
        <v>44451</v>
      </c>
      <c r="C4075" s="2">
        <v>44453</v>
      </c>
      <c r="D4075" t="s">
        <v>105</v>
      </c>
      <c r="E4075" t="s">
        <v>12</v>
      </c>
      <c r="F4075" t="s">
        <v>68</v>
      </c>
      <c r="G4075" t="s">
        <v>14</v>
      </c>
      <c r="H4075" t="s">
        <v>34</v>
      </c>
      <c r="I4075">
        <v>6559</v>
      </c>
      <c r="J4075">
        <v>154.06</v>
      </c>
      <c r="K4075">
        <v>90.93</v>
      </c>
    </row>
    <row r="4076" spans="1:11" x14ac:dyDescent="0.35">
      <c r="A4076">
        <v>564173543</v>
      </c>
      <c r="B4076" s="2">
        <v>42846</v>
      </c>
      <c r="C4076" s="2">
        <v>42853</v>
      </c>
      <c r="D4076" t="s">
        <v>77</v>
      </c>
      <c r="E4076" t="s">
        <v>21</v>
      </c>
      <c r="F4076" t="s">
        <v>13</v>
      </c>
      <c r="G4076" t="s">
        <v>18</v>
      </c>
      <c r="H4076" t="s">
        <v>26</v>
      </c>
      <c r="I4076">
        <v>343</v>
      </c>
      <c r="J4076">
        <v>255.28</v>
      </c>
      <c r="K4076">
        <v>159.41999999999999</v>
      </c>
    </row>
    <row r="4077" spans="1:11" x14ac:dyDescent="0.35">
      <c r="A4077">
        <v>320531547</v>
      </c>
      <c r="B4077" s="2">
        <v>42687</v>
      </c>
      <c r="C4077" s="2">
        <v>42707</v>
      </c>
      <c r="D4077" t="s">
        <v>198</v>
      </c>
      <c r="E4077" t="s">
        <v>38</v>
      </c>
      <c r="F4077" t="s">
        <v>17</v>
      </c>
      <c r="G4077" t="s">
        <v>18</v>
      </c>
      <c r="H4077" t="s">
        <v>15</v>
      </c>
      <c r="I4077">
        <v>1262</v>
      </c>
      <c r="J4077">
        <v>152.58000000000001</v>
      </c>
      <c r="K4077">
        <v>97.44</v>
      </c>
    </row>
    <row r="4078" spans="1:11" x14ac:dyDescent="0.35">
      <c r="A4078">
        <v>709221398</v>
      </c>
      <c r="B4078" s="2">
        <v>42586</v>
      </c>
      <c r="C4078" s="2">
        <v>42606</v>
      </c>
      <c r="D4078" t="s">
        <v>177</v>
      </c>
      <c r="E4078" t="s">
        <v>24</v>
      </c>
      <c r="F4078" t="s">
        <v>56</v>
      </c>
      <c r="G4078" t="s">
        <v>14</v>
      </c>
      <c r="H4078" t="s">
        <v>15</v>
      </c>
      <c r="I4078">
        <v>3227</v>
      </c>
      <c r="J4078">
        <v>9.33</v>
      </c>
      <c r="K4078">
        <v>6.92</v>
      </c>
    </row>
    <row r="4079" spans="1:11" x14ac:dyDescent="0.35">
      <c r="A4079">
        <v>939666926</v>
      </c>
      <c r="B4079" s="2">
        <v>43971</v>
      </c>
      <c r="C4079" s="2">
        <v>43981</v>
      </c>
      <c r="D4079" t="s">
        <v>28</v>
      </c>
      <c r="E4079" t="s">
        <v>29</v>
      </c>
      <c r="F4079" t="s">
        <v>33</v>
      </c>
      <c r="G4079" t="s">
        <v>18</v>
      </c>
      <c r="H4079" t="s">
        <v>15</v>
      </c>
      <c r="I4079">
        <v>7180</v>
      </c>
      <c r="J4079">
        <v>109.28</v>
      </c>
      <c r="K4079">
        <v>35.840000000000003</v>
      </c>
    </row>
    <row r="4080" spans="1:11" x14ac:dyDescent="0.35">
      <c r="A4080">
        <v>741604459</v>
      </c>
      <c r="B4080" s="2">
        <v>42500</v>
      </c>
      <c r="C4080" s="2">
        <v>42511</v>
      </c>
      <c r="D4080" t="s">
        <v>154</v>
      </c>
      <c r="E4080" t="s">
        <v>12</v>
      </c>
      <c r="F4080" t="s">
        <v>68</v>
      </c>
      <c r="G4080" t="s">
        <v>14</v>
      </c>
      <c r="H4080" t="s">
        <v>34</v>
      </c>
      <c r="I4080">
        <v>6094</v>
      </c>
      <c r="J4080">
        <v>154.06</v>
      </c>
      <c r="K4080">
        <v>90.93</v>
      </c>
    </row>
    <row r="4081" spans="1:11" x14ac:dyDescent="0.35">
      <c r="A4081">
        <v>815082824</v>
      </c>
      <c r="B4081" s="2">
        <v>42074</v>
      </c>
      <c r="C4081" s="2">
        <v>42095</v>
      </c>
      <c r="D4081" t="s">
        <v>114</v>
      </c>
      <c r="E4081" t="s">
        <v>38</v>
      </c>
      <c r="F4081" t="s">
        <v>47</v>
      </c>
      <c r="G4081" t="s">
        <v>18</v>
      </c>
      <c r="H4081" t="s">
        <v>26</v>
      </c>
      <c r="I4081">
        <v>9975</v>
      </c>
      <c r="J4081">
        <v>421.89</v>
      </c>
      <c r="K4081">
        <v>364.69</v>
      </c>
    </row>
    <row r="4082" spans="1:11" x14ac:dyDescent="0.35">
      <c r="A4082">
        <v>580463349</v>
      </c>
      <c r="B4082" s="2">
        <v>44479</v>
      </c>
      <c r="C4082" s="2">
        <v>44500</v>
      </c>
      <c r="D4082" t="s">
        <v>100</v>
      </c>
      <c r="E4082" t="s">
        <v>21</v>
      </c>
      <c r="F4082" t="s">
        <v>25</v>
      </c>
      <c r="G4082" t="s">
        <v>18</v>
      </c>
      <c r="H4082" t="s">
        <v>19</v>
      </c>
      <c r="I4082">
        <v>859</v>
      </c>
      <c r="J4082">
        <v>205.7</v>
      </c>
      <c r="K4082">
        <v>117.11</v>
      </c>
    </row>
    <row r="4083" spans="1:11" x14ac:dyDescent="0.35">
      <c r="A4083">
        <v>428419864</v>
      </c>
      <c r="B4083" s="2">
        <v>43773</v>
      </c>
      <c r="C4083" s="2">
        <v>43784</v>
      </c>
      <c r="D4083" t="s">
        <v>165</v>
      </c>
      <c r="E4083" t="s">
        <v>21</v>
      </c>
      <c r="F4083" t="s">
        <v>40</v>
      </c>
      <c r="G4083" t="s">
        <v>18</v>
      </c>
      <c r="H4083" t="s">
        <v>15</v>
      </c>
      <c r="I4083">
        <v>7813</v>
      </c>
      <c r="J4083">
        <v>651.21</v>
      </c>
      <c r="K4083">
        <v>524.96</v>
      </c>
    </row>
    <row r="4084" spans="1:11" x14ac:dyDescent="0.35">
      <c r="A4084">
        <v>369938695</v>
      </c>
      <c r="B4084" s="2">
        <v>42025</v>
      </c>
      <c r="C4084" s="2">
        <v>42033</v>
      </c>
      <c r="D4084" t="s">
        <v>130</v>
      </c>
      <c r="E4084" t="s">
        <v>29</v>
      </c>
      <c r="F4084" t="s">
        <v>42</v>
      </c>
      <c r="G4084" t="s">
        <v>14</v>
      </c>
      <c r="H4084" t="s">
        <v>26</v>
      </c>
      <c r="I4084">
        <v>1936</v>
      </c>
      <c r="J4084">
        <v>437.2</v>
      </c>
      <c r="K4084">
        <v>263.33</v>
      </c>
    </row>
    <row r="4085" spans="1:11" x14ac:dyDescent="0.35">
      <c r="A4085">
        <v>486318671</v>
      </c>
      <c r="B4085" s="2">
        <v>43804</v>
      </c>
      <c r="C4085" s="2">
        <v>43823</v>
      </c>
      <c r="D4085" t="s">
        <v>53</v>
      </c>
      <c r="E4085" t="s">
        <v>29</v>
      </c>
      <c r="F4085" t="s">
        <v>47</v>
      </c>
      <c r="G4085" t="s">
        <v>18</v>
      </c>
      <c r="H4085" t="s">
        <v>26</v>
      </c>
      <c r="I4085">
        <v>1357</v>
      </c>
      <c r="J4085">
        <v>421.89</v>
      </c>
      <c r="K4085">
        <v>364.69</v>
      </c>
    </row>
    <row r="4086" spans="1:11" x14ac:dyDescent="0.35">
      <c r="A4086">
        <v>479171121</v>
      </c>
      <c r="B4086" s="2">
        <v>44572</v>
      </c>
      <c r="C4086" s="2">
        <v>44578</v>
      </c>
      <c r="D4086" t="s">
        <v>107</v>
      </c>
      <c r="E4086" t="s">
        <v>21</v>
      </c>
      <c r="F4086" t="s">
        <v>13</v>
      </c>
      <c r="G4086" t="s">
        <v>18</v>
      </c>
      <c r="H4086" t="s">
        <v>19</v>
      </c>
      <c r="I4086">
        <v>6238</v>
      </c>
      <c r="J4086">
        <v>255.28</v>
      </c>
      <c r="K4086">
        <v>159.41999999999999</v>
      </c>
    </row>
    <row r="4087" spans="1:11" x14ac:dyDescent="0.35">
      <c r="A4087">
        <v>120419871</v>
      </c>
      <c r="B4087" s="2">
        <v>42137</v>
      </c>
      <c r="C4087" s="2">
        <v>42148</v>
      </c>
      <c r="D4087" t="s">
        <v>152</v>
      </c>
      <c r="E4087" t="s">
        <v>21</v>
      </c>
      <c r="F4087" t="s">
        <v>30</v>
      </c>
      <c r="G4087" t="s">
        <v>14</v>
      </c>
      <c r="H4087" t="s">
        <v>34</v>
      </c>
      <c r="I4087">
        <v>3771</v>
      </c>
      <c r="J4087">
        <v>81.73</v>
      </c>
      <c r="K4087">
        <v>56.67</v>
      </c>
    </row>
    <row r="4088" spans="1:11" x14ac:dyDescent="0.35">
      <c r="A4088">
        <v>602301251</v>
      </c>
      <c r="B4088" s="2">
        <v>44085</v>
      </c>
      <c r="C4088" s="2">
        <v>44098</v>
      </c>
      <c r="D4088" t="s">
        <v>178</v>
      </c>
      <c r="E4088" t="s">
        <v>21</v>
      </c>
      <c r="F4088" t="s">
        <v>33</v>
      </c>
      <c r="G4088" t="s">
        <v>18</v>
      </c>
      <c r="H4088" t="s">
        <v>15</v>
      </c>
      <c r="I4088">
        <v>3180</v>
      </c>
      <c r="J4088">
        <v>109.28</v>
      </c>
      <c r="K4088">
        <v>35.840000000000003</v>
      </c>
    </row>
    <row r="4089" spans="1:11" x14ac:dyDescent="0.35">
      <c r="A4089">
        <v>487364089</v>
      </c>
      <c r="B4089" s="2">
        <v>43967</v>
      </c>
      <c r="C4089" s="2">
        <v>43984</v>
      </c>
      <c r="D4089" t="s">
        <v>143</v>
      </c>
      <c r="E4089" t="s">
        <v>24</v>
      </c>
      <c r="F4089" t="s">
        <v>42</v>
      </c>
      <c r="G4089" t="s">
        <v>14</v>
      </c>
      <c r="H4089" t="s">
        <v>15</v>
      </c>
      <c r="I4089">
        <v>719</v>
      </c>
      <c r="J4089">
        <v>437.2</v>
      </c>
      <c r="K4089">
        <v>263.33</v>
      </c>
    </row>
    <row r="4090" spans="1:11" x14ac:dyDescent="0.35">
      <c r="A4090">
        <v>658469712</v>
      </c>
      <c r="B4090" s="2">
        <v>44801</v>
      </c>
      <c r="C4090" s="2">
        <v>44802</v>
      </c>
      <c r="D4090" t="s">
        <v>174</v>
      </c>
      <c r="E4090" t="s">
        <v>29</v>
      </c>
      <c r="F4090" t="s">
        <v>56</v>
      </c>
      <c r="G4090" t="s">
        <v>14</v>
      </c>
      <c r="H4090" t="s">
        <v>19</v>
      </c>
      <c r="I4090">
        <v>4675</v>
      </c>
      <c r="J4090">
        <v>9.33</v>
      </c>
      <c r="K4090">
        <v>6.92</v>
      </c>
    </row>
    <row r="4091" spans="1:11" x14ac:dyDescent="0.35">
      <c r="A4091">
        <v>268791949</v>
      </c>
      <c r="B4091" s="2">
        <v>42455</v>
      </c>
      <c r="C4091" s="2">
        <v>42463</v>
      </c>
      <c r="D4091" t="s">
        <v>66</v>
      </c>
      <c r="E4091" t="s">
        <v>38</v>
      </c>
      <c r="F4091" t="s">
        <v>47</v>
      </c>
      <c r="G4091" t="s">
        <v>14</v>
      </c>
      <c r="H4091" t="s">
        <v>19</v>
      </c>
      <c r="I4091">
        <v>366</v>
      </c>
      <c r="J4091">
        <v>421.89</v>
      </c>
      <c r="K4091">
        <v>364.69</v>
      </c>
    </row>
    <row r="4092" spans="1:11" x14ac:dyDescent="0.35">
      <c r="A4092">
        <v>791817128</v>
      </c>
      <c r="B4092" s="2">
        <v>42418</v>
      </c>
      <c r="C4092" s="2">
        <v>42425</v>
      </c>
      <c r="D4092" t="s">
        <v>44</v>
      </c>
      <c r="E4092" t="s">
        <v>12</v>
      </c>
      <c r="F4092" t="s">
        <v>56</v>
      </c>
      <c r="G4092" t="s">
        <v>14</v>
      </c>
      <c r="H4092" t="s">
        <v>15</v>
      </c>
      <c r="I4092">
        <v>5139</v>
      </c>
      <c r="J4092">
        <v>9.33</v>
      </c>
      <c r="K4092">
        <v>6.92</v>
      </c>
    </row>
    <row r="4093" spans="1:11" x14ac:dyDescent="0.35">
      <c r="A4093">
        <v>171344077</v>
      </c>
      <c r="B4093" s="2">
        <v>42876</v>
      </c>
      <c r="C4093" s="2">
        <v>42882</v>
      </c>
      <c r="D4093" t="s">
        <v>200</v>
      </c>
      <c r="E4093" t="s">
        <v>24</v>
      </c>
      <c r="F4093" t="s">
        <v>76</v>
      </c>
      <c r="G4093" t="s">
        <v>18</v>
      </c>
      <c r="H4093" t="s">
        <v>34</v>
      </c>
      <c r="I4093">
        <v>3375</v>
      </c>
      <c r="J4093">
        <v>668.27</v>
      </c>
      <c r="K4093">
        <v>502.54</v>
      </c>
    </row>
    <row r="4094" spans="1:11" x14ac:dyDescent="0.35">
      <c r="A4094">
        <v>471484124</v>
      </c>
      <c r="B4094" s="2">
        <v>44174</v>
      </c>
      <c r="C4094" s="2">
        <v>44191</v>
      </c>
      <c r="D4094" t="s">
        <v>135</v>
      </c>
      <c r="E4094" t="s">
        <v>21</v>
      </c>
      <c r="F4094" t="s">
        <v>13</v>
      </c>
      <c r="G4094" t="s">
        <v>14</v>
      </c>
      <c r="H4094" t="s">
        <v>15</v>
      </c>
      <c r="I4094">
        <v>1485</v>
      </c>
      <c r="J4094">
        <v>255.28</v>
      </c>
      <c r="K4094">
        <v>159.41999999999999</v>
      </c>
    </row>
    <row r="4095" spans="1:11" x14ac:dyDescent="0.35">
      <c r="A4095">
        <v>226661098</v>
      </c>
      <c r="B4095" s="2">
        <v>42276</v>
      </c>
      <c r="C4095" s="2">
        <v>42278</v>
      </c>
      <c r="D4095" t="s">
        <v>212</v>
      </c>
      <c r="E4095" t="s">
        <v>32</v>
      </c>
      <c r="F4095" t="s">
        <v>40</v>
      </c>
      <c r="G4095" t="s">
        <v>18</v>
      </c>
      <c r="H4095" t="s">
        <v>34</v>
      </c>
      <c r="I4095">
        <v>2911</v>
      </c>
      <c r="J4095">
        <v>651.21</v>
      </c>
      <c r="K4095">
        <v>524.96</v>
      </c>
    </row>
    <row r="4096" spans="1:11" x14ac:dyDescent="0.35">
      <c r="A4096">
        <v>291611325</v>
      </c>
      <c r="B4096" s="2">
        <v>42767</v>
      </c>
      <c r="C4096" s="2">
        <v>42776</v>
      </c>
      <c r="D4096" t="s">
        <v>145</v>
      </c>
      <c r="E4096" t="s">
        <v>21</v>
      </c>
      <c r="F4096" t="s">
        <v>17</v>
      </c>
      <c r="G4096" t="s">
        <v>18</v>
      </c>
      <c r="H4096" t="s">
        <v>15</v>
      </c>
      <c r="I4096">
        <v>3126</v>
      </c>
      <c r="J4096">
        <v>152.58000000000001</v>
      </c>
      <c r="K4096">
        <v>97.44</v>
      </c>
    </row>
    <row r="4097" spans="1:11" x14ac:dyDescent="0.35">
      <c r="A4097">
        <v>691383635</v>
      </c>
      <c r="B4097" s="2">
        <v>43506</v>
      </c>
      <c r="C4097" s="2">
        <v>43512</v>
      </c>
      <c r="D4097" t="s">
        <v>116</v>
      </c>
      <c r="E4097" t="s">
        <v>21</v>
      </c>
      <c r="F4097" t="s">
        <v>68</v>
      </c>
      <c r="G4097" t="s">
        <v>18</v>
      </c>
      <c r="H4097" t="s">
        <v>15</v>
      </c>
      <c r="I4097">
        <v>4637</v>
      </c>
      <c r="J4097">
        <v>154.06</v>
      </c>
      <c r="K4097">
        <v>90.93</v>
      </c>
    </row>
    <row r="4098" spans="1:11" x14ac:dyDescent="0.35">
      <c r="A4098">
        <v>171339356</v>
      </c>
      <c r="B4098" s="2">
        <v>42433</v>
      </c>
      <c r="C4098" s="2">
        <v>42435</v>
      </c>
      <c r="D4098" t="s">
        <v>73</v>
      </c>
      <c r="E4098" t="s">
        <v>24</v>
      </c>
      <c r="F4098" t="s">
        <v>30</v>
      </c>
      <c r="G4098" t="s">
        <v>18</v>
      </c>
      <c r="H4098" t="s">
        <v>15</v>
      </c>
      <c r="I4098">
        <v>1978</v>
      </c>
      <c r="J4098">
        <v>81.73</v>
      </c>
      <c r="K4098">
        <v>56.67</v>
      </c>
    </row>
    <row r="4099" spans="1:11" x14ac:dyDescent="0.35">
      <c r="A4099">
        <v>247152316</v>
      </c>
      <c r="B4099" s="2">
        <v>43533</v>
      </c>
      <c r="C4099" s="2">
        <v>43541</v>
      </c>
      <c r="D4099" t="s">
        <v>53</v>
      </c>
      <c r="E4099" t="s">
        <v>29</v>
      </c>
      <c r="F4099" t="s">
        <v>30</v>
      </c>
      <c r="G4099" t="s">
        <v>18</v>
      </c>
      <c r="H4099" t="s">
        <v>15</v>
      </c>
      <c r="I4099">
        <v>6717</v>
      </c>
      <c r="J4099">
        <v>81.73</v>
      </c>
      <c r="K4099">
        <v>56.67</v>
      </c>
    </row>
    <row r="4100" spans="1:11" x14ac:dyDescent="0.35">
      <c r="A4100">
        <v>254808843</v>
      </c>
      <c r="B4100" s="2">
        <v>43410</v>
      </c>
      <c r="C4100" s="2">
        <v>43412</v>
      </c>
      <c r="D4100" t="s">
        <v>209</v>
      </c>
      <c r="E4100" t="s">
        <v>32</v>
      </c>
      <c r="F4100" t="s">
        <v>17</v>
      </c>
      <c r="G4100" t="s">
        <v>14</v>
      </c>
      <c r="H4100" t="s">
        <v>26</v>
      </c>
      <c r="I4100">
        <v>2454</v>
      </c>
      <c r="J4100">
        <v>152.58000000000001</v>
      </c>
      <c r="K4100">
        <v>97.44</v>
      </c>
    </row>
    <row r="4101" spans="1:11" x14ac:dyDescent="0.35">
      <c r="A4101">
        <v>500607764</v>
      </c>
      <c r="B4101" s="2">
        <v>43826</v>
      </c>
      <c r="C4101" s="2">
        <v>43837</v>
      </c>
      <c r="D4101" t="s">
        <v>37</v>
      </c>
      <c r="E4101" t="s">
        <v>38</v>
      </c>
      <c r="F4101" t="s">
        <v>42</v>
      </c>
      <c r="G4101" t="s">
        <v>18</v>
      </c>
      <c r="H4101" t="s">
        <v>26</v>
      </c>
      <c r="I4101">
        <v>9817</v>
      </c>
      <c r="J4101">
        <v>437.2</v>
      </c>
      <c r="K4101">
        <v>263.33</v>
      </c>
    </row>
    <row r="4102" spans="1:11" x14ac:dyDescent="0.35">
      <c r="A4102">
        <v>911160409</v>
      </c>
      <c r="B4102" s="2">
        <v>43857</v>
      </c>
      <c r="C4102" s="2">
        <v>43864</v>
      </c>
      <c r="D4102" t="s">
        <v>89</v>
      </c>
      <c r="E4102" t="s">
        <v>38</v>
      </c>
      <c r="F4102" t="s">
        <v>25</v>
      </c>
      <c r="G4102" t="s">
        <v>14</v>
      </c>
      <c r="H4102" t="s">
        <v>15</v>
      </c>
      <c r="I4102">
        <v>1468</v>
      </c>
      <c r="J4102">
        <v>205.7</v>
      </c>
      <c r="K4102">
        <v>117.11</v>
      </c>
    </row>
    <row r="4103" spans="1:11" x14ac:dyDescent="0.35">
      <c r="A4103">
        <v>583390605</v>
      </c>
      <c r="B4103" s="2">
        <v>42159</v>
      </c>
      <c r="C4103" s="2">
        <v>42168</v>
      </c>
      <c r="D4103" t="s">
        <v>173</v>
      </c>
      <c r="E4103" t="s">
        <v>24</v>
      </c>
      <c r="F4103" t="s">
        <v>25</v>
      </c>
      <c r="G4103" t="s">
        <v>14</v>
      </c>
      <c r="H4103" t="s">
        <v>15</v>
      </c>
      <c r="I4103">
        <v>7099</v>
      </c>
      <c r="J4103">
        <v>205.7</v>
      </c>
      <c r="K4103">
        <v>117.11</v>
      </c>
    </row>
    <row r="4104" spans="1:11" x14ac:dyDescent="0.35">
      <c r="A4104">
        <v>934534680</v>
      </c>
      <c r="B4104" s="2">
        <v>42472</v>
      </c>
      <c r="C4104" s="2">
        <v>42491</v>
      </c>
      <c r="D4104" t="s">
        <v>198</v>
      </c>
      <c r="E4104" t="s">
        <v>38</v>
      </c>
      <c r="F4104" t="s">
        <v>40</v>
      </c>
      <c r="G4104" t="s">
        <v>18</v>
      </c>
      <c r="H4104" t="s">
        <v>15</v>
      </c>
      <c r="I4104">
        <v>8434</v>
      </c>
      <c r="J4104">
        <v>651.21</v>
      </c>
      <c r="K4104">
        <v>524.96</v>
      </c>
    </row>
    <row r="4105" spans="1:11" x14ac:dyDescent="0.35">
      <c r="A4105">
        <v>752141463</v>
      </c>
      <c r="B4105" s="2">
        <v>44463</v>
      </c>
      <c r="C4105" s="2">
        <v>44468</v>
      </c>
      <c r="D4105" t="s">
        <v>187</v>
      </c>
      <c r="E4105" t="s">
        <v>29</v>
      </c>
      <c r="F4105" t="s">
        <v>30</v>
      </c>
      <c r="G4105" t="s">
        <v>18</v>
      </c>
      <c r="H4105" t="s">
        <v>19</v>
      </c>
      <c r="I4105">
        <v>4228</v>
      </c>
      <c r="J4105">
        <v>81.73</v>
      </c>
      <c r="K4105">
        <v>56.67</v>
      </c>
    </row>
    <row r="4106" spans="1:11" x14ac:dyDescent="0.35">
      <c r="A4106">
        <v>244072282</v>
      </c>
      <c r="B4106" s="2">
        <v>42031</v>
      </c>
      <c r="C4106" s="2">
        <v>42052</v>
      </c>
      <c r="D4106" t="s">
        <v>96</v>
      </c>
      <c r="E4106" t="s">
        <v>29</v>
      </c>
      <c r="F4106" t="s">
        <v>33</v>
      </c>
      <c r="G4106" t="s">
        <v>14</v>
      </c>
      <c r="H4106" t="s">
        <v>34</v>
      </c>
      <c r="I4106">
        <v>5267</v>
      </c>
      <c r="J4106">
        <v>109.28</v>
      </c>
      <c r="K4106">
        <v>35.840000000000003</v>
      </c>
    </row>
    <row r="4107" spans="1:11" x14ac:dyDescent="0.35">
      <c r="A4107">
        <v>588500964</v>
      </c>
      <c r="B4107" s="2">
        <v>43163</v>
      </c>
      <c r="C4107" s="2">
        <v>43176</v>
      </c>
      <c r="D4107" t="s">
        <v>98</v>
      </c>
      <c r="E4107" t="s">
        <v>38</v>
      </c>
      <c r="F4107" t="s">
        <v>42</v>
      </c>
      <c r="G4107" t="s">
        <v>14</v>
      </c>
      <c r="H4107" t="s">
        <v>15</v>
      </c>
      <c r="I4107">
        <v>9368</v>
      </c>
      <c r="J4107">
        <v>437.2</v>
      </c>
      <c r="K4107">
        <v>263.33</v>
      </c>
    </row>
    <row r="4108" spans="1:11" x14ac:dyDescent="0.35">
      <c r="A4108">
        <v>783913838</v>
      </c>
      <c r="B4108" s="2">
        <v>43501</v>
      </c>
      <c r="C4108" s="2">
        <v>43515</v>
      </c>
      <c r="D4108" t="s">
        <v>144</v>
      </c>
      <c r="E4108" t="s">
        <v>21</v>
      </c>
      <c r="F4108" t="s">
        <v>17</v>
      </c>
      <c r="G4108" t="s">
        <v>14</v>
      </c>
      <c r="H4108" t="s">
        <v>34</v>
      </c>
      <c r="I4108">
        <v>6380</v>
      </c>
      <c r="J4108">
        <v>152.58000000000001</v>
      </c>
      <c r="K4108">
        <v>97.44</v>
      </c>
    </row>
    <row r="4109" spans="1:11" x14ac:dyDescent="0.35">
      <c r="A4109">
        <v>799109733</v>
      </c>
      <c r="B4109" s="2">
        <v>43538</v>
      </c>
      <c r="C4109" s="2">
        <v>43557</v>
      </c>
      <c r="D4109" t="s">
        <v>175</v>
      </c>
      <c r="E4109" t="s">
        <v>21</v>
      </c>
      <c r="F4109" t="s">
        <v>33</v>
      </c>
      <c r="G4109" t="s">
        <v>14</v>
      </c>
      <c r="H4109" t="s">
        <v>19</v>
      </c>
      <c r="I4109">
        <v>3183</v>
      </c>
      <c r="J4109">
        <v>109.28</v>
      </c>
      <c r="K4109">
        <v>35.840000000000003</v>
      </c>
    </row>
    <row r="4110" spans="1:11" x14ac:dyDescent="0.35">
      <c r="A4110">
        <v>223199975</v>
      </c>
      <c r="B4110" s="2">
        <v>42695</v>
      </c>
      <c r="C4110" s="2">
        <v>42710</v>
      </c>
      <c r="D4110" t="s">
        <v>135</v>
      </c>
      <c r="E4110" t="s">
        <v>21</v>
      </c>
      <c r="F4110" t="s">
        <v>22</v>
      </c>
      <c r="G4110" t="s">
        <v>14</v>
      </c>
      <c r="H4110" t="s">
        <v>26</v>
      </c>
      <c r="I4110">
        <v>8687</v>
      </c>
      <c r="J4110">
        <v>47.45</v>
      </c>
      <c r="K4110">
        <v>31.79</v>
      </c>
    </row>
    <row r="4111" spans="1:11" x14ac:dyDescent="0.35">
      <c r="A4111">
        <v>515608394</v>
      </c>
      <c r="B4111" s="2">
        <v>42477</v>
      </c>
      <c r="C4111" s="2">
        <v>42480</v>
      </c>
      <c r="D4111" t="s">
        <v>196</v>
      </c>
      <c r="E4111" t="s">
        <v>32</v>
      </c>
      <c r="F4111" t="s">
        <v>42</v>
      </c>
      <c r="G4111" t="s">
        <v>18</v>
      </c>
      <c r="H4111" t="s">
        <v>15</v>
      </c>
      <c r="I4111">
        <v>8836</v>
      </c>
      <c r="J4111">
        <v>437.2</v>
      </c>
      <c r="K4111">
        <v>263.33</v>
      </c>
    </row>
    <row r="4112" spans="1:11" x14ac:dyDescent="0.35">
      <c r="A4112">
        <v>956071317</v>
      </c>
      <c r="B4112" s="2">
        <v>43891</v>
      </c>
      <c r="C4112" s="2">
        <v>43907</v>
      </c>
      <c r="D4112" t="s">
        <v>173</v>
      </c>
      <c r="E4112" t="s">
        <v>24</v>
      </c>
      <c r="F4112" t="s">
        <v>42</v>
      </c>
      <c r="G4112" t="s">
        <v>18</v>
      </c>
      <c r="H4112" t="s">
        <v>15</v>
      </c>
      <c r="I4112">
        <v>1603</v>
      </c>
      <c r="J4112">
        <v>437.2</v>
      </c>
      <c r="K4112">
        <v>263.33</v>
      </c>
    </row>
    <row r="4113" spans="1:11" x14ac:dyDescent="0.35">
      <c r="A4113">
        <v>894637572</v>
      </c>
      <c r="B4113" s="2">
        <v>44604</v>
      </c>
      <c r="C4113" s="2">
        <v>44623</v>
      </c>
      <c r="D4113" t="s">
        <v>44</v>
      </c>
      <c r="E4113" t="s">
        <v>12</v>
      </c>
      <c r="F4113" t="s">
        <v>17</v>
      </c>
      <c r="G4113" t="s">
        <v>18</v>
      </c>
      <c r="H4113" t="s">
        <v>19</v>
      </c>
      <c r="I4113">
        <v>1993</v>
      </c>
      <c r="J4113">
        <v>152.58000000000001</v>
      </c>
      <c r="K4113">
        <v>97.44</v>
      </c>
    </row>
    <row r="4114" spans="1:11" x14ac:dyDescent="0.35">
      <c r="A4114">
        <v>201668488</v>
      </c>
      <c r="B4114" s="2">
        <v>42669</v>
      </c>
      <c r="C4114" s="2">
        <v>42689</v>
      </c>
      <c r="D4114" t="s">
        <v>66</v>
      </c>
      <c r="E4114" t="s">
        <v>38</v>
      </c>
      <c r="F4114" t="s">
        <v>30</v>
      </c>
      <c r="G4114" t="s">
        <v>14</v>
      </c>
      <c r="H4114" t="s">
        <v>19</v>
      </c>
      <c r="I4114">
        <v>7042</v>
      </c>
      <c r="J4114">
        <v>81.73</v>
      </c>
      <c r="K4114">
        <v>56.67</v>
      </c>
    </row>
    <row r="4115" spans="1:11" x14ac:dyDescent="0.35">
      <c r="A4115">
        <v>617837893</v>
      </c>
      <c r="B4115" s="2">
        <v>43651</v>
      </c>
      <c r="C4115" s="2">
        <v>43671</v>
      </c>
      <c r="D4115" t="s">
        <v>90</v>
      </c>
      <c r="E4115" t="s">
        <v>38</v>
      </c>
      <c r="F4115" t="s">
        <v>42</v>
      </c>
      <c r="G4115" t="s">
        <v>14</v>
      </c>
      <c r="H4115" t="s">
        <v>15</v>
      </c>
      <c r="I4115">
        <v>817</v>
      </c>
      <c r="J4115">
        <v>437.2</v>
      </c>
      <c r="K4115">
        <v>263.33</v>
      </c>
    </row>
    <row r="4116" spans="1:11" x14ac:dyDescent="0.35">
      <c r="A4116">
        <v>804132115</v>
      </c>
      <c r="B4116" s="2">
        <v>44114</v>
      </c>
      <c r="C4116" s="2">
        <v>44134</v>
      </c>
      <c r="D4116" t="s">
        <v>97</v>
      </c>
      <c r="E4116" t="s">
        <v>29</v>
      </c>
      <c r="F4116" t="s">
        <v>17</v>
      </c>
      <c r="G4116" t="s">
        <v>14</v>
      </c>
      <c r="H4116" t="s">
        <v>19</v>
      </c>
      <c r="I4116">
        <v>9417</v>
      </c>
      <c r="J4116">
        <v>152.58000000000001</v>
      </c>
      <c r="K4116">
        <v>97.44</v>
      </c>
    </row>
    <row r="4117" spans="1:11" x14ac:dyDescent="0.35">
      <c r="A4117">
        <v>391849982</v>
      </c>
      <c r="B4117" s="2">
        <v>42704</v>
      </c>
      <c r="C4117" s="2">
        <v>42725</v>
      </c>
      <c r="D4117" t="s">
        <v>215</v>
      </c>
      <c r="E4117" t="s">
        <v>21</v>
      </c>
      <c r="F4117" t="s">
        <v>25</v>
      </c>
      <c r="G4117" t="s">
        <v>18</v>
      </c>
      <c r="H4117" t="s">
        <v>34</v>
      </c>
      <c r="I4117">
        <v>5972</v>
      </c>
      <c r="J4117">
        <v>205.7</v>
      </c>
      <c r="K4117">
        <v>117.11</v>
      </c>
    </row>
    <row r="4118" spans="1:11" x14ac:dyDescent="0.35">
      <c r="A4118">
        <v>432602822</v>
      </c>
      <c r="B4118" s="2">
        <v>43153</v>
      </c>
      <c r="C4118" s="2">
        <v>43164</v>
      </c>
      <c r="D4118" t="s">
        <v>196</v>
      </c>
      <c r="E4118" t="s">
        <v>32</v>
      </c>
      <c r="F4118" t="s">
        <v>42</v>
      </c>
      <c r="G4118" t="s">
        <v>14</v>
      </c>
      <c r="H4118" t="s">
        <v>34</v>
      </c>
      <c r="I4118">
        <v>5643</v>
      </c>
      <c r="J4118">
        <v>437.2</v>
      </c>
      <c r="K4118">
        <v>263.33</v>
      </c>
    </row>
    <row r="4119" spans="1:11" x14ac:dyDescent="0.35">
      <c r="A4119">
        <v>248314464</v>
      </c>
      <c r="B4119" s="2">
        <v>44078</v>
      </c>
      <c r="C4119" s="2">
        <v>44081</v>
      </c>
      <c r="D4119" t="s">
        <v>92</v>
      </c>
      <c r="E4119" t="s">
        <v>32</v>
      </c>
      <c r="F4119" t="s">
        <v>47</v>
      </c>
      <c r="G4119" t="s">
        <v>14</v>
      </c>
      <c r="H4119" t="s">
        <v>34</v>
      </c>
      <c r="I4119">
        <v>623</v>
      </c>
      <c r="J4119">
        <v>421.89</v>
      </c>
      <c r="K4119">
        <v>364.69</v>
      </c>
    </row>
    <row r="4120" spans="1:11" x14ac:dyDescent="0.35">
      <c r="A4120">
        <v>581221234</v>
      </c>
      <c r="B4120" s="2">
        <v>43178</v>
      </c>
      <c r="C4120" s="2">
        <v>43185</v>
      </c>
      <c r="D4120" t="s">
        <v>146</v>
      </c>
      <c r="E4120" t="s">
        <v>29</v>
      </c>
      <c r="F4120" t="s">
        <v>22</v>
      </c>
      <c r="G4120" t="s">
        <v>14</v>
      </c>
      <c r="H4120" t="s">
        <v>26</v>
      </c>
      <c r="I4120">
        <v>5134</v>
      </c>
      <c r="J4120">
        <v>47.45</v>
      </c>
      <c r="K4120">
        <v>31.79</v>
      </c>
    </row>
    <row r="4121" spans="1:11" x14ac:dyDescent="0.35">
      <c r="A4121">
        <v>443871963</v>
      </c>
      <c r="B4121" s="2">
        <v>44622</v>
      </c>
      <c r="C4121" s="2">
        <v>44625</v>
      </c>
      <c r="D4121" t="s">
        <v>81</v>
      </c>
      <c r="E4121" t="s">
        <v>32</v>
      </c>
      <c r="F4121" t="s">
        <v>33</v>
      </c>
      <c r="G4121" t="s">
        <v>14</v>
      </c>
      <c r="H4121" t="s">
        <v>34</v>
      </c>
      <c r="I4121">
        <v>432</v>
      </c>
      <c r="J4121">
        <v>109.28</v>
      </c>
      <c r="K4121">
        <v>35.840000000000003</v>
      </c>
    </row>
    <row r="4122" spans="1:11" x14ac:dyDescent="0.35">
      <c r="A4122">
        <v>269127976</v>
      </c>
      <c r="B4122" s="2">
        <v>42272</v>
      </c>
      <c r="C4122" s="2">
        <v>42273</v>
      </c>
      <c r="D4122" t="s">
        <v>70</v>
      </c>
      <c r="E4122" t="s">
        <v>29</v>
      </c>
      <c r="F4122" t="s">
        <v>17</v>
      </c>
      <c r="G4122" t="s">
        <v>18</v>
      </c>
      <c r="H4122" t="s">
        <v>15</v>
      </c>
      <c r="I4122">
        <v>9804</v>
      </c>
      <c r="J4122">
        <v>152.58000000000001</v>
      </c>
      <c r="K4122">
        <v>97.44</v>
      </c>
    </row>
    <row r="4123" spans="1:11" x14ac:dyDescent="0.35">
      <c r="A4123">
        <v>560163104</v>
      </c>
      <c r="B4123" s="2">
        <v>43497</v>
      </c>
      <c r="C4123" s="2">
        <v>43501</v>
      </c>
      <c r="D4123" t="s">
        <v>52</v>
      </c>
      <c r="E4123" t="s">
        <v>12</v>
      </c>
      <c r="F4123" t="s">
        <v>56</v>
      </c>
      <c r="G4123" t="s">
        <v>14</v>
      </c>
      <c r="H4123" t="s">
        <v>34</v>
      </c>
      <c r="I4123">
        <v>3565</v>
      </c>
      <c r="J4123">
        <v>9.33</v>
      </c>
      <c r="K4123">
        <v>6.92</v>
      </c>
    </row>
    <row r="4124" spans="1:11" x14ac:dyDescent="0.35">
      <c r="A4124">
        <v>540463674</v>
      </c>
      <c r="B4124" s="2">
        <v>42287</v>
      </c>
      <c r="C4124" s="2">
        <v>42298</v>
      </c>
      <c r="D4124" t="s">
        <v>170</v>
      </c>
      <c r="E4124" t="s">
        <v>12</v>
      </c>
      <c r="F4124" t="s">
        <v>76</v>
      </c>
      <c r="G4124" t="s">
        <v>18</v>
      </c>
      <c r="H4124" t="s">
        <v>34</v>
      </c>
      <c r="I4124">
        <v>4066</v>
      </c>
      <c r="J4124">
        <v>668.27</v>
      </c>
      <c r="K4124">
        <v>502.54</v>
      </c>
    </row>
    <row r="4125" spans="1:11" x14ac:dyDescent="0.35">
      <c r="A4125">
        <v>403828513</v>
      </c>
      <c r="B4125" s="2">
        <v>44519</v>
      </c>
      <c r="C4125" s="2">
        <v>44536</v>
      </c>
      <c r="D4125" t="s">
        <v>132</v>
      </c>
      <c r="E4125" t="s">
        <v>38</v>
      </c>
      <c r="F4125" t="s">
        <v>13</v>
      </c>
      <c r="G4125" t="s">
        <v>14</v>
      </c>
      <c r="H4125" t="s">
        <v>34</v>
      </c>
      <c r="I4125">
        <v>686</v>
      </c>
      <c r="J4125">
        <v>255.28</v>
      </c>
      <c r="K4125">
        <v>159.41999999999999</v>
      </c>
    </row>
    <row r="4126" spans="1:11" x14ac:dyDescent="0.35">
      <c r="A4126">
        <v>864368951</v>
      </c>
      <c r="B4126" s="2">
        <v>43574</v>
      </c>
      <c r="C4126" s="2">
        <v>43582</v>
      </c>
      <c r="D4126" t="s">
        <v>161</v>
      </c>
      <c r="E4126" t="s">
        <v>24</v>
      </c>
      <c r="F4126" t="s">
        <v>17</v>
      </c>
      <c r="G4126" t="s">
        <v>14</v>
      </c>
      <c r="H4126" t="s">
        <v>15</v>
      </c>
      <c r="I4126">
        <v>4836</v>
      </c>
      <c r="J4126">
        <v>152.58000000000001</v>
      </c>
      <c r="K4126">
        <v>97.44</v>
      </c>
    </row>
    <row r="4127" spans="1:11" x14ac:dyDescent="0.35">
      <c r="A4127">
        <v>906508815</v>
      </c>
      <c r="B4127" s="2">
        <v>43113</v>
      </c>
      <c r="C4127" s="2">
        <v>43133</v>
      </c>
      <c r="D4127" t="s">
        <v>193</v>
      </c>
      <c r="E4127" t="s">
        <v>21</v>
      </c>
      <c r="F4127" t="s">
        <v>33</v>
      </c>
      <c r="G4127" t="s">
        <v>14</v>
      </c>
      <c r="H4127" t="s">
        <v>34</v>
      </c>
      <c r="I4127">
        <v>4958</v>
      </c>
      <c r="J4127">
        <v>109.28</v>
      </c>
      <c r="K4127">
        <v>35.840000000000003</v>
      </c>
    </row>
    <row r="4128" spans="1:11" x14ac:dyDescent="0.35">
      <c r="A4128">
        <v>934984433</v>
      </c>
      <c r="B4128" s="2">
        <v>42641</v>
      </c>
      <c r="C4128" s="2">
        <v>42658</v>
      </c>
      <c r="D4128" t="s">
        <v>44</v>
      </c>
      <c r="E4128" t="s">
        <v>12</v>
      </c>
      <c r="F4128" t="s">
        <v>68</v>
      </c>
      <c r="G4128" t="s">
        <v>14</v>
      </c>
      <c r="H4128" t="s">
        <v>19</v>
      </c>
      <c r="I4128">
        <v>1526</v>
      </c>
      <c r="J4128">
        <v>154.06</v>
      </c>
      <c r="K4128">
        <v>90.93</v>
      </c>
    </row>
    <row r="4129" spans="1:11" x14ac:dyDescent="0.35">
      <c r="A4129">
        <v>524844634</v>
      </c>
      <c r="B4129" s="2">
        <v>43748</v>
      </c>
      <c r="C4129" s="2">
        <v>43769</v>
      </c>
      <c r="D4129" t="s">
        <v>176</v>
      </c>
      <c r="E4129" t="s">
        <v>21</v>
      </c>
      <c r="F4129" t="s">
        <v>25</v>
      </c>
      <c r="G4129" t="s">
        <v>18</v>
      </c>
      <c r="H4129" t="s">
        <v>15</v>
      </c>
      <c r="I4129">
        <v>2045</v>
      </c>
      <c r="J4129">
        <v>205.7</v>
      </c>
      <c r="K4129">
        <v>117.11</v>
      </c>
    </row>
    <row r="4130" spans="1:11" x14ac:dyDescent="0.35">
      <c r="A4130">
        <v>671450746</v>
      </c>
      <c r="B4130" s="2">
        <v>43723</v>
      </c>
      <c r="C4130" s="2">
        <v>43743</v>
      </c>
      <c r="D4130" t="s">
        <v>124</v>
      </c>
      <c r="E4130" t="s">
        <v>38</v>
      </c>
      <c r="F4130" t="s">
        <v>56</v>
      </c>
      <c r="G4130" t="s">
        <v>18</v>
      </c>
      <c r="H4130" t="s">
        <v>15</v>
      </c>
      <c r="I4130">
        <v>6052</v>
      </c>
      <c r="J4130">
        <v>9.33</v>
      </c>
      <c r="K4130">
        <v>6.92</v>
      </c>
    </row>
    <row r="4131" spans="1:11" x14ac:dyDescent="0.35">
      <c r="A4131">
        <v>640476596</v>
      </c>
      <c r="B4131" s="2">
        <v>43394</v>
      </c>
      <c r="C4131" s="2">
        <v>43403</v>
      </c>
      <c r="D4131" t="s">
        <v>189</v>
      </c>
      <c r="E4131" t="s">
        <v>21</v>
      </c>
      <c r="F4131" t="s">
        <v>56</v>
      </c>
      <c r="G4131" t="s">
        <v>14</v>
      </c>
      <c r="H4131" t="s">
        <v>34</v>
      </c>
      <c r="I4131">
        <v>112</v>
      </c>
      <c r="J4131">
        <v>9.33</v>
      </c>
      <c r="K4131">
        <v>6.92</v>
      </c>
    </row>
    <row r="4132" spans="1:11" x14ac:dyDescent="0.35">
      <c r="A4132">
        <v>217908513</v>
      </c>
      <c r="B4132" s="2">
        <v>42520</v>
      </c>
      <c r="C4132" s="2">
        <v>42535</v>
      </c>
      <c r="D4132" t="s">
        <v>198</v>
      </c>
      <c r="E4132" t="s">
        <v>38</v>
      </c>
      <c r="F4132" t="s">
        <v>42</v>
      </c>
      <c r="G4132" t="s">
        <v>14</v>
      </c>
      <c r="H4132" t="s">
        <v>34</v>
      </c>
      <c r="I4132">
        <v>2826</v>
      </c>
      <c r="J4132">
        <v>437.2</v>
      </c>
      <c r="K4132">
        <v>263.33</v>
      </c>
    </row>
    <row r="4133" spans="1:11" x14ac:dyDescent="0.35">
      <c r="A4133">
        <v>160045325</v>
      </c>
      <c r="B4133" s="2">
        <v>42055</v>
      </c>
      <c r="C4133" s="2">
        <v>42073</v>
      </c>
      <c r="D4133" t="s">
        <v>138</v>
      </c>
      <c r="E4133" t="s">
        <v>24</v>
      </c>
      <c r="F4133" t="s">
        <v>56</v>
      </c>
      <c r="G4133" t="s">
        <v>14</v>
      </c>
      <c r="H4133" t="s">
        <v>26</v>
      </c>
      <c r="I4133">
        <v>9823</v>
      </c>
      <c r="J4133">
        <v>9.33</v>
      </c>
      <c r="K4133">
        <v>6.92</v>
      </c>
    </row>
    <row r="4134" spans="1:11" x14ac:dyDescent="0.35">
      <c r="A4134">
        <v>843498361</v>
      </c>
      <c r="B4134" s="2">
        <v>42460</v>
      </c>
      <c r="C4134" s="2">
        <v>42469</v>
      </c>
      <c r="D4134" t="s">
        <v>128</v>
      </c>
      <c r="E4134" t="s">
        <v>38</v>
      </c>
      <c r="F4134" t="s">
        <v>40</v>
      </c>
      <c r="G4134" t="s">
        <v>18</v>
      </c>
      <c r="H4134" t="s">
        <v>15</v>
      </c>
      <c r="I4134">
        <v>8764</v>
      </c>
      <c r="J4134">
        <v>651.21</v>
      </c>
      <c r="K4134">
        <v>524.96</v>
      </c>
    </row>
    <row r="4135" spans="1:11" x14ac:dyDescent="0.35">
      <c r="A4135">
        <v>915191447</v>
      </c>
      <c r="B4135" s="2">
        <v>43352</v>
      </c>
      <c r="C4135" s="2">
        <v>43360</v>
      </c>
      <c r="D4135" t="s">
        <v>58</v>
      </c>
      <c r="E4135" t="s">
        <v>29</v>
      </c>
      <c r="F4135" t="s">
        <v>17</v>
      </c>
      <c r="G4135" t="s">
        <v>14</v>
      </c>
      <c r="H4135" t="s">
        <v>15</v>
      </c>
      <c r="I4135">
        <v>4342</v>
      </c>
      <c r="J4135">
        <v>152.58000000000001</v>
      </c>
      <c r="K4135">
        <v>97.44</v>
      </c>
    </row>
    <row r="4136" spans="1:11" x14ac:dyDescent="0.35">
      <c r="A4136">
        <v>442360913</v>
      </c>
      <c r="B4136" s="2">
        <v>43126</v>
      </c>
      <c r="C4136" s="2">
        <v>43130</v>
      </c>
      <c r="D4136" t="s">
        <v>11</v>
      </c>
      <c r="E4136" t="s">
        <v>12</v>
      </c>
      <c r="F4136" t="s">
        <v>56</v>
      </c>
      <c r="G4136" t="s">
        <v>14</v>
      </c>
      <c r="H4136" t="s">
        <v>19</v>
      </c>
      <c r="I4136">
        <v>3279</v>
      </c>
      <c r="J4136">
        <v>9.33</v>
      </c>
      <c r="K4136">
        <v>6.92</v>
      </c>
    </row>
    <row r="4137" spans="1:11" x14ac:dyDescent="0.35">
      <c r="A4137">
        <v>462555587</v>
      </c>
      <c r="B4137" s="2">
        <v>42100</v>
      </c>
      <c r="C4137" s="2">
        <v>42102</v>
      </c>
      <c r="D4137" t="s">
        <v>169</v>
      </c>
      <c r="E4137" t="s">
        <v>29</v>
      </c>
      <c r="F4137" t="s">
        <v>30</v>
      </c>
      <c r="G4137" t="s">
        <v>14</v>
      </c>
      <c r="H4137" t="s">
        <v>19</v>
      </c>
      <c r="I4137">
        <v>9332</v>
      </c>
      <c r="J4137">
        <v>81.73</v>
      </c>
      <c r="K4137">
        <v>56.67</v>
      </c>
    </row>
    <row r="4138" spans="1:11" x14ac:dyDescent="0.35">
      <c r="A4138">
        <v>733636796</v>
      </c>
      <c r="B4138" s="2">
        <v>44063</v>
      </c>
      <c r="C4138" s="2">
        <v>44065</v>
      </c>
      <c r="D4138" t="s">
        <v>100</v>
      </c>
      <c r="E4138" t="s">
        <v>21</v>
      </c>
      <c r="F4138" t="s">
        <v>47</v>
      </c>
      <c r="G4138" t="s">
        <v>14</v>
      </c>
      <c r="H4138" t="s">
        <v>15</v>
      </c>
      <c r="I4138">
        <v>8286</v>
      </c>
      <c r="J4138">
        <v>421.89</v>
      </c>
      <c r="K4138">
        <v>364.69</v>
      </c>
    </row>
    <row r="4139" spans="1:11" x14ac:dyDescent="0.35">
      <c r="A4139">
        <v>183778369</v>
      </c>
      <c r="B4139" s="2">
        <v>44189</v>
      </c>
      <c r="C4139" s="2">
        <v>44208</v>
      </c>
      <c r="D4139" t="s">
        <v>35</v>
      </c>
      <c r="E4139" t="s">
        <v>21</v>
      </c>
      <c r="F4139" t="s">
        <v>17</v>
      </c>
      <c r="G4139" t="s">
        <v>14</v>
      </c>
      <c r="H4139" t="s">
        <v>26</v>
      </c>
      <c r="I4139">
        <v>2958</v>
      </c>
      <c r="J4139">
        <v>152.58000000000001</v>
      </c>
      <c r="K4139">
        <v>97.44</v>
      </c>
    </row>
    <row r="4140" spans="1:11" x14ac:dyDescent="0.35">
      <c r="A4140">
        <v>961466634</v>
      </c>
      <c r="B4140" s="2">
        <v>42583</v>
      </c>
      <c r="C4140" s="2">
        <v>42593</v>
      </c>
      <c r="D4140" t="s">
        <v>46</v>
      </c>
      <c r="E4140" t="s">
        <v>29</v>
      </c>
      <c r="F4140" t="s">
        <v>22</v>
      </c>
      <c r="G4140" t="s">
        <v>14</v>
      </c>
      <c r="H4140" t="s">
        <v>34</v>
      </c>
      <c r="I4140">
        <v>8198</v>
      </c>
      <c r="J4140">
        <v>47.45</v>
      </c>
      <c r="K4140">
        <v>31.79</v>
      </c>
    </row>
    <row r="4141" spans="1:11" x14ac:dyDescent="0.35">
      <c r="A4141">
        <v>785500419</v>
      </c>
      <c r="B4141" s="2">
        <v>43624</v>
      </c>
      <c r="C4141" s="2">
        <v>43640</v>
      </c>
      <c r="D4141" t="s">
        <v>64</v>
      </c>
      <c r="E4141" t="s">
        <v>29</v>
      </c>
      <c r="F4141" t="s">
        <v>47</v>
      </c>
      <c r="G4141" t="s">
        <v>18</v>
      </c>
      <c r="H4141" t="s">
        <v>15</v>
      </c>
      <c r="I4141">
        <v>5884</v>
      </c>
      <c r="J4141">
        <v>421.89</v>
      </c>
      <c r="K4141">
        <v>364.69</v>
      </c>
    </row>
    <row r="4142" spans="1:11" x14ac:dyDescent="0.35">
      <c r="A4142">
        <v>594991052</v>
      </c>
      <c r="B4142" s="2">
        <v>42847</v>
      </c>
      <c r="C4142" s="2">
        <v>42851</v>
      </c>
      <c r="D4142" t="s">
        <v>67</v>
      </c>
      <c r="E4142" t="s">
        <v>21</v>
      </c>
      <c r="F4142" t="s">
        <v>17</v>
      </c>
      <c r="G4142" t="s">
        <v>18</v>
      </c>
      <c r="H4142" t="s">
        <v>15</v>
      </c>
      <c r="I4142">
        <v>9929</v>
      </c>
      <c r="J4142">
        <v>152.58000000000001</v>
      </c>
      <c r="K4142">
        <v>97.44</v>
      </c>
    </row>
    <row r="4143" spans="1:11" x14ac:dyDescent="0.35">
      <c r="A4143">
        <v>499362361</v>
      </c>
      <c r="B4143" s="2">
        <v>42566</v>
      </c>
      <c r="C4143" s="2">
        <v>42574</v>
      </c>
      <c r="D4143" t="s">
        <v>131</v>
      </c>
      <c r="E4143" t="s">
        <v>32</v>
      </c>
      <c r="F4143" t="s">
        <v>68</v>
      </c>
      <c r="G4143" t="s">
        <v>18</v>
      </c>
      <c r="H4143" t="s">
        <v>15</v>
      </c>
      <c r="I4143">
        <v>1274</v>
      </c>
      <c r="J4143">
        <v>154.06</v>
      </c>
      <c r="K4143">
        <v>90.93</v>
      </c>
    </row>
    <row r="4144" spans="1:11" x14ac:dyDescent="0.35">
      <c r="A4144">
        <v>228350675</v>
      </c>
      <c r="B4144" s="2">
        <v>42248</v>
      </c>
      <c r="C4144" s="2">
        <v>42257</v>
      </c>
      <c r="D4144" t="s">
        <v>142</v>
      </c>
      <c r="E4144" t="s">
        <v>29</v>
      </c>
      <c r="F4144" t="s">
        <v>68</v>
      </c>
      <c r="G4144" t="s">
        <v>14</v>
      </c>
      <c r="H4144" t="s">
        <v>19</v>
      </c>
      <c r="I4144">
        <v>2894</v>
      </c>
      <c r="J4144">
        <v>154.06</v>
      </c>
      <c r="K4144">
        <v>90.93</v>
      </c>
    </row>
    <row r="4145" spans="1:11" x14ac:dyDescent="0.35">
      <c r="A4145">
        <v>482004821</v>
      </c>
      <c r="B4145" s="2">
        <v>42559</v>
      </c>
      <c r="C4145" s="2">
        <v>42569</v>
      </c>
      <c r="D4145" t="s">
        <v>45</v>
      </c>
      <c r="E4145" t="s">
        <v>12</v>
      </c>
      <c r="F4145" t="s">
        <v>13</v>
      </c>
      <c r="G4145" t="s">
        <v>18</v>
      </c>
      <c r="H4145" t="s">
        <v>15</v>
      </c>
      <c r="I4145">
        <v>4793</v>
      </c>
      <c r="J4145">
        <v>255.28</v>
      </c>
      <c r="K4145">
        <v>159.41999999999999</v>
      </c>
    </row>
    <row r="4146" spans="1:11" x14ac:dyDescent="0.35">
      <c r="A4146">
        <v>680686128</v>
      </c>
      <c r="B4146" s="2">
        <v>43250</v>
      </c>
      <c r="C4146" s="2">
        <v>43267</v>
      </c>
      <c r="D4146" t="s">
        <v>190</v>
      </c>
      <c r="E4146" t="s">
        <v>38</v>
      </c>
      <c r="F4146" t="s">
        <v>40</v>
      </c>
      <c r="G4146" t="s">
        <v>18</v>
      </c>
      <c r="H4146" t="s">
        <v>15</v>
      </c>
      <c r="I4146">
        <v>9006</v>
      </c>
      <c r="J4146">
        <v>651.21</v>
      </c>
      <c r="K4146">
        <v>524.96</v>
      </c>
    </row>
    <row r="4147" spans="1:11" x14ac:dyDescent="0.35">
      <c r="A4147">
        <v>315068423</v>
      </c>
      <c r="B4147" s="2">
        <v>42764</v>
      </c>
      <c r="C4147" s="2">
        <v>42785</v>
      </c>
      <c r="D4147" t="s">
        <v>111</v>
      </c>
      <c r="E4147" t="s">
        <v>38</v>
      </c>
      <c r="F4147" t="s">
        <v>33</v>
      </c>
      <c r="G4147" t="s">
        <v>18</v>
      </c>
      <c r="H4147" t="s">
        <v>34</v>
      </c>
      <c r="I4147">
        <v>4603</v>
      </c>
      <c r="J4147">
        <v>109.28</v>
      </c>
      <c r="K4147">
        <v>35.840000000000003</v>
      </c>
    </row>
    <row r="4148" spans="1:11" x14ac:dyDescent="0.35">
      <c r="A4148">
        <v>296138036</v>
      </c>
      <c r="B4148" s="2">
        <v>44784</v>
      </c>
      <c r="C4148" s="2">
        <v>44791</v>
      </c>
      <c r="D4148" t="s">
        <v>212</v>
      </c>
      <c r="E4148" t="s">
        <v>32</v>
      </c>
      <c r="F4148" t="s">
        <v>33</v>
      </c>
      <c r="G4148" t="s">
        <v>14</v>
      </c>
      <c r="H4148" t="s">
        <v>15</v>
      </c>
      <c r="I4148">
        <v>2680</v>
      </c>
      <c r="J4148">
        <v>109.28</v>
      </c>
      <c r="K4148">
        <v>35.840000000000003</v>
      </c>
    </row>
    <row r="4149" spans="1:11" x14ac:dyDescent="0.35">
      <c r="A4149">
        <v>705193793</v>
      </c>
      <c r="B4149" s="2">
        <v>42455</v>
      </c>
      <c r="C4149" s="2">
        <v>42466</v>
      </c>
      <c r="D4149" t="s">
        <v>197</v>
      </c>
      <c r="E4149" t="s">
        <v>38</v>
      </c>
      <c r="F4149" t="s">
        <v>47</v>
      </c>
      <c r="G4149" t="s">
        <v>18</v>
      </c>
      <c r="H4149" t="s">
        <v>15</v>
      </c>
      <c r="I4149">
        <v>1369</v>
      </c>
      <c r="J4149">
        <v>421.89</v>
      </c>
      <c r="K4149">
        <v>364.69</v>
      </c>
    </row>
    <row r="4150" spans="1:11" x14ac:dyDescent="0.35">
      <c r="A4150">
        <v>343847024</v>
      </c>
      <c r="B4150" s="2">
        <v>44855</v>
      </c>
      <c r="C4150" s="2">
        <v>44869</v>
      </c>
      <c r="D4150" t="s">
        <v>70</v>
      </c>
      <c r="E4150" t="s">
        <v>29</v>
      </c>
      <c r="F4150" t="s">
        <v>76</v>
      </c>
      <c r="G4150" t="s">
        <v>18</v>
      </c>
      <c r="H4150" t="s">
        <v>26</v>
      </c>
      <c r="I4150">
        <v>830</v>
      </c>
      <c r="J4150">
        <v>668.27</v>
      </c>
      <c r="K4150">
        <v>502.54</v>
      </c>
    </row>
    <row r="4151" spans="1:11" x14ac:dyDescent="0.35">
      <c r="A4151">
        <v>784021556</v>
      </c>
      <c r="B4151" s="2">
        <v>43792</v>
      </c>
      <c r="C4151" s="2">
        <v>43804</v>
      </c>
      <c r="D4151" t="s">
        <v>75</v>
      </c>
      <c r="E4151" t="s">
        <v>38</v>
      </c>
      <c r="F4151" t="s">
        <v>42</v>
      </c>
      <c r="G4151" t="s">
        <v>18</v>
      </c>
      <c r="H4151" t="s">
        <v>34</v>
      </c>
      <c r="I4151">
        <v>8256</v>
      </c>
      <c r="J4151">
        <v>437.2</v>
      </c>
      <c r="K4151">
        <v>263.33</v>
      </c>
    </row>
    <row r="4152" spans="1:11" x14ac:dyDescent="0.35">
      <c r="A4152">
        <v>517953717</v>
      </c>
      <c r="B4152" s="2">
        <v>42315</v>
      </c>
      <c r="C4152" s="2">
        <v>42328</v>
      </c>
      <c r="D4152" t="s">
        <v>147</v>
      </c>
      <c r="E4152" t="s">
        <v>38</v>
      </c>
      <c r="F4152" t="s">
        <v>40</v>
      </c>
      <c r="G4152" t="s">
        <v>18</v>
      </c>
      <c r="H4152" t="s">
        <v>15</v>
      </c>
      <c r="I4152">
        <v>2870</v>
      </c>
      <c r="J4152">
        <v>651.21</v>
      </c>
      <c r="K4152">
        <v>524.96</v>
      </c>
    </row>
    <row r="4153" spans="1:11" x14ac:dyDescent="0.35">
      <c r="A4153">
        <v>808192336</v>
      </c>
      <c r="B4153" s="2">
        <v>44513</v>
      </c>
      <c r="C4153" s="2">
        <v>44514</v>
      </c>
      <c r="D4153" t="s">
        <v>118</v>
      </c>
      <c r="E4153" t="s">
        <v>24</v>
      </c>
      <c r="F4153" t="s">
        <v>42</v>
      </c>
      <c r="G4153" t="s">
        <v>14</v>
      </c>
      <c r="H4153" t="s">
        <v>26</v>
      </c>
      <c r="I4153">
        <v>927</v>
      </c>
      <c r="J4153">
        <v>437.2</v>
      </c>
      <c r="K4153">
        <v>263.33</v>
      </c>
    </row>
    <row r="4154" spans="1:11" x14ac:dyDescent="0.35">
      <c r="A4154">
        <v>737598741</v>
      </c>
      <c r="B4154" s="2">
        <v>43594</v>
      </c>
      <c r="C4154" s="2">
        <v>43603</v>
      </c>
      <c r="D4154" t="s">
        <v>131</v>
      </c>
      <c r="E4154" t="s">
        <v>32</v>
      </c>
      <c r="F4154" t="s">
        <v>33</v>
      </c>
      <c r="G4154" t="s">
        <v>18</v>
      </c>
      <c r="H4154" t="s">
        <v>34</v>
      </c>
      <c r="I4154">
        <v>713</v>
      </c>
      <c r="J4154">
        <v>109.28</v>
      </c>
      <c r="K4154">
        <v>35.840000000000003</v>
      </c>
    </row>
    <row r="4155" spans="1:11" x14ac:dyDescent="0.35">
      <c r="A4155">
        <v>359346759</v>
      </c>
      <c r="B4155" s="2">
        <v>43775</v>
      </c>
      <c r="C4155" s="2">
        <v>43776</v>
      </c>
      <c r="D4155" t="s">
        <v>62</v>
      </c>
      <c r="E4155" t="s">
        <v>38</v>
      </c>
      <c r="F4155" t="s">
        <v>33</v>
      </c>
      <c r="G4155" t="s">
        <v>14</v>
      </c>
      <c r="H4155" t="s">
        <v>15</v>
      </c>
      <c r="I4155">
        <v>7546</v>
      </c>
      <c r="J4155">
        <v>109.28</v>
      </c>
      <c r="K4155">
        <v>35.840000000000003</v>
      </c>
    </row>
    <row r="4156" spans="1:11" x14ac:dyDescent="0.35">
      <c r="A4156">
        <v>246922719</v>
      </c>
      <c r="B4156" s="2">
        <v>42198</v>
      </c>
      <c r="C4156" s="2">
        <v>42208</v>
      </c>
      <c r="D4156" t="s">
        <v>156</v>
      </c>
      <c r="E4156" t="s">
        <v>21</v>
      </c>
      <c r="F4156" t="s">
        <v>40</v>
      </c>
      <c r="G4156" t="s">
        <v>14</v>
      </c>
      <c r="H4156" t="s">
        <v>34</v>
      </c>
      <c r="I4156">
        <v>8775</v>
      </c>
      <c r="J4156">
        <v>651.21</v>
      </c>
      <c r="K4156">
        <v>524.96</v>
      </c>
    </row>
    <row r="4157" spans="1:11" x14ac:dyDescent="0.35">
      <c r="A4157">
        <v>144125449</v>
      </c>
      <c r="B4157" s="2">
        <v>44665</v>
      </c>
      <c r="C4157" s="2">
        <v>44685</v>
      </c>
      <c r="D4157" t="s">
        <v>211</v>
      </c>
      <c r="E4157" t="s">
        <v>38</v>
      </c>
      <c r="F4157" t="s">
        <v>25</v>
      </c>
      <c r="G4157" t="s">
        <v>14</v>
      </c>
      <c r="H4157" t="s">
        <v>34</v>
      </c>
      <c r="I4157">
        <v>8778</v>
      </c>
      <c r="J4157">
        <v>205.7</v>
      </c>
      <c r="K4157">
        <v>117.11</v>
      </c>
    </row>
    <row r="4158" spans="1:11" x14ac:dyDescent="0.35">
      <c r="A4158">
        <v>315066277</v>
      </c>
      <c r="B4158" s="2">
        <v>43748</v>
      </c>
      <c r="C4158" s="2">
        <v>43764</v>
      </c>
      <c r="D4158" t="s">
        <v>195</v>
      </c>
      <c r="E4158" t="s">
        <v>21</v>
      </c>
      <c r="F4158" t="s">
        <v>17</v>
      </c>
      <c r="G4158" t="s">
        <v>18</v>
      </c>
      <c r="H4158" t="s">
        <v>26</v>
      </c>
      <c r="I4158">
        <v>3968</v>
      </c>
      <c r="J4158">
        <v>152.58000000000001</v>
      </c>
      <c r="K4158">
        <v>97.44</v>
      </c>
    </row>
    <row r="4159" spans="1:11" x14ac:dyDescent="0.35">
      <c r="A4159">
        <v>194169032</v>
      </c>
      <c r="B4159" s="2">
        <v>42454</v>
      </c>
      <c r="C4159" s="2">
        <v>42466</v>
      </c>
      <c r="D4159" t="s">
        <v>196</v>
      </c>
      <c r="E4159" t="s">
        <v>32</v>
      </c>
      <c r="F4159" t="s">
        <v>22</v>
      </c>
      <c r="G4159" t="s">
        <v>14</v>
      </c>
      <c r="H4159" t="s">
        <v>19</v>
      </c>
      <c r="I4159">
        <v>7786</v>
      </c>
      <c r="J4159">
        <v>47.45</v>
      </c>
      <c r="K4159">
        <v>31.79</v>
      </c>
    </row>
    <row r="4160" spans="1:11" x14ac:dyDescent="0.35">
      <c r="A4160">
        <v>636170041</v>
      </c>
      <c r="B4160" s="2">
        <v>42558</v>
      </c>
      <c r="C4160" s="2">
        <v>42560</v>
      </c>
      <c r="D4160" t="s">
        <v>120</v>
      </c>
      <c r="E4160" t="s">
        <v>38</v>
      </c>
      <c r="F4160" t="s">
        <v>42</v>
      </c>
      <c r="G4160" t="s">
        <v>18</v>
      </c>
      <c r="H4160" t="s">
        <v>26</v>
      </c>
      <c r="I4160">
        <v>5707</v>
      </c>
      <c r="J4160">
        <v>437.2</v>
      </c>
      <c r="K4160">
        <v>263.33</v>
      </c>
    </row>
    <row r="4161" spans="1:11" x14ac:dyDescent="0.35">
      <c r="A4161">
        <v>766118133</v>
      </c>
      <c r="B4161" s="2">
        <v>44843</v>
      </c>
      <c r="C4161" s="2">
        <v>44856</v>
      </c>
      <c r="D4161" t="s">
        <v>172</v>
      </c>
      <c r="E4161" t="s">
        <v>21</v>
      </c>
      <c r="F4161" t="s">
        <v>76</v>
      </c>
      <c r="G4161" t="s">
        <v>18</v>
      </c>
      <c r="H4161" t="s">
        <v>19</v>
      </c>
      <c r="I4161">
        <v>235</v>
      </c>
      <c r="J4161">
        <v>668.27</v>
      </c>
      <c r="K4161">
        <v>502.54</v>
      </c>
    </row>
    <row r="4162" spans="1:11" x14ac:dyDescent="0.35">
      <c r="A4162">
        <v>229374635</v>
      </c>
      <c r="B4162" s="2">
        <v>44327</v>
      </c>
      <c r="C4162" s="2">
        <v>44331</v>
      </c>
      <c r="D4162" t="s">
        <v>199</v>
      </c>
      <c r="E4162" t="s">
        <v>29</v>
      </c>
      <c r="F4162" t="s">
        <v>56</v>
      </c>
      <c r="G4162" t="s">
        <v>18</v>
      </c>
      <c r="H4162" t="s">
        <v>15</v>
      </c>
      <c r="I4162">
        <v>5906</v>
      </c>
      <c r="J4162">
        <v>9.33</v>
      </c>
      <c r="K4162">
        <v>6.92</v>
      </c>
    </row>
    <row r="4163" spans="1:11" x14ac:dyDescent="0.35">
      <c r="A4163">
        <v>541613376</v>
      </c>
      <c r="B4163" s="2">
        <v>44107</v>
      </c>
      <c r="C4163" s="2">
        <v>44115</v>
      </c>
      <c r="D4163" t="s">
        <v>75</v>
      </c>
      <c r="E4163" t="s">
        <v>38</v>
      </c>
      <c r="F4163" t="s">
        <v>76</v>
      </c>
      <c r="G4163" t="s">
        <v>14</v>
      </c>
      <c r="H4163" t="s">
        <v>19</v>
      </c>
      <c r="I4163">
        <v>4289</v>
      </c>
      <c r="J4163">
        <v>668.27</v>
      </c>
      <c r="K4163">
        <v>502.54</v>
      </c>
    </row>
    <row r="4164" spans="1:11" x14ac:dyDescent="0.35">
      <c r="A4164">
        <v>138820683</v>
      </c>
      <c r="B4164" s="2">
        <v>44751</v>
      </c>
      <c r="C4164" s="2">
        <v>44752</v>
      </c>
      <c r="D4164" t="s">
        <v>95</v>
      </c>
      <c r="E4164" t="s">
        <v>21</v>
      </c>
      <c r="F4164" t="s">
        <v>33</v>
      </c>
      <c r="G4164" t="s">
        <v>18</v>
      </c>
      <c r="H4164" t="s">
        <v>26</v>
      </c>
      <c r="I4164">
        <v>8980</v>
      </c>
      <c r="J4164">
        <v>109.28</v>
      </c>
      <c r="K4164">
        <v>35.840000000000003</v>
      </c>
    </row>
    <row r="4165" spans="1:11" x14ac:dyDescent="0.35">
      <c r="A4165">
        <v>227295386</v>
      </c>
      <c r="B4165" s="2">
        <v>44059</v>
      </c>
      <c r="C4165" s="2">
        <v>44066</v>
      </c>
      <c r="D4165" t="s">
        <v>217</v>
      </c>
      <c r="E4165" t="s">
        <v>12</v>
      </c>
      <c r="F4165" t="s">
        <v>13</v>
      </c>
      <c r="G4165" t="s">
        <v>14</v>
      </c>
      <c r="H4165" t="s">
        <v>34</v>
      </c>
      <c r="I4165">
        <v>611</v>
      </c>
      <c r="J4165">
        <v>255.28</v>
      </c>
      <c r="K4165">
        <v>159.41999999999999</v>
      </c>
    </row>
    <row r="4166" spans="1:11" x14ac:dyDescent="0.35">
      <c r="A4166">
        <v>733648812</v>
      </c>
      <c r="B4166" s="2">
        <v>44183</v>
      </c>
      <c r="C4166" s="2">
        <v>44191</v>
      </c>
      <c r="D4166" t="s">
        <v>67</v>
      </c>
      <c r="E4166" t="s">
        <v>21</v>
      </c>
      <c r="F4166" t="s">
        <v>25</v>
      </c>
      <c r="G4166" t="s">
        <v>14</v>
      </c>
      <c r="H4166" t="s">
        <v>15</v>
      </c>
      <c r="I4166">
        <v>1842</v>
      </c>
      <c r="J4166">
        <v>205.7</v>
      </c>
      <c r="K4166">
        <v>117.11</v>
      </c>
    </row>
    <row r="4167" spans="1:11" x14ac:dyDescent="0.35">
      <c r="A4167">
        <v>754804790</v>
      </c>
      <c r="B4167" s="2">
        <v>44667</v>
      </c>
      <c r="C4167" s="2">
        <v>44680</v>
      </c>
      <c r="D4167" t="s">
        <v>150</v>
      </c>
      <c r="E4167" t="s">
        <v>38</v>
      </c>
      <c r="F4167" t="s">
        <v>40</v>
      </c>
      <c r="G4167" t="s">
        <v>14</v>
      </c>
      <c r="H4167" t="s">
        <v>34</v>
      </c>
      <c r="I4167">
        <v>2366</v>
      </c>
      <c r="J4167">
        <v>651.21</v>
      </c>
      <c r="K4167">
        <v>524.96</v>
      </c>
    </row>
    <row r="4168" spans="1:11" x14ac:dyDescent="0.35">
      <c r="A4168">
        <v>807999646</v>
      </c>
      <c r="B4168" s="2">
        <v>44554</v>
      </c>
      <c r="C4168" s="2">
        <v>44564</v>
      </c>
      <c r="D4168" t="s">
        <v>173</v>
      </c>
      <c r="E4168" t="s">
        <v>24</v>
      </c>
      <c r="F4168" t="s">
        <v>68</v>
      </c>
      <c r="G4168" t="s">
        <v>18</v>
      </c>
      <c r="H4168" t="s">
        <v>26</v>
      </c>
      <c r="I4168">
        <v>3906</v>
      </c>
      <c r="J4168">
        <v>154.06</v>
      </c>
      <c r="K4168">
        <v>90.93</v>
      </c>
    </row>
    <row r="4169" spans="1:11" x14ac:dyDescent="0.35">
      <c r="A4169">
        <v>580782210</v>
      </c>
      <c r="B4169" s="2">
        <v>42051</v>
      </c>
      <c r="C4169" s="2">
        <v>42063</v>
      </c>
      <c r="D4169" t="s">
        <v>144</v>
      </c>
      <c r="E4169" t="s">
        <v>21</v>
      </c>
      <c r="F4169" t="s">
        <v>40</v>
      </c>
      <c r="G4169" t="s">
        <v>14</v>
      </c>
      <c r="H4169" t="s">
        <v>19</v>
      </c>
      <c r="I4169">
        <v>5217</v>
      </c>
      <c r="J4169">
        <v>651.21</v>
      </c>
      <c r="K4169">
        <v>524.96</v>
      </c>
    </row>
    <row r="4170" spans="1:11" x14ac:dyDescent="0.35">
      <c r="A4170">
        <v>281013810</v>
      </c>
      <c r="B4170" s="2">
        <v>44676</v>
      </c>
      <c r="C4170" s="2">
        <v>44693</v>
      </c>
      <c r="D4170" t="s">
        <v>154</v>
      </c>
      <c r="E4170" t="s">
        <v>12</v>
      </c>
      <c r="F4170" t="s">
        <v>30</v>
      </c>
      <c r="G4170" t="s">
        <v>18</v>
      </c>
      <c r="H4170" t="s">
        <v>19</v>
      </c>
      <c r="I4170">
        <v>7086</v>
      </c>
      <c r="J4170">
        <v>81.73</v>
      </c>
      <c r="K4170">
        <v>56.67</v>
      </c>
    </row>
    <row r="4171" spans="1:11" x14ac:dyDescent="0.35">
      <c r="A4171">
        <v>186868274</v>
      </c>
      <c r="B4171" s="2">
        <v>42258</v>
      </c>
      <c r="C4171" s="2">
        <v>42269</v>
      </c>
      <c r="D4171" t="s">
        <v>87</v>
      </c>
      <c r="E4171" t="s">
        <v>24</v>
      </c>
      <c r="F4171" t="s">
        <v>56</v>
      </c>
      <c r="G4171" t="s">
        <v>14</v>
      </c>
      <c r="H4171" t="s">
        <v>19</v>
      </c>
      <c r="I4171">
        <v>7330</v>
      </c>
      <c r="J4171">
        <v>9.33</v>
      </c>
      <c r="K4171">
        <v>6.92</v>
      </c>
    </row>
    <row r="4172" spans="1:11" x14ac:dyDescent="0.35">
      <c r="A4172">
        <v>196831929</v>
      </c>
      <c r="B4172" s="2">
        <v>44055</v>
      </c>
      <c r="C4172" s="2">
        <v>44063</v>
      </c>
      <c r="D4172" t="s">
        <v>186</v>
      </c>
      <c r="E4172" t="s">
        <v>38</v>
      </c>
      <c r="F4172" t="s">
        <v>68</v>
      </c>
      <c r="G4172" t="s">
        <v>18</v>
      </c>
      <c r="H4172" t="s">
        <v>15</v>
      </c>
      <c r="I4172">
        <v>5797</v>
      </c>
      <c r="J4172">
        <v>154.06</v>
      </c>
      <c r="K4172">
        <v>90.93</v>
      </c>
    </row>
    <row r="4173" spans="1:11" x14ac:dyDescent="0.35">
      <c r="A4173">
        <v>279703605</v>
      </c>
      <c r="B4173" s="2">
        <v>44562</v>
      </c>
      <c r="C4173" s="2">
        <v>44578</v>
      </c>
      <c r="D4173" t="s">
        <v>145</v>
      </c>
      <c r="E4173" t="s">
        <v>21</v>
      </c>
      <c r="F4173" t="s">
        <v>13</v>
      </c>
      <c r="G4173" t="s">
        <v>18</v>
      </c>
      <c r="H4173" t="s">
        <v>19</v>
      </c>
      <c r="I4173">
        <v>9367</v>
      </c>
      <c r="J4173">
        <v>255.28</v>
      </c>
      <c r="K4173">
        <v>159.41999999999999</v>
      </c>
    </row>
    <row r="4174" spans="1:11" x14ac:dyDescent="0.35">
      <c r="A4174">
        <v>924594628</v>
      </c>
      <c r="B4174" s="2">
        <v>44660</v>
      </c>
      <c r="C4174" s="2">
        <v>44678</v>
      </c>
      <c r="D4174" t="s">
        <v>39</v>
      </c>
      <c r="E4174" t="s">
        <v>29</v>
      </c>
      <c r="F4174" t="s">
        <v>13</v>
      </c>
      <c r="G4174" t="s">
        <v>18</v>
      </c>
      <c r="H4174" t="s">
        <v>15</v>
      </c>
      <c r="I4174">
        <v>6952</v>
      </c>
      <c r="J4174">
        <v>255.28</v>
      </c>
      <c r="K4174">
        <v>159.41999999999999</v>
      </c>
    </row>
    <row r="4175" spans="1:11" x14ac:dyDescent="0.35">
      <c r="A4175">
        <v>890928828</v>
      </c>
      <c r="B4175" s="2">
        <v>43506</v>
      </c>
      <c r="C4175" s="2">
        <v>43527</v>
      </c>
      <c r="D4175" t="s">
        <v>174</v>
      </c>
      <c r="E4175" t="s">
        <v>29</v>
      </c>
      <c r="F4175" t="s">
        <v>40</v>
      </c>
      <c r="G4175" t="s">
        <v>14</v>
      </c>
      <c r="H4175" t="s">
        <v>19</v>
      </c>
      <c r="I4175">
        <v>4494</v>
      </c>
      <c r="J4175">
        <v>651.21</v>
      </c>
      <c r="K4175">
        <v>524.96</v>
      </c>
    </row>
    <row r="4176" spans="1:11" x14ac:dyDescent="0.35">
      <c r="A4176">
        <v>358442533</v>
      </c>
      <c r="B4176" s="2">
        <v>44457</v>
      </c>
      <c r="C4176" s="2">
        <v>44474</v>
      </c>
      <c r="D4176" t="s">
        <v>180</v>
      </c>
      <c r="E4176" t="s">
        <v>24</v>
      </c>
      <c r="F4176" t="s">
        <v>33</v>
      </c>
      <c r="G4176" t="s">
        <v>14</v>
      </c>
      <c r="H4176" t="s">
        <v>19</v>
      </c>
      <c r="I4176">
        <v>9966</v>
      </c>
      <c r="J4176">
        <v>109.28</v>
      </c>
      <c r="K4176">
        <v>35.840000000000003</v>
      </c>
    </row>
    <row r="4177" spans="1:11" x14ac:dyDescent="0.35">
      <c r="A4177">
        <v>477184569</v>
      </c>
      <c r="B4177" s="2">
        <v>44445</v>
      </c>
      <c r="C4177" s="2">
        <v>44447</v>
      </c>
      <c r="D4177" t="s">
        <v>65</v>
      </c>
      <c r="E4177" t="s">
        <v>32</v>
      </c>
      <c r="F4177" t="s">
        <v>13</v>
      </c>
      <c r="G4177" t="s">
        <v>14</v>
      </c>
      <c r="H4177" t="s">
        <v>15</v>
      </c>
      <c r="I4177">
        <v>8373</v>
      </c>
      <c r="J4177">
        <v>255.28</v>
      </c>
      <c r="K4177">
        <v>159.41999999999999</v>
      </c>
    </row>
    <row r="4178" spans="1:11" x14ac:dyDescent="0.35">
      <c r="A4178">
        <v>217516267</v>
      </c>
      <c r="B4178" s="2">
        <v>43875</v>
      </c>
      <c r="C4178" s="2">
        <v>43896</v>
      </c>
      <c r="D4178" t="s">
        <v>69</v>
      </c>
      <c r="E4178" t="s">
        <v>38</v>
      </c>
      <c r="F4178" t="s">
        <v>30</v>
      </c>
      <c r="G4178" t="s">
        <v>14</v>
      </c>
      <c r="H4178" t="s">
        <v>15</v>
      </c>
      <c r="I4178">
        <v>6752</v>
      </c>
      <c r="J4178">
        <v>81.73</v>
      </c>
      <c r="K4178">
        <v>56.67</v>
      </c>
    </row>
    <row r="4179" spans="1:11" x14ac:dyDescent="0.35">
      <c r="A4179">
        <v>420111453</v>
      </c>
      <c r="B4179" s="2">
        <v>42728</v>
      </c>
      <c r="C4179" s="2">
        <v>42738</v>
      </c>
      <c r="D4179" t="s">
        <v>123</v>
      </c>
      <c r="E4179" t="s">
        <v>38</v>
      </c>
      <c r="F4179" t="s">
        <v>25</v>
      </c>
      <c r="G4179" t="s">
        <v>14</v>
      </c>
      <c r="H4179" t="s">
        <v>26</v>
      </c>
      <c r="I4179">
        <v>9170</v>
      </c>
      <c r="J4179">
        <v>205.7</v>
      </c>
      <c r="K4179">
        <v>117.11</v>
      </c>
    </row>
    <row r="4180" spans="1:11" x14ac:dyDescent="0.35">
      <c r="A4180">
        <v>645956456</v>
      </c>
      <c r="B4180" s="2">
        <v>42420</v>
      </c>
      <c r="C4180" s="2">
        <v>42422</v>
      </c>
      <c r="D4180" t="s">
        <v>109</v>
      </c>
      <c r="E4180" t="s">
        <v>21</v>
      </c>
      <c r="F4180" t="s">
        <v>13</v>
      </c>
      <c r="G4180" t="s">
        <v>18</v>
      </c>
      <c r="H4180" t="s">
        <v>34</v>
      </c>
      <c r="I4180">
        <v>1725</v>
      </c>
      <c r="J4180">
        <v>255.28</v>
      </c>
      <c r="K4180">
        <v>159.41999999999999</v>
      </c>
    </row>
    <row r="4181" spans="1:11" x14ac:dyDescent="0.35">
      <c r="A4181">
        <v>526350104</v>
      </c>
      <c r="B4181" s="2">
        <v>44519</v>
      </c>
      <c r="C4181" s="2">
        <v>44539</v>
      </c>
      <c r="D4181" t="s">
        <v>60</v>
      </c>
      <c r="E4181" t="s">
        <v>21</v>
      </c>
      <c r="F4181" t="s">
        <v>33</v>
      </c>
      <c r="G4181" t="s">
        <v>18</v>
      </c>
      <c r="H4181" t="s">
        <v>15</v>
      </c>
      <c r="I4181">
        <v>7547</v>
      </c>
      <c r="J4181">
        <v>109.28</v>
      </c>
      <c r="K4181">
        <v>35.840000000000003</v>
      </c>
    </row>
    <row r="4182" spans="1:11" x14ac:dyDescent="0.35">
      <c r="A4182">
        <v>212903726</v>
      </c>
      <c r="B4182" s="2">
        <v>42061</v>
      </c>
      <c r="C4182" s="2">
        <v>42081</v>
      </c>
      <c r="D4182" t="s">
        <v>188</v>
      </c>
      <c r="E4182" t="s">
        <v>21</v>
      </c>
      <c r="F4182" t="s">
        <v>47</v>
      </c>
      <c r="G4182" t="s">
        <v>14</v>
      </c>
      <c r="H4182" t="s">
        <v>26</v>
      </c>
      <c r="I4182">
        <v>1798</v>
      </c>
      <c r="J4182">
        <v>421.89</v>
      </c>
      <c r="K4182">
        <v>364.69</v>
      </c>
    </row>
    <row r="4183" spans="1:11" x14ac:dyDescent="0.35">
      <c r="A4183">
        <v>827541148</v>
      </c>
      <c r="B4183" s="2">
        <v>44359</v>
      </c>
      <c r="C4183" s="2">
        <v>44372</v>
      </c>
      <c r="D4183" t="s">
        <v>114</v>
      </c>
      <c r="E4183" t="s">
        <v>38</v>
      </c>
      <c r="F4183" t="s">
        <v>30</v>
      </c>
      <c r="G4183" t="s">
        <v>18</v>
      </c>
      <c r="H4183" t="s">
        <v>26</v>
      </c>
      <c r="I4183">
        <v>6670</v>
      </c>
      <c r="J4183">
        <v>81.73</v>
      </c>
      <c r="K4183">
        <v>56.67</v>
      </c>
    </row>
    <row r="4184" spans="1:11" x14ac:dyDescent="0.35">
      <c r="A4184">
        <v>412498700</v>
      </c>
      <c r="B4184" s="2">
        <v>44573</v>
      </c>
      <c r="C4184" s="2">
        <v>44574</v>
      </c>
      <c r="D4184" t="s">
        <v>130</v>
      </c>
      <c r="E4184" t="s">
        <v>29</v>
      </c>
      <c r="F4184" t="s">
        <v>42</v>
      </c>
      <c r="G4184" t="s">
        <v>14</v>
      </c>
      <c r="H4184" t="s">
        <v>15</v>
      </c>
      <c r="I4184">
        <v>6387</v>
      </c>
      <c r="J4184">
        <v>437.2</v>
      </c>
      <c r="K4184">
        <v>263.33</v>
      </c>
    </row>
    <row r="4185" spans="1:11" x14ac:dyDescent="0.35">
      <c r="A4185">
        <v>680325210</v>
      </c>
      <c r="B4185" s="2">
        <v>42907</v>
      </c>
      <c r="C4185" s="2">
        <v>42915</v>
      </c>
      <c r="D4185" t="s">
        <v>77</v>
      </c>
      <c r="E4185" t="s">
        <v>21</v>
      </c>
      <c r="F4185" t="s">
        <v>68</v>
      </c>
      <c r="G4185" t="s">
        <v>14</v>
      </c>
      <c r="H4185" t="s">
        <v>19</v>
      </c>
      <c r="I4185">
        <v>2203</v>
      </c>
      <c r="J4185">
        <v>154.06</v>
      </c>
      <c r="K4185">
        <v>90.93</v>
      </c>
    </row>
    <row r="4186" spans="1:11" x14ac:dyDescent="0.35">
      <c r="A4186">
        <v>263882005</v>
      </c>
      <c r="B4186" s="2">
        <v>44230</v>
      </c>
      <c r="C4186" s="2">
        <v>44232</v>
      </c>
      <c r="D4186" t="s">
        <v>116</v>
      </c>
      <c r="E4186" t="s">
        <v>21</v>
      </c>
      <c r="F4186" t="s">
        <v>22</v>
      </c>
      <c r="G4186" t="s">
        <v>14</v>
      </c>
      <c r="H4186" t="s">
        <v>15</v>
      </c>
      <c r="I4186">
        <v>7404</v>
      </c>
      <c r="J4186">
        <v>47.45</v>
      </c>
      <c r="K4186">
        <v>31.79</v>
      </c>
    </row>
    <row r="4187" spans="1:11" x14ac:dyDescent="0.35">
      <c r="A4187">
        <v>566342914</v>
      </c>
      <c r="B4187" s="2">
        <v>44905</v>
      </c>
      <c r="C4187" s="2">
        <v>44921</v>
      </c>
      <c r="D4187" t="s">
        <v>54</v>
      </c>
      <c r="E4187" t="s">
        <v>29</v>
      </c>
      <c r="F4187" t="s">
        <v>25</v>
      </c>
      <c r="G4187" t="s">
        <v>18</v>
      </c>
      <c r="H4187" t="s">
        <v>15</v>
      </c>
      <c r="I4187">
        <v>2308</v>
      </c>
      <c r="J4187">
        <v>205.7</v>
      </c>
      <c r="K4187">
        <v>117.11</v>
      </c>
    </row>
    <row r="4188" spans="1:11" x14ac:dyDescent="0.35">
      <c r="A4188">
        <v>811194264</v>
      </c>
      <c r="B4188" s="2">
        <v>42153</v>
      </c>
      <c r="C4188" s="2">
        <v>42158</v>
      </c>
      <c r="D4188" t="s">
        <v>94</v>
      </c>
      <c r="E4188" t="s">
        <v>38</v>
      </c>
      <c r="F4188" t="s">
        <v>47</v>
      </c>
      <c r="G4188" t="s">
        <v>14</v>
      </c>
      <c r="H4188" t="s">
        <v>15</v>
      </c>
      <c r="I4188">
        <v>9264</v>
      </c>
      <c r="J4188">
        <v>421.89</v>
      </c>
      <c r="K4188">
        <v>364.69</v>
      </c>
    </row>
    <row r="4189" spans="1:11" x14ac:dyDescent="0.35">
      <c r="A4189">
        <v>292234885</v>
      </c>
      <c r="B4189" s="2">
        <v>44046</v>
      </c>
      <c r="C4189" s="2">
        <v>44050</v>
      </c>
      <c r="D4189" t="s">
        <v>161</v>
      </c>
      <c r="E4189" t="s">
        <v>24</v>
      </c>
      <c r="F4189" t="s">
        <v>13</v>
      </c>
      <c r="G4189" t="s">
        <v>14</v>
      </c>
      <c r="H4189" t="s">
        <v>19</v>
      </c>
      <c r="I4189">
        <v>7651</v>
      </c>
      <c r="J4189">
        <v>255.28</v>
      </c>
      <c r="K4189">
        <v>159.41999999999999</v>
      </c>
    </row>
    <row r="4190" spans="1:11" x14ac:dyDescent="0.35">
      <c r="A4190">
        <v>623576104</v>
      </c>
      <c r="B4190" s="2">
        <v>43235</v>
      </c>
      <c r="C4190" s="2">
        <v>43252</v>
      </c>
      <c r="D4190" t="s">
        <v>162</v>
      </c>
      <c r="E4190" t="s">
        <v>38</v>
      </c>
      <c r="F4190" t="s">
        <v>56</v>
      </c>
      <c r="G4190" t="s">
        <v>18</v>
      </c>
      <c r="H4190" t="s">
        <v>15</v>
      </c>
      <c r="I4190">
        <v>8881</v>
      </c>
      <c r="J4190">
        <v>9.33</v>
      </c>
      <c r="K4190">
        <v>6.92</v>
      </c>
    </row>
    <row r="4191" spans="1:11" x14ac:dyDescent="0.35">
      <c r="A4191">
        <v>789641749</v>
      </c>
      <c r="B4191" s="2">
        <v>43377</v>
      </c>
      <c r="C4191" s="2">
        <v>43382</v>
      </c>
      <c r="D4191" t="s">
        <v>90</v>
      </c>
      <c r="E4191" t="s">
        <v>38</v>
      </c>
      <c r="F4191" t="s">
        <v>17</v>
      </c>
      <c r="G4191" t="s">
        <v>14</v>
      </c>
      <c r="H4191" t="s">
        <v>15</v>
      </c>
      <c r="I4191">
        <v>1396</v>
      </c>
      <c r="J4191">
        <v>152.58000000000001</v>
      </c>
      <c r="K4191">
        <v>97.44</v>
      </c>
    </row>
    <row r="4192" spans="1:11" x14ac:dyDescent="0.35">
      <c r="A4192">
        <v>295168149</v>
      </c>
      <c r="B4192" s="2">
        <v>42518</v>
      </c>
      <c r="C4192" s="2">
        <v>42534</v>
      </c>
      <c r="D4192" t="s">
        <v>116</v>
      </c>
      <c r="E4192" t="s">
        <v>21</v>
      </c>
      <c r="F4192" t="s">
        <v>56</v>
      </c>
      <c r="G4192" t="s">
        <v>18</v>
      </c>
      <c r="H4192" t="s">
        <v>26</v>
      </c>
      <c r="I4192">
        <v>5669</v>
      </c>
      <c r="J4192">
        <v>9.33</v>
      </c>
      <c r="K4192">
        <v>6.92</v>
      </c>
    </row>
    <row r="4193" spans="1:11" x14ac:dyDescent="0.35">
      <c r="A4193">
        <v>515204131</v>
      </c>
      <c r="B4193" s="2">
        <v>44442</v>
      </c>
      <c r="C4193" s="2">
        <v>44458</v>
      </c>
      <c r="D4193" t="s">
        <v>127</v>
      </c>
      <c r="E4193" t="s">
        <v>38</v>
      </c>
      <c r="F4193" t="s">
        <v>25</v>
      </c>
      <c r="G4193" t="s">
        <v>18</v>
      </c>
      <c r="H4193" t="s">
        <v>15</v>
      </c>
      <c r="I4193">
        <v>9206</v>
      </c>
      <c r="J4193">
        <v>205.7</v>
      </c>
      <c r="K4193">
        <v>117.11</v>
      </c>
    </row>
    <row r="4194" spans="1:11" x14ac:dyDescent="0.35">
      <c r="A4194">
        <v>645111024</v>
      </c>
      <c r="B4194" s="2">
        <v>42625</v>
      </c>
      <c r="C4194" s="2">
        <v>42630</v>
      </c>
      <c r="D4194" t="s">
        <v>176</v>
      </c>
      <c r="E4194" t="s">
        <v>21</v>
      </c>
      <c r="F4194" t="s">
        <v>47</v>
      </c>
      <c r="G4194" t="s">
        <v>18</v>
      </c>
      <c r="H4194" t="s">
        <v>19</v>
      </c>
      <c r="I4194">
        <v>1543</v>
      </c>
      <c r="J4194">
        <v>421.89</v>
      </c>
      <c r="K4194">
        <v>364.69</v>
      </c>
    </row>
    <row r="4195" spans="1:11" x14ac:dyDescent="0.35">
      <c r="A4195">
        <v>850562655</v>
      </c>
      <c r="B4195" s="2">
        <v>43323</v>
      </c>
      <c r="C4195" s="2">
        <v>43334</v>
      </c>
      <c r="D4195" t="s">
        <v>71</v>
      </c>
      <c r="E4195" t="s">
        <v>21</v>
      </c>
      <c r="F4195" t="s">
        <v>13</v>
      </c>
      <c r="G4195" t="s">
        <v>18</v>
      </c>
      <c r="H4195" t="s">
        <v>15</v>
      </c>
      <c r="I4195">
        <v>9246</v>
      </c>
      <c r="J4195">
        <v>255.28</v>
      </c>
      <c r="K4195">
        <v>159.41999999999999</v>
      </c>
    </row>
    <row r="4196" spans="1:11" x14ac:dyDescent="0.35">
      <c r="A4196">
        <v>917545354</v>
      </c>
      <c r="B4196" s="2">
        <v>43947</v>
      </c>
      <c r="C4196" s="2">
        <v>43962</v>
      </c>
      <c r="D4196" t="s">
        <v>141</v>
      </c>
      <c r="E4196" t="s">
        <v>38</v>
      </c>
      <c r="F4196" t="s">
        <v>30</v>
      </c>
      <c r="G4196" t="s">
        <v>18</v>
      </c>
      <c r="H4196" t="s">
        <v>26</v>
      </c>
      <c r="I4196">
        <v>915</v>
      </c>
      <c r="J4196">
        <v>81.73</v>
      </c>
      <c r="K4196">
        <v>56.67</v>
      </c>
    </row>
    <row r="4197" spans="1:11" x14ac:dyDescent="0.35">
      <c r="A4197">
        <v>702357947</v>
      </c>
      <c r="B4197" s="2">
        <v>43105</v>
      </c>
      <c r="C4197" s="2">
        <v>43125</v>
      </c>
      <c r="D4197" t="s">
        <v>205</v>
      </c>
      <c r="E4197" t="s">
        <v>21</v>
      </c>
      <c r="F4197" t="s">
        <v>30</v>
      </c>
      <c r="G4197" t="s">
        <v>18</v>
      </c>
      <c r="H4197" t="s">
        <v>26</v>
      </c>
      <c r="I4197">
        <v>2179</v>
      </c>
      <c r="J4197">
        <v>81.73</v>
      </c>
      <c r="K4197">
        <v>56.67</v>
      </c>
    </row>
    <row r="4198" spans="1:11" x14ac:dyDescent="0.35">
      <c r="A4198">
        <v>581611764</v>
      </c>
      <c r="B4198" s="2">
        <v>42872</v>
      </c>
      <c r="C4198" s="2">
        <v>42892</v>
      </c>
      <c r="D4198" t="s">
        <v>198</v>
      </c>
      <c r="E4198" t="s">
        <v>38</v>
      </c>
      <c r="F4198" t="s">
        <v>13</v>
      </c>
      <c r="G4198" t="s">
        <v>14</v>
      </c>
      <c r="H4198" t="s">
        <v>34</v>
      </c>
      <c r="I4198">
        <v>701</v>
      </c>
      <c r="J4198">
        <v>255.28</v>
      </c>
      <c r="K4198">
        <v>159.41999999999999</v>
      </c>
    </row>
    <row r="4199" spans="1:11" x14ac:dyDescent="0.35">
      <c r="A4199">
        <v>102230632</v>
      </c>
      <c r="B4199" s="2">
        <v>42868</v>
      </c>
      <c r="C4199" s="2">
        <v>42873</v>
      </c>
      <c r="D4199" t="s">
        <v>60</v>
      </c>
      <c r="E4199" t="s">
        <v>21</v>
      </c>
      <c r="F4199" t="s">
        <v>33</v>
      </c>
      <c r="G4199" t="s">
        <v>14</v>
      </c>
      <c r="H4199" t="s">
        <v>26</v>
      </c>
      <c r="I4199">
        <v>1171</v>
      </c>
      <c r="J4199">
        <v>109.28</v>
      </c>
      <c r="K4199">
        <v>35.840000000000003</v>
      </c>
    </row>
    <row r="4200" spans="1:11" x14ac:dyDescent="0.35">
      <c r="A4200">
        <v>231450879</v>
      </c>
      <c r="B4200" s="2">
        <v>44564</v>
      </c>
      <c r="C4200" s="2">
        <v>44577</v>
      </c>
      <c r="D4200" t="s">
        <v>129</v>
      </c>
      <c r="E4200" t="s">
        <v>21</v>
      </c>
      <c r="F4200" t="s">
        <v>33</v>
      </c>
      <c r="G4200" t="s">
        <v>14</v>
      </c>
      <c r="H4200" t="s">
        <v>26</v>
      </c>
      <c r="I4200">
        <v>313</v>
      </c>
      <c r="J4200">
        <v>109.28</v>
      </c>
      <c r="K4200">
        <v>35.840000000000003</v>
      </c>
    </row>
    <row r="4201" spans="1:11" x14ac:dyDescent="0.35">
      <c r="A4201">
        <v>206821334</v>
      </c>
      <c r="B4201" s="2">
        <v>44315</v>
      </c>
      <c r="C4201" s="2">
        <v>44331</v>
      </c>
      <c r="D4201" t="s">
        <v>136</v>
      </c>
      <c r="E4201" t="s">
        <v>38</v>
      </c>
      <c r="F4201" t="s">
        <v>22</v>
      </c>
      <c r="G4201" t="s">
        <v>14</v>
      </c>
      <c r="H4201" t="s">
        <v>26</v>
      </c>
      <c r="I4201">
        <v>1884</v>
      </c>
      <c r="J4201">
        <v>47.45</v>
      </c>
      <c r="K4201">
        <v>31.79</v>
      </c>
    </row>
    <row r="4202" spans="1:11" x14ac:dyDescent="0.35">
      <c r="A4202">
        <v>686203324</v>
      </c>
      <c r="B4202" s="2">
        <v>42255</v>
      </c>
      <c r="C4202" s="2">
        <v>42271</v>
      </c>
      <c r="D4202" t="s">
        <v>216</v>
      </c>
      <c r="E4202" t="s">
        <v>51</v>
      </c>
      <c r="F4202" t="s">
        <v>22</v>
      </c>
      <c r="G4202" t="s">
        <v>18</v>
      </c>
      <c r="H4202" t="s">
        <v>26</v>
      </c>
      <c r="I4202">
        <v>1667</v>
      </c>
      <c r="J4202">
        <v>47.45</v>
      </c>
      <c r="K4202">
        <v>31.79</v>
      </c>
    </row>
    <row r="4203" spans="1:11" x14ac:dyDescent="0.35">
      <c r="A4203">
        <v>597770678</v>
      </c>
      <c r="B4203" s="2">
        <v>43370</v>
      </c>
      <c r="C4203" s="2">
        <v>43371</v>
      </c>
      <c r="D4203" t="s">
        <v>43</v>
      </c>
      <c r="E4203" t="s">
        <v>24</v>
      </c>
      <c r="F4203" t="s">
        <v>40</v>
      </c>
      <c r="G4203" t="s">
        <v>14</v>
      </c>
      <c r="H4203" t="s">
        <v>26</v>
      </c>
      <c r="I4203">
        <v>2482</v>
      </c>
      <c r="J4203">
        <v>651.21</v>
      </c>
      <c r="K4203">
        <v>524.96</v>
      </c>
    </row>
    <row r="4204" spans="1:11" x14ac:dyDescent="0.35">
      <c r="A4204">
        <v>290009725</v>
      </c>
      <c r="B4204" s="2">
        <v>42493</v>
      </c>
      <c r="C4204" s="2">
        <v>42502</v>
      </c>
      <c r="D4204" t="s">
        <v>126</v>
      </c>
      <c r="E4204" t="s">
        <v>24</v>
      </c>
      <c r="F4204" t="s">
        <v>13</v>
      </c>
      <c r="G4204" t="s">
        <v>18</v>
      </c>
      <c r="H4204" t="s">
        <v>19</v>
      </c>
      <c r="I4204">
        <v>9177</v>
      </c>
      <c r="J4204">
        <v>255.28</v>
      </c>
      <c r="K4204">
        <v>159.41999999999999</v>
      </c>
    </row>
    <row r="4205" spans="1:11" x14ac:dyDescent="0.35">
      <c r="A4205">
        <v>181719291</v>
      </c>
      <c r="B4205" s="2">
        <v>44734</v>
      </c>
      <c r="C4205" s="2">
        <v>44749</v>
      </c>
      <c r="D4205" t="s">
        <v>37</v>
      </c>
      <c r="E4205" t="s">
        <v>38</v>
      </c>
      <c r="F4205" t="s">
        <v>56</v>
      </c>
      <c r="G4205" t="s">
        <v>14</v>
      </c>
      <c r="H4205" t="s">
        <v>34</v>
      </c>
      <c r="I4205">
        <v>3631</v>
      </c>
      <c r="J4205">
        <v>9.33</v>
      </c>
      <c r="K4205">
        <v>6.92</v>
      </c>
    </row>
    <row r="4206" spans="1:11" x14ac:dyDescent="0.35">
      <c r="A4206">
        <v>312010705</v>
      </c>
      <c r="B4206" s="2">
        <v>44898</v>
      </c>
      <c r="C4206" s="2">
        <v>44903</v>
      </c>
      <c r="D4206" t="s">
        <v>89</v>
      </c>
      <c r="E4206" t="s">
        <v>38</v>
      </c>
      <c r="F4206" t="s">
        <v>47</v>
      </c>
      <c r="G4206" t="s">
        <v>14</v>
      </c>
      <c r="H4206" t="s">
        <v>26</v>
      </c>
      <c r="I4206">
        <v>9756</v>
      </c>
      <c r="J4206">
        <v>421.89</v>
      </c>
      <c r="K4206">
        <v>364.69</v>
      </c>
    </row>
    <row r="4207" spans="1:11" x14ac:dyDescent="0.35">
      <c r="A4207">
        <v>790307796</v>
      </c>
      <c r="B4207" s="2">
        <v>43681</v>
      </c>
      <c r="C4207" s="2">
        <v>43684</v>
      </c>
      <c r="D4207" t="s">
        <v>98</v>
      </c>
      <c r="E4207" t="s">
        <v>38</v>
      </c>
      <c r="F4207" t="s">
        <v>56</v>
      </c>
      <c r="G4207" t="s">
        <v>14</v>
      </c>
      <c r="H4207" t="s">
        <v>15</v>
      </c>
      <c r="I4207">
        <v>8494</v>
      </c>
      <c r="J4207">
        <v>9.33</v>
      </c>
      <c r="K4207">
        <v>6.92</v>
      </c>
    </row>
    <row r="4208" spans="1:11" x14ac:dyDescent="0.35">
      <c r="A4208">
        <v>446346890</v>
      </c>
      <c r="B4208" s="2">
        <v>42169</v>
      </c>
      <c r="C4208" s="2">
        <v>42180</v>
      </c>
      <c r="D4208" t="s">
        <v>75</v>
      </c>
      <c r="E4208" t="s">
        <v>38</v>
      </c>
      <c r="F4208" t="s">
        <v>47</v>
      </c>
      <c r="G4208" t="s">
        <v>18</v>
      </c>
      <c r="H4208" t="s">
        <v>19</v>
      </c>
      <c r="I4208">
        <v>2819</v>
      </c>
      <c r="J4208">
        <v>421.89</v>
      </c>
      <c r="K4208">
        <v>364.69</v>
      </c>
    </row>
    <row r="4209" spans="1:11" x14ac:dyDescent="0.35">
      <c r="A4209">
        <v>880176818</v>
      </c>
      <c r="B4209" s="2">
        <v>44835</v>
      </c>
      <c r="C4209" s="2">
        <v>44848</v>
      </c>
      <c r="D4209" t="s">
        <v>109</v>
      </c>
      <c r="E4209" t="s">
        <v>21</v>
      </c>
      <c r="F4209" t="s">
        <v>33</v>
      </c>
      <c r="G4209" t="s">
        <v>14</v>
      </c>
      <c r="H4209" t="s">
        <v>15</v>
      </c>
      <c r="I4209">
        <v>2735</v>
      </c>
      <c r="J4209">
        <v>109.28</v>
      </c>
      <c r="K4209">
        <v>35.840000000000003</v>
      </c>
    </row>
    <row r="4210" spans="1:11" x14ac:dyDescent="0.35">
      <c r="A4210">
        <v>612158906</v>
      </c>
      <c r="B4210" s="2">
        <v>42925</v>
      </c>
      <c r="C4210" s="2">
        <v>42926</v>
      </c>
      <c r="D4210" t="s">
        <v>187</v>
      </c>
      <c r="E4210" t="s">
        <v>29</v>
      </c>
      <c r="F4210" t="s">
        <v>13</v>
      </c>
      <c r="G4210" t="s">
        <v>18</v>
      </c>
      <c r="H4210" t="s">
        <v>15</v>
      </c>
      <c r="I4210">
        <v>279</v>
      </c>
      <c r="J4210">
        <v>255.28</v>
      </c>
      <c r="K4210">
        <v>159.41999999999999</v>
      </c>
    </row>
    <row r="4211" spans="1:11" x14ac:dyDescent="0.35">
      <c r="A4211">
        <v>932966983</v>
      </c>
      <c r="B4211" s="2">
        <v>43544</v>
      </c>
      <c r="C4211" s="2">
        <v>43563</v>
      </c>
      <c r="D4211" t="s">
        <v>104</v>
      </c>
      <c r="E4211" t="s">
        <v>24</v>
      </c>
      <c r="F4211" t="s">
        <v>56</v>
      </c>
      <c r="G4211" t="s">
        <v>14</v>
      </c>
      <c r="H4211" t="s">
        <v>19</v>
      </c>
      <c r="I4211">
        <v>4518</v>
      </c>
      <c r="J4211">
        <v>9.33</v>
      </c>
      <c r="K4211">
        <v>6.92</v>
      </c>
    </row>
    <row r="4212" spans="1:11" x14ac:dyDescent="0.35">
      <c r="A4212">
        <v>953587377</v>
      </c>
      <c r="B4212" s="2">
        <v>43177</v>
      </c>
      <c r="C4212" s="2">
        <v>43186</v>
      </c>
      <c r="D4212" t="s">
        <v>94</v>
      </c>
      <c r="E4212" t="s">
        <v>38</v>
      </c>
      <c r="F4212" t="s">
        <v>47</v>
      </c>
      <c r="G4212" t="s">
        <v>14</v>
      </c>
      <c r="H4212" t="s">
        <v>34</v>
      </c>
      <c r="I4212">
        <v>6550</v>
      </c>
      <c r="J4212">
        <v>421.89</v>
      </c>
      <c r="K4212">
        <v>364.69</v>
      </c>
    </row>
    <row r="4213" spans="1:11" x14ac:dyDescent="0.35">
      <c r="A4213">
        <v>755318915</v>
      </c>
      <c r="B4213" s="2">
        <v>44357</v>
      </c>
      <c r="C4213" s="2">
        <v>44369</v>
      </c>
      <c r="D4213" t="s">
        <v>178</v>
      </c>
      <c r="E4213" t="s">
        <v>21</v>
      </c>
      <c r="F4213" t="s">
        <v>33</v>
      </c>
      <c r="G4213" t="s">
        <v>14</v>
      </c>
      <c r="H4213" t="s">
        <v>34</v>
      </c>
      <c r="I4213">
        <v>4507</v>
      </c>
      <c r="J4213">
        <v>109.28</v>
      </c>
      <c r="K4213">
        <v>35.840000000000003</v>
      </c>
    </row>
    <row r="4214" spans="1:11" x14ac:dyDescent="0.35">
      <c r="A4214">
        <v>939772927</v>
      </c>
      <c r="B4214" s="2">
        <v>43850</v>
      </c>
      <c r="C4214" s="2">
        <v>43865</v>
      </c>
      <c r="D4214" t="s">
        <v>201</v>
      </c>
      <c r="E4214" t="s">
        <v>24</v>
      </c>
      <c r="F4214" t="s">
        <v>30</v>
      </c>
      <c r="G4214" t="s">
        <v>14</v>
      </c>
      <c r="H4214" t="s">
        <v>19</v>
      </c>
      <c r="I4214">
        <v>8548</v>
      </c>
      <c r="J4214">
        <v>81.73</v>
      </c>
      <c r="K4214">
        <v>56.67</v>
      </c>
    </row>
    <row r="4215" spans="1:11" x14ac:dyDescent="0.35">
      <c r="A4215">
        <v>378873240</v>
      </c>
      <c r="B4215" s="2">
        <v>44160</v>
      </c>
      <c r="C4215" s="2">
        <v>44161</v>
      </c>
      <c r="D4215" t="s">
        <v>188</v>
      </c>
      <c r="E4215" t="s">
        <v>21</v>
      </c>
      <c r="F4215" t="s">
        <v>22</v>
      </c>
      <c r="G4215" t="s">
        <v>14</v>
      </c>
      <c r="H4215" t="s">
        <v>34</v>
      </c>
      <c r="I4215">
        <v>5866</v>
      </c>
      <c r="J4215">
        <v>47.45</v>
      </c>
      <c r="K4215">
        <v>31.79</v>
      </c>
    </row>
    <row r="4216" spans="1:11" x14ac:dyDescent="0.35">
      <c r="A4216">
        <v>264856183</v>
      </c>
      <c r="B4216" s="2">
        <v>44527</v>
      </c>
      <c r="C4216" s="2">
        <v>44531</v>
      </c>
      <c r="D4216" t="s">
        <v>121</v>
      </c>
      <c r="E4216" t="s">
        <v>21</v>
      </c>
      <c r="F4216" t="s">
        <v>56</v>
      </c>
      <c r="G4216" t="s">
        <v>14</v>
      </c>
      <c r="H4216" t="s">
        <v>26</v>
      </c>
      <c r="I4216">
        <v>5685</v>
      </c>
      <c r="J4216">
        <v>9.33</v>
      </c>
      <c r="K4216">
        <v>6.92</v>
      </c>
    </row>
    <row r="4217" spans="1:11" x14ac:dyDescent="0.35">
      <c r="A4217">
        <v>960270583</v>
      </c>
      <c r="B4217" s="2">
        <v>44501</v>
      </c>
      <c r="C4217" s="2">
        <v>44510</v>
      </c>
      <c r="D4217" t="s">
        <v>194</v>
      </c>
      <c r="E4217" t="s">
        <v>32</v>
      </c>
      <c r="F4217" t="s">
        <v>68</v>
      </c>
      <c r="G4217" t="s">
        <v>18</v>
      </c>
      <c r="H4217" t="s">
        <v>19</v>
      </c>
      <c r="I4217">
        <v>4260</v>
      </c>
      <c r="J4217">
        <v>154.06</v>
      </c>
      <c r="K4217">
        <v>90.93</v>
      </c>
    </row>
    <row r="4218" spans="1:11" x14ac:dyDescent="0.35">
      <c r="A4218">
        <v>647977769</v>
      </c>
      <c r="B4218" s="2">
        <v>42561</v>
      </c>
      <c r="C4218" s="2">
        <v>42567</v>
      </c>
      <c r="D4218" t="s">
        <v>197</v>
      </c>
      <c r="E4218" t="s">
        <v>38</v>
      </c>
      <c r="F4218" t="s">
        <v>40</v>
      </c>
      <c r="G4218" t="s">
        <v>18</v>
      </c>
      <c r="H4218" t="s">
        <v>26</v>
      </c>
      <c r="I4218">
        <v>9876</v>
      </c>
      <c r="J4218">
        <v>651.21</v>
      </c>
      <c r="K4218">
        <v>524.96</v>
      </c>
    </row>
    <row r="4219" spans="1:11" x14ac:dyDescent="0.35">
      <c r="A4219">
        <v>281151568</v>
      </c>
      <c r="B4219" s="2">
        <v>44539</v>
      </c>
      <c r="C4219" s="2">
        <v>44543</v>
      </c>
      <c r="D4219" t="s">
        <v>66</v>
      </c>
      <c r="E4219" t="s">
        <v>38</v>
      </c>
      <c r="F4219" t="s">
        <v>56</v>
      </c>
      <c r="G4219" t="s">
        <v>18</v>
      </c>
      <c r="H4219" t="s">
        <v>34</v>
      </c>
      <c r="I4219">
        <v>7852</v>
      </c>
      <c r="J4219">
        <v>9.33</v>
      </c>
      <c r="K4219">
        <v>6.92</v>
      </c>
    </row>
    <row r="4220" spans="1:11" x14ac:dyDescent="0.35">
      <c r="A4220">
        <v>433278310</v>
      </c>
      <c r="B4220" s="2">
        <v>42151</v>
      </c>
      <c r="C4220" s="2">
        <v>42169</v>
      </c>
      <c r="D4220" t="s">
        <v>209</v>
      </c>
      <c r="E4220" t="s">
        <v>32</v>
      </c>
      <c r="F4220" t="s">
        <v>17</v>
      </c>
      <c r="G4220" t="s">
        <v>14</v>
      </c>
      <c r="H4220" t="s">
        <v>34</v>
      </c>
      <c r="I4220">
        <v>5535</v>
      </c>
      <c r="J4220">
        <v>152.58000000000001</v>
      </c>
      <c r="K4220">
        <v>97.44</v>
      </c>
    </row>
    <row r="4221" spans="1:11" x14ac:dyDescent="0.35">
      <c r="A4221">
        <v>848156821</v>
      </c>
      <c r="B4221" s="2">
        <v>44280</v>
      </c>
      <c r="C4221" s="2">
        <v>44288</v>
      </c>
      <c r="D4221" t="s">
        <v>207</v>
      </c>
      <c r="E4221" t="s">
        <v>51</v>
      </c>
      <c r="F4221" t="s">
        <v>33</v>
      </c>
      <c r="G4221" t="s">
        <v>18</v>
      </c>
      <c r="H4221" t="s">
        <v>15</v>
      </c>
      <c r="I4221">
        <v>7306</v>
      </c>
      <c r="J4221">
        <v>109.28</v>
      </c>
      <c r="K4221">
        <v>35.840000000000003</v>
      </c>
    </row>
    <row r="4222" spans="1:11" x14ac:dyDescent="0.35">
      <c r="A4222">
        <v>889898431</v>
      </c>
      <c r="B4222" s="2">
        <v>42034</v>
      </c>
      <c r="C4222" s="2">
        <v>42050</v>
      </c>
      <c r="D4222" t="s">
        <v>163</v>
      </c>
      <c r="E4222" t="s">
        <v>38</v>
      </c>
      <c r="F4222" t="s">
        <v>17</v>
      </c>
      <c r="G4222" t="s">
        <v>18</v>
      </c>
      <c r="H4222" t="s">
        <v>15</v>
      </c>
      <c r="I4222">
        <v>9576</v>
      </c>
      <c r="J4222">
        <v>152.58000000000001</v>
      </c>
      <c r="K4222">
        <v>97.44</v>
      </c>
    </row>
    <row r="4223" spans="1:11" x14ac:dyDescent="0.35">
      <c r="A4223">
        <v>892926967</v>
      </c>
      <c r="B4223" s="2">
        <v>42804</v>
      </c>
      <c r="C4223" s="2">
        <v>42825</v>
      </c>
      <c r="D4223" t="s">
        <v>72</v>
      </c>
      <c r="E4223" t="s">
        <v>24</v>
      </c>
      <c r="F4223" t="s">
        <v>30</v>
      </c>
      <c r="G4223" t="s">
        <v>14</v>
      </c>
      <c r="H4223" t="s">
        <v>19</v>
      </c>
      <c r="I4223">
        <v>5787</v>
      </c>
      <c r="J4223">
        <v>81.73</v>
      </c>
      <c r="K4223">
        <v>56.67</v>
      </c>
    </row>
    <row r="4224" spans="1:11" x14ac:dyDescent="0.35">
      <c r="A4224">
        <v>811978757</v>
      </c>
      <c r="B4224" s="2">
        <v>42522</v>
      </c>
      <c r="C4224" s="2">
        <v>42534</v>
      </c>
      <c r="D4224" t="s">
        <v>72</v>
      </c>
      <c r="E4224" t="s">
        <v>24</v>
      </c>
      <c r="F4224" t="s">
        <v>76</v>
      </c>
      <c r="G4224" t="s">
        <v>14</v>
      </c>
      <c r="H4224" t="s">
        <v>19</v>
      </c>
      <c r="I4224">
        <v>1413</v>
      </c>
      <c r="J4224">
        <v>668.27</v>
      </c>
      <c r="K4224">
        <v>502.54</v>
      </c>
    </row>
    <row r="4225" spans="1:11" x14ac:dyDescent="0.35">
      <c r="A4225">
        <v>672102630</v>
      </c>
      <c r="B4225" s="2">
        <v>42545</v>
      </c>
      <c r="C4225" s="2">
        <v>42559</v>
      </c>
      <c r="D4225" t="s">
        <v>217</v>
      </c>
      <c r="E4225" t="s">
        <v>12</v>
      </c>
      <c r="F4225" t="s">
        <v>56</v>
      </c>
      <c r="G4225" t="s">
        <v>18</v>
      </c>
      <c r="H4225" t="s">
        <v>19</v>
      </c>
      <c r="I4225">
        <v>8959</v>
      </c>
      <c r="J4225">
        <v>9.33</v>
      </c>
      <c r="K4225">
        <v>6.92</v>
      </c>
    </row>
    <row r="4226" spans="1:11" x14ac:dyDescent="0.35">
      <c r="A4226">
        <v>118659913</v>
      </c>
      <c r="B4226" s="2">
        <v>43314</v>
      </c>
      <c r="C4226" s="2">
        <v>43320</v>
      </c>
      <c r="D4226" t="s">
        <v>20</v>
      </c>
      <c r="E4226" t="s">
        <v>21</v>
      </c>
      <c r="F4226" t="s">
        <v>25</v>
      </c>
      <c r="G4226" t="s">
        <v>14</v>
      </c>
      <c r="H4226" t="s">
        <v>19</v>
      </c>
      <c r="I4226">
        <v>2960</v>
      </c>
      <c r="J4226">
        <v>205.7</v>
      </c>
      <c r="K4226">
        <v>117.11</v>
      </c>
    </row>
    <row r="4227" spans="1:11" x14ac:dyDescent="0.35">
      <c r="A4227">
        <v>667324435</v>
      </c>
      <c r="B4227" s="2">
        <v>44122</v>
      </c>
      <c r="C4227" s="2">
        <v>44142</v>
      </c>
      <c r="D4227" t="s">
        <v>80</v>
      </c>
      <c r="E4227" t="s">
        <v>21</v>
      </c>
      <c r="F4227" t="s">
        <v>13</v>
      </c>
      <c r="G4227" t="s">
        <v>14</v>
      </c>
      <c r="H4227" t="s">
        <v>26</v>
      </c>
      <c r="I4227">
        <v>4985</v>
      </c>
      <c r="J4227">
        <v>255.28</v>
      </c>
      <c r="K4227">
        <v>159.41999999999999</v>
      </c>
    </row>
    <row r="4228" spans="1:11" x14ac:dyDescent="0.35">
      <c r="A4228">
        <v>754082524</v>
      </c>
      <c r="B4228" s="2">
        <v>43187</v>
      </c>
      <c r="C4228" s="2">
        <v>43191</v>
      </c>
      <c r="D4228" t="s">
        <v>148</v>
      </c>
      <c r="E4228" t="s">
        <v>24</v>
      </c>
      <c r="F4228" t="s">
        <v>33</v>
      </c>
      <c r="G4228" t="s">
        <v>14</v>
      </c>
      <c r="H4228" t="s">
        <v>19</v>
      </c>
      <c r="I4228">
        <v>8631</v>
      </c>
      <c r="J4228">
        <v>109.28</v>
      </c>
      <c r="K4228">
        <v>35.840000000000003</v>
      </c>
    </row>
    <row r="4229" spans="1:11" x14ac:dyDescent="0.35">
      <c r="A4229">
        <v>685233008</v>
      </c>
      <c r="B4229" s="2">
        <v>44465</v>
      </c>
      <c r="C4229" s="2">
        <v>44486</v>
      </c>
      <c r="D4229" t="s">
        <v>109</v>
      </c>
      <c r="E4229" t="s">
        <v>21</v>
      </c>
      <c r="F4229" t="s">
        <v>13</v>
      </c>
      <c r="G4229" t="s">
        <v>14</v>
      </c>
      <c r="H4229" t="s">
        <v>19</v>
      </c>
      <c r="I4229">
        <v>4529</v>
      </c>
      <c r="J4229">
        <v>255.28</v>
      </c>
      <c r="K4229">
        <v>159.41999999999999</v>
      </c>
    </row>
    <row r="4230" spans="1:11" x14ac:dyDescent="0.35">
      <c r="A4230">
        <v>387387216</v>
      </c>
      <c r="B4230" s="2">
        <v>43221</v>
      </c>
      <c r="C4230" s="2">
        <v>43237</v>
      </c>
      <c r="D4230" t="s">
        <v>177</v>
      </c>
      <c r="E4230" t="s">
        <v>24</v>
      </c>
      <c r="F4230" t="s">
        <v>42</v>
      </c>
      <c r="G4230" t="s">
        <v>18</v>
      </c>
      <c r="H4230" t="s">
        <v>19</v>
      </c>
      <c r="I4230">
        <v>5341</v>
      </c>
      <c r="J4230">
        <v>437.2</v>
      </c>
      <c r="K4230">
        <v>263.33</v>
      </c>
    </row>
    <row r="4231" spans="1:11" x14ac:dyDescent="0.35">
      <c r="A4231">
        <v>757468974</v>
      </c>
      <c r="B4231" s="2">
        <v>43538</v>
      </c>
      <c r="C4231" s="2">
        <v>43555</v>
      </c>
      <c r="D4231" t="s">
        <v>122</v>
      </c>
      <c r="E4231" t="s">
        <v>21</v>
      </c>
      <c r="F4231" t="s">
        <v>22</v>
      </c>
      <c r="G4231" t="s">
        <v>14</v>
      </c>
      <c r="H4231" t="s">
        <v>34</v>
      </c>
      <c r="I4231">
        <v>757</v>
      </c>
      <c r="J4231">
        <v>47.45</v>
      </c>
      <c r="K4231">
        <v>31.79</v>
      </c>
    </row>
    <row r="4232" spans="1:11" x14ac:dyDescent="0.35">
      <c r="A4232">
        <v>512714612</v>
      </c>
      <c r="B4232" s="2">
        <v>42270</v>
      </c>
      <c r="C4232" s="2">
        <v>42281</v>
      </c>
      <c r="D4232" t="s">
        <v>79</v>
      </c>
      <c r="E4232" t="s">
        <v>21</v>
      </c>
      <c r="F4232" t="s">
        <v>47</v>
      </c>
      <c r="G4232" t="s">
        <v>14</v>
      </c>
      <c r="H4232" t="s">
        <v>34</v>
      </c>
      <c r="I4232">
        <v>2502</v>
      </c>
      <c r="J4232">
        <v>421.89</v>
      </c>
      <c r="K4232">
        <v>364.69</v>
      </c>
    </row>
    <row r="4233" spans="1:11" x14ac:dyDescent="0.35">
      <c r="A4233">
        <v>240672957</v>
      </c>
      <c r="B4233" s="2">
        <v>44353</v>
      </c>
      <c r="C4233" s="2">
        <v>44367</v>
      </c>
      <c r="D4233" t="s">
        <v>182</v>
      </c>
      <c r="E4233" t="s">
        <v>12</v>
      </c>
      <c r="F4233" t="s">
        <v>68</v>
      </c>
      <c r="G4233" t="s">
        <v>14</v>
      </c>
      <c r="H4233" t="s">
        <v>34</v>
      </c>
      <c r="I4233">
        <v>9331</v>
      </c>
      <c r="J4233">
        <v>154.06</v>
      </c>
      <c r="K4233">
        <v>90.93</v>
      </c>
    </row>
    <row r="4234" spans="1:11" x14ac:dyDescent="0.35">
      <c r="A4234">
        <v>149205338</v>
      </c>
      <c r="B4234" s="2">
        <v>43685</v>
      </c>
      <c r="C4234" s="2">
        <v>43686</v>
      </c>
      <c r="D4234" t="s">
        <v>130</v>
      </c>
      <c r="E4234" t="s">
        <v>29</v>
      </c>
      <c r="F4234" t="s">
        <v>30</v>
      </c>
      <c r="G4234" t="s">
        <v>14</v>
      </c>
      <c r="H4234" t="s">
        <v>26</v>
      </c>
      <c r="I4234">
        <v>2030</v>
      </c>
      <c r="J4234">
        <v>81.73</v>
      </c>
      <c r="K4234">
        <v>56.67</v>
      </c>
    </row>
    <row r="4235" spans="1:11" x14ac:dyDescent="0.35">
      <c r="A4235">
        <v>516485583</v>
      </c>
      <c r="B4235" s="2">
        <v>44603</v>
      </c>
      <c r="C4235" s="2">
        <v>44622</v>
      </c>
      <c r="D4235" t="s">
        <v>215</v>
      </c>
      <c r="E4235" t="s">
        <v>21</v>
      </c>
      <c r="F4235" t="s">
        <v>47</v>
      </c>
      <c r="G4235" t="s">
        <v>18</v>
      </c>
      <c r="H4235" t="s">
        <v>15</v>
      </c>
      <c r="I4235">
        <v>8416</v>
      </c>
      <c r="J4235">
        <v>421.89</v>
      </c>
      <c r="K4235">
        <v>364.69</v>
      </c>
    </row>
    <row r="4236" spans="1:11" x14ac:dyDescent="0.35">
      <c r="A4236">
        <v>341000020</v>
      </c>
      <c r="B4236" s="2">
        <v>44052</v>
      </c>
      <c r="C4236" s="2">
        <v>44062</v>
      </c>
      <c r="D4236" t="s">
        <v>70</v>
      </c>
      <c r="E4236" t="s">
        <v>29</v>
      </c>
      <c r="F4236" t="s">
        <v>13</v>
      </c>
      <c r="G4236" t="s">
        <v>18</v>
      </c>
      <c r="H4236" t="s">
        <v>26</v>
      </c>
      <c r="I4236">
        <v>8339</v>
      </c>
      <c r="J4236">
        <v>255.28</v>
      </c>
      <c r="K4236">
        <v>159.41999999999999</v>
      </c>
    </row>
    <row r="4237" spans="1:11" x14ac:dyDescent="0.35">
      <c r="A4237">
        <v>491547477</v>
      </c>
      <c r="B4237" s="2">
        <v>43411</v>
      </c>
      <c r="C4237" s="2">
        <v>43416</v>
      </c>
      <c r="D4237" t="s">
        <v>144</v>
      </c>
      <c r="E4237" t="s">
        <v>21</v>
      </c>
      <c r="F4237" t="s">
        <v>68</v>
      </c>
      <c r="G4237" t="s">
        <v>14</v>
      </c>
      <c r="H4237" t="s">
        <v>34</v>
      </c>
      <c r="I4237">
        <v>8676</v>
      </c>
      <c r="J4237">
        <v>154.06</v>
      </c>
      <c r="K4237">
        <v>90.93</v>
      </c>
    </row>
    <row r="4238" spans="1:11" x14ac:dyDescent="0.35">
      <c r="A4238">
        <v>557239282</v>
      </c>
      <c r="B4238" s="2">
        <v>44450</v>
      </c>
      <c r="C4238" s="2">
        <v>44464</v>
      </c>
      <c r="D4238" t="s">
        <v>220</v>
      </c>
      <c r="E4238" t="s">
        <v>29</v>
      </c>
      <c r="F4238" t="s">
        <v>68</v>
      </c>
      <c r="G4238" t="s">
        <v>18</v>
      </c>
      <c r="H4238" t="s">
        <v>15</v>
      </c>
      <c r="I4238">
        <v>8341</v>
      </c>
      <c r="J4238">
        <v>154.06</v>
      </c>
      <c r="K4238">
        <v>90.93</v>
      </c>
    </row>
    <row r="4239" spans="1:11" x14ac:dyDescent="0.35">
      <c r="A4239">
        <v>197499263</v>
      </c>
      <c r="B4239" s="2">
        <v>44708</v>
      </c>
      <c r="C4239" s="2">
        <v>44729</v>
      </c>
      <c r="D4239" t="s">
        <v>16</v>
      </c>
      <c r="E4239" t="s">
        <v>12</v>
      </c>
      <c r="F4239" t="s">
        <v>17</v>
      </c>
      <c r="G4239" t="s">
        <v>18</v>
      </c>
      <c r="H4239" t="s">
        <v>19</v>
      </c>
      <c r="I4239">
        <v>3276</v>
      </c>
      <c r="J4239">
        <v>152.58000000000001</v>
      </c>
      <c r="K4239">
        <v>97.44</v>
      </c>
    </row>
    <row r="4240" spans="1:11" x14ac:dyDescent="0.35">
      <c r="A4240">
        <v>492063748</v>
      </c>
      <c r="B4240" s="2">
        <v>44464</v>
      </c>
      <c r="C4240" s="2">
        <v>44468</v>
      </c>
      <c r="D4240" t="s">
        <v>174</v>
      </c>
      <c r="E4240" t="s">
        <v>29</v>
      </c>
      <c r="F4240" t="s">
        <v>30</v>
      </c>
      <c r="G4240" t="s">
        <v>18</v>
      </c>
      <c r="H4240" t="s">
        <v>26</v>
      </c>
      <c r="I4240">
        <v>1453</v>
      </c>
      <c r="J4240">
        <v>81.73</v>
      </c>
      <c r="K4240">
        <v>56.67</v>
      </c>
    </row>
    <row r="4241" spans="1:11" x14ac:dyDescent="0.35">
      <c r="A4241">
        <v>790981566</v>
      </c>
      <c r="B4241" s="2">
        <v>43728</v>
      </c>
      <c r="C4241" s="2">
        <v>43729</v>
      </c>
      <c r="D4241" t="s">
        <v>39</v>
      </c>
      <c r="E4241" t="s">
        <v>29</v>
      </c>
      <c r="F4241" t="s">
        <v>68</v>
      </c>
      <c r="G4241" t="s">
        <v>14</v>
      </c>
      <c r="H4241" t="s">
        <v>34</v>
      </c>
      <c r="I4241">
        <v>7878</v>
      </c>
      <c r="J4241">
        <v>154.06</v>
      </c>
      <c r="K4241">
        <v>90.93</v>
      </c>
    </row>
    <row r="4242" spans="1:11" x14ac:dyDescent="0.35">
      <c r="A4242">
        <v>964614045</v>
      </c>
      <c r="B4242" s="2">
        <v>42175</v>
      </c>
      <c r="C4242" s="2">
        <v>42178</v>
      </c>
      <c r="D4242" t="s">
        <v>208</v>
      </c>
      <c r="E4242" t="s">
        <v>12</v>
      </c>
      <c r="F4242" t="s">
        <v>76</v>
      </c>
      <c r="G4242" t="s">
        <v>18</v>
      </c>
      <c r="H4242" t="s">
        <v>19</v>
      </c>
      <c r="I4242">
        <v>9587</v>
      </c>
      <c r="J4242">
        <v>668.27</v>
      </c>
      <c r="K4242">
        <v>502.54</v>
      </c>
    </row>
    <row r="4243" spans="1:11" x14ac:dyDescent="0.35">
      <c r="A4243">
        <v>953635013</v>
      </c>
      <c r="B4243" s="2">
        <v>43595</v>
      </c>
      <c r="C4243" s="2">
        <v>43610</v>
      </c>
      <c r="D4243" t="s">
        <v>111</v>
      </c>
      <c r="E4243" t="s">
        <v>38</v>
      </c>
      <c r="F4243" t="s">
        <v>56</v>
      </c>
      <c r="G4243" t="s">
        <v>18</v>
      </c>
      <c r="H4243" t="s">
        <v>34</v>
      </c>
      <c r="I4243">
        <v>647</v>
      </c>
      <c r="J4243">
        <v>9.33</v>
      </c>
      <c r="K4243">
        <v>6.92</v>
      </c>
    </row>
    <row r="4244" spans="1:11" x14ac:dyDescent="0.35">
      <c r="A4244">
        <v>319030797</v>
      </c>
      <c r="B4244" s="2">
        <v>43977</v>
      </c>
      <c r="C4244" s="2">
        <v>43979</v>
      </c>
      <c r="D4244" t="s">
        <v>153</v>
      </c>
      <c r="E4244" t="s">
        <v>38</v>
      </c>
      <c r="F4244" t="s">
        <v>68</v>
      </c>
      <c r="G4244" t="s">
        <v>18</v>
      </c>
      <c r="H4244" t="s">
        <v>26</v>
      </c>
      <c r="I4244">
        <v>7157</v>
      </c>
      <c r="J4244">
        <v>154.06</v>
      </c>
      <c r="K4244">
        <v>90.93</v>
      </c>
    </row>
    <row r="4245" spans="1:11" x14ac:dyDescent="0.35">
      <c r="A4245">
        <v>492100226</v>
      </c>
      <c r="B4245" s="2">
        <v>43428</v>
      </c>
      <c r="C4245" s="2">
        <v>43438</v>
      </c>
      <c r="D4245" t="s">
        <v>182</v>
      </c>
      <c r="E4245" t="s">
        <v>12</v>
      </c>
      <c r="F4245" t="s">
        <v>47</v>
      </c>
      <c r="G4245" t="s">
        <v>14</v>
      </c>
      <c r="H4245" t="s">
        <v>19</v>
      </c>
      <c r="I4245">
        <v>2247</v>
      </c>
      <c r="J4245">
        <v>421.89</v>
      </c>
      <c r="K4245">
        <v>364.69</v>
      </c>
    </row>
    <row r="4246" spans="1:11" x14ac:dyDescent="0.35">
      <c r="A4246">
        <v>724454629</v>
      </c>
      <c r="B4246" s="2">
        <v>42603</v>
      </c>
      <c r="C4246" s="2">
        <v>42617</v>
      </c>
      <c r="D4246" t="s">
        <v>45</v>
      </c>
      <c r="E4246" t="s">
        <v>12</v>
      </c>
      <c r="F4246" t="s">
        <v>22</v>
      </c>
      <c r="G4246" t="s">
        <v>18</v>
      </c>
      <c r="H4246" t="s">
        <v>15</v>
      </c>
      <c r="I4246">
        <v>1079</v>
      </c>
      <c r="J4246">
        <v>47.45</v>
      </c>
      <c r="K4246">
        <v>31.79</v>
      </c>
    </row>
    <row r="4247" spans="1:11" x14ac:dyDescent="0.35">
      <c r="A4247">
        <v>338017833</v>
      </c>
      <c r="B4247" s="2">
        <v>44813</v>
      </c>
      <c r="C4247" s="2">
        <v>44815</v>
      </c>
      <c r="D4247" t="s">
        <v>114</v>
      </c>
      <c r="E4247" t="s">
        <v>38</v>
      </c>
      <c r="F4247" t="s">
        <v>22</v>
      </c>
      <c r="G4247" t="s">
        <v>18</v>
      </c>
      <c r="H4247" t="s">
        <v>15</v>
      </c>
      <c r="I4247">
        <v>5843</v>
      </c>
      <c r="J4247">
        <v>47.45</v>
      </c>
      <c r="K4247">
        <v>31.79</v>
      </c>
    </row>
    <row r="4248" spans="1:11" x14ac:dyDescent="0.35">
      <c r="A4248">
        <v>975026166</v>
      </c>
      <c r="B4248" s="2">
        <v>43793</v>
      </c>
      <c r="C4248" s="2">
        <v>43811</v>
      </c>
      <c r="D4248" t="s">
        <v>41</v>
      </c>
      <c r="E4248" t="s">
        <v>29</v>
      </c>
      <c r="F4248" t="s">
        <v>30</v>
      </c>
      <c r="G4248" t="s">
        <v>14</v>
      </c>
      <c r="H4248" t="s">
        <v>15</v>
      </c>
      <c r="I4248">
        <v>765</v>
      </c>
      <c r="J4248">
        <v>81.73</v>
      </c>
      <c r="K4248">
        <v>56.67</v>
      </c>
    </row>
    <row r="4249" spans="1:11" x14ac:dyDescent="0.35">
      <c r="A4249">
        <v>748028457</v>
      </c>
      <c r="B4249" s="2">
        <v>44599</v>
      </c>
      <c r="C4249" s="2">
        <v>44604</v>
      </c>
      <c r="D4249" t="s">
        <v>132</v>
      </c>
      <c r="E4249" t="s">
        <v>38</v>
      </c>
      <c r="F4249" t="s">
        <v>25</v>
      </c>
      <c r="G4249" t="s">
        <v>14</v>
      </c>
      <c r="H4249" t="s">
        <v>19</v>
      </c>
      <c r="I4249">
        <v>7098</v>
      </c>
      <c r="J4249">
        <v>205.7</v>
      </c>
      <c r="K4249">
        <v>117.11</v>
      </c>
    </row>
    <row r="4250" spans="1:11" x14ac:dyDescent="0.35">
      <c r="A4250">
        <v>989886033</v>
      </c>
      <c r="B4250" s="2">
        <v>43283</v>
      </c>
      <c r="C4250" s="2">
        <v>43289</v>
      </c>
      <c r="D4250" t="s">
        <v>66</v>
      </c>
      <c r="E4250" t="s">
        <v>38</v>
      </c>
      <c r="F4250" t="s">
        <v>56</v>
      </c>
      <c r="G4250" t="s">
        <v>14</v>
      </c>
      <c r="H4250" t="s">
        <v>26</v>
      </c>
      <c r="I4250">
        <v>8129</v>
      </c>
      <c r="J4250">
        <v>9.33</v>
      </c>
      <c r="K4250">
        <v>6.92</v>
      </c>
    </row>
    <row r="4251" spans="1:11" x14ac:dyDescent="0.35">
      <c r="A4251">
        <v>403772723</v>
      </c>
      <c r="B4251" s="2">
        <v>42676</v>
      </c>
      <c r="C4251" s="2">
        <v>42689</v>
      </c>
      <c r="D4251" t="s">
        <v>162</v>
      </c>
      <c r="E4251" t="s">
        <v>38</v>
      </c>
      <c r="F4251" t="s">
        <v>42</v>
      </c>
      <c r="G4251" t="s">
        <v>18</v>
      </c>
      <c r="H4251" t="s">
        <v>19</v>
      </c>
      <c r="I4251">
        <v>4176</v>
      </c>
      <c r="J4251">
        <v>437.2</v>
      </c>
      <c r="K4251">
        <v>263.33</v>
      </c>
    </row>
    <row r="4252" spans="1:11" x14ac:dyDescent="0.35">
      <c r="A4252">
        <v>913174855</v>
      </c>
      <c r="B4252" s="2">
        <v>42193</v>
      </c>
      <c r="C4252" s="2">
        <v>42210</v>
      </c>
      <c r="D4252" t="s">
        <v>192</v>
      </c>
      <c r="E4252" t="s">
        <v>32</v>
      </c>
      <c r="F4252" t="s">
        <v>47</v>
      </c>
      <c r="G4252" t="s">
        <v>14</v>
      </c>
      <c r="H4252" t="s">
        <v>34</v>
      </c>
      <c r="I4252">
        <v>7587</v>
      </c>
      <c r="J4252">
        <v>421.89</v>
      </c>
      <c r="K4252">
        <v>364.69</v>
      </c>
    </row>
    <row r="4253" spans="1:11" x14ac:dyDescent="0.35">
      <c r="A4253">
        <v>911891257</v>
      </c>
      <c r="B4253" s="2">
        <v>43746</v>
      </c>
      <c r="C4253" s="2">
        <v>43759</v>
      </c>
      <c r="D4253" t="s">
        <v>49</v>
      </c>
      <c r="E4253" t="s">
        <v>21</v>
      </c>
      <c r="F4253" t="s">
        <v>56</v>
      </c>
      <c r="G4253" t="s">
        <v>18</v>
      </c>
      <c r="H4253" t="s">
        <v>19</v>
      </c>
      <c r="I4253">
        <v>7742</v>
      </c>
      <c r="J4253">
        <v>9.33</v>
      </c>
      <c r="K4253">
        <v>6.92</v>
      </c>
    </row>
    <row r="4254" spans="1:11" x14ac:dyDescent="0.35">
      <c r="A4254">
        <v>214033257</v>
      </c>
      <c r="B4254" s="2">
        <v>42337</v>
      </c>
      <c r="C4254" s="2">
        <v>42358</v>
      </c>
      <c r="D4254" t="s">
        <v>95</v>
      </c>
      <c r="E4254" t="s">
        <v>21</v>
      </c>
      <c r="F4254" t="s">
        <v>17</v>
      </c>
      <c r="G4254" t="s">
        <v>18</v>
      </c>
      <c r="H4254" t="s">
        <v>26</v>
      </c>
      <c r="I4254">
        <v>6052</v>
      </c>
      <c r="J4254">
        <v>152.58000000000001</v>
      </c>
      <c r="K4254">
        <v>97.44</v>
      </c>
    </row>
    <row r="4255" spans="1:11" x14ac:dyDescent="0.35">
      <c r="A4255">
        <v>504024684</v>
      </c>
      <c r="B4255" s="2">
        <v>42352</v>
      </c>
      <c r="C4255" s="2">
        <v>42365</v>
      </c>
      <c r="D4255" t="s">
        <v>100</v>
      </c>
      <c r="E4255" t="s">
        <v>21</v>
      </c>
      <c r="F4255" t="s">
        <v>25</v>
      </c>
      <c r="G4255" t="s">
        <v>14</v>
      </c>
      <c r="H4255" t="s">
        <v>34</v>
      </c>
      <c r="I4255">
        <v>959</v>
      </c>
      <c r="J4255">
        <v>205.7</v>
      </c>
      <c r="K4255">
        <v>117.11</v>
      </c>
    </row>
    <row r="4256" spans="1:11" x14ac:dyDescent="0.35">
      <c r="A4256">
        <v>386601865</v>
      </c>
      <c r="B4256" s="2">
        <v>42568</v>
      </c>
      <c r="C4256" s="2">
        <v>42583</v>
      </c>
      <c r="D4256" t="s">
        <v>152</v>
      </c>
      <c r="E4256" t="s">
        <v>21</v>
      </c>
      <c r="F4256" t="s">
        <v>68</v>
      </c>
      <c r="G4256" t="s">
        <v>14</v>
      </c>
      <c r="H4256" t="s">
        <v>26</v>
      </c>
      <c r="I4256">
        <v>2938</v>
      </c>
      <c r="J4256">
        <v>154.06</v>
      </c>
      <c r="K4256">
        <v>90.93</v>
      </c>
    </row>
    <row r="4257" spans="1:11" x14ac:dyDescent="0.35">
      <c r="A4257">
        <v>336813628</v>
      </c>
      <c r="B4257" s="2">
        <v>44577</v>
      </c>
      <c r="C4257" s="2">
        <v>44595</v>
      </c>
      <c r="D4257" t="s">
        <v>172</v>
      </c>
      <c r="E4257" t="s">
        <v>21</v>
      </c>
      <c r="F4257" t="s">
        <v>42</v>
      </c>
      <c r="G4257" t="s">
        <v>18</v>
      </c>
      <c r="H4257" t="s">
        <v>19</v>
      </c>
      <c r="I4257">
        <v>9492</v>
      </c>
      <c r="J4257">
        <v>437.2</v>
      </c>
      <c r="K4257">
        <v>263.33</v>
      </c>
    </row>
    <row r="4258" spans="1:11" x14ac:dyDescent="0.35">
      <c r="A4258">
        <v>450021302</v>
      </c>
      <c r="B4258" s="2">
        <v>44047</v>
      </c>
      <c r="C4258" s="2">
        <v>44064</v>
      </c>
      <c r="D4258" t="s">
        <v>73</v>
      </c>
      <c r="E4258" t="s">
        <v>24</v>
      </c>
      <c r="F4258" t="s">
        <v>22</v>
      </c>
      <c r="G4258" t="s">
        <v>18</v>
      </c>
      <c r="H4258" t="s">
        <v>19</v>
      </c>
      <c r="I4258">
        <v>159</v>
      </c>
      <c r="J4258">
        <v>47.45</v>
      </c>
      <c r="K4258">
        <v>31.79</v>
      </c>
    </row>
    <row r="4259" spans="1:11" x14ac:dyDescent="0.35">
      <c r="A4259">
        <v>891898715</v>
      </c>
      <c r="B4259" s="2">
        <v>43425</v>
      </c>
      <c r="C4259" s="2">
        <v>43426</v>
      </c>
      <c r="D4259" t="s">
        <v>150</v>
      </c>
      <c r="E4259" t="s">
        <v>38</v>
      </c>
      <c r="F4259" t="s">
        <v>22</v>
      </c>
      <c r="G4259" t="s">
        <v>14</v>
      </c>
      <c r="H4259" t="s">
        <v>26</v>
      </c>
      <c r="I4259">
        <v>1505</v>
      </c>
      <c r="J4259">
        <v>47.45</v>
      </c>
      <c r="K4259">
        <v>31.79</v>
      </c>
    </row>
    <row r="4260" spans="1:11" x14ac:dyDescent="0.35">
      <c r="A4260">
        <v>548432195</v>
      </c>
      <c r="B4260" s="2">
        <v>42469</v>
      </c>
      <c r="C4260" s="2">
        <v>42490</v>
      </c>
      <c r="D4260" t="s">
        <v>92</v>
      </c>
      <c r="E4260" t="s">
        <v>32</v>
      </c>
      <c r="F4260" t="s">
        <v>56</v>
      </c>
      <c r="G4260" t="s">
        <v>18</v>
      </c>
      <c r="H4260" t="s">
        <v>26</v>
      </c>
      <c r="I4260">
        <v>2129</v>
      </c>
      <c r="J4260">
        <v>9.33</v>
      </c>
      <c r="K4260">
        <v>6.92</v>
      </c>
    </row>
    <row r="4261" spans="1:11" x14ac:dyDescent="0.35">
      <c r="A4261">
        <v>175920569</v>
      </c>
      <c r="B4261" s="2">
        <v>43596</v>
      </c>
      <c r="C4261" s="2">
        <v>43605</v>
      </c>
      <c r="D4261" t="s">
        <v>137</v>
      </c>
      <c r="E4261" t="s">
        <v>38</v>
      </c>
      <c r="F4261" t="s">
        <v>56</v>
      </c>
      <c r="G4261" t="s">
        <v>18</v>
      </c>
      <c r="H4261" t="s">
        <v>34</v>
      </c>
      <c r="I4261">
        <v>7661</v>
      </c>
      <c r="J4261">
        <v>9.33</v>
      </c>
      <c r="K4261">
        <v>6.92</v>
      </c>
    </row>
    <row r="4262" spans="1:11" x14ac:dyDescent="0.35">
      <c r="A4262">
        <v>150975167</v>
      </c>
      <c r="B4262" s="2">
        <v>44344</v>
      </c>
      <c r="C4262" s="2">
        <v>44345</v>
      </c>
      <c r="D4262" t="s">
        <v>196</v>
      </c>
      <c r="E4262" t="s">
        <v>32</v>
      </c>
      <c r="F4262" t="s">
        <v>33</v>
      </c>
      <c r="G4262" t="s">
        <v>18</v>
      </c>
      <c r="H4262" t="s">
        <v>34</v>
      </c>
      <c r="I4262">
        <v>5762</v>
      </c>
      <c r="J4262">
        <v>109.28</v>
      </c>
      <c r="K4262">
        <v>35.840000000000003</v>
      </c>
    </row>
    <row r="4263" spans="1:11" x14ac:dyDescent="0.35">
      <c r="A4263">
        <v>920519816</v>
      </c>
      <c r="B4263" s="2">
        <v>44174</v>
      </c>
      <c r="C4263" s="2">
        <v>44194</v>
      </c>
      <c r="D4263" t="s">
        <v>83</v>
      </c>
      <c r="E4263" t="s">
        <v>38</v>
      </c>
      <c r="F4263" t="s">
        <v>22</v>
      </c>
      <c r="G4263" t="s">
        <v>18</v>
      </c>
      <c r="H4263" t="s">
        <v>15</v>
      </c>
      <c r="I4263">
        <v>1125</v>
      </c>
      <c r="J4263">
        <v>47.45</v>
      </c>
      <c r="K4263">
        <v>31.79</v>
      </c>
    </row>
    <row r="4264" spans="1:11" x14ac:dyDescent="0.35">
      <c r="A4264">
        <v>751790845</v>
      </c>
      <c r="B4264" s="2">
        <v>43827</v>
      </c>
      <c r="C4264" s="2">
        <v>43835</v>
      </c>
      <c r="D4264" t="s">
        <v>201</v>
      </c>
      <c r="E4264" t="s">
        <v>24</v>
      </c>
      <c r="F4264" t="s">
        <v>47</v>
      </c>
      <c r="G4264" t="s">
        <v>14</v>
      </c>
      <c r="H4264" t="s">
        <v>19</v>
      </c>
      <c r="I4264">
        <v>472</v>
      </c>
      <c r="J4264">
        <v>421.89</v>
      </c>
      <c r="K4264">
        <v>364.69</v>
      </c>
    </row>
    <row r="4265" spans="1:11" x14ac:dyDescent="0.35">
      <c r="A4265">
        <v>682337081</v>
      </c>
      <c r="B4265" s="2">
        <v>42163</v>
      </c>
      <c r="C4265" s="2">
        <v>42177</v>
      </c>
      <c r="D4265" t="s">
        <v>182</v>
      </c>
      <c r="E4265" t="s">
        <v>12</v>
      </c>
      <c r="F4265" t="s">
        <v>47</v>
      </c>
      <c r="G4265" t="s">
        <v>14</v>
      </c>
      <c r="H4265" t="s">
        <v>15</v>
      </c>
      <c r="I4265">
        <v>7560</v>
      </c>
      <c r="J4265">
        <v>421.89</v>
      </c>
      <c r="K4265">
        <v>364.69</v>
      </c>
    </row>
    <row r="4266" spans="1:11" x14ac:dyDescent="0.35">
      <c r="A4266">
        <v>470019853</v>
      </c>
      <c r="B4266" s="2">
        <v>44430</v>
      </c>
      <c r="C4266" s="2">
        <v>44451</v>
      </c>
      <c r="D4266" t="s">
        <v>112</v>
      </c>
      <c r="E4266" t="s">
        <v>12</v>
      </c>
      <c r="F4266" t="s">
        <v>47</v>
      </c>
      <c r="G4266" t="s">
        <v>14</v>
      </c>
      <c r="H4266" t="s">
        <v>34</v>
      </c>
      <c r="I4266">
        <v>8174</v>
      </c>
      <c r="J4266">
        <v>421.89</v>
      </c>
      <c r="K4266">
        <v>364.69</v>
      </c>
    </row>
    <row r="4267" spans="1:11" x14ac:dyDescent="0.35">
      <c r="A4267">
        <v>843012988</v>
      </c>
      <c r="B4267" s="2">
        <v>42723</v>
      </c>
      <c r="C4267" s="2">
        <v>42733</v>
      </c>
      <c r="D4267" t="s">
        <v>185</v>
      </c>
      <c r="E4267" t="s">
        <v>38</v>
      </c>
      <c r="F4267" t="s">
        <v>56</v>
      </c>
      <c r="G4267" t="s">
        <v>18</v>
      </c>
      <c r="H4267" t="s">
        <v>34</v>
      </c>
      <c r="I4267">
        <v>5132</v>
      </c>
      <c r="J4267">
        <v>9.33</v>
      </c>
      <c r="K4267">
        <v>6.92</v>
      </c>
    </row>
    <row r="4268" spans="1:11" x14ac:dyDescent="0.35">
      <c r="A4268">
        <v>349802815</v>
      </c>
      <c r="B4268" s="2">
        <v>42576</v>
      </c>
      <c r="C4268" s="2">
        <v>42592</v>
      </c>
      <c r="D4268" t="s">
        <v>78</v>
      </c>
      <c r="E4268" t="s">
        <v>24</v>
      </c>
      <c r="F4268" t="s">
        <v>68</v>
      </c>
      <c r="G4268" t="s">
        <v>18</v>
      </c>
      <c r="H4268" t="s">
        <v>19</v>
      </c>
      <c r="I4268">
        <v>3281</v>
      </c>
      <c r="J4268">
        <v>154.06</v>
      </c>
      <c r="K4268">
        <v>90.93</v>
      </c>
    </row>
    <row r="4269" spans="1:11" x14ac:dyDescent="0.35">
      <c r="A4269">
        <v>309188163</v>
      </c>
      <c r="B4269" s="2">
        <v>42209</v>
      </c>
      <c r="C4269" s="2">
        <v>42213</v>
      </c>
      <c r="D4269" t="s">
        <v>79</v>
      </c>
      <c r="E4269" t="s">
        <v>21</v>
      </c>
      <c r="F4269" t="s">
        <v>56</v>
      </c>
      <c r="G4269" t="s">
        <v>14</v>
      </c>
      <c r="H4269" t="s">
        <v>19</v>
      </c>
      <c r="I4269">
        <v>4503</v>
      </c>
      <c r="J4269">
        <v>9.33</v>
      </c>
      <c r="K4269">
        <v>6.92</v>
      </c>
    </row>
    <row r="4270" spans="1:11" x14ac:dyDescent="0.35">
      <c r="A4270">
        <v>760280358</v>
      </c>
      <c r="B4270" s="2">
        <v>44044</v>
      </c>
      <c r="C4270" s="2">
        <v>44058</v>
      </c>
      <c r="D4270" t="s">
        <v>144</v>
      </c>
      <c r="E4270" t="s">
        <v>21</v>
      </c>
      <c r="F4270" t="s">
        <v>40</v>
      </c>
      <c r="G4270" t="s">
        <v>18</v>
      </c>
      <c r="H4270" t="s">
        <v>15</v>
      </c>
      <c r="I4270">
        <v>2708</v>
      </c>
      <c r="J4270">
        <v>651.21</v>
      </c>
      <c r="K4270">
        <v>524.96</v>
      </c>
    </row>
    <row r="4271" spans="1:11" x14ac:dyDescent="0.35">
      <c r="A4271">
        <v>912503230</v>
      </c>
      <c r="B4271" s="2">
        <v>44240</v>
      </c>
      <c r="C4271" s="2">
        <v>44247</v>
      </c>
      <c r="D4271" t="s">
        <v>163</v>
      </c>
      <c r="E4271" t="s">
        <v>38</v>
      </c>
      <c r="F4271" t="s">
        <v>56</v>
      </c>
      <c r="G4271" t="s">
        <v>14</v>
      </c>
      <c r="H4271" t="s">
        <v>34</v>
      </c>
      <c r="I4271">
        <v>8838</v>
      </c>
      <c r="J4271">
        <v>9.33</v>
      </c>
      <c r="K4271">
        <v>6.92</v>
      </c>
    </row>
    <row r="4272" spans="1:11" x14ac:dyDescent="0.35">
      <c r="A4272">
        <v>495593106</v>
      </c>
      <c r="B4272" s="2">
        <v>42262</v>
      </c>
      <c r="C4272" s="2">
        <v>42273</v>
      </c>
      <c r="D4272" t="s">
        <v>195</v>
      </c>
      <c r="E4272" t="s">
        <v>21</v>
      </c>
      <c r="F4272" t="s">
        <v>22</v>
      </c>
      <c r="G4272" t="s">
        <v>18</v>
      </c>
      <c r="H4272" t="s">
        <v>15</v>
      </c>
      <c r="I4272">
        <v>5868</v>
      </c>
      <c r="J4272">
        <v>47.45</v>
      </c>
      <c r="K4272">
        <v>31.79</v>
      </c>
    </row>
    <row r="4273" spans="1:11" x14ac:dyDescent="0.35">
      <c r="A4273">
        <v>209598815</v>
      </c>
      <c r="B4273" s="2">
        <v>43474</v>
      </c>
      <c r="C4273" s="2">
        <v>43490</v>
      </c>
      <c r="D4273" t="s">
        <v>121</v>
      </c>
      <c r="E4273" t="s">
        <v>21</v>
      </c>
      <c r="F4273" t="s">
        <v>33</v>
      </c>
      <c r="G4273" t="s">
        <v>18</v>
      </c>
      <c r="H4273" t="s">
        <v>26</v>
      </c>
      <c r="I4273">
        <v>3802</v>
      </c>
      <c r="J4273">
        <v>109.28</v>
      </c>
      <c r="K4273">
        <v>35.840000000000003</v>
      </c>
    </row>
    <row r="4274" spans="1:11" x14ac:dyDescent="0.35">
      <c r="A4274">
        <v>374881684</v>
      </c>
      <c r="B4274" s="2">
        <v>43659</v>
      </c>
      <c r="C4274" s="2">
        <v>43662</v>
      </c>
      <c r="D4274" t="s">
        <v>164</v>
      </c>
      <c r="E4274" t="s">
        <v>38</v>
      </c>
      <c r="F4274" t="s">
        <v>33</v>
      </c>
      <c r="G4274" t="s">
        <v>18</v>
      </c>
      <c r="H4274" t="s">
        <v>26</v>
      </c>
      <c r="I4274">
        <v>4676</v>
      </c>
      <c r="J4274">
        <v>109.28</v>
      </c>
      <c r="K4274">
        <v>35.840000000000003</v>
      </c>
    </row>
    <row r="4275" spans="1:11" x14ac:dyDescent="0.35">
      <c r="A4275">
        <v>482115542</v>
      </c>
      <c r="B4275" s="2">
        <v>42881</v>
      </c>
      <c r="C4275" s="2">
        <v>42886</v>
      </c>
      <c r="D4275" t="s">
        <v>139</v>
      </c>
      <c r="E4275" t="s">
        <v>51</v>
      </c>
      <c r="F4275" t="s">
        <v>13</v>
      </c>
      <c r="G4275" t="s">
        <v>18</v>
      </c>
      <c r="H4275" t="s">
        <v>34</v>
      </c>
      <c r="I4275">
        <v>7558</v>
      </c>
      <c r="J4275">
        <v>255.28</v>
      </c>
      <c r="K4275">
        <v>159.41999999999999</v>
      </c>
    </row>
    <row r="4276" spans="1:11" x14ac:dyDescent="0.35">
      <c r="A4276">
        <v>542286717</v>
      </c>
      <c r="B4276" s="2">
        <v>44820</v>
      </c>
      <c r="C4276" s="2">
        <v>44822</v>
      </c>
      <c r="D4276" t="s">
        <v>61</v>
      </c>
      <c r="E4276" t="s">
        <v>12</v>
      </c>
      <c r="F4276" t="s">
        <v>47</v>
      </c>
      <c r="G4276" t="s">
        <v>14</v>
      </c>
      <c r="H4276" t="s">
        <v>15</v>
      </c>
      <c r="I4276">
        <v>3545</v>
      </c>
      <c r="J4276">
        <v>421.89</v>
      </c>
      <c r="K4276">
        <v>364.69</v>
      </c>
    </row>
    <row r="4277" spans="1:11" x14ac:dyDescent="0.35">
      <c r="A4277">
        <v>636694037</v>
      </c>
      <c r="B4277" s="2">
        <v>43352</v>
      </c>
      <c r="C4277" s="2">
        <v>43371</v>
      </c>
      <c r="D4277" t="s">
        <v>72</v>
      </c>
      <c r="E4277" t="s">
        <v>24</v>
      </c>
      <c r="F4277" t="s">
        <v>25</v>
      </c>
      <c r="G4277" t="s">
        <v>14</v>
      </c>
      <c r="H4277" t="s">
        <v>26</v>
      </c>
      <c r="I4277">
        <v>769</v>
      </c>
      <c r="J4277">
        <v>205.7</v>
      </c>
      <c r="K4277">
        <v>117.11</v>
      </c>
    </row>
    <row r="4278" spans="1:11" x14ac:dyDescent="0.35">
      <c r="A4278">
        <v>466948831</v>
      </c>
      <c r="B4278" s="2">
        <v>43747</v>
      </c>
      <c r="C4278" s="2">
        <v>43758</v>
      </c>
      <c r="D4278" t="s">
        <v>92</v>
      </c>
      <c r="E4278" t="s">
        <v>32</v>
      </c>
      <c r="F4278" t="s">
        <v>30</v>
      </c>
      <c r="G4278" t="s">
        <v>18</v>
      </c>
      <c r="H4278" t="s">
        <v>34</v>
      </c>
      <c r="I4278">
        <v>9390</v>
      </c>
      <c r="J4278">
        <v>81.73</v>
      </c>
      <c r="K4278">
        <v>56.67</v>
      </c>
    </row>
    <row r="4279" spans="1:11" x14ac:dyDescent="0.35">
      <c r="A4279">
        <v>704974925</v>
      </c>
      <c r="B4279" s="2">
        <v>43970</v>
      </c>
      <c r="C4279" s="2">
        <v>43989</v>
      </c>
      <c r="D4279" t="s">
        <v>132</v>
      </c>
      <c r="E4279" t="s">
        <v>38</v>
      </c>
      <c r="F4279" t="s">
        <v>17</v>
      </c>
      <c r="G4279" t="s">
        <v>18</v>
      </c>
      <c r="H4279" t="s">
        <v>26</v>
      </c>
      <c r="I4279">
        <v>6601</v>
      </c>
      <c r="J4279">
        <v>152.58000000000001</v>
      </c>
      <c r="K4279">
        <v>97.44</v>
      </c>
    </row>
    <row r="4280" spans="1:11" x14ac:dyDescent="0.35">
      <c r="A4280">
        <v>743008649</v>
      </c>
      <c r="B4280" s="2">
        <v>42373</v>
      </c>
      <c r="C4280" s="2">
        <v>42378</v>
      </c>
      <c r="D4280" t="s">
        <v>90</v>
      </c>
      <c r="E4280" t="s">
        <v>38</v>
      </c>
      <c r="F4280" t="s">
        <v>56</v>
      </c>
      <c r="G4280" t="s">
        <v>14</v>
      </c>
      <c r="H4280" t="s">
        <v>34</v>
      </c>
      <c r="I4280">
        <v>1625</v>
      </c>
      <c r="J4280">
        <v>9.33</v>
      </c>
      <c r="K4280">
        <v>6.92</v>
      </c>
    </row>
    <row r="4281" spans="1:11" x14ac:dyDescent="0.35">
      <c r="A4281">
        <v>943598830</v>
      </c>
      <c r="B4281" s="2">
        <v>43932</v>
      </c>
      <c r="C4281" s="2">
        <v>43951</v>
      </c>
      <c r="D4281" t="s">
        <v>194</v>
      </c>
      <c r="E4281" t="s">
        <v>32</v>
      </c>
      <c r="F4281" t="s">
        <v>76</v>
      </c>
      <c r="G4281" t="s">
        <v>18</v>
      </c>
      <c r="H4281" t="s">
        <v>26</v>
      </c>
      <c r="I4281">
        <v>718</v>
      </c>
      <c r="J4281">
        <v>668.27</v>
      </c>
      <c r="K4281">
        <v>502.54</v>
      </c>
    </row>
    <row r="4282" spans="1:11" x14ac:dyDescent="0.35">
      <c r="A4282">
        <v>389606797</v>
      </c>
      <c r="B4282" s="2">
        <v>44048</v>
      </c>
      <c r="C4282" s="2">
        <v>44067</v>
      </c>
      <c r="D4282" t="s">
        <v>61</v>
      </c>
      <c r="E4282" t="s">
        <v>12</v>
      </c>
      <c r="F4282" t="s">
        <v>68</v>
      </c>
      <c r="G4282" t="s">
        <v>14</v>
      </c>
      <c r="H4282" t="s">
        <v>26</v>
      </c>
      <c r="I4282">
        <v>2164</v>
      </c>
      <c r="J4282">
        <v>154.06</v>
      </c>
      <c r="K4282">
        <v>90.93</v>
      </c>
    </row>
    <row r="4283" spans="1:11" x14ac:dyDescent="0.35">
      <c r="A4283">
        <v>934206378</v>
      </c>
      <c r="B4283" s="2">
        <v>44744</v>
      </c>
      <c r="C4283" s="2">
        <v>44759</v>
      </c>
      <c r="D4283" t="s">
        <v>185</v>
      </c>
      <c r="E4283" t="s">
        <v>38</v>
      </c>
      <c r="F4283" t="s">
        <v>17</v>
      </c>
      <c r="G4283" t="s">
        <v>14</v>
      </c>
      <c r="H4283" t="s">
        <v>15</v>
      </c>
      <c r="I4283">
        <v>1282</v>
      </c>
      <c r="J4283">
        <v>152.58000000000001</v>
      </c>
      <c r="K4283">
        <v>97.44</v>
      </c>
    </row>
    <row r="4284" spans="1:11" x14ac:dyDescent="0.35">
      <c r="A4284">
        <v>450883901</v>
      </c>
      <c r="B4284" s="2">
        <v>42277</v>
      </c>
      <c r="C4284" s="2">
        <v>42283</v>
      </c>
      <c r="D4284" t="s">
        <v>163</v>
      </c>
      <c r="E4284" t="s">
        <v>38</v>
      </c>
      <c r="F4284" t="s">
        <v>47</v>
      </c>
      <c r="G4284" t="s">
        <v>14</v>
      </c>
      <c r="H4284" t="s">
        <v>26</v>
      </c>
      <c r="I4284">
        <v>5421</v>
      </c>
      <c r="J4284">
        <v>421.89</v>
      </c>
      <c r="K4284">
        <v>364.69</v>
      </c>
    </row>
    <row r="4285" spans="1:11" x14ac:dyDescent="0.35">
      <c r="A4285">
        <v>483438193</v>
      </c>
      <c r="B4285" s="2">
        <v>44066</v>
      </c>
      <c r="C4285" s="2">
        <v>44086</v>
      </c>
      <c r="D4285" t="s">
        <v>215</v>
      </c>
      <c r="E4285" t="s">
        <v>21</v>
      </c>
      <c r="F4285" t="s">
        <v>47</v>
      </c>
      <c r="G4285" t="s">
        <v>14</v>
      </c>
      <c r="H4285" t="s">
        <v>34</v>
      </c>
      <c r="I4285">
        <v>8959</v>
      </c>
      <c r="J4285">
        <v>421.89</v>
      </c>
      <c r="K4285">
        <v>364.69</v>
      </c>
    </row>
    <row r="4286" spans="1:11" x14ac:dyDescent="0.35">
      <c r="A4286">
        <v>395980584</v>
      </c>
      <c r="B4286" s="2">
        <v>42684</v>
      </c>
      <c r="C4286" s="2">
        <v>42690</v>
      </c>
      <c r="D4286" t="s">
        <v>63</v>
      </c>
      <c r="E4286" t="s">
        <v>32</v>
      </c>
      <c r="F4286" t="s">
        <v>25</v>
      </c>
      <c r="G4286" t="s">
        <v>14</v>
      </c>
      <c r="H4286" t="s">
        <v>15</v>
      </c>
      <c r="I4286">
        <v>8309</v>
      </c>
      <c r="J4286">
        <v>205.7</v>
      </c>
      <c r="K4286">
        <v>117.11</v>
      </c>
    </row>
    <row r="4287" spans="1:11" x14ac:dyDescent="0.35">
      <c r="A4287">
        <v>522934901</v>
      </c>
      <c r="B4287" s="2">
        <v>44214</v>
      </c>
      <c r="C4287" s="2">
        <v>44232</v>
      </c>
      <c r="D4287" t="s">
        <v>86</v>
      </c>
      <c r="E4287" t="s">
        <v>29</v>
      </c>
      <c r="F4287" t="s">
        <v>68</v>
      </c>
      <c r="G4287" t="s">
        <v>18</v>
      </c>
      <c r="H4287" t="s">
        <v>15</v>
      </c>
      <c r="I4287">
        <v>6913</v>
      </c>
      <c r="J4287">
        <v>154.06</v>
      </c>
      <c r="K4287">
        <v>90.93</v>
      </c>
    </row>
    <row r="4288" spans="1:11" x14ac:dyDescent="0.35">
      <c r="A4288">
        <v>819037473</v>
      </c>
      <c r="B4288" s="2">
        <v>42658</v>
      </c>
      <c r="C4288" s="2">
        <v>42669</v>
      </c>
      <c r="D4288" t="s">
        <v>71</v>
      </c>
      <c r="E4288" t="s">
        <v>21</v>
      </c>
      <c r="F4288" t="s">
        <v>68</v>
      </c>
      <c r="G4288" t="s">
        <v>14</v>
      </c>
      <c r="H4288" t="s">
        <v>26</v>
      </c>
      <c r="I4288">
        <v>244</v>
      </c>
      <c r="J4288">
        <v>154.06</v>
      </c>
      <c r="K4288">
        <v>90.93</v>
      </c>
    </row>
    <row r="4289" spans="1:11" x14ac:dyDescent="0.35">
      <c r="A4289">
        <v>409337127</v>
      </c>
      <c r="B4289" s="2">
        <v>42036</v>
      </c>
      <c r="C4289" s="2">
        <v>42046</v>
      </c>
      <c r="D4289" t="s">
        <v>150</v>
      </c>
      <c r="E4289" t="s">
        <v>38</v>
      </c>
      <c r="F4289" t="s">
        <v>13</v>
      </c>
      <c r="G4289" t="s">
        <v>18</v>
      </c>
      <c r="H4289" t="s">
        <v>19</v>
      </c>
      <c r="I4289">
        <v>807</v>
      </c>
      <c r="J4289">
        <v>255.28</v>
      </c>
      <c r="K4289">
        <v>159.41999999999999</v>
      </c>
    </row>
    <row r="4290" spans="1:11" x14ac:dyDescent="0.35">
      <c r="A4290">
        <v>739195191</v>
      </c>
      <c r="B4290" s="2">
        <v>44823</v>
      </c>
      <c r="C4290" s="2">
        <v>44839</v>
      </c>
      <c r="D4290" t="s">
        <v>11</v>
      </c>
      <c r="E4290" t="s">
        <v>12</v>
      </c>
      <c r="F4290" t="s">
        <v>25</v>
      </c>
      <c r="G4290" t="s">
        <v>14</v>
      </c>
      <c r="H4290" t="s">
        <v>15</v>
      </c>
      <c r="I4290">
        <v>3139</v>
      </c>
      <c r="J4290">
        <v>205.7</v>
      </c>
      <c r="K4290">
        <v>117.11</v>
      </c>
    </row>
    <row r="4291" spans="1:11" x14ac:dyDescent="0.35">
      <c r="A4291">
        <v>624285495</v>
      </c>
      <c r="B4291" s="2">
        <v>43579</v>
      </c>
      <c r="C4291" s="2">
        <v>43596</v>
      </c>
      <c r="D4291" t="s">
        <v>46</v>
      </c>
      <c r="E4291" t="s">
        <v>29</v>
      </c>
      <c r="F4291" t="s">
        <v>30</v>
      </c>
      <c r="G4291" t="s">
        <v>18</v>
      </c>
      <c r="H4291" t="s">
        <v>26</v>
      </c>
      <c r="I4291">
        <v>8806</v>
      </c>
      <c r="J4291">
        <v>81.73</v>
      </c>
      <c r="K4291">
        <v>56.67</v>
      </c>
    </row>
    <row r="4292" spans="1:11" x14ac:dyDescent="0.35">
      <c r="A4292">
        <v>300594365</v>
      </c>
      <c r="B4292" s="2">
        <v>44873</v>
      </c>
      <c r="C4292" s="2">
        <v>44875</v>
      </c>
      <c r="D4292" t="s">
        <v>219</v>
      </c>
      <c r="E4292" t="s">
        <v>38</v>
      </c>
      <c r="F4292" t="s">
        <v>13</v>
      </c>
      <c r="G4292" t="s">
        <v>18</v>
      </c>
      <c r="H4292" t="s">
        <v>26</v>
      </c>
      <c r="I4292">
        <v>1407</v>
      </c>
      <c r="J4292">
        <v>255.28</v>
      </c>
      <c r="K4292">
        <v>159.41999999999999</v>
      </c>
    </row>
    <row r="4293" spans="1:11" x14ac:dyDescent="0.35">
      <c r="A4293">
        <v>974420630</v>
      </c>
      <c r="B4293" s="2">
        <v>44312</v>
      </c>
      <c r="C4293" s="2">
        <v>44322</v>
      </c>
      <c r="D4293" t="s">
        <v>113</v>
      </c>
      <c r="E4293" t="s">
        <v>21</v>
      </c>
      <c r="F4293" t="s">
        <v>56</v>
      </c>
      <c r="G4293" t="s">
        <v>18</v>
      </c>
      <c r="H4293" t="s">
        <v>34</v>
      </c>
      <c r="I4293">
        <v>1573</v>
      </c>
      <c r="J4293">
        <v>9.33</v>
      </c>
      <c r="K4293">
        <v>6.92</v>
      </c>
    </row>
    <row r="4294" spans="1:11" x14ac:dyDescent="0.35">
      <c r="A4294">
        <v>772375619</v>
      </c>
      <c r="B4294" s="2">
        <v>42432</v>
      </c>
      <c r="C4294" s="2">
        <v>42447</v>
      </c>
      <c r="D4294" t="s">
        <v>120</v>
      </c>
      <c r="E4294" t="s">
        <v>38</v>
      </c>
      <c r="F4294" t="s">
        <v>30</v>
      </c>
      <c r="G4294" t="s">
        <v>14</v>
      </c>
      <c r="H4294" t="s">
        <v>26</v>
      </c>
      <c r="I4294">
        <v>1964</v>
      </c>
      <c r="J4294">
        <v>81.73</v>
      </c>
      <c r="K4294">
        <v>56.67</v>
      </c>
    </row>
    <row r="4295" spans="1:11" x14ac:dyDescent="0.35">
      <c r="A4295">
        <v>591383159</v>
      </c>
      <c r="B4295" s="2">
        <v>42583</v>
      </c>
      <c r="C4295" s="2">
        <v>42595</v>
      </c>
      <c r="D4295" t="s">
        <v>86</v>
      </c>
      <c r="E4295" t="s">
        <v>29</v>
      </c>
      <c r="F4295" t="s">
        <v>76</v>
      </c>
      <c r="G4295" t="s">
        <v>14</v>
      </c>
      <c r="H4295" t="s">
        <v>15</v>
      </c>
      <c r="I4295">
        <v>2273</v>
      </c>
      <c r="J4295">
        <v>668.27</v>
      </c>
      <c r="K4295">
        <v>502.54</v>
      </c>
    </row>
    <row r="4296" spans="1:11" x14ac:dyDescent="0.35">
      <c r="A4296">
        <v>948679578</v>
      </c>
      <c r="B4296" s="2">
        <v>43967</v>
      </c>
      <c r="C4296" s="2">
        <v>43988</v>
      </c>
      <c r="D4296" t="s">
        <v>155</v>
      </c>
      <c r="E4296" t="s">
        <v>12</v>
      </c>
      <c r="F4296" t="s">
        <v>17</v>
      </c>
      <c r="G4296" t="s">
        <v>14</v>
      </c>
      <c r="H4296" t="s">
        <v>34</v>
      </c>
      <c r="I4296">
        <v>4224</v>
      </c>
      <c r="J4296">
        <v>152.58000000000001</v>
      </c>
      <c r="K4296">
        <v>97.44</v>
      </c>
    </row>
    <row r="4297" spans="1:11" x14ac:dyDescent="0.35">
      <c r="A4297">
        <v>631813704</v>
      </c>
      <c r="B4297" s="2">
        <v>42287</v>
      </c>
      <c r="C4297" s="2">
        <v>42295</v>
      </c>
      <c r="D4297" t="s">
        <v>110</v>
      </c>
      <c r="E4297" t="s">
        <v>38</v>
      </c>
      <c r="F4297" t="s">
        <v>47</v>
      </c>
      <c r="G4297" t="s">
        <v>14</v>
      </c>
      <c r="H4297" t="s">
        <v>26</v>
      </c>
      <c r="I4297">
        <v>6570</v>
      </c>
      <c r="J4297">
        <v>421.89</v>
      </c>
      <c r="K4297">
        <v>364.69</v>
      </c>
    </row>
    <row r="4298" spans="1:11" x14ac:dyDescent="0.35">
      <c r="A4298">
        <v>748646867</v>
      </c>
      <c r="B4298" s="2">
        <v>42868</v>
      </c>
      <c r="C4298" s="2">
        <v>42884</v>
      </c>
      <c r="D4298" t="s">
        <v>137</v>
      </c>
      <c r="E4298" t="s">
        <v>38</v>
      </c>
      <c r="F4298" t="s">
        <v>33</v>
      </c>
      <c r="G4298" t="s">
        <v>14</v>
      </c>
      <c r="H4298" t="s">
        <v>19</v>
      </c>
      <c r="I4298">
        <v>99</v>
      </c>
      <c r="J4298">
        <v>109.28</v>
      </c>
      <c r="K4298">
        <v>35.840000000000003</v>
      </c>
    </row>
    <row r="4299" spans="1:11" x14ac:dyDescent="0.35">
      <c r="A4299">
        <v>677352893</v>
      </c>
      <c r="B4299" s="2">
        <v>44043</v>
      </c>
      <c r="C4299" s="2">
        <v>44046</v>
      </c>
      <c r="D4299" t="s">
        <v>163</v>
      </c>
      <c r="E4299" t="s">
        <v>38</v>
      </c>
      <c r="F4299" t="s">
        <v>22</v>
      </c>
      <c r="G4299" t="s">
        <v>14</v>
      </c>
      <c r="H4299" t="s">
        <v>15</v>
      </c>
      <c r="I4299">
        <v>2628</v>
      </c>
      <c r="J4299">
        <v>47.45</v>
      </c>
      <c r="K4299">
        <v>31.79</v>
      </c>
    </row>
    <row r="4300" spans="1:11" x14ac:dyDescent="0.35">
      <c r="A4300">
        <v>316418111</v>
      </c>
      <c r="B4300" s="2">
        <v>43490</v>
      </c>
      <c r="C4300" s="2">
        <v>43495</v>
      </c>
      <c r="D4300" t="s">
        <v>123</v>
      </c>
      <c r="E4300" t="s">
        <v>38</v>
      </c>
      <c r="F4300" t="s">
        <v>22</v>
      </c>
      <c r="G4300" t="s">
        <v>18</v>
      </c>
      <c r="H4300" t="s">
        <v>15</v>
      </c>
      <c r="I4300">
        <v>4005</v>
      </c>
      <c r="J4300">
        <v>47.45</v>
      </c>
      <c r="K4300">
        <v>31.79</v>
      </c>
    </row>
    <row r="4301" spans="1:11" x14ac:dyDescent="0.35">
      <c r="A4301">
        <v>534641349</v>
      </c>
      <c r="B4301" s="2">
        <v>44050</v>
      </c>
      <c r="C4301" s="2">
        <v>44068</v>
      </c>
      <c r="D4301" t="s">
        <v>95</v>
      </c>
      <c r="E4301" t="s">
        <v>21</v>
      </c>
      <c r="F4301" t="s">
        <v>22</v>
      </c>
      <c r="G4301" t="s">
        <v>18</v>
      </c>
      <c r="H4301" t="s">
        <v>26</v>
      </c>
      <c r="I4301">
        <v>1111</v>
      </c>
      <c r="J4301">
        <v>47.45</v>
      </c>
      <c r="K4301">
        <v>31.79</v>
      </c>
    </row>
    <row r="4302" spans="1:11" x14ac:dyDescent="0.35">
      <c r="A4302">
        <v>921133935</v>
      </c>
      <c r="B4302" s="2">
        <v>43682</v>
      </c>
      <c r="C4302" s="2">
        <v>43691</v>
      </c>
      <c r="D4302" t="s">
        <v>79</v>
      </c>
      <c r="E4302" t="s">
        <v>21</v>
      </c>
      <c r="F4302" t="s">
        <v>17</v>
      </c>
      <c r="G4302" t="s">
        <v>14</v>
      </c>
      <c r="H4302" t="s">
        <v>26</v>
      </c>
      <c r="I4302">
        <v>2856</v>
      </c>
      <c r="J4302">
        <v>152.58000000000001</v>
      </c>
      <c r="K4302">
        <v>97.44</v>
      </c>
    </row>
    <row r="4303" spans="1:11" x14ac:dyDescent="0.35">
      <c r="A4303">
        <v>235319697</v>
      </c>
      <c r="B4303" s="2">
        <v>42275</v>
      </c>
      <c r="C4303" s="2">
        <v>42276</v>
      </c>
      <c r="D4303" t="s">
        <v>73</v>
      </c>
      <c r="E4303" t="s">
        <v>24</v>
      </c>
      <c r="F4303" t="s">
        <v>40</v>
      </c>
      <c r="G4303" t="s">
        <v>18</v>
      </c>
      <c r="H4303" t="s">
        <v>34</v>
      </c>
      <c r="I4303">
        <v>5183</v>
      </c>
      <c r="J4303">
        <v>651.21</v>
      </c>
      <c r="K4303">
        <v>524.96</v>
      </c>
    </row>
    <row r="4304" spans="1:11" x14ac:dyDescent="0.35">
      <c r="A4304">
        <v>456934964</v>
      </c>
      <c r="B4304" s="2">
        <v>43913</v>
      </c>
      <c r="C4304" s="2">
        <v>43915</v>
      </c>
      <c r="D4304" t="s">
        <v>80</v>
      </c>
      <c r="E4304" t="s">
        <v>21</v>
      </c>
      <c r="F4304" t="s">
        <v>47</v>
      </c>
      <c r="G4304" t="s">
        <v>18</v>
      </c>
      <c r="H4304" t="s">
        <v>26</v>
      </c>
      <c r="I4304">
        <v>6065</v>
      </c>
      <c r="J4304">
        <v>421.89</v>
      </c>
      <c r="K4304">
        <v>364.69</v>
      </c>
    </row>
    <row r="4305" spans="1:11" x14ac:dyDescent="0.35">
      <c r="A4305">
        <v>936028563</v>
      </c>
      <c r="B4305" s="2">
        <v>42454</v>
      </c>
      <c r="C4305" s="2">
        <v>42456</v>
      </c>
      <c r="D4305" t="s">
        <v>45</v>
      </c>
      <c r="E4305" t="s">
        <v>12</v>
      </c>
      <c r="F4305" t="s">
        <v>22</v>
      </c>
      <c r="G4305" t="s">
        <v>18</v>
      </c>
      <c r="H4305" t="s">
        <v>34</v>
      </c>
      <c r="I4305">
        <v>507</v>
      </c>
      <c r="J4305">
        <v>47.45</v>
      </c>
      <c r="K4305">
        <v>31.79</v>
      </c>
    </row>
    <row r="4306" spans="1:11" x14ac:dyDescent="0.35">
      <c r="A4306">
        <v>642961823</v>
      </c>
      <c r="B4306" s="2">
        <v>44458</v>
      </c>
      <c r="C4306" s="2">
        <v>44473</v>
      </c>
      <c r="D4306" t="s">
        <v>182</v>
      </c>
      <c r="E4306" t="s">
        <v>12</v>
      </c>
      <c r="F4306" t="s">
        <v>13</v>
      </c>
      <c r="G4306" t="s">
        <v>18</v>
      </c>
      <c r="H4306" t="s">
        <v>19</v>
      </c>
      <c r="I4306">
        <v>5546</v>
      </c>
      <c r="J4306">
        <v>255.28</v>
      </c>
      <c r="K4306">
        <v>159.41999999999999</v>
      </c>
    </row>
    <row r="4307" spans="1:11" x14ac:dyDescent="0.35">
      <c r="A4307">
        <v>418408572</v>
      </c>
      <c r="B4307" s="2">
        <v>44635</v>
      </c>
      <c r="C4307" s="2">
        <v>44636</v>
      </c>
      <c r="D4307" t="s">
        <v>219</v>
      </c>
      <c r="E4307" t="s">
        <v>38</v>
      </c>
      <c r="F4307" t="s">
        <v>30</v>
      </c>
      <c r="G4307" t="s">
        <v>18</v>
      </c>
      <c r="H4307" t="s">
        <v>34</v>
      </c>
      <c r="I4307">
        <v>5249</v>
      </c>
      <c r="J4307">
        <v>81.73</v>
      </c>
      <c r="K4307">
        <v>56.67</v>
      </c>
    </row>
    <row r="4308" spans="1:11" x14ac:dyDescent="0.35">
      <c r="A4308">
        <v>723355138</v>
      </c>
      <c r="B4308" s="2">
        <v>42629</v>
      </c>
      <c r="C4308" s="2">
        <v>42630</v>
      </c>
      <c r="D4308" t="s">
        <v>130</v>
      </c>
      <c r="E4308" t="s">
        <v>29</v>
      </c>
      <c r="F4308" t="s">
        <v>22</v>
      </c>
      <c r="G4308" t="s">
        <v>18</v>
      </c>
      <c r="H4308" t="s">
        <v>26</v>
      </c>
      <c r="I4308">
        <v>5715</v>
      </c>
      <c r="J4308">
        <v>47.45</v>
      </c>
      <c r="K4308">
        <v>31.79</v>
      </c>
    </row>
    <row r="4309" spans="1:11" x14ac:dyDescent="0.35">
      <c r="A4309">
        <v>289100348</v>
      </c>
      <c r="B4309" s="2">
        <v>44858</v>
      </c>
      <c r="C4309" s="2">
        <v>44861</v>
      </c>
      <c r="D4309" t="s">
        <v>132</v>
      </c>
      <c r="E4309" t="s">
        <v>38</v>
      </c>
      <c r="F4309" t="s">
        <v>47</v>
      </c>
      <c r="G4309" t="s">
        <v>14</v>
      </c>
      <c r="H4309" t="s">
        <v>19</v>
      </c>
      <c r="I4309">
        <v>72</v>
      </c>
      <c r="J4309">
        <v>421.89</v>
      </c>
      <c r="K4309">
        <v>364.69</v>
      </c>
    </row>
    <row r="4310" spans="1:11" x14ac:dyDescent="0.35">
      <c r="A4310">
        <v>167255532</v>
      </c>
      <c r="B4310" s="2">
        <v>44205</v>
      </c>
      <c r="C4310" s="2">
        <v>44222</v>
      </c>
      <c r="D4310" t="s">
        <v>104</v>
      </c>
      <c r="E4310" t="s">
        <v>24</v>
      </c>
      <c r="F4310" t="s">
        <v>30</v>
      </c>
      <c r="G4310" t="s">
        <v>18</v>
      </c>
      <c r="H4310" t="s">
        <v>15</v>
      </c>
      <c r="I4310">
        <v>3484</v>
      </c>
      <c r="J4310">
        <v>81.73</v>
      </c>
      <c r="K4310">
        <v>56.67</v>
      </c>
    </row>
    <row r="4311" spans="1:11" x14ac:dyDescent="0.35">
      <c r="A4311">
        <v>579744517</v>
      </c>
      <c r="B4311" s="2">
        <v>44709</v>
      </c>
      <c r="C4311" s="2">
        <v>44726</v>
      </c>
      <c r="D4311" t="s">
        <v>196</v>
      </c>
      <c r="E4311" t="s">
        <v>32</v>
      </c>
      <c r="F4311" t="s">
        <v>47</v>
      </c>
      <c r="G4311" t="s">
        <v>14</v>
      </c>
      <c r="H4311" t="s">
        <v>26</v>
      </c>
      <c r="I4311">
        <v>8141</v>
      </c>
      <c r="J4311">
        <v>421.89</v>
      </c>
      <c r="K4311">
        <v>364.69</v>
      </c>
    </row>
    <row r="4312" spans="1:11" x14ac:dyDescent="0.35">
      <c r="A4312">
        <v>468803632</v>
      </c>
      <c r="B4312" s="2">
        <v>44804</v>
      </c>
      <c r="C4312" s="2">
        <v>44821</v>
      </c>
      <c r="D4312" t="s">
        <v>49</v>
      </c>
      <c r="E4312" t="s">
        <v>21</v>
      </c>
      <c r="F4312" t="s">
        <v>56</v>
      </c>
      <c r="G4312" t="s">
        <v>14</v>
      </c>
      <c r="H4312" t="s">
        <v>26</v>
      </c>
      <c r="I4312">
        <v>8267</v>
      </c>
      <c r="J4312">
        <v>9.33</v>
      </c>
      <c r="K4312">
        <v>6.92</v>
      </c>
    </row>
    <row r="4313" spans="1:11" x14ac:dyDescent="0.35">
      <c r="A4313">
        <v>646981704</v>
      </c>
      <c r="B4313" s="2">
        <v>44847</v>
      </c>
      <c r="C4313" s="2">
        <v>44856</v>
      </c>
      <c r="D4313" t="s">
        <v>77</v>
      </c>
      <c r="E4313" t="s">
        <v>21</v>
      </c>
      <c r="F4313" t="s">
        <v>13</v>
      </c>
      <c r="G4313" t="s">
        <v>14</v>
      </c>
      <c r="H4313" t="s">
        <v>15</v>
      </c>
      <c r="I4313">
        <v>5118</v>
      </c>
      <c r="J4313">
        <v>255.28</v>
      </c>
      <c r="K4313">
        <v>159.41999999999999</v>
      </c>
    </row>
    <row r="4314" spans="1:11" x14ac:dyDescent="0.35">
      <c r="A4314">
        <v>647140061</v>
      </c>
      <c r="B4314" s="2">
        <v>44856</v>
      </c>
      <c r="C4314" s="2">
        <v>44865</v>
      </c>
      <c r="D4314" t="s">
        <v>97</v>
      </c>
      <c r="E4314" t="s">
        <v>29</v>
      </c>
      <c r="F4314" t="s">
        <v>76</v>
      </c>
      <c r="G4314" t="s">
        <v>14</v>
      </c>
      <c r="H4314" t="s">
        <v>34</v>
      </c>
      <c r="I4314">
        <v>1980</v>
      </c>
      <c r="J4314">
        <v>668.27</v>
      </c>
      <c r="K4314">
        <v>502.54</v>
      </c>
    </row>
    <row r="4315" spans="1:11" x14ac:dyDescent="0.35">
      <c r="A4315">
        <v>972452533</v>
      </c>
      <c r="B4315" s="2">
        <v>42238</v>
      </c>
      <c r="C4315" s="2">
        <v>42252</v>
      </c>
      <c r="D4315" t="s">
        <v>77</v>
      </c>
      <c r="E4315" t="s">
        <v>21</v>
      </c>
      <c r="F4315" t="s">
        <v>68</v>
      </c>
      <c r="G4315" t="s">
        <v>14</v>
      </c>
      <c r="H4315" t="s">
        <v>26</v>
      </c>
      <c r="I4315">
        <v>9169</v>
      </c>
      <c r="J4315">
        <v>154.06</v>
      </c>
      <c r="K4315">
        <v>90.93</v>
      </c>
    </row>
    <row r="4316" spans="1:11" x14ac:dyDescent="0.35">
      <c r="A4316">
        <v>846405446</v>
      </c>
      <c r="B4316" s="2">
        <v>42405</v>
      </c>
      <c r="C4316" s="2">
        <v>42416</v>
      </c>
      <c r="D4316" t="s">
        <v>70</v>
      </c>
      <c r="E4316" t="s">
        <v>29</v>
      </c>
      <c r="F4316" t="s">
        <v>76</v>
      </c>
      <c r="G4316" t="s">
        <v>18</v>
      </c>
      <c r="H4316" t="s">
        <v>15</v>
      </c>
      <c r="I4316">
        <v>9035</v>
      </c>
      <c r="J4316">
        <v>668.27</v>
      </c>
      <c r="K4316">
        <v>502.54</v>
      </c>
    </row>
    <row r="4317" spans="1:11" x14ac:dyDescent="0.35">
      <c r="A4317">
        <v>462797629</v>
      </c>
      <c r="B4317" s="2">
        <v>42159</v>
      </c>
      <c r="C4317" s="2">
        <v>42175</v>
      </c>
      <c r="D4317" t="s">
        <v>52</v>
      </c>
      <c r="E4317" t="s">
        <v>12</v>
      </c>
      <c r="F4317" t="s">
        <v>30</v>
      </c>
      <c r="G4317" t="s">
        <v>14</v>
      </c>
      <c r="H4317" t="s">
        <v>34</v>
      </c>
      <c r="I4317">
        <v>958</v>
      </c>
      <c r="J4317">
        <v>81.73</v>
      </c>
      <c r="K4317">
        <v>56.67</v>
      </c>
    </row>
    <row r="4318" spans="1:11" x14ac:dyDescent="0.35">
      <c r="A4318">
        <v>535740411</v>
      </c>
      <c r="B4318" s="2">
        <v>44691</v>
      </c>
      <c r="C4318" s="2">
        <v>44693</v>
      </c>
      <c r="D4318" t="s">
        <v>48</v>
      </c>
      <c r="E4318" t="s">
        <v>21</v>
      </c>
      <c r="F4318" t="s">
        <v>30</v>
      </c>
      <c r="G4318" t="s">
        <v>18</v>
      </c>
      <c r="H4318" t="s">
        <v>15</v>
      </c>
      <c r="I4318">
        <v>6348</v>
      </c>
      <c r="J4318">
        <v>81.73</v>
      </c>
      <c r="K4318">
        <v>56.67</v>
      </c>
    </row>
    <row r="4319" spans="1:11" x14ac:dyDescent="0.35">
      <c r="A4319">
        <v>949657618</v>
      </c>
      <c r="B4319" s="2">
        <v>44579</v>
      </c>
      <c r="C4319" s="2">
        <v>44590</v>
      </c>
      <c r="D4319" t="s">
        <v>53</v>
      </c>
      <c r="E4319" t="s">
        <v>29</v>
      </c>
      <c r="F4319" t="s">
        <v>47</v>
      </c>
      <c r="G4319" t="s">
        <v>14</v>
      </c>
      <c r="H4319" t="s">
        <v>34</v>
      </c>
      <c r="I4319">
        <v>3648</v>
      </c>
      <c r="J4319">
        <v>421.89</v>
      </c>
      <c r="K4319">
        <v>364.69</v>
      </c>
    </row>
    <row r="4320" spans="1:11" x14ac:dyDescent="0.35">
      <c r="A4320">
        <v>309285581</v>
      </c>
      <c r="B4320" s="2">
        <v>42792</v>
      </c>
      <c r="C4320" s="2">
        <v>42803</v>
      </c>
      <c r="D4320" t="s">
        <v>205</v>
      </c>
      <c r="E4320" t="s">
        <v>21</v>
      </c>
      <c r="F4320" t="s">
        <v>30</v>
      </c>
      <c r="G4320" t="s">
        <v>18</v>
      </c>
      <c r="H4320" t="s">
        <v>34</v>
      </c>
      <c r="I4320">
        <v>3331</v>
      </c>
      <c r="J4320">
        <v>81.73</v>
      </c>
      <c r="K4320">
        <v>56.67</v>
      </c>
    </row>
    <row r="4321" spans="1:11" x14ac:dyDescent="0.35">
      <c r="A4321">
        <v>889673125</v>
      </c>
      <c r="B4321" s="2">
        <v>42538</v>
      </c>
      <c r="C4321" s="2">
        <v>42543</v>
      </c>
      <c r="D4321" t="s">
        <v>160</v>
      </c>
      <c r="E4321" t="s">
        <v>29</v>
      </c>
      <c r="F4321" t="s">
        <v>47</v>
      </c>
      <c r="G4321" t="s">
        <v>14</v>
      </c>
      <c r="H4321" t="s">
        <v>19</v>
      </c>
      <c r="I4321">
        <v>2903</v>
      </c>
      <c r="J4321">
        <v>421.89</v>
      </c>
      <c r="K4321">
        <v>364.69</v>
      </c>
    </row>
    <row r="4322" spans="1:11" x14ac:dyDescent="0.35">
      <c r="A4322">
        <v>986181581</v>
      </c>
      <c r="B4322" s="2">
        <v>42564</v>
      </c>
      <c r="C4322" s="2">
        <v>42575</v>
      </c>
      <c r="D4322" t="s">
        <v>98</v>
      </c>
      <c r="E4322" t="s">
        <v>38</v>
      </c>
      <c r="F4322" t="s">
        <v>47</v>
      </c>
      <c r="G4322" t="s">
        <v>18</v>
      </c>
      <c r="H4322" t="s">
        <v>34</v>
      </c>
      <c r="I4322">
        <v>1900</v>
      </c>
      <c r="J4322">
        <v>421.89</v>
      </c>
      <c r="K4322">
        <v>364.69</v>
      </c>
    </row>
    <row r="4323" spans="1:11" x14ac:dyDescent="0.35">
      <c r="A4323">
        <v>764484775</v>
      </c>
      <c r="B4323" s="2">
        <v>42238</v>
      </c>
      <c r="C4323" s="2">
        <v>42256</v>
      </c>
      <c r="D4323" t="s">
        <v>209</v>
      </c>
      <c r="E4323" t="s">
        <v>32</v>
      </c>
      <c r="F4323" t="s">
        <v>13</v>
      </c>
      <c r="G4323" t="s">
        <v>18</v>
      </c>
      <c r="H4323" t="s">
        <v>15</v>
      </c>
      <c r="I4323">
        <v>6888</v>
      </c>
      <c r="J4323">
        <v>255.28</v>
      </c>
      <c r="K4323">
        <v>159.41999999999999</v>
      </c>
    </row>
    <row r="4324" spans="1:11" x14ac:dyDescent="0.35">
      <c r="A4324">
        <v>910569036</v>
      </c>
      <c r="B4324" s="2">
        <v>43511</v>
      </c>
      <c r="C4324" s="2">
        <v>43515</v>
      </c>
      <c r="D4324" t="s">
        <v>36</v>
      </c>
      <c r="E4324" t="s">
        <v>29</v>
      </c>
      <c r="F4324" t="s">
        <v>25</v>
      </c>
      <c r="G4324" t="s">
        <v>14</v>
      </c>
      <c r="H4324" t="s">
        <v>19</v>
      </c>
      <c r="I4324">
        <v>6467</v>
      </c>
      <c r="J4324">
        <v>205.7</v>
      </c>
      <c r="K4324">
        <v>117.11</v>
      </c>
    </row>
    <row r="4325" spans="1:11" x14ac:dyDescent="0.35">
      <c r="A4325">
        <v>380733191</v>
      </c>
      <c r="B4325" s="2">
        <v>43531</v>
      </c>
      <c r="C4325" s="2">
        <v>43552</v>
      </c>
      <c r="D4325" t="s">
        <v>188</v>
      </c>
      <c r="E4325" t="s">
        <v>21</v>
      </c>
      <c r="F4325" t="s">
        <v>13</v>
      </c>
      <c r="G4325" t="s">
        <v>18</v>
      </c>
      <c r="H4325" t="s">
        <v>19</v>
      </c>
      <c r="I4325">
        <v>6267</v>
      </c>
      <c r="J4325">
        <v>255.28</v>
      </c>
      <c r="K4325">
        <v>159.41999999999999</v>
      </c>
    </row>
    <row r="4326" spans="1:11" x14ac:dyDescent="0.35">
      <c r="A4326">
        <v>451588571</v>
      </c>
      <c r="B4326" s="2">
        <v>43640</v>
      </c>
      <c r="C4326" s="2">
        <v>43647</v>
      </c>
      <c r="D4326" t="s">
        <v>160</v>
      </c>
      <c r="E4326" t="s">
        <v>29</v>
      </c>
      <c r="F4326" t="s">
        <v>76</v>
      </c>
      <c r="G4326" t="s">
        <v>14</v>
      </c>
      <c r="H4326" t="s">
        <v>15</v>
      </c>
      <c r="I4326">
        <v>3948</v>
      </c>
      <c r="J4326">
        <v>668.27</v>
      </c>
      <c r="K4326">
        <v>502.54</v>
      </c>
    </row>
    <row r="4327" spans="1:11" x14ac:dyDescent="0.35">
      <c r="A4327">
        <v>670059001</v>
      </c>
      <c r="B4327" s="2">
        <v>42575</v>
      </c>
      <c r="C4327" s="2">
        <v>42581</v>
      </c>
      <c r="D4327" t="s">
        <v>138</v>
      </c>
      <c r="E4327" t="s">
        <v>24</v>
      </c>
      <c r="F4327" t="s">
        <v>56</v>
      </c>
      <c r="G4327" t="s">
        <v>14</v>
      </c>
      <c r="H4327" t="s">
        <v>34</v>
      </c>
      <c r="I4327">
        <v>4203</v>
      </c>
      <c r="J4327">
        <v>9.33</v>
      </c>
      <c r="K4327">
        <v>6.92</v>
      </c>
    </row>
    <row r="4328" spans="1:11" x14ac:dyDescent="0.35">
      <c r="A4328">
        <v>203380811</v>
      </c>
      <c r="B4328" s="2">
        <v>44881</v>
      </c>
      <c r="C4328" s="2">
        <v>44901</v>
      </c>
      <c r="D4328" t="s">
        <v>81</v>
      </c>
      <c r="E4328" t="s">
        <v>32</v>
      </c>
      <c r="F4328" t="s">
        <v>40</v>
      </c>
      <c r="G4328" t="s">
        <v>14</v>
      </c>
      <c r="H4328" t="s">
        <v>26</v>
      </c>
      <c r="I4328">
        <v>3756</v>
      </c>
      <c r="J4328">
        <v>651.21</v>
      </c>
      <c r="K4328">
        <v>524.96</v>
      </c>
    </row>
    <row r="4329" spans="1:11" x14ac:dyDescent="0.35">
      <c r="A4329">
        <v>989102828</v>
      </c>
      <c r="B4329" s="2">
        <v>43993</v>
      </c>
      <c r="C4329" s="2">
        <v>43998</v>
      </c>
      <c r="D4329" t="s">
        <v>144</v>
      </c>
      <c r="E4329" t="s">
        <v>21</v>
      </c>
      <c r="F4329" t="s">
        <v>56</v>
      </c>
      <c r="G4329" t="s">
        <v>14</v>
      </c>
      <c r="H4329" t="s">
        <v>26</v>
      </c>
      <c r="I4329">
        <v>6362</v>
      </c>
      <c r="J4329">
        <v>9.33</v>
      </c>
      <c r="K4329">
        <v>6.92</v>
      </c>
    </row>
    <row r="4330" spans="1:11" x14ac:dyDescent="0.35">
      <c r="A4330">
        <v>985086381</v>
      </c>
      <c r="B4330" s="2">
        <v>42237</v>
      </c>
      <c r="C4330" s="2">
        <v>42241</v>
      </c>
      <c r="D4330" t="s">
        <v>123</v>
      </c>
      <c r="E4330" t="s">
        <v>38</v>
      </c>
      <c r="F4330" t="s">
        <v>56</v>
      </c>
      <c r="G4330" t="s">
        <v>18</v>
      </c>
      <c r="H4330" t="s">
        <v>34</v>
      </c>
      <c r="I4330">
        <v>7806</v>
      </c>
      <c r="J4330">
        <v>9.33</v>
      </c>
      <c r="K4330">
        <v>6.92</v>
      </c>
    </row>
    <row r="4331" spans="1:11" x14ac:dyDescent="0.35">
      <c r="A4331">
        <v>919505298</v>
      </c>
      <c r="B4331" s="2">
        <v>43867</v>
      </c>
      <c r="C4331" s="2">
        <v>43880</v>
      </c>
      <c r="D4331" t="s">
        <v>153</v>
      </c>
      <c r="E4331" t="s">
        <v>38</v>
      </c>
      <c r="F4331" t="s">
        <v>68</v>
      </c>
      <c r="G4331" t="s">
        <v>14</v>
      </c>
      <c r="H4331" t="s">
        <v>26</v>
      </c>
      <c r="I4331">
        <v>906</v>
      </c>
      <c r="J4331">
        <v>154.06</v>
      </c>
      <c r="K4331">
        <v>90.93</v>
      </c>
    </row>
    <row r="4332" spans="1:11" x14ac:dyDescent="0.35">
      <c r="A4332">
        <v>240845906</v>
      </c>
      <c r="B4332" s="2">
        <v>42831</v>
      </c>
      <c r="C4332" s="2">
        <v>42835</v>
      </c>
      <c r="D4332" t="s">
        <v>199</v>
      </c>
      <c r="E4332" t="s">
        <v>29</v>
      </c>
      <c r="F4332" t="s">
        <v>17</v>
      </c>
      <c r="G4332" t="s">
        <v>14</v>
      </c>
      <c r="H4332" t="s">
        <v>15</v>
      </c>
      <c r="I4332">
        <v>511</v>
      </c>
      <c r="J4332">
        <v>152.58000000000001</v>
      </c>
      <c r="K4332">
        <v>97.44</v>
      </c>
    </row>
    <row r="4333" spans="1:11" x14ac:dyDescent="0.35">
      <c r="A4333">
        <v>267907035</v>
      </c>
      <c r="B4333" s="2">
        <v>43664</v>
      </c>
      <c r="C4333" s="2">
        <v>43680</v>
      </c>
      <c r="D4333" t="s">
        <v>114</v>
      </c>
      <c r="E4333" t="s">
        <v>38</v>
      </c>
      <c r="F4333" t="s">
        <v>40</v>
      </c>
      <c r="G4333" t="s">
        <v>18</v>
      </c>
      <c r="H4333" t="s">
        <v>34</v>
      </c>
      <c r="I4333">
        <v>8500</v>
      </c>
      <c r="J4333">
        <v>651.21</v>
      </c>
      <c r="K4333">
        <v>524.96</v>
      </c>
    </row>
    <row r="4334" spans="1:11" x14ac:dyDescent="0.35">
      <c r="A4334">
        <v>139800012</v>
      </c>
      <c r="B4334" s="2">
        <v>43363</v>
      </c>
      <c r="C4334" s="2">
        <v>43375</v>
      </c>
      <c r="D4334" t="s">
        <v>196</v>
      </c>
      <c r="E4334" t="s">
        <v>32</v>
      </c>
      <c r="F4334" t="s">
        <v>47</v>
      </c>
      <c r="G4334" t="s">
        <v>14</v>
      </c>
      <c r="H4334" t="s">
        <v>15</v>
      </c>
      <c r="I4334">
        <v>8785</v>
      </c>
      <c r="J4334">
        <v>421.89</v>
      </c>
      <c r="K4334">
        <v>364.69</v>
      </c>
    </row>
    <row r="4335" spans="1:11" x14ac:dyDescent="0.35">
      <c r="A4335">
        <v>865948665</v>
      </c>
      <c r="B4335" s="2">
        <v>42623</v>
      </c>
      <c r="C4335" s="2">
        <v>42641</v>
      </c>
      <c r="D4335" t="s">
        <v>181</v>
      </c>
      <c r="E4335" t="s">
        <v>38</v>
      </c>
      <c r="F4335" t="s">
        <v>47</v>
      </c>
      <c r="G4335" t="s">
        <v>14</v>
      </c>
      <c r="H4335" t="s">
        <v>19</v>
      </c>
      <c r="I4335">
        <v>2308</v>
      </c>
      <c r="J4335">
        <v>421.89</v>
      </c>
      <c r="K4335">
        <v>364.69</v>
      </c>
    </row>
    <row r="4336" spans="1:11" x14ac:dyDescent="0.35">
      <c r="A4336">
        <v>376089322</v>
      </c>
      <c r="B4336" s="2">
        <v>42529</v>
      </c>
      <c r="C4336" s="2">
        <v>42533</v>
      </c>
      <c r="D4336" t="s">
        <v>86</v>
      </c>
      <c r="E4336" t="s">
        <v>29</v>
      </c>
      <c r="F4336" t="s">
        <v>47</v>
      </c>
      <c r="G4336" t="s">
        <v>18</v>
      </c>
      <c r="H4336" t="s">
        <v>34</v>
      </c>
      <c r="I4336">
        <v>2043</v>
      </c>
      <c r="J4336">
        <v>421.89</v>
      </c>
      <c r="K4336">
        <v>364.69</v>
      </c>
    </row>
    <row r="4337" spans="1:11" x14ac:dyDescent="0.35">
      <c r="A4337">
        <v>270270812</v>
      </c>
      <c r="B4337" s="2">
        <v>42286</v>
      </c>
      <c r="C4337" s="2">
        <v>42290</v>
      </c>
      <c r="D4337" t="s">
        <v>187</v>
      </c>
      <c r="E4337" t="s">
        <v>29</v>
      </c>
      <c r="F4337" t="s">
        <v>17</v>
      </c>
      <c r="G4337" t="s">
        <v>14</v>
      </c>
      <c r="H4337" t="s">
        <v>34</v>
      </c>
      <c r="I4337">
        <v>7994</v>
      </c>
      <c r="J4337">
        <v>152.58000000000001</v>
      </c>
      <c r="K4337">
        <v>97.44</v>
      </c>
    </row>
    <row r="4338" spans="1:11" x14ac:dyDescent="0.35">
      <c r="A4338">
        <v>868854463</v>
      </c>
      <c r="B4338" s="2">
        <v>44567</v>
      </c>
      <c r="C4338" s="2">
        <v>44582</v>
      </c>
      <c r="D4338" t="s">
        <v>58</v>
      </c>
      <c r="E4338" t="s">
        <v>29</v>
      </c>
      <c r="F4338" t="s">
        <v>30</v>
      </c>
      <c r="G4338" t="s">
        <v>18</v>
      </c>
      <c r="H4338" t="s">
        <v>15</v>
      </c>
      <c r="I4338">
        <v>2198</v>
      </c>
      <c r="J4338">
        <v>81.73</v>
      </c>
      <c r="K4338">
        <v>56.67</v>
      </c>
    </row>
    <row r="4339" spans="1:11" x14ac:dyDescent="0.35">
      <c r="A4339">
        <v>762514102</v>
      </c>
      <c r="B4339" s="2">
        <v>43277</v>
      </c>
      <c r="C4339" s="2">
        <v>43292</v>
      </c>
      <c r="D4339" t="s">
        <v>43</v>
      </c>
      <c r="E4339" t="s">
        <v>24</v>
      </c>
      <c r="F4339" t="s">
        <v>22</v>
      </c>
      <c r="G4339" t="s">
        <v>14</v>
      </c>
      <c r="H4339" t="s">
        <v>26</v>
      </c>
      <c r="I4339">
        <v>3722</v>
      </c>
      <c r="J4339">
        <v>47.45</v>
      </c>
      <c r="K4339">
        <v>31.79</v>
      </c>
    </row>
    <row r="4340" spans="1:11" x14ac:dyDescent="0.35">
      <c r="A4340">
        <v>862236058</v>
      </c>
      <c r="B4340" s="2">
        <v>42097</v>
      </c>
      <c r="C4340" s="2">
        <v>42111</v>
      </c>
      <c r="D4340" t="s">
        <v>50</v>
      </c>
      <c r="E4340" t="s">
        <v>51</v>
      </c>
      <c r="F4340" t="s">
        <v>30</v>
      </c>
      <c r="G4340" t="s">
        <v>18</v>
      </c>
      <c r="H4340" t="s">
        <v>34</v>
      </c>
      <c r="I4340">
        <v>3665</v>
      </c>
      <c r="J4340">
        <v>81.73</v>
      </c>
      <c r="K4340">
        <v>56.67</v>
      </c>
    </row>
    <row r="4341" spans="1:11" x14ac:dyDescent="0.35">
      <c r="A4341">
        <v>349319159</v>
      </c>
      <c r="B4341" s="2">
        <v>44869</v>
      </c>
      <c r="C4341" s="2">
        <v>44877</v>
      </c>
      <c r="D4341" t="s">
        <v>75</v>
      </c>
      <c r="E4341" t="s">
        <v>38</v>
      </c>
      <c r="F4341" t="s">
        <v>76</v>
      </c>
      <c r="G4341" t="s">
        <v>14</v>
      </c>
      <c r="H4341" t="s">
        <v>34</v>
      </c>
      <c r="I4341">
        <v>157</v>
      </c>
      <c r="J4341">
        <v>668.27</v>
      </c>
      <c r="K4341">
        <v>502.54</v>
      </c>
    </row>
    <row r="4342" spans="1:11" x14ac:dyDescent="0.35">
      <c r="A4342">
        <v>725374734</v>
      </c>
      <c r="B4342" s="2">
        <v>42357</v>
      </c>
      <c r="C4342" s="2">
        <v>42364</v>
      </c>
      <c r="D4342" t="s">
        <v>31</v>
      </c>
      <c r="E4342" t="s">
        <v>32</v>
      </c>
      <c r="F4342" t="s">
        <v>17</v>
      </c>
      <c r="G4342" t="s">
        <v>14</v>
      </c>
      <c r="H4342" t="s">
        <v>19</v>
      </c>
      <c r="I4342">
        <v>3358</v>
      </c>
      <c r="J4342">
        <v>152.58000000000001</v>
      </c>
      <c r="K4342">
        <v>97.44</v>
      </c>
    </row>
    <row r="4343" spans="1:11" x14ac:dyDescent="0.35">
      <c r="A4343">
        <v>862326610</v>
      </c>
      <c r="B4343" s="2">
        <v>43953</v>
      </c>
      <c r="C4343" s="2">
        <v>43967</v>
      </c>
      <c r="D4343" t="s">
        <v>102</v>
      </c>
      <c r="E4343" t="s">
        <v>21</v>
      </c>
      <c r="F4343" t="s">
        <v>22</v>
      </c>
      <c r="G4343" t="s">
        <v>14</v>
      </c>
      <c r="H4343" t="s">
        <v>15</v>
      </c>
      <c r="I4343">
        <v>461</v>
      </c>
      <c r="J4343">
        <v>47.45</v>
      </c>
      <c r="K4343">
        <v>31.79</v>
      </c>
    </row>
    <row r="4344" spans="1:11" x14ac:dyDescent="0.35">
      <c r="A4344">
        <v>152411115</v>
      </c>
      <c r="B4344" s="2">
        <v>43469</v>
      </c>
      <c r="C4344" s="2">
        <v>43488</v>
      </c>
      <c r="D4344" t="s">
        <v>172</v>
      </c>
      <c r="E4344" t="s">
        <v>21</v>
      </c>
      <c r="F4344" t="s">
        <v>47</v>
      </c>
      <c r="G4344" t="s">
        <v>14</v>
      </c>
      <c r="H4344" t="s">
        <v>34</v>
      </c>
      <c r="I4344">
        <v>691</v>
      </c>
      <c r="J4344">
        <v>421.89</v>
      </c>
      <c r="K4344">
        <v>364.69</v>
      </c>
    </row>
    <row r="4345" spans="1:11" x14ac:dyDescent="0.35">
      <c r="A4345">
        <v>758177077</v>
      </c>
      <c r="B4345" s="2">
        <v>43535</v>
      </c>
      <c r="C4345" s="2">
        <v>43537</v>
      </c>
      <c r="D4345" t="s">
        <v>206</v>
      </c>
      <c r="E4345" t="s">
        <v>24</v>
      </c>
      <c r="F4345" t="s">
        <v>42</v>
      </c>
      <c r="G4345" t="s">
        <v>14</v>
      </c>
      <c r="H4345" t="s">
        <v>26</v>
      </c>
      <c r="I4345">
        <v>300</v>
      </c>
      <c r="J4345">
        <v>437.2</v>
      </c>
      <c r="K4345">
        <v>263.33</v>
      </c>
    </row>
    <row r="4346" spans="1:11" x14ac:dyDescent="0.35">
      <c r="A4346">
        <v>862485826</v>
      </c>
      <c r="B4346" s="2">
        <v>42629</v>
      </c>
      <c r="C4346" s="2">
        <v>42641</v>
      </c>
      <c r="D4346" t="s">
        <v>100</v>
      </c>
      <c r="E4346" t="s">
        <v>21</v>
      </c>
      <c r="F4346" t="s">
        <v>40</v>
      </c>
      <c r="G4346" t="s">
        <v>18</v>
      </c>
      <c r="H4346" t="s">
        <v>19</v>
      </c>
      <c r="I4346">
        <v>7577</v>
      </c>
      <c r="J4346">
        <v>651.21</v>
      </c>
      <c r="K4346">
        <v>524.96</v>
      </c>
    </row>
    <row r="4347" spans="1:11" x14ac:dyDescent="0.35">
      <c r="A4347">
        <v>518511188</v>
      </c>
      <c r="B4347" s="2">
        <v>42775</v>
      </c>
      <c r="C4347" s="2">
        <v>42788</v>
      </c>
      <c r="D4347" t="s">
        <v>87</v>
      </c>
      <c r="E4347" t="s">
        <v>24</v>
      </c>
      <c r="F4347" t="s">
        <v>76</v>
      </c>
      <c r="G4347" t="s">
        <v>18</v>
      </c>
      <c r="H4347" t="s">
        <v>19</v>
      </c>
      <c r="I4347">
        <v>7838</v>
      </c>
      <c r="J4347">
        <v>668.27</v>
      </c>
      <c r="K4347">
        <v>502.54</v>
      </c>
    </row>
    <row r="4348" spans="1:11" x14ac:dyDescent="0.35">
      <c r="A4348">
        <v>299739491</v>
      </c>
      <c r="B4348" s="2">
        <v>42576</v>
      </c>
      <c r="C4348" s="2">
        <v>42587</v>
      </c>
      <c r="D4348" t="s">
        <v>203</v>
      </c>
      <c r="E4348" t="s">
        <v>21</v>
      </c>
      <c r="F4348" t="s">
        <v>56</v>
      </c>
      <c r="G4348" t="s">
        <v>18</v>
      </c>
      <c r="H4348" t="s">
        <v>15</v>
      </c>
      <c r="I4348">
        <v>8431</v>
      </c>
      <c r="J4348">
        <v>9.33</v>
      </c>
      <c r="K4348">
        <v>6.92</v>
      </c>
    </row>
    <row r="4349" spans="1:11" x14ac:dyDescent="0.35">
      <c r="A4349">
        <v>849969565</v>
      </c>
      <c r="B4349" s="2">
        <v>43296</v>
      </c>
      <c r="C4349" s="2">
        <v>43317</v>
      </c>
      <c r="D4349" t="s">
        <v>86</v>
      </c>
      <c r="E4349" t="s">
        <v>29</v>
      </c>
      <c r="F4349" t="s">
        <v>47</v>
      </c>
      <c r="G4349" t="s">
        <v>14</v>
      </c>
      <c r="H4349" t="s">
        <v>34</v>
      </c>
      <c r="I4349">
        <v>3737</v>
      </c>
      <c r="J4349">
        <v>421.89</v>
      </c>
      <c r="K4349">
        <v>364.69</v>
      </c>
    </row>
    <row r="4350" spans="1:11" x14ac:dyDescent="0.35">
      <c r="A4350">
        <v>633312737</v>
      </c>
      <c r="B4350" s="2">
        <v>44394</v>
      </c>
      <c r="C4350" s="2">
        <v>44399</v>
      </c>
      <c r="D4350" t="s">
        <v>165</v>
      </c>
      <c r="E4350" t="s">
        <v>21</v>
      </c>
      <c r="F4350" t="s">
        <v>47</v>
      </c>
      <c r="G4350" t="s">
        <v>18</v>
      </c>
      <c r="H4350" t="s">
        <v>26</v>
      </c>
      <c r="I4350">
        <v>167</v>
      </c>
      <c r="J4350">
        <v>421.89</v>
      </c>
      <c r="K4350">
        <v>364.69</v>
      </c>
    </row>
    <row r="4351" spans="1:11" x14ac:dyDescent="0.35">
      <c r="A4351">
        <v>884192836</v>
      </c>
      <c r="B4351" s="2">
        <v>44179</v>
      </c>
      <c r="C4351" s="2">
        <v>44198</v>
      </c>
      <c r="D4351" t="s">
        <v>125</v>
      </c>
      <c r="E4351" t="s">
        <v>21</v>
      </c>
      <c r="F4351" t="s">
        <v>40</v>
      </c>
      <c r="G4351" t="s">
        <v>18</v>
      </c>
      <c r="H4351" t="s">
        <v>19</v>
      </c>
      <c r="I4351">
        <v>1164</v>
      </c>
      <c r="J4351">
        <v>651.21</v>
      </c>
      <c r="K4351">
        <v>524.96</v>
      </c>
    </row>
    <row r="4352" spans="1:11" x14ac:dyDescent="0.35">
      <c r="A4352">
        <v>657346189</v>
      </c>
      <c r="B4352" s="2">
        <v>44585</v>
      </c>
      <c r="C4352" s="2">
        <v>44595</v>
      </c>
      <c r="D4352" t="s">
        <v>177</v>
      </c>
      <c r="E4352" t="s">
        <v>24</v>
      </c>
      <c r="F4352" t="s">
        <v>42</v>
      </c>
      <c r="G4352" t="s">
        <v>18</v>
      </c>
      <c r="H4352" t="s">
        <v>19</v>
      </c>
      <c r="I4352">
        <v>2200</v>
      </c>
      <c r="J4352">
        <v>437.2</v>
      </c>
      <c r="K4352">
        <v>263.33</v>
      </c>
    </row>
    <row r="4353" spans="1:11" x14ac:dyDescent="0.35">
      <c r="A4353">
        <v>877821624</v>
      </c>
      <c r="B4353" s="2">
        <v>43161</v>
      </c>
      <c r="C4353" s="2">
        <v>43175</v>
      </c>
      <c r="D4353" t="s">
        <v>185</v>
      </c>
      <c r="E4353" t="s">
        <v>38</v>
      </c>
      <c r="F4353" t="s">
        <v>22</v>
      </c>
      <c r="G4353" t="s">
        <v>18</v>
      </c>
      <c r="H4353" t="s">
        <v>15</v>
      </c>
      <c r="I4353">
        <v>5780</v>
      </c>
      <c r="J4353">
        <v>47.45</v>
      </c>
      <c r="K4353">
        <v>31.79</v>
      </c>
    </row>
    <row r="4354" spans="1:11" x14ac:dyDescent="0.35">
      <c r="A4354">
        <v>290980470</v>
      </c>
      <c r="B4354" s="2">
        <v>43426</v>
      </c>
      <c r="C4354" s="2">
        <v>43436</v>
      </c>
      <c r="D4354" t="s">
        <v>166</v>
      </c>
      <c r="E4354" t="s">
        <v>38</v>
      </c>
      <c r="F4354" t="s">
        <v>56</v>
      </c>
      <c r="G4354" t="s">
        <v>14</v>
      </c>
      <c r="H4354" t="s">
        <v>15</v>
      </c>
      <c r="I4354">
        <v>6442</v>
      </c>
      <c r="J4354">
        <v>9.33</v>
      </c>
      <c r="K4354">
        <v>6.92</v>
      </c>
    </row>
    <row r="4355" spans="1:11" x14ac:dyDescent="0.35">
      <c r="A4355">
        <v>412496554</v>
      </c>
      <c r="B4355" s="2">
        <v>43210</v>
      </c>
      <c r="C4355" s="2">
        <v>43213</v>
      </c>
      <c r="D4355" t="s">
        <v>63</v>
      </c>
      <c r="E4355" t="s">
        <v>32</v>
      </c>
      <c r="F4355" t="s">
        <v>56</v>
      </c>
      <c r="G4355" t="s">
        <v>14</v>
      </c>
      <c r="H4355" t="s">
        <v>34</v>
      </c>
      <c r="I4355">
        <v>5752</v>
      </c>
      <c r="J4355">
        <v>9.33</v>
      </c>
      <c r="K4355">
        <v>6.92</v>
      </c>
    </row>
    <row r="4356" spans="1:11" x14ac:dyDescent="0.35">
      <c r="A4356">
        <v>578356206</v>
      </c>
      <c r="B4356" s="2">
        <v>42194</v>
      </c>
      <c r="C4356" s="2">
        <v>42211</v>
      </c>
      <c r="D4356" t="s">
        <v>189</v>
      </c>
      <c r="E4356" t="s">
        <v>21</v>
      </c>
      <c r="F4356" t="s">
        <v>47</v>
      </c>
      <c r="G4356" t="s">
        <v>14</v>
      </c>
      <c r="H4356" t="s">
        <v>15</v>
      </c>
      <c r="I4356">
        <v>7309</v>
      </c>
      <c r="J4356">
        <v>421.89</v>
      </c>
      <c r="K4356">
        <v>364.69</v>
      </c>
    </row>
    <row r="4357" spans="1:11" x14ac:dyDescent="0.35">
      <c r="A4357">
        <v>194858253</v>
      </c>
      <c r="B4357" s="2">
        <v>44333</v>
      </c>
      <c r="C4357" s="2">
        <v>44349</v>
      </c>
      <c r="D4357" t="s">
        <v>67</v>
      </c>
      <c r="E4357" t="s">
        <v>21</v>
      </c>
      <c r="F4357" t="s">
        <v>30</v>
      </c>
      <c r="G4357" t="s">
        <v>14</v>
      </c>
      <c r="H4357" t="s">
        <v>26</v>
      </c>
      <c r="I4357">
        <v>1742</v>
      </c>
      <c r="J4357">
        <v>81.73</v>
      </c>
      <c r="K4357">
        <v>56.67</v>
      </c>
    </row>
    <row r="4358" spans="1:11" x14ac:dyDescent="0.35">
      <c r="A4358">
        <v>988614022</v>
      </c>
      <c r="B4358" s="2">
        <v>44893</v>
      </c>
      <c r="C4358" s="2">
        <v>44911</v>
      </c>
      <c r="D4358" t="s">
        <v>175</v>
      </c>
      <c r="E4358" t="s">
        <v>21</v>
      </c>
      <c r="F4358" t="s">
        <v>25</v>
      </c>
      <c r="G4358" t="s">
        <v>18</v>
      </c>
      <c r="H4358" t="s">
        <v>26</v>
      </c>
      <c r="I4358">
        <v>1713</v>
      </c>
      <c r="J4358">
        <v>205.7</v>
      </c>
      <c r="K4358">
        <v>117.11</v>
      </c>
    </row>
    <row r="4359" spans="1:11" x14ac:dyDescent="0.35">
      <c r="A4359">
        <v>256547343</v>
      </c>
      <c r="B4359" s="2">
        <v>44148</v>
      </c>
      <c r="C4359" s="2">
        <v>44168</v>
      </c>
      <c r="D4359" t="s">
        <v>101</v>
      </c>
      <c r="E4359" t="s">
        <v>24</v>
      </c>
      <c r="F4359" t="s">
        <v>30</v>
      </c>
      <c r="G4359" t="s">
        <v>14</v>
      </c>
      <c r="H4359" t="s">
        <v>19</v>
      </c>
      <c r="I4359">
        <v>6915</v>
      </c>
      <c r="J4359">
        <v>81.73</v>
      </c>
      <c r="K4359">
        <v>56.67</v>
      </c>
    </row>
    <row r="4360" spans="1:11" x14ac:dyDescent="0.35">
      <c r="A4360">
        <v>315894544</v>
      </c>
      <c r="B4360" s="2">
        <v>42760</v>
      </c>
      <c r="C4360" s="2">
        <v>42779</v>
      </c>
      <c r="D4360" t="s">
        <v>191</v>
      </c>
      <c r="E4360" t="s">
        <v>24</v>
      </c>
      <c r="F4360" t="s">
        <v>68</v>
      </c>
      <c r="G4360" t="s">
        <v>18</v>
      </c>
      <c r="H4360" t="s">
        <v>15</v>
      </c>
      <c r="I4360">
        <v>9070</v>
      </c>
      <c r="J4360">
        <v>154.06</v>
      </c>
      <c r="K4360">
        <v>90.93</v>
      </c>
    </row>
    <row r="4361" spans="1:11" x14ac:dyDescent="0.35">
      <c r="A4361">
        <v>854204452</v>
      </c>
      <c r="B4361" s="2">
        <v>43472</v>
      </c>
      <c r="C4361" s="2">
        <v>43483</v>
      </c>
      <c r="D4361" t="s">
        <v>169</v>
      </c>
      <c r="E4361" t="s">
        <v>29</v>
      </c>
      <c r="F4361" t="s">
        <v>17</v>
      </c>
      <c r="G4361" t="s">
        <v>14</v>
      </c>
      <c r="H4361" t="s">
        <v>26</v>
      </c>
      <c r="I4361">
        <v>6934</v>
      </c>
      <c r="J4361">
        <v>152.58000000000001</v>
      </c>
      <c r="K4361">
        <v>97.44</v>
      </c>
    </row>
    <row r="4362" spans="1:11" x14ac:dyDescent="0.35">
      <c r="A4362">
        <v>279338395</v>
      </c>
      <c r="B4362" s="2">
        <v>43110</v>
      </c>
      <c r="C4362" s="2">
        <v>43116</v>
      </c>
      <c r="D4362" t="s">
        <v>95</v>
      </c>
      <c r="E4362" t="s">
        <v>21</v>
      </c>
      <c r="F4362" t="s">
        <v>25</v>
      </c>
      <c r="G4362" t="s">
        <v>14</v>
      </c>
      <c r="H4362" t="s">
        <v>26</v>
      </c>
      <c r="I4362">
        <v>1293</v>
      </c>
      <c r="J4362">
        <v>205.7</v>
      </c>
      <c r="K4362">
        <v>117.11</v>
      </c>
    </row>
    <row r="4363" spans="1:11" x14ac:dyDescent="0.35">
      <c r="A4363">
        <v>669470202</v>
      </c>
      <c r="B4363" s="2">
        <v>42195</v>
      </c>
      <c r="C4363" s="2">
        <v>42215</v>
      </c>
      <c r="D4363" t="s">
        <v>84</v>
      </c>
      <c r="E4363" t="s">
        <v>24</v>
      </c>
      <c r="F4363" t="s">
        <v>47</v>
      </c>
      <c r="G4363" t="s">
        <v>14</v>
      </c>
      <c r="H4363" t="s">
        <v>19</v>
      </c>
      <c r="I4363">
        <v>9965</v>
      </c>
      <c r="J4363">
        <v>421.89</v>
      </c>
      <c r="K4363">
        <v>364.69</v>
      </c>
    </row>
    <row r="4364" spans="1:11" x14ac:dyDescent="0.35">
      <c r="A4364">
        <v>123086202</v>
      </c>
      <c r="B4364" s="2">
        <v>43102</v>
      </c>
      <c r="C4364" s="2">
        <v>43114</v>
      </c>
      <c r="D4364" t="s">
        <v>55</v>
      </c>
      <c r="E4364" t="s">
        <v>21</v>
      </c>
      <c r="F4364" t="s">
        <v>13</v>
      </c>
      <c r="G4364" t="s">
        <v>18</v>
      </c>
      <c r="H4364" t="s">
        <v>15</v>
      </c>
      <c r="I4364">
        <v>2797</v>
      </c>
      <c r="J4364">
        <v>255.28</v>
      </c>
      <c r="K4364">
        <v>159.41999999999999</v>
      </c>
    </row>
    <row r="4365" spans="1:11" x14ac:dyDescent="0.35">
      <c r="A4365">
        <v>408985221</v>
      </c>
      <c r="B4365" s="2">
        <v>44862</v>
      </c>
      <c r="C4365" s="2">
        <v>44876</v>
      </c>
      <c r="D4365" t="s">
        <v>171</v>
      </c>
      <c r="E4365" t="s">
        <v>12</v>
      </c>
      <c r="F4365" t="s">
        <v>33</v>
      </c>
      <c r="G4365" t="s">
        <v>14</v>
      </c>
      <c r="H4365" t="s">
        <v>15</v>
      </c>
      <c r="I4365">
        <v>6670</v>
      </c>
      <c r="J4365">
        <v>109.28</v>
      </c>
      <c r="K4365">
        <v>35.840000000000003</v>
      </c>
    </row>
    <row r="4366" spans="1:11" x14ac:dyDescent="0.35">
      <c r="A4366">
        <v>216278588</v>
      </c>
      <c r="B4366" s="2">
        <v>42357</v>
      </c>
      <c r="C4366" s="2">
        <v>42366</v>
      </c>
      <c r="D4366" t="s">
        <v>67</v>
      </c>
      <c r="E4366" t="s">
        <v>21</v>
      </c>
      <c r="F4366" t="s">
        <v>47</v>
      </c>
      <c r="G4366" t="s">
        <v>14</v>
      </c>
      <c r="H4366" t="s">
        <v>15</v>
      </c>
      <c r="I4366">
        <v>495</v>
      </c>
      <c r="J4366">
        <v>421.89</v>
      </c>
      <c r="K4366">
        <v>364.69</v>
      </c>
    </row>
    <row r="4367" spans="1:11" x14ac:dyDescent="0.35">
      <c r="A4367">
        <v>104390132</v>
      </c>
      <c r="B4367" s="2">
        <v>43822</v>
      </c>
      <c r="C4367" s="2">
        <v>43837</v>
      </c>
      <c r="D4367" t="s">
        <v>139</v>
      </c>
      <c r="E4367" t="s">
        <v>51</v>
      </c>
      <c r="F4367" t="s">
        <v>56</v>
      </c>
      <c r="G4367" t="s">
        <v>14</v>
      </c>
      <c r="H4367" t="s">
        <v>26</v>
      </c>
      <c r="I4367">
        <v>215</v>
      </c>
      <c r="J4367">
        <v>9.33</v>
      </c>
      <c r="K4367">
        <v>6.92</v>
      </c>
    </row>
    <row r="4368" spans="1:11" x14ac:dyDescent="0.35">
      <c r="A4368">
        <v>253056180</v>
      </c>
      <c r="B4368" s="2">
        <v>43535</v>
      </c>
      <c r="C4368" s="2">
        <v>43555</v>
      </c>
      <c r="D4368" t="s">
        <v>37</v>
      </c>
      <c r="E4368" t="s">
        <v>38</v>
      </c>
      <c r="F4368" t="s">
        <v>76</v>
      </c>
      <c r="G4368" t="s">
        <v>14</v>
      </c>
      <c r="H4368" t="s">
        <v>19</v>
      </c>
      <c r="I4368">
        <v>3802</v>
      </c>
      <c r="J4368">
        <v>668.27</v>
      </c>
      <c r="K4368">
        <v>502.54</v>
      </c>
    </row>
    <row r="4369" spans="1:11" x14ac:dyDescent="0.35">
      <c r="A4369">
        <v>912325561</v>
      </c>
      <c r="B4369" s="2">
        <v>44432</v>
      </c>
      <c r="C4369" s="2">
        <v>44433</v>
      </c>
      <c r="D4369" t="s">
        <v>78</v>
      </c>
      <c r="E4369" t="s">
        <v>24</v>
      </c>
      <c r="F4369" t="s">
        <v>30</v>
      </c>
      <c r="G4369" t="s">
        <v>14</v>
      </c>
      <c r="H4369" t="s">
        <v>15</v>
      </c>
      <c r="I4369">
        <v>6262</v>
      </c>
      <c r="J4369">
        <v>81.73</v>
      </c>
      <c r="K4369">
        <v>56.67</v>
      </c>
    </row>
    <row r="4370" spans="1:11" x14ac:dyDescent="0.35">
      <c r="A4370">
        <v>152559602</v>
      </c>
      <c r="B4370" s="2">
        <v>42373</v>
      </c>
      <c r="C4370" s="2">
        <v>42392</v>
      </c>
      <c r="D4370" t="s">
        <v>44</v>
      </c>
      <c r="E4370" t="s">
        <v>12</v>
      </c>
      <c r="F4370" t="s">
        <v>47</v>
      </c>
      <c r="G4370" t="s">
        <v>14</v>
      </c>
      <c r="H4370" t="s">
        <v>34</v>
      </c>
      <c r="I4370">
        <v>4631</v>
      </c>
      <c r="J4370">
        <v>421.89</v>
      </c>
      <c r="K4370">
        <v>364.69</v>
      </c>
    </row>
    <row r="4371" spans="1:11" x14ac:dyDescent="0.35">
      <c r="A4371">
        <v>614432132</v>
      </c>
      <c r="B4371" s="2">
        <v>42039</v>
      </c>
      <c r="C4371" s="2">
        <v>42051</v>
      </c>
      <c r="D4371" t="s">
        <v>124</v>
      </c>
      <c r="E4371" t="s">
        <v>38</v>
      </c>
      <c r="F4371" t="s">
        <v>25</v>
      </c>
      <c r="G4371" t="s">
        <v>14</v>
      </c>
      <c r="H4371" t="s">
        <v>15</v>
      </c>
      <c r="I4371">
        <v>2977</v>
      </c>
      <c r="J4371">
        <v>205.7</v>
      </c>
      <c r="K4371">
        <v>117.11</v>
      </c>
    </row>
    <row r="4372" spans="1:11" x14ac:dyDescent="0.35">
      <c r="A4372">
        <v>958929479</v>
      </c>
      <c r="B4372" s="2">
        <v>43800</v>
      </c>
      <c r="C4372" s="2">
        <v>43802</v>
      </c>
      <c r="D4372" t="s">
        <v>52</v>
      </c>
      <c r="E4372" t="s">
        <v>12</v>
      </c>
      <c r="F4372" t="s">
        <v>76</v>
      </c>
      <c r="G4372" t="s">
        <v>18</v>
      </c>
      <c r="H4372" t="s">
        <v>19</v>
      </c>
      <c r="I4372">
        <v>7397</v>
      </c>
      <c r="J4372">
        <v>668.27</v>
      </c>
      <c r="K4372">
        <v>502.54</v>
      </c>
    </row>
    <row r="4373" spans="1:11" x14ac:dyDescent="0.35">
      <c r="A4373">
        <v>817350471</v>
      </c>
      <c r="B4373" s="2">
        <v>43383</v>
      </c>
      <c r="C4373" s="2">
        <v>43400</v>
      </c>
      <c r="D4373" t="s">
        <v>104</v>
      </c>
      <c r="E4373" t="s">
        <v>24</v>
      </c>
      <c r="F4373" t="s">
        <v>76</v>
      </c>
      <c r="G4373" t="s">
        <v>18</v>
      </c>
      <c r="H4373" t="s">
        <v>34</v>
      </c>
      <c r="I4373">
        <v>1022</v>
      </c>
      <c r="J4373">
        <v>668.27</v>
      </c>
      <c r="K4373">
        <v>502.54</v>
      </c>
    </row>
    <row r="4374" spans="1:11" x14ac:dyDescent="0.35">
      <c r="A4374">
        <v>341306436</v>
      </c>
      <c r="B4374" s="2">
        <v>43631</v>
      </c>
      <c r="C4374" s="2">
        <v>43638</v>
      </c>
      <c r="D4374" t="s">
        <v>59</v>
      </c>
      <c r="E4374" t="s">
        <v>12</v>
      </c>
      <c r="F4374" t="s">
        <v>40</v>
      </c>
      <c r="G4374" t="s">
        <v>14</v>
      </c>
      <c r="H4374" t="s">
        <v>26</v>
      </c>
      <c r="I4374">
        <v>9014</v>
      </c>
      <c r="J4374">
        <v>651.21</v>
      </c>
      <c r="K4374">
        <v>524.96</v>
      </c>
    </row>
    <row r="4375" spans="1:11" x14ac:dyDescent="0.35">
      <c r="A4375">
        <v>652721202</v>
      </c>
      <c r="B4375" s="2">
        <v>44779</v>
      </c>
      <c r="C4375" s="2">
        <v>44796</v>
      </c>
      <c r="D4375" t="s">
        <v>200</v>
      </c>
      <c r="E4375" t="s">
        <v>24</v>
      </c>
      <c r="F4375" t="s">
        <v>42</v>
      </c>
      <c r="G4375" t="s">
        <v>18</v>
      </c>
      <c r="H4375" t="s">
        <v>19</v>
      </c>
      <c r="I4375">
        <v>3563</v>
      </c>
      <c r="J4375">
        <v>437.2</v>
      </c>
      <c r="K4375">
        <v>263.33</v>
      </c>
    </row>
    <row r="4376" spans="1:11" x14ac:dyDescent="0.35">
      <c r="A4376">
        <v>693831098</v>
      </c>
      <c r="B4376" s="2">
        <v>42178</v>
      </c>
      <c r="C4376" s="2">
        <v>42187</v>
      </c>
      <c r="D4376" t="s">
        <v>214</v>
      </c>
      <c r="E4376" t="s">
        <v>21</v>
      </c>
      <c r="F4376" t="s">
        <v>13</v>
      </c>
      <c r="G4376" t="s">
        <v>18</v>
      </c>
      <c r="H4376" t="s">
        <v>34</v>
      </c>
      <c r="I4376">
        <v>8895</v>
      </c>
      <c r="J4376">
        <v>255.28</v>
      </c>
      <c r="K4376">
        <v>159.41999999999999</v>
      </c>
    </row>
    <row r="4377" spans="1:11" x14ac:dyDescent="0.35">
      <c r="A4377">
        <v>377184951</v>
      </c>
      <c r="B4377" s="2">
        <v>44537</v>
      </c>
      <c r="C4377" s="2">
        <v>44540</v>
      </c>
      <c r="D4377" t="s">
        <v>212</v>
      </c>
      <c r="E4377" t="s">
        <v>32</v>
      </c>
      <c r="F4377" t="s">
        <v>25</v>
      </c>
      <c r="G4377" t="s">
        <v>18</v>
      </c>
      <c r="H4377" t="s">
        <v>34</v>
      </c>
      <c r="I4377">
        <v>6264</v>
      </c>
      <c r="J4377">
        <v>205.7</v>
      </c>
      <c r="K4377">
        <v>117.11</v>
      </c>
    </row>
    <row r="4378" spans="1:11" x14ac:dyDescent="0.35">
      <c r="A4378">
        <v>135644090</v>
      </c>
      <c r="B4378" s="2">
        <v>42063</v>
      </c>
      <c r="C4378" s="2">
        <v>42082</v>
      </c>
      <c r="D4378" t="s">
        <v>171</v>
      </c>
      <c r="E4378" t="s">
        <v>12</v>
      </c>
      <c r="F4378" t="s">
        <v>68</v>
      </c>
      <c r="G4378" t="s">
        <v>14</v>
      </c>
      <c r="H4378" t="s">
        <v>34</v>
      </c>
      <c r="I4378">
        <v>8955</v>
      </c>
      <c r="J4378">
        <v>154.06</v>
      </c>
      <c r="K4378">
        <v>90.93</v>
      </c>
    </row>
    <row r="4379" spans="1:11" x14ac:dyDescent="0.35">
      <c r="A4379">
        <v>472382342</v>
      </c>
      <c r="B4379" s="2">
        <v>43433</v>
      </c>
      <c r="C4379" s="2">
        <v>43448</v>
      </c>
      <c r="D4379" t="s">
        <v>173</v>
      </c>
      <c r="E4379" t="s">
        <v>24</v>
      </c>
      <c r="F4379" t="s">
        <v>33</v>
      </c>
      <c r="G4379" t="s">
        <v>18</v>
      </c>
      <c r="H4379" t="s">
        <v>26</v>
      </c>
      <c r="I4379">
        <v>7287</v>
      </c>
      <c r="J4379">
        <v>109.28</v>
      </c>
      <c r="K4379">
        <v>35.840000000000003</v>
      </c>
    </row>
    <row r="4380" spans="1:11" x14ac:dyDescent="0.35">
      <c r="A4380">
        <v>610886037</v>
      </c>
      <c r="B4380" s="2">
        <v>42791</v>
      </c>
      <c r="C4380" s="2">
        <v>42803</v>
      </c>
      <c r="D4380" t="s">
        <v>85</v>
      </c>
      <c r="E4380" t="s">
        <v>12</v>
      </c>
      <c r="F4380" t="s">
        <v>25</v>
      </c>
      <c r="G4380" t="s">
        <v>14</v>
      </c>
      <c r="H4380" t="s">
        <v>26</v>
      </c>
      <c r="I4380">
        <v>3608</v>
      </c>
      <c r="J4380">
        <v>205.7</v>
      </c>
      <c r="K4380">
        <v>117.11</v>
      </c>
    </row>
    <row r="4381" spans="1:11" x14ac:dyDescent="0.35">
      <c r="A4381">
        <v>744954001</v>
      </c>
      <c r="B4381" s="2">
        <v>42936</v>
      </c>
      <c r="C4381" s="2">
        <v>42953</v>
      </c>
      <c r="D4381" t="s">
        <v>72</v>
      </c>
      <c r="E4381" t="s">
        <v>24</v>
      </c>
      <c r="F4381" t="s">
        <v>42</v>
      </c>
      <c r="G4381" t="s">
        <v>18</v>
      </c>
      <c r="H4381" t="s">
        <v>19</v>
      </c>
      <c r="I4381">
        <v>7298</v>
      </c>
      <c r="J4381">
        <v>437.2</v>
      </c>
      <c r="K4381">
        <v>263.33</v>
      </c>
    </row>
    <row r="4382" spans="1:11" x14ac:dyDescent="0.35">
      <c r="A4382">
        <v>688697564</v>
      </c>
      <c r="B4382" s="2">
        <v>44139</v>
      </c>
      <c r="C4382" s="2">
        <v>44143</v>
      </c>
      <c r="D4382" t="s">
        <v>160</v>
      </c>
      <c r="E4382" t="s">
        <v>29</v>
      </c>
      <c r="F4382" t="s">
        <v>30</v>
      </c>
      <c r="G4382" t="s">
        <v>18</v>
      </c>
      <c r="H4382" t="s">
        <v>15</v>
      </c>
      <c r="I4382">
        <v>9768</v>
      </c>
      <c r="J4382">
        <v>81.73</v>
      </c>
      <c r="K4382">
        <v>56.67</v>
      </c>
    </row>
    <row r="4383" spans="1:11" x14ac:dyDescent="0.35">
      <c r="A4383">
        <v>326540553</v>
      </c>
      <c r="B4383" s="2">
        <v>43900</v>
      </c>
      <c r="C4383" s="2">
        <v>43915</v>
      </c>
      <c r="D4383" t="s">
        <v>209</v>
      </c>
      <c r="E4383" t="s">
        <v>32</v>
      </c>
      <c r="F4383" t="s">
        <v>25</v>
      </c>
      <c r="G4383" t="s">
        <v>14</v>
      </c>
      <c r="H4383" t="s">
        <v>26</v>
      </c>
      <c r="I4383">
        <v>9461</v>
      </c>
      <c r="J4383">
        <v>205.7</v>
      </c>
      <c r="K4383">
        <v>117.11</v>
      </c>
    </row>
    <row r="4384" spans="1:11" x14ac:dyDescent="0.35">
      <c r="A4384">
        <v>963219296</v>
      </c>
      <c r="B4384" s="2">
        <v>44805</v>
      </c>
      <c r="C4384" s="2">
        <v>44806</v>
      </c>
      <c r="D4384" t="s">
        <v>175</v>
      </c>
      <c r="E4384" t="s">
        <v>21</v>
      </c>
      <c r="F4384" t="s">
        <v>25</v>
      </c>
      <c r="G4384" t="s">
        <v>14</v>
      </c>
      <c r="H4384" t="s">
        <v>19</v>
      </c>
      <c r="I4384">
        <v>6850</v>
      </c>
      <c r="J4384">
        <v>205.7</v>
      </c>
      <c r="K4384">
        <v>117.11</v>
      </c>
    </row>
    <row r="4385" spans="1:11" x14ac:dyDescent="0.35">
      <c r="A4385">
        <v>373782622</v>
      </c>
      <c r="B4385" s="2">
        <v>42288</v>
      </c>
      <c r="C4385" s="2">
        <v>42299</v>
      </c>
      <c r="D4385" t="s">
        <v>133</v>
      </c>
      <c r="E4385" t="s">
        <v>38</v>
      </c>
      <c r="F4385" t="s">
        <v>25</v>
      </c>
      <c r="G4385" t="s">
        <v>18</v>
      </c>
      <c r="H4385" t="s">
        <v>19</v>
      </c>
      <c r="I4385">
        <v>9439</v>
      </c>
      <c r="J4385">
        <v>205.7</v>
      </c>
      <c r="K4385">
        <v>117.11</v>
      </c>
    </row>
    <row r="4386" spans="1:11" x14ac:dyDescent="0.35">
      <c r="A4386">
        <v>453591859</v>
      </c>
      <c r="B4386" s="2">
        <v>43600</v>
      </c>
      <c r="C4386" s="2">
        <v>43610</v>
      </c>
      <c r="D4386" t="s">
        <v>154</v>
      </c>
      <c r="E4386" t="s">
        <v>12</v>
      </c>
      <c r="F4386" t="s">
        <v>68</v>
      </c>
      <c r="G4386" t="s">
        <v>14</v>
      </c>
      <c r="H4386" t="s">
        <v>26</v>
      </c>
      <c r="I4386">
        <v>6766</v>
      </c>
      <c r="J4386">
        <v>154.06</v>
      </c>
      <c r="K4386">
        <v>90.93</v>
      </c>
    </row>
    <row r="4387" spans="1:11" x14ac:dyDescent="0.35">
      <c r="A4387">
        <v>468320834</v>
      </c>
      <c r="B4387" s="2">
        <v>42686</v>
      </c>
      <c r="C4387" s="2">
        <v>42691</v>
      </c>
      <c r="D4387" t="s">
        <v>48</v>
      </c>
      <c r="E4387" t="s">
        <v>21</v>
      </c>
      <c r="F4387" t="s">
        <v>68</v>
      </c>
      <c r="G4387" t="s">
        <v>18</v>
      </c>
      <c r="H4387" t="s">
        <v>15</v>
      </c>
      <c r="I4387">
        <v>5397</v>
      </c>
      <c r="J4387">
        <v>154.06</v>
      </c>
      <c r="K4387">
        <v>90.93</v>
      </c>
    </row>
    <row r="4388" spans="1:11" x14ac:dyDescent="0.35">
      <c r="A4388">
        <v>203955876</v>
      </c>
      <c r="B4388" s="2">
        <v>44727</v>
      </c>
      <c r="C4388" s="2">
        <v>44748</v>
      </c>
      <c r="D4388" t="s">
        <v>189</v>
      </c>
      <c r="E4388" t="s">
        <v>21</v>
      </c>
      <c r="F4388" t="s">
        <v>25</v>
      </c>
      <c r="G4388" t="s">
        <v>14</v>
      </c>
      <c r="H4388" t="s">
        <v>15</v>
      </c>
      <c r="I4388">
        <v>3931</v>
      </c>
      <c r="J4388">
        <v>205.7</v>
      </c>
      <c r="K4388">
        <v>117.11</v>
      </c>
    </row>
    <row r="4389" spans="1:11" x14ac:dyDescent="0.35">
      <c r="A4389">
        <v>416795814</v>
      </c>
      <c r="B4389" s="2">
        <v>43638</v>
      </c>
      <c r="C4389" s="2">
        <v>43656</v>
      </c>
      <c r="D4389" t="s">
        <v>98</v>
      </c>
      <c r="E4389" t="s">
        <v>38</v>
      </c>
      <c r="F4389" t="s">
        <v>13</v>
      </c>
      <c r="G4389" t="s">
        <v>18</v>
      </c>
      <c r="H4389" t="s">
        <v>19</v>
      </c>
      <c r="I4389">
        <v>7998</v>
      </c>
      <c r="J4389">
        <v>255.28</v>
      </c>
      <c r="K4389">
        <v>159.41999999999999</v>
      </c>
    </row>
    <row r="4390" spans="1:11" x14ac:dyDescent="0.35">
      <c r="A4390">
        <v>583451974</v>
      </c>
      <c r="B4390" s="2">
        <v>42380</v>
      </c>
      <c r="C4390" s="2">
        <v>42395</v>
      </c>
      <c r="D4390" t="s">
        <v>159</v>
      </c>
      <c r="E4390" t="s">
        <v>21</v>
      </c>
      <c r="F4390" t="s">
        <v>17</v>
      </c>
      <c r="G4390" t="s">
        <v>18</v>
      </c>
      <c r="H4390" t="s">
        <v>34</v>
      </c>
      <c r="I4390">
        <v>5260</v>
      </c>
      <c r="J4390">
        <v>152.58000000000001</v>
      </c>
      <c r="K4390">
        <v>97.44</v>
      </c>
    </row>
    <row r="4391" spans="1:11" x14ac:dyDescent="0.35">
      <c r="A4391">
        <v>250848186</v>
      </c>
      <c r="B4391" s="2">
        <v>43495</v>
      </c>
      <c r="C4391" s="2">
        <v>43513</v>
      </c>
      <c r="D4391" t="s">
        <v>67</v>
      </c>
      <c r="E4391" t="s">
        <v>21</v>
      </c>
      <c r="F4391" t="s">
        <v>33</v>
      </c>
      <c r="G4391" t="s">
        <v>14</v>
      </c>
      <c r="H4391" t="s">
        <v>15</v>
      </c>
      <c r="I4391">
        <v>407</v>
      </c>
      <c r="J4391">
        <v>109.28</v>
      </c>
      <c r="K4391">
        <v>35.840000000000003</v>
      </c>
    </row>
    <row r="4392" spans="1:11" x14ac:dyDescent="0.35">
      <c r="A4392">
        <v>386220777</v>
      </c>
      <c r="B4392" s="2">
        <v>42299</v>
      </c>
      <c r="C4392" s="2">
        <v>42320</v>
      </c>
      <c r="D4392" t="s">
        <v>110</v>
      </c>
      <c r="E4392" t="s">
        <v>38</v>
      </c>
      <c r="F4392" t="s">
        <v>47</v>
      </c>
      <c r="G4392" t="s">
        <v>14</v>
      </c>
      <c r="H4392" t="s">
        <v>15</v>
      </c>
      <c r="I4392">
        <v>165</v>
      </c>
      <c r="J4392">
        <v>421.89</v>
      </c>
      <c r="K4392">
        <v>364.69</v>
      </c>
    </row>
    <row r="4393" spans="1:11" x14ac:dyDescent="0.35">
      <c r="A4393">
        <v>227118575</v>
      </c>
      <c r="B4393" s="2">
        <v>42918</v>
      </c>
      <c r="C4393" s="2">
        <v>42936</v>
      </c>
      <c r="D4393" t="s">
        <v>220</v>
      </c>
      <c r="E4393" t="s">
        <v>29</v>
      </c>
      <c r="F4393" t="s">
        <v>42</v>
      </c>
      <c r="G4393" t="s">
        <v>14</v>
      </c>
      <c r="H4393" t="s">
        <v>34</v>
      </c>
      <c r="I4393">
        <v>8288</v>
      </c>
      <c r="J4393">
        <v>437.2</v>
      </c>
      <c r="K4393">
        <v>263.33</v>
      </c>
    </row>
    <row r="4394" spans="1:11" x14ac:dyDescent="0.35">
      <c r="A4394">
        <v>431402909</v>
      </c>
      <c r="B4394" s="2">
        <v>44026</v>
      </c>
      <c r="C4394" s="2">
        <v>44046</v>
      </c>
      <c r="D4394" t="s">
        <v>192</v>
      </c>
      <c r="E4394" t="s">
        <v>32</v>
      </c>
      <c r="F4394" t="s">
        <v>56</v>
      </c>
      <c r="G4394" t="s">
        <v>18</v>
      </c>
      <c r="H4394" t="s">
        <v>15</v>
      </c>
      <c r="I4394">
        <v>562</v>
      </c>
      <c r="J4394">
        <v>9.33</v>
      </c>
      <c r="K4394">
        <v>6.92</v>
      </c>
    </row>
    <row r="4395" spans="1:11" x14ac:dyDescent="0.35">
      <c r="A4395">
        <v>827247607</v>
      </c>
      <c r="B4395" s="2">
        <v>42106</v>
      </c>
      <c r="C4395" s="2">
        <v>42126</v>
      </c>
      <c r="D4395" t="s">
        <v>37</v>
      </c>
      <c r="E4395" t="s">
        <v>38</v>
      </c>
      <c r="F4395" t="s">
        <v>47</v>
      </c>
      <c r="G4395" t="s">
        <v>18</v>
      </c>
      <c r="H4395" t="s">
        <v>26</v>
      </c>
      <c r="I4395">
        <v>9805</v>
      </c>
      <c r="J4395">
        <v>421.89</v>
      </c>
      <c r="K4395">
        <v>364.69</v>
      </c>
    </row>
    <row r="4396" spans="1:11" x14ac:dyDescent="0.35">
      <c r="A4396">
        <v>863138997</v>
      </c>
      <c r="B4396" s="2">
        <v>44877</v>
      </c>
      <c r="C4396" s="2">
        <v>44878</v>
      </c>
      <c r="D4396" t="s">
        <v>156</v>
      </c>
      <c r="E4396" t="s">
        <v>21</v>
      </c>
      <c r="F4396" t="s">
        <v>47</v>
      </c>
      <c r="G4396" t="s">
        <v>14</v>
      </c>
      <c r="H4396" t="s">
        <v>19</v>
      </c>
      <c r="I4396">
        <v>865</v>
      </c>
      <c r="J4396">
        <v>421.89</v>
      </c>
      <c r="K4396">
        <v>364.69</v>
      </c>
    </row>
    <row r="4397" spans="1:11" x14ac:dyDescent="0.35">
      <c r="A4397">
        <v>957875907</v>
      </c>
      <c r="B4397" s="2">
        <v>43832</v>
      </c>
      <c r="C4397" s="2">
        <v>43837</v>
      </c>
      <c r="D4397" t="s">
        <v>85</v>
      </c>
      <c r="E4397" t="s">
        <v>12</v>
      </c>
      <c r="F4397" t="s">
        <v>17</v>
      </c>
      <c r="G4397" t="s">
        <v>18</v>
      </c>
      <c r="H4397" t="s">
        <v>26</v>
      </c>
      <c r="I4397">
        <v>5622</v>
      </c>
      <c r="J4397">
        <v>152.58000000000001</v>
      </c>
      <c r="K4397">
        <v>97.44</v>
      </c>
    </row>
    <row r="4398" spans="1:11" x14ac:dyDescent="0.35">
      <c r="A4398">
        <v>250569665</v>
      </c>
      <c r="B4398" s="2">
        <v>42855</v>
      </c>
      <c r="C4398" s="2">
        <v>42872</v>
      </c>
      <c r="D4398" t="s">
        <v>171</v>
      </c>
      <c r="E4398" t="s">
        <v>12</v>
      </c>
      <c r="F4398" t="s">
        <v>33</v>
      </c>
      <c r="G4398" t="s">
        <v>18</v>
      </c>
      <c r="H4398" t="s">
        <v>26</v>
      </c>
      <c r="I4398">
        <v>7987</v>
      </c>
      <c r="J4398">
        <v>109.28</v>
      </c>
      <c r="K4398">
        <v>35.840000000000003</v>
      </c>
    </row>
    <row r="4399" spans="1:11" x14ac:dyDescent="0.35">
      <c r="A4399">
        <v>650644099</v>
      </c>
      <c r="B4399" s="2">
        <v>42065</v>
      </c>
      <c r="C4399" s="2">
        <v>42070</v>
      </c>
      <c r="D4399" t="s">
        <v>218</v>
      </c>
      <c r="E4399" t="s">
        <v>38</v>
      </c>
      <c r="F4399" t="s">
        <v>17</v>
      </c>
      <c r="G4399" t="s">
        <v>14</v>
      </c>
      <c r="H4399" t="s">
        <v>34</v>
      </c>
      <c r="I4399">
        <v>8903</v>
      </c>
      <c r="J4399">
        <v>152.58000000000001</v>
      </c>
      <c r="K4399">
        <v>97.44</v>
      </c>
    </row>
    <row r="4400" spans="1:11" x14ac:dyDescent="0.35">
      <c r="A4400">
        <v>987835538</v>
      </c>
      <c r="B4400" s="2">
        <v>44585</v>
      </c>
      <c r="C4400" s="2">
        <v>44602</v>
      </c>
      <c r="D4400" t="s">
        <v>173</v>
      </c>
      <c r="E4400" t="s">
        <v>24</v>
      </c>
      <c r="F4400" t="s">
        <v>56</v>
      </c>
      <c r="G4400" t="s">
        <v>18</v>
      </c>
      <c r="H4400" t="s">
        <v>34</v>
      </c>
      <c r="I4400">
        <v>1342</v>
      </c>
      <c r="J4400">
        <v>9.33</v>
      </c>
      <c r="K4400">
        <v>6.92</v>
      </c>
    </row>
    <row r="4401" spans="1:11" x14ac:dyDescent="0.35">
      <c r="A4401">
        <v>162192809</v>
      </c>
      <c r="B4401" s="2">
        <v>44350</v>
      </c>
      <c r="C4401" s="2">
        <v>44351</v>
      </c>
      <c r="D4401" t="s">
        <v>70</v>
      </c>
      <c r="E4401" t="s">
        <v>29</v>
      </c>
      <c r="F4401" t="s">
        <v>42</v>
      </c>
      <c r="G4401" t="s">
        <v>14</v>
      </c>
      <c r="H4401" t="s">
        <v>34</v>
      </c>
      <c r="I4401">
        <v>5311</v>
      </c>
      <c r="J4401">
        <v>437.2</v>
      </c>
      <c r="K4401">
        <v>263.33</v>
      </c>
    </row>
    <row r="4402" spans="1:11" x14ac:dyDescent="0.35">
      <c r="A4402">
        <v>294077241</v>
      </c>
      <c r="B4402" s="2">
        <v>43300</v>
      </c>
      <c r="C4402" s="2">
        <v>43317</v>
      </c>
      <c r="D4402" t="s">
        <v>147</v>
      </c>
      <c r="E4402" t="s">
        <v>38</v>
      </c>
      <c r="F4402" t="s">
        <v>33</v>
      </c>
      <c r="G4402" t="s">
        <v>18</v>
      </c>
      <c r="H4402" t="s">
        <v>34</v>
      </c>
      <c r="I4402">
        <v>2845</v>
      </c>
      <c r="J4402">
        <v>109.28</v>
      </c>
      <c r="K4402">
        <v>35.840000000000003</v>
      </c>
    </row>
    <row r="4403" spans="1:11" x14ac:dyDescent="0.35">
      <c r="A4403">
        <v>874162662</v>
      </c>
      <c r="B4403" s="2">
        <v>43845</v>
      </c>
      <c r="C4403" s="2">
        <v>43859</v>
      </c>
      <c r="D4403" t="s">
        <v>74</v>
      </c>
      <c r="E4403" t="s">
        <v>38</v>
      </c>
      <c r="F4403" t="s">
        <v>13</v>
      </c>
      <c r="G4403" t="s">
        <v>18</v>
      </c>
      <c r="H4403" t="s">
        <v>26</v>
      </c>
      <c r="I4403">
        <v>3012</v>
      </c>
      <c r="J4403">
        <v>255.28</v>
      </c>
      <c r="K4403">
        <v>159.41999999999999</v>
      </c>
    </row>
    <row r="4404" spans="1:11" x14ac:dyDescent="0.35">
      <c r="A4404">
        <v>113435399</v>
      </c>
      <c r="B4404" s="2">
        <v>44087</v>
      </c>
      <c r="C4404" s="2">
        <v>44095</v>
      </c>
      <c r="D4404" t="s">
        <v>207</v>
      </c>
      <c r="E4404" t="s">
        <v>51</v>
      </c>
      <c r="F4404" t="s">
        <v>22</v>
      </c>
      <c r="G4404" t="s">
        <v>18</v>
      </c>
      <c r="H4404" t="s">
        <v>19</v>
      </c>
      <c r="I4404">
        <v>6910</v>
      </c>
      <c r="J4404">
        <v>47.45</v>
      </c>
      <c r="K4404">
        <v>31.79</v>
      </c>
    </row>
    <row r="4405" spans="1:11" x14ac:dyDescent="0.35">
      <c r="A4405">
        <v>793194282</v>
      </c>
      <c r="B4405" s="2">
        <v>42019</v>
      </c>
      <c r="C4405" s="2">
        <v>42038</v>
      </c>
      <c r="D4405" t="s">
        <v>171</v>
      </c>
      <c r="E4405" t="s">
        <v>12</v>
      </c>
      <c r="F4405" t="s">
        <v>47</v>
      </c>
      <c r="G4405" t="s">
        <v>18</v>
      </c>
      <c r="H4405" t="s">
        <v>34</v>
      </c>
      <c r="I4405">
        <v>2669</v>
      </c>
      <c r="J4405">
        <v>421.89</v>
      </c>
      <c r="K4405">
        <v>364.69</v>
      </c>
    </row>
    <row r="4406" spans="1:11" x14ac:dyDescent="0.35">
      <c r="A4406">
        <v>815050637</v>
      </c>
      <c r="B4406" s="2">
        <v>44219</v>
      </c>
      <c r="C4406" s="2">
        <v>44223</v>
      </c>
      <c r="D4406" t="s">
        <v>82</v>
      </c>
      <c r="E4406" t="s">
        <v>32</v>
      </c>
      <c r="F4406" t="s">
        <v>56</v>
      </c>
      <c r="G4406" t="s">
        <v>18</v>
      </c>
      <c r="H4406" t="s">
        <v>19</v>
      </c>
      <c r="I4406">
        <v>451</v>
      </c>
      <c r="J4406">
        <v>9.33</v>
      </c>
      <c r="K4406">
        <v>6.92</v>
      </c>
    </row>
    <row r="4407" spans="1:11" x14ac:dyDescent="0.35">
      <c r="A4407">
        <v>850928294</v>
      </c>
      <c r="B4407" s="2">
        <v>44109</v>
      </c>
      <c r="C4407" s="2">
        <v>44130</v>
      </c>
      <c r="D4407" t="s">
        <v>23</v>
      </c>
      <c r="E4407" t="s">
        <v>24</v>
      </c>
      <c r="F4407" t="s">
        <v>56</v>
      </c>
      <c r="G4407" t="s">
        <v>14</v>
      </c>
      <c r="H4407" t="s">
        <v>15</v>
      </c>
      <c r="I4407">
        <v>7447</v>
      </c>
      <c r="J4407">
        <v>9.33</v>
      </c>
      <c r="K4407">
        <v>6.92</v>
      </c>
    </row>
    <row r="4408" spans="1:11" x14ac:dyDescent="0.35">
      <c r="A4408">
        <v>293063580</v>
      </c>
      <c r="B4408" s="2">
        <v>44739</v>
      </c>
      <c r="C4408" s="2">
        <v>44751</v>
      </c>
      <c r="D4408" t="s">
        <v>130</v>
      </c>
      <c r="E4408" t="s">
        <v>29</v>
      </c>
      <c r="F4408" t="s">
        <v>17</v>
      </c>
      <c r="G4408" t="s">
        <v>14</v>
      </c>
      <c r="H4408" t="s">
        <v>15</v>
      </c>
      <c r="I4408">
        <v>2881</v>
      </c>
      <c r="J4408">
        <v>152.58000000000001</v>
      </c>
      <c r="K4408">
        <v>97.44</v>
      </c>
    </row>
    <row r="4409" spans="1:11" x14ac:dyDescent="0.35">
      <c r="A4409">
        <v>404005324</v>
      </c>
      <c r="B4409" s="2">
        <v>43312</v>
      </c>
      <c r="C4409" s="2">
        <v>43320</v>
      </c>
      <c r="D4409" t="s">
        <v>126</v>
      </c>
      <c r="E4409" t="s">
        <v>24</v>
      </c>
      <c r="F4409" t="s">
        <v>22</v>
      </c>
      <c r="G4409" t="s">
        <v>14</v>
      </c>
      <c r="H4409" t="s">
        <v>34</v>
      </c>
      <c r="I4409">
        <v>3008</v>
      </c>
      <c r="J4409">
        <v>47.45</v>
      </c>
      <c r="K4409">
        <v>31.79</v>
      </c>
    </row>
    <row r="4410" spans="1:11" x14ac:dyDescent="0.35">
      <c r="A4410">
        <v>266614854</v>
      </c>
      <c r="B4410" s="2">
        <v>43731</v>
      </c>
      <c r="C4410" s="2">
        <v>43749</v>
      </c>
      <c r="D4410" t="s">
        <v>103</v>
      </c>
      <c r="E4410" t="s">
        <v>21</v>
      </c>
      <c r="F4410" t="s">
        <v>76</v>
      </c>
      <c r="G4410" t="s">
        <v>14</v>
      </c>
      <c r="H4410" t="s">
        <v>15</v>
      </c>
      <c r="I4410">
        <v>6115</v>
      </c>
      <c r="J4410">
        <v>668.27</v>
      </c>
      <c r="K4410">
        <v>502.54</v>
      </c>
    </row>
    <row r="4411" spans="1:11" x14ac:dyDescent="0.35">
      <c r="A4411">
        <v>834065997</v>
      </c>
      <c r="B4411" s="2">
        <v>42596</v>
      </c>
      <c r="C4411" s="2">
        <v>42612</v>
      </c>
      <c r="D4411" t="s">
        <v>188</v>
      </c>
      <c r="E4411" t="s">
        <v>21</v>
      </c>
      <c r="F4411" t="s">
        <v>76</v>
      </c>
      <c r="G4411" t="s">
        <v>18</v>
      </c>
      <c r="H4411" t="s">
        <v>26</v>
      </c>
      <c r="I4411">
        <v>7518</v>
      </c>
      <c r="J4411">
        <v>668.27</v>
      </c>
      <c r="K4411">
        <v>502.54</v>
      </c>
    </row>
    <row r="4412" spans="1:11" x14ac:dyDescent="0.35">
      <c r="A4412">
        <v>879845082</v>
      </c>
      <c r="B4412" s="2">
        <v>44665</v>
      </c>
      <c r="C4412" s="2">
        <v>44675</v>
      </c>
      <c r="D4412" t="s">
        <v>152</v>
      </c>
      <c r="E4412" t="s">
        <v>21</v>
      </c>
      <c r="F4412" t="s">
        <v>56</v>
      </c>
      <c r="G4412" t="s">
        <v>18</v>
      </c>
      <c r="H4412" t="s">
        <v>15</v>
      </c>
      <c r="I4412">
        <v>4567</v>
      </c>
      <c r="J4412">
        <v>9.33</v>
      </c>
      <c r="K4412">
        <v>6.92</v>
      </c>
    </row>
    <row r="4413" spans="1:11" x14ac:dyDescent="0.35">
      <c r="A4413">
        <v>147750937</v>
      </c>
      <c r="B4413" s="2">
        <v>42698</v>
      </c>
      <c r="C4413" s="2">
        <v>42718</v>
      </c>
      <c r="D4413" t="s">
        <v>160</v>
      </c>
      <c r="E4413" t="s">
        <v>29</v>
      </c>
      <c r="F4413" t="s">
        <v>76</v>
      </c>
      <c r="G4413" t="s">
        <v>18</v>
      </c>
      <c r="H4413" t="s">
        <v>15</v>
      </c>
      <c r="I4413">
        <v>1641</v>
      </c>
      <c r="J4413">
        <v>668.27</v>
      </c>
      <c r="K4413">
        <v>502.54</v>
      </c>
    </row>
    <row r="4414" spans="1:11" x14ac:dyDescent="0.35">
      <c r="A4414">
        <v>701894891</v>
      </c>
      <c r="B4414" s="2">
        <v>43198</v>
      </c>
      <c r="C4414" s="2">
        <v>43219</v>
      </c>
      <c r="D4414" t="s">
        <v>128</v>
      </c>
      <c r="E4414" t="s">
        <v>38</v>
      </c>
      <c r="F4414" t="s">
        <v>13</v>
      </c>
      <c r="G4414" t="s">
        <v>14</v>
      </c>
      <c r="H4414" t="s">
        <v>15</v>
      </c>
      <c r="I4414">
        <v>5151</v>
      </c>
      <c r="J4414">
        <v>255.28</v>
      </c>
      <c r="K4414">
        <v>159.41999999999999</v>
      </c>
    </row>
    <row r="4415" spans="1:11" x14ac:dyDescent="0.35">
      <c r="A4415">
        <v>176700770</v>
      </c>
      <c r="B4415" s="2">
        <v>42126</v>
      </c>
      <c r="C4415" s="2">
        <v>42140</v>
      </c>
      <c r="D4415" t="s">
        <v>94</v>
      </c>
      <c r="E4415" t="s">
        <v>38</v>
      </c>
      <c r="F4415" t="s">
        <v>30</v>
      </c>
      <c r="G4415" t="s">
        <v>14</v>
      </c>
      <c r="H4415" t="s">
        <v>19</v>
      </c>
      <c r="I4415">
        <v>8539</v>
      </c>
      <c r="J4415">
        <v>81.73</v>
      </c>
      <c r="K4415">
        <v>56.67</v>
      </c>
    </row>
    <row r="4416" spans="1:11" x14ac:dyDescent="0.35">
      <c r="A4416">
        <v>326904904</v>
      </c>
      <c r="B4416" s="2">
        <v>44338</v>
      </c>
      <c r="C4416" s="2">
        <v>44352</v>
      </c>
      <c r="D4416" t="s">
        <v>85</v>
      </c>
      <c r="E4416" t="s">
        <v>12</v>
      </c>
      <c r="F4416" t="s">
        <v>56</v>
      </c>
      <c r="G4416" t="s">
        <v>18</v>
      </c>
      <c r="H4416" t="s">
        <v>34</v>
      </c>
      <c r="I4416">
        <v>7281</v>
      </c>
      <c r="J4416">
        <v>9.33</v>
      </c>
      <c r="K4416">
        <v>6.92</v>
      </c>
    </row>
    <row r="4417" spans="1:11" x14ac:dyDescent="0.35">
      <c r="A4417">
        <v>277556121</v>
      </c>
      <c r="B4417" s="2">
        <v>43728</v>
      </c>
      <c r="C4417" s="2">
        <v>43749</v>
      </c>
      <c r="D4417" t="s">
        <v>54</v>
      </c>
      <c r="E4417" t="s">
        <v>29</v>
      </c>
      <c r="F4417" t="s">
        <v>13</v>
      </c>
      <c r="G4417" t="s">
        <v>14</v>
      </c>
      <c r="H4417" t="s">
        <v>34</v>
      </c>
      <c r="I4417">
        <v>3879</v>
      </c>
      <c r="J4417">
        <v>255.28</v>
      </c>
      <c r="K4417">
        <v>159.41999999999999</v>
      </c>
    </row>
    <row r="4418" spans="1:11" x14ac:dyDescent="0.35">
      <c r="A4418">
        <v>574015748</v>
      </c>
      <c r="B4418" s="2">
        <v>44550</v>
      </c>
      <c r="C4418" s="2">
        <v>44557</v>
      </c>
      <c r="D4418" t="s">
        <v>142</v>
      </c>
      <c r="E4418" t="s">
        <v>29</v>
      </c>
      <c r="F4418" t="s">
        <v>76</v>
      </c>
      <c r="G4418" t="s">
        <v>14</v>
      </c>
      <c r="H4418" t="s">
        <v>15</v>
      </c>
      <c r="I4418">
        <v>2871</v>
      </c>
      <c r="J4418">
        <v>668.27</v>
      </c>
      <c r="K4418">
        <v>502.54</v>
      </c>
    </row>
    <row r="4419" spans="1:11" x14ac:dyDescent="0.35">
      <c r="A4419">
        <v>931957614</v>
      </c>
      <c r="B4419" s="2">
        <v>42283</v>
      </c>
      <c r="C4419" s="2">
        <v>42286</v>
      </c>
      <c r="D4419" t="s">
        <v>166</v>
      </c>
      <c r="E4419" t="s">
        <v>38</v>
      </c>
      <c r="F4419" t="s">
        <v>42</v>
      </c>
      <c r="G4419" t="s">
        <v>18</v>
      </c>
      <c r="H4419" t="s">
        <v>26</v>
      </c>
      <c r="I4419">
        <v>5823</v>
      </c>
      <c r="J4419">
        <v>437.2</v>
      </c>
      <c r="K4419">
        <v>263.33</v>
      </c>
    </row>
    <row r="4420" spans="1:11" x14ac:dyDescent="0.35">
      <c r="A4420">
        <v>687368047</v>
      </c>
      <c r="B4420" s="2">
        <v>43495</v>
      </c>
      <c r="C4420" s="2">
        <v>43496</v>
      </c>
      <c r="D4420" t="s">
        <v>84</v>
      </c>
      <c r="E4420" t="s">
        <v>24</v>
      </c>
      <c r="F4420" t="s">
        <v>25</v>
      </c>
      <c r="G4420" t="s">
        <v>14</v>
      </c>
      <c r="H4420" t="s">
        <v>26</v>
      </c>
      <c r="I4420">
        <v>6335</v>
      </c>
      <c r="J4420">
        <v>205.7</v>
      </c>
      <c r="K4420">
        <v>117.11</v>
      </c>
    </row>
    <row r="4421" spans="1:11" x14ac:dyDescent="0.35">
      <c r="A4421">
        <v>146545875</v>
      </c>
      <c r="B4421" s="2">
        <v>44527</v>
      </c>
      <c r="C4421" s="2">
        <v>44537</v>
      </c>
      <c r="D4421" t="s">
        <v>195</v>
      </c>
      <c r="E4421" t="s">
        <v>21</v>
      </c>
      <c r="F4421" t="s">
        <v>42</v>
      </c>
      <c r="G4421" t="s">
        <v>18</v>
      </c>
      <c r="H4421" t="s">
        <v>15</v>
      </c>
      <c r="I4421">
        <v>5036</v>
      </c>
      <c r="J4421">
        <v>437.2</v>
      </c>
      <c r="K4421">
        <v>263.33</v>
      </c>
    </row>
    <row r="4422" spans="1:11" x14ac:dyDescent="0.35">
      <c r="A4422">
        <v>136102426</v>
      </c>
      <c r="B4422" s="2">
        <v>43719</v>
      </c>
      <c r="C4422" s="2">
        <v>43729</v>
      </c>
      <c r="D4422" t="s">
        <v>28</v>
      </c>
      <c r="E4422" t="s">
        <v>29</v>
      </c>
      <c r="F4422" t="s">
        <v>17</v>
      </c>
      <c r="G4422" t="s">
        <v>18</v>
      </c>
      <c r="H4422" t="s">
        <v>19</v>
      </c>
      <c r="I4422">
        <v>4587</v>
      </c>
      <c r="J4422">
        <v>152.58000000000001</v>
      </c>
      <c r="K4422">
        <v>97.44</v>
      </c>
    </row>
    <row r="4423" spans="1:11" x14ac:dyDescent="0.35">
      <c r="A4423">
        <v>652961528</v>
      </c>
      <c r="B4423" s="2">
        <v>42808</v>
      </c>
      <c r="C4423" s="2">
        <v>42824</v>
      </c>
      <c r="D4423" t="s">
        <v>118</v>
      </c>
      <c r="E4423" t="s">
        <v>24</v>
      </c>
      <c r="F4423" t="s">
        <v>76</v>
      </c>
      <c r="G4423" t="s">
        <v>14</v>
      </c>
      <c r="H4423" t="s">
        <v>19</v>
      </c>
      <c r="I4423">
        <v>4681</v>
      </c>
      <c r="J4423">
        <v>668.27</v>
      </c>
      <c r="K4423">
        <v>502.54</v>
      </c>
    </row>
    <row r="4424" spans="1:11" x14ac:dyDescent="0.35">
      <c r="A4424">
        <v>414359509</v>
      </c>
      <c r="B4424" s="2">
        <v>43342</v>
      </c>
      <c r="C4424" s="2">
        <v>43355</v>
      </c>
      <c r="D4424" t="s">
        <v>214</v>
      </c>
      <c r="E4424" t="s">
        <v>21</v>
      </c>
      <c r="F4424" t="s">
        <v>13</v>
      </c>
      <c r="G4424" t="s">
        <v>18</v>
      </c>
      <c r="H4424" t="s">
        <v>19</v>
      </c>
      <c r="I4424">
        <v>7042</v>
      </c>
      <c r="J4424">
        <v>255.28</v>
      </c>
      <c r="K4424">
        <v>159.41999999999999</v>
      </c>
    </row>
    <row r="4425" spans="1:11" x14ac:dyDescent="0.35">
      <c r="A4425">
        <v>907845199</v>
      </c>
      <c r="B4425" s="2">
        <v>44831</v>
      </c>
      <c r="C4425" s="2">
        <v>44848</v>
      </c>
      <c r="D4425" t="s">
        <v>170</v>
      </c>
      <c r="E4425" t="s">
        <v>12</v>
      </c>
      <c r="F4425" t="s">
        <v>68</v>
      </c>
      <c r="G4425" t="s">
        <v>14</v>
      </c>
      <c r="H4425" t="s">
        <v>26</v>
      </c>
      <c r="I4425">
        <v>423</v>
      </c>
      <c r="J4425">
        <v>154.06</v>
      </c>
      <c r="K4425">
        <v>90.93</v>
      </c>
    </row>
    <row r="4426" spans="1:11" x14ac:dyDescent="0.35">
      <c r="A4426">
        <v>541279923</v>
      </c>
      <c r="B4426" s="2">
        <v>44256</v>
      </c>
      <c r="C4426" s="2">
        <v>44272</v>
      </c>
      <c r="D4426" t="s">
        <v>53</v>
      </c>
      <c r="E4426" t="s">
        <v>29</v>
      </c>
      <c r="F4426" t="s">
        <v>76</v>
      </c>
      <c r="G4426" t="s">
        <v>18</v>
      </c>
      <c r="H4426" t="s">
        <v>15</v>
      </c>
      <c r="I4426">
        <v>5613</v>
      </c>
      <c r="J4426">
        <v>668.27</v>
      </c>
      <c r="K4426">
        <v>502.54</v>
      </c>
    </row>
    <row r="4427" spans="1:11" x14ac:dyDescent="0.35">
      <c r="A4427">
        <v>492837512</v>
      </c>
      <c r="B4427" s="2">
        <v>44329</v>
      </c>
      <c r="C4427" s="2">
        <v>44330</v>
      </c>
      <c r="D4427" t="s">
        <v>155</v>
      </c>
      <c r="E4427" t="s">
        <v>12</v>
      </c>
      <c r="F4427" t="s">
        <v>68</v>
      </c>
      <c r="G4427" t="s">
        <v>18</v>
      </c>
      <c r="H4427" t="s">
        <v>15</v>
      </c>
      <c r="I4427">
        <v>427</v>
      </c>
      <c r="J4427">
        <v>154.06</v>
      </c>
      <c r="K4427">
        <v>90.93</v>
      </c>
    </row>
    <row r="4428" spans="1:11" x14ac:dyDescent="0.35">
      <c r="A4428">
        <v>661004292</v>
      </c>
      <c r="B4428" s="2">
        <v>42156</v>
      </c>
      <c r="C4428" s="2">
        <v>42177</v>
      </c>
      <c r="D4428" t="s">
        <v>92</v>
      </c>
      <c r="E4428" t="s">
        <v>32</v>
      </c>
      <c r="F4428" t="s">
        <v>56</v>
      </c>
      <c r="G4428" t="s">
        <v>18</v>
      </c>
      <c r="H4428" t="s">
        <v>19</v>
      </c>
      <c r="I4428">
        <v>4714</v>
      </c>
      <c r="J4428">
        <v>9.33</v>
      </c>
      <c r="K4428">
        <v>6.92</v>
      </c>
    </row>
    <row r="4429" spans="1:11" x14ac:dyDescent="0.35">
      <c r="A4429">
        <v>114579093</v>
      </c>
      <c r="B4429" s="2">
        <v>42768</v>
      </c>
      <c r="C4429" s="2">
        <v>42773</v>
      </c>
      <c r="D4429" t="s">
        <v>147</v>
      </c>
      <c r="E4429" t="s">
        <v>38</v>
      </c>
      <c r="F4429" t="s">
        <v>76</v>
      </c>
      <c r="G4429" t="s">
        <v>14</v>
      </c>
      <c r="H4429" t="s">
        <v>26</v>
      </c>
      <c r="I4429">
        <v>5355</v>
      </c>
      <c r="J4429">
        <v>668.27</v>
      </c>
      <c r="K4429">
        <v>502.54</v>
      </c>
    </row>
    <row r="4430" spans="1:11" x14ac:dyDescent="0.35">
      <c r="A4430">
        <v>242673242</v>
      </c>
      <c r="B4430" s="2">
        <v>44283</v>
      </c>
      <c r="C4430" s="2">
        <v>44299</v>
      </c>
      <c r="D4430" t="s">
        <v>85</v>
      </c>
      <c r="E4430" t="s">
        <v>12</v>
      </c>
      <c r="F4430" t="s">
        <v>68</v>
      </c>
      <c r="G4430" t="s">
        <v>18</v>
      </c>
      <c r="H4430" t="s">
        <v>15</v>
      </c>
      <c r="I4430">
        <v>1260</v>
      </c>
      <c r="J4430">
        <v>154.06</v>
      </c>
      <c r="K4430">
        <v>90.93</v>
      </c>
    </row>
    <row r="4431" spans="1:11" x14ac:dyDescent="0.35">
      <c r="A4431">
        <v>704710566</v>
      </c>
      <c r="B4431" s="2">
        <v>44082</v>
      </c>
      <c r="C4431" s="2">
        <v>44100</v>
      </c>
      <c r="D4431" t="s">
        <v>140</v>
      </c>
      <c r="E4431" t="s">
        <v>24</v>
      </c>
      <c r="F4431" t="s">
        <v>56</v>
      </c>
      <c r="G4431" t="s">
        <v>14</v>
      </c>
      <c r="H4431" t="s">
        <v>15</v>
      </c>
      <c r="I4431">
        <v>8372</v>
      </c>
      <c r="J4431">
        <v>9.33</v>
      </c>
      <c r="K4431">
        <v>6.92</v>
      </c>
    </row>
    <row r="4432" spans="1:11" x14ac:dyDescent="0.35">
      <c r="A4432">
        <v>780427396</v>
      </c>
      <c r="B4432" s="2">
        <v>43331</v>
      </c>
      <c r="C4432" s="2">
        <v>43333</v>
      </c>
      <c r="D4432" t="s">
        <v>104</v>
      </c>
      <c r="E4432" t="s">
        <v>24</v>
      </c>
      <c r="F4432" t="s">
        <v>25</v>
      </c>
      <c r="G4432" t="s">
        <v>14</v>
      </c>
      <c r="H4432" t="s">
        <v>26</v>
      </c>
      <c r="I4432">
        <v>4664</v>
      </c>
      <c r="J4432">
        <v>205.7</v>
      </c>
      <c r="K4432">
        <v>117.11</v>
      </c>
    </row>
    <row r="4433" spans="1:11" x14ac:dyDescent="0.35">
      <c r="A4433">
        <v>719872558</v>
      </c>
      <c r="B4433" s="2">
        <v>42042</v>
      </c>
      <c r="C4433" s="2">
        <v>42046</v>
      </c>
      <c r="D4433" t="s">
        <v>16</v>
      </c>
      <c r="E4433" t="s">
        <v>12</v>
      </c>
      <c r="F4433" t="s">
        <v>47</v>
      </c>
      <c r="G4433" t="s">
        <v>18</v>
      </c>
      <c r="H4433" t="s">
        <v>19</v>
      </c>
      <c r="I4433">
        <v>5142</v>
      </c>
      <c r="J4433">
        <v>421.89</v>
      </c>
      <c r="K4433">
        <v>364.69</v>
      </c>
    </row>
    <row r="4434" spans="1:11" x14ac:dyDescent="0.35">
      <c r="A4434">
        <v>393407380</v>
      </c>
      <c r="B4434" s="2">
        <v>43540</v>
      </c>
      <c r="C4434" s="2">
        <v>43548</v>
      </c>
      <c r="D4434" t="s">
        <v>197</v>
      </c>
      <c r="E4434" t="s">
        <v>38</v>
      </c>
      <c r="F4434" t="s">
        <v>56</v>
      </c>
      <c r="G4434" t="s">
        <v>14</v>
      </c>
      <c r="H4434" t="s">
        <v>26</v>
      </c>
      <c r="I4434">
        <v>6841</v>
      </c>
      <c r="J4434">
        <v>9.33</v>
      </c>
      <c r="K4434">
        <v>6.92</v>
      </c>
    </row>
    <row r="4435" spans="1:11" x14ac:dyDescent="0.35">
      <c r="A4435">
        <v>641705691</v>
      </c>
      <c r="B4435" s="2">
        <v>44155</v>
      </c>
      <c r="C4435" s="2">
        <v>44158</v>
      </c>
      <c r="D4435" t="s">
        <v>190</v>
      </c>
      <c r="E4435" t="s">
        <v>38</v>
      </c>
      <c r="F4435" t="s">
        <v>33</v>
      </c>
      <c r="G4435" t="s">
        <v>14</v>
      </c>
      <c r="H4435" t="s">
        <v>19</v>
      </c>
      <c r="I4435">
        <v>3829</v>
      </c>
      <c r="J4435">
        <v>109.28</v>
      </c>
      <c r="K4435">
        <v>35.840000000000003</v>
      </c>
    </row>
    <row r="4436" spans="1:11" x14ac:dyDescent="0.35">
      <c r="A4436">
        <v>125753819</v>
      </c>
      <c r="B4436" s="2">
        <v>44416</v>
      </c>
      <c r="C4436" s="2">
        <v>44437</v>
      </c>
      <c r="D4436" t="s">
        <v>97</v>
      </c>
      <c r="E4436" t="s">
        <v>29</v>
      </c>
      <c r="F4436" t="s">
        <v>30</v>
      </c>
      <c r="G4436" t="s">
        <v>18</v>
      </c>
      <c r="H4436" t="s">
        <v>15</v>
      </c>
      <c r="I4436">
        <v>2205</v>
      </c>
      <c r="J4436">
        <v>81.73</v>
      </c>
      <c r="K4436">
        <v>56.67</v>
      </c>
    </row>
    <row r="4437" spans="1:11" x14ac:dyDescent="0.35">
      <c r="A4437">
        <v>276850593</v>
      </c>
      <c r="B4437" s="2">
        <v>44429</v>
      </c>
      <c r="C4437" s="2">
        <v>44434</v>
      </c>
      <c r="D4437" t="s">
        <v>117</v>
      </c>
      <c r="E4437" t="s">
        <v>21</v>
      </c>
      <c r="F4437" t="s">
        <v>13</v>
      </c>
      <c r="G4437" t="s">
        <v>18</v>
      </c>
      <c r="H4437" t="s">
        <v>26</v>
      </c>
      <c r="I4437">
        <v>5097</v>
      </c>
      <c r="J4437">
        <v>255.28</v>
      </c>
      <c r="K4437">
        <v>159.41999999999999</v>
      </c>
    </row>
    <row r="4438" spans="1:11" x14ac:dyDescent="0.35">
      <c r="A4438">
        <v>346607339</v>
      </c>
      <c r="B4438" s="2">
        <v>42500</v>
      </c>
      <c r="C4438" s="2">
        <v>42520</v>
      </c>
      <c r="D4438" t="s">
        <v>84</v>
      </c>
      <c r="E4438" t="s">
        <v>24</v>
      </c>
      <c r="F4438" t="s">
        <v>40</v>
      </c>
      <c r="G4438" t="s">
        <v>14</v>
      </c>
      <c r="H4438" t="s">
        <v>34</v>
      </c>
      <c r="I4438">
        <v>7669</v>
      </c>
      <c r="J4438">
        <v>651.21</v>
      </c>
      <c r="K4438">
        <v>524.96</v>
      </c>
    </row>
    <row r="4439" spans="1:11" x14ac:dyDescent="0.35">
      <c r="A4439">
        <v>556947886</v>
      </c>
      <c r="B4439" s="2">
        <v>44291</v>
      </c>
      <c r="C4439" s="2">
        <v>44295</v>
      </c>
      <c r="D4439" t="s">
        <v>188</v>
      </c>
      <c r="E4439" t="s">
        <v>21</v>
      </c>
      <c r="F4439" t="s">
        <v>25</v>
      </c>
      <c r="G4439" t="s">
        <v>14</v>
      </c>
      <c r="H4439" t="s">
        <v>26</v>
      </c>
      <c r="I4439">
        <v>2111</v>
      </c>
      <c r="J4439">
        <v>205.7</v>
      </c>
      <c r="K4439">
        <v>117.11</v>
      </c>
    </row>
    <row r="4440" spans="1:11" x14ac:dyDescent="0.35">
      <c r="A4440">
        <v>750108563</v>
      </c>
      <c r="B4440" s="2">
        <v>43533</v>
      </c>
      <c r="C4440" s="2">
        <v>43545</v>
      </c>
      <c r="D4440" t="s">
        <v>111</v>
      </c>
      <c r="E4440" t="s">
        <v>38</v>
      </c>
      <c r="F4440" t="s">
        <v>13</v>
      </c>
      <c r="G4440" t="s">
        <v>18</v>
      </c>
      <c r="H4440" t="s">
        <v>19</v>
      </c>
      <c r="I4440">
        <v>2648</v>
      </c>
      <c r="J4440">
        <v>255.28</v>
      </c>
      <c r="K4440">
        <v>159.41999999999999</v>
      </c>
    </row>
    <row r="4441" spans="1:11" x14ac:dyDescent="0.35">
      <c r="A4441">
        <v>838638198</v>
      </c>
      <c r="B4441" s="2">
        <v>43668</v>
      </c>
      <c r="C4441" s="2">
        <v>43679</v>
      </c>
      <c r="D4441" t="s">
        <v>85</v>
      </c>
      <c r="E4441" t="s">
        <v>12</v>
      </c>
      <c r="F4441" t="s">
        <v>40</v>
      </c>
      <c r="G4441" t="s">
        <v>18</v>
      </c>
      <c r="H4441" t="s">
        <v>34</v>
      </c>
      <c r="I4441">
        <v>534</v>
      </c>
      <c r="J4441">
        <v>651.21</v>
      </c>
      <c r="K4441">
        <v>524.96</v>
      </c>
    </row>
    <row r="4442" spans="1:11" x14ac:dyDescent="0.35">
      <c r="A4442">
        <v>355398118</v>
      </c>
      <c r="B4442" s="2">
        <v>43982</v>
      </c>
      <c r="C4442" s="2">
        <v>44001</v>
      </c>
      <c r="D4442" t="s">
        <v>78</v>
      </c>
      <c r="E4442" t="s">
        <v>24</v>
      </c>
      <c r="F4442" t="s">
        <v>42</v>
      </c>
      <c r="G4442" t="s">
        <v>14</v>
      </c>
      <c r="H4442" t="s">
        <v>34</v>
      </c>
      <c r="I4442">
        <v>9056</v>
      </c>
      <c r="J4442">
        <v>437.2</v>
      </c>
      <c r="K4442">
        <v>263.33</v>
      </c>
    </row>
    <row r="4443" spans="1:11" x14ac:dyDescent="0.35">
      <c r="A4443">
        <v>703562152</v>
      </c>
      <c r="B4443" s="2">
        <v>43341</v>
      </c>
      <c r="C4443" s="2">
        <v>43356</v>
      </c>
      <c r="D4443" t="s">
        <v>211</v>
      </c>
      <c r="E4443" t="s">
        <v>38</v>
      </c>
      <c r="F4443" t="s">
        <v>68</v>
      </c>
      <c r="G4443" t="s">
        <v>18</v>
      </c>
      <c r="H4443" t="s">
        <v>34</v>
      </c>
      <c r="I4443">
        <v>8530</v>
      </c>
      <c r="J4443">
        <v>154.06</v>
      </c>
      <c r="K4443">
        <v>90.93</v>
      </c>
    </row>
    <row r="4444" spans="1:11" x14ac:dyDescent="0.35">
      <c r="A4444">
        <v>206616628</v>
      </c>
      <c r="B4444" s="2">
        <v>44236</v>
      </c>
      <c r="C4444" s="2">
        <v>44244</v>
      </c>
      <c r="D4444" t="s">
        <v>57</v>
      </c>
      <c r="E4444" t="s">
        <v>32</v>
      </c>
      <c r="F4444" t="s">
        <v>76</v>
      </c>
      <c r="G4444" t="s">
        <v>18</v>
      </c>
      <c r="H4444" t="s">
        <v>15</v>
      </c>
      <c r="I4444">
        <v>1306</v>
      </c>
      <c r="J4444">
        <v>668.27</v>
      </c>
      <c r="K4444">
        <v>502.54</v>
      </c>
    </row>
    <row r="4445" spans="1:11" x14ac:dyDescent="0.35">
      <c r="A4445">
        <v>858360373</v>
      </c>
      <c r="B4445" s="2">
        <v>44042</v>
      </c>
      <c r="C4445" s="2">
        <v>44052</v>
      </c>
      <c r="D4445" t="s">
        <v>207</v>
      </c>
      <c r="E4445" t="s">
        <v>51</v>
      </c>
      <c r="F4445" t="s">
        <v>22</v>
      </c>
      <c r="G4445" t="s">
        <v>14</v>
      </c>
      <c r="H4445" t="s">
        <v>19</v>
      </c>
      <c r="I4445">
        <v>6764</v>
      </c>
      <c r="J4445">
        <v>47.45</v>
      </c>
      <c r="K4445">
        <v>31.79</v>
      </c>
    </row>
    <row r="4446" spans="1:11" x14ac:dyDescent="0.35">
      <c r="A4446">
        <v>672904717</v>
      </c>
      <c r="B4446" s="2">
        <v>42299</v>
      </c>
      <c r="C4446" s="2">
        <v>42309</v>
      </c>
      <c r="D4446" t="s">
        <v>27</v>
      </c>
      <c r="E4446" t="s">
        <v>24</v>
      </c>
      <c r="F4446" t="s">
        <v>33</v>
      </c>
      <c r="G4446" t="s">
        <v>14</v>
      </c>
      <c r="H4446" t="s">
        <v>26</v>
      </c>
      <c r="I4446">
        <v>6314</v>
      </c>
      <c r="J4446">
        <v>109.28</v>
      </c>
      <c r="K4446">
        <v>35.840000000000003</v>
      </c>
    </row>
    <row r="4447" spans="1:11" x14ac:dyDescent="0.35">
      <c r="A4447">
        <v>434673488</v>
      </c>
      <c r="B4447" s="2">
        <v>43394</v>
      </c>
      <c r="C4447" s="2">
        <v>43399</v>
      </c>
      <c r="D4447" t="s">
        <v>186</v>
      </c>
      <c r="E4447" t="s">
        <v>38</v>
      </c>
      <c r="F4447" t="s">
        <v>22</v>
      </c>
      <c r="G4447" t="s">
        <v>18</v>
      </c>
      <c r="H4447" t="s">
        <v>34</v>
      </c>
      <c r="I4447">
        <v>8399</v>
      </c>
      <c r="J4447">
        <v>47.45</v>
      </c>
      <c r="K4447">
        <v>31.79</v>
      </c>
    </row>
    <row r="4448" spans="1:11" x14ac:dyDescent="0.35">
      <c r="A4448">
        <v>548403012</v>
      </c>
      <c r="B4448" s="2">
        <v>43913</v>
      </c>
      <c r="C4448" s="2">
        <v>43929</v>
      </c>
      <c r="D4448" t="s">
        <v>115</v>
      </c>
      <c r="E4448" t="s">
        <v>21</v>
      </c>
      <c r="F4448" t="s">
        <v>76</v>
      </c>
      <c r="G4448" t="s">
        <v>14</v>
      </c>
      <c r="H4448" t="s">
        <v>19</v>
      </c>
      <c r="I4448">
        <v>3493</v>
      </c>
      <c r="J4448">
        <v>668.27</v>
      </c>
      <c r="K4448">
        <v>502.54</v>
      </c>
    </row>
    <row r="4449" spans="1:11" x14ac:dyDescent="0.35">
      <c r="A4449">
        <v>589142119</v>
      </c>
      <c r="B4449" s="2">
        <v>42212</v>
      </c>
      <c r="C4449" s="2">
        <v>42231</v>
      </c>
      <c r="D4449" t="s">
        <v>111</v>
      </c>
      <c r="E4449" t="s">
        <v>38</v>
      </c>
      <c r="F4449" t="s">
        <v>33</v>
      </c>
      <c r="G4449" t="s">
        <v>18</v>
      </c>
      <c r="H4449" t="s">
        <v>15</v>
      </c>
      <c r="I4449">
        <v>9100</v>
      </c>
      <c r="J4449">
        <v>109.28</v>
      </c>
      <c r="K4449">
        <v>35.840000000000003</v>
      </c>
    </row>
    <row r="4450" spans="1:11" x14ac:dyDescent="0.35">
      <c r="A4450">
        <v>652252137</v>
      </c>
      <c r="B4450" s="2">
        <v>44811</v>
      </c>
      <c r="C4450" s="2">
        <v>44832</v>
      </c>
      <c r="D4450" t="s">
        <v>115</v>
      </c>
      <c r="E4450" t="s">
        <v>21</v>
      </c>
      <c r="F4450" t="s">
        <v>68</v>
      </c>
      <c r="G4450" t="s">
        <v>14</v>
      </c>
      <c r="H4450" t="s">
        <v>26</v>
      </c>
      <c r="I4450">
        <v>4757</v>
      </c>
      <c r="J4450">
        <v>154.06</v>
      </c>
      <c r="K4450">
        <v>90.93</v>
      </c>
    </row>
    <row r="4451" spans="1:11" x14ac:dyDescent="0.35">
      <c r="A4451">
        <v>903406894</v>
      </c>
      <c r="B4451" s="2">
        <v>44923</v>
      </c>
      <c r="C4451" s="2">
        <v>44925</v>
      </c>
      <c r="D4451" t="s">
        <v>181</v>
      </c>
      <c r="E4451" t="s">
        <v>38</v>
      </c>
      <c r="F4451" t="s">
        <v>17</v>
      </c>
      <c r="G4451" t="s">
        <v>14</v>
      </c>
      <c r="H4451" t="s">
        <v>19</v>
      </c>
      <c r="I4451">
        <v>7030</v>
      </c>
      <c r="J4451">
        <v>152.58000000000001</v>
      </c>
      <c r="K4451">
        <v>97.44</v>
      </c>
    </row>
    <row r="4452" spans="1:11" x14ac:dyDescent="0.35">
      <c r="A4452">
        <v>228592717</v>
      </c>
      <c r="B4452" s="2">
        <v>42307</v>
      </c>
      <c r="C4452" s="2">
        <v>42311</v>
      </c>
      <c r="D4452" t="s">
        <v>69</v>
      </c>
      <c r="E4452" t="s">
        <v>38</v>
      </c>
      <c r="F4452" t="s">
        <v>68</v>
      </c>
      <c r="G4452" t="s">
        <v>18</v>
      </c>
      <c r="H4452" t="s">
        <v>34</v>
      </c>
      <c r="I4452">
        <v>4520</v>
      </c>
      <c r="J4452">
        <v>154.06</v>
      </c>
      <c r="K4452">
        <v>90.93</v>
      </c>
    </row>
    <row r="4453" spans="1:11" x14ac:dyDescent="0.35">
      <c r="A4453">
        <v>284108436</v>
      </c>
      <c r="B4453" s="2">
        <v>43188</v>
      </c>
      <c r="C4453" s="2">
        <v>43202</v>
      </c>
      <c r="D4453" t="s">
        <v>117</v>
      </c>
      <c r="E4453" t="s">
        <v>21</v>
      </c>
      <c r="F4453" t="s">
        <v>42</v>
      </c>
      <c r="G4453" t="s">
        <v>14</v>
      </c>
      <c r="H4453" t="s">
        <v>15</v>
      </c>
      <c r="I4453">
        <v>2854</v>
      </c>
      <c r="J4453">
        <v>437.2</v>
      </c>
      <c r="K4453">
        <v>263.33</v>
      </c>
    </row>
    <row r="4454" spans="1:11" x14ac:dyDescent="0.35">
      <c r="A4454">
        <v>546565377</v>
      </c>
      <c r="B4454" s="2">
        <v>44371</v>
      </c>
      <c r="C4454" s="2">
        <v>44386</v>
      </c>
      <c r="D4454" t="s">
        <v>123</v>
      </c>
      <c r="E4454" t="s">
        <v>38</v>
      </c>
      <c r="F4454" t="s">
        <v>25</v>
      </c>
      <c r="G4454" t="s">
        <v>18</v>
      </c>
      <c r="H4454" t="s">
        <v>19</v>
      </c>
      <c r="I4454">
        <v>9696</v>
      </c>
      <c r="J4454">
        <v>205.7</v>
      </c>
      <c r="K4454">
        <v>117.11</v>
      </c>
    </row>
    <row r="4455" spans="1:11" x14ac:dyDescent="0.35">
      <c r="A4455">
        <v>562887370</v>
      </c>
      <c r="B4455" s="2">
        <v>44590</v>
      </c>
      <c r="C4455" s="2">
        <v>44596</v>
      </c>
      <c r="D4455" t="s">
        <v>136</v>
      </c>
      <c r="E4455" t="s">
        <v>38</v>
      </c>
      <c r="F4455" t="s">
        <v>40</v>
      </c>
      <c r="G4455" t="s">
        <v>14</v>
      </c>
      <c r="H4455" t="s">
        <v>34</v>
      </c>
      <c r="I4455">
        <v>9736</v>
      </c>
      <c r="J4455">
        <v>651.21</v>
      </c>
      <c r="K4455">
        <v>524.96</v>
      </c>
    </row>
    <row r="4456" spans="1:11" x14ac:dyDescent="0.35">
      <c r="A4456">
        <v>400310742</v>
      </c>
      <c r="B4456" s="2">
        <v>43697</v>
      </c>
      <c r="C4456" s="2">
        <v>43708</v>
      </c>
      <c r="D4456" t="s">
        <v>88</v>
      </c>
      <c r="E4456" t="s">
        <v>38</v>
      </c>
      <c r="F4456" t="s">
        <v>17</v>
      </c>
      <c r="G4456" t="s">
        <v>14</v>
      </c>
      <c r="H4456" t="s">
        <v>26</v>
      </c>
      <c r="I4456">
        <v>9699</v>
      </c>
      <c r="J4456">
        <v>152.58000000000001</v>
      </c>
      <c r="K4456">
        <v>97.44</v>
      </c>
    </row>
    <row r="4457" spans="1:11" x14ac:dyDescent="0.35">
      <c r="A4457">
        <v>196384322</v>
      </c>
      <c r="B4457" s="2">
        <v>42171</v>
      </c>
      <c r="C4457" s="2">
        <v>42174</v>
      </c>
      <c r="D4457" t="s">
        <v>160</v>
      </c>
      <c r="E4457" t="s">
        <v>29</v>
      </c>
      <c r="F4457" t="s">
        <v>56</v>
      </c>
      <c r="G4457" t="s">
        <v>14</v>
      </c>
      <c r="H4457" t="s">
        <v>34</v>
      </c>
      <c r="I4457">
        <v>3340</v>
      </c>
      <c r="J4457">
        <v>9.33</v>
      </c>
      <c r="K4457">
        <v>6.92</v>
      </c>
    </row>
    <row r="4458" spans="1:11" x14ac:dyDescent="0.35">
      <c r="A4458">
        <v>608969438</v>
      </c>
      <c r="B4458" s="2">
        <v>42911</v>
      </c>
      <c r="C4458" s="2">
        <v>42916</v>
      </c>
      <c r="D4458" t="s">
        <v>146</v>
      </c>
      <c r="E4458" t="s">
        <v>29</v>
      </c>
      <c r="F4458" t="s">
        <v>68</v>
      </c>
      <c r="G4458" t="s">
        <v>18</v>
      </c>
      <c r="H4458" t="s">
        <v>19</v>
      </c>
      <c r="I4458">
        <v>6444</v>
      </c>
      <c r="J4458">
        <v>154.06</v>
      </c>
      <c r="K4458">
        <v>90.93</v>
      </c>
    </row>
    <row r="4459" spans="1:11" x14ac:dyDescent="0.35">
      <c r="A4459">
        <v>566239917</v>
      </c>
      <c r="B4459" s="2">
        <v>44326</v>
      </c>
      <c r="C4459" s="2">
        <v>44329</v>
      </c>
      <c r="D4459" t="s">
        <v>197</v>
      </c>
      <c r="E4459" t="s">
        <v>38</v>
      </c>
      <c r="F4459" t="s">
        <v>22</v>
      </c>
      <c r="G4459" t="s">
        <v>18</v>
      </c>
      <c r="H4459" t="s">
        <v>19</v>
      </c>
      <c r="I4459">
        <v>1829</v>
      </c>
      <c r="J4459">
        <v>47.45</v>
      </c>
      <c r="K4459">
        <v>31.79</v>
      </c>
    </row>
    <row r="4460" spans="1:11" x14ac:dyDescent="0.35">
      <c r="A4460">
        <v>416682088</v>
      </c>
      <c r="B4460" s="2">
        <v>44017</v>
      </c>
      <c r="C4460" s="2">
        <v>44018</v>
      </c>
      <c r="D4460" t="s">
        <v>125</v>
      </c>
      <c r="E4460" t="s">
        <v>21</v>
      </c>
      <c r="F4460" t="s">
        <v>68</v>
      </c>
      <c r="G4460" t="s">
        <v>18</v>
      </c>
      <c r="H4460" t="s">
        <v>34</v>
      </c>
      <c r="I4460">
        <v>4344</v>
      </c>
      <c r="J4460">
        <v>154.06</v>
      </c>
      <c r="K4460">
        <v>90.93</v>
      </c>
    </row>
    <row r="4461" spans="1:11" x14ac:dyDescent="0.35">
      <c r="A4461">
        <v>579094779</v>
      </c>
      <c r="B4461" s="2">
        <v>44903</v>
      </c>
      <c r="C4461" s="2">
        <v>44904</v>
      </c>
      <c r="D4461" t="s">
        <v>121</v>
      </c>
      <c r="E4461" t="s">
        <v>21</v>
      </c>
      <c r="F4461" t="s">
        <v>68</v>
      </c>
      <c r="G4461" t="s">
        <v>18</v>
      </c>
      <c r="H4461" t="s">
        <v>15</v>
      </c>
      <c r="I4461">
        <v>5869</v>
      </c>
      <c r="J4461">
        <v>154.06</v>
      </c>
      <c r="K4461">
        <v>90.93</v>
      </c>
    </row>
    <row r="4462" spans="1:11" x14ac:dyDescent="0.35">
      <c r="A4462">
        <v>192589318</v>
      </c>
      <c r="B4462" s="2">
        <v>44136</v>
      </c>
      <c r="C4462" s="2">
        <v>44148</v>
      </c>
      <c r="D4462" t="s">
        <v>20</v>
      </c>
      <c r="E4462" t="s">
        <v>21</v>
      </c>
      <c r="F4462" t="s">
        <v>56</v>
      </c>
      <c r="G4462" t="s">
        <v>14</v>
      </c>
      <c r="H4462" t="s">
        <v>15</v>
      </c>
      <c r="I4462">
        <v>314</v>
      </c>
      <c r="J4462">
        <v>9.33</v>
      </c>
      <c r="K4462">
        <v>6.92</v>
      </c>
    </row>
    <row r="4463" spans="1:11" x14ac:dyDescent="0.35">
      <c r="A4463">
        <v>266589534</v>
      </c>
      <c r="B4463" s="2">
        <v>43142</v>
      </c>
      <c r="C4463" s="2">
        <v>43162</v>
      </c>
      <c r="D4463" t="s">
        <v>202</v>
      </c>
      <c r="E4463" t="s">
        <v>38</v>
      </c>
      <c r="F4463" t="s">
        <v>40</v>
      </c>
      <c r="G4463" t="s">
        <v>14</v>
      </c>
      <c r="H4463" t="s">
        <v>15</v>
      </c>
      <c r="I4463">
        <v>8622</v>
      </c>
      <c r="J4463">
        <v>651.21</v>
      </c>
      <c r="K4463">
        <v>524.96</v>
      </c>
    </row>
    <row r="4464" spans="1:11" x14ac:dyDescent="0.35">
      <c r="A4464">
        <v>530831754</v>
      </c>
      <c r="B4464" s="2">
        <v>44467</v>
      </c>
      <c r="C4464" s="2">
        <v>44472</v>
      </c>
      <c r="D4464" t="s">
        <v>185</v>
      </c>
      <c r="E4464" t="s">
        <v>38</v>
      </c>
      <c r="F4464" t="s">
        <v>42</v>
      </c>
      <c r="G4464" t="s">
        <v>18</v>
      </c>
      <c r="H4464" t="s">
        <v>26</v>
      </c>
      <c r="I4464">
        <v>3767</v>
      </c>
      <c r="J4464">
        <v>437.2</v>
      </c>
      <c r="K4464">
        <v>263.33</v>
      </c>
    </row>
    <row r="4465" spans="1:11" x14ac:dyDescent="0.35">
      <c r="A4465">
        <v>785364806</v>
      </c>
      <c r="B4465" s="2">
        <v>42047</v>
      </c>
      <c r="C4465" s="2">
        <v>42067</v>
      </c>
      <c r="D4465" t="s">
        <v>204</v>
      </c>
      <c r="E4465" t="s">
        <v>21</v>
      </c>
      <c r="F4465" t="s">
        <v>76</v>
      </c>
      <c r="G4465" t="s">
        <v>18</v>
      </c>
      <c r="H4465" t="s">
        <v>15</v>
      </c>
      <c r="I4465">
        <v>5754</v>
      </c>
      <c r="J4465">
        <v>668.27</v>
      </c>
      <c r="K4465">
        <v>502.54</v>
      </c>
    </row>
    <row r="4466" spans="1:11" x14ac:dyDescent="0.35">
      <c r="A4466">
        <v>450550019</v>
      </c>
      <c r="B4466" s="2">
        <v>44554</v>
      </c>
      <c r="C4466" s="2">
        <v>44566</v>
      </c>
      <c r="D4466" t="s">
        <v>95</v>
      </c>
      <c r="E4466" t="s">
        <v>21</v>
      </c>
      <c r="F4466" t="s">
        <v>13</v>
      </c>
      <c r="G4466" t="s">
        <v>18</v>
      </c>
      <c r="H4466" t="s">
        <v>15</v>
      </c>
      <c r="I4466">
        <v>6618</v>
      </c>
      <c r="J4466">
        <v>255.28</v>
      </c>
      <c r="K4466">
        <v>159.41999999999999</v>
      </c>
    </row>
    <row r="4467" spans="1:11" x14ac:dyDescent="0.35">
      <c r="A4467">
        <v>817061221</v>
      </c>
      <c r="B4467" s="2">
        <v>44587</v>
      </c>
      <c r="C4467" s="2">
        <v>44596</v>
      </c>
      <c r="D4467" t="s">
        <v>49</v>
      </c>
      <c r="E4467" t="s">
        <v>21</v>
      </c>
      <c r="F4467" t="s">
        <v>68</v>
      </c>
      <c r="G4467" t="s">
        <v>18</v>
      </c>
      <c r="H4467" t="s">
        <v>19</v>
      </c>
      <c r="I4467">
        <v>5427</v>
      </c>
      <c r="J4467">
        <v>154.06</v>
      </c>
      <c r="K4467">
        <v>90.93</v>
      </c>
    </row>
    <row r="4468" spans="1:11" x14ac:dyDescent="0.35">
      <c r="A4468">
        <v>995884740</v>
      </c>
      <c r="B4468" s="2">
        <v>44788</v>
      </c>
      <c r="C4468" s="2">
        <v>44790</v>
      </c>
      <c r="D4468" t="s">
        <v>182</v>
      </c>
      <c r="E4468" t="s">
        <v>12</v>
      </c>
      <c r="F4468" t="s">
        <v>40</v>
      </c>
      <c r="G4468" t="s">
        <v>14</v>
      </c>
      <c r="H4468" t="s">
        <v>34</v>
      </c>
      <c r="I4468">
        <v>3280</v>
      </c>
      <c r="J4468">
        <v>651.21</v>
      </c>
      <c r="K4468">
        <v>524.96</v>
      </c>
    </row>
    <row r="4469" spans="1:11" x14ac:dyDescent="0.35">
      <c r="A4469">
        <v>168319404</v>
      </c>
      <c r="B4469" s="2">
        <v>43881</v>
      </c>
      <c r="C4469" s="2">
        <v>43901</v>
      </c>
      <c r="D4469" t="s">
        <v>195</v>
      </c>
      <c r="E4469" t="s">
        <v>21</v>
      </c>
      <c r="F4469" t="s">
        <v>40</v>
      </c>
      <c r="G4469" t="s">
        <v>14</v>
      </c>
      <c r="H4469" t="s">
        <v>34</v>
      </c>
      <c r="I4469">
        <v>8307</v>
      </c>
      <c r="J4469">
        <v>651.21</v>
      </c>
      <c r="K4469">
        <v>524.96</v>
      </c>
    </row>
    <row r="4470" spans="1:11" x14ac:dyDescent="0.35">
      <c r="A4470">
        <v>735976541</v>
      </c>
      <c r="B4470" s="2">
        <v>43174</v>
      </c>
      <c r="C4470" s="2">
        <v>43175</v>
      </c>
      <c r="D4470" t="s">
        <v>72</v>
      </c>
      <c r="E4470" t="s">
        <v>24</v>
      </c>
      <c r="F4470" t="s">
        <v>22</v>
      </c>
      <c r="G4470" t="s">
        <v>18</v>
      </c>
      <c r="H4470" t="s">
        <v>34</v>
      </c>
      <c r="I4470">
        <v>668</v>
      </c>
      <c r="J4470">
        <v>47.45</v>
      </c>
      <c r="K4470">
        <v>31.79</v>
      </c>
    </row>
    <row r="4471" spans="1:11" x14ac:dyDescent="0.35">
      <c r="A4471">
        <v>670779979</v>
      </c>
      <c r="B4471" s="2">
        <v>43706</v>
      </c>
      <c r="C4471" s="2">
        <v>43709</v>
      </c>
      <c r="D4471" t="s">
        <v>62</v>
      </c>
      <c r="E4471" t="s">
        <v>38</v>
      </c>
      <c r="F4471" t="s">
        <v>33</v>
      </c>
      <c r="G4471" t="s">
        <v>18</v>
      </c>
      <c r="H4471" t="s">
        <v>19</v>
      </c>
      <c r="I4471">
        <v>7557</v>
      </c>
      <c r="J4471">
        <v>109.28</v>
      </c>
      <c r="K4471">
        <v>35.840000000000003</v>
      </c>
    </row>
    <row r="4472" spans="1:11" x14ac:dyDescent="0.35">
      <c r="A4472">
        <v>264966046</v>
      </c>
      <c r="B4472" s="2">
        <v>42373</v>
      </c>
      <c r="C4472" s="2">
        <v>42392</v>
      </c>
      <c r="D4472" t="s">
        <v>81</v>
      </c>
      <c r="E4472" t="s">
        <v>32</v>
      </c>
      <c r="F4472" t="s">
        <v>40</v>
      </c>
      <c r="G4472" t="s">
        <v>14</v>
      </c>
      <c r="H4472" t="s">
        <v>19</v>
      </c>
      <c r="I4472">
        <v>8196</v>
      </c>
      <c r="J4472">
        <v>651.21</v>
      </c>
      <c r="K4472">
        <v>524.96</v>
      </c>
    </row>
    <row r="4473" spans="1:11" x14ac:dyDescent="0.35">
      <c r="A4473">
        <v>781083571</v>
      </c>
      <c r="B4473" s="2">
        <v>42530</v>
      </c>
      <c r="C4473" s="2">
        <v>42535</v>
      </c>
      <c r="D4473" t="s">
        <v>193</v>
      </c>
      <c r="E4473" t="s">
        <v>21</v>
      </c>
      <c r="F4473" t="s">
        <v>33</v>
      </c>
      <c r="G4473" t="s">
        <v>14</v>
      </c>
      <c r="H4473" t="s">
        <v>19</v>
      </c>
      <c r="I4473">
        <v>8841</v>
      </c>
      <c r="J4473">
        <v>109.28</v>
      </c>
      <c r="K4473">
        <v>35.840000000000003</v>
      </c>
    </row>
    <row r="4474" spans="1:11" x14ac:dyDescent="0.35">
      <c r="A4474">
        <v>401993882</v>
      </c>
      <c r="B4474" s="2">
        <v>44276</v>
      </c>
      <c r="C4474" s="2">
        <v>44277</v>
      </c>
      <c r="D4474" t="s">
        <v>100</v>
      </c>
      <c r="E4474" t="s">
        <v>21</v>
      </c>
      <c r="F4474" t="s">
        <v>25</v>
      </c>
      <c r="G4474" t="s">
        <v>18</v>
      </c>
      <c r="H4474" t="s">
        <v>15</v>
      </c>
      <c r="I4474">
        <v>7778</v>
      </c>
      <c r="J4474">
        <v>205.7</v>
      </c>
      <c r="K4474">
        <v>117.11</v>
      </c>
    </row>
    <row r="4475" spans="1:11" x14ac:dyDescent="0.35">
      <c r="A4475">
        <v>980870807</v>
      </c>
      <c r="B4475" s="2">
        <v>42589</v>
      </c>
      <c r="C4475" s="2">
        <v>42604</v>
      </c>
      <c r="D4475" t="s">
        <v>158</v>
      </c>
      <c r="E4475" t="s">
        <v>12</v>
      </c>
      <c r="F4475" t="s">
        <v>17</v>
      </c>
      <c r="G4475" t="s">
        <v>18</v>
      </c>
      <c r="H4475" t="s">
        <v>26</v>
      </c>
      <c r="I4475">
        <v>324</v>
      </c>
      <c r="J4475">
        <v>152.58000000000001</v>
      </c>
      <c r="K4475">
        <v>97.44</v>
      </c>
    </row>
    <row r="4476" spans="1:11" x14ac:dyDescent="0.35">
      <c r="A4476">
        <v>391200673</v>
      </c>
      <c r="B4476" s="2">
        <v>43849</v>
      </c>
      <c r="C4476" s="2">
        <v>43861</v>
      </c>
      <c r="D4476" t="s">
        <v>165</v>
      </c>
      <c r="E4476" t="s">
        <v>21</v>
      </c>
      <c r="F4476" t="s">
        <v>40</v>
      </c>
      <c r="G4476" t="s">
        <v>14</v>
      </c>
      <c r="H4476" t="s">
        <v>26</v>
      </c>
      <c r="I4476">
        <v>3827</v>
      </c>
      <c r="J4476">
        <v>651.21</v>
      </c>
      <c r="K4476">
        <v>524.96</v>
      </c>
    </row>
    <row r="4477" spans="1:11" x14ac:dyDescent="0.35">
      <c r="A4477">
        <v>176782310</v>
      </c>
      <c r="B4477" s="2">
        <v>43891</v>
      </c>
      <c r="C4477" s="2">
        <v>43906</v>
      </c>
      <c r="D4477" t="s">
        <v>93</v>
      </c>
      <c r="E4477" t="s">
        <v>29</v>
      </c>
      <c r="F4477" t="s">
        <v>13</v>
      </c>
      <c r="G4477" t="s">
        <v>18</v>
      </c>
      <c r="H4477" t="s">
        <v>34</v>
      </c>
      <c r="I4477">
        <v>2669</v>
      </c>
      <c r="J4477">
        <v>255.28</v>
      </c>
      <c r="K4477">
        <v>159.41999999999999</v>
      </c>
    </row>
    <row r="4478" spans="1:11" x14ac:dyDescent="0.35">
      <c r="A4478">
        <v>601727044</v>
      </c>
      <c r="B4478" s="2">
        <v>42905</v>
      </c>
      <c r="C4478" s="2">
        <v>42914</v>
      </c>
      <c r="D4478" t="s">
        <v>86</v>
      </c>
      <c r="E4478" t="s">
        <v>29</v>
      </c>
      <c r="F4478" t="s">
        <v>17</v>
      </c>
      <c r="G4478" t="s">
        <v>18</v>
      </c>
      <c r="H4478" t="s">
        <v>15</v>
      </c>
      <c r="I4478">
        <v>3259</v>
      </c>
      <c r="J4478">
        <v>152.58000000000001</v>
      </c>
      <c r="K4478">
        <v>97.44</v>
      </c>
    </row>
    <row r="4479" spans="1:11" x14ac:dyDescent="0.35">
      <c r="A4479">
        <v>200458705</v>
      </c>
      <c r="B4479" s="2">
        <v>44784</v>
      </c>
      <c r="C4479" s="2">
        <v>44785</v>
      </c>
      <c r="D4479" t="s">
        <v>101</v>
      </c>
      <c r="E4479" t="s">
        <v>24</v>
      </c>
      <c r="F4479" t="s">
        <v>13</v>
      </c>
      <c r="G4479" t="s">
        <v>14</v>
      </c>
      <c r="H4479" t="s">
        <v>15</v>
      </c>
      <c r="I4479">
        <v>9040</v>
      </c>
      <c r="J4479">
        <v>255.28</v>
      </c>
      <c r="K4479">
        <v>159.41999999999999</v>
      </c>
    </row>
    <row r="4480" spans="1:11" x14ac:dyDescent="0.35">
      <c r="A4480">
        <v>727713620</v>
      </c>
      <c r="B4480" s="2">
        <v>43531</v>
      </c>
      <c r="C4480" s="2">
        <v>43551</v>
      </c>
      <c r="D4480" t="s">
        <v>41</v>
      </c>
      <c r="E4480" t="s">
        <v>29</v>
      </c>
      <c r="F4480" t="s">
        <v>40</v>
      </c>
      <c r="G4480" t="s">
        <v>18</v>
      </c>
      <c r="H4480" t="s">
        <v>19</v>
      </c>
      <c r="I4480">
        <v>5486</v>
      </c>
      <c r="J4480">
        <v>651.21</v>
      </c>
      <c r="K4480">
        <v>524.96</v>
      </c>
    </row>
    <row r="4481" spans="1:11" x14ac:dyDescent="0.35">
      <c r="A4481">
        <v>408540618</v>
      </c>
      <c r="B4481" s="2">
        <v>43738</v>
      </c>
      <c r="C4481" s="2">
        <v>43747</v>
      </c>
      <c r="D4481" t="s">
        <v>80</v>
      </c>
      <c r="E4481" t="s">
        <v>21</v>
      </c>
      <c r="F4481" t="s">
        <v>68</v>
      </c>
      <c r="G4481" t="s">
        <v>18</v>
      </c>
      <c r="H4481" t="s">
        <v>15</v>
      </c>
      <c r="I4481">
        <v>5102</v>
      </c>
      <c r="J4481">
        <v>154.06</v>
      </c>
      <c r="K4481">
        <v>90.93</v>
      </c>
    </row>
    <row r="4482" spans="1:11" x14ac:dyDescent="0.35">
      <c r="A4482">
        <v>688301026</v>
      </c>
      <c r="B4482" s="2">
        <v>42768</v>
      </c>
      <c r="C4482" s="2">
        <v>42789</v>
      </c>
      <c r="D4482" t="s">
        <v>112</v>
      </c>
      <c r="E4482" t="s">
        <v>12</v>
      </c>
      <c r="F4482" t="s">
        <v>56</v>
      </c>
      <c r="G4482" t="s">
        <v>14</v>
      </c>
      <c r="H4482" t="s">
        <v>34</v>
      </c>
      <c r="I4482">
        <v>2424</v>
      </c>
      <c r="J4482">
        <v>9.33</v>
      </c>
      <c r="K4482">
        <v>6.92</v>
      </c>
    </row>
    <row r="4483" spans="1:11" x14ac:dyDescent="0.35">
      <c r="A4483">
        <v>382668673</v>
      </c>
      <c r="B4483" s="2">
        <v>44607</v>
      </c>
      <c r="C4483" s="2">
        <v>44620</v>
      </c>
      <c r="D4483" t="s">
        <v>197</v>
      </c>
      <c r="E4483" t="s">
        <v>38</v>
      </c>
      <c r="F4483" t="s">
        <v>56</v>
      </c>
      <c r="G4483" t="s">
        <v>14</v>
      </c>
      <c r="H4483" t="s">
        <v>26</v>
      </c>
      <c r="I4483">
        <v>9019</v>
      </c>
      <c r="J4483">
        <v>9.33</v>
      </c>
      <c r="K4483">
        <v>6.92</v>
      </c>
    </row>
    <row r="4484" spans="1:11" x14ac:dyDescent="0.35">
      <c r="A4484">
        <v>627629888</v>
      </c>
      <c r="B4484" s="2">
        <v>44240</v>
      </c>
      <c r="C4484" s="2">
        <v>44251</v>
      </c>
      <c r="D4484" t="s">
        <v>179</v>
      </c>
      <c r="E4484" t="s">
        <v>32</v>
      </c>
      <c r="F4484" t="s">
        <v>22</v>
      </c>
      <c r="G4484" t="s">
        <v>18</v>
      </c>
      <c r="H4484" t="s">
        <v>34</v>
      </c>
      <c r="I4484">
        <v>8486</v>
      </c>
      <c r="J4484">
        <v>47.45</v>
      </c>
      <c r="K4484">
        <v>31.79</v>
      </c>
    </row>
    <row r="4485" spans="1:11" x14ac:dyDescent="0.35">
      <c r="A4485">
        <v>829483497</v>
      </c>
      <c r="B4485" s="2">
        <v>44162</v>
      </c>
      <c r="C4485" s="2">
        <v>44175</v>
      </c>
      <c r="D4485" t="s">
        <v>155</v>
      </c>
      <c r="E4485" t="s">
        <v>12</v>
      </c>
      <c r="F4485" t="s">
        <v>22</v>
      </c>
      <c r="G4485" t="s">
        <v>14</v>
      </c>
      <c r="H4485" t="s">
        <v>15</v>
      </c>
      <c r="I4485">
        <v>1454</v>
      </c>
      <c r="J4485">
        <v>47.45</v>
      </c>
      <c r="K4485">
        <v>31.79</v>
      </c>
    </row>
    <row r="4486" spans="1:11" x14ac:dyDescent="0.35">
      <c r="A4486">
        <v>914840829</v>
      </c>
      <c r="B4486" s="2">
        <v>42718</v>
      </c>
      <c r="C4486" s="2">
        <v>42737</v>
      </c>
      <c r="D4486" t="s">
        <v>72</v>
      </c>
      <c r="E4486" t="s">
        <v>24</v>
      </c>
      <c r="F4486" t="s">
        <v>33</v>
      </c>
      <c r="G4486" t="s">
        <v>18</v>
      </c>
      <c r="H4486" t="s">
        <v>15</v>
      </c>
      <c r="I4486">
        <v>586</v>
      </c>
      <c r="J4486">
        <v>109.28</v>
      </c>
      <c r="K4486">
        <v>35.840000000000003</v>
      </c>
    </row>
    <row r="4487" spans="1:11" x14ac:dyDescent="0.35">
      <c r="A4487">
        <v>880625712</v>
      </c>
      <c r="B4487" s="2">
        <v>43258</v>
      </c>
      <c r="C4487" s="2">
        <v>43263</v>
      </c>
      <c r="D4487" t="s">
        <v>131</v>
      </c>
      <c r="E4487" t="s">
        <v>32</v>
      </c>
      <c r="F4487" t="s">
        <v>13</v>
      </c>
      <c r="G4487" t="s">
        <v>14</v>
      </c>
      <c r="H4487" t="s">
        <v>34</v>
      </c>
      <c r="I4487">
        <v>5573</v>
      </c>
      <c r="J4487">
        <v>255.28</v>
      </c>
      <c r="K4487">
        <v>159.41999999999999</v>
      </c>
    </row>
    <row r="4488" spans="1:11" x14ac:dyDescent="0.35">
      <c r="A4488">
        <v>344074475</v>
      </c>
      <c r="B4488" s="2">
        <v>44097</v>
      </c>
      <c r="C4488" s="2">
        <v>44102</v>
      </c>
      <c r="D4488" t="s">
        <v>92</v>
      </c>
      <c r="E4488" t="s">
        <v>32</v>
      </c>
      <c r="F4488" t="s">
        <v>22</v>
      </c>
      <c r="G4488" t="s">
        <v>18</v>
      </c>
      <c r="H4488" t="s">
        <v>26</v>
      </c>
      <c r="I4488">
        <v>8138</v>
      </c>
      <c r="J4488">
        <v>47.45</v>
      </c>
      <c r="K4488">
        <v>31.79</v>
      </c>
    </row>
    <row r="4489" spans="1:11" x14ac:dyDescent="0.35">
      <c r="A4489">
        <v>792735946</v>
      </c>
      <c r="B4489" s="2">
        <v>42554</v>
      </c>
      <c r="C4489" s="2">
        <v>42557</v>
      </c>
      <c r="D4489" t="s">
        <v>161</v>
      </c>
      <c r="E4489" t="s">
        <v>24</v>
      </c>
      <c r="F4489" t="s">
        <v>13</v>
      </c>
      <c r="G4489" t="s">
        <v>14</v>
      </c>
      <c r="H4489" t="s">
        <v>34</v>
      </c>
      <c r="I4489">
        <v>7038</v>
      </c>
      <c r="J4489">
        <v>255.28</v>
      </c>
      <c r="K4489">
        <v>159.41999999999999</v>
      </c>
    </row>
    <row r="4490" spans="1:11" x14ac:dyDescent="0.35">
      <c r="A4490">
        <v>634471452</v>
      </c>
      <c r="B4490" s="2">
        <v>42495</v>
      </c>
      <c r="C4490" s="2">
        <v>42505</v>
      </c>
      <c r="D4490" t="s">
        <v>206</v>
      </c>
      <c r="E4490" t="s">
        <v>24</v>
      </c>
      <c r="F4490" t="s">
        <v>68</v>
      </c>
      <c r="G4490" t="s">
        <v>14</v>
      </c>
      <c r="H4490" t="s">
        <v>26</v>
      </c>
      <c r="I4490">
        <v>3057</v>
      </c>
      <c r="J4490">
        <v>154.06</v>
      </c>
      <c r="K4490">
        <v>90.93</v>
      </c>
    </row>
    <row r="4491" spans="1:11" x14ac:dyDescent="0.35">
      <c r="A4491">
        <v>147454822</v>
      </c>
      <c r="B4491" s="2">
        <v>42096</v>
      </c>
      <c r="C4491" s="2">
        <v>42110</v>
      </c>
      <c r="D4491" t="s">
        <v>160</v>
      </c>
      <c r="E4491" t="s">
        <v>29</v>
      </c>
      <c r="F4491" t="s">
        <v>56</v>
      </c>
      <c r="G4491" t="s">
        <v>18</v>
      </c>
      <c r="H4491" t="s">
        <v>15</v>
      </c>
      <c r="I4491">
        <v>4013</v>
      </c>
      <c r="J4491">
        <v>9.33</v>
      </c>
      <c r="K4491">
        <v>6.92</v>
      </c>
    </row>
    <row r="4492" spans="1:11" x14ac:dyDescent="0.35">
      <c r="A4492">
        <v>130172383</v>
      </c>
      <c r="B4492" s="2">
        <v>42844</v>
      </c>
      <c r="C4492" s="2">
        <v>42850</v>
      </c>
      <c r="D4492" t="s">
        <v>111</v>
      </c>
      <c r="E4492" t="s">
        <v>38</v>
      </c>
      <c r="F4492" t="s">
        <v>33</v>
      </c>
      <c r="G4492" t="s">
        <v>14</v>
      </c>
      <c r="H4492" t="s">
        <v>26</v>
      </c>
      <c r="I4492">
        <v>9756</v>
      </c>
      <c r="J4492">
        <v>109.28</v>
      </c>
      <c r="K4492">
        <v>35.840000000000003</v>
      </c>
    </row>
    <row r="4493" spans="1:11" x14ac:dyDescent="0.35">
      <c r="A4493">
        <v>551422965</v>
      </c>
      <c r="B4493" s="2">
        <v>42465</v>
      </c>
      <c r="C4493" s="2">
        <v>42475</v>
      </c>
      <c r="D4493" t="s">
        <v>101</v>
      </c>
      <c r="E4493" t="s">
        <v>24</v>
      </c>
      <c r="F4493" t="s">
        <v>17</v>
      </c>
      <c r="G4493" t="s">
        <v>18</v>
      </c>
      <c r="H4493" t="s">
        <v>34</v>
      </c>
      <c r="I4493">
        <v>7164</v>
      </c>
      <c r="J4493">
        <v>152.58000000000001</v>
      </c>
      <c r="K4493">
        <v>97.44</v>
      </c>
    </row>
    <row r="4494" spans="1:11" x14ac:dyDescent="0.35">
      <c r="A4494">
        <v>100317895</v>
      </c>
      <c r="B4494" s="2">
        <v>43303</v>
      </c>
      <c r="C4494" s="2">
        <v>43317</v>
      </c>
      <c r="D4494" t="s">
        <v>147</v>
      </c>
      <c r="E4494" t="s">
        <v>38</v>
      </c>
      <c r="F4494" t="s">
        <v>40</v>
      </c>
      <c r="G4494" t="s">
        <v>18</v>
      </c>
      <c r="H4494" t="s">
        <v>26</v>
      </c>
      <c r="I4494">
        <v>5149</v>
      </c>
      <c r="J4494">
        <v>651.21</v>
      </c>
      <c r="K4494">
        <v>524.96</v>
      </c>
    </row>
    <row r="4495" spans="1:11" x14ac:dyDescent="0.35">
      <c r="A4495">
        <v>236281001</v>
      </c>
      <c r="B4495" s="2">
        <v>44515</v>
      </c>
      <c r="C4495" s="2">
        <v>44535</v>
      </c>
      <c r="D4495" t="s">
        <v>163</v>
      </c>
      <c r="E4495" t="s">
        <v>38</v>
      </c>
      <c r="F4495" t="s">
        <v>40</v>
      </c>
      <c r="G4495" t="s">
        <v>18</v>
      </c>
      <c r="H4495" t="s">
        <v>15</v>
      </c>
      <c r="I4495">
        <v>9654</v>
      </c>
      <c r="J4495">
        <v>651.21</v>
      </c>
      <c r="K4495">
        <v>524.96</v>
      </c>
    </row>
    <row r="4496" spans="1:11" x14ac:dyDescent="0.35">
      <c r="A4496">
        <v>239048612</v>
      </c>
      <c r="B4496" s="2">
        <v>42568</v>
      </c>
      <c r="C4496" s="2">
        <v>42576</v>
      </c>
      <c r="D4496" t="s">
        <v>80</v>
      </c>
      <c r="E4496" t="s">
        <v>21</v>
      </c>
      <c r="F4496" t="s">
        <v>30</v>
      </c>
      <c r="G4496" t="s">
        <v>14</v>
      </c>
      <c r="H4496" t="s">
        <v>26</v>
      </c>
      <c r="I4496">
        <v>8651</v>
      </c>
      <c r="J4496">
        <v>81.73</v>
      </c>
      <c r="K4496">
        <v>56.67</v>
      </c>
    </row>
    <row r="4497" spans="1:11" x14ac:dyDescent="0.35">
      <c r="A4497">
        <v>358669555</v>
      </c>
      <c r="B4497" s="2">
        <v>44365</v>
      </c>
      <c r="C4497" s="2">
        <v>44367</v>
      </c>
      <c r="D4497" t="s">
        <v>146</v>
      </c>
      <c r="E4497" t="s">
        <v>29</v>
      </c>
      <c r="F4497" t="s">
        <v>76</v>
      </c>
      <c r="G4497" t="s">
        <v>14</v>
      </c>
      <c r="H4497" t="s">
        <v>19</v>
      </c>
      <c r="I4497">
        <v>7147</v>
      </c>
      <c r="J4497">
        <v>668.27</v>
      </c>
      <c r="K4497">
        <v>502.54</v>
      </c>
    </row>
    <row r="4498" spans="1:11" x14ac:dyDescent="0.35">
      <c r="A4498">
        <v>465505158</v>
      </c>
      <c r="B4498" s="2">
        <v>44880</v>
      </c>
      <c r="C4498" s="2">
        <v>44899</v>
      </c>
      <c r="D4498" t="s">
        <v>194</v>
      </c>
      <c r="E4498" t="s">
        <v>32</v>
      </c>
      <c r="F4498" t="s">
        <v>25</v>
      </c>
      <c r="G4498" t="s">
        <v>14</v>
      </c>
      <c r="H4498" t="s">
        <v>15</v>
      </c>
      <c r="I4498">
        <v>2176</v>
      </c>
      <c r="J4498">
        <v>205.7</v>
      </c>
      <c r="K4498">
        <v>117.11</v>
      </c>
    </row>
    <row r="4499" spans="1:11" x14ac:dyDescent="0.35">
      <c r="A4499">
        <v>500229251</v>
      </c>
      <c r="B4499" s="2">
        <v>44253</v>
      </c>
      <c r="C4499" s="2">
        <v>44263</v>
      </c>
      <c r="D4499" t="s">
        <v>173</v>
      </c>
      <c r="E4499" t="s">
        <v>24</v>
      </c>
      <c r="F4499" t="s">
        <v>76</v>
      </c>
      <c r="G4499" t="s">
        <v>14</v>
      </c>
      <c r="H4499" t="s">
        <v>26</v>
      </c>
      <c r="I4499">
        <v>7806</v>
      </c>
      <c r="J4499">
        <v>668.27</v>
      </c>
      <c r="K4499">
        <v>502.54</v>
      </c>
    </row>
    <row r="4500" spans="1:11" x14ac:dyDescent="0.35">
      <c r="A4500">
        <v>923828160</v>
      </c>
      <c r="B4500" s="2">
        <v>42855</v>
      </c>
      <c r="C4500" s="2">
        <v>42858</v>
      </c>
      <c r="D4500" t="s">
        <v>62</v>
      </c>
      <c r="E4500" t="s">
        <v>38</v>
      </c>
      <c r="F4500" t="s">
        <v>76</v>
      </c>
      <c r="G4500" t="s">
        <v>18</v>
      </c>
      <c r="H4500" t="s">
        <v>34</v>
      </c>
      <c r="I4500">
        <v>137</v>
      </c>
      <c r="J4500">
        <v>668.27</v>
      </c>
      <c r="K4500">
        <v>502.54</v>
      </c>
    </row>
    <row r="4501" spans="1:11" x14ac:dyDescent="0.35">
      <c r="A4501">
        <v>467600715</v>
      </c>
      <c r="B4501" s="2">
        <v>42569</v>
      </c>
      <c r="C4501" s="2">
        <v>42585</v>
      </c>
      <c r="D4501" t="s">
        <v>147</v>
      </c>
      <c r="E4501" t="s">
        <v>38</v>
      </c>
      <c r="F4501" t="s">
        <v>30</v>
      </c>
      <c r="G4501" t="s">
        <v>14</v>
      </c>
      <c r="H4501" t="s">
        <v>26</v>
      </c>
      <c r="I4501">
        <v>2297</v>
      </c>
      <c r="J4501">
        <v>81.73</v>
      </c>
      <c r="K4501">
        <v>56.67</v>
      </c>
    </row>
    <row r="4502" spans="1:11" x14ac:dyDescent="0.35">
      <c r="A4502">
        <v>183158242</v>
      </c>
      <c r="B4502" s="2">
        <v>43890</v>
      </c>
      <c r="C4502" s="2">
        <v>43902</v>
      </c>
      <c r="D4502" t="s">
        <v>128</v>
      </c>
      <c r="E4502" t="s">
        <v>38</v>
      </c>
      <c r="F4502" t="s">
        <v>76</v>
      </c>
      <c r="G4502" t="s">
        <v>18</v>
      </c>
      <c r="H4502" t="s">
        <v>34</v>
      </c>
      <c r="I4502">
        <v>9449</v>
      </c>
      <c r="J4502">
        <v>668.27</v>
      </c>
      <c r="K4502">
        <v>502.54</v>
      </c>
    </row>
    <row r="4503" spans="1:11" x14ac:dyDescent="0.35">
      <c r="A4503">
        <v>292424571</v>
      </c>
      <c r="B4503" s="2">
        <v>43975</v>
      </c>
      <c r="C4503" s="2">
        <v>43989</v>
      </c>
      <c r="D4503" t="s">
        <v>203</v>
      </c>
      <c r="E4503" t="s">
        <v>21</v>
      </c>
      <c r="F4503" t="s">
        <v>42</v>
      </c>
      <c r="G4503" t="s">
        <v>18</v>
      </c>
      <c r="H4503" t="s">
        <v>19</v>
      </c>
      <c r="I4503">
        <v>3784</v>
      </c>
      <c r="J4503">
        <v>437.2</v>
      </c>
      <c r="K4503">
        <v>263.33</v>
      </c>
    </row>
    <row r="4504" spans="1:11" x14ac:dyDescent="0.35">
      <c r="A4504">
        <v>637636029</v>
      </c>
      <c r="B4504" s="2">
        <v>44333</v>
      </c>
      <c r="C4504" s="2">
        <v>44344</v>
      </c>
      <c r="D4504" t="s">
        <v>209</v>
      </c>
      <c r="E4504" t="s">
        <v>32</v>
      </c>
      <c r="F4504" t="s">
        <v>42</v>
      </c>
      <c r="G4504" t="s">
        <v>14</v>
      </c>
      <c r="H4504" t="s">
        <v>34</v>
      </c>
      <c r="I4504">
        <v>9526</v>
      </c>
      <c r="J4504">
        <v>437.2</v>
      </c>
      <c r="K4504">
        <v>263.33</v>
      </c>
    </row>
    <row r="4505" spans="1:11" x14ac:dyDescent="0.35">
      <c r="A4505">
        <v>231341445</v>
      </c>
      <c r="B4505" s="2">
        <v>42244</v>
      </c>
      <c r="C4505" s="2">
        <v>42261</v>
      </c>
      <c r="D4505" t="s">
        <v>35</v>
      </c>
      <c r="E4505" t="s">
        <v>21</v>
      </c>
      <c r="F4505" t="s">
        <v>22</v>
      </c>
      <c r="G4505" t="s">
        <v>14</v>
      </c>
      <c r="H4505" t="s">
        <v>15</v>
      </c>
      <c r="I4505">
        <v>7929</v>
      </c>
      <c r="J4505">
        <v>47.45</v>
      </c>
      <c r="K4505">
        <v>31.79</v>
      </c>
    </row>
    <row r="4506" spans="1:11" x14ac:dyDescent="0.35">
      <c r="A4506">
        <v>406402146</v>
      </c>
      <c r="B4506" s="2">
        <v>44613</v>
      </c>
      <c r="C4506" s="2">
        <v>44629</v>
      </c>
      <c r="D4506" t="s">
        <v>219</v>
      </c>
      <c r="E4506" t="s">
        <v>38</v>
      </c>
      <c r="F4506" t="s">
        <v>56</v>
      </c>
      <c r="G4506" t="s">
        <v>14</v>
      </c>
      <c r="H4506" t="s">
        <v>19</v>
      </c>
      <c r="I4506">
        <v>2281</v>
      </c>
      <c r="J4506">
        <v>9.33</v>
      </c>
      <c r="K4506">
        <v>6.92</v>
      </c>
    </row>
    <row r="4507" spans="1:11" x14ac:dyDescent="0.35">
      <c r="A4507">
        <v>765991961</v>
      </c>
      <c r="B4507" s="2">
        <v>43421</v>
      </c>
      <c r="C4507" s="2">
        <v>43428</v>
      </c>
      <c r="D4507" t="s">
        <v>208</v>
      </c>
      <c r="E4507" t="s">
        <v>12</v>
      </c>
      <c r="F4507" t="s">
        <v>42</v>
      </c>
      <c r="G4507" t="s">
        <v>18</v>
      </c>
      <c r="H4507" t="s">
        <v>19</v>
      </c>
      <c r="I4507">
        <v>2898</v>
      </c>
      <c r="J4507">
        <v>437.2</v>
      </c>
      <c r="K4507">
        <v>263.33</v>
      </c>
    </row>
    <row r="4508" spans="1:11" x14ac:dyDescent="0.35">
      <c r="A4508">
        <v>533597218</v>
      </c>
      <c r="B4508" s="2">
        <v>43505</v>
      </c>
      <c r="C4508" s="2">
        <v>43526</v>
      </c>
      <c r="D4508" t="s">
        <v>107</v>
      </c>
      <c r="E4508" t="s">
        <v>21</v>
      </c>
      <c r="F4508" t="s">
        <v>40</v>
      </c>
      <c r="G4508" t="s">
        <v>14</v>
      </c>
      <c r="H4508" t="s">
        <v>15</v>
      </c>
      <c r="I4508">
        <v>2130</v>
      </c>
      <c r="J4508">
        <v>651.21</v>
      </c>
      <c r="K4508">
        <v>524.96</v>
      </c>
    </row>
    <row r="4509" spans="1:11" x14ac:dyDescent="0.35">
      <c r="A4509">
        <v>803016746</v>
      </c>
      <c r="B4509" s="2">
        <v>42243</v>
      </c>
      <c r="C4509" s="2">
        <v>42264</v>
      </c>
      <c r="D4509" t="s">
        <v>43</v>
      </c>
      <c r="E4509" t="s">
        <v>24</v>
      </c>
      <c r="F4509" t="s">
        <v>22</v>
      </c>
      <c r="G4509" t="s">
        <v>18</v>
      </c>
      <c r="H4509" t="s">
        <v>34</v>
      </c>
      <c r="I4509">
        <v>9355</v>
      </c>
      <c r="J4509">
        <v>47.45</v>
      </c>
      <c r="K4509">
        <v>31.79</v>
      </c>
    </row>
    <row r="4510" spans="1:11" x14ac:dyDescent="0.35">
      <c r="A4510">
        <v>488361871</v>
      </c>
      <c r="B4510" s="2">
        <v>44442</v>
      </c>
      <c r="C4510" s="2">
        <v>44448</v>
      </c>
      <c r="D4510" t="s">
        <v>78</v>
      </c>
      <c r="E4510" t="s">
        <v>24</v>
      </c>
      <c r="F4510" t="s">
        <v>25</v>
      </c>
      <c r="G4510" t="s">
        <v>18</v>
      </c>
      <c r="H4510" t="s">
        <v>15</v>
      </c>
      <c r="I4510">
        <v>5985</v>
      </c>
      <c r="J4510">
        <v>205.7</v>
      </c>
      <c r="K4510">
        <v>117.11</v>
      </c>
    </row>
    <row r="4511" spans="1:11" x14ac:dyDescent="0.35">
      <c r="A4511">
        <v>374056422</v>
      </c>
      <c r="B4511" s="2">
        <v>44679</v>
      </c>
      <c r="C4511" s="2">
        <v>44691</v>
      </c>
      <c r="D4511" t="s">
        <v>74</v>
      </c>
      <c r="E4511" t="s">
        <v>38</v>
      </c>
      <c r="F4511" t="s">
        <v>17</v>
      </c>
      <c r="G4511" t="s">
        <v>18</v>
      </c>
      <c r="H4511" t="s">
        <v>34</v>
      </c>
      <c r="I4511">
        <v>463</v>
      </c>
      <c r="J4511">
        <v>152.58000000000001</v>
      </c>
      <c r="K4511">
        <v>97.44</v>
      </c>
    </row>
    <row r="4512" spans="1:11" x14ac:dyDescent="0.35">
      <c r="A4512">
        <v>864836728</v>
      </c>
      <c r="B4512" s="2">
        <v>43194</v>
      </c>
      <c r="C4512" s="2">
        <v>43207</v>
      </c>
      <c r="D4512" t="s">
        <v>111</v>
      </c>
      <c r="E4512" t="s">
        <v>38</v>
      </c>
      <c r="F4512" t="s">
        <v>47</v>
      </c>
      <c r="G4512" t="s">
        <v>18</v>
      </c>
      <c r="H4512" t="s">
        <v>34</v>
      </c>
      <c r="I4512">
        <v>3261</v>
      </c>
      <c r="J4512">
        <v>421.89</v>
      </c>
      <c r="K4512">
        <v>364.69</v>
      </c>
    </row>
    <row r="4513" spans="1:11" x14ac:dyDescent="0.35">
      <c r="A4513">
        <v>635751616</v>
      </c>
      <c r="B4513" s="2">
        <v>42308</v>
      </c>
      <c r="C4513" s="2">
        <v>42328</v>
      </c>
      <c r="D4513" t="s">
        <v>216</v>
      </c>
      <c r="E4513" t="s">
        <v>51</v>
      </c>
      <c r="F4513" t="s">
        <v>76</v>
      </c>
      <c r="G4513" t="s">
        <v>18</v>
      </c>
      <c r="H4513" t="s">
        <v>34</v>
      </c>
      <c r="I4513">
        <v>1886</v>
      </c>
      <c r="J4513">
        <v>668.27</v>
      </c>
      <c r="K4513">
        <v>502.54</v>
      </c>
    </row>
    <row r="4514" spans="1:11" x14ac:dyDescent="0.35">
      <c r="A4514">
        <v>682162415</v>
      </c>
      <c r="B4514" s="2">
        <v>42385</v>
      </c>
      <c r="C4514" s="2">
        <v>42397</v>
      </c>
      <c r="D4514" t="s">
        <v>214</v>
      </c>
      <c r="E4514" t="s">
        <v>21</v>
      </c>
      <c r="F4514" t="s">
        <v>47</v>
      </c>
      <c r="G4514" t="s">
        <v>18</v>
      </c>
      <c r="H4514" t="s">
        <v>19</v>
      </c>
      <c r="I4514">
        <v>5873</v>
      </c>
      <c r="J4514">
        <v>421.89</v>
      </c>
      <c r="K4514">
        <v>364.69</v>
      </c>
    </row>
    <row r="4515" spans="1:11" x14ac:dyDescent="0.35">
      <c r="A4515">
        <v>269742953</v>
      </c>
      <c r="B4515" s="2">
        <v>43525</v>
      </c>
      <c r="C4515" s="2">
        <v>43534</v>
      </c>
      <c r="D4515" t="s">
        <v>78</v>
      </c>
      <c r="E4515" t="s">
        <v>24</v>
      </c>
      <c r="F4515" t="s">
        <v>47</v>
      </c>
      <c r="G4515" t="s">
        <v>14</v>
      </c>
      <c r="H4515" t="s">
        <v>15</v>
      </c>
      <c r="I4515">
        <v>1789</v>
      </c>
      <c r="J4515">
        <v>421.89</v>
      </c>
      <c r="K4515">
        <v>364.69</v>
      </c>
    </row>
    <row r="4516" spans="1:11" x14ac:dyDescent="0.35">
      <c r="A4516">
        <v>984479558</v>
      </c>
      <c r="B4516" s="2">
        <v>43138</v>
      </c>
      <c r="C4516" s="2">
        <v>43145</v>
      </c>
      <c r="D4516" t="s">
        <v>177</v>
      </c>
      <c r="E4516" t="s">
        <v>24</v>
      </c>
      <c r="F4516" t="s">
        <v>33</v>
      </c>
      <c r="G4516" t="s">
        <v>14</v>
      </c>
      <c r="H4516" t="s">
        <v>15</v>
      </c>
      <c r="I4516">
        <v>8233</v>
      </c>
      <c r="J4516">
        <v>109.28</v>
      </c>
      <c r="K4516">
        <v>35.840000000000003</v>
      </c>
    </row>
    <row r="4517" spans="1:11" x14ac:dyDescent="0.35">
      <c r="A4517">
        <v>882671058</v>
      </c>
      <c r="B4517" s="2">
        <v>42180</v>
      </c>
      <c r="C4517" s="2">
        <v>42201</v>
      </c>
      <c r="D4517" t="s">
        <v>101</v>
      </c>
      <c r="E4517" t="s">
        <v>24</v>
      </c>
      <c r="F4517" t="s">
        <v>47</v>
      </c>
      <c r="G4517" t="s">
        <v>14</v>
      </c>
      <c r="H4517" t="s">
        <v>34</v>
      </c>
      <c r="I4517">
        <v>836</v>
      </c>
      <c r="J4517">
        <v>421.89</v>
      </c>
      <c r="K4517">
        <v>364.69</v>
      </c>
    </row>
    <row r="4518" spans="1:11" x14ac:dyDescent="0.35">
      <c r="A4518">
        <v>340928781</v>
      </c>
      <c r="B4518" s="2">
        <v>43456</v>
      </c>
      <c r="C4518" s="2">
        <v>43475</v>
      </c>
      <c r="D4518" t="s">
        <v>183</v>
      </c>
      <c r="E4518" t="s">
        <v>24</v>
      </c>
      <c r="F4518" t="s">
        <v>76</v>
      </c>
      <c r="G4518" t="s">
        <v>14</v>
      </c>
      <c r="H4518" t="s">
        <v>34</v>
      </c>
      <c r="I4518">
        <v>7257</v>
      </c>
      <c r="J4518">
        <v>668.27</v>
      </c>
      <c r="K4518">
        <v>502.54</v>
      </c>
    </row>
    <row r="4519" spans="1:11" x14ac:dyDescent="0.35">
      <c r="A4519">
        <v>706176555</v>
      </c>
      <c r="B4519" s="2">
        <v>42048</v>
      </c>
      <c r="C4519" s="2">
        <v>42067</v>
      </c>
      <c r="D4519" t="s">
        <v>189</v>
      </c>
      <c r="E4519" t="s">
        <v>21</v>
      </c>
      <c r="F4519" t="s">
        <v>68</v>
      </c>
      <c r="G4519" t="s">
        <v>18</v>
      </c>
      <c r="H4519" t="s">
        <v>19</v>
      </c>
      <c r="I4519">
        <v>2190</v>
      </c>
      <c r="J4519">
        <v>154.06</v>
      </c>
      <c r="K4519">
        <v>90.93</v>
      </c>
    </row>
    <row r="4520" spans="1:11" x14ac:dyDescent="0.35">
      <c r="A4520">
        <v>245650708</v>
      </c>
      <c r="B4520" s="2">
        <v>44540</v>
      </c>
      <c r="C4520" s="2">
        <v>44558</v>
      </c>
      <c r="D4520" t="s">
        <v>90</v>
      </c>
      <c r="E4520" t="s">
        <v>38</v>
      </c>
      <c r="F4520" t="s">
        <v>68</v>
      </c>
      <c r="G4520" t="s">
        <v>18</v>
      </c>
      <c r="H4520" t="s">
        <v>34</v>
      </c>
      <c r="I4520">
        <v>2358</v>
      </c>
      <c r="J4520">
        <v>154.06</v>
      </c>
      <c r="K4520">
        <v>90.93</v>
      </c>
    </row>
    <row r="4521" spans="1:11" x14ac:dyDescent="0.35">
      <c r="A4521">
        <v>896900069</v>
      </c>
      <c r="B4521" s="2">
        <v>43789</v>
      </c>
      <c r="C4521" s="2">
        <v>43803</v>
      </c>
      <c r="D4521" t="s">
        <v>54</v>
      </c>
      <c r="E4521" t="s">
        <v>29</v>
      </c>
      <c r="F4521" t="s">
        <v>30</v>
      </c>
      <c r="G4521" t="s">
        <v>14</v>
      </c>
      <c r="H4521" t="s">
        <v>34</v>
      </c>
      <c r="I4521">
        <v>1516</v>
      </c>
      <c r="J4521">
        <v>81.73</v>
      </c>
      <c r="K4521">
        <v>56.67</v>
      </c>
    </row>
    <row r="4522" spans="1:11" x14ac:dyDescent="0.35">
      <c r="A4522">
        <v>617785966</v>
      </c>
      <c r="B4522" s="2">
        <v>42124</v>
      </c>
      <c r="C4522" s="2">
        <v>42133</v>
      </c>
      <c r="D4522" t="s">
        <v>139</v>
      </c>
      <c r="E4522" t="s">
        <v>51</v>
      </c>
      <c r="F4522" t="s">
        <v>76</v>
      </c>
      <c r="G4522" t="s">
        <v>14</v>
      </c>
      <c r="H4522" t="s">
        <v>26</v>
      </c>
      <c r="I4522">
        <v>5451</v>
      </c>
      <c r="J4522">
        <v>668.27</v>
      </c>
      <c r="K4522">
        <v>502.54</v>
      </c>
    </row>
    <row r="4523" spans="1:11" x14ac:dyDescent="0.35">
      <c r="A4523">
        <v>136482226</v>
      </c>
      <c r="B4523" s="2">
        <v>42180</v>
      </c>
      <c r="C4523" s="2">
        <v>42189</v>
      </c>
      <c r="D4523" t="s">
        <v>88</v>
      </c>
      <c r="E4523" t="s">
        <v>38</v>
      </c>
      <c r="F4523" t="s">
        <v>47</v>
      </c>
      <c r="G4523" t="s">
        <v>18</v>
      </c>
      <c r="H4523" t="s">
        <v>26</v>
      </c>
      <c r="I4523">
        <v>6979</v>
      </c>
      <c r="J4523">
        <v>421.89</v>
      </c>
      <c r="K4523">
        <v>364.69</v>
      </c>
    </row>
    <row r="4524" spans="1:11" x14ac:dyDescent="0.35">
      <c r="A4524">
        <v>701475179</v>
      </c>
      <c r="B4524" s="2">
        <v>43330</v>
      </c>
      <c r="C4524" s="2">
        <v>43347</v>
      </c>
      <c r="D4524" t="s">
        <v>111</v>
      </c>
      <c r="E4524" t="s">
        <v>38</v>
      </c>
      <c r="F4524" t="s">
        <v>40</v>
      </c>
      <c r="G4524" t="s">
        <v>14</v>
      </c>
      <c r="H4524" t="s">
        <v>15</v>
      </c>
      <c r="I4524">
        <v>949</v>
      </c>
      <c r="J4524">
        <v>651.21</v>
      </c>
      <c r="K4524">
        <v>524.96</v>
      </c>
    </row>
    <row r="4525" spans="1:11" x14ac:dyDescent="0.35">
      <c r="A4525">
        <v>931563651</v>
      </c>
      <c r="B4525" s="2">
        <v>44686</v>
      </c>
      <c r="C4525" s="2">
        <v>44688</v>
      </c>
      <c r="D4525" t="s">
        <v>180</v>
      </c>
      <c r="E4525" t="s">
        <v>24</v>
      </c>
      <c r="F4525" t="s">
        <v>25</v>
      </c>
      <c r="G4525" t="s">
        <v>18</v>
      </c>
      <c r="H4525" t="s">
        <v>26</v>
      </c>
      <c r="I4525">
        <v>9241</v>
      </c>
      <c r="J4525">
        <v>205.7</v>
      </c>
      <c r="K4525">
        <v>117.11</v>
      </c>
    </row>
    <row r="4526" spans="1:11" x14ac:dyDescent="0.35">
      <c r="A4526">
        <v>865858972</v>
      </c>
      <c r="B4526" s="2">
        <v>42512</v>
      </c>
      <c r="C4526" s="2">
        <v>42519</v>
      </c>
      <c r="D4526" t="s">
        <v>200</v>
      </c>
      <c r="E4526" t="s">
        <v>24</v>
      </c>
      <c r="F4526" t="s">
        <v>22</v>
      </c>
      <c r="G4526" t="s">
        <v>14</v>
      </c>
      <c r="H4526" t="s">
        <v>15</v>
      </c>
      <c r="I4526">
        <v>5766</v>
      </c>
      <c r="J4526">
        <v>47.45</v>
      </c>
      <c r="K4526">
        <v>31.79</v>
      </c>
    </row>
    <row r="4527" spans="1:11" x14ac:dyDescent="0.35">
      <c r="A4527">
        <v>613784968</v>
      </c>
      <c r="B4527" s="2">
        <v>43660</v>
      </c>
      <c r="C4527" s="2">
        <v>43661</v>
      </c>
      <c r="D4527" t="s">
        <v>65</v>
      </c>
      <c r="E4527" t="s">
        <v>32</v>
      </c>
      <c r="F4527" t="s">
        <v>56</v>
      </c>
      <c r="G4527" t="s">
        <v>18</v>
      </c>
      <c r="H4527" t="s">
        <v>15</v>
      </c>
      <c r="I4527">
        <v>1467</v>
      </c>
      <c r="J4527">
        <v>9.33</v>
      </c>
      <c r="K4527">
        <v>6.92</v>
      </c>
    </row>
    <row r="4528" spans="1:11" x14ac:dyDescent="0.35">
      <c r="A4528">
        <v>805077970</v>
      </c>
      <c r="B4528" s="2">
        <v>43790</v>
      </c>
      <c r="C4528" s="2">
        <v>43797</v>
      </c>
      <c r="D4528" t="s">
        <v>147</v>
      </c>
      <c r="E4528" t="s">
        <v>38</v>
      </c>
      <c r="F4528" t="s">
        <v>56</v>
      </c>
      <c r="G4528" t="s">
        <v>14</v>
      </c>
      <c r="H4528" t="s">
        <v>34</v>
      </c>
      <c r="I4528">
        <v>9317</v>
      </c>
      <c r="J4528">
        <v>9.33</v>
      </c>
      <c r="K4528">
        <v>6.92</v>
      </c>
    </row>
    <row r="4529" spans="1:11" x14ac:dyDescent="0.35">
      <c r="A4529">
        <v>339786803</v>
      </c>
      <c r="B4529" s="2">
        <v>44456</v>
      </c>
      <c r="C4529" s="2">
        <v>44468</v>
      </c>
      <c r="D4529" t="s">
        <v>67</v>
      </c>
      <c r="E4529" t="s">
        <v>21</v>
      </c>
      <c r="F4529" t="s">
        <v>40</v>
      </c>
      <c r="G4529" t="s">
        <v>18</v>
      </c>
      <c r="H4529" t="s">
        <v>34</v>
      </c>
      <c r="I4529">
        <v>9321</v>
      </c>
      <c r="J4529">
        <v>651.21</v>
      </c>
      <c r="K4529">
        <v>524.96</v>
      </c>
    </row>
    <row r="4530" spans="1:11" x14ac:dyDescent="0.35">
      <c r="A4530">
        <v>438272798</v>
      </c>
      <c r="B4530" s="2">
        <v>42902</v>
      </c>
      <c r="C4530" s="2">
        <v>42910</v>
      </c>
      <c r="D4530" t="s">
        <v>97</v>
      </c>
      <c r="E4530" t="s">
        <v>29</v>
      </c>
      <c r="F4530" t="s">
        <v>47</v>
      </c>
      <c r="G4530" t="s">
        <v>14</v>
      </c>
      <c r="H4530" t="s">
        <v>19</v>
      </c>
      <c r="I4530">
        <v>3515</v>
      </c>
      <c r="J4530">
        <v>421.89</v>
      </c>
      <c r="K4530">
        <v>364.69</v>
      </c>
    </row>
    <row r="4531" spans="1:11" x14ac:dyDescent="0.35">
      <c r="A4531">
        <v>591209781</v>
      </c>
      <c r="B4531" s="2">
        <v>42423</v>
      </c>
      <c r="C4531" s="2">
        <v>42435</v>
      </c>
      <c r="D4531" t="s">
        <v>177</v>
      </c>
      <c r="E4531" t="s">
        <v>24</v>
      </c>
      <c r="F4531" t="s">
        <v>17</v>
      </c>
      <c r="G4531" t="s">
        <v>14</v>
      </c>
      <c r="H4531" t="s">
        <v>15</v>
      </c>
      <c r="I4531">
        <v>967</v>
      </c>
      <c r="J4531">
        <v>152.58000000000001</v>
      </c>
      <c r="K4531">
        <v>97.44</v>
      </c>
    </row>
    <row r="4532" spans="1:11" x14ac:dyDescent="0.35">
      <c r="A4532">
        <v>809584081</v>
      </c>
      <c r="B4532" s="2">
        <v>42584</v>
      </c>
      <c r="C4532" s="2">
        <v>42590</v>
      </c>
      <c r="D4532" t="s">
        <v>164</v>
      </c>
      <c r="E4532" t="s">
        <v>38</v>
      </c>
      <c r="F4532" t="s">
        <v>42</v>
      </c>
      <c r="G4532" t="s">
        <v>14</v>
      </c>
      <c r="H4532" t="s">
        <v>26</v>
      </c>
      <c r="I4532">
        <v>2775</v>
      </c>
      <c r="J4532">
        <v>437.2</v>
      </c>
      <c r="K4532">
        <v>263.33</v>
      </c>
    </row>
    <row r="4533" spans="1:11" x14ac:dyDescent="0.35">
      <c r="A4533">
        <v>274694526</v>
      </c>
      <c r="B4533" s="2">
        <v>42838</v>
      </c>
      <c r="C4533" s="2">
        <v>42854</v>
      </c>
      <c r="D4533" t="s">
        <v>117</v>
      </c>
      <c r="E4533" t="s">
        <v>21</v>
      </c>
      <c r="F4533" t="s">
        <v>30</v>
      </c>
      <c r="G4533" t="s">
        <v>18</v>
      </c>
      <c r="H4533" t="s">
        <v>19</v>
      </c>
      <c r="I4533">
        <v>7069</v>
      </c>
      <c r="J4533">
        <v>81.73</v>
      </c>
      <c r="K4533">
        <v>56.67</v>
      </c>
    </row>
    <row r="4534" spans="1:11" x14ac:dyDescent="0.35">
      <c r="A4534">
        <v>488152444</v>
      </c>
      <c r="B4534" s="2">
        <v>44650</v>
      </c>
      <c r="C4534" s="2">
        <v>44652</v>
      </c>
      <c r="D4534" t="s">
        <v>41</v>
      </c>
      <c r="E4534" t="s">
        <v>29</v>
      </c>
      <c r="F4534" t="s">
        <v>76</v>
      </c>
      <c r="G4534" t="s">
        <v>14</v>
      </c>
      <c r="H4534" t="s">
        <v>26</v>
      </c>
      <c r="I4534">
        <v>4011</v>
      </c>
      <c r="J4534">
        <v>668.27</v>
      </c>
      <c r="K4534">
        <v>502.54</v>
      </c>
    </row>
    <row r="4535" spans="1:11" x14ac:dyDescent="0.35">
      <c r="A4535">
        <v>321881663</v>
      </c>
      <c r="B4535" s="2">
        <v>42017</v>
      </c>
      <c r="C4535" s="2">
        <v>42033</v>
      </c>
      <c r="D4535" t="s">
        <v>139</v>
      </c>
      <c r="E4535" t="s">
        <v>51</v>
      </c>
      <c r="F4535" t="s">
        <v>40</v>
      </c>
      <c r="G4535" t="s">
        <v>18</v>
      </c>
      <c r="H4535" t="s">
        <v>26</v>
      </c>
      <c r="I4535">
        <v>792</v>
      </c>
      <c r="J4535">
        <v>651.21</v>
      </c>
      <c r="K4535">
        <v>524.96</v>
      </c>
    </row>
    <row r="4536" spans="1:11" x14ac:dyDescent="0.35">
      <c r="A4536">
        <v>968118512</v>
      </c>
      <c r="B4536" s="2">
        <v>43257</v>
      </c>
      <c r="C4536" s="2">
        <v>43261</v>
      </c>
      <c r="D4536" t="s">
        <v>37</v>
      </c>
      <c r="E4536" t="s">
        <v>38</v>
      </c>
      <c r="F4536" t="s">
        <v>56</v>
      </c>
      <c r="G4536" t="s">
        <v>18</v>
      </c>
      <c r="H4536" t="s">
        <v>26</v>
      </c>
      <c r="I4536">
        <v>6636</v>
      </c>
      <c r="J4536">
        <v>9.33</v>
      </c>
      <c r="K4536">
        <v>6.92</v>
      </c>
    </row>
    <row r="4537" spans="1:11" x14ac:dyDescent="0.35">
      <c r="A4537">
        <v>989411818</v>
      </c>
      <c r="B4537" s="2">
        <v>44270</v>
      </c>
      <c r="C4537" s="2">
        <v>44271</v>
      </c>
      <c r="D4537" t="s">
        <v>108</v>
      </c>
      <c r="E4537" t="s">
        <v>12</v>
      </c>
      <c r="F4537" t="s">
        <v>17</v>
      </c>
      <c r="G4537" t="s">
        <v>18</v>
      </c>
      <c r="H4537" t="s">
        <v>19</v>
      </c>
      <c r="I4537">
        <v>7799</v>
      </c>
      <c r="J4537">
        <v>152.58000000000001</v>
      </c>
      <c r="K4537">
        <v>97.44</v>
      </c>
    </row>
    <row r="4538" spans="1:11" x14ac:dyDescent="0.35">
      <c r="A4538">
        <v>368622910</v>
      </c>
      <c r="B4538" s="2">
        <v>42645</v>
      </c>
      <c r="C4538" s="2">
        <v>42647</v>
      </c>
      <c r="D4538" t="s">
        <v>61</v>
      </c>
      <c r="E4538" t="s">
        <v>12</v>
      </c>
      <c r="F4538" t="s">
        <v>76</v>
      </c>
      <c r="G4538" t="s">
        <v>18</v>
      </c>
      <c r="H4538" t="s">
        <v>26</v>
      </c>
      <c r="I4538">
        <v>2566</v>
      </c>
      <c r="J4538">
        <v>668.27</v>
      </c>
      <c r="K4538">
        <v>502.54</v>
      </c>
    </row>
    <row r="4539" spans="1:11" x14ac:dyDescent="0.35">
      <c r="A4539">
        <v>958925616</v>
      </c>
      <c r="B4539" s="2">
        <v>42756</v>
      </c>
      <c r="C4539" s="2">
        <v>42777</v>
      </c>
      <c r="D4539" t="s">
        <v>127</v>
      </c>
      <c r="E4539" t="s">
        <v>38</v>
      </c>
      <c r="F4539" t="s">
        <v>56</v>
      </c>
      <c r="G4539" t="s">
        <v>18</v>
      </c>
      <c r="H4539" t="s">
        <v>34</v>
      </c>
      <c r="I4539">
        <v>6254</v>
      </c>
      <c r="J4539">
        <v>9.33</v>
      </c>
      <c r="K4539">
        <v>6.92</v>
      </c>
    </row>
    <row r="4540" spans="1:11" x14ac:dyDescent="0.35">
      <c r="A4540">
        <v>633806264</v>
      </c>
      <c r="B4540" s="2">
        <v>43205</v>
      </c>
      <c r="C4540" s="2">
        <v>43206</v>
      </c>
      <c r="D4540" t="s">
        <v>165</v>
      </c>
      <c r="E4540" t="s">
        <v>21</v>
      </c>
      <c r="F4540" t="s">
        <v>33</v>
      </c>
      <c r="G4540" t="s">
        <v>14</v>
      </c>
      <c r="H4540" t="s">
        <v>15</v>
      </c>
      <c r="I4540">
        <v>6213</v>
      </c>
      <c r="J4540">
        <v>109.28</v>
      </c>
      <c r="K4540">
        <v>35.840000000000003</v>
      </c>
    </row>
    <row r="4541" spans="1:11" x14ac:dyDescent="0.35">
      <c r="A4541">
        <v>937063682</v>
      </c>
      <c r="B4541" s="2">
        <v>42178</v>
      </c>
      <c r="C4541" s="2">
        <v>42192</v>
      </c>
      <c r="D4541" t="s">
        <v>70</v>
      </c>
      <c r="E4541" t="s">
        <v>29</v>
      </c>
      <c r="F4541" t="s">
        <v>30</v>
      </c>
      <c r="G4541" t="s">
        <v>18</v>
      </c>
      <c r="H4541" t="s">
        <v>34</v>
      </c>
      <c r="I4541">
        <v>6822</v>
      </c>
      <c r="J4541">
        <v>81.73</v>
      </c>
      <c r="K4541">
        <v>56.67</v>
      </c>
    </row>
    <row r="4542" spans="1:11" x14ac:dyDescent="0.35">
      <c r="A4542">
        <v>332809197</v>
      </c>
      <c r="B4542" s="2">
        <v>43672</v>
      </c>
      <c r="C4542" s="2">
        <v>43692</v>
      </c>
      <c r="D4542" t="s">
        <v>197</v>
      </c>
      <c r="E4542" t="s">
        <v>38</v>
      </c>
      <c r="F4542" t="s">
        <v>33</v>
      </c>
      <c r="G4542" t="s">
        <v>14</v>
      </c>
      <c r="H4542" t="s">
        <v>26</v>
      </c>
      <c r="I4542">
        <v>4492</v>
      </c>
      <c r="J4542">
        <v>109.28</v>
      </c>
      <c r="K4542">
        <v>35.840000000000003</v>
      </c>
    </row>
    <row r="4543" spans="1:11" x14ac:dyDescent="0.35">
      <c r="A4543">
        <v>955466639</v>
      </c>
      <c r="B4543" s="2">
        <v>43807</v>
      </c>
      <c r="C4543" s="2">
        <v>43826</v>
      </c>
      <c r="D4543" t="s">
        <v>168</v>
      </c>
      <c r="E4543" t="s">
        <v>21</v>
      </c>
      <c r="F4543" t="s">
        <v>30</v>
      </c>
      <c r="G4543" t="s">
        <v>14</v>
      </c>
      <c r="H4543" t="s">
        <v>19</v>
      </c>
      <c r="I4543">
        <v>2666</v>
      </c>
      <c r="J4543">
        <v>81.73</v>
      </c>
      <c r="K4543">
        <v>56.67</v>
      </c>
    </row>
    <row r="4544" spans="1:11" x14ac:dyDescent="0.35">
      <c r="A4544">
        <v>959772336</v>
      </c>
      <c r="B4544" s="2">
        <v>42169</v>
      </c>
      <c r="C4544" s="2">
        <v>42186</v>
      </c>
      <c r="D4544" t="s">
        <v>114</v>
      </c>
      <c r="E4544" t="s">
        <v>38</v>
      </c>
      <c r="F4544" t="s">
        <v>22</v>
      </c>
      <c r="G4544" t="s">
        <v>18</v>
      </c>
      <c r="H4544" t="s">
        <v>19</v>
      </c>
      <c r="I4544">
        <v>6817</v>
      </c>
      <c r="J4544">
        <v>47.45</v>
      </c>
      <c r="K4544">
        <v>31.79</v>
      </c>
    </row>
    <row r="4545" spans="1:11" x14ac:dyDescent="0.35">
      <c r="A4545">
        <v>370775115</v>
      </c>
      <c r="B4545" s="2">
        <v>43191</v>
      </c>
      <c r="C4545" s="2">
        <v>43209</v>
      </c>
      <c r="D4545" t="s">
        <v>110</v>
      </c>
      <c r="E4545" t="s">
        <v>38</v>
      </c>
      <c r="F4545" t="s">
        <v>17</v>
      </c>
      <c r="G4545" t="s">
        <v>14</v>
      </c>
      <c r="H4545" t="s">
        <v>26</v>
      </c>
      <c r="I4545">
        <v>9451</v>
      </c>
      <c r="J4545">
        <v>152.58000000000001</v>
      </c>
      <c r="K4545">
        <v>97.44</v>
      </c>
    </row>
    <row r="4546" spans="1:11" x14ac:dyDescent="0.35">
      <c r="A4546">
        <v>633836305</v>
      </c>
      <c r="B4546" s="2">
        <v>42046</v>
      </c>
      <c r="C4546" s="2">
        <v>42051</v>
      </c>
      <c r="D4546" t="s">
        <v>101</v>
      </c>
      <c r="E4546" t="s">
        <v>24</v>
      </c>
      <c r="F4546" t="s">
        <v>25</v>
      </c>
      <c r="G4546" t="s">
        <v>14</v>
      </c>
      <c r="H4546" t="s">
        <v>19</v>
      </c>
      <c r="I4546">
        <v>5103</v>
      </c>
      <c r="J4546">
        <v>205.7</v>
      </c>
      <c r="K4546">
        <v>117.11</v>
      </c>
    </row>
    <row r="4547" spans="1:11" x14ac:dyDescent="0.35">
      <c r="A4547">
        <v>564629733</v>
      </c>
      <c r="B4547" s="2">
        <v>44025</v>
      </c>
      <c r="C4547" s="2">
        <v>44034</v>
      </c>
      <c r="D4547" t="s">
        <v>94</v>
      </c>
      <c r="E4547" t="s">
        <v>38</v>
      </c>
      <c r="F4547" t="s">
        <v>30</v>
      </c>
      <c r="G4547" t="s">
        <v>14</v>
      </c>
      <c r="H4547" t="s">
        <v>34</v>
      </c>
      <c r="I4547">
        <v>5340</v>
      </c>
      <c r="J4547">
        <v>81.73</v>
      </c>
      <c r="K4547">
        <v>56.67</v>
      </c>
    </row>
    <row r="4548" spans="1:11" x14ac:dyDescent="0.35">
      <c r="A4548">
        <v>399141728</v>
      </c>
      <c r="B4548" s="2">
        <v>42809</v>
      </c>
      <c r="C4548" s="2">
        <v>42824</v>
      </c>
      <c r="D4548" t="s">
        <v>166</v>
      </c>
      <c r="E4548" t="s">
        <v>38</v>
      </c>
      <c r="F4548" t="s">
        <v>22</v>
      </c>
      <c r="G4548" t="s">
        <v>18</v>
      </c>
      <c r="H4548" t="s">
        <v>19</v>
      </c>
      <c r="I4548">
        <v>3762</v>
      </c>
      <c r="J4548">
        <v>47.45</v>
      </c>
      <c r="K4548">
        <v>31.79</v>
      </c>
    </row>
    <row r="4549" spans="1:11" x14ac:dyDescent="0.35">
      <c r="A4549">
        <v>443671119</v>
      </c>
      <c r="B4549" s="2">
        <v>43240</v>
      </c>
      <c r="C4549" s="2">
        <v>43247</v>
      </c>
      <c r="D4549" t="s">
        <v>147</v>
      </c>
      <c r="E4549" t="s">
        <v>38</v>
      </c>
      <c r="F4549" t="s">
        <v>17</v>
      </c>
      <c r="G4549" t="s">
        <v>14</v>
      </c>
      <c r="H4549" t="s">
        <v>26</v>
      </c>
      <c r="I4549">
        <v>998</v>
      </c>
      <c r="J4549">
        <v>152.58000000000001</v>
      </c>
      <c r="K4549">
        <v>97.44</v>
      </c>
    </row>
    <row r="4550" spans="1:11" x14ac:dyDescent="0.35">
      <c r="A4550">
        <v>624829232</v>
      </c>
      <c r="B4550" s="2">
        <v>43506</v>
      </c>
      <c r="C4550" s="2">
        <v>43521</v>
      </c>
      <c r="D4550" t="s">
        <v>131</v>
      </c>
      <c r="E4550" t="s">
        <v>32</v>
      </c>
      <c r="F4550" t="s">
        <v>17</v>
      </c>
      <c r="G4550" t="s">
        <v>18</v>
      </c>
      <c r="H4550" t="s">
        <v>15</v>
      </c>
      <c r="I4550">
        <v>9710</v>
      </c>
      <c r="J4550">
        <v>152.58000000000001</v>
      </c>
      <c r="K4550">
        <v>97.44</v>
      </c>
    </row>
    <row r="4551" spans="1:11" x14ac:dyDescent="0.35">
      <c r="A4551">
        <v>939539897</v>
      </c>
      <c r="B4551" s="2">
        <v>43881</v>
      </c>
      <c r="C4551" s="2">
        <v>43900</v>
      </c>
      <c r="D4551" t="s">
        <v>161</v>
      </c>
      <c r="E4551" t="s">
        <v>24</v>
      </c>
      <c r="F4551" t="s">
        <v>40</v>
      </c>
      <c r="G4551" t="s">
        <v>18</v>
      </c>
      <c r="H4551" t="s">
        <v>26</v>
      </c>
      <c r="I4551">
        <v>9589</v>
      </c>
      <c r="J4551">
        <v>651.21</v>
      </c>
      <c r="K4551">
        <v>524.96</v>
      </c>
    </row>
    <row r="4552" spans="1:11" x14ac:dyDescent="0.35">
      <c r="A4552">
        <v>105039441</v>
      </c>
      <c r="B4552" s="2">
        <v>44295</v>
      </c>
      <c r="C4552" s="2">
        <v>44307</v>
      </c>
      <c r="D4552" t="s">
        <v>158</v>
      </c>
      <c r="E4552" t="s">
        <v>12</v>
      </c>
      <c r="F4552" t="s">
        <v>13</v>
      </c>
      <c r="G4552" t="s">
        <v>18</v>
      </c>
      <c r="H4552" t="s">
        <v>19</v>
      </c>
      <c r="I4552">
        <v>2360</v>
      </c>
      <c r="J4552">
        <v>255.28</v>
      </c>
      <c r="K4552">
        <v>159.41999999999999</v>
      </c>
    </row>
    <row r="4553" spans="1:11" x14ac:dyDescent="0.35">
      <c r="A4553">
        <v>508876693</v>
      </c>
      <c r="B4553" s="2">
        <v>42067</v>
      </c>
      <c r="C4553" s="2">
        <v>42087</v>
      </c>
      <c r="D4553" t="s">
        <v>50</v>
      </c>
      <c r="E4553" t="s">
        <v>51</v>
      </c>
      <c r="F4553" t="s">
        <v>22</v>
      </c>
      <c r="G4553" t="s">
        <v>18</v>
      </c>
      <c r="H4553" t="s">
        <v>34</v>
      </c>
      <c r="I4553">
        <v>6777</v>
      </c>
      <c r="J4553">
        <v>47.45</v>
      </c>
      <c r="K4553">
        <v>31.79</v>
      </c>
    </row>
    <row r="4554" spans="1:11" x14ac:dyDescent="0.35">
      <c r="A4554">
        <v>558912980</v>
      </c>
      <c r="B4554" s="2">
        <v>43256</v>
      </c>
      <c r="C4554" s="2">
        <v>43267</v>
      </c>
      <c r="D4554" t="s">
        <v>136</v>
      </c>
      <c r="E4554" t="s">
        <v>38</v>
      </c>
      <c r="F4554" t="s">
        <v>56</v>
      </c>
      <c r="G4554" t="s">
        <v>18</v>
      </c>
      <c r="H4554" t="s">
        <v>34</v>
      </c>
      <c r="I4554">
        <v>3626</v>
      </c>
      <c r="J4554">
        <v>9.33</v>
      </c>
      <c r="K4554">
        <v>6.92</v>
      </c>
    </row>
    <row r="4555" spans="1:11" x14ac:dyDescent="0.35">
      <c r="A4555">
        <v>533322131</v>
      </c>
      <c r="B4555" s="2">
        <v>43845</v>
      </c>
      <c r="C4555" s="2">
        <v>43852</v>
      </c>
      <c r="D4555" t="s">
        <v>186</v>
      </c>
      <c r="E4555" t="s">
        <v>38</v>
      </c>
      <c r="F4555" t="s">
        <v>47</v>
      </c>
      <c r="G4555" t="s">
        <v>14</v>
      </c>
      <c r="H4555" t="s">
        <v>26</v>
      </c>
      <c r="I4555">
        <v>725</v>
      </c>
      <c r="J4555">
        <v>421.89</v>
      </c>
      <c r="K4555">
        <v>364.69</v>
      </c>
    </row>
    <row r="4556" spans="1:11" x14ac:dyDescent="0.35">
      <c r="A4556">
        <v>330590474</v>
      </c>
      <c r="B4556" s="2">
        <v>43860</v>
      </c>
      <c r="C4556" s="2">
        <v>43876</v>
      </c>
      <c r="D4556" t="s">
        <v>125</v>
      </c>
      <c r="E4556" t="s">
        <v>21</v>
      </c>
      <c r="F4556" t="s">
        <v>40</v>
      </c>
      <c r="G4556" t="s">
        <v>14</v>
      </c>
      <c r="H4556" t="s">
        <v>26</v>
      </c>
      <c r="I4556">
        <v>7923</v>
      </c>
      <c r="J4556">
        <v>651.21</v>
      </c>
      <c r="K4556">
        <v>524.96</v>
      </c>
    </row>
    <row r="4557" spans="1:11" x14ac:dyDescent="0.35">
      <c r="A4557">
        <v>819516837</v>
      </c>
      <c r="B4557" s="2">
        <v>42334</v>
      </c>
      <c r="C4557" s="2">
        <v>42347</v>
      </c>
      <c r="D4557" t="s">
        <v>117</v>
      </c>
      <c r="E4557" t="s">
        <v>21</v>
      </c>
      <c r="F4557" t="s">
        <v>42</v>
      </c>
      <c r="G4557" t="s">
        <v>18</v>
      </c>
      <c r="H4557" t="s">
        <v>19</v>
      </c>
      <c r="I4557">
        <v>2098</v>
      </c>
      <c r="J4557">
        <v>437.2</v>
      </c>
      <c r="K4557">
        <v>263.33</v>
      </c>
    </row>
    <row r="4558" spans="1:11" x14ac:dyDescent="0.35">
      <c r="A4558">
        <v>689212548</v>
      </c>
      <c r="B4558" s="2">
        <v>44843</v>
      </c>
      <c r="C4558" s="2">
        <v>44850</v>
      </c>
      <c r="D4558" t="s">
        <v>126</v>
      </c>
      <c r="E4558" t="s">
        <v>24</v>
      </c>
      <c r="F4558" t="s">
        <v>76</v>
      </c>
      <c r="G4558" t="s">
        <v>18</v>
      </c>
      <c r="H4558" t="s">
        <v>34</v>
      </c>
      <c r="I4558">
        <v>2164</v>
      </c>
      <c r="J4558">
        <v>668.27</v>
      </c>
      <c r="K4558">
        <v>502.54</v>
      </c>
    </row>
    <row r="4559" spans="1:11" x14ac:dyDescent="0.35">
      <c r="A4559">
        <v>499101436</v>
      </c>
      <c r="B4559" s="2">
        <v>44390</v>
      </c>
      <c r="C4559" s="2">
        <v>44394</v>
      </c>
      <c r="D4559" t="s">
        <v>144</v>
      </c>
      <c r="E4559" t="s">
        <v>21</v>
      </c>
      <c r="F4559" t="s">
        <v>17</v>
      </c>
      <c r="G4559" t="s">
        <v>18</v>
      </c>
      <c r="H4559" t="s">
        <v>19</v>
      </c>
      <c r="I4559">
        <v>4061</v>
      </c>
      <c r="J4559">
        <v>152.58000000000001</v>
      </c>
      <c r="K4559">
        <v>97.44</v>
      </c>
    </row>
    <row r="4560" spans="1:11" x14ac:dyDescent="0.35">
      <c r="A4560">
        <v>428919827</v>
      </c>
      <c r="B4560" s="2">
        <v>44327</v>
      </c>
      <c r="C4560" s="2">
        <v>44348</v>
      </c>
      <c r="D4560" t="s">
        <v>81</v>
      </c>
      <c r="E4560" t="s">
        <v>32</v>
      </c>
      <c r="F4560" t="s">
        <v>68</v>
      </c>
      <c r="G4560" t="s">
        <v>14</v>
      </c>
      <c r="H4560" t="s">
        <v>34</v>
      </c>
      <c r="I4560">
        <v>5763</v>
      </c>
      <c r="J4560">
        <v>154.06</v>
      </c>
      <c r="K4560">
        <v>90.93</v>
      </c>
    </row>
    <row r="4561" spans="1:11" x14ac:dyDescent="0.35">
      <c r="A4561">
        <v>728716552</v>
      </c>
      <c r="B4561" s="2">
        <v>42321</v>
      </c>
      <c r="C4561" s="2">
        <v>42338</v>
      </c>
      <c r="D4561" t="s">
        <v>210</v>
      </c>
      <c r="E4561" t="s">
        <v>38</v>
      </c>
      <c r="F4561" t="s">
        <v>22</v>
      </c>
      <c r="G4561" t="s">
        <v>14</v>
      </c>
      <c r="H4561" t="s">
        <v>34</v>
      </c>
      <c r="I4561">
        <v>2276</v>
      </c>
      <c r="J4561">
        <v>47.45</v>
      </c>
      <c r="K4561">
        <v>31.79</v>
      </c>
    </row>
    <row r="4562" spans="1:11" x14ac:dyDescent="0.35">
      <c r="A4562">
        <v>368852937</v>
      </c>
      <c r="B4562" s="2">
        <v>42584</v>
      </c>
      <c r="C4562" s="2">
        <v>42604</v>
      </c>
      <c r="D4562" t="s">
        <v>169</v>
      </c>
      <c r="E4562" t="s">
        <v>29</v>
      </c>
      <c r="F4562" t="s">
        <v>42</v>
      </c>
      <c r="G4562" t="s">
        <v>14</v>
      </c>
      <c r="H4562" t="s">
        <v>26</v>
      </c>
      <c r="I4562">
        <v>636</v>
      </c>
      <c r="J4562">
        <v>437.2</v>
      </c>
      <c r="K4562">
        <v>263.33</v>
      </c>
    </row>
    <row r="4563" spans="1:11" x14ac:dyDescent="0.35">
      <c r="A4563">
        <v>190002810</v>
      </c>
      <c r="B4563" s="2">
        <v>42906</v>
      </c>
      <c r="C4563" s="2">
        <v>42925</v>
      </c>
      <c r="D4563" t="s">
        <v>188</v>
      </c>
      <c r="E4563" t="s">
        <v>21</v>
      </c>
      <c r="F4563" t="s">
        <v>33</v>
      </c>
      <c r="G4563" t="s">
        <v>14</v>
      </c>
      <c r="H4563" t="s">
        <v>19</v>
      </c>
      <c r="I4563">
        <v>4909</v>
      </c>
      <c r="J4563">
        <v>109.28</v>
      </c>
      <c r="K4563">
        <v>35.840000000000003</v>
      </c>
    </row>
    <row r="4564" spans="1:11" x14ac:dyDescent="0.35">
      <c r="A4564">
        <v>653152501</v>
      </c>
      <c r="B4564" s="2">
        <v>42355</v>
      </c>
      <c r="C4564" s="2">
        <v>42366</v>
      </c>
      <c r="D4564" t="s">
        <v>175</v>
      </c>
      <c r="E4564" t="s">
        <v>21</v>
      </c>
      <c r="F4564" t="s">
        <v>22</v>
      </c>
      <c r="G4564" t="s">
        <v>18</v>
      </c>
      <c r="H4564" t="s">
        <v>15</v>
      </c>
      <c r="I4564">
        <v>1194</v>
      </c>
      <c r="J4564">
        <v>47.45</v>
      </c>
      <c r="K4564">
        <v>31.79</v>
      </c>
    </row>
    <row r="4565" spans="1:11" x14ac:dyDescent="0.35">
      <c r="A4565">
        <v>489600837</v>
      </c>
      <c r="B4565" s="2">
        <v>43229</v>
      </c>
      <c r="C4565" s="2">
        <v>43247</v>
      </c>
      <c r="D4565" t="s">
        <v>48</v>
      </c>
      <c r="E4565" t="s">
        <v>21</v>
      </c>
      <c r="F4565" t="s">
        <v>68</v>
      </c>
      <c r="G4565" t="s">
        <v>18</v>
      </c>
      <c r="H4565" t="s">
        <v>19</v>
      </c>
      <c r="I4565">
        <v>2622</v>
      </c>
      <c r="J4565">
        <v>154.06</v>
      </c>
      <c r="K4565">
        <v>90.93</v>
      </c>
    </row>
    <row r="4566" spans="1:11" x14ac:dyDescent="0.35">
      <c r="A4566">
        <v>750959146</v>
      </c>
      <c r="B4566" s="2">
        <v>42374</v>
      </c>
      <c r="C4566" s="2">
        <v>42386</v>
      </c>
      <c r="D4566" t="s">
        <v>60</v>
      </c>
      <c r="E4566" t="s">
        <v>21</v>
      </c>
      <c r="F4566" t="s">
        <v>13</v>
      </c>
      <c r="G4566" t="s">
        <v>14</v>
      </c>
      <c r="H4566" t="s">
        <v>15</v>
      </c>
      <c r="I4566">
        <v>4354</v>
      </c>
      <c r="J4566">
        <v>255.28</v>
      </c>
      <c r="K4566">
        <v>159.41999999999999</v>
      </c>
    </row>
    <row r="4567" spans="1:11" x14ac:dyDescent="0.35">
      <c r="A4567">
        <v>759151256</v>
      </c>
      <c r="B4567" s="2">
        <v>43102</v>
      </c>
      <c r="C4567" s="2">
        <v>43115</v>
      </c>
      <c r="D4567" t="s">
        <v>198</v>
      </c>
      <c r="E4567" t="s">
        <v>38</v>
      </c>
      <c r="F4567" t="s">
        <v>40</v>
      </c>
      <c r="G4567" t="s">
        <v>18</v>
      </c>
      <c r="H4567" t="s">
        <v>34</v>
      </c>
      <c r="I4567">
        <v>8581</v>
      </c>
      <c r="J4567">
        <v>651.21</v>
      </c>
      <c r="K4567">
        <v>524.96</v>
      </c>
    </row>
    <row r="4568" spans="1:11" x14ac:dyDescent="0.35">
      <c r="A4568">
        <v>356413495</v>
      </c>
      <c r="B4568" s="2">
        <v>44573</v>
      </c>
      <c r="C4568" s="2">
        <v>44587</v>
      </c>
      <c r="D4568" t="s">
        <v>35</v>
      </c>
      <c r="E4568" t="s">
        <v>21</v>
      </c>
      <c r="F4568" t="s">
        <v>30</v>
      </c>
      <c r="G4568" t="s">
        <v>18</v>
      </c>
      <c r="H4568" t="s">
        <v>26</v>
      </c>
      <c r="I4568">
        <v>9528</v>
      </c>
      <c r="J4568">
        <v>81.73</v>
      </c>
      <c r="K4568">
        <v>56.67</v>
      </c>
    </row>
    <row r="4569" spans="1:11" x14ac:dyDescent="0.35">
      <c r="A4569">
        <v>355294692</v>
      </c>
      <c r="B4569" s="2">
        <v>44800</v>
      </c>
      <c r="C4569" s="2">
        <v>44801</v>
      </c>
      <c r="D4569" t="s">
        <v>101</v>
      </c>
      <c r="E4569" t="s">
        <v>24</v>
      </c>
      <c r="F4569" t="s">
        <v>30</v>
      </c>
      <c r="G4569" t="s">
        <v>14</v>
      </c>
      <c r="H4569" t="s">
        <v>34</v>
      </c>
      <c r="I4569">
        <v>8450</v>
      </c>
      <c r="J4569">
        <v>81.73</v>
      </c>
      <c r="K4569">
        <v>56.67</v>
      </c>
    </row>
    <row r="4570" spans="1:11" x14ac:dyDescent="0.35">
      <c r="A4570">
        <v>288656175</v>
      </c>
      <c r="B4570" s="2">
        <v>42338</v>
      </c>
      <c r="C4570" s="2">
        <v>42352</v>
      </c>
      <c r="D4570" t="s">
        <v>35</v>
      </c>
      <c r="E4570" t="s">
        <v>21</v>
      </c>
      <c r="F4570" t="s">
        <v>40</v>
      </c>
      <c r="G4570" t="s">
        <v>18</v>
      </c>
      <c r="H4570" t="s">
        <v>26</v>
      </c>
      <c r="I4570">
        <v>8632</v>
      </c>
      <c r="J4570">
        <v>651.21</v>
      </c>
      <c r="K4570">
        <v>524.96</v>
      </c>
    </row>
    <row r="4571" spans="1:11" x14ac:dyDescent="0.35">
      <c r="A4571">
        <v>659671771</v>
      </c>
      <c r="B4571" s="2">
        <v>42213</v>
      </c>
      <c r="C4571" s="2">
        <v>42224</v>
      </c>
      <c r="D4571" t="s">
        <v>95</v>
      </c>
      <c r="E4571" t="s">
        <v>21</v>
      </c>
      <c r="F4571" t="s">
        <v>42</v>
      </c>
      <c r="G4571" t="s">
        <v>18</v>
      </c>
      <c r="H4571" t="s">
        <v>19</v>
      </c>
      <c r="I4571">
        <v>391</v>
      </c>
      <c r="J4571">
        <v>437.2</v>
      </c>
      <c r="K4571">
        <v>263.33</v>
      </c>
    </row>
    <row r="4572" spans="1:11" x14ac:dyDescent="0.35">
      <c r="A4572">
        <v>691827809</v>
      </c>
      <c r="B4572" s="2">
        <v>42218</v>
      </c>
      <c r="C4572" s="2">
        <v>42229</v>
      </c>
      <c r="D4572" t="s">
        <v>63</v>
      </c>
      <c r="E4572" t="s">
        <v>32</v>
      </c>
      <c r="F4572" t="s">
        <v>68</v>
      </c>
      <c r="G4572" t="s">
        <v>14</v>
      </c>
      <c r="H4572" t="s">
        <v>26</v>
      </c>
      <c r="I4572">
        <v>6078</v>
      </c>
      <c r="J4572">
        <v>154.06</v>
      </c>
      <c r="K4572">
        <v>90.93</v>
      </c>
    </row>
    <row r="4573" spans="1:11" x14ac:dyDescent="0.35">
      <c r="A4573">
        <v>578923118</v>
      </c>
      <c r="B4573" s="2">
        <v>44426</v>
      </c>
      <c r="C4573" s="2">
        <v>44441</v>
      </c>
      <c r="D4573" t="s">
        <v>181</v>
      </c>
      <c r="E4573" t="s">
        <v>38</v>
      </c>
      <c r="F4573" t="s">
        <v>13</v>
      </c>
      <c r="G4573" t="s">
        <v>14</v>
      </c>
      <c r="H4573" t="s">
        <v>19</v>
      </c>
      <c r="I4573">
        <v>5070</v>
      </c>
      <c r="J4573">
        <v>255.28</v>
      </c>
      <c r="K4573">
        <v>159.41999999999999</v>
      </c>
    </row>
    <row r="4574" spans="1:11" x14ac:dyDescent="0.35">
      <c r="A4574">
        <v>135069024</v>
      </c>
      <c r="B4574" s="2">
        <v>42217</v>
      </c>
      <c r="C4574" s="2">
        <v>42219</v>
      </c>
      <c r="D4574" t="s">
        <v>97</v>
      </c>
      <c r="E4574" t="s">
        <v>29</v>
      </c>
      <c r="F4574" t="s">
        <v>76</v>
      </c>
      <c r="G4574" t="s">
        <v>14</v>
      </c>
      <c r="H4574" t="s">
        <v>34</v>
      </c>
      <c r="I4574">
        <v>8781</v>
      </c>
      <c r="J4574">
        <v>668.27</v>
      </c>
      <c r="K4574">
        <v>502.54</v>
      </c>
    </row>
    <row r="4575" spans="1:11" x14ac:dyDescent="0.35">
      <c r="A4575">
        <v>144689357</v>
      </c>
      <c r="B4575" s="2">
        <v>43788</v>
      </c>
      <c r="C4575" s="2">
        <v>43804</v>
      </c>
      <c r="D4575" t="s">
        <v>105</v>
      </c>
      <c r="E4575" t="s">
        <v>12</v>
      </c>
      <c r="F4575" t="s">
        <v>13</v>
      </c>
      <c r="G4575" t="s">
        <v>14</v>
      </c>
      <c r="H4575" t="s">
        <v>15</v>
      </c>
      <c r="I4575">
        <v>5651</v>
      </c>
      <c r="J4575">
        <v>255.28</v>
      </c>
      <c r="K4575">
        <v>159.41999999999999</v>
      </c>
    </row>
    <row r="4576" spans="1:11" x14ac:dyDescent="0.35">
      <c r="A4576">
        <v>112520444</v>
      </c>
      <c r="B4576" s="2">
        <v>42648</v>
      </c>
      <c r="C4576" s="2">
        <v>42658</v>
      </c>
      <c r="D4576" t="s">
        <v>127</v>
      </c>
      <c r="E4576" t="s">
        <v>38</v>
      </c>
      <c r="F4576" t="s">
        <v>47</v>
      </c>
      <c r="G4576" t="s">
        <v>18</v>
      </c>
      <c r="H4576" t="s">
        <v>19</v>
      </c>
      <c r="I4576">
        <v>6155</v>
      </c>
      <c r="J4576">
        <v>421.89</v>
      </c>
      <c r="K4576">
        <v>364.69</v>
      </c>
    </row>
    <row r="4577" spans="1:11" x14ac:dyDescent="0.35">
      <c r="A4577">
        <v>513611114</v>
      </c>
      <c r="B4577" s="2">
        <v>42577</v>
      </c>
      <c r="C4577" s="2">
        <v>42597</v>
      </c>
      <c r="D4577" t="s">
        <v>91</v>
      </c>
      <c r="E4577" t="s">
        <v>21</v>
      </c>
      <c r="F4577" t="s">
        <v>33</v>
      </c>
      <c r="G4577" t="s">
        <v>18</v>
      </c>
      <c r="H4577" t="s">
        <v>34</v>
      </c>
      <c r="I4577">
        <v>7797</v>
      </c>
      <c r="J4577">
        <v>109.28</v>
      </c>
      <c r="K4577">
        <v>35.840000000000003</v>
      </c>
    </row>
    <row r="4578" spans="1:11" x14ac:dyDescent="0.35">
      <c r="A4578">
        <v>543322694</v>
      </c>
      <c r="B4578" s="2">
        <v>43211</v>
      </c>
      <c r="C4578" s="2">
        <v>43214</v>
      </c>
      <c r="D4578" t="s">
        <v>95</v>
      </c>
      <c r="E4578" t="s">
        <v>21</v>
      </c>
      <c r="F4578" t="s">
        <v>22</v>
      </c>
      <c r="G4578" t="s">
        <v>18</v>
      </c>
      <c r="H4578" t="s">
        <v>15</v>
      </c>
      <c r="I4578">
        <v>114</v>
      </c>
      <c r="J4578">
        <v>47.45</v>
      </c>
      <c r="K4578">
        <v>31.79</v>
      </c>
    </row>
    <row r="4579" spans="1:11" x14ac:dyDescent="0.35">
      <c r="A4579">
        <v>367329013</v>
      </c>
      <c r="B4579" s="2">
        <v>42300</v>
      </c>
      <c r="C4579" s="2">
        <v>42318</v>
      </c>
      <c r="D4579" t="s">
        <v>149</v>
      </c>
      <c r="E4579" t="s">
        <v>12</v>
      </c>
      <c r="F4579" t="s">
        <v>40</v>
      </c>
      <c r="G4579" t="s">
        <v>14</v>
      </c>
      <c r="H4579" t="s">
        <v>15</v>
      </c>
      <c r="I4579">
        <v>9673</v>
      </c>
      <c r="J4579">
        <v>651.21</v>
      </c>
      <c r="K4579">
        <v>524.96</v>
      </c>
    </row>
    <row r="4580" spans="1:11" x14ac:dyDescent="0.35">
      <c r="A4580">
        <v>671616399</v>
      </c>
      <c r="B4580" s="2">
        <v>44141</v>
      </c>
      <c r="C4580" s="2">
        <v>44155</v>
      </c>
      <c r="D4580" t="s">
        <v>122</v>
      </c>
      <c r="E4580" t="s">
        <v>21</v>
      </c>
      <c r="F4580" t="s">
        <v>68</v>
      </c>
      <c r="G4580" t="s">
        <v>18</v>
      </c>
      <c r="H4580" t="s">
        <v>19</v>
      </c>
      <c r="I4580">
        <v>5072</v>
      </c>
      <c r="J4580">
        <v>154.06</v>
      </c>
      <c r="K4580">
        <v>90.93</v>
      </c>
    </row>
    <row r="4581" spans="1:11" x14ac:dyDescent="0.35">
      <c r="A4581">
        <v>412483680</v>
      </c>
      <c r="B4581" s="2">
        <v>42805</v>
      </c>
      <c r="C4581" s="2">
        <v>42817</v>
      </c>
      <c r="D4581" t="s">
        <v>98</v>
      </c>
      <c r="E4581" t="s">
        <v>38</v>
      </c>
      <c r="F4581" t="s">
        <v>13</v>
      </c>
      <c r="G4581" t="s">
        <v>14</v>
      </c>
      <c r="H4581" t="s">
        <v>34</v>
      </c>
      <c r="I4581">
        <v>1942</v>
      </c>
      <c r="J4581">
        <v>255.28</v>
      </c>
      <c r="K4581">
        <v>159.41999999999999</v>
      </c>
    </row>
    <row r="4582" spans="1:11" x14ac:dyDescent="0.35">
      <c r="A4582">
        <v>866542184</v>
      </c>
      <c r="B4582" s="2">
        <v>44331</v>
      </c>
      <c r="C4582" s="2">
        <v>44338</v>
      </c>
      <c r="D4582" t="s">
        <v>182</v>
      </c>
      <c r="E4582" t="s">
        <v>12</v>
      </c>
      <c r="F4582" t="s">
        <v>68</v>
      </c>
      <c r="G4582" t="s">
        <v>14</v>
      </c>
      <c r="H4582" t="s">
        <v>19</v>
      </c>
      <c r="I4582">
        <v>7944</v>
      </c>
      <c r="J4582">
        <v>154.06</v>
      </c>
      <c r="K4582">
        <v>90.93</v>
      </c>
    </row>
    <row r="4583" spans="1:11" x14ac:dyDescent="0.35">
      <c r="A4583">
        <v>680715739</v>
      </c>
      <c r="B4583" s="2">
        <v>43487</v>
      </c>
      <c r="C4583" s="2">
        <v>43488</v>
      </c>
      <c r="D4583" t="s">
        <v>192</v>
      </c>
      <c r="E4583" t="s">
        <v>32</v>
      </c>
      <c r="F4583" t="s">
        <v>40</v>
      </c>
      <c r="G4583" t="s">
        <v>14</v>
      </c>
      <c r="H4583" t="s">
        <v>34</v>
      </c>
      <c r="I4583">
        <v>7769</v>
      </c>
      <c r="J4583">
        <v>651.21</v>
      </c>
      <c r="K4583">
        <v>524.96</v>
      </c>
    </row>
    <row r="4584" spans="1:11" x14ac:dyDescent="0.35">
      <c r="A4584">
        <v>822240674</v>
      </c>
      <c r="B4584" s="2">
        <v>44823</v>
      </c>
      <c r="C4584" s="2">
        <v>44836</v>
      </c>
      <c r="D4584" t="s">
        <v>57</v>
      </c>
      <c r="E4584" t="s">
        <v>32</v>
      </c>
      <c r="F4584" t="s">
        <v>13</v>
      </c>
      <c r="G4584" t="s">
        <v>18</v>
      </c>
      <c r="H4584" t="s">
        <v>19</v>
      </c>
      <c r="I4584">
        <v>8142</v>
      </c>
      <c r="J4584">
        <v>255.28</v>
      </c>
      <c r="K4584">
        <v>159.41999999999999</v>
      </c>
    </row>
    <row r="4585" spans="1:11" x14ac:dyDescent="0.35">
      <c r="A4585">
        <v>528665816</v>
      </c>
      <c r="B4585" s="2">
        <v>44119</v>
      </c>
      <c r="C4585" s="2">
        <v>44124</v>
      </c>
      <c r="D4585" t="s">
        <v>142</v>
      </c>
      <c r="E4585" t="s">
        <v>29</v>
      </c>
      <c r="F4585" t="s">
        <v>13</v>
      </c>
      <c r="G4585" t="s">
        <v>18</v>
      </c>
      <c r="H4585" t="s">
        <v>26</v>
      </c>
      <c r="I4585">
        <v>2818</v>
      </c>
      <c r="J4585">
        <v>255.28</v>
      </c>
      <c r="K4585">
        <v>159.41999999999999</v>
      </c>
    </row>
    <row r="4586" spans="1:11" x14ac:dyDescent="0.35">
      <c r="A4586">
        <v>457852494</v>
      </c>
      <c r="B4586" s="2">
        <v>43701</v>
      </c>
      <c r="C4586" s="2">
        <v>43708</v>
      </c>
      <c r="D4586" t="s">
        <v>194</v>
      </c>
      <c r="E4586" t="s">
        <v>32</v>
      </c>
      <c r="F4586" t="s">
        <v>42</v>
      </c>
      <c r="G4586" t="s">
        <v>18</v>
      </c>
      <c r="H4586" t="s">
        <v>19</v>
      </c>
      <c r="I4586">
        <v>7582</v>
      </c>
      <c r="J4586">
        <v>437.2</v>
      </c>
      <c r="K4586">
        <v>263.33</v>
      </c>
    </row>
    <row r="4587" spans="1:11" x14ac:dyDescent="0.35">
      <c r="A4587">
        <v>437974536</v>
      </c>
      <c r="B4587" s="2">
        <v>44015</v>
      </c>
      <c r="C4587" s="2">
        <v>44019</v>
      </c>
      <c r="D4587" t="s">
        <v>131</v>
      </c>
      <c r="E4587" t="s">
        <v>32</v>
      </c>
      <c r="F4587" t="s">
        <v>56</v>
      </c>
      <c r="G4587" t="s">
        <v>14</v>
      </c>
      <c r="H4587" t="s">
        <v>15</v>
      </c>
      <c r="I4587">
        <v>5253</v>
      </c>
      <c r="J4587">
        <v>9.33</v>
      </c>
      <c r="K4587">
        <v>6.92</v>
      </c>
    </row>
    <row r="4588" spans="1:11" x14ac:dyDescent="0.35">
      <c r="A4588">
        <v>817518270</v>
      </c>
      <c r="B4588" s="2">
        <v>42817</v>
      </c>
      <c r="C4588" s="2">
        <v>42825</v>
      </c>
      <c r="D4588" t="s">
        <v>131</v>
      </c>
      <c r="E4588" t="s">
        <v>32</v>
      </c>
      <c r="F4588" t="s">
        <v>76</v>
      </c>
      <c r="G4588" t="s">
        <v>18</v>
      </c>
      <c r="H4588" t="s">
        <v>19</v>
      </c>
      <c r="I4588">
        <v>678</v>
      </c>
      <c r="J4588">
        <v>668.27</v>
      </c>
      <c r="K4588">
        <v>502.54</v>
      </c>
    </row>
    <row r="4589" spans="1:11" x14ac:dyDescent="0.35">
      <c r="A4589">
        <v>215282523</v>
      </c>
      <c r="B4589" s="2">
        <v>44642</v>
      </c>
      <c r="C4589" s="2">
        <v>44657</v>
      </c>
      <c r="D4589" t="s">
        <v>131</v>
      </c>
      <c r="E4589" t="s">
        <v>32</v>
      </c>
      <c r="F4589" t="s">
        <v>25</v>
      </c>
      <c r="G4589" t="s">
        <v>18</v>
      </c>
      <c r="H4589" t="s">
        <v>19</v>
      </c>
      <c r="I4589">
        <v>5738</v>
      </c>
      <c r="J4589">
        <v>205.7</v>
      </c>
      <c r="K4589">
        <v>117.11</v>
      </c>
    </row>
    <row r="4590" spans="1:11" x14ac:dyDescent="0.35">
      <c r="A4590">
        <v>470378625</v>
      </c>
      <c r="B4590" s="2">
        <v>44140</v>
      </c>
      <c r="C4590" s="2">
        <v>44146</v>
      </c>
      <c r="D4590" t="s">
        <v>151</v>
      </c>
      <c r="E4590" t="s">
        <v>32</v>
      </c>
      <c r="F4590" t="s">
        <v>33</v>
      </c>
      <c r="G4590" t="s">
        <v>18</v>
      </c>
      <c r="H4590" t="s">
        <v>26</v>
      </c>
      <c r="I4590">
        <v>4343</v>
      </c>
      <c r="J4590">
        <v>109.28</v>
      </c>
      <c r="K4590">
        <v>35.840000000000003</v>
      </c>
    </row>
    <row r="4591" spans="1:11" x14ac:dyDescent="0.35">
      <c r="A4591">
        <v>792230403</v>
      </c>
      <c r="B4591" s="2">
        <v>43621</v>
      </c>
      <c r="C4591" s="2">
        <v>43627</v>
      </c>
      <c r="D4591" t="s">
        <v>143</v>
      </c>
      <c r="E4591" t="s">
        <v>24</v>
      </c>
      <c r="F4591" t="s">
        <v>42</v>
      </c>
      <c r="G4591" t="s">
        <v>14</v>
      </c>
      <c r="H4591" t="s">
        <v>15</v>
      </c>
      <c r="I4591">
        <v>7436</v>
      </c>
      <c r="J4591">
        <v>437.2</v>
      </c>
      <c r="K4591">
        <v>263.33</v>
      </c>
    </row>
    <row r="4592" spans="1:11" x14ac:dyDescent="0.35">
      <c r="A4592">
        <v>910574185</v>
      </c>
      <c r="B4592" s="2">
        <v>42557</v>
      </c>
      <c r="C4592" s="2">
        <v>42566</v>
      </c>
      <c r="D4592" t="s">
        <v>75</v>
      </c>
      <c r="E4592" t="s">
        <v>38</v>
      </c>
      <c r="F4592" t="s">
        <v>30</v>
      </c>
      <c r="G4592" t="s">
        <v>14</v>
      </c>
      <c r="H4592" t="s">
        <v>34</v>
      </c>
      <c r="I4592">
        <v>7991</v>
      </c>
      <c r="J4592">
        <v>81.73</v>
      </c>
      <c r="K4592">
        <v>56.67</v>
      </c>
    </row>
    <row r="4593" spans="1:11" x14ac:dyDescent="0.35">
      <c r="A4593">
        <v>625458800</v>
      </c>
      <c r="B4593" s="2">
        <v>42499</v>
      </c>
      <c r="C4593" s="2">
        <v>42509</v>
      </c>
      <c r="D4593" t="s">
        <v>182</v>
      </c>
      <c r="E4593" t="s">
        <v>12</v>
      </c>
      <c r="F4593" t="s">
        <v>56</v>
      </c>
      <c r="G4593" t="s">
        <v>18</v>
      </c>
      <c r="H4593" t="s">
        <v>19</v>
      </c>
      <c r="I4593">
        <v>6013</v>
      </c>
      <c r="J4593">
        <v>9.33</v>
      </c>
      <c r="K4593">
        <v>6.92</v>
      </c>
    </row>
    <row r="4594" spans="1:11" x14ac:dyDescent="0.35">
      <c r="A4594">
        <v>257245576</v>
      </c>
      <c r="B4594" s="2">
        <v>42309</v>
      </c>
      <c r="C4594" s="2">
        <v>42328</v>
      </c>
      <c r="D4594" t="s">
        <v>192</v>
      </c>
      <c r="E4594" t="s">
        <v>32</v>
      </c>
      <c r="F4594" t="s">
        <v>42</v>
      </c>
      <c r="G4594" t="s">
        <v>14</v>
      </c>
      <c r="H4594" t="s">
        <v>26</v>
      </c>
      <c r="I4594">
        <v>3537</v>
      </c>
      <c r="J4594">
        <v>437.2</v>
      </c>
      <c r="K4594">
        <v>263.33</v>
      </c>
    </row>
    <row r="4595" spans="1:11" x14ac:dyDescent="0.35">
      <c r="A4595">
        <v>196608340</v>
      </c>
      <c r="B4595" s="2">
        <v>42050</v>
      </c>
      <c r="C4595" s="2">
        <v>42069</v>
      </c>
      <c r="D4595" t="s">
        <v>137</v>
      </c>
      <c r="E4595" t="s">
        <v>38</v>
      </c>
      <c r="F4595" t="s">
        <v>47</v>
      </c>
      <c r="G4595" t="s">
        <v>14</v>
      </c>
      <c r="H4595" t="s">
        <v>34</v>
      </c>
      <c r="I4595">
        <v>9632</v>
      </c>
      <c r="J4595">
        <v>421.89</v>
      </c>
      <c r="K4595">
        <v>364.69</v>
      </c>
    </row>
    <row r="4596" spans="1:11" x14ac:dyDescent="0.35">
      <c r="A4596">
        <v>454533421</v>
      </c>
      <c r="B4596" s="2">
        <v>42169</v>
      </c>
      <c r="C4596" s="2">
        <v>42181</v>
      </c>
      <c r="D4596" t="s">
        <v>133</v>
      </c>
      <c r="E4596" t="s">
        <v>38</v>
      </c>
      <c r="F4596" t="s">
        <v>25</v>
      </c>
      <c r="G4596" t="s">
        <v>14</v>
      </c>
      <c r="H4596" t="s">
        <v>15</v>
      </c>
      <c r="I4596">
        <v>5395</v>
      </c>
      <c r="J4596">
        <v>205.7</v>
      </c>
      <c r="K4596">
        <v>117.11</v>
      </c>
    </row>
    <row r="4597" spans="1:11" x14ac:dyDescent="0.35">
      <c r="A4597">
        <v>212319648</v>
      </c>
      <c r="B4597" s="2">
        <v>42124</v>
      </c>
      <c r="C4597" s="2">
        <v>42133</v>
      </c>
      <c r="D4597" t="s">
        <v>175</v>
      </c>
      <c r="E4597" t="s">
        <v>21</v>
      </c>
      <c r="F4597" t="s">
        <v>22</v>
      </c>
      <c r="G4597" t="s">
        <v>18</v>
      </c>
      <c r="H4597" t="s">
        <v>26</v>
      </c>
      <c r="I4597">
        <v>8957</v>
      </c>
      <c r="J4597">
        <v>47.45</v>
      </c>
      <c r="K4597">
        <v>31.79</v>
      </c>
    </row>
    <row r="4598" spans="1:11" x14ac:dyDescent="0.35">
      <c r="A4598">
        <v>971578347</v>
      </c>
      <c r="B4598" s="2">
        <v>43220</v>
      </c>
      <c r="C4598" s="2">
        <v>43232</v>
      </c>
      <c r="D4598" t="s">
        <v>122</v>
      </c>
      <c r="E4598" t="s">
        <v>21</v>
      </c>
      <c r="F4598" t="s">
        <v>76</v>
      </c>
      <c r="G4598" t="s">
        <v>14</v>
      </c>
      <c r="H4598" t="s">
        <v>26</v>
      </c>
      <c r="I4598">
        <v>478</v>
      </c>
      <c r="J4598">
        <v>668.27</v>
      </c>
      <c r="K4598">
        <v>502.54</v>
      </c>
    </row>
    <row r="4599" spans="1:11" x14ac:dyDescent="0.35">
      <c r="A4599">
        <v>704233348</v>
      </c>
      <c r="B4599" s="2">
        <v>42691</v>
      </c>
      <c r="C4599" s="2">
        <v>42711</v>
      </c>
      <c r="D4599" t="s">
        <v>178</v>
      </c>
      <c r="E4599" t="s">
        <v>21</v>
      </c>
      <c r="F4599" t="s">
        <v>56</v>
      </c>
      <c r="G4599" t="s">
        <v>18</v>
      </c>
      <c r="H4599" t="s">
        <v>26</v>
      </c>
      <c r="I4599">
        <v>7152</v>
      </c>
      <c r="J4599">
        <v>9.33</v>
      </c>
      <c r="K4599">
        <v>6.92</v>
      </c>
    </row>
    <row r="4600" spans="1:11" x14ac:dyDescent="0.35">
      <c r="A4600">
        <v>602520978</v>
      </c>
      <c r="B4600" s="2">
        <v>43584</v>
      </c>
      <c r="C4600" s="2">
        <v>43603</v>
      </c>
      <c r="D4600" t="s">
        <v>155</v>
      </c>
      <c r="E4600" t="s">
        <v>12</v>
      </c>
      <c r="F4600" t="s">
        <v>42</v>
      </c>
      <c r="G4600" t="s">
        <v>14</v>
      </c>
      <c r="H4600" t="s">
        <v>19</v>
      </c>
      <c r="I4600">
        <v>8202</v>
      </c>
      <c r="J4600">
        <v>437.2</v>
      </c>
      <c r="K4600">
        <v>263.33</v>
      </c>
    </row>
    <row r="4601" spans="1:11" x14ac:dyDescent="0.35">
      <c r="A4601">
        <v>128990066</v>
      </c>
      <c r="B4601" s="2">
        <v>43103</v>
      </c>
      <c r="C4601" s="2">
        <v>43118</v>
      </c>
      <c r="D4601" t="s">
        <v>141</v>
      </c>
      <c r="E4601" t="s">
        <v>38</v>
      </c>
      <c r="F4601" t="s">
        <v>42</v>
      </c>
      <c r="G4601" t="s">
        <v>14</v>
      </c>
      <c r="H4601" t="s">
        <v>34</v>
      </c>
      <c r="I4601">
        <v>9882</v>
      </c>
      <c r="J4601">
        <v>437.2</v>
      </c>
      <c r="K4601">
        <v>263.33</v>
      </c>
    </row>
    <row r="4602" spans="1:11" x14ac:dyDescent="0.35">
      <c r="A4602">
        <v>166501939</v>
      </c>
      <c r="B4602" s="2">
        <v>42075</v>
      </c>
      <c r="C4602" s="2">
        <v>42083</v>
      </c>
      <c r="D4602" t="s">
        <v>197</v>
      </c>
      <c r="E4602" t="s">
        <v>38</v>
      </c>
      <c r="F4602" t="s">
        <v>47</v>
      </c>
      <c r="G4602" t="s">
        <v>14</v>
      </c>
      <c r="H4602" t="s">
        <v>34</v>
      </c>
      <c r="I4602">
        <v>479</v>
      </c>
      <c r="J4602">
        <v>421.89</v>
      </c>
      <c r="K4602">
        <v>364.69</v>
      </c>
    </row>
    <row r="4603" spans="1:11" x14ac:dyDescent="0.35">
      <c r="A4603">
        <v>768230426</v>
      </c>
      <c r="B4603" s="2">
        <v>44712</v>
      </c>
      <c r="C4603" s="2">
        <v>44732</v>
      </c>
      <c r="D4603" t="s">
        <v>49</v>
      </c>
      <c r="E4603" t="s">
        <v>21</v>
      </c>
      <c r="F4603" t="s">
        <v>17</v>
      </c>
      <c r="G4603" t="s">
        <v>14</v>
      </c>
      <c r="H4603" t="s">
        <v>19</v>
      </c>
      <c r="I4603">
        <v>5310</v>
      </c>
      <c r="J4603">
        <v>152.58000000000001</v>
      </c>
      <c r="K4603">
        <v>97.44</v>
      </c>
    </row>
    <row r="4604" spans="1:11" x14ac:dyDescent="0.35">
      <c r="A4604">
        <v>707661855</v>
      </c>
      <c r="B4604" s="2">
        <v>42735</v>
      </c>
      <c r="C4604" s="2">
        <v>42751</v>
      </c>
      <c r="D4604" t="s">
        <v>67</v>
      </c>
      <c r="E4604" t="s">
        <v>21</v>
      </c>
      <c r="F4604" t="s">
        <v>56</v>
      </c>
      <c r="G4604" t="s">
        <v>18</v>
      </c>
      <c r="H4604" t="s">
        <v>15</v>
      </c>
      <c r="I4604">
        <v>1723</v>
      </c>
      <c r="J4604">
        <v>9.33</v>
      </c>
      <c r="K4604">
        <v>6.92</v>
      </c>
    </row>
    <row r="4605" spans="1:11" x14ac:dyDescent="0.35">
      <c r="A4605">
        <v>628595054</v>
      </c>
      <c r="B4605" s="2">
        <v>44447</v>
      </c>
      <c r="C4605" s="2">
        <v>44462</v>
      </c>
      <c r="D4605" t="s">
        <v>145</v>
      </c>
      <c r="E4605" t="s">
        <v>21</v>
      </c>
      <c r="F4605" t="s">
        <v>56</v>
      </c>
      <c r="G4605" t="s">
        <v>18</v>
      </c>
      <c r="H4605" t="s">
        <v>15</v>
      </c>
      <c r="I4605">
        <v>4100</v>
      </c>
      <c r="J4605">
        <v>9.33</v>
      </c>
      <c r="K4605">
        <v>6.92</v>
      </c>
    </row>
    <row r="4606" spans="1:11" x14ac:dyDescent="0.35">
      <c r="A4606">
        <v>795141351</v>
      </c>
      <c r="B4606" s="2">
        <v>44612</v>
      </c>
      <c r="C4606" s="2">
        <v>44630</v>
      </c>
      <c r="D4606" t="s">
        <v>176</v>
      </c>
      <c r="E4606" t="s">
        <v>21</v>
      </c>
      <c r="F4606" t="s">
        <v>22</v>
      </c>
      <c r="G4606" t="s">
        <v>18</v>
      </c>
      <c r="H4606" t="s">
        <v>34</v>
      </c>
      <c r="I4606">
        <v>8850</v>
      </c>
      <c r="J4606">
        <v>47.45</v>
      </c>
      <c r="K4606">
        <v>31.79</v>
      </c>
    </row>
    <row r="4607" spans="1:11" x14ac:dyDescent="0.35">
      <c r="A4607">
        <v>641724574</v>
      </c>
      <c r="B4607" s="2">
        <v>44621</v>
      </c>
      <c r="C4607" s="2">
        <v>44631</v>
      </c>
      <c r="D4607" t="s">
        <v>82</v>
      </c>
      <c r="E4607" t="s">
        <v>32</v>
      </c>
      <c r="F4607" t="s">
        <v>68</v>
      </c>
      <c r="G4607" t="s">
        <v>18</v>
      </c>
      <c r="H4607" t="s">
        <v>19</v>
      </c>
      <c r="I4607">
        <v>9417</v>
      </c>
      <c r="J4607">
        <v>154.06</v>
      </c>
      <c r="K4607">
        <v>90.93</v>
      </c>
    </row>
    <row r="4608" spans="1:11" x14ac:dyDescent="0.35">
      <c r="A4608">
        <v>123081052</v>
      </c>
      <c r="B4608" s="2">
        <v>44787</v>
      </c>
      <c r="C4608" s="2">
        <v>44793</v>
      </c>
      <c r="D4608" t="s">
        <v>69</v>
      </c>
      <c r="E4608" t="s">
        <v>38</v>
      </c>
      <c r="F4608" t="s">
        <v>47</v>
      </c>
      <c r="G4608" t="s">
        <v>18</v>
      </c>
      <c r="H4608" t="s">
        <v>34</v>
      </c>
      <c r="I4608">
        <v>1273</v>
      </c>
      <c r="J4608">
        <v>421.89</v>
      </c>
      <c r="K4608">
        <v>364.69</v>
      </c>
    </row>
    <row r="4609" spans="1:11" x14ac:dyDescent="0.35">
      <c r="A4609">
        <v>164259612</v>
      </c>
      <c r="B4609" s="2">
        <v>42085</v>
      </c>
      <c r="C4609" s="2">
        <v>42091</v>
      </c>
      <c r="D4609" t="s">
        <v>79</v>
      </c>
      <c r="E4609" t="s">
        <v>21</v>
      </c>
      <c r="F4609" t="s">
        <v>47</v>
      </c>
      <c r="G4609" t="s">
        <v>18</v>
      </c>
      <c r="H4609" t="s">
        <v>15</v>
      </c>
      <c r="I4609">
        <v>6924</v>
      </c>
      <c r="J4609">
        <v>421.89</v>
      </c>
      <c r="K4609">
        <v>364.69</v>
      </c>
    </row>
    <row r="4610" spans="1:11" x14ac:dyDescent="0.35">
      <c r="A4610">
        <v>410621583</v>
      </c>
      <c r="B4610" s="2">
        <v>43688</v>
      </c>
      <c r="C4610" s="2">
        <v>43696</v>
      </c>
      <c r="D4610" t="s">
        <v>155</v>
      </c>
      <c r="E4610" t="s">
        <v>12</v>
      </c>
      <c r="F4610" t="s">
        <v>13</v>
      </c>
      <c r="G4610" t="s">
        <v>14</v>
      </c>
      <c r="H4610" t="s">
        <v>34</v>
      </c>
      <c r="I4610">
        <v>906</v>
      </c>
      <c r="J4610">
        <v>255.28</v>
      </c>
      <c r="K4610">
        <v>159.41999999999999</v>
      </c>
    </row>
    <row r="4611" spans="1:11" x14ac:dyDescent="0.35">
      <c r="A4611">
        <v>577840793</v>
      </c>
      <c r="B4611" s="2">
        <v>42156</v>
      </c>
      <c r="C4611" s="2">
        <v>42162</v>
      </c>
      <c r="D4611" t="s">
        <v>186</v>
      </c>
      <c r="E4611" t="s">
        <v>38</v>
      </c>
      <c r="F4611" t="s">
        <v>13</v>
      </c>
      <c r="G4611" t="s">
        <v>14</v>
      </c>
      <c r="H4611" t="s">
        <v>26</v>
      </c>
      <c r="I4611">
        <v>4786</v>
      </c>
      <c r="J4611">
        <v>255.28</v>
      </c>
      <c r="K4611">
        <v>159.41999999999999</v>
      </c>
    </row>
    <row r="4612" spans="1:11" x14ac:dyDescent="0.35">
      <c r="A4612">
        <v>901903569</v>
      </c>
      <c r="B4612" s="2">
        <v>42439</v>
      </c>
      <c r="C4612" s="2">
        <v>42442</v>
      </c>
      <c r="D4612" t="s">
        <v>153</v>
      </c>
      <c r="E4612" t="s">
        <v>38</v>
      </c>
      <c r="F4612" t="s">
        <v>25</v>
      </c>
      <c r="G4612" t="s">
        <v>14</v>
      </c>
      <c r="H4612" t="s">
        <v>34</v>
      </c>
      <c r="I4612">
        <v>2163</v>
      </c>
      <c r="J4612">
        <v>205.7</v>
      </c>
      <c r="K4612">
        <v>117.11</v>
      </c>
    </row>
    <row r="4613" spans="1:11" x14ac:dyDescent="0.35">
      <c r="A4613">
        <v>789108741</v>
      </c>
      <c r="B4613" s="2">
        <v>42491</v>
      </c>
      <c r="C4613" s="2">
        <v>42505</v>
      </c>
      <c r="D4613" t="s">
        <v>104</v>
      </c>
      <c r="E4613" t="s">
        <v>24</v>
      </c>
      <c r="F4613" t="s">
        <v>13</v>
      </c>
      <c r="G4613" t="s">
        <v>14</v>
      </c>
      <c r="H4613" t="s">
        <v>15</v>
      </c>
      <c r="I4613">
        <v>3667</v>
      </c>
      <c r="J4613">
        <v>255.28</v>
      </c>
      <c r="K4613">
        <v>159.41999999999999</v>
      </c>
    </row>
    <row r="4614" spans="1:11" x14ac:dyDescent="0.35">
      <c r="A4614">
        <v>166067636</v>
      </c>
      <c r="B4614" s="2">
        <v>42851</v>
      </c>
      <c r="C4614" s="2">
        <v>42866</v>
      </c>
      <c r="D4614" t="s">
        <v>209</v>
      </c>
      <c r="E4614" t="s">
        <v>32</v>
      </c>
      <c r="F4614" t="s">
        <v>25</v>
      </c>
      <c r="G4614" t="s">
        <v>18</v>
      </c>
      <c r="H4614" t="s">
        <v>26</v>
      </c>
      <c r="I4614">
        <v>1959</v>
      </c>
      <c r="J4614">
        <v>205.7</v>
      </c>
      <c r="K4614">
        <v>117.11</v>
      </c>
    </row>
    <row r="4615" spans="1:11" x14ac:dyDescent="0.35">
      <c r="A4615">
        <v>829704082</v>
      </c>
      <c r="B4615" s="2">
        <v>44676</v>
      </c>
      <c r="C4615" s="2">
        <v>44678</v>
      </c>
      <c r="D4615" t="s">
        <v>84</v>
      </c>
      <c r="E4615" t="s">
        <v>24</v>
      </c>
      <c r="F4615" t="s">
        <v>25</v>
      </c>
      <c r="G4615" t="s">
        <v>18</v>
      </c>
      <c r="H4615" t="s">
        <v>15</v>
      </c>
      <c r="I4615">
        <v>6730</v>
      </c>
      <c r="J4615">
        <v>205.7</v>
      </c>
      <c r="K4615">
        <v>117.11</v>
      </c>
    </row>
    <row r="4616" spans="1:11" x14ac:dyDescent="0.35">
      <c r="A4616">
        <v>597254407</v>
      </c>
      <c r="B4616" s="2">
        <v>44665</v>
      </c>
      <c r="C4616" s="2">
        <v>44673</v>
      </c>
      <c r="D4616" t="s">
        <v>142</v>
      </c>
      <c r="E4616" t="s">
        <v>29</v>
      </c>
      <c r="F4616" t="s">
        <v>56</v>
      </c>
      <c r="G4616" t="s">
        <v>18</v>
      </c>
      <c r="H4616" t="s">
        <v>15</v>
      </c>
      <c r="I4616">
        <v>9706</v>
      </c>
      <c r="J4616">
        <v>9.33</v>
      </c>
      <c r="K4616">
        <v>6.92</v>
      </c>
    </row>
    <row r="4617" spans="1:11" x14ac:dyDescent="0.35">
      <c r="A4617">
        <v>956267440</v>
      </c>
      <c r="B4617" s="2">
        <v>43214</v>
      </c>
      <c r="C4617" s="2">
        <v>43221</v>
      </c>
      <c r="D4617" t="s">
        <v>180</v>
      </c>
      <c r="E4617" t="s">
        <v>24</v>
      </c>
      <c r="F4617" t="s">
        <v>13</v>
      </c>
      <c r="G4617" t="s">
        <v>14</v>
      </c>
      <c r="H4617" t="s">
        <v>34</v>
      </c>
      <c r="I4617">
        <v>9641</v>
      </c>
      <c r="J4617">
        <v>255.28</v>
      </c>
      <c r="K4617">
        <v>159.41999999999999</v>
      </c>
    </row>
    <row r="4618" spans="1:11" x14ac:dyDescent="0.35">
      <c r="A4618">
        <v>314604508</v>
      </c>
      <c r="B4618" s="2">
        <v>44189</v>
      </c>
      <c r="C4618" s="2">
        <v>44202</v>
      </c>
      <c r="D4618" t="s">
        <v>211</v>
      </c>
      <c r="E4618" t="s">
        <v>38</v>
      </c>
      <c r="F4618" t="s">
        <v>40</v>
      </c>
      <c r="G4618" t="s">
        <v>14</v>
      </c>
      <c r="H4618" t="s">
        <v>19</v>
      </c>
      <c r="I4618">
        <v>7320</v>
      </c>
      <c r="J4618">
        <v>651.21</v>
      </c>
      <c r="K4618">
        <v>524.96</v>
      </c>
    </row>
    <row r="4619" spans="1:11" x14ac:dyDescent="0.35">
      <c r="A4619">
        <v>750439441</v>
      </c>
      <c r="B4619" s="2">
        <v>42689</v>
      </c>
      <c r="C4619" s="2">
        <v>42696</v>
      </c>
      <c r="D4619" t="s">
        <v>125</v>
      </c>
      <c r="E4619" t="s">
        <v>21</v>
      </c>
      <c r="F4619" t="s">
        <v>17</v>
      </c>
      <c r="G4619" t="s">
        <v>14</v>
      </c>
      <c r="H4619" t="s">
        <v>34</v>
      </c>
      <c r="I4619">
        <v>562</v>
      </c>
      <c r="J4619">
        <v>152.58000000000001</v>
      </c>
      <c r="K4619">
        <v>97.44</v>
      </c>
    </row>
    <row r="4620" spans="1:11" x14ac:dyDescent="0.35">
      <c r="A4620">
        <v>362258565</v>
      </c>
      <c r="B4620" s="2">
        <v>43433</v>
      </c>
      <c r="C4620" s="2">
        <v>43453</v>
      </c>
      <c r="D4620" t="s">
        <v>129</v>
      </c>
      <c r="E4620" t="s">
        <v>21</v>
      </c>
      <c r="F4620" t="s">
        <v>56</v>
      </c>
      <c r="G4620" t="s">
        <v>18</v>
      </c>
      <c r="H4620" t="s">
        <v>19</v>
      </c>
      <c r="I4620">
        <v>9214</v>
      </c>
      <c r="J4620">
        <v>9.33</v>
      </c>
      <c r="K4620">
        <v>6.92</v>
      </c>
    </row>
    <row r="4621" spans="1:11" x14ac:dyDescent="0.35">
      <c r="A4621">
        <v>918860709</v>
      </c>
      <c r="B4621" s="2">
        <v>42377</v>
      </c>
      <c r="C4621" s="2">
        <v>42380</v>
      </c>
      <c r="D4621" t="s">
        <v>98</v>
      </c>
      <c r="E4621" t="s">
        <v>38</v>
      </c>
      <c r="F4621" t="s">
        <v>76</v>
      </c>
      <c r="G4621" t="s">
        <v>14</v>
      </c>
      <c r="H4621" t="s">
        <v>19</v>
      </c>
      <c r="I4621">
        <v>158</v>
      </c>
      <c r="J4621">
        <v>668.27</v>
      </c>
      <c r="K4621">
        <v>502.54</v>
      </c>
    </row>
    <row r="4622" spans="1:11" x14ac:dyDescent="0.35">
      <c r="A4622">
        <v>209357202</v>
      </c>
      <c r="B4622" s="2">
        <v>42018</v>
      </c>
      <c r="C4622" s="2">
        <v>42020</v>
      </c>
      <c r="D4622" t="s">
        <v>195</v>
      </c>
      <c r="E4622" t="s">
        <v>21</v>
      </c>
      <c r="F4622" t="s">
        <v>25</v>
      </c>
      <c r="G4622" t="s">
        <v>14</v>
      </c>
      <c r="H4622" t="s">
        <v>34</v>
      </c>
      <c r="I4622">
        <v>2303</v>
      </c>
      <c r="J4622">
        <v>205.7</v>
      </c>
      <c r="K4622">
        <v>117.11</v>
      </c>
    </row>
    <row r="4623" spans="1:11" x14ac:dyDescent="0.35">
      <c r="A4623">
        <v>593171870</v>
      </c>
      <c r="B4623" s="2">
        <v>44437</v>
      </c>
      <c r="C4623" s="2">
        <v>44444</v>
      </c>
      <c r="D4623" t="s">
        <v>143</v>
      </c>
      <c r="E4623" t="s">
        <v>24</v>
      </c>
      <c r="F4623" t="s">
        <v>40</v>
      </c>
      <c r="G4623" t="s">
        <v>14</v>
      </c>
      <c r="H4623" t="s">
        <v>26</v>
      </c>
      <c r="I4623">
        <v>1593</v>
      </c>
      <c r="J4623">
        <v>651.21</v>
      </c>
      <c r="K4623">
        <v>524.96</v>
      </c>
    </row>
    <row r="4624" spans="1:11" x14ac:dyDescent="0.35">
      <c r="A4624">
        <v>450041043</v>
      </c>
      <c r="B4624" s="2">
        <v>43179</v>
      </c>
      <c r="C4624" s="2">
        <v>43199</v>
      </c>
      <c r="D4624" t="s">
        <v>107</v>
      </c>
      <c r="E4624" t="s">
        <v>21</v>
      </c>
      <c r="F4624" t="s">
        <v>42</v>
      </c>
      <c r="G4624" t="s">
        <v>18</v>
      </c>
      <c r="H4624" t="s">
        <v>26</v>
      </c>
      <c r="I4624">
        <v>6000</v>
      </c>
      <c r="J4624">
        <v>437.2</v>
      </c>
      <c r="K4624">
        <v>263.33</v>
      </c>
    </row>
    <row r="4625" spans="1:11" x14ac:dyDescent="0.35">
      <c r="A4625">
        <v>930013549</v>
      </c>
      <c r="B4625" s="2">
        <v>43528</v>
      </c>
      <c r="C4625" s="2">
        <v>43541</v>
      </c>
      <c r="D4625" t="s">
        <v>59</v>
      </c>
      <c r="E4625" t="s">
        <v>12</v>
      </c>
      <c r="F4625" t="s">
        <v>40</v>
      </c>
      <c r="G4625" t="s">
        <v>18</v>
      </c>
      <c r="H4625" t="s">
        <v>26</v>
      </c>
      <c r="I4625">
        <v>531</v>
      </c>
      <c r="J4625">
        <v>651.21</v>
      </c>
      <c r="K4625">
        <v>524.96</v>
      </c>
    </row>
    <row r="4626" spans="1:11" x14ac:dyDescent="0.35">
      <c r="A4626">
        <v>103450715</v>
      </c>
      <c r="B4626" s="2">
        <v>42078</v>
      </c>
      <c r="C4626" s="2">
        <v>42084</v>
      </c>
      <c r="D4626" t="s">
        <v>195</v>
      </c>
      <c r="E4626" t="s">
        <v>21</v>
      </c>
      <c r="F4626" t="s">
        <v>40</v>
      </c>
      <c r="G4626" t="s">
        <v>14</v>
      </c>
      <c r="H4626" t="s">
        <v>34</v>
      </c>
      <c r="I4626">
        <v>2220</v>
      </c>
      <c r="J4626">
        <v>651.21</v>
      </c>
      <c r="K4626">
        <v>524.96</v>
      </c>
    </row>
    <row r="4627" spans="1:11" x14ac:dyDescent="0.35">
      <c r="A4627">
        <v>611026370</v>
      </c>
      <c r="B4627" s="2">
        <v>42619</v>
      </c>
      <c r="C4627" s="2">
        <v>42628</v>
      </c>
      <c r="D4627" t="s">
        <v>59</v>
      </c>
      <c r="E4627" t="s">
        <v>12</v>
      </c>
      <c r="F4627" t="s">
        <v>13</v>
      </c>
      <c r="G4627" t="s">
        <v>14</v>
      </c>
      <c r="H4627" t="s">
        <v>34</v>
      </c>
      <c r="I4627">
        <v>5136</v>
      </c>
      <c r="J4627">
        <v>255.28</v>
      </c>
      <c r="K4627">
        <v>159.41999999999999</v>
      </c>
    </row>
    <row r="4628" spans="1:11" x14ac:dyDescent="0.35">
      <c r="A4628">
        <v>213726842</v>
      </c>
      <c r="B4628" s="2">
        <v>42027</v>
      </c>
      <c r="C4628" s="2">
        <v>42034</v>
      </c>
      <c r="D4628" t="s">
        <v>143</v>
      </c>
      <c r="E4628" t="s">
        <v>24</v>
      </c>
      <c r="F4628" t="s">
        <v>40</v>
      </c>
      <c r="G4628" t="s">
        <v>14</v>
      </c>
      <c r="H4628" t="s">
        <v>19</v>
      </c>
      <c r="I4628">
        <v>5377</v>
      </c>
      <c r="J4628">
        <v>651.21</v>
      </c>
      <c r="K4628">
        <v>524.96</v>
      </c>
    </row>
    <row r="4629" spans="1:11" x14ac:dyDescent="0.35">
      <c r="A4629">
        <v>342850959</v>
      </c>
      <c r="B4629" s="2">
        <v>44063</v>
      </c>
      <c r="C4629" s="2">
        <v>44084</v>
      </c>
      <c r="D4629" t="s">
        <v>75</v>
      </c>
      <c r="E4629" t="s">
        <v>38</v>
      </c>
      <c r="F4629" t="s">
        <v>56</v>
      </c>
      <c r="G4629" t="s">
        <v>18</v>
      </c>
      <c r="H4629" t="s">
        <v>15</v>
      </c>
      <c r="I4629">
        <v>6072</v>
      </c>
      <c r="J4629">
        <v>9.33</v>
      </c>
      <c r="K4629">
        <v>6.92</v>
      </c>
    </row>
    <row r="4630" spans="1:11" x14ac:dyDescent="0.35">
      <c r="A4630">
        <v>250010049</v>
      </c>
      <c r="B4630" s="2">
        <v>44110</v>
      </c>
      <c r="C4630" s="2">
        <v>44128</v>
      </c>
      <c r="D4630" t="s">
        <v>169</v>
      </c>
      <c r="E4630" t="s">
        <v>29</v>
      </c>
      <c r="F4630" t="s">
        <v>30</v>
      </c>
      <c r="G4630" t="s">
        <v>18</v>
      </c>
      <c r="H4630" t="s">
        <v>34</v>
      </c>
      <c r="I4630">
        <v>2384</v>
      </c>
      <c r="J4630">
        <v>81.73</v>
      </c>
      <c r="K4630">
        <v>56.67</v>
      </c>
    </row>
    <row r="4631" spans="1:11" x14ac:dyDescent="0.35">
      <c r="A4631">
        <v>157127940</v>
      </c>
      <c r="B4631" s="2">
        <v>42401</v>
      </c>
      <c r="C4631" s="2">
        <v>42406</v>
      </c>
      <c r="D4631" t="s">
        <v>53</v>
      </c>
      <c r="E4631" t="s">
        <v>29</v>
      </c>
      <c r="F4631" t="s">
        <v>22</v>
      </c>
      <c r="G4631" t="s">
        <v>18</v>
      </c>
      <c r="H4631" t="s">
        <v>19</v>
      </c>
      <c r="I4631">
        <v>6504</v>
      </c>
      <c r="J4631">
        <v>47.45</v>
      </c>
      <c r="K4631">
        <v>31.79</v>
      </c>
    </row>
    <row r="4632" spans="1:11" x14ac:dyDescent="0.35">
      <c r="A4632">
        <v>806440961</v>
      </c>
      <c r="B4632" s="2">
        <v>42639</v>
      </c>
      <c r="C4632" s="2">
        <v>42655</v>
      </c>
      <c r="D4632" t="s">
        <v>164</v>
      </c>
      <c r="E4632" t="s">
        <v>38</v>
      </c>
      <c r="F4632" t="s">
        <v>25</v>
      </c>
      <c r="G4632" t="s">
        <v>14</v>
      </c>
      <c r="H4632" t="s">
        <v>15</v>
      </c>
      <c r="I4632">
        <v>2656</v>
      </c>
      <c r="J4632">
        <v>205.7</v>
      </c>
      <c r="K4632">
        <v>117.11</v>
      </c>
    </row>
    <row r="4633" spans="1:11" x14ac:dyDescent="0.35">
      <c r="A4633">
        <v>310497939</v>
      </c>
      <c r="B4633" s="2">
        <v>43720</v>
      </c>
      <c r="C4633" s="2">
        <v>43729</v>
      </c>
      <c r="D4633" t="s">
        <v>212</v>
      </c>
      <c r="E4633" t="s">
        <v>32</v>
      </c>
      <c r="F4633" t="s">
        <v>47</v>
      </c>
      <c r="G4633" t="s">
        <v>18</v>
      </c>
      <c r="H4633" t="s">
        <v>19</v>
      </c>
      <c r="I4633">
        <v>2095</v>
      </c>
      <c r="J4633">
        <v>421.89</v>
      </c>
      <c r="K4633">
        <v>364.69</v>
      </c>
    </row>
    <row r="4634" spans="1:11" x14ac:dyDescent="0.35">
      <c r="A4634">
        <v>902160203</v>
      </c>
      <c r="B4634" s="2">
        <v>43315</v>
      </c>
      <c r="C4634" s="2">
        <v>43328</v>
      </c>
      <c r="D4634" t="s">
        <v>57</v>
      </c>
      <c r="E4634" t="s">
        <v>32</v>
      </c>
      <c r="F4634" t="s">
        <v>17</v>
      </c>
      <c r="G4634" t="s">
        <v>14</v>
      </c>
      <c r="H4634" t="s">
        <v>19</v>
      </c>
      <c r="I4634">
        <v>8107</v>
      </c>
      <c r="J4634">
        <v>152.58000000000001</v>
      </c>
      <c r="K4634">
        <v>97.44</v>
      </c>
    </row>
    <row r="4635" spans="1:11" x14ac:dyDescent="0.35">
      <c r="A4635">
        <v>384601581</v>
      </c>
      <c r="B4635" s="2">
        <v>42638</v>
      </c>
      <c r="C4635" s="2">
        <v>42650</v>
      </c>
      <c r="D4635" t="s">
        <v>67</v>
      </c>
      <c r="E4635" t="s">
        <v>21</v>
      </c>
      <c r="F4635" t="s">
        <v>56</v>
      </c>
      <c r="G4635" t="s">
        <v>14</v>
      </c>
      <c r="H4635" t="s">
        <v>15</v>
      </c>
      <c r="I4635">
        <v>1009</v>
      </c>
      <c r="J4635">
        <v>9.33</v>
      </c>
      <c r="K4635">
        <v>6.92</v>
      </c>
    </row>
    <row r="4636" spans="1:11" x14ac:dyDescent="0.35">
      <c r="A4636">
        <v>681308400</v>
      </c>
      <c r="B4636" s="2">
        <v>44912</v>
      </c>
      <c r="C4636" s="2">
        <v>44927</v>
      </c>
      <c r="D4636" t="s">
        <v>182</v>
      </c>
      <c r="E4636" t="s">
        <v>12</v>
      </c>
      <c r="F4636" t="s">
        <v>47</v>
      </c>
      <c r="G4636" t="s">
        <v>14</v>
      </c>
      <c r="H4636" t="s">
        <v>15</v>
      </c>
      <c r="I4636">
        <v>3151</v>
      </c>
      <c r="J4636">
        <v>421.89</v>
      </c>
      <c r="K4636">
        <v>364.69</v>
      </c>
    </row>
    <row r="4637" spans="1:11" x14ac:dyDescent="0.35">
      <c r="A4637">
        <v>186079490</v>
      </c>
      <c r="B4637" s="2">
        <v>42241</v>
      </c>
      <c r="C4637" s="2">
        <v>42255</v>
      </c>
      <c r="D4637" t="s">
        <v>135</v>
      </c>
      <c r="E4637" t="s">
        <v>21</v>
      </c>
      <c r="F4637" t="s">
        <v>68</v>
      </c>
      <c r="G4637" t="s">
        <v>14</v>
      </c>
      <c r="H4637" t="s">
        <v>26</v>
      </c>
      <c r="I4637">
        <v>3911</v>
      </c>
      <c r="J4637">
        <v>154.06</v>
      </c>
      <c r="K4637">
        <v>90.93</v>
      </c>
    </row>
    <row r="4638" spans="1:11" x14ac:dyDescent="0.35">
      <c r="A4638">
        <v>513026177</v>
      </c>
      <c r="B4638" s="2">
        <v>43973</v>
      </c>
      <c r="C4638" s="2">
        <v>43991</v>
      </c>
      <c r="D4638" t="s">
        <v>49</v>
      </c>
      <c r="E4638" t="s">
        <v>21</v>
      </c>
      <c r="F4638" t="s">
        <v>40</v>
      </c>
      <c r="G4638" t="s">
        <v>14</v>
      </c>
      <c r="H4638" t="s">
        <v>15</v>
      </c>
      <c r="I4638">
        <v>4701</v>
      </c>
      <c r="J4638">
        <v>651.21</v>
      </c>
      <c r="K4638">
        <v>524.96</v>
      </c>
    </row>
    <row r="4639" spans="1:11" x14ac:dyDescent="0.35">
      <c r="A4639">
        <v>646572291</v>
      </c>
      <c r="B4639" s="2">
        <v>44688</v>
      </c>
      <c r="C4639" s="2">
        <v>44695</v>
      </c>
      <c r="D4639" t="s">
        <v>61</v>
      </c>
      <c r="E4639" t="s">
        <v>12</v>
      </c>
      <c r="F4639" t="s">
        <v>40</v>
      </c>
      <c r="G4639" t="s">
        <v>14</v>
      </c>
      <c r="H4639" t="s">
        <v>34</v>
      </c>
      <c r="I4639">
        <v>3964</v>
      </c>
      <c r="J4639">
        <v>651.21</v>
      </c>
      <c r="K4639">
        <v>524.96</v>
      </c>
    </row>
    <row r="4640" spans="1:11" x14ac:dyDescent="0.35">
      <c r="A4640">
        <v>991454160</v>
      </c>
      <c r="B4640" s="2">
        <v>43891</v>
      </c>
      <c r="C4640" s="2">
        <v>43903</v>
      </c>
      <c r="D4640" t="s">
        <v>130</v>
      </c>
      <c r="E4640" t="s">
        <v>29</v>
      </c>
      <c r="F4640" t="s">
        <v>33</v>
      </c>
      <c r="G4640" t="s">
        <v>18</v>
      </c>
      <c r="H4640" t="s">
        <v>26</v>
      </c>
      <c r="I4640">
        <v>2173</v>
      </c>
      <c r="J4640">
        <v>109.28</v>
      </c>
      <c r="K4640">
        <v>35.840000000000003</v>
      </c>
    </row>
    <row r="4641" spans="1:11" x14ac:dyDescent="0.35">
      <c r="A4641">
        <v>222720611</v>
      </c>
      <c r="B4641" s="2">
        <v>44636</v>
      </c>
      <c r="C4641" s="2">
        <v>44649</v>
      </c>
      <c r="D4641" t="s">
        <v>117</v>
      </c>
      <c r="E4641" t="s">
        <v>21</v>
      </c>
      <c r="F4641" t="s">
        <v>13</v>
      </c>
      <c r="G4641" t="s">
        <v>18</v>
      </c>
      <c r="H4641" t="s">
        <v>26</v>
      </c>
      <c r="I4641">
        <v>6833</v>
      </c>
      <c r="J4641">
        <v>255.28</v>
      </c>
      <c r="K4641">
        <v>159.41999999999999</v>
      </c>
    </row>
    <row r="4642" spans="1:11" x14ac:dyDescent="0.35">
      <c r="A4642">
        <v>235732972</v>
      </c>
      <c r="B4642" s="2">
        <v>43478</v>
      </c>
      <c r="C4642" s="2">
        <v>43480</v>
      </c>
      <c r="D4642" t="s">
        <v>50</v>
      </c>
      <c r="E4642" t="s">
        <v>51</v>
      </c>
      <c r="F4642" t="s">
        <v>40</v>
      </c>
      <c r="G4642" t="s">
        <v>18</v>
      </c>
      <c r="H4642" t="s">
        <v>34</v>
      </c>
      <c r="I4642">
        <v>7480</v>
      </c>
      <c r="J4642">
        <v>651.21</v>
      </c>
      <c r="K4642">
        <v>524.96</v>
      </c>
    </row>
    <row r="4643" spans="1:11" x14ac:dyDescent="0.35">
      <c r="A4643">
        <v>296165072</v>
      </c>
      <c r="B4643" s="2">
        <v>44326</v>
      </c>
      <c r="C4643" s="2">
        <v>44342</v>
      </c>
      <c r="D4643" t="s">
        <v>142</v>
      </c>
      <c r="E4643" t="s">
        <v>29</v>
      </c>
      <c r="F4643" t="s">
        <v>40</v>
      </c>
      <c r="G4643" t="s">
        <v>14</v>
      </c>
      <c r="H4643" t="s">
        <v>26</v>
      </c>
      <c r="I4643">
        <v>681</v>
      </c>
      <c r="J4643">
        <v>651.21</v>
      </c>
      <c r="K4643">
        <v>524.96</v>
      </c>
    </row>
    <row r="4644" spans="1:11" x14ac:dyDescent="0.35">
      <c r="A4644">
        <v>190003240</v>
      </c>
      <c r="B4644" s="2">
        <v>43857</v>
      </c>
      <c r="C4644" s="2">
        <v>43874</v>
      </c>
      <c r="D4644" t="s">
        <v>213</v>
      </c>
      <c r="E4644" t="s">
        <v>38</v>
      </c>
      <c r="F4644" t="s">
        <v>25</v>
      </c>
      <c r="G4644" t="s">
        <v>14</v>
      </c>
      <c r="H4644" t="s">
        <v>26</v>
      </c>
      <c r="I4644">
        <v>5036</v>
      </c>
      <c r="J4644">
        <v>205.7</v>
      </c>
      <c r="K4644">
        <v>117.11</v>
      </c>
    </row>
    <row r="4645" spans="1:11" x14ac:dyDescent="0.35">
      <c r="A4645">
        <v>673546302</v>
      </c>
      <c r="B4645" s="2">
        <v>44491</v>
      </c>
      <c r="C4645" s="2">
        <v>44508</v>
      </c>
      <c r="D4645" t="s">
        <v>112</v>
      </c>
      <c r="E4645" t="s">
        <v>12</v>
      </c>
      <c r="F4645" t="s">
        <v>33</v>
      </c>
      <c r="G4645" t="s">
        <v>14</v>
      </c>
      <c r="H4645" t="s">
        <v>15</v>
      </c>
      <c r="I4645">
        <v>6173</v>
      </c>
      <c r="J4645">
        <v>109.28</v>
      </c>
      <c r="K4645">
        <v>35.840000000000003</v>
      </c>
    </row>
    <row r="4646" spans="1:11" x14ac:dyDescent="0.35">
      <c r="A4646">
        <v>323405587</v>
      </c>
      <c r="B4646" s="2">
        <v>42301</v>
      </c>
      <c r="C4646" s="2">
        <v>42314</v>
      </c>
      <c r="D4646" t="s">
        <v>119</v>
      </c>
      <c r="E4646" t="s">
        <v>24</v>
      </c>
      <c r="F4646" t="s">
        <v>42</v>
      </c>
      <c r="G4646" t="s">
        <v>14</v>
      </c>
      <c r="H4646" t="s">
        <v>26</v>
      </c>
      <c r="I4646">
        <v>1755</v>
      </c>
      <c r="J4646">
        <v>437.2</v>
      </c>
      <c r="K4646">
        <v>263.33</v>
      </c>
    </row>
    <row r="4647" spans="1:11" x14ac:dyDescent="0.35">
      <c r="A4647">
        <v>486504924</v>
      </c>
      <c r="B4647" s="2">
        <v>44370</v>
      </c>
      <c r="C4647" s="2">
        <v>44384</v>
      </c>
      <c r="D4647" t="s">
        <v>182</v>
      </c>
      <c r="E4647" t="s">
        <v>12</v>
      </c>
      <c r="F4647" t="s">
        <v>76</v>
      </c>
      <c r="G4647" t="s">
        <v>18</v>
      </c>
      <c r="H4647" t="s">
        <v>26</v>
      </c>
      <c r="I4647">
        <v>6473</v>
      </c>
      <c r="J4647">
        <v>668.27</v>
      </c>
      <c r="K4647">
        <v>502.54</v>
      </c>
    </row>
    <row r="4648" spans="1:11" x14ac:dyDescent="0.35">
      <c r="A4648">
        <v>330080640</v>
      </c>
      <c r="B4648" s="2">
        <v>42932</v>
      </c>
      <c r="C4648" s="2">
        <v>42947</v>
      </c>
      <c r="D4648" t="s">
        <v>199</v>
      </c>
      <c r="E4648" t="s">
        <v>29</v>
      </c>
      <c r="F4648" t="s">
        <v>17</v>
      </c>
      <c r="G4648" t="s">
        <v>14</v>
      </c>
      <c r="H4648" t="s">
        <v>34</v>
      </c>
      <c r="I4648">
        <v>7051</v>
      </c>
      <c r="J4648">
        <v>152.58000000000001</v>
      </c>
      <c r="K4648">
        <v>97.44</v>
      </c>
    </row>
    <row r="4649" spans="1:11" x14ac:dyDescent="0.35">
      <c r="A4649">
        <v>891681563</v>
      </c>
      <c r="B4649" s="2">
        <v>43891</v>
      </c>
      <c r="C4649" s="2">
        <v>43912</v>
      </c>
      <c r="D4649" t="s">
        <v>35</v>
      </c>
      <c r="E4649" t="s">
        <v>21</v>
      </c>
      <c r="F4649" t="s">
        <v>76</v>
      </c>
      <c r="G4649" t="s">
        <v>18</v>
      </c>
      <c r="H4649" t="s">
        <v>15</v>
      </c>
      <c r="I4649">
        <v>7245</v>
      </c>
      <c r="J4649">
        <v>668.27</v>
      </c>
      <c r="K4649">
        <v>502.54</v>
      </c>
    </row>
    <row r="4650" spans="1:11" x14ac:dyDescent="0.35">
      <c r="A4650">
        <v>129169023</v>
      </c>
      <c r="B4650" s="2">
        <v>43990</v>
      </c>
      <c r="C4650" s="2">
        <v>43991</v>
      </c>
      <c r="D4650" t="s">
        <v>144</v>
      </c>
      <c r="E4650" t="s">
        <v>21</v>
      </c>
      <c r="F4650" t="s">
        <v>22</v>
      </c>
      <c r="G4650" t="s">
        <v>18</v>
      </c>
      <c r="H4650" t="s">
        <v>15</v>
      </c>
      <c r="I4650">
        <v>2839</v>
      </c>
      <c r="J4650">
        <v>47.45</v>
      </c>
      <c r="K4650">
        <v>31.79</v>
      </c>
    </row>
    <row r="4651" spans="1:11" x14ac:dyDescent="0.35">
      <c r="A4651">
        <v>570716845</v>
      </c>
      <c r="B4651" s="2">
        <v>44562</v>
      </c>
      <c r="C4651" s="2">
        <v>44572</v>
      </c>
      <c r="D4651" t="s">
        <v>169</v>
      </c>
      <c r="E4651" t="s">
        <v>29</v>
      </c>
      <c r="F4651" t="s">
        <v>42</v>
      </c>
      <c r="G4651" t="s">
        <v>18</v>
      </c>
      <c r="H4651" t="s">
        <v>26</v>
      </c>
      <c r="I4651">
        <v>6652</v>
      </c>
      <c r="J4651">
        <v>437.2</v>
      </c>
      <c r="K4651">
        <v>263.33</v>
      </c>
    </row>
    <row r="4652" spans="1:11" x14ac:dyDescent="0.35">
      <c r="A4652">
        <v>764811360</v>
      </c>
      <c r="B4652" s="2">
        <v>44093</v>
      </c>
      <c r="C4652" s="2">
        <v>44105</v>
      </c>
      <c r="D4652" t="s">
        <v>165</v>
      </c>
      <c r="E4652" t="s">
        <v>21</v>
      </c>
      <c r="F4652" t="s">
        <v>25</v>
      </c>
      <c r="G4652" t="s">
        <v>14</v>
      </c>
      <c r="H4652" t="s">
        <v>19</v>
      </c>
      <c r="I4652">
        <v>3532</v>
      </c>
      <c r="J4652">
        <v>205.7</v>
      </c>
      <c r="K4652">
        <v>117.11</v>
      </c>
    </row>
    <row r="4653" spans="1:11" x14ac:dyDescent="0.35">
      <c r="A4653">
        <v>230251395</v>
      </c>
      <c r="B4653" s="2">
        <v>44771</v>
      </c>
      <c r="C4653" s="2">
        <v>44774</v>
      </c>
      <c r="D4653" t="s">
        <v>114</v>
      </c>
      <c r="E4653" t="s">
        <v>38</v>
      </c>
      <c r="F4653" t="s">
        <v>42</v>
      </c>
      <c r="G4653" t="s">
        <v>14</v>
      </c>
      <c r="H4653" t="s">
        <v>26</v>
      </c>
      <c r="I4653">
        <v>5359</v>
      </c>
      <c r="J4653">
        <v>437.2</v>
      </c>
      <c r="K4653">
        <v>263.33</v>
      </c>
    </row>
    <row r="4654" spans="1:11" x14ac:dyDescent="0.35">
      <c r="A4654">
        <v>806148278</v>
      </c>
      <c r="B4654" s="2">
        <v>42862</v>
      </c>
      <c r="C4654" s="2">
        <v>42863</v>
      </c>
      <c r="D4654" t="s">
        <v>98</v>
      </c>
      <c r="E4654" t="s">
        <v>38</v>
      </c>
      <c r="F4654" t="s">
        <v>33</v>
      </c>
      <c r="G4654" t="s">
        <v>14</v>
      </c>
      <c r="H4654" t="s">
        <v>34</v>
      </c>
      <c r="I4654">
        <v>6045</v>
      </c>
      <c r="J4654">
        <v>109.28</v>
      </c>
      <c r="K4654">
        <v>35.840000000000003</v>
      </c>
    </row>
    <row r="4655" spans="1:11" x14ac:dyDescent="0.35">
      <c r="A4655">
        <v>801925837</v>
      </c>
      <c r="B4655" s="2">
        <v>43755</v>
      </c>
      <c r="C4655" s="2">
        <v>43775</v>
      </c>
      <c r="D4655" t="s">
        <v>113</v>
      </c>
      <c r="E4655" t="s">
        <v>21</v>
      </c>
      <c r="F4655" t="s">
        <v>68</v>
      </c>
      <c r="G4655" t="s">
        <v>18</v>
      </c>
      <c r="H4655" t="s">
        <v>19</v>
      </c>
      <c r="I4655">
        <v>6531</v>
      </c>
      <c r="J4655">
        <v>154.06</v>
      </c>
      <c r="K4655">
        <v>90.93</v>
      </c>
    </row>
    <row r="4656" spans="1:11" x14ac:dyDescent="0.35">
      <c r="A4656">
        <v>847320401</v>
      </c>
      <c r="B4656" s="2">
        <v>43844</v>
      </c>
      <c r="C4656" s="2">
        <v>43865</v>
      </c>
      <c r="D4656" t="s">
        <v>210</v>
      </c>
      <c r="E4656" t="s">
        <v>38</v>
      </c>
      <c r="F4656" t="s">
        <v>25</v>
      </c>
      <c r="G4656" t="s">
        <v>18</v>
      </c>
      <c r="H4656" t="s">
        <v>15</v>
      </c>
      <c r="I4656">
        <v>9791</v>
      </c>
      <c r="J4656">
        <v>205.7</v>
      </c>
      <c r="K4656">
        <v>117.11</v>
      </c>
    </row>
    <row r="4657" spans="1:11" x14ac:dyDescent="0.35">
      <c r="A4657">
        <v>742380797</v>
      </c>
      <c r="B4657" s="2">
        <v>43792</v>
      </c>
      <c r="C4657" s="2">
        <v>43808</v>
      </c>
      <c r="D4657" t="s">
        <v>198</v>
      </c>
      <c r="E4657" t="s">
        <v>38</v>
      </c>
      <c r="F4657" t="s">
        <v>68</v>
      </c>
      <c r="G4657" t="s">
        <v>18</v>
      </c>
      <c r="H4657" t="s">
        <v>34</v>
      </c>
      <c r="I4657">
        <v>5830</v>
      </c>
      <c r="J4657">
        <v>154.06</v>
      </c>
      <c r="K4657">
        <v>90.93</v>
      </c>
    </row>
    <row r="4658" spans="1:11" x14ac:dyDescent="0.35">
      <c r="A4658">
        <v>807468354</v>
      </c>
      <c r="B4658" s="2">
        <v>43351</v>
      </c>
      <c r="C4658" s="2">
        <v>43353</v>
      </c>
      <c r="D4658" t="s">
        <v>153</v>
      </c>
      <c r="E4658" t="s">
        <v>38</v>
      </c>
      <c r="F4658" t="s">
        <v>13</v>
      </c>
      <c r="G4658" t="s">
        <v>18</v>
      </c>
      <c r="H4658" t="s">
        <v>19</v>
      </c>
      <c r="I4658">
        <v>6685</v>
      </c>
      <c r="J4658">
        <v>255.28</v>
      </c>
      <c r="K4658">
        <v>159.41999999999999</v>
      </c>
    </row>
    <row r="4659" spans="1:11" x14ac:dyDescent="0.35">
      <c r="A4659">
        <v>533256900</v>
      </c>
      <c r="B4659" s="2">
        <v>43310</v>
      </c>
      <c r="C4659" s="2">
        <v>43324</v>
      </c>
      <c r="D4659" t="s">
        <v>16</v>
      </c>
      <c r="E4659" t="s">
        <v>12</v>
      </c>
      <c r="F4659" t="s">
        <v>68</v>
      </c>
      <c r="G4659" t="s">
        <v>18</v>
      </c>
      <c r="H4659" t="s">
        <v>34</v>
      </c>
      <c r="I4659">
        <v>1422</v>
      </c>
      <c r="J4659">
        <v>154.06</v>
      </c>
      <c r="K4659">
        <v>90.93</v>
      </c>
    </row>
    <row r="4660" spans="1:11" x14ac:dyDescent="0.35">
      <c r="A4660">
        <v>830732762</v>
      </c>
      <c r="B4660" s="2">
        <v>43389</v>
      </c>
      <c r="C4660" s="2">
        <v>43392</v>
      </c>
      <c r="D4660" t="s">
        <v>84</v>
      </c>
      <c r="E4660" t="s">
        <v>24</v>
      </c>
      <c r="F4660" t="s">
        <v>25</v>
      </c>
      <c r="G4660" t="s">
        <v>14</v>
      </c>
      <c r="H4660" t="s">
        <v>26</v>
      </c>
      <c r="I4660">
        <v>1140</v>
      </c>
      <c r="J4660">
        <v>205.7</v>
      </c>
      <c r="K4660">
        <v>117.11</v>
      </c>
    </row>
    <row r="4661" spans="1:11" x14ac:dyDescent="0.35">
      <c r="A4661">
        <v>881194770</v>
      </c>
      <c r="B4661" s="2">
        <v>43774</v>
      </c>
      <c r="C4661" s="2">
        <v>43793</v>
      </c>
      <c r="D4661" t="s">
        <v>80</v>
      </c>
      <c r="E4661" t="s">
        <v>21</v>
      </c>
      <c r="F4661" t="s">
        <v>40</v>
      </c>
      <c r="G4661" t="s">
        <v>18</v>
      </c>
      <c r="H4661" t="s">
        <v>19</v>
      </c>
      <c r="I4661">
        <v>3969</v>
      </c>
      <c r="J4661">
        <v>651.21</v>
      </c>
      <c r="K4661">
        <v>524.96</v>
      </c>
    </row>
    <row r="4662" spans="1:11" x14ac:dyDescent="0.35">
      <c r="A4662">
        <v>386254251</v>
      </c>
      <c r="B4662" s="2">
        <v>44312</v>
      </c>
      <c r="C4662" s="2">
        <v>44315</v>
      </c>
      <c r="D4662" t="s">
        <v>164</v>
      </c>
      <c r="E4662" t="s">
        <v>38</v>
      </c>
      <c r="F4662" t="s">
        <v>17</v>
      </c>
      <c r="G4662" t="s">
        <v>18</v>
      </c>
      <c r="H4662" t="s">
        <v>19</v>
      </c>
      <c r="I4662">
        <v>71</v>
      </c>
      <c r="J4662">
        <v>152.58000000000001</v>
      </c>
      <c r="K4662">
        <v>97.44</v>
      </c>
    </row>
    <row r="4663" spans="1:11" x14ac:dyDescent="0.35">
      <c r="A4663">
        <v>917835032</v>
      </c>
      <c r="B4663" s="2">
        <v>44425</v>
      </c>
      <c r="C4663" s="2">
        <v>44430</v>
      </c>
      <c r="D4663" t="s">
        <v>48</v>
      </c>
      <c r="E4663" t="s">
        <v>21</v>
      </c>
      <c r="F4663" t="s">
        <v>68</v>
      </c>
      <c r="G4663" t="s">
        <v>18</v>
      </c>
      <c r="H4663" t="s">
        <v>19</v>
      </c>
      <c r="I4663">
        <v>6637</v>
      </c>
      <c r="J4663">
        <v>154.06</v>
      </c>
      <c r="K4663">
        <v>90.93</v>
      </c>
    </row>
    <row r="4664" spans="1:11" x14ac:dyDescent="0.35">
      <c r="A4664">
        <v>968173444</v>
      </c>
      <c r="B4664" s="2">
        <v>44084</v>
      </c>
      <c r="C4664" s="2">
        <v>44100</v>
      </c>
      <c r="D4664" t="s">
        <v>158</v>
      </c>
      <c r="E4664" t="s">
        <v>12</v>
      </c>
      <c r="F4664" t="s">
        <v>68</v>
      </c>
      <c r="G4664" t="s">
        <v>18</v>
      </c>
      <c r="H4664" t="s">
        <v>15</v>
      </c>
      <c r="I4664">
        <v>2892</v>
      </c>
      <c r="J4664">
        <v>154.06</v>
      </c>
      <c r="K4664">
        <v>90.93</v>
      </c>
    </row>
    <row r="4665" spans="1:11" x14ac:dyDescent="0.35">
      <c r="A4665">
        <v>899818313</v>
      </c>
      <c r="B4665" s="2">
        <v>42841</v>
      </c>
      <c r="C4665" s="2">
        <v>42854</v>
      </c>
      <c r="D4665" t="s">
        <v>187</v>
      </c>
      <c r="E4665" t="s">
        <v>29</v>
      </c>
      <c r="F4665" t="s">
        <v>30</v>
      </c>
      <c r="G4665" t="s">
        <v>18</v>
      </c>
      <c r="H4665" t="s">
        <v>26</v>
      </c>
      <c r="I4665">
        <v>5090</v>
      </c>
      <c r="J4665">
        <v>81.73</v>
      </c>
      <c r="K4665">
        <v>56.67</v>
      </c>
    </row>
    <row r="4666" spans="1:11" x14ac:dyDescent="0.35">
      <c r="A4666">
        <v>695630967</v>
      </c>
      <c r="B4666" s="2">
        <v>43138</v>
      </c>
      <c r="C4666" s="2">
        <v>43142</v>
      </c>
      <c r="D4666" t="s">
        <v>131</v>
      </c>
      <c r="E4666" t="s">
        <v>32</v>
      </c>
      <c r="F4666" t="s">
        <v>47</v>
      </c>
      <c r="G4666" t="s">
        <v>14</v>
      </c>
      <c r="H4666" t="s">
        <v>19</v>
      </c>
      <c r="I4666">
        <v>1516</v>
      </c>
      <c r="J4666">
        <v>421.89</v>
      </c>
      <c r="K4666">
        <v>364.69</v>
      </c>
    </row>
    <row r="4667" spans="1:11" x14ac:dyDescent="0.35">
      <c r="A4667">
        <v>408785235</v>
      </c>
      <c r="B4667" s="2">
        <v>44495</v>
      </c>
      <c r="C4667" s="2">
        <v>44506</v>
      </c>
      <c r="D4667" t="s">
        <v>186</v>
      </c>
      <c r="E4667" t="s">
        <v>38</v>
      </c>
      <c r="F4667" t="s">
        <v>30</v>
      </c>
      <c r="G4667" t="s">
        <v>18</v>
      </c>
      <c r="H4667" t="s">
        <v>19</v>
      </c>
      <c r="I4667">
        <v>7490</v>
      </c>
      <c r="J4667">
        <v>81.73</v>
      </c>
      <c r="K4667">
        <v>56.67</v>
      </c>
    </row>
    <row r="4668" spans="1:11" x14ac:dyDescent="0.35">
      <c r="A4668">
        <v>612767446</v>
      </c>
      <c r="B4668" s="2">
        <v>44054</v>
      </c>
      <c r="C4668" s="2">
        <v>44066</v>
      </c>
      <c r="D4668" t="s">
        <v>207</v>
      </c>
      <c r="E4668" t="s">
        <v>51</v>
      </c>
      <c r="F4668" t="s">
        <v>13</v>
      </c>
      <c r="G4668" t="s">
        <v>14</v>
      </c>
      <c r="H4668" t="s">
        <v>26</v>
      </c>
      <c r="I4668">
        <v>359</v>
      </c>
      <c r="J4668">
        <v>255.28</v>
      </c>
      <c r="K4668">
        <v>159.41999999999999</v>
      </c>
    </row>
    <row r="4669" spans="1:11" x14ac:dyDescent="0.35">
      <c r="A4669">
        <v>151376426</v>
      </c>
      <c r="B4669" s="2">
        <v>42349</v>
      </c>
      <c r="C4669" s="2">
        <v>42357</v>
      </c>
      <c r="D4669" t="s">
        <v>158</v>
      </c>
      <c r="E4669" t="s">
        <v>12</v>
      </c>
      <c r="F4669" t="s">
        <v>42</v>
      </c>
      <c r="G4669" t="s">
        <v>18</v>
      </c>
      <c r="H4669" t="s">
        <v>19</v>
      </c>
      <c r="I4669">
        <v>4503</v>
      </c>
      <c r="J4669">
        <v>437.2</v>
      </c>
      <c r="K4669">
        <v>263.33</v>
      </c>
    </row>
    <row r="4670" spans="1:11" x14ac:dyDescent="0.35">
      <c r="A4670">
        <v>188723504</v>
      </c>
      <c r="B4670" s="2">
        <v>43378</v>
      </c>
      <c r="C4670" s="2">
        <v>43384</v>
      </c>
      <c r="D4670" t="s">
        <v>138</v>
      </c>
      <c r="E4670" t="s">
        <v>24</v>
      </c>
      <c r="F4670" t="s">
        <v>42</v>
      </c>
      <c r="G4670" t="s">
        <v>18</v>
      </c>
      <c r="H4670" t="s">
        <v>34</v>
      </c>
      <c r="I4670">
        <v>6334</v>
      </c>
      <c r="J4670">
        <v>437.2</v>
      </c>
      <c r="K4670">
        <v>263.33</v>
      </c>
    </row>
    <row r="4671" spans="1:11" x14ac:dyDescent="0.35">
      <c r="A4671">
        <v>159232509</v>
      </c>
      <c r="B4671" s="2">
        <v>43259</v>
      </c>
      <c r="C4671" s="2">
        <v>43277</v>
      </c>
      <c r="D4671" t="s">
        <v>71</v>
      </c>
      <c r="E4671" t="s">
        <v>21</v>
      </c>
      <c r="F4671" t="s">
        <v>56</v>
      </c>
      <c r="G4671" t="s">
        <v>14</v>
      </c>
      <c r="H4671" t="s">
        <v>34</v>
      </c>
      <c r="I4671">
        <v>9293</v>
      </c>
      <c r="J4671">
        <v>9.33</v>
      </c>
      <c r="K4671">
        <v>6.92</v>
      </c>
    </row>
    <row r="4672" spans="1:11" x14ac:dyDescent="0.35">
      <c r="A4672">
        <v>917639768</v>
      </c>
      <c r="B4672" s="2">
        <v>43769</v>
      </c>
      <c r="C4672" s="2">
        <v>43779</v>
      </c>
      <c r="D4672" t="s">
        <v>103</v>
      </c>
      <c r="E4672" t="s">
        <v>21</v>
      </c>
      <c r="F4672" t="s">
        <v>68</v>
      </c>
      <c r="G4672" t="s">
        <v>14</v>
      </c>
      <c r="H4672" t="s">
        <v>26</v>
      </c>
      <c r="I4672">
        <v>8854</v>
      </c>
      <c r="J4672">
        <v>154.06</v>
      </c>
      <c r="K4672">
        <v>90.93</v>
      </c>
    </row>
    <row r="4673" spans="1:11" x14ac:dyDescent="0.35">
      <c r="A4673">
        <v>688994109</v>
      </c>
      <c r="B4673" s="2">
        <v>42614</v>
      </c>
      <c r="C4673" s="2">
        <v>42631</v>
      </c>
      <c r="D4673" t="s">
        <v>132</v>
      </c>
      <c r="E4673" t="s">
        <v>38</v>
      </c>
      <c r="F4673" t="s">
        <v>68</v>
      </c>
      <c r="G4673" t="s">
        <v>14</v>
      </c>
      <c r="H4673" t="s">
        <v>15</v>
      </c>
      <c r="I4673">
        <v>7523</v>
      </c>
      <c r="J4673">
        <v>154.06</v>
      </c>
      <c r="K4673">
        <v>90.93</v>
      </c>
    </row>
    <row r="4674" spans="1:11" x14ac:dyDescent="0.35">
      <c r="A4674">
        <v>918656861</v>
      </c>
      <c r="B4674" s="2">
        <v>44042</v>
      </c>
      <c r="C4674" s="2">
        <v>44044</v>
      </c>
      <c r="D4674" t="s">
        <v>86</v>
      </c>
      <c r="E4674" t="s">
        <v>29</v>
      </c>
      <c r="F4674" t="s">
        <v>42</v>
      </c>
      <c r="G4674" t="s">
        <v>18</v>
      </c>
      <c r="H4674" t="s">
        <v>15</v>
      </c>
      <c r="I4674">
        <v>9835</v>
      </c>
      <c r="J4674">
        <v>437.2</v>
      </c>
      <c r="K4674">
        <v>263.33</v>
      </c>
    </row>
    <row r="4675" spans="1:11" x14ac:dyDescent="0.35">
      <c r="A4675">
        <v>422301852</v>
      </c>
      <c r="B4675" s="2">
        <v>44268</v>
      </c>
      <c r="C4675" s="2">
        <v>44282</v>
      </c>
      <c r="D4675" t="s">
        <v>90</v>
      </c>
      <c r="E4675" t="s">
        <v>38</v>
      </c>
      <c r="F4675" t="s">
        <v>76</v>
      </c>
      <c r="G4675" t="s">
        <v>14</v>
      </c>
      <c r="H4675" t="s">
        <v>26</v>
      </c>
      <c r="I4675">
        <v>7357</v>
      </c>
      <c r="J4675">
        <v>668.27</v>
      </c>
      <c r="K4675">
        <v>502.54</v>
      </c>
    </row>
    <row r="4676" spans="1:11" x14ac:dyDescent="0.35">
      <c r="A4676">
        <v>335915410</v>
      </c>
      <c r="B4676" s="2">
        <v>42240</v>
      </c>
      <c r="C4676" s="2">
        <v>42256</v>
      </c>
      <c r="D4676" t="s">
        <v>66</v>
      </c>
      <c r="E4676" t="s">
        <v>38</v>
      </c>
      <c r="F4676" t="s">
        <v>40</v>
      </c>
      <c r="G4676" t="s">
        <v>14</v>
      </c>
      <c r="H4676" t="s">
        <v>26</v>
      </c>
      <c r="I4676">
        <v>3689</v>
      </c>
      <c r="J4676">
        <v>651.21</v>
      </c>
      <c r="K4676">
        <v>524.96</v>
      </c>
    </row>
    <row r="4677" spans="1:11" x14ac:dyDescent="0.35">
      <c r="A4677">
        <v>965796363</v>
      </c>
      <c r="B4677" s="2">
        <v>44264</v>
      </c>
      <c r="C4677" s="2">
        <v>44267</v>
      </c>
      <c r="D4677" t="s">
        <v>152</v>
      </c>
      <c r="E4677" t="s">
        <v>21</v>
      </c>
      <c r="F4677" t="s">
        <v>56</v>
      </c>
      <c r="G4677" t="s">
        <v>14</v>
      </c>
      <c r="H4677" t="s">
        <v>15</v>
      </c>
      <c r="I4677">
        <v>9461</v>
      </c>
      <c r="J4677">
        <v>9.33</v>
      </c>
      <c r="K4677">
        <v>6.92</v>
      </c>
    </row>
    <row r="4678" spans="1:11" x14ac:dyDescent="0.35">
      <c r="A4678">
        <v>438556039</v>
      </c>
      <c r="B4678" s="2">
        <v>43255</v>
      </c>
      <c r="C4678" s="2">
        <v>43256</v>
      </c>
      <c r="D4678" t="s">
        <v>118</v>
      </c>
      <c r="E4678" t="s">
        <v>24</v>
      </c>
      <c r="F4678" t="s">
        <v>30</v>
      </c>
      <c r="G4678" t="s">
        <v>14</v>
      </c>
      <c r="H4678" t="s">
        <v>34</v>
      </c>
      <c r="I4678">
        <v>7332</v>
      </c>
      <c r="J4678">
        <v>81.73</v>
      </c>
      <c r="K4678">
        <v>56.67</v>
      </c>
    </row>
    <row r="4679" spans="1:11" x14ac:dyDescent="0.35">
      <c r="A4679">
        <v>551118266</v>
      </c>
      <c r="B4679" s="2">
        <v>42567</v>
      </c>
      <c r="C4679" s="2">
        <v>42585</v>
      </c>
      <c r="D4679" t="s">
        <v>35</v>
      </c>
      <c r="E4679" t="s">
        <v>21</v>
      </c>
      <c r="F4679" t="s">
        <v>13</v>
      </c>
      <c r="G4679" t="s">
        <v>14</v>
      </c>
      <c r="H4679" t="s">
        <v>26</v>
      </c>
      <c r="I4679">
        <v>6997</v>
      </c>
      <c r="J4679">
        <v>255.28</v>
      </c>
      <c r="K4679">
        <v>159.41999999999999</v>
      </c>
    </row>
    <row r="4680" spans="1:11" x14ac:dyDescent="0.35">
      <c r="A4680">
        <v>920719373</v>
      </c>
      <c r="B4680" s="2">
        <v>42860</v>
      </c>
      <c r="C4680" s="2">
        <v>42866</v>
      </c>
      <c r="D4680" t="s">
        <v>133</v>
      </c>
      <c r="E4680" t="s">
        <v>38</v>
      </c>
      <c r="F4680" t="s">
        <v>76</v>
      </c>
      <c r="G4680" t="s">
        <v>18</v>
      </c>
      <c r="H4680" t="s">
        <v>34</v>
      </c>
      <c r="I4680">
        <v>178</v>
      </c>
      <c r="J4680">
        <v>668.27</v>
      </c>
      <c r="K4680">
        <v>502.54</v>
      </c>
    </row>
    <row r="4681" spans="1:11" x14ac:dyDescent="0.35">
      <c r="A4681">
        <v>334908187</v>
      </c>
      <c r="B4681" s="2">
        <v>43803</v>
      </c>
      <c r="C4681" s="2">
        <v>43823</v>
      </c>
      <c r="D4681" t="s">
        <v>128</v>
      </c>
      <c r="E4681" t="s">
        <v>38</v>
      </c>
      <c r="F4681" t="s">
        <v>56</v>
      </c>
      <c r="G4681" t="s">
        <v>18</v>
      </c>
      <c r="H4681" t="s">
        <v>26</v>
      </c>
      <c r="I4681">
        <v>5630</v>
      </c>
      <c r="J4681">
        <v>9.33</v>
      </c>
      <c r="K4681">
        <v>6.92</v>
      </c>
    </row>
    <row r="4682" spans="1:11" x14ac:dyDescent="0.35">
      <c r="A4682">
        <v>801546037</v>
      </c>
      <c r="B4682" s="2">
        <v>43835</v>
      </c>
      <c r="C4682" s="2">
        <v>43840</v>
      </c>
      <c r="D4682" t="s">
        <v>62</v>
      </c>
      <c r="E4682" t="s">
        <v>38</v>
      </c>
      <c r="F4682" t="s">
        <v>76</v>
      </c>
      <c r="G4682" t="s">
        <v>14</v>
      </c>
      <c r="H4682" t="s">
        <v>34</v>
      </c>
      <c r="I4682">
        <v>4139</v>
      </c>
      <c r="J4682">
        <v>668.27</v>
      </c>
      <c r="K4682">
        <v>502.54</v>
      </c>
    </row>
    <row r="4683" spans="1:11" x14ac:dyDescent="0.35">
      <c r="A4683">
        <v>798806750</v>
      </c>
      <c r="B4683" s="2">
        <v>43322</v>
      </c>
      <c r="C4683" s="2">
        <v>43332</v>
      </c>
      <c r="D4683" t="s">
        <v>130</v>
      </c>
      <c r="E4683" t="s">
        <v>29</v>
      </c>
      <c r="F4683" t="s">
        <v>40</v>
      </c>
      <c r="G4683" t="s">
        <v>18</v>
      </c>
      <c r="H4683" t="s">
        <v>19</v>
      </c>
      <c r="I4683">
        <v>3524</v>
      </c>
      <c r="J4683">
        <v>651.21</v>
      </c>
      <c r="K4683">
        <v>524.96</v>
      </c>
    </row>
    <row r="4684" spans="1:11" x14ac:dyDescent="0.35">
      <c r="A4684">
        <v>225176656</v>
      </c>
      <c r="B4684" s="2">
        <v>44796</v>
      </c>
      <c r="C4684" s="2">
        <v>44806</v>
      </c>
      <c r="D4684" t="s">
        <v>93</v>
      </c>
      <c r="E4684" t="s">
        <v>29</v>
      </c>
      <c r="F4684" t="s">
        <v>56</v>
      </c>
      <c r="G4684" t="s">
        <v>18</v>
      </c>
      <c r="H4684" t="s">
        <v>15</v>
      </c>
      <c r="I4684">
        <v>3631</v>
      </c>
      <c r="J4684">
        <v>9.33</v>
      </c>
      <c r="K4684">
        <v>6.92</v>
      </c>
    </row>
    <row r="4685" spans="1:11" x14ac:dyDescent="0.35">
      <c r="A4685">
        <v>849454581</v>
      </c>
      <c r="B4685" s="2">
        <v>42592</v>
      </c>
      <c r="C4685" s="2">
        <v>42599</v>
      </c>
      <c r="D4685" t="s">
        <v>156</v>
      </c>
      <c r="E4685" t="s">
        <v>21</v>
      </c>
      <c r="F4685" t="s">
        <v>40</v>
      </c>
      <c r="G4685" t="s">
        <v>14</v>
      </c>
      <c r="H4685" t="s">
        <v>15</v>
      </c>
      <c r="I4685">
        <v>1342</v>
      </c>
      <c r="J4685">
        <v>651.21</v>
      </c>
      <c r="K4685">
        <v>524.96</v>
      </c>
    </row>
    <row r="4686" spans="1:11" x14ac:dyDescent="0.35">
      <c r="A4686">
        <v>460751855</v>
      </c>
      <c r="B4686" s="2">
        <v>43905</v>
      </c>
      <c r="C4686" s="2">
        <v>43922</v>
      </c>
      <c r="D4686" t="s">
        <v>213</v>
      </c>
      <c r="E4686" t="s">
        <v>38</v>
      </c>
      <c r="F4686" t="s">
        <v>33</v>
      </c>
      <c r="G4686" t="s">
        <v>18</v>
      </c>
      <c r="H4686" t="s">
        <v>15</v>
      </c>
      <c r="I4686">
        <v>5568</v>
      </c>
      <c r="J4686">
        <v>109.28</v>
      </c>
      <c r="K4686">
        <v>35.840000000000003</v>
      </c>
    </row>
    <row r="4687" spans="1:11" x14ac:dyDescent="0.35">
      <c r="A4687">
        <v>518492305</v>
      </c>
      <c r="B4687" s="2">
        <v>43927</v>
      </c>
      <c r="C4687" s="2">
        <v>43944</v>
      </c>
      <c r="D4687" t="s">
        <v>212</v>
      </c>
      <c r="E4687" t="s">
        <v>32</v>
      </c>
      <c r="F4687" t="s">
        <v>42</v>
      </c>
      <c r="G4687" t="s">
        <v>18</v>
      </c>
      <c r="H4687" t="s">
        <v>26</v>
      </c>
      <c r="I4687">
        <v>2250</v>
      </c>
      <c r="J4687">
        <v>437.2</v>
      </c>
      <c r="K4687">
        <v>263.33</v>
      </c>
    </row>
    <row r="4688" spans="1:11" x14ac:dyDescent="0.35">
      <c r="A4688">
        <v>302412259</v>
      </c>
      <c r="B4688" s="2">
        <v>42936</v>
      </c>
      <c r="C4688" s="2">
        <v>42938</v>
      </c>
      <c r="D4688" t="s">
        <v>148</v>
      </c>
      <c r="E4688" t="s">
        <v>24</v>
      </c>
      <c r="F4688" t="s">
        <v>68</v>
      </c>
      <c r="G4688" t="s">
        <v>14</v>
      </c>
      <c r="H4688" t="s">
        <v>26</v>
      </c>
      <c r="I4688">
        <v>9363</v>
      </c>
      <c r="J4688">
        <v>154.06</v>
      </c>
      <c r="K4688">
        <v>90.93</v>
      </c>
    </row>
    <row r="4689" spans="1:11" x14ac:dyDescent="0.35">
      <c r="A4689">
        <v>962560546</v>
      </c>
      <c r="B4689" s="2">
        <v>44909</v>
      </c>
      <c r="C4689" s="2">
        <v>44926</v>
      </c>
      <c r="D4689" t="s">
        <v>215</v>
      </c>
      <c r="E4689" t="s">
        <v>21</v>
      </c>
      <c r="F4689" t="s">
        <v>25</v>
      </c>
      <c r="G4689" t="s">
        <v>18</v>
      </c>
      <c r="H4689" t="s">
        <v>15</v>
      </c>
      <c r="I4689">
        <v>1911</v>
      </c>
      <c r="J4689">
        <v>205.7</v>
      </c>
      <c r="K4689">
        <v>117.11</v>
      </c>
    </row>
    <row r="4690" spans="1:11" x14ac:dyDescent="0.35">
      <c r="A4690">
        <v>569298493</v>
      </c>
      <c r="B4690" s="2">
        <v>43206</v>
      </c>
      <c r="C4690" s="2">
        <v>43222</v>
      </c>
      <c r="D4690" t="s">
        <v>110</v>
      </c>
      <c r="E4690" t="s">
        <v>38</v>
      </c>
      <c r="F4690" t="s">
        <v>22</v>
      </c>
      <c r="G4690" t="s">
        <v>14</v>
      </c>
      <c r="H4690" t="s">
        <v>19</v>
      </c>
      <c r="I4690">
        <v>6930</v>
      </c>
      <c r="J4690">
        <v>47.45</v>
      </c>
      <c r="K4690">
        <v>31.79</v>
      </c>
    </row>
    <row r="4691" spans="1:11" x14ac:dyDescent="0.35">
      <c r="A4691">
        <v>863299930</v>
      </c>
      <c r="B4691" s="2">
        <v>42505</v>
      </c>
      <c r="C4691" s="2">
        <v>42513</v>
      </c>
      <c r="D4691" t="s">
        <v>31</v>
      </c>
      <c r="E4691" t="s">
        <v>32</v>
      </c>
      <c r="F4691" t="s">
        <v>40</v>
      </c>
      <c r="G4691" t="s">
        <v>18</v>
      </c>
      <c r="H4691" t="s">
        <v>34</v>
      </c>
      <c r="I4691">
        <v>8488</v>
      </c>
      <c r="J4691">
        <v>651.21</v>
      </c>
      <c r="K4691">
        <v>524.96</v>
      </c>
    </row>
    <row r="4692" spans="1:11" x14ac:dyDescent="0.35">
      <c r="A4692">
        <v>505551183</v>
      </c>
      <c r="B4692" s="2">
        <v>43333</v>
      </c>
      <c r="C4692" s="2">
        <v>43350</v>
      </c>
      <c r="D4692" t="s">
        <v>114</v>
      </c>
      <c r="E4692" t="s">
        <v>38</v>
      </c>
      <c r="F4692" t="s">
        <v>25</v>
      </c>
      <c r="G4692" t="s">
        <v>14</v>
      </c>
      <c r="H4692" t="s">
        <v>26</v>
      </c>
      <c r="I4692">
        <v>2684</v>
      </c>
      <c r="J4692">
        <v>205.7</v>
      </c>
      <c r="K4692">
        <v>117.11</v>
      </c>
    </row>
    <row r="4693" spans="1:11" x14ac:dyDescent="0.35">
      <c r="A4693">
        <v>927351081</v>
      </c>
      <c r="B4693" s="2">
        <v>44339</v>
      </c>
      <c r="C4693" s="2">
        <v>44360</v>
      </c>
      <c r="D4693" t="s">
        <v>113</v>
      </c>
      <c r="E4693" t="s">
        <v>21</v>
      </c>
      <c r="F4693" t="s">
        <v>68</v>
      </c>
      <c r="G4693" t="s">
        <v>18</v>
      </c>
      <c r="H4693" t="s">
        <v>34</v>
      </c>
      <c r="I4693">
        <v>2647</v>
      </c>
      <c r="J4693">
        <v>154.06</v>
      </c>
      <c r="K4693">
        <v>90.93</v>
      </c>
    </row>
    <row r="4694" spans="1:11" x14ac:dyDescent="0.35">
      <c r="A4694">
        <v>480310952</v>
      </c>
      <c r="B4694" s="2">
        <v>42940</v>
      </c>
      <c r="C4694" s="2">
        <v>42955</v>
      </c>
      <c r="D4694" t="s">
        <v>63</v>
      </c>
      <c r="E4694" t="s">
        <v>32</v>
      </c>
      <c r="F4694" t="s">
        <v>40</v>
      </c>
      <c r="G4694" t="s">
        <v>14</v>
      </c>
      <c r="H4694" t="s">
        <v>19</v>
      </c>
      <c r="I4694">
        <v>3539</v>
      </c>
      <c r="J4694">
        <v>651.21</v>
      </c>
      <c r="K4694">
        <v>524.96</v>
      </c>
    </row>
    <row r="4695" spans="1:11" x14ac:dyDescent="0.35">
      <c r="A4695">
        <v>286354625</v>
      </c>
      <c r="B4695" s="2">
        <v>44222</v>
      </c>
      <c r="C4695" s="2">
        <v>44234</v>
      </c>
      <c r="D4695" t="s">
        <v>154</v>
      </c>
      <c r="E4695" t="s">
        <v>12</v>
      </c>
      <c r="F4695" t="s">
        <v>30</v>
      </c>
      <c r="G4695" t="s">
        <v>18</v>
      </c>
      <c r="H4695" t="s">
        <v>19</v>
      </c>
      <c r="I4695">
        <v>7552</v>
      </c>
      <c r="J4695">
        <v>81.73</v>
      </c>
      <c r="K4695">
        <v>56.67</v>
      </c>
    </row>
    <row r="4696" spans="1:11" x14ac:dyDescent="0.35">
      <c r="A4696">
        <v>187718427</v>
      </c>
      <c r="B4696" s="2">
        <v>42495</v>
      </c>
      <c r="C4696" s="2">
        <v>42506</v>
      </c>
      <c r="D4696" t="s">
        <v>93</v>
      </c>
      <c r="E4696" t="s">
        <v>29</v>
      </c>
      <c r="F4696" t="s">
        <v>17</v>
      </c>
      <c r="G4696" t="s">
        <v>18</v>
      </c>
      <c r="H4696" t="s">
        <v>15</v>
      </c>
      <c r="I4696">
        <v>8909</v>
      </c>
      <c r="J4696">
        <v>152.58000000000001</v>
      </c>
      <c r="K4696">
        <v>97.44</v>
      </c>
    </row>
    <row r="4697" spans="1:11" x14ac:dyDescent="0.35">
      <c r="A4697">
        <v>996951186</v>
      </c>
      <c r="B4697" s="2">
        <v>42813</v>
      </c>
      <c r="C4697" s="2">
        <v>42831</v>
      </c>
      <c r="D4697" t="s">
        <v>198</v>
      </c>
      <c r="E4697" t="s">
        <v>38</v>
      </c>
      <c r="F4697" t="s">
        <v>30</v>
      </c>
      <c r="G4697" t="s">
        <v>14</v>
      </c>
      <c r="H4697" t="s">
        <v>34</v>
      </c>
      <c r="I4697">
        <v>8865</v>
      </c>
      <c r="J4697">
        <v>81.73</v>
      </c>
      <c r="K4697">
        <v>56.67</v>
      </c>
    </row>
    <row r="4698" spans="1:11" x14ac:dyDescent="0.35">
      <c r="A4698">
        <v>446914231</v>
      </c>
      <c r="B4698" s="2">
        <v>43733</v>
      </c>
      <c r="C4698" s="2">
        <v>43752</v>
      </c>
      <c r="D4698" t="s">
        <v>99</v>
      </c>
      <c r="E4698" t="s">
        <v>38</v>
      </c>
      <c r="F4698" t="s">
        <v>40</v>
      </c>
      <c r="G4698" t="s">
        <v>18</v>
      </c>
      <c r="H4698" t="s">
        <v>34</v>
      </c>
      <c r="I4698">
        <v>707</v>
      </c>
      <c r="J4698">
        <v>651.21</v>
      </c>
      <c r="K4698">
        <v>524.96</v>
      </c>
    </row>
    <row r="4699" spans="1:11" x14ac:dyDescent="0.35">
      <c r="A4699">
        <v>840781390</v>
      </c>
      <c r="B4699" s="2">
        <v>44854</v>
      </c>
      <c r="C4699" s="2">
        <v>44868</v>
      </c>
      <c r="D4699" t="s">
        <v>67</v>
      </c>
      <c r="E4699" t="s">
        <v>21</v>
      </c>
      <c r="F4699" t="s">
        <v>76</v>
      </c>
      <c r="G4699" t="s">
        <v>14</v>
      </c>
      <c r="H4699" t="s">
        <v>34</v>
      </c>
      <c r="I4699">
        <v>4752</v>
      </c>
      <c r="J4699">
        <v>668.27</v>
      </c>
      <c r="K4699">
        <v>502.54</v>
      </c>
    </row>
    <row r="4700" spans="1:11" x14ac:dyDescent="0.35">
      <c r="A4700">
        <v>502038991</v>
      </c>
      <c r="B4700" s="2">
        <v>43239</v>
      </c>
      <c r="C4700" s="2">
        <v>43247</v>
      </c>
      <c r="D4700" t="s">
        <v>187</v>
      </c>
      <c r="E4700" t="s">
        <v>29</v>
      </c>
      <c r="F4700" t="s">
        <v>17</v>
      </c>
      <c r="G4700" t="s">
        <v>14</v>
      </c>
      <c r="H4700" t="s">
        <v>15</v>
      </c>
      <c r="I4700">
        <v>3349</v>
      </c>
      <c r="J4700">
        <v>152.58000000000001</v>
      </c>
      <c r="K4700">
        <v>97.44</v>
      </c>
    </row>
    <row r="4701" spans="1:11" x14ac:dyDescent="0.35">
      <c r="A4701">
        <v>524485862</v>
      </c>
      <c r="B4701" s="2">
        <v>44039</v>
      </c>
      <c r="C4701" s="2">
        <v>44058</v>
      </c>
      <c r="D4701" t="s">
        <v>23</v>
      </c>
      <c r="E4701" t="s">
        <v>24</v>
      </c>
      <c r="F4701" t="s">
        <v>17</v>
      </c>
      <c r="G4701" t="s">
        <v>18</v>
      </c>
      <c r="H4701" t="s">
        <v>19</v>
      </c>
      <c r="I4701">
        <v>5877</v>
      </c>
      <c r="J4701">
        <v>152.58000000000001</v>
      </c>
      <c r="K4701">
        <v>97.44</v>
      </c>
    </row>
    <row r="4702" spans="1:11" x14ac:dyDescent="0.35">
      <c r="A4702">
        <v>722233331</v>
      </c>
      <c r="B4702" s="2">
        <v>42825</v>
      </c>
      <c r="C4702" s="2">
        <v>42834</v>
      </c>
      <c r="D4702" t="s">
        <v>168</v>
      </c>
      <c r="E4702" t="s">
        <v>21</v>
      </c>
      <c r="F4702" t="s">
        <v>68</v>
      </c>
      <c r="G4702" t="s">
        <v>14</v>
      </c>
      <c r="H4702" t="s">
        <v>34</v>
      </c>
      <c r="I4702">
        <v>3747</v>
      </c>
      <c r="J4702">
        <v>154.06</v>
      </c>
      <c r="K4702">
        <v>90.93</v>
      </c>
    </row>
    <row r="4703" spans="1:11" x14ac:dyDescent="0.35">
      <c r="A4703">
        <v>979705226</v>
      </c>
      <c r="B4703" s="2">
        <v>43412</v>
      </c>
      <c r="C4703" s="2">
        <v>43433</v>
      </c>
      <c r="D4703" t="s">
        <v>219</v>
      </c>
      <c r="E4703" t="s">
        <v>38</v>
      </c>
      <c r="F4703" t="s">
        <v>22</v>
      </c>
      <c r="G4703" t="s">
        <v>18</v>
      </c>
      <c r="H4703" t="s">
        <v>19</v>
      </c>
      <c r="I4703">
        <v>5402</v>
      </c>
      <c r="J4703">
        <v>47.45</v>
      </c>
      <c r="K4703">
        <v>31.79</v>
      </c>
    </row>
    <row r="4704" spans="1:11" x14ac:dyDescent="0.35">
      <c r="A4704">
        <v>801637876</v>
      </c>
      <c r="B4704" s="2">
        <v>42230</v>
      </c>
      <c r="C4704" s="2">
        <v>42235</v>
      </c>
      <c r="D4704" t="s">
        <v>50</v>
      </c>
      <c r="E4704" t="s">
        <v>51</v>
      </c>
      <c r="F4704" t="s">
        <v>42</v>
      </c>
      <c r="G4704" t="s">
        <v>18</v>
      </c>
      <c r="H4704" t="s">
        <v>34</v>
      </c>
      <c r="I4704">
        <v>1316</v>
      </c>
      <c r="J4704">
        <v>437.2</v>
      </c>
      <c r="K4704">
        <v>263.33</v>
      </c>
    </row>
    <row r="4705" spans="1:11" x14ac:dyDescent="0.35">
      <c r="A4705">
        <v>663080108</v>
      </c>
      <c r="B4705" s="2">
        <v>44521</v>
      </c>
      <c r="C4705" s="2">
        <v>44541</v>
      </c>
      <c r="D4705" t="s">
        <v>107</v>
      </c>
      <c r="E4705" t="s">
        <v>21</v>
      </c>
      <c r="F4705" t="s">
        <v>47</v>
      </c>
      <c r="G4705" t="s">
        <v>14</v>
      </c>
      <c r="H4705" t="s">
        <v>34</v>
      </c>
      <c r="I4705">
        <v>8994</v>
      </c>
      <c r="J4705">
        <v>421.89</v>
      </c>
      <c r="K4705">
        <v>364.69</v>
      </c>
    </row>
    <row r="4706" spans="1:11" x14ac:dyDescent="0.35">
      <c r="A4706">
        <v>659393250</v>
      </c>
      <c r="B4706" s="2">
        <v>43919</v>
      </c>
      <c r="C4706" s="2">
        <v>43938</v>
      </c>
      <c r="D4706" t="s">
        <v>219</v>
      </c>
      <c r="E4706" t="s">
        <v>38</v>
      </c>
      <c r="F4706" t="s">
        <v>42</v>
      </c>
      <c r="G4706" t="s">
        <v>18</v>
      </c>
      <c r="H4706" t="s">
        <v>34</v>
      </c>
      <c r="I4706">
        <v>7971</v>
      </c>
      <c r="J4706">
        <v>437.2</v>
      </c>
      <c r="K4706">
        <v>263.33</v>
      </c>
    </row>
    <row r="4707" spans="1:11" x14ac:dyDescent="0.35">
      <c r="A4707">
        <v>956251132</v>
      </c>
      <c r="B4707" s="2">
        <v>43445</v>
      </c>
      <c r="C4707" s="2">
        <v>43459</v>
      </c>
      <c r="D4707" t="s">
        <v>198</v>
      </c>
      <c r="E4707" t="s">
        <v>38</v>
      </c>
      <c r="F4707" t="s">
        <v>76</v>
      </c>
      <c r="G4707" t="s">
        <v>14</v>
      </c>
      <c r="H4707" t="s">
        <v>15</v>
      </c>
      <c r="I4707">
        <v>4815</v>
      </c>
      <c r="J4707">
        <v>668.27</v>
      </c>
      <c r="K4707">
        <v>502.54</v>
      </c>
    </row>
    <row r="4708" spans="1:11" x14ac:dyDescent="0.35">
      <c r="A4708">
        <v>439640080</v>
      </c>
      <c r="B4708" s="2">
        <v>44476</v>
      </c>
      <c r="C4708" s="2">
        <v>44484</v>
      </c>
      <c r="D4708" t="s">
        <v>109</v>
      </c>
      <c r="E4708" t="s">
        <v>21</v>
      </c>
      <c r="F4708" t="s">
        <v>25</v>
      </c>
      <c r="G4708" t="s">
        <v>14</v>
      </c>
      <c r="H4708" t="s">
        <v>26</v>
      </c>
      <c r="I4708">
        <v>8124</v>
      </c>
      <c r="J4708">
        <v>205.7</v>
      </c>
      <c r="K4708">
        <v>117.11</v>
      </c>
    </row>
    <row r="4709" spans="1:11" x14ac:dyDescent="0.35">
      <c r="A4709">
        <v>765858924</v>
      </c>
      <c r="B4709" s="2">
        <v>43270</v>
      </c>
      <c r="C4709" s="2">
        <v>43273</v>
      </c>
      <c r="D4709" t="s">
        <v>214</v>
      </c>
      <c r="E4709" t="s">
        <v>21</v>
      </c>
      <c r="F4709" t="s">
        <v>76</v>
      </c>
      <c r="G4709" t="s">
        <v>18</v>
      </c>
      <c r="H4709" t="s">
        <v>34</v>
      </c>
      <c r="I4709">
        <v>3530</v>
      </c>
      <c r="J4709">
        <v>668.27</v>
      </c>
      <c r="K4709">
        <v>502.54</v>
      </c>
    </row>
    <row r="4710" spans="1:11" x14ac:dyDescent="0.35">
      <c r="A4710">
        <v>511518990</v>
      </c>
      <c r="B4710" s="2">
        <v>43521</v>
      </c>
      <c r="C4710" s="2">
        <v>43540</v>
      </c>
      <c r="D4710" t="s">
        <v>219</v>
      </c>
      <c r="E4710" t="s">
        <v>38</v>
      </c>
      <c r="F4710" t="s">
        <v>56</v>
      </c>
      <c r="G4710" t="s">
        <v>14</v>
      </c>
      <c r="H4710" t="s">
        <v>19</v>
      </c>
      <c r="I4710">
        <v>8691</v>
      </c>
      <c r="J4710">
        <v>9.33</v>
      </c>
      <c r="K4710">
        <v>6.92</v>
      </c>
    </row>
    <row r="4711" spans="1:11" x14ac:dyDescent="0.35">
      <c r="A4711">
        <v>123544108</v>
      </c>
      <c r="B4711" s="2">
        <v>44694</v>
      </c>
      <c r="C4711" s="2">
        <v>44714</v>
      </c>
      <c r="D4711" t="s">
        <v>48</v>
      </c>
      <c r="E4711" t="s">
        <v>21</v>
      </c>
      <c r="F4711" t="s">
        <v>25</v>
      </c>
      <c r="G4711" t="s">
        <v>14</v>
      </c>
      <c r="H4711" t="s">
        <v>15</v>
      </c>
      <c r="I4711">
        <v>8302</v>
      </c>
      <c r="J4711">
        <v>205.7</v>
      </c>
      <c r="K4711">
        <v>117.11</v>
      </c>
    </row>
    <row r="4712" spans="1:11" x14ac:dyDescent="0.35">
      <c r="A4712">
        <v>569170606</v>
      </c>
      <c r="B4712" s="2">
        <v>42832</v>
      </c>
      <c r="C4712" s="2">
        <v>42843</v>
      </c>
      <c r="D4712" t="s">
        <v>102</v>
      </c>
      <c r="E4712" t="s">
        <v>21</v>
      </c>
      <c r="F4712" t="s">
        <v>17</v>
      </c>
      <c r="G4712" t="s">
        <v>18</v>
      </c>
      <c r="H4712" t="s">
        <v>15</v>
      </c>
      <c r="I4712">
        <v>9085</v>
      </c>
      <c r="J4712">
        <v>152.58000000000001</v>
      </c>
      <c r="K4712">
        <v>97.44</v>
      </c>
    </row>
    <row r="4713" spans="1:11" x14ac:dyDescent="0.35">
      <c r="A4713">
        <v>185947310</v>
      </c>
      <c r="B4713" s="2">
        <v>43836</v>
      </c>
      <c r="C4713" s="2">
        <v>43845</v>
      </c>
      <c r="D4713" t="s">
        <v>80</v>
      </c>
      <c r="E4713" t="s">
        <v>21</v>
      </c>
      <c r="F4713" t="s">
        <v>30</v>
      </c>
      <c r="G4713" t="s">
        <v>14</v>
      </c>
      <c r="H4713" t="s">
        <v>26</v>
      </c>
      <c r="I4713">
        <v>4796</v>
      </c>
      <c r="J4713">
        <v>81.73</v>
      </c>
      <c r="K4713">
        <v>56.67</v>
      </c>
    </row>
    <row r="4714" spans="1:11" x14ac:dyDescent="0.35">
      <c r="A4714">
        <v>531735551</v>
      </c>
      <c r="B4714" s="2">
        <v>44453</v>
      </c>
      <c r="C4714" s="2">
        <v>44456</v>
      </c>
      <c r="D4714" t="s">
        <v>114</v>
      </c>
      <c r="E4714" t="s">
        <v>38</v>
      </c>
      <c r="F4714" t="s">
        <v>33</v>
      </c>
      <c r="G4714" t="s">
        <v>14</v>
      </c>
      <c r="H4714" t="s">
        <v>34</v>
      </c>
      <c r="I4714">
        <v>1221</v>
      </c>
      <c r="J4714">
        <v>109.28</v>
      </c>
      <c r="K4714">
        <v>35.840000000000003</v>
      </c>
    </row>
    <row r="4715" spans="1:11" x14ac:dyDescent="0.35">
      <c r="A4715">
        <v>534709155</v>
      </c>
      <c r="B4715" s="2">
        <v>42204</v>
      </c>
      <c r="C4715" s="2">
        <v>42217</v>
      </c>
      <c r="D4715" t="s">
        <v>109</v>
      </c>
      <c r="E4715" t="s">
        <v>21</v>
      </c>
      <c r="F4715" t="s">
        <v>68</v>
      </c>
      <c r="G4715" t="s">
        <v>14</v>
      </c>
      <c r="H4715" t="s">
        <v>34</v>
      </c>
      <c r="I4715">
        <v>1176</v>
      </c>
      <c r="J4715">
        <v>154.06</v>
      </c>
      <c r="K4715">
        <v>90.93</v>
      </c>
    </row>
    <row r="4716" spans="1:11" x14ac:dyDescent="0.35">
      <c r="A4716">
        <v>543354451</v>
      </c>
      <c r="B4716" s="2">
        <v>42464</v>
      </c>
      <c r="C4716" s="2">
        <v>42477</v>
      </c>
      <c r="D4716" t="s">
        <v>62</v>
      </c>
      <c r="E4716" t="s">
        <v>38</v>
      </c>
      <c r="F4716" t="s">
        <v>76</v>
      </c>
      <c r="G4716" t="s">
        <v>14</v>
      </c>
      <c r="H4716" t="s">
        <v>34</v>
      </c>
      <c r="I4716">
        <v>9511</v>
      </c>
      <c r="J4716">
        <v>668.27</v>
      </c>
      <c r="K4716">
        <v>502.54</v>
      </c>
    </row>
    <row r="4717" spans="1:11" x14ac:dyDescent="0.35">
      <c r="A4717">
        <v>976470267</v>
      </c>
      <c r="B4717" s="2">
        <v>44343</v>
      </c>
      <c r="C4717" s="2">
        <v>44356</v>
      </c>
      <c r="D4717" t="s">
        <v>185</v>
      </c>
      <c r="E4717" t="s">
        <v>38</v>
      </c>
      <c r="F4717" t="s">
        <v>47</v>
      </c>
      <c r="G4717" t="s">
        <v>14</v>
      </c>
      <c r="H4717" t="s">
        <v>19</v>
      </c>
      <c r="I4717">
        <v>8106</v>
      </c>
      <c r="J4717">
        <v>421.89</v>
      </c>
      <c r="K4717">
        <v>364.69</v>
      </c>
    </row>
    <row r="4718" spans="1:11" x14ac:dyDescent="0.35">
      <c r="A4718">
        <v>973167932</v>
      </c>
      <c r="B4718" s="2">
        <v>43374</v>
      </c>
      <c r="C4718" s="2">
        <v>43387</v>
      </c>
      <c r="D4718" t="s">
        <v>202</v>
      </c>
      <c r="E4718" t="s">
        <v>38</v>
      </c>
      <c r="F4718" t="s">
        <v>13</v>
      </c>
      <c r="G4718" t="s">
        <v>18</v>
      </c>
      <c r="H4718" t="s">
        <v>19</v>
      </c>
      <c r="I4718">
        <v>872</v>
      </c>
      <c r="J4718">
        <v>255.28</v>
      </c>
      <c r="K4718">
        <v>159.41999999999999</v>
      </c>
    </row>
    <row r="4719" spans="1:11" x14ac:dyDescent="0.35">
      <c r="A4719">
        <v>642871272</v>
      </c>
      <c r="B4719" s="2">
        <v>43332</v>
      </c>
      <c r="C4719" s="2">
        <v>43349</v>
      </c>
      <c r="D4719" t="s">
        <v>124</v>
      </c>
      <c r="E4719" t="s">
        <v>38</v>
      </c>
      <c r="F4719" t="s">
        <v>76</v>
      </c>
      <c r="G4719" t="s">
        <v>14</v>
      </c>
      <c r="H4719" t="s">
        <v>26</v>
      </c>
      <c r="I4719">
        <v>8750</v>
      </c>
      <c r="J4719">
        <v>668.27</v>
      </c>
      <c r="K4719">
        <v>502.54</v>
      </c>
    </row>
    <row r="4720" spans="1:11" x14ac:dyDescent="0.35">
      <c r="A4720">
        <v>615316617</v>
      </c>
      <c r="B4720" s="2">
        <v>42226</v>
      </c>
      <c r="C4720" s="2">
        <v>42241</v>
      </c>
      <c r="D4720" t="s">
        <v>131</v>
      </c>
      <c r="E4720" t="s">
        <v>32</v>
      </c>
      <c r="F4720" t="s">
        <v>17</v>
      </c>
      <c r="G4720" t="s">
        <v>18</v>
      </c>
      <c r="H4720" t="s">
        <v>34</v>
      </c>
      <c r="I4720">
        <v>4716</v>
      </c>
      <c r="J4720">
        <v>152.58000000000001</v>
      </c>
      <c r="K4720">
        <v>97.44</v>
      </c>
    </row>
    <row r="4721" spans="1:11" x14ac:dyDescent="0.35">
      <c r="A4721">
        <v>690552794</v>
      </c>
      <c r="B4721" s="2">
        <v>44529</v>
      </c>
      <c r="C4721" s="2">
        <v>44540</v>
      </c>
      <c r="D4721" t="s">
        <v>84</v>
      </c>
      <c r="E4721" t="s">
        <v>24</v>
      </c>
      <c r="F4721" t="s">
        <v>30</v>
      </c>
      <c r="G4721" t="s">
        <v>18</v>
      </c>
      <c r="H4721" t="s">
        <v>26</v>
      </c>
      <c r="I4721">
        <v>8772</v>
      </c>
      <c r="J4721">
        <v>81.73</v>
      </c>
      <c r="K4721">
        <v>56.67</v>
      </c>
    </row>
    <row r="4722" spans="1:11" x14ac:dyDescent="0.35">
      <c r="A4722">
        <v>288941133</v>
      </c>
      <c r="B4722" s="2">
        <v>43104</v>
      </c>
      <c r="C4722" s="2">
        <v>43122</v>
      </c>
      <c r="D4722" t="s">
        <v>120</v>
      </c>
      <c r="E4722" t="s">
        <v>38</v>
      </c>
      <c r="F4722" t="s">
        <v>25</v>
      </c>
      <c r="G4722" t="s">
        <v>18</v>
      </c>
      <c r="H4722" t="s">
        <v>15</v>
      </c>
      <c r="I4722">
        <v>2957</v>
      </c>
      <c r="J4722">
        <v>205.7</v>
      </c>
      <c r="K4722">
        <v>117.11</v>
      </c>
    </row>
    <row r="4723" spans="1:11" x14ac:dyDescent="0.35">
      <c r="A4723">
        <v>701155459</v>
      </c>
      <c r="B4723" s="2">
        <v>43282</v>
      </c>
      <c r="C4723" s="2">
        <v>43303</v>
      </c>
      <c r="D4723" t="s">
        <v>216</v>
      </c>
      <c r="E4723" t="s">
        <v>51</v>
      </c>
      <c r="F4723" t="s">
        <v>68</v>
      </c>
      <c r="G4723" t="s">
        <v>18</v>
      </c>
      <c r="H4723" t="s">
        <v>26</v>
      </c>
      <c r="I4723">
        <v>6337</v>
      </c>
      <c r="J4723">
        <v>154.06</v>
      </c>
      <c r="K4723">
        <v>90.93</v>
      </c>
    </row>
    <row r="4724" spans="1:11" x14ac:dyDescent="0.35">
      <c r="A4724">
        <v>138182103</v>
      </c>
      <c r="B4724" s="2">
        <v>43321</v>
      </c>
      <c r="C4724" s="2">
        <v>43323</v>
      </c>
      <c r="D4724" t="s">
        <v>91</v>
      </c>
      <c r="E4724" t="s">
        <v>21</v>
      </c>
      <c r="F4724" t="s">
        <v>40</v>
      </c>
      <c r="G4724" t="s">
        <v>14</v>
      </c>
      <c r="H4724" t="s">
        <v>19</v>
      </c>
      <c r="I4724">
        <v>10</v>
      </c>
      <c r="J4724">
        <v>651.21</v>
      </c>
      <c r="K4724">
        <v>524.96</v>
      </c>
    </row>
    <row r="4725" spans="1:11" x14ac:dyDescent="0.35">
      <c r="A4725">
        <v>481319892</v>
      </c>
      <c r="B4725" s="2">
        <v>44137</v>
      </c>
      <c r="C4725" s="2">
        <v>44141</v>
      </c>
      <c r="D4725" t="s">
        <v>208</v>
      </c>
      <c r="E4725" t="s">
        <v>12</v>
      </c>
      <c r="F4725" t="s">
        <v>25</v>
      </c>
      <c r="G4725" t="s">
        <v>18</v>
      </c>
      <c r="H4725" t="s">
        <v>15</v>
      </c>
      <c r="I4725">
        <v>2107</v>
      </c>
      <c r="J4725">
        <v>205.7</v>
      </c>
      <c r="K4725">
        <v>117.11</v>
      </c>
    </row>
    <row r="4726" spans="1:11" x14ac:dyDescent="0.35">
      <c r="A4726">
        <v>532180154</v>
      </c>
      <c r="B4726" s="2">
        <v>42498</v>
      </c>
      <c r="C4726" s="2">
        <v>42505</v>
      </c>
      <c r="D4726" t="s">
        <v>23</v>
      </c>
      <c r="E4726" t="s">
        <v>24</v>
      </c>
      <c r="F4726" t="s">
        <v>56</v>
      </c>
      <c r="G4726" t="s">
        <v>18</v>
      </c>
      <c r="H4726" t="s">
        <v>15</v>
      </c>
      <c r="I4726">
        <v>2789</v>
      </c>
      <c r="J4726">
        <v>9.33</v>
      </c>
      <c r="K4726">
        <v>6.92</v>
      </c>
    </row>
    <row r="4727" spans="1:11" x14ac:dyDescent="0.35">
      <c r="A4727">
        <v>962686717</v>
      </c>
      <c r="B4727" s="2">
        <v>43253</v>
      </c>
      <c r="C4727" s="2">
        <v>43258</v>
      </c>
      <c r="D4727" t="s">
        <v>39</v>
      </c>
      <c r="E4727" t="s">
        <v>29</v>
      </c>
      <c r="F4727" t="s">
        <v>30</v>
      </c>
      <c r="G4727" t="s">
        <v>14</v>
      </c>
      <c r="H4727" t="s">
        <v>15</v>
      </c>
      <c r="I4727">
        <v>9247</v>
      </c>
      <c r="J4727">
        <v>81.73</v>
      </c>
      <c r="K4727">
        <v>56.67</v>
      </c>
    </row>
    <row r="4728" spans="1:11" x14ac:dyDescent="0.35">
      <c r="A4728">
        <v>265075910</v>
      </c>
      <c r="B4728" s="2">
        <v>44027</v>
      </c>
      <c r="C4728" s="2">
        <v>44028</v>
      </c>
      <c r="D4728" t="s">
        <v>158</v>
      </c>
      <c r="E4728" t="s">
        <v>12</v>
      </c>
      <c r="F4728" t="s">
        <v>76</v>
      </c>
      <c r="G4728" t="s">
        <v>18</v>
      </c>
      <c r="H4728" t="s">
        <v>34</v>
      </c>
      <c r="I4728">
        <v>707</v>
      </c>
      <c r="J4728">
        <v>668.27</v>
      </c>
      <c r="K4728">
        <v>502.54</v>
      </c>
    </row>
    <row r="4729" spans="1:11" x14ac:dyDescent="0.35">
      <c r="A4729">
        <v>601896560</v>
      </c>
      <c r="B4729" s="2">
        <v>43637</v>
      </c>
      <c r="C4729" s="2">
        <v>43641</v>
      </c>
      <c r="D4729" t="s">
        <v>120</v>
      </c>
      <c r="E4729" t="s">
        <v>38</v>
      </c>
      <c r="F4729" t="s">
        <v>56</v>
      </c>
      <c r="G4729" t="s">
        <v>18</v>
      </c>
      <c r="H4729" t="s">
        <v>26</v>
      </c>
      <c r="I4729">
        <v>3422</v>
      </c>
      <c r="J4729">
        <v>9.33</v>
      </c>
      <c r="K4729">
        <v>6.92</v>
      </c>
    </row>
    <row r="4730" spans="1:11" x14ac:dyDescent="0.35">
      <c r="A4730">
        <v>156009995</v>
      </c>
      <c r="B4730" s="2">
        <v>43642</v>
      </c>
      <c r="C4730" s="2">
        <v>43643</v>
      </c>
      <c r="D4730" t="s">
        <v>174</v>
      </c>
      <c r="E4730" t="s">
        <v>29</v>
      </c>
      <c r="F4730" t="s">
        <v>76</v>
      </c>
      <c r="G4730" t="s">
        <v>18</v>
      </c>
      <c r="H4730" t="s">
        <v>19</v>
      </c>
      <c r="I4730">
        <v>5679</v>
      </c>
      <c r="J4730">
        <v>668.27</v>
      </c>
      <c r="K4730">
        <v>502.54</v>
      </c>
    </row>
    <row r="4731" spans="1:11" x14ac:dyDescent="0.35">
      <c r="A4731">
        <v>780590045</v>
      </c>
      <c r="B4731" s="2">
        <v>43718</v>
      </c>
      <c r="C4731" s="2">
        <v>43719</v>
      </c>
      <c r="D4731" t="s">
        <v>49</v>
      </c>
      <c r="E4731" t="s">
        <v>21</v>
      </c>
      <c r="F4731" t="s">
        <v>47</v>
      </c>
      <c r="G4731" t="s">
        <v>18</v>
      </c>
      <c r="H4731" t="s">
        <v>34</v>
      </c>
      <c r="I4731">
        <v>2796</v>
      </c>
      <c r="J4731">
        <v>421.89</v>
      </c>
      <c r="K4731">
        <v>364.69</v>
      </c>
    </row>
    <row r="4732" spans="1:11" x14ac:dyDescent="0.35">
      <c r="A4732">
        <v>349123036</v>
      </c>
      <c r="B4732" s="2">
        <v>42468</v>
      </c>
      <c r="C4732" s="2">
        <v>42470</v>
      </c>
      <c r="D4732" t="s">
        <v>124</v>
      </c>
      <c r="E4732" t="s">
        <v>38</v>
      </c>
      <c r="F4732" t="s">
        <v>22</v>
      </c>
      <c r="G4732" t="s">
        <v>18</v>
      </c>
      <c r="H4732" t="s">
        <v>34</v>
      </c>
      <c r="I4732">
        <v>2120</v>
      </c>
      <c r="J4732">
        <v>47.45</v>
      </c>
      <c r="K4732">
        <v>31.79</v>
      </c>
    </row>
    <row r="4733" spans="1:11" x14ac:dyDescent="0.35">
      <c r="A4733">
        <v>405407798</v>
      </c>
      <c r="B4733" s="2">
        <v>43502</v>
      </c>
      <c r="C4733" s="2">
        <v>43520</v>
      </c>
      <c r="D4733" t="s">
        <v>75</v>
      </c>
      <c r="E4733" t="s">
        <v>38</v>
      </c>
      <c r="F4733" t="s">
        <v>68</v>
      </c>
      <c r="G4733" t="s">
        <v>18</v>
      </c>
      <c r="H4733" t="s">
        <v>19</v>
      </c>
      <c r="I4733">
        <v>8031</v>
      </c>
      <c r="J4733">
        <v>154.06</v>
      </c>
      <c r="K4733">
        <v>90.93</v>
      </c>
    </row>
    <row r="4734" spans="1:11" x14ac:dyDescent="0.35">
      <c r="A4734">
        <v>313555657</v>
      </c>
      <c r="B4734" s="2">
        <v>43933</v>
      </c>
      <c r="C4734" s="2">
        <v>43951</v>
      </c>
      <c r="D4734" t="s">
        <v>37</v>
      </c>
      <c r="E4734" t="s">
        <v>38</v>
      </c>
      <c r="F4734" t="s">
        <v>33</v>
      </c>
      <c r="G4734" t="s">
        <v>14</v>
      </c>
      <c r="H4734" t="s">
        <v>15</v>
      </c>
      <c r="I4734">
        <v>6942</v>
      </c>
      <c r="J4734">
        <v>109.28</v>
      </c>
      <c r="K4734">
        <v>35.840000000000003</v>
      </c>
    </row>
    <row r="4735" spans="1:11" x14ac:dyDescent="0.35">
      <c r="A4735">
        <v>407990443</v>
      </c>
      <c r="B4735" s="2">
        <v>44418</v>
      </c>
      <c r="C4735" s="2">
        <v>44434</v>
      </c>
      <c r="D4735" t="s">
        <v>27</v>
      </c>
      <c r="E4735" t="s">
        <v>24</v>
      </c>
      <c r="F4735" t="s">
        <v>40</v>
      </c>
      <c r="G4735" t="s">
        <v>18</v>
      </c>
      <c r="H4735" t="s">
        <v>26</v>
      </c>
      <c r="I4735">
        <v>2293</v>
      </c>
      <c r="J4735">
        <v>651.21</v>
      </c>
      <c r="K4735">
        <v>524.96</v>
      </c>
    </row>
    <row r="4736" spans="1:11" x14ac:dyDescent="0.35">
      <c r="A4736">
        <v>643448483</v>
      </c>
      <c r="B4736" s="2">
        <v>42925</v>
      </c>
      <c r="C4736" s="2">
        <v>42946</v>
      </c>
      <c r="D4736" t="s">
        <v>176</v>
      </c>
      <c r="E4736" t="s">
        <v>21</v>
      </c>
      <c r="F4736" t="s">
        <v>56</v>
      </c>
      <c r="G4736" t="s">
        <v>14</v>
      </c>
      <c r="H4736" t="s">
        <v>26</v>
      </c>
      <c r="I4736">
        <v>9560</v>
      </c>
      <c r="J4736">
        <v>9.33</v>
      </c>
      <c r="K4736">
        <v>6.92</v>
      </c>
    </row>
    <row r="4737" spans="1:11" x14ac:dyDescent="0.35">
      <c r="A4737">
        <v>144978606</v>
      </c>
      <c r="B4737" s="2">
        <v>44202</v>
      </c>
      <c r="C4737" s="2">
        <v>44212</v>
      </c>
      <c r="D4737" t="s">
        <v>205</v>
      </c>
      <c r="E4737" t="s">
        <v>21</v>
      </c>
      <c r="F4737" t="s">
        <v>40</v>
      </c>
      <c r="G4737" t="s">
        <v>14</v>
      </c>
      <c r="H4737" t="s">
        <v>19</v>
      </c>
      <c r="I4737">
        <v>1246</v>
      </c>
      <c r="J4737">
        <v>651.21</v>
      </c>
      <c r="K4737">
        <v>524.96</v>
      </c>
    </row>
    <row r="4738" spans="1:11" x14ac:dyDescent="0.35">
      <c r="A4738">
        <v>357942140</v>
      </c>
      <c r="B4738" s="2">
        <v>43839</v>
      </c>
      <c r="C4738" s="2">
        <v>43849</v>
      </c>
      <c r="D4738" t="s">
        <v>133</v>
      </c>
      <c r="E4738" t="s">
        <v>38</v>
      </c>
      <c r="F4738" t="s">
        <v>47</v>
      </c>
      <c r="G4738" t="s">
        <v>18</v>
      </c>
      <c r="H4738" t="s">
        <v>15</v>
      </c>
      <c r="I4738">
        <v>1888</v>
      </c>
      <c r="J4738">
        <v>421.89</v>
      </c>
      <c r="K4738">
        <v>364.69</v>
      </c>
    </row>
    <row r="4739" spans="1:11" x14ac:dyDescent="0.35">
      <c r="A4739">
        <v>998012912</v>
      </c>
      <c r="B4739" s="2">
        <v>42014</v>
      </c>
      <c r="C4739" s="2">
        <v>42032</v>
      </c>
      <c r="D4739" t="s">
        <v>148</v>
      </c>
      <c r="E4739" t="s">
        <v>24</v>
      </c>
      <c r="F4739" t="s">
        <v>47</v>
      </c>
      <c r="G4739" t="s">
        <v>18</v>
      </c>
      <c r="H4739" t="s">
        <v>19</v>
      </c>
      <c r="I4739">
        <v>3054</v>
      </c>
      <c r="J4739">
        <v>421.89</v>
      </c>
      <c r="K4739">
        <v>364.69</v>
      </c>
    </row>
    <row r="4740" spans="1:11" x14ac:dyDescent="0.35">
      <c r="A4740">
        <v>501177251</v>
      </c>
      <c r="B4740" s="2">
        <v>42215</v>
      </c>
      <c r="C4740" s="2">
        <v>42235</v>
      </c>
      <c r="D4740" t="s">
        <v>89</v>
      </c>
      <c r="E4740" t="s">
        <v>38</v>
      </c>
      <c r="F4740" t="s">
        <v>13</v>
      </c>
      <c r="G4740" t="s">
        <v>14</v>
      </c>
      <c r="H4740" t="s">
        <v>15</v>
      </c>
      <c r="I4740">
        <v>8341</v>
      </c>
      <c r="J4740">
        <v>255.28</v>
      </c>
      <c r="K4740">
        <v>159.41999999999999</v>
      </c>
    </row>
    <row r="4741" spans="1:11" x14ac:dyDescent="0.35">
      <c r="A4741">
        <v>973733985</v>
      </c>
      <c r="B4741" s="2">
        <v>43129</v>
      </c>
      <c r="C4741" s="2">
        <v>43130</v>
      </c>
      <c r="D4741" t="s">
        <v>153</v>
      </c>
      <c r="E4741" t="s">
        <v>38</v>
      </c>
      <c r="F4741" t="s">
        <v>33</v>
      </c>
      <c r="G4741" t="s">
        <v>18</v>
      </c>
      <c r="H4741" t="s">
        <v>26</v>
      </c>
      <c r="I4741">
        <v>8380</v>
      </c>
      <c r="J4741">
        <v>109.28</v>
      </c>
      <c r="K4741">
        <v>35.840000000000003</v>
      </c>
    </row>
    <row r="4742" spans="1:11" x14ac:dyDescent="0.35">
      <c r="A4742">
        <v>542294442</v>
      </c>
      <c r="B4742" s="2">
        <v>43832</v>
      </c>
      <c r="C4742" s="2">
        <v>43840</v>
      </c>
      <c r="D4742" t="s">
        <v>78</v>
      </c>
      <c r="E4742" t="s">
        <v>24</v>
      </c>
      <c r="F4742" t="s">
        <v>56</v>
      </c>
      <c r="G4742" t="s">
        <v>14</v>
      </c>
      <c r="H4742" t="s">
        <v>34</v>
      </c>
      <c r="I4742">
        <v>5831</v>
      </c>
      <c r="J4742">
        <v>9.33</v>
      </c>
      <c r="K4742">
        <v>6.92</v>
      </c>
    </row>
    <row r="4743" spans="1:11" x14ac:dyDescent="0.35">
      <c r="A4743">
        <v>103782451</v>
      </c>
      <c r="B4743" s="2">
        <v>42247</v>
      </c>
      <c r="C4743" s="2">
        <v>42252</v>
      </c>
      <c r="D4743" t="s">
        <v>207</v>
      </c>
      <c r="E4743" t="s">
        <v>51</v>
      </c>
      <c r="F4743" t="s">
        <v>13</v>
      </c>
      <c r="G4743" t="s">
        <v>18</v>
      </c>
      <c r="H4743" t="s">
        <v>34</v>
      </c>
      <c r="I4743">
        <v>388</v>
      </c>
      <c r="J4743">
        <v>255.28</v>
      </c>
      <c r="K4743">
        <v>159.41999999999999</v>
      </c>
    </row>
    <row r="4744" spans="1:11" x14ac:dyDescent="0.35">
      <c r="A4744">
        <v>175434339</v>
      </c>
      <c r="B4744" s="2">
        <v>42846</v>
      </c>
      <c r="C4744" s="2">
        <v>42850</v>
      </c>
      <c r="D4744" t="s">
        <v>74</v>
      </c>
      <c r="E4744" t="s">
        <v>38</v>
      </c>
      <c r="F4744" t="s">
        <v>68</v>
      </c>
      <c r="G4744" t="s">
        <v>18</v>
      </c>
      <c r="H4744" t="s">
        <v>34</v>
      </c>
      <c r="I4744">
        <v>3774</v>
      </c>
      <c r="J4744">
        <v>154.06</v>
      </c>
      <c r="K4744">
        <v>90.93</v>
      </c>
    </row>
    <row r="4745" spans="1:11" x14ac:dyDescent="0.35">
      <c r="A4745">
        <v>444798934</v>
      </c>
      <c r="B4745" s="2">
        <v>43104</v>
      </c>
      <c r="C4745" s="2">
        <v>43110</v>
      </c>
      <c r="D4745" t="s">
        <v>107</v>
      </c>
      <c r="E4745" t="s">
        <v>21</v>
      </c>
      <c r="F4745" t="s">
        <v>76</v>
      </c>
      <c r="G4745" t="s">
        <v>14</v>
      </c>
      <c r="H4745" t="s">
        <v>15</v>
      </c>
      <c r="I4745">
        <v>4744</v>
      </c>
      <c r="J4745">
        <v>668.27</v>
      </c>
      <c r="K4745">
        <v>502.54</v>
      </c>
    </row>
    <row r="4746" spans="1:11" x14ac:dyDescent="0.35">
      <c r="A4746">
        <v>219737565</v>
      </c>
      <c r="B4746" s="2">
        <v>44384</v>
      </c>
      <c r="C4746" s="2">
        <v>44394</v>
      </c>
      <c r="D4746" t="s">
        <v>98</v>
      </c>
      <c r="E4746" t="s">
        <v>38</v>
      </c>
      <c r="F4746" t="s">
        <v>42</v>
      </c>
      <c r="G4746" t="s">
        <v>18</v>
      </c>
      <c r="H4746" t="s">
        <v>26</v>
      </c>
      <c r="I4746">
        <v>4083</v>
      </c>
      <c r="J4746">
        <v>437.2</v>
      </c>
      <c r="K4746">
        <v>263.33</v>
      </c>
    </row>
    <row r="4747" spans="1:11" x14ac:dyDescent="0.35">
      <c r="A4747">
        <v>678424060</v>
      </c>
      <c r="B4747" s="2">
        <v>44129</v>
      </c>
      <c r="C4747" s="2">
        <v>44143</v>
      </c>
      <c r="D4747" t="s">
        <v>131</v>
      </c>
      <c r="E4747" t="s">
        <v>32</v>
      </c>
      <c r="F4747" t="s">
        <v>25</v>
      </c>
      <c r="G4747" t="s">
        <v>14</v>
      </c>
      <c r="H4747" t="s">
        <v>34</v>
      </c>
      <c r="I4747">
        <v>9610</v>
      </c>
      <c r="J4747">
        <v>205.7</v>
      </c>
      <c r="K4747">
        <v>117.11</v>
      </c>
    </row>
    <row r="4748" spans="1:11" x14ac:dyDescent="0.35">
      <c r="A4748">
        <v>819344747</v>
      </c>
      <c r="B4748" s="2">
        <v>43253</v>
      </c>
      <c r="C4748" s="2">
        <v>43262</v>
      </c>
      <c r="D4748" t="s">
        <v>143</v>
      </c>
      <c r="E4748" t="s">
        <v>24</v>
      </c>
      <c r="F4748" t="s">
        <v>40</v>
      </c>
      <c r="G4748" t="s">
        <v>14</v>
      </c>
      <c r="H4748" t="s">
        <v>15</v>
      </c>
      <c r="I4748">
        <v>1173</v>
      </c>
      <c r="J4748">
        <v>651.21</v>
      </c>
      <c r="K4748">
        <v>524.96</v>
      </c>
    </row>
    <row r="4749" spans="1:11" x14ac:dyDescent="0.35">
      <c r="A4749">
        <v>611298453</v>
      </c>
      <c r="B4749" s="2">
        <v>44597</v>
      </c>
      <c r="C4749" s="2">
        <v>44600</v>
      </c>
      <c r="D4749" t="s">
        <v>153</v>
      </c>
      <c r="E4749" t="s">
        <v>38</v>
      </c>
      <c r="F4749" t="s">
        <v>68</v>
      </c>
      <c r="G4749" t="s">
        <v>14</v>
      </c>
      <c r="H4749" t="s">
        <v>34</v>
      </c>
      <c r="I4749">
        <v>5652</v>
      </c>
      <c r="J4749">
        <v>154.06</v>
      </c>
      <c r="K4749">
        <v>90.93</v>
      </c>
    </row>
    <row r="4750" spans="1:11" x14ac:dyDescent="0.35">
      <c r="A4750">
        <v>543396508</v>
      </c>
      <c r="B4750" s="2">
        <v>42886</v>
      </c>
      <c r="C4750" s="2">
        <v>42895</v>
      </c>
      <c r="D4750" t="s">
        <v>113</v>
      </c>
      <c r="E4750" t="s">
        <v>21</v>
      </c>
      <c r="F4750" t="s">
        <v>47</v>
      </c>
      <c r="G4750" t="s">
        <v>14</v>
      </c>
      <c r="H4750" t="s">
        <v>19</v>
      </c>
      <c r="I4750">
        <v>1957</v>
      </c>
      <c r="J4750">
        <v>421.89</v>
      </c>
      <c r="K4750">
        <v>364.69</v>
      </c>
    </row>
    <row r="4751" spans="1:11" x14ac:dyDescent="0.35">
      <c r="A4751">
        <v>275062739</v>
      </c>
      <c r="B4751" s="2">
        <v>43589</v>
      </c>
      <c r="C4751" s="2">
        <v>43606</v>
      </c>
      <c r="D4751" t="s">
        <v>137</v>
      </c>
      <c r="E4751" t="s">
        <v>38</v>
      </c>
      <c r="F4751" t="s">
        <v>25</v>
      </c>
      <c r="G4751" t="s">
        <v>18</v>
      </c>
      <c r="H4751" t="s">
        <v>34</v>
      </c>
      <c r="I4751">
        <v>6032</v>
      </c>
      <c r="J4751">
        <v>205.7</v>
      </c>
      <c r="K4751">
        <v>117.11</v>
      </c>
    </row>
    <row r="4752" spans="1:11" x14ac:dyDescent="0.35">
      <c r="A4752">
        <v>886033475</v>
      </c>
      <c r="B4752" s="2">
        <v>43751</v>
      </c>
      <c r="C4752" s="2">
        <v>43762</v>
      </c>
      <c r="D4752" t="s">
        <v>120</v>
      </c>
      <c r="E4752" t="s">
        <v>38</v>
      </c>
      <c r="F4752" t="s">
        <v>30</v>
      </c>
      <c r="G4752" t="s">
        <v>14</v>
      </c>
      <c r="H4752" t="s">
        <v>19</v>
      </c>
      <c r="I4752">
        <v>5850</v>
      </c>
      <c r="J4752">
        <v>81.73</v>
      </c>
      <c r="K4752">
        <v>56.67</v>
      </c>
    </row>
    <row r="4753" spans="1:11" x14ac:dyDescent="0.35">
      <c r="A4753">
        <v>826357543</v>
      </c>
      <c r="B4753" s="2">
        <v>42653</v>
      </c>
      <c r="C4753" s="2">
        <v>42663</v>
      </c>
      <c r="D4753" t="s">
        <v>169</v>
      </c>
      <c r="E4753" t="s">
        <v>29</v>
      </c>
      <c r="F4753" t="s">
        <v>22</v>
      </c>
      <c r="G4753" t="s">
        <v>14</v>
      </c>
      <c r="H4753" t="s">
        <v>26</v>
      </c>
      <c r="I4753">
        <v>6415</v>
      </c>
      <c r="J4753">
        <v>47.45</v>
      </c>
      <c r="K4753">
        <v>31.79</v>
      </c>
    </row>
    <row r="4754" spans="1:11" x14ac:dyDescent="0.35">
      <c r="A4754">
        <v>866396272</v>
      </c>
      <c r="B4754" s="2">
        <v>43775</v>
      </c>
      <c r="C4754" s="2">
        <v>43778</v>
      </c>
      <c r="D4754" t="s">
        <v>48</v>
      </c>
      <c r="E4754" t="s">
        <v>21</v>
      </c>
      <c r="F4754" t="s">
        <v>47</v>
      </c>
      <c r="G4754" t="s">
        <v>14</v>
      </c>
      <c r="H4754" t="s">
        <v>34</v>
      </c>
      <c r="I4754">
        <v>4765</v>
      </c>
      <c r="J4754">
        <v>421.89</v>
      </c>
      <c r="K4754">
        <v>364.69</v>
      </c>
    </row>
    <row r="4755" spans="1:11" x14ac:dyDescent="0.35">
      <c r="A4755">
        <v>946823489</v>
      </c>
      <c r="B4755" s="2">
        <v>42563</v>
      </c>
      <c r="C4755" s="2">
        <v>42580</v>
      </c>
      <c r="D4755" t="s">
        <v>205</v>
      </c>
      <c r="E4755" t="s">
        <v>21</v>
      </c>
      <c r="F4755" t="s">
        <v>25</v>
      </c>
      <c r="G4755" t="s">
        <v>14</v>
      </c>
      <c r="H4755" t="s">
        <v>34</v>
      </c>
      <c r="I4755">
        <v>4966</v>
      </c>
      <c r="J4755">
        <v>205.7</v>
      </c>
      <c r="K4755">
        <v>117.11</v>
      </c>
    </row>
    <row r="4756" spans="1:11" x14ac:dyDescent="0.35">
      <c r="A4756">
        <v>628625524</v>
      </c>
      <c r="B4756" s="2">
        <v>43351</v>
      </c>
      <c r="C4756" s="2">
        <v>43356</v>
      </c>
      <c r="D4756" t="s">
        <v>37</v>
      </c>
      <c r="E4756" t="s">
        <v>38</v>
      </c>
      <c r="F4756" t="s">
        <v>13</v>
      </c>
      <c r="G4756" t="s">
        <v>18</v>
      </c>
      <c r="H4756" t="s">
        <v>26</v>
      </c>
      <c r="I4756">
        <v>3117</v>
      </c>
      <c r="J4756">
        <v>255.28</v>
      </c>
      <c r="K4756">
        <v>159.41999999999999</v>
      </c>
    </row>
    <row r="4757" spans="1:11" x14ac:dyDescent="0.35">
      <c r="A4757">
        <v>443101203</v>
      </c>
      <c r="B4757" s="2">
        <v>44787</v>
      </c>
      <c r="C4757" s="2">
        <v>44793</v>
      </c>
      <c r="D4757" t="s">
        <v>87</v>
      </c>
      <c r="E4757" t="s">
        <v>24</v>
      </c>
      <c r="F4757" t="s">
        <v>76</v>
      </c>
      <c r="G4757" t="s">
        <v>18</v>
      </c>
      <c r="H4757" t="s">
        <v>34</v>
      </c>
      <c r="I4757">
        <v>2347</v>
      </c>
      <c r="J4757">
        <v>668.27</v>
      </c>
      <c r="K4757">
        <v>502.54</v>
      </c>
    </row>
    <row r="4758" spans="1:11" x14ac:dyDescent="0.35">
      <c r="A4758">
        <v>541861855</v>
      </c>
      <c r="B4758" s="2">
        <v>42099</v>
      </c>
      <c r="C4758" s="2">
        <v>42104</v>
      </c>
      <c r="D4758" t="s">
        <v>210</v>
      </c>
      <c r="E4758" t="s">
        <v>38</v>
      </c>
      <c r="F4758" t="s">
        <v>68</v>
      </c>
      <c r="G4758" t="s">
        <v>14</v>
      </c>
      <c r="H4758" t="s">
        <v>34</v>
      </c>
      <c r="I4758">
        <v>7819</v>
      </c>
      <c r="J4758">
        <v>154.06</v>
      </c>
      <c r="K4758">
        <v>90.93</v>
      </c>
    </row>
    <row r="4759" spans="1:11" x14ac:dyDescent="0.35">
      <c r="A4759">
        <v>246831309</v>
      </c>
      <c r="B4759" s="2">
        <v>43137</v>
      </c>
      <c r="C4759" s="2">
        <v>43153</v>
      </c>
      <c r="D4759" t="s">
        <v>84</v>
      </c>
      <c r="E4759" t="s">
        <v>24</v>
      </c>
      <c r="F4759" t="s">
        <v>40</v>
      </c>
      <c r="G4759" t="s">
        <v>14</v>
      </c>
      <c r="H4759" t="s">
        <v>34</v>
      </c>
      <c r="I4759">
        <v>1724</v>
      </c>
      <c r="J4759">
        <v>651.21</v>
      </c>
      <c r="K4759">
        <v>524.96</v>
      </c>
    </row>
    <row r="4760" spans="1:11" x14ac:dyDescent="0.35">
      <c r="A4760">
        <v>300245893</v>
      </c>
      <c r="B4760" s="2">
        <v>42524</v>
      </c>
      <c r="C4760" s="2">
        <v>42545</v>
      </c>
      <c r="D4760" t="s">
        <v>150</v>
      </c>
      <c r="E4760" t="s">
        <v>38</v>
      </c>
      <c r="F4760" t="s">
        <v>17</v>
      </c>
      <c r="G4760" t="s">
        <v>14</v>
      </c>
      <c r="H4760" t="s">
        <v>19</v>
      </c>
      <c r="I4760">
        <v>8287</v>
      </c>
      <c r="J4760">
        <v>152.58000000000001</v>
      </c>
      <c r="K4760">
        <v>97.44</v>
      </c>
    </row>
    <row r="4761" spans="1:11" x14ac:dyDescent="0.35">
      <c r="A4761">
        <v>614654433</v>
      </c>
      <c r="B4761" s="2">
        <v>43696</v>
      </c>
      <c r="C4761" s="2">
        <v>43697</v>
      </c>
      <c r="D4761" t="s">
        <v>66</v>
      </c>
      <c r="E4761" t="s">
        <v>38</v>
      </c>
      <c r="F4761" t="s">
        <v>17</v>
      </c>
      <c r="G4761" t="s">
        <v>18</v>
      </c>
      <c r="H4761" t="s">
        <v>19</v>
      </c>
      <c r="I4761">
        <v>8761</v>
      </c>
      <c r="J4761">
        <v>152.58000000000001</v>
      </c>
      <c r="K4761">
        <v>97.44</v>
      </c>
    </row>
    <row r="4762" spans="1:11" x14ac:dyDescent="0.35">
      <c r="A4762">
        <v>722918260</v>
      </c>
      <c r="B4762" s="2">
        <v>43595</v>
      </c>
      <c r="C4762" s="2">
        <v>43609</v>
      </c>
      <c r="D4762" t="s">
        <v>11</v>
      </c>
      <c r="E4762" t="s">
        <v>12</v>
      </c>
      <c r="F4762" t="s">
        <v>56</v>
      </c>
      <c r="G4762" t="s">
        <v>14</v>
      </c>
      <c r="H4762" t="s">
        <v>34</v>
      </c>
      <c r="I4762">
        <v>6433</v>
      </c>
      <c r="J4762">
        <v>9.33</v>
      </c>
      <c r="K4762">
        <v>6.92</v>
      </c>
    </row>
    <row r="4763" spans="1:11" x14ac:dyDescent="0.35">
      <c r="A4763">
        <v>228211200</v>
      </c>
      <c r="B4763" s="2">
        <v>44165</v>
      </c>
      <c r="C4763" s="2">
        <v>44177</v>
      </c>
      <c r="D4763" t="s">
        <v>80</v>
      </c>
      <c r="E4763" t="s">
        <v>21</v>
      </c>
      <c r="F4763" t="s">
        <v>42</v>
      </c>
      <c r="G4763" t="s">
        <v>14</v>
      </c>
      <c r="H4763" t="s">
        <v>34</v>
      </c>
      <c r="I4763">
        <v>1620</v>
      </c>
      <c r="J4763">
        <v>437.2</v>
      </c>
      <c r="K4763">
        <v>263.33</v>
      </c>
    </row>
    <row r="4764" spans="1:11" x14ac:dyDescent="0.35">
      <c r="A4764">
        <v>154019582</v>
      </c>
      <c r="B4764" s="2">
        <v>44818</v>
      </c>
      <c r="C4764" s="2">
        <v>44824</v>
      </c>
      <c r="D4764" t="s">
        <v>82</v>
      </c>
      <c r="E4764" t="s">
        <v>32</v>
      </c>
      <c r="F4764" t="s">
        <v>68</v>
      </c>
      <c r="G4764" t="s">
        <v>18</v>
      </c>
      <c r="H4764" t="s">
        <v>26</v>
      </c>
      <c r="I4764">
        <v>6672</v>
      </c>
      <c r="J4764">
        <v>154.06</v>
      </c>
      <c r="K4764">
        <v>90.93</v>
      </c>
    </row>
    <row r="4765" spans="1:11" x14ac:dyDescent="0.35">
      <c r="A4765">
        <v>694142234</v>
      </c>
      <c r="B4765" s="2">
        <v>42931</v>
      </c>
      <c r="C4765" s="2">
        <v>42935</v>
      </c>
      <c r="D4765" t="s">
        <v>198</v>
      </c>
      <c r="E4765" t="s">
        <v>38</v>
      </c>
      <c r="F4765" t="s">
        <v>30</v>
      </c>
      <c r="G4765" t="s">
        <v>14</v>
      </c>
      <c r="H4765" t="s">
        <v>15</v>
      </c>
      <c r="I4765">
        <v>967</v>
      </c>
      <c r="J4765">
        <v>81.73</v>
      </c>
      <c r="K4765">
        <v>56.67</v>
      </c>
    </row>
    <row r="4766" spans="1:11" x14ac:dyDescent="0.35">
      <c r="A4766">
        <v>762690484</v>
      </c>
      <c r="B4766" s="2">
        <v>42006</v>
      </c>
      <c r="C4766" s="2">
        <v>42017</v>
      </c>
      <c r="D4766" t="s">
        <v>123</v>
      </c>
      <c r="E4766" t="s">
        <v>38</v>
      </c>
      <c r="F4766" t="s">
        <v>40</v>
      </c>
      <c r="G4766" t="s">
        <v>18</v>
      </c>
      <c r="H4766" t="s">
        <v>19</v>
      </c>
      <c r="I4766">
        <v>5918</v>
      </c>
      <c r="J4766">
        <v>651.21</v>
      </c>
      <c r="K4766">
        <v>524.96</v>
      </c>
    </row>
    <row r="4767" spans="1:11" x14ac:dyDescent="0.35">
      <c r="A4767">
        <v>244088160</v>
      </c>
      <c r="B4767" s="2">
        <v>43927</v>
      </c>
      <c r="C4767" s="2">
        <v>43933</v>
      </c>
      <c r="D4767" t="s">
        <v>132</v>
      </c>
      <c r="E4767" t="s">
        <v>38</v>
      </c>
      <c r="F4767" t="s">
        <v>76</v>
      </c>
      <c r="G4767" t="s">
        <v>14</v>
      </c>
      <c r="H4767" t="s">
        <v>34</v>
      </c>
      <c r="I4767">
        <v>9966</v>
      </c>
      <c r="J4767">
        <v>668.27</v>
      </c>
      <c r="K4767">
        <v>502.54</v>
      </c>
    </row>
    <row r="4768" spans="1:11" x14ac:dyDescent="0.35">
      <c r="A4768">
        <v>443071591</v>
      </c>
      <c r="B4768" s="2">
        <v>44550</v>
      </c>
      <c r="C4768" s="2">
        <v>44562</v>
      </c>
      <c r="D4768" t="s">
        <v>192</v>
      </c>
      <c r="E4768" t="s">
        <v>32</v>
      </c>
      <c r="F4768" t="s">
        <v>33</v>
      </c>
      <c r="G4768" t="s">
        <v>18</v>
      </c>
      <c r="H4768" t="s">
        <v>26</v>
      </c>
      <c r="I4768">
        <v>3585</v>
      </c>
      <c r="J4768">
        <v>109.28</v>
      </c>
      <c r="K4768">
        <v>35.840000000000003</v>
      </c>
    </row>
    <row r="4769" spans="1:11" x14ac:dyDescent="0.35">
      <c r="A4769">
        <v>934689605</v>
      </c>
      <c r="B4769" s="2">
        <v>43117</v>
      </c>
      <c r="C4769" s="2">
        <v>43118</v>
      </c>
      <c r="D4769" t="s">
        <v>158</v>
      </c>
      <c r="E4769" t="s">
        <v>12</v>
      </c>
      <c r="F4769" t="s">
        <v>25</v>
      </c>
      <c r="G4769" t="s">
        <v>14</v>
      </c>
      <c r="H4769" t="s">
        <v>34</v>
      </c>
      <c r="I4769">
        <v>4280</v>
      </c>
      <c r="J4769">
        <v>205.7</v>
      </c>
      <c r="K4769">
        <v>117.11</v>
      </c>
    </row>
    <row r="4770" spans="1:11" x14ac:dyDescent="0.35">
      <c r="A4770">
        <v>914303529</v>
      </c>
      <c r="B4770" s="2">
        <v>44533</v>
      </c>
      <c r="C4770" s="2">
        <v>44541</v>
      </c>
      <c r="D4770" t="s">
        <v>89</v>
      </c>
      <c r="E4770" t="s">
        <v>38</v>
      </c>
      <c r="F4770" t="s">
        <v>25</v>
      </c>
      <c r="G4770" t="s">
        <v>18</v>
      </c>
      <c r="H4770" t="s">
        <v>26</v>
      </c>
      <c r="I4770">
        <v>1587</v>
      </c>
      <c r="J4770">
        <v>205.7</v>
      </c>
      <c r="K4770">
        <v>117.11</v>
      </c>
    </row>
    <row r="4771" spans="1:11" x14ac:dyDescent="0.35">
      <c r="A4771">
        <v>547587192</v>
      </c>
      <c r="B4771" s="2">
        <v>44356</v>
      </c>
      <c r="C4771" s="2">
        <v>44375</v>
      </c>
      <c r="D4771" t="s">
        <v>203</v>
      </c>
      <c r="E4771" t="s">
        <v>21</v>
      </c>
      <c r="F4771" t="s">
        <v>25</v>
      </c>
      <c r="G4771" t="s">
        <v>14</v>
      </c>
      <c r="H4771" t="s">
        <v>15</v>
      </c>
      <c r="I4771">
        <v>2073</v>
      </c>
      <c r="J4771">
        <v>205.7</v>
      </c>
      <c r="K4771">
        <v>117.11</v>
      </c>
    </row>
    <row r="4772" spans="1:11" x14ac:dyDescent="0.35">
      <c r="A4772">
        <v>520526921</v>
      </c>
      <c r="B4772" s="2">
        <v>44537</v>
      </c>
      <c r="C4772" s="2">
        <v>44545</v>
      </c>
      <c r="D4772" t="s">
        <v>73</v>
      </c>
      <c r="E4772" t="s">
        <v>24</v>
      </c>
      <c r="F4772" t="s">
        <v>56</v>
      </c>
      <c r="G4772" t="s">
        <v>18</v>
      </c>
      <c r="H4772" t="s">
        <v>34</v>
      </c>
      <c r="I4772">
        <v>4338</v>
      </c>
      <c r="J4772">
        <v>9.33</v>
      </c>
      <c r="K4772">
        <v>6.92</v>
      </c>
    </row>
    <row r="4773" spans="1:11" x14ac:dyDescent="0.35">
      <c r="A4773">
        <v>689421546</v>
      </c>
      <c r="B4773" s="2">
        <v>44571</v>
      </c>
      <c r="C4773" s="2">
        <v>44576</v>
      </c>
      <c r="D4773" t="s">
        <v>178</v>
      </c>
      <c r="E4773" t="s">
        <v>21</v>
      </c>
      <c r="F4773" t="s">
        <v>33</v>
      </c>
      <c r="G4773" t="s">
        <v>14</v>
      </c>
      <c r="H4773" t="s">
        <v>34</v>
      </c>
      <c r="I4773">
        <v>4011</v>
      </c>
      <c r="J4773">
        <v>109.28</v>
      </c>
      <c r="K4773">
        <v>35.840000000000003</v>
      </c>
    </row>
    <row r="4774" spans="1:11" x14ac:dyDescent="0.35">
      <c r="A4774">
        <v>530882394</v>
      </c>
      <c r="B4774" s="2">
        <v>44916</v>
      </c>
      <c r="C4774" s="2">
        <v>44932</v>
      </c>
      <c r="D4774" t="s">
        <v>193</v>
      </c>
      <c r="E4774" t="s">
        <v>21</v>
      </c>
      <c r="F4774" t="s">
        <v>47</v>
      </c>
      <c r="G4774" t="s">
        <v>14</v>
      </c>
      <c r="H4774" t="s">
        <v>15</v>
      </c>
      <c r="I4774">
        <v>8753</v>
      </c>
      <c r="J4774">
        <v>421.89</v>
      </c>
      <c r="K4774">
        <v>364.69</v>
      </c>
    </row>
    <row r="4775" spans="1:11" x14ac:dyDescent="0.35">
      <c r="A4775">
        <v>491833293</v>
      </c>
      <c r="B4775" s="2">
        <v>42844</v>
      </c>
      <c r="C4775" s="2">
        <v>42859</v>
      </c>
      <c r="D4775" t="s">
        <v>23</v>
      </c>
      <c r="E4775" t="s">
        <v>24</v>
      </c>
      <c r="F4775" t="s">
        <v>33</v>
      </c>
      <c r="G4775" t="s">
        <v>14</v>
      </c>
      <c r="H4775" t="s">
        <v>26</v>
      </c>
      <c r="I4775">
        <v>3256</v>
      </c>
      <c r="J4775">
        <v>109.28</v>
      </c>
      <c r="K4775">
        <v>35.840000000000003</v>
      </c>
    </row>
    <row r="4776" spans="1:11" x14ac:dyDescent="0.35">
      <c r="A4776">
        <v>639510571</v>
      </c>
      <c r="B4776" s="2">
        <v>42904</v>
      </c>
      <c r="C4776" s="2">
        <v>42920</v>
      </c>
      <c r="D4776" t="s">
        <v>120</v>
      </c>
      <c r="E4776" t="s">
        <v>38</v>
      </c>
      <c r="F4776" t="s">
        <v>25</v>
      </c>
      <c r="G4776" t="s">
        <v>14</v>
      </c>
      <c r="H4776" t="s">
        <v>34</v>
      </c>
      <c r="I4776">
        <v>4244</v>
      </c>
      <c r="J4776">
        <v>205.7</v>
      </c>
      <c r="K4776">
        <v>117.11</v>
      </c>
    </row>
    <row r="4777" spans="1:11" x14ac:dyDescent="0.35">
      <c r="A4777">
        <v>211463057</v>
      </c>
      <c r="B4777" s="2">
        <v>43954</v>
      </c>
      <c r="C4777" s="2">
        <v>43964</v>
      </c>
      <c r="D4777" t="s">
        <v>164</v>
      </c>
      <c r="E4777" t="s">
        <v>38</v>
      </c>
      <c r="F4777" t="s">
        <v>30</v>
      </c>
      <c r="G4777" t="s">
        <v>18</v>
      </c>
      <c r="H4777" t="s">
        <v>19</v>
      </c>
      <c r="I4777">
        <v>5473</v>
      </c>
      <c r="J4777">
        <v>81.73</v>
      </c>
      <c r="K4777">
        <v>56.67</v>
      </c>
    </row>
    <row r="4778" spans="1:11" x14ac:dyDescent="0.35">
      <c r="A4778">
        <v>765552079</v>
      </c>
      <c r="B4778" s="2">
        <v>44357</v>
      </c>
      <c r="C4778" s="2">
        <v>44363</v>
      </c>
      <c r="D4778" t="s">
        <v>195</v>
      </c>
      <c r="E4778" t="s">
        <v>21</v>
      </c>
      <c r="F4778" t="s">
        <v>17</v>
      </c>
      <c r="G4778" t="s">
        <v>18</v>
      </c>
      <c r="H4778" t="s">
        <v>15</v>
      </c>
      <c r="I4778">
        <v>2727</v>
      </c>
      <c r="J4778">
        <v>152.58000000000001</v>
      </c>
      <c r="K4778">
        <v>97.44</v>
      </c>
    </row>
    <row r="4779" spans="1:11" x14ac:dyDescent="0.35">
      <c r="A4779">
        <v>329951465</v>
      </c>
      <c r="B4779" s="2">
        <v>43827</v>
      </c>
      <c r="C4779" s="2">
        <v>43846</v>
      </c>
      <c r="D4779" t="s">
        <v>211</v>
      </c>
      <c r="E4779" t="s">
        <v>38</v>
      </c>
      <c r="F4779" t="s">
        <v>76</v>
      </c>
      <c r="G4779" t="s">
        <v>14</v>
      </c>
      <c r="H4779" t="s">
        <v>19</v>
      </c>
      <c r="I4779">
        <v>8825</v>
      </c>
      <c r="J4779">
        <v>668.27</v>
      </c>
      <c r="K4779">
        <v>502.54</v>
      </c>
    </row>
    <row r="4780" spans="1:11" x14ac:dyDescent="0.35">
      <c r="A4780">
        <v>153147542</v>
      </c>
      <c r="B4780" s="2">
        <v>44085</v>
      </c>
      <c r="C4780" s="2">
        <v>44096</v>
      </c>
      <c r="D4780" t="s">
        <v>39</v>
      </c>
      <c r="E4780" t="s">
        <v>29</v>
      </c>
      <c r="F4780" t="s">
        <v>47</v>
      </c>
      <c r="G4780" t="s">
        <v>18</v>
      </c>
      <c r="H4780" t="s">
        <v>19</v>
      </c>
      <c r="I4780">
        <v>8616</v>
      </c>
      <c r="J4780">
        <v>421.89</v>
      </c>
      <c r="K4780">
        <v>364.69</v>
      </c>
    </row>
    <row r="4781" spans="1:11" x14ac:dyDescent="0.35">
      <c r="A4781">
        <v>653939139</v>
      </c>
      <c r="B4781" s="2">
        <v>44086</v>
      </c>
      <c r="C4781" s="2">
        <v>44104</v>
      </c>
      <c r="D4781" t="s">
        <v>31</v>
      </c>
      <c r="E4781" t="s">
        <v>32</v>
      </c>
      <c r="F4781" t="s">
        <v>13</v>
      </c>
      <c r="G4781" t="s">
        <v>18</v>
      </c>
      <c r="H4781" t="s">
        <v>34</v>
      </c>
      <c r="I4781">
        <v>3978</v>
      </c>
      <c r="J4781">
        <v>255.28</v>
      </c>
      <c r="K4781">
        <v>159.41999999999999</v>
      </c>
    </row>
    <row r="4782" spans="1:11" x14ac:dyDescent="0.35">
      <c r="A4782">
        <v>971437585</v>
      </c>
      <c r="B4782" s="2">
        <v>44058</v>
      </c>
      <c r="C4782" s="2">
        <v>44078</v>
      </c>
      <c r="D4782" t="s">
        <v>137</v>
      </c>
      <c r="E4782" t="s">
        <v>38</v>
      </c>
      <c r="F4782" t="s">
        <v>40</v>
      </c>
      <c r="G4782" t="s">
        <v>18</v>
      </c>
      <c r="H4782" t="s">
        <v>34</v>
      </c>
      <c r="I4782">
        <v>8824</v>
      </c>
      <c r="J4782">
        <v>651.21</v>
      </c>
      <c r="K4782">
        <v>524.96</v>
      </c>
    </row>
    <row r="4783" spans="1:11" x14ac:dyDescent="0.35">
      <c r="A4783">
        <v>315066707</v>
      </c>
      <c r="B4783" s="2">
        <v>42351</v>
      </c>
      <c r="C4783" s="2">
        <v>42371</v>
      </c>
      <c r="D4783" t="s">
        <v>143</v>
      </c>
      <c r="E4783" t="s">
        <v>24</v>
      </c>
      <c r="F4783" t="s">
        <v>56</v>
      </c>
      <c r="G4783" t="s">
        <v>18</v>
      </c>
      <c r="H4783" t="s">
        <v>26</v>
      </c>
      <c r="I4783">
        <v>4095</v>
      </c>
      <c r="J4783">
        <v>9.33</v>
      </c>
      <c r="K4783">
        <v>6.92</v>
      </c>
    </row>
    <row r="4784" spans="1:11" x14ac:dyDescent="0.35">
      <c r="A4784">
        <v>214562833</v>
      </c>
      <c r="B4784" s="2">
        <v>43859</v>
      </c>
      <c r="C4784" s="2">
        <v>43861</v>
      </c>
      <c r="D4784" t="s">
        <v>199</v>
      </c>
      <c r="E4784" t="s">
        <v>29</v>
      </c>
      <c r="F4784" t="s">
        <v>76</v>
      </c>
      <c r="G4784" t="s">
        <v>14</v>
      </c>
      <c r="H4784" t="s">
        <v>19</v>
      </c>
      <c r="I4784">
        <v>2765</v>
      </c>
      <c r="J4784">
        <v>668.27</v>
      </c>
      <c r="K4784">
        <v>502.54</v>
      </c>
    </row>
    <row r="4785" spans="1:11" x14ac:dyDescent="0.35">
      <c r="A4785">
        <v>469974792</v>
      </c>
      <c r="B4785" s="2">
        <v>44707</v>
      </c>
      <c r="C4785" s="2">
        <v>44716</v>
      </c>
      <c r="D4785" t="s">
        <v>172</v>
      </c>
      <c r="E4785" t="s">
        <v>21</v>
      </c>
      <c r="F4785" t="s">
        <v>13</v>
      </c>
      <c r="G4785" t="s">
        <v>18</v>
      </c>
      <c r="H4785" t="s">
        <v>15</v>
      </c>
      <c r="I4785">
        <v>4840</v>
      </c>
      <c r="J4785">
        <v>255.28</v>
      </c>
      <c r="K4785">
        <v>159.41999999999999</v>
      </c>
    </row>
    <row r="4786" spans="1:11" x14ac:dyDescent="0.35">
      <c r="A4786">
        <v>501663911</v>
      </c>
      <c r="B4786" s="2">
        <v>43760</v>
      </c>
      <c r="C4786" s="2">
        <v>43762</v>
      </c>
      <c r="D4786" t="s">
        <v>45</v>
      </c>
      <c r="E4786" t="s">
        <v>12</v>
      </c>
      <c r="F4786" t="s">
        <v>56</v>
      </c>
      <c r="G4786" t="s">
        <v>18</v>
      </c>
      <c r="H4786" t="s">
        <v>34</v>
      </c>
      <c r="I4786">
        <v>2354</v>
      </c>
      <c r="J4786">
        <v>9.33</v>
      </c>
      <c r="K4786">
        <v>6.92</v>
      </c>
    </row>
    <row r="4787" spans="1:11" x14ac:dyDescent="0.35">
      <c r="A4787">
        <v>700304019</v>
      </c>
      <c r="B4787" s="2">
        <v>43427</v>
      </c>
      <c r="C4787" s="2">
        <v>43438</v>
      </c>
      <c r="D4787" t="s">
        <v>116</v>
      </c>
      <c r="E4787" t="s">
        <v>21</v>
      </c>
      <c r="F4787" t="s">
        <v>30</v>
      </c>
      <c r="G4787" t="s">
        <v>18</v>
      </c>
      <c r="H4787" t="s">
        <v>15</v>
      </c>
      <c r="I4787">
        <v>4376</v>
      </c>
      <c r="J4787">
        <v>81.73</v>
      </c>
      <c r="K4787">
        <v>56.67</v>
      </c>
    </row>
    <row r="4788" spans="1:11" x14ac:dyDescent="0.35">
      <c r="A4788">
        <v>176881444</v>
      </c>
      <c r="B4788" s="2">
        <v>43425</v>
      </c>
      <c r="C4788" s="2">
        <v>43445</v>
      </c>
      <c r="D4788" t="s">
        <v>75</v>
      </c>
      <c r="E4788" t="s">
        <v>38</v>
      </c>
      <c r="F4788" t="s">
        <v>17</v>
      </c>
      <c r="G4788" t="s">
        <v>18</v>
      </c>
      <c r="H4788" t="s">
        <v>26</v>
      </c>
      <c r="I4788">
        <v>2005</v>
      </c>
      <c r="J4788">
        <v>152.58000000000001</v>
      </c>
      <c r="K4788">
        <v>97.44</v>
      </c>
    </row>
    <row r="4789" spans="1:11" x14ac:dyDescent="0.35">
      <c r="A4789">
        <v>812695014</v>
      </c>
      <c r="B4789" s="2">
        <v>43941</v>
      </c>
      <c r="C4789" s="2">
        <v>43946</v>
      </c>
      <c r="D4789" t="s">
        <v>186</v>
      </c>
      <c r="E4789" t="s">
        <v>38</v>
      </c>
      <c r="F4789" t="s">
        <v>13</v>
      </c>
      <c r="G4789" t="s">
        <v>14</v>
      </c>
      <c r="H4789" t="s">
        <v>34</v>
      </c>
      <c r="I4789">
        <v>3369</v>
      </c>
      <c r="J4789">
        <v>255.28</v>
      </c>
      <c r="K4789">
        <v>159.41999999999999</v>
      </c>
    </row>
    <row r="4790" spans="1:11" x14ac:dyDescent="0.35">
      <c r="A4790">
        <v>509356057</v>
      </c>
      <c r="B4790" s="2">
        <v>43204</v>
      </c>
      <c r="C4790" s="2">
        <v>43206</v>
      </c>
      <c r="D4790" t="s">
        <v>125</v>
      </c>
      <c r="E4790" t="s">
        <v>21</v>
      </c>
      <c r="F4790" t="s">
        <v>33</v>
      </c>
      <c r="G4790" t="s">
        <v>14</v>
      </c>
      <c r="H4790" t="s">
        <v>34</v>
      </c>
      <c r="I4790">
        <v>8631</v>
      </c>
      <c r="J4790">
        <v>109.28</v>
      </c>
      <c r="K4790">
        <v>35.840000000000003</v>
      </c>
    </row>
    <row r="4791" spans="1:11" x14ac:dyDescent="0.35">
      <c r="A4791">
        <v>838788402</v>
      </c>
      <c r="B4791" s="2">
        <v>44602</v>
      </c>
      <c r="C4791" s="2">
        <v>44621</v>
      </c>
      <c r="D4791" t="s">
        <v>129</v>
      </c>
      <c r="E4791" t="s">
        <v>21</v>
      </c>
      <c r="F4791" t="s">
        <v>13</v>
      </c>
      <c r="G4791" t="s">
        <v>18</v>
      </c>
      <c r="H4791" t="s">
        <v>15</v>
      </c>
      <c r="I4791">
        <v>4983</v>
      </c>
      <c r="J4791">
        <v>255.28</v>
      </c>
      <c r="K4791">
        <v>159.41999999999999</v>
      </c>
    </row>
    <row r="4792" spans="1:11" x14ac:dyDescent="0.35">
      <c r="A4792">
        <v>293228375</v>
      </c>
      <c r="B4792" s="2">
        <v>44142</v>
      </c>
      <c r="C4792" s="2">
        <v>44159</v>
      </c>
      <c r="D4792" t="s">
        <v>171</v>
      </c>
      <c r="E4792" t="s">
        <v>12</v>
      </c>
      <c r="F4792" t="s">
        <v>56</v>
      </c>
      <c r="G4792" t="s">
        <v>18</v>
      </c>
      <c r="H4792" t="s">
        <v>34</v>
      </c>
      <c r="I4792">
        <v>1647</v>
      </c>
      <c r="J4792">
        <v>9.33</v>
      </c>
      <c r="K4792">
        <v>6.92</v>
      </c>
    </row>
    <row r="4793" spans="1:11" x14ac:dyDescent="0.35">
      <c r="A4793">
        <v>135224807</v>
      </c>
      <c r="B4793" s="2">
        <v>44607</v>
      </c>
      <c r="C4793" s="2">
        <v>44616</v>
      </c>
      <c r="D4793" t="s">
        <v>169</v>
      </c>
      <c r="E4793" t="s">
        <v>29</v>
      </c>
      <c r="F4793" t="s">
        <v>25</v>
      </c>
      <c r="G4793" t="s">
        <v>14</v>
      </c>
      <c r="H4793" t="s">
        <v>19</v>
      </c>
      <c r="I4793">
        <v>4880</v>
      </c>
      <c r="J4793">
        <v>205.7</v>
      </c>
      <c r="K4793">
        <v>117.11</v>
      </c>
    </row>
    <row r="4794" spans="1:11" x14ac:dyDescent="0.35">
      <c r="A4794">
        <v>347639024</v>
      </c>
      <c r="B4794" s="2">
        <v>43590</v>
      </c>
      <c r="C4794" s="2">
        <v>43599</v>
      </c>
      <c r="D4794" t="s">
        <v>112</v>
      </c>
      <c r="E4794" t="s">
        <v>12</v>
      </c>
      <c r="F4794" t="s">
        <v>25</v>
      </c>
      <c r="G4794" t="s">
        <v>18</v>
      </c>
      <c r="H4794" t="s">
        <v>15</v>
      </c>
      <c r="I4794">
        <v>2967</v>
      </c>
      <c r="J4794">
        <v>205.7</v>
      </c>
      <c r="K4794">
        <v>117.11</v>
      </c>
    </row>
    <row r="4795" spans="1:11" x14ac:dyDescent="0.35">
      <c r="A4795">
        <v>983644855</v>
      </c>
      <c r="B4795" s="2">
        <v>42385</v>
      </c>
      <c r="C4795" s="2">
        <v>42386</v>
      </c>
      <c r="D4795" t="s">
        <v>114</v>
      </c>
      <c r="E4795" t="s">
        <v>38</v>
      </c>
      <c r="F4795" t="s">
        <v>76</v>
      </c>
      <c r="G4795" t="s">
        <v>14</v>
      </c>
      <c r="H4795" t="s">
        <v>19</v>
      </c>
      <c r="I4795">
        <v>1226</v>
      </c>
      <c r="J4795">
        <v>668.27</v>
      </c>
      <c r="K4795">
        <v>502.54</v>
      </c>
    </row>
    <row r="4796" spans="1:11" x14ac:dyDescent="0.35">
      <c r="A4796">
        <v>816728627</v>
      </c>
      <c r="B4796" s="2">
        <v>44133</v>
      </c>
      <c r="C4796" s="2">
        <v>44153</v>
      </c>
      <c r="D4796" t="s">
        <v>92</v>
      </c>
      <c r="E4796" t="s">
        <v>32</v>
      </c>
      <c r="F4796" t="s">
        <v>13</v>
      </c>
      <c r="G4796" t="s">
        <v>14</v>
      </c>
      <c r="H4796" t="s">
        <v>34</v>
      </c>
      <c r="I4796">
        <v>7005</v>
      </c>
      <c r="J4796">
        <v>255.28</v>
      </c>
      <c r="K4796">
        <v>159.41999999999999</v>
      </c>
    </row>
    <row r="4797" spans="1:11" x14ac:dyDescent="0.35">
      <c r="A4797">
        <v>490689170</v>
      </c>
      <c r="B4797" s="2">
        <v>44828</v>
      </c>
      <c r="C4797" s="2">
        <v>44834</v>
      </c>
      <c r="D4797" t="s">
        <v>126</v>
      </c>
      <c r="E4797" t="s">
        <v>24</v>
      </c>
      <c r="F4797" t="s">
        <v>30</v>
      </c>
      <c r="G4797" t="s">
        <v>18</v>
      </c>
      <c r="H4797" t="s">
        <v>19</v>
      </c>
      <c r="I4797">
        <v>4684</v>
      </c>
      <c r="J4797">
        <v>81.73</v>
      </c>
      <c r="K4797">
        <v>56.67</v>
      </c>
    </row>
    <row r="4798" spans="1:11" x14ac:dyDescent="0.35">
      <c r="A4798">
        <v>269637811</v>
      </c>
      <c r="B4798" s="2">
        <v>44661</v>
      </c>
      <c r="C4798" s="2">
        <v>44680</v>
      </c>
      <c r="D4798" t="s">
        <v>216</v>
      </c>
      <c r="E4798" t="s">
        <v>51</v>
      </c>
      <c r="F4798" t="s">
        <v>40</v>
      </c>
      <c r="G4798" t="s">
        <v>18</v>
      </c>
      <c r="H4798" t="s">
        <v>19</v>
      </c>
      <c r="I4798">
        <v>675</v>
      </c>
      <c r="J4798">
        <v>651.21</v>
      </c>
      <c r="K4798">
        <v>524.96</v>
      </c>
    </row>
    <row r="4799" spans="1:11" x14ac:dyDescent="0.35">
      <c r="A4799">
        <v>487998378</v>
      </c>
      <c r="B4799" s="2">
        <v>42671</v>
      </c>
      <c r="C4799" s="2">
        <v>42675</v>
      </c>
      <c r="D4799" t="s">
        <v>62</v>
      </c>
      <c r="E4799" t="s">
        <v>38</v>
      </c>
      <c r="F4799" t="s">
        <v>33</v>
      </c>
      <c r="G4799" t="s">
        <v>18</v>
      </c>
      <c r="H4799" t="s">
        <v>15</v>
      </c>
      <c r="I4799">
        <v>8419</v>
      </c>
      <c r="J4799">
        <v>109.28</v>
      </c>
      <c r="K4799">
        <v>35.840000000000003</v>
      </c>
    </row>
    <row r="4800" spans="1:11" x14ac:dyDescent="0.35">
      <c r="A4800">
        <v>200507199</v>
      </c>
      <c r="B4800" s="2">
        <v>43140</v>
      </c>
      <c r="C4800" s="2">
        <v>43144</v>
      </c>
      <c r="D4800" t="s">
        <v>49</v>
      </c>
      <c r="E4800" t="s">
        <v>21</v>
      </c>
      <c r="F4800" t="s">
        <v>40</v>
      </c>
      <c r="G4800" t="s">
        <v>18</v>
      </c>
      <c r="H4800" t="s">
        <v>19</v>
      </c>
      <c r="I4800">
        <v>3391</v>
      </c>
      <c r="J4800">
        <v>651.21</v>
      </c>
      <c r="K4800">
        <v>524.96</v>
      </c>
    </row>
    <row r="4801" spans="1:11" x14ac:dyDescent="0.35">
      <c r="A4801">
        <v>332213103</v>
      </c>
      <c r="B4801" s="2">
        <v>43614</v>
      </c>
      <c r="C4801" s="2">
        <v>43617</v>
      </c>
      <c r="D4801" t="s">
        <v>118</v>
      </c>
      <c r="E4801" t="s">
        <v>24</v>
      </c>
      <c r="F4801" t="s">
        <v>76</v>
      </c>
      <c r="G4801" t="s">
        <v>14</v>
      </c>
      <c r="H4801" t="s">
        <v>15</v>
      </c>
      <c r="I4801">
        <v>8095</v>
      </c>
      <c r="J4801">
        <v>668.27</v>
      </c>
      <c r="K4801">
        <v>502.54</v>
      </c>
    </row>
    <row r="4802" spans="1:11" x14ac:dyDescent="0.35">
      <c r="A4802">
        <v>528477418</v>
      </c>
      <c r="B4802" s="2">
        <v>44539</v>
      </c>
      <c r="C4802" s="2">
        <v>44540</v>
      </c>
      <c r="D4802" t="s">
        <v>171</v>
      </c>
      <c r="E4802" t="s">
        <v>12</v>
      </c>
      <c r="F4802" t="s">
        <v>13</v>
      </c>
      <c r="G4802" t="s">
        <v>14</v>
      </c>
      <c r="H4802" t="s">
        <v>15</v>
      </c>
      <c r="I4802">
        <v>7067</v>
      </c>
      <c r="J4802">
        <v>255.28</v>
      </c>
      <c r="K4802">
        <v>159.41999999999999</v>
      </c>
    </row>
    <row r="4803" spans="1:11" x14ac:dyDescent="0.35">
      <c r="A4803">
        <v>504973971</v>
      </c>
      <c r="B4803" s="2">
        <v>44472</v>
      </c>
      <c r="C4803" s="2">
        <v>44489</v>
      </c>
      <c r="D4803" t="s">
        <v>188</v>
      </c>
      <c r="E4803" t="s">
        <v>21</v>
      </c>
      <c r="F4803" t="s">
        <v>47</v>
      </c>
      <c r="G4803" t="s">
        <v>14</v>
      </c>
      <c r="H4803" t="s">
        <v>15</v>
      </c>
      <c r="I4803">
        <v>1875</v>
      </c>
      <c r="J4803">
        <v>421.89</v>
      </c>
      <c r="K4803">
        <v>364.69</v>
      </c>
    </row>
    <row r="4804" spans="1:11" x14ac:dyDescent="0.35">
      <c r="A4804">
        <v>497689092</v>
      </c>
      <c r="B4804" s="2">
        <v>42363</v>
      </c>
      <c r="C4804" s="2">
        <v>42382</v>
      </c>
      <c r="D4804" t="s">
        <v>118</v>
      </c>
      <c r="E4804" t="s">
        <v>24</v>
      </c>
      <c r="F4804" t="s">
        <v>33</v>
      </c>
      <c r="G4804" t="s">
        <v>14</v>
      </c>
      <c r="H4804" t="s">
        <v>15</v>
      </c>
      <c r="I4804">
        <v>6117</v>
      </c>
      <c r="J4804">
        <v>109.28</v>
      </c>
      <c r="K4804">
        <v>35.840000000000003</v>
      </c>
    </row>
    <row r="4805" spans="1:11" x14ac:dyDescent="0.35">
      <c r="A4805">
        <v>812921607</v>
      </c>
      <c r="B4805" s="2">
        <v>42899</v>
      </c>
      <c r="C4805" s="2">
        <v>42919</v>
      </c>
      <c r="D4805" t="s">
        <v>70</v>
      </c>
      <c r="E4805" t="s">
        <v>29</v>
      </c>
      <c r="F4805" t="s">
        <v>47</v>
      </c>
      <c r="G4805" t="s">
        <v>14</v>
      </c>
      <c r="H4805" t="s">
        <v>34</v>
      </c>
      <c r="I4805">
        <v>423</v>
      </c>
      <c r="J4805">
        <v>421.89</v>
      </c>
      <c r="K4805">
        <v>364.69</v>
      </c>
    </row>
    <row r="4806" spans="1:11" x14ac:dyDescent="0.35">
      <c r="A4806">
        <v>477282845</v>
      </c>
      <c r="B4806" s="2">
        <v>44581</v>
      </c>
      <c r="C4806" s="2">
        <v>44601</v>
      </c>
      <c r="D4806" t="s">
        <v>129</v>
      </c>
      <c r="E4806" t="s">
        <v>21</v>
      </c>
      <c r="F4806" t="s">
        <v>25</v>
      </c>
      <c r="G4806" t="s">
        <v>18</v>
      </c>
      <c r="H4806" t="s">
        <v>34</v>
      </c>
      <c r="I4806">
        <v>7455</v>
      </c>
      <c r="J4806">
        <v>205.7</v>
      </c>
      <c r="K4806">
        <v>117.11</v>
      </c>
    </row>
    <row r="4807" spans="1:11" x14ac:dyDescent="0.35">
      <c r="A4807">
        <v>387696635</v>
      </c>
      <c r="B4807" s="2">
        <v>42100</v>
      </c>
      <c r="C4807" s="2">
        <v>42103</v>
      </c>
      <c r="D4807" t="s">
        <v>198</v>
      </c>
      <c r="E4807" t="s">
        <v>38</v>
      </c>
      <c r="F4807" t="s">
        <v>56</v>
      </c>
      <c r="G4807" t="s">
        <v>14</v>
      </c>
      <c r="H4807" t="s">
        <v>19</v>
      </c>
      <c r="I4807">
        <v>6905</v>
      </c>
      <c r="J4807">
        <v>9.33</v>
      </c>
      <c r="K4807">
        <v>6.92</v>
      </c>
    </row>
    <row r="4808" spans="1:11" x14ac:dyDescent="0.35">
      <c r="A4808">
        <v>161399304</v>
      </c>
      <c r="B4808" s="2">
        <v>44621</v>
      </c>
      <c r="C4808" s="2">
        <v>44622</v>
      </c>
      <c r="D4808" t="s">
        <v>195</v>
      </c>
      <c r="E4808" t="s">
        <v>21</v>
      </c>
      <c r="F4808" t="s">
        <v>42</v>
      </c>
      <c r="G4808" t="s">
        <v>14</v>
      </c>
      <c r="H4808" t="s">
        <v>26</v>
      </c>
      <c r="I4808">
        <v>496</v>
      </c>
      <c r="J4808">
        <v>437.2</v>
      </c>
      <c r="K4808">
        <v>263.33</v>
      </c>
    </row>
    <row r="4809" spans="1:11" x14ac:dyDescent="0.35">
      <c r="A4809">
        <v>385939681</v>
      </c>
      <c r="B4809" s="2">
        <v>43308</v>
      </c>
      <c r="C4809" s="2">
        <v>43326</v>
      </c>
      <c r="D4809" t="s">
        <v>146</v>
      </c>
      <c r="E4809" t="s">
        <v>29</v>
      </c>
      <c r="F4809" t="s">
        <v>68</v>
      </c>
      <c r="G4809" t="s">
        <v>14</v>
      </c>
      <c r="H4809" t="s">
        <v>15</v>
      </c>
      <c r="I4809">
        <v>6983</v>
      </c>
      <c r="J4809">
        <v>154.06</v>
      </c>
      <c r="K4809">
        <v>90.93</v>
      </c>
    </row>
    <row r="4810" spans="1:11" x14ac:dyDescent="0.35">
      <c r="A4810">
        <v>369179093</v>
      </c>
      <c r="B4810" s="2">
        <v>44375</v>
      </c>
      <c r="C4810" s="2">
        <v>44394</v>
      </c>
      <c r="D4810" t="s">
        <v>151</v>
      </c>
      <c r="E4810" t="s">
        <v>32</v>
      </c>
      <c r="F4810" t="s">
        <v>17</v>
      </c>
      <c r="G4810" t="s">
        <v>18</v>
      </c>
      <c r="H4810" t="s">
        <v>15</v>
      </c>
      <c r="I4810">
        <v>7153</v>
      </c>
      <c r="J4810">
        <v>152.58000000000001</v>
      </c>
      <c r="K4810">
        <v>97.44</v>
      </c>
    </row>
    <row r="4811" spans="1:11" x14ac:dyDescent="0.35">
      <c r="A4811">
        <v>389291369</v>
      </c>
      <c r="B4811" s="2">
        <v>44378</v>
      </c>
      <c r="C4811" s="2">
        <v>44392</v>
      </c>
      <c r="D4811" t="s">
        <v>166</v>
      </c>
      <c r="E4811" t="s">
        <v>38</v>
      </c>
      <c r="F4811" t="s">
        <v>13</v>
      </c>
      <c r="G4811" t="s">
        <v>18</v>
      </c>
      <c r="H4811" t="s">
        <v>26</v>
      </c>
      <c r="I4811">
        <v>8822</v>
      </c>
      <c r="J4811">
        <v>255.28</v>
      </c>
      <c r="K4811">
        <v>159.41999999999999</v>
      </c>
    </row>
    <row r="4812" spans="1:11" x14ac:dyDescent="0.35">
      <c r="A4812">
        <v>344762837</v>
      </c>
      <c r="B4812" s="2">
        <v>44231</v>
      </c>
      <c r="C4812" s="2">
        <v>44236</v>
      </c>
      <c r="D4812" t="s">
        <v>36</v>
      </c>
      <c r="E4812" t="s">
        <v>29</v>
      </c>
      <c r="F4812" t="s">
        <v>17</v>
      </c>
      <c r="G4812" t="s">
        <v>18</v>
      </c>
      <c r="H4812" t="s">
        <v>26</v>
      </c>
      <c r="I4812">
        <v>1840</v>
      </c>
      <c r="J4812">
        <v>152.58000000000001</v>
      </c>
      <c r="K4812">
        <v>97.44</v>
      </c>
    </row>
    <row r="4813" spans="1:11" x14ac:dyDescent="0.35">
      <c r="A4813">
        <v>204392325</v>
      </c>
      <c r="B4813" s="2">
        <v>44428</v>
      </c>
      <c r="C4813" s="2">
        <v>44446</v>
      </c>
      <c r="D4813" t="s">
        <v>145</v>
      </c>
      <c r="E4813" t="s">
        <v>21</v>
      </c>
      <c r="F4813" t="s">
        <v>40</v>
      </c>
      <c r="G4813" t="s">
        <v>14</v>
      </c>
      <c r="H4813" t="s">
        <v>34</v>
      </c>
      <c r="I4813">
        <v>3086</v>
      </c>
      <c r="J4813">
        <v>651.21</v>
      </c>
      <c r="K4813">
        <v>524.96</v>
      </c>
    </row>
    <row r="4814" spans="1:11" x14ac:dyDescent="0.35">
      <c r="A4814">
        <v>457291162</v>
      </c>
      <c r="B4814" s="2">
        <v>42196</v>
      </c>
      <c r="C4814" s="2">
        <v>42206</v>
      </c>
      <c r="D4814" t="s">
        <v>192</v>
      </c>
      <c r="E4814" t="s">
        <v>32</v>
      </c>
      <c r="F4814" t="s">
        <v>47</v>
      </c>
      <c r="G4814" t="s">
        <v>14</v>
      </c>
      <c r="H4814" t="s">
        <v>26</v>
      </c>
      <c r="I4814">
        <v>1472</v>
      </c>
      <c r="J4814">
        <v>421.89</v>
      </c>
      <c r="K4814">
        <v>364.69</v>
      </c>
    </row>
    <row r="4815" spans="1:11" x14ac:dyDescent="0.35">
      <c r="A4815">
        <v>762883174</v>
      </c>
      <c r="B4815" s="2">
        <v>43426</v>
      </c>
      <c r="C4815" s="2">
        <v>43429</v>
      </c>
      <c r="D4815" t="s">
        <v>167</v>
      </c>
      <c r="E4815" t="s">
        <v>38</v>
      </c>
      <c r="F4815" t="s">
        <v>42</v>
      </c>
      <c r="G4815" t="s">
        <v>14</v>
      </c>
      <c r="H4815" t="s">
        <v>19</v>
      </c>
      <c r="I4815">
        <v>2939</v>
      </c>
      <c r="J4815">
        <v>437.2</v>
      </c>
      <c r="K4815">
        <v>263.33</v>
      </c>
    </row>
    <row r="4816" spans="1:11" x14ac:dyDescent="0.35">
      <c r="A4816">
        <v>400904691</v>
      </c>
      <c r="B4816" s="2">
        <v>44740</v>
      </c>
      <c r="C4816" s="2">
        <v>44758</v>
      </c>
      <c r="D4816" t="s">
        <v>102</v>
      </c>
      <c r="E4816" t="s">
        <v>21</v>
      </c>
      <c r="F4816" t="s">
        <v>25</v>
      </c>
      <c r="G4816" t="s">
        <v>18</v>
      </c>
      <c r="H4816" t="s">
        <v>15</v>
      </c>
      <c r="I4816">
        <v>5462</v>
      </c>
      <c r="J4816">
        <v>205.7</v>
      </c>
      <c r="K4816">
        <v>117.11</v>
      </c>
    </row>
    <row r="4817" spans="1:11" x14ac:dyDescent="0.35">
      <c r="A4817">
        <v>521404540</v>
      </c>
      <c r="B4817" s="2">
        <v>42188</v>
      </c>
      <c r="C4817" s="2">
        <v>42206</v>
      </c>
      <c r="D4817" t="s">
        <v>104</v>
      </c>
      <c r="E4817" t="s">
        <v>24</v>
      </c>
      <c r="F4817" t="s">
        <v>22</v>
      </c>
      <c r="G4817" t="s">
        <v>14</v>
      </c>
      <c r="H4817" t="s">
        <v>34</v>
      </c>
      <c r="I4817">
        <v>4045</v>
      </c>
      <c r="J4817">
        <v>47.45</v>
      </c>
      <c r="K4817">
        <v>31.79</v>
      </c>
    </row>
    <row r="4818" spans="1:11" x14ac:dyDescent="0.35">
      <c r="A4818">
        <v>994744050</v>
      </c>
      <c r="B4818" s="2">
        <v>43788</v>
      </c>
      <c r="C4818" s="2">
        <v>43789</v>
      </c>
      <c r="D4818" t="s">
        <v>186</v>
      </c>
      <c r="E4818" t="s">
        <v>38</v>
      </c>
      <c r="F4818" t="s">
        <v>68</v>
      </c>
      <c r="G4818" t="s">
        <v>18</v>
      </c>
      <c r="H4818" t="s">
        <v>15</v>
      </c>
      <c r="I4818">
        <v>5725</v>
      </c>
      <c r="J4818">
        <v>154.06</v>
      </c>
      <c r="K4818">
        <v>90.93</v>
      </c>
    </row>
    <row r="4819" spans="1:11" x14ac:dyDescent="0.35">
      <c r="A4819">
        <v>861597049</v>
      </c>
      <c r="B4819" s="2">
        <v>42794</v>
      </c>
      <c r="C4819" s="2">
        <v>42799</v>
      </c>
      <c r="D4819" t="s">
        <v>89</v>
      </c>
      <c r="E4819" t="s">
        <v>38</v>
      </c>
      <c r="F4819" t="s">
        <v>22</v>
      </c>
      <c r="G4819" t="s">
        <v>18</v>
      </c>
      <c r="H4819" t="s">
        <v>15</v>
      </c>
      <c r="I4819">
        <v>4568</v>
      </c>
      <c r="J4819">
        <v>47.45</v>
      </c>
      <c r="K4819">
        <v>31.79</v>
      </c>
    </row>
    <row r="4820" spans="1:11" x14ac:dyDescent="0.35">
      <c r="A4820">
        <v>582949864</v>
      </c>
      <c r="B4820" s="2">
        <v>42081</v>
      </c>
      <c r="C4820" s="2">
        <v>42083</v>
      </c>
      <c r="D4820" t="s">
        <v>44</v>
      </c>
      <c r="E4820" t="s">
        <v>12</v>
      </c>
      <c r="F4820" t="s">
        <v>13</v>
      </c>
      <c r="G4820" t="s">
        <v>14</v>
      </c>
      <c r="H4820" t="s">
        <v>34</v>
      </c>
      <c r="I4820">
        <v>6674</v>
      </c>
      <c r="J4820">
        <v>255.28</v>
      </c>
      <c r="K4820">
        <v>159.41999999999999</v>
      </c>
    </row>
    <row r="4821" spans="1:11" x14ac:dyDescent="0.35">
      <c r="A4821">
        <v>690101325</v>
      </c>
      <c r="B4821" s="2">
        <v>44678</v>
      </c>
      <c r="C4821" s="2">
        <v>44682</v>
      </c>
      <c r="D4821" t="s">
        <v>62</v>
      </c>
      <c r="E4821" t="s">
        <v>38</v>
      </c>
      <c r="F4821" t="s">
        <v>42</v>
      </c>
      <c r="G4821" t="s">
        <v>14</v>
      </c>
      <c r="H4821" t="s">
        <v>26</v>
      </c>
      <c r="I4821">
        <v>5173</v>
      </c>
      <c r="J4821">
        <v>437.2</v>
      </c>
      <c r="K4821">
        <v>263.33</v>
      </c>
    </row>
    <row r="4822" spans="1:11" x14ac:dyDescent="0.35">
      <c r="A4822">
        <v>434662759</v>
      </c>
      <c r="B4822" s="2">
        <v>43622</v>
      </c>
      <c r="C4822" s="2">
        <v>43628</v>
      </c>
      <c r="D4822" t="s">
        <v>66</v>
      </c>
      <c r="E4822" t="s">
        <v>38</v>
      </c>
      <c r="F4822" t="s">
        <v>47</v>
      </c>
      <c r="G4822" t="s">
        <v>18</v>
      </c>
      <c r="H4822" t="s">
        <v>26</v>
      </c>
      <c r="I4822">
        <v>5224</v>
      </c>
      <c r="J4822">
        <v>421.89</v>
      </c>
      <c r="K4822">
        <v>364.69</v>
      </c>
    </row>
    <row r="4823" spans="1:11" x14ac:dyDescent="0.35">
      <c r="A4823">
        <v>938557994</v>
      </c>
      <c r="B4823" s="2">
        <v>44572</v>
      </c>
      <c r="C4823" s="2">
        <v>44589</v>
      </c>
      <c r="D4823" t="s">
        <v>83</v>
      </c>
      <c r="E4823" t="s">
        <v>38</v>
      </c>
      <c r="F4823" t="s">
        <v>40</v>
      </c>
      <c r="G4823" t="s">
        <v>18</v>
      </c>
      <c r="H4823" t="s">
        <v>26</v>
      </c>
      <c r="I4823">
        <v>9022</v>
      </c>
      <c r="J4823">
        <v>651.21</v>
      </c>
      <c r="K4823">
        <v>524.96</v>
      </c>
    </row>
    <row r="4824" spans="1:11" x14ac:dyDescent="0.35">
      <c r="A4824">
        <v>244023358</v>
      </c>
      <c r="B4824" s="2">
        <v>42725</v>
      </c>
      <c r="C4824" s="2">
        <v>42737</v>
      </c>
      <c r="D4824" t="s">
        <v>79</v>
      </c>
      <c r="E4824" t="s">
        <v>21</v>
      </c>
      <c r="F4824" t="s">
        <v>22</v>
      </c>
      <c r="G4824" t="s">
        <v>18</v>
      </c>
      <c r="H4824" t="s">
        <v>26</v>
      </c>
      <c r="I4824">
        <v>789</v>
      </c>
      <c r="J4824">
        <v>47.45</v>
      </c>
      <c r="K4824">
        <v>31.79</v>
      </c>
    </row>
    <row r="4825" spans="1:11" x14ac:dyDescent="0.35">
      <c r="A4825">
        <v>963607680</v>
      </c>
      <c r="B4825" s="2">
        <v>44753</v>
      </c>
      <c r="C4825" s="2">
        <v>44773</v>
      </c>
      <c r="D4825" t="s">
        <v>198</v>
      </c>
      <c r="E4825" t="s">
        <v>38</v>
      </c>
      <c r="F4825" t="s">
        <v>56</v>
      </c>
      <c r="G4825" t="s">
        <v>14</v>
      </c>
      <c r="H4825" t="s">
        <v>26</v>
      </c>
      <c r="I4825">
        <v>1781</v>
      </c>
      <c r="J4825">
        <v>9.33</v>
      </c>
      <c r="K4825">
        <v>6.92</v>
      </c>
    </row>
    <row r="4826" spans="1:11" x14ac:dyDescent="0.35">
      <c r="A4826">
        <v>830172288</v>
      </c>
      <c r="B4826" s="2">
        <v>43629</v>
      </c>
      <c r="C4826" s="2">
        <v>43650</v>
      </c>
      <c r="D4826" t="s">
        <v>159</v>
      </c>
      <c r="E4826" t="s">
        <v>21</v>
      </c>
      <c r="F4826" t="s">
        <v>42</v>
      </c>
      <c r="G4826" t="s">
        <v>14</v>
      </c>
      <c r="H4826" t="s">
        <v>34</v>
      </c>
      <c r="I4826">
        <v>5283</v>
      </c>
      <c r="J4826">
        <v>437.2</v>
      </c>
      <c r="K4826">
        <v>263.33</v>
      </c>
    </row>
    <row r="4827" spans="1:11" x14ac:dyDescent="0.35">
      <c r="A4827">
        <v>346891009</v>
      </c>
      <c r="B4827" s="2">
        <v>42187</v>
      </c>
      <c r="C4827" s="2">
        <v>42201</v>
      </c>
      <c r="D4827" t="s">
        <v>105</v>
      </c>
      <c r="E4827" t="s">
        <v>12</v>
      </c>
      <c r="F4827" t="s">
        <v>22</v>
      </c>
      <c r="G4827" t="s">
        <v>14</v>
      </c>
      <c r="H4827" t="s">
        <v>15</v>
      </c>
      <c r="I4827">
        <v>1613</v>
      </c>
      <c r="J4827">
        <v>47.45</v>
      </c>
      <c r="K4827">
        <v>31.79</v>
      </c>
    </row>
    <row r="4828" spans="1:11" x14ac:dyDescent="0.35">
      <c r="A4828">
        <v>537250173</v>
      </c>
      <c r="B4828" s="2">
        <v>42031</v>
      </c>
      <c r="C4828" s="2">
        <v>42046</v>
      </c>
      <c r="D4828" t="s">
        <v>123</v>
      </c>
      <c r="E4828" t="s">
        <v>38</v>
      </c>
      <c r="F4828" t="s">
        <v>13</v>
      </c>
      <c r="G4828" t="s">
        <v>14</v>
      </c>
      <c r="H4828" t="s">
        <v>34</v>
      </c>
      <c r="I4828">
        <v>3120</v>
      </c>
      <c r="J4828">
        <v>255.28</v>
      </c>
      <c r="K4828">
        <v>159.41999999999999</v>
      </c>
    </row>
    <row r="4829" spans="1:11" x14ac:dyDescent="0.35">
      <c r="A4829">
        <v>695048606</v>
      </c>
      <c r="B4829" s="2">
        <v>42152</v>
      </c>
      <c r="C4829" s="2">
        <v>42169</v>
      </c>
      <c r="D4829" t="s">
        <v>111</v>
      </c>
      <c r="E4829" t="s">
        <v>38</v>
      </c>
      <c r="F4829" t="s">
        <v>40</v>
      </c>
      <c r="G4829" t="s">
        <v>18</v>
      </c>
      <c r="H4829" t="s">
        <v>15</v>
      </c>
      <c r="I4829">
        <v>9183</v>
      </c>
      <c r="J4829">
        <v>651.21</v>
      </c>
      <c r="K4829">
        <v>524.96</v>
      </c>
    </row>
    <row r="4830" spans="1:11" x14ac:dyDescent="0.35">
      <c r="A4830">
        <v>634397637</v>
      </c>
      <c r="B4830" s="2">
        <v>43550</v>
      </c>
      <c r="C4830" s="2">
        <v>43558</v>
      </c>
      <c r="D4830" t="s">
        <v>43</v>
      </c>
      <c r="E4830" t="s">
        <v>24</v>
      </c>
      <c r="F4830" t="s">
        <v>33</v>
      </c>
      <c r="G4830" t="s">
        <v>18</v>
      </c>
      <c r="H4830" t="s">
        <v>34</v>
      </c>
      <c r="I4830">
        <v>1213</v>
      </c>
      <c r="J4830">
        <v>109.28</v>
      </c>
      <c r="K4830">
        <v>35.840000000000003</v>
      </c>
    </row>
    <row r="4831" spans="1:11" x14ac:dyDescent="0.35">
      <c r="A4831">
        <v>239721095</v>
      </c>
      <c r="B4831" s="2">
        <v>44615</v>
      </c>
      <c r="C4831" s="2">
        <v>44624</v>
      </c>
      <c r="D4831" t="s">
        <v>63</v>
      </c>
      <c r="E4831" t="s">
        <v>32</v>
      </c>
      <c r="F4831" t="s">
        <v>30</v>
      </c>
      <c r="G4831" t="s">
        <v>18</v>
      </c>
      <c r="H4831" t="s">
        <v>26</v>
      </c>
      <c r="I4831">
        <v>7654</v>
      </c>
      <c r="J4831">
        <v>81.73</v>
      </c>
      <c r="K4831">
        <v>56.67</v>
      </c>
    </row>
    <row r="4832" spans="1:11" x14ac:dyDescent="0.35">
      <c r="A4832">
        <v>815755307</v>
      </c>
      <c r="B4832" s="2">
        <v>42503</v>
      </c>
      <c r="C4832" s="2">
        <v>42507</v>
      </c>
      <c r="D4832" t="s">
        <v>159</v>
      </c>
      <c r="E4832" t="s">
        <v>21</v>
      </c>
      <c r="F4832" t="s">
        <v>47</v>
      </c>
      <c r="G4832" t="s">
        <v>18</v>
      </c>
      <c r="H4832" t="s">
        <v>26</v>
      </c>
      <c r="I4832">
        <v>8978</v>
      </c>
      <c r="J4832">
        <v>421.89</v>
      </c>
      <c r="K4832">
        <v>364.69</v>
      </c>
    </row>
    <row r="4833" spans="1:11" x14ac:dyDescent="0.35">
      <c r="A4833">
        <v>137549102</v>
      </c>
      <c r="B4833" s="2">
        <v>42617</v>
      </c>
      <c r="C4833" s="2">
        <v>42632</v>
      </c>
      <c r="D4833" t="s">
        <v>167</v>
      </c>
      <c r="E4833" t="s">
        <v>38</v>
      </c>
      <c r="F4833" t="s">
        <v>22</v>
      </c>
      <c r="G4833" t="s">
        <v>18</v>
      </c>
      <c r="H4833" t="s">
        <v>26</v>
      </c>
      <c r="I4833">
        <v>2691</v>
      </c>
      <c r="J4833">
        <v>47.45</v>
      </c>
      <c r="K4833">
        <v>31.79</v>
      </c>
    </row>
    <row r="4834" spans="1:11" x14ac:dyDescent="0.35">
      <c r="A4834">
        <v>100463807</v>
      </c>
      <c r="B4834" s="2">
        <v>43858</v>
      </c>
      <c r="C4834" s="2">
        <v>43859</v>
      </c>
      <c r="D4834" t="s">
        <v>143</v>
      </c>
      <c r="E4834" t="s">
        <v>24</v>
      </c>
      <c r="F4834" t="s">
        <v>56</v>
      </c>
      <c r="G4834" t="s">
        <v>14</v>
      </c>
      <c r="H4834" t="s">
        <v>15</v>
      </c>
      <c r="I4834">
        <v>8328</v>
      </c>
      <c r="J4834">
        <v>9.33</v>
      </c>
      <c r="K4834">
        <v>6.92</v>
      </c>
    </row>
    <row r="4835" spans="1:11" x14ac:dyDescent="0.35">
      <c r="A4835">
        <v>870173251</v>
      </c>
      <c r="B4835" s="2">
        <v>42361</v>
      </c>
      <c r="C4835" s="2">
        <v>42379</v>
      </c>
      <c r="D4835" t="s">
        <v>48</v>
      </c>
      <c r="E4835" t="s">
        <v>21</v>
      </c>
      <c r="F4835" t="s">
        <v>33</v>
      </c>
      <c r="G4835" t="s">
        <v>14</v>
      </c>
      <c r="H4835" t="s">
        <v>15</v>
      </c>
      <c r="I4835">
        <v>2457</v>
      </c>
      <c r="J4835">
        <v>109.28</v>
      </c>
      <c r="K4835">
        <v>35.840000000000003</v>
      </c>
    </row>
    <row r="4836" spans="1:11" x14ac:dyDescent="0.35">
      <c r="A4836">
        <v>432663762</v>
      </c>
      <c r="B4836" s="2">
        <v>44040</v>
      </c>
      <c r="C4836" s="2">
        <v>44054</v>
      </c>
      <c r="D4836" t="s">
        <v>167</v>
      </c>
      <c r="E4836" t="s">
        <v>38</v>
      </c>
      <c r="F4836" t="s">
        <v>30</v>
      </c>
      <c r="G4836" t="s">
        <v>18</v>
      </c>
      <c r="H4836" t="s">
        <v>19</v>
      </c>
      <c r="I4836">
        <v>3677</v>
      </c>
      <c r="J4836">
        <v>81.73</v>
      </c>
      <c r="K4836">
        <v>56.67</v>
      </c>
    </row>
    <row r="4837" spans="1:11" x14ac:dyDescent="0.35">
      <c r="A4837">
        <v>444234168</v>
      </c>
      <c r="B4837" s="2">
        <v>43696</v>
      </c>
      <c r="C4837" s="2">
        <v>43708</v>
      </c>
      <c r="D4837" t="s">
        <v>176</v>
      </c>
      <c r="E4837" t="s">
        <v>21</v>
      </c>
      <c r="F4837" t="s">
        <v>13</v>
      </c>
      <c r="G4837" t="s">
        <v>14</v>
      </c>
      <c r="H4837" t="s">
        <v>15</v>
      </c>
      <c r="I4837">
        <v>7617</v>
      </c>
      <c r="J4837">
        <v>255.28</v>
      </c>
      <c r="K4837">
        <v>159.41999999999999</v>
      </c>
    </row>
    <row r="4838" spans="1:11" x14ac:dyDescent="0.35">
      <c r="A4838">
        <v>381495797</v>
      </c>
      <c r="B4838" s="2">
        <v>42674</v>
      </c>
      <c r="C4838" s="2">
        <v>42679</v>
      </c>
      <c r="D4838" t="s">
        <v>191</v>
      </c>
      <c r="E4838" t="s">
        <v>24</v>
      </c>
      <c r="F4838" t="s">
        <v>13</v>
      </c>
      <c r="G4838" t="s">
        <v>18</v>
      </c>
      <c r="H4838" t="s">
        <v>15</v>
      </c>
      <c r="I4838">
        <v>1939</v>
      </c>
      <c r="J4838">
        <v>255.28</v>
      </c>
      <c r="K4838">
        <v>159.41999999999999</v>
      </c>
    </row>
    <row r="4839" spans="1:11" x14ac:dyDescent="0.35">
      <c r="A4839">
        <v>691372478</v>
      </c>
      <c r="B4839" s="2">
        <v>42783</v>
      </c>
      <c r="C4839" s="2">
        <v>42790</v>
      </c>
      <c r="D4839" t="s">
        <v>141</v>
      </c>
      <c r="E4839" t="s">
        <v>38</v>
      </c>
      <c r="F4839" t="s">
        <v>47</v>
      </c>
      <c r="G4839" t="s">
        <v>18</v>
      </c>
      <c r="H4839" t="s">
        <v>19</v>
      </c>
      <c r="I4839">
        <v>1335</v>
      </c>
      <c r="J4839">
        <v>421.89</v>
      </c>
      <c r="K4839">
        <v>364.69</v>
      </c>
    </row>
    <row r="4840" spans="1:11" x14ac:dyDescent="0.35">
      <c r="A4840">
        <v>541100537</v>
      </c>
      <c r="B4840" s="2">
        <v>44765</v>
      </c>
      <c r="C4840" s="2">
        <v>44771</v>
      </c>
      <c r="D4840" t="s">
        <v>23</v>
      </c>
      <c r="E4840" t="s">
        <v>24</v>
      </c>
      <c r="F4840" t="s">
        <v>47</v>
      </c>
      <c r="G4840" t="s">
        <v>18</v>
      </c>
      <c r="H4840" t="s">
        <v>15</v>
      </c>
      <c r="I4840">
        <v>2528</v>
      </c>
      <c r="J4840">
        <v>421.89</v>
      </c>
      <c r="K4840">
        <v>364.69</v>
      </c>
    </row>
    <row r="4841" spans="1:11" x14ac:dyDescent="0.35">
      <c r="A4841">
        <v>968228805</v>
      </c>
      <c r="B4841" s="2">
        <v>43514</v>
      </c>
      <c r="C4841" s="2">
        <v>43533</v>
      </c>
      <c r="D4841" t="s">
        <v>118</v>
      </c>
      <c r="E4841" t="s">
        <v>24</v>
      </c>
      <c r="F4841" t="s">
        <v>17</v>
      </c>
      <c r="G4841" t="s">
        <v>14</v>
      </c>
      <c r="H4841" t="s">
        <v>26</v>
      </c>
      <c r="I4841">
        <v>9274</v>
      </c>
      <c r="J4841">
        <v>152.58000000000001</v>
      </c>
      <c r="K4841">
        <v>97.44</v>
      </c>
    </row>
    <row r="4842" spans="1:11" x14ac:dyDescent="0.35">
      <c r="A4842">
        <v>830618607</v>
      </c>
      <c r="B4842" s="2">
        <v>44435</v>
      </c>
      <c r="C4842" s="2">
        <v>44441</v>
      </c>
      <c r="D4842" t="s">
        <v>126</v>
      </c>
      <c r="E4842" t="s">
        <v>24</v>
      </c>
      <c r="F4842" t="s">
        <v>42</v>
      </c>
      <c r="G4842" t="s">
        <v>18</v>
      </c>
      <c r="H4842" t="s">
        <v>26</v>
      </c>
      <c r="I4842">
        <v>7359</v>
      </c>
      <c r="J4842">
        <v>437.2</v>
      </c>
      <c r="K4842">
        <v>263.33</v>
      </c>
    </row>
    <row r="4843" spans="1:11" x14ac:dyDescent="0.35">
      <c r="A4843">
        <v>856443774</v>
      </c>
      <c r="B4843" s="2">
        <v>44162</v>
      </c>
      <c r="C4843" s="2">
        <v>44166</v>
      </c>
      <c r="D4843" t="s">
        <v>93</v>
      </c>
      <c r="E4843" t="s">
        <v>29</v>
      </c>
      <c r="F4843" t="s">
        <v>42</v>
      </c>
      <c r="G4843" t="s">
        <v>18</v>
      </c>
      <c r="H4843" t="s">
        <v>34</v>
      </c>
      <c r="I4843">
        <v>9600</v>
      </c>
      <c r="J4843">
        <v>437.2</v>
      </c>
      <c r="K4843">
        <v>263.33</v>
      </c>
    </row>
    <row r="4844" spans="1:11" x14ac:dyDescent="0.35">
      <c r="A4844">
        <v>494190633</v>
      </c>
      <c r="B4844" s="2">
        <v>42802</v>
      </c>
      <c r="C4844" s="2">
        <v>42818</v>
      </c>
      <c r="D4844" t="s">
        <v>132</v>
      </c>
      <c r="E4844" t="s">
        <v>38</v>
      </c>
      <c r="F4844" t="s">
        <v>47</v>
      </c>
      <c r="G4844" t="s">
        <v>18</v>
      </c>
      <c r="H4844" t="s">
        <v>26</v>
      </c>
      <c r="I4844">
        <v>845</v>
      </c>
      <c r="J4844">
        <v>421.89</v>
      </c>
      <c r="K4844">
        <v>364.69</v>
      </c>
    </row>
    <row r="4845" spans="1:11" x14ac:dyDescent="0.35">
      <c r="A4845">
        <v>162658011</v>
      </c>
      <c r="B4845" s="2">
        <v>43272</v>
      </c>
      <c r="C4845" s="2">
        <v>43274</v>
      </c>
      <c r="D4845" t="s">
        <v>73</v>
      </c>
      <c r="E4845" t="s">
        <v>24</v>
      </c>
      <c r="F4845" t="s">
        <v>76</v>
      </c>
      <c r="G4845" t="s">
        <v>18</v>
      </c>
      <c r="H4845" t="s">
        <v>19</v>
      </c>
      <c r="I4845">
        <v>2975</v>
      </c>
      <c r="J4845">
        <v>668.27</v>
      </c>
      <c r="K4845">
        <v>502.54</v>
      </c>
    </row>
    <row r="4846" spans="1:11" x14ac:dyDescent="0.35">
      <c r="A4846">
        <v>800957238</v>
      </c>
      <c r="B4846" s="2">
        <v>44916</v>
      </c>
      <c r="C4846" s="2">
        <v>44924</v>
      </c>
      <c r="D4846" t="s">
        <v>141</v>
      </c>
      <c r="E4846" t="s">
        <v>38</v>
      </c>
      <c r="F4846" t="s">
        <v>13</v>
      </c>
      <c r="G4846" t="s">
        <v>18</v>
      </c>
      <c r="H4846" t="s">
        <v>26</v>
      </c>
      <c r="I4846">
        <v>9901</v>
      </c>
      <c r="J4846">
        <v>255.28</v>
      </c>
      <c r="K4846">
        <v>159.41999999999999</v>
      </c>
    </row>
    <row r="4847" spans="1:11" x14ac:dyDescent="0.35">
      <c r="A4847">
        <v>718512141</v>
      </c>
      <c r="B4847" s="2">
        <v>44621</v>
      </c>
      <c r="C4847" s="2">
        <v>44625</v>
      </c>
      <c r="D4847" t="s">
        <v>85</v>
      </c>
      <c r="E4847" t="s">
        <v>12</v>
      </c>
      <c r="F4847" t="s">
        <v>22</v>
      </c>
      <c r="G4847" t="s">
        <v>18</v>
      </c>
      <c r="H4847" t="s">
        <v>19</v>
      </c>
      <c r="I4847">
        <v>2564</v>
      </c>
      <c r="J4847">
        <v>47.45</v>
      </c>
      <c r="K4847">
        <v>31.79</v>
      </c>
    </row>
    <row r="4848" spans="1:11" x14ac:dyDescent="0.35">
      <c r="A4848">
        <v>545059049</v>
      </c>
      <c r="B4848" s="2">
        <v>42586</v>
      </c>
      <c r="C4848" s="2">
        <v>42605</v>
      </c>
      <c r="D4848" t="s">
        <v>113</v>
      </c>
      <c r="E4848" t="s">
        <v>21</v>
      </c>
      <c r="F4848" t="s">
        <v>33</v>
      </c>
      <c r="G4848" t="s">
        <v>18</v>
      </c>
      <c r="H4848" t="s">
        <v>34</v>
      </c>
      <c r="I4848">
        <v>3940</v>
      </c>
      <c r="J4848">
        <v>109.28</v>
      </c>
      <c r="K4848">
        <v>35.840000000000003</v>
      </c>
    </row>
    <row r="4849" spans="1:11" x14ac:dyDescent="0.35">
      <c r="A4849">
        <v>980646789</v>
      </c>
      <c r="B4849" s="2">
        <v>42711</v>
      </c>
      <c r="C4849" s="2">
        <v>42726</v>
      </c>
      <c r="D4849" t="s">
        <v>212</v>
      </c>
      <c r="E4849" t="s">
        <v>32</v>
      </c>
      <c r="F4849" t="s">
        <v>76</v>
      </c>
      <c r="G4849" t="s">
        <v>18</v>
      </c>
      <c r="H4849" t="s">
        <v>26</v>
      </c>
      <c r="I4849">
        <v>4032</v>
      </c>
      <c r="J4849">
        <v>668.27</v>
      </c>
      <c r="K4849">
        <v>502.54</v>
      </c>
    </row>
    <row r="4850" spans="1:11" x14ac:dyDescent="0.35">
      <c r="A4850">
        <v>545636689</v>
      </c>
      <c r="B4850" s="2">
        <v>43129</v>
      </c>
      <c r="C4850" s="2">
        <v>43142</v>
      </c>
      <c r="D4850" t="s">
        <v>181</v>
      </c>
      <c r="E4850" t="s">
        <v>38</v>
      </c>
      <c r="F4850" t="s">
        <v>76</v>
      </c>
      <c r="G4850" t="s">
        <v>18</v>
      </c>
      <c r="H4850" t="s">
        <v>34</v>
      </c>
      <c r="I4850">
        <v>4876</v>
      </c>
      <c r="J4850">
        <v>668.27</v>
      </c>
      <c r="K4850">
        <v>502.54</v>
      </c>
    </row>
    <row r="4851" spans="1:11" x14ac:dyDescent="0.35">
      <c r="A4851">
        <v>530702579</v>
      </c>
      <c r="B4851" s="2">
        <v>42284</v>
      </c>
      <c r="C4851" s="2">
        <v>42300</v>
      </c>
      <c r="D4851" t="s">
        <v>115</v>
      </c>
      <c r="E4851" t="s">
        <v>21</v>
      </c>
      <c r="F4851" t="s">
        <v>13</v>
      </c>
      <c r="G4851" t="s">
        <v>18</v>
      </c>
      <c r="H4851" t="s">
        <v>15</v>
      </c>
      <c r="I4851">
        <v>5541</v>
      </c>
      <c r="J4851">
        <v>255.28</v>
      </c>
      <c r="K4851">
        <v>159.41999999999999</v>
      </c>
    </row>
    <row r="4852" spans="1:11" x14ac:dyDescent="0.35">
      <c r="A4852">
        <v>946830785</v>
      </c>
      <c r="B4852" s="2">
        <v>42241</v>
      </c>
      <c r="C4852" s="2">
        <v>42254</v>
      </c>
      <c r="D4852" t="s">
        <v>220</v>
      </c>
      <c r="E4852" t="s">
        <v>29</v>
      </c>
      <c r="F4852" t="s">
        <v>47</v>
      </c>
      <c r="G4852" t="s">
        <v>18</v>
      </c>
      <c r="H4852" t="s">
        <v>19</v>
      </c>
      <c r="I4852">
        <v>7125</v>
      </c>
      <c r="J4852">
        <v>421.89</v>
      </c>
      <c r="K4852">
        <v>364.69</v>
      </c>
    </row>
    <row r="4853" spans="1:11" x14ac:dyDescent="0.35">
      <c r="A4853">
        <v>975320136</v>
      </c>
      <c r="B4853" s="2">
        <v>43919</v>
      </c>
      <c r="C4853" s="2">
        <v>43935</v>
      </c>
      <c r="D4853" t="s">
        <v>138</v>
      </c>
      <c r="E4853" t="s">
        <v>24</v>
      </c>
      <c r="F4853" t="s">
        <v>25</v>
      </c>
      <c r="G4853" t="s">
        <v>18</v>
      </c>
      <c r="H4853" t="s">
        <v>34</v>
      </c>
      <c r="I4853">
        <v>7757</v>
      </c>
      <c r="J4853">
        <v>205.7</v>
      </c>
      <c r="K4853">
        <v>117.11</v>
      </c>
    </row>
    <row r="4854" spans="1:11" x14ac:dyDescent="0.35">
      <c r="A4854">
        <v>317781960</v>
      </c>
      <c r="B4854" s="2">
        <v>44083</v>
      </c>
      <c r="C4854" s="2">
        <v>44087</v>
      </c>
      <c r="D4854" t="s">
        <v>213</v>
      </c>
      <c r="E4854" t="s">
        <v>38</v>
      </c>
      <c r="F4854" t="s">
        <v>47</v>
      </c>
      <c r="G4854" t="s">
        <v>18</v>
      </c>
      <c r="H4854" t="s">
        <v>15</v>
      </c>
      <c r="I4854">
        <v>7599</v>
      </c>
      <c r="J4854">
        <v>421.89</v>
      </c>
      <c r="K4854">
        <v>364.69</v>
      </c>
    </row>
    <row r="4855" spans="1:11" x14ac:dyDescent="0.35">
      <c r="A4855">
        <v>546140086</v>
      </c>
      <c r="B4855" s="2">
        <v>43776</v>
      </c>
      <c r="C4855" s="2">
        <v>43789</v>
      </c>
      <c r="D4855" t="s">
        <v>189</v>
      </c>
      <c r="E4855" t="s">
        <v>21</v>
      </c>
      <c r="F4855" t="s">
        <v>30</v>
      </c>
      <c r="G4855" t="s">
        <v>18</v>
      </c>
      <c r="H4855" t="s">
        <v>26</v>
      </c>
      <c r="I4855">
        <v>3843</v>
      </c>
      <c r="J4855">
        <v>81.73</v>
      </c>
      <c r="K4855">
        <v>56.67</v>
      </c>
    </row>
    <row r="4856" spans="1:11" x14ac:dyDescent="0.35">
      <c r="A4856">
        <v>152630841</v>
      </c>
      <c r="B4856" s="2">
        <v>43699</v>
      </c>
      <c r="C4856" s="2">
        <v>43708</v>
      </c>
      <c r="D4856" t="s">
        <v>99</v>
      </c>
      <c r="E4856" t="s">
        <v>38</v>
      </c>
      <c r="F4856" t="s">
        <v>22</v>
      </c>
      <c r="G4856" t="s">
        <v>18</v>
      </c>
      <c r="H4856" t="s">
        <v>26</v>
      </c>
      <c r="I4856">
        <v>5713</v>
      </c>
      <c r="J4856">
        <v>47.45</v>
      </c>
      <c r="K4856">
        <v>31.79</v>
      </c>
    </row>
    <row r="4857" spans="1:11" x14ac:dyDescent="0.35">
      <c r="A4857">
        <v>399803054</v>
      </c>
      <c r="B4857" s="2">
        <v>43402</v>
      </c>
      <c r="C4857" s="2">
        <v>43408</v>
      </c>
      <c r="D4857" t="s">
        <v>37</v>
      </c>
      <c r="E4857" t="s">
        <v>38</v>
      </c>
      <c r="F4857" t="s">
        <v>42</v>
      </c>
      <c r="G4857" t="s">
        <v>18</v>
      </c>
      <c r="H4857" t="s">
        <v>15</v>
      </c>
      <c r="I4857">
        <v>9463</v>
      </c>
      <c r="J4857">
        <v>437.2</v>
      </c>
      <c r="K4857">
        <v>263.33</v>
      </c>
    </row>
    <row r="4858" spans="1:11" x14ac:dyDescent="0.35">
      <c r="A4858">
        <v>370518052</v>
      </c>
      <c r="B4858" s="2">
        <v>43711</v>
      </c>
      <c r="C4858" s="2">
        <v>43725</v>
      </c>
      <c r="D4858" t="s">
        <v>177</v>
      </c>
      <c r="E4858" t="s">
        <v>24</v>
      </c>
      <c r="F4858" t="s">
        <v>76</v>
      </c>
      <c r="G4858" t="s">
        <v>18</v>
      </c>
      <c r="H4858" t="s">
        <v>34</v>
      </c>
      <c r="I4858">
        <v>3380</v>
      </c>
      <c r="J4858">
        <v>668.27</v>
      </c>
      <c r="K4858">
        <v>502.54</v>
      </c>
    </row>
    <row r="4859" spans="1:11" x14ac:dyDescent="0.35">
      <c r="A4859">
        <v>117949664</v>
      </c>
      <c r="B4859" s="2">
        <v>44303</v>
      </c>
      <c r="C4859" s="2">
        <v>44308</v>
      </c>
      <c r="D4859" t="s">
        <v>108</v>
      </c>
      <c r="E4859" t="s">
        <v>12</v>
      </c>
      <c r="F4859" t="s">
        <v>22</v>
      </c>
      <c r="G4859" t="s">
        <v>18</v>
      </c>
      <c r="H4859" t="s">
        <v>19</v>
      </c>
      <c r="I4859">
        <v>2782</v>
      </c>
      <c r="J4859">
        <v>47.45</v>
      </c>
      <c r="K4859">
        <v>31.79</v>
      </c>
    </row>
    <row r="4860" spans="1:11" x14ac:dyDescent="0.35">
      <c r="A4860">
        <v>215584218</v>
      </c>
      <c r="B4860" s="2">
        <v>42893</v>
      </c>
      <c r="C4860" s="2">
        <v>42898</v>
      </c>
      <c r="D4860" t="s">
        <v>204</v>
      </c>
      <c r="E4860" t="s">
        <v>21</v>
      </c>
      <c r="F4860" t="s">
        <v>68</v>
      </c>
      <c r="G4860" t="s">
        <v>18</v>
      </c>
      <c r="H4860" t="s">
        <v>15</v>
      </c>
      <c r="I4860">
        <v>5016</v>
      </c>
      <c r="J4860">
        <v>154.06</v>
      </c>
      <c r="K4860">
        <v>90.93</v>
      </c>
    </row>
    <row r="4861" spans="1:11" x14ac:dyDescent="0.35">
      <c r="A4861">
        <v>407220542</v>
      </c>
      <c r="B4861" s="2">
        <v>42519</v>
      </c>
      <c r="C4861" s="2">
        <v>42521</v>
      </c>
      <c r="D4861" t="s">
        <v>172</v>
      </c>
      <c r="E4861" t="s">
        <v>21</v>
      </c>
      <c r="F4861" t="s">
        <v>25</v>
      </c>
      <c r="G4861" t="s">
        <v>14</v>
      </c>
      <c r="H4861" t="s">
        <v>26</v>
      </c>
      <c r="I4861">
        <v>4463</v>
      </c>
      <c r="J4861">
        <v>205.7</v>
      </c>
      <c r="K4861">
        <v>117.11</v>
      </c>
    </row>
    <row r="4862" spans="1:11" x14ac:dyDescent="0.35">
      <c r="A4862">
        <v>956969964</v>
      </c>
      <c r="B4862" s="2">
        <v>42484</v>
      </c>
      <c r="C4862" s="2">
        <v>42500</v>
      </c>
      <c r="D4862" t="s">
        <v>205</v>
      </c>
      <c r="E4862" t="s">
        <v>21</v>
      </c>
      <c r="F4862" t="s">
        <v>68</v>
      </c>
      <c r="G4862" t="s">
        <v>14</v>
      </c>
      <c r="H4862" t="s">
        <v>26</v>
      </c>
      <c r="I4862">
        <v>7533</v>
      </c>
      <c r="J4862">
        <v>154.06</v>
      </c>
      <c r="K4862">
        <v>90.93</v>
      </c>
    </row>
    <row r="4863" spans="1:11" x14ac:dyDescent="0.35">
      <c r="A4863">
        <v>399256312</v>
      </c>
      <c r="B4863" s="2">
        <v>43445</v>
      </c>
      <c r="C4863" s="2">
        <v>43455</v>
      </c>
      <c r="D4863" t="s">
        <v>116</v>
      </c>
      <c r="E4863" t="s">
        <v>21</v>
      </c>
      <c r="F4863" t="s">
        <v>56</v>
      </c>
      <c r="G4863" t="s">
        <v>14</v>
      </c>
      <c r="H4863" t="s">
        <v>26</v>
      </c>
      <c r="I4863">
        <v>7670</v>
      </c>
      <c r="J4863">
        <v>9.33</v>
      </c>
      <c r="K4863">
        <v>6.92</v>
      </c>
    </row>
    <row r="4864" spans="1:11" x14ac:dyDescent="0.35">
      <c r="A4864">
        <v>488815915</v>
      </c>
      <c r="B4864" s="2">
        <v>44258</v>
      </c>
      <c r="C4864" s="2">
        <v>44262</v>
      </c>
      <c r="D4864" t="s">
        <v>193</v>
      </c>
      <c r="E4864" t="s">
        <v>21</v>
      </c>
      <c r="F4864" t="s">
        <v>17</v>
      </c>
      <c r="G4864" t="s">
        <v>18</v>
      </c>
      <c r="H4864" t="s">
        <v>15</v>
      </c>
      <c r="I4864">
        <v>347</v>
      </c>
      <c r="J4864">
        <v>152.58000000000001</v>
      </c>
      <c r="K4864">
        <v>97.44</v>
      </c>
    </row>
    <row r="4865" spans="1:11" x14ac:dyDescent="0.35">
      <c r="A4865">
        <v>350697600</v>
      </c>
      <c r="B4865" s="2">
        <v>42471</v>
      </c>
      <c r="C4865" s="2">
        <v>42472</v>
      </c>
      <c r="D4865" t="s">
        <v>150</v>
      </c>
      <c r="E4865" t="s">
        <v>38</v>
      </c>
      <c r="F4865" t="s">
        <v>25</v>
      </c>
      <c r="G4865" t="s">
        <v>14</v>
      </c>
      <c r="H4865" t="s">
        <v>15</v>
      </c>
      <c r="I4865">
        <v>8068</v>
      </c>
      <c r="J4865">
        <v>205.7</v>
      </c>
      <c r="K4865">
        <v>117.11</v>
      </c>
    </row>
    <row r="4866" spans="1:11" x14ac:dyDescent="0.35">
      <c r="A4866">
        <v>530262696</v>
      </c>
      <c r="B4866" s="2">
        <v>43950</v>
      </c>
      <c r="C4866" s="2">
        <v>43963</v>
      </c>
      <c r="D4866" t="s">
        <v>152</v>
      </c>
      <c r="E4866" t="s">
        <v>21</v>
      </c>
      <c r="F4866" t="s">
        <v>33</v>
      </c>
      <c r="G4866" t="s">
        <v>18</v>
      </c>
      <c r="H4866" t="s">
        <v>19</v>
      </c>
      <c r="I4866">
        <v>5370</v>
      </c>
      <c r="J4866">
        <v>109.28</v>
      </c>
      <c r="K4866">
        <v>35.840000000000003</v>
      </c>
    </row>
    <row r="4867" spans="1:11" x14ac:dyDescent="0.35">
      <c r="A4867">
        <v>743185031</v>
      </c>
      <c r="B4867" s="2">
        <v>42563</v>
      </c>
      <c r="C4867" s="2">
        <v>42569</v>
      </c>
      <c r="D4867" t="s">
        <v>108</v>
      </c>
      <c r="E4867" t="s">
        <v>12</v>
      </c>
      <c r="F4867" t="s">
        <v>33</v>
      </c>
      <c r="G4867" t="s">
        <v>18</v>
      </c>
      <c r="H4867" t="s">
        <v>15</v>
      </c>
      <c r="I4867">
        <v>3821</v>
      </c>
      <c r="J4867">
        <v>109.28</v>
      </c>
      <c r="K4867">
        <v>35.840000000000003</v>
      </c>
    </row>
    <row r="4868" spans="1:11" x14ac:dyDescent="0.35">
      <c r="A4868">
        <v>325450932</v>
      </c>
      <c r="B4868" s="2">
        <v>42683</v>
      </c>
      <c r="C4868" s="2">
        <v>42695</v>
      </c>
      <c r="D4868" t="s">
        <v>53</v>
      </c>
      <c r="E4868" t="s">
        <v>29</v>
      </c>
      <c r="F4868" t="s">
        <v>76</v>
      </c>
      <c r="G4868" t="s">
        <v>14</v>
      </c>
      <c r="H4868" t="s">
        <v>19</v>
      </c>
      <c r="I4868">
        <v>7018</v>
      </c>
      <c r="J4868">
        <v>668.27</v>
      </c>
      <c r="K4868">
        <v>502.54</v>
      </c>
    </row>
    <row r="4869" spans="1:11" x14ac:dyDescent="0.35">
      <c r="A4869">
        <v>483359229</v>
      </c>
      <c r="B4869" s="2">
        <v>43728</v>
      </c>
      <c r="C4869" s="2">
        <v>43741</v>
      </c>
      <c r="D4869" t="s">
        <v>123</v>
      </c>
      <c r="E4869" t="s">
        <v>38</v>
      </c>
      <c r="F4869" t="s">
        <v>68</v>
      </c>
      <c r="G4869" t="s">
        <v>18</v>
      </c>
      <c r="H4869" t="s">
        <v>34</v>
      </c>
      <c r="I4869">
        <v>5592</v>
      </c>
      <c r="J4869">
        <v>154.06</v>
      </c>
      <c r="K4869">
        <v>90.93</v>
      </c>
    </row>
    <row r="4870" spans="1:11" x14ac:dyDescent="0.35">
      <c r="A4870">
        <v>243521249</v>
      </c>
      <c r="B4870" s="2">
        <v>42426</v>
      </c>
      <c r="C4870" s="2">
        <v>42429</v>
      </c>
      <c r="D4870" t="s">
        <v>71</v>
      </c>
      <c r="E4870" t="s">
        <v>21</v>
      </c>
      <c r="F4870" t="s">
        <v>42</v>
      </c>
      <c r="G4870" t="s">
        <v>14</v>
      </c>
      <c r="H4870" t="s">
        <v>26</v>
      </c>
      <c r="I4870">
        <v>2204</v>
      </c>
      <c r="J4870">
        <v>437.2</v>
      </c>
      <c r="K4870">
        <v>263.33</v>
      </c>
    </row>
    <row r="4871" spans="1:11" x14ac:dyDescent="0.35">
      <c r="A4871">
        <v>502860820</v>
      </c>
      <c r="B4871" s="2">
        <v>42127</v>
      </c>
      <c r="C4871" s="2">
        <v>42142</v>
      </c>
      <c r="D4871" t="s">
        <v>130</v>
      </c>
      <c r="E4871" t="s">
        <v>29</v>
      </c>
      <c r="F4871" t="s">
        <v>76</v>
      </c>
      <c r="G4871" t="s">
        <v>18</v>
      </c>
      <c r="H4871" t="s">
        <v>19</v>
      </c>
      <c r="I4871">
        <v>6546</v>
      </c>
      <c r="J4871">
        <v>668.27</v>
      </c>
      <c r="K4871">
        <v>502.54</v>
      </c>
    </row>
    <row r="4872" spans="1:11" x14ac:dyDescent="0.35">
      <c r="A4872">
        <v>878614270</v>
      </c>
      <c r="B4872" s="2">
        <v>44223</v>
      </c>
      <c r="C4872" s="2">
        <v>44238</v>
      </c>
      <c r="D4872" t="s">
        <v>189</v>
      </c>
      <c r="E4872" t="s">
        <v>21</v>
      </c>
      <c r="F4872" t="s">
        <v>42</v>
      </c>
      <c r="G4872" t="s">
        <v>14</v>
      </c>
      <c r="H4872" t="s">
        <v>15</v>
      </c>
      <c r="I4872">
        <v>342</v>
      </c>
      <c r="J4872">
        <v>437.2</v>
      </c>
      <c r="K4872">
        <v>263.33</v>
      </c>
    </row>
    <row r="4873" spans="1:11" x14ac:dyDescent="0.35">
      <c r="A4873">
        <v>158330428</v>
      </c>
      <c r="B4873" s="2">
        <v>42225</v>
      </c>
      <c r="C4873" s="2">
        <v>42238</v>
      </c>
      <c r="D4873" t="s">
        <v>87</v>
      </c>
      <c r="E4873" t="s">
        <v>24</v>
      </c>
      <c r="F4873" t="s">
        <v>42</v>
      </c>
      <c r="G4873" t="s">
        <v>18</v>
      </c>
      <c r="H4873" t="s">
        <v>19</v>
      </c>
      <c r="I4873">
        <v>2347</v>
      </c>
      <c r="J4873">
        <v>437.2</v>
      </c>
      <c r="K4873">
        <v>263.33</v>
      </c>
    </row>
    <row r="4874" spans="1:11" x14ac:dyDescent="0.35">
      <c r="A4874">
        <v>349870622</v>
      </c>
      <c r="B4874" s="2">
        <v>44538</v>
      </c>
      <c r="C4874" s="2">
        <v>44541</v>
      </c>
      <c r="D4874" t="s">
        <v>140</v>
      </c>
      <c r="E4874" t="s">
        <v>24</v>
      </c>
      <c r="F4874" t="s">
        <v>33</v>
      </c>
      <c r="G4874" t="s">
        <v>14</v>
      </c>
      <c r="H4874" t="s">
        <v>15</v>
      </c>
      <c r="I4874">
        <v>3347</v>
      </c>
      <c r="J4874">
        <v>109.28</v>
      </c>
      <c r="K4874">
        <v>35.840000000000003</v>
      </c>
    </row>
    <row r="4875" spans="1:11" x14ac:dyDescent="0.35">
      <c r="A4875">
        <v>831408679</v>
      </c>
      <c r="B4875" s="2">
        <v>44799</v>
      </c>
      <c r="C4875" s="2">
        <v>44820</v>
      </c>
      <c r="D4875" t="s">
        <v>62</v>
      </c>
      <c r="E4875" t="s">
        <v>38</v>
      </c>
      <c r="F4875" t="s">
        <v>42</v>
      </c>
      <c r="G4875" t="s">
        <v>14</v>
      </c>
      <c r="H4875" t="s">
        <v>15</v>
      </c>
      <c r="I4875">
        <v>1159</v>
      </c>
      <c r="J4875">
        <v>437.2</v>
      </c>
      <c r="K4875">
        <v>263.33</v>
      </c>
    </row>
    <row r="4876" spans="1:11" x14ac:dyDescent="0.35">
      <c r="A4876">
        <v>601430928</v>
      </c>
      <c r="B4876" s="2">
        <v>42303</v>
      </c>
      <c r="C4876" s="2">
        <v>42315</v>
      </c>
      <c r="D4876" t="s">
        <v>86</v>
      </c>
      <c r="E4876" t="s">
        <v>29</v>
      </c>
      <c r="F4876" t="s">
        <v>40</v>
      </c>
      <c r="G4876" t="s">
        <v>14</v>
      </c>
      <c r="H4876" t="s">
        <v>34</v>
      </c>
      <c r="I4876">
        <v>5632</v>
      </c>
      <c r="J4876">
        <v>651.21</v>
      </c>
      <c r="K4876">
        <v>524.96</v>
      </c>
    </row>
    <row r="4877" spans="1:11" x14ac:dyDescent="0.35">
      <c r="A4877">
        <v>528736197</v>
      </c>
      <c r="B4877" s="2">
        <v>43699</v>
      </c>
      <c r="C4877" s="2">
        <v>43713</v>
      </c>
      <c r="D4877" t="s">
        <v>191</v>
      </c>
      <c r="E4877" t="s">
        <v>24</v>
      </c>
      <c r="F4877" t="s">
        <v>76</v>
      </c>
      <c r="G4877" t="s">
        <v>14</v>
      </c>
      <c r="H4877" t="s">
        <v>15</v>
      </c>
      <c r="I4877">
        <v>3645</v>
      </c>
      <c r="J4877">
        <v>668.27</v>
      </c>
      <c r="K4877">
        <v>502.54</v>
      </c>
    </row>
    <row r="4878" spans="1:11" x14ac:dyDescent="0.35">
      <c r="A4878">
        <v>202435815</v>
      </c>
      <c r="B4878" s="2">
        <v>43140</v>
      </c>
      <c r="C4878" s="2">
        <v>43144</v>
      </c>
      <c r="D4878" t="s">
        <v>217</v>
      </c>
      <c r="E4878" t="s">
        <v>12</v>
      </c>
      <c r="F4878" t="s">
        <v>33</v>
      </c>
      <c r="G4878" t="s">
        <v>14</v>
      </c>
      <c r="H4878" t="s">
        <v>19</v>
      </c>
      <c r="I4878">
        <v>4111</v>
      </c>
      <c r="J4878">
        <v>109.28</v>
      </c>
      <c r="K4878">
        <v>35.840000000000003</v>
      </c>
    </row>
    <row r="4879" spans="1:11" x14ac:dyDescent="0.35">
      <c r="A4879">
        <v>181953608</v>
      </c>
      <c r="B4879" s="2">
        <v>42704</v>
      </c>
      <c r="C4879" s="2">
        <v>42707</v>
      </c>
      <c r="D4879" t="s">
        <v>163</v>
      </c>
      <c r="E4879" t="s">
        <v>38</v>
      </c>
      <c r="F4879" t="s">
        <v>47</v>
      </c>
      <c r="G4879" t="s">
        <v>18</v>
      </c>
      <c r="H4879" t="s">
        <v>19</v>
      </c>
      <c r="I4879">
        <v>2971</v>
      </c>
      <c r="J4879">
        <v>421.89</v>
      </c>
      <c r="K4879">
        <v>364.69</v>
      </c>
    </row>
    <row r="4880" spans="1:11" x14ac:dyDescent="0.35">
      <c r="A4880">
        <v>647025907</v>
      </c>
      <c r="B4880" s="2">
        <v>42093</v>
      </c>
      <c r="C4880" s="2">
        <v>42110</v>
      </c>
      <c r="D4880" t="s">
        <v>160</v>
      </c>
      <c r="E4880" t="s">
        <v>29</v>
      </c>
      <c r="F4880" t="s">
        <v>33</v>
      </c>
      <c r="G4880" t="s">
        <v>18</v>
      </c>
      <c r="H4880" t="s">
        <v>15</v>
      </c>
      <c r="I4880">
        <v>8199</v>
      </c>
      <c r="J4880">
        <v>109.28</v>
      </c>
      <c r="K4880">
        <v>35.840000000000003</v>
      </c>
    </row>
    <row r="4881" spans="1:11" x14ac:dyDescent="0.35">
      <c r="A4881">
        <v>947701537</v>
      </c>
      <c r="B4881" s="2">
        <v>43356</v>
      </c>
      <c r="C4881" s="2">
        <v>43366</v>
      </c>
      <c r="D4881" t="s">
        <v>148</v>
      </c>
      <c r="E4881" t="s">
        <v>24</v>
      </c>
      <c r="F4881" t="s">
        <v>42</v>
      </c>
      <c r="G4881" t="s">
        <v>18</v>
      </c>
      <c r="H4881" t="s">
        <v>19</v>
      </c>
      <c r="I4881">
        <v>4800</v>
      </c>
      <c r="J4881">
        <v>437.2</v>
      </c>
      <c r="K4881">
        <v>263.33</v>
      </c>
    </row>
    <row r="4882" spans="1:11" x14ac:dyDescent="0.35">
      <c r="A4882">
        <v>954341828</v>
      </c>
      <c r="B4882" s="2">
        <v>43243</v>
      </c>
      <c r="C4882" s="2">
        <v>43260</v>
      </c>
      <c r="D4882" t="s">
        <v>135</v>
      </c>
      <c r="E4882" t="s">
        <v>21</v>
      </c>
      <c r="F4882" t="s">
        <v>68</v>
      </c>
      <c r="G4882" t="s">
        <v>18</v>
      </c>
      <c r="H4882" t="s">
        <v>34</v>
      </c>
      <c r="I4882">
        <v>9809</v>
      </c>
      <c r="J4882">
        <v>154.06</v>
      </c>
      <c r="K4882">
        <v>90.93</v>
      </c>
    </row>
    <row r="4883" spans="1:11" x14ac:dyDescent="0.35">
      <c r="A4883">
        <v>607620608</v>
      </c>
      <c r="B4883" s="2">
        <v>44816</v>
      </c>
      <c r="C4883" s="2">
        <v>44828</v>
      </c>
      <c r="D4883" t="s">
        <v>159</v>
      </c>
      <c r="E4883" t="s">
        <v>21</v>
      </c>
      <c r="F4883" t="s">
        <v>22</v>
      </c>
      <c r="G4883" t="s">
        <v>14</v>
      </c>
      <c r="H4883" t="s">
        <v>34</v>
      </c>
      <c r="I4883">
        <v>7296</v>
      </c>
      <c r="J4883">
        <v>47.45</v>
      </c>
      <c r="K4883">
        <v>31.79</v>
      </c>
    </row>
    <row r="4884" spans="1:11" x14ac:dyDescent="0.35">
      <c r="A4884">
        <v>368524205</v>
      </c>
      <c r="B4884" s="2">
        <v>42445</v>
      </c>
      <c r="C4884" s="2">
        <v>42449</v>
      </c>
      <c r="D4884" t="s">
        <v>61</v>
      </c>
      <c r="E4884" t="s">
        <v>12</v>
      </c>
      <c r="F4884" t="s">
        <v>56</v>
      </c>
      <c r="G4884" t="s">
        <v>18</v>
      </c>
      <c r="H4884" t="s">
        <v>19</v>
      </c>
      <c r="I4884">
        <v>3357</v>
      </c>
      <c r="J4884">
        <v>9.33</v>
      </c>
      <c r="K4884">
        <v>6.92</v>
      </c>
    </row>
    <row r="4885" spans="1:11" x14ac:dyDescent="0.35">
      <c r="A4885">
        <v>768351447</v>
      </c>
      <c r="B4885" s="2">
        <v>44742</v>
      </c>
      <c r="C4885" s="2">
        <v>44751</v>
      </c>
      <c r="D4885" t="s">
        <v>139</v>
      </c>
      <c r="E4885" t="s">
        <v>51</v>
      </c>
      <c r="F4885" t="s">
        <v>17</v>
      </c>
      <c r="G4885" t="s">
        <v>14</v>
      </c>
      <c r="H4885" t="s">
        <v>15</v>
      </c>
      <c r="I4885">
        <v>1123</v>
      </c>
      <c r="J4885">
        <v>152.58000000000001</v>
      </c>
      <c r="K4885">
        <v>97.44</v>
      </c>
    </row>
    <row r="4886" spans="1:11" x14ac:dyDescent="0.35">
      <c r="A4886">
        <v>158713662</v>
      </c>
      <c r="B4886" s="2">
        <v>43857</v>
      </c>
      <c r="C4886" s="2">
        <v>43872</v>
      </c>
      <c r="D4886" t="s">
        <v>137</v>
      </c>
      <c r="E4886" t="s">
        <v>38</v>
      </c>
      <c r="F4886" t="s">
        <v>17</v>
      </c>
      <c r="G4886" t="s">
        <v>18</v>
      </c>
      <c r="H4886" t="s">
        <v>15</v>
      </c>
      <c r="I4886">
        <v>5754</v>
      </c>
      <c r="J4886">
        <v>152.58000000000001</v>
      </c>
      <c r="K4886">
        <v>97.44</v>
      </c>
    </row>
    <row r="4887" spans="1:11" x14ac:dyDescent="0.35">
      <c r="A4887">
        <v>561534678</v>
      </c>
      <c r="B4887" s="2">
        <v>43102</v>
      </c>
      <c r="C4887" s="2">
        <v>43103</v>
      </c>
      <c r="D4887" t="s">
        <v>121</v>
      </c>
      <c r="E4887" t="s">
        <v>21</v>
      </c>
      <c r="F4887" t="s">
        <v>30</v>
      </c>
      <c r="G4887" t="s">
        <v>14</v>
      </c>
      <c r="H4887" t="s">
        <v>26</v>
      </c>
      <c r="I4887">
        <v>9445</v>
      </c>
      <c r="J4887">
        <v>81.73</v>
      </c>
      <c r="K4887">
        <v>56.67</v>
      </c>
    </row>
    <row r="4888" spans="1:11" x14ac:dyDescent="0.35">
      <c r="A4888">
        <v>919050824</v>
      </c>
      <c r="B4888" s="2">
        <v>44717</v>
      </c>
      <c r="C4888" s="2">
        <v>44724</v>
      </c>
      <c r="D4888" t="s">
        <v>192</v>
      </c>
      <c r="E4888" t="s">
        <v>32</v>
      </c>
      <c r="F4888" t="s">
        <v>56</v>
      </c>
      <c r="G4888" t="s">
        <v>18</v>
      </c>
      <c r="H4888" t="s">
        <v>26</v>
      </c>
      <c r="I4888">
        <v>6417</v>
      </c>
      <c r="J4888">
        <v>9.33</v>
      </c>
      <c r="K4888">
        <v>6.92</v>
      </c>
    </row>
    <row r="4889" spans="1:11" x14ac:dyDescent="0.35">
      <c r="A4889">
        <v>243810927</v>
      </c>
      <c r="B4889" s="2">
        <v>42173</v>
      </c>
      <c r="C4889" s="2">
        <v>42183</v>
      </c>
      <c r="D4889" t="s">
        <v>151</v>
      </c>
      <c r="E4889" t="s">
        <v>32</v>
      </c>
      <c r="F4889" t="s">
        <v>17</v>
      </c>
      <c r="G4889" t="s">
        <v>14</v>
      </c>
      <c r="H4889" t="s">
        <v>19</v>
      </c>
      <c r="I4889">
        <v>7926</v>
      </c>
      <c r="J4889">
        <v>152.58000000000001</v>
      </c>
      <c r="K4889">
        <v>97.44</v>
      </c>
    </row>
    <row r="4890" spans="1:11" x14ac:dyDescent="0.35">
      <c r="A4890">
        <v>768676316</v>
      </c>
      <c r="B4890" s="2">
        <v>43106</v>
      </c>
      <c r="C4890" s="2">
        <v>43116</v>
      </c>
      <c r="D4890" t="s">
        <v>145</v>
      </c>
      <c r="E4890" t="s">
        <v>21</v>
      </c>
      <c r="F4890" t="s">
        <v>68</v>
      </c>
      <c r="G4890" t="s">
        <v>18</v>
      </c>
      <c r="H4890" t="s">
        <v>26</v>
      </c>
      <c r="I4890">
        <v>7259</v>
      </c>
      <c r="J4890">
        <v>154.06</v>
      </c>
      <c r="K4890">
        <v>90.93</v>
      </c>
    </row>
    <row r="4891" spans="1:11" x14ac:dyDescent="0.35">
      <c r="A4891">
        <v>296820819</v>
      </c>
      <c r="B4891" s="2">
        <v>44922</v>
      </c>
      <c r="C4891" s="2">
        <v>44932</v>
      </c>
      <c r="D4891" t="s">
        <v>153</v>
      </c>
      <c r="E4891" t="s">
        <v>38</v>
      </c>
      <c r="F4891" t="s">
        <v>17</v>
      </c>
      <c r="G4891" t="s">
        <v>14</v>
      </c>
      <c r="H4891" t="s">
        <v>19</v>
      </c>
      <c r="I4891">
        <v>4731</v>
      </c>
      <c r="J4891">
        <v>152.58000000000001</v>
      </c>
      <c r="K4891">
        <v>97.44</v>
      </c>
    </row>
    <row r="4892" spans="1:11" x14ac:dyDescent="0.35">
      <c r="A4892">
        <v>751730763</v>
      </c>
      <c r="B4892" s="2">
        <v>43955</v>
      </c>
      <c r="C4892" s="2">
        <v>43971</v>
      </c>
      <c r="D4892" t="s">
        <v>105</v>
      </c>
      <c r="E4892" t="s">
        <v>12</v>
      </c>
      <c r="F4892" t="s">
        <v>22</v>
      </c>
      <c r="G4892" t="s">
        <v>18</v>
      </c>
      <c r="H4892" t="s">
        <v>19</v>
      </c>
      <c r="I4892">
        <v>2693</v>
      </c>
      <c r="J4892">
        <v>47.45</v>
      </c>
      <c r="K4892">
        <v>31.79</v>
      </c>
    </row>
    <row r="4893" spans="1:11" x14ac:dyDescent="0.35">
      <c r="A4893">
        <v>527204978</v>
      </c>
      <c r="B4893" s="2">
        <v>43737</v>
      </c>
      <c r="C4893" s="2">
        <v>43743</v>
      </c>
      <c r="D4893" t="s">
        <v>182</v>
      </c>
      <c r="E4893" t="s">
        <v>12</v>
      </c>
      <c r="F4893" t="s">
        <v>47</v>
      </c>
      <c r="G4893" t="s">
        <v>14</v>
      </c>
      <c r="H4893" t="s">
        <v>26</v>
      </c>
      <c r="I4893">
        <v>523</v>
      </c>
      <c r="J4893">
        <v>421.89</v>
      </c>
      <c r="K4893">
        <v>364.69</v>
      </c>
    </row>
    <row r="4894" spans="1:11" x14ac:dyDescent="0.35">
      <c r="A4894">
        <v>337354791</v>
      </c>
      <c r="B4894" s="2">
        <v>44539</v>
      </c>
      <c r="C4894" s="2">
        <v>44541</v>
      </c>
      <c r="D4894" t="s">
        <v>125</v>
      </c>
      <c r="E4894" t="s">
        <v>21</v>
      </c>
      <c r="F4894" t="s">
        <v>42</v>
      </c>
      <c r="G4894" t="s">
        <v>18</v>
      </c>
      <c r="H4894" t="s">
        <v>26</v>
      </c>
      <c r="I4894">
        <v>9634</v>
      </c>
      <c r="J4894">
        <v>437.2</v>
      </c>
      <c r="K4894">
        <v>263.33</v>
      </c>
    </row>
    <row r="4895" spans="1:11" x14ac:dyDescent="0.35">
      <c r="A4895">
        <v>966604030</v>
      </c>
      <c r="B4895" s="2">
        <v>42397</v>
      </c>
      <c r="C4895" s="2">
        <v>42414</v>
      </c>
      <c r="D4895" t="s">
        <v>187</v>
      </c>
      <c r="E4895" t="s">
        <v>29</v>
      </c>
      <c r="F4895" t="s">
        <v>33</v>
      </c>
      <c r="G4895" t="s">
        <v>14</v>
      </c>
      <c r="H4895" t="s">
        <v>15</v>
      </c>
      <c r="I4895">
        <v>8467</v>
      </c>
      <c r="J4895">
        <v>109.28</v>
      </c>
      <c r="K4895">
        <v>35.840000000000003</v>
      </c>
    </row>
    <row r="4896" spans="1:11" x14ac:dyDescent="0.35">
      <c r="A4896">
        <v>119689023</v>
      </c>
      <c r="B4896" s="2">
        <v>43707</v>
      </c>
      <c r="C4896" s="2">
        <v>43712</v>
      </c>
      <c r="D4896" t="s">
        <v>196</v>
      </c>
      <c r="E4896" t="s">
        <v>32</v>
      </c>
      <c r="F4896" t="s">
        <v>40</v>
      </c>
      <c r="G4896" t="s">
        <v>18</v>
      </c>
      <c r="H4896" t="s">
        <v>26</v>
      </c>
      <c r="I4896">
        <v>7497</v>
      </c>
      <c r="J4896">
        <v>651.21</v>
      </c>
      <c r="K4896">
        <v>524.96</v>
      </c>
    </row>
    <row r="4897" spans="1:11" x14ac:dyDescent="0.35">
      <c r="A4897">
        <v>971658599</v>
      </c>
      <c r="B4897" s="2">
        <v>43906</v>
      </c>
      <c r="C4897" s="2">
        <v>43923</v>
      </c>
      <c r="D4897" t="s">
        <v>31</v>
      </c>
      <c r="E4897" t="s">
        <v>32</v>
      </c>
      <c r="F4897" t="s">
        <v>13</v>
      </c>
      <c r="G4897" t="s">
        <v>18</v>
      </c>
      <c r="H4897" t="s">
        <v>34</v>
      </c>
      <c r="I4897">
        <v>4227</v>
      </c>
      <c r="J4897">
        <v>255.28</v>
      </c>
      <c r="K4897">
        <v>159.41999999999999</v>
      </c>
    </row>
    <row r="4898" spans="1:11" x14ac:dyDescent="0.35">
      <c r="A4898">
        <v>917874085</v>
      </c>
      <c r="B4898" s="2">
        <v>44086</v>
      </c>
      <c r="C4898" s="2">
        <v>44088</v>
      </c>
      <c r="D4898" t="s">
        <v>125</v>
      </c>
      <c r="E4898" t="s">
        <v>21</v>
      </c>
      <c r="F4898" t="s">
        <v>47</v>
      </c>
      <c r="G4898" t="s">
        <v>18</v>
      </c>
      <c r="H4898" t="s">
        <v>15</v>
      </c>
      <c r="I4898">
        <v>8194</v>
      </c>
      <c r="J4898">
        <v>421.89</v>
      </c>
      <c r="K4898">
        <v>364.69</v>
      </c>
    </row>
    <row r="4899" spans="1:11" x14ac:dyDescent="0.35">
      <c r="A4899">
        <v>124009311</v>
      </c>
      <c r="B4899" s="2">
        <v>43616</v>
      </c>
      <c r="C4899" s="2">
        <v>43630</v>
      </c>
      <c r="D4899" t="s">
        <v>27</v>
      </c>
      <c r="E4899" t="s">
        <v>24</v>
      </c>
      <c r="F4899" t="s">
        <v>30</v>
      </c>
      <c r="G4899" t="s">
        <v>18</v>
      </c>
      <c r="H4899" t="s">
        <v>34</v>
      </c>
      <c r="I4899">
        <v>5966</v>
      </c>
      <c r="J4899">
        <v>81.73</v>
      </c>
      <c r="K4899">
        <v>56.67</v>
      </c>
    </row>
    <row r="4900" spans="1:11" x14ac:dyDescent="0.35">
      <c r="A4900">
        <v>176050603</v>
      </c>
      <c r="B4900" s="2">
        <v>43716</v>
      </c>
      <c r="C4900" s="2">
        <v>43736</v>
      </c>
      <c r="D4900" t="s">
        <v>109</v>
      </c>
      <c r="E4900" t="s">
        <v>21</v>
      </c>
      <c r="F4900" t="s">
        <v>25</v>
      </c>
      <c r="G4900" t="s">
        <v>14</v>
      </c>
      <c r="H4900" t="s">
        <v>19</v>
      </c>
      <c r="I4900">
        <v>6140</v>
      </c>
      <c r="J4900">
        <v>205.7</v>
      </c>
      <c r="K4900">
        <v>117.11</v>
      </c>
    </row>
    <row r="4901" spans="1:11" x14ac:dyDescent="0.35">
      <c r="A4901">
        <v>930296790</v>
      </c>
      <c r="B4901" s="2">
        <v>44612</v>
      </c>
      <c r="C4901" s="2">
        <v>44621</v>
      </c>
      <c r="D4901" t="s">
        <v>152</v>
      </c>
      <c r="E4901" t="s">
        <v>21</v>
      </c>
      <c r="F4901" t="s">
        <v>47</v>
      </c>
      <c r="G4901" t="s">
        <v>18</v>
      </c>
      <c r="H4901" t="s">
        <v>19</v>
      </c>
      <c r="I4901">
        <v>4348</v>
      </c>
      <c r="J4901">
        <v>421.89</v>
      </c>
      <c r="K4901">
        <v>364.69</v>
      </c>
    </row>
    <row r="4902" spans="1:11" x14ac:dyDescent="0.35">
      <c r="A4902">
        <v>963359200</v>
      </c>
      <c r="B4902" s="2">
        <v>42222</v>
      </c>
      <c r="C4902" s="2">
        <v>42242</v>
      </c>
      <c r="D4902" t="s">
        <v>202</v>
      </c>
      <c r="E4902" t="s">
        <v>38</v>
      </c>
      <c r="F4902" t="s">
        <v>30</v>
      </c>
      <c r="G4902" t="s">
        <v>14</v>
      </c>
      <c r="H4902" t="s">
        <v>15</v>
      </c>
      <c r="I4902">
        <v>8250</v>
      </c>
      <c r="J4902">
        <v>81.73</v>
      </c>
      <c r="K4902">
        <v>56.67</v>
      </c>
    </row>
    <row r="4903" spans="1:11" x14ac:dyDescent="0.35">
      <c r="A4903">
        <v>722161662</v>
      </c>
      <c r="B4903" s="2">
        <v>42896</v>
      </c>
      <c r="C4903" s="2">
        <v>42914</v>
      </c>
      <c r="D4903" t="s">
        <v>197</v>
      </c>
      <c r="E4903" t="s">
        <v>38</v>
      </c>
      <c r="F4903" t="s">
        <v>47</v>
      </c>
      <c r="G4903" t="s">
        <v>18</v>
      </c>
      <c r="H4903" t="s">
        <v>26</v>
      </c>
      <c r="I4903">
        <v>2539</v>
      </c>
      <c r="J4903">
        <v>421.89</v>
      </c>
      <c r="K4903">
        <v>364.69</v>
      </c>
    </row>
    <row r="4904" spans="1:11" x14ac:dyDescent="0.35">
      <c r="A4904">
        <v>273940503</v>
      </c>
      <c r="B4904" s="2">
        <v>44453</v>
      </c>
      <c r="C4904" s="2">
        <v>44458</v>
      </c>
      <c r="D4904" t="s">
        <v>214</v>
      </c>
      <c r="E4904" t="s">
        <v>21</v>
      </c>
      <c r="F4904" t="s">
        <v>25</v>
      </c>
      <c r="G4904" t="s">
        <v>14</v>
      </c>
      <c r="H4904" t="s">
        <v>26</v>
      </c>
      <c r="I4904">
        <v>3937</v>
      </c>
      <c r="J4904">
        <v>205.7</v>
      </c>
      <c r="K4904">
        <v>117.11</v>
      </c>
    </row>
    <row r="4905" spans="1:11" x14ac:dyDescent="0.35">
      <c r="A4905">
        <v>656244552</v>
      </c>
      <c r="B4905" s="2">
        <v>43248</v>
      </c>
      <c r="C4905" s="2">
        <v>43260</v>
      </c>
      <c r="D4905" t="s">
        <v>176</v>
      </c>
      <c r="E4905" t="s">
        <v>21</v>
      </c>
      <c r="F4905" t="s">
        <v>56</v>
      </c>
      <c r="G4905" t="s">
        <v>18</v>
      </c>
      <c r="H4905" t="s">
        <v>19</v>
      </c>
      <c r="I4905">
        <v>6201</v>
      </c>
      <c r="J4905">
        <v>9.33</v>
      </c>
      <c r="K4905">
        <v>6.92</v>
      </c>
    </row>
    <row r="4906" spans="1:11" x14ac:dyDescent="0.35">
      <c r="A4906">
        <v>726935136</v>
      </c>
      <c r="B4906" s="2">
        <v>43954</v>
      </c>
      <c r="C4906" s="2">
        <v>43956</v>
      </c>
      <c r="D4906" t="s">
        <v>106</v>
      </c>
      <c r="E4906" t="s">
        <v>38</v>
      </c>
      <c r="F4906" t="s">
        <v>30</v>
      </c>
      <c r="G4906" t="s">
        <v>18</v>
      </c>
      <c r="H4906" t="s">
        <v>15</v>
      </c>
      <c r="I4906">
        <v>5116</v>
      </c>
      <c r="J4906">
        <v>81.73</v>
      </c>
      <c r="K4906">
        <v>56.67</v>
      </c>
    </row>
    <row r="4907" spans="1:11" x14ac:dyDescent="0.35">
      <c r="A4907">
        <v>314186084</v>
      </c>
      <c r="B4907" s="2">
        <v>43940</v>
      </c>
      <c r="C4907" s="2">
        <v>43951</v>
      </c>
      <c r="D4907" t="s">
        <v>149</v>
      </c>
      <c r="E4907" t="s">
        <v>12</v>
      </c>
      <c r="F4907" t="s">
        <v>22</v>
      </c>
      <c r="G4907" t="s">
        <v>14</v>
      </c>
      <c r="H4907" t="s">
        <v>26</v>
      </c>
      <c r="I4907">
        <v>3499</v>
      </c>
      <c r="J4907">
        <v>47.45</v>
      </c>
      <c r="K4907">
        <v>31.79</v>
      </c>
    </row>
    <row r="4908" spans="1:11" x14ac:dyDescent="0.35">
      <c r="A4908">
        <v>666483724</v>
      </c>
      <c r="B4908" s="2">
        <v>43309</v>
      </c>
      <c r="C4908" s="2">
        <v>43311</v>
      </c>
      <c r="D4908" t="s">
        <v>175</v>
      </c>
      <c r="E4908" t="s">
        <v>21</v>
      </c>
      <c r="F4908" t="s">
        <v>76</v>
      </c>
      <c r="G4908" t="s">
        <v>14</v>
      </c>
      <c r="H4908" t="s">
        <v>19</v>
      </c>
      <c r="I4908">
        <v>6199</v>
      </c>
      <c r="J4908">
        <v>668.27</v>
      </c>
      <c r="K4908">
        <v>502.54</v>
      </c>
    </row>
    <row r="4909" spans="1:11" x14ac:dyDescent="0.35">
      <c r="A4909">
        <v>402626883</v>
      </c>
      <c r="B4909" s="2">
        <v>42632</v>
      </c>
      <c r="C4909" s="2">
        <v>42652</v>
      </c>
      <c r="D4909" t="s">
        <v>58</v>
      </c>
      <c r="E4909" t="s">
        <v>29</v>
      </c>
      <c r="F4909" t="s">
        <v>47</v>
      </c>
      <c r="G4909" t="s">
        <v>14</v>
      </c>
      <c r="H4909" t="s">
        <v>19</v>
      </c>
      <c r="I4909">
        <v>5097</v>
      </c>
      <c r="J4909">
        <v>421.89</v>
      </c>
      <c r="K4909">
        <v>364.69</v>
      </c>
    </row>
    <row r="4910" spans="1:11" x14ac:dyDescent="0.35">
      <c r="A4910">
        <v>461726891</v>
      </c>
      <c r="B4910" s="2">
        <v>42869</v>
      </c>
      <c r="C4910" s="2">
        <v>42881</v>
      </c>
      <c r="D4910" t="s">
        <v>138</v>
      </c>
      <c r="E4910" t="s">
        <v>24</v>
      </c>
      <c r="F4910" t="s">
        <v>33</v>
      </c>
      <c r="G4910" t="s">
        <v>14</v>
      </c>
      <c r="H4910" t="s">
        <v>15</v>
      </c>
      <c r="I4910">
        <v>4103</v>
      </c>
      <c r="J4910">
        <v>109.28</v>
      </c>
      <c r="K4910">
        <v>35.840000000000003</v>
      </c>
    </row>
    <row r="4911" spans="1:11" x14ac:dyDescent="0.35">
      <c r="A4911">
        <v>953207576</v>
      </c>
      <c r="B4911" s="2">
        <v>43986</v>
      </c>
      <c r="C4911" s="2">
        <v>43996</v>
      </c>
      <c r="D4911" t="s">
        <v>27</v>
      </c>
      <c r="E4911" t="s">
        <v>24</v>
      </c>
      <c r="F4911" t="s">
        <v>17</v>
      </c>
      <c r="G4911" t="s">
        <v>18</v>
      </c>
      <c r="H4911" t="s">
        <v>26</v>
      </c>
      <c r="I4911">
        <v>4159</v>
      </c>
      <c r="J4911">
        <v>152.58000000000001</v>
      </c>
      <c r="K4911">
        <v>97.44</v>
      </c>
    </row>
    <row r="4912" spans="1:11" x14ac:dyDescent="0.35">
      <c r="A4912">
        <v>706805264</v>
      </c>
      <c r="B4912" s="2">
        <v>43104</v>
      </c>
      <c r="C4912" s="2">
        <v>43117</v>
      </c>
      <c r="D4912" t="s">
        <v>150</v>
      </c>
      <c r="E4912" t="s">
        <v>38</v>
      </c>
      <c r="F4912" t="s">
        <v>13</v>
      </c>
      <c r="G4912" t="s">
        <v>14</v>
      </c>
      <c r="H4912" t="s">
        <v>26</v>
      </c>
      <c r="I4912">
        <v>8239</v>
      </c>
      <c r="J4912">
        <v>255.28</v>
      </c>
      <c r="K4912">
        <v>159.41999999999999</v>
      </c>
    </row>
    <row r="4913" spans="1:11" x14ac:dyDescent="0.35">
      <c r="A4913">
        <v>422568786</v>
      </c>
      <c r="B4913" s="2">
        <v>42505</v>
      </c>
      <c r="C4913" s="2">
        <v>42515</v>
      </c>
      <c r="D4913" t="s">
        <v>117</v>
      </c>
      <c r="E4913" t="s">
        <v>21</v>
      </c>
      <c r="F4913" t="s">
        <v>47</v>
      </c>
      <c r="G4913" t="s">
        <v>14</v>
      </c>
      <c r="H4913" t="s">
        <v>34</v>
      </c>
      <c r="I4913">
        <v>6349</v>
      </c>
      <c r="J4913">
        <v>421.89</v>
      </c>
      <c r="K4913">
        <v>364.69</v>
      </c>
    </row>
    <row r="4914" spans="1:11" x14ac:dyDescent="0.35">
      <c r="A4914">
        <v>420859467</v>
      </c>
      <c r="B4914" s="2">
        <v>43401</v>
      </c>
      <c r="C4914" s="2">
        <v>43417</v>
      </c>
      <c r="D4914" t="s">
        <v>128</v>
      </c>
      <c r="E4914" t="s">
        <v>38</v>
      </c>
      <c r="F4914" t="s">
        <v>68</v>
      </c>
      <c r="G4914" t="s">
        <v>18</v>
      </c>
      <c r="H4914" t="s">
        <v>26</v>
      </c>
      <c r="I4914">
        <v>524</v>
      </c>
      <c r="J4914">
        <v>154.06</v>
      </c>
      <c r="K4914">
        <v>90.93</v>
      </c>
    </row>
    <row r="4915" spans="1:11" x14ac:dyDescent="0.35">
      <c r="A4915">
        <v>192351138</v>
      </c>
      <c r="B4915" s="2">
        <v>42774</v>
      </c>
      <c r="C4915" s="2">
        <v>42782</v>
      </c>
      <c r="D4915" t="s">
        <v>61</v>
      </c>
      <c r="E4915" t="s">
        <v>12</v>
      </c>
      <c r="F4915" t="s">
        <v>30</v>
      </c>
      <c r="G4915" t="s">
        <v>18</v>
      </c>
      <c r="H4915" t="s">
        <v>19</v>
      </c>
      <c r="I4915">
        <v>9831</v>
      </c>
      <c r="J4915">
        <v>81.73</v>
      </c>
      <c r="K4915">
        <v>56.67</v>
      </c>
    </row>
    <row r="4916" spans="1:11" x14ac:dyDescent="0.35">
      <c r="A4916">
        <v>648030126</v>
      </c>
      <c r="B4916" s="2">
        <v>42691</v>
      </c>
      <c r="C4916" s="2">
        <v>42699</v>
      </c>
      <c r="D4916" t="s">
        <v>94</v>
      </c>
      <c r="E4916" t="s">
        <v>38</v>
      </c>
      <c r="F4916" t="s">
        <v>68</v>
      </c>
      <c r="G4916" t="s">
        <v>14</v>
      </c>
      <c r="H4916" t="s">
        <v>34</v>
      </c>
      <c r="I4916">
        <v>5370</v>
      </c>
      <c r="J4916">
        <v>154.06</v>
      </c>
      <c r="K4916">
        <v>90.93</v>
      </c>
    </row>
    <row r="4917" spans="1:11" x14ac:dyDescent="0.35">
      <c r="A4917">
        <v>969195258</v>
      </c>
      <c r="B4917" s="2">
        <v>44069</v>
      </c>
      <c r="C4917" s="2">
        <v>44072</v>
      </c>
      <c r="D4917" t="s">
        <v>135</v>
      </c>
      <c r="E4917" t="s">
        <v>21</v>
      </c>
      <c r="F4917" t="s">
        <v>68</v>
      </c>
      <c r="G4917" t="s">
        <v>14</v>
      </c>
      <c r="H4917" t="s">
        <v>26</v>
      </c>
      <c r="I4917">
        <v>5269</v>
      </c>
      <c r="J4917">
        <v>154.06</v>
      </c>
      <c r="K4917">
        <v>90.93</v>
      </c>
    </row>
    <row r="4918" spans="1:11" x14ac:dyDescent="0.35">
      <c r="A4918">
        <v>857457864</v>
      </c>
      <c r="B4918" s="2">
        <v>44406</v>
      </c>
      <c r="C4918" s="2">
        <v>44417</v>
      </c>
      <c r="D4918" t="s">
        <v>91</v>
      </c>
      <c r="E4918" t="s">
        <v>21</v>
      </c>
      <c r="F4918" t="s">
        <v>40</v>
      </c>
      <c r="G4918" t="s">
        <v>14</v>
      </c>
      <c r="H4918" t="s">
        <v>19</v>
      </c>
      <c r="I4918">
        <v>9691</v>
      </c>
      <c r="J4918">
        <v>651.21</v>
      </c>
      <c r="K4918">
        <v>524.96</v>
      </c>
    </row>
    <row r="4919" spans="1:11" x14ac:dyDescent="0.35">
      <c r="A4919">
        <v>984741771</v>
      </c>
      <c r="B4919" s="2">
        <v>44741</v>
      </c>
      <c r="C4919" s="2">
        <v>44749</v>
      </c>
      <c r="D4919" t="s">
        <v>216</v>
      </c>
      <c r="E4919" t="s">
        <v>51</v>
      </c>
      <c r="F4919" t="s">
        <v>40</v>
      </c>
      <c r="G4919" t="s">
        <v>14</v>
      </c>
      <c r="H4919" t="s">
        <v>15</v>
      </c>
      <c r="I4919">
        <v>5828</v>
      </c>
      <c r="J4919">
        <v>651.21</v>
      </c>
      <c r="K4919">
        <v>524.96</v>
      </c>
    </row>
    <row r="4920" spans="1:11" x14ac:dyDescent="0.35">
      <c r="A4920">
        <v>743283307</v>
      </c>
      <c r="B4920" s="2">
        <v>43430</v>
      </c>
      <c r="C4920" s="2">
        <v>43446</v>
      </c>
      <c r="D4920" t="s">
        <v>151</v>
      </c>
      <c r="E4920" t="s">
        <v>32</v>
      </c>
      <c r="F4920" t="s">
        <v>17</v>
      </c>
      <c r="G4920" t="s">
        <v>14</v>
      </c>
      <c r="H4920" t="s">
        <v>34</v>
      </c>
      <c r="I4920">
        <v>2903</v>
      </c>
      <c r="J4920">
        <v>152.58000000000001</v>
      </c>
      <c r="K4920">
        <v>97.44</v>
      </c>
    </row>
    <row r="4921" spans="1:11" x14ac:dyDescent="0.35">
      <c r="A4921">
        <v>495631301</v>
      </c>
      <c r="B4921" s="2">
        <v>43987</v>
      </c>
      <c r="C4921" s="2">
        <v>43992</v>
      </c>
      <c r="D4921" t="s">
        <v>145</v>
      </c>
      <c r="E4921" t="s">
        <v>21</v>
      </c>
      <c r="F4921" t="s">
        <v>68</v>
      </c>
      <c r="G4921" t="s">
        <v>14</v>
      </c>
      <c r="H4921" t="s">
        <v>15</v>
      </c>
      <c r="I4921">
        <v>7171</v>
      </c>
      <c r="J4921">
        <v>154.06</v>
      </c>
      <c r="K4921">
        <v>90.93</v>
      </c>
    </row>
    <row r="4922" spans="1:11" x14ac:dyDescent="0.35">
      <c r="A4922">
        <v>224647080</v>
      </c>
      <c r="B4922" s="2">
        <v>43274</v>
      </c>
      <c r="C4922" s="2">
        <v>43288</v>
      </c>
      <c r="D4922" t="s">
        <v>195</v>
      </c>
      <c r="E4922" t="s">
        <v>21</v>
      </c>
      <c r="F4922" t="s">
        <v>40</v>
      </c>
      <c r="G4922" t="s">
        <v>18</v>
      </c>
      <c r="H4922" t="s">
        <v>34</v>
      </c>
      <c r="I4922">
        <v>6918</v>
      </c>
      <c r="J4922">
        <v>651.21</v>
      </c>
      <c r="K4922">
        <v>524.96</v>
      </c>
    </row>
    <row r="4923" spans="1:11" x14ac:dyDescent="0.35">
      <c r="A4923">
        <v>883504474</v>
      </c>
      <c r="B4923" s="2">
        <v>43315</v>
      </c>
      <c r="C4923" s="2">
        <v>43319</v>
      </c>
      <c r="D4923" t="s">
        <v>129</v>
      </c>
      <c r="E4923" t="s">
        <v>21</v>
      </c>
      <c r="F4923" t="s">
        <v>40</v>
      </c>
      <c r="G4923" t="s">
        <v>18</v>
      </c>
      <c r="H4923" t="s">
        <v>34</v>
      </c>
      <c r="I4923">
        <v>7462</v>
      </c>
      <c r="J4923">
        <v>651.21</v>
      </c>
      <c r="K4923">
        <v>524.96</v>
      </c>
    </row>
    <row r="4924" spans="1:11" x14ac:dyDescent="0.35">
      <c r="A4924">
        <v>345689809</v>
      </c>
      <c r="B4924" s="2">
        <v>43443</v>
      </c>
      <c r="C4924" s="2">
        <v>43450</v>
      </c>
      <c r="D4924" t="s">
        <v>181</v>
      </c>
      <c r="E4924" t="s">
        <v>38</v>
      </c>
      <c r="F4924" t="s">
        <v>33</v>
      </c>
      <c r="G4924" t="s">
        <v>14</v>
      </c>
      <c r="H4924" t="s">
        <v>19</v>
      </c>
      <c r="I4924">
        <v>6151</v>
      </c>
      <c r="J4924">
        <v>109.28</v>
      </c>
      <c r="K4924">
        <v>35.840000000000003</v>
      </c>
    </row>
    <row r="4925" spans="1:11" x14ac:dyDescent="0.35">
      <c r="A4925">
        <v>155001914</v>
      </c>
      <c r="B4925" s="2">
        <v>43460</v>
      </c>
      <c r="C4925" s="2">
        <v>43462</v>
      </c>
      <c r="D4925" t="s">
        <v>31</v>
      </c>
      <c r="E4925" t="s">
        <v>32</v>
      </c>
      <c r="F4925" t="s">
        <v>33</v>
      </c>
      <c r="G4925" t="s">
        <v>14</v>
      </c>
      <c r="H4925" t="s">
        <v>15</v>
      </c>
      <c r="I4925">
        <v>7366</v>
      </c>
      <c r="J4925">
        <v>109.28</v>
      </c>
      <c r="K4925">
        <v>35.840000000000003</v>
      </c>
    </row>
    <row r="4926" spans="1:11" x14ac:dyDescent="0.35">
      <c r="A4926">
        <v>575552117</v>
      </c>
      <c r="B4926" s="2">
        <v>42097</v>
      </c>
      <c r="C4926" s="2">
        <v>42099</v>
      </c>
      <c r="D4926" t="s">
        <v>48</v>
      </c>
      <c r="E4926" t="s">
        <v>21</v>
      </c>
      <c r="F4926" t="s">
        <v>40</v>
      </c>
      <c r="G4926" t="s">
        <v>18</v>
      </c>
      <c r="H4926" t="s">
        <v>19</v>
      </c>
      <c r="I4926">
        <v>7516</v>
      </c>
      <c r="J4926">
        <v>651.21</v>
      </c>
      <c r="K4926">
        <v>524.96</v>
      </c>
    </row>
    <row r="4927" spans="1:11" x14ac:dyDescent="0.35">
      <c r="A4927">
        <v>141764247</v>
      </c>
      <c r="B4927" s="2">
        <v>43661</v>
      </c>
      <c r="C4927" s="2">
        <v>43671</v>
      </c>
      <c r="D4927" t="s">
        <v>188</v>
      </c>
      <c r="E4927" t="s">
        <v>21</v>
      </c>
      <c r="F4927" t="s">
        <v>13</v>
      </c>
      <c r="G4927" t="s">
        <v>18</v>
      </c>
      <c r="H4927" t="s">
        <v>34</v>
      </c>
      <c r="I4927">
        <v>46</v>
      </c>
      <c r="J4927">
        <v>255.28</v>
      </c>
      <c r="K4927">
        <v>159.41999999999999</v>
      </c>
    </row>
    <row r="4928" spans="1:11" x14ac:dyDescent="0.35">
      <c r="A4928">
        <v>608374631</v>
      </c>
      <c r="B4928" s="2">
        <v>42471</v>
      </c>
      <c r="C4928" s="2">
        <v>42489</v>
      </c>
      <c r="D4928" t="s">
        <v>178</v>
      </c>
      <c r="E4928" t="s">
        <v>21</v>
      </c>
      <c r="F4928" t="s">
        <v>68</v>
      </c>
      <c r="G4928" t="s">
        <v>18</v>
      </c>
      <c r="H4928" t="s">
        <v>15</v>
      </c>
      <c r="I4928">
        <v>428</v>
      </c>
      <c r="J4928">
        <v>154.06</v>
      </c>
      <c r="K4928">
        <v>90.93</v>
      </c>
    </row>
    <row r="4929" spans="1:11" x14ac:dyDescent="0.35">
      <c r="A4929">
        <v>200432097</v>
      </c>
      <c r="B4929" s="2">
        <v>43847</v>
      </c>
      <c r="C4929" s="2">
        <v>43863</v>
      </c>
      <c r="D4929" t="s">
        <v>107</v>
      </c>
      <c r="E4929" t="s">
        <v>21</v>
      </c>
      <c r="F4929" t="s">
        <v>76</v>
      </c>
      <c r="G4929" t="s">
        <v>14</v>
      </c>
      <c r="H4929" t="s">
        <v>26</v>
      </c>
      <c r="I4929">
        <v>1167</v>
      </c>
      <c r="J4929">
        <v>668.27</v>
      </c>
      <c r="K4929">
        <v>502.54</v>
      </c>
    </row>
    <row r="4930" spans="1:11" x14ac:dyDescent="0.35">
      <c r="A4930">
        <v>363297975</v>
      </c>
      <c r="B4930" s="2">
        <v>43534</v>
      </c>
      <c r="C4930" s="2">
        <v>43539</v>
      </c>
      <c r="D4930" t="s">
        <v>64</v>
      </c>
      <c r="E4930" t="s">
        <v>29</v>
      </c>
      <c r="F4930" t="s">
        <v>76</v>
      </c>
      <c r="G4930" t="s">
        <v>14</v>
      </c>
      <c r="H4930" t="s">
        <v>26</v>
      </c>
      <c r="I4930">
        <v>6799</v>
      </c>
      <c r="J4930">
        <v>668.27</v>
      </c>
      <c r="K4930">
        <v>502.54</v>
      </c>
    </row>
    <row r="4931" spans="1:11" x14ac:dyDescent="0.35">
      <c r="A4931">
        <v>812646090</v>
      </c>
      <c r="B4931" s="2">
        <v>43175</v>
      </c>
      <c r="C4931" s="2">
        <v>43192</v>
      </c>
      <c r="D4931" t="s">
        <v>65</v>
      </c>
      <c r="E4931" t="s">
        <v>32</v>
      </c>
      <c r="F4931" t="s">
        <v>42</v>
      </c>
      <c r="G4931" t="s">
        <v>18</v>
      </c>
      <c r="H4931" t="s">
        <v>26</v>
      </c>
      <c r="I4931">
        <v>8892</v>
      </c>
      <c r="J4931">
        <v>437.2</v>
      </c>
      <c r="K4931">
        <v>263.33</v>
      </c>
    </row>
    <row r="4932" spans="1:11" x14ac:dyDescent="0.35">
      <c r="A4932">
        <v>884462773</v>
      </c>
      <c r="B4932" s="2">
        <v>44794</v>
      </c>
      <c r="C4932" s="2">
        <v>44808</v>
      </c>
      <c r="D4932" t="s">
        <v>214</v>
      </c>
      <c r="E4932" t="s">
        <v>21</v>
      </c>
      <c r="F4932" t="s">
        <v>17</v>
      </c>
      <c r="G4932" t="s">
        <v>18</v>
      </c>
      <c r="H4932" t="s">
        <v>15</v>
      </c>
      <c r="I4932">
        <v>1044</v>
      </c>
      <c r="J4932">
        <v>152.58000000000001</v>
      </c>
      <c r="K4932">
        <v>97.44</v>
      </c>
    </row>
    <row r="4933" spans="1:11" x14ac:dyDescent="0.35">
      <c r="A4933">
        <v>885046851</v>
      </c>
      <c r="B4933" s="2">
        <v>44731</v>
      </c>
      <c r="C4933" s="2">
        <v>44744</v>
      </c>
      <c r="D4933" t="s">
        <v>20</v>
      </c>
      <c r="E4933" t="s">
        <v>21</v>
      </c>
      <c r="F4933" t="s">
        <v>40</v>
      </c>
      <c r="G4933" t="s">
        <v>18</v>
      </c>
      <c r="H4933" t="s">
        <v>15</v>
      </c>
      <c r="I4933">
        <v>3886</v>
      </c>
      <c r="J4933">
        <v>651.21</v>
      </c>
      <c r="K4933">
        <v>524.96</v>
      </c>
    </row>
    <row r="4934" spans="1:11" x14ac:dyDescent="0.35">
      <c r="A4934">
        <v>741009652</v>
      </c>
      <c r="B4934" s="2">
        <v>42060</v>
      </c>
      <c r="C4934" s="2">
        <v>42068</v>
      </c>
      <c r="D4934" t="s">
        <v>132</v>
      </c>
      <c r="E4934" t="s">
        <v>38</v>
      </c>
      <c r="F4934" t="s">
        <v>68</v>
      </c>
      <c r="G4934" t="s">
        <v>18</v>
      </c>
      <c r="H4934" t="s">
        <v>26</v>
      </c>
      <c r="I4934">
        <v>78</v>
      </c>
      <c r="J4934">
        <v>154.06</v>
      </c>
      <c r="K4934">
        <v>90.93</v>
      </c>
    </row>
    <row r="4935" spans="1:11" x14ac:dyDescent="0.35">
      <c r="A4935">
        <v>449275004</v>
      </c>
      <c r="B4935" s="2">
        <v>42326</v>
      </c>
      <c r="C4935" s="2">
        <v>42339</v>
      </c>
      <c r="D4935" t="s">
        <v>61</v>
      </c>
      <c r="E4935" t="s">
        <v>12</v>
      </c>
      <c r="F4935" t="s">
        <v>56</v>
      </c>
      <c r="G4935" t="s">
        <v>14</v>
      </c>
      <c r="H4935" t="s">
        <v>15</v>
      </c>
      <c r="I4935">
        <v>9313</v>
      </c>
      <c r="J4935">
        <v>9.33</v>
      </c>
      <c r="K4935">
        <v>6.92</v>
      </c>
    </row>
    <row r="4936" spans="1:11" x14ac:dyDescent="0.35">
      <c r="A4936">
        <v>527079236</v>
      </c>
      <c r="B4936" s="2">
        <v>43996</v>
      </c>
      <c r="C4936" s="2">
        <v>44004</v>
      </c>
      <c r="D4936" t="s">
        <v>20</v>
      </c>
      <c r="E4936" t="s">
        <v>21</v>
      </c>
      <c r="F4936" t="s">
        <v>68</v>
      </c>
      <c r="G4936" t="s">
        <v>14</v>
      </c>
      <c r="H4936" t="s">
        <v>15</v>
      </c>
      <c r="I4936">
        <v>3314</v>
      </c>
      <c r="J4936">
        <v>154.06</v>
      </c>
      <c r="K4936">
        <v>90.93</v>
      </c>
    </row>
    <row r="4937" spans="1:11" x14ac:dyDescent="0.35">
      <c r="A4937">
        <v>661971175</v>
      </c>
      <c r="B4937" s="2">
        <v>42775</v>
      </c>
      <c r="C4937" s="2">
        <v>42779</v>
      </c>
      <c r="D4937" t="s">
        <v>194</v>
      </c>
      <c r="E4937" t="s">
        <v>32</v>
      </c>
      <c r="F4937" t="s">
        <v>42</v>
      </c>
      <c r="G4937" t="s">
        <v>18</v>
      </c>
      <c r="H4937" t="s">
        <v>26</v>
      </c>
      <c r="I4937">
        <v>836</v>
      </c>
      <c r="J4937">
        <v>437.2</v>
      </c>
      <c r="K4937">
        <v>263.33</v>
      </c>
    </row>
    <row r="4938" spans="1:11" x14ac:dyDescent="0.35">
      <c r="A4938">
        <v>161812150</v>
      </c>
      <c r="B4938" s="2">
        <v>44144</v>
      </c>
      <c r="C4938" s="2">
        <v>44152</v>
      </c>
      <c r="D4938" t="s">
        <v>135</v>
      </c>
      <c r="E4938" t="s">
        <v>21</v>
      </c>
      <c r="F4938" t="s">
        <v>33</v>
      </c>
      <c r="G4938" t="s">
        <v>14</v>
      </c>
      <c r="H4938" t="s">
        <v>19</v>
      </c>
      <c r="I4938">
        <v>2666</v>
      </c>
      <c r="J4938">
        <v>109.28</v>
      </c>
      <c r="K4938">
        <v>35.840000000000003</v>
      </c>
    </row>
    <row r="4939" spans="1:11" x14ac:dyDescent="0.35">
      <c r="A4939">
        <v>204775989</v>
      </c>
      <c r="B4939" s="2">
        <v>44663</v>
      </c>
      <c r="C4939" s="2">
        <v>44684</v>
      </c>
      <c r="D4939" t="s">
        <v>123</v>
      </c>
      <c r="E4939" t="s">
        <v>38</v>
      </c>
      <c r="F4939" t="s">
        <v>40</v>
      </c>
      <c r="G4939" t="s">
        <v>14</v>
      </c>
      <c r="H4939" t="s">
        <v>26</v>
      </c>
      <c r="I4939">
        <v>6620</v>
      </c>
      <c r="J4939">
        <v>651.21</v>
      </c>
      <c r="K4939">
        <v>524.96</v>
      </c>
    </row>
    <row r="4940" spans="1:11" x14ac:dyDescent="0.35">
      <c r="A4940">
        <v>689349019</v>
      </c>
      <c r="B4940" s="2">
        <v>43626</v>
      </c>
      <c r="C4940" s="2">
        <v>43641</v>
      </c>
      <c r="D4940" t="s">
        <v>145</v>
      </c>
      <c r="E4940" t="s">
        <v>21</v>
      </c>
      <c r="F4940" t="s">
        <v>42</v>
      </c>
      <c r="G4940" t="s">
        <v>18</v>
      </c>
      <c r="H4940" t="s">
        <v>34</v>
      </c>
      <c r="I4940">
        <v>2548</v>
      </c>
      <c r="J4940">
        <v>437.2</v>
      </c>
      <c r="K4940">
        <v>263.33</v>
      </c>
    </row>
    <row r="4941" spans="1:11" x14ac:dyDescent="0.35">
      <c r="A4941">
        <v>684330070</v>
      </c>
      <c r="B4941" s="2">
        <v>42415</v>
      </c>
      <c r="C4941" s="2">
        <v>42433</v>
      </c>
      <c r="D4941" t="s">
        <v>162</v>
      </c>
      <c r="E4941" t="s">
        <v>38</v>
      </c>
      <c r="F4941" t="s">
        <v>42</v>
      </c>
      <c r="G4941" t="s">
        <v>18</v>
      </c>
      <c r="H4941" t="s">
        <v>34</v>
      </c>
      <c r="I4941">
        <v>7330</v>
      </c>
      <c r="J4941">
        <v>437.2</v>
      </c>
      <c r="K4941">
        <v>263.33</v>
      </c>
    </row>
    <row r="4942" spans="1:11" x14ac:dyDescent="0.35">
      <c r="A4942">
        <v>678830468</v>
      </c>
      <c r="B4942" s="2">
        <v>43526</v>
      </c>
      <c r="C4942" s="2">
        <v>43539</v>
      </c>
      <c r="D4942" t="s">
        <v>220</v>
      </c>
      <c r="E4942" t="s">
        <v>29</v>
      </c>
      <c r="F4942" t="s">
        <v>25</v>
      </c>
      <c r="G4942" t="s">
        <v>14</v>
      </c>
      <c r="H4942" t="s">
        <v>15</v>
      </c>
      <c r="I4942">
        <v>9876</v>
      </c>
      <c r="J4942">
        <v>205.7</v>
      </c>
      <c r="K4942">
        <v>117.11</v>
      </c>
    </row>
    <row r="4943" spans="1:11" x14ac:dyDescent="0.35">
      <c r="A4943">
        <v>332274043</v>
      </c>
      <c r="B4943" s="2">
        <v>44503</v>
      </c>
      <c r="C4943" s="2">
        <v>44504</v>
      </c>
      <c r="D4943" t="s">
        <v>197</v>
      </c>
      <c r="E4943" t="s">
        <v>38</v>
      </c>
      <c r="F4943" t="s">
        <v>13</v>
      </c>
      <c r="G4943" t="s">
        <v>18</v>
      </c>
      <c r="H4943" t="s">
        <v>34</v>
      </c>
      <c r="I4943">
        <v>6128</v>
      </c>
      <c r="J4943">
        <v>255.28</v>
      </c>
      <c r="K4943">
        <v>159.41999999999999</v>
      </c>
    </row>
    <row r="4944" spans="1:11" x14ac:dyDescent="0.35">
      <c r="A4944">
        <v>724397122</v>
      </c>
      <c r="B4944" s="2">
        <v>44158</v>
      </c>
      <c r="C4944" s="2">
        <v>44161</v>
      </c>
      <c r="D4944" t="s">
        <v>118</v>
      </c>
      <c r="E4944" t="s">
        <v>24</v>
      </c>
      <c r="F4944" t="s">
        <v>30</v>
      </c>
      <c r="G4944" t="s">
        <v>14</v>
      </c>
      <c r="H4944" t="s">
        <v>15</v>
      </c>
      <c r="I4944">
        <v>4061</v>
      </c>
      <c r="J4944">
        <v>81.73</v>
      </c>
      <c r="K4944">
        <v>56.67</v>
      </c>
    </row>
    <row r="4945" spans="1:11" x14ac:dyDescent="0.35">
      <c r="A4945">
        <v>305248534</v>
      </c>
      <c r="B4945" s="2">
        <v>43236</v>
      </c>
      <c r="C4945" s="2">
        <v>43239</v>
      </c>
      <c r="D4945" t="s">
        <v>72</v>
      </c>
      <c r="E4945" t="s">
        <v>24</v>
      </c>
      <c r="F4945" t="s">
        <v>30</v>
      </c>
      <c r="G4945" t="s">
        <v>14</v>
      </c>
      <c r="H4945" t="s">
        <v>34</v>
      </c>
      <c r="I4945">
        <v>8679</v>
      </c>
      <c r="J4945">
        <v>81.73</v>
      </c>
      <c r="K4945">
        <v>56.67</v>
      </c>
    </row>
    <row r="4946" spans="1:11" x14ac:dyDescent="0.35">
      <c r="A4946">
        <v>745189607</v>
      </c>
      <c r="B4946" s="2">
        <v>42141</v>
      </c>
      <c r="C4946" s="2">
        <v>42157</v>
      </c>
      <c r="D4946" t="s">
        <v>192</v>
      </c>
      <c r="E4946" t="s">
        <v>32</v>
      </c>
      <c r="F4946" t="s">
        <v>47</v>
      </c>
      <c r="G4946" t="s">
        <v>18</v>
      </c>
      <c r="H4946" t="s">
        <v>15</v>
      </c>
      <c r="I4946">
        <v>7019</v>
      </c>
      <c r="J4946">
        <v>421.89</v>
      </c>
      <c r="K4946">
        <v>364.69</v>
      </c>
    </row>
    <row r="4947" spans="1:11" x14ac:dyDescent="0.35">
      <c r="A4947">
        <v>184894168</v>
      </c>
      <c r="B4947" s="2">
        <v>43932</v>
      </c>
      <c r="C4947" s="2">
        <v>43951</v>
      </c>
      <c r="D4947" t="s">
        <v>148</v>
      </c>
      <c r="E4947" t="s">
        <v>24</v>
      </c>
      <c r="F4947" t="s">
        <v>25</v>
      </c>
      <c r="G4947" t="s">
        <v>18</v>
      </c>
      <c r="H4947" t="s">
        <v>34</v>
      </c>
      <c r="I4947">
        <v>3148</v>
      </c>
      <c r="J4947">
        <v>205.7</v>
      </c>
      <c r="K4947">
        <v>117.11</v>
      </c>
    </row>
    <row r="4948" spans="1:11" x14ac:dyDescent="0.35">
      <c r="A4948">
        <v>885348546</v>
      </c>
      <c r="B4948" s="2">
        <v>44598</v>
      </c>
      <c r="C4948" s="2">
        <v>44618</v>
      </c>
      <c r="D4948" t="s">
        <v>16</v>
      </c>
      <c r="E4948" t="s">
        <v>12</v>
      </c>
      <c r="F4948" t="s">
        <v>76</v>
      </c>
      <c r="G4948" t="s">
        <v>14</v>
      </c>
      <c r="H4948" t="s">
        <v>19</v>
      </c>
      <c r="I4948">
        <v>3164</v>
      </c>
      <c r="J4948">
        <v>668.27</v>
      </c>
      <c r="K4948">
        <v>502.54</v>
      </c>
    </row>
    <row r="4949" spans="1:11" x14ac:dyDescent="0.35">
      <c r="A4949">
        <v>677851569</v>
      </c>
      <c r="B4949" s="2">
        <v>44249</v>
      </c>
      <c r="C4949" s="2">
        <v>44255</v>
      </c>
      <c r="D4949" t="s">
        <v>178</v>
      </c>
      <c r="E4949" t="s">
        <v>21</v>
      </c>
      <c r="F4949" t="s">
        <v>76</v>
      </c>
      <c r="G4949" t="s">
        <v>18</v>
      </c>
      <c r="H4949" t="s">
        <v>15</v>
      </c>
      <c r="I4949">
        <v>198</v>
      </c>
      <c r="J4949">
        <v>668.27</v>
      </c>
      <c r="K4949">
        <v>502.54</v>
      </c>
    </row>
    <row r="4950" spans="1:11" x14ac:dyDescent="0.35">
      <c r="A4950">
        <v>614014565</v>
      </c>
      <c r="B4950" s="2">
        <v>44266</v>
      </c>
      <c r="C4950" s="2">
        <v>44287</v>
      </c>
      <c r="D4950" t="s">
        <v>110</v>
      </c>
      <c r="E4950" t="s">
        <v>38</v>
      </c>
      <c r="F4950" t="s">
        <v>68</v>
      </c>
      <c r="G4950" t="s">
        <v>14</v>
      </c>
      <c r="H4950" t="s">
        <v>26</v>
      </c>
      <c r="I4950">
        <v>9410</v>
      </c>
      <c r="J4950">
        <v>154.06</v>
      </c>
      <c r="K4950">
        <v>90.93</v>
      </c>
    </row>
    <row r="4951" spans="1:11" x14ac:dyDescent="0.35">
      <c r="A4951">
        <v>915761363</v>
      </c>
      <c r="B4951" s="2">
        <v>44884</v>
      </c>
      <c r="C4951" s="2">
        <v>44895</v>
      </c>
      <c r="D4951" t="s">
        <v>206</v>
      </c>
      <c r="E4951" t="s">
        <v>24</v>
      </c>
      <c r="F4951" t="s">
        <v>13</v>
      </c>
      <c r="G4951" t="s">
        <v>14</v>
      </c>
      <c r="H4951" t="s">
        <v>19</v>
      </c>
      <c r="I4951">
        <v>2992</v>
      </c>
      <c r="J4951">
        <v>255.28</v>
      </c>
      <c r="K4951">
        <v>159.41999999999999</v>
      </c>
    </row>
    <row r="4952" spans="1:11" x14ac:dyDescent="0.35">
      <c r="A4952">
        <v>525328290</v>
      </c>
      <c r="B4952" s="2">
        <v>44534</v>
      </c>
      <c r="C4952" s="2">
        <v>44552</v>
      </c>
      <c r="D4952" t="s">
        <v>69</v>
      </c>
      <c r="E4952" t="s">
        <v>38</v>
      </c>
      <c r="F4952" t="s">
        <v>33</v>
      </c>
      <c r="G4952" t="s">
        <v>14</v>
      </c>
      <c r="H4952" t="s">
        <v>34</v>
      </c>
      <c r="I4952">
        <v>5170</v>
      </c>
      <c r="J4952">
        <v>109.28</v>
      </c>
      <c r="K4952">
        <v>35.840000000000003</v>
      </c>
    </row>
    <row r="4953" spans="1:11" x14ac:dyDescent="0.35">
      <c r="A4953">
        <v>255264174</v>
      </c>
      <c r="B4953" s="2">
        <v>43574</v>
      </c>
      <c r="C4953" s="2">
        <v>43591</v>
      </c>
      <c r="D4953" t="s">
        <v>104</v>
      </c>
      <c r="E4953" t="s">
        <v>24</v>
      </c>
      <c r="F4953" t="s">
        <v>76</v>
      </c>
      <c r="G4953" t="s">
        <v>18</v>
      </c>
      <c r="H4953" t="s">
        <v>15</v>
      </c>
      <c r="I4953">
        <v>7197</v>
      </c>
      <c r="J4953">
        <v>668.27</v>
      </c>
      <c r="K4953">
        <v>502.54</v>
      </c>
    </row>
    <row r="4954" spans="1:11" x14ac:dyDescent="0.35">
      <c r="A4954">
        <v>538430345</v>
      </c>
      <c r="B4954" s="2">
        <v>42025</v>
      </c>
      <c r="C4954" s="2">
        <v>42036</v>
      </c>
      <c r="D4954" t="s">
        <v>145</v>
      </c>
      <c r="E4954" t="s">
        <v>21</v>
      </c>
      <c r="F4954" t="s">
        <v>33</v>
      </c>
      <c r="G4954" t="s">
        <v>18</v>
      </c>
      <c r="H4954" t="s">
        <v>34</v>
      </c>
      <c r="I4954">
        <v>2359</v>
      </c>
      <c r="J4954">
        <v>109.28</v>
      </c>
      <c r="K4954">
        <v>35.840000000000003</v>
      </c>
    </row>
    <row r="4955" spans="1:11" x14ac:dyDescent="0.35">
      <c r="A4955">
        <v>978000628</v>
      </c>
      <c r="B4955" s="2">
        <v>43290</v>
      </c>
      <c r="C4955" s="2">
        <v>43291</v>
      </c>
      <c r="D4955" t="s">
        <v>148</v>
      </c>
      <c r="E4955" t="s">
        <v>24</v>
      </c>
      <c r="F4955" t="s">
        <v>22</v>
      </c>
      <c r="G4955" t="s">
        <v>14</v>
      </c>
      <c r="H4955" t="s">
        <v>19</v>
      </c>
      <c r="I4955">
        <v>974</v>
      </c>
      <c r="J4955">
        <v>47.45</v>
      </c>
      <c r="K4955">
        <v>31.79</v>
      </c>
    </row>
    <row r="4956" spans="1:11" x14ac:dyDescent="0.35">
      <c r="A4956">
        <v>797461354</v>
      </c>
      <c r="B4956" s="2">
        <v>44591</v>
      </c>
      <c r="C4956" s="2">
        <v>44592</v>
      </c>
      <c r="D4956" t="s">
        <v>71</v>
      </c>
      <c r="E4956" t="s">
        <v>21</v>
      </c>
      <c r="F4956" t="s">
        <v>22</v>
      </c>
      <c r="G4956" t="s">
        <v>14</v>
      </c>
      <c r="H4956" t="s">
        <v>34</v>
      </c>
      <c r="I4956">
        <v>5391</v>
      </c>
      <c r="J4956">
        <v>47.45</v>
      </c>
      <c r="K4956">
        <v>31.79</v>
      </c>
    </row>
    <row r="4957" spans="1:11" x14ac:dyDescent="0.35">
      <c r="A4957">
        <v>190611350</v>
      </c>
      <c r="B4957" s="2">
        <v>44035</v>
      </c>
      <c r="C4957" s="2">
        <v>44045</v>
      </c>
      <c r="D4957" t="s">
        <v>108</v>
      </c>
      <c r="E4957" t="s">
        <v>12</v>
      </c>
      <c r="F4957" t="s">
        <v>33</v>
      </c>
      <c r="G4957" t="s">
        <v>18</v>
      </c>
      <c r="H4957" t="s">
        <v>19</v>
      </c>
      <c r="I4957">
        <v>4989</v>
      </c>
      <c r="J4957">
        <v>109.28</v>
      </c>
      <c r="K4957">
        <v>35.840000000000003</v>
      </c>
    </row>
    <row r="4958" spans="1:11" x14ac:dyDescent="0.35">
      <c r="A4958">
        <v>771561944</v>
      </c>
      <c r="B4958" s="2">
        <v>44238</v>
      </c>
      <c r="C4958" s="2">
        <v>44258</v>
      </c>
      <c r="D4958" t="s">
        <v>133</v>
      </c>
      <c r="E4958" t="s">
        <v>38</v>
      </c>
      <c r="F4958" t="s">
        <v>17</v>
      </c>
      <c r="G4958" t="s">
        <v>14</v>
      </c>
      <c r="H4958" t="s">
        <v>15</v>
      </c>
      <c r="I4958">
        <v>1180</v>
      </c>
      <c r="J4958">
        <v>152.58000000000001</v>
      </c>
      <c r="K4958">
        <v>97.44</v>
      </c>
    </row>
    <row r="4959" spans="1:11" x14ac:dyDescent="0.35">
      <c r="A4959">
        <v>624736964</v>
      </c>
      <c r="B4959" s="2">
        <v>43430</v>
      </c>
      <c r="C4959" s="2">
        <v>43451</v>
      </c>
      <c r="D4959" t="s">
        <v>217</v>
      </c>
      <c r="E4959" t="s">
        <v>12</v>
      </c>
      <c r="F4959" t="s">
        <v>13</v>
      </c>
      <c r="G4959" t="s">
        <v>14</v>
      </c>
      <c r="H4959" t="s">
        <v>26</v>
      </c>
      <c r="I4959">
        <v>2406</v>
      </c>
      <c r="J4959">
        <v>255.28</v>
      </c>
      <c r="K4959">
        <v>159.41999999999999</v>
      </c>
    </row>
    <row r="4960" spans="1:11" x14ac:dyDescent="0.35">
      <c r="A4960">
        <v>154872739</v>
      </c>
      <c r="B4960" s="2">
        <v>44356</v>
      </c>
      <c r="C4960" s="2">
        <v>44375</v>
      </c>
      <c r="D4960" t="s">
        <v>108</v>
      </c>
      <c r="E4960" t="s">
        <v>12</v>
      </c>
      <c r="F4960" t="s">
        <v>30</v>
      </c>
      <c r="G4960" t="s">
        <v>14</v>
      </c>
      <c r="H4960" t="s">
        <v>34</v>
      </c>
      <c r="I4960">
        <v>9140</v>
      </c>
      <c r="J4960">
        <v>81.73</v>
      </c>
      <c r="K4960">
        <v>56.67</v>
      </c>
    </row>
    <row r="4961" spans="1:11" x14ac:dyDescent="0.35">
      <c r="A4961">
        <v>737018096</v>
      </c>
      <c r="B4961" s="2">
        <v>42291</v>
      </c>
      <c r="C4961" s="2">
        <v>42300</v>
      </c>
      <c r="D4961" t="s">
        <v>70</v>
      </c>
      <c r="E4961" t="s">
        <v>29</v>
      </c>
      <c r="F4961" t="s">
        <v>42</v>
      </c>
      <c r="G4961" t="s">
        <v>14</v>
      </c>
      <c r="H4961" t="s">
        <v>34</v>
      </c>
      <c r="I4961">
        <v>8888</v>
      </c>
      <c r="J4961">
        <v>437.2</v>
      </c>
      <c r="K4961">
        <v>263.33</v>
      </c>
    </row>
    <row r="4962" spans="1:11" x14ac:dyDescent="0.35">
      <c r="A4962">
        <v>666534364</v>
      </c>
      <c r="B4962" s="2">
        <v>43757</v>
      </c>
      <c r="C4962" s="2">
        <v>43763</v>
      </c>
      <c r="D4962" t="s">
        <v>198</v>
      </c>
      <c r="E4962" t="s">
        <v>38</v>
      </c>
      <c r="F4962" t="s">
        <v>13</v>
      </c>
      <c r="G4962" t="s">
        <v>18</v>
      </c>
      <c r="H4962" t="s">
        <v>19</v>
      </c>
      <c r="I4962">
        <v>1185</v>
      </c>
      <c r="J4962">
        <v>255.28</v>
      </c>
      <c r="K4962">
        <v>159.41999999999999</v>
      </c>
    </row>
    <row r="4963" spans="1:11" x14ac:dyDescent="0.35">
      <c r="A4963">
        <v>109095370</v>
      </c>
      <c r="B4963" s="2">
        <v>44316</v>
      </c>
      <c r="C4963" s="2">
        <v>44319</v>
      </c>
      <c r="D4963" t="s">
        <v>57</v>
      </c>
      <c r="E4963" t="s">
        <v>32</v>
      </c>
      <c r="F4963" t="s">
        <v>30</v>
      </c>
      <c r="G4963" t="s">
        <v>18</v>
      </c>
      <c r="H4963" t="s">
        <v>19</v>
      </c>
      <c r="I4963">
        <v>2599</v>
      </c>
      <c r="J4963">
        <v>81.73</v>
      </c>
      <c r="K4963">
        <v>56.67</v>
      </c>
    </row>
    <row r="4964" spans="1:11" x14ac:dyDescent="0.35">
      <c r="A4964">
        <v>650687444</v>
      </c>
      <c r="B4964" s="2">
        <v>42105</v>
      </c>
      <c r="C4964" s="2">
        <v>42119</v>
      </c>
      <c r="D4964" t="s">
        <v>220</v>
      </c>
      <c r="E4964" t="s">
        <v>29</v>
      </c>
      <c r="F4964" t="s">
        <v>17</v>
      </c>
      <c r="G4964" t="s">
        <v>18</v>
      </c>
      <c r="H4964" t="s">
        <v>15</v>
      </c>
      <c r="I4964">
        <v>1729</v>
      </c>
      <c r="J4964">
        <v>152.58000000000001</v>
      </c>
      <c r="K4964">
        <v>97.44</v>
      </c>
    </row>
    <row r="4965" spans="1:11" x14ac:dyDescent="0.35">
      <c r="A4965">
        <v>347609412</v>
      </c>
      <c r="B4965" s="2">
        <v>43353</v>
      </c>
      <c r="C4965" s="2">
        <v>43372</v>
      </c>
      <c r="D4965" t="s">
        <v>71</v>
      </c>
      <c r="E4965" t="s">
        <v>21</v>
      </c>
      <c r="F4965" t="s">
        <v>42</v>
      </c>
      <c r="G4965" t="s">
        <v>18</v>
      </c>
      <c r="H4965" t="s">
        <v>19</v>
      </c>
      <c r="I4965">
        <v>4205</v>
      </c>
      <c r="J4965">
        <v>437.2</v>
      </c>
      <c r="K4965">
        <v>263.33</v>
      </c>
    </row>
    <row r="4966" spans="1:11" x14ac:dyDescent="0.35">
      <c r="A4966">
        <v>476472604</v>
      </c>
      <c r="B4966" s="2">
        <v>43403</v>
      </c>
      <c r="C4966" s="2">
        <v>43412</v>
      </c>
      <c r="D4966" t="s">
        <v>105</v>
      </c>
      <c r="E4966" t="s">
        <v>12</v>
      </c>
      <c r="F4966" t="s">
        <v>40</v>
      </c>
      <c r="G4966" t="s">
        <v>18</v>
      </c>
      <c r="H4966" t="s">
        <v>19</v>
      </c>
      <c r="I4966">
        <v>7687</v>
      </c>
      <c r="J4966">
        <v>651.21</v>
      </c>
      <c r="K4966">
        <v>524.96</v>
      </c>
    </row>
    <row r="4967" spans="1:11" x14ac:dyDescent="0.35">
      <c r="A4967">
        <v>584200847</v>
      </c>
      <c r="B4967" s="2">
        <v>44798</v>
      </c>
      <c r="C4967" s="2">
        <v>44819</v>
      </c>
      <c r="D4967" t="s">
        <v>163</v>
      </c>
      <c r="E4967" t="s">
        <v>38</v>
      </c>
      <c r="F4967" t="s">
        <v>33</v>
      </c>
      <c r="G4967" t="s">
        <v>14</v>
      </c>
      <c r="H4967" t="s">
        <v>19</v>
      </c>
      <c r="I4967">
        <v>6868</v>
      </c>
      <c r="J4967">
        <v>109.28</v>
      </c>
      <c r="K4967">
        <v>35.840000000000003</v>
      </c>
    </row>
    <row r="4968" spans="1:11" x14ac:dyDescent="0.35">
      <c r="A4968">
        <v>738030469</v>
      </c>
      <c r="B4968" s="2">
        <v>43582</v>
      </c>
      <c r="C4968" s="2">
        <v>43598</v>
      </c>
      <c r="D4968" t="s">
        <v>192</v>
      </c>
      <c r="E4968" t="s">
        <v>32</v>
      </c>
      <c r="F4968" t="s">
        <v>22</v>
      </c>
      <c r="G4968" t="s">
        <v>18</v>
      </c>
      <c r="H4968" t="s">
        <v>15</v>
      </c>
      <c r="I4968">
        <v>8471</v>
      </c>
      <c r="J4968">
        <v>47.45</v>
      </c>
      <c r="K4968">
        <v>31.79</v>
      </c>
    </row>
    <row r="4969" spans="1:11" x14ac:dyDescent="0.35">
      <c r="A4969">
        <v>175510299</v>
      </c>
      <c r="B4969" s="2">
        <v>42423</v>
      </c>
      <c r="C4969" s="2">
        <v>42439</v>
      </c>
      <c r="D4969" t="s">
        <v>211</v>
      </c>
      <c r="E4969" t="s">
        <v>38</v>
      </c>
      <c r="F4969" t="s">
        <v>17</v>
      </c>
      <c r="G4969" t="s">
        <v>14</v>
      </c>
      <c r="H4969" t="s">
        <v>34</v>
      </c>
      <c r="I4969">
        <v>6252</v>
      </c>
      <c r="J4969">
        <v>152.58000000000001</v>
      </c>
      <c r="K4969">
        <v>97.44</v>
      </c>
    </row>
    <row r="4970" spans="1:11" x14ac:dyDescent="0.35">
      <c r="A4970">
        <v>454501664</v>
      </c>
      <c r="B4970" s="2">
        <v>43646</v>
      </c>
      <c r="C4970" s="2">
        <v>43658</v>
      </c>
      <c r="D4970" t="s">
        <v>208</v>
      </c>
      <c r="E4970" t="s">
        <v>12</v>
      </c>
      <c r="F4970" t="s">
        <v>56</v>
      </c>
      <c r="G4970" t="s">
        <v>18</v>
      </c>
      <c r="H4970" t="s">
        <v>15</v>
      </c>
      <c r="I4970">
        <v>5997</v>
      </c>
      <c r="J4970">
        <v>9.33</v>
      </c>
      <c r="K4970">
        <v>6.92</v>
      </c>
    </row>
    <row r="4971" spans="1:11" x14ac:dyDescent="0.35">
      <c r="A4971">
        <v>503178393</v>
      </c>
      <c r="B4971" s="2">
        <v>43890</v>
      </c>
      <c r="C4971" s="2">
        <v>43896</v>
      </c>
      <c r="D4971" t="s">
        <v>36</v>
      </c>
      <c r="E4971" t="s">
        <v>29</v>
      </c>
      <c r="F4971" t="s">
        <v>17</v>
      </c>
      <c r="G4971" t="s">
        <v>18</v>
      </c>
      <c r="H4971" t="s">
        <v>15</v>
      </c>
      <c r="I4971">
        <v>523</v>
      </c>
      <c r="J4971">
        <v>152.58000000000001</v>
      </c>
      <c r="K4971">
        <v>97.44</v>
      </c>
    </row>
    <row r="4972" spans="1:11" x14ac:dyDescent="0.35">
      <c r="A4972">
        <v>670026814</v>
      </c>
      <c r="B4972" s="2">
        <v>43988</v>
      </c>
      <c r="C4972" s="2">
        <v>44008</v>
      </c>
      <c r="D4972" t="s">
        <v>101</v>
      </c>
      <c r="E4972" t="s">
        <v>24</v>
      </c>
      <c r="F4972" t="s">
        <v>13</v>
      </c>
      <c r="G4972" t="s">
        <v>14</v>
      </c>
      <c r="H4972" t="s">
        <v>15</v>
      </c>
      <c r="I4972">
        <v>4679</v>
      </c>
      <c r="J4972">
        <v>255.28</v>
      </c>
      <c r="K4972">
        <v>159.41999999999999</v>
      </c>
    </row>
    <row r="4973" spans="1:11" x14ac:dyDescent="0.35">
      <c r="A4973">
        <v>473845756</v>
      </c>
      <c r="B4973" s="2">
        <v>44512</v>
      </c>
      <c r="C4973" s="2">
        <v>44531</v>
      </c>
      <c r="D4973" t="s">
        <v>95</v>
      </c>
      <c r="E4973" t="s">
        <v>21</v>
      </c>
      <c r="F4973" t="s">
        <v>30</v>
      </c>
      <c r="G4973" t="s">
        <v>18</v>
      </c>
      <c r="H4973" t="s">
        <v>34</v>
      </c>
      <c r="I4973">
        <v>344</v>
      </c>
      <c r="J4973">
        <v>81.73</v>
      </c>
      <c r="K4973">
        <v>56.67</v>
      </c>
    </row>
    <row r="4974" spans="1:11" x14ac:dyDescent="0.35">
      <c r="A4974">
        <v>853746545</v>
      </c>
      <c r="B4974" s="2">
        <v>42611</v>
      </c>
      <c r="C4974" s="2">
        <v>42629</v>
      </c>
      <c r="D4974" t="s">
        <v>86</v>
      </c>
      <c r="E4974" t="s">
        <v>29</v>
      </c>
      <c r="F4974" t="s">
        <v>33</v>
      </c>
      <c r="G4974" t="s">
        <v>14</v>
      </c>
      <c r="H4974" t="s">
        <v>26</v>
      </c>
      <c r="I4974">
        <v>1430</v>
      </c>
      <c r="J4974">
        <v>109.28</v>
      </c>
      <c r="K4974">
        <v>35.840000000000003</v>
      </c>
    </row>
    <row r="4975" spans="1:11" x14ac:dyDescent="0.35">
      <c r="A4975">
        <v>119153010</v>
      </c>
      <c r="B4975" s="2">
        <v>42062</v>
      </c>
      <c r="C4975" s="2">
        <v>42078</v>
      </c>
      <c r="D4975" t="s">
        <v>120</v>
      </c>
      <c r="E4975" t="s">
        <v>38</v>
      </c>
      <c r="F4975" t="s">
        <v>22</v>
      </c>
      <c r="G4975" t="s">
        <v>18</v>
      </c>
      <c r="H4975" t="s">
        <v>26</v>
      </c>
      <c r="I4975">
        <v>8878</v>
      </c>
      <c r="J4975">
        <v>47.45</v>
      </c>
      <c r="K4975">
        <v>31.79</v>
      </c>
    </row>
    <row r="4976" spans="1:11" x14ac:dyDescent="0.35">
      <c r="A4976">
        <v>699801480</v>
      </c>
      <c r="B4976" s="2">
        <v>44525</v>
      </c>
      <c r="C4976" s="2">
        <v>44527</v>
      </c>
      <c r="D4976" t="s">
        <v>43</v>
      </c>
      <c r="E4976" t="s">
        <v>24</v>
      </c>
      <c r="F4976" t="s">
        <v>40</v>
      </c>
      <c r="G4976" t="s">
        <v>18</v>
      </c>
      <c r="H4976" t="s">
        <v>26</v>
      </c>
      <c r="I4976">
        <v>5664</v>
      </c>
      <c r="J4976">
        <v>651.21</v>
      </c>
      <c r="K4976">
        <v>524.96</v>
      </c>
    </row>
    <row r="4977" spans="1:11" x14ac:dyDescent="0.35">
      <c r="A4977">
        <v>595740783</v>
      </c>
      <c r="B4977" s="2">
        <v>42472</v>
      </c>
      <c r="C4977" s="2">
        <v>42480</v>
      </c>
      <c r="D4977" t="s">
        <v>82</v>
      </c>
      <c r="E4977" t="s">
        <v>32</v>
      </c>
      <c r="F4977" t="s">
        <v>47</v>
      </c>
      <c r="G4977" t="s">
        <v>14</v>
      </c>
      <c r="H4977" t="s">
        <v>19</v>
      </c>
      <c r="I4977">
        <v>1791</v>
      </c>
      <c r="J4977">
        <v>421.89</v>
      </c>
      <c r="K4977">
        <v>364.69</v>
      </c>
    </row>
    <row r="4978" spans="1:11" x14ac:dyDescent="0.35">
      <c r="A4978">
        <v>127332246</v>
      </c>
      <c r="B4978" s="2">
        <v>42385</v>
      </c>
      <c r="C4978" s="2">
        <v>42401</v>
      </c>
      <c r="D4978" t="s">
        <v>114</v>
      </c>
      <c r="E4978" t="s">
        <v>38</v>
      </c>
      <c r="F4978" t="s">
        <v>25</v>
      </c>
      <c r="G4978" t="s">
        <v>14</v>
      </c>
      <c r="H4978" t="s">
        <v>15</v>
      </c>
      <c r="I4978">
        <v>9296</v>
      </c>
      <c r="J4978">
        <v>205.7</v>
      </c>
      <c r="K4978">
        <v>117.11</v>
      </c>
    </row>
    <row r="4979" spans="1:11" x14ac:dyDescent="0.35">
      <c r="A4979">
        <v>585249698</v>
      </c>
      <c r="B4979" s="2">
        <v>44325</v>
      </c>
      <c r="C4979" s="2">
        <v>44341</v>
      </c>
      <c r="D4979" t="s">
        <v>123</v>
      </c>
      <c r="E4979" t="s">
        <v>38</v>
      </c>
      <c r="F4979" t="s">
        <v>40</v>
      </c>
      <c r="G4979" t="s">
        <v>14</v>
      </c>
      <c r="H4979" t="s">
        <v>15</v>
      </c>
      <c r="I4979">
        <v>7246</v>
      </c>
      <c r="J4979">
        <v>651.21</v>
      </c>
      <c r="K4979">
        <v>524.96</v>
      </c>
    </row>
    <row r="4980" spans="1:11" x14ac:dyDescent="0.35">
      <c r="A4980">
        <v>180479466</v>
      </c>
      <c r="B4980" s="2">
        <v>44201</v>
      </c>
      <c r="C4980" s="2">
        <v>44218</v>
      </c>
      <c r="D4980" t="s">
        <v>204</v>
      </c>
      <c r="E4980" t="s">
        <v>21</v>
      </c>
      <c r="F4980" t="s">
        <v>68</v>
      </c>
      <c r="G4980" t="s">
        <v>14</v>
      </c>
      <c r="H4980" t="s">
        <v>19</v>
      </c>
      <c r="I4980">
        <v>6740</v>
      </c>
      <c r="J4980">
        <v>154.06</v>
      </c>
      <c r="K4980">
        <v>90.93</v>
      </c>
    </row>
    <row r="4981" spans="1:11" x14ac:dyDescent="0.35">
      <c r="A4981">
        <v>794320380</v>
      </c>
      <c r="B4981" s="2">
        <v>43662</v>
      </c>
      <c r="C4981" s="2">
        <v>43680</v>
      </c>
      <c r="D4981" t="s">
        <v>150</v>
      </c>
      <c r="E4981" t="s">
        <v>38</v>
      </c>
      <c r="F4981" t="s">
        <v>17</v>
      </c>
      <c r="G4981" t="s">
        <v>18</v>
      </c>
      <c r="H4981" t="s">
        <v>15</v>
      </c>
      <c r="I4981">
        <v>5907</v>
      </c>
      <c r="J4981">
        <v>152.58000000000001</v>
      </c>
      <c r="K4981">
        <v>97.44</v>
      </c>
    </row>
    <row r="4982" spans="1:11" x14ac:dyDescent="0.35">
      <c r="A4982">
        <v>328383767</v>
      </c>
      <c r="B4982" s="2">
        <v>44900</v>
      </c>
      <c r="C4982" s="2">
        <v>44901</v>
      </c>
      <c r="D4982" t="s">
        <v>173</v>
      </c>
      <c r="E4982" t="s">
        <v>24</v>
      </c>
      <c r="F4982" t="s">
        <v>30</v>
      </c>
      <c r="G4982" t="s">
        <v>18</v>
      </c>
      <c r="H4982" t="s">
        <v>26</v>
      </c>
      <c r="I4982">
        <v>4909</v>
      </c>
      <c r="J4982">
        <v>81.73</v>
      </c>
      <c r="K4982">
        <v>56.67</v>
      </c>
    </row>
    <row r="4983" spans="1:11" x14ac:dyDescent="0.35">
      <c r="A4983">
        <v>354593455</v>
      </c>
      <c r="B4983" s="2">
        <v>42070</v>
      </c>
      <c r="C4983" s="2">
        <v>42084</v>
      </c>
      <c r="D4983" t="s">
        <v>99</v>
      </c>
      <c r="E4983" t="s">
        <v>38</v>
      </c>
      <c r="F4983" t="s">
        <v>40</v>
      </c>
      <c r="G4983" t="s">
        <v>14</v>
      </c>
      <c r="H4983" t="s">
        <v>34</v>
      </c>
      <c r="I4983">
        <v>938</v>
      </c>
      <c r="J4983">
        <v>651.21</v>
      </c>
      <c r="K4983">
        <v>524.96</v>
      </c>
    </row>
    <row r="4984" spans="1:11" x14ac:dyDescent="0.35">
      <c r="A4984">
        <v>265185773</v>
      </c>
      <c r="B4984" s="2">
        <v>42603</v>
      </c>
      <c r="C4984" s="2">
        <v>42617</v>
      </c>
      <c r="D4984" t="s">
        <v>93</v>
      </c>
      <c r="E4984" t="s">
        <v>29</v>
      </c>
      <c r="F4984" t="s">
        <v>22</v>
      </c>
      <c r="G4984" t="s">
        <v>18</v>
      </c>
      <c r="H4984" t="s">
        <v>34</v>
      </c>
      <c r="I4984">
        <v>3218</v>
      </c>
      <c r="J4984">
        <v>47.45</v>
      </c>
      <c r="K4984">
        <v>31.79</v>
      </c>
    </row>
    <row r="4985" spans="1:11" x14ac:dyDescent="0.35">
      <c r="A4985">
        <v>422709548</v>
      </c>
      <c r="B4985" s="2">
        <v>44745</v>
      </c>
      <c r="C4985" s="2">
        <v>44763</v>
      </c>
      <c r="D4985" t="s">
        <v>87</v>
      </c>
      <c r="E4985" t="s">
        <v>24</v>
      </c>
      <c r="F4985" t="s">
        <v>33</v>
      </c>
      <c r="G4985" t="s">
        <v>14</v>
      </c>
      <c r="H4985" t="s">
        <v>15</v>
      </c>
      <c r="I4985">
        <v>8004</v>
      </c>
      <c r="J4985">
        <v>109.28</v>
      </c>
      <c r="K4985">
        <v>35.840000000000003</v>
      </c>
    </row>
    <row r="4986" spans="1:11" x14ac:dyDescent="0.35">
      <c r="A4986">
        <v>810026109</v>
      </c>
      <c r="B4986" s="2">
        <v>42280</v>
      </c>
      <c r="C4986" s="2">
        <v>42292</v>
      </c>
      <c r="D4986" t="s">
        <v>177</v>
      </c>
      <c r="E4986" t="s">
        <v>24</v>
      </c>
      <c r="F4986" t="s">
        <v>68</v>
      </c>
      <c r="G4986" t="s">
        <v>18</v>
      </c>
      <c r="H4986" t="s">
        <v>26</v>
      </c>
      <c r="I4986">
        <v>3581</v>
      </c>
      <c r="J4986">
        <v>154.06</v>
      </c>
      <c r="K4986">
        <v>90.93</v>
      </c>
    </row>
    <row r="4987" spans="1:11" x14ac:dyDescent="0.35">
      <c r="A4987">
        <v>580309283</v>
      </c>
      <c r="B4987" s="2">
        <v>44847</v>
      </c>
      <c r="C4987" s="2">
        <v>44848</v>
      </c>
      <c r="D4987" t="s">
        <v>72</v>
      </c>
      <c r="E4987" t="s">
        <v>24</v>
      </c>
      <c r="F4987" t="s">
        <v>42</v>
      </c>
      <c r="G4987" t="s">
        <v>18</v>
      </c>
      <c r="H4987" t="s">
        <v>26</v>
      </c>
      <c r="I4987">
        <v>5268</v>
      </c>
      <c r="J4987">
        <v>437.2</v>
      </c>
      <c r="K4987">
        <v>263.33</v>
      </c>
    </row>
    <row r="4988" spans="1:11" x14ac:dyDescent="0.35">
      <c r="A4988">
        <v>307045400</v>
      </c>
      <c r="B4988" s="2">
        <v>44166</v>
      </c>
      <c r="C4988" s="2">
        <v>44171</v>
      </c>
      <c r="D4988" t="s">
        <v>27</v>
      </c>
      <c r="E4988" t="s">
        <v>24</v>
      </c>
      <c r="F4988" t="s">
        <v>40</v>
      </c>
      <c r="G4988" t="s">
        <v>14</v>
      </c>
      <c r="H4988" t="s">
        <v>19</v>
      </c>
      <c r="I4988">
        <v>412</v>
      </c>
      <c r="J4988">
        <v>651.21</v>
      </c>
      <c r="K4988">
        <v>524.96</v>
      </c>
    </row>
    <row r="4989" spans="1:11" x14ac:dyDescent="0.35">
      <c r="A4989">
        <v>634033286</v>
      </c>
      <c r="B4989" s="2">
        <v>43114</v>
      </c>
      <c r="C4989" s="2">
        <v>43116</v>
      </c>
      <c r="D4989" t="s">
        <v>125</v>
      </c>
      <c r="E4989" t="s">
        <v>21</v>
      </c>
      <c r="F4989" t="s">
        <v>30</v>
      </c>
      <c r="G4989" t="s">
        <v>18</v>
      </c>
      <c r="H4989" t="s">
        <v>15</v>
      </c>
      <c r="I4989">
        <v>3394</v>
      </c>
      <c r="J4989">
        <v>81.73</v>
      </c>
      <c r="K4989">
        <v>56.67</v>
      </c>
    </row>
    <row r="4990" spans="1:11" x14ac:dyDescent="0.35">
      <c r="A4990">
        <v>925384271</v>
      </c>
      <c r="B4990" s="2">
        <v>43343</v>
      </c>
      <c r="C4990" s="2">
        <v>43351</v>
      </c>
      <c r="D4990" t="s">
        <v>64</v>
      </c>
      <c r="E4990" t="s">
        <v>29</v>
      </c>
      <c r="F4990" t="s">
        <v>76</v>
      </c>
      <c r="G4990" t="s">
        <v>14</v>
      </c>
      <c r="H4990" t="s">
        <v>34</v>
      </c>
      <c r="I4990">
        <v>625</v>
      </c>
      <c r="J4990">
        <v>668.27</v>
      </c>
      <c r="K4990">
        <v>502.54</v>
      </c>
    </row>
    <row r="4991" spans="1:11" x14ac:dyDescent="0.35">
      <c r="A4991">
        <v>615522181</v>
      </c>
      <c r="B4991" s="2">
        <v>44051</v>
      </c>
      <c r="C4991" s="2">
        <v>44063</v>
      </c>
      <c r="D4991" t="s">
        <v>126</v>
      </c>
      <c r="E4991" t="s">
        <v>24</v>
      </c>
      <c r="F4991" t="s">
        <v>17</v>
      </c>
      <c r="G4991" t="s">
        <v>14</v>
      </c>
      <c r="H4991" t="s">
        <v>19</v>
      </c>
      <c r="I4991">
        <v>5547</v>
      </c>
      <c r="J4991">
        <v>152.58000000000001</v>
      </c>
      <c r="K4991">
        <v>97.44</v>
      </c>
    </row>
    <row r="4992" spans="1:11" x14ac:dyDescent="0.35">
      <c r="A4992">
        <v>559183347</v>
      </c>
      <c r="B4992" s="2">
        <v>43204</v>
      </c>
      <c r="C4992" s="2">
        <v>43218</v>
      </c>
      <c r="D4992" t="s">
        <v>100</v>
      </c>
      <c r="E4992" t="s">
        <v>21</v>
      </c>
      <c r="F4992" t="s">
        <v>25</v>
      </c>
      <c r="G4992" t="s">
        <v>18</v>
      </c>
      <c r="H4992" t="s">
        <v>26</v>
      </c>
      <c r="I4992">
        <v>3633</v>
      </c>
      <c r="J4992">
        <v>205.7</v>
      </c>
      <c r="K4992">
        <v>117.11</v>
      </c>
    </row>
    <row r="4993" spans="1:11" x14ac:dyDescent="0.35">
      <c r="A4993">
        <v>781416594</v>
      </c>
      <c r="B4993" s="2">
        <v>42317</v>
      </c>
      <c r="C4993" s="2">
        <v>42318</v>
      </c>
      <c r="D4993" t="s">
        <v>129</v>
      </c>
      <c r="E4993" t="s">
        <v>21</v>
      </c>
      <c r="F4993" t="s">
        <v>47</v>
      </c>
      <c r="G4993" t="s">
        <v>18</v>
      </c>
      <c r="H4993" t="s">
        <v>15</v>
      </c>
      <c r="I4993">
        <v>7390</v>
      </c>
      <c r="J4993">
        <v>421.89</v>
      </c>
      <c r="K4993">
        <v>364.69</v>
      </c>
    </row>
    <row r="4994" spans="1:11" x14ac:dyDescent="0.35">
      <c r="A4994">
        <v>927583253</v>
      </c>
      <c r="B4994" s="2">
        <v>43292</v>
      </c>
      <c r="C4994" s="2">
        <v>43310</v>
      </c>
      <c r="D4994" t="s">
        <v>93</v>
      </c>
      <c r="E4994" t="s">
        <v>29</v>
      </c>
      <c r="F4994" t="s">
        <v>33</v>
      </c>
      <c r="G4994" t="s">
        <v>18</v>
      </c>
      <c r="H4994" t="s">
        <v>26</v>
      </c>
      <c r="I4994">
        <v>1352</v>
      </c>
      <c r="J4994">
        <v>109.28</v>
      </c>
      <c r="K4994">
        <v>35.840000000000003</v>
      </c>
    </row>
    <row r="4995" spans="1:11" x14ac:dyDescent="0.35">
      <c r="A4995">
        <v>713357150</v>
      </c>
      <c r="B4995" s="2">
        <v>43960</v>
      </c>
      <c r="C4995" s="2">
        <v>43965</v>
      </c>
      <c r="D4995" t="s">
        <v>135</v>
      </c>
      <c r="E4995" t="s">
        <v>21</v>
      </c>
      <c r="F4995" t="s">
        <v>33</v>
      </c>
      <c r="G4995" t="s">
        <v>18</v>
      </c>
      <c r="H4995" t="s">
        <v>34</v>
      </c>
      <c r="I4995">
        <v>7088</v>
      </c>
      <c r="J4995">
        <v>109.28</v>
      </c>
      <c r="K4995">
        <v>35.840000000000003</v>
      </c>
    </row>
    <row r="4996" spans="1:11" x14ac:dyDescent="0.35">
      <c r="A4996">
        <v>374724614</v>
      </c>
      <c r="B4996" s="2">
        <v>43999</v>
      </c>
      <c r="C4996" s="2">
        <v>44005</v>
      </c>
      <c r="D4996" t="s">
        <v>153</v>
      </c>
      <c r="E4996" t="s">
        <v>38</v>
      </c>
      <c r="F4996" t="s">
        <v>42</v>
      </c>
      <c r="G4996" t="s">
        <v>18</v>
      </c>
      <c r="H4996" t="s">
        <v>15</v>
      </c>
      <c r="I4996">
        <v>8195</v>
      </c>
      <c r="J4996">
        <v>437.2</v>
      </c>
      <c r="K4996">
        <v>263.33</v>
      </c>
    </row>
    <row r="4997" spans="1:11" x14ac:dyDescent="0.35">
      <c r="A4997">
        <v>217984473</v>
      </c>
      <c r="B4997" s="2">
        <v>42097</v>
      </c>
      <c r="C4997" s="2">
        <v>42103</v>
      </c>
      <c r="D4997" t="s">
        <v>179</v>
      </c>
      <c r="E4997" t="s">
        <v>32</v>
      </c>
      <c r="F4997" t="s">
        <v>76</v>
      </c>
      <c r="G4997" t="s">
        <v>18</v>
      </c>
      <c r="H4997" t="s">
        <v>19</v>
      </c>
      <c r="I4997">
        <v>5305</v>
      </c>
      <c r="J4997">
        <v>668.27</v>
      </c>
      <c r="K4997">
        <v>502.54</v>
      </c>
    </row>
    <row r="4998" spans="1:11" x14ac:dyDescent="0.35">
      <c r="A4998">
        <v>169748055</v>
      </c>
      <c r="B4998" s="2">
        <v>43329</v>
      </c>
      <c r="C4998" s="2">
        <v>43345</v>
      </c>
      <c r="D4998" t="s">
        <v>96</v>
      </c>
      <c r="E4998" t="s">
        <v>29</v>
      </c>
      <c r="F4998" t="s">
        <v>33</v>
      </c>
      <c r="G4998" t="s">
        <v>18</v>
      </c>
      <c r="H4998" t="s">
        <v>26</v>
      </c>
      <c r="I4998">
        <v>1077</v>
      </c>
      <c r="J4998">
        <v>109.28</v>
      </c>
      <c r="K4998">
        <v>35.840000000000003</v>
      </c>
    </row>
    <row r="4999" spans="1:11" x14ac:dyDescent="0.35">
      <c r="A4999">
        <v>226939189</v>
      </c>
      <c r="B4999" s="2">
        <v>42697</v>
      </c>
      <c r="C4999" s="2">
        <v>42718</v>
      </c>
      <c r="D4999" t="s">
        <v>101</v>
      </c>
      <c r="E4999" t="s">
        <v>24</v>
      </c>
      <c r="F4999" t="s">
        <v>13</v>
      </c>
      <c r="G4999" t="s">
        <v>18</v>
      </c>
      <c r="H4999" t="s">
        <v>34</v>
      </c>
      <c r="I4999">
        <v>5204</v>
      </c>
      <c r="J4999">
        <v>255.28</v>
      </c>
      <c r="K4999">
        <v>159.41999999999999</v>
      </c>
    </row>
    <row r="5000" spans="1:11" x14ac:dyDescent="0.35">
      <c r="A5000">
        <v>906794202</v>
      </c>
      <c r="B5000" s="2">
        <v>43212</v>
      </c>
      <c r="C5000" s="2">
        <v>43215</v>
      </c>
      <c r="D5000" t="s">
        <v>77</v>
      </c>
      <c r="E5000" t="s">
        <v>21</v>
      </c>
      <c r="F5000" t="s">
        <v>33</v>
      </c>
      <c r="G5000" t="s">
        <v>14</v>
      </c>
      <c r="H5000" t="s">
        <v>26</v>
      </c>
      <c r="I5000">
        <v>9410</v>
      </c>
      <c r="J5000">
        <v>109.28</v>
      </c>
      <c r="K5000">
        <v>35.840000000000003</v>
      </c>
    </row>
    <row r="5001" spans="1:11" x14ac:dyDescent="0.35">
      <c r="A5001">
        <v>996861922</v>
      </c>
      <c r="B5001" s="2">
        <v>44385</v>
      </c>
      <c r="C5001" s="2">
        <v>44399</v>
      </c>
      <c r="D5001" t="s">
        <v>133</v>
      </c>
      <c r="E5001" t="s">
        <v>38</v>
      </c>
      <c r="F5001" t="s">
        <v>68</v>
      </c>
      <c r="G5001" t="s">
        <v>14</v>
      </c>
      <c r="H5001" t="s">
        <v>26</v>
      </c>
      <c r="I5001">
        <v>2450</v>
      </c>
      <c r="J5001">
        <v>154.06</v>
      </c>
      <c r="K5001">
        <v>90.93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0B0E-2614-4DB1-B2B8-4D4D4A271386}">
  <dimension ref="A3:B188"/>
  <sheetViews>
    <sheetView zoomScaleNormal="100" workbookViewId="0">
      <selection activeCell="R53" sqref="R53"/>
    </sheetView>
  </sheetViews>
  <sheetFormatPr defaultRowHeight="14.5" x14ac:dyDescent="0.35"/>
  <cols>
    <col min="1" max="1" width="28.54296875" bestFit="1" customWidth="1"/>
    <col min="2" max="2" width="18.453125" bestFit="1" customWidth="1"/>
    <col min="4" max="4" width="28.54296875" bestFit="1" customWidth="1"/>
    <col min="5" max="5" width="17.81640625" bestFit="1" customWidth="1"/>
  </cols>
  <sheetData>
    <row r="3" spans="1:2" x14ac:dyDescent="0.35">
      <c r="A3" s="22" t="s">
        <v>244</v>
      </c>
      <c r="B3" t="s">
        <v>246</v>
      </c>
    </row>
    <row r="4" spans="1:2" x14ac:dyDescent="0.35">
      <c r="A4" s="23" t="s">
        <v>36</v>
      </c>
      <c r="B4" s="24">
        <v>4091.4210526315787</v>
      </c>
    </row>
    <row r="5" spans="1:2" x14ac:dyDescent="0.35">
      <c r="A5" s="23" t="s">
        <v>156</v>
      </c>
      <c r="B5" s="24">
        <v>4314.666666666667</v>
      </c>
    </row>
    <row r="6" spans="1:2" x14ac:dyDescent="0.35">
      <c r="A6" s="23" t="s">
        <v>54</v>
      </c>
      <c r="B6" s="24">
        <v>4757.0714285714284</v>
      </c>
    </row>
    <row r="7" spans="1:2" x14ac:dyDescent="0.35">
      <c r="A7" s="23" t="s">
        <v>188</v>
      </c>
      <c r="B7" s="24">
        <v>4642.1499999999996</v>
      </c>
    </row>
    <row r="8" spans="1:2" x14ac:dyDescent="0.35">
      <c r="A8" s="23" t="s">
        <v>74</v>
      </c>
      <c r="B8" s="24">
        <v>4696.1875</v>
      </c>
    </row>
    <row r="9" spans="1:2" x14ac:dyDescent="0.35">
      <c r="A9" s="23" t="s">
        <v>11</v>
      </c>
      <c r="B9" s="24">
        <v>5490.5</v>
      </c>
    </row>
    <row r="10" spans="1:2" x14ac:dyDescent="0.35">
      <c r="A10" s="23" t="s">
        <v>129</v>
      </c>
      <c r="B10" s="24">
        <v>5195.3448275862065</v>
      </c>
    </row>
    <row r="11" spans="1:2" x14ac:dyDescent="0.35">
      <c r="A11" s="23" t="s">
        <v>65</v>
      </c>
      <c r="B11" s="24">
        <v>5409.088235294118</v>
      </c>
    </row>
    <row r="12" spans="1:2" x14ac:dyDescent="0.35">
      <c r="A12" s="23" t="s">
        <v>48</v>
      </c>
      <c r="B12" s="24">
        <v>5199.0357142857147</v>
      </c>
    </row>
    <row r="13" spans="1:2" x14ac:dyDescent="0.35">
      <c r="A13" s="23" t="s">
        <v>96</v>
      </c>
      <c r="B13" s="24">
        <v>5327.4444444444443</v>
      </c>
    </row>
    <row r="14" spans="1:2" x14ac:dyDescent="0.35">
      <c r="A14" s="23" t="s">
        <v>199</v>
      </c>
      <c r="B14" s="24">
        <v>5104.7222222222226</v>
      </c>
    </row>
    <row r="15" spans="1:2" x14ac:dyDescent="0.35">
      <c r="A15" s="23" t="s">
        <v>206</v>
      </c>
      <c r="B15" s="24">
        <v>4220.454545454545</v>
      </c>
    </row>
    <row r="16" spans="1:2" x14ac:dyDescent="0.35">
      <c r="A16" s="23" t="s">
        <v>108</v>
      </c>
      <c r="B16" s="24">
        <v>5678.2692307692305</v>
      </c>
    </row>
    <row r="17" spans="1:2" x14ac:dyDescent="0.35">
      <c r="A17" s="23" t="s">
        <v>204</v>
      </c>
      <c r="B17" s="24">
        <v>5479.7142857142853</v>
      </c>
    </row>
    <row r="18" spans="1:2" x14ac:dyDescent="0.35">
      <c r="A18" s="23" t="s">
        <v>79</v>
      </c>
      <c r="B18" s="24">
        <v>4634.8461538461543</v>
      </c>
    </row>
    <row r="19" spans="1:2" x14ac:dyDescent="0.35">
      <c r="A19" s="23" t="s">
        <v>217</v>
      </c>
      <c r="B19" s="24">
        <v>4973.6000000000004</v>
      </c>
    </row>
    <row r="20" spans="1:2" x14ac:dyDescent="0.35">
      <c r="A20" s="23" t="s">
        <v>69</v>
      </c>
      <c r="B20" s="24">
        <v>5691.5555555555557</v>
      </c>
    </row>
    <row r="21" spans="1:2" x14ac:dyDescent="0.35">
      <c r="A21" s="23" t="s">
        <v>118</v>
      </c>
      <c r="B21" s="24">
        <v>5007.3999999999996</v>
      </c>
    </row>
    <row r="22" spans="1:2" x14ac:dyDescent="0.35">
      <c r="A22" s="23" t="s">
        <v>35</v>
      </c>
      <c r="B22" s="24">
        <v>4652.878787878788</v>
      </c>
    </row>
    <row r="23" spans="1:2" x14ac:dyDescent="0.35">
      <c r="A23" s="23" t="s">
        <v>181</v>
      </c>
      <c r="B23" s="24">
        <v>4417.1612903225805</v>
      </c>
    </row>
    <row r="24" spans="1:2" x14ac:dyDescent="0.35">
      <c r="A24" s="23" t="s">
        <v>191</v>
      </c>
      <c r="B24" s="24">
        <v>4092.4705882352941</v>
      </c>
    </row>
    <row r="25" spans="1:2" x14ac:dyDescent="0.35">
      <c r="A25" s="23" t="s">
        <v>49</v>
      </c>
      <c r="B25" s="24">
        <v>5002.9333333333334</v>
      </c>
    </row>
    <row r="26" spans="1:2" x14ac:dyDescent="0.35">
      <c r="A26" s="23" t="s">
        <v>219</v>
      </c>
      <c r="B26" s="24">
        <v>5114.6923076923076</v>
      </c>
    </row>
    <row r="27" spans="1:2" x14ac:dyDescent="0.35">
      <c r="A27" s="23" t="s">
        <v>111</v>
      </c>
      <c r="B27" s="24">
        <v>4712.3076923076924</v>
      </c>
    </row>
    <row r="28" spans="1:2" x14ac:dyDescent="0.35">
      <c r="A28" s="23" t="s">
        <v>177</v>
      </c>
      <c r="B28" s="24">
        <v>4969.9230769230771</v>
      </c>
    </row>
    <row r="29" spans="1:2" x14ac:dyDescent="0.35">
      <c r="A29" s="23" t="s">
        <v>120</v>
      </c>
      <c r="B29" s="24">
        <v>4574.3870967741932</v>
      </c>
    </row>
    <row r="30" spans="1:2" x14ac:dyDescent="0.35">
      <c r="A30" s="23" t="s">
        <v>216</v>
      </c>
      <c r="B30" s="24">
        <v>3663.5263157894738</v>
      </c>
    </row>
    <row r="31" spans="1:2" x14ac:dyDescent="0.35">
      <c r="A31" s="23" t="s">
        <v>218</v>
      </c>
      <c r="B31" s="24">
        <v>5426.7142857142853</v>
      </c>
    </row>
    <row r="32" spans="1:2" x14ac:dyDescent="0.35">
      <c r="A32" s="23" t="s">
        <v>83</v>
      </c>
      <c r="B32" s="24">
        <v>4507.4615384615381</v>
      </c>
    </row>
    <row r="33" spans="1:2" x14ac:dyDescent="0.35">
      <c r="A33" s="23" t="s">
        <v>150</v>
      </c>
      <c r="B33" s="24">
        <v>4643.7777777777774</v>
      </c>
    </row>
    <row r="34" spans="1:2" x14ac:dyDescent="0.35">
      <c r="A34" s="23" t="s">
        <v>138</v>
      </c>
      <c r="B34" s="24">
        <v>4297.8518518518522</v>
      </c>
    </row>
    <row r="35" spans="1:2" x14ac:dyDescent="0.35">
      <c r="A35" s="23" t="s">
        <v>164</v>
      </c>
      <c r="B35" s="24">
        <v>5471.32</v>
      </c>
    </row>
    <row r="36" spans="1:2" x14ac:dyDescent="0.35">
      <c r="A36" s="23" t="s">
        <v>170</v>
      </c>
      <c r="B36" s="24">
        <v>4225.2692307692305</v>
      </c>
    </row>
    <row r="37" spans="1:2" x14ac:dyDescent="0.35">
      <c r="A37" s="23" t="s">
        <v>167</v>
      </c>
      <c r="B37" s="24">
        <v>5239.53125</v>
      </c>
    </row>
    <row r="38" spans="1:2" x14ac:dyDescent="0.35">
      <c r="A38" s="23" t="s">
        <v>193</v>
      </c>
      <c r="B38" s="24">
        <v>4263.7222222222226</v>
      </c>
    </row>
    <row r="39" spans="1:2" x14ac:dyDescent="0.35">
      <c r="A39" s="23" t="s">
        <v>59</v>
      </c>
      <c r="B39" s="24">
        <v>5419.0357142857147</v>
      </c>
    </row>
    <row r="40" spans="1:2" x14ac:dyDescent="0.35">
      <c r="A40" s="23" t="s">
        <v>121</v>
      </c>
      <c r="B40" s="24">
        <v>5291.4333333333334</v>
      </c>
    </row>
    <row r="41" spans="1:2" x14ac:dyDescent="0.35">
      <c r="A41" s="23" t="s">
        <v>20</v>
      </c>
      <c r="B41" s="24">
        <v>4595.0322580645161</v>
      </c>
    </row>
    <row r="42" spans="1:2" x14ac:dyDescent="0.35">
      <c r="A42" s="23" t="s">
        <v>162</v>
      </c>
      <c r="B42" s="24">
        <v>5682.260869565217</v>
      </c>
    </row>
    <row r="43" spans="1:2" x14ac:dyDescent="0.35">
      <c r="A43" s="23" t="s">
        <v>135</v>
      </c>
      <c r="B43" s="24">
        <v>4898.4615384615381</v>
      </c>
    </row>
    <row r="44" spans="1:2" x14ac:dyDescent="0.35">
      <c r="A44" s="23" t="s">
        <v>124</v>
      </c>
      <c r="B44" s="24">
        <v>4902.9615384615381</v>
      </c>
    </row>
    <row r="45" spans="1:2" x14ac:dyDescent="0.35">
      <c r="A45" s="23" t="s">
        <v>85</v>
      </c>
      <c r="B45" s="24">
        <v>5089.0555555555557</v>
      </c>
    </row>
    <row r="46" spans="1:2" x14ac:dyDescent="0.35">
      <c r="A46" s="23" t="s">
        <v>182</v>
      </c>
      <c r="B46" s="24">
        <v>4707.8620689655172</v>
      </c>
    </row>
    <row r="47" spans="1:2" x14ac:dyDescent="0.35">
      <c r="A47" s="23" t="s">
        <v>151</v>
      </c>
      <c r="B47" s="24">
        <v>4938.1111111111113</v>
      </c>
    </row>
    <row r="48" spans="1:2" x14ac:dyDescent="0.35">
      <c r="A48" s="23" t="s">
        <v>160</v>
      </c>
      <c r="B48" s="24">
        <v>4878.5600000000004</v>
      </c>
    </row>
    <row r="49" spans="1:2" x14ac:dyDescent="0.35">
      <c r="A49" s="23" t="s">
        <v>208</v>
      </c>
      <c r="B49" s="24">
        <v>6186.583333333333</v>
      </c>
    </row>
    <row r="50" spans="1:2" x14ac:dyDescent="0.35">
      <c r="A50" s="23" t="s">
        <v>94</v>
      </c>
      <c r="B50" s="24">
        <v>5992.939393939394</v>
      </c>
    </row>
    <row r="51" spans="1:2" x14ac:dyDescent="0.35">
      <c r="A51" s="23" t="s">
        <v>99</v>
      </c>
      <c r="B51" s="24">
        <v>4831.6842105263158</v>
      </c>
    </row>
    <row r="52" spans="1:2" x14ac:dyDescent="0.35">
      <c r="A52" s="23" t="s">
        <v>55</v>
      </c>
      <c r="B52" s="24">
        <v>5488.347826086957</v>
      </c>
    </row>
    <row r="53" spans="1:2" x14ac:dyDescent="0.35">
      <c r="A53" s="23" t="s">
        <v>37</v>
      </c>
      <c r="B53" s="24">
        <v>6468.1538461538457</v>
      </c>
    </row>
    <row r="54" spans="1:2" x14ac:dyDescent="0.35">
      <c r="A54" s="23" t="s">
        <v>31</v>
      </c>
      <c r="B54" s="24">
        <v>5914.05</v>
      </c>
    </row>
    <row r="55" spans="1:2" x14ac:dyDescent="0.35">
      <c r="A55" s="23" t="s">
        <v>212</v>
      </c>
      <c r="B55" s="24">
        <v>4131.2142857142853</v>
      </c>
    </row>
    <row r="56" spans="1:2" x14ac:dyDescent="0.35">
      <c r="A56" s="23" t="s">
        <v>77</v>
      </c>
      <c r="B56" s="24">
        <v>4778.913043478261</v>
      </c>
    </row>
    <row r="57" spans="1:2" x14ac:dyDescent="0.35">
      <c r="A57" s="23" t="s">
        <v>165</v>
      </c>
      <c r="B57" s="24">
        <v>5270.8846153846152</v>
      </c>
    </row>
    <row r="58" spans="1:2" x14ac:dyDescent="0.35">
      <c r="A58" s="23" t="s">
        <v>123</v>
      </c>
      <c r="B58" s="24">
        <v>5511.681818181818</v>
      </c>
    </row>
    <row r="59" spans="1:2" x14ac:dyDescent="0.35">
      <c r="A59" s="23" t="s">
        <v>215</v>
      </c>
      <c r="B59" s="24">
        <v>4392.130434782609</v>
      </c>
    </row>
    <row r="60" spans="1:2" x14ac:dyDescent="0.35">
      <c r="A60" s="23" t="s">
        <v>184</v>
      </c>
      <c r="B60" s="24">
        <v>5037.8461538461543</v>
      </c>
    </row>
    <row r="61" spans="1:2" x14ac:dyDescent="0.35">
      <c r="A61" s="23" t="s">
        <v>197</v>
      </c>
      <c r="B61" s="24">
        <v>5001.9736842105267</v>
      </c>
    </row>
    <row r="62" spans="1:2" x14ac:dyDescent="0.35">
      <c r="A62" s="23" t="s">
        <v>176</v>
      </c>
      <c r="B62" s="24">
        <v>5526.84375</v>
      </c>
    </row>
    <row r="63" spans="1:2" x14ac:dyDescent="0.35">
      <c r="A63" s="23" t="s">
        <v>207</v>
      </c>
      <c r="B63" s="24">
        <v>5098.0384615384619</v>
      </c>
    </row>
    <row r="64" spans="1:2" x14ac:dyDescent="0.35">
      <c r="A64" s="23" t="s">
        <v>105</v>
      </c>
      <c r="B64" s="24">
        <v>5720.6388888888887</v>
      </c>
    </row>
    <row r="65" spans="1:2" x14ac:dyDescent="0.35">
      <c r="A65" s="23" t="s">
        <v>61</v>
      </c>
      <c r="B65" s="24">
        <v>4498.2142857142853</v>
      </c>
    </row>
    <row r="66" spans="1:2" x14ac:dyDescent="0.35">
      <c r="A66" s="23" t="s">
        <v>62</v>
      </c>
      <c r="B66" s="24">
        <v>5123.787878787879</v>
      </c>
    </row>
    <row r="67" spans="1:2" x14ac:dyDescent="0.35">
      <c r="A67" s="23" t="s">
        <v>202</v>
      </c>
      <c r="B67" s="24">
        <v>5279</v>
      </c>
    </row>
    <row r="68" spans="1:2" x14ac:dyDescent="0.35">
      <c r="A68" s="23" t="s">
        <v>112</v>
      </c>
      <c r="B68" s="24">
        <v>5243.7777777777774</v>
      </c>
    </row>
    <row r="69" spans="1:2" x14ac:dyDescent="0.35">
      <c r="A69" s="23" t="s">
        <v>171</v>
      </c>
      <c r="B69" s="24">
        <v>4409.939393939394</v>
      </c>
    </row>
    <row r="70" spans="1:2" x14ac:dyDescent="0.35">
      <c r="A70" s="23" t="s">
        <v>145</v>
      </c>
      <c r="B70" s="24">
        <v>6089.68</v>
      </c>
    </row>
    <row r="71" spans="1:2" x14ac:dyDescent="0.35">
      <c r="A71" s="23" t="s">
        <v>189</v>
      </c>
      <c r="B71" s="24">
        <v>4067.4347826086955</v>
      </c>
    </row>
    <row r="72" spans="1:2" x14ac:dyDescent="0.35">
      <c r="A72" s="23" t="s">
        <v>161</v>
      </c>
      <c r="B72" s="24">
        <v>5794.08</v>
      </c>
    </row>
    <row r="73" spans="1:2" x14ac:dyDescent="0.35">
      <c r="A73" s="23" t="s">
        <v>173</v>
      </c>
      <c r="B73" s="24">
        <v>5449.6071428571431</v>
      </c>
    </row>
    <row r="74" spans="1:2" x14ac:dyDescent="0.35">
      <c r="A74" s="23" t="s">
        <v>93</v>
      </c>
      <c r="B74" s="24">
        <v>4716.3448275862065</v>
      </c>
    </row>
    <row r="75" spans="1:2" x14ac:dyDescent="0.35">
      <c r="A75" s="23" t="s">
        <v>97</v>
      </c>
      <c r="B75" s="24">
        <v>4220.6896551724139</v>
      </c>
    </row>
    <row r="76" spans="1:2" x14ac:dyDescent="0.35">
      <c r="A76" s="23" t="s">
        <v>205</v>
      </c>
      <c r="B76" s="24">
        <v>4678</v>
      </c>
    </row>
    <row r="77" spans="1:2" x14ac:dyDescent="0.35">
      <c r="A77" s="23" t="s">
        <v>169</v>
      </c>
      <c r="B77" s="24">
        <v>6035.478260869565</v>
      </c>
    </row>
    <row r="78" spans="1:2" x14ac:dyDescent="0.35">
      <c r="A78" s="23" t="s">
        <v>178</v>
      </c>
      <c r="B78" s="24">
        <v>5226.0333333333338</v>
      </c>
    </row>
    <row r="79" spans="1:2" x14ac:dyDescent="0.35">
      <c r="A79" s="23" t="s">
        <v>155</v>
      </c>
      <c r="B79" s="24">
        <v>4722.666666666667</v>
      </c>
    </row>
    <row r="80" spans="1:2" x14ac:dyDescent="0.35">
      <c r="A80" s="23" t="s">
        <v>157</v>
      </c>
      <c r="B80" s="24">
        <v>4252.0476190476193</v>
      </c>
    </row>
    <row r="81" spans="1:2" x14ac:dyDescent="0.35">
      <c r="A81" s="23" t="s">
        <v>130</v>
      </c>
      <c r="B81" s="24">
        <v>4184.5806451612907</v>
      </c>
    </row>
    <row r="82" spans="1:2" x14ac:dyDescent="0.35">
      <c r="A82" s="23" t="s">
        <v>148</v>
      </c>
      <c r="B82" s="24">
        <v>4761.25</v>
      </c>
    </row>
    <row r="83" spans="1:2" x14ac:dyDescent="0.35">
      <c r="A83" s="23" t="s">
        <v>186</v>
      </c>
      <c r="B83" s="24">
        <v>5493.9642857142853</v>
      </c>
    </row>
    <row r="84" spans="1:2" x14ac:dyDescent="0.35">
      <c r="A84" s="23" t="s">
        <v>81</v>
      </c>
      <c r="B84" s="24">
        <v>4850.04</v>
      </c>
    </row>
    <row r="85" spans="1:2" x14ac:dyDescent="0.35">
      <c r="A85" s="23" t="s">
        <v>144</v>
      </c>
      <c r="B85" s="24">
        <v>5073.971428571429</v>
      </c>
    </row>
    <row r="86" spans="1:2" x14ac:dyDescent="0.35">
      <c r="A86" s="23" t="s">
        <v>142</v>
      </c>
      <c r="B86" s="24">
        <v>4339.7692307692305</v>
      </c>
    </row>
    <row r="87" spans="1:2" x14ac:dyDescent="0.35">
      <c r="A87" s="23" t="s">
        <v>73</v>
      </c>
      <c r="B87" s="24">
        <v>4200.3103448275861</v>
      </c>
    </row>
    <row r="88" spans="1:2" x14ac:dyDescent="0.35">
      <c r="A88" s="23" t="s">
        <v>72</v>
      </c>
      <c r="B88" s="24">
        <v>4301.5588235294117</v>
      </c>
    </row>
    <row r="89" spans="1:2" x14ac:dyDescent="0.35">
      <c r="A89" s="23" t="s">
        <v>102</v>
      </c>
      <c r="B89" s="24">
        <v>5575</v>
      </c>
    </row>
    <row r="90" spans="1:2" x14ac:dyDescent="0.35">
      <c r="A90" s="23" t="s">
        <v>46</v>
      </c>
      <c r="B90" s="24">
        <v>5148.4193548387093</v>
      </c>
    </row>
    <row r="91" spans="1:2" x14ac:dyDescent="0.35">
      <c r="A91" s="23" t="s">
        <v>211</v>
      </c>
      <c r="B91" s="24">
        <v>5193.826086956522</v>
      </c>
    </row>
    <row r="92" spans="1:2" x14ac:dyDescent="0.35">
      <c r="A92" s="23" t="s">
        <v>153</v>
      </c>
      <c r="B92" s="24">
        <v>5034.1111111111113</v>
      </c>
    </row>
    <row r="93" spans="1:2" x14ac:dyDescent="0.35">
      <c r="A93" s="23" t="s">
        <v>53</v>
      </c>
      <c r="B93" s="24">
        <v>4397.28125</v>
      </c>
    </row>
    <row r="94" spans="1:2" x14ac:dyDescent="0.35">
      <c r="A94" s="23" t="s">
        <v>113</v>
      </c>
      <c r="B94" s="24">
        <v>4004.2083333333335</v>
      </c>
    </row>
    <row r="95" spans="1:2" x14ac:dyDescent="0.35">
      <c r="A95" s="23" t="s">
        <v>152</v>
      </c>
      <c r="B95" s="24">
        <v>4435.88</v>
      </c>
    </row>
    <row r="96" spans="1:2" x14ac:dyDescent="0.35">
      <c r="A96" s="23" t="s">
        <v>67</v>
      </c>
      <c r="B96" s="24">
        <v>4024.3571428571427</v>
      </c>
    </row>
    <row r="97" spans="1:2" x14ac:dyDescent="0.35">
      <c r="A97" s="23" t="s">
        <v>175</v>
      </c>
      <c r="B97" s="24">
        <v>6346.1875</v>
      </c>
    </row>
    <row r="98" spans="1:2" x14ac:dyDescent="0.35">
      <c r="A98" s="23" t="s">
        <v>137</v>
      </c>
      <c r="B98" s="24">
        <v>6536.041666666667</v>
      </c>
    </row>
    <row r="99" spans="1:2" x14ac:dyDescent="0.35">
      <c r="A99" s="23" t="s">
        <v>66</v>
      </c>
      <c r="B99" s="24">
        <v>5725.333333333333</v>
      </c>
    </row>
    <row r="100" spans="1:2" x14ac:dyDescent="0.35">
      <c r="A100" s="23" t="s">
        <v>43</v>
      </c>
      <c r="B100" s="24">
        <v>5609.0740740740739</v>
      </c>
    </row>
    <row r="101" spans="1:2" x14ac:dyDescent="0.35">
      <c r="A101" s="23" t="s">
        <v>201</v>
      </c>
      <c r="B101" s="24">
        <v>6533.4</v>
      </c>
    </row>
    <row r="102" spans="1:2" x14ac:dyDescent="0.35">
      <c r="A102" s="23" t="s">
        <v>132</v>
      </c>
      <c r="B102" s="24">
        <v>4609.666666666667</v>
      </c>
    </row>
    <row r="103" spans="1:2" x14ac:dyDescent="0.35">
      <c r="A103" s="23" t="s">
        <v>117</v>
      </c>
      <c r="B103" s="24">
        <v>5426.28125</v>
      </c>
    </row>
    <row r="104" spans="1:2" x14ac:dyDescent="0.35">
      <c r="A104" s="23" t="s">
        <v>194</v>
      </c>
      <c r="B104" s="24">
        <v>4960.6153846153848</v>
      </c>
    </row>
    <row r="105" spans="1:2" x14ac:dyDescent="0.35">
      <c r="A105" s="23" t="s">
        <v>75</v>
      </c>
      <c r="B105" s="24">
        <v>5120.0344827586205</v>
      </c>
    </row>
    <row r="106" spans="1:2" x14ac:dyDescent="0.35">
      <c r="A106" s="23" t="s">
        <v>98</v>
      </c>
      <c r="B106" s="24">
        <v>4435.394736842105</v>
      </c>
    </row>
    <row r="107" spans="1:2" x14ac:dyDescent="0.35">
      <c r="A107" s="23" t="s">
        <v>50</v>
      </c>
      <c r="B107" s="24">
        <v>5351.521739130435</v>
      </c>
    </row>
    <row r="108" spans="1:2" x14ac:dyDescent="0.35">
      <c r="A108" s="23" t="s">
        <v>159</v>
      </c>
      <c r="B108" s="24">
        <v>5340.125</v>
      </c>
    </row>
    <row r="109" spans="1:2" x14ac:dyDescent="0.35">
      <c r="A109" s="23" t="s">
        <v>122</v>
      </c>
      <c r="B109" s="24">
        <v>4109.4615384615381</v>
      </c>
    </row>
    <row r="110" spans="1:2" x14ac:dyDescent="0.35">
      <c r="A110" s="23" t="s">
        <v>104</v>
      </c>
      <c r="B110" s="24">
        <v>4162.1333333333332</v>
      </c>
    </row>
    <row r="111" spans="1:2" x14ac:dyDescent="0.35">
      <c r="A111" s="23" t="s">
        <v>60</v>
      </c>
      <c r="B111" s="24">
        <v>4900</v>
      </c>
    </row>
    <row r="112" spans="1:2" x14ac:dyDescent="0.35">
      <c r="A112" s="23" t="s">
        <v>28</v>
      </c>
      <c r="B112" s="24">
        <v>4546.1428571428569</v>
      </c>
    </row>
    <row r="113" spans="1:2" x14ac:dyDescent="0.35">
      <c r="A113" s="23" t="s">
        <v>147</v>
      </c>
      <c r="B113" s="24">
        <v>4738.6400000000003</v>
      </c>
    </row>
    <row r="114" spans="1:2" x14ac:dyDescent="0.35">
      <c r="A114" s="23" t="s">
        <v>101</v>
      </c>
      <c r="B114" s="24">
        <v>6059.606060606061</v>
      </c>
    </row>
    <row r="115" spans="1:2" x14ac:dyDescent="0.35">
      <c r="A115" s="23" t="s">
        <v>106</v>
      </c>
      <c r="B115" s="24">
        <v>4499.7142857142853</v>
      </c>
    </row>
    <row r="116" spans="1:2" x14ac:dyDescent="0.35">
      <c r="A116" s="23" t="s">
        <v>192</v>
      </c>
      <c r="B116" s="24">
        <v>4681.8</v>
      </c>
    </row>
    <row r="117" spans="1:2" x14ac:dyDescent="0.35">
      <c r="A117" s="23" t="s">
        <v>200</v>
      </c>
      <c r="B117" s="24">
        <v>4917.3928571428569</v>
      </c>
    </row>
    <row r="118" spans="1:2" x14ac:dyDescent="0.35">
      <c r="A118" s="23" t="s">
        <v>91</v>
      </c>
      <c r="B118" s="24">
        <v>4145.416666666667</v>
      </c>
    </row>
    <row r="119" spans="1:2" x14ac:dyDescent="0.35">
      <c r="A119" s="23" t="s">
        <v>179</v>
      </c>
      <c r="B119" s="24">
        <v>5473.6923076923076</v>
      </c>
    </row>
    <row r="120" spans="1:2" x14ac:dyDescent="0.35">
      <c r="A120" s="23" t="s">
        <v>149</v>
      </c>
      <c r="B120" s="24">
        <v>5362.35</v>
      </c>
    </row>
    <row r="121" spans="1:2" x14ac:dyDescent="0.35">
      <c r="A121" s="23" t="s">
        <v>198</v>
      </c>
      <c r="B121" s="24">
        <v>5025.1428571428569</v>
      </c>
    </row>
    <row r="122" spans="1:2" x14ac:dyDescent="0.35">
      <c r="A122" s="23" t="s">
        <v>88</v>
      </c>
      <c r="B122" s="24">
        <v>5090.304347826087</v>
      </c>
    </row>
    <row r="123" spans="1:2" x14ac:dyDescent="0.35">
      <c r="A123" s="23" t="s">
        <v>23</v>
      </c>
      <c r="B123" s="24">
        <v>5505.541666666667</v>
      </c>
    </row>
    <row r="124" spans="1:2" x14ac:dyDescent="0.35">
      <c r="A124" s="23" t="s">
        <v>125</v>
      </c>
      <c r="B124" s="24">
        <v>4603.5333333333338</v>
      </c>
    </row>
    <row r="125" spans="1:2" x14ac:dyDescent="0.35">
      <c r="A125" s="23" t="s">
        <v>41</v>
      </c>
      <c r="B125" s="24">
        <v>5190.1612903225805</v>
      </c>
    </row>
    <row r="126" spans="1:2" x14ac:dyDescent="0.35">
      <c r="A126" s="23" t="s">
        <v>146</v>
      </c>
      <c r="B126" s="24">
        <v>5579.8518518518522</v>
      </c>
    </row>
    <row r="127" spans="1:2" x14ac:dyDescent="0.35">
      <c r="A127" s="23" t="s">
        <v>209</v>
      </c>
      <c r="B127" s="24">
        <v>5672.28</v>
      </c>
    </row>
    <row r="128" spans="1:2" x14ac:dyDescent="0.35">
      <c r="A128" s="23" t="s">
        <v>16</v>
      </c>
      <c r="B128" s="24">
        <v>4874.3125</v>
      </c>
    </row>
    <row r="129" spans="1:2" x14ac:dyDescent="0.35">
      <c r="A129" s="23" t="s">
        <v>196</v>
      </c>
      <c r="B129" s="24">
        <v>5333.15</v>
      </c>
    </row>
    <row r="130" spans="1:2" x14ac:dyDescent="0.35">
      <c r="A130" s="23" t="s">
        <v>140</v>
      </c>
      <c r="B130" s="24">
        <v>4989.208333333333</v>
      </c>
    </row>
    <row r="131" spans="1:2" x14ac:dyDescent="0.35">
      <c r="A131" s="23" t="s">
        <v>109</v>
      </c>
      <c r="B131" s="24">
        <v>4380.3571428571431</v>
      </c>
    </row>
    <row r="132" spans="1:2" x14ac:dyDescent="0.35">
      <c r="A132" s="23" t="s">
        <v>107</v>
      </c>
      <c r="B132" s="24">
        <v>4993</v>
      </c>
    </row>
    <row r="133" spans="1:2" x14ac:dyDescent="0.35">
      <c r="A133" s="23" t="s">
        <v>86</v>
      </c>
      <c r="B133" s="24">
        <v>5216.5</v>
      </c>
    </row>
    <row r="134" spans="1:2" x14ac:dyDescent="0.35">
      <c r="A134" s="23" t="s">
        <v>163</v>
      </c>
      <c r="B134" s="24">
        <v>5937.677419354839</v>
      </c>
    </row>
    <row r="135" spans="1:2" x14ac:dyDescent="0.35">
      <c r="A135" s="23" t="s">
        <v>214</v>
      </c>
      <c r="B135" s="24">
        <v>4908.2941176470586</v>
      </c>
    </row>
    <row r="136" spans="1:2" x14ac:dyDescent="0.35">
      <c r="A136" s="23" t="s">
        <v>95</v>
      </c>
      <c r="B136" s="24">
        <v>5186.0625</v>
      </c>
    </row>
    <row r="137" spans="1:2" x14ac:dyDescent="0.35">
      <c r="A137" s="23" t="s">
        <v>166</v>
      </c>
      <c r="B137" s="24">
        <v>6364.2</v>
      </c>
    </row>
    <row r="138" spans="1:2" x14ac:dyDescent="0.35">
      <c r="A138" s="23" t="s">
        <v>154</v>
      </c>
      <c r="B138" s="24">
        <v>5321.40625</v>
      </c>
    </row>
    <row r="139" spans="1:2" x14ac:dyDescent="0.35">
      <c r="A139" s="23" t="s">
        <v>44</v>
      </c>
      <c r="B139" s="24">
        <v>4883.6551724137935</v>
      </c>
    </row>
    <row r="140" spans="1:2" x14ac:dyDescent="0.35">
      <c r="A140" s="23" t="s">
        <v>45</v>
      </c>
      <c r="B140" s="24">
        <v>5194.409090909091</v>
      </c>
    </row>
    <row r="141" spans="1:2" x14ac:dyDescent="0.35">
      <c r="A141" s="23" t="s">
        <v>82</v>
      </c>
      <c r="B141" s="24">
        <v>5010.2285714285717</v>
      </c>
    </row>
    <row r="142" spans="1:2" x14ac:dyDescent="0.35">
      <c r="A142" s="23" t="s">
        <v>80</v>
      </c>
      <c r="B142" s="24">
        <v>4805.7</v>
      </c>
    </row>
    <row r="143" spans="1:2" x14ac:dyDescent="0.35">
      <c r="A143" s="23" t="s">
        <v>190</v>
      </c>
      <c r="B143" s="24">
        <v>5180.875</v>
      </c>
    </row>
    <row r="144" spans="1:2" x14ac:dyDescent="0.35">
      <c r="A144" s="23" t="s">
        <v>58</v>
      </c>
      <c r="B144" s="24">
        <v>5026.652173913043</v>
      </c>
    </row>
    <row r="145" spans="1:2" x14ac:dyDescent="0.35">
      <c r="A145" s="23" t="s">
        <v>110</v>
      </c>
      <c r="B145" s="24">
        <v>5002.5333333333338</v>
      </c>
    </row>
    <row r="146" spans="1:2" x14ac:dyDescent="0.35">
      <c r="A146" s="23" t="s">
        <v>103</v>
      </c>
      <c r="B146" s="24">
        <v>5874.7931034482763</v>
      </c>
    </row>
    <row r="147" spans="1:2" x14ac:dyDescent="0.35">
      <c r="A147" s="23" t="s">
        <v>136</v>
      </c>
      <c r="B147" s="24">
        <v>5203.4666666666662</v>
      </c>
    </row>
    <row r="148" spans="1:2" x14ac:dyDescent="0.35">
      <c r="A148" s="23" t="s">
        <v>210</v>
      </c>
      <c r="B148" s="24">
        <v>5705.869565217391</v>
      </c>
    </row>
    <row r="149" spans="1:2" x14ac:dyDescent="0.35">
      <c r="A149" s="23" t="s">
        <v>119</v>
      </c>
      <c r="B149" s="24">
        <v>5277.913043478261</v>
      </c>
    </row>
    <row r="150" spans="1:2" x14ac:dyDescent="0.35">
      <c r="A150" s="23" t="s">
        <v>195</v>
      </c>
      <c r="B150" s="24">
        <v>4384.666666666667</v>
      </c>
    </row>
    <row r="151" spans="1:2" x14ac:dyDescent="0.35">
      <c r="A151" s="23" t="s">
        <v>116</v>
      </c>
      <c r="B151" s="24">
        <v>5795.5185185185182</v>
      </c>
    </row>
    <row r="152" spans="1:2" x14ac:dyDescent="0.35">
      <c r="A152" s="23" t="s">
        <v>92</v>
      </c>
      <c r="B152" s="24">
        <v>5327.3548387096771</v>
      </c>
    </row>
    <row r="153" spans="1:2" x14ac:dyDescent="0.35">
      <c r="A153" s="23" t="s">
        <v>70</v>
      </c>
      <c r="B153" s="24">
        <v>5362.916666666667</v>
      </c>
    </row>
    <row r="154" spans="1:2" x14ac:dyDescent="0.35">
      <c r="A154" s="23" t="s">
        <v>89</v>
      </c>
      <c r="B154" s="24">
        <v>4751.478260869565</v>
      </c>
    </row>
    <row r="155" spans="1:2" x14ac:dyDescent="0.35">
      <c r="A155" s="23" t="s">
        <v>87</v>
      </c>
      <c r="B155" s="24">
        <v>5255.8611111111113</v>
      </c>
    </row>
    <row r="156" spans="1:2" x14ac:dyDescent="0.35">
      <c r="A156" s="23" t="s">
        <v>141</v>
      </c>
      <c r="B156" s="24">
        <v>5458.56</v>
      </c>
    </row>
    <row r="157" spans="1:2" x14ac:dyDescent="0.35">
      <c r="A157" s="23" t="s">
        <v>168</v>
      </c>
      <c r="B157" s="24">
        <v>5157.8846153846152</v>
      </c>
    </row>
    <row r="158" spans="1:2" x14ac:dyDescent="0.35">
      <c r="A158" s="23" t="s">
        <v>27</v>
      </c>
      <c r="B158" s="24">
        <v>4941.4838709677415</v>
      </c>
    </row>
    <row r="159" spans="1:2" x14ac:dyDescent="0.35">
      <c r="A159" s="23" t="s">
        <v>90</v>
      </c>
      <c r="B159" s="24">
        <v>4843.3823529411766</v>
      </c>
    </row>
    <row r="160" spans="1:2" x14ac:dyDescent="0.35">
      <c r="A160" s="23" t="s">
        <v>134</v>
      </c>
      <c r="B160" s="24">
        <v>5507.96</v>
      </c>
    </row>
    <row r="161" spans="1:2" x14ac:dyDescent="0.35">
      <c r="A161" s="23" t="s">
        <v>172</v>
      </c>
      <c r="B161" s="24">
        <v>4560.3793103448279</v>
      </c>
    </row>
    <row r="162" spans="1:2" x14ac:dyDescent="0.35">
      <c r="A162" s="23" t="s">
        <v>71</v>
      </c>
      <c r="B162" s="24">
        <v>5154.2857142857147</v>
      </c>
    </row>
    <row r="163" spans="1:2" x14ac:dyDescent="0.35">
      <c r="A163" s="23" t="s">
        <v>220</v>
      </c>
      <c r="B163" s="24">
        <v>5964</v>
      </c>
    </row>
    <row r="164" spans="1:2" x14ac:dyDescent="0.35">
      <c r="A164" s="23" t="s">
        <v>78</v>
      </c>
      <c r="B164" s="24">
        <v>5488.1935483870966</v>
      </c>
    </row>
    <row r="165" spans="1:2" x14ac:dyDescent="0.35">
      <c r="A165" s="23" t="s">
        <v>180</v>
      </c>
      <c r="B165" s="24">
        <v>5726.12</v>
      </c>
    </row>
    <row r="166" spans="1:2" x14ac:dyDescent="0.35">
      <c r="A166" s="23" t="s">
        <v>133</v>
      </c>
      <c r="B166" s="24">
        <v>4902.333333333333</v>
      </c>
    </row>
    <row r="167" spans="1:2" x14ac:dyDescent="0.35">
      <c r="A167" s="23" t="s">
        <v>126</v>
      </c>
      <c r="B167" s="24">
        <v>4588.72</v>
      </c>
    </row>
    <row r="168" spans="1:2" x14ac:dyDescent="0.35">
      <c r="A168" s="23" t="s">
        <v>158</v>
      </c>
      <c r="B168" s="24">
        <v>4158.130434782609</v>
      </c>
    </row>
    <row r="169" spans="1:2" x14ac:dyDescent="0.35">
      <c r="A169" s="23" t="s">
        <v>128</v>
      </c>
      <c r="B169" s="24">
        <v>4852.105263157895</v>
      </c>
    </row>
    <row r="170" spans="1:2" x14ac:dyDescent="0.35">
      <c r="A170" s="23" t="s">
        <v>185</v>
      </c>
      <c r="B170" s="24">
        <v>4697.9666666666662</v>
      </c>
    </row>
    <row r="171" spans="1:2" x14ac:dyDescent="0.35">
      <c r="A171" s="23" t="s">
        <v>131</v>
      </c>
      <c r="B171" s="24">
        <v>4963.2432432432433</v>
      </c>
    </row>
    <row r="172" spans="1:2" x14ac:dyDescent="0.35">
      <c r="A172" s="23" t="s">
        <v>52</v>
      </c>
      <c r="B172" s="24">
        <v>4839.894736842105</v>
      </c>
    </row>
    <row r="173" spans="1:2" x14ac:dyDescent="0.35">
      <c r="A173" s="23" t="s">
        <v>187</v>
      </c>
      <c r="B173" s="24">
        <v>4979.322580645161</v>
      </c>
    </row>
    <row r="174" spans="1:2" x14ac:dyDescent="0.35">
      <c r="A174" s="23" t="s">
        <v>39</v>
      </c>
      <c r="B174" s="24">
        <v>6414.48</v>
      </c>
    </row>
    <row r="175" spans="1:2" x14ac:dyDescent="0.35">
      <c r="A175" s="23" t="s">
        <v>143</v>
      </c>
      <c r="B175" s="24">
        <v>4754.5806451612907</v>
      </c>
    </row>
    <row r="176" spans="1:2" x14ac:dyDescent="0.35">
      <c r="A176" s="23" t="s">
        <v>57</v>
      </c>
      <c r="B176" s="24">
        <v>4751.772727272727</v>
      </c>
    </row>
    <row r="177" spans="1:2" x14ac:dyDescent="0.35">
      <c r="A177" s="23" t="s">
        <v>127</v>
      </c>
      <c r="B177" s="24">
        <v>5143.318181818182</v>
      </c>
    </row>
    <row r="178" spans="1:2" x14ac:dyDescent="0.35">
      <c r="A178" s="23" t="s">
        <v>100</v>
      </c>
      <c r="B178" s="24">
        <v>4987.181818181818</v>
      </c>
    </row>
    <row r="179" spans="1:2" x14ac:dyDescent="0.35">
      <c r="A179" s="23" t="s">
        <v>64</v>
      </c>
      <c r="B179" s="24">
        <v>3391.36</v>
      </c>
    </row>
    <row r="180" spans="1:2" x14ac:dyDescent="0.35">
      <c r="A180" s="23" t="s">
        <v>115</v>
      </c>
      <c r="B180" s="24">
        <v>5033.95652173913</v>
      </c>
    </row>
    <row r="181" spans="1:2" x14ac:dyDescent="0.35">
      <c r="A181" s="23" t="s">
        <v>139</v>
      </c>
      <c r="B181" s="24">
        <v>4197.8684210526317</v>
      </c>
    </row>
    <row r="182" spans="1:2" x14ac:dyDescent="0.35">
      <c r="A182" s="23" t="s">
        <v>84</v>
      </c>
      <c r="B182" s="24">
        <v>6070.5185185185182</v>
      </c>
    </row>
    <row r="183" spans="1:2" x14ac:dyDescent="0.35">
      <c r="A183" s="23" t="s">
        <v>63</v>
      </c>
      <c r="B183" s="24">
        <v>4967.1428571428569</v>
      </c>
    </row>
    <row r="184" spans="1:2" x14ac:dyDescent="0.35">
      <c r="A184" s="23" t="s">
        <v>203</v>
      </c>
      <c r="B184" s="24">
        <v>4308.739130434783</v>
      </c>
    </row>
    <row r="185" spans="1:2" x14ac:dyDescent="0.35">
      <c r="A185" s="23" t="s">
        <v>183</v>
      </c>
      <c r="B185" s="24">
        <v>4543.7368421052633</v>
      </c>
    </row>
    <row r="186" spans="1:2" x14ac:dyDescent="0.35">
      <c r="A186" s="23" t="s">
        <v>174</v>
      </c>
      <c r="B186" s="24">
        <v>4931.772727272727</v>
      </c>
    </row>
    <row r="187" spans="1:2" x14ac:dyDescent="0.35">
      <c r="A187" s="23" t="s">
        <v>114</v>
      </c>
      <c r="B187" s="24">
        <v>4504.3548387096771</v>
      </c>
    </row>
    <row r="188" spans="1:2" x14ac:dyDescent="0.35">
      <c r="A188" s="23" t="s">
        <v>213</v>
      </c>
      <c r="B188" s="24">
        <v>4471.7142857142853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F1FB-EA87-4626-B5A2-70B5CD323C57}">
  <dimension ref="A3:B25"/>
  <sheetViews>
    <sheetView workbookViewId="0">
      <selection activeCell="AT35" sqref="AT35"/>
    </sheetView>
  </sheetViews>
  <sheetFormatPr defaultRowHeight="14.5" x14ac:dyDescent="0.35"/>
  <cols>
    <col min="1" max="1" width="12.453125" bestFit="1" customWidth="1"/>
    <col min="2" max="2" width="17.453125" bestFit="1" customWidth="1"/>
    <col min="3" max="22" width="15.81640625" bestFit="1" customWidth="1"/>
    <col min="23" max="23" width="17.453125" bestFit="1" customWidth="1"/>
  </cols>
  <sheetData>
    <row r="3" spans="1:2" x14ac:dyDescent="0.35">
      <c r="A3" s="22" t="s">
        <v>244</v>
      </c>
      <c r="B3" t="s">
        <v>257</v>
      </c>
    </row>
    <row r="4" spans="1:2" x14ac:dyDescent="0.35">
      <c r="A4" s="23">
        <v>1</v>
      </c>
      <c r="B4" s="9">
        <v>345060537.11999995</v>
      </c>
    </row>
    <row r="5" spans="1:2" x14ac:dyDescent="0.35">
      <c r="A5" s="23">
        <v>2</v>
      </c>
      <c r="B5" s="9">
        <v>364970135.18000019</v>
      </c>
    </row>
    <row r="6" spans="1:2" x14ac:dyDescent="0.35">
      <c r="A6" s="23">
        <v>3</v>
      </c>
      <c r="B6" s="9">
        <v>335194926.25000012</v>
      </c>
    </row>
    <row r="7" spans="1:2" x14ac:dyDescent="0.35">
      <c r="A7" s="23">
        <v>4</v>
      </c>
      <c r="B7" s="9">
        <v>298628481.96999997</v>
      </c>
    </row>
    <row r="8" spans="1:2" x14ac:dyDescent="0.35">
      <c r="A8" s="23">
        <v>5</v>
      </c>
      <c r="B8" s="9">
        <v>292222141.21000004</v>
      </c>
    </row>
    <row r="9" spans="1:2" x14ac:dyDescent="0.35">
      <c r="A9" s="23">
        <v>6</v>
      </c>
      <c r="B9" s="9">
        <v>309713998.06000018</v>
      </c>
    </row>
    <row r="10" spans="1:2" x14ac:dyDescent="0.35">
      <c r="A10" s="23">
        <v>7</v>
      </c>
      <c r="B10" s="9">
        <v>325971322.42000014</v>
      </c>
    </row>
    <row r="11" spans="1:2" x14ac:dyDescent="0.35">
      <c r="A11" s="23">
        <v>8</v>
      </c>
      <c r="B11" s="9">
        <v>293754199.09000009</v>
      </c>
    </row>
    <row r="12" spans="1:2" x14ac:dyDescent="0.35">
      <c r="A12" s="23">
        <v>9</v>
      </c>
      <c r="B12" s="9">
        <v>319275919.64999998</v>
      </c>
    </row>
    <row r="13" spans="1:2" x14ac:dyDescent="0.35">
      <c r="A13" s="23">
        <v>10</v>
      </c>
      <c r="B13" s="9">
        <v>342485835.15000015</v>
      </c>
    </row>
    <row r="14" spans="1:2" x14ac:dyDescent="0.35">
      <c r="A14" s="23">
        <v>11</v>
      </c>
      <c r="B14" s="9">
        <v>329706015.85999995</v>
      </c>
    </row>
    <row r="15" spans="1:2" x14ac:dyDescent="0.35">
      <c r="A15" s="23">
        <v>12</v>
      </c>
      <c r="B15" s="9">
        <v>350936995.88999993</v>
      </c>
    </row>
    <row r="16" spans="1:2" x14ac:dyDescent="0.35">
      <c r="A16" s="23">
        <v>13</v>
      </c>
      <c r="B16" s="9">
        <v>268288970.92999974</v>
      </c>
    </row>
    <row r="17" spans="1:2" x14ac:dyDescent="0.35">
      <c r="A17" s="23">
        <v>14</v>
      </c>
      <c r="B17" s="9">
        <v>307777961.13000029</v>
      </c>
    </row>
    <row r="18" spans="1:2" x14ac:dyDescent="0.35">
      <c r="A18" s="23">
        <v>15</v>
      </c>
      <c r="B18" s="9">
        <v>264088797.74999997</v>
      </c>
    </row>
    <row r="19" spans="1:2" x14ac:dyDescent="0.35">
      <c r="A19" s="23">
        <v>16</v>
      </c>
      <c r="B19" s="9">
        <v>335852399.40000004</v>
      </c>
    </row>
    <row r="20" spans="1:2" x14ac:dyDescent="0.35">
      <c r="A20" s="23">
        <v>17</v>
      </c>
      <c r="B20" s="9">
        <v>295272020.15999979</v>
      </c>
    </row>
    <row r="21" spans="1:2" x14ac:dyDescent="0.35">
      <c r="A21" s="23">
        <v>18</v>
      </c>
      <c r="B21" s="9">
        <v>320201821.25999975</v>
      </c>
    </row>
    <row r="22" spans="1:2" x14ac:dyDescent="0.35">
      <c r="A22" s="23">
        <v>19</v>
      </c>
      <c r="B22" s="9">
        <v>274568475.01000005</v>
      </c>
    </row>
    <row r="23" spans="1:2" x14ac:dyDescent="0.35">
      <c r="A23" s="23">
        <v>20</v>
      </c>
      <c r="B23" s="9">
        <v>365567166.67000008</v>
      </c>
    </row>
    <row r="24" spans="1:2" x14ac:dyDescent="0.35">
      <c r="A24" s="23">
        <v>21</v>
      </c>
      <c r="B24" s="9">
        <v>283622715.30000007</v>
      </c>
    </row>
    <row r="25" spans="1:2" x14ac:dyDescent="0.35">
      <c r="A25" s="23" t="s">
        <v>245</v>
      </c>
      <c r="B25" s="9">
        <v>6623160835.46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8B88-F2D1-4E64-B526-6F00251057A2}">
  <dimension ref="A3:B8"/>
  <sheetViews>
    <sheetView workbookViewId="0">
      <selection activeCell="B6" sqref="B6"/>
    </sheetView>
  </sheetViews>
  <sheetFormatPr defaultRowHeight="14.5" x14ac:dyDescent="0.35"/>
  <cols>
    <col min="1" max="1" width="13" bestFit="1" customWidth="1"/>
    <col min="2" max="2" width="17.453125" bestFit="1" customWidth="1"/>
    <col min="3" max="3" width="19.54296875" bestFit="1" customWidth="1"/>
  </cols>
  <sheetData>
    <row r="3" spans="1:2" x14ac:dyDescent="0.35">
      <c r="A3" s="22" t="s">
        <v>5</v>
      </c>
      <c r="B3" t="s">
        <v>258</v>
      </c>
    </row>
    <row r="4" spans="1:2" x14ac:dyDescent="0.35">
      <c r="A4" s="23" t="s">
        <v>13</v>
      </c>
      <c r="B4" s="9">
        <v>579755941.51999998</v>
      </c>
    </row>
    <row r="5" spans="1:2" x14ac:dyDescent="0.35">
      <c r="A5" s="23" t="s">
        <v>47</v>
      </c>
      <c r="B5" s="9">
        <v>802096002.32999945</v>
      </c>
    </row>
    <row r="6" spans="1:2" x14ac:dyDescent="0.35">
      <c r="A6" s="23" t="s">
        <v>42</v>
      </c>
      <c r="B6" s="9">
        <v>936442614.80000019</v>
      </c>
    </row>
    <row r="7" spans="1:2" x14ac:dyDescent="0.35">
      <c r="A7" s="23" t="s">
        <v>40</v>
      </c>
      <c r="B7" s="9">
        <v>1372508429.8800004</v>
      </c>
    </row>
    <row r="8" spans="1:2" x14ac:dyDescent="0.35">
      <c r="A8" s="23" t="s">
        <v>76</v>
      </c>
      <c r="B8" s="9">
        <v>1402857778.26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BAC1-A834-4585-9753-73578E4A78BF}">
  <dimension ref="A3:B11"/>
  <sheetViews>
    <sheetView topLeftCell="A3" workbookViewId="0">
      <selection activeCell="C10" sqref="C10"/>
    </sheetView>
  </sheetViews>
  <sheetFormatPr defaultRowHeight="14.5" x14ac:dyDescent="0.35"/>
  <cols>
    <col min="1" max="1" width="12.453125" bestFit="1" customWidth="1"/>
    <col min="2" max="2" width="17.453125" bestFit="1" customWidth="1"/>
    <col min="3" max="3" width="19.54296875" bestFit="1" customWidth="1"/>
  </cols>
  <sheetData>
    <row r="3" spans="1:2" x14ac:dyDescent="0.35">
      <c r="A3" s="22" t="s">
        <v>244</v>
      </c>
      <c r="B3" t="s">
        <v>257</v>
      </c>
    </row>
    <row r="4" spans="1:2" x14ac:dyDescent="0.35">
      <c r="A4" s="23" t="s">
        <v>250</v>
      </c>
      <c r="B4" s="9">
        <v>941010290.27000117</v>
      </c>
    </row>
    <row r="5" spans="1:2" x14ac:dyDescent="0.35">
      <c r="A5" s="23" t="s">
        <v>251</v>
      </c>
      <c r="B5" s="9">
        <v>894252161.75000012</v>
      </c>
    </row>
    <row r="6" spans="1:2" x14ac:dyDescent="0.35">
      <c r="A6" s="23" t="s">
        <v>252</v>
      </c>
      <c r="B6" s="9">
        <v>930364012.77999997</v>
      </c>
    </row>
    <row r="7" spans="1:2" x14ac:dyDescent="0.35">
      <c r="A7" s="23" t="s">
        <v>253</v>
      </c>
      <c r="B7" s="9">
        <v>893889161.67999923</v>
      </c>
    </row>
    <row r="8" spans="1:2" x14ac:dyDescent="0.35">
      <c r="A8" s="23" t="s">
        <v>254</v>
      </c>
      <c r="B8" s="9">
        <v>975678249.99000025</v>
      </c>
    </row>
    <row r="9" spans="1:2" x14ac:dyDescent="0.35">
      <c r="A9" s="23" t="s">
        <v>255</v>
      </c>
      <c r="B9" s="9">
        <v>1049579769.7200004</v>
      </c>
    </row>
    <row r="10" spans="1:2" x14ac:dyDescent="0.35">
      <c r="A10" s="23" t="s">
        <v>256</v>
      </c>
      <c r="B10" s="9">
        <v>938387189.26999927</v>
      </c>
    </row>
    <row r="11" spans="1:2" x14ac:dyDescent="0.35">
      <c r="A11" s="23" t="s">
        <v>245</v>
      </c>
      <c r="B11" s="9">
        <v>6623160835.460001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1FDC-6E16-43B9-99D7-EB7439BA82C5}">
  <dimension ref="A3:B10"/>
  <sheetViews>
    <sheetView workbookViewId="0">
      <selection activeCell="B51" sqref="B51"/>
    </sheetView>
  </sheetViews>
  <sheetFormatPr defaultRowHeight="14.5" x14ac:dyDescent="0.35"/>
  <cols>
    <col min="1" max="1" width="29.453125" bestFit="1" customWidth="1"/>
    <col min="2" max="2" width="17.453125" bestFit="1" customWidth="1"/>
    <col min="3" max="3" width="15.6328125" bestFit="1" customWidth="1"/>
  </cols>
  <sheetData>
    <row r="3" spans="1:2" x14ac:dyDescent="0.35">
      <c r="A3" s="22" t="s">
        <v>244</v>
      </c>
      <c r="B3" t="s">
        <v>257</v>
      </c>
    </row>
    <row r="4" spans="1:2" x14ac:dyDescent="0.35">
      <c r="A4" s="23" t="s">
        <v>38</v>
      </c>
      <c r="B4" s="9">
        <v>1809038909.3199978</v>
      </c>
    </row>
    <row r="5" spans="1:2" x14ac:dyDescent="0.35">
      <c r="A5" s="23" t="s">
        <v>21</v>
      </c>
      <c r="B5" s="9">
        <v>1703622398.1099989</v>
      </c>
    </row>
    <row r="6" spans="1:2" x14ac:dyDescent="0.35">
      <c r="A6" s="23" t="s">
        <v>24</v>
      </c>
      <c r="B6" s="9">
        <v>920277085.92000031</v>
      </c>
    </row>
    <row r="7" spans="1:2" x14ac:dyDescent="0.35">
      <c r="A7" s="23" t="s">
        <v>29</v>
      </c>
      <c r="B7" s="9">
        <v>766867777.72000051</v>
      </c>
    </row>
    <row r="8" spans="1:2" x14ac:dyDescent="0.35">
      <c r="A8" s="23" t="s">
        <v>12</v>
      </c>
      <c r="B8" s="9">
        <v>684976323.77000046</v>
      </c>
    </row>
    <row r="9" spans="1:2" x14ac:dyDescent="0.35">
      <c r="A9" s="23" t="s">
        <v>32</v>
      </c>
      <c r="B9" s="9">
        <v>587364088.52999997</v>
      </c>
    </row>
    <row r="10" spans="1:2" x14ac:dyDescent="0.35">
      <c r="A10" s="23" t="s">
        <v>51</v>
      </c>
      <c r="B10" s="9">
        <v>151014252.09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CA24-0513-4EC2-B5ED-EE64786DAAE0}">
  <dimension ref="A1:U5001"/>
  <sheetViews>
    <sheetView topLeftCell="A10" workbookViewId="0">
      <selection activeCell="Y1" sqref="Y1"/>
    </sheetView>
  </sheetViews>
  <sheetFormatPr defaultRowHeight="14.5" x14ac:dyDescent="0.35"/>
  <cols>
    <col min="1" max="1" width="12.54296875" bestFit="1" customWidth="1"/>
    <col min="2" max="2" width="14.7265625" style="3" bestFit="1" customWidth="1"/>
    <col min="3" max="3" width="13.36328125" style="3" bestFit="1" customWidth="1"/>
    <col min="4" max="4" width="28.54296875" bestFit="1" customWidth="1"/>
    <col min="5" max="5" width="29.453125" bestFit="1" customWidth="1"/>
    <col min="6" max="6" width="13.7265625" bestFit="1" customWidth="1"/>
    <col min="7" max="7" width="16.81640625" bestFit="1" customWidth="1"/>
    <col min="8" max="8" width="16.90625" bestFit="1" customWidth="1"/>
    <col min="9" max="9" width="13.7265625" style="9" bestFit="1" customWidth="1"/>
    <col min="10" max="10" width="13.453125" style="9" bestFit="1" customWidth="1"/>
    <col min="11" max="11" width="13.08984375" style="9" bestFit="1" customWidth="1"/>
    <col min="12" max="12" width="13.81640625" style="9" bestFit="1" customWidth="1"/>
    <col min="13" max="13" width="14.26953125" style="9" bestFit="1" customWidth="1"/>
    <col min="14" max="14" width="14.81640625" style="9" bestFit="1" customWidth="1"/>
    <col min="15" max="15" width="18" bestFit="1" customWidth="1"/>
    <col min="16" max="16" width="14" bestFit="1" customWidth="1"/>
    <col min="17" max="17" width="18.6328125" bestFit="1" customWidth="1"/>
    <col min="18" max="18" width="14.36328125" bestFit="1" customWidth="1"/>
  </cols>
  <sheetData>
    <row r="1" spans="1:18" x14ac:dyDescent="0.35">
      <c r="A1" s="4" t="s">
        <v>0</v>
      </c>
      <c r="B1" s="5" t="s">
        <v>1</v>
      </c>
      <c r="C1" s="5" t="s">
        <v>2</v>
      </c>
      <c r="D1" s="4" t="s">
        <v>3</v>
      </c>
      <c r="E1" s="4" t="s">
        <v>4</v>
      </c>
      <c r="F1" s="4" t="s">
        <v>5</v>
      </c>
      <c r="G1" s="4" t="s">
        <v>6</v>
      </c>
      <c r="H1" s="4" t="s">
        <v>7</v>
      </c>
      <c r="I1" s="7" t="s">
        <v>8</v>
      </c>
      <c r="J1" s="7" t="s">
        <v>9</v>
      </c>
      <c r="K1" s="7" t="s">
        <v>10</v>
      </c>
      <c r="L1" s="8" t="s">
        <v>221</v>
      </c>
      <c r="M1" s="8" t="s">
        <v>222</v>
      </c>
      <c r="N1" s="8" t="s">
        <v>223</v>
      </c>
      <c r="O1" s="6" t="s">
        <v>224</v>
      </c>
      <c r="P1" s="6" t="s">
        <v>225</v>
      </c>
      <c r="Q1" s="6" t="s">
        <v>226</v>
      </c>
      <c r="R1" s="6" t="s">
        <v>227</v>
      </c>
    </row>
    <row r="2" spans="1:18" hidden="1" x14ac:dyDescent="0.35">
      <c r="A2">
        <v>957081544</v>
      </c>
      <c r="B2" s="3">
        <v>43819</v>
      </c>
      <c r="C2" s="3">
        <v>43825</v>
      </c>
      <c r="D2" t="s">
        <v>11</v>
      </c>
      <c r="E2" t="s">
        <v>12</v>
      </c>
      <c r="F2" t="s">
        <v>13</v>
      </c>
      <c r="G2" t="s">
        <v>14</v>
      </c>
      <c r="H2" t="s">
        <v>15</v>
      </c>
      <c r="I2" s="9">
        <v>552</v>
      </c>
      <c r="J2" s="9">
        <v>255.28</v>
      </c>
      <c r="K2" s="9">
        <v>159.41999999999999</v>
      </c>
      <c r="L2" s="9">
        <f>tbl_salesdata[[#This Row],[Units Sold]]*tbl_salesdata[[#This Row],[Unit Cost]]</f>
        <v>87999.84</v>
      </c>
      <c r="M2" s="9">
        <f>tbl_salesdata[[#This Row],[Units Sold]]*tbl_salesdata[[#This Row],[Unit Price]]</f>
        <v>140914.56</v>
      </c>
      <c r="N2" s="9">
        <f>tbl_salesdata[[#This Row],[Total Sales]]-tbl_salesdata[[#This Row],[Total Cost]]</f>
        <v>52914.720000000001</v>
      </c>
      <c r="O2">
        <f>tbl_salesdata[[#This Row],[Ship Date]]-tbl_salesdata[[#This Row],[Order Date]]</f>
        <v>6</v>
      </c>
      <c r="P2">
        <f>WEEKDAY(tbl_salesdata[[#This Row],[Order Date]],2)</f>
        <v>5</v>
      </c>
      <c r="Q2" t="str">
        <f>TEXT(tbl_salesdata[[#This Row],[Order Date]],"dddd")</f>
        <v>Friday</v>
      </c>
      <c r="R2" t="str">
        <f>IF(tbl_salesdata[[#This Row],[Weekdaynum]]&gt;5,"Yes","No")</f>
        <v>No</v>
      </c>
    </row>
    <row r="3" spans="1:18" hidden="1" x14ac:dyDescent="0.35">
      <c r="A3">
        <v>301644504</v>
      </c>
      <c r="B3" s="3">
        <v>44747</v>
      </c>
      <c r="C3" s="3">
        <v>44761</v>
      </c>
      <c r="D3" t="s">
        <v>16</v>
      </c>
      <c r="E3" t="s">
        <v>12</v>
      </c>
      <c r="F3" t="s">
        <v>17</v>
      </c>
      <c r="G3" t="s">
        <v>18</v>
      </c>
      <c r="H3" t="s">
        <v>19</v>
      </c>
      <c r="I3" s="9">
        <v>2167</v>
      </c>
      <c r="J3" s="9">
        <v>152.58000000000001</v>
      </c>
      <c r="K3" s="9">
        <v>97.44</v>
      </c>
      <c r="L3" s="9">
        <f>tbl_salesdata[[#This Row],[Units Sold]]*tbl_salesdata[[#This Row],[Unit Cost]]</f>
        <v>211152.47999999998</v>
      </c>
      <c r="M3" s="9">
        <f>tbl_salesdata[[#This Row],[Units Sold]]*tbl_salesdata[[#This Row],[Unit Price]]</f>
        <v>330640.86000000004</v>
      </c>
      <c r="N3" s="9">
        <f>tbl_salesdata[[#This Row],[Total Sales]]-tbl_salesdata[[#This Row],[Total Cost]]</f>
        <v>119488.38000000006</v>
      </c>
      <c r="O3">
        <f>tbl_salesdata[[#This Row],[Ship Date]]-tbl_salesdata[[#This Row],[Order Date]]</f>
        <v>14</v>
      </c>
      <c r="P3">
        <f>WEEKDAY(tbl_salesdata[[#This Row],[Order Date]],2)</f>
        <v>2</v>
      </c>
      <c r="Q3" t="str">
        <f>TEXT(tbl_salesdata[[#This Row],[Order Date]],"dddd")</f>
        <v>Tuesday</v>
      </c>
      <c r="R3" t="str">
        <f>IF(tbl_salesdata[[#This Row],[Weekdaynum]]&gt;5,"Yes","No")</f>
        <v>No</v>
      </c>
    </row>
    <row r="4" spans="1:18" hidden="1" x14ac:dyDescent="0.35">
      <c r="A4">
        <v>478051030</v>
      </c>
      <c r="B4" s="3">
        <v>44451</v>
      </c>
      <c r="C4" s="3">
        <v>44464</v>
      </c>
      <c r="D4" t="s">
        <v>20</v>
      </c>
      <c r="E4" t="s">
        <v>21</v>
      </c>
      <c r="F4" t="s">
        <v>22</v>
      </c>
      <c r="G4" t="s">
        <v>18</v>
      </c>
      <c r="H4" t="s">
        <v>19</v>
      </c>
      <c r="I4" s="9">
        <v>4778</v>
      </c>
      <c r="J4" s="9">
        <v>47.45</v>
      </c>
      <c r="K4" s="9">
        <v>31.79</v>
      </c>
      <c r="L4" s="9">
        <f>tbl_salesdata[[#This Row],[Units Sold]]*tbl_salesdata[[#This Row],[Unit Cost]]</f>
        <v>151892.62</v>
      </c>
      <c r="M4" s="9">
        <f>tbl_salesdata[[#This Row],[Units Sold]]*tbl_salesdata[[#This Row],[Unit Price]]</f>
        <v>226716.1</v>
      </c>
      <c r="N4" s="9">
        <f>tbl_salesdata[[#This Row],[Total Sales]]-tbl_salesdata[[#This Row],[Total Cost]]</f>
        <v>74823.48000000001</v>
      </c>
      <c r="O4">
        <f>tbl_salesdata[[#This Row],[Ship Date]]-tbl_salesdata[[#This Row],[Order Date]]</f>
        <v>13</v>
      </c>
      <c r="P4">
        <f>WEEKDAY(tbl_salesdata[[#This Row],[Order Date]],2)</f>
        <v>7</v>
      </c>
      <c r="Q4" t="str">
        <f>TEXT(tbl_salesdata[[#This Row],[Order Date]],"dddd")</f>
        <v>Sunday</v>
      </c>
      <c r="R4" t="str">
        <f>IF(tbl_salesdata[[#This Row],[Weekdaynum]]&gt;5,"Yes","No")</f>
        <v>Yes</v>
      </c>
    </row>
    <row r="5" spans="1:18" hidden="1" x14ac:dyDescent="0.35">
      <c r="A5">
        <v>892599952</v>
      </c>
      <c r="B5" s="3">
        <v>44694</v>
      </c>
      <c r="C5" s="3">
        <v>44711</v>
      </c>
      <c r="D5" t="s">
        <v>23</v>
      </c>
      <c r="E5" t="s">
        <v>24</v>
      </c>
      <c r="F5" t="s">
        <v>25</v>
      </c>
      <c r="G5" t="s">
        <v>18</v>
      </c>
      <c r="H5" t="s">
        <v>26</v>
      </c>
      <c r="I5" s="9">
        <v>9016</v>
      </c>
      <c r="J5" s="9">
        <v>205.7</v>
      </c>
      <c r="K5" s="9">
        <v>117.11</v>
      </c>
      <c r="L5" s="9">
        <f>tbl_salesdata[[#This Row],[Units Sold]]*tbl_salesdata[[#This Row],[Unit Cost]]</f>
        <v>1055863.76</v>
      </c>
      <c r="M5" s="9">
        <f>tbl_salesdata[[#This Row],[Units Sold]]*tbl_salesdata[[#This Row],[Unit Price]]</f>
        <v>1854591.2</v>
      </c>
      <c r="N5" s="9">
        <f>tbl_salesdata[[#This Row],[Total Sales]]-tbl_salesdata[[#This Row],[Total Cost]]</f>
        <v>798727.44</v>
      </c>
      <c r="O5">
        <f>tbl_salesdata[[#This Row],[Ship Date]]-tbl_salesdata[[#This Row],[Order Date]]</f>
        <v>17</v>
      </c>
      <c r="P5">
        <f>WEEKDAY(tbl_salesdata[[#This Row],[Order Date]],2)</f>
        <v>5</v>
      </c>
      <c r="Q5" t="str">
        <f>TEXT(tbl_salesdata[[#This Row],[Order Date]],"dddd")</f>
        <v>Friday</v>
      </c>
      <c r="R5" t="str">
        <f>IF(tbl_salesdata[[#This Row],[Weekdaynum]]&gt;5,"Yes","No")</f>
        <v>No</v>
      </c>
    </row>
    <row r="6" spans="1:18" hidden="1" x14ac:dyDescent="0.35">
      <c r="A6">
        <v>571902596</v>
      </c>
      <c r="B6" s="3">
        <v>42205</v>
      </c>
      <c r="C6" s="3">
        <v>42220</v>
      </c>
      <c r="D6" t="s">
        <v>27</v>
      </c>
      <c r="E6" t="s">
        <v>24</v>
      </c>
      <c r="F6" t="s">
        <v>17</v>
      </c>
      <c r="G6" t="s">
        <v>18</v>
      </c>
      <c r="H6" t="s">
        <v>19</v>
      </c>
      <c r="I6" s="9">
        <v>7542</v>
      </c>
      <c r="J6" s="9">
        <v>152.58000000000001</v>
      </c>
      <c r="K6" s="9">
        <v>97.44</v>
      </c>
      <c r="L6" s="9">
        <f>tbl_salesdata[[#This Row],[Units Sold]]*tbl_salesdata[[#This Row],[Unit Cost]]</f>
        <v>734892.48</v>
      </c>
      <c r="M6" s="9">
        <f>tbl_salesdata[[#This Row],[Units Sold]]*tbl_salesdata[[#This Row],[Unit Price]]</f>
        <v>1150758.3600000001</v>
      </c>
      <c r="N6" s="9">
        <f>tbl_salesdata[[#This Row],[Total Sales]]-tbl_salesdata[[#This Row],[Total Cost]]</f>
        <v>415865.88000000012</v>
      </c>
      <c r="O6">
        <f>tbl_salesdata[[#This Row],[Ship Date]]-tbl_salesdata[[#This Row],[Order Date]]</f>
        <v>15</v>
      </c>
      <c r="P6">
        <f>WEEKDAY(tbl_salesdata[[#This Row],[Order Date]],2)</f>
        <v>1</v>
      </c>
      <c r="Q6" t="str">
        <f>TEXT(tbl_salesdata[[#This Row],[Order Date]],"dddd")</f>
        <v>Monday</v>
      </c>
      <c r="R6" t="str">
        <f>IF(tbl_salesdata[[#This Row],[Weekdaynum]]&gt;5,"Yes","No")</f>
        <v>No</v>
      </c>
    </row>
    <row r="7" spans="1:18" hidden="1" x14ac:dyDescent="0.35">
      <c r="A7">
        <v>412882792</v>
      </c>
      <c r="B7" s="3">
        <v>44873</v>
      </c>
      <c r="C7" s="3">
        <v>44880</v>
      </c>
      <c r="D7" t="s">
        <v>28</v>
      </c>
      <c r="E7" t="s">
        <v>29</v>
      </c>
      <c r="F7" t="s">
        <v>30</v>
      </c>
      <c r="G7" t="s">
        <v>18</v>
      </c>
      <c r="H7" t="s">
        <v>26</v>
      </c>
      <c r="I7" s="9">
        <v>48</v>
      </c>
      <c r="J7" s="9">
        <v>81.73</v>
      </c>
      <c r="K7" s="9">
        <v>56.67</v>
      </c>
      <c r="L7" s="9">
        <f>tbl_salesdata[[#This Row],[Units Sold]]*tbl_salesdata[[#This Row],[Unit Cost]]</f>
        <v>2720.16</v>
      </c>
      <c r="M7" s="9">
        <f>tbl_salesdata[[#This Row],[Units Sold]]*tbl_salesdata[[#This Row],[Unit Price]]</f>
        <v>3923.04</v>
      </c>
      <c r="N7" s="9">
        <f>tbl_salesdata[[#This Row],[Total Sales]]-tbl_salesdata[[#This Row],[Total Cost]]</f>
        <v>1202.8800000000001</v>
      </c>
      <c r="O7">
        <f>tbl_salesdata[[#This Row],[Ship Date]]-tbl_salesdata[[#This Row],[Order Date]]</f>
        <v>7</v>
      </c>
      <c r="P7">
        <f>WEEKDAY(tbl_salesdata[[#This Row],[Order Date]],2)</f>
        <v>2</v>
      </c>
      <c r="Q7" t="str">
        <f>TEXT(tbl_salesdata[[#This Row],[Order Date]],"dddd")</f>
        <v>Tuesday</v>
      </c>
      <c r="R7" t="str">
        <f>IF(tbl_salesdata[[#This Row],[Weekdaynum]]&gt;5,"Yes","No")</f>
        <v>No</v>
      </c>
    </row>
    <row r="8" spans="1:18" hidden="1" x14ac:dyDescent="0.35">
      <c r="A8">
        <v>932776868</v>
      </c>
      <c r="B8" s="3">
        <v>44283</v>
      </c>
      <c r="C8" s="3">
        <v>44300</v>
      </c>
      <c r="D8" t="s">
        <v>31</v>
      </c>
      <c r="E8" t="s">
        <v>32</v>
      </c>
      <c r="F8" t="s">
        <v>33</v>
      </c>
      <c r="G8" t="s">
        <v>18</v>
      </c>
      <c r="H8" t="s">
        <v>34</v>
      </c>
      <c r="I8" s="9">
        <v>8258</v>
      </c>
      <c r="J8" s="9">
        <v>109.28</v>
      </c>
      <c r="K8" s="9">
        <v>35.840000000000003</v>
      </c>
      <c r="L8" s="9">
        <f>tbl_salesdata[[#This Row],[Units Sold]]*tbl_salesdata[[#This Row],[Unit Cost]]</f>
        <v>295966.72000000003</v>
      </c>
      <c r="M8" s="9">
        <f>tbl_salesdata[[#This Row],[Units Sold]]*tbl_salesdata[[#This Row],[Unit Price]]</f>
        <v>902434.24</v>
      </c>
      <c r="N8" s="9">
        <f>tbl_salesdata[[#This Row],[Total Sales]]-tbl_salesdata[[#This Row],[Total Cost]]</f>
        <v>606467.52</v>
      </c>
      <c r="O8">
        <f>tbl_salesdata[[#This Row],[Ship Date]]-tbl_salesdata[[#This Row],[Order Date]]</f>
        <v>17</v>
      </c>
      <c r="P8">
        <f>WEEKDAY(tbl_salesdata[[#This Row],[Order Date]],2)</f>
        <v>7</v>
      </c>
      <c r="Q8" t="str">
        <f>TEXT(tbl_salesdata[[#This Row],[Order Date]],"dddd")</f>
        <v>Sunday</v>
      </c>
      <c r="R8" t="str">
        <f>IF(tbl_salesdata[[#This Row],[Weekdaynum]]&gt;5,"Yes","No")</f>
        <v>Yes</v>
      </c>
    </row>
    <row r="9" spans="1:18" hidden="1" x14ac:dyDescent="0.35">
      <c r="A9">
        <v>919133651</v>
      </c>
      <c r="B9" s="3">
        <v>43752</v>
      </c>
      <c r="C9" s="3">
        <v>43753</v>
      </c>
      <c r="D9" t="s">
        <v>35</v>
      </c>
      <c r="E9" t="s">
        <v>21</v>
      </c>
      <c r="F9" t="s">
        <v>33</v>
      </c>
      <c r="G9" t="s">
        <v>14</v>
      </c>
      <c r="H9" t="s">
        <v>15</v>
      </c>
      <c r="I9" s="9">
        <v>927</v>
      </c>
      <c r="J9" s="9">
        <v>109.28</v>
      </c>
      <c r="K9" s="9">
        <v>35.840000000000003</v>
      </c>
      <c r="L9" s="9">
        <f>tbl_salesdata[[#This Row],[Units Sold]]*tbl_salesdata[[#This Row],[Unit Cost]]</f>
        <v>33223.68</v>
      </c>
      <c r="M9" s="9">
        <f>tbl_salesdata[[#This Row],[Units Sold]]*tbl_salesdata[[#This Row],[Unit Price]]</f>
        <v>101302.56</v>
      </c>
      <c r="N9" s="9">
        <f>tbl_salesdata[[#This Row],[Total Sales]]-tbl_salesdata[[#This Row],[Total Cost]]</f>
        <v>68078.880000000005</v>
      </c>
      <c r="O9">
        <f>tbl_salesdata[[#This Row],[Ship Date]]-tbl_salesdata[[#This Row],[Order Date]]</f>
        <v>1</v>
      </c>
      <c r="P9">
        <f>WEEKDAY(tbl_salesdata[[#This Row],[Order Date]],2)</f>
        <v>1</v>
      </c>
      <c r="Q9" t="str">
        <f>TEXT(tbl_salesdata[[#This Row],[Order Date]],"dddd")</f>
        <v>Monday</v>
      </c>
      <c r="R9" t="str">
        <f>IF(tbl_salesdata[[#This Row],[Weekdaynum]]&gt;5,"Yes","No")</f>
        <v>No</v>
      </c>
    </row>
    <row r="10" spans="1:18" x14ac:dyDescent="0.35">
      <c r="A10">
        <v>128821408</v>
      </c>
      <c r="B10" s="3">
        <v>43386</v>
      </c>
      <c r="C10" s="3">
        <v>43394</v>
      </c>
      <c r="D10" t="s">
        <v>218</v>
      </c>
      <c r="E10" t="s">
        <v>38</v>
      </c>
      <c r="F10" t="s">
        <v>40</v>
      </c>
      <c r="G10" t="s">
        <v>14</v>
      </c>
      <c r="H10" t="s">
        <v>26</v>
      </c>
      <c r="I10" s="9">
        <v>9972</v>
      </c>
      <c r="J10" s="9">
        <v>651.21</v>
      </c>
      <c r="K10" s="9">
        <v>524.96</v>
      </c>
      <c r="L10" s="9">
        <f>tbl_salesdata[[#This Row],[Units Sold]]*tbl_salesdata[[#This Row],[Unit Cost]]</f>
        <v>5234901.12</v>
      </c>
      <c r="M10" s="9">
        <f>tbl_salesdata[[#This Row],[Units Sold]]*tbl_salesdata[[#This Row],[Unit Price]]</f>
        <v>6493866.1200000001</v>
      </c>
      <c r="N10" s="9">
        <f>tbl_salesdata[[#This Row],[Total Sales]]-tbl_salesdata[[#This Row],[Total Cost]]</f>
        <v>1258965</v>
      </c>
      <c r="O10">
        <f>tbl_salesdata[[#This Row],[Ship Date]]-tbl_salesdata[[#This Row],[Order Date]]</f>
        <v>8</v>
      </c>
      <c r="P10">
        <f>WEEKDAY(tbl_salesdata[[#This Row],[Order Date]],2)</f>
        <v>6</v>
      </c>
      <c r="Q10" t="str">
        <f>TEXT(tbl_salesdata[[#This Row],[Order Date]],"dddd")</f>
        <v>Saturday</v>
      </c>
      <c r="R10" t="str">
        <f>IF(tbl_salesdata[[#This Row],[Weekdaynum]]&gt;5,"Yes","No")</f>
        <v>Yes</v>
      </c>
    </row>
    <row r="11" spans="1:18" hidden="1" x14ac:dyDescent="0.35">
      <c r="A11">
        <v>192993152</v>
      </c>
      <c r="B11" s="3">
        <v>42107</v>
      </c>
      <c r="C11" s="3">
        <v>42112</v>
      </c>
      <c r="D11" t="s">
        <v>37</v>
      </c>
      <c r="E11" t="s">
        <v>38</v>
      </c>
      <c r="F11" t="s">
        <v>13</v>
      </c>
      <c r="G11" t="s">
        <v>14</v>
      </c>
      <c r="H11" t="s">
        <v>15</v>
      </c>
      <c r="I11" s="9">
        <v>9817</v>
      </c>
      <c r="J11" s="9">
        <v>255.28</v>
      </c>
      <c r="K11" s="9">
        <v>159.41999999999999</v>
      </c>
      <c r="L11" s="9">
        <f>tbl_salesdata[[#This Row],[Units Sold]]*tbl_salesdata[[#This Row],[Unit Cost]]</f>
        <v>1565026.14</v>
      </c>
      <c r="M11" s="9">
        <f>tbl_salesdata[[#This Row],[Units Sold]]*tbl_salesdata[[#This Row],[Unit Price]]</f>
        <v>2506083.7600000002</v>
      </c>
      <c r="N11" s="9">
        <f>tbl_salesdata[[#This Row],[Total Sales]]-tbl_salesdata[[#This Row],[Total Cost]]</f>
        <v>941057.62000000034</v>
      </c>
      <c r="O11">
        <f>tbl_salesdata[[#This Row],[Ship Date]]-tbl_salesdata[[#This Row],[Order Date]]</f>
        <v>5</v>
      </c>
      <c r="P11">
        <f>WEEKDAY(tbl_salesdata[[#This Row],[Order Date]],2)</f>
        <v>1</v>
      </c>
      <c r="Q11" t="str">
        <f>TEXT(tbl_salesdata[[#This Row],[Order Date]],"dddd")</f>
        <v>Monday</v>
      </c>
      <c r="R11" t="str">
        <f>IF(tbl_salesdata[[#This Row],[Weekdaynum]]&gt;5,"Yes","No")</f>
        <v>No</v>
      </c>
    </row>
    <row r="12" spans="1:18" hidden="1" x14ac:dyDescent="0.35">
      <c r="A12">
        <v>557156026</v>
      </c>
      <c r="B12" s="3">
        <v>43733</v>
      </c>
      <c r="C12" s="3">
        <v>43754</v>
      </c>
      <c r="D12" t="s">
        <v>39</v>
      </c>
      <c r="E12" t="s">
        <v>29</v>
      </c>
      <c r="F12" t="s">
        <v>40</v>
      </c>
      <c r="G12" t="s">
        <v>18</v>
      </c>
      <c r="H12" t="s">
        <v>19</v>
      </c>
      <c r="I12" s="9">
        <v>3704</v>
      </c>
      <c r="J12" s="9">
        <v>651.21</v>
      </c>
      <c r="K12" s="9">
        <v>524.96</v>
      </c>
      <c r="L12" s="9">
        <f>tbl_salesdata[[#This Row],[Units Sold]]*tbl_salesdata[[#This Row],[Unit Cost]]</f>
        <v>1944451.84</v>
      </c>
      <c r="M12" s="9">
        <f>tbl_salesdata[[#This Row],[Units Sold]]*tbl_salesdata[[#This Row],[Unit Price]]</f>
        <v>2412081.8400000003</v>
      </c>
      <c r="N12" s="9">
        <f>tbl_salesdata[[#This Row],[Total Sales]]-tbl_salesdata[[#This Row],[Total Cost]]</f>
        <v>467630.00000000023</v>
      </c>
      <c r="O12">
        <f>tbl_salesdata[[#This Row],[Ship Date]]-tbl_salesdata[[#This Row],[Order Date]]</f>
        <v>21</v>
      </c>
      <c r="P12">
        <f>WEEKDAY(tbl_salesdata[[#This Row],[Order Date]],2)</f>
        <v>3</v>
      </c>
      <c r="Q12" t="str">
        <f>TEXT(tbl_salesdata[[#This Row],[Order Date]],"dddd")</f>
        <v>Wednesday</v>
      </c>
      <c r="R12" t="str">
        <f>IF(tbl_salesdata[[#This Row],[Weekdaynum]]&gt;5,"Yes","No")</f>
        <v>No</v>
      </c>
    </row>
    <row r="13" spans="1:18" hidden="1" x14ac:dyDescent="0.35">
      <c r="A13">
        <v>741101920</v>
      </c>
      <c r="B13" s="3">
        <v>43597</v>
      </c>
      <c r="C13" s="3">
        <v>43609</v>
      </c>
      <c r="D13" t="s">
        <v>41</v>
      </c>
      <c r="E13" t="s">
        <v>29</v>
      </c>
      <c r="F13" t="s">
        <v>42</v>
      </c>
      <c r="G13" t="s">
        <v>14</v>
      </c>
      <c r="H13" t="s">
        <v>15</v>
      </c>
      <c r="I13" s="9">
        <v>7382</v>
      </c>
      <c r="J13" s="9">
        <v>437.2</v>
      </c>
      <c r="K13" s="9">
        <v>263.33</v>
      </c>
      <c r="L13" s="9">
        <f>tbl_salesdata[[#This Row],[Units Sold]]*tbl_salesdata[[#This Row],[Unit Cost]]</f>
        <v>1943902.0599999998</v>
      </c>
      <c r="M13" s="9">
        <f>tbl_salesdata[[#This Row],[Units Sold]]*tbl_salesdata[[#This Row],[Unit Price]]</f>
        <v>3227410.4</v>
      </c>
      <c r="N13" s="9">
        <f>tbl_salesdata[[#This Row],[Total Sales]]-tbl_salesdata[[#This Row],[Total Cost]]</f>
        <v>1283508.3400000001</v>
      </c>
      <c r="O13">
        <f>tbl_salesdata[[#This Row],[Ship Date]]-tbl_salesdata[[#This Row],[Order Date]]</f>
        <v>12</v>
      </c>
      <c r="P13">
        <f>WEEKDAY(tbl_salesdata[[#This Row],[Order Date]],2)</f>
        <v>7</v>
      </c>
      <c r="Q13" t="str">
        <f>TEXT(tbl_salesdata[[#This Row],[Order Date]],"dddd")</f>
        <v>Sunday</v>
      </c>
      <c r="R13" t="str">
        <f>IF(tbl_salesdata[[#This Row],[Weekdaynum]]&gt;5,"Yes","No")</f>
        <v>Yes</v>
      </c>
    </row>
    <row r="14" spans="1:18" hidden="1" x14ac:dyDescent="0.35">
      <c r="A14">
        <v>333942162</v>
      </c>
      <c r="B14" s="3">
        <v>42582</v>
      </c>
      <c r="C14" s="3">
        <v>42585</v>
      </c>
      <c r="D14" t="s">
        <v>43</v>
      </c>
      <c r="E14" t="s">
        <v>24</v>
      </c>
      <c r="F14" t="s">
        <v>25</v>
      </c>
      <c r="G14" t="s">
        <v>18</v>
      </c>
      <c r="H14" t="s">
        <v>26</v>
      </c>
      <c r="I14" s="9">
        <v>9762</v>
      </c>
      <c r="J14" s="9">
        <v>205.7</v>
      </c>
      <c r="K14" s="9">
        <v>117.11</v>
      </c>
      <c r="L14" s="9">
        <f>tbl_salesdata[[#This Row],[Units Sold]]*tbl_salesdata[[#This Row],[Unit Cost]]</f>
        <v>1143227.82</v>
      </c>
      <c r="M14" s="9">
        <f>tbl_salesdata[[#This Row],[Units Sold]]*tbl_salesdata[[#This Row],[Unit Price]]</f>
        <v>2008043.4</v>
      </c>
      <c r="N14" s="9">
        <f>tbl_salesdata[[#This Row],[Total Sales]]-tbl_salesdata[[#This Row],[Total Cost]]</f>
        <v>864815.57999999984</v>
      </c>
      <c r="O14">
        <f>tbl_salesdata[[#This Row],[Ship Date]]-tbl_salesdata[[#This Row],[Order Date]]</f>
        <v>3</v>
      </c>
      <c r="P14">
        <f>WEEKDAY(tbl_salesdata[[#This Row],[Order Date]],2)</f>
        <v>7</v>
      </c>
      <c r="Q14" t="str">
        <f>TEXT(tbl_salesdata[[#This Row],[Order Date]],"dddd")</f>
        <v>Sunday</v>
      </c>
      <c r="R14" t="str">
        <f>IF(tbl_salesdata[[#This Row],[Weekdaynum]]&gt;5,"Yes","No")</f>
        <v>Yes</v>
      </c>
    </row>
    <row r="15" spans="1:18" hidden="1" x14ac:dyDescent="0.35">
      <c r="A15">
        <v>795100581</v>
      </c>
      <c r="B15" s="3">
        <v>42191</v>
      </c>
      <c r="C15" s="3">
        <v>42202</v>
      </c>
      <c r="D15" t="s">
        <v>44</v>
      </c>
      <c r="E15" t="s">
        <v>12</v>
      </c>
      <c r="F15" t="s">
        <v>42</v>
      </c>
      <c r="G15" t="s">
        <v>18</v>
      </c>
      <c r="H15" t="s">
        <v>34</v>
      </c>
      <c r="I15" s="9">
        <v>6786</v>
      </c>
      <c r="J15" s="9">
        <v>437.2</v>
      </c>
      <c r="K15" s="9">
        <v>263.33</v>
      </c>
      <c r="L15" s="9">
        <f>tbl_salesdata[[#This Row],[Units Sold]]*tbl_salesdata[[#This Row],[Unit Cost]]</f>
        <v>1786957.38</v>
      </c>
      <c r="M15" s="9">
        <f>tbl_salesdata[[#This Row],[Units Sold]]*tbl_salesdata[[#This Row],[Unit Price]]</f>
        <v>2966839.1999999997</v>
      </c>
      <c r="N15" s="9">
        <f>tbl_salesdata[[#This Row],[Total Sales]]-tbl_salesdata[[#This Row],[Total Cost]]</f>
        <v>1179881.8199999998</v>
      </c>
      <c r="O15">
        <f>tbl_salesdata[[#This Row],[Ship Date]]-tbl_salesdata[[#This Row],[Order Date]]</f>
        <v>11</v>
      </c>
      <c r="P15">
        <f>WEEKDAY(tbl_salesdata[[#This Row],[Order Date]],2)</f>
        <v>1</v>
      </c>
      <c r="Q15" t="str">
        <f>TEXT(tbl_salesdata[[#This Row],[Order Date]],"dddd")</f>
        <v>Monday</v>
      </c>
      <c r="R15" t="str">
        <f>IF(tbl_salesdata[[#This Row],[Weekdaynum]]&gt;5,"Yes","No")</f>
        <v>No</v>
      </c>
    </row>
    <row r="16" spans="1:18" hidden="1" x14ac:dyDescent="0.35">
      <c r="A16">
        <v>504313504</v>
      </c>
      <c r="B16" s="3">
        <v>44893</v>
      </c>
      <c r="C16" s="3">
        <v>44907</v>
      </c>
      <c r="D16" t="s">
        <v>45</v>
      </c>
      <c r="E16" t="s">
        <v>12</v>
      </c>
      <c r="F16" t="s">
        <v>13</v>
      </c>
      <c r="G16" t="s">
        <v>14</v>
      </c>
      <c r="H16" t="s">
        <v>26</v>
      </c>
      <c r="I16" s="9">
        <v>6428</v>
      </c>
      <c r="J16" s="9">
        <v>255.28</v>
      </c>
      <c r="K16" s="9">
        <v>159.41999999999999</v>
      </c>
      <c r="L16" s="9">
        <f>tbl_salesdata[[#This Row],[Units Sold]]*tbl_salesdata[[#This Row],[Unit Cost]]</f>
        <v>1024751.7599999999</v>
      </c>
      <c r="M16" s="9">
        <f>tbl_salesdata[[#This Row],[Units Sold]]*tbl_salesdata[[#This Row],[Unit Price]]</f>
        <v>1640939.84</v>
      </c>
      <c r="N16" s="9">
        <f>tbl_salesdata[[#This Row],[Total Sales]]-tbl_salesdata[[#This Row],[Total Cost]]</f>
        <v>616188.08000000019</v>
      </c>
      <c r="O16">
        <f>tbl_salesdata[[#This Row],[Ship Date]]-tbl_salesdata[[#This Row],[Order Date]]</f>
        <v>14</v>
      </c>
      <c r="P16">
        <f>WEEKDAY(tbl_salesdata[[#This Row],[Order Date]],2)</f>
        <v>1</v>
      </c>
      <c r="Q16" t="str">
        <f>TEXT(tbl_salesdata[[#This Row],[Order Date]],"dddd")</f>
        <v>Monday</v>
      </c>
      <c r="R16" t="str">
        <f>IF(tbl_salesdata[[#This Row],[Weekdaynum]]&gt;5,"Yes","No")</f>
        <v>No</v>
      </c>
    </row>
    <row r="17" spans="1:18" hidden="1" x14ac:dyDescent="0.35">
      <c r="A17">
        <v>611629760</v>
      </c>
      <c r="B17" s="3">
        <v>42355</v>
      </c>
      <c r="C17" s="3">
        <v>42359</v>
      </c>
      <c r="D17" t="s">
        <v>46</v>
      </c>
      <c r="E17" t="s">
        <v>29</v>
      </c>
      <c r="F17" t="s">
        <v>47</v>
      </c>
      <c r="G17" t="s">
        <v>18</v>
      </c>
      <c r="H17" t="s">
        <v>34</v>
      </c>
      <c r="I17" s="9">
        <v>3693</v>
      </c>
      <c r="J17" s="9">
        <v>421.89</v>
      </c>
      <c r="K17" s="9">
        <v>364.69</v>
      </c>
      <c r="L17" s="9">
        <f>tbl_salesdata[[#This Row],[Units Sold]]*tbl_salesdata[[#This Row],[Unit Cost]]</f>
        <v>1346800.17</v>
      </c>
      <c r="M17" s="9">
        <f>tbl_salesdata[[#This Row],[Units Sold]]*tbl_salesdata[[#This Row],[Unit Price]]</f>
        <v>1558039.77</v>
      </c>
      <c r="N17" s="9">
        <f>tbl_salesdata[[#This Row],[Total Sales]]-tbl_salesdata[[#This Row],[Total Cost]]</f>
        <v>211239.60000000009</v>
      </c>
      <c r="O17">
        <f>tbl_salesdata[[#This Row],[Ship Date]]-tbl_salesdata[[#This Row],[Order Date]]</f>
        <v>4</v>
      </c>
      <c r="P17">
        <f>WEEKDAY(tbl_salesdata[[#This Row],[Order Date]],2)</f>
        <v>4</v>
      </c>
      <c r="Q17" t="str">
        <f>TEXT(tbl_salesdata[[#This Row],[Order Date]],"dddd")</f>
        <v>Thursday</v>
      </c>
      <c r="R17" t="str">
        <f>IF(tbl_salesdata[[#This Row],[Weekdaynum]]&gt;5,"Yes","No")</f>
        <v>No</v>
      </c>
    </row>
    <row r="18" spans="1:18" hidden="1" x14ac:dyDescent="0.35">
      <c r="A18">
        <v>987410676</v>
      </c>
      <c r="B18" s="3">
        <v>43325</v>
      </c>
      <c r="C18" s="3">
        <v>43343</v>
      </c>
      <c r="D18" t="s">
        <v>48</v>
      </c>
      <c r="E18" t="s">
        <v>21</v>
      </c>
      <c r="F18" t="s">
        <v>25</v>
      </c>
      <c r="G18" t="s">
        <v>18</v>
      </c>
      <c r="H18" t="s">
        <v>19</v>
      </c>
      <c r="I18" s="9">
        <v>5616</v>
      </c>
      <c r="J18" s="9">
        <v>205.7</v>
      </c>
      <c r="K18" s="9">
        <v>117.11</v>
      </c>
      <c r="L18" s="9">
        <f>tbl_salesdata[[#This Row],[Units Sold]]*tbl_salesdata[[#This Row],[Unit Cost]]</f>
        <v>657689.76</v>
      </c>
      <c r="M18" s="9">
        <f>tbl_salesdata[[#This Row],[Units Sold]]*tbl_salesdata[[#This Row],[Unit Price]]</f>
        <v>1155211.2</v>
      </c>
      <c r="N18" s="9">
        <f>tbl_salesdata[[#This Row],[Total Sales]]-tbl_salesdata[[#This Row],[Total Cost]]</f>
        <v>497521.43999999994</v>
      </c>
      <c r="O18">
        <f>tbl_salesdata[[#This Row],[Ship Date]]-tbl_salesdata[[#This Row],[Order Date]]</f>
        <v>18</v>
      </c>
      <c r="P18">
        <f>WEEKDAY(tbl_salesdata[[#This Row],[Order Date]],2)</f>
        <v>1</v>
      </c>
      <c r="Q18" t="str">
        <f>TEXT(tbl_salesdata[[#This Row],[Order Date]],"dddd")</f>
        <v>Monday</v>
      </c>
      <c r="R18" t="str">
        <f>IF(tbl_salesdata[[#This Row],[Weekdaynum]]&gt;5,"Yes","No")</f>
        <v>No</v>
      </c>
    </row>
    <row r="19" spans="1:18" hidden="1" x14ac:dyDescent="0.35">
      <c r="A19">
        <v>672330081</v>
      </c>
      <c r="B19" s="3">
        <v>44865</v>
      </c>
      <c r="C19" s="3">
        <v>44884</v>
      </c>
      <c r="D19" t="s">
        <v>49</v>
      </c>
      <c r="E19" t="s">
        <v>21</v>
      </c>
      <c r="F19" t="s">
        <v>40</v>
      </c>
      <c r="G19" t="s">
        <v>14</v>
      </c>
      <c r="H19" t="s">
        <v>26</v>
      </c>
      <c r="I19" s="9">
        <v>6266</v>
      </c>
      <c r="J19" s="9">
        <v>651.21</v>
      </c>
      <c r="K19" s="9">
        <v>524.96</v>
      </c>
      <c r="L19" s="9">
        <f>tbl_salesdata[[#This Row],[Units Sold]]*tbl_salesdata[[#This Row],[Unit Cost]]</f>
        <v>3289399.3600000003</v>
      </c>
      <c r="M19" s="9">
        <f>tbl_salesdata[[#This Row],[Units Sold]]*tbl_salesdata[[#This Row],[Unit Price]]</f>
        <v>4080481.8600000003</v>
      </c>
      <c r="N19" s="9">
        <f>tbl_salesdata[[#This Row],[Total Sales]]-tbl_salesdata[[#This Row],[Total Cost]]</f>
        <v>791082.5</v>
      </c>
      <c r="O19">
        <f>tbl_salesdata[[#This Row],[Ship Date]]-tbl_salesdata[[#This Row],[Order Date]]</f>
        <v>19</v>
      </c>
      <c r="P19">
        <f>WEEKDAY(tbl_salesdata[[#This Row],[Order Date]],2)</f>
        <v>1</v>
      </c>
      <c r="Q19" t="str">
        <f>TEXT(tbl_salesdata[[#This Row],[Order Date]],"dddd")</f>
        <v>Monday</v>
      </c>
      <c r="R19" t="str">
        <f>IF(tbl_salesdata[[#This Row],[Weekdaynum]]&gt;5,"Yes","No")</f>
        <v>No</v>
      </c>
    </row>
    <row r="20" spans="1:18" hidden="1" x14ac:dyDescent="0.35">
      <c r="A20">
        <v>127374303</v>
      </c>
      <c r="B20" s="3">
        <v>42807</v>
      </c>
      <c r="C20" s="3">
        <v>42816</v>
      </c>
      <c r="D20" t="s">
        <v>50</v>
      </c>
      <c r="E20" t="s">
        <v>51</v>
      </c>
      <c r="F20" t="s">
        <v>22</v>
      </c>
      <c r="G20" t="s">
        <v>14</v>
      </c>
      <c r="H20" t="s">
        <v>19</v>
      </c>
      <c r="I20" s="9">
        <v>1742</v>
      </c>
      <c r="J20" s="9">
        <v>47.45</v>
      </c>
      <c r="K20" s="9">
        <v>31.79</v>
      </c>
      <c r="L20" s="9">
        <f>tbl_salesdata[[#This Row],[Units Sold]]*tbl_salesdata[[#This Row],[Unit Cost]]</f>
        <v>55378.18</v>
      </c>
      <c r="M20" s="9">
        <f>tbl_salesdata[[#This Row],[Units Sold]]*tbl_salesdata[[#This Row],[Unit Price]]</f>
        <v>82657.900000000009</v>
      </c>
      <c r="N20" s="9">
        <f>tbl_salesdata[[#This Row],[Total Sales]]-tbl_salesdata[[#This Row],[Total Cost]]</f>
        <v>27279.720000000008</v>
      </c>
      <c r="O20">
        <f>tbl_salesdata[[#This Row],[Ship Date]]-tbl_salesdata[[#This Row],[Order Date]]</f>
        <v>9</v>
      </c>
      <c r="P20">
        <f>WEEKDAY(tbl_salesdata[[#This Row],[Order Date]],2)</f>
        <v>1</v>
      </c>
      <c r="Q20" t="str">
        <f>TEXT(tbl_salesdata[[#This Row],[Order Date]],"dddd")</f>
        <v>Monday</v>
      </c>
      <c r="R20" t="str">
        <f>IF(tbl_salesdata[[#This Row],[Weekdaynum]]&gt;5,"Yes","No")</f>
        <v>No</v>
      </c>
    </row>
    <row r="21" spans="1:18" hidden="1" x14ac:dyDescent="0.35">
      <c r="A21">
        <v>783842170</v>
      </c>
      <c r="B21" s="3">
        <v>43571</v>
      </c>
      <c r="C21" s="3">
        <v>43576</v>
      </c>
      <c r="D21" t="s">
        <v>52</v>
      </c>
      <c r="E21" t="s">
        <v>12</v>
      </c>
      <c r="F21" t="s">
        <v>13</v>
      </c>
      <c r="G21" t="s">
        <v>18</v>
      </c>
      <c r="H21" t="s">
        <v>19</v>
      </c>
      <c r="I21" s="9">
        <v>5172</v>
      </c>
      <c r="J21" s="9">
        <v>255.28</v>
      </c>
      <c r="K21" s="9">
        <v>159.41999999999999</v>
      </c>
      <c r="L21" s="9">
        <f>tbl_salesdata[[#This Row],[Units Sold]]*tbl_salesdata[[#This Row],[Unit Cost]]</f>
        <v>824520.24</v>
      </c>
      <c r="M21" s="9">
        <f>tbl_salesdata[[#This Row],[Units Sold]]*tbl_salesdata[[#This Row],[Unit Price]]</f>
        <v>1320308.1599999999</v>
      </c>
      <c r="N21" s="9">
        <f>tbl_salesdata[[#This Row],[Total Sales]]-tbl_salesdata[[#This Row],[Total Cost]]</f>
        <v>495787.91999999993</v>
      </c>
      <c r="O21">
        <f>tbl_salesdata[[#This Row],[Ship Date]]-tbl_salesdata[[#This Row],[Order Date]]</f>
        <v>5</v>
      </c>
      <c r="P21">
        <f>WEEKDAY(tbl_salesdata[[#This Row],[Order Date]],2)</f>
        <v>2</v>
      </c>
      <c r="Q21" t="str">
        <f>TEXT(tbl_salesdata[[#This Row],[Order Date]],"dddd")</f>
        <v>Tuesday</v>
      </c>
      <c r="R21" t="str">
        <f>IF(tbl_salesdata[[#This Row],[Weekdaynum]]&gt;5,"Yes","No")</f>
        <v>No</v>
      </c>
    </row>
    <row r="22" spans="1:18" hidden="1" x14ac:dyDescent="0.35">
      <c r="A22">
        <v>993345010</v>
      </c>
      <c r="B22" s="3">
        <v>44579</v>
      </c>
      <c r="C22" s="3">
        <v>44580</v>
      </c>
      <c r="D22" t="s">
        <v>53</v>
      </c>
      <c r="E22" t="s">
        <v>29</v>
      </c>
      <c r="F22" t="s">
        <v>22</v>
      </c>
      <c r="G22" t="s">
        <v>18</v>
      </c>
      <c r="H22" t="s">
        <v>26</v>
      </c>
      <c r="I22" s="9">
        <v>1718</v>
      </c>
      <c r="J22" s="9">
        <v>47.45</v>
      </c>
      <c r="K22" s="9">
        <v>31.79</v>
      </c>
      <c r="L22" s="9">
        <f>tbl_salesdata[[#This Row],[Units Sold]]*tbl_salesdata[[#This Row],[Unit Cost]]</f>
        <v>54615.22</v>
      </c>
      <c r="M22" s="9">
        <f>tbl_salesdata[[#This Row],[Units Sold]]*tbl_salesdata[[#This Row],[Unit Price]]</f>
        <v>81519.100000000006</v>
      </c>
      <c r="N22" s="9">
        <f>tbl_salesdata[[#This Row],[Total Sales]]-tbl_salesdata[[#This Row],[Total Cost]]</f>
        <v>26903.880000000005</v>
      </c>
      <c r="O22">
        <f>tbl_salesdata[[#This Row],[Ship Date]]-tbl_salesdata[[#This Row],[Order Date]]</f>
        <v>1</v>
      </c>
      <c r="P22">
        <f>WEEKDAY(tbl_salesdata[[#This Row],[Order Date]],2)</f>
        <v>2</v>
      </c>
      <c r="Q22" t="str">
        <f>TEXT(tbl_salesdata[[#This Row],[Order Date]],"dddd")</f>
        <v>Tuesday</v>
      </c>
      <c r="R22" t="str">
        <f>IF(tbl_salesdata[[#This Row],[Weekdaynum]]&gt;5,"Yes","No")</f>
        <v>No</v>
      </c>
    </row>
    <row r="23" spans="1:18" x14ac:dyDescent="0.35">
      <c r="A23">
        <v>157274711</v>
      </c>
      <c r="B23" s="3">
        <v>44702</v>
      </c>
      <c r="C23" s="3">
        <v>44721</v>
      </c>
      <c r="D23" t="s">
        <v>153</v>
      </c>
      <c r="E23" t="s">
        <v>38</v>
      </c>
      <c r="F23" t="s">
        <v>40</v>
      </c>
      <c r="G23" t="s">
        <v>18</v>
      </c>
      <c r="H23" t="s">
        <v>15</v>
      </c>
      <c r="I23" s="9">
        <v>9937</v>
      </c>
      <c r="J23" s="9">
        <v>651.21</v>
      </c>
      <c r="K23" s="9">
        <v>524.96</v>
      </c>
      <c r="L23" s="9">
        <f>tbl_salesdata[[#This Row],[Units Sold]]*tbl_salesdata[[#This Row],[Unit Cost]]</f>
        <v>5216527.5200000005</v>
      </c>
      <c r="M23" s="9">
        <f>tbl_salesdata[[#This Row],[Units Sold]]*tbl_salesdata[[#This Row],[Unit Price]]</f>
        <v>6471073.7700000005</v>
      </c>
      <c r="N23" s="9">
        <f>tbl_salesdata[[#This Row],[Total Sales]]-tbl_salesdata[[#This Row],[Total Cost]]</f>
        <v>1254546.25</v>
      </c>
      <c r="O23">
        <f>tbl_salesdata[[#This Row],[Ship Date]]-tbl_salesdata[[#This Row],[Order Date]]</f>
        <v>19</v>
      </c>
      <c r="P23">
        <f>WEEKDAY(tbl_salesdata[[#This Row],[Order Date]],2)</f>
        <v>6</v>
      </c>
      <c r="Q23" t="str">
        <f>TEXT(tbl_salesdata[[#This Row],[Order Date]],"dddd")</f>
        <v>Saturday</v>
      </c>
      <c r="R23" t="str">
        <f>IF(tbl_salesdata[[#This Row],[Weekdaynum]]&gt;5,"Yes","No")</f>
        <v>Yes</v>
      </c>
    </row>
    <row r="24" spans="1:18" hidden="1" x14ac:dyDescent="0.35">
      <c r="A24">
        <v>579463422</v>
      </c>
      <c r="B24" s="3">
        <v>42641</v>
      </c>
      <c r="C24" s="3">
        <v>42656</v>
      </c>
      <c r="D24" t="s">
        <v>55</v>
      </c>
      <c r="E24" t="s">
        <v>21</v>
      </c>
      <c r="F24" t="s">
        <v>56</v>
      </c>
      <c r="G24" t="s">
        <v>14</v>
      </c>
      <c r="H24" t="s">
        <v>26</v>
      </c>
      <c r="I24" s="9">
        <v>4958</v>
      </c>
      <c r="J24" s="9">
        <v>9.33</v>
      </c>
      <c r="K24" s="9">
        <v>6.92</v>
      </c>
      <c r="L24" s="9">
        <f>tbl_salesdata[[#This Row],[Units Sold]]*tbl_salesdata[[#This Row],[Unit Cost]]</f>
        <v>34309.360000000001</v>
      </c>
      <c r="M24" s="9">
        <f>tbl_salesdata[[#This Row],[Units Sold]]*tbl_salesdata[[#This Row],[Unit Price]]</f>
        <v>46258.14</v>
      </c>
      <c r="N24" s="9">
        <f>tbl_salesdata[[#This Row],[Total Sales]]-tbl_salesdata[[#This Row],[Total Cost]]</f>
        <v>11948.779999999999</v>
      </c>
      <c r="O24">
        <f>tbl_salesdata[[#This Row],[Ship Date]]-tbl_salesdata[[#This Row],[Order Date]]</f>
        <v>15</v>
      </c>
      <c r="P24">
        <f>WEEKDAY(tbl_salesdata[[#This Row],[Order Date]],2)</f>
        <v>3</v>
      </c>
      <c r="Q24" t="str">
        <f>TEXT(tbl_salesdata[[#This Row],[Order Date]],"dddd")</f>
        <v>Wednesday</v>
      </c>
      <c r="R24" t="str">
        <f>IF(tbl_salesdata[[#This Row],[Weekdaynum]]&gt;5,"Yes","No")</f>
        <v>No</v>
      </c>
    </row>
    <row r="25" spans="1:18" hidden="1" x14ac:dyDescent="0.35">
      <c r="A25">
        <v>610864150</v>
      </c>
      <c r="B25" s="3">
        <v>43912</v>
      </c>
      <c r="C25" s="3">
        <v>43920</v>
      </c>
      <c r="D25" t="s">
        <v>57</v>
      </c>
      <c r="E25" t="s">
        <v>32</v>
      </c>
      <c r="F25" t="s">
        <v>22</v>
      </c>
      <c r="G25" t="s">
        <v>18</v>
      </c>
      <c r="H25" t="s">
        <v>26</v>
      </c>
      <c r="I25" s="9">
        <v>7132</v>
      </c>
      <c r="J25" s="9">
        <v>47.45</v>
      </c>
      <c r="K25" s="9">
        <v>31.79</v>
      </c>
      <c r="L25" s="9">
        <f>tbl_salesdata[[#This Row],[Units Sold]]*tbl_salesdata[[#This Row],[Unit Cost]]</f>
        <v>226726.28</v>
      </c>
      <c r="M25" s="9">
        <f>tbl_salesdata[[#This Row],[Units Sold]]*tbl_salesdata[[#This Row],[Unit Price]]</f>
        <v>338413.4</v>
      </c>
      <c r="N25" s="9">
        <f>tbl_salesdata[[#This Row],[Total Sales]]-tbl_salesdata[[#This Row],[Total Cost]]</f>
        <v>111687.12000000002</v>
      </c>
      <c r="O25">
        <f>tbl_salesdata[[#This Row],[Ship Date]]-tbl_salesdata[[#This Row],[Order Date]]</f>
        <v>8</v>
      </c>
      <c r="P25">
        <f>WEEKDAY(tbl_salesdata[[#This Row],[Order Date]],2)</f>
        <v>7</v>
      </c>
      <c r="Q25" t="str">
        <f>TEXT(tbl_salesdata[[#This Row],[Order Date]],"dddd")</f>
        <v>Sunday</v>
      </c>
      <c r="R25" t="str">
        <f>IF(tbl_salesdata[[#This Row],[Weekdaynum]]&gt;5,"Yes","No")</f>
        <v>Yes</v>
      </c>
    </row>
    <row r="26" spans="1:18" hidden="1" x14ac:dyDescent="0.35">
      <c r="A26">
        <v>604870164</v>
      </c>
      <c r="B26" s="3">
        <v>42850</v>
      </c>
      <c r="C26" s="3">
        <v>42855</v>
      </c>
      <c r="D26" t="s">
        <v>58</v>
      </c>
      <c r="E26" t="s">
        <v>29</v>
      </c>
      <c r="F26" t="s">
        <v>17</v>
      </c>
      <c r="G26" t="s">
        <v>18</v>
      </c>
      <c r="H26" t="s">
        <v>26</v>
      </c>
      <c r="I26" s="9">
        <v>3378</v>
      </c>
      <c r="J26" s="9">
        <v>152.58000000000001</v>
      </c>
      <c r="K26" s="9">
        <v>97.44</v>
      </c>
      <c r="L26" s="9">
        <f>tbl_salesdata[[#This Row],[Units Sold]]*tbl_salesdata[[#This Row],[Unit Cost]]</f>
        <v>329152.32</v>
      </c>
      <c r="M26" s="9">
        <f>tbl_salesdata[[#This Row],[Units Sold]]*tbl_salesdata[[#This Row],[Unit Price]]</f>
        <v>515415.24000000005</v>
      </c>
      <c r="N26" s="9">
        <f>tbl_salesdata[[#This Row],[Total Sales]]-tbl_salesdata[[#This Row],[Total Cost]]</f>
        <v>186262.92000000004</v>
      </c>
      <c r="O26">
        <f>tbl_salesdata[[#This Row],[Ship Date]]-tbl_salesdata[[#This Row],[Order Date]]</f>
        <v>5</v>
      </c>
      <c r="P26">
        <f>WEEKDAY(tbl_salesdata[[#This Row],[Order Date]],2)</f>
        <v>2</v>
      </c>
      <c r="Q26" t="str">
        <f>TEXT(tbl_salesdata[[#This Row],[Order Date]],"dddd")</f>
        <v>Tuesday</v>
      </c>
      <c r="R26" t="str">
        <f>IF(tbl_salesdata[[#This Row],[Weekdaynum]]&gt;5,"Yes","No")</f>
        <v>No</v>
      </c>
    </row>
    <row r="27" spans="1:18" hidden="1" x14ac:dyDescent="0.35">
      <c r="A27">
        <v>164655292</v>
      </c>
      <c r="B27" s="3">
        <v>43172</v>
      </c>
      <c r="C27" s="3">
        <v>43175</v>
      </c>
      <c r="D27" t="s">
        <v>59</v>
      </c>
      <c r="E27" t="s">
        <v>12</v>
      </c>
      <c r="F27" t="s">
        <v>25</v>
      </c>
      <c r="G27" t="s">
        <v>14</v>
      </c>
      <c r="H27" t="s">
        <v>34</v>
      </c>
      <c r="I27" s="9">
        <v>4015</v>
      </c>
      <c r="J27" s="9">
        <v>205.7</v>
      </c>
      <c r="K27" s="9">
        <v>117.11</v>
      </c>
      <c r="L27" s="9">
        <f>tbl_salesdata[[#This Row],[Units Sold]]*tbl_salesdata[[#This Row],[Unit Cost]]</f>
        <v>470196.65</v>
      </c>
      <c r="M27" s="9">
        <f>tbl_salesdata[[#This Row],[Units Sold]]*tbl_salesdata[[#This Row],[Unit Price]]</f>
        <v>825885.5</v>
      </c>
      <c r="N27" s="9">
        <f>tbl_salesdata[[#This Row],[Total Sales]]-tbl_salesdata[[#This Row],[Total Cost]]</f>
        <v>355688.85</v>
      </c>
      <c r="O27">
        <f>tbl_salesdata[[#This Row],[Ship Date]]-tbl_salesdata[[#This Row],[Order Date]]</f>
        <v>3</v>
      </c>
      <c r="P27">
        <f>WEEKDAY(tbl_salesdata[[#This Row],[Order Date]],2)</f>
        <v>2</v>
      </c>
      <c r="Q27" t="str">
        <f>TEXT(tbl_salesdata[[#This Row],[Order Date]],"dddd")</f>
        <v>Tuesday</v>
      </c>
      <c r="R27" t="str">
        <f>IF(tbl_salesdata[[#This Row],[Weekdaynum]]&gt;5,"Yes","No")</f>
        <v>No</v>
      </c>
    </row>
    <row r="28" spans="1:18" hidden="1" x14ac:dyDescent="0.35">
      <c r="A28">
        <v>313705861</v>
      </c>
      <c r="B28" s="3">
        <v>42519</v>
      </c>
      <c r="C28" s="3">
        <v>42538</v>
      </c>
      <c r="D28" t="s">
        <v>60</v>
      </c>
      <c r="E28" t="s">
        <v>21</v>
      </c>
      <c r="F28" t="s">
        <v>56</v>
      </c>
      <c r="G28" t="s">
        <v>18</v>
      </c>
      <c r="H28" t="s">
        <v>26</v>
      </c>
      <c r="I28" s="9">
        <v>1390</v>
      </c>
      <c r="J28" s="9">
        <v>9.33</v>
      </c>
      <c r="K28" s="9">
        <v>6.92</v>
      </c>
      <c r="L28" s="9">
        <f>tbl_salesdata[[#This Row],[Units Sold]]*tbl_salesdata[[#This Row],[Unit Cost]]</f>
        <v>9618.7999999999993</v>
      </c>
      <c r="M28" s="9">
        <f>tbl_salesdata[[#This Row],[Units Sold]]*tbl_salesdata[[#This Row],[Unit Price]]</f>
        <v>12968.7</v>
      </c>
      <c r="N28" s="9">
        <f>tbl_salesdata[[#This Row],[Total Sales]]-tbl_salesdata[[#This Row],[Total Cost]]</f>
        <v>3349.9000000000015</v>
      </c>
      <c r="O28">
        <f>tbl_salesdata[[#This Row],[Ship Date]]-tbl_salesdata[[#This Row],[Order Date]]</f>
        <v>19</v>
      </c>
      <c r="P28">
        <f>WEEKDAY(tbl_salesdata[[#This Row],[Order Date]],2)</f>
        <v>7</v>
      </c>
      <c r="Q28" t="str">
        <f>TEXT(tbl_salesdata[[#This Row],[Order Date]],"dddd")</f>
        <v>Sunday</v>
      </c>
      <c r="R28" t="str">
        <f>IF(tbl_salesdata[[#This Row],[Weekdaynum]]&gt;5,"Yes","No")</f>
        <v>Yes</v>
      </c>
    </row>
    <row r="29" spans="1:18" hidden="1" x14ac:dyDescent="0.35">
      <c r="A29">
        <v>345820701</v>
      </c>
      <c r="B29" s="3">
        <v>43847</v>
      </c>
      <c r="C29" s="3">
        <v>43856</v>
      </c>
      <c r="D29" t="s">
        <v>61</v>
      </c>
      <c r="E29" t="s">
        <v>12</v>
      </c>
      <c r="F29" t="s">
        <v>40</v>
      </c>
      <c r="G29" t="s">
        <v>14</v>
      </c>
      <c r="H29" t="s">
        <v>15</v>
      </c>
      <c r="I29" s="9">
        <v>4885</v>
      </c>
      <c r="J29" s="9">
        <v>651.21</v>
      </c>
      <c r="K29" s="9">
        <v>524.96</v>
      </c>
      <c r="L29" s="9">
        <f>tbl_salesdata[[#This Row],[Units Sold]]*tbl_salesdata[[#This Row],[Unit Cost]]</f>
        <v>2564429.6</v>
      </c>
      <c r="M29" s="9">
        <f>tbl_salesdata[[#This Row],[Units Sold]]*tbl_salesdata[[#This Row],[Unit Price]]</f>
        <v>3181160.85</v>
      </c>
      <c r="N29" s="9">
        <f>tbl_salesdata[[#This Row],[Total Sales]]-tbl_salesdata[[#This Row],[Total Cost]]</f>
        <v>616731.25</v>
      </c>
      <c r="O29">
        <f>tbl_salesdata[[#This Row],[Ship Date]]-tbl_salesdata[[#This Row],[Order Date]]</f>
        <v>9</v>
      </c>
      <c r="P29">
        <f>WEEKDAY(tbl_salesdata[[#This Row],[Order Date]],2)</f>
        <v>5</v>
      </c>
      <c r="Q29" t="str">
        <f>TEXT(tbl_salesdata[[#This Row],[Order Date]],"dddd")</f>
        <v>Friday</v>
      </c>
      <c r="R29" t="str">
        <f>IF(tbl_salesdata[[#This Row],[Weekdaynum]]&gt;5,"Yes","No")</f>
        <v>No</v>
      </c>
    </row>
    <row r="30" spans="1:18" hidden="1" x14ac:dyDescent="0.35">
      <c r="A30">
        <v>975111138</v>
      </c>
      <c r="B30" s="3">
        <v>44192</v>
      </c>
      <c r="C30" s="3">
        <v>44200</v>
      </c>
      <c r="D30" t="s">
        <v>62</v>
      </c>
      <c r="E30" t="s">
        <v>38</v>
      </c>
      <c r="F30" t="s">
        <v>13</v>
      </c>
      <c r="G30" t="s">
        <v>14</v>
      </c>
      <c r="H30" t="s">
        <v>15</v>
      </c>
      <c r="I30" s="9">
        <v>5910</v>
      </c>
      <c r="J30" s="9">
        <v>255.28</v>
      </c>
      <c r="K30" s="9">
        <v>159.41999999999999</v>
      </c>
      <c r="L30" s="9">
        <f>tbl_salesdata[[#This Row],[Units Sold]]*tbl_salesdata[[#This Row],[Unit Cost]]</f>
        <v>942172.2</v>
      </c>
      <c r="M30" s="9">
        <f>tbl_salesdata[[#This Row],[Units Sold]]*tbl_salesdata[[#This Row],[Unit Price]]</f>
        <v>1508704.8</v>
      </c>
      <c r="N30" s="9">
        <f>tbl_salesdata[[#This Row],[Total Sales]]-tbl_salesdata[[#This Row],[Total Cost]]</f>
        <v>566532.60000000009</v>
      </c>
      <c r="O30">
        <f>tbl_salesdata[[#This Row],[Ship Date]]-tbl_salesdata[[#This Row],[Order Date]]</f>
        <v>8</v>
      </c>
      <c r="P30">
        <f>WEEKDAY(tbl_salesdata[[#This Row],[Order Date]],2)</f>
        <v>7</v>
      </c>
      <c r="Q30" t="str">
        <f>TEXT(tbl_salesdata[[#This Row],[Order Date]],"dddd")</f>
        <v>Sunday</v>
      </c>
      <c r="R30" t="str">
        <f>IF(tbl_salesdata[[#This Row],[Weekdaynum]]&gt;5,"Yes","No")</f>
        <v>Yes</v>
      </c>
    </row>
    <row r="31" spans="1:18" hidden="1" x14ac:dyDescent="0.35">
      <c r="A31">
        <v>286001002</v>
      </c>
      <c r="B31" s="3">
        <v>43556</v>
      </c>
      <c r="C31" s="3">
        <v>43560</v>
      </c>
      <c r="D31" t="s">
        <v>63</v>
      </c>
      <c r="E31" t="s">
        <v>32</v>
      </c>
      <c r="F31" t="s">
        <v>17</v>
      </c>
      <c r="G31" t="s">
        <v>14</v>
      </c>
      <c r="H31" t="s">
        <v>19</v>
      </c>
      <c r="I31" s="9">
        <v>2907</v>
      </c>
      <c r="J31" s="9">
        <v>152.58000000000001</v>
      </c>
      <c r="K31" s="9">
        <v>97.44</v>
      </c>
      <c r="L31" s="9">
        <f>tbl_salesdata[[#This Row],[Units Sold]]*tbl_salesdata[[#This Row],[Unit Cost]]</f>
        <v>283258.08</v>
      </c>
      <c r="M31" s="9">
        <f>tbl_salesdata[[#This Row],[Units Sold]]*tbl_salesdata[[#This Row],[Unit Price]]</f>
        <v>443550.06000000006</v>
      </c>
      <c r="N31" s="9">
        <f>tbl_salesdata[[#This Row],[Total Sales]]-tbl_salesdata[[#This Row],[Total Cost]]</f>
        <v>160291.98000000004</v>
      </c>
      <c r="O31">
        <f>tbl_salesdata[[#This Row],[Ship Date]]-tbl_salesdata[[#This Row],[Order Date]]</f>
        <v>4</v>
      </c>
      <c r="P31">
        <f>WEEKDAY(tbl_salesdata[[#This Row],[Order Date]],2)</f>
        <v>1</v>
      </c>
      <c r="Q31" t="str">
        <f>TEXT(tbl_salesdata[[#This Row],[Order Date]],"dddd")</f>
        <v>Monday</v>
      </c>
      <c r="R31" t="str">
        <f>IF(tbl_salesdata[[#This Row],[Weekdaynum]]&gt;5,"Yes","No")</f>
        <v>No</v>
      </c>
    </row>
    <row r="32" spans="1:18" hidden="1" x14ac:dyDescent="0.35">
      <c r="A32">
        <v>483226621</v>
      </c>
      <c r="B32" s="3">
        <v>42181</v>
      </c>
      <c r="C32" s="3">
        <v>42200</v>
      </c>
      <c r="D32" t="s">
        <v>64</v>
      </c>
      <c r="E32" t="s">
        <v>29</v>
      </c>
      <c r="F32" t="s">
        <v>42</v>
      </c>
      <c r="G32" t="s">
        <v>18</v>
      </c>
      <c r="H32" t="s">
        <v>34</v>
      </c>
      <c r="I32" s="9">
        <v>6350</v>
      </c>
      <c r="J32" s="9">
        <v>437.2</v>
      </c>
      <c r="K32" s="9">
        <v>263.33</v>
      </c>
      <c r="L32" s="9">
        <f>tbl_salesdata[[#This Row],[Units Sold]]*tbl_salesdata[[#This Row],[Unit Cost]]</f>
        <v>1672145.5</v>
      </c>
      <c r="M32" s="9">
        <f>tbl_salesdata[[#This Row],[Units Sold]]*tbl_salesdata[[#This Row],[Unit Price]]</f>
        <v>2776220</v>
      </c>
      <c r="N32" s="9">
        <f>tbl_salesdata[[#This Row],[Total Sales]]-tbl_salesdata[[#This Row],[Total Cost]]</f>
        <v>1104074.5</v>
      </c>
      <c r="O32">
        <f>tbl_salesdata[[#This Row],[Ship Date]]-tbl_salesdata[[#This Row],[Order Date]]</f>
        <v>19</v>
      </c>
      <c r="P32">
        <f>WEEKDAY(tbl_salesdata[[#This Row],[Order Date]],2)</f>
        <v>5</v>
      </c>
      <c r="Q32" t="str">
        <f>TEXT(tbl_salesdata[[#This Row],[Order Date]],"dddd")</f>
        <v>Friday</v>
      </c>
      <c r="R32" t="str">
        <f>IF(tbl_salesdata[[#This Row],[Weekdaynum]]&gt;5,"Yes","No")</f>
        <v>No</v>
      </c>
    </row>
    <row r="33" spans="1:18" hidden="1" x14ac:dyDescent="0.35">
      <c r="A33">
        <v>241836822</v>
      </c>
      <c r="B33" s="3">
        <v>43847</v>
      </c>
      <c r="C33" s="3">
        <v>43848</v>
      </c>
      <c r="D33" t="s">
        <v>65</v>
      </c>
      <c r="E33" t="s">
        <v>32</v>
      </c>
      <c r="F33" t="s">
        <v>33</v>
      </c>
      <c r="G33" t="s">
        <v>18</v>
      </c>
      <c r="H33" t="s">
        <v>15</v>
      </c>
      <c r="I33" s="9">
        <v>3744</v>
      </c>
      <c r="J33" s="9">
        <v>109.28</v>
      </c>
      <c r="K33" s="9">
        <v>35.840000000000003</v>
      </c>
      <c r="L33" s="9">
        <f>tbl_salesdata[[#This Row],[Units Sold]]*tbl_salesdata[[#This Row],[Unit Cost]]</f>
        <v>134184.96000000002</v>
      </c>
      <c r="M33" s="9">
        <f>tbl_salesdata[[#This Row],[Units Sold]]*tbl_salesdata[[#This Row],[Unit Price]]</f>
        <v>409144.32000000001</v>
      </c>
      <c r="N33" s="9">
        <f>tbl_salesdata[[#This Row],[Total Sales]]-tbl_salesdata[[#This Row],[Total Cost]]</f>
        <v>274959.35999999999</v>
      </c>
      <c r="O33">
        <f>tbl_salesdata[[#This Row],[Ship Date]]-tbl_salesdata[[#This Row],[Order Date]]</f>
        <v>1</v>
      </c>
      <c r="P33">
        <f>WEEKDAY(tbl_salesdata[[#This Row],[Order Date]],2)</f>
        <v>5</v>
      </c>
      <c r="Q33" t="str">
        <f>TEXT(tbl_salesdata[[#This Row],[Order Date]],"dddd")</f>
        <v>Friday</v>
      </c>
      <c r="R33" t="str">
        <f>IF(tbl_salesdata[[#This Row],[Weekdaynum]]&gt;5,"Yes","No")</f>
        <v>No</v>
      </c>
    </row>
    <row r="34" spans="1:18" x14ac:dyDescent="0.35">
      <c r="A34">
        <v>605026376</v>
      </c>
      <c r="B34" s="3">
        <v>43113</v>
      </c>
      <c r="C34" s="3">
        <v>43116</v>
      </c>
      <c r="D34" t="s">
        <v>141</v>
      </c>
      <c r="E34" t="s">
        <v>38</v>
      </c>
      <c r="F34" t="s">
        <v>76</v>
      </c>
      <c r="G34" t="s">
        <v>18</v>
      </c>
      <c r="H34" t="s">
        <v>34</v>
      </c>
      <c r="I34" s="9">
        <v>9604</v>
      </c>
      <c r="J34" s="9">
        <v>668.27</v>
      </c>
      <c r="K34" s="9">
        <v>502.54</v>
      </c>
      <c r="L34" s="9">
        <f>tbl_salesdata[[#This Row],[Units Sold]]*tbl_salesdata[[#This Row],[Unit Cost]]</f>
        <v>4826394.16</v>
      </c>
      <c r="M34" s="9">
        <f>tbl_salesdata[[#This Row],[Units Sold]]*tbl_salesdata[[#This Row],[Unit Price]]</f>
        <v>6418065.0800000001</v>
      </c>
      <c r="N34" s="9">
        <f>tbl_salesdata[[#This Row],[Total Sales]]-tbl_salesdata[[#This Row],[Total Cost]]</f>
        <v>1591670.92</v>
      </c>
      <c r="O34">
        <f>tbl_salesdata[[#This Row],[Ship Date]]-tbl_salesdata[[#This Row],[Order Date]]</f>
        <v>3</v>
      </c>
      <c r="P34">
        <f>WEEKDAY(tbl_salesdata[[#This Row],[Order Date]],2)</f>
        <v>6</v>
      </c>
      <c r="Q34" t="str">
        <f>TEXT(tbl_salesdata[[#This Row],[Order Date]],"dddd")</f>
        <v>Saturday</v>
      </c>
      <c r="R34" t="str">
        <f>IF(tbl_salesdata[[#This Row],[Weekdaynum]]&gt;5,"Yes","No")</f>
        <v>Yes</v>
      </c>
    </row>
    <row r="35" spans="1:18" hidden="1" x14ac:dyDescent="0.35">
      <c r="A35">
        <v>694968783</v>
      </c>
      <c r="B35" s="3">
        <v>43878</v>
      </c>
      <c r="C35" s="3">
        <v>43880</v>
      </c>
      <c r="D35" t="s">
        <v>66</v>
      </c>
      <c r="E35" t="s">
        <v>38</v>
      </c>
      <c r="F35" t="s">
        <v>47</v>
      </c>
      <c r="G35" t="s">
        <v>14</v>
      </c>
      <c r="H35" t="s">
        <v>26</v>
      </c>
      <c r="I35" s="9">
        <v>5562</v>
      </c>
      <c r="J35" s="9">
        <v>421.89</v>
      </c>
      <c r="K35" s="9">
        <v>364.69</v>
      </c>
      <c r="L35" s="9">
        <f>tbl_salesdata[[#This Row],[Units Sold]]*tbl_salesdata[[#This Row],[Unit Cost]]</f>
        <v>2028405.78</v>
      </c>
      <c r="M35" s="9">
        <f>tbl_salesdata[[#This Row],[Units Sold]]*tbl_salesdata[[#This Row],[Unit Price]]</f>
        <v>2346552.1799999997</v>
      </c>
      <c r="N35" s="9">
        <f>tbl_salesdata[[#This Row],[Total Sales]]-tbl_salesdata[[#This Row],[Total Cost]]</f>
        <v>318146.39999999967</v>
      </c>
      <c r="O35">
        <f>tbl_salesdata[[#This Row],[Ship Date]]-tbl_salesdata[[#This Row],[Order Date]]</f>
        <v>2</v>
      </c>
      <c r="P35">
        <f>WEEKDAY(tbl_salesdata[[#This Row],[Order Date]],2)</f>
        <v>1</v>
      </c>
      <c r="Q35" t="str">
        <f>TEXT(tbl_salesdata[[#This Row],[Order Date]],"dddd")</f>
        <v>Monday</v>
      </c>
      <c r="R35" t="str">
        <f>IF(tbl_salesdata[[#This Row],[Weekdaynum]]&gt;5,"Yes","No")</f>
        <v>No</v>
      </c>
    </row>
    <row r="36" spans="1:18" hidden="1" x14ac:dyDescent="0.35">
      <c r="A36">
        <v>441150701</v>
      </c>
      <c r="B36" s="3">
        <v>43560</v>
      </c>
      <c r="C36" s="3">
        <v>43577</v>
      </c>
      <c r="D36" t="s">
        <v>46</v>
      </c>
      <c r="E36" t="s">
        <v>29</v>
      </c>
      <c r="F36" t="s">
        <v>56</v>
      </c>
      <c r="G36" t="s">
        <v>14</v>
      </c>
      <c r="H36" t="s">
        <v>34</v>
      </c>
      <c r="I36" s="9">
        <v>5150</v>
      </c>
      <c r="J36" s="9">
        <v>9.33</v>
      </c>
      <c r="K36" s="9">
        <v>6.92</v>
      </c>
      <c r="L36" s="9">
        <f>tbl_salesdata[[#This Row],[Units Sold]]*tbl_salesdata[[#This Row],[Unit Cost]]</f>
        <v>35638</v>
      </c>
      <c r="M36" s="9">
        <f>tbl_salesdata[[#This Row],[Units Sold]]*tbl_salesdata[[#This Row],[Unit Price]]</f>
        <v>48049.5</v>
      </c>
      <c r="N36" s="9">
        <f>tbl_salesdata[[#This Row],[Total Sales]]-tbl_salesdata[[#This Row],[Total Cost]]</f>
        <v>12411.5</v>
      </c>
      <c r="O36">
        <f>tbl_salesdata[[#This Row],[Ship Date]]-tbl_salesdata[[#This Row],[Order Date]]</f>
        <v>17</v>
      </c>
      <c r="P36">
        <f>WEEKDAY(tbl_salesdata[[#This Row],[Order Date]],2)</f>
        <v>5</v>
      </c>
      <c r="Q36" t="str">
        <f>TEXT(tbl_salesdata[[#This Row],[Order Date]],"dddd")</f>
        <v>Friday</v>
      </c>
      <c r="R36" t="str">
        <f>IF(tbl_salesdata[[#This Row],[Weekdaynum]]&gt;5,"Yes","No")</f>
        <v>No</v>
      </c>
    </row>
    <row r="37" spans="1:18" hidden="1" x14ac:dyDescent="0.35">
      <c r="A37">
        <v>552037513</v>
      </c>
      <c r="B37" s="3">
        <v>44385</v>
      </c>
      <c r="C37" s="3">
        <v>44394</v>
      </c>
      <c r="D37" t="s">
        <v>20</v>
      </c>
      <c r="E37" t="s">
        <v>21</v>
      </c>
      <c r="F37" t="s">
        <v>25</v>
      </c>
      <c r="G37" t="s">
        <v>14</v>
      </c>
      <c r="H37" t="s">
        <v>15</v>
      </c>
      <c r="I37" s="9">
        <v>9022</v>
      </c>
      <c r="J37" s="9">
        <v>205.7</v>
      </c>
      <c r="K37" s="9">
        <v>117.11</v>
      </c>
      <c r="L37" s="9">
        <f>tbl_salesdata[[#This Row],[Units Sold]]*tbl_salesdata[[#This Row],[Unit Cost]]</f>
        <v>1056566.42</v>
      </c>
      <c r="M37" s="9">
        <f>tbl_salesdata[[#This Row],[Units Sold]]*tbl_salesdata[[#This Row],[Unit Price]]</f>
        <v>1855825.4</v>
      </c>
      <c r="N37" s="9">
        <f>tbl_salesdata[[#This Row],[Total Sales]]-tbl_salesdata[[#This Row],[Total Cost]]</f>
        <v>799258.98</v>
      </c>
      <c r="O37">
        <f>tbl_salesdata[[#This Row],[Ship Date]]-tbl_salesdata[[#This Row],[Order Date]]</f>
        <v>9</v>
      </c>
      <c r="P37">
        <f>WEEKDAY(tbl_salesdata[[#This Row],[Order Date]],2)</f>
        <v>4</v>
      </c>
      <c r="Q37" t="str">
        <f>TEXT(tbl_salesdata[[#This Row],[Order Date]],"dddd")</f>
        <v>Thursday</v>
      </c>
      <c r="R37" t="str">
        <f>IF(tbl_salesdata[[#This Row],[Weekdaynum]]&gt;5,"Yes","No")</f>
        <v>No</v>
      </c>
    </row>
    <row r="38" spans="1:18" hidden="1" x14ac:dyDescent="0.35">
      <c r="A38">
        <v>504240548</v>
      </c>
      <c r="B38" s="3">
        <v>43885</v>
      </c>
      <c r="C38" s="3">
        <v>43905</v>
      </c>
      <c r="D38" t="s">
        <v>63</v>
      </c>
      <c r="E38" t="s">
        <v>32</v>
      </c>
      <c r="F38" t="s">
        <v>42</v>
      </c>
      <c r="G38" t="s">
        <v>18</v>
      </c>
      <c r="H38" t="s">
        <v>19</v>
      </c>
      <c r="I38" s="9">
        <v>4838</v>
      </c>
      <c r="J38" s="9">
        <v>437.2</v>
      </c>
      <c r="K38" s="9">
        <v>263.33</v>
      </c>
      <c r="L38" s="9">
        <f>tbl_salesdata[[#This Row],[Units Sold]]*tbl_salesdata[[#This Row],[Unit Cost]]</f>
        <v>1273990.54</v>
      </c>
      <c r="M38" s="9">
        <f>tbl_salesdata[[#This Row],[Units Sold]]*tbl_salesdata[[#This Row],[Unit Price]]</f>
        <v>2115173.6</v>
      </c>
      <c r="N38" s="9">
        <f>tbl_salesdata[[#This Row],[Total Sales]]-tbl_salesdata[[#This Row],[Total Cost]]</f>
        <v>841183.06</v>
      </c>
      <c r="O38">
        <f>tbl_salesdata[[#This Row],[Ship Date]]-tbl_salesdata[[#This Row],[Order Date]]</f>
        <v>20</v>
      </c>
      <c r="P38">
        <f>WEEKDAY(tbl_salesdata[[#This Row],[Order Date]],2)</f>
        <v>1</v>
      </c>
      <c r="Q38" t="str">
        <f>TEXT(tbl_salesdata[[#This Row],[Order Date]],"dddd")</f>
        <v>Monday</v>
      </c>
      <c r="R38" t="str">
        <f>IF(tbl_salesdata[[#This Row],[Weekdaynum]]&gt;5,"Yes","No")</f>
        <v>No</v>
      </c>
    </row>
    <row r="39" spans="1:18" hidden="1" x14ac:dyDescent="0.35">
      <c r="A39">
        <v>744683635</v>
      </c>
      <c r="B39" s="3">
        <v>44605</v>
      </c>
      <c r="C39" s="3">
        <v>44608</v>
      </c>
      <c r="D39" t="s">
        <v>67</v>
      </c>
      <c r="E39" t="s">
        <v>21</v>
      </c>
      <c r="F39" t="s">
        <v>68</v>
      </c>
      <c r="G39" t="s">
        <v>18</v>
      </c>
      <c r="H39" t="s">
        <v>26</v>
      </c>
      <c r="I39" s="9">
        <v>7291</v>
      </c>
      <c r="J39" s="9">
        <v>154.06</v>
      </c>
      <c r="K39" s="9">
        <v>90.93</v>
      </c>
      <c r="L39" s="9">
        <f>tbl_salesdata[[#This Row],[Units Sold]]*tbl_salesdata[[#This Row],[Unit Cost]]</f>
        <v>662970.63</v>
      </c>
      <c r="M39" s="9">
        <f>tbl_salesdata[[#This Row],[Units Sold]]*tbl_salesdata[[#This Row],[Unit Price]]</f>
        <v>1123251.46</v>
      </c>
      <c r="N39" s="9">
        <f>tbl_salesdata[[#This Row],[Total Sales]]-tbl_salesdata[[#This Row],[Total Cost]]</f>
        <v>460280.82999999996</v>
      </c>
      <c r="O39">
        <f>tbl_salesdata[[#This Row],[Ship Date]]-tbl_salesdata[[#This Row],[Order Date]]</f>
        <v>3</v>
      </c>
      <c r="P39">
        <f>WEEKDAY(tbl_salesdata[[#This Row],[Order Date]],2)</f>
        <v>7</v>
      </c>
      <c r="Q39" t="str">
        <f>TEXT(tbl_salesdata[[#This Row],[Order Date]],"dddd")</f>
        <v>Sunday</v>
      </c>
      <c r="R39" t="str">
        <f>IF(tbl_salesdata[[#This Row],[Weekdaynum]]&gt;5,"Yes","No")</f>
        <v>Yes</v>
      </c>
    </row>
    <row r="40" spans="1:18" hidden="1" x14ac:dyDescent="0.35">
      <c r="A40">
        <v>440603101</v>
      </c>
      <c r="B40" s="3">
        <v>42589</v>
      </c>
      <c r="C40" s="3">
        <v>42605</v>
      </c>
      <c r="D40" t="s">
        <v>69</v>
      </c>
      <c r="E40" t="s">
        <v>38</v>
      </c>
      <c r="F40" t="s">
        <v>30</v>
      </c>
      <c r="G40" t="s">
        <v>14</v>
      </c>
      <c r="H40" t="s">
        <v>26</v>
      </c>
      <c r="I40" s="9">
        <v>3104</v>
      </c>
      <c r="J40" s="9">
        <v>81.73</v>
      </c>
      <c r="K40" s="9">
        <v>56.67</v>
      </c>
      <c r="L40" s="9">
        <f>tbl_salesdata[[#This Row],[Units Sold]]*tbl_salesdata[[#This Row],[Unit Cost]]</f>
        <v>175903.68</v>
      </c>
      <c r="M40" s="9">
        <f>tbl_salesdata[[#This Row],[Units Sold]]*tbl_salesdata[[#This Row],[Unit Price]]</f>
        <v>253689.92</v>
      </c>
      <c r="N40" s="9">
        <f>tbl_salesdata[[#This Row],[Total Sales]]-tbl_salesdata[[#This Row],[Total Cost]]</f>
        <v>77786.24000000002</v>
      </c>
      <c r="O40">
        <f>tbl_salesdata[[#This Row],[Ship Date]]-tbl_salesdata[[#This Row],[Order Date]]</f>
        <v>16</v>
      </c>
      <c r="P40">
        <f>WEEKDAY(tbl_salesdata[[#This Row],[Order Date]],2)</f>
        <v>7</v>
      </c>
      <c r="Q40" t="str">
        <f>TEXT(tbl_salesdata[[#This Row],[Order Date]],"dddd")</f>
        <v>Sunday</v>
      </c>
      <c r="R40" t="str">
        <f>IF(tbl_salesdata[[#This Row],[Weekdaynum]]&gt;5,"Yes","No")</f>
        <v>Yes</v>
      </c>
    </row>
    <row r="41" spans="1:18" hidden="1" x14ac:dyDescent="0.35">
      <c r="A41">
        <v>629547774</v>
      </c>
      <c r="B41" s="3">
        <v>42851</v>
      </c>
      <c r="C41" s="3">
        <v>42861</v>
      </c>
      <c r="D41" t="s">
        <v>70</v>
      </c>
      <c r="E41" t="s">
        <v>29</v>
      </c>
      <c r="F41" t="s">
        <v>33</v>
      </c>
      <c r="G41" t="s">
        <v>18</v>
      </c>
      <c r="H41" t="s">
        <v>26</v>
      </c>
      <c r="I41" s="9">
        <v>6031</v>
      </c>
      <c r="J41" s="9">
        <v>109.28</v>
      </c>
      <c r="K41" s="9">
        <v>35.840000000000003</v>
      </c>
      <c r="L41" s="9">
        <f>tbl_salesdata[[#This Row],[Units Sold]]*tbl_salesdata[[#This Row],[Unit Cost]]</f>
        <v>216151.04000000001</v>
      </c>
      <c r="M41" s="9">
        <f>tbl_salesdata[[#This Row],[Units Sold]]*tbl_salesdata[[#This Row],[Unit Price]]</f>
        <v>659067.68000000005</v>
      </c>
      <c r="N41" s="9">
        <f>tbl_salesdata[[#This Row],[Total Sales]]-tbl_salesdata[[#This Row],[Total Cost]]</f>
        <v>442916.64</v>
      </c>
      <c r="O41">
        <f>tbl_salesdata[[#This Row],[Ship Date]]-tbl_salesdata[[#This Row],[Order Date]]</f>
        <v>10</v>
      </c>
      <c r="P41">
        <f>WEEKDAY(tbl_salesdata[[#This Row],[Order Date]],2)</f>
        <v>3</v>
      </c>
      <c r="Q41" t="str">
        <f>TEXT(tbl_salesdata[[#This Row],[Order Date]],"dddd")</f>
        <v>Wednesday</v>
      </c>
      <c r="R41" t="str">
        <f>IF(tbl_salesdata[[#This Row],[Weekdaynum]]&gt;5,"Yes","No")</f>
        <v>No</v>
      </c>
    </row>
    <row r="42" spans="1:18" hidden="1" x14ac:dyDescent="0.35">
      <c r="A42">
        <v>169378983</v>
      </c>
      <c r="B42" s="3">
        <v>43180</v>
      </c>
      <c r="C42" s="3">
        <v>43183</v>
      </c>
      <c r="D42" t="s">
        <v>71</v>
      </c>
      <c r="E42" t="s">
        <v>21</v>
      </c>
      <c r="F42" t="s">
        <v>47</v>
      </c>
      <c r="G42" t="s">
        <v>14</v>
      </c>
      <c r="H42" t="s">
        <v>26</v>
      </c>
      <c r="I42" s="9">
        <v>1860</v>
      </c>
      <c r="J42" s="9">
        <v>421.89</v>
      </c>
      <c r="K42" s="9">
        <v>364.69</v>
      </c>
      <c r="L42" s="9">
        <f>tbl_salesdata[[#This Row],[Units Sold]]*tbl_salesdata[[#This Row],[Unit Cost]]</f>
        <v>678323.4</v>
      </c>
      <c r="M42" s="9">
        <f>tbl_salesdata[[#This Row],[Units Sold]]*tbl_salesdata[[#This Row],[Unit Price]]</f>
        <v>784715.4</v>
      </c>
      <c r="N42" s="9">
        <f>tbl_salesdata[[#This Row],[Total Sales]]-tbl_salesdata[[#This Row],[Total Cost]]</f>
        <v>106392</v>
      </c>
      <c r="O42">
        <f>tbl_salesdata[[#This Row],[Ship Date]]-tbl_salesdata[[#This Row],[Order Date]]</f>
        <v>3</v>
      </c>
      <c r="P42">
        <f>WEEKDAY(tbl_salesdata[[#This Row],[Order Date]],2)</f>
        <v>3</v>
      </c>
      <c r="Q42" t="str">
        <f>TEXT(tbl_salesdata[[#This Row],[Order Date]],"dddd")</f>
        <v>Wednesday</v>
      </c>
      <c r="R42" t="str">
        <f>IF(tbl_salesdata[[#This Row],[Weekdaynum]]&gt;5,"Yes","No")</f>
        <v>No</v>
      </c>
    </row>
    <row r="43" spans="1:18" hidden="1" x14ac:dyDescent="0.35">
      <c r="A43">
        <v>688270556</v>
      </c>
      <c r="B43" s="3">
        <v>43133</v>
      </c>
      <c r="C43" s="3">
        <v>43137</v>
      </c>
      <c r="D43" t="s">
        <v>58</v>
      </c>
      <c r="E43" t="s">
        <v>29</v>
      </c>
      <c r="F43" t="s">
        <v>30</v>
      </c>
      <c r="G43" t="s">
        <v>18</v>
      </c>
      <c r="H43" t="s">
        <v>26</v>
      </c>
      <c r="I43" s="9">
        <v>3407</v>
      </c>
      <c r="J43" s="9">
        <v>81.73</v>
      </c>
      <c r="K43" s="9">
        <v>56.67</v>
      </c>
      <c r="L43" s="9">
        <f>tbl_salesdata[[#This Row],[Units Sold]]*tbl_salesdata[[#This Row],[Unit Cost]]</f>
        <v>193074.69</v>
      </c>
      <c r="M43" s="9">
        <f>tbl_salesdata[[#This Row],[Units Sold]]*tbl_salesdata[[#This Row],[Unit Price]]</f>
        <v>278454.11</v>
      </c>
      <c r="N43" s="9">
        <f>tbl_salesdata[[#This Row],[Total Sales]]-tbl_salesdata[[#This Row],[Total Cost]]</f>
        <v>85379.419999999984</v>
      </c>
      <c r="O43">
        <f>tbl_salesdata[[#This Row],[Ship Date]]-tbl_salesdata[[#This Row],[Order Date]]</f>
        <v>4</v>
      </c>
      <c r="P43">
        <f>WEEKDAY(tbl_salesdata[[#This Row],[Order Date]],2)</f>
        <v>5</v>
      </c>
      <c r="Q43" t="str">
        <f>TEXT(tbl_salesdata[[#This Row],[Order Date]],"dddd")</f>
        <v>Friday</v>
      </c>
      <c r="R43" t="str">
        <f>IF(tbl_salesdata[[#This Row],[Weekdaynum]]&gt;5,"Yes","No")</f>
        <v>No</v>
      </c>
    </row>
    <row r="44" spans="1:18" hidden="1" x14ac:dyDescent="0.35">
      <c r="A44">
        <v>734708821</v>
      </c>
      <c r="B44" s="3">
        <v>42815</v>
      </c>
      <c r="C44" s="3">
        <v>42824</v>
      </c>
      <c r="D44" t="s">
        <v>72</v>
      </c>
      <c r="E44" t="s">
        <v>24</v>
      </c>
      <c r="F44" t="s">
        <v>47</v>
      </c>
      <c r="G44" t="s">
        <v>14</v>
      </c>
      <c r="H44" t="s">
        <v>26</v>
      </c>
      <c r="I44" s="9">
        <v>5522</v>
      </c>
      <c r="J44" s="9">
        <v>421.89</v>
      </c>
      <c r="K44" s="9">
        <v>364.69</v>
      </c>
      <c r="L44" s="9">
        <f>tbl_salesdata[[#This Row],[Units Sold]]*tbl_salesdata[[#This Row],[Unit Cost]]</f>
        <v>2013818.18</v>
      </c>
      <c r="M44" s="9">
        <f>tbl_salesdata[[#This Row],[Units Sold]]*tbl_salesdata[[#This Row],[Unit Price]]</f>
        <v>2329676.58</v>
      </c>
      <c r="N44" s="9">
        <f>tbl_salesdata[[#This Row],[Total Sales]]-tbl_salesdata[[#This Row],[Total Cost]]</f>
        <v>315858.40000000014</v>
      </c>
      <c r="O44">
        <f>tbl_salesdata[[#This Row],[Ship Date]]-tbl_salesdata[[#This Row],[Order Date]]</f>
        <v>9</v>
      </c>
      <c r="P44">
        <f>WEEKDAY(tbl_salesdata[[#This Row],[Order Date]],2)</f>
        <v>2</v>
      </c>
      <c r="Q44" t="str">
        <f>TEXT(tbl_salesdata[[#This Row],[Order Date]],"dddd")</f>
        <v>Tuesday</v>
      </c>
      <c r="R44" t="str">
        <f>IF(tbl_salesdata[[#This Row],[Weekdaynum]]&gt;5,"Yes","No")</f>
        <v>No</v>
      </c>
    </row>
    <row r="45" spans="1:18" hidden="1" x14ac:dyDescent="0.35">
      <c r="A45">
        <v>727492606</v>
      </c>
      <c r="B45" s="3">
        <v>43683</v>
      </c>
      <c r="C45" s="3">
        <v>43699</v>
      </c>
      <c r="D45" t="s">
        <v>73</v>
      </c>
      <c r="E45" t="s">
        <v>24</v>
      </c>
      <c r="F45" t="s">
        <v>17</v>
      </c>
      <c r="G45" t="s">
        <v>14</v>
      </c>
      <c r="H45" t="s">
        <v>19</v>
      </c>
      <c r="I45" s="9">
        <v>84</v>
      </c>
      <c r="J45" s="9">
        <v>152.58000000000001</v>
      </c>
      <c r="K45" s="9">
        <v>97.44</v>
      </c>
      <c r="L45" s="9">
        <f>tbl_salesdata[[#This Row],[Units Sold]]*tbl_salesdata[[#This Row],[Unit Cost]]</f>
        <v>8184.96</v>
      </c>
      <c r="M45" s="9">
        <f>tbl_salesdata[[#This Row],[Units Sold]]*tbl_salesdata[[#This Row],[Unit Price]]</f>
        <v>12816.720000000001</v>
      </c>
      <c r="N45" s="9">
        <f>tbl_salesdata[[#This Row],[Total Sales]]-tbl_salesdata[[#This Row],[Total Cost]]</f>
        <v>4631.7600000000011</v>
      </c>
      <c r="O45">
        <f>tbl_salesdata[[#This Row],[Ship Date]]-tbl_salesdata[[#This Row],[Order Date]]</f>
        <v>16</v>
      </c>
      <c r="P45">
        <f>WEEKDAY(tbl_salesdata[[#This Row],[Order Date]],2)</f>
        <v>2</v>
      </c>
      <c r="Q45" t="str">
        <f>TEXT(tbl_salesdata[[#This Row],[Order Date]],"dddd")</f>
        <v>Tuesday</v>
      </c>
      <c r="R45" t="str">
        <f>IF(tbl_salesdata[[#This Row],[Weekdaynum]]&gt;5,"Yes","No")</f>
        <v>No</v>
      </c>
    </row>
    <row r="46" spans="1:18" hidden="1" x14ac:dyDescent="0.35">
      <c r="A46">
        <v>705733239</v>
      </c>
      <c r="B46" s="3">
        <v>42734</v>
      </c>
      <c r="C46" s="3">
        <v>42752</v>
      </c>
      <c r="D46" t="s">
        <v>54</v>
      </c>
      <c r="E46" t="s">
        <v>29</v>
      </c>
      <c r="F46" t="s">
        <v>13</v>
      </c>
      <c r="G46" t="s">
        <v>18</v>
      </c>
      <c r="H46" t="s">
        <v>15</v>
      </c>
      <c r="I46" s="9">
        <v>1003</v>
      </c>
      <c r="J46" s="9">
        <v>255.28</v>
      </c>
      <c r="K46" s="9">
        <v>159.41999999999999</v>
      </c>
      <c r="L46" s="9">
        <f>tbl_salesdata[[#This Row],[Units Sold]]*tbl_salesdata[[#This Row],[Unit Cost]]</f>
        <v>159898.25999999998</v>
      </c>
      <c r="M46" s="9">
        <f>tbl_salesdata[[#This Row],[Units Sold]]*tbl_salesdata[[#This Row],[Unit Price]]</f>
        <v>256045.84</v>
      </c>
      <c r="N46" s="9">
        <f>tbl_salesdata[[#This Row],[Total Sales]]-tbl_salesdata[[#This Row],[Total Cost]]</f>
        <v>96147.580000000016</v>
      </c>
      <c r="O46">
        <f>tbl_salesdata[[#This Row],[Ship Date]]-tbl_salesdata[[#This Row],[Order Date]]</f>
        <v>18</v>
      </c>
      <c r="P46">
        <f>WEEKDAY(tbl_salesdata[[#This Row],[Order Date]],2)</f>
        <v>5</v>
      </c>
      <c r="Q46" t="str">
        <f>TEXT(tbl_salesdata[[#This Row],[Order Date]],"dddd")</f>
        <v>Friday</v>
      </c>
      <c r="R46" t="str">
        <f>IF(tbl_salesdata[[#This Row],[Weekdaynum]]&gt;5,"Yes","No")</f>
        <v>No</v>
      </c>
    </row>
    <row r="47" spans="1:18" x14ac:dyDescent="0.35">
      <c r="A47">
        <v>964614045</v>
      </c>
      <c r="B47" s="3">
        <v>42175</v>
      </c>
      <c r="C47" s="3">
        <v>42178</v>
      </c>
      <c r="D47" t="s">
        <v>208</v>
      </c>
      <c r="E47" t="s">
        <v>12</v>
      </c>
      <c r="F47" t="s">
        <v>76</v>
      </c>
      <c r="G47" t="s">
        <v>18</v>
      </c>
      <c r="H47" t="s">
        <v>19</v>
      </c>
      <c r="I47" s="9">
        <v>9587</v>
      </c>
      <c r="J47" s="9">
        <v>668.27</v>
      </c>
      <c r="K47" s="9">
        <v>502.54</v>
      </c>
      <c r="L47" s="9">
        <f>tbl_salesdata[[#This Row],[Units Sold]]*tbl_salesdata[[#This Row],[Unit Cost]]</f>
        <v>4817850.9800000004</v>
      </c>
      <c r="M47" s="9">
        <f>tbl_salesdata[[#This Row],[Units Sold]]*tbl_salesdata[[#This Row],[Unit Price]]</f>
        <v>6406704.4900000002</v>
      </c>
      <c r="N47" s="9">
        <f>tbl_salesdata[[#This Row],[Total Sales]]-tbl_salesdata[[#This Row],[Total Cost]]</f>
        <v>1588853.5099999998</v>
      </c>
      <c r="O47">
        <f>tbl_salesdata[[#This Row],[Ship Date]]-tbl_salesdata[[#This Row],[Order Date]]</f>
        <v>3</v>
      </c>
      <c r="P47">
        <f>WEEKDAY(tbl_salesdata[[#This Row],[Order Date]],2)</f>
        <v>6</v>
      </c>
      <c r="Q47" t="str">
        <f>TEXT(tbl_salesdata[[#This Row],[Order Date]],"dddd")</f>
        <v>Saturday</v>
      </c>
      <c r="R47" t="str">
        <f>IF(tbl_salesdata[[#This Row],[Weekdaynum]]&gt;5,"Yes","No")</f>
        <v>Yes</v>
      </c>
    </row>
    <row r="48" spans="1:18" hidden="1" x14ac:dyDescent="0.35">
      <c r="A48">
        <v>676592862</v>
      </c>
      <c r="B48" s="3">
        <v>43250</v>
      </c>
      <c r="C48" s="3">
        <v>43269</v>
      </c>
      <c r="D48" t="s">
        <v>75</v>
      </c>
      <c r="E48" t="s">
        <v>38</v>
      </c>
      <c r="F48" t="s">
        <v>42</v>
      </c>
      <c r="G48" t="s">
        <v>18</v>
      </c>
      <c r="H48" t="s">
        <v>15</v>
      </c>
      <c r="I48" s="9">
        <v>7718</v>
      </c>
      <c r="J48" s="9">
        <v>437.2</v>
      </c>
      <c r="K48" s="9">
        <v>263.33</v>
      </c>
      <c r="L48" s="9">
        <f>tbl_salesdata[[#This Row],[Units Sold]]*tbl_salesdata[[#This Row],[Unit Cost]]</f>
        <v>2032380.94</v>
      </c>
      <c r="M48" s="9">
        <f>tbl_salesdata[[#This Row],[Units Sold]]*tbl_salesdata[[#This Row],[Unit Price]]</f>
        <v>3374309.6</v>
      </c>
      <c r="N48" s="9">
        <f>tbl_salesdata[[#This Row],[Total Sales]]-tbl_salesdata[[#This Row],[Total Cost]]</f>
        <v>1341928.6600000001</v>
      </c>
      <c r="O48">
        <f>tbl_salesdata[[#This Row],[Ship Date]]-tbl_salesdata[[#This Row],[Order Date]]</f>
        <v>19</v>
      </c>
      <c r="P48">
        <f>WEEKDAY(tbl_salesdata[[#This Row],[Order Date]],2)</f>
        <v>3</v>
      </c>
      <c r="Q48" t="str">
        <f>TEXT(tbl_salesdata[[#This Row],[Order Date]],"dddd")</f>
        <v>Wednesday</v>
      </c>
      <c r="R48" t="str">
        <f>IF(tbl_salesdata[[#This Row],[Weekdaynum]]&gt;5,"Yes","No")</f>
        <v>No</v>
      </c>
    </row>
    <row r="49" spans="1:18" hidden="1" x14ac:dyDescent="0.35">
      <c r="A49">
        <v>198997008</v>
      </c>
      <c r="B49" s="3">
        <v>43388</v>
      </c>
      <c r="C49" s="3">
        <v>43404</v>
      </c>
      <c r="D49" t="s">
        <v>46</v>
      </c>
      <c r="E49" t="s">
        <v>29</v>
      </c>
      <c r="F49" t="s">
        <v>76</v>
      </c>
      <c r="G49" t="s">
        <v>18</v>
      </c>
      <c r="H49" t="s">
        <v>15</v>
      </c>
      <c r="I49" s="9">
        <v>6492</v>
      </c>
      <c r="J49" s="9">
        <v>668.27</v>
      </c>
      <c r="K49" s="9">
        <v>502.54</v>
      </c>
      <c r="L49" s="9">
        <f>tbl_salesdata[[#This Row],[Units Sold]]*tbl_salesdata[[#This Row],[Unit Cost]]</f>
        <v>3262489.68</v>
      </c>
      <c r="M49" s="9">
        <f>tbl_salesdata[[#This Row],[Units Sold]]*tbl_salesdata[[#This Row],[Unit Price]]</f>
        <v>4338408.84</v>
      </c>
      <c r="N49" s="9">
        <f>tbl_salesdata[[#This Row],[Total Sales]]-tbl_salesdata[[#This Row],[Total Cost]]</f>
        <v>1075919.1599999997</v>
      </c>
      <c r="O49">
        <f>tbl_salesdata[[#This Row],[Ship Date]]-tbl_salesdata[[#This Row],[Order Date]]</f>
        <v>16</v>
      </c>
      <c r="P49">
        <f>WEEKDAY(tbl_salesdata[[#This Row],[Order Date]],2)</f>
        <v>1</v>
      </c>
      <c r="Q49" t="str">
        <f>TEXT(tbl_salesdata[[#This Row],[Order Date]],"dddd")</f>
        <v>Monday</v>
      </c>
      <c r="R49" t="str">
        <f>IF(tbl_salesdata[[#This Row],[Weekdaynum]]&gt;5,"Yes","No")</f>
        <v>No</v>
      </c>
    </row>
    <row r="50" spans="1:18" hidden="1" x14ac:dyDescent="0.35">
      <c r="A50">
        <v>566428315</v>
      </c>
      <c r="B50" s="3">
        <v>43906</v>
      </c>
      <c r="C50" s="3">
        <v>43919</v>
      </c>
      <c r="D50" t="s">
        <v>77</v>
      </c>
      <c r="E50" t="s">
        <v>21</v>
      </c>
      <c r="F50" t="s">
        <v>22</v>
      </c>
      <c r="G50" t="s">
        <v>14</v>
      </c>
      <c r="H50" t="s">
        <v>34</v>
      </c>
      <c r="I50" s="9">
        <v>7581</v>
      </c>
      <c r="J50" s="9">
        <v>47.45</v>
      </c>
      <c r="K50" s="9">
        <v>31.79</v>
      </c>
      <c r="L50" s="9">
        <f>tbl_salesdata[[#This Row],[Units Sold]]*tbl_salesdata[[#This Row],[Unit Cost]]</f>
        <v>240999.99</v>
      </c>
      <c r="M50" s="9">
        <f>tbl_salesdata[[#This Row],[Units Sold]]*tbl_salesdata[[#This Row],[Unit Price]]</f>
        <v>359718.45</v>
      </c>
      <c r="N50" s="9">
        <f>tbl_salesdata[[#This Row],[Total Sales]]-tbl_salesdata[[#This Row],[Total Cost]]</f>
        <v>118718.46000000002</v>
      </c>
      <c r="O50">
        <f>tbl_salesdata[[#This Row],[Ship Date]]-tbl_salesdata[[#This Row],[Order Date]]</f>
        <v>13</v>
      </c>
      <c r="P50">
        <f>WEEKDAY(tbl_salesdata[[#This Row],[Order Date]],2)</f>
        <v>1</v>
      </c>
      <c r="Q50" t="str">
        <f>TEXT(tbl_salesdata[[#This Row],[Order Date]],"dddd")</f>
        <v>Monday</v>
      </c>
      <c r="R50" t="str">
        <f>IF(tbl_salesdata[[#This Row],[Weekdaynum]]&gt;5,"Yes","No")</f>
        <v>No</v>
      </c>
    </row>
    <row r="51" spans="1:18" hidden="1" x14ac:dyDescent="0.35">
      <c r="A51">
        <v>369560611</v>
      </c>
      <c r="B51" s="3">
        <v>43247</v>
      </c>
      <c r="C51" s="3">
        <v>43257</v>
      </c>
      <c r="D51" t="s">
        <v>78</v>
      </c>
      <c r="E51" t="s">
        <v>24</v>
      </c>
      <c r="F51" t="s">
        <v>13</v>
      </c>
      <c r="G51" t="s">
        <v>14</v>
      </c>
      <c r="H51" t="s">
        <v>15</v>
      </c>
      <c r="I51" s="9">
        <v>52</v>
      </c>
      <c r="J51" s="9">
        <v>255.28</v>
      </c>
      <c r="K51" s="9">
        <v>159.41999999999999</v>
      </c>
      <c r="L51" s="9">
        <f>tbl_salesdata[[#This Row],[Units Sold]]*tbl_salesdata[[#This Row],[Unit Cost]]</f>
        <v>8289.84</v>
      </c>
      <c r="M51" s="9">
        <f>tbl_salesdata[[#This Row],[Units Sold]]*tbl_salesdata[[#This Row],[Unit Price]]</f>
        <v>13274.56</v>
      </c>
      <c r="N51" s="9">
        <f>tbl_salesdata[[#This Row],[Total Sales]]-tbl_salesdata[[#This Row],[Total Cost]]</f>
        <v>4984.7199999999993</v>
      </c>
      <c r="O51">
        <f>tbl_salesdata[[#This Row],[Ship Date]]-tbl_salesdata[[#This Row],[Order Date]]</f>
        <v>10</v>
      </c>
      <c r="P51">
        <f>WEEKDAY(tbl_salesdata[[#This Row],[Order Date]],2)</f>
        <v>7</v>
      </c>
      <c r="Q51" t="str">
        <f>TEXT(tbl_salesdata[[#This Row],[Order Date]],"dddd")</f>
        <v>Sunday</v>
      </c>
      <c r="R51" t="str">
        <f>IF(tbl_salesdata[[#This Row],[Weekdaynum]]&gt;5,"Yes","No")</f>
        <v>Yes</v>
      </c>
    </row>
    <row r="52" spans="1:18" hidden="1" x14ac:dyDescent="0.35">
      <c r="A52">
        <v>519380223</v>
      </c>
      <c r="B52" s="3">
        <v>42016</v>
      </c>
      <c r="C52" s="3">
        <v>42036</v>
      </c>
      <c r="D52" t="s">
        <v>79</v>
      </c>
      <c r="E52" t="s">
        <v>21</v>
      </c>
      <c r="F52" t="s">
        <v>17</v>
      </c>
      <c r="G52" t="s">
        <v>14</v>
      </c>
      <c r="H52" t="s">
        <v>15</v>
      </c>
      <c r="I52" s="9">
        <v>5005</v>
      </c>
      <c r="J52" s="9">
        <v>152.58000000000001</v>
      </c>
      <c r="K52" s="9">
        <v>97.44</v>
      </c>
      <c r="L52" s="9">
        <f>tbl_salesdata[[#This Row],[Units Sold]]*tbl_salesdata[[#This Row],[Unit Cost]]</f>
        <v>487687.2</v>
      </c>
      <c r="M52" s="9">
        <f>tbl_salesdata[[#This Row],[Units Sold]]*tbl_salesdata[[#This Row],[Unit Price]]</f>
        <v>763662.9</v>
      </c>
      <c r="N52" s="9">
        <f>tbl_salesdata[[#This Row],[Total Sales]]-tbl_salesdata[[#This Row],[Total Cost]]</f>
        <v>275975.7</v>
      </c>
      <c r="O52">
        <f>tbl_salesdata[[#This Row],[Ship Date]]-tbl_salesdata[[#This Row],[Order Date]]</f>
        <v>20</v>
      </c>
      <c r="P52">
        <f>WEEKDAY(tbl_salesdata[[#This Row],[Order Date]],2)</f>
        <v>1</v>
      </c>
      <c r="Q52" t="str">
        <f>TEXT(tbl_salesdata[[#This Row],[Order Date]],"dddd")</f>
        <v>Monday</v>
      </c>
      <c r="R52" t="str">
        <f>IF(tbl_salesdata[[#This Row],[Weekdaynum]]&gt;5,"Yes","No")</f>
        <v>No</v>
      </c>
    </row>
    <row r="53" spans="1:18" hidden="1" x14ac:dyDescent="0.35">
      <c r="A53">
        <v>197185981</v>
      </c>
      <c r="B53" s="3">
        <v>44053</v>
      </c>
      <c r="C53" s="3">
        <v>44066</v>
      </c>
      <c r="D53" t="s">
        <v>72</v>
      </c>
      <c r="E53" t="s">
        <v>24</v>
      </c>
      <c r="F53" t="s">
        <v>40</v>
      </c>
      <c r="G53" t="s">
        <v>14</v>
      </c>
      <c r="H53" t="s">
        <v>34</v>
      </c>
      <c r="I53" s="9">
        <v>568</v>
      </c>
      <c r="J53" s="9">
        <v>651.21</v>
      </c>
      <c r="K53" s="9">
        <v>524.96</v>
      </c>
      <c r="L53" s="9">
        <f>tbl_salesdata[[#This Row],[Units Sold]]*tbl_salesdata[[#This Row],[Unit Cost]]</f>
        <v>298177.28000000003</v>
      </c>
      <c r="M53" s="9">
        <f>tbl_salesdata[[#This Row],[Units Sold]]*tbl_salesdata[[#This Row],[Unit Price]]</f>
        <v>369887.28</v>
      </c>
      <c r="N53" s="9">
        <f>tbl_salesdata[[#This Row],[Total Sales]]-tbl_salesdata[[#This Row],[Total Cost]]</f>
        <v>71710</v>
      </c>
      <c r="O53">
        <f>tbl_salesdata[[#This Row],[Ship Date]]-tbl_salesdata[[#This Row],[Order Date]]</f>
        <v>13</v>
      </c>
      <c r="P53">
        <f>WEEKDAY(tbl_salesdata[[#This Row],[Order Date]],2)</f>
        <v>1</v>
      </c>
      <c r="Q53" t="str">
        <f>TEXT(tbl_salesdata[[#This Row],[Order Date]],"dddd")</f>
        <v>Monday</v>
      </c>
      <c r="R53" t="str">
        <f>IF(tbl_salesdata[[#This Row],[Weekdaynum]]&gt;5,"Yes","No")</f>
        <v>No</v>
      </c>
    </row>
    <row r="54" spans="1:18" hidden="1" x14ac:dyDescent="0.35">
      <c r="A54">
        <v>904589211</v>
      </c>
      <c r="B54" s="3">
        <v>43203</v>
      </c>
      <c r="C54" s="3">
        <v>43216</v>
      </c>
      <c r="D54" t="s">
        <v>80</v>
      </c>
      <c r="E54" t="s">
        <v>21</v>
      </c>
      <c r="F54" t="s">
        <v>40</v>
      </c>
      <c r="G54" t="s">
        <v>14</v>
      </c>
      <c r="H54" t="s">
        <v>34</v>
      </c>
      <c r="I54" s="9">
        <v>6905</v>
      </c>
      <c r="J54" s="9">
        <v>651.21</v>
      </c>
      <c r="K54" s="9">
        <v>524.96</v>
      </c>
      <c r="L54" s="9">
        <f>tbl_salesdata[[#This Row],[Units Sold]]*tbl_salesdata[[#This Row],[Unit Cost]]</f>
        <v>3624848.8000000003</v>
      </c>
      <c r="M54" s="9">
        <f>tbl_salesdata[[#This Row],[Units Sold]]*tbl_salesdata[[#This Row],[Unit Price]]</f>
        <v>4496605.05</v>
      </c>
      <c r="N54" s="9">
        <f>tbl_salesdata[[#This Row],[Total Sales]]-tbl_salesdata[[#This Row],[Total Cost]]</f>
        <v>871756.24999999953</v>
      </c>
      <c r="O54">
        <f>tbl_salesdata[[#This Row],[Ship Date]]-tbl_salesdata[[#This Row],[Order Date]]</f>
        <v>13</v>
      </c>
      <c r="P54">
        <f>WEEKDAY(tbl_salesdata[[#This Row],[Order Date]],2)</f>
        <v>5</v>
      </c>
      <c r="Q54" t="str">
        <f>TEXT(tbl_salesdata[[#This Row],[Order Date]],"dddd")</f>
        <v>Friday</v>
      </c>
      <c r="R54" t="str">
        <f>IF(tbl_salesdata[[#This Row],[Weekdaynum]]&gt;5,"Yes","No")</f>
        <v>No</v>
      </c>
    </row>
    <row r="55" spans="1:18" hidden="1" x14ac:dyDescent="0.35">
      <c r="A55">
        <v>613513743</v>
      </c>
      <c r="B55" s="3">
        <v>42697</v>
      </c>
      <c r="C55" s="3">
        <v>42699</v>
      </c>
      <c r="D55" t="s">
        <v>57</v>
      </c>
      <c r="E55" t="s">
        <v>32</v>
      </c>
      <c r="F55" t="s">
        <v>76</v>
      </c>
      <c r="G55" t="s">
        <v>18</v>
      </c>
      <c r="H55" t="s">
        <v>34</v>
      </c>
      <c r="I55" s="9">
        <v>1205</v>
      </c>
      <c r="J55" s="9">
        <v>668.27</v>
      </c>
      <c r="K55" s="9">
        <v>502.54</v>
      </c>
      <c r="L55" s="9">
        <f>tbl_salesdata[[#This Row],[Units Sold]]*tbl_salesdata[[#This Row],[Unit Cost]]</f>
        <v>605560.70000000007</v>
      </c>
      <c r="M55" s="9">
        <f>tbl_salesdata[[#This Row],[Units Sold]]*tbl_salesdata[[#This Row],[Unit Price]]</f>
        <v>805265.35</v>
      </c>
      <c r="N55" s="9">
        <f>tbl_salesdata[[#This Row],[Total Sales]]-tbl_salesdata[[#This Row],[Total Cost]]</f>
        <v>199704.64999999991</v>
      </c>
      <c r="O55">
        <f>tbl_salesdata[[#This Row],[Ship Date]]-tbl_salesdata[[#This Row],[Order Date]]</f>
        <v>2</v>
      </c>
      <c r="P55">
        <f>WEEKDAY(tbl_salesdata[[#This Row],[Order Date]],2)</f>
        <v>3</v>
      </c>
      <c r="Q55" t="str">
        <f>TEXT(tbl_salesdata[[#This Row],[Order Date]],"dddd")</f>
        <v>Wednesday</v>
      </c>
      <c r="R55" t="str">
        <f>IF(tbl_salesdata[[#This Row],[Weekdaynum]]&gt;5,"Yes","No")</f>
        <v>No</v>
      </c>
    </row>
    <row r="56" spans="1:18" x14ac:dyDescent="0.35">
      <c r="A56">
        <v>483981502</v>
      </c>
      <c r="B56" s="3">
        <v>44660</v>
      </c>
      <c r="C56" s="3">
        <v>44674</v>
      </c>
      <c r="D56" t="s">
        <v>116</v>
      </c>
      <c r="E56" t="s">
        <v>21</v>
      </c>
      <c r="F56" t="s">
        <v>40</v>
      </c>
      <c r="G56" t="s">
        <v>14</v>
      </c>
      <c r="H56" t="s">
        <v>34</v>
      </c>
      <c r="I56" s="9">
        <v>9736</v>
      </c>
      <c r="J56" s="9">
        <v>651.21</v>
      </c>
      <c r="K56" s="9">
        <v>524.96</v>
      </c>
      <c r="L56" s="9">
        <f>tbl_salesdata[[#This Row],[Units Sold]]*tbl_salesdata[[#This Row],[Unit Cost]]</f>
        <v>5111010.5600000005</v>
      </c>
      <c r="M56" s="9">
        <f>tbl_salesdata[[#This Row],[Units Sold]]*tbl_salesdata[[#This Row],[Unit Price]]</f>
        <v>6340180.5600000005</v>
      </c>
      <c r="N56" s="9">
        <f>tbl_salesdata[[#This Row],[Total Sales]]-tbl_salesdata[[#This Row],[Total Cost]]</f>
        <v>1229170</v>
      </c>
      <c r="O56">
        <f>tbl_salesdata[[#This Row],[Ship Date]]-tbl_salesdata[[#This Row],[Order Date]]</f>
        <v>14</v>
      </c>
      <c r="P56">
        <f>WEEKDAY(tbl_salesdata[[#This Row],[Order Date]],2)</f>
        <v>6</v>
      </c>
      <c r="Q56" t="str">
        <f>TEXT(tbl_salesdata[[#This Row],[Order Date]],"dddd")</f>
        <v>Saturday</v>
      </c>
      <c r="R56" t="str">
        <f>IF(tbl_salesdata[[#This Row],[Weekdaynum]]&gt;5,"Yes","No")</f>
        <v>Yes</v>
      </c>
    </row>
    <row r="57" spans="1:18" hidden="1" x14ac:dyDescent="0.35">
      <c r="A57">
        <v>975184524</v>
      </c>
      <c r="B57" s="3">
        <v>43802</v>
      </c>
      <c r="C57" s="3">
        <v>43805</v>
      </c>
      <c r="D57" t="s">
        <v>73</v>
      </c>
      <c r="E57" t="s">
        <v>24</v>
      </c>
      <c r="F57" t="s">
        <v>68</v>
      </c>
      <c r="G57" t="s">
        <v>18</v>
      </c>
      <c r="H57" t="s">
        <v>34</v>
      </c>
      <c r="I57" s="9">
        <v>7626</v>
      </c>
      <c r="J57" s="9">
        <v>154.06</v>
      </c>
      <c r="K57" s="9">
        <v>90.93</v>
      </c>
      <c r="L57" s="9">
        <f>tbl_salesdata[[#This Row],[Units Sold]]*tbl_salesdata[[#This Row],[Unit Cost]]</f>
        <v>693432.18</v>
      </c>
      <c r="M57" s="9">
        <f>tbl_salesdata[[#This Row],[Units Sold]]*tbl_salesdata[[#This Row],[Unit Price]]</f>
        <v>1174861.56</v>
      </c>
      <c r="N57" s="9">
        <f>tbl_salesdata[[#This Row],[Total Sales]]-tbl_salesdata[[#This Row],[Total Cost]]</f>
        <v>481429.38</v>
      </c>
      <c r="O57">
        <f>tbl_salesdata[[#This Row],[Ship Date]]-tbl_salesdata[[#This Row],[Order Date]]</f>
        <v>3</v>
      </c>
      <c r="P57">
        <f>WEEKDAY(tbl_salesdata[[#This Row],[Order Date]],2)</f>
        <v>2</v>
      </c>
      <c r="Q57" t="str">
        <f>TEXT(tbl_salesdata[[#This Row],[Order Date]],"dddd")</f>
        <v>Tuesday</v>
      </c>
      <c r="R57" t="str">
        <f>IF(tbl_salesdata[[#This Row],[Weekdaynum]]&gt;5,"Yes","No")</f>
        <v>No</v>
      </c>
    </row>
    <row r="58" spans="1:18" x14ac:dyDescent="0.35">
      <c r="A58">
        <v>562887370</v>
      </c>
      <c r="B58" s="3">
        <v>44590</v>
      </c>
      <c r="C58" s="3">
        <v>44596</v>
      </c>
      <c r="D58" t="s">
        <v>136</v>
      </c>
      <c r="E58" t="s">
        <v>38</v>
      </c>
      <c r="F58" t="s">
        <v>40</v>
      </c>
      <c r="G58" t="s">
        <v>14</v>
      </c>
      <c r="H58" t="s">
        <v>34</v>
      </c>
      <c r="I58" s="9">
        <v>9736</v>
      </c>
      <c r="J58" s="9">
        <v>651.21</v>
      </c>
      <c r="K58" s="9">
        <v>524.96</v>
      </c>
      <c r="L58" s="9">
        <f>tbl_salesdata[[#This Row],[Units Sold]]*tbl_salesdata[[#This Row],[Unit Cost]]</f>
        <v>5111010.5600000005</v>
      </c>
      <c r="M58" s="9">
        <f>tbl_salesdata[[#This Row],[Units Sold]]*tbl_salesdata[[#This Row],[Unit Price]]</f>
        <v>6340180.5600000005</v>
      </c>
      <c r="N58" s="9">
        <f>tbl_salesdata[[#This Row],[Total Sales]]-tbl_salesdata[[#This Row],[Total Cost]]</f>
        <v>1229170</v>
      </c>
      <c r="O58">
        <f>tbl_salesdata[[#This Row],[Ship Date]]-tbl_salesdata[[#This Row],[Order Date]]</f>
        <v>6</v>
      </c>
      <c r="P58">
        <f>WEEKDAY(tbl_salesdata[[#This Row],[Order Date]],2)</f>
        <v>6</v>
      </c>
      <c r="Q58" t="str">
        <f>TEXT(tbl_salesdata[[#This Row],[Order Date]],"dddd")</f>
        <v>Saturday</v>
      </c>
      <c r="R58" t="str">
        <f>IF(tbl_salesdata[[#This Row],[Weekdaynum]]&gt;5,"Yes","No")</f>
        <v>Yes</v>
      </c>
    </row>
    <row r="59" spans="1:18" hidden="1" x14ac:dyDescent="0.35">
      <c r="A59">
        <v>863838946</v>
      </c>
      <c r="B59" s="3">
        <v>43450</v>
      </c>
      <c r="C59" s="3">
        <v>43458</v>
      </c>
      <c r="D59" t="s">
        <v>83</v>
      </c>
      <c r="E59" t="s">
        <v>38</v>
      </c>
      <c r="F59" t="s">
        <v>30</v>
      </c>
      <c r="G59" t="s">
        <v>18</v>
      </c>
      <c r="H59" t="s">
        <v>34</v>
      </c>
      <c r="I59" s="9">
        <v>7995</v>
      </c>
      <c r="J59" s="9">
        <v>81.73</v>
      </c>
      <c r="K59" s="9">
        <v>56.67</v>
      </c>
      <c r="L59" s="9">
        <f>tbl_salesdata[[#This Row],[Units Sold]]*tbl_salesdata[[#This Row],[Unit Cost]]</f>
        <v>453076.65</v>
      </c>
      <c r="M59" s="9">
        <f>tbl_salesdata[[#This Row],[Units Sold]]*tbl_salesdata[[#This Row],[Unit Price]]</f>
        <v>653431.35</v>
      </c>
      <c r="N59" s="9">
        <f>tbl_salesdata[[#This Row],[Total Sales]]-tbl_salesdata[[#This Row],[Total Cost]]</f>
        <v>200354.69999999995</v>
      </c>
      <c r="O59">
        <f>tbl_salesdata[[#This Row],[Ship Date]]-tbl_salesdata[[#This Row],[Order Date]]</f>
        <v>8</v>
      </c>
      <c r="P59">
        <f>WEEKDAY(tbl_salesdata[[#This Row],[Order Date]],2)</f>
        <v>7</v>
      </c>
      <c r="Q59" t="str">
        <f>TEXT(tbl_salesdata[[#This Row],[Order Date]],"dddd")</f>
        <v>Sunday</v>
      </c>
      <c r="R59" t="str">
        <f>IF(tbl_salesdata[[#This Row],[Weekdaynum]]&gt;5,"Yes","No")</f>
        <v>Yes</v>
      </c>
    </row>
    <row r="60" spans="1:18" hidden="1" x14ac:dyDescent="0.35">
      <c r="A60">
        <v>920164906</v>
      </c>
      <c r="B60" s="3">
        <v>42431</v>
      </c>
      <c r="C60" s="3">
        <v>42444</v>
      </c>
      <c r="D60" t="s">
        <v>84</v>
      </c>
      <c r="E60" t="s">
        <v>24</v>
      </c>
      <c r="F60" t="s">
        <v>25</v>
      </c>
      <c r="G60" t="s">
        <v>18</v>
      </c>
      <c r="H60" t="s">
        <v>26</v>
      </c>
      <c r="I60" s="9">
        <v>6099</v>
      </c>
      <c r="J60" s="9">
        <v>205.7</v>
      </c>
      <c r="K60" s="9">
        <v>117.11</v>
      </c>
      <c r="L60" s="9">
        <f>tbl_salesdata[[#This Row],[Units Sold]]*tbl_salesdata[[#This Row],[Unit Cost]]</f>
        <v>714253.89</v>
      </c>
      <c r="M60" s="9">
        <f>tbl_salesdata[[#This Row],[Units Sold]]*tbl_salesdata[[#This Row],[Unit Price]]</f>
        <v>1254564.3</v>
      </c>
      <c r="N60" s="9">
        <f>tbl_salesdata[[#This Row],[Total Sales]]-tbl_salesdata[[#This Row],[Total Cost]]</f>
        <v>540310.41</v>
      </c>
      <c r="O60">
        <f>tbl_salesdata[[#This Row],[Ship Date]]-tbl_salesdata[[#This Row],[Order Date]]</f>
        <v>13</v>
      </c>
      <c r="P60">
        <f>WEEKDAY(tbl_salesdata[[#This Row],[Order Date]],2)</f>
        <v>3</v>
      </c>
      <c r="Q60" t="str">
        <f>TEXT(tbl_salesdata[[#This Row],[Order Date]],"dddd")</f>
        <v>Wednesday</v>
      </c>
      <c r="R60" t="str">
        <f>IF(tbl_salesdata[[#This Row],[Weekdaynum]]&gt;5,"Yes","No")</f>
        <v>No</v>
      </c>
    </row>
    <row r="61" spans="1:18" hidden="1" x14ac:dyDescent="0.35">
      <c r="A61">
        <v>986117637</v>
      </c>
      <c r="B61" s="3">
        <v>44724</v>
      </c>
      <c r="C61" s="3">
        <v>44728</v>
      </c>
      <c r="D61" t="s">
        <v>85</v>
      </c>
      <c r="E61" t="s">
        <v>12</v>
      </c>
      <c r="F61" t="s">
        <v>47</v>
      </c>
      <c r="G61" t="s">
        <v>14</v>
      </c>
      <c r="H61" t="s">
        <v>15</v>
      </c>
      <c r="I61" s="9">
        <v>2977</v>
      </c>
      <c r="J61" s="9">
        <v>421.89</v>
      </c>
      <c r="K61" s="9">
        <v>364.69</v>
      </c>
      <c r="L61" s="9">
        <f>tbl_salesdata[[#This Row],[Units Sold]]*tbl_salesdata[[#This Row],[Unit Cost]]</f>
        <v>1085682.1299999999</v>
      </c>
      <c r="M61" s="9">
        <f>tbl_salesdata[[#This Row],[Units Sold]]*tbl_salesdata[[#This Row],[Unit Price]]</f>
        <v>1255966.53</v>
      </c>
      <c r="N61" s="9">
        <f>tbl_salesdata[[#This Row],[Total Sales]]-tbl_salesdata[[#This Row],[Total Cost]]</f>
        <v>170284.40000000014</v>
      </c>
      <c r="O61">
        <f>tbl_salesdata[[#This Row],[Ship Date]]-tbl_salesdata[[#This Row],[Order Date]]</f>
        <v>4</v>
      </c>
      <c r="P61">
        <f>WEEKDAY(tbl_salesdata[[#This Row],[Order Date]],2)</f>
        <v>7</v>
      </c>
      <c r="Q61" t="str">
        <f>TEXT(tbl_salesdata[[#This Row],[Order Date]],"dddd")</f>
        <v>Sunday</v>
      </c>
      <c r="R61" t="str">
        <f>IF(tbl_salesdata[[#This Row],[Weekdaynum]]&gt;5,"Yes","No")</f>
        <v>Yes</v>
      </c>
    </row>
    <row r="62" spans="1:18" hidden="1" x14ac:dyDescent="0.35">
      <c r="A62">
        <v>425808465</v>
      </c>
      <c r="B62" s="3">
        <v>43634</v>
      </c>
      <c r="C62" s="3">
        <v>43637</v>
      </c>
      <c r="D62" t="s">
        <v>86</v>
      </c>
      <c r="E62" t="s">
        <v>29</v>
      </c>
      <c r="F62" t="s">
        <v>25</v>
      </c>
      <c r="G62" t="s">
        <v>14</v>
      </c>
      <c r="H62" t="s">
        <v>26</v>
      </c>
      <c r="I62" s="9">
        <v>5042</v>
      </c>
      <c r="J62" s="9">
        <v>205.7</v>
      </c>
      <c r="K62" s="9">
        <v>117.11</v>
      </c>
      <c r="L62" s="9">
        <f>tbl_salesdata[[#This Row],[Units Sold]]*tbl_salesdata[[#This Row],[Unit Cost]]</f>
        <v>590468.62</v>
      </c>
      <c r="M62" s="9">
        <f>tbl_salesdata[[#This Row],[Units Sold]]*tbl_salesdata[[#This Row],[Unit Price]]</f>
        <v>1037139.3999999999</v>
      </c>
      <c r="N62" s="9">
        <f>tbl_salesdata[[#This Row],[Total Sales]]-tbl_salesdata[[#This Row],[Total Cost]]</f>
        <v>446670.77999999991</v>
      </c>
      <c r="O62">
        <f>tbl_salesdata[[#This Row],[Ship Date]]-tbl_salesdata[[#This Row],[Order Date]]</f>
        <v>3</v>
      </c>
      <c r="P62">
        <f>WEEKDAY(tbl_salesdata[[#This Row],[Order Date]],2)</f>
        <v>2</v>
      </c>
      <c r="Q62" t="str">
        <f>TEXT(tbl_salesdata[[#This Row],[Order Date]],"dddd")</f>
        <v>Tuesday</v>
      </c>
      <c r="R62" t="str">
        <f>IF(tbl_salesdata[[#This Row],[Weekdaynum]]&gt;5,"Yes","No")</f>
        <v>No</v>
      </c>
    </row>
    <row r="63" spans="1:18" hidden="1" x14ac:dyDescent="0.35">
      <c r="A63">
        <v>473661220</v>
      </c>
      <c r="B63" s="3">
        <v>42167</v>
      </c>
      <c r="C63" s="3">
        <v>42169</v>
      </c>
      <c r="D63" t="s">
        <v>44</v>
      </c>
      <c r="E63" t="s">
        <v>12</v>
      </c>
      <c r="F63" t="s">
        <v>22</v>
      </c>
      <c r="G63" t="s">
        <v>14</v>
      </c>
      <c r="H63" t="s">
        <v>26</v>
      </c>
      <c r="I63" s="9">
        <v>5736</v>
      </c>
      <c r="J63" s="9">
        <v>47.45</v>
      </c>
      <c r="K63" s="9">
        <v>31.79</v>
      </c>
      <c r="L63" s="9">
        <f>tbl_salesdata[[#This Row],[Units Sold]]*tbl_salesdata[[#This Row],[Unit Cost]]</f>
        <v>182347.44</v>
      </c>
      <c r="M63" s="9">
        <f>tbl_salesdata[[#This Row],[Units Sold]]*tbl_salesdata[[#This Row],[Unit Price]]</f>
        <v>272173.2</v>
      </c>
      <c r="N63" s="9">
        <f>tbl_salesdata[[#This Row],[Total Sales]]-tbl_salesdata[[#This Row],[Total Cost]]</f>
        <v>89825.760000000009</v>
      </c>
      <c r="O63">
        <f>tbl_salesdata[[#This Row],[Ship Date]]-tbl_salesdata[[#This Row],[Order Date]]</f>
        <v>2</v>
      </c>
      <c r="P63">
        <f>WEEKDAY(tbl_salesdata[[#This Row],[Order Date]],2)</f>
        <v>5</v>
      </c>
      <c r="Q63" t="str">
        <f>TEXT(tbl_salesdata[[#This Row],[Order Date]],"dddd")</f>
        <v>Friday</v>
      </c>
      <c r="R63" t="str">
        <f>IF(tbl_salesdata[[#This Row],[Weekdaynum]]&gt;5,"Yes","No")</f>
        <v>No</v>
      </c>
    </row>
    <row r="64" spans="1:18" x14ac:dyDescent="0.35">
      <c r="A64">
        <v>183158242</v>
      </c>
      <c r="B64" s="3">
        <v>43890</v>
      </c>
      <c r="C64" s="3">
        <v>43902</v>
      </c>
      <c r="D64" t="s">
        <v>128</v>
      </c>
      <c r="E64" t="s">
        <v>38</v>
      </c>
      <c r="F64" t="s">
        <v>76</v>
      </c>
      <c r="G64" t="s">
        <v>18</v>
      </c>
      <c r="H64" t="s">
        <v>34</v>
      </c>
      <c r="I64" s="9">
        <v>9449</v>
      </c>
      <c r="J64" s="9">
        <v>668.27</v>
      </c>
      <c r="K64" s="9">
        <v>502.54</v>
      </c>
      <c r="L64" s="9">
        <f>tbl_salesdata[[#This Row],[Units Sold]]*tbl_salesdata[[#This Row],[Unit Cost]]</f>
        <v>4748500.46</v>
      </c>
      <c r="M64" s="9">
        <f>tbl_salesdata[[#This Row],[Units Sold]]*tbl_salesdata[[#This Row],[Unit Price]]</f>
        <v>6314483.2299999995</v>
      </c>
      <c r="N64" s="9">
        <f>tbl_salesdata[[#This Row],[Total Sales]]-tbl_salesdata[[#This Row],[Total Cost]]</f>
        <v>1565982.7699999996</v>
      </c>
      <c r="O64">
        <f>tbl_salesdata[[#This Row],[Ship Date]]-tbl_salesdata[[#This Row],[Order Date]]</f>
        <v>12</v>
      </c>
      <c r="P64">
        <f>WEEKDAY(tbl_salesdata[[#This Row],[Order Date]],2)</f>
        <v>6</v>
      </c>
      <c r="Q64" t="str">
        <f>TEXT(tbl_salesdata[[#This Row],[Order Date]],"dddd")</f>
        <v>Saturday</v>
      </c>
      <c r="R64" t="str">
        <f>IF(tbl_salesdata[[#This Row],[Weekdaynum]]&gt;5,"Yes","No")</f>
        <v>Yes</v>
      </c>
    </row>
    <row r="65" spans="1:18" hidden="1" x14ac:dyDescent="0.35">
      <c r="A65">
        <v>483110320</v>
      </c>
      <c r="B65" s="3">
        <v>42594</v>
      </c>
      <c r="C65" s="3">
        <v>42595</v>
      </c>
      <c r="D65" t="s">
        <v>87</v>
      </c>
      <c r="E65" t="s">
        <v>24</v>
      </c>
      <c r="F65" t="s">
        <v>68</v>
      </c>
      <c r="G65" t="s">
        <v>18</v>
      </c>
      <c r="H65" t="s">
        <v>34</v>
      </c>
      <c r="I65" s="9">
        <v>1934</v>
      </c>
      <c r="J65" s="9">
        <v>154.06</v>
      </c>
      <c r="K65" s="9">
        <v>90.93</v>
      </c>
      <c r="L65" s="9">
        <f>tbl_salesdata[[#This Row],[Units Sold]]*tbl_salesdata[[#This Row],[Unit Cost]]</f>
        <v>175858.62000000002</v>
      </c>
      <c r="M65" s="9">
        <f>tbl_salesdata[[#This Row],[Units Sold]]*tbl_salesdata[[#This Row],[Unit Price]]</f>
        <v>297952.03999999998</v>
      </c>
      <c r="N65" s="9">
        <f>tbl_salesdata[[#This Row],[Total Sales]]-tbl_salesdata[[#This Row],[Total Cost]]</f>
        <v>122093.41999999995</v>
      </c>
      <c r="O65">
        <f>tbl_salesdata[[#This Row],[Ship Date]]-tbl_salesdata[[#This Row],[Order Date]]</f>
        <v>1</v>
      </c>
      <c r="P65">
        <f>WEEKDAY(tbl_salesdata[[#This Row],[Order Date]],2)</f>
        <v>5</v>
      </c>
      <c r="Q65" t="str">
        <f>TEXT(tbl_salesdata[[#This Row],[Order Date]],"dddd")</f>
        <v>Friday</v>
      </c>
      <c r="R65" t="str">
        <f>IF(tbl_salesdata[[#This Row],[Weekdaynum]]&gt;5,"Yes","No")</f>
        <v>No</v>
      </c>
    </row>
    <row r="66" spans="1:18" hidden="1" x14ac:dyDescent="0.35">
      <c r="A66">
        <v>115116822</v>
      </c>
      <c r="B66" s="3">
        <v>42635</v>
      </c>
      <c r="C66" s="3">
        <v>42654</v>
      </c>
      <c r="D66" t="s">
        <v>52</v>
      </c>
      <c r="E66" t="s">
        <v>12</v>
      </c>
      <c r="F66" t="s">
        <v>76</v>
      </c>
      <c r="G66" t="s">
        <v>14</v>
      </c>
      <c r="H66" t="s">
        <v>34</v>
      </c>
      <c r="I66" s="9">
        <v>4481</v>
      </c>
      <c r="J66" s="9">
        <v>668.27</v>
      </c>
      <c r="K66" s="9">
        <v>502.54</v>
      </c>
      <c r="L66" s="9">
        <f>tbl_salesdata[[#This Row],[Units Sold]]*tbl_salesdata[[#This Row],[Unit Cost]]</f>
        <v>2251881.7400000002</v>
      </c>
      <c r="M66" s="9">
        <f>tbl_salesdata[[#This Row],[Units Sold]]*tbl_salesdata[[#This Row],[Unit Price]]</f>
        <v>2994517.87</v>
      </c>
      <c r="N66" s="9">
        <f>tbl_salesdata[[#This Row],[Total Sales]]-tbl_salesdata[[#This Row],[Total Cost]]</f>
        <v>742636.12999999989</v>
      </c>
      <c r="O66">
        <f>tbl_salesdata[[#This Row],[Ship Date]]-tbl_salesdata[[#This Row],[Order Date]]</f>
        <v>19</v>
      </c>
      <c r="P66">
        <f>WEEKDAY(tbl_salesdata[[#This Row],[Order Date]],2)</f>
        <v>4</v>
      </c>
      <c r="Q66" t="str">
        <f>TEXT(tbl_salesdata[[#This Row],[Order Date]],"dddd")</f>
        <v>Thursday</v>
      </c>
      <c r="R66" t="str">
        <f>IF(tbl_salesdata[[#This Row],[Weekdaynum]]&gt;5,"Yes","No")</f>
        <v>No</v>
      </c>
    </row>
    <row r="67" spans="1:18" x14ac:dyDescent="0.35">
      <c r="A67">
        <v>175723588</v>
      </c>
      <c r="B67" s="3">
        <v>43260</v>
      </c>
      <c r="C67" s="3">
        <v>43275</v>
      </c>
      <c r="D67" t="s">
        <v>122</v>
      </c>
      <c r="E67" t="s">
        <v>21</v>
      </c>
      <c r="F67" t="s">
        <v>76</v>
      </c>
      <c r="G67" t="s">
        <v>14</v>
      </c>
      <c r="H67" t="s">
        <v>26</v>
      </c>
      <c r="I67" s="9">
        <v>9370</v>
      </c>
      <c r="J67" s="9">
        <v>668.27</v>
      </c>
      <c r="K67" s="9">
        <v>502.54</v>
      </c>
      <c r="L67" s="9">
        <f>tbl_salesdata[[#This Row],[Units Sold]]*tbl_salesdata[[#This Row],[Unit Cost]]</f>
        <v>4708799.8</v>
      </c>
      <c r="M67" s="9">
        <f>tbl_salesdata[[#This Row],[Units Sold]]*tbl_salesdata[[#This Row],[Unit Price]]</f>
        <v>6261689.8999999994</v>
      </c>
      <c r="N67" s="9">
        <f>tbl_salesdata[[#This Row],[Total Sales]]-tbl_salesdata[[#This Row],[Total Cost]]</f>
        <v>1552890.0999999996</v>
      </c>
      <c r="O67">
        <f>tbl_salesdata[[#This Row],[Ship Date]]-tbl_salesdata[[#This Row],[Order Date]]</f>
        <v>15</v>
      </c>
      <c r="P67">
        <f>WEEKDAY(tbl_salesdata[[#This Row],[Order Date]],2)</f>
        <v>6</v>
      </c>
      <c r="Q67" t="str">
        <f>TEXT(tbl_salesdata[[#This Row],[Order Date]],"dddd")</f>
        <v>Saturday</v>
      </c>
      <c r="R67" t="str">
        <f>IF(tbl_salesdata[[#This Row],[Weekdaynum]]&gt;5,"Yes","No")</f>
        <v>Yes</v>
      </c>
    </row>
    <row r="68" spans="1:18" hidden="1" x14ac:dyDescent="0.35">
      <c r="A68">
        <v>362062871</v>
      </c>
      <c r="B68" s="3">
        <v>43444</v>
      </c>
      <c r="C68" s="3">
        <v>43455</v>
      </c>
      <c r="D68" t="s">
        <v>88</v>
      </c>
      <c r="E68" t="s">
        <v>38</v>
      </c>
      <c r="F68" t="s">
        <v>17</v>
      </c>
      <c r="G68" t="s">
        <v>14</v>
      </c>
      <c r="H68" t="s">
        <v>19</v>
      </c>
      <c r="I68" s="9">
        <v>1304</v>
      </c>
      <c r="J68" s="9">
        <v>152.58000000000001</v>
      </c>
      <c r="K68" s="9">
        <v>97.44</v>
      </c>
      <c r="L68" s="9">
        <f>tbl_salesdata[[#This Row],[Units Sold]]*tbl_salesdata[[#This Row],[Unit Cost]]</f>
        <v>127061.75999999999</v>
      </c>
      <c r="M68" s="9">
        <f>tbl_salesdata[[#This Row],[Units Sold]]*tbl_salesdata[[#This Row],[Unit Price]]</f>
        <v>198964.32</v>
      </c>
      <c r="N68" s="9">
        <f>tbl_salesdata[[#This Row],[Total Sales]]-tbl_salesdata[[#This Row],[Total Cost]]</f>
        <v>71902.560000000012</v>
      </c>
      <c r="O68">
        <f>tbl_salesdata[[#This Row],[Ship Date]]-tbl_salesdata[[#This Row],[Order Date]]</f>
        <v>11</v>
      </c>
      <c r="P68">
        <f>WEEKDAY(tbl_salesdata[[#This Row],[Order Date]],2)</f>
        <v>1</v>
      </c>
      <c r="Q68" t="str">
        <f>TEXT(tbl_salesdata[[#This Row],[Order Date]],"dddd")</f>
        <v>Monday</v>
      </c>
      <c r="R68" t="str">
        <f>IF(tbl_salesdata[[#This Row],[Weekdaynum]]&gt;5,"Yes","No")</f>
        <v>No</v>
      </c>
    </row>
    <row r="69" spans="1:18" hidden="1" x14ac:dyDescent="0.35">
      <c r="A69">
        <v>619287574</v>
      </c>
      <c r="B69" s="3">
        <v>42579</v>
      </c>
      <c r="C69" s="3">
        <v>42581</v>
      </c>
      <c r="D69" t="s">
        <v>89</v>
      </c>
      <c r="E69" t="s">
        <v>38</v>
      </c>
      <c r="F69" t="s">
        <v>22</v>
      </c>
      <c r="G69" t="s">
        <v>14</v>
      </c>
      <c r="H69" t="s">
        <v>34</v>
      </c>
      <c r="I69" s="9">
        <v>9810</v>
      </c>
      <c r="J69" s="9">
        <v>47.45</v>
      </c>
      <c r="K69" s="9">
        <v>31.79</v>
      </c>
      <c r="L69" s="9">
        <f>tbl_salesdata[[#This Row],[Units Sold]]*tbl_salesdata[[#This Row],[Unit Cost]]</f>
        <v>311859.89999999997</v>
      </c>
      <c r="M69" s="9">
        <f>tbl_salesdata[[#This Row],[Units Sold]]*tbl_salesdata[[#This Row],[Unit Price]]</f>
        <v>465484.5</v>
      </c>
      <c r="N69" s="9">
        <f>tbl_salesdata[[#This Row],[Total Sales]]-tbl_salesdata[[#This Row],[Total Cost]]</f>
        <v>153624.60000000003</v>
      </c>
      <c r="O69">
        <f>tbl_salesdata[[#This Row],[Ship Date]]-tbl_salesdata[[#This Row],[Order Date]]</f>
        <v>2</v>
      </c>
      <c r="P69">
        <f>WEEKDAY(tbl_salesdata[[#This Row],[Order Date]],2)</f>
        <v>4</v>
      </c>
      <c r="Q69" t="str">
        <f>TEXT(tbl_salesdata[[#This Row],[Order Date]],"dddd")</f>
        <v>Thursday</v>
      </c>
      <c r="R69" t="str">
        <f>IF(tbl_salesdata[[#This Row],[Weekdaynum]]&gt;5,"Yes","No")</f>
        <v>No</v>
      </c>
    </row>
    <row r="70" spans="1:18" hidden="1" x14ac:dyDescent="0.35">
      <c r="A70">
        <v>394391000</v>
      </c>
      <c r="B70" s="3">
        <v>42531</v>
      </c>
      <c r="C70" s="3">
        <v>42552</v>
      </c>
      <c r="D70" t="s">
        <v>45</v>
      </c>
      <c r="E70" t="s">
        <v>12</v>
      </c>
      <c r="F70" t="s">
        <v>33</v>
      </c>
      <c r="G70" t="s">
        <v>18</v>
      </c>
      <c r="H70" t="s">
        <v>34</v>
      </c>
      <c r="I70" s="9">
        <v>7916</v>
      </c>
      <c r="J70" s="9">
        <v>109.28</v>
      </c>
      <c r="K70" s="9">
        <v>35.840000000000003</v>
      </c>
      <c r="L70" s="9">
        <f>tbl_salesdata[[#This Row],[Units Sold]]*tbl_salesdata[[#This Row],[Unit Cost]]</f>
        <v>283709.44</v>
      </c>
      <c r="M70" s="9">
        <f>tbl_salesdata[[#This Row],[Units Sold]]*tbl_salesdata[[#This Row],[Unit Price]]</f>
        <v>865060.48</v>
      </c>
      <c r="N70" s="9">
        <f>tbl_salesdata[[#This Row],[Total Sales]]-tbl_salesdata[[#This Row],[Total Cost]]</f>
        <v>581351.04</v>
      </c>
      <c r="O70">
        <f>tbl_salesdata[[#This Row],[Ship Date]]-tbl_salesdata[[#This Row],[Order Date]]</f>
        <v>21</v>
      </c>
      <c r="P70">
        <f>WEEKDAY(tbl_salesdata[[#This Row],[Order Date]],2)</f>
        <v>5</v>
      </c>
      <c r="Q70" t="str">
        <f>TEXT(tbl_salesdata[[#This Row],[Order Date]],"dddd")</f>
        <v>Friday</v>
      </c>
      <c r="R70" t="str">
        <f>IF(tbl_salesdata[[#This Row],[Weekdaynum]]&gt;5,"Yes","No")</f>
        <v>No</v>
      </c>
    </row>
    <row r="71" spans="1:18" hidden="1" x14ac:dyDescent="0.35">
      <c r="A71">
        <v>584296977</v>
      </c>
      <c r="B71" s="3">
        <v>43571</v>
      </c>
      <c r="C71" s="3">
        <v>43581</v>
      </c>
      <c r="D71" t="s">
        <v>90</v>
      </c>
      <c r="E71" t="s">
        <v>38</v>
      </c>
      <c r="F71" t="s">
        <v>22</v>
      </c>
      <c r="G71" t="s">
        <v>14</v>
      </c>
      <c r="H71" t="s">
        <v>15</v>
      </c>
      <c r="I71" s="9">
        <v>5315</v>
      </c>
      <c r="J71" s="9">
        <v>47.45</v>
      </c>
      <c r="K71" s="9">
        <v>31.79</v>
      </c>
      <c r="L71" s="9">
        <f>tbl_salesdata[[#This Row],[Units Sold]]*tbl_salesdata[[#This Row],[Unit Cost]]</f>
        <v>168963.85</v>
      </c>
      <c r="M71" s="9">
        <f>tbl_salesdata[[#This Row],[Units Sold]]*tbl_salesdata[[#This Row],[Unit Price]]</f>
        <v>252196.75000000003</v>
      </c>
      <c r="N71" s="9">
        <f>tbl_salesdata[[#This Row],[Total Sales]]-tbl_salesdata[[#This Row],[Total Cost]]</f>
        <v>83232.900000000023</v>
      </c>
      <c r="O71">
        <f>tbl_salesdata[[#This Row],[Ship Date]]-tbl_salesdata[[#This Row],[Order Date]]</f>
        <v>10</v>
      </c>
      <c r="P71">
        <f>WEEKDAY(tbl_salesdata[[#This Row],[Order Date]],2)</f>
        <v>2</v>
      </c>
      <c r="Q71" t="str">
        <f>TEXT(tbl_salesdata[[#This Row],[Order Date]],"dddd")</f>
        <v>Tuesday</v>
      </c>
      <c r="R71" t="str">
        <f>IF(tbl_salesdata[[#This Row],[Weekdaynum]]&gt;5,"Yes","No")</f>
        <v>No</v>
      </c>
    </row>
    <row r="72" spans="1:18" hidden="1" x14ac:dyDescent="0.35">
      <c r="A72">
        <v>806241834</v>
      </c>
      <c r="B72" s="3">
        <v>43286</v>
      </c>
      <c r="C72" s="3">
        <v>43302</v>
      </c>
      <c r="D72" t="s">
        <v>54</v>
      </c>
      <c r="E72" t="s">
        <v>29</v>
      </c>
      <c r="F72" t="s">
        <v>33</v>
      </c>
      <c r="G72" t="s">
        <v>18</v>
      </c>
      <c r="H72" t="s">
        <v>15</v>
      </c>
      <c r="I72" s="9">
        <v>3730</v>
      </c>
      <c r="J72" s="9">
        <v>109.28</v>
      </c>
      <c r="K72" s="9">
        <v>35.840000000000003</v>
      </c>
      <c r="L72" s="9">
        <f>tbl_salesdata[[#This Row],[Units Sold]]*tbl_salesdata[[#This Row],[Unit Cost]]</f>
        <v>133683.20000000001</v>
      </c>
      <c r="M72" s="9">
        <f>tbl_salesdata[[#This Row],[Units Sold]]*tbl_salesdata[[#This Row],[Unit Price]]</f>
        <v>407614.4</v>
      </c>
      <c r="N72" s="9">
        <f>tbl_salesdata[[#This Row],[Total Sales]]-tbl_salesdata[[#This Row],[Total Cost]]</f>
        <v>273931.2</v>
      </c>
      <c r="O72">
        <f>tbl_salesdata[[#This Row],[Ship Date]]-tbl_salesdata[[#This Row],[Order Date]]</f>
        <v>16</v>
      </c>
      <c r="P72">
        <f>WEEKDAY(tbl_salesdata[[#This Row],[Order Date]],2)</f>
        <v>4</v>
      </c>
      <c r="Q72" t="str">
        <f>TEXT(tbl_salesdata[[#This Row],[Order Date]],"dddd")</f>
        <v>Thursday</v>
      </c>
      <c r="R72" t="str">
        <f>IF(tbl_salesdata[[#This Row],[Weekdaynum]]&gt;5,"Yes","No")</f>
        <v>No</v>
      </c>
    </row>
    <row r="73" spans="1:18" hidden="1" x14ac:dyDescent="0.35">
      <c r="A73">
        <v>747774398</v>
      </c>
      <c r="B73" s="3">
        <v>42802</v>
      </c>
      <c r="C73" s="3">
        <v>42823</v>
      </c>
      <c r="D73" t="s">
        <v>91</v>
      </c>
      <c r="E73" t="s">
        <v>21</v>
      </c>
      <c r="F73" t="s">
        <v>47</v>
      </c>
      <c r="G73" t="s">
        <v>18</v>
      </c>
      <c r="H73" t="s">
        <v>15</v>
      </c>
      <c r="I73" s="9">
        <v>1916</v>
      </c>
      <c r="J73" s="9">
        <v>421.89</v>
      </c>
      <c r="K73" s="9">
        <v>364.69</v>
      </c>
      <c r="L73" s="9">
        <f>tbl_salesdata[[#This Row],[Units Sold]]*tbl_salesdata[[#This Row],[Unit Cost]]</f>
        <v>698746.04</v>
      </c>
      <c r="M73" s="9">
        <f>tbl_salesdata[[#This Row],[Units Sold]]*tbl_salesdata[[#This Row],[Unit Price]]</f>
        <v>808341.24</v>
      </c>
      <c r="N73" s="9">
        <f>tbl_salesdata[[#This Row],[Total Sales]]-tbl_salesdata[[#This Row],[Total Cost]]</f>
        <v>109595.19999999995</v>
      </c>
      <c r="O73">
        <f>tbl_salesdata[[#This Row],[Ship Date]]-tbl_salesdata[[#This Row],[Order Date]]</f>
        <v>21</v>
      </c>
      <c r="P73">
        <f>WEEKDAY(tbl_salesdata[[#This Row],[Order Date]],2)</f>
        <v>3</v>
      </c>
      <c r="Q73" t="str">
        <f>TEXT(tbl_salesdata[[#This Row],[Order Date]],"dddd")</f>
        <v>Wednesday</v>
      </c>
      <c r="R73" t="str">
        <f>IF(tbl_salesdata[[#This Row],[Weekdaynum]]&gt;5,"Yes","No")</f>
        <v>No</v>
      </c>
    </row>
    <row r="74" spans="1:18" hidden="1" x14ac:dyDescent="0.35">
      <c r="A74">
        <v>616755998</v>
      </c>
      <c r="B74" s="3">
        <v>44524</v>
      </c>
      <c r="C74" s="3">
        <v>44531</v>
      </c>
      <c r="D74" t="s">
        <v>16</v>
      </c>
      <c r="E74" t="s">
        <v>12</v>
      </c>
      <c r="F74" t="s">
        <v>47</v>
      </c>
      <c r="G74" t="s">
        <v>14</v>
      </c>
      <c r="H74" t="s">
        <v>34</v>
      </c>
      <c r="I74" s="9">
        <v>660</v>
      </c>
      <c r="J74" s="9">
        <v>421.89</v>
      </c>
      <c r="K74" s="9">
        <v>364.69</v>
      </c>
      <c r="L74" s="9">
        <f>tbl_salesdata[[#This Row],[Units Sold]]*tbl_salesdata[[#This Row],[Unit Cost]]</f>
        <v>240695.4</v>
      </c>
      <c r="M74" s="9">
        <f>tbl_salesdata[[#This Row],[Units Sold]]*tbl_salesdata[[#This Row],[Unit Price]]</f>
        <v>278447.39999999997</v>
      </c>
      <c r="N74" s="9">
        <f>tbl_salesdata[[#This Row],[Total Sales]]-tbl_salesdata[[#This Row],[Total Cost]]</f>
        <v>37751.999999999971</v>
      </c>
      <c r="O74">
        <f>tbl_salesdata[[#This Row],[Ship Date]]-tbl_salesdata[[#This Row],[Order Date]]</f>
        <v>7</v>
      </c>
      <c r="P74">
        <f>WEEKDAY(tbl_salesdata[[#This Row],[Order Date]],2)</f>
        <v>3</v>
      </c>
      <c r="Q74" t="str">
        <f>TEXT(tbl_salesdata[[#This Row],[Order Date]],"dddd")</f>
        <v>Wednesday</v>
      </c>
      <c r="R74" t="str">
        <f>IF(tbl_salesdata[[#This Row],[Weekdaynum]]&gt;5,"Yes","No")</f>
        <v>No</v>
      </c>
    </row>
    <row r="75" spans="1:18" hidden="1" x14ac:dyDescent="0.35">
      <c r="A75">
        <v>691360461</v>
      </c>
      <c r="B75" s="3">
        <v>42663</v>
      </c>
      <c r="C75" s="3">
        <v>42681</v>
      </c>
      <c r="D75" t="s">
        <v>92</v>
      </c>
      <c r="E75" t="s">
        <v>32</v>
      </c>
      <c r="F75" t="s">
        <v>13</v>
      </c>
      <c r="G75" t="s">
        <v>18</v>
      </c>
      <c r="H75" t="s">
        <v>19</v>
      </c>
      <c r="I75" s="9">
        <v>7779</v>
      </c>
      <c r="J75" s="9">
        <v>255.28</v>
      </c>
      <c r="K75" s="9">
        <v>159.41999999999999</v>
      </c>
      <c r="L75" s="9">
        <f>tbl_salesdata[[#This Row],[Units Sold]]*tbl_salesdata[[#This Row],[Unit Cost]]</f>
        <v>1240128.18</v>
      </c>
      <c r="M75" s="9">
        <f>tbl_salesdata[[#This Row],[Units Sold]]*tbl_salesdata[[#This Row],[Unit Price]]</f>
        <v>1985823.12</v>
      </c>
      <c r="N75" s="9">
        <f>tbl_salesdata[[#This Row],[Total Sales]]-tbl_salesdata[[#This Row],[Total Cost]]</f>
        <v>745694.94000000018</v>
      </c>
      <c r="O75">
        <f>tbl_salesdata[[#This Row],[Ship Date]]-tbl_salesdata[[#This Row],[Order Date]]</f>
        <v>18</v>
      </c>
      <c r="P75">
        <f>WEEKDAY(tbl_salesdata[[#This Row],[Order Date]],2)</f>
        <v>4</v>
      </c>
      <c r="Q75" t="str">
        <f>TEXT(tbl_salesdata[[#This Row],[Order Date]],"dddd")</f>
        <v>Thursday</v>
      </c>
      <c r="R75" t="str">
        <f>IF(tbl_salesdata[[#This Row],[Weekdaynum]]&gt;5,"Yes","No")</f>
        <v>No</v>
      </c>
    </row>
    <row r="76" spans="1:18" hidden="1" x14ac:dyDescent="0.35">
      <c r="A76">
        <v>870074117</v>
      </c>
      <c r="B76" s="3">
        <v>43556</v>
      </c>
      <c r="C76" s="3">
        <v>43570</v>
      </c>
      <c r="D76" t="s">
        <v>45</v>
      </c>
      <c r="E76" t="s">
        <v>12</v>
      </c>
      <c r="F76" t="s">
        <v>22</v>
      </c>
      <c r="G76" t="s">
        <v>14</v>
      </c>
      <c r="H76" t="s">
        <v>19</v>
      </c>
      <c r="I76" s="9">
        <v>3121</v>
      </c>
      <c r="J76" s="9">
        <v>47.45</v>
      </c>
      <c r="K76" s="9">
        <v>31.79</v>
      </c>
      <c r="L76" s="9">
        <f>tbl_salesdata[[#This Row],[Units Sold]]*tbl_salesdata[[#This Row],[Unit Cost]]</f>
        <v>99216.59</v>
      </c>
      <c r="M76" s="9">
        <f>tbl_salesdata[[#This Row],[Units Sold]]*tbl_salesdata[[#This Row],[Unit Price]]</f>
        <v>148091.45000000001</v>
      </c>
      <c r="N76" s="9">
        <f>tbl_salesdata[[#This Row],[Total Sales]]-tbl_salesdata[[#This Row],[Total Cost]]</f>
        <v>48874.860000000015</v>
      </c>
      <c r="O76">
        <f>tbl_salesdata[[#This Row],[Ship Date]]-tbl_salesdata[[#This Row],[Order Date]]</f>
        <v>14</v>
      </c>
      <c r="P76">
        <f>WEEKDAY(tbl_salesdata[[#This Row],[Order Date]],2)</f>
        <v>1</v>
      </c>
      <c r="Q76" t="str">
        <f>TEXT(tbl_salesdata[[#This Row],[Order Date]],"dddd")</f>
        <v>Monday</v>
      </c>
      <c r="R76" t="str">
        <f>IF(tbl_salesdata[[#This Row],[Weekdaynum]]&gt;5,"Yes","No")</f>
        <v>No</v>
      </c>
    </row>
    <row r="77" spans="1:18" hidden="1" x14ac:dyDescent="0.35">
      <c r="A77">
        <v>221695792</v>
      </c>
      <c r="B77" s="3">
        <v>44621</v>
      </c>
      <c r="C77" s="3">
        <v>44641</v>
      </c>
      <c r="D77" t="s">
        <v>93</v>
      </c>
      <c r="E77" t="s">
        <v>29</v>
      </c>
      <c r="F77" t="s">
        <v>40</v>
      </c>
      <c r="G77" t="s">
        <v>14</v>
      </c>
      <c r="H77" t="s">
        <v>34</v>
      </c>
      <c r="I77" s="9">
        <v>3566</v>
      </c>
      <c r="J77" s="9">
        <v>651.21</v>
      </c>
      <c r="K77" s="9">
        <v>524.96</v>
      </c>
      <c r="L77" s="9">
        <f>tbl_salesdata[[#This Row],[Units Sold]]*tbl_salesdata[[#This Row],[Unit Cost]]</f>
        <v>1872007.36</v>
      </c>
      <c r="M77" s="9">
        <f>tbl_salesdata[[#This Row],[Units Sold]]*tbl_salesdata[[#This Row],[Unit Price]]</f>
        <v>2322214.8600000003</v>
      </c>
      <c r="N77" s="9">
        <f>tbl_salesdata[[#This Row],[Total Sales]]-tbl_salesdata[[#This Row],[Total Cost]]</f>
        <v>450207.50000000023</v>
      </c>
      <c r="O77">
        <f>tbl_salesdata[[#This Row],[Ship Date]]-tbl_salesdata[[#This Row],[Order Date]]</f>
        <v>20</v>
      </c>
      <c r="P77">
        <f>WEEKDAY(tbl_salesdata[[#This Row],[Order Date]],2)</f>
        <v>2</v>
      </c>
      <c r="Q77" t="str">
        <f>TEXT(tbl_salesdata[[#This Row],[Order Date]],"dddd")</f>
        <v>Tuesday</v>
      </c>
      <c r="R77" t="str">
        <f>IF(tbl_salesdata[[#This Row],[Weekdaynum]]&gt;5,"Yes","No")</f>
        <v>No</v>
      </c>
    </row>
    <row r="78" spans="1:18" hidden="1" x14ac:dyDescent="0.35">
      <c r="A78">
        <v>135336816</v>
      </c>
      <c r="B78" s="3">
        <v>42929</v>
      </c>
      <c r="C78" s="3">
        <v>42948</v>
      </c>
      <c r="D78" t="s">
        <v>63</v>
      </c>
      <c r="E78" t="s">
        <v>32</v>
      </c>
      <c r="F78" t="s">
        <v>56</v>
      </c>
      <c r="G78" t="s">
        <v>14</v>
      </c>
      <c r="H78" t="s">
        <v>15</v>
      </c>
      <c r="I78" s="9">
        <v>8026</v>
      </c>
      <c r="J78" s="9">
        <v>9.33</v>
      </c>
      <c r="K78" s="9">
        <v>6.92</v>
      </c>
      <c r="L78" s="9">
        <f>tbl_salesdata[[#This Row],[Units Sold]]*tbl_salesdata[[#This Row],[Unit Cost]]</f>
        <v>55539.92</v>
      </c>
      <c r="M78" s="9">
        <f>tbl_salesdata[[#This Row],[Units Sold]]*tbl_salesdata[[#This Row],[Unit Price]]</f>
        <v>74882.58</v>
      </c>
      <c r="N78" s="9">
        <f>tbl_salesdata[[#This Row],[Total Sales]]-tbl_salesdata[[#This Row],[Total Cost]]</f>
        <v>19342.660000000003</v>
      </c>
      <c r="O78">
        <f>tbl_salesdata[[#This Row],[Ship Date]]-tbl_salesdata[[#This Row],[Order Date]]</f>
        <v>19</v>
      </c>
      <c r="P78">
        <f>WEEKDAY(tbl_salesdata[[#This Row],[Order Date]],2)</f>
        <v>4</v>
      </c>
      <c r="Q78" t="str">
        <f>TEXT(tbl_salesdata[[#This Row],[Order Date]],"dddd")</f>
        <v>Thursday</v>
      </c>
      <c r="R78" t="str">
        <f>IF(tbl_salesdata[[#This Row],[Weekdaynum]]&gt;5,"Yes","No")</f>
        <v>No</v>
      </c>
    </row>
    <row r="79" spans="1:18" hidden="1" x14ac:dyDescent="0.35">
      <c r="A79">
        <v>270421016</v>
      </c>
      <c r="B79" s="3">
        <v>43950</v>
      </c>
      <c r="C79" s="3">
        <v>43951</v>
      </c>
      <c r="D79" t="s">
        <v>31</v>
      </c>
      <c r="E79" t="s">
        <v>32</v>
      </c>
      <c r="F79" t="s">
        <v>40</v>
      </c>
      <c r="G79" t="s">
        <v>14</v>
      </c>
      <c r="H79" t="s">
        <v>26</v>
      </c>
      <c r="I79" s="9">
        <v>2443</v>
      </c>
      <c r="J79" s="9">
        <v>651.21</v>
      </c>
      <c r="K79" s="9">
        <v>524.96</v>
      </c>
      <c r="L79" s="9">
        <f>tbl_salesdata[[#This Row],[Units Sold]]*tbl_salesdata[[#This Row],[Unit Cost]]</f>
        <v>1282477.28</v>
      </c>
      <c r="M79" s="9">
        <f>tbl_salesdata[[#This Row],[Units Sold]]*tbl_salesdata[[#This Row],[Unit Price]]</f>
        <v>1590906.03</v>
      </c>
      <c r="N79" s="9">
        <f>tbl_salesdata[[#This Row],[Total Sales]]-tbl_salesdata[[#This Row],[Total Cost]]</f>
        <v>308428.75</v>
      </c>
      <c r="O79">
        <f>tbl_salesdata[[#This Row],[Ship Date]]-tbl_salesdata[[#This Row],[Order Date]]</f>
        <v>1</v>
      </c>
      <c r="P79">
        <f>WEEKDAY(tbl_salesdata[[#This Row],[Order Date]],2)</f>
        <v>3</v>
      </c>
      <c r="Q79" t="str">
        <f>TEXT(tbl_salesdata[[#This Row],[Order Date]],"dddd")</f>
        <v>Wednesday</v>
      </c>
      <c r="R79" t="str">
        <f>IF(tbl_salesdata[[#This Row],[Weekdaynum]]&gt;5,"Yes","No")</f>
        <v>No</v>
      </c>
    </row>
    <row r="80" spans="1:18" hidden="1" x14ac:dyDescent="0.35">
      <c r="A80">
        <v>806684720</v>
      </c>
      <c r="B80" s="3">
        <v>44728</v>
      </c>
      <c r="C80" s="3">
        <v>44749</v>
      </c>
      <c r="D80" t="s">
        <v>94</v>
      </c>
      <c r="E80" t="s">
        <v>38</v>
      </c>
      <c r="F80" t="s">
        <v>76</v>
      </c>
      <c r="G80" t="s">
        <v>14</v>
      </c>
      <c r="H80" t="s">
        <v>34</v>
      </c>
      <c r="I80" s="9">
        <v>4790</v>
      </c>
      <c r="J80" s="9">
        <v>668.27</v>
      </c>
      <c r="K80" s="9">
        <v>502.54</v>
      </c>
      <c r="L80" s="9">
        <f>tbl_salesdata[[#This Row],[Units Sold]]*tbl_salesdata[[#This Row],[Unit Cost]]</f>
        <v>2407166.6</v>
      </c>
      <c r="M80" s="9">
        <f>tbl_salesdata[[#This Row],[Units Sold]]*tbl_salesdata[[#This Row],[Unit Price]]</f>
        <v>3201013.3</v>
      </c>
      <c r="N80" s="9">
        <f>tbl_salesdata[[#This Row],[Total Sales]]-tbl_salesdata[[#This Row],[Total Cost]]</f>
        <v>793846.69999999972</v>
      </c>
      <c r="O80">
        <f>tbl_salesdata[[#This Row],[Ship Date]]-tbl_salesdata[[#This Row],[Order Date]]</f>
        <v>21</v>
      </c>
      <c r="P80">
        <f>WEEKDAY(tbl_salesdata[[#This Row],[Order Date]],2)</f>
        <v>4</v>
      </c>
      <c r="Q80" t="str">
        <f>TEXT(tbl_salesdata[[#This Row],[Order Date]],"dddd")</f>
        <v>Thursday</v>
      </c>
      <c r="R80" t="str">
        <f>IF(tbl_salesdata[[#This Row],[Weekdaynum]]&gt;5,"Yes","No")</f>
        <v>No</v>
      </c>
    </row>
    <row r="81" spans="1:18" hidden="1" x14ac:dyDescent="0.35">
      <c r="A81">
        <v>194176757</v>
      </c>
      <c r="B81" s="3">
        <v>42926</v>
      </c>
      <c r="C81" s="3">
        <v>42937</v>
      </c>
      <c r="D81" t="s">
        <v>95</v>
      </c>
      <c r="E81" t="s">
        <v>21</v>
      </c>
      <c r="F81" t="s">
        <v>76</v>
      </c>
      <c r="G81" t="s">
        <v>14</v>
      </c>
      <c r="H81" t="s">
        <v>15</v>
      </c>
      <c r="I81" s="9">
        <v>72</v>
      </c>
      <c r="J81" s="9">
        <v>668.27</v>
      </c>
      <c r="K81" s="9">
        <v>502.54</v>
      </c>
      <c r="L81" s="9">
        <f>tbl_salesdata[[#This Row],[Units Sold]]*tbl_salesdata[[#This Row],[Unit Cost]]</f>
        <v>36182.880000000005</v>
      </c>
      <c r="M81" s="9">
        <f>tbl_salesdata[[#This Row],[Units Sold]]*tbl_salesdata[[#This Row],[Unit Price]]</f>
        <v>48115.44</v>
      </c>
      <c r="N81" s="9">
        <f>tbl_salesdata[[#This Row],[Total Sales]]-tbl_salesdata[[#This Row],[Total Cost]]</f>
        <v>11932.559999999998</v>
      </c>
      <c r="O81">
        <f>tbl_salesdata[[#This Row],[Ship Date]]-tbl_salesdata[[#This Row],[Order Date]]</f>
        <v>11</v>
      </c>
      <c r="P81">
        <f>WEEKDAY(tbl_salesdata[[#This Row],[Order Date]],2)</f>
        <v>1</v>
      </c>
      <c r="Q81" t="str">
        <f>TEXT(tbl_salesdata[[#This Row],[Order Date]],"dddd")</f>
        <v>Monday</v>
      </c>
      <c r="R81" t="str">
        <f>IF(tbl_salesdata[[#This Row],[Weekdaynum]]&gt;5,"Yes","No")</f>
        <v>No</v>
      </c>
    </row>
    <row r="82" spans="1:18" hidden="1" x14ac:dyDescent="0.35">
      <c r="A82">
        <v>103258454</v>
      </c>
      <c r="B82" s="3">
        <v>42914</v>
      </c>
      <c r="C82" s="3">
        <v>42927</v>
      </c>
      <c r="D82" t="s">
        <v>96</v>
      </c>
      <c r="E82" t="s">
        <v>29</v>
      </c>
      <c r="F82" t="s">
        <v>13</v>
      </c>
      <c r="G82" t="s">
        <v>18</v>
      </c>
      <c r="H82" t="s">
        <v>34</v>
      </c>
      <c r="I82" s="9">
        <v>5326</v>
      </c>
      <c r="J82" s="9">
        <v>255.28</v>
      </c>
      <c r="K82" s="9">
        <v>159.41999999999999</v>
      </c>
      <c r="L82" s="9">
        <f>tbl_salesdata[[#This Row],[Units Sold]]*tbl_salesdata[[#This Row],[Unit Cost]]</f>
        <v>849070.91999999993</v>
      </c>
      <c r="M82" s="9">
        <f>tbl_salesdata[[#This Row],[Units Sold]]*tbl_salesdata[[#This Row],[Unit Price]]</f>
        <v>1359621.28</v>
      </c>
      <c r="N82" s="9">
        <f>tbl_salesdata[[#This Row],[Total Sales]]-tbl_salesdata[[#This Row],[Total Cost]]</f>
        <v>510550.3600000001</v>
      </c>
      <c r="O82">
        <f>tbl_salesdata[[#This Row],[Ship Date]]-tbl_salesdata[[#This Row],[Order Date]]</f>
        <v>13</v>
      </c>
      <c r="P82">
        <f>WEEKDAY(tbl_salesdata[[#This Row],[Order Date]],2)</f>
        <v>3</v>
      </c>
      <c r="Q82" t="str">
        <f>TEXT(tbl_salesdata[[#This Row],[Order Date]],"dddd")</f>
        <v>Wednesday</v>
      </c>
      <c r="R82" t="str">
        <f>IF(tbl_salesdata[[#This Row],[Weekdaynum]]&gt;5,"Yes","No")</f>
        <v>No</v>
      </c>
    </row>
    <row r="83" spans="1:18" x14ac:dyDescent="0.35">
      <c r="A83">
        <v>477863490</v>
      </c>
      <c r="B83" s="3">
        <v>42077</v>
      </c>
      <c r="C83" s="3">
        <v>42089</v>
      </c>
      <c r="D83" t="s">
        <v>161</v>
      </c>
      <c r="E83" t="s">
        <v>24</v>
      </c>
      <c r="F83" t="s">
        <v>76</v>
      </c>
      <c r="G83" t="s">
        <v>14</v>
      </c>
      <c r="H83" t="s">
        <v>15</v>
      </c>
      <c r="I83" s="9">
        <v>9281</v>
      </c>
      <c r="J83" s="9">
        <v>668.27</v>
      </c>
      <c r="K83" s="9">
        <v>502.54</v>
      </c>
      <c r="L83" s="9">
        <f>tbl_salesdata[[#This Row],[Units Sold]]*tbl_salesdata[[#This Row],[Unit Cost]]</f>
        <v>4664073.74</v>
      </c>
      <c r="M83" s="9">
        <f>tbl_salesdata[[#This Row],[Units Sold]]*tbl_salesdata[[#This Row],[Unit Price]]</f>
        <v>6202213.8700000001</v>
      </c>
      <c r="N83" s="9">
        <f>tbl_salesdata[[#This Row],[Total Sales]]-tbl_salesdata[[#This Row],[Total Cost]]</f>
        <v>1538140.13</v>
      </c>
      <c r="O83">
        <f>tbl_salesdata[[#This Row],[Ship Date]]-tbl_salesdata[[#This Row],[Order Date]]</f>
        <v>12</v>
      </c>
      <c r="P83">
        <f>WEEKDAY(tbl_salesdata[[#This Row],[Order Date]],2)</f>
        <v>6</v>
      </c>
      <c r="Q83" t="str">
        <f>TEXT(tbl_salesdata[[#This Row],[Order Date]],"dddd")</f>
        <v>Saturday</v>
      </c>
      <c r="R83" t="str">
        <f>IF(tbl_salesdata[[#This Row],[Weekdaynum]]&gt;5,"Yes","No")</f>
        <v>Yes</v>
      </c>
    </row>
    <row r="84" spans="1:18" x14ac:dyDescent="0.35">
      <c r="A84">
        <v>681092536</v>
      </c>
      <c r="B84" s="3">
        <v>43379</v>
      </c>
      <c r="C84" s="3">
        <v>43399</v>
      </c>
      <c r="D84" t="s">
        <v>27</v>
      </c>
      <c r="E84" t="s">
        <v>24</v>
      </c>
      <c r="F84" t="s">
        <v>40</v>
      </c>
      <c r="G84" t="s">
        <v>18</v>
      </c>
      <c r="H84" t="s">
        <v>26</v>
      </c>
      <c r="I84" s="9">
        <v>9272</v>
      </c>
      <c r="J84" s="9">
        <v>651.21</v>
      </c>
      <c r="K84" s="9">
        <v>524.96</v>
      </c>
      <c r="L84" s="9">
        <f>tbl_salesdata[[#This Row],[Units Sold]]*tbl_salesdata[[#This Row],[Unit Cost]]</f>
        <v>4867429.12</v>
      </c>
      <c r="M84" s="9">
        <f>tbl_salesdata[[#This Row],[Units Sold]]*tbl_salesdata[[#This Row],[Unit Price]]</f>
        <v>6038019.1200000001</v>
      </c>
      <c r="N84" s="9">
        <f>tbl_salesdata[[#This Row],[Total Sales]]-tbl_salesdata[[#This Row],[Total Cost]]</f>
        <v>1170590</v>
      </c>
      <c r="O84">
        <f>tbl_salesdata[[#This Row],[Ship Date]]-tbl_salesdata[[#This Row],[Order Date]]</f>
        <v>20</v>
      </c>
      <c r="P84">
        <f>WEEKDAY(tbl_salesdata[[#This Row],[Order Date]],2)</f>
        <v>6</v>
      </c>
      <c r="Q84" t="str">
        <f>TEXT(tbl_salesdata[[#This Row],[Order Date]],"dddd")</f>
        <v>Saturday</v>
      </c>
      <c r="R84" t="str">
        <f>IF(tbl_salesdata[[#This Row],[Weekdaynum]]&gt;5,"Yes","No")</f>
        <v>Yes</v>
      </c>
    </row>
    <row r="85" spans="1:18" hidden="1" x14ac:dyDescent="0.35">
      <c r="A85">
        <v>918342292</v>
      </c>
      <c r="B85" s="3">
        <v>42309</v>
      </c>
      <c r="C85" s="3">
        <v>42321</v>
      </c>
      <c r="D85" t="s">
        <v>99</v>
      </c>
      <c r="E85" t="s">
        <v>38</v>
      </c>
      <c r="F85" t="s">
        <v>76</v>
      </c>
      <c r="G85" t="s">
        <v>14</v>
      </c>
      <c r="H85" t="s">
        <v>34</v>
      </c>
      <c r="I85" s="9">
        <v>6747</v>
      </c>
      <c r="J85" s="9">
        <v>668.27</v>
      </c>
      <c r="K85" s="9">
        <v>502.54</v>
      </c>
      <c r="L85" s="9">
        <f>tbl_salesdata[[#This Row],[Units Sold]]*tbl_salesdata[[#This Row],[Unit Cost]]</f>
        <v>3390637.3800000004</v>
      </c>
      <c r="M85" s="9">
        <f>tbl_salesdata[[#This Row],[Units Sold]]*tbl_salesdata[[#This Row],[Unit Price]]</f>
        <v>4508817.6899999995</v>
      </c>
      <c r="N85" s="9">
        <f>tbl_salesdata[[#This Row],[Total Sales]]-tbl_salesdata[[#This Row],[Total Cost]]</f>
        <v>1118180.3099999991</v>
      </c>
      <c r="O85">
        <f>tbl_salesdata[[#This Row],[Ship Date]]-tbl_salesdata[[#This Row],[Order Date]]</f>
        <v>12</v>
      </c>
      <c r="P85">
        <f>WEEKDAY(tbl_salesdata[[#This Row],[Order Date]],2)</f>
        <v>7</v>
      </c>
      <c r="Q85" t="str">
        <f>TEXT(tbl_salesdata[[#This Row],[Order Date]],"dddd")</f>
        <v>Sunday</v>
      </c>
      <c r="R85" t="str">
        <f>IF(tbl_salesdata[[#This Row],[Weekdaynum]]&gt;5,"Yes","No")</f>
        <v>Yes</v>
      </c>
    </row>
    <row r="86" spans="1:18" hidden="1" x14ac:dyDescent="0.35">
      <c r="A86">
        <v>773645913</v>
      </c>
      <c r="B86" s="3">
        <v>44218</v>
      </c>
      <c r="C86" s="3">
        <v>44239</v>
      </c>
      <c r="D86" t="s">
        <v>100</v>
      </c>
      <c r="E86" t="s">
        <v>21</v>
      </c>
      <c r="F86" t="s">
        <v>42</v>
      </c>
      <c r="G86" t="s">
        <v>14</v>
      </c>
      <c r="H86" t="s">
        <v>34</v>
      </c>
      <c r="I86" s="9">
        <v>7873</v>
      </c>
      <c r="J86" s="9">
        <v>437.2</v>
      </c>
      <c r="K86" s="9">
        <v>263.33</v>
      </c>
      <c r="L86" s="9">
        <f>tbl_salesdata[[#This Row],[Units Sold]]*tbl_salesdata[[#This Row],[Unit Cost]]</f>
        <v>2073197.0899999999</v>
      </c>
      <c r="M86" s="9">
        <f>tbl_salesdata[[#This Row],[Units Sold]]*tbl_salesdata[[#This Row],[Unit Price]]</f>
        <v>3442075.6</v>
      </c>
      <c r="N86" s="9">
        <f>tbl_salesdata[[#This Row],[Total Sales]]-tbl_salesdata[[#This Row],[Total Cost]]</f>
        <v>1368878.5100000002</v>
      </c>
      <c r="O86">
        <f>tbl_salesdata[[#This Row],[Ship Date]]-tbl_salesdata[[#This Row],[Order Date]]</f>
        <v>21</v>
      </c>
      <c r="P86">
        <f>WEEKDAY(tbl_salesdata[[#This Row],[Order Date]],2)</f>
        <v>5</v>
      </c>
      <c r="Q86" t="str">
        <f>TEXT(tbl_salesdata[[#This Row],[Order Date]],"dddd")</f>
        <v>Friday</v>
      </c>
      <c r="R86" t="str">
        <f>IF(tbl_salesdata[[#This Row],[Weekdaynum]]&gt;5,"Yes","No")</f>
        <v>No</v>
      </c>
    </row>
    <row r="87" spans="1:18" hidden="1" x14ac:dyDescent="0.35">
      <c r="A87">
        <v>657033336</v>
      </c>
      <c r="B87" s="3">
        <v>43264</v>
      </c>
      <c r="C87" s="3">
        <v>43275</v>
      </c>
      <c r="D87" t="s">
        <v>101</v>
      </c>
      <c r="E87" t="s">
        <v>24</v>
      </c>
      <c r="F87" t="s">
        <v>42</v>
      </c>
      <c r="G87" t="s">
        <v>14</v>
      </c>
      <c r="H87" t="s">
        <v>19</v>
      </c>
      <c r="I87" s="9">
        <v>9620</v>
      </c>
      <c r="J87" s="9">
        <v>437.2</v>
      </c>
      <c r="K87" s="9">
        <v>263.33</v>
      </c>
      <c r="L87" s="9">
        <f>tbl_salesdata[[#This Row],[Units Sold]]*tbl_salesdata[[#This Row],[Unit Cost]]</f>
        <v>2533234.5999999996</v>
      </c>
      <c r="M87" s="9">
        <f>tbl_salesdata[[#This Row],[Units Sold]]*tbl_salesdata[[#This Row],[Unit Price]]</f>
        <v>4205864</v>
      </c>
      <c r="N87" s="9">
        <f>tbl_salesdata[[#This Row],[Total Sales]]-tbl_salesdata[[#This Row],[Total Cost]]</f>
        <v>1672629.4000000004</v>
      </c>
      <c r="O87">
        <f>tbl_salesdata[[#This Row],[Ship Date]]-tbl_salesdata[[#This Row],[Order Date]]</f>
        <v>11</v>
      </c>
      <c r="P87">
        <f>WEEKDAY(tbl_salesdata[[#This Row],[Order Date]],2)</f>
        <v>3</v>
      </c>
      <c r="Q87" t="str">
        <f>TEXT(tbl_salesdata[[#This Row],[Order Date]],"dddd")</f>
        <v>Wednesday</v>
      </c>
      <c r="R87" t="str">
        <f>IF(tbl_salesdata[[#This Row],[Weekdaynum]]&gt;5,"Yes","No")</f>
        <v>No</v>
      </c>
    </row>
    <row r="88" spans="1:18" hidden="1" x14ac:dyDescent="0.35">
      <c r="A88">
        <v>410740888</v>
      </c>
      <c r="B88" s="3">
        <v>44036</v>
      </c>
      <c r="C88" s="3">
        <v>44053</v>
      </c>
      <c r="D88" t="s">
        <v>35</v>
      </c>
      <c r="E88" t="s">
        <v>21</v>
      </c>
      <c r="F88" t="s">
        <v>47</v>
      </c>
      <c r="G88" t="s">
        <v>14</v>
      </c>
      <c r="H88" t="s">
        <v>34</v>
      </c>
      <c r="I88" s="9">
        <v>6211</v>
      </c>
      <c r="J88" s="9">
        <v>421.89</v>
      </c>
      <c r="K88" s="9">
        <v>364.69</v>
      </c>
      <c r="L88" s="9">
        <f>tbl_salesdata[[#This Row],[Units Sold]]*tbl_salesdata[[#This Row],[Unit Cost]]</f>
        <v>2265089.59</v>
      </c>
      <c r="M88" s="9">
        <f>tbl_salesdata[[#This Row],[Units Sold]]*tbl_salesdata[[#This Row],[Unit Price]]</f>
        <v>2620358.79</v>
      </c>
      <c r="N88" s="9">
        <f>tbl_salesdata[[#This Row],[Total Sales]]-tbl_salesdata[[#This Row],[Total Cost]]</f>
        <v>355269.20000000019</v>
      </c>
      <c r="O88">
        <f>tbl_salesdata[[#This Row],[Ship Date]]-tbl_salesdata[[#This Row],[Order Date]]</f>
        <v>17</v>
      </c>
      <c r="P88">
        <f>WEEKDAY(tbl_salesdata[[#This Row],[Order Date]],2)</f>
        <v>5</v>
      </c>
      <c r="Q88" t="str">
        <f>TEXT(tbl_salesdata[[#This Row],[Order Date]],"dddd")</f>
        <v>Friday</v>
      </c>
      <c r="R88" t="str">
        <f>IF(tbl_salesdata[[#This Row],[Weekdaynum]]&gt;5,"Yes","No")</f>
        <v>No</v>
      </c>
    </row>
    <row r="89" spans="1:18" hidden="1" x14ac:dyDescent="0.35">
      <c r="A89">
        <v>847317397</v>
      </c>
      <c r="B89" s="3">
        <v>44545</v>
      </c>
      <c r="C89" s="3">
        <v>44564</v>
      </c>
      <c r="D89" t="s">
        <v>102</v>
      </c>
      <c r="E89" t="s">
        <v>21</v>
      </c>
      <c r="F89" t="s">
        <v>47</v>
      </c>
      <c r="G89" t="s">
        <v>18</v>
      </c>
      <c r="H89" t="s">
        <v>15</v>
      </c>
      <c r="I89" s="9">
        <v>8902</v>
      </c>
      <c r="J89" s="9">
        <v>421.89</v>
      </c>
      <c r="K89" s="9">
        <v>364.69</v>
      </c>
      <c r="L89" s="9">
        <f>tbl_salesdata[[#This Row],[Units Sold]]*tbl_salesdata[[#This Row],[Unit Cost]]</f>
        <v>3246470.38</v>
      </c>
      <c r="M89" s="9">
        <f>tbl_salesdata[[#This Row],[Units Sold]]*tbl_salesdata[[#This Row],[Unit Price]]</f>
        <v>3755664.78</v>
      </c>
      <c r="N89" s="9">
        <f>tbl_salesdata[[#This Row],[Total Sales]]-tbl_salesdata[[#This Row],[Total Cost]]</f>
        <v>509194.39999999991</v>
      </c>
      <c r="O89">
        <f>tbl_salesdata[[#This Row],[Ship Date]]-tbl_salesdata[[#This Row],[Order Date]]</f>
        <v>19</v>
      </c>
      <c r="P89">
        <f>WEEKDAY(tbl_salesdata[[#This Row],[Order Date]],2)</f>
        <v>3</v>
      </c>
      <c r="Q89" t="str">
        <f>TEXT(tbl_salesdata[[#This Row],[Order Date]],"dddd")</f>
        <v>Wednesday</v>
      </c>
      <c r="R89" t="str">
        <f>IF(tbl_salesdata[[#This Row],[Weekdaynum]]&gt;5,"Yes","No")</f>
        <v>No</v>
      </c>
    </row>
    <row r="90" spans="1:18" hidden="1" x14ac:dyDescent="0.35">
      <c r="A90">
        <v>599624192</v>
      </c>
      <c r="B90" s="3">
        <v>44077</v>
      </c>
      <c r="C90" s="3">
        <v>44090</v>
      </c>
      <c r="D90" t="s">
        <v>103</v>
      </c>
      <c r="E90" t="s">
        <v>21</v>
      </c>
      <c r="F90" t="s">
        <v>22</v>
      </c>
      <c r="G90" t="s">
        <v>14</v>
      </c>
      <c r="H90" t="s">
        <v>26</v>
      </c>
      <c r="I90" s="9">
        <v>978</v>
      </c>
      <c r="J90" s="9">
        <v>47.45</v>
      </c>
      <c r="K90" s="9">
        <v>31.79</v>
      </c>
      <c r="L90" s="9">
        <f>tbl_salesdata[[#This Row],[Units Sold]]*tbl_salesdata[[#This Row],[Unit Cost]]</f>
        <v>31090.62</v>
      </c>
      <c r="M90" s="9">
        <f>tbl_salesdata[[#This Row],[Units Sold]]*tbl_salesdata[[#This Row],[Unit Price]]</f>
        <v>46406.100000000006</v>
      </c>
      <c r="N90" s="9">
        <f>tbl_salesdata[[#This Row],[Total Sales]]-tbl_salesdata[[#This Row],[Total Cost]]</f>
        <v>15315.480000000007</v>
      </c>
      <c r="O90">
        <f>tbl_salesdata[[#This Row],[Ship Date]]-tbl_salesdata[[#This Row],[Order Date]]</f>
        <v>13</v>
      </c>
      <c r="P90">
        <f>WEEKDAY(tbl_salesdata[[#This Row],[Order Date]],2)</f>
        <v>4</v>
      </c>
      <c r="Q90" t="str">
        <f>TEXT(tbl_salesdata[[#This Row],[Order Date]],"dddd")</f>
        <v>Thursday</v>
      </c>
      <c r="R90" t="str">
        <f>IF(tbl_salesdata[[#This Row],[Weekdaynum]]&gt;5,"Yes","No")</f>
        <v>No</v>
      </c>
    </row>
    <row r="91" spans="1:18" hidden="1" x14ac:dyDescent="0.35">
      <c r="A91">
        <v>170835101</v>
      </c>
      <c r="B91" s="3">
        <v>43849</v>
      </c>
      <c r="C91" s="3">
        <v>43861</v>
      </c>
      <c r="D91" t="s">
        <v>104</v>
      </c>
      <c r="E91" t="s">
        <v>24</v>
      </c>
      <c r="F91" t="s">
        <v>22</v>
      </c>
      <c r="G91" t="s">
        <v>18</v>
      </c>
      <c r="H91" t="s">
        <v>34</v>
      </c>
      <c r="I91" s="9">
        <v>2758</v>
      </c>
      <c r="J91" s="9">
        <v>47.45</v>
      </c>
      <c r="K91" s="9">
        <v>31.79</v>
      </c>
      <c r="L91" s="9">
        <f>tbl_salesdata[[#This Row],[Units Sold]]*tbl_salesdata[[#This Row],[Unit Cost]]</f>
        <v>87676.819999999992</v>
      </c>
      <c r="M91" s="9">
        <f>tbl_salesdata[[#This Row],[Units Sold]]*tbl_salesdata[[#This Row],[Unit Price]]</f>
        <v>130867.1</v>
      </c>
      <c r="N91" s="9">
        <f>tbl_salesdata[[#This Row],[Total Sales]]-tbl_salesdata[[#This Row],[Total Cost]]</f>
        <v>43190.280000000013</v>
      </c>
      <c r="O91">
        <f>tbl_salesdata[[#This Row],[Ship Date]]-tbl_salesdata[[#This Row],[Order Date]]</f>
        <v>12</v>
      </c>
      <c r="P91">
        <f>WEEKDAY(tbl_salesdata[[#This Row],[Order Date]],2)</f>
        <v>7</v>
      </c>
      <c r="Q91" t="str">
        <f>TEXT(tbl_salesdata[[#This Row],[Order Date]],"dddd")</f>
        <v>Sunday</v>
      </c>
      <c r="R91" t="str">
        <f>IF(tbl_salesdata[[#This Row],[Weekdaynum]]&gt;5,"Yes","No")</f>
        <v>Yes</v>
      </c>
    </row>
    <row r="92" spans="1:18" hidden="1" x14ac:dyDescent="0.35">
      <c r="A92">
        <v>584436452</v>
      </c>
      <c r="B92" s="3">
        <v>42386</v>
      </c>
      <c r="C92" s="3">
        <v>42403</v>
      </c>
      <c r="D92" t="s">
        <v>105</v>
      </c>
      <c r="E92" t="s">
        <v>12</v>
      </c>
      <c r="F92" t="s">
        <v>25</v>
      </c>
      <c r="G92" t="s">
        <v>14</v>
      </c>
      <c r="H92" t="s">
        <v>34</v>
      </c>
      <c r="I92" s="9">
        <v>6588</v>
      </c>
      <c r="J92" s="9">
        <v>205.7</v>
      </c>
      <c r="K92" s="9">
        <v>117.11</v>
      </c>
      <c r="L92" s="9">
        <f>tbl_salesdata[[#This Row],[Units Sold]]*tbl_salesdata[[#This Row],[Unit Cost]]</f>
        <v>771520.68</v>
      </c>
      <c r="M92" s="9">
        <f>tbl_salesdata[[#This Row],[Units Sold]]*tbl_salesdata[[#This Row],[Unit Price]]</f>
        <v>1355151.5999999999</v>
      </c>
      <c r="N92" s="9">
        <f>tbl_salesdata[[#This Row],[Total Sales]]-tbl_salesdata[[#This Row],[Total Cost]]</f>
        <v>583630.91999999981</v>
      </c>
      <c r="O92">
        <f>tbl_salesdata[[#This Row],[Ship Date]]-tbl_salesdata[[#This Row],[Order Date]]</f>
        <v>17</v>
      </c>
      <c r="P92">
        <f>WEEKDAY(tbl_salesdata[[#This Row],[Order Date]],2)</f>
        <v>7</v>
      </c>
      <c r="Q92" t="str">
        <f>TEXT(tbl_salesdata[[#This Row],[Order Date]],"dddd")</f>
        <v>Sunday</v>
      </c>
      <c r="R92" t="str">
        <f>IF(tbl_salesdata[[#This Row],[Weekdaynum]]&gt;5,"Yes","No")</f>
        <v>Yes</v>
      </c>
    </row>
    <row r="93" spans="1:18" hidden="1" x14ac:dyDescent="0.35">
      <c r="A93">
        <v>234227073</v>
      </c>
      <c r="B93" s="3">
        <v>44106</v>
      </c>
      <c r="C93" s="3">
        <v>44116</v>
      </c>
      <c r="D93" t="s">
        <v>106</v>
      </c>
      <c r="E93" t="s">
        <v>38</v>
      </c>
      <c r="F93" t="s">
        <v>40</v>
      </c>
      <c r="G93" t="s">
        <v>14</v>
      </c>
      <c r="H93" t="s">
        <v>34</v>
      </c>
      <c r="I93" s="9">
        <v>1851</v>
      </c>
      <c r="J93" s="9">
        <v>651.21</v>
      </c>
      <c r="K93" s="9">
        <v>524.96</v>
      </c>
      <c r="L93" s="9">
        <f>tbl_salesdata[[#This Row],[Units Sold]]*tbl_salesdata[[#This Row],[Unit Cost]]</f>
        <v>971700.96000000008</v>
      </c>
      <c r="M93" s="9">
        <f>tbl_salesdata[[#This Row],[Units Sold]]*tbl_salesdata[[#This Row],[Unit Price]]</f>
        <v>1205389.71</v>
      </c>
      <c r="N93" s="9">
        <f>tbl_salesdata[[#This Row],[Total Sales]]-tbl_salesdata[[#This Row],[Total Cost]]</f>
        <v>233688.74999999988</v>
      </c>
      <c r="O93">
        <f>tbl_salesdata[[#This Row],[Ship Date]]-tbl_salesdata[[#This Row],[Order Date]]</f>
        <v>10</v>
      </c>
      <c r="P93">
        <f>WEEKDAY(tbl_salesdata[[#This Row],[Order Date]],2)</f>
        <v>5</v>
      </c>
      <c r="Q93" t="str">
        <f>TEXT(tbl_salesdata[[#This Row],[Order Date]],"dddd")</f>
        <v>Friday</v>
      </c>
      <c r="R93" t="str">
        <f>IF(tbl_salesdata[[#This Row],[Weekdaynum]]&gt;5,"Yes","No")</f>
        <v>No</v>
      </c>
    </row>
    <row r="94" spans="1:18" hidden="1" x14ac:dyDescent="0.35">
      <c r="A94">
        <v>734318292</v>
      </c>
      <c r="B94" s="3">
        <v>43121</v>
      </c>
      <c r="C94" s="3">
        <v>43123</v>
      </c>
      <c r="D94" t="s">
        <v>107</v>
      </c>
      <c r="E94" t="s">
        <v>21</v>
      </c>
      <c r="F94" t="s">
        <v>40</v>
      </c>
      <c r="G94" t="s">
        <v>14</v>
      </c>
      <c r="H94" t="s">
        <v>15</v>
      </c>
      <c r="I94" s="9">
        <v>9956</v>
      </c>
      <c r="J94" s="9">
        <v>651.21</v>
      </c>
      <c r="K94" s="9">
        <v>524.96</v>
      </c>
      <c r="L94" s="9">
        <f>tbl_salesdata[[#This Row],[Units Sold]]*tbl_salesdata[[#This Row],[Unit Cost]]</f>
        <v>5226501.7600000007</v>
      </c>
      <c r="M94" s="9">
        <f>tbl_salesdata[[#This Row],[Units Sold]]*tbl_salesdata[[#This Row],[Unit Price]]</f>
        <v>6483446.7600000007</v>
      </c>
      <c r="N94" s="9">
        <f>tbl_salesdata[[#This Row],[Total Sales]]-tbl_salesdata[[#This Row],[Total Cost]]</f>
        <v>1256945</v>
      </c>
      <c r="O94">
        <f>tbl_salesdata[[#This Row],[Ship Date]]-tbl_salesdata[[#This Row],[Order Date]]</f>
        <v>2</v>
      </c>
      <c r="P94">
        <f>WEEKDAY(tbl_salesdata[[#This Row],[Order Date]],2)</f>
        <v>7</v>
      </c>
      <c r="Q94" t="str">
        <f>TEXT(tbl_salesdata[[#This Row],[Order Date]],"dddd")</f>
        <v>Sunday</v>
      </c>
      <c r="R94" t="str">
        <f>IF(tbl_salesdata[[#This Row],[Weekdaynum]]&gt;5,"Yes","No")</f>
        <v>Yes</v>
      </c>
    </row>
    <row r="95" spans="1:18" x14ac:dyDescent="0.35">
      <c r="A95">
        <v>520915305</v>
      </c>
      <c r="B95" s="3">
        <v>44485</v>
      </c>
      <c r="C95" s="3">
        <v>44501</v>
      </c>
      <c r="D95" t="s">
        <v>95</v>
      </c>
      <c r="E95" t="s">
        <v>21</v>
      </c>
      <c r="F95" t="s">
        <v>40</v>
      </c>
      <c r="G95" t="s">
        <v>18</v>
      </c>
      <c r="H95" t="s">
        <v>34</v>
      </c>
      <c r="I95" s="9">
        <v>9270</v>
      </c>
      <c r="J95" s="9">
        <v>651.21</v>
      </c>
      <c r="K95" s="9">
        <v>524.96</v>
      </c>
      <c r="L95" s="9">
        <f>tbl_salesdata[[#This Row],[Units Sold]]*tbl_salesdata[[#This Row],[Unit Cost]]</f>
        <v>4866379.2</v>
      </c>
      <c r="M95" s="9">
        <f>tbl_salesdata[[#This Row],[Units Sold]]*tbl_salesdata[[#This Row],[Unit Price]]</f>
        <v>6036716.7000000002</v>
      </c>
      <c r="N95" s="9">
        <f>tbl_salesdata[[#This Row],[Total Sales]]-tbl_salesdata[[#This Row],[Total Cost]]</f>
        <v>1170337.5</v>
      </c>
      <c r="O95">
        <f>tbl_salesdata[[#This Row],[Ship Date]]-tbl_salesdata[[#This Row],[Order Date]]</f>
        <v>16</v>
      </c>
      <c r="P95">
        <f>WEEKDAY(tbl_salesdata[[#This Row],[Order Date]],2)</f>
        <v>6</v>
      </c>
      <c r="Q95" t="str">
        <f>TEXT(tbl_salesdata[[#This Row],[Order Date]],"dddd")</f>
        <v>Saturday</v>
      </c>
      <c r="R95" t="str">
        <f>IF(tbl_salesdata[[#This Row],[Weekdaynum]]&gt;5,"Yes","No")</f>
        <v>Yes</v>
      </c>
    </row>
    <row r="96" spans="1:18" hidden="1" x14ac:dyDescent="0.35">
      <c r="A96">
        <v>743410336</v>
      </c>
      <c r="B96" s="3">
        <v>42059</v>
      </c>
      <c r="C96" s="3">
        <v>42064</v>
      </c>
      <c r="D96" t="s">
        <v>27</v>
      </c>
      <c r="E96" t="s">
        <v>24</v>
      </c>
      <c r="F96" t="s">
        <v>25</v>
      </c>
      <c r="G96" t="s">
        <v>14</v>
      </c>
      <c r="H96" t="s">
        <v>19</v>
      </c>
      <c r="I96" s="9">
        <v>494</v>
      </c>
      <c r="J96" s="9">
        <v>205.7</v>
      </c>
      <c r="K96" s="9">
        <v>117.11</v>
      </c>
      <c r="L96" s="9">
        <f>tbl_salesdata[[#This Row],[Units Sold]]*tbl_salesdata[[#This Row],[Unit Cost]]</f>
        <v>57852.34</v>
      </c>
      <c r="M96" s="9">
        <f>tbl_salesdata[[#This Row],[Units Sold]]*tbl_salesdata[[#This Row],[Unit Price]]</f>
        <v>101615.79999999999</v>
      </c>
      <c r="N96" s="9">
        <f>tbl_salesdata[[#This Row],[Total Sales]]-tbl_salesdata[[#This Row],[Total Cost]]</f>
        <v>43763.459999999992</v>
      </c>
      <c r="O96">
        <f>tbl_salesdata[[#This Row],[Ship Date]]-tbl_salesdata[[#This Row],[Order Date]]</f>
        <v>5</v>
      </c>
      <c r="P96">
        <f>WEEKDAY(tbl_salesdata[[#This Row],[Order Date]],2)</f>
        <v>2</v>
      </c>
      <c r="Q96" t="str">
        <f>TEXT(tbl_salesdata[[#This Row],[Order Date]],"dddd")</f>
        <v>Tuesday</v>
      </c>
      <c r="R96" t="str">
        <f>IF(tbl_salesdata[[#This Row],[Weekdaynum]]&gt;5,"Yes","No")</f>
        <v>No</v>
      </c>
    </row>
    <row r="97" spans="1:18" hidden="1" x14ac:dyDescent="0.35">
      <c r="A97">
        <v>232196319</v>
      </c>
      <c r="B97" s="3">
        <v>42923</v>
      </c>
      <c r="C97" s="3">
        <v>42931</v>
      </c>
      <c r="D97" t="s">
        <v>109</v>
      </c>
      <c r="E97" t="s">
        <v>21</v>
      </c>
      <c r="F97" t="s">
        <v>76</v>
      </c>
      <c r="G97" t="s">
        <v>18</v>
      </c>
      <c r="H97" t="s">
        <v>26</v>
      </c>
      <c r="I97" s="9">
        <v>905</v>
      </c>
      <c r="J97" s="9">
        <v>668.27</v>
      </c>
      <c r="K97" s="9">
        <v>502.54</v>
      </c>
      <c r="L97" s="9">
        <f>tbl_salesdata[[#This Row],[Units Sold]]*tbl_salesdata[[#This Row],[Unit Cost]]</f>
        <v>454798.7</v>
      </c>
      <c r="M97" s="9">
        <f>tbl_salesdata[[#This Row],[Units Sold]]*tbl_salesdata[[#This Row],[Unit Price]]</f>
        <v>604784.35</v>
      </c>
      <c r="N97" s="9">
        <f>tbl_salesdata[[#This Row],[Total Sales]]-tbl_salesdata[[#This Row],[Total Cost]]</f>
        <v>149985.64999999997</v>
      </c>
      <c r="O97">
        <f>tbl_salesdata[[#This Row],[Ship Date]]-tbl_salesdata[[#This Row],[Order Date]]</f>
        <v>8</v>
      </c>
      <c r="P97">
        <f>WEEKDAY(tbl_salesdata[[#This Row],[Order Date]],2)</f>
        <v>5</v>
      </c>
      <c r="Q97" t="str">
        <f>TEXT(tbl_salesdata[[#This Row],[Order Date]],"dddd")</f>
        <v>Friday</v>
      </c>
      <c r="R97" t="str">
        <f>IF(tbl_salesdata[[#This Row],[Weekdaynum]]&gt;5,"Yes","No")</f>
        <v>No</v>
      </c>
    </row>
    <row r="98" spans="1:18" x14ac:dyDescent="0.35">
      <c r="A98">
        <v>208806169</v>
      </c>
      <c r="B98" s="3">
        <v>42413</v>
      </c>
      <c r="C98" s="3">
        <v>42417</v>
      </c>
      <c r="D98" t="s">
        <v>166</v>
      </c>
      <c r="E98" t="s">
        <v>38</v>
      </c>
      <c r="F98" t="s">
        <v>40</v>
      </c>
      <c r="G98" t="s">
        <v>14</v>
      </c>
      <c r="H98" t="s">
        <v>26</v>
      </c>
      <c r="I98" s="9">
        <v>9240</v>
      </c>
      <c r="J98" s="9">
        <v>651.21</v>
      </c>
      <c r="K98" s="9">
        <v>524.96</v>
      </c>
      <c r="L98" s="9">
        <f>tbl_salesdata[[#This Row],[Units Sold]]*tbl_salesdata[[#This Row],[Unit Cost]]</f>
        <v>4850630.4000000004</v>
      </c>
      <c r="M98" s="9">
        <f>tbl_salesdata[[#This Row],[Units Sold]]*tbl_salesdata[[#This Row],[Unit Price]]</f>
        <v>6017180.4000000004</v>
      </c>
      <c r="N98" s="9">
        <f>tbl_salesdata[[#This Row],[Total Sales]]-tbl_salesdata[[#This Row],[Total Cost]]</f>
        <v>1166550</v>
      </c>
      <c r="O98">
        <f>tbl_salesdata[[#This Row],[Ship Date]]-tbl_salesdata[[#This Row],[Order Date]]</f>
        <v>4</v>
      </c>
      <c r="P98">
        <f>WEEKDAY(tbl_salesdata[[#This Row],[Order Date]],2)</f>
        <v>6</v>
      </c>
      <c r="Q98" t="str">
        <f>TEXT(tbl_salesdata[[#This Row],[Order Date]],"dddd")</f>
        <v>Saturday</v>
      </c>
      <c r="R98" t="str">
        <f>IF(tbl_salesdata[[#This Row],[Weekdaynum]]&gt;5,"Yes","No")</f>
        <v>Yes</v>
      </c>
    </row>
    <row r="99" spans="1:18" hidden="1" x14ac:dyDescent="0.35">
      <c r="A99">
        <v>905054843</v>
      </c>
      <c r="B99" s="3">
        <v>44537</v>
      </c>
      <c r="C99" s="3">
        <v>44548</v>
      </c>
      <c r="D99" t="s">
        <v>81</v>
      </c>
      <c r="E99" t="s">
        <v>32</v>
      </c>
      <c r="F99" t="s">
        <v>56</v>
      </c>
      <c r="G99" t="s">
        <v>14</v>
      </c>
      <c r="H99" t="s">
        <v>26</v>
      </c>
      <c r="I99" s="9">
        <v>4695</v>
      </c>
      <c r="J99" s="9">
        <v>9.33</v>
      </c>
      <c r="K99" s="9">
        <v>6.92</v>
      </c>
      <c r="L99" s="9">
        <f>tbl_salesdata[[#This Row],[Units Sold]]*tbl_salesdata[[#This Row],[Unit Cost]]</f>
        <v>32489.4</v>
      </c>
      <c r="M99" s="9">
        <f>tbl_salesdata[[#This Row],[Units Sold]]*tbl_salesdata[[#This Row],[Unit Price]]</f>
        <v>43804.35</v>
      </c>
      <c r="N99" s="9">
        <f>tbl_salesdata[[#This Row],[Total Sales]]-tbl_salesdata[[#This Row],[Total Cost]]</f>
        <v>11314.949999999997</v>
      </c>
      <c r="O99">
        <f>tbl_salesdata[[#This Row],[Ship Date]]-tbl_salesdata[[#This Row],[Order Date]]</f>
        <v>11</v>
      </c>
      <c r="P99">
        <f>WEEKDAY(tbl_salesdata[[#This Row],[Order Date]],2)</f>
        <v>2</v>
      </c>
      <c r="Q99" t="str">
        <f>TEXT(tbl_salesdata[[#This Row],[Order Date]],"dddd")</f>
        <v>Tuesday</v>
      </c>
      <c r="R99" t="str">
        <f>IF(tbl_salesdata[[#This Row],[Weekdaynum]]&gt;5,"Yes","No")</f>
        <v>No</v>
      </c>
    </row>
    <row r="100" spans="1:18" hidden="1" x14ac:dyDescent="0.35">
      <c r="A100">
        <v>240787541</v>
      </c>
      <c r="B100" s="3">
        <v>42640</v>
      </c>
      <c r="C100" s="3">
        <v>42641</v>
      </c>
      <c r="D100" t="s">
        <v>70</v>
      </c>
      <c r="E100" t="s">
        <v>29</v>
      </c>
      <c r="F100" t="s">
        <v>76</v>
      </c>
      <c r="G100" t="s">
        <v>18</v>
      </c>
      <c r="H100" t="s">
        <v>19</v>
      </c>
      <c r="I100" s="9">
        <v>3239</v>
      </c>
      <c r="J100" s="9">
        <v>668.27</v>
      </c>
      <c r="K100" s="9">
        <v>502.54</v>
      </c>
      <c r="L100" s="9">
        <f>tbl_salesdata[[#This Row],[Units Sold]]*tbl_salesdata[[#This Row],[Unit Cost]]</f>
        <v>1627727.06</v>
      </c>
      <c r="M100" s="9">
        <f>tbl_salesdata[[#This Row],[Units Sold]]*tbl_salesdata[[#This Row],[Unit Price]]</f>
        <v>2164526.5299999998</v>
      </c>
      <c r="N100" s="9">
        <f>tbl_salesdata[[#This Row],[Total Sales]]-tbl_salesdata[[#This Row],[Total Cost]]</f>
        <v>536799.46999999974</v>
      </c>
      <c r="O100">
        <f>tbl_salesdata[[#This Row],[Ship Date]]-tbl_salesdata[[#This Row],[Order Date]]</f>
        <v>1</v>
      </c>
      <c r="P100">
        <f>WEEKDAY(tbl_salesdata[[#This Row],[Order Date]],2)</f>
        <v>2</v>
      </c>
      <c r="Q100" t="str">
        <f>TEXT(tbl_salesdata[[#This Row],[Order Date]],"dddd")</f>
        <v>Tuesday</v>
      </c>
      <c r="R100" t="str">
        <f>IF(tbl_salesdata[[#This Row],[Weekdaynum]]&gt;5,"Yes","No")</f>
        <v>No</v>
      </c>
    </row>
    <row r="101" spans="1:18" hidden="1" x14ac:dyDescent="0.35">
      <c r="A101">
        <v>194350135</v>
      </c>
      <c r="B101" s="3">
        <v>44703</v>
      </c>
      <c r="C101" s="3">
        <v>44721</v>
      </c>
      <c r="D101" t="s">
        <v>111</v>
      </c>
      <c r="E101" t="s">
        <v>38</v>
      </c>
      <c r="F101" t="s">
        <v>47</v>
      </c>
      <c r="G101" t="s">
        <v>14</v>
      </c>
      <c r="H101" t="s">
        <v>26</v>
      </c>
      <c r="I101" s="9">
        <v>1379</v>
      </c>
      <c r="J101" s="9">
        <v>421.89</v>
      </c>
      <c r="K101" s="9">
        <v>364.69</v>
      </c>
      <c r="L101" s="9">
        <f>tbl_salesdata[[#This Row],[Units Sold]]*tbl_salesdata[[#This Row],[Unit Cost]]</f>
        <v>502907.51</v>
      </c>
      <c r="M101" s="9">
        <f>tbl_salesdata[[#This Row],[Units Sold]]*tbl_salesdata[[#This Row],[Unit Price]]</f>
        <v>581786.30999999994</v>
      </c>
      <c r="N101" s="9">
        <f>tbl_salesdata[[#This Row],[Total Sales]]-tbl_salesdata[[#This Row],[Total Cost]]</f>
        <v>78878.79999999993</v>
      </c>
      <c r="O101">
        <f>tbl_salesdata[[#This Row],[Ship Date]]-tbl_salesdata[[#This Row],[Order Date]]</f>
        <v>18</v>
      </c>
      <c r="P101">
        <f>WEEKDAY(tbl_salesdata[[#This Row],[Order Date]],2)</f>
        <v>7</v>
      </c>
      <c r="Q101" t="str">
        <f>TEXT(tbl_salesdata[[#This Row],[Order Date]],"dddd")</f>
        <v>Sunday</v>
      </c>
      <c r="R101" t="str">
        <f>IF(tbl_salesdata[[#This Row],[Weekdaynum]]&gt;5,"Yes","No")</f>
        <v>Yes</v>
      </c>
    </row>
    <row r="102" spans="1:18" hidden="1" x14ac:dyDescent="0.35">
      <c r="A102">
        <v>242353951</v>
      </c>
      <c r="B102" s="3">
        <v>43567</v>
      </c>
      <c r="C102" s="3">
        <v>43577</v>
      </c>
      <c r="D102" t="s">
        <v>43</v>
      </c>
      <c r="E102" t="s">
        <v>24</v>
      </c>
      <c r="F102" t="s">
        <v>76</v>
      </c>
      <c r="G102" t="s">
        <v>14</v>
      </c>
      <c r="H102" t="s">
        <v>26</v>
      </c>
      <c r="I102" s="9">
        <v>6775</v>
      </c>
      <c r="J102" s="9">
        <v>668.27</v>
      </c>
      <c r="K102" s="9">
        <v>502.54</v>
      </c>
      <c r="L102" s="9">
        <f>tbl_salesdata[[#This Row],[Units Sold]]*tbl_salesdata[[#This Row],[Unit Cost]]</f>
        <v>3404708.5</v>
      </c>
      <c r="M102" s="9">
        <f>tbl_salesdata[[#This Row],[Units Sold]]*tbl_salesdata[[#This Row],[Unit Price]]</f>
        <v>4527529.25</v>
      </c>
      <c r="N102" s="9">
        <f>tbl_salesdata[[#This Row],[Total Sales]]-tbl_salesdata[[#This Row],[Total Cost]]</f>
        <v>1122820.75</v>
      </c>
      <c r="O102">
        <f>tbl_salesdata[[#This Row],[Ship Date]]-tbl_salesdata[[#This Row],[Order Date]]</f>
        <v>10</v>
      </c>
      <c r="P102">
        <f>WEEKDAY(tbl_salesdata[[#This Row],[Order Date]],2)</f>
        <v>5</v>
      </c>
      <c r="Q102" t="str">
        <f>TEXT(tbl_salesdata[[#This Row],[Order Date]],"dddd")</f>
        <v>Friday</v>
      </c>
      <c r="R102" t="str">
        <f>IF(tbl_salesdata[[#This Row],[Weekdaynum]]&gt;5,"Yes","No")</f>
        <v>No</v>
      </c>
    </row>
    <row r="103" spans="1:18" x14ac:dyDescent="0.35">
      <c r="A103">
        <v>778854548</v>
      </c>
      <c r="B103" s="3">
        <v>42280</v>
      </c>
      <c r="C103" s="3">
        <v>42281</v>
      </c>
      <c r="D103" t="s">
        <v>74</v>
      </c>
      <c r="E103" t="s">
        <v>38</v>
      </c>
      <c r="F103" t="s">
        <v>40</v>
      </c>
      <c r="G103" t="s">
        <v>18</v>
      </c>
      <c r="H103" t="s">
        <v>19</v>
      </c>
      <c r="I103" s="9">
        <v>9224</v>
      </c>
      <c r="J103" s="9">
        <v>651.21</v>
      </c>
      <c r="K103" s="9">
        <v>524.96</v>
      </c>
      <c r="L103" s="9">
        <f>tbl_salesdata[[#This Row],[Units Sold]]*tbl_salesdata[[#This Row],[Unit Cost]]</f>
        <v>4842231.04</v>
      </c>
      <c r="M103" s="9">
        <f>tbl_salesdata[[#This Row],[Units Sold]]*tbl_salesdata[[#This Row],[Unit Price]]</f>
        <v>6006761.04</v>
      </c>
      <c r="N103" s="9">
        <f>tbl_salesdata[[#This Row],[Total Sales]]-tbl_salesdata[[#This Row],[Total Cost]]</f>
        <v>1164530</v>
      </c>
      <c r="O103">
        <f>tbl_salesdata[[#This Row],[Ship Date]]-tbl_salesdata[[#This Row],[Order Date]]</f>
        <v>1</v>
      </c>
      <c r="P103">
        <f>WEEKDAY(tbl_salesdata[[#This Row],[Order Date]],2)</f>
        <v>6</v>
      </c>
      <c r="Q103" t="str">
        <f>TEXT(tbl_salesdata[[#This Row],[Order Date]],"dddd")</f>
        <v>Saturday</v>
      </c>
      <c r="R103" t="str">
        <f>IF(tbl_salesdata[[#This Row],[Weekdaynum]]&gt;5,"Yes","No")</f>
        <v>Yes</v>
      </c>
    </row>
    <row r="104" spans="1:18" hidden="1" x14ac:dyDescent="0.35">
      <c r="A104">
        <v>229693067</v>
      </c>
      <c r="B104" s="3">
        <v>44027</v>
      </c>
      <c r="C104" s="3">
        <v>44044</v>
      </c>
      <c r="D104" t="s">
        <v>113</v>
      </c>
      <c r="E104" t="s">
        <v>21</v>
      </c>
      <c r="F104" t="s">
        <v>42</v>
      </c>
      <c r="G104" t="s">
        <v>14</v>
      </c>
      <c r="H104" t="s">
        <v>26</v>
      </c>
      <c r="I104" s="9">
        <v>138</v>
      </c>
      <c r="J104" s="9">
        <v>437.2</v>
      </c>
      <c r="K104" s="9">
        <v>263.33</v>
      </c>
      <c r="L104" s="9">
        <f>tbl_salesdata[[#This Row],[Units Sold]]*tbl_salesdata[[#This Row],[Unit Cost]]</f>
        <v>36339.54</v>
      </c>
      <c r="M104" s="9">
        <f>tbl_salesdata[[#This Row],[Units Sold]]*tbl_salesdata[[#This Row],[Unit Price]]</f>
        <v>60333.599999999999</v>
      </c>
      <c r="N104" s="9">
        <f>tbl_salesdata[[#This Row],[Total Sales]]-tbl_salesdata[[#This Row],[Total Cost]]</f>
        <v>23994.059999999998</v>
      </c>
      <c r="O104">
        <f>tbl_salesdata[[#This Row],[Ship Date]]-tbl_salesdata[[#This Row],[Order Date]]</f>
        <v>17</v>
      </c>
      <c r="P104">
        <f>WEEKDAY(tbl_salesdata[[#This Row],[Order Date]],2)</f>
        <v>3</v>
      </c>
      <c r="Q104" t="str">
        <f>TEXT(tbl_salesdata[[#This Row],[Order Date]],"dddd")</f>
        <v>Wednesday</v>
      </c>
      <c r="R104" t="str">
        <f>IF(tbl_salesdata[[#This Row],[Weekdaynum]]&gt;5,"Yes","No")</f>
        <v>No</v>
      </c>
    </row>
    <row r="105" spans="1:18" hidden="1" x14ac:dyDescent="0.35">
      <c r="A105">
        <v>373813521</v>
      </c>
      <c r="B105" s="3">
        <v>43604</v>
      </c>
      <c r="C105" s="3">
        <v>43616</v>
      </c>
      <c r="D105" t="s">
        <v>114</v>
      </c>
      <c r="E105" t="s">
        <v>38</v>
      </c>
      <c r="F105" t="s">
        <v>25</v>
      </c>
      <c r="G105" t="s">
        <v>18</v>
      </c>
      <c r="H105" t="s">
        <v>34</v>
      </c>
      <c r="I105" s="9">
        <v>8583</v>
      </c>
      <c r="J105" s="9">
        <v>205.7</v>
      </c>
      <c r="K105" s="9">
        <v>117.11</v>
      </c>
      <c r="L105" s="9">
        <f>tbl_salesdata[[#This Row],[Units Sold]]*tbl_salesdata[[#This Row],[Unit Cost]]</f>
        <v>1005155.13</v>
      </c>
      <c r="M105" s="9">
        <f>tbl_salesdata[[#This Row],[Units Sold]]*tbl_salesdata[[#This Row],[Unit Price]]</f>
        <v>1765523.0999999999</v>
      </c>
      <c r="N105" s="9">
        <f>tbl_salesdata[[#This Row],[Total Sales]]-tbl_salesdata[[#This Row],[Total Cost]]</f>
        <v>760367.96999999986</v>
      </c>
      <c r="O105">
        <f>tbl_salesdata[[#This Row],[Ship Date]]-tbl_salesdata[[#This Row],[Order Date]]</f>
        <v>12</v>
      </c>
      <c r="P105">
        <f>WEEKDAY(tbl_salesdata[[#This Row],[Order Date]],2)</f>
        <v>7</v>
      </c>
      <c r="Q105" t="str">
        <f>TEXT(tbl_salesdata[[#This Row],[Order Date]],"dddd")</f>
        <v>Sunday</v>
      </c>
      <c r="R105" t="str">
        <f>IF(tbl_salesdata[[#This Row],[Weekdaynum]]&gt;5,"Yes","No")</f>
        <v>Yes</v>
      </c>
    </row>
    <row r="106" spans="1:18" x14ac:dyDescent="0.35">
      <c r="A106">
        <v>118005025</v>
      </c>
      <c r="B106" s="3">
        <v>44464</v>
      </c>
      <c r="C106" s="3">
        <v>44474</v>
      </c>
      <c r="D106" t="s">
        <v>191</v>
      </c>
      <c r="E106" t="s">
        <v>24</v>
      </c>
      <c r="F106" t="s">
        <v>40</v>
      </c>
      <c r="G106" t="s">
        <v>14</v>
      </c>
      <c r="H106" t="s">
        <v>34</v>
      </c>
      <c r="I106" s="9">
        <v>9164</v>
      </c>
      <c r="J106" s="9">
        <v>651.21</v>
      </c>
      <c r="K106" s="9">
        <v>524.96</v>
      </c>
      <c r="L106" s="9">
        <f>tbl_salesdata[[#This Row],[Units Sold]]*tbl_salesdata[[#This Row],[Unit Cost]]</f>
        <v>4810733.4400000004</v>
      </c>
      <c r="M106" s="9">
        <f>tbl_salesdata[[#This Row],[Units Sold]]*tbl_salesdata[[#This Row],[Unit Price]]</f>
        <v>5967688.4400000004</v>
      </c>
      <c r="N106" s="9">
        <f>tbl_salesdata[[#This Row],[Total Sales]]-tbl_salesdata[[#This Row],[Total Cost]]</f>
        <v>1156955</v>
      </c>
      <c r="O106">
        <f>tbl_salesdata[[#This Row],[Ship Date]]-tbl_salesdata[[#This Row],[Order Date]]</f>
        <v>10</v>
      </c>
      <c r="P106">
        <f>WEEKDAY(tbl_salesdata[[#This Row],[Order Date]],2)</f>
        <v>6</v>
      </c>
      <c r="Q106" t="str">
        <f>TEXT(tbl_salesdata[[#This Row],[Order Date]],"dddd")</f>
        <v>Saturday</v>
      </c>
      <c r="R106" t="str">
        <f>IF(tbl_salesdata[[#This Row],[Weekdaynum]]&gt;5,"Yes","No")</f>
        <v>Yes</v>
      </c>
    </row>
    <row r="107" spans="1:18" hidden="1" x14ac:dyDescent="0.35">
      <c r="A107">
        <v>202262866</v>
      </c>
      <c r="B107" s="3">
        <v>42314</v>
      </c>
      <c r="C107" s="3">
        <v>42334</v>
      </c>
      <c r="D107" t="s">
        <v>63</v>
      </c>
      <c r="E107" t="s">
        <v>32</v>
      </c>
      <c r="F107" t="s">
        <v>56</v>
      </c>
      <c r="G107" t="s">
        <v>18</v>
      </c>
      <c r="H107" t="s">
        <v>26</v>
      </c>
      <c r="I107" s="9">
        <v>2932</v>
      </c>
      <c r="J107" s="9">
        <v>9.33</v>
      </c>
      <c r="K107" s="9">
        <v>6.92</v>
      </c>
      <c r="L107" s="9">
        <f>tbl_salesdata[[#This Row],[Units Sold]]*tbl_salesdata[[#This Row],[Unit Cost]]</f>
        <v>20289.439999999999</v>
      </c>
      <c r="M107" s="9">
        <f>tbl_salesdata[[#This Row],[Units Sold]]*tbl_salesdata[[#This Row],[Unit Price]]</f>
        <v>27355.56</v>
      </c>
      <c r="N107" s="9">
        <f>tbl_salesdata[[#This Row],[Total Sales]]-tbl_salesdata[[#This Row],[Total Cost]]</f>
        <v>7066.1200000000026</v>
      </c>
      <c r="O107">
        <f>tbl_salesdata[[#This Row],[Ship Date]]-tbl_salesdata[[#This Row],[Order Date]]</f>
        <v>20</v>
      </c>
      <c r="P107">
        <f>WEEKDAY(tbl_salesdata[[#This Row],[Order Date]],2)</f>
        <v>5</v>
      </c>
      <c r="Q107" t="str">
        <f>TEXT(tbl_salesdata[[#This Row],[Order Date]],"dddd")</f>
        <v>Friday</v>
      </c>
      <c r="R107" t="str">
        <f>IF(tbl_salesdata[[#This Row],[Weekdaynum]]&gt;5,"Yes","No")</f>
        <v>No</v>
      </c>
    </row>
    <row r="108" spans="1:18" hidden="1" x14ac:dyDescent="0.35">
      <c r="A108">
        <v>963251912</v>
      </c>
      <c r="B108" s="3">
        <v>42725</v>
      </c>
      <c r="C108" s="3">
        <v>42735</v>
      </c>
      <c r="D108" t="s">
        <v>57</v>
      </c>
      <c r="E108" t="s">
        <v>32</v>
      </c>
      <c r="F108" t="s">
        <v>30</v>
      </c>
      <c r="G108" t="s">
        <v>18</v>
      </c>
      <c r="H108" t="s">
        <v>15</v>
      </c>
      <c r="I108" s="9">
        <v>6501</v>
      </c>
      <c r="J108" s="9">
        <v>81.73</v>
      </c>
      <c r="K108" s="9">
        <v>56.67</v>
      </c>
      <c r="L108" s="9">
        <f>tbl_salesdata[[#This Row],[Units Sold]]*tbl_salesdata[[#This Row],[Unit Cost]]</f>
        <v>368411.67</v>
      </c>
      <c r="M108" s="9">
        <f>tbl_salesdata[[#This Row],[Units Sold]]*tbl_salesdata[[#This Row],[Unit Price]]</f>
        <v>531326.73</v>
      </c>
      <c r="N108" s="9">
        <f>tbl_salesdata[[#This Row],[Total Sales]]-tbl_salesdata[[#This Row],[Total Cost]]</f>
        <v>162915.06</v>
      </c>
      <c r="O108">
        <f>tbl_salesdata[[#This Row],[Ship Date]]-tbl_salesdata[[#This Row],[Order Date]]</f>
        <v>10</v>
      </c>
      <c r="P108">
        <f>WEEKDAY(tbl_salesdata[[#This Row],[Order Date]],2)</f>
        <v>3</v>
      </c>
      <c r="Q108" t="str">
        <f>TEXT(tbl_salesdata[[#This Row],[Order Date]],"dddd")</f>
        <v>Wednesday</v>
      </c>
      <c r="R108" t="str">
        <f>IF(tbl_salesdata[[#This Row],[Weekdaynum]]&gt;5,"Yes","No")</f>
        <v>No</v>
      </c>
    </row>
    <row r="109" spans="1:18" hidden="1" x14ac:dyDescent="0.35">
      <c r="A109">
        <v>123711478</v>
      </c>
      <c r="B109" s="3">
        <v>44794</v>
      </c>
      <c r="C109" s="3">
        <v>44803</v>
      </c>
      <c r="D109" t="s">
        <v>11</v>
      </c>
      <c r="E109" t="s">
        <v>12</v>
      </c>
      <c r="F109" t="s">
        <v>76</v>
      </c>
      <c r="G109" t="s">
        <v>14</v>
      </c>
      <c r="H109" t="s">
        <v>15</v>
      </c>
      <c r="I109" s="9">
        <v>7830</v>
      </c>
      <c r="J109" s="9">
        <v>668.27</v>
      </c>
      <c r="K109" s="9">
        <v>502.54</v>
      </c>
      <c r="L109" s="9">
        <f>tbl_salesdata[[#This Row],[Units Sold]]*tbl_salesdata[[#This Row],[Unit Cost]]</f>
        <v>3934888.2</v>
      </c>
      <c r="M109" s="9">
        <f>tbl_salesdata[[#This Row],[Units Sold]]*tbl_salesdata[[#This Row],[Unit Price]]</f>
        <v>5232554.0999999996</v>
      </c>
      <c r="N109" s="9">
        <f>tbl_salesdata[[#This Row],[Total Sales]]-tbl_salesdata[[#This Row],[Total Cost]]</f>
        <v>1297665.8999999994</v>
      </c>
      <c r="O109">
        <f>tbl_salesdata[[#This Row],[Ship Date]]-tbl_salesdata[[#This Row],[Order Date]]</f>
        <v>9</v>
      </c>
      <c r="P109">
        <f>WEEKDAY(tbl_salesdata[[#This Row],[Order Date]],2)</f>
        <v>7</v>
      </c>
      <c r="Q109" t="str">
        <f>TEXT(tbl_salesdata[[#This Row],[Order Date]],"dddd")</f>
        <v>Sunday</v>
      </c>
      <c r="R109" t="str">
        <f>IF(tbl_salesdata[[#This Row],[Weekdaynum]]&gt;5,"Yes","No")</f>
        <v>Yes</v>
      </c>
    </row>
    <row r="110" spans="1:18" hidden="1" x14ac:dyDescent="0.35">
      <c r="A110">
        <v>422752892</v>
      </c>
      <c r="B110" s="3">
        <v>44785</v>
      </c>
      <c r="C110" s="3">
        <v>44790</v>
      </c>
      <c r="D110" t="s">
        <v>112</v>
      </c>
      <c r="E110" t="s">
        <v>12</v>
      </c>
      <c r="F110" t="s">
        <v>33</v>
      </c>
      <c r="G110" t="s">
        <v>18</v>
      </c>
      <c r="H110" t="s">
        <v>26</v>
      </c>
      <c r="I110" s="9">
        <v>830</v>
      </c>
      <c r="J110" s="9">
        <v>109.28</v>
      </c>
      <c r="K110" s="9">
        <v>35.840000000000003</v>
      </c>
      <c r="L110" s="9">
        <f>tbl_salesdata[[#This Row],[Units Sold]]*tbl_salesdata[[#This Row],[Unit Cost]]</f>
        <v>29747.200000000004</v>
      </c>
      <c r="M110" s="9">
        <f>tbl_salesdata[[#This Row],[Units Sold]]*tbl_salesdata[[#This Row],[Unit Price]]</f>
        <v>90702.399999999994</v>
      </c>
      <c r="N110" s="9">
        <f>tbl_salesdata[[#This Row],[Total Sales]]-tbl_salesdata[[#This Row],[Total Cost]]</f>
        <v>60955.19999999999</v>
      </c>
      <c r="O110">
        <f>tbl_salesdata[[#This Row],[Ship Date]]-tbl_salesdata[[#This Row],[Order Date]]</f>
        <v>5</v>
      </c>
      <c r="P110">
        <f>WEEKDAY(tbl_salesdata[[#This Row],[Order Date]],2)</f>
        <v>5</v>
      </c>
      <c r="Q110" t="str">
        <f>TEXT(tbl_salesdata[[#This Row],[Order Date]],"dddd")</f>
        <v>Friday</v>
      </c>
      <c r="R110" t="str">
        <f>IF(tbl_salesdata[[#This Row],[Weekdaynum]]&gt;5,"Yes","No")</f>
        <v>No</v>
      </c>
    </row>
    <row r="111" spans="1:18" hidden="1" x14ac:dyDescent="0.35">
      <c r="A111">
        <v>169799983</v>
      </c>
      <c r="B111" s="3">
        <v>44126</v>
      </c>
      <c r="C111" s="3">
        <v>44127</v>
      </c>
      <c r="D111" t="s">
        <v>116</v>
      </c>
      <c r="E111" t="s">
        <v>21</v>
      </c>
      <c r="F111" t="s">
        <v>56</v>
      </c>
      <c r="G111" t="s">
        <v>14</v>
      </c>
      <c r="H111" t="s">
        <v>34</v>
      </c>
      <c r="I111" s="9">
        <v>6443</v>
      </c>
      <c r="J111" s="9">
        <v>9.33</v>
      </c>
      <c r="K111" s="9">
        <v>6.92</v>
      </c>
      <c r="L111" s="9">
        <f>tbl_salesdata[[#This Row],[Units Sold]]*tbl_salesdata[[#This Row],[Unit Cost]]</f>
        <v>44585.56</v>
      </c>
      <c r="M111" s="9">
        <f>tbl_salesdata[[#This Row],[Units Sold]]*tbl_salesdata[[#This Row],[Unit Price]]</f>
        <v>60113.19</v>
      </c>
      <c r="N111" s="9">
        <f>tbl_salesdata[[#This Row],[Total Sales]]-tbl_salesdata[[#This Row],[Total Cost]]</f>
        <v>15527.630000000005</v>
      </c>
      <c r="O111">
        <f>tbl_salesdata[[#This Row],[Ship Date]]-tbl_salesdata[[#This Row],[Order Date]]</f>
        <v>1</v>
      </c>
      <c r="P111">
        <f>WEEKDAY(tbl_salesdata[[#This Row],[Order Date]],2)</f>
        <v>4</v>
      </c>
      <c r="Q111" t="str">
        <f>TEXT(tbl_salesdata[[#This Row],[Order Date]],"dddd")</f>
        <v>Thursday</v>
      </c>
      <c r="R111" t="str">
        <f>IF(tbl_salesdata[[#This Row],[Weekdaynum]]&gt;5,"Yes","No")</f>
        <v>No</v>
      </c>
    </row>
    <row r="112" spans="1:18" hidden="1" x14ac:dyDescent="0.35">
      <c r="A112">
        <v>894589078</v>
      </c>
      <c r="B112" s="3">
        <v>43170</v>
      </c>
      <c r="C112" s="3">
        <v>43182</v>
      </c>
      <c r="D112" t="s">
        <v>117</v>
      </c>
      <c r="E112" t="s">
        <v>21</v>
      </c>
      <c r="F112" t="s">
        <v>68</v>
      </c>
      <c r="G112" t="s">
        <v>14</v>
      </c>
      <c r="H112" t="s">
        <v>15</v>
      </c>
      <c r="I112" s="9">
        <v>7643</v>
      </c>
      <c r="J112" s="9">
        <v>154.06</v>
      </c>
      <c r="K112" s="9">
        <v>90.93</v>
      </c>
      <c r="L112" s="9">
        <f>tbl_salesdata[[#This Row],[Units Sold]]*tbl_salesdata[[#This Row],[Unit Cost]]</f>
        <v>694977.99000000011</v>
      </c>
      <c r="M112" s="9">
        <f>tbl_salesdata[[#This Row],[Units Sold]]*tbl_salesdata[[#This Row],[Unit Price]]</f>
        <v>1177480.58</v>
      </c>
      <c r="N112" s="9">
        <f>tbl_salesdata[[#This Row],[Total Sales]]-tbl_salesdata[[#This Row],[Total Cost]]</f>
        <v>482502.58999999997</v>
      </c>
      <c r="O112">
        <f>tbl_salesdata[[#This Row],[Ship Date]]-tbl_salesdata[[#This Row],[Order Date]]</f>
        <v>12</v>
      </c>
      <c r="P112">
        <f>WEEKDAY(tbl_salesdata[[#This Row],[Order Date]],2)</f>
        <v>7</v>
      </c>
      <c r="Q112" t="str">
        <f>TEXT(tbl_salesdata[[#This Row],[Order Date]],"dddd")</f>
        <v>Sunday</v>
      </c>
      <c r="R112" t="str">
        <f>IF(tbl_salesdata[[#This Row],[Weekdaynum]]&gt;5,"Yes","No")</f>
        <v>Yes</v>
      </c>
    </row>
    <row r="113" spans="1:18" hidden="1" x14ac:dyDescent="0.35">
      <c r="A113">
        <v>597169005</v>
      </c>
      <c r="B113" s="3">
        <v>42585</v>
      </c>
      <c r="C113" s="3">
        <v>42586</v>
      </c>
      <c r="D113" t="s">
        <v>118</v>
      </c>
      <c r="E113" t="s">
        <v>24</v>
      </c>
      <c r="F113" t="s">
        <v>40</v>
      </c>
      <c r="G113" t="s">
        <v>18</v>
      </c>
      <c r="H113" t="s">
        <v>15</v>
      </c>
      <c r="I113" s="9">
        <v>4434</v>
      </c>
      <c r="J113" s="9">
        <v>651.21</v>
      </c>
      <c r="K113" s="9">
        <v>524.96</v>
      </c>
      <c r="L113" s="9">
        <f>tbl_salesdata[[#This Row],[Units Sold]]*tbl_salesdata[[#This Row],[Unit Cost]]</f>
        <v>2327672.64</v>
      </c>
      <c r="M113" s="9">
        <f>tbl_salesdata[[#This Row],[Units Sold]]*tbl_salesdata[[#This Row],[Unit Price]]</f>
        <v>2887465.14</v>
      </c>
      <c r="N113" s="9">
        <f>tbl_salesdata[[#This Row],[Total Sales]]-tbl_salesdata[[#This Row],[Total Cost]]</f>
        <v>559792.5</v>
      </c>
      <c r="O113">
        <f>tbl_salesdata[[#This Row],[Ship Date]]-tbl_salesdata[[#This Row],[Order Date]]</f>
        <v>1</v>
      </c>
      <c r="P113">
        <f>WEEKDAY(tbl_salesdata[[#This Row],[Order Date]],2)</f>
        <v>3</v>
      </c>
      <c r="Q113" t="str">
        <f>TEXT(tbl_salesdata[[#This Row],[Order Date]],"dddd")</f>
        <v>Wednesday</v>
      </c>
      <c r="R113" t="str">
        <f>IF(tbl_salesdata[[#This Row],[Weekdaynum]]&gt;5,"Yes","No")</f>
        <v>No</v>
      </c>
    </row>
    <row r="114" spans="1:18" hidden="1" x14ac:dyDescent="0.35">
      <c r="A114">
        <v>497901093</v>
      </c>
      <c r="B114" s="3">
        <v>42120</v>
      </c>
      <c r="C114" s="3">
        <v>42138</v>
      </c>
      <c r="D114" t="s">
        <v>99</v>
      </c>
      <c r="E114" t="s">
        <v>38</v>
      </c>
      <c r="F114" t="s">
        <v>40</v>
      </c>
      <c r="G114" t="s">
        <v>18</v>
      </c>
      <c r="H114" t="s">
        <v>34</v>
      </c>
      <c r="I114" s="9">
        <v>8853</v>
      </c>
      <c r="J114" s="9">
        <v>651.21</v>
      </c>
      <c r="K114" s="9">
        <v>524.96</v>
      </c>
      <c r="L114" s="9">
        <f>tbl_salesdata[[#This Row],[Units Sold]]*tbl_salesdata[[#This Row],[Unit Cost]]</f>
        <v>4647470.88</v>
      </c>
      <c r="M114" s="9">
        <f>tbl_salesdata[[#This Row],[Units Sold]]*tbl_salesdata[[#This Row],[Unit Price]]</f>
        <v>5765162.1299999999</v>
      </c>
      <c r="N114" s="9">
        <f>tbl_salesdata[[#This Row],[Total Sales]]-tbl_salesdata[[#This Row],[Total Cost]]</f>
        <v>1117691.25</v>
      </c>
      <c r="O114">
        <f>tbl_salesdata[[#This Row],[Ship Date]]-tbl_salesdata[[#This Row],[Order Date]]</f>
        <v>18</v>
      </c>
      <c r="P114">
        <f>WEEKDAY(tbl_salesdata[[#This Row],[Order Date]],2)</f>
        <v>7</v>
      </c>
      <c r="Q114" t="str">
        <f>TEXT(tbl_salesdata[[#This Row],[Order Date]],"dddd")</f>
        <v>Sunday</v>
      </c>
      <c r="R114" t="str">
        <f>IF(tbl_salesdata[[#This Row],[Weekdaynum]]&gt;5,"Yes","No")</f>
        <v>Yes</v>
      </c>
    </row>
    <row r="115" spans="1:18" x14ac:dyDescent="0.35">
      <c r="A115">
        <v>674231231</v>
      </c>
      <c r="B115" s="3">
        <v>42182</v>
      </c>
      <c r="C115" s="3">
        <v>42193</v>
      </c>
      <c r="D115" t="s">
        <v>69</v>
      </c>
      <c r="E115" t="s">
        <v>38</v>
      </c>
      <c r="F115" t="s">
        <v>76</v>
      </c>
      <c r="G115" t="s">
        <v>14</v>
      </c>
      <c r="H115" t="s">
        <v>15</v>
      </c>
      <c r="I115" s="9">
        <v>8859</v>
      </c>
      <c r="J115" s="9">
        <v>668.27</v>
      </c>
      <c r="K115" s="9">
        <v>502.54</v>
      </c>
      <c r="L115" s="9">
        <f>tbl_salesdata[[#This Row],[Units Sold]]*tbl_salesdata[[#This Row],[Unit Cost]]</f>
        <v>4452001.8600000003</v>
      </c>
      <c r="M115" s="9">
        <f>tbl_salesdata[[#This Row],[Units Sold]]*tbl_salesdata[[#This Row],[Unit Price]]</f>
        <v>5920203.9299999997</v>
      </c>
      <c r="N115" s="9">
        <f>tbl_salesdata[[#This Row],[Total Sales]]-tbl_salesdata[[#This Row],[Total Cost]]</f>
        <v>1468202.0699999994</v>
      </c>
      <c r="O115">
        <f>tbl_salesdata[[#This Row],[Ship Date]]-tbl_salesdata[[#This Row],[Order Date]]</f>
        <v>11</v>
      </c>
      <c r="P115">
        <f>WEEKDAY(tbl_salesdata[[#This Row],[Order Date]],2)</f>
        <v>6</v>
      </c>
      <c r="Q115" t="str">
        <f>TEXT(tbl_salesdata[[#This Row],[Order Date]],"dddd")</f>
        <v>Saturday</v>
      </c>
      <c r="R115" t="str">
        <f>IF(tbl_salesdata[[#This Row],[Weekdaynum]]&gt;5,"Yes","No")</f>
        <v>Yes</v>
      </c>
    </row>
    <row r="116" spans="1:18" hidden="1" x14ac:dyDescent="0.35">
      <c r="A116">
        <v>276829564</v>
      </c>
      <c r="B116" s="3">
        <v>44218</v>
      </c>
      <c r="C116" s="3">
        <v>44225</v>
      </c>
      <c r="D116" t="s">
        <v>119</v>
      </c>
      <c r="E116" t="s">
        <v>24</v>
      </c>
      <c r="F116" t="s">
        <v>30</v>
      </c>
      <c r="G116" t="s">
        <v>18</v>
      </c>
      <c r="H116" t="s">
        <v>15</v>
      </c>
      <c r="I116" s="9">
        <v>8875</v>
      </c>
      <c r="J116" s="9">
        <v>81.73</v>
      </c>
      <c r="K116" s="9">
        <v>56.67</v>
      </c>
      <c r="L116" s="9">
        <f>tbl_salesdata[[#This Row],[Units Sold]]*tbl_salesdata[[#This Row],[Unit Cost]]</f>
        <v>502946.25</v>
      </c>
      <c r="M116" s="9">
        <f>tbl_salesdata[[#This Row],[Units Sold]]*tbl_salesdata[[#This Row],[Unit Price]]</f>
        <v>725353.75</v>
      </c>
      <c r="N116" s="9">
        <f>tbl_salesdata[[#This Row],[Total Sales]]-tbl_salesdata[[#This Row],[Total Cost]]</f>
        <v>222407.5</v>
      </c>
      <c r="O116">
        <f>tbl_salesdata[[#This Row],[Ship Date]]-tbl_salesdata[[#This Row],[Order Date]]</f>
        <v>7</v>
      </c>
      <c r="P116">
        <f>WEEKDAY(tbl_salesdata[[#This Row],[Order Date]],2)</f>
        <v>5</v>
      </c>
      <c r="Q116" t="str">
        <f>TEXT(tbl_salesdata[[#This Row],[Order Date]],"dddd")</f>
        <v>Friday</v>
      </c>
      <c r="R116" t="str">
        <f>IF(tbl_salesdata[[#This Row],[Weekdaynum]]&gt;5,"Yes","No")</f>
        <v>No</v>
      </c>
    </row>
    <row r="117" spans="1:18" hidden="1" x14ac:dyDescent="0.35">
      <c r="A117">
        <v>247311103</v>
      </c>
      <c r="B117" s="3">
        <v>42146</v>
      </c>
      <c r="C117" s="3">
        <v>42156</v>
      </c>
      <c r="D117" t="s">
        <v>120</v>
      </c>
      <c r="E117" t="s">
        <v>38</v>
      </c>
      <c r="F117" t="s">
        <v>76</v>
      </c>
      <c r="G117" t="s">
        <v>18</v>
      </c>
      <c r="H117" t="s">
        <v>34</v>
      </c>
      <c r="I117" s="9">
        <v>3706</v>
      </c>
      <c r="J117" s="9">
        <v>668.27</v>
      </c>
      <c r="K117" s="9">
        <v>502.54</v>
      </c>
      <c r="L117" s="9">
        <f>tbl_salesdata[[#This Row],[Units Sold]]*tbl_salesdata[[#This Row],[Unit Cost]]</f>
        <v>1862413.24</v>
      </c>
      <c r="M117" s="9">
        <f>tbl_salesdata[[#This Row],[Units Sold]]*tbl_salesdata[[#This Row],[Unit Price]]</f>
        <v>2476608.62</v>
      </c>
      <c r="N117" s="9">
        <f>tbl_salesdata[[#This Row],[Total Sales]]-tbl_salesdata[[#This Row],[Total Cost]]</f>
        <v>614195.38000000012</v>
      </c>
      <c r="O117">
        <f>tbl_salesdata[[#This Row],[Ship Date]]-tbl_salesdata[[#This Row],[Order Date]]</f>
        <v>10</v>
      </c>
      <c r="P117">
        <f>WEEKDAY(tbl_salesdata[[#This Row],[Order Date]],2)</f>
        <v>5</v>
      </c>
      <c r="Q117" t="str">
        <f>TEXT(tbl_salesdata[[#This Row],[Order Date]],"dddd")</f>
        <v>Friday</v>
      </c>
      <c r="R117" t="str">
        <f>IF(tbl_salesdata[[#This Row],[Weekdaynum]]&gt;5,"Yes","No")</f>
        <v>No</v>
      </c>
    </row>
    <row r="118" spans="1:18" hidden="1" x14ac:dyDescent="0.35">
      <c r="A118">
        <v>600515115</v>
      </c>
      <c r="B118" s="3">
        <v>42197</v>
      </c>
      <c r="C118" s="3">
        <v>42200</v>
      </c>
      <c r="D118" t="s">
        <v>121</v>
      </c>
      <c r="E118" t="s">
        <v>21</v>
      </c>
      <c r="F118" t="s">
        <v>56</v>
      </c>
      <c r="G118" t="s">
        <v>18</v>
      </c>
      <c r="H118" t="s">
        <v>15</v>
      </c>
      <c r="I118" s="9">
        <v>4622</v>
      </c>
      <c r="J118" s="9">
        <v>9.33</v>
      </c>
      <c r="K118" s="9">
        <v>6.92</v>
      </c>
      <c r="L118" s="9">
        <f>tbl_salesdata[[#This Row],[Units Sold]]*tbl_salesdata[[#This Row],[Unit Cost]]</f>
        <v>31984.239999999998</v>
      </c>
      <c r="M118" s="9">
        <f>tbl_salesdata[[#This Row],[Units Sold]]*tbl_salesdata[[#This Row],[Unit Price]]</f>
        <v>43123.26</v>
      </c>
      <c r="N118" s="9">
        <f>tbl_salesdata[[#This Row],[Total Sales]]-tbl_salesdata[[#This Row],[Total Cost]]</f>
        <v>11139.020000000004</v>
      </c>
      <c r="O118">
        <f>tbl_salesdata[[#This Row],[Ship Date]]-tbl_salesdata[[#This Row],[Order Date]]</f>
        <v>3</v>
      </c>
      <c r="P118">
        <f>WEEKDAY(tbl_salesdata[[#This Row],[Order Date]],2)</f>
        <v>7</v>
      </c>
      <c r="Q118" t="str">
        <f>TEXT(tbl_salesdata[[#This Row],[Order Date]],"dddd")</f>
        <v>Sunday</v>
      </c>
      <c r="R118" t="str">
        <f>IF(tbl_salesdata[[#This Row],[Weekdaynum]]&gt;5,"Yes","No")</f>
        <v>Yes</v>
      </c>
    </row>
    <row r="119" spans="1:18" hidden="1" x14ac:dyDescent="0.35">
      <c r="A119">
        <v>208365428</v>
      </c>
      <c r="B119" s="3">
        <v>42335</v>
      </c>
      <c r="C119" s="3">
        <v>42348</v>
      </c>
      <c r="D119" t="s">
        <v>109</v>
      </c>
      <c r="E119" t="s">
        <v>21</v>
      </c>
      <c r="F119" t="s">
        <v>40</v>
      </c>
      <c r="G119" t="s">
        <v>18</v>
      </c>
      <c r="H119" t="s">
        <v>15</v>
      </c>
      <c r="I119" s="9">
        <v>8815</v>
      </c>
      <c r="J119" s="9">
        <v>651.21</v>
      </c>
      <c r="K119" s="9">
        <v>524.96</v>
      </c>
      <c r="L119" s="9">
        <f>tbl_salesdata[[#This Row],[Units Sold]]*tbl_salesdata[[#This Row],[Unit Cost]]</f>
        <v>4627522.4000000004</v>
      </c>
      <c r="M119" s="9">
        <f>tbl_salesdata[[#This Row],[Units Sold]]*tbl_salesdata[[#This Row],[Unit Price]]</f>
        <v>5740416.1500000004</v>
      </c>
      <c r="N119" s="9">
        <f>tbl_salesdata[[#This Row],[Total Sales]]-tbl_salesdata[[#This Row],[Total Cost]]</f>
        <v>1112893.75</v>
      </c>
      <c r="O119">
        <f>tbl_salesdata[[#This Row],[Ship Date]]-tbl_salesdata[[#This Row],[Order Date]]</f>
        <v>13</v>
      </c>
      <c r="P119">
        <f>WEEKDAY(tbl_salesdata[[#This Row],[Order Date]],2)</f>
        <v>5</v>
      </c>
      <c r="Q119" t="str">
        <f>TEXT(tbl_salesdata[[#This Row],[Order Date]],"dddd")</f>
        <v>Friday</v>
      </c>
      <c r="R119" t="str">
        <f>IF(tbl_salesdata[[#This Row],[Weekdaynum]]&gt;5,"Yes","No")</f>
        <v>No</v>
      </c>
    </row>
    <row r="120" spans="1:18" hidden="1" x14ac:dyDescent="0.35">
      <c r="A120">
        <v>263098371</v>
      </c>
      <c r="B120" s="3">
        <v>43259</v>
      </c>
      <c r="C120" s="3">
        <v>43269</v>
      </c>
      <c r="D120" t="s">
        <v>122</v>
      </c>
      <c r="E120" t="s">
        <v>21</v>
      </c>
      <c r="F120" t="s">
        <v>30</v>
      </c>
      <c r="G120" t="s">
        <v>14</v>
      </c>
      <c r="H120" t="s">
        <v>26</v>
      </c>
      <c r="I120" s="9">
        <v>5509</v>
      </c>
      <c r="J120" s="9">
        <v>81.73</v>
      </c>
      <c r="K120" s="9">
        <v>56.67</v>
      </c>
      <c r="L120" s="9">
        <f>tbl_salesdata[[#This Row],[Units Sold]]*tbl_salesdata[[#This Row],[Unit Cost]]</f>
        <v>312195.03000000003</v>
      </c>
      <c r="M120" s="9">
        <f>tbl_salesdata[[#This Row],[Units Sold]]*tbl_salesdata[[#This Row],[Unit Price]]</f>
        <v>450250.57</v>
      </c>
      <c r="N120" s="9">
        <f>tbl_salesdata[[#This Row],[Total Sales]]-tbl_salesdata[[#This Row],[Total Cost]]</f>
        <v>138055.53999999998</v>
      </c>
      <c r="O120">
        <f>tbl_salesdata[[#This Row],[Ship Date]]-tbl_salesdata[[#This Row],[Order Date]]</f>
        <v>10</v>
      </c>
      <c r="P120">
        <f>WEEKDAY(tbl_salesdata[[#This Row],[Order Date]],2)</f>
        <v>5</v>
      </c>
      <c r="Q120" t="str">
        <f>TEXT(tbl_salesdata[[#This Row],[Order Date]],"dddd")</f>
        <v>Friday</v>
      </c>
      <c r="R120" t="str">
        <f>IF(tbl_salesdata[[#This Row],[Weekdaynum]]&gt;5,"Yes","No")</f>
        <v>No</v>
      </c>
    </row>
    <row r="121" spans="1:18" hidden="1" x14ac:dyDescent="0.35">
      <c r="A121">
        <v>227262771</v>
      </c>
      <c r="B121" s="3">
        <v>43790</v>
      </c>
      <c r="C121" s="3">
        <v>43807</v>
      </c>
      <c r="D121" t="s">
        <v>63</v>
      </c>
      <c r="E121" t="s">
        <v>32</v>
      </c>
      <c r="F121" t="s">
        <v>40</v>
      </c>
      <c r="G121" t="s">
        <v>14</v>
      </c>
      <c r="H121" t="s">
        <v>26</v>
      </c>
      <c r="I121" s="9">
        <v>959</v>
      </c>
      <c r="J121" s="9">
        <v>651.21</v>
      </c>
      <c r="K121" s="9">
        <v>524.96</v>
      </c>
      <c r="L121" s="9">
        <f>tbl_salesdata[[#This Row],[Units Sold]]*tbl_salesdata[[#This Row],[Unit Cost]]</f>
        <v>503436.64</v>
      </c>
      <c r="M121" s="9">
        <f>tbl_salesdata[[#This Row],[Units Sold]]*tbl_salesdata[[#This Row],[Unit Price]]</f>
        <v>624510.39</v>
      </c>
      <c r="N121" s="9">
        <f>tbl_salesdata[[#This Row],[Total Sales]]-tbl_salesdata[[#This Row],[Total Cost]]</f>
        <v>121073.75</v>
      </c>
      <c r="O121">
        <f>tbl_salesdata[[#This Row],[Ship Date]]-tbl_salesdata[[#This Row],[Order Date]]</f>
        <v>17</v>
      </c>
      <c r="P121">
        <f>WEEKDAY(tbl_salesdata[[#This Row],[Order Date]],2)</f>
        <v>4</v>
      </c>
      <c r="Q121" t="str">
        <f>TEXT(tbl_salesdata[[#This Row],[Order Date]],"dddd")</f>
        <v>Thursday</v>
      </c>
      <c r="R121" t="str">
        <f>IF(tbl_salesdata[[#This Row],[Weekdaynum]]&gt;5,"Yes","No")</f>
        <v>No</v>
      </c>
    </row>
    <row r="122" spans="1:18" hidden="1" x14ac:dyDescent="0.35">
      <c r="A122">
        <v>983719956</v>
      </c>
      <c r="B122" s="3">
        <v>44756</v>
      </c>
      <c r="C122" s="3">
        <v>44757</v>
      </c>
      <c r="D122" t="s">
        <v>123</v>
      </c>
      <c r="E122" t="s">
        <v>38</v>
      </c>
      <c r="F122" t="s">
        <v>40</v>
      </c>
      <c r="G122" t="s">
        <v>18</v>
      </c>
      <c r="H122" t="s">
        <v>34</v>
      </c>
      <c r="I122" s="9">
        <v>3450</v>
      </c>
      <c r="J122" s="9">
        <v>651.21</v>
      </c>
      <c r="K122" s="9">
        <v>524.96</v>
      </c>
      <c r="L122" s="9">
        <f>tbl_salesdata[[#This Row],[Units Sold]]*tbl_salesdata[[#This Row],[Unit Cost]]</f>
        <v>1811112.0000000002</v>
      </c>
      <c r="M122" s="9">
        <f>tbl_salesdata[[#This Row],[Units Sold]]*tbl_salesdata[[#This Row],[Unit Price]]</f>
        <v>2246674.5</v>
      </c>
      <c r="N122" s="9">
        <f>tbl_salesdata[[#This Row],[Total Sales]]-tbl_salesdata[[#This Row],[Total Cost]]</f>
        <v>435562.49999999977</v>
      </c>
      <c r="O122">
        <f>tbl_salesdata[[#This Row],[Ship Date]]-tbl_salesdata[[#This Row],[Order Date]]</f>
        <v>1</v>
      </c>
      <c r="P122">
        <f>WEEKDAY(tbl_salesdata[[#This Row],[Order Date]],2)</f>
        <v>4</v>
      </c>
      <c r="Q122" t="str">
        <f>TEXT(tbl_salesdata[[#This Row],[Order Date]],"dddd")</f>
        <v>Thursday</v>
      </c>
      <c r="R122" t="str">
        <f>IF(tbl_salesdata[[#This Row],[Weekdaynum]]&gt;5,"Yes","No")</f>
        <v>No</v>
      </c>
    </row>
    <row r="123" spans="1:18" hidden="1" x14ac:dyDescent="0.35">
      <c r="A123">
        <v>785643756</v>
      </c>
      <c r="B123" s="3">
        <v>43482</v>
      </c>
      <c r="C123" s="3">
        <v>43487</v>
      </c>
      <c r="D123" t="s">
        <v>124</v>
      </c>
      <c r="E123" t="s">
        <v>38</v>
      </c>
      <c r="F123" t="s">
        <v>13</v>
      </c>
      <c r="G123" t="s">
        <v>18</v>
      </c>
      <c r="H123" t="s">
        <v>34</v>
      </c>
      <c r="I123" s="9">
        <v>8301</v>
      </c>
      <c r="J123" s="9">
        <v>255.28</v>
      </c>
      <c r="K123" s="9">
        <v>159.41999999999999</v>
      </c>
      <c r="L123" s="9">
        <f>tbl_salesdata[[#This Row],[Units Sold]]*tbl_salesdata[[#This Row],[Unit Cost]]</f>
        <v>1323345.42</v>
      </c>
      <c r="M123" s="9">
        <f>tbl_salesdata[[#This Row],[Units Sold]]*tbl_salesdata[[#This Row],[Unit Price]]</f>
        <v>2119079.2799999998</v>
      </c>
      <c r="N123" s="9">
        <f>tbl_salesdata[[#This Row],[Total Sales]]-tbl_salesdata[[#This Row],[Total Cost]]</f>
        <v>795733.85999999987</v>
      </c>
      <c r="O123">
        <f>tbl_salesdata[[#This Row],[Ship Date]]-tbl_salesdata[[#This Row],[Order Date]]</f>
        <v>5</v>
      </c>
      <c r="P123">
        <f>WEEKDAY(tbl_salesdata[[#This Row],[Order Date]],2)</f>
        <v>4</v>
      </c>
      <c r="Q123" t="str">
        <f>TEXT(tbl_salesdata[[#This Row],[Order Date]],"dddd")</f>
        <v>Thursday</v>
      </c>
      <c r="R123" t="str">
        <f>IF(tbl_salesdata[[#This Row],[Weekdaynum]]&gt;5,"Yes","No")</f>
        <v>No</v>
      </c>
    </row>
    <row r="124" spans="1:18" hidden="1" x14ac:dyDescent="0.35">
      <c r="A124">
        <v>206520497</v>
      </c>
      <c r="B124" s="3">
        <v>42384</v>
      </c>
      <c r="C124" s="3">
        <v>42396</v>
      </c>
      <c r="D124" t="s">
        <v>106</v>
      </c>
      <c r="E124" t="s">
        <v>38</v>
      </c>
      <c r="F124" t="s">
        <v>40</v>
      </c>
      <c r="G124" t="s">
        <v>14</v>
      </c>
      <c r="H124" t="s">
        <v>19</v>
      </c>
      <c r="I124" s="9">
        <v>2859</v>
      </c>
      <c r="J124" s="9">
        <v>651.21</v>
      </c>
      <c r="K124" s="9">
        <v>524.96</v>
      </c>
      <c r="L124" s="9">
        <f>tbl_salesdata[[#This Row],[Units Sold]]*tbl_salesdata[[#This Row],[Unit Cost]]</f>
        <v>1500860.6400000001</v>
      </c>
      <c r="M124" s="9">
        <f>tbl_salesdata[[#This Row],[Units Sold]]*tbl_salesdata[[#This Row],[Unit Price]]</f>
        <v>1861809.3900000001</v>
      </c>
      <c r="N124" s="9">
        <f>tbl_salesdata[[#This Row],[Total Sales]]-tbl_salesdata[[#This Row],[Total Cost]]</f>
        <v>360948.75</v>
      </c>
      <c r="O124">
        <f>tbl_salesdata[[#This Row],[Ship Date]]-tbl_salesdata[[#This Row],[Order Date]]</f>
        <v>12</v>
      </c>
      <c r="P124">
        <f>WEEKDAY(tbl_salesdata[[#This Row],[Order Date]],2)</f>
        <v>5</v>
      </c>
      <c r="Q124" t="str">
        <f>TEXT(tbl_salesdata[[#This Row],[Order Date]],"dddd")</f>
        <v>Friday</v>
      </c>
      <c r="R124" t="str">
        <f>IF(tbl_salesdata[[#This Row],[Weekdaynum]]&gt;5,"Yes","No")</f>
        <v>No</v>
      </c>
    </row>
    <row r="125" spans="1:18" hidden="1" x14ac:dyDescent="0.35">
      <c r="A125">
        <v>790149009</v>
      </c>
      <c r="B125" s="3">
        <v>44339</v>
      </c>
      <c r="C125" s="3">
        <v>44346</v>
      </c>
      <c r="D125" t="s">
        <v>55</v>
      </c>
      <c r="E125" t="s">
        <v>21</v>
      </c>
      <c r="F125" t="s">
        <v>42</v>
      </c>
      <c r="G125" t="s">
        <v>14</v>
      </c>
      <c r="H125" t="s">
        <v>19</v>
      </c>
      <c r="I125" s="9">
        <v>1505</v>
      </c>
      <c r="J125" s="9">
        <v>437.2</v>
      </c>
      <c r="K125" s="9">
        <v>263.33</v>
      </c>
      <c r="L125" s="9">
        <f>tbl_salesdata[[#This Row],[Units Sold]]*tbl_salesdata[[#This Row],[Unit Cost]]</f>
        <v>396311.64999999997</v>
      </c>
      <c r="M125" s="9">
        <f>tbl_salesdata[[#This Row],[Units Sold]]*tbl_salesdata[[#This Row],[Unit Price]]</f>
        <v>657986</v>
      </c>
      <c r="N125" s="9">
        <f>tbl_salesdata[[#This Row],[Total Sales]]-tbl_salesdata[[#This Row],[Total Cost]]</f>
        <v>261674.35000000003</v>
      </c>
      <c r="O125">
        <f>tbl_salesdata[[#This Row],[Ship Date]]-tbl_salesdata[[#This Row],[Order Date]]</f>
        <v>7</v>
      </c>
      <c r="P125">
        <f>WEEKDAY(tbl_salesdata[[#This Row],[Order Date]],2)</f>
        <v>7</v>
      </c>
      <c r="Q125" t="str">
        <f>TEXT(tbl_salesdata[[#This Row],[Order Date]],"dddd")</f>
        <v>Sunday</v>
      </c>
      <c r="R125" t="str">
        <f>IF(tbl_salesdata[[#This Row],[Weekdaynum]]&gt;5,"Yes","No")</f>
        <v>Yes</v>
      </c>
    </row>
    <row r="126" spans="1:18" hidden="1" x14ac:dyDescent="0.35">
      <c r="A126">
        <v>100640618</v>
      </c>
      <c r="B126" s="3">
        <v>43381</v>
      </c>
      <c r="C126" s="3">
        <v>43395</v>
      </c>
      <c r="D126" t="s">
        <v>125</v>
      </c>
      <c r="E126" t="s">
        <v>21</v>
      </c>
      <c r="F126" t="s">
        <v>25</v>
      </c>
      <c r="G126" t="s">
        <v>14</v>
      </c>
      <c r="H126" t="s">
        <v>15</v>
      </c>
      <c r="I126" s="9">
        <v>650</v>
      </c>
      <c r="J126" s="9">
        <v>205.7</v>
      </c>
      <c r="K126" s="9">
        <v>117.11</v>
      </c>
      <c r="L126" s="9">
        <f>tbl_salesdata[[#This Row],[Units Sold]]*tbl_salesdata[[#This Row],[Unit Cost]]</f>
        <v>76121.5</v>
      </c>
      <c r="M126" s="9">
        <f>tbl_salesdata[[#This Row],[Units Sold]]*tbl_salesdata[[#This Row],[Unit Price]]</f>
        <v>133705</v>
      </c>
      <c r="N126" s="9">
        <f>tbl_salesdata[[#This Row],[Total Sales]]-tbl_salesdata[[#This Row],[Total Cost]]</f>
        <v>57583.5</v>
      </c>
      <c r="O126">
        <f>tbl_salesdata[[#This Row],[Ship Date]]-tbl_salesdata[[#This Row],[Order Date]]</f>
        <v>14</v>
      </c>
      <c r="P126">
        <f>WEEKDAY(tbl_salesdata[[#This Row],[Order Date]],2)</f>
        <v>1</v>
      </c>
      <c r="Q126" t="str">
        <f>TEXT(tbl_salesdata[[#This Row],[Order Date]],"dddd")</f>
        <v>Monday</v>
      </c>
      <c r="R126" t="str">
        <f>IF(tbl_salesdata[[#This Row],[Weekdaynum]]&gt;5,"Yes","No")</f>
        <v>No</v>
      </c>
    </row>
    <row r="127" spans="1:18" hidden="1" x14ac:dyDescent="0.35">
      <c r="A127">
        <v>272419154</v>
      </c>
      <c r="B127" s="3">
        <v>42517</v>
      </c>
      <c r="C127" s="3">
        <v>42519</v>
      </c>
      <c r="D127" t="s">
        <v>37</v>
      </c>
      <c r="E127" t="s">
        <v>38</v>
      </c>
      <c r="F127" t="s">
        <v>30</v>
      </c>
      <c r="G127" t="s">
        <v>14</v>
      </c>
      <c r="H127" t="s">
        <v>26</v>
      </c>
      <c r="I127" s="9">
        <v>3736</v>
      </c>
      <c r="J127" s="9">
        <v>81.73</v>
      </c>
      <c r="K127" s="9">
        <v>56.67</v>
      </c>
      <c r="L127" s="9">
        <f>tbl_salesdata[[#This Row],[Units Sold]]*tbl_salesdata[[#This Row],[Unit Cost]]</f>
        <v>211719.12</v>
      </c>
      <c r="M127" s="9">
        <f>tbl_salesdata[[#This Row],[Units Sold]]*tbl_salesdata[[#This Row],[Unit Price]]</f>
        <v>305343.28000000003</v>
      </c>
      <c r="N127" s="9">
        <f>tbl_salesdata[[#This Row],[Total Sales]]-tbl_salesdata[[#This Row],[Total Cost]]</f>
        <v>93624.160000000033</v>
      </c>
      <c r="O127">
        <f>tbl_salesdata[[#This Row],[Ship Date]]-tbl_salesdata[[#This Row],[Order Date]]</f>
        <v>2</v>
      </c>
      <c r="P127">
        <f>WEEKDAY(tbl_salesdata[[#This Row],[Order Date]],2)</f>
        <v>5</v>
      </c>
      <c r="Q127" t="str">
        <f>TEXT(tbl_salesdata[[#This Row],[Order Date]],"dddd")</f>
        <v>Friday</v>
      </c>
      <c r="R127" t="str">
        <f>IF(tbl_salesdata[[#This Row],[Weekdaynum]]&gt;5,"Yes","No")</f>
        <v>No</v>
      </c>
    </row>
    <row r="128" spans="1:18" hidden="1" x14ac:dyDescent="0.35">
      <c r="A128">
        <v>360220944</v>
      </c>
      <c r="B128" s="3">
        <v>42062</v>
      </c>
      <c r="C128" s="3">
        <v>42082</v>
      </c>
      <c r="D128" t="s">
        <v>111</v>
      </c>
      <c r="E128" t="s">
        <v>38</v>
      </c>
      <c r="F128" t="s">
        <v>47</v>
      </c>
      <c r="G128" t="s">
        <v>18</v>
      </c>
      <c r="H128" t="s">
        <v>15</v>
      </c>
      <c r="I128" s="9">
        <v>6237</v>
      </c>
      <c r="J128" s="9">
        <v>421.89</v>
      </c>
      <c r="K128" s="9">
        <v>364.69</v>
      </c>
      <c r="L128" s="9">
        <f>tbl_salesdata[[#This Row],[Units Sold]]*tbl_salesdata[[#This Row],[Unit Cost]]</f>
        <v>2274571.5299999998</v>
      </c>
      <c r="M128" s="9">
        <f>tbl_salesdata[[#This Row],[Units Sold]]*tbl_salesdata[[#This Row],[Unit Price]]</f>
        <v>2631327.9299999997</v>
      </c>
      <c r="N128" s="9">
        <f>tbl_salesdata[[#This Row],[Total Sales]]-tbl_salesdata[[#This Row],[Total Cost]]</f>
        <v>356756.39999999991</v>
      </c>
      <c r="O128">
        <f>tbl_salesdata[[#This Row],[Ship Date]]-tbl_salesdata[[#This Row],[Order Date]]</f>
        <v>20</v>
      </c>
      <c r="P128">
        <f>WEEKDAY(tbl_salesdata[[#This Row],[Order Date]],2)</f>
        <v>5</v>
      </c>
      <c r="Q128" t="str">
        <f>TEXT(tbl_salesdata[[#This Row],[Order Date]],"dddd")</f>
        <v>Friday</v>
      </c>
      <c r="R128" t="str">
        <f>IF(tbl_salesdata[[#This Row],[Weekdaynum]]&gt;5,"Yes","No")</f>
        <v>No</v>
      </c>
    </row>
    <row r="129" spans="1:18" hidden="1" x14ac:dyDescent="0.35">
      <c r="A129">
        <v>389094817</v>
      </c>
      <c r="B129" s="3">
        <v>43374</v>
      </c>
      <c r="C129" s="3">
        <v>43384</v>
      </c>
      <c r="D129" t="s">
        <v>126</v>
      </c>
      <c r="E129" t="s">
        <v>24</v>
      </c>
      <c r="F129" t="s">
        <v>22</v>
      </c>
      <c r="G129" t="s">
        <v>18</v>
      </c>
      <c r="H129" t="s">
        <v>19</v>
      </c>
      <c r="I129" s="9">
        <v>658</v>
      </c>
      <c r="J129" s="9">
        <v>47.45</v>
      </c>
      <c r="K129" s="9">
        <v>31.79</v>
      </c>
      <c r="L129" s="9">
        <f>tbl_salesdata[[#This Row],[Units Sold]]*tbl_salesdata[[#This Row],[Unit Cost]]</f>
        <v>20917.82</v>
      </c>
      <c r="M129" s="9">
        <f>tbl_salesdata[[#This Row],[Units Sold]]*tbl_salesdata[[#This Row],[Unit Price]]</f>
        <v>31222.100000000002</v>
      </c>
      <c r="N129" s="9">
        <f>tbl_salesdata[[#This Row],[Total Sales]]-tbl_salesdata[[#This Row],[Total Cost]]</f>
        <v>10304.280000000002</v>
      </c>
      <c r="O129">
        <f>tbl_salesdata[[#This Row],[Ship Date]]-tbl_salesdata[[#This Row],[Order Date]]</f>
        <v>10</v>
      </c>
      <c r="P129">
        <f>WEEKDAY(tbl_salesdata[[#This Row],[Order Date]],2)</f>
        <v>1</v>
      </c>
      <c r="Q129" t="str">
        <f>TEXT(tbl_salesdata[[#This Row],[Order Date]],"dddd")</f>
        <v>Monday</v>
      </c>
      <c r="R129" t="str">
        <f>IF(tbl_salesdata[[#This Row],[Weekdaynum]]&gt;5,"Yes","No")</f>
        <v>No</v>
      </c>
    </row>
    <row r="130" spans="1:18" hidden="1" x14ac:dyDescent="0.35">
      <c r="A130">
        <v>904402101</v>
      </c>
      <c r="B130" s="3">
        <v>43970</v>
      </c>
      <c r="C130" s="3">
        <v>43973</v>
      </c>
      <c r="D130" t="s">
        <v>98</v>
      </c>
      <c r="E130" t="s">
        <v>38</v>
      </c>
      <c r="F130" t="s">
        <v>47</v>
      </c>
      <c r="G130" t="s">
        <v>18</v>
      </c>
      <c r="H130" t="s">
        <v>26</v>
      </c>
      <c r="I130" s="9">
        <v>1534</v>
      </c>
      <c r="J130" s="9">
        <v>421.89</v>
      </c>
      <c r="K130" s="9">
        <v>364.69</v>
      </c>
      <c r="L130" s="9">
        <f>tbl_salesdata[[#This Row],[Units Sold]]*tbl_salesdata[[#This Row],[Unit Cost]]</f>
        <v>559434.46</v>
      </c>
      <c r="M130" s="9">
        <f>tbl_salesdata[[#This Row],[Units Sold]]*tbl_salesdata[[#This Row],[Unit Price]]</f>
        <v>647179.26</v>
      </c>
      <c r="N130" s="9">
        <f>tbl_salesdata[[#This Row],[Total Sales]]-tbl_salesdata[[#This Row],[Total Cost]]</f>
        <v>87744.800000000047</v>
      </c>
      <c r="O130">
        <f>tbl_salesdata[[#This Row],[Ship Date]]-tbl_salesdata[[#This Row],[Order Date]]</f>
        <v>3</v>
      </c>
      <c r="P130">
        <f>WEEKDAY(tbl_salesdata[[#This Row],[Order Date]],2)</f>
        <v>2</v>
      </c>
      <c r="Q130" t="str">
        <f>TEXT(tbl_salesdata[[#This Row],[Order Date]],"dddd")</f>
        <v>Tuesday</v>
      </c>
      <c r="R130" t="str">
        <f>IF(tbl_salesdata[[#This Row],[Weekdaynum]]&gt;5,"Yes","No")</f>
        <v>No</v>
      </c>
    </row>
    <row r="131" spans="1:18" hidden="1" x14ac:dyDescent="0.35">
      <c r="A131">
        <v>721816623</v>
      </c>
      <c r="B131" s="3">
        <v>44605</v>
      </c>
      <c r="C131" s="3">
        <v>44624</v>
      </c>
      <c r="D131" t="s">
        <v>127</v>
      </c>
      <c r="E131" t="s">
        <v>38</v>
      </c>
      <c r="F131" t="s">
        <v>68</v>
      </c>
      <c r="G131" t="s">
        <v>14</v>
      </c>
      <c r="H131" t="s">
        <v>34</v>
      </c>
      <c r="I131" s="9">
        <v>434</v>
      </c>
      <c r="J131" s="9">
        <v>154.06</v>
      </c>
      <c r="K131" s="9">
        <v>90.93</v>
      </c>
      <c r="L131" s="9">
        <f>tbl_salesdata[[#This Row],[Units Sold]]*tbl_salesdata[[#This Row],[Unit Cost]]</f>
        <v>39463.620000000003</v>
      </c>
      <c r="M131" s="9">
        <f>tbl_salesdata[[#This Row],[Units Sold]]*tbl_salesdata[[#This Row],[Unit Price]]</f>
        <v>66862.040000000008</v>
      </c>
      <c r="N131" s="9">
        <f>tbl_salesdata[[#This Row],[Total Sales]]-tbl_salesdata[[#This Row],[Total Cost]]</f>
        <v>27398.420000000006</v>
      </c>
      <c r="O131">
        <f>tbl_salesdata[[#This Row],[Ship Date]]-tbl_salesdata[[#This Row],[Order Date]]</f>
        <v>19</v>
      </c>
      <c r="P131">
        <f>WEEKDAY(tbl_salesdata[[#This Row],[Order Date]],2)</f>
        <v>7</v>
      </c>
      <c r="Q131" t="str">
        <f>TEXT(tbl_salesdata[[#This Row],[Order Date]],"dddd")</f>
        <v>Sunday</v>
      </c>
      <c r="R131" t="str">
        <f>IF(tbl_salesdata[[#This Row],[Weekdaynum]]&gt;5,"Yes","No")</f>
        <v>Yes</v>
      </c>
    </row>
    <row r="132" spans="1:18" hidden="1" x14ac:dyDescent="0.35">
      <c r="A132">
        <v>977324712</v>
      </c>
      <c r="B132" s="3">
        <v>44228</v>
      </c>
      <c r="C132" s="3">
        <v>44234</v>
      </c>
      <c r="D132" t="s">
        <v>67</v>
      </c>
      <c r="E132" t="s">
        <v>21</v>
      </c>
      <c r="F132" t="s">
        <v>17</v>
      </c>
      <c r="G132" t="s">
        <v>14</v>
      </c>
      <c r="H132" t="s">
        <v>34</v>
      </c>
      <c r="I132" s="9">
        <v>955</v>
      </c>
      <c r="J132" s="9">
        <v>152.58000000000001</v>
      </c>
      <c r="K132" s="9">
        <v>97.44</v>
      </c>
      <c r="L132" s="9">
        <f>tbl_salesdata[[#This Row],[Units Sold]]*tbl_salesdata[[#This Row],[Unit Cost]]</f>
        <v>93055.2</v>
      </c>
      <c r="M132" s="9">
        <f>tbl_salesdata[[#This Row],[Units Sold]]*tbl_salesdata[[#This Row],[Unit Price]]</f>
        <v>145713.90000000002</v>
      </c>
      <c r="N132" s="9">
        <f>tbl_salesdata[[#This Row],[Total Sales]]-tbl_salesdata[[#This Row],[Total Cost]]</f>
        <v>52658.700000000026</v>
      </c>
      <c r="O132">
        <f>tbl_salesdata[[#This Row],[Ship Date]]-tbl_salesdata[[#This Row],[Order Date]]</f>
        <v>6</v>
      </c>
      <c r="P132">
        <f>WEEKDAY(tbl_salesdata[[#This Row],[Order Date]],2)</f>
        <v>1</v>
      </c>
      <c r="Q132" t="str">
        <f>TEXT(tbl_salesdata[[#This Row],[Order Date]],"dddd")</f>
        <v>Monday</v>
      </c>
      <c r="R132" t="str">
        <f>IF(tbl_salesdata[[#This Row],[Weekdaynum]]&gt;5,"Yes","No")</f>
        <v>No</v>
      </c>
    </row>
    <row r="133" spans="1:18" hidden="1" x14ac:dyDescent="0.35">
      <c r="A133">
        <v>177225196</v>
      </c>
      <c r="B133" s="3">
        <v>42254</v>
      </c>
      <c r="C133" s="3">
        <v>42261</v>
      </c>
      <c r="D133" t="s">
        <v>128</v>
      </c>
      <c r="E133" t="s">
        <v>38</v>
      </c>
      <c r="F133" t="s">
        <v>22</v>
      </c>
      <c r="G133" t="s">
        <v>14</v>
      </c>
      <c r="H133" t="s">
        <v>19</v>
      </c>
      <c r="I133" s="9">
        <v>3729</v>
      </c>
      <c r="J133" s="9">
        <v>47.45</v>
      </c>
      <c r="K133" s="9">
        <v>31.79</v>
      </c>
      <c r="L133" s="9">
        <f>tbl_salesdata[[#This Row],[Units Sold]]*tbl_salesdata[[#This Row],[Unit Cost]]</f>
        <v>118544.91</v>
      </c>
      <c r="M133" s="9">
        <f>tbl_salesdata[[#This Row],[Units Sold]]*tbl_salesdata[[#This Row],[Unit Price]]</f>
        <v>176941.05000000002</v>
      </c>
      <c r="N133" s="9">
        <f>tbl_salesdata[[#This Row],[Total Sales]]-tbl_salesdata[[#This Row],[Total Cost]]</f>
        <v>58396.140000000014</v>
      </c>
      <c r="O133">
        <f>tbl_salesdata[[#This Row],[Ship Date]]-tbl_salesdata[[#This Row],[Order Date]]</f>
        <v>7</v>
      </c>
      <c r="P133">
        <f>WEEKDAY(tbl_salesdata[[#This Row],[Order Date]],2)</f>
        <v>1</v>
      </c>
      <c r="Q133" t="str">
        <f>TEXT(tbl_salesdata[[#This Row],[Order Date]],"dddd")</f>
        <v>Monday</v>
      </c>
      <c r="R133" t="str">
        <f>IF(tbl_salesdata[[#This Row],[Weekdaynum]]&gt;5,"Yes","No")</f>
        <v>No</v>
      </c>
    </row>
    <row r="134" spans="1:18" hidden="1" x14ac:dyDescent="0.35">
      <c r="A134">
        <v>948129403</v>
      </c>
      <c r="B134" s="3">
        <v>44647</v>
      </c>
      <c r="C134" s="3">
        <v>44659</v>
      </c>
      <c r="D134" t="s">
        <v>64</v>
      </c>
      <c r="E134" t="s">
        <v>29</v>
      </c>
      <c r="F134" t="s">
        <v>22</v>
      </c>
      <c r="G134" t="s">
        <v>14</v>
      </c>
      <c r="H134" t="s">
        <v>15</v>
      </c>
      <c r="I134" s="9">
        <v>1415</v>
      </c>
      <c r="J134" s="9">
        <v>47.45</v>
      </c>
      <c r="K134" s="9">
        <v>31.79</v>
      </c>
      <c r="L134" s="9">
        <f>tbl_salesdata[[#This Row],[Units Sold]]*tbl_salesdata[[#This Row],[Unit Cost]]</f>
        <v>44982.85</v>
      </c>
      <c r="M134" s="9">
        <f>tbl_salesdata[[#This Row],[Units Sold]]*tbl_salesdata[[#This Row],[Unit Price]]</f>
        <v>67141.75</v>
      </c>
      <c r="N134" s="9">
        <f>tbl_salesdata[[#This Row],[Total Sales]]-tbl_salesdata[[#This Row],[Total Cost]]</f>
        <v>22158.9</v>
      </c>
      <c r="O134">
        <f>tbl_salesdata[[#This Row],[Ship Date]]-tbl_salesdata[[#This Row],[Order Date]]</f>
        <v>12</v>
      </c>
      <c r="P134">
        <f>WEEKDAY(tbl_salesdata[[#This Row],[Order Date]],2)</f>
        <v>7</v>
      </c>
      <c r="Q134" t="str">
        <f>TEXT(tbl_salesdata[[#This Row],[Order Date]],"dddd")</f>
        <v>Sunday</v>
      </c>
      <c r="R134" t="str">
        <f>IF(tbl_salesdata[[#This Row],[Weekdaynum]]&gt;5,"Yes","No")</f>
        <v>Yes</v>
      </c>
    </row>
    <row r="135" spans="1:18" hidden="1" x14ac:dyDescent="0.35">
      <c r="A135">
        <v>586961162</v>
      </c>
      <c r="B135" s="3">
        <v>42444</v>
      </c>
      <c r="C135" s="3">
        <v>42453</v>
      </c>
      <c r="D135" t="s">
        <v>112</v>
      </c>
      <c r="E135" t="s">
        <v>12</v>
      </c>
      <c r="F135" t="s">
        <v>47</v>
      </c>
      <c r="G135" t="s">
        <v>18</v>
      </c>
      <c r="H135" t="s">
        <v>15</v>
      </c>
      <c r="I135" s="9">
        <v>3706</v>
      </c>
      <c r="J135" s="9">
        <v>421.89</v>
      </c>
      <c r="K135" s="9">
        <v>364.69</v>
      </c>
      <c r="L135" s="9">
        <f>tbl_salesdata[[#This Row],[Units Sold]]*tbl_salesdata[[#This Row],[Unit Cost]]</f>
        <v>1351541.14</v>
      </c>
      <c r="M135" s="9">
        <f>tbl_salesdata[[#This Row],[Units Sold]]*tbl_salesdata[[#This Row],[Unit Price]]</f>
        <v>1563524.3399999999</v>
      </c>
      <c r="N135" s="9">
        <f>tbl_salesdata[[#This Row],[Total Sales]]-tbl_salesdata[[#This Row],[Total Cost]]</f>
        <v>211983.19999999995</v>
      </c>
      <c r="O135">
        <f>tbl_salesdata[[#This Row],[Ship Date]]-tbl_salesdata[[#This Row],[Order Date]]</f>
        <v>9</v>
      </c>
      <c r="P135">
        <f>WEEKDAY(tbl_salesdata[[#This Row],[Order Date]],2)</f>
        <v>2</v>
      </c>
      <c r="Q135" t="str">
        <f>TEXT(tbl_salesdata[[#This Row],[Order Date]],"dddd")</f>
        <v>Tuesday</v>
      </c>
      <c r="R135" t="str">
        <f>IF(tbl_salesdata[[#This Row],[Weekdaynum]]&gt;5,"Yes","No")</f>
        <v>No</v>
      </c>
    </row>
    <row r="136" spans="1:18" hidden="1" x14ac:dyDescent="0.35">
      <c r="A136">
        <v>510956799</v>
      </c>
      <c r="B136" s="3">
        <v>44811</v>
      </c>
      <c r="C136" s="3">
        <v>44822</v>
      </c>
      <c r="D136" t="s">
        <v>67</v>
      </c>
      <c r="E136" t="s">
        <v>21</v>
      </c>
      <c r="F136" t="s">
        <v>17</v>
      </c>
      <c r="G136" t="s">
        <v>14</v>
      </c>
      <c r="H136" t="s">
        <v>34</v>
      </c>
      <c r="I136" s="9">
        <v>2326</v>
      </c>
      <c r="J136" s="9">
        <v>152.58000000000001</v>
      </c>
      <c r="K136" s="9">
        <v>97.44</v>
      </c>
      <c r="L136" s="9">
        <f>tbl_salesdata[[#This Row],[Units Sold]]*tbl_salesdata[[#This Row],[Unit Cost]]</f>
        <v>226645.44</v>
      </c>
      <c r="M136" s="9">
        <f>tbl_salesdata[[#This Row],[Units Sold]]*tbl_salesdata[[#This Row],[Unit Price]]</f>
        <v>354901.08</v>
      </c>
      <c r="N136" s="9">
        <f>tbl_salesdata[[#This Row],[Total Sales]]-tbl_salesdata[[#This Row],[Total Cost]]</f>
        <v>128255.64000000001</v>
      </c>
      <c r="O136">
        <f>tbl_salesdata[[#This Row],[Ship Date]]-tbl_salesdata[[#This Row],[Order Date]]</f>
        <v>11</v>
      </c>
      <c r="P136">
        <f>WEEKDAY(tbl_salesdata[[#This Row],[Order Date]],2)</f>
        <v>3</v>
      </c>
      <c r="Q136" t="str">
        <f>TEXT(tbl_salesdata[[#This Row],[Order Date]],"dddd")</f>
        <v>Wednesday</v>
      </c>
      <c r="R136" t="str">
        <f>IF(tbl_salesdata[[#This Row],[Weekdaynum]]&gt;5,"Yes","No")</f>
        <v>No</v>
      </c>
    </row>
    <row r="137" spans="1:18" hidden="1" x14ac:dyDescent="0.35">
      <c r="A137">
        <v>407665145</v>
      </c>
      <c r="B137" s="3">
        <v>43642</v>
      </c>
      <c r="C137" s="3">
        <v>43652</v>
      </c>
      <c r="D137" t="s">
        <v>44</v>
      </c>
      <c r="E137" t="s">
        <v>12</v>
      </c>
      <c r="F137" t="s">
        <v>47</v>
      </c>
      <c r="G137" t="s">
        <v>14</v>
      </c>
      <c r="H137" t="s">
        <v>26</v>
      </c>
      <c r="I137" s="9">
        <v>6030</v>
      </c>
      <c r="J137" s="9">
        <v>421.89</v>
      </c>
      <c r="K137" s="9">
        <v>364.69</v>
      </c>
      <c r="L137" s="9">
        <f>tbl_salesdata[[#This Row],[Units Sold]]*tbl_salesdata[[#This Row],[Unit Cost]]</f>
        <v>2199080.7000000002</v>
      </c>
      <c r="M137" s="9">
        <f>tbl_salesdata[[#This Row],[Units Sold]]*tbl_salesdata[[#This Row],[Unit Price]]</f>
        <v>2543996.6999999997</v>
      </c>
      <c r="N137" s="9">
        <f>tbl_salesdata[[#This Row],[Total Sales]]-tbl_salesdata[[#This Row],[Total Cost]]</f>
        <v>344915.99999999953</v>
      </c>
      <c r="O137">
        <f>tbl_salesdata[[#This Row],[Ship Date]]-tbl_salesdata[[#This Row],[Order Date]]</f>
        <v>10</v>
      </c>
      <c r="P137">
        <f>WEEKDAY(tbl_salesdata[[#This Row],[Order Date]],2)</f>
        <v>3</v>
      </c>
      <c r="Q137" t="str">
        <f>TEXT(tbl_salesdata[[#This Row],[Order Date]],"dddd")</f>
        <v>Wednesday</v>
      </c>
      <c r="R137" t="str">
        <f>IF(tbl_salesdata[[#This Row],[Weekdaynum]]&gt;5,"Yes","No")</f>
        <v>No</v>
      </c>
    </row>
    <row r="138" spans="1:18" hidden="1" x14ac:dyDescent="0.35">
      <c r="A138">
        <v>484947526</v>
      </c>
      <c r="B138" s="3">
        <v>42072</v>
      </c>
      <c r="C138" s="3">
        <v>42081</v>
      </c>
      <c r="D138" t="s">
        <v>97</v>
      </c>
      <c r="E138" t="s">
        <v>29</v>
      </c>
      <c r="F138" t="s">
        <v>47</v>
      </c>
      <c r="G138" t="s">
        <v>14</v>
      </c>
      <c r="H138" t="s">
        <v>19</v>
      </c>
      <c r="I138" s="9">
        <v>5604</v>
      </c>
      <c r="J138" s="9">
        <v>421.89</v>
      </c>
      <c r="K138" s="9">
        <v>364.69</v>
      </c>
      <c r="L138" s="9">
        <f>tbl_salesdata[[#This Row],[Units Sold]]*tbl_salesdata[[#This Row],[Unit Cost]]</f>
        <v>2043722.76</v>
      </c>
      <c r="M138" s="9">
        <f>tbl_salesdata[[#This Row],[Units Sold]]*tbl_salesdata[[#This Row],[Unit Price]]</f>
        <v>2364271.56</v>
      </c>
      <c r="N138" s="9">
        <f>tbl_salesdata[[#This Row],[Total Sales]]-tbl_salesdata[[#This Row],[Total Cost]]</f>
        <v>320548.80000000005</v>
      </c>
      <c r="O138">
        <f>tbl_salesdata[[#This Row],[Ship Date]]-tbl_salesdata[[#This Row],[Order Date]]</f>
        <v>9</v>
      </c>
      <c r="P138">
        <f>WEEKDAY(tbl_salesdata[[#This Row],[Order Date]],2)</f>
        <v>1</v>
      </c>
      <c r="Q138" t="str">
        <f>TEXT(tbl_salesdata[[#This Row],[Order Date]],"dddd")</f>
        <v>Monday</v>
      </c>
      <c r="R138" t="str">
        <f>IF(tbl_salesdata[[#This Row],[Weekdaynum]]&gt;5,"Yes","No")</f>
        <v>No</v>
      </c>
    </row>
    <row r="139" spans="1:18" hidden="1" x14ac:dyDescent="0.35">
      <c r="A139">
        <v>120977771</v>
      </c>
      <c r="B139" s="3">
        <v>44278</v>
      </c>
      <c r="C139" s="3">
        <v>44280</v>
      </c>
      <c r="D139" t="s">
        <v>129</v>
      </c>
      <c r="E139" t="s">
        <v>21</v>
      </c>
      <c r="F139" t="s">
        <v>56</v>
      </c>
      <c r="G139" t="s">
        <v>14</v>
      </c>
      <c r="H139" t="s">
        <v>15</v>
      </c>
      <c r="I139" s="9">
        <v>8866</v>
      </c>
      <c r="J139" s="9">
        <v>9.33</v>
      </c>
      <c r="K139" s="9">
        <v>6.92</v>
      </c>
      <c r="L139" s="9">
        <f>tbl_salesdata[[#This Row],[Units Sold]]*tbl_salesdata[[#This Row],[Unit Cost]]</f>
        <v>61352.72</v>
      </c>
      <c r="M139" s="9">
        <f>tbl_salesdata[[#This Row],[Units Sold]]*tbl_salesdata[[#This Row],[Unit Price]]</f>
        <v>82719.78</v>
      </c>
      <c r="N139" s="9">
        <f>tbl_salesdata[[#This Row],[Total Sales]]-tbl_salesdata[[#This Row],[Total Cost]]</f>
        <v>21367.059999999998</v>
      </c>
      <c r="O139">
        <f>tbl_salesdata[[#This Row],[Ship Date]]-tbl_salesdata[[#This Row],[Order Date]]</f>
        <v>2</v>
      </c>
      <c r="P139">
        <f>WEEKDAY(tbl_salesdata[[#This Row],[Order Date]],2)</f>
        <v>2</v>
      </c>
      <c r="Q139" t="str">
        <f>TEXT(tbl_salesdata[[#This Row],[Order Date]],"dddd")</f>
        <v>Tuesday</v>
      </c>
      <c r="R139" t="str">
        <f>IF(tbl_salesdata[[#This Row],[Weekdaynum]]&gt;5,"Yes","No")</f>
        <v>No</v>
      </c>
    </row>
    <row r="140" spans="1:18" hidden="1" x14ac:dyDescent="0.35">
      <c r="A140">
        <v>114242208</v>
      </c>
      <c r="B140" s="3">
        <v>43553</v>
      </c>
      <c r="C140" s="3">
        <v>43571</v>
      </c>
      <c r="D140" t="s">
        <v>119</v>
      </c>
      <c r="E140" t="s">
        <v>24</v>
      </c>
      <c r="F140" t="s">
        <v>30</v>
      </c>
      <c r="G140" t="s">
        <v>18</v>
      </c>
      <c r="H140" t="s">
        <v>15</v>
      </c>
      <c r="I140" s="9">
        <v>5663</v>
      </c>
      <c r="J140" s="9">
        <v>81.73</v>
      </c>
      <c r="K140" s="9">
        <v>56.67</v>
      </c>
      <c r="L140" s="9">
        <f>tbl_salesdata[[#This Row],[Units Sold]]*tbl_salesdata[[#This Row],[Unit Cost]]</f>
        <v>320922.21000000002</v>
      </c>
      <c r="M140" s="9">
        <f>tbl_salesdata[[#This Row],[Units Sold]]*tbl_salesdata[[#This Row],[Unit Price]]</f>
        <v>462836.99000000005</v>
      </c>
      <c r="N140" s="9">
        <f>tbl_salesdata[[#This Row],[Total Sales]]-tbl_salesdata[[#This Row],[Total Cost]]</f>
        <v>141914.78000000003</v>
      </c>
      <c r="O140">
        <f>tbl_salesdata[[#This Row],[Ship Date]]-tbl_salesdata[[#This Row],[Order Date]]</f>
        <v>18</v>
      </c>
      <c r="P140">
        <f>WEEKDAY(tbl_salesdata[[#This Row],[Order Date]],2)</f>
        <v>5</v>
      </c>
      <c r="Q140" t="str">
        <f>TEXT(tbl_salesdata[[#This Row],[Order Date]],"dddd")</f>
        <v>Friday</v>
      </c>
      <c r="R140" t="str">
        <f>IF(tbl_salesdata[[#This Row],[Weekdaynum]]&gt;5,"Yes","No")</f>
        <v>No</v>
      </c>
    </row>
    <row r="141" spans="1:18" hidden="1" x14ac:dyDescent="0.35">
      <c r="A141">
        <v>433539664</v>
      </c>
      <c r="B141" s="3">
        <v>42009</v>
      </c>
      <c r="C141" s="3">
        <v>42024</v>
      </c>
      <c r="D141" t="s">
        <v>130</v>
      </c>
      <c r="E141" t="s">
        <v>29</v>
      </c>
      <c r="F141" t="s">
        <v>33</v>
      </c>
      <c r="G141" t="s">
        <v>14</v>
      </c>
      <c r="H141" t="s">
        <v>15</v>
      </c>
      <c r="I141" s="9">
        <v>2876</v>
      </c>
      <c r="J141" s="9">
        <v>109.28</v>
      </c>
      <c r="K141" s="9">
        <v>35.840000000000003</v>
      </c>
      <c r="L141" s="9">
        <f>tbl_salesdata[[#This Row],[Units Sold]]*tbl_salesdata[[#This Row],[Unit Cost]]</f>
        <v>103075.84000000001</v>
      </c>
      <c r="M141" s="9">
        <f>tbl_salesdata[[#This Row],[Units Sold]]*tbl_salesdata[[#This Row],[Unit Price]]</f>
        <v>314289.28000000003</v>
      </c>
      <c r="N141" s="9">
        <f>tbl_salesdata[[#This Row],[Total Sales]]-tbl_salesdata[[#This Row],[Total Cost]]</f>
        <v>211213.44</v>
      </c>
      <c r="O141">
        <f>tbl_salesdata[[#This Row],[Ship Date]]-tbl_salesdata[[#This Row],[Order Date]]</f>
        <v>15</v>
      </c>
      <c r="P141">
        <f>WEEKDAY(tbl_salesdata[[#This Row],[Order Date]],2)</f>
        <v>1</v>
      </c>
      <c r="Q141" t="str">
        <f>TEXT(tbl_salesdata[[#This Row],[Order Date]],"dddd")</f>
        <v>Monday</v>
      </c>
      <c r="R141" t="str">
        <f>IF(tbl_salesdata[[#This Row],[Weekdaynum]]&gt;5,"Yes","No")</f>
        <v>No</v>
      </c>
    </row>
    <row r="142" spans="1:18" hidden="1" x14ac:dyDescent="0.35">
      <c r="A142">
        <v>667981469</v>
      </c>
      <c r="B142" s="3">
        <v>44337</v>
      </c>
      <c r="C142" s="3">
        <v>44352</v>
      </c>
      <c r="D142" t="s">
        <v>131</v>
      </c>
      <c r="E142" t="s">
        <v>32</v>
      </c>
      <c r="F142" t="s">
        <v>47</v>
      </c>
      <c r="G142" t="s">
        <v>14</v>
      </c>
      <c r="H142" t="s">
        <v>15</v>
      </c>
      <c r="I142" s="9">
        <v>9416</v>
      </c>
      <c r="J142" s="9">
        <v>421.89</v>
      </c>
      <c r="K142" s="9">
        <v>364.69</v>
      </c>
      <c r="L142" s="9">
        <f>tbl_salesdata[[#This Row],[Units Sold]]*tbl_salesdata[[#This Row],[Unit Cost]]</f>
        <v>3433921.04</v>
      </c>
      <c r="M142" s="9">
        <f>tbl_salesdata[[#This Row],[Units Sold]]*tbl_salesdata[[#This Row],[Unit Price]]</f>
        <v>3972516.2399999998</v>
      </c>
      <c r="N142" s="9">
        <f>tbl_salesdata[[#This Row],[Total Sales]]-tbl_salesdata[[#This Row],[Total Cost]]</f>
        <v>538595.19999999972</v>
      </c>
      <c r="O142">
        <f>tbl_salesdata[[#This Row],[Ship Date]]-tbl_salesdata[[#This Row],[Order Date]]</f>
        <v>15</v>
      </c>
      <c r="P142">
        <f>WEEKDAY(tbl_salesdata[[#This Row],[Order Date]],2)</f>
        <v>5</v>
      </c>
      <c r="Q142" t="str">
        <f>TEXT(tbl_salesdata[[#This Row],[Order Date]],"dddd")</f>
        <v>Friday</v>
      </c>
      <c r="R142" t="str">
        <f>IF(tbl_salesdata[[#This Row],[Weekdaynum]]&gt;5,"Yes","No")</f>
        <v>No</v>
      </c>
    </row>
    <row r="143" spans="1:18" x14ac:dyDescent="0.35">
      <c r="A143">
        <v>329951465</v>
      </c>
      <c r="B143" s="3">
        <v>43827</v>
      </c>
      <c r="C143" s="3">
        <v>43846</v>
      </c>
      <c r="D143" t="s">
        <v>211</v>
      </c>
      <c r="E143" t="s">
        <v>38</v>
      </c>
      <c r="F143" t="s">
        <v>76</v>
      </c>
      <c r="G143" t="s">
        <v>14</v>
      </c>
      <c r="H143" t="s">
        <v>19</v>
      </c>
      <c r="I143" s="9">
        <v>8825</v>
      </c>
      <c r="J143" s="9">
        <v>668.27</v>
      </c>
      <c r="K143" s="9">
        <v>502.54</v>
      </c>
      <c r="L143" s="9">
        <f>tbl_salesdata[[#This Row],[Units Sold]]*tbl_salesdata[[#This Row],[Unit Cost]]</f>
        <v>4434915.5</v>
      </c>
      <c r="M143" s="9">
        <f>tbl_salesdata[[#This Row],[Units Sold]]*tbl_salesdata[[#This Row],[Unit Price]]</f>
        <v>5897482.75</v>
      </c>
      <c r="N143" s="9">
        <f>tbl_salesdata[[#This Row],[Total Sales]]-tbl_salesdata[[#This Row],[Total Cost]]</f>
        <v>1462567.25</v>
      </c>
      <c r="O143">
        <f>tbl_salesdata[[#This Row],[Ship Date]]-tbl_salesdata[[#This Row],[Order Date]]</f>
        <v>19</v>
      </c>
      <c r="P143">
        <f>WEEKDAY(tbl_salesdata[[#This Row],[Order Date]],2)</f>
        <v>6</v>
      </c>
      <c r="Q143" t="str">
        <f>TEXT(tbl_salesdata[[#This Row],[Order Date]],"dddd")</f>
        <v>Saturday</v>
      </c>
      <c r="R143" t="str">
        <f>IF(tbl_salesdata[[#This Row],[Weekdaynum]]&gt;5,"Yes","No")</f>
        <v>Yes</v>
      </c>
    </row>
    <row r="144" spans="1:18" hidden="1" x14ac:dyDescent="0.35">
      <c r="A144">
        <v>940305936</v>
      </c>
      <c r="B144" s="3">
        <v>44735</v>
      </c>
      <c r="C144" s="3">
        <v>44742</v>
      </c>
      <c r="D144" t="s">
        <v>90</v>
      </c>
      <c r="E144" t="s">
        <v>38</v>
      </c>
      <c r="F144" t="s">
        <v>40</v>
      </c>
      <c r="G144" t="s">
        <v>14</v>
      </c>
      <c r="H144" t="s">
        <v>19</v>
      </c>
      <c r="I144" s="9">
        <v>6277</v>
      </c>
      <c r="J144" s="9">
        <v>651.21</v>
      </c>
      <c r="K144" s="9">
        <v>524.96</v>
      </c>
      <c r="L144" s="9">
        <f>tbl_salesdata[[#This Row],[Units Sold]]*tbl_salesdata[[#This Row],[Unit Cost]]</f>
        <v>3295173.9200000004</v>
      </c>
      <c r="M144" s="9">
        <f>tbl_salesdata[[#This Row],[Units Sold]]*tbl_salesdata[[#This Row],[Unit Price]]</f>
        <v>4087645.1700000004</v>
      </c>
      <c r="N144" s="9">
        <f>tbl_salesdata[[#This Row],[Total Sales]]-tbl_salesdata[[#This Row],[Total Cost]]</f>
        <v>792471.25</v>
      </c>
      <c r="O144">
        <f>tbl_salesdata[[#This Row],[Ship Date]]-tbl_salesdata[[#This Row],[Order Date]]</f>
        <v>7</v>
      </c>
      <c r="P144">
        <f>WEEKDAY(tbl_salesdata[[#This Row],[Order Date]],2)</f>
        <v>4</v>
      </c>
      <c r="Q144" t="str">
        <f>TEXT(tbl_salesdata[[#This Row],[Order Date]],"dddd")</f>
        <v>Thursday</v>
      </c>
      <c r="R144" t="str">
        <f>IF(tbl_salesdata[[#This Row],[Weekdaynum]]&gt;5,"Yes","No")</f>
        <v>No</v>
      </c>
    </row>
    <row r="145" spans="1:18" hidden="1" x14ac:dyDescent="0.35">
      <c r="A145">
        <v>507973754</v>
      </c>
      <c r="B145" s="3">
        <v>44558</v>
      </c>
      <c r="C145" s="3">
        <v>44564</v>
      </c>
      <c r="D145" t="s">
        <v>132</v>
      </c>
      <c r="E145" t="s">
        <v>38</v>
      </c>
      <c r="F145" t="s">
        <v>13</v>
      </c>
      <c r="G145" t="s">
        <v>14</v>
      </c>
      <c r="H145" t="s">
        <v>34</v>
      </c>
      <c r="I145" s="9">
        <v>9577</v>
      </c>
      <c r="J145" s="9">
        <v>255.28</v>
      </c>
      <c r="K145" s="9">
        <v>159.41999999999999</v>
      </c>
      <c r="L145" s="9">
        <f>tbl_salesdata[[#This Row],[Units Sold]]*tbl_salesdata[[#This Row],[Unit Cost]]</f>
        <v>1526765.3399999999</v>
      </c>
      <c r="M145" s="9">
        <f>tbl_salesdata[[#This Row],[Units Sold]]*tbl_salesdata[[#This Row],[Unit Price]]</f>
        <v>2444816.56</v>
      </c>
      <c r="N145" s="9">
        <f>tbl_salesdata[[#This Row],[Total Sales]]-tbl_salesdata[[#This Row],[Total Cost]]</f>
        <v>918051.2200000002</v>
      </c>
      <c r="O145">
        <f>tbl_salesdata[[#This Row],[Ship Date]]-tbl_salesdata[[#This Row],[Order Date]]</f>
        <v>6</v>
      </c>
      <c r="P145">
        <f>WEEKDAY(tbl_salesdata[[#This Row],[Order Date]],2)</f>
        <v>2</v>
      </c>
      <c r="Q145" t="str">
        <f>TEXT(tbl_salesdata[[#This Row],[Order Date]],"dddd")</f>
        <v>Tuesday</v>
      </c>
      <c r="R145" t="str">
        <f>IF(tbl_salesdata[[#This Row],[Weekdaynum]]&gt;5,"Yes","No")</f>
        <v>No</v>
      </c>
    </row>
    <row r="146" spans="1:18" x14ac:dyDescent="0.35">
      <c r="A146">
        <v>341306436</v>
      </c>
      <c r="B146" s="3">
        <v>43631</v>
      </c>
      <c r="C146" s="3">
        <v>43638</v>
      </c>
      <c r="D146" t="s">
        <v>59</v>
      </c>
      <c r="E146" t="s">
        <v>12</v>
      </c>
      <c r="F146" t="s">
        <v>40</v>
      </c>
      <c r="G146" t="s">
        <v>14</v>
      </c>
      <c r="H146" t="s">
        <v>26</v>
      </c>
      <c r="I146" s="9">
        <v>9014</v>
      </c>
      <c r="J146" s="9">
        <v>651.21</v>
      </c>
      <c r="K146" s="9">
        <v>524.96</v>
      </c>
      <c r="L146" s="9">
        <f>tbl_salesdata[[#This Row],[Units Sold]]*tbl_salesdata[[#This Row],[Unit Cost]]</f>
        <v>4731989.4400000004</v>
      </c>
      <c r="M146" s="9">
        <f>tbl_salesdata[[#This Row],[Units Sold]]*tbl_salesdata[[#This Row],[Unit Price]]</f>
        <v>5870006.9400000004</v>
      </c>
      <c r="N146" s="9">
        <f>tbl_salesdata[[#This Row],[Total Sales]]-tbl_salesdata[[#This Row],[Total Cost]]</f>
        <v>1138017.5</v>
      </c>
      <c r="O146">
        <f>tbl_salesdata[[#This Row],[Ship Date]]-tbl_salesdata[[#This Row],[Order Date]]</f>
        <v>7</v>
      </c>
      <c r="P146">
        <f>WEEKDAY(tbl_salesdata[[#This Row],[Order Date]],2)</f>
        <v>6</v>
      </c>
      <c r="Q146" t="str">
        <f>TEXT(tbl_salesdata[[#This Row],[Order Date]],"dddd")</f>
        <v>Saturday</v>
      </c>
      <c r="R146" t="str">
        <f>IF(tbl_salesdata[[#This Row],[Weekdaynum]]&gt;5,"Yes","No")</f>
        <v>Yes</v>
      </c>
    </row>
    <row r="147" spans="1:18" hidden="1" x14ac:dyDescent="0.35">
      <c r="A147">
        <v>108127200</v>
      </c>
      <c r="B147" s="3">
        <v>44809</v>
      </c>
      <c r="C147" s="3">
        <v>44813</v>
      </c>
      <c r="D147" t="s">
        <v>27</v>
      </c>
      <c r="E147" t="s">
        <v>24</v>
      </c>
      <c r="F147" t="s">
        <v>47</v>
      </c>
      <c r="G147" t="s">
        <v>18</v>
      </c>
      <c r="H147" t="s">
        <v>26</v>
      </c>
      <c r="I147" s="9">
        <v>6096</v>
      </c>
      <c r="J147" s="9">
        <v>421.89</v>
      </c>
      <c r="K147" s="9">
        <v>364.69</v>
      </c>
      <c r="L147" s="9">
        <f>tbl_salesdata[[#This Row],[Units Sold]]*tbl_salesdata[[#This Row],[Unit Cost]]</f>
        <v>2223150.2399999998</v>
      </c>
      <c r="M147" s="9">
        <f>tbl_salesdata[[#This Row],[Units Sold]]*tbl_salesdata[[#This Row],[Unit Price]]</f>
        <v>2571841.44</v>
      </c>
      <c r="N147" s="9">
        <f>tbl_salesdata[[#This Row],[Total Sales]]-tbl_salesdata[[#This Row],[Total Cost]]</f>
        <v>348691.20000000019</v>
      </c>
      <c r="O147">
        <f>tbl_salesdata[[#This Row],[Ship Date]]-tbl_salesdata[[#This Row],[Order Date]]</f>
        <v>4</v>
      </c>
      <c r="P147">
        <f>WEEKDAY(tbl_salesdata[[#This Row],[Order Date]],2)</f>
        <v>1</v>
      </c>
      <c r="Q147" t="str">
        <f>TEXT(tbl_salesdata[[#This Row],[Order Date]],"dddd")</f>
        <v>Monday</v>
      </c>
      <c r="R147" t="str">
        <f>IF(tbl_salesdata[[#This Row],[Weekdaynum]]&gt;5,"Yes","No")</f>
        <v>No</v>
      </c>
    </row>
    <row r="148" spans="1:18" hidden="1" x14ac:dyDescent="0.35">
      <c r="A148">
        <v>542272984</v>
      </c>
      <c r="B148" s="3">
        <v>42670</v>
      </c>
      <c r="C148" s="3">
        <v>42677</v>
      </c>
      <c r="D148" t="s">
        <v>96</v>
      </c>
      <c r="E148" t="s">
        <v>29</v>
      </c>
      <c r="F148" t="s">
        <v>40</v>
      </c>
      <c r="G148" t="s">
        <v>14</v>
      </c>
      <c r="H148" t="s">
        <v>19</v>
      </c>
      <c r="I148" s="9">
        <v>9481</v>
      </c>
      <c r="J148" s="9">
        <v>651.21</v>
      </c>
      <c r="K148" s="9">
        <v>524.96</v>
      </c>
      <c r="L148" s="9">
        <f>tbl_salesdata[[#This Row],[Units Sold]]*tbl_salesdata[[#This Row],[Unit Cost]]</f>
        <v>4977145.7600000007</v>
      </c>
      <c r="M148" s="9">
        <f>tbl_salesdata[[#This Row],[Units Sold]]*tbl_salesdata[[#This Row],[Unit Price]]</f>
        <v>6174122.0100000007</v>
      </c>
      <c r="N148" s="9">
        <f>tbl_salesdata[[#This Row],[Total Sales]]-tbl_salesdata[[#This Row],[Total Cost]]</f>
        <v>1196976.25</v>
      </c>
      <c r="O148">
        <f>tbl_salesdata[[#This Row],[Ship Date]]-tbl_salesdata[[#This Row],[Order Date]]</f>
        <v>7</v>
      </c>
      <c r="P148">
        <f>WEEKDAY(tbl_salesdata[[#This Row],[Order Date]],2)</f>
        <v>4</v>
      </c>
      <c r="Q148" t="str">
        <f>TEXT(tbl_salesdata[[#This Row],[Order Date]],"dddd")</f>
        <v>Thursday</v>
      </c>
      <c r="R148" t="str">
        <f>IF(tbl_salesdata[[#This Row],[Weekdaynum]]&gt;5,"Yes","No")</f>
        <v>No</v>
      </c>
    </row>
    <row r="149" spans="1:18" hidden="1" x14ac:dyDescent="0.35">
      <c r="A149">
        <v>884092414</v>
      </c>
      <c r="B149" s="3">
        <v>44297</v>
      </c>
      <c r="C149" s="3">
        <v>44314</v>
      </c>
      <c r="D149" t="s">
        <v>133</v>
      </c>
      <c r="E149" t="s">
        <v>38</v>
      </c>
      <c r="F149" t="s">
        <v>40</v>
      </c>
      <c r="G149" t="s">
        <v>18</v>
      </c>
      <c r="H149" t="s">
        <v>19</v>
      </c>
      <c r="I149" s="9">
        <v>1447</v>
      </c>
      <c r="J149" s="9">
        <v>651.21</v>
      </c>
      <c r="K149" s="9">
        <v>524.96</v>
      </c>
      <c r="L149" s="9">
        <f>tbl_salesdata[[#This Row],[Units Sold]]*tbl_salesdata[[#This Row],[Unit Cost]]</f>
        <v>759617.12</v>
      </c>
      <c r="M149" s="9">
        <f>tbl_salesdata[[#This Row],[Units Sold]]*tbl_salesdata[[#This Row],[Unit Price]]</f>
        <v>942300.87</v>
      </c>
      <c r="N149" s="9">
        <f>tbl_salesdata[[#This Row],[Total Sales]]-tbl_salesdata[[#This Row],[Total Cost]]</f>
        <v>182683.75</v>
      </c>
      <c r="O149">
        <f>tbl_salesdata[[#This Row],[Ship Date]]-tbl_salesdata[[#This Row],[Order Date]]</f>
        <v>17</v>
      </c>
      <c r="P149">
        <f>WEEKDAY(tbl_salesdata[[#This Row],[Order Date]],2)</f>
        <v>7</v>
      </c>
      <c r="Q149" t="str">
        <f>TEXT(tbl_salesdata[[#This Row],[Order Date]],"dddd")</f>
        <v>Sunday</v>
      </c>
      <c r="R149" t="str">
        <f>IF(tbl_salesdata[[#This Row],[Weekdaynum]]&gt;5,"Yes","No")</f>
        <v>Yes</v>
      </c>
    </row>
    <row r="150" spans="1:18" hidden="1" x14ac:dyDescent="0.35">
      <c r="A150">
        <v>385196816</v>
      </c>
      <c r="B150" s="3">
        <v>44029</v>
      </c>
      <c r="C150" s="3">
        <v>44033</v>
      </c>
      <c r="D150" t="s">
        <v>134</v>
      </c>
      <c r="E150" t="s">
        <v>38</v>
      </c>
      <c r="F150" t="s">
        <v>76</v>
      </c>
      <c r="G150" t="s">
        <v>18</v>
      </c>
      <c r="H150" t="s">
        <v>19</v>
      </c>
      <c r="I150" s="9">
        <v>7153</v>
      </c>
      <c r="J150" s="9">
        <v>668.27</v>
      </c>
      <c r="K150" s="9">
        <v>502.54</v>
      </c>
      <c r="L150" s="9">
        <f>tbl_salesdata[[#This Row],[Units Sold]]*tbl_salesdata[[#This Row],[Unit Cost]]</f>
        <v>3594668.62</v>
      </c>
      <c r="M150" s="9">
        <f>tbl_salesdata[[#This Row],[Units Sold]]*tbl_salesdata[[#This Row],[Unit Price]]</f>
        <v>4780135.3099999996</v>
      </c>
      <c r="N150" s="9">
        <f>tbl_salesdata[[#This Row],[Total Sales]]-tbl_salesdata[[#This Row],[Total Cost]]</f>
        <v>1185466.6899999995</v>
      </c>
      <c r="O150">
        <f>tbl_salesdata[[#This Row],[Ship Date]]-tbl_salesdata[[#This Row],[Order Date]]</f>
        <v>4</v>
      </c>
      <c r="P150">
        <f>WEEKDAY(tbl_salesdata[[#This Row],[Order Date]],2)</f>
        <v>5</v>
      </c>
      <c r="Q150" t="str">
        <f>TEXT(tbl_salesdata[[#This Row],[Order Date]],"dddd")</f>
        <v>Friday</v>
      </c>
      <c r="R150" t="str">
        <f>IF(tbl_salesdata[[#This Row],[Weekdaynum]]&gt;5,"Yes","No")</f>
        <v>No</v>
      </c>
    </row>
    <row r="151" spans="1:18" hidden="1" x14ac:dyDescent="0.35">
      <c r="A151">
        <v>167510020</v>
      </c>
      <c r="B151" s="3">
        <v>43717</v>
      </c>
      <c r="C151" s="3">
        <v>43720</v>
      </c>
      <c r="D151" t="s">
        <v>101</v>
      </c>
      <c r="E151" t="s">
        <v>24</v>
      </c>
      <c r="F151" t="s">
        <v>47</v>
      </c>
      <c r="G151" t="s">
        <v>14</v>
      </c>
      <c r="H151" t="s">
        <v>26</v>
      </c>
      <c r="I151" s="9">
        <v>8792</v>
      </c>
      <c r="J151" s="9">
        <v>421.89</v>
      </c>
      <c r="K151" s="9">
        <v>364.69</v>
      </c>
      <c r="L151" s="9">
        <f>tbl_salesdata[[#This Row],[Units Sold]]*tbl_salesdata[[#This Row],[Unit Cost]]</f>
        <v>3206354.48</v>
      </c>
      <c r="M151" s="9">
        <f>tbl_salesdata[[#This Row],[Units Sold]]*tbl_salesdata[[#This Row],[Unit Price]]</f>
        <v>3709256.88</v>
      </c>
      <c r="N151" s="9">
        <f>tbl_salesdata[[#This Row],[Total Sales]]-tbl_salesdata[[#This Row],[Total Cost]]</f>
        <v>502902.39999999991</v>
      </c>
      <c r="O151">
        <f>tbl_salesdata[[#This Row],[Ship Date]]-tbl_salesdata[[#This Row],[Order Date]]</f>
        <v>3</v>
      </c>
      <c r="P151">
        <f>WEEKDAY(tbl_salesdata[[#This Row],[Order Date]],2)</f>
        <v>1</v>
      </c>
      <c r="Q151" t="str">
        <f>TEXT(tbl_salesdata[[#This Row],[Order Date]],"dddd")</f>
        <v>Monday</v>
      </c>
      <c r="R151" t="str">
        <f>IF(tbl_salesdata[[#This Row],[Weekdaynum]]&gt;5,"Yes","No")</f>
        <v>No</v>
      </c>
    </row>
    <row r="152" spans="1:18" hidden="1" x14ac:dyDescent="0.35">
      <c r="A152">
        <v>973268353</v>
      </c>
      <c r="B152" s="3">
        <v>42526</v>
      </c>
      <c r="C152" s="3">
        <v>42538</v>
      </c>
      <c r="D152" t="s">
        <v>135</v>
      </c>
      <c r="E152" t="s">
        <v>21</v>
      </c>
      <c r="F152" t="s">
        <v>22</v>
      </c>
      <c r="G152" t="s">
        <v>14</v>
      </c>
      <c r="H152" t="s">
        <v>34</v>
      </c>
      <c r="I152" s="9">
        <v>589</v>
      </c>
      <c r="J152" s="9">
        <v>47.45</v>
      </c>
      <c r="K152" s="9">
        <v>31.79</v>
      </c>
      <c r="L152" s="9">
        <f>tbl_salesdata[[#This Row],[Units Sold]]*tbl_salesdata[[#This Row],[Unit Cost]]</f>
        <v>18724.310000000001</v>
      </c>
      <c r="M152" s="9">
        <f>tbl_salesdata[[#This Row],[Units Sold]]*tbl_salesdata[[#This Row],[Unit Price]]</f>
        <v>27948.050000000003</v>
      </c>
      <c r="N152" s="9">
        <f>tbl_salesdata[[#This Row],[Total Sales]]-tbl_salesdata[[#This Row],[Total Cost]]</f>
        <v>9223.7400000000016</v>
      </c>
      <c r="O152">
        <f>tbl_salesdata[[#This Row],[Ship Date]]-tbl_salesdata[[#This Row],[Order Date]]</f>
        <v>12</v>
      </c>
      <c r="P152">
        <f>WEEKDAY(tbl_salesdata[[#This Row],[Order Date]],2)</f>
        <v>7</v>
      </c>
      <c r="Q152" t="str">
        <f>TEXT(tbl_salesdata[[#This Row],[Order Date]],"dddd")</f>
        <v>Sunday</v>
      </c>
      <c r="R152" t="str">
        <f>IF(tbl_salesdata[[#This Row],[Weekdaynum]]&gt;5,"Yes","No")</f>
        <v>Yes</v>
      </c>
    </row>
    <row r="153" spans="1:18" hidden="1" x14ac:dyDescent="0.35">
      <c r="A153">
        <v>915020644</v>
      </c>
      <c r="B153" s="3">
        <v>43889</v>
      </c>
      <c r="C153" s="3">
        <v>43898</v>
      </c>
      <c r="D153" t="s">
        <v>136</v>
      </c>
      <c r="E153" t="s">
        <v>38</v>
      </c>
      <c r="F153" t="s">
        <v>56</v>
      </c>
      <c r="G153" t="s">
        <v>18</v>
      </c>
      <c r="H153" t="s">
        <v>15</v>
      </c>
      <c r="I153" s="9">
        <v>3797</v>
      </c>
      <c r="J153" s="9">
        <v>9.33</v>
      </c>
      <c r="K153" s="9">
        <v>6.92</v>
      </c>
      <c r="L153" s="9">
        <f>tbl_salesdata[[#This Row],[Units Sold]]*tbl_salesdata[[#This Row],[Unit Cost]]</f>
        <v>26275.239999999998</v>
      </c>
      <c r="M153" s="9">
        <f>tbl_salesdata[[#This Row],[Units Sold]]*tbl_salesdata[[#This Row],[Unit Price]]</f>
        <v>35426.01</v>
      </c>
      <c r="N153" s="9">
        <f>tbl_salesdata[[#This Row],[Total Sales]]-tbl_salesdata[[#This Row],[Total Cost]]</f>
        <v>9150.7700000000041</v>
      </c>
      <c r="O153">
        <f>tbl_salesdata[[#This Row],[Ship Date]]-tbl_salesdata[[#This Row],[Order Date]]</f>
        <v>9</v>
      </c>
      <c r="P153">
        <f>WEEKDAY(tbl_salesdata[[#This Row],[Order Date]],2)</f>
        <v>5</v>
      </c>
      <c r="Q153" t="str">
        <f>TEXT(tbl_salesdata[[#This Row],[Order Date]],"dddd")</f>
        <v>Friday</v>
      </c>
      <c r="R153" t="str">
        <f>IF(tbl_salesdata[[#This Row],[Weekdaynum]]&gt;5,"Yes","No")</f>
        <v>No</v>
      </c>
    </row>
    <row r="154" spans="1:18" hidden="1" x14ac:dyDescent="0.35">
      <c r="A154">
        <v>425628221</v>
      </c>
      <c r="B154" s="3">
        <v>42400</v>
      </c>
      <c r="C154" s="3">
        <v>42421</v>
      </c>
      <c r="D154" t="s">
        <v>137</v>
      </c>
      <c r="E154" t="s">
        <v>38</v>
      </c>
      <c r="F154" t="s">
        <v>42</v>
      </c>
      <c r="G154" t="s">
        <v>18</v>
      </c>
      <c r="H154" t="s">
        <v>19</v>
      </c>
      <c r="I154" s="9">
        <v>1704</v>
      </c>
      <c r="J154" s="9">
        <v>437.2</v>
      </c>
      <c r="K154" s="9">
        <v>263.33</v>
      </c>
      <c r="L154" s="9">
        <f>tbl_salesdata[[#This Row],[Units Sold]]*tbl_salesdata[[#This Row],[Unit Cost]]</f>
        <v>448714.31999999995</v>
      </c>
      <c r="M154" s="9">
        <f>tbl_salesdata[[#This Row],[Units Sold]]*tbl_salesdata[[#This Row],[Unit Price]]</f>
        <v>744988.79999999993</v>
      </c>
      <c r="N154" s="9">
        <f>tbl_salesdata[[#This Row],[Total Sales]]-tbl_salesdata[[#This Row],[Total Cost]]</f>
        <v>296274.48</v>
      </c>
      <c r="O154">
        <f>tbl_salesdata[[#This Row],[Ship Date]]-tbl_salesdata[[#This Row],[Order Date]]</f>
        <v>21</v>
      </c>
      <c r="P154">
        <f>WEEKDAY(tbl_salesdata[[#This Row],[Order Date]],2)</f>
        <v>7</v>
      </c>
      <c r="Q154" t="str">
        <f>TEXT(tbl_salesdata[[#This Row],[Order Date]],"dddd")</f>
        <v>Sunday</v>
      </c>
      <c r="R154" t="str">
        <f>IF(tbl_salesdata[[#This Row],[Weekdaynum]]&gt;5,"Yes","No")</f>
        <v>Yes</v>
      </c>
    </row>
    <row r="155" spans="1:18" hidden="1" x14ac:dyDescent="0.35">
      <c r="A155">
        <v>908264911</v>
      </c>
      <c r="B155" s="3">
        <v>44699</v>
      </c>
      <c r="C155" s="3">
        <v>44702</v>
      </c>
      <c r="D155" t="s">
        <v>44</v>
      </c>
      <c r="E155" t="s">
        <v>12</v>
      </c>
      <c r="F155" t="s">
        <v>22</v>
      </c>
      <c r="G155" t="s">
        <v>14</v>
      </c>
      <c r="H155" t="s">
        <v>26</v>
      </c>
      <c r="I155" s="9">
        <v>4626</v>
      </c>
      <c r="J155" s="9">
        <v>47.45</v>
      </c>
      <c r="K155" s="9">
        <v>31.79</v>
      </c>
      <c r="L155" s="9">
        <f>tbl_salesdata[[#This Row],[Units Sold]]*tbl_salesdata[[#This Row],[Unit Cost]]</f>
        <v>147060.54</v>
      </c>
      <c r="M155" s="9">
        <f>tbl_salesdata[[#This Row],[Units Sold]]*tbl_salesdata[[#This Row],[Unit Price]]</f>
        <v>219503.7</v>
      </c>
      <c r="N155" s="9">
        <f>tbl_salesdata[[#This Row],[Total Sales]]-tbl_salesdata[[#This Row],[Total Cost]]</f>
        <v>72443.16</v>
      </c>
      <c r="O155">
        <f>tbl_salesdata[[#This Row],[Ship Date]]-tbl_salesdata[[#This Row],[Order Date]]</f>
        <v>3</v>
      </c>
      <c r="P155">
        <f>WEEKDAY(tbl_salesdata[[#This Row],[Order Date]],2)</f>
        <v>3</v>
      </c>
      <c r="Q155" t="str">
        <f>TEXT(tbl_salesdata[[#This Row],[Order Date]],"dddd")</f>
        <v>Wednesday</v>
      </c>
      <c r="R155" t="str">
        <f>IF(tbl_salesdata[[#This Row],[Weekdaynum]]&gt;5,"Yes","No")</f>
        <v>No</v>
      </c>
    </row>
    <row r="156" spans="1:18" hidden="1" x14ac:dyDescent="0.35">
      <c r="A156">
        <v>686417043</v>
      </c>
      <c r="B156" s="3">
        <v>42425</v>
      </c>
      <c r="C156" s="3">
        <v>42439</v>
      </c>
      <c r="D156" t="s">
        <v>98</v>
      </c>
      <c r="E156" t="s">
        <v>38</v>
      </c>
      <c r="F156" t="s">
        <v>25</v>
      </c>
      <c r="G156" t="s">
        <v>14</v>
      </c>
      <c r="H156" t="s">
        <v>19</v>
      </c>
      <c r="I156" s="9">
        <v>4912</v>
      </c>
      <c r="J156" s="9">
        <v>205.7</v>
      </c>
      <c r="K156" s="9">
        <v>117.11</v>
      </c>
      <c r="L156" s="9">
        <f>tbl_salesdata[[#This Row],[Units Sold]]*tbl_salesdata[[#This Row],[Unit Cost]]</f>
        <v>575244.31999999995</v>
      </c>
      <c r="M156" s="9">
        <f>tbl_salesdata[[#This Row],[Units Sold]]*tbl_salesdata[[#This Row],[Unit Price]]</f>
        <v>1010398.3999999999</v>
      </c>
      <c r="N156" s="9">
        <f>tbl_salesdata[[#This Row],[Total Sales]]-tbl_salesdata[[#This Row],[Total Cost]]</f>
        <v>435154.07999999996</v>
      </c>
      <c r="O156">
        <f>tbl_salesdata[[#This Row],[Ship Date]]-tbl_salesdata[[#This Row],[Order Date]]</f>
        <v>14</v>
      </c>
      <c r="P156">
        <f>WEEKDAY(tbl_salesdata[[#This Row],[Order Date]],2)</f>
        <v>4</v>
      </c>
      <c r="Q156" t="str">
        <f>TEXT(tbl_salesdata[[#This Row],[Order Date]],"dddd")</f>
        <v>Thursday</v>
      </c>
      <c r="R156" t="str">
        <f>IF(tbl_salesdata[[#This Row],[Weekdaynum]]&gt;5,"Yes","No")</f>
        <v>No</v>
      </c>
    </row>
    <row r="157" spans="1:18" x14ac:dyDescent="0.35">
      <c r="A157">
        <v>135069024</v>
      </c>
      <c r="B157" s="3">
        <v>42217</v>
      </c>
      <c r="C157" s="3">
        <v>42219</v>
      </c>
      <c r="D157" t="s">
        <v>97</v>
      </c>
      <c r="E157" t="s">
        <v>29</v>
      </c>
      <c r="F157" t="s">
        <v>76</v>
      </c>
      <c r="G157" t="s">
        <v>14</v>
      </c>
      <c r="H157" t="s">
        <v>34</v>
      </c>
      <c r="I157" s="9">
        <v>8781</v>
      </c>
      <c r="J157" s="9">
        <v>668.27</v>
      </c>
      <c r="K157" s="9">
        <v>502.54</v>
      </c>
      <c r="L157" s="9">
        <f>tbl_salesdata[[#This Row],[Units Sold]]*tbl_salesdata[[#This Row],[Unit Cost]]</f>
        <v>4412803.74</v>
      </c>
      <c r="M157" s="9">
        <f>tbl_salesdata[[#This Row],[Units Sold]]*tbl_salesdata[[#This Row],[Unit Price]]</f>
        <v>5868078.8700000001</v>
      </c>
      <c r="N157" s="9">
        <f>tbl_salesdata[[#This Row],[Total Sales]]-tbl_salesdata[[#This Row],[Total Cost]]</f>
        <v>1455275.13</v>
      </c>
      <c r="O157">
        <f>tbl_salesdata[[#This Row],[Ship Date]]-tbl_salesdata[[#This Row],[Order Date]]</f>
        <v>2</v>
      </c>
      <c r="P157">
        <f>WEEKDAY(tbl_salesdata[[#This Row],[Order Date]],2)</f>
        <v>6</v>
      </c>
      <c r="Q157" t="str">
        <f>TEXT(tbl_salesdata[[#This Row],[Order Date]],"dddd")</f>
        <v>Saturday</v>
      </c>
      <c r="R157" t="str">
        <f>IF(tbl_salesdata[[#This Row],[Weekdaynum]]&gt;5,"Yes","No")</f>
        <v>Yes</v>
      </c>
    </row>
    <row r="158" spans="1:18" x14ac:dyDescent="0.35">
      <c r="A158">
        <v>191300570</v>
      </c>
      <c r="B158" s="3">
        <v>42105</v>
      </c>
      <c r="C158" s="3">
        <v>42107</v>
      </c>
      <c r="D158" t="s">
        <v>191</v>
      </c>
      <c r="E158" t="s">
        <v>24</v>
      </c>
      <c r="F158" t="s">
        <v>40</v>
      </c>
      <c r="G158" t="s">
        <v>18</v>
      </c>
      <c r="H158" t="s">
        <v>26</v>
      </c>
      <c r="I158" s="9">
        <v>8945</v>
      </c>
      <c r="J158" s="9">
        <v>651.21</v>
      </c>
      <c r="K158" s="9">
        <v>524.96</v>
      </c>
      <c r="L158" s="9">
        <f>tbl_salesdata[[#This Row],[Units Sold]]*tbl_salesdata[[#This Row],[Unit Cost]]</f>
        <v>4695767.2</v>
      </c>
      <c r="M158" s="9">
        <f>tbl_salesdata[[#This Row],[Units Sold]]*tbl_salesdata[[#This Row],[Unit Price]]</f>
        <v>5825073.4500000002</v>
      </c>
      <c r="N158" s="9">
        <f>tbl_salesdata[[#This Row],[Total Sales]]-tbl_salesdata[[#This Row],[Total Cost]]</f>
        <v>1129306.25</v>
      </c>
      <c r="O158">
        <f>tbl_salesdata[[#This Row],[Ship Date]]-tbl_salesdata[[#This Row],[Order Date]]</f>
        <v>2</v>
      </c>
      <c r="P158">
        <f>WEEKDAY(tbl_salesdata[[#This Row],[Order Date]],2)</f>
        <v>6</v>
      </c>
      <c r="Q158" t="str">
        <f>TEXT(tbl_salesdata[[#This Row],[Order Date]],"dddd")</f>
        <v>Saturday</v>
      </c>
      <c r="R158" t="str">
        <f>IF(tbl_salesdata[[#This Row],[Weekdaynum]]&gt;5,"Yes","No")</f>
        <v>Yes</v>
      </c>
    </row>
    <row r="159" spans="1:18" hidden="1" x14ac:dyDescent="0.35">
      <c r="A159">
        <v>783516871</v>
      </c>
      <c r="B159" s="3">
        <v>42066</v>
      </c>
      <c r="C159" s="3">
        <v>42078</v>
      </c>
      <c r="D159" t="s">
        <v>130</v>
      </c>
      <c r="E159" t="s">
        <v>29</v>
      </c>
      <c r="F159" t="s">
        <v>25</v>
      </c>
      <c r="G159" t="s">
        <v>14</v>
      </c>
      <c r="H159" t="s">
        <v>19</v>
      </c>
      <c r="I159" s="9">
        <v>8909</v>
      </c>
      <c r="J159" s="9">
        <v>205.7</v>
      </c>
      <c r="K159" s="9">
        <v>117.11</v>
      </c>
      <c r="L159" s="9">
        <f>tbl_salesdata[[#This Row],[Units Sold]]*tbl_salesdata[[#This Row],[Unit Cost]]</f>
        <v>1043332.99</v>
      </c>
      <c r="M159" s="9">
        <f>tbl_salesdata[[#This Row],[Units Sold]]*tbl_salesdata[[#This Row],[Unit Price]]</f>
        <v>1832581.2999999998</v>
      </c>
      <c r="N159" s="9">
        <f>tbl_salesdata[[#This Row],[Total Sales]]-tbl_salesdata[[#This Row],[Total Cost]]</f>
        <v>789248.30999999982</v>
      </c>
      <c r="O159">
        <f>tbl_salesdata[[#This Row],[Ship Date]]-tbl_salesdata[[#This Row],[Order Date]]</f>
        <v>12</v>
      </c>
      <c r="P159">
        <f>WEEKDAY(tbl_salesdata[[#This Row],[Order Date]],2)</f>
        <v>2</v>
      </c>
      <c r="Q159" t="str">
        <f>TEXT(tbl_salesdata[[#This Row],[Order Date]],"dddd")</f>
        <v>Tuesday</v>
      </c>
      <c r="R159" t="str">
        <f>IF(tbl_salesdata[[#This Row],[Weekdaynum]]&gt;5,"Yes","No")</f>
        <v>No</v>
      </c>
    </row>
    <row r="160" spans="1:18" hidden="1" x14ac:dyDescent="0.35">
      <c r="A160">
        <v>834844052</v>
      </c>
      <c r="B160" s="3">
        <v>42109</v>
      </c>
      <c r="C160" s="3">
        <v>42121</v>
      </c>
      <c r="D160" t="s">
        <v>138</v>
      </c>
      <c r="E160" t="s">
        <v>24</v>
      </c>
      <c r="F160" t="s">
        <v>42</v>
      </c>
      <c r="G160" t="s">
        <v>18</v>
      </c>
      <c r="H160" t="s">
        <v>34</v>
      </c>
      <c r="I160" s="9">
        <v>7762</v>
      </c>
      <c r="J160" s="9">
        <v>437.2</v>
      </c>
      <c r="K160" s="9">
        <v>263.33</v>
      </c>
      <c r="L160" s="9">
        <f>tbl_salesdata[[#This Row],[Units Sold]]*tbl_salesdata[[#This Row],[Unit Cost]]</f>
        <v>2043967.46</v>
      </c>
      <c r="M160" s="9">
        <f>tbl_salesdata[[#This Row],[Units Sold]]*tbl_salesdata[[#This Row],[Unit Price]]</f>
        <v>3393546.4</v>
      </c>
      <c r="N160" s="9">
        <f>tbl_salesdata[[#This Row],[Total Sales]]-tbl_salesdata[[#This Row],[Total Cost]]</f>
        <v>1349578.94</v>
      </c>
      <c r="O160">
        <f>tbl_salesdata[[#This Row],[Ship Date]]-tbl_salesdata[[#This Row],[Order Date]]</f>
        <v>12</v>
      </c>
      <c r="P160">
        <f>WEEKDAY(tbl_salesdata[[#This Row],[Order Date]],2)</f>
        <v>3</v>
      </c>
      <c r="Q160" t="str">
        <f>TEXT(tbl_salesdata[[#This Row],[Order Date]],"dddd")</f>
        <v>Wednesday</v>
      </c>
      <c r="R160" t="str">
        <f>IF(tbl_salesdata[[#This Row],[Weekdaynum]]&gt;5,"Yes","No")</f>
        <v>No</v>
      </c>
    </row>
    <row r="161" spans="1:18" hidden="1" x14ac:dyDescent="0.35">
      <c r="A161">
        <v>953805816</v>
      </c>
      <c r="B161" s="3">
        <v>42328</v>
      </c>
      <c r="C161" s="3">
        <v>42341</v>
      </c>
      <c r="D161" t="s">
        <v>87</v>
      </c>
      <c r="E161" t="s">
        <v>24</v>
      </c>
      <c r="F161" t="s">
        <v>17</v>
      </c>
      <c r="G161" t="s">
        <v>18</v>
      </c>
      <c r="H161" t="s">
        <v>34</v>
      </c>
      <c r="I161" s="9">
        <v>1191</v>
      </c>
      <c r="J161" s="9">
        <v>152.58000000000001</v>
      </c>
      <c r="K161" s="9">
        <v>97.44</v>
      </c>
      <c r="L161" s="9">
        <f>tbl_salesdata[[#This Row],[Units Sold]]*tbl_salesdata[[#This Row],[Unit Cost]]</f>
        <v>116051.04</v>
      </c>
      <c r="M161" s="9">
        <f>tbl_salesdata[[#This Row],[Units Sold]]*tbl_salesdata[[#This Row],[Unit Price]]</f>
        <v>181722.78000000003</v>
      </c>
      <c r="N161" s="9">
        <f>tbl_salesdata[[#This Row],[Total Sales]]-tbl_salesdata[[#This Row],[Total Cost]]</f>
        <v>65671.740000000034</v>
      </c>
      <c r="O161">
        <f>tbl_salesdata[[#This Row],[Ship Date]]-tbl_salesdata[[#This Row],[Order Date]]</f>
        <v>13</v>
      </c>
      <c r="P161">
        <f>WEEKDAY(tbl_salesdata[[#This Row],[Order Date]],2)</f>
        <v>5</v>
      </c>
      <c r="Q161" t="str">
        <f>TEXT(tbl_salesdata[[#This Row],[Order Date]],"dddd")</f>
        <v>Friday</v>
      </c>
      <c r="R161" t="str">
        <f>IF(tbl_salesdata[[#This Row],[Weekdaynum]]&gt;5,"Yes","No")</f>
        <v>No</v>
      </c>
    </row>
    <row r="162" spans="1:18" hidden="1" x14ac:dyDescent="0.35">
      <c r="A162">
        <v>335763490</v>
      </c>
      <c r="B162" s="3">
        <v>44703</v>
      </c>
      <c r="C162" s="3">
        <v>44722</v>
      </c>
      <c r="D162" t="s">
        <v>139</v>
      </c>
      <c r="E162" t="s">
        <v>51</v>
      </c>
      <c r="F162" t="s">
        <v>40</v>
      </c>
      <c r="G162" t="s">
        <v>14</v>
      </c>
      <c r="H162" t="s">
        <v>26</v>
      </c>
      <c r="I162" s="9">
        <v>8733</v>
      </c>
      <c r="J162" s="9">
        <v>651.21</v>
      </c>
      <c r="K162" s="9">
        <v>524.96</v>
      </c>
      <c r="L162" s="9">
        <f>tbl_salesdata[[#This Row],[Units Sold]]*tbl_salesdata[[#This Row],[Unit Cost]]</f>
        <v>4584475.6800000006</v>
      </c>
      <c r="M162" s="9">
        <f>tbl_salesdata[[#This Row],[Units Sold]]*tbl_salesdata[[#This Row],[Unit Price]]</f>
        <v>5687016.9300000006</v>
      </c>
      <c r="N162" s="9">
        <f>tbl_salesdata[[#This Row],[Total Sales]]-tbl_salesdata[[#This Row],[Total Cost]]</f>
        <v>1102541.25</v>
      </c>
      <c r="O162">
        <f>tbl_salesdata[[#This Row],[Ship Date]]-tbl_salesdata[[#This Row],[Order Date]]</f>
        <v>19</v>
      </c>
      <c r="P162">
        <f>WEEKDAY(tbl_salesdata[[#This Row],[Order Date]],2)</f>
        <v>7</v>
      </c>
      <c r="Q162" t="str">
        <f>TEXT(tbl_salesdata[[#This Row],[Order Date]],"dddd")</f>
        <v>Sunday</v>
      </c>
      <c r="R162" t="str">
        <f>IF(tbl_salesdata[[#This Row],[Weekdaynum]]&gt;5,"Yes","No")</f>
        <v>Yes</v>
      </c>
    </row>
    <row r="163" spans="1:18" hidden="1" x14ac:dyDescent="0.35">
      <c r="A163">
        <v>946390902</v>
      </c>
      <c r="B163" s="3">
        <v>43908</v>
      </c>
      <c r="C163" s="3">
        <v>43926</v>
      </c>
      <c r="D163" t="s">
        <v>84</v>
      </c>
      <c r="E163" t="s">
        <v>24</v>
      </c>
      <c r="F163" t="s">
        <v>42</v>
      </c>
      <c r="G163" t="s">
        <v>14</v>
      </c>
      <c r="H163" t="s">
        <v>34</v>
      </c>
      <c r="I163" s="9">
        <v>6954</v>
      </c>
      <c r="J163" s="9">
        <v>437.2</v>
      </c>
      <c r="K163" s="9">
        <v>263.33</v>
      </c>
      <c r="L163" s="9">
        <f>tbl_salesdata[[#This Row],[Units Sold]]*tbl_salesdata[[#This Row],[Unit Cost]]</f>
        <v>1831196.8199999998</v>
      </c>
      <c r="M163" s="9">
        <f>tbl_salesdata[[#This Row],[Units Sold]]*tbl_salesdata[[#This Row],[Unit Price]]</f>
        <v>3040288.8</v>
      </c>
      <c r="N163" s="9">
        <f>tbl_salesdata[[#This Row],[Total Sales]]-tbl_salesdata[[#This Row],[Total Cost]]</f>
        <v>1209091.98</v>
      </c>
      <c r="O163">
        <f>tbl_salesdata[[#This Row],[Ship Date]]-tbl_salesdata[[#This Row],[Order Date]]</f>
        <v>18</v>
      </c>
      <c r="P163">
        <f>WEEKDAY(tbl_salesdata[[#This Row],[Order Date]],2)</f>
        <v>3</v>
      </c>
      <c r="Q163" t="str">
        <f>TEXT(tbl_salesdata[[#This Row],[Order Date]],"dddd")</f>
        <v>Wednesday</v>
      </c>
      <c r="R163" t="str">
        <f>IF(tbl_salesdata[[#This Row],[Weekdaynum]]&gt;5,"Yes","No")</f>
        <v>No</v>
      </c>
    </row>
    <row r="164" spans="1:18" hidden="1" x14ac:dyDescent="0.35">
      <c r="A164">
        <v>771674382</v>
      </c>
      <c r="B164" s="3">
        <v>43510</v>
      </c>
      <c r="C164" s="3">
        <v>43513</v>
      </c>
      <c r="D164" t="s">
        <v>77</v>
      </c>
      <c r="E164" t="s">
        <v>21</v>
      </c>
      <c r="F164" t="s">
        <v>68</v>
      </c>
      <c r="G164" t="s">
        <v>18</v>
      </c>
      <c r="H164" t="s">
        <v>26</v>
      </c>
      <c r="I164" s="9">
        <v>4453</v>
      </c>
      <c r="J164" s="9">
        <v>154.06</v>
      </c>
      <c r="K164" s="9">
        <v>90.93</v>
      </c>
      <c r="L164" s="9">
        <f>tbl_salesdata[[#This Row],[Units Sold]]*tbl_salesdata[[#This Row],[Unit Cost]]</f>
        <v>404911.29000000004</v>
      </c>
      <c r="M164" s="9">
        <f>tbl_salesdata[[#This Row],[Units Sold]]*tbl_salesdata[[#This Row],[Unit Price]]</f>
        <v>686029.18</v>
      </c>
      <c r="N164" s="9">
        <f>tbl_salesdata[[#This Row],[Total Sales]]-tbl_salesdata[[#This Row],[Total Cost]]</f>
        <v>281117.89</v>
      </c>
      <c r="O164">
        <f>tbl_salesdata[[#This Row],[Ship Date]]-tbl_salesdata[[#This Row],[Order Date]]</f>
        <v>3</v>
      </c>
      <c r="P164">
        <f>WEEKDAY(tbl_salesdata[[#This Row],[Order Date]],2)</f>
        <v>4</v>
      </c>
      <c r="Q164" t="str">
        <f>TEXT(tbl_salesdata[[#This Row],[Order Date]],"dddd")</f>
        <v>Thursday</v>
      </c>
      <c r="R164" t="str">
        <f>IF(tbl_salesdata[[#This Row],[Weekdaynum]]&gt;5,"Yes","No")</f>
        <v>No</v>
      </c>
    </row>
    <row r="165" spans="1:18" hidden="1" x14ac:dyDescent="0.35">
      <c r="A165">
        <v>567912757</v>
      </c>
      <c r="B165" s="3">
        <v>42848</v>
      </c>
      <c r="C165" s="3">
        <v>42866</v>
      </c>
      <c r="D165" t="s">
        <v>140</v>
      </c>
      <c r="E165" t="s">
        <v>24</v>
      </c>
      <c r="F165" t="s">
        <v>25</v>
      </c>
      <c r="G165" t="s">
        <v>14</v>
      </c>
      <c r="H165" t="s">
        <v>19</v>
      </c>
      <c r="I165" s="9">
        <v>6860</v>
      </c>
      <c r="J165" s="9">
        <v>205.7</v>
      </c>
      <c r="K165" s="9">
        <v>117.11</v>
      </c>
      <c r="L165" s="9">
        <f>tbl_salesdata[[#This Row],[Units Sold]]*tbl_salesdata[[#This Row],[Unit Cost]]</f>
        <v>803374.6</v>
      </c>
      <c r="M165" s="9">
        <f>tbl_salesdata[[#This Row],[Units Sold]]*tbl_salesdata[[#This Row],[Unit Price]]</f>
        <v>1411102</v>
      </c>
      <c r="N165" s="9">
        <f>tbl_salesdata[[#This Row],[Total Sales]]-tbl_salesdata[[#This Row],[Total Cost]]</f>
        <v>607727.4</v>
      </c>
      <c r="O165">
        <f>tbl_salesdata[[#This Row],[Ship Date]]-tbl_salesdata[[#This Row],[Order Date]]</f>
        <v>18</v>
      </c>
      <c r="P165">
        <f>WEEKDAY(tbl_salesdata[[#This Row],[Order Date]],2)</f>
        <v>7</v>
      </c>
      <c r="Q165" t="str">
        <f>TEXT(tbl_salesdata[[#This Row],[Order Date]],"dddd")</f>
        <v>Sunday</v>
      </c>
      <c r="R165" t="str">
        <f>IF(tbl_salesdata[[#This Row],[Weekdaynum]]&gt;5,"Yes","No")</f>
        <v>Yes</v>
      </c>
    </row>
    <row r="166" spans="1:18" hidden="1" x14ac:dyDescent="0.35">
      <c r="A166">
        <v>711717355</v>
      </c>
      <c r="B166" s="3">
        <v>43422</v>
      </c>
      <c r="C166" s="3">
        <v>43432</v>
      </c>
      <c r="D166" t="s">
        <v>53</v>
      </c>
      <c r="E166" t="s">
        <v>29</v>
      </c>
      <c r="F166" t="s">
        <v>40</v>
      </c>
      <c r="G166" t="s">
        <v>18</v>
      </c>
      <c r="H166" t="s">
        <v>26</v>
      </c>
      <c r="I166" s="9">
        <v>1836</v>
      </c>
      <c r="J166" s="9">
        <v>651.21</v>
      </c>
      <c r="K166" s="9">
        <v>524.96</v>
      </c>
      <c r="L166" s="9">
        <f>tbl_salesdata[[#This Row],[Units Sold]]*tbl_salesdata[[#This Row],[Unit Cost]]</f>
        <v>963826.56</v>
      </c>
      <c r="M166" s="9">
        <f>tbl_salesdata[[#This Row],[Units Sold]]*tbl_salesdata[[#This Row],[Unit Price]]</f>
        <v>1195621.56</v>
      </c>
      <c r="N166" s="9">
        <f>tbl_salesdata[[#This Row],[Total Sales]]-tbl_salesdata[[#This Row],[Total Cost]]</f>
        <v>231795</v>
      </c>
      <c r="O166">
        <f>tbl_salesdata[[#This Row],[Ship Date]]-tbl_salesdata[[#This Row],[Order Date]]</f>
        <v>10</v>
      </c>
      <c r="P166">
        <f>WEEKDAY(tbl_salesdata[[#This Row],[Order Date]],2)</f>
        <v>7</v>
      </c>
      <c r="Q166" t="str">
        <f>TEXT(tbl_salesdata[[#This Row],[Order Date]],"dddd")</f>
        <v>Sunday</v>
      </c>
      <c r="R166" t="str">
        <f>IF(tbl_salesdata[[#This Row],[Weekdaynum]]&gt;5,"Yes","No")</f>
        <v>Yes</v>
      </c>
    </row>
    <row r="167" spans="1:18" hidden="1" x14ac:dyDescent="0.35">
      <c r="A167">
        <v>750012004</v>
      </c>
      <c r="B167" s="3">
        <v>42349</v>
      </c>
      <c r="C167" s="3">
        <v>42370</v>
      </c>
      <c r="D167" t="s">
        <v>141</v>
      </c>
      <c r="E167" t="s">
        <v>38</v>
      </c>
      <c r="F167" t="s">
        <v>40</v>
      </c>
      <c r="G167" t="s">
        <v>14</v>
      </c>
      <c r="H167" t="s">
        <v>26</v>
      </c>
      <c r="I167" s="9">
        <v>4074</v>
      </c>
      <c r="J167" s="9">
        <v>651.21</v>
      </c>
      <c r="K167" s="9">
        <v>524.96</v>
      </c>
      <c r="L167" s="9">
        <f>tbl_salesdata[[#This Row],[Units Sold]]*tbl_salesdata[[#This Row],[Unit Cost]]</f>
        <v>2138687.04</v>
      </c>
      <c r="M167" s="9">
        <f>tbl_salesdata[[#This Row],[Units Sold]]*tbl_salesdata[[#This Row],[Unit Price]]</f>
        <v>2653029.54</v>
      </c>
      <c r="N167" s="9">
        <f>tbl_salesdata[[#This Row],[Total Sales]]-tbl_salesdata[[#This Row],[Total Cost]]</f>
        <v>514342.5</v>
      </c>
      <c r="O167">
        <f>tbl_salesdata[[#This Row],[Ship Date]]-tbl_salesdata[[#This Row],[Order Date]]</f>
        <v>21</v>
      </c>
      <c r="P167">
        <f>WEEKDAY(tbl_salesdata[[#This Row],[Order Date]],2)</f>
        <v>5</v>
      </c>
      <c r="Q167" t="str">
        <f>TEXT(tbl_salesdata[[#This Row],[Order Date]],"dddd")</f>
        <v>Friday</v>
      </c>
      <c r="R167" t="str">
        <f>IF(tbl_salesdata[[#This Row],[Weekdaynum]]&gt;5,"Yes","No")</f>
        <v>No</v>
      </c>
    </row>
    <row r="168" spans="1:18" x14ac:dyDescent="0.35">
      <c r="A168">
        <v>599313056</v>
      </c>
      <c r="B168" s="3">
        <v>44786</v>
      </c>
      <c r="C168" s="3">
        <v>44795</v>
      </c>
      <c r="D168" t="s">
        <v>27</v>
      </c>
      <c r="E168" t="s">
        <v>24</v>
      </c>
      <c r="F168" t="s">
        <v>40</v>
      </c>
      <c r="G168" t="s">
        <v>18</v>
      </c>
      <c r="H168" t="s">
        <v>34</v>
      </c>
      <c r="I168" s="9">
        <v>8906</v>
      </c>
      <c r="J168" s="9">
        <v>651.21</v>
      </c>
      <c r="K168" s="9">
        <v>524.96</v>
      </c>
      <c r="L168" s="9">
        <f>tbl_salesdata[[#This Row],[Units Sold]]*tbl_salesdata[[#This Row],[Unit Cost]]</f>
        <v>4675293.7600000007</v>
      </c>
      <c r="M168" s="9">
        <f>tbl_salesdata[[#This Row],[Units Sold]]*tbl_salesdata[[#This Row],[Unit Price]]</f>
        <v>5799676.2600000007</v>
      </c>
      <c r="N168" s="9">
        <f>tbl_salesdata[[#This Row],[Total Sales]]-tbl_salesdata[[#This Row],[Total Cost]]</f>
        <v>1124382.5</v>
      </c>
      <c r="O168">
        <f>tbl_salesdata[[#This Row],[Ship Date]]-tbl_salesdata[[#This Row],[Order Date]]</f>
        <v>9</v>
      </c>
      <c r="P168">
        <f>WEEKDAY(tbl_salesdata[[#This Row],[Order Date]],2)</f>
        <v>6</v>
      </c>
      <c r="Q168" t="str">
        <f>TEXT(tbl_salesdata[[#This Row],[Order Date]],"dddd")</f>
        <v>Saturday</v>
      </c>
      <c r="R168" t="str">
        <f>IF(tbl_salesdata[[#This Row],[Weekdaynum]]&gt;5,"Yes","No")</f>
        <v>Yes</v>
      </c>
    </row>
    <row r="169" spans="1:18" hidden="1" x14ac:dyDescent="0.35">
      <c r="A169">
        <v>849329268</v>
      </c>
      <c r="B169" s="3">
        <v>42914</v>
      </c>
      <c r="C169" s="3">
        <v>42931</v>
      </c>
      <c r="D169" t="s">
        <v>44</v>
      </c>
      <c r="E169" t="s">
        <v>12</v>
      </c>
      <c r="F169" t="s">
        <v>76</v>
      </c>
      <c r="G169" t="s">
        <v>18</v>
      </c>
      <c r="H169" t="s">
        <v>34</v>
      </c>
      <c r="I169" s="9">
        <v>4259</v>
      </c>
      <c r="J169" s="9">
        <v>668.27</v>
      </c>
      <c r="K169" s="9">
        <v>502.54</v>
      </c>
      <c r="L169" s="9">
        <f>tbl_salesdata[[#This Row],[Units Sold]]*tbl_salesdata[[#This Row],[Unit Cost]]</f>
        <v>2140317.86</v>
      </c>
      <c r="M169" s="9">
        <f>tbl_salesdata[[#This Row],[Units Sold]]*tbl_salesdata[[#This Row],[Unit Price]]</f>
        <v>2846161.9299999997</v>
      </c>
      <c r="N169" s="9">
        <f>tbl_salesdata[[#This Row],[Total Sales]]-tbl_salesdata[[#This Row],[Total Cost]]</f>
        <v>705844.06999999983</v>
      </c>
      <c r="O169">
        <f>tbl_salesdata[[#This Row],[Ship Date]]-tbl_salesdata[[#This Row],[Order Date]]</f>
        <v>17</v>
      </c>
      <c r="P169">
        <f>WEEKDAY(tbl_salesdata[[#This Row],[Order Date]],2)</f>
        <v>3</v>
      </c>
      <c r="Q169" t="str">
        <f>TEXT(tbl_salesdata[[#This Row],[Order Date]],"dddd")</f>
        <v>Wednesday</v>
      </c>
      <c r="R169" t="str">
        <f>IF(tbl_salesdata[[#This Row],[Weekdaynum]]&gt;5,"Yes","No")</f>
        <v>No</v>
      </c>
    </row>
    <row r="170" spans="1:18" hidden="1" x14ac:dyDescent="0.35">
      <c r="A170">
        <v>805762040</v>
      </c>
      <c r="B170" s="3">
        <v>43546</v>
      </c>
      <c r="C170" s="3">
        <v>43567</v>
      </c>
      <c r="D170" t="s">
        <v>105</v>
      </c>
      <c r="E170" t="s">
        <v>12</v>
      </c>
      <c r="F170" t="s">
        <v>47</v>
      </c>
      <c r="G170" t="s">
        <v>14</v>
      </c>
      <c r="H170" t="s">
        <v>15</v>
      </c>
      <c r="I170" s="9">
        <v>1748</v>
      </c>
      <c r="J170" s="9">
        <v>421.89</v>
      </c>
      <c r="K170" s="9">
        <v>364.69</v>
      </c>
      <c r="L170" s="9">
        <f>tbl_salesdata[[#This Row],[Units Sold]]*tbl_salesdata[[#This Row],[Unit Cost]]</f>
        <v>637478.12</v>
      </c>
      <c r="M170" s="9">
        <f>tbl_salesdata[[#This Row],[Units Sold]]*tbl_salesdata[[#This Row],[Unit Price]]</f>
        <v>737463.72</v>
      </c>
      <c r="N170" s="9">
        <f>tbl_salesdata[[#This Row],[Total Sales]]-tbl_salesdata[[#This Row],[Total Cost]]</f>
        <v>99985.599999999977</v>
      </c>
      <c r="O170">
        <f>tbl_salesdata[[#This Row],[Ship Date]]-tbl_salesdata[[#This Row],[Order Date]]</f>
        <v>21</v>
      </c>
      <c r="P170">
        <f>WEEKDAY(tbl_salesdata[[#This Row],[Order Date]],2)</f>
        <v>5</v>
      </c>
      <c r="Q170" t="str">
        <f>TEXT(tbl_salesdata[[#This Row],[Order Date]],"dddd")</f>
        <v>Friday</v>
      </c>
      <c r="R170" t="str">
        <f>IF(tbl_salesdata[[#This Row],[Weekdaynum]]&gt;5,"Yes","No")</f>
        <v>No</v>
      </c>
    </row>
    <row r="171" spans="1:18" hidden="1" x14ac:dyDescent="0.35">
      <c r="A171">
        <v>447505176</v>
      </c>
      <c r="B171" s="3">
        <v>44746</v>
      </c>
      <c r="C171" s="3">
        <v>44760</v>
      </c>
      <c r="D171" t="s">
        <v>106</v>
      </c>
      <c r="E171" t="s">
        <v>38</v>
      </c>
      <c r="F171" t="s">
        <v>25</v>
      </c>
      <c r="G171" t="s">
        <v>14</v>
      </c>
      <c r="H171" t="s">
        <v>34</v>
      </c>
      <c r="I171" s="9">
        <v>5581</v>
      </c>
      <c r="J171" s="9">
        <v>205.7</v>
      </c>
      <c r="K171" s="9">
        <v>117.11</v>
      </c>
      <c r="L171" s="9">
        <f>tbl_salesdata[[#This Row],[Units Sold]]*tbl_salesdata[[#This Row],[Unit Cost]]</f>
        <v>653590.91</v>
      </c>
      <c r="M171" s="9">
        <f>tbl_salesdata[[#This Row],[Units Sold]]*tbl_salesdata[[#This Row],[Unit Price]]</f>
        <v>1148011.7</v>
      </c>
      <c r="N171" s="9">
        <f>tbl_salesdata[[#This Row],[Total Sales]]-tbl_salesdata[[#This Row],[Total Cost]]</f>
        <v>494420.78999999992</v>
      </c>
      <c r="O171">
        <f>tbl_salesdata[[#This Row],[Ship Date]]-tbl_salesdata[[#This Row],[Order Date]]</f>
        <v>14</v>
      </c>
      <c r="P171">
        <f>WEEKDAY(tbl_salesdata[[#This Row],[Order Date]],2)</f>
        <v>1</v>
      </c>
      <c r="Q171" t="str">
        <f>TEXT(tbl_salesdata[[#This Row],[Order Date]],"dddd")</f>
        <v>Monday</v>
      </c>
      <c r="R171" t="str">
        <f>IF(tbl_salesdata[[#This Row],[Weekdaynum]]&gt;5,"Yes","No")</f>
        <v>No</v>
      </c>
    </row>
    <row r="172" spans="1:18" hidden="1" x14ac:dyDescent="0.35">
      <c r="A172">
        <v>123045003</v>
      </c>
      <c r="B172" s="3">
        <v>42808</v>
      </c>
      <c r="C172" s="3">
        <v>42816</v>
      </c>
      <c r="D172" t="s">
        <v>92</v>
      </c>
      <c r="E172" t="s">
        <v>32</v>
      </c>
      <c r="F172" t="s">
        <v>22</v>
      </c>
      <c r="G172" t="s">
        <v>18</v>
      </c>
      <c r="H172" t="s">
        <v>26</v>
      </c>
      <c r="I172" s="9">
        <v>606</v>
      </c>
      <c r="J172" s="9">
        <v>47.45</v>
      </c>
      <c r="K172" s="9">
        <v>31.79</v>
      </c>
      <c r="L172" s="9">
        <f>tbl_salesdata[[#This Row],[Units Sold]]*tbl_salesdata[[#This Row],[Unit Cost]]</f>
        <v>19264.739999999998</v>
      </c>
      <c r="M172" s="9">
        <f>tbl_salesdata[[#This Row],[Units Sold]]*tbl_salesdata[[#This Row],[Unit Price]]</f>
        <v>28754.7</v>
      </c>
      <c r="N172" s="9">
        <f>tbl_salesdata[[#This Row],[Total Sales]]-tbl_salesdata[[#This Row],[Total Cost]]</f>
        <v>9489.9600000000028</v>
      </c>
      <c r="O172">
        <f>tbl_salesdata[[#This Row],[Ship Date]]-tbl_salesdata[[#This Row],[Order Date]]</f>
        <v>8</v>
      </c>
      <c r="P172">
        <f>WEEKDAY(tbl_salesdata[[#This Row],[Order Date]],2)</f>
        <v>2</v>
      </c>
      <c r="Q172" t="str">
        <f>TEXT(tbl_salesdata[[#This Row],[Order Date]],"dddd")</f>
        <v>Tuesday</v>
      </c>
      <c r="R172" t="str">
        <f>IF(tbl_salesdata[[#This Row],[Weekdaynum]]&gt;5,"Yes","No")</f>
        <v>No</v>
      </c>
    </row>
    <row r="173" spans="1:18" hidden="1" x14ac:dyDescent="0.35">
      <c r="A173">
        <v>251180350</v>
      </c>
      <c r="B173" s="3">
        <v>42268</v>
      </c>
      <c r="C173" s="3">
        <v>42280</v>
      </c>
      <c r="D173" t="s">
        <v>140</v>
      </c>
      <c r="E173" t="s">
        <v>24</v>
      </c>
      <c r="F173" t="s">
        <v>76</v>
      </c>
      <c r="G173" t="s">
        <v>18</v>
      </c>
      <c r="H173" t="s">
        <v>34</v>
      </c>
      <c r="I173" s="9">
        <v>8702</v>
      </c>
      <c r="J173" s="9">
        <v>668.27</v>
      </c>
      <c r="K173" s="9">
        <v>502.54</v>
      </c>
      <c r="L173" s="9">
        <f>tbl_salesdata[[#This Row],[Units Sold]]*tbl_salesdata[[#This Row],[Unit Cost]]</f>
        <v>4373103.08</v>
      </c>
      <c r="M173" s="9">
        <f>tbl_salesdata[[#This Row],[Units Sold]]*tbl_salesdata[[#This Row],[Unit Price]]</f>
        <v>5815285.54</v>
      </c>
      <c r="N173" s="9">
        <f>tbl_salesdata[[#This Row],[Total Sales]]-tbl_salesdata[[#This Row],[Total Cost]]</f>
        <v>1442182.46</v>
      </c>
      <c r="O173">
        <f>tbl_salesdata[[#This Row],[Ship Date]]-tbl_salesdata[[#This Row],[Order Date]]</f>
        <v>12</v>
      </c>
      <c r="P173">
        <f>WEEKDAY(tbl_salesdata[[#This Row],[Order Date]],2)</f>
        <v>1</v>
      </c>
      <c r="Q173" t="str">
        <f>TEXT(tbl_salesdata[[#This Row],[Order Date]],"dddd")</f>
        <v>Monday</v>
      </c>
      <c r="R173" t="str">
        <f>IF(tbl_salesdata[[#This Row],[Weekdaynum]]&gt;5,"Yes","No")</f>
        <v>No</v>
      </c>
    </row>
    <row r="174" spans="1:18" hidden="1" x14ac:dyDescent="0.35">
      <c r="A174">
        <v>871022546</v>
      </c>
      <c r="B174" s="3">
        <v>43931</v>
      </c>
      <c r="C174" s="3">
        <v>43945</v>
      </c>
      <c r="D174" t="s">
        <v>143</v>
      </c>
      <c r="E174" t="s">
        <v>24</v>
      </c>
      <c r="F174" t="s">
        <v>76</v>
      </c>
      <c r="G174" t="s">
        <v>14</v>
      </c>
      <c r="H174" t="s">
        <v>15</v>
      </c>
      <c r="I174" s="9">
        <v>3782</v>
      </c>
      <c r="J174" s="9">
        <v>668.27</v>
      </c>
      <c r="K174" s="9">
        <v>502.54</v>
      </c>
      <c r="L174" s="9">
        <f>tbl_salesdata[[#This Row],[Units Sold]]*tbl_salesdata[[#This Row],[Unit Cost]]</f>
        <v>1900606.28</v>
      </c>
      <c r="M174" s="9">
        <f>tbl_salesdata[[#This Row],[Units Sold]]*tbl_salesdata[[#This Row],[Unit Price]]</f>
        <v>2527397.14</v>
      </c>
      <c r="N174" s="9">
        <f>tbl_salesdata[[#This Row],[Total Sales]]-tbl_salesdata[[#This Row],[Total Cost]]</f>
        <v>626790.8600000001</v>
      </c>
      <c r="O174">
        <f>tbl_salesdata[[#This Row],[Ship Date]]-tbl_salesdata[[#This Row],[Order Date]]</f>
        <v>14</v>
      </c>
      <c r="P174">
        <f>WEEKDAY(tbl_salesdata[[#This Row],[Order Date]],2)</f>
        <v>5</v>
      </c>
      <c r="Q174" t="str">
        <f>TEXT(tbl_salesdata[[#This Row],[Order Date]],"dddd")</f>
        <v>Friday</v>
      </c>
      <c r="R174" t="str">
        <f>IF(tbl_salesdata[[#This Row],[Weekdaynum]]&gt;5,"Yes","No")</f>
        <v>No</v>
      </c>
    </row>
    <row r="175" spans="1:18" hidden="1" x14ac:dyDescent="0.35">
      <c r="A175">
        <v>291995418</v>
      </c>
      <c r="B175" s="3">
        <v>44683</v>
      </c>
      <c r="C175" s="3">
        <v>44700</v>
      </c>
      <c r="D175" t="s">
        <v>144</v>
      </c>
      <c r="E175" t="s">
        <v>21</v>
      </c>
      <c r="F175" t="s">
        <v>56</v>
      </c>
      <c r="G175" t="s">
        <v>14</v>
      </c>
      <c r="H175" t="s">
        <v>26</v>
      </c>
      <c r="I175" s="9">
        <v>6788</v>
      </c>
      <c r="J175" s="9">
        <v>9.33</v>
      </c>
      <c r="K175" s="9">
        <v>6.92</v>
      </c>
      <c r="L175" s="9">
        <f>tbl_salesdata[[#This Row],[Units Sold]]*tbl_salesdata[[#This Row],[Unit Cost]]</f>
        <v>46972.959999999999</v>
      </c>
      <c r="M175" s="9">
        <f>tbl_salesdata[[#This Row],[Units Sold]]*tbl_salesdata[[#This Row],[Unit Price]]</f>
        <v>63332.04</v>
      </c>
      <c r="N175" s="9">
        <f>tbl_salesdata[[#This Row],[Total Sales]]-tbl_salesdata[[#This Row],[Total Cost]]</f>
        <v>16359.080000000002</v>
      </c>
      <c r="O175">
        <f>tbl_salesdata[[#This Row],[Ship Date]]-tbl_salesdata[[#This Row],[Order Date]]</f>
        <v>17</v>
      </c>
      <c r="P175">
        <f>WEEKDAY(tbl_salesdata[[#This Row],[Order Date]],2)</f>
        <v>1</v>
      </c>
      <c r="Q175" t="str">
        <f>TEXT(tbl_salesdata[[#This Row],[Order Date]],"dddd")</f>
        <v>Monday</v>
      </c>
      <c r="R175" t="str">
        <f>IF(tbl_salesdata[[#This Row],[Weekdaynum]]&gt;5,"Yes","No")</f>
        <v>No</v>
      </c>
    </row>
    <row r="176" spans="1:18" hidden="1" x14ac:dyDescent="0.35">
      <c r="A176">
        <v>943835294</v>
      </c>
      <c r="B176" s="3">
        <v>43264</v>
      </c>
      <c r="C176" s="3">
        <v>43281</v>
      </c>
      <c r="D176" t="s">
        <v>119</v>
      </c>
      <c r="E176" t="s">
        <v>24</v>
      </c>
      <c r="F176" t="s">
        <v>33</v>
      </c>
      <c r="G176" t="s">
        <v>14</v>
      </c>
      <c r="H176" t="s">
        <v>19</v>
      </c>
      <c r="I176" s="9">
        <v>692</v>
      </c>
      <c r="J176" s="9">
        <v>109.28</v>
      </c>
      <c r="K176" s="9">
        <v>35.840000000000003</v>
      </c>
      <c r="L176" s="9">
        <f>tbl_salesdata[[#This Row],[Units Sold]]*tbl_salesdata[[#This Row],[Unit Cost]]</f>
        <v>24801.280000000002</v>
      </c>
      <c r="M176" s="9">
        <f>tbl_salesdata[[#This Row],[Units Sold]]*tbl_salesdata[[#This Row],[Unit Price]]</f>
        <v>75621.759999999995</v>
      </c>
      <c r="N176" s="9">
        <f>tbl_salesdata[[#This Row],[Total Sales]]-tbl_salesdata[[#This Row],[Total Cost]]</f>
        <v>50820.479999999996</v>
      </c>
      <c r="O176">
        <f>tbl_salesdata[[#This Row],[Ship Date]]-tbl_salesdata[[#This Row],[Order Date]]</f>
        <v>17</v>
      </c>
      <c r="P176">
        <f>WEEKDAY(tbl_salesdata[[#This Row],[Order Date]],2)</f>
        <v>3</v>
      </c>
      <c r="Q176" t="str">
        <f>TEXT(tbl_salesdata[[#This Row],[Order Date]],"dddd")</f>
        <v>Wednesday</v>
      </c>
      <c r="R176" t="str">
        <f>IF(tbl_salesdata[[#This Row],[Weekdaynum]]&gt;5,"Yes","No")</f>
        <v>No</v>
      </c>
    </row>
    <row r="177" spans="1:18" hidden="1" x14ac:dyDescent="0.35">
      <c r="A177">
        <v>826591002</v>
      </c>
      <c r="B177" s="3">
        <v>44304</v>
      </c>
      <c r="C177" s="3">
        <v>44321</v>
      </c>
      <c r="D177" t="s">
        <v>89</v>
      </c>
      <c r="E177" t="s">
        <v>38</v>
      </c>
      <c r="F177" t="s">
        <v>40</v>
      </c>
      <c r="G177" t="s">
        <v>18</v>
      </c>
      <c r="H177" t="s">
        <v>26</v>
      </c>
      <c r="I177" s="9">
        <v>5501</v>
      </c>
      <c r="J177" s="9">
        <v>651.21</v>
      </c>
      <c r="K177" s="9">
        <v>524.96</v>
      </c>
      <c r="L177" s="9">
        <f>tbl_salesdata[[#This Row],[Units Sold]]*tbl_salesdata[[#This Row],[Unit Cost]]</f>
        <v>2887804.9600000004</v>
      </c>
      <c r="M177" s="9">
        <f>tbl_salesdata[[#This Row],[Units Sold]]*tbl_salesdata[[#This Row],[Unit Price]]</f>
        <v>3582306.2100000004</v>
      </c>
      <c r="N177" s="9">
        <f>tbl_salesdata[[#This Row],[Total Sales]]-tbl_salesdata[[#This Row],[Total Cost]]</f>
        <v>694501.25</v>
      </c>
      <c r="O177">
        <f>tbl_salesdata[[#This Row],[Ship Date]]-tbl_salesdata[[#This Row],[Order Date]]</f>
        <v>17</v>
      </c>
      <c r="P177">
        <f>WEEKDAY(tbl_salesdata[[#This Row],[Order Date]],2)</f>
        <v>7</v>
      </c>
      <c r="Q177" t="str">
        <f>TEXT(tbl_salesdata[[#This Row],[Order Date]],"dddd")</f>
        <v>Sunday</v>
      </c>
      <c r="R177" t="str">
        <f>IF(tbl_salesdata[[#This Row],[Weekdaynum]]&gt;5,"Yes","No")</f>
        <v>Yes</v>
      </c>
    </row>
    <row r="178" spans="1:18" x14ac:dyDescent="0.35">
      <c r="A178">
        <v>272639310</v>
      </c>
      <c r="B178" s="3">
        <v>44429</v>
      </c>
      <c r="C178" s="3">
        <v>44430</v>
      </c>
      <c r="D178" t="s">
        <v>171</v>
      </c>
      <c r="E178" t="s">
        <v>12</v>
      </c>
      <c r="F178" t="s">
        <v>40</v>
      </c>
      <c r="G178" t="s">
        <v>18</v>
      </c>
      <c r="H178" t="s">
        <v>19</v>
      </c>
      <c r="I178" s="9">
        <v>8885</v>
      </c>
      <c r="J178" s="9">
        <v>651.21</v>
      </c>
      <c r="K178" s="9">
        <v>524.96</v>
      </c>
      <c r="L178" s="9">
        <f>tbl_salesdata[[#This Row],[Units Sold]]*tbl_salesdata[[#This Row],[Unit Cost]]</f>
        <v>4664269.6000000006</v>
      </c>
      <c r="M178" s="9">
        <f>tbl_salesdata[[#This Row],[Units Sold]]*tbl_salesdata[[#This Row],[Unit Price]]</f>
        <v>5786000.8500000006</v>
      </c>
      <c r="N178" s="9">
        <f>tbl_salesdata[[#This Row],[Total Sales]]-tbl_salesdata[[#This Row],[Total Cost]]</f>
        <v>1121731.25</v>
      </c>
      <c r="O178">
        <f>tbl_salesdata[[#This Row],[Ship Date]]-tbl_salesdata[[#This Row],[Order Date]]</f>
        <v>1</v>
      </c>
      <c r="P178">
        <f>WEEKDAY(tbl_salesdata[[#This Row],[Order Date]],2)</f>
        <v>6</v>
      </c>
      <c r="Q178" t="str">
        <f>TEXT(tbl_salesdata[[#This Row],[Order Date]],"dddd")</f>
        <v>Saturday</v>
      </c>
      <c r="R178" t="str">
        <f>IF(tbl_salesdata[[#This Row],[Weekdaynum]]&gt;5,"Yes","No")</f>
        <v>Yes</v>
      </c>
    </row>
    <row r="179" spans="1:18" hidden="1" x14ac:dyDescent="0.35">
      <c r="A179">
        <v>536607730</v>
      </c>
      <c r="B179" s="3">
        <v>43364</v>
      </c>
      <c r="C179" s="3">
        <v>43379</v>
      </c>
      <c r="D179" t="s">
        <v>82</v>
      </c>
      <c r="E179" t="s">
        <v>32</v>
      </c>
      <c r="F179" t="s">
        <v>68</v>
      </c>
      <c r="G179" t="s">
        <v>14</v>
      </c>
      <c r="H179" t="s">
        <v>26</v>
      </c>
      <c r="I179" s="9">
        <v>3007</v>
      </c>
      <c r="J179" s="9">
        <v>154.06</v>
      </c>
      <c r="K179" s="9">
        <v>90.93</v>
      </c>
      <c r="L179" s="9">
        <f>tbl_salesdata[[#This Row],[Units Sold]]*tbl_salesdata[[#This Row],[Unit Cost]]</f>
        <v>273426.51</v>
      </c>
      <c r="M179" s="9">
        <f>tbl_salesdata[[#This Row],[Units Sold]]*tbl_salesdata[[#This Row],[Unit Price]]</f>
        <v>463258.42</v>
      </c>
      <c r="N179" s="9">
        <f>tbl_salesdata[[#This Row],[Total Sales]]-tbl_salesdata[[#This Row],[Total Cost]]</f>
        <v>189831.90999999997</v>
      </c>
      <c r="O179">
        <f>tbl_salesdata[[#This Row],[Ship Date]]-tbl_salesdata[[#This Row],[Order Date]]</f>
        <v>15</v>
      </c>
      <c r="P179">
        <f>WEEKDAY(tbl_salesdata[[#This Row],[Order Date]],2)</f>
        <v>5</v>
      </c>
      <c r="Q179" t="str">
        <f>TEXT(tbl_salesdata[[#This Row],[Order Date]],"dddd")</f>
        <v>Friday</v>
      </c>
      <c r="R179" t="str">
        <f>IF(tbl_salesdata[[#This Row],[Weekdaynum]]&gt;5,"Yes","No")</f>
        <v>No</v>
      </c>
    </row>
    <row r="180" spans="1:18" hidden="1" x14ac:dyDescent="0.35">
      <c r="A180">
        <v>765528905</v>
      </c>
      <c r="B180" s="3">
        <v>42052</v>
      </c>
      <c r="C180" s="3">
        <v>42073</v>
      </c>
      <c r="D180" t="s">
        <v>82</v>
      </c>
      <c r="E180" t="s">
        <v>32</v>
      </c>
      <c r="F180" t="s">
        <v>30</v>
      </c>
      <c r="G180" t="s">
        <v>18</v>
      </c>
      <c r="H180" t="s">
        <v>26</v>
      </c>
      <c r="I180" s="9">
        <v>5870</v>
      </c>
      <c r="J180" s="9">
        <v>81.73</v>
      </c>
      <c r="K180" s="9">
        <v>56.67</v>
      </c>
      <c r="L180" s="9">
        <f>tbl_salesdata[[#This Row],[Units Sold]]*tbl_salesdata[[#This Row],[Unit Cost]]</f>
        <v>332652.90000000002</v>
      </c>
      <c r="M180" s="9">
        <f>tbl_salesdata[[#This Row],[Units Sold]]*tbl_salesdata[[#This Row],[Unit Price]]</f>
        <v>479755.10000000003</v>
      </c>
      <c r="N180" s="9">
        <f>tbl_salesdata[[#This Row],[Total Sales]]-tbl_salesdata[[#This Row],[Total Cost]]</f>
        <v>147102.20000000001</v>
      </c>
      <c r="O180">
        <f>tbl_salesdata[[#This Row],[Ship Date]]-tbl_salesdata[[#This Row],[Order Date]]</f>
        <v>21</v>
      </c>
      <c r="P180">
        <f>WEEKDAY(tbl_salesdata[[#This Row],[Order Date]],2)</f>
        <v>2</v>
      </c>
      <c r="Q180" t="str">
        <f>TEXT(tbl_salesdata[[#This Row],[Order Date]],"dddd")</f>
        <v>Tuesday</v>
      </c>
      <c r="R180" t="str">
        <f>IF(tbl_salesdata[[#This Row],[Weekdaynum]]&gt;5,"Yes","No")</f>
        <v>No</v>
      </c>
    </row>
    <row r="181" spans="1:18" hidden="1" x14ac:dyDescent="0.35">
      <c r="A181">
        <v>128686225</v>
      </c>
      <c r="B181" s="3">
        <v>44221</v>
      </c>
      <c r="C181" s="3">
        <v>44238</v>
      </c>
      <c r="D181" t="s">
        <v>145</v>
      </c>
      <c r="E181" t="s">
        <v>21</v>
      </c>
      <c r="F181" t="s">
        <v>13</v>
      </c>
      <c r="G181" t="s">
        <v>14</v>
      </c>
      <c r="H181" t="s">
        <v>15</v>
      </c>
      <c r="I181" s="9">
        <v>9968</v>
      </c>
      <c r="J181" s="9">
        <v>255.28</v>
      </c>
      <c r="K181" s="9">
        <v>159.41999999999999</v>
      </c>
      <c r="L181" s="9">
        <f>tbl_salesdata[[#This Row],[Units Sold]]*tbl_salesdata[[#This Row],[Unit Cost]]</f>
        <v>1589098.5599999998</v>
      </c>
      <c r="M181" s="9">
        <f>tbl_salesdata[[#This Row],[Units Sold]]*tbl_salesdata[[#This Row],[Unit Price]]</f>
        <v>2544631.04</v>
      </c>
      <c r="N181" s="9">
        <f>tbl_salesdata[[#This Row],[Total Sales]]-tbl_salesdata[[#This Row],[Total Cost]]</f>
        <v>955532.48000000021</v>
      </c>
      <c r="O181">
        <f>tbl_salesdata[[#This Row],[Ship Date]]-tbl_salesdata[[#This Row],[Order Date]]</f>
        <v>17</v>
      </c>
      <c r="P181">
        <f>WEEKDAY(tbl_salesdata[[#This Row],[Order Date]],2)</f>
        <v>1</v>
      </c>
      <c r="Q181" t="str">
        <f>TEXT(tbl_salesdata[[#This Row],[Order Date]],"dddd")</f>
        <v>Monday</v>
      </c>
      <c r="R181" t="str">
        <f>IF(tbl_salesdata[[#This Row],[Weekdaynum]]&gt;5,"Yes","No")</f>
        <v>No</v>
      </c>
    </row>
    <row r="182" spans="1:18" x14ac:dyDescent="0.35">
      <c r="A182">
        <v>736240041</v>
      </c>
      <c r="B182" s="3">
        <v>42777</v>
      </c>
      <c r="C182" s="3">
        <v>42781</v>
      </c>
      <c r="D182" t="s">
        <v>116</v>
      </c>
      <c r="E182" t="s">
        <v>21</v>
      </c>
      <c r="F182" t="s">
        <v>76</v>
      </c>
      <c r="G182" t="s">
        <v>18</v>
      </c>
      <c r="H182" t="s">
        <v>26</v>
      </c>
      <c r="I182" s="9">
        <v>8644</v>
      </c>
      <c r="J182" s="9">
        <v>668.27</v>
      </c>
      <c r="K182" s="9">
        <v>502.54</v>
      </c>
      <c r="L182" s="9">
        <f>tbl_salesdata[[#This Row],[Units Sold]]*tbl_salesdata[[#This Row],[Unit Cost]]</f>
        <v>4343955.76</v>
      </c>
      <c r="M182" s="9">
        <f>tbl_salesdata[[#This Row],[Units Sold]]*tbl_salesdata[[#This Row],[Unit Price]]</f>
        <v>5776525.8799999999</v>
      </c>
      <c r="N182" s="9">
        <f>tbl_salesdata[[#This Row],[Total Sales]]-tbl_salesdata[[#This Row],[Total Cost]]</f>
        <v>1432570.12</v>
      </c>
      <c r="O182">
        <f>tbl_salesdata[[#This Row],[Ship Date]]-tbl_salesdata[[#This Row],[Order Date]]</f>
        <v>4</v>
      </c>
      <c r="P182">
        <f>WEEKDAY(tbl_salesdata[[#This Row],[Order Date]],2)</f>
        <v>6</v>
      </c>
      <c r="Q182" t="str">
        <f>TEXT(tbl_salesdata[[#This Row],[Order Date]],"dddd")</f>
        <v>Saturday</v>
      </c>
      <c r="R182" t="str">
        <f>IF(tbl_salesdata[[#This Row],[Weekdaynum]]&gt;5,"Yes","No")</f>
        <v>Yes</v>
      </c>
    </row>
    <row r="183" spans="1:18" hidden="1" x14ac:dyDescent="0.35">
      <c r="A183">
        <v>534467113</v>
      </c>
      <c r="B183" s="3">
        <v>42145</v>
      </c>
      <c r="C183" s="3">
        <v>42157</v>
      </c>
      <c r="D183" t="s">
        <v>131</v>
      </c>
      <c r="E183" t="s">
        <v>32</v>
      </c>
      <c r="F183" t="s">
        <v>68</v>
      </c>
      <c r="G183" t="s">
        <v>18</v>
      </c>
      <c r="H183" t="s">
        <v>19</v>
      </c>
      <c r="I183" s="9">
        <v>9550</v>
      </c>
      <c r="J183" s="9">
        <v>154.06</v>
      </c>
      <c r="K183" s="9">
        <v>90.93</v>
      </c>
      <c r="L183" s="9">
        <f>tbl_salesdata[[#This Row],[Units Sold]]*tbl_salesdata[[#This Row],[Unit Cost]]</f>
        <v>868381.50000000012</v>
      </c>
      <c r="M183" s="9">
        <f>tbl_salesdata[[#This Row],[Units Sold]]*tbl_salesdata[[#This Row],[Unit Price]]</f>
        <v>1471273</v>
      </c>
      <c r="N183" s="9">
        <f>tbl_salesdata[[#This Row],[Total Sales]]-tbl_salesdata[[#This Row],[Total Cost]]</f>
        <v>602891.49999999988</v>
      </c>
      <c r="O183">
        <f>tbl_salesdata[[#This Row],[Ship Date]]-tbl_salesdata[[#This Row],[Order Date]]</f>
        <v>12</v>
      </c>
      <c r="P183">
        <f>WEEKDAY(tbl_salesdata[[#This Row],[Order Date]],2)</f>
        <v>4</v>
      </c>
      <c r="Q183" t="str">
        <f>TEXT(tbl_salesdata[[#This Row],[Order Date]],"dddd")</f>
        <v>Thursday</v>
      </c>
      <c r="R183" t="str">
        <f>IF(tbl_salesdata[[#This Row],[Weekdaynum]]&gt;5,"Yes","No")</f>
        <v>No</v>
      </c>
    </row>
    <row r="184" spans="1:18" hidden="1" x14ac:dyDescent="0.35">
      <c r="A184">
        <v>741250836</v>
      </c>
      <c r="B184" s="3">
        <v>44913</v>
      </c>
      <c r="C184" s="3">
        <v>44918</v>
      </c>
      <c r="D184" t="s">
        <v>63</v>
      </c>
      <c r="E184" t="s">
        <v>32</v>
      </c>
      <c r="F184" t="s">
        <v>30</v>
      </c>
      <c r="G184" t="s">
        <v>14</v>
      </c>
      <c r="H184" t="s">
        <v>34</v>
      </c>
      <c r="I184" s="9">
        <v>1450</v>
      </c>
      <c r="J184" s="9">
        <v>81.73</v>
      </c>
      <c r="K184" s="9">
        <v>56.67</v>
      </c>
      <c r="L184" s="9">
        <f>tbl_salesdata[[#This Row],[Units Sold]]*tbl_salesdata[[#This Row],[Unit Cost]]</f>
        <v>82171.5</v>
      </c>
      <c r="M184" s="9">
        <f>tbl_salesdata[[#This Row],[Units Sold]]*tbl_salesdata[[#This Row],[Unit Price]]</f>
        <v>118508.5</v>
      </c>
      <c r="N184" s="9">
        <f>tbl_salesdata[[#This Row],[Total Sales]]-tbl_salesdata[[#This Row],[Total Cost]]</f>
        <v>36337</v>
      </c>
      <c r="O184">
        <f>tbl_salesdata[[#This Row],[Ship Date]]-tbl_salesdata[[#This Row],[Order Date]]</f>
        <v>5</v>
      </c>
      <c r="P184">
        <f>WEEKDAY(tbl_salesdata[[#This Row],[Order Date]],2)</f>
        <v>7</v>
      </c>
      <c r="Q184" t="str">
        <f>TEXT(tbl_salesdata[[#This Row],[Order Date]],"dddd")</f>
        <v>Sunday</v>
      </c>
      <c r="R184" t="str">
        <f>IF(tbl_salesdata[[#This Row],[Weekdaynum]]&gt;5,"Yes","No")</f>
        <v>Yes</v>
      </c>
    </row>
    <row r="185" spans="1:18" hidden="1" x14ac:dyDescent="0.35">
      <c r="A185">
        <v>210591018</v>
      </c>
      <c r="B185" s="3">
        <v>43222</v>
      </c>
      <c r="C185" s="3">
        <v>43232</v>
      </c>
      <c r="D185" t="s">
        <v>63</v>
      </c>
      <c r="E185" t="s">
        <v>32</v>
      </c>
      <c r="F185" t="s">
        <v>17</v>
      </c>
      <c r="G185" t="s">
        <v>14</v>
      </c>
      <c r="H185" t="s">
        <v>15</v>
      </c>
      <c r="I185" s="9">
        <v>7417</v>
      </c>
      <c r="J185" s="9">
        <v>152.58000000000001</v>
      </c>
      <c r="K185" s="9">
        <v>97.44</v>
      </c>
      <c r="L185" s="9">
        <f>tbl_salesdata[[#This Row],[Units Sold]]*tbl_salesdata[[#This Row],[Unit Cost]]</f>
        <v>722712.48</v>
      </c>
      <c r="M185" s="9">
        <f>tbl_salesdata[[#This Row],[Units Sold]]*tbl_salesdata[[#This Row],[Unit Price]]</f>
        <v>1131685.8600000001</v>
      </c>
      <c r="N185" s="9">
        <f>tbl_salesdata[[#This Row],[Total Sales]]-tbl_salesdata[[#This Row],[Total Cost]]</f>
        <v>408973.38000000012</v>
      </c>
      <c r="O185">
        <f>tbl_salesdata[[#This Row],[Ship Date]]-tbl_salesdata[[#This Row],[Order Date]]</f>
        <v>10</v>
      </c>
      <c r="P185">
        <f>WEEKDAY(tbl_salesdata[[#This Row],[Order Date]],2)</f>
        <v>3</v>
      </c>
      <c r="Q185" t="str">
        <f>TEXT(tbl_salesdata[[#This Row],[Order Date]],"dddd")</f>
        <v>Wednesday</v>
      </c>
      <c r="R185" t="str">
        <f>IF(tbl_salesdata[[#This Row],[Weekdaynum]]&gt;5,"Yes","No")</f>
        <v>No</v>
      </c>
    </row>
    <row r="186" spans="1:18" hidden="1" x14ac:dyDescent="0.35">
      <c r="A186">
        <v>725348985</v>
      </c>
      <c r="B186" s="3">
        <v>43165</v>
      </c>
      <c r="C186" s="3">
        <v>43172</v>
      </c>
      <c r="D186" t="s">
        <v>105</v>
      </c>
      <c r="E186" t="s">
        <v>12</v>
      </c>
      <c r="F186" t="s">
        <v>68</v>
      </c>
      <c r="G186" t="s">
        <v>14</v>
      </c>
      <c r="H186" t="s">
        <v>19</v>
      </c>
      <c r="I186" s="9">
        <v>5738</v>
      </c>
      <c r="J186" s="9">
        <v>154.06</v>
      </c>
      <c r="K186" s="9">
        <v>90.93</v>
      </c>
      <c r="L186" s="9">
        <f>tbl_salesdata[[#This Row],[Units Sold]]*tbl_salesdata[[#This Row],[Unit Cost]]</f>
        <v>521756.34</v>
      </c>
      <c r="M186" s="9">
        <f>tbl_salesdata[[#This Row],[Units Sold]]*tbl_salesdata[[#This Row],[Unit Price]]</f>
        <v>883996.28</v>
      </c>
      <c r="N186" s="9">
        <f>tbl_salesdata[[#This Row],[Total Sales]]-tbl_salesdata[[#This Row],[Total Cost]]</f>
        <v>362239.94</v>
      </c>
      <c r="O186">
        <f>tbl_salesdata[[#This Row],[Ship Date]]-tbl_salesdata[[#This Row],[Order Date]]</f>
        <v>7</v>
      </c>
      <c r="P186">
        <f>WEEKDAY(tbl_salesdata[[#This Row],[Order Date]],2)</f>
        <v>2</v>
      </c>
      <c r="Q186" t="str">
        <f>TEXT(tbl_salesdata[[#This Row],[Order Date]],"dddd")</f>
        <v>Tuesday</v>
      </c>
      <c r="R186" t="str">
        <f>IF(tbl_salesdata[[#This Row],[Weekdaynum]]&gt;5,"Yes","No")</f>
        <v>No</v>
      </c>
    </row>
    <row r="187" spans="1:18" hidden="1" x14ac:dyDescent="0.35">
      <c r="A187">
        <v>538698565</v>
      </c>
      <c r="B187" s="3">
        <v>44419</v>
      </c>
      <c r="C187" s="3">
        <v>44424</v>
      </c>
      <c r="D187" t="s">
        <v>147</v>
      </c>
      <c r="E187" t="s">
        <v>38</v>
      </c>
      <c r="F187" t="s">
        <v>76</v>
      </c>
      <c r="G187" t="s">
        <v>18</v>
      </c>
      <c r="H187" t="s">
        <v>34</v>
      </c>
      <c r="I187" s="9">
        <v>1731</v>
      </c>
      <c r="J187" s="9">
        <v>668.27</v>
      </c>
      <c r="K187" s="9">
        <v>502.54</v>
      </c>
      <c r="L187" s="9">
        <f>tbl_salesdata[[#This Row],[Units Sold]]*tbl_salesdata[[#This Row],[Unit Cost]]</f>
        <v>869896.74</v>
      </c>
      <c r="M187" s="9">
        <f>tbl_salesdata[[#This Row],[Units Sold]]*tbl_salesdata[[#This Row],[Unit Price]]</f>
        <v>1156775.3699999999</v>
      </c>
      <c r="N187" s="9">
        <f>tbl_salesdata[[#This Row],[Total Sales]]-tbl_salesdata[[#This Row],[Total Cost]]</f>
        <v>286878.62999999989</v>
      </c>
      <c r="O187">
        <f>tbl_salesdata[[#This Row],[Ship Date]]-tbl_salesdata[[#This Row],[Order Date]]</f>
        <v>5</v>
      </c>
      <c r="P187">
        <f>WEEKDAY(tbl_salesdata[[#This Row],[Order Date]],2)</f>
        <v>3</v>
      </c>
      <c r="Q187" t="str">
        <f>TEXT(tbl_salesdata[[#This Row],[Order Date]],"dddd")</f>
        <v>Wednesday</v>
      </c>
      <c r="R187" t="str">
        <f>IF(tbl_salesdata[[#This Row],[Weekdaynum]]&gt;5,"Yes","No")</f>
        <v>No</v>
      </c>
    </row>
    <row r="188" spans="1:18" hidden="1" x14ac:dyDescent="0.35">
      <c r="A188">
        <v>224126088</v>
      </c>
      <c r="B188" s="3">
        <v>42510</v>
      </c>
      <c r="C188" s="3">
        <v>42518</v>
      </c>
      <c r="D188" t="s">
        <v>59</v>
      </c>
      <c r="E188" t="s">
        <v>12</v>
      </c>
      <c r="F188" t="s">
        <v>25</v>
      </c>
      <c r="G188" t="s">
        <v>18</v>
      </c>
      <c r="H188" t="s">
        <v>34</v>
      </c>
      <c r="I188" s="9">
        <v>2745</v>
      </c>
      <c r="J188" s="9">
        <v>205.7</v>
      </c>
      <c r="K188" s="9">
        <v>117.11</v>
      </c>
      <c r="L188" s="9">
        <f>tbl_salesdata[[#This Row],[Units Sold]]*tbl_salesdata[[#This Row],[Unit Cost]]</f>
        <v>321466.95</v>
      </c>
      <c r="M188" s="9">
        <f>tbl_salesdata[[#This Row],[Units Sold]]*tbl_salesdata[[#This Row],[Unit Price]]</f>
        <v>564646.5</v>
      </c>
      <c r="N188" s="9">
        <f>tbl_salesdata[[#This Row],[Total Sales]]-tbl_salesdata[[#This Row],[Total Cost]]</f>
        <v>243179.55</v>
      </c>
      <c r="O188">
        <f>tbl_salesdata[[#This Row],[Ship Date]]-tbl_salesdata[[#This Row],[Order Date]]</f>
        <v>8</v>
      </c>
      <c r="P188">
        <f>WEEKDAY(tbl_salesdata[[#This Row],[Order Date]],2)</f>
        <v>5</v>
      </c>
      <c r="Q188" t="str">
        <f>TEXT(tbl_salesdata[[#This Row],[Order Date]],"dddd")</f>
        <v>Friday</v>
      </c>
      <c r="R188" t="str">
        <f>IF(tbl_salesdata[[#This Row],[Weekdaynum]]&gt;5,"Yes","No")</f>
        <v>No</v>
      </c>
    </row>
    <row r="189" spans="1:18" hidden="1" x14ac:dyDescent="0.35">
      <c r="A189">
        <v>425430381</v>
      </c>
      <c r="B189" s="3">
        <v>44126</v>
      </c>
      <c r="C189" s="3">
        <v>44137</v>
      </c>
      <c r="D189" t="s">
        <v>54</v>
      </c>
      <c r="E189" t="s">
        <v>29</v>
      </c>
      <c r="F189" t="s">
        <v>22</v>
      </c>
      <c r="G189" t="s">
        <v>14</v>
      </c>
      <c r="H189" t="s">
        <v>15</v>
      </c>
      <c r="I189" s="9">
        <v>3159</v>
      </c>
      <c r="J189" s="9">
        <v>47.45</v>
      </c>
      <c r="K189" s="9">
        <v>31.79</v>
      </c>
      <c r="L189" s="9">
        <f>tbl_salesdata[[#This Row],[Units Sold]]*tbl_salesdata[[#This Row],[Unit Cost]]</f>
        <v>100424.61</v>
      </c>
      <c r="M189" s="9">
        <f>tbl_salesdata[[#This Row],[Units Sold]]*tbl_salesdata[[#This Row],[Unit Price]]</f>
        <v>149894.55000000002</v>
      </c>
      <c r="N189" s="9">
        <f>tbl_salesdata[[#This Row],[Total Sales]]-tbl_salesdata[[#This Row],[Total Cost]]</f>
        <v>49469.940000000017</v>
      </c>
      <c r="O189">
        <f>tbl_salesdata[[#This Row],[Ship Date]]-tbl_salesdata[[#This Row],[Order Date]]</f>
        <v>11</v>
      </c>
      <c r="P189">
        <f>WEEKDAY(tbl_salesdata[[#This Row],[Order Date]],2)</f>
        <v>4</v>
      </c>
      <c r="Q189" t="str">
        <f>TEXT(tbl_salesdata[[#This Row],[Order Date]],"dddd")</f>
        <v>Thursday</v>
      </c>
      <c r="R189" t="str">
        <f>IF(tbl_salesdata[[#This Row],[Weekdaynum]]&gt;5,"Yes","No")</f>
        <v>No</v>
      </c>
    </row>
    <row r="190" spans="1:18" hidden="1" x14ac:dyDescent="0.35">
      <c r="A190">
        <v>506722772</v>
      </c>
      <c r="B190" s="3">
        <v>42571</v>
      </c>
      <c r="C190" s="3">
        <v>42572</v>
      </c>
      <c r="D190" t="s">
        <v>94</v>
      </c>
      <c r="E190" t="s">
        <v>38</v>
      </c>
      <c r="F190" t="s">
        <v>68</v>
      </c>
      <c r="G190" t="s">
        <v>18</v>
      </c>
      <c r="H190" t="s">
        <v>15</v>
      </c>
      <c r="I190" s="9">
        <v>9383</v>
      </c>
      <c r="J190" s="9">
        <v>154.06</v>
      </c>
      <c r="K190" s="9">
        <v>90.93</v>
      </c>
      <c r="L190" s="9">
        <f>tbl_salesdata[[#This Row],[Units Sold]]*tbl_salesdata[[#This Row],[Unit Cost]]</f>
        <v>853196.19000000006</v>
      </c>
      <c r="M190" s="9">
        <f>tbl_salesdata[[#This Row],[Units Sold]]*tbl_salesdata[[#This Row],[Unit Price]]</f>
        <v>1445544.98</v>
      </c>
      <c r="N190" s="9">
        <f>tbl_salesdata[[#This Row],[Total Sales]]-tbl_salesdata[[#This Row],[Total Cost]]</f>
        <v>592348.78999999992</v>
      </c>
      <c r="O190">
        <f>tbl_salesdata[[#This Row],[Ship Date]]-tbl_salesdata[[#This Row],[Order Date]]</f>
        <v>1</v>
      </c>
      <c r="P190">
        <f>WEEKDAY(tbl_salesdata[[#This Row],[Order Date]],2)</f>
        <v>3</v>
      </c>
      <c r="Q190" t="str">
        <f>TEXT(tbl_salesdata[[#This Row],[Order Date]],"dddd")</f>
        <v>Wednesday</v>
      </c>
      <c r="R190" t="str">
        <f>IF(tbl_salesdata[[#This Row],[Weekdaynum]]&gt;5,"Yes","No")</f>
        <v>No</v>
      </c>
    </row>
    <row r="191" spans="1:18" hidden="1" x14ac:dyDescent="0.35">
      <c r="A191">
        <v>802427089</v>
      </c>
      <c r="B191" s="3">
        <v>44658</v>
      </c>
      <c r="C191" s="3">
        <v>44678</v>
      </c>
      <c r="D191" t="s">
        <v>127</v>
      </c>
      <c r="E191" t="s">
        <v>38</v>
      </c>
      <c r="F191" t="s">
        <v>40</v>
      </c>
      <c r="G191" t="s">
        <v>18</v>
      </c>
      <c r="H191" t="s">
        <v>19</v>
      </c>
      <c r="I191" s="9">
        <v>4862</v>
      </c>
      <c r="J191" s="9">
        <v>651.21</v>
      </c>
      <c r="K191" s="9">
        <v>524.96</v>
      </c>
      <c r="L191" s="9">
        <f>tbl_salesdata[[#This Row],[Units Sold]]*tbl_salesdata[[#This Row],[Unit Cost]]</f>
        <v>2552355.52</v>
      </c>
      <c r="M191" s="9">
        <f>tbl_salesdata[[#This Row],[Units Sold]]*tbl_salesdata[[#This Row],[Unit Price]]</f>
        <v>3166183.02</v>
      </c>
      <c r="N191" s="9">
        <f>tbl_salesdata[[#This Row],[Total Sales]]-tbl_salesdata[[#This Row],[Total Cost]]</f>
        <v>613827.5</v>
      </c>
      <c r="O191">
        <f>tbl_salesdata[[#This Row],[Ship Date]]-tbl_salesdata[[#This Row],[Order Date]]</f>
        <v>20</v>
      </c>
      <c r="P191">
        <f>WEEKDAY(tbl_salesdata[[#This Row],[Order Date]],2)</f>
        <v>4</v>
      </c>
      <c r="Q191" t="str">
        <f>TEXT(tbl_salesdata[[#This Row],[Order Date]],"dddd")</f>
        <v>Thursday</v>
      </c>
      <c r="R191" t="str">
        <f>IF(tbl_salesdata[[#This Row],[Weekdaynum]]&gt;5,"Yes","No")</f>
        <v>No</v>
      </c>
    </row>
    <row r="192" spans="1:18" hidden="1" x14ac:dyDescent="0.35">
      <c r="A192">
        <v>367279660</v>
      </c>
      <c r="B192" s="3">
        <v>42199</v>
      </c>
      <c r="C192" s="3">
        <v>42217</v>
      </c>
      <c r="D192" t="s">
        <v>126</v>
      </c>
      <c r="E192" t="s">
        <v>24</v>
      </c>
      <c r="F192" t="s">
        <v>42</v>
      </c>
      <c r="G192" t="s">
        <v>18</v>
      </c>
      <c r="H192" t="s">
        <v>34</v>
      </c>
      <c r="I192" s="9">
        <v>5068</v>
      </c>
      <c r="J192" s="9">
        <v>437.2</v>
      </c>
      <c r="K192" s="9">
        <v>263.33</v>
      </c>
      <c r="L192" s="9">
        <f>tbl_salesdata[[#This Row],[Units Sold]]*tbl_salesdata[[#This Row],[Unit Cost]]</f>
        <v>1334556.44</v>
      </c>
      <c r="M192" s="9">
        <f>tbl_salesdata[[#This Row],[Units Sold]]*tbl_salesdata[[#This Row],[Unit Price]]</f>
        <v>2215729.6</v>
      </c>
      <c r="N192" s="9">
        <f>tbl_salesdata[[#This Row],[Total Sales]]-tbl_salesdata[[#This Row],[Total Cost]]</f>
        <v>881173.16000000015</v>
      </c>
      <c r="O192">
        <f>tbl_salesdata[[#This Row],[Ship Date]]-tbl_salesdata[[#This Row],[Order Date]]</f>
        <v>18</v>
      </c>
      <c r="P192">
        <f>WEEKDAY(tbl_salesdata[[#This Row],[Order Date]],2)</f>
        <v>2</v>
      </c>
      <c r="Q192" t="str">
        <f>TEXT(tbl_salesdata[[#This Row],[Order Date]],"dddd")</f>
        <v>Tuesday</v>
      </c>
      <c r="R192" t="str">
        <f>IF(tbl_salesdata[[#This Row],[Weekdaynum]]&gt;5,"Yes","No")</f>
        <v>No</v>
      </c>
    </row>
    <row r="193" spans="1:18" hidden="1" x14ac:dyDescent="0.35">
      <c r="A193">
        <v>126329314</v>
      </c>
      <c r="B193" s="3">
        <v>43595</v>
      </c>
      <c r="C193" s="3">
        <v>43599</v>
      </c>
      <c r="D193" t="s">
        <v>39</v>
      </c>
      <c r="E193" t="s">
        <v>29</v>
      </c>
      <c r="F193" t="s">
        <v>30</v>
      </c>
      <c r="G193" t="s">
        <v>18</v>
      </c>
      <c r="H193" t="s">
        <v>34</v>
      </c>
      <c r="I193" s="9">
        <v>2506</v>
      </c>
      <c r="J193" s="9">
        <v>81.73</v>
      </c>
      <c r="K193" s="9">
        <v>56.67</v>
      </c>
      <c r="L193" s="9">
        <f>tbl_salesdata[[#This Row],[Units Sold]]*tbl_salesdata[[#This Row],[Unit Cost]]</f>
        <v>142015.02000000002</v>
      </c>
      <c r="M193" s="9">
        <f>tbl_salesdata[[#This Row],[Units Sold]]*tbl_salesdata[[#This Row],[Unit Price]]</f>
        <v>204815.38</v>
      </c>
      <c r="N193" s="9">
        <f>tbl_salesdata[[#This Row],[Total Sales]]-tbl_salesdata[[#This Row],[Total Cost]]</f>
        <v>62800.359999999986</v>
      </c>
      <c r="O193">
        <f>tbl_salesdata[[#This Row],[Ship Date]]-tbl_salesdata[[#This Row],[Order Date]]</f>
        <v>4</v>
      </c>
      <c r="P193">
        <f>WEEKDAY(tbl_salesdata[[#This Row],[Order Date]],2)</f>
        <v>5</v>
      </c>
      <c r="Q193" t="str">
        <f>TEXT(tbl_salesdata[[#This Row],[Order Date]],"dddd")</f>
        <v>Friday</v>
      </c>
      <c r="R193" t="str">
        <f>IF(tbl_salesdata[[#This Row],[Weekdaynum]]&gt;5,"Yes","No")</f>
        <v>No</v>
      </c>
    </row>
    <row r="194" spans="1:18" hidden="1" x14ac:dyDescent="0.35">
      <c r="A194">
        <v>624937379</v>
      </c>
      <c r="B194" s="3">
        <v>42401</v>
      </c>
      <c r="C194" s="3">
        <v>42403</v>
      </c>
      <c r="D194" t="s">
        <v>148</v>
      </c>
      <c r="E194" t="s">
        <v>24</v>
      </c>
      <c r="F194" t="s">
        <v>30</v>
      </c>
      <c r="G194" t="s">
        <v>18</v>
      </c>
      <c r="H194" t="s">
        <v>34</v>
      </c>
      <c r="I194" s="9">
        <v>1713</v>
      </c>
      <c r="J194" s="9">
        <v>81.73</v>
      </c>
      <c r="K194" s="9">
        <v>56.67</v>
      </c>
      <c r="L194" s="9">
        <f>tbl_salesdata[[#This Row],[Units Sold]]*tbl_salesdata[[#This Row],[Unit Cost]]</f>
        <v>97075.71</v>
      </c>
      <c r="M194" s="9">
        <f>tbl_salesdata[[#This Row],[Units Sold]]*tbl_salesdata[[#This Row],[Unit Price]]</f>
        <v>140003.49000000002</v>
      </c>
      <c r="N194" s="9">
        <f>tbl_salesdata[[#This Row],[Total Sales]]-tbl_salesdata[[#This Row],[Total Cost]]</f>
        <v>42927.780000000013</v>
      </c>
      <c r="O194">
        <f>tbl_salesdata[[#This Row],[Ship Date]]-tbl_salesdata[[#This Row],[Order Date]]</f>
        <v>2</v>
      </c>
      <c r="P194">
        <f>WEEKDAY(tbl_salesdata[[#This Row],[Order Date]],2)</f>
        <v>1</v>
      </c>
      <c r="Q194" t="str">
        <f>TEXT(tbl_salesdata[[#This Row],[Order Date]],"dddd")</f>
        <v>Monday</v>
      </c>
      <c r="R194" t="str">
        <f>IF(tbl_salesdata[[#This Row],[Weekdaynum]]&gt;5,"Yes","No")</f>
        <v>No</v>
      </c>
    </row>
    <row r="195" spans="1:18" x14ac:dyDescent="0.35">
      <c r="A195">
        <v>971437585</v>
      </c>
      <c r="B195" s="3">
        <v>44058</v>
      </c>
      <c r="C195" s="3">
        <v>44078</v>
      </c>
      <c r="D195" t="s">
        <v>137</v>
      </c>
      <c r="E195" t="s">
        <v>38</v>
      </c>
      <c r="F195" t="s">
        <v>40</v>
      </c>
      <c r="G195" t="s">
        <v>18</v>
      </c>
      <c r="H195" t="s">
        <v>34</v>
      </c>
      <c r="I195" s="9">
        <v>8824</v>
      </c>
      <c r="J195" s="9">
        <v>651.21</v>
      </c>
      <c r="K195" s="9">
        <v>524.96</v>
      </c>
      <c r="L195" s="9">
        <f>tbl_salesdata[[#This Row],[Units Sold]]*tbl_salesdata[[#This Row],[Unit Cost]]</f>
        <v>4632247.04</v>
      </c>
      <c r="M195" s="9">
        <f>tbl_salesdata[[#This Row],[Units Sold]]*tbl_salesdata[[#This Row],[Unit Price]]</f>
        <v>5746277.04</v>
      </c>
      <c r="N195" s="9">
        <f>tbl_salesdata[[#This Row],[Total Sales]]-tbl_salesdata[[#This Row],[Total Cost]]</f>
        <v>1114030</v>
      </c>
      <c r="O195">
        <f>tbl_salesdata[[#This Row],[Ship Date]]-tbl_salesdata[[#This Row],[Order Date]]</f>
        <v>20</v>
      </c>
      <c r="P195">
        <f>WEEKDAY(tbl_salesdata[[#This Row],[Order Date]],2)</f>
        <v>6</v>
      </c>
      <c r="Q195" t="str">
        <f>TEXT(tbl_salesdata[[#This Row],[Order Date]],"dddd")</f>
        <v>Saturday</v>
      </c>
      <c r="R195" t="str">
        <f>IF(tbl_salesdata[[#This Row],[Weekdaynum]]&gt;5,"Yes","No")</f>
        <v>Yes</v>
      </c>
    </row>
    <row r="196" spans="1:18" hidden="1" x14ac:dyDescent="0.35">
      <c r="A196">
        <v>523836553</v>
      </c>
      <c r="B196" s="3">
        <v>42106</v>
      </c>
      <c r="C196" s="3">
        <v>42114</v>
      </c>
      <c r="D196" t="s">
        <v>148</v>
      </c>
      <c r="E196" t="s">
        <v>24</v>
      </c>
      <c r="F196" t="s">
        <v>25</v>
      </c>
      <c r="G196" t="s">
        <v>14</v>
      </c>
      <c r="H196" t="s">
        <v>26</v>
      </c>
      <c r="I196" s="9">
        <v>3732</v>
      </c>
      <c r="J196" s="9">
        <v>205.7</v>
      </c>
      <c r="K196" s="9">
        <v>117.11</v>
      </c>
      <c r="L196" s="9">
        <f>tbl_salesdata[[#This Row],[Units Sold]]*tbl_salesdata[[#This Row],[Unit Cost]]</f>
        <v>437054.52</v>
      </c>
      <c r="M196" s="9">
        <f>tbl_salesdata[[#This Row],[Units Sold]]*tbl_salesdata[[#This Row],[Unit Price]]</f>
        <v>767672.39999999991</v>
      </c>
      <c r="N196" s="9">
        <f>tbl_salesdata[[#This Row],[Total Sales]]-tbl_salesdata[[#This Row],[Total Cost]]</f>
        <v>330617.87999999989</v>
      </c>
      <c r="O196">
        <f>tbl_salesdata[[#This Row],[Ship Date]]-tbl_salesdata[[#This Row],[Order Date]]</f>
        <v>8</v>
      </c>
      <c r="P196">
        <f>WEEKDAY(tbl_salesdata[[#This Row],[Order Date]],2)</f>
        <v>7</v>
      </c>
      <c r="Q196" t="str">
        <f>TEXT(tbl_salesdata[[#This Row],[Order Date]],"dddd")</f>
        <v>Sunday</v>
      </c>
      <c r="R196" t="str">
        <f>IF(tbl_salesdata[[#This Row],[Weekdaynum]]&gt;5,"Yes","No")</f>
        <v>Yes</v>
      </c>
    </row>
    <row r="197" spans="1:18" hidden="1" x14ac:dyDescent="0.35">
      <c r="A197">
        <v>466412818</v>
      </c>
      <c r="B197" s="3">
        <v>42102</v>
      </c>
      <c r="C197" s="3">
        <v>42119</v>
      </c>
      <c r="D197" t="s">
        <v>150</v>
      </c>
      <c r="E197" t="s">
        <v>38</v>
      </c>
      <c r="F197" t="s">
        <v>25</v>
      </c>
      <c r="G197" t="s">
        <v>18</v>
      </c>
      <c r="H197" t="s">
        <v>19</v>
      </c>
      <c r="I197" s="9">
        <v>772</v>
      </c>
      <c r="J197" s="9">
        <v>205.7</v>
      </c>
      <c r="K197" s="9">
        <v>117.11</v>
      </c>
      <c r="L197" s="9">
        <f>tbl_salesdata[[#This Row],[Units Sold]]*tbl_salesdata[[#This Row],[Unit Cost]]</f>
        <v>90408.92</v>
      </c>
      <c r="M197" s="9">
        <f>tbl_salesdata[[#This Row],[Units Sold]]*tbl_salesdata[[#This Row],[Unit Price]]</f>
        <v>158800.4</v>
      </c>
      <c r="N197" s="9">
        <f>tbl_salesdata[[#This Row],[Total Sales]]-tbl_salesdata[[#This Row],[Total Cost]]</f>
        <v>68391.48</v>
      </c>
      <c r="O197">
        <f>tbl_salesdata[[#This Row],[Ship Date]]-tbl_salesdata[[#This Row],[Order Date]]</f>
        <v>17</v>
      </c>
      <c r="P197">
        <f>WEEKDAY(tbl_salesdata[[#This Row],[Order Date]],2)</f>
        <v>3</v>
      </c>
      <c r="Q197" t="str">
        <f>TEXT(tbl_salesdata[[#This Row],[Order Date]],"dddd")</f>
        <v>Wednesday</v>
      </c>
      <c r="R197" t="str">
        <f>IF(tbl_salesdata[[#This Row],[Weekdaynum]]&gt;5,"Yes","No")</f>
        <v>No</v>
      </c>
    </row>
    <row r="198" spans="1:18" hidden="1" x14ac:dyDescent="0.35">
      <c r="A198">
        <v>433117806</v>
      </c>
      <c r="B198" s="3">
        <v>43857</v>
      </c>
      <c r="C198" s="3">
        <v>43866</v>
      </c>
      <c r="D198" t="s">
        <v>151</v>
      </c>
      <c r="E198" t="s">
        <v>32</v>
      </c>
      <c r="F198" t="s">
        <v>56</v>
      </c>
      <c r="G198" t="s">
        <v>14</v>
      </c>
      <c r="H198" t="s">
        <v>34</v>
      </c>
      <c r="I198" s="9">
        <v>8039</v>
      </c>
      <c r="J198" s="9">
        <v>9.33</v>
      </c>
      <c r="K198" s="9">
        <v>6.92</v>
      </c>
      <c r="L198" s="9">
        <f>tbl_salesdata[[#This Row],[Units Sold]]*tbl_salesdata[[#This Row],[Unit Cost]]</f>
        <v>55629.88</v>
      </c>
      <c r="M198" s="9">
        <f>tbl_salesdata[[#This Row],[Units Sold]]*tbl_salesdata[[#This Row],[Unit Price]]</f>
        <v>75003.87</v>
      </c>
      <c r="N198" s="9">
        <f>tbl_salesdata[[#This Row],[Total Sales]]-tbl_salesdata[[#This Row],[Total Cost]]</f>
        <v>19373.989999999998</v>
      </c>
      <c r="O198">
        <f>tbl_salesdata[[#This Row],[Ship Date]]-tbl_salesdata[[#This Row],[Order Date]]</f>
        <v>9</v>
      </c>
      <c r="P198">
        <f>WEEKDAY(tbl_salesdata[[#This Row],[Order Date]],2)</f>
        <v>1</v>
      </c>
      <c r="Q198" t="str">
        <f>TEXT(tbl_salesdata[[#This Row],[Order Date]],"dddd")</f>
        <v>Monday</v>
      </c>
      <c r="R198" t="str">
        <f>IF(tbl_salesdata[[#This Row],[Weekdaynum]]&gt;5,"Yes","No")</f>
        <v>No</v>
      </c>
    </row>
    <row r="199" spans="1:18" hidden="1" x14ac:dyDescent="0.35">
      <c r="A199">
        <v>420875346</v>
      </c>
      <c r="B199" s="3">
        <v>43836</v>
      </c>
      <c r="C199" s="3">
        <v>43842</v>
      </c>
      <c r="D199" t="s">
        <v>152</v>
      </c>
      <c r="E199" t="s">
        <v>21</v>
      </c>
      <c r="F199" t="s">
        <v>42</v>
      </c>
      <c r="G199" t="s">
        <v>18</v>
      </c>
      <c r="H199" t="s">
        <v>26</v>
      </c>
      <c r="I199" s="9">
        <v>5223</v>
      </c>
      <c r="J199" s="9">
        <v>437.2</v>
      </c>
      <c r="K199" s="9">
        <v>263.33</v>
      </c>
      <c r="L199" s="9">
        <f>tbl_salesdata[[#This Row],[Units Sold]]*tbl_salesdata[[#This Row],[Unit Cost]]</f>
        <v>1375372.5899999999</v>
      </c>
      <c r="M199" s="9">
        <f>tbl_salesdata[[#This Row],[Units Sold]]*tbl_salesdata[[#This Row],[Unit Price]]</f>
        <v>2283495.6</v>
      </c>
      <c r="N199" s="9">
        <f>tbl_salesdata[[#This Row],[Total Sales]]-tbl_salesdata[[#This Row],[Total Cost]]</f>
        <v>908123.01000000024</v>
      </c>
      <c r="O199">
        <f>tbl_salesdata[[#This Row],[Ship Date]]-tbl_salesdata[[#This Row],[Order Date]]</f>
        <v>6</v>
      </c>
      <c r="P199">
        <f>WEEKDAY(tbl_salesdata[[#This Row],[Order Date]],2)</f>
        <v>1</v>
      </c>
      <c r="Q199" t="str">
        <f>TEXT(tbl_salesdata[[#This Row],[Order Date]],"dddd")</f>
        <v>Monday</v>
      </c>
      <c r="R199" t="str">
        <f>IF(tbl_salesdata[[#This Row],[Weekdaynum]]&gt;5,"Yes","No")</f>
        <v>No</v>
      </c>
    </row>
    <row r="200" spans="1:18" hidden="1" x14ac:dyDescent="0.35">
      <c r="A200">
        <v>946921765</v>
      </c>
      <c r="B200" s="3">
        <v>43430</v>
      </c>
      <c r="C200" s="3">
        <v>43444</v>
      </c>
      <c r="D200" t="s">
        <v>99</v>
      </c>
      <c r="E200" t="s">
        <v>38</v>
      </c>
      <c r="F200" t="s">
        <v>42</v>
      </c>
      <c r="G200" t="s">
        <v>14</v>
      </c>
      <c r="H200" t="s">
        <v>19</v>
      </c>
      <c r="I200" s="9">
        <v>4048</v>
      </c>
      <c r="J200" s="9">
        <v>437.2</v>
      </c>
      <c r="K200" s="9">
        <v>263.33</v>
      </c>
      <c r="L200" s="9">
        <f>tbl_salesdata[[#This Row],[Units Sold]]*tbl_salesdata[[#This Row],[Unit Cost]]</f>
        <v>1065959.8399999999</v>
      </c>
      <c r="M200" s="9">
        <f>tbl_salesdata[[#This Row],[Units Sold]]*tbl_salesdata[[#This Row],[Unit Price]]</f>
        <v>1769785.5999999999</v>
      </c>
      <c r="N200" s="9">
        <f>tbl_salesdata[[#This Row],[Total Sales]]-tbl_salesdata[[#This Row],[Total Cost]]</f>
        <v>703825.76</v>
      </c>
      <c r="O200">
        <f>tbl_salesdata[[#This Row],[Ship Date]]-tbl_salesdata[[#This Row],[Order Date]]</f>
        <v>14</v>
      </c>
      <c r="P200">
        <f>WEEKDAY(tbl_salesdata[[#This Row],[Order Date]],2)</f>
        <v>1</v>
      </c>
      <c r="Q200" t="str">
        <f>TEXT(tbl_salesdata[[#This Row],[Order Date]],"dddd")</f>
        <v>Monday</v>
      </c>
      <c r="R200" t="str">
        <f>IF(tbl_salesdata[[#This Row],[Weekdaynum]]&gt;5,"Yes","No")</f>
        <v>No</v>
      </c>
    </row>
    <row r="201" spans="1:18" hidden="1" x14ac:dyDescent="0.35">
      <c r="A201">
        <v>798805892</v>
      </c>
      <c r="B201" s="3">
        <v>44655</v>
      </c>
      <c r="C201" s="3">
        <v>44675</v>
      </c>
      <c r="D201" t="s">
        <v>114</v>
      </c>
      <c r="E201" t="s">
        <v>38</v>
      </c>
      <c r="F201" t="s">
        <v>76</v>
      </c>
      <c r="G201" t="s">
        <v>18</v>
      </c>
      <c r="H201" t="s">
        <v>34</v>
      </c>
      <c r="I201" s="9">
        <v>3270</v>
      </c>
      <c r="J201" s="9">
        <v>668.27</v>
      </c>
      <c r="K201" s="9">
        <v>502.54</v>
      </c>
      <c r="L201" s="9">
        <f>tbl_salesdata[[#This Row],[Units Sold]]*tbl_salesdata[[#This Row],[Unit Cost]]</f>
        <v>1643305.8</v>
      </c>
      <c r="M201" s="9">
        <f>tbl_salesdata[[#This Row],[Units Sold]]*tbl_salesdata[[#This Row],[Unit Price]]</f>
        <v>2185242.9</v>
      </c>
      <c r="N201" s="9">
        <f>tbl_salesdata[[#This Row],[Total Sales]]-tbl_salesdata[[#This Row],[Total Cost]]</f>
        <v>541937.09999999986</v>
      </c>
      <c r="O201">
        <f>tbl_salesdata[[#This Row],[Ship Date]]-tbl_salesdata[[#This Row],[Order Date]]</f>
        <v>20</v>
      </c>
      <c r="P201">
        <f>WEEKDAY(tbl_salesdata[[#This Row],[Order Date]],2)</f>
        <v>1</v>
      </c>
      <c r="Q201" t="str">
        <f>TEXT(tbl_salesdata[[#This Row],[Order Date]],"dddd")</f>
        <v>Monday</v>
      </c>
      <c r="R201" t="str">
        <f>IF(tbl_salesdata[[#This Row],[Weekdaynum]]&gt;5,"Yes","No")</f>
        <v>No</v>
      </c>
    </row>
    <row r="202" spans="1:18" hidden="1" x14ac:dyDescent="0.35">
      <c r="A202">
        <v>184389054</v>
      </c>
      <c r="B202" s="3">
        <v>44333</v>
      </c>
      <c r="C202" s="3">
        <v>44353</v>
      </c>
      <c r="D202" t="s">
        <v>153</v>
      </c>
      <c r="E202" t="s">
        <v>38</v>
      </c>
      <c r="F202" t="s">
        <v>76</v>
      </c>
      <c r="G202" t="s">
        <v>18</v>
      </c>
      <c r="H202" t="s">
        <v>15</v>
      </c>
      <c r="I202" s="9">
        <v>3674</v>
      </c>
      <c r="J202" s="9">
        <v>668.27</v>
      </c>
      <c r="K202" s="9">
        <v>502.54</v>
      </c>
      <c r="L202" s="9">
        <f>tbl_salesdata[[#This Row],[Units Sold]]*tbl_salesdata[[#This Row],[Unit Cost]]</f>
        <v>1846331.96</v>
      </c>
      <c r="M202" s="9">
        <f>tbl_salesdata[[#This Row],[Units Sold]]*tbl_salesdata[[#This Row],[Unit Price]]</f>
        <v>2455223.98</v>
      </c>
      <c r="N202" s="9">
        <f>tbl_salesdata[[#This Row],[Total Sales]]-tbl_salesdata[[#This Row],[Total Cost]]</f>
        <v>608892.02</v>
      </c>
      <c r="O202">
        <f>tbl_salesdata[[#This Row],[Ship Date]]-tbl_salesdata[[#This Row],[Order Date]]</f>
        <v>20</v>
      </c>
      <c r="P202">
        <f>WEEKDAY(tbl_salesdata[[#This Row],[Order Date]],2)</f>
        <v>1</v>
      </c>
      <c r="Q202" t="str">
        <f>TEXT(tbl_salesdata[[#This Row],[Order Date]],"dddd")</f>
        <v>Monday</v>
      </c>
      <c r="R202" t="str">
        <f>IF(tbl_salesdata[[#This Row],[Weekdaynum]]&gt;5,"Yes","No")</f>
        <v>No</v>
      </c>
    </row>
    <row r="203" spans="1:18" hidden="1" x14ac:dyDescent="0.35">
      <c r="A203">
        <v>281845080</v>
      </c>
      <c r="B203" s="3">
        <v>43717</v>
      </c>
      <c r="C203" s="3">
        <v>43724</v>
      </c>
      <c r="D203" t="s">
        <v>154</v>
      </c>
      <c r="E203" t="s">
        <v>12</v>
      </c>
      <c r="F203" t="s">
        <v>76</v>
      </c>
      <c r="G203" t="s">
        <v>18</v>
      </c>
      <c r="H203" t="s">
        <v>15</v>
      </c>
      <c r="I203" s="9">
        <v>3077</v>
      </c>
      <c r="J203" s="9">
        <v>668.27</v>
      </c>
      <c r="K203" s="9">
        <v>502.54</v>
      </c>
      <c r="L203" s="9">
        <f>tbl_salesdata[[#This Row],[Units Sold]]*tbl_salesdata[[#This Row],[Unit Cost]]</f>
        <v>1546315.58</v>
      </c>
      <c r="M203" s="9">
        <f>tbl_salesdata[[#This Row],[Units Sold]]*tbl_salesdata[[#This Row],[Unit Price]]</f>
        <v>2056266.79</v>
      </c>
      <c r="N203" s="9">
        <f>tbl_salesdata[[#This Row],[Total Sales]]-tbl_salesdata[[#This Row],[Total Cost]]</f>
        <v>509951.20999999996</v>
      </c>
      <c r="O203">
        <f>tbl_salesdata[[#This Row],[Ship Date]]-tbl_salesdata[[#This Row],[Order Date]]</f>
        <v>7</v>
      </c>
      <c r="P203">
        <f>WEEKDAY(tbl_salesdata[[#This Row],[Order Date]],2)</f>
        <v>1</v>
      </c>
      <c r="Q203" t="str">
        <f>TEXT(tbl_salesdata[[#This Row],[Order Date]],"dddd")</f>
        <v>Monday</v>
      </c>
      <c r="R203" t="str">
        <f>IF(tbl_salesdata[[#This Row],[Weekdaynum]]&gt;5,"Yes","No")</f>
        <v>No</v>
      </c>
    </row>
    <row r="204" spans="1:18" x14ac:dyDescent="0.35">
      <c r="A204">
        <v>563491618</v>
      </c>
      <c r="B204" s="3">
        <v>43722</v>
      </c>
      <c r="C204" s="3">
        <v>43725</v>
      </c>
      <c r="D204" t="s">
        <v>197</v>
      </c>
      <c r="E204" t="s">
        <v>38</v>
      </c>
      <c r="F204" t="s">
        <v>76</v>
      </c>
      <c r="G204" t="s">
        <v>18</v>
      </c>
      <c r="H204" t="s">
        <v>26</v>
      </c>
      <c r="I204" s="9">
        <v>8547</v>
      </c>
      <c r="J204" s="9">
        <v>668.27</v>
      </c>
      <c r="K204" s="9">
        <v>502.54</v>
      </c>
      <c r="L204" s="9">
        <f>tbl_salesdata[[#This Row],[Units Sold]]*tbl_salesdata[[#This Row],[Unit Cost]]</f>
        <v>4295209.38</v>
      </c>
      <c r="M204" s="9">
        <f>tbl_salesdata[[#This Row],[Units Sold]]*tbl_salesdata[[#This Row],[Unit Price]]</f>
        <v>5711703.6899999995</v>
      </c>
      <c r="N204" s="9">
        <f>tbl_salesdata[[#This Row],[Total Sales]]-tbl_salesdata[[#This Row],[Total Cost]]</f>
        <v>1416494.3099999996</v>
      </c>
      <c r="O204">
        <f>tbl_salesdata[[#This Row],[Ship Date]]-tbl_salesdata[[#This Row],[Order Date]]</f>
        <v>3</v>
      </c>
      <c r="P204">
        <f>WEEKDAY(tbl_salesdata[[#This Row],[Order Date]],2)</f>
        <v>6</v>
      </c>
      <c r="Q204" t="str">
        <f>TEXT(tbl_salesdata[[#This Row],[Order Date]],"dddd")</f>
        <v>Saturday</v>
      </c>
      <c r="R204" t="str">
        <f>IF(tbl_salesdata[[#This Row],[Weekdaynum]]&gt;5,"Yes","No")</f>
        <v>Yes</v>
      </c>
    </row>
    <row r="205" spans="1:18" hidden="1" x14ac:dyDescent="0.35">
      <c r="A205">
        <v>476633536</v>
      </c>
      <c r="B205" s="3">
        <v>44109</v>
      </c>
      <c r="C205" s="3">
        <v>44130</v>
      </c>
      <c r="D205" t="s">
        <v>156</v>
      </c>
      <c r="E205" t="s">
        <v>21</v>
      </c>
      <c r="F205" t="s">
        <v>68</v>
      </c>
      <c r="G205" t="s">
        <v>14</v>
      </c>
      <c r="H205" t="s">
        <v>19</v>
      </c>
      <c r="I205" s="9">
        <v>5310</v>
      </c>
      <c r="J205" s="9">
        <v>154.06</v>
      </c>
      <c r="K205" s="9">
        <v>90.93</v>
      </c>
      <c r="L205" s="9">
        <f>tbl_salesdata[[#This Row],[Units Sold]]*tbl_salesdata[[#This Row],[Unit Cost]]</f>
        <v>482838.30000000005</v>
      </c>
      <c r="M205" s="9">
        <f>tbl_salesdata[[#This Row],[Units Sold]]*tbl_salesdata[[#This Row],[Unit Price]]</f>
        <v>818058.6</v>
      </c>
      <c r="N205" s="9">
        <f>tbl_salesdata[[#This Row],[Total Sales]]-tbl_salesdata[[#This Row],[Total Cost]]</f>
        <v>335220.29999999993</v>
      </c>
      <c r="O205">
        <f>tbl_salesdata[[#This Row],[Ship Date]]-tbl_salesdata[[#This Row],[Order Date]]</f>
        <v>21</v>
      </c>
      <c r="P205">
        <f>WEEKDAY(tbl_salesdata[[#This Row],[Order Date]],2)</f>
        <v>1</v>
      </c>
      <c r="Q205" t="str">
        <f>TEXT(tbl_salesdata[[#This Row],[Order Date]],"dddd")</f>
        <v>Monday</v>
      </c>
      <c r="R205" t="str">
        <f>IF(tbl_salesdata[[#This Row],[Weekdaynum]]&gt;5,"Yes","No")</f>
        <v>No</v>
      </c>
    </row>
    <row r="206" spans="1:18" x14ac:dyDescent="0.35">
      <c r="A206">
        <v>239386355</v>
      </c>
      <c r="B206" s="3">
        <v>42798</v>
      </c>
      <c r="C206" s="3">
        <v>42816</v>
      </c>
      <c r="D206" t="s">
        <v>80</v>
      </c>
      <c r="E206" t="s">
        <v>21</v>
      </c>
      <c r="F206" t="s">
        <v>40</v>
      </c>
      <c r="G206" t="s">
        <v>18</v>
      </c>
      <c r="H206" t="s">
        <v>26</v>
      </c>
      <c r="I206" s="9">
        <v>8597</v>
      </c>
      <c r="J206" s="9">
        <v>651.21</v>
      </c>
      <c r="K206" s="9">
        <v>524.96</v>
      </c>
      <c r="L206" s="9">
        <f>tbl_salesdata[[#This Row],[Units Sold]]*tbl_salesdata[[#This Row],[Unit Cost]]</f>
        <v>4513081.12</v>
      </c>
      <c r="M206" s="9">
        <f>tbl_salesdata[[#This Row],[Units Sold]]*tbl_salesdata[[#This Row],[Unit Price]]</f>
        <v>5598452.3700000001</v>
      </c>
      <c r="N206" s="9">
        <f>tbl_salesdata[[#This Row],[Total Sales]]-tbl_salesdata[[#This Row],[Total Cost]]</f>
        <v>1085371.25</v>
      </c>
      <c r="O206">
        <f>tbl_salesdata[[#This Row],[Ship Date]]-tbl_salesdata[[#This Row],[Order Date]]</f>
        <v>18</v>
      </c>
      <c r="P206">
        <f>WEEKDAY(tbl_salesdata[[#This Row],[Order Date]],2)</f>
        <v>6</v>
      </c>
      <c r="Q206" t="str">
        <f>TEXT(tbl_salesdata[[#This Row],[Order Date]],"dddd")</f>
        <v>Saturday</v>
      </c>
      <c r="R206" t="str">
        <f>IF(tbl_salesdata[[#This Row],[Weekdaynum]]&gt;5,"Yes","No")</f>
        <v>Yes</v>
      </c>
    </row>
    <row r="207" spans="1:18" x14ac:dyDescent="0.35">
      <c r="A207">
        <v>637969911</v>
      </c>
      <c r="B207" s="3">
        <v>42056</v>
      </c>
      <c r="C207" s="3">
        <v>42058</v>
      </c>
      <c r="D207" t="s">
        <v>53</v>
      </c>
      <c r="E207" t="s">
        <v>29</v>
      </c>
      <c r="F207" t="s">
        <v>76</v>
      </c>
      <c r="G207" t="s">
        <v>18</v>
      </c>
      <c r="H207" t="s">
        <v>15</v>
      </c>
      <c r="I207" s="9">
        <v>8329</v>
      </c>
      <c r="J207" s="9">
        <v>668.27</v>
      </c>
      <c r="K207" s="9">
        <v>502.54</v>
      </c>
      <c r="L207" s="9">
        <f>tbl_salesdata[[#This Row],[Units Sold]]*tbl_salesdata[[#This Row],[Unit Cost]]</f>
        <v>4185655.66</v>
      </c>
      <c r="M207" s="9">
        <f>tbl_salesdata[[#This Row],[Units Sold]]*tbl_salesdata[[#This Row],[Unit Price]]</f>
        <v>5566020.8300000001</v>
      </c>
      <c r="N207" s="9">
        <f>tbl_salesdata[[#This Row],[Total Sales]]-tbl_salesdata[[#This Row],[Total Cost]]</f>
        <v>1380365.17</v>
      </c>
      <c r="O207">
        <f>tbl_salesdata[[#This Row],[Ship Date]]-tbl_salesdata[[#This Row],[Order Date]]</f>
        <v>2</v>
      </c>
      <c r="P207">
        <f>WEEKDAY(tbl_salesdata[[#This Row],[Order Date]],2)</f>
        <v>6</v>
      </c>
      <c r="Q207" t="str">
        <f>TEXT(tbl_salesdata[[#This Row],[Order Date]],"dddd")</f>
        <v>Saturday</v>
      </c>
      <c r="R207" t="str">
        <f>IF(tbl_salesdata[[#This Row],[Weekdaynum]]&gt;5,"Yes","No")</f>
        <v>Yes</v>
      </c>
    </row>
    <row r="208" spans="1:18" hidden="1" x14ac:dyDescent="0.35">
      <c r="A208">
        <v>905177152</v>
      </c>
      <c r="B208" s="3">
        <v>44915</v>
      </c>
      <c r="C208" s="3">
        <v>44933</v>
      </c>
      <c r="D208" t="s">
        <v>101</v>
      </c>
      <c r="E208" t="s">
        <v>24</v>
      </c>
      <c r="F208" t="s">
        <v>40</v>
      </c>
      <c r="G208" t="s">
        <v>14</v>
      </c>
      <c r="H208" t="s">
        <v>19</v>
      </c>
      <c r="I208" s="9">
        <v>889</v>
      </c>
      <c r="J208" s="9">
        <v>651.21</v>
      </c>
      <c r="K208" s="9">
        <v>524.96</v>
      </c>
      <c r="L208" s="9">
        <f>tbl_salesdata[[#This Row],[Units Sold]]*tbl_salesdata[[#This Row],[Unit Cost]]</f>
        <v>466689.44000000006</v>
      </c>
      <c r="M208" s="9">
        <f>tbl_salesdata[[#This Row],[Units Sold]]*tbl_salesdata[[#This Row],[Unit Price]]</f>
        <v>578925.69000000006</v>
      </c>
      <c r="N208" s="9">
        <f>tbl_salesdata[[#This Row],[Total Sales]]-tbl_salesdata[[#This Row],[Total Cost]]</f>
        <v>112236.25</v>
      </c>
      <c r="O208">
        <f>tbl_salesdata[[#This Row],[Ship Date]]-tbl_salesdata[[#This Row],[Order Date]]</f>
        <v>18</v>
      </c>
      <c r="P208">
        <f>WEEKDAY(tbl_salesdata[[#This Row],[Order Date]],2)</f>
        <v>2</v>
      </c>
      <c r="Q208" t="str">
        <f>TEXT(tbl_salesdata[[#This Row],[Order Date]],"dddd")</f>
        <v>Tuesday</v>
      </c>
      <c r="R208" t="str">
        <f>IF(tbl_salesdata[[#This Row],[Weekdaynum]]&gt;5,"Yes","No")</f>
        <v>No</v>
      </c>
    </row>
    <row r="209" spans="1:18" hidden="1" x14ac:dyDescent="0.35">
      <c r="A209">
        <v>653020751</v>
      </c>
      <c r="B209" s="3">
        <v>43283</v>
      </c>
      <c r="C209" s="3">
        <v>43289</v>
      </c>
      <c r="D209" t="s">
        <v>53</v>
      </c>
      <c r="E209" t="s">
        <v>29</v>
      </c>
      <c r="F209" t="s">
        <v>30</v>
      </c>
      <c r="G209" t="s">
        <v>18</v>
      </c>
      <c r="H209" t="s">
        <v>34</v>
      </c>
      <c r="I209" s="9">
        <v>2207</v>
      </c>
      <c r="J209" s="9">
        <v>81.73</v>
      </c>
      <c r="K209" s="9">
        <v>56.67</v>
      </c>
      <c r="L209" s="9">
        <f>tbl_salesdata[[#This Row],[Units Sold]]*tbl_salesdata[[#This Row],[Unit Cost]]</f>
        <v>125070.69</v>
      </c>
      <c r="M209" s="9">
        <f>tbl_salesdata[[#This Row],[Units Sold]]*tbl_salesdata[[#This Row],[Unit Price]]</f>
        <v>180378.11000000002</v>
      </c>
      <c r="N209" s="9">
        <f>tbl_salesdata[[#This Row],[Total Sales]]-tbl_salesdata[[#This Row],[Total Cost]]</f>
        <v>55307.420000000013</v>
      </c>
      <c r="O209">
        <f>tbl_salesdata[[#This Row],[Ship Date]]-tbl_salesdata[[#This Row],[Order Date]]</f>
        <v>6</v>
      </c>
      <c r="P209">
        <f>WEEKDAY(tbl_salesdata[[#This Row],[Order Date]],2)</f>
        <v>1</v>
      </c>
      <c r="Q209" t="str">
        <f>TEXT(tbl_salesdata[[#This Row],[Order Date]],"dddd")</f>
        <v>Monday</v>
      </c>
      <c r="R209" t="str">
        <f>IF(tbl_salesdata[[#This Row],[Weekdaynum]]&gt;5,"Yes","No")</f>
        <v>No</v>
      </c>
    </row>
    <row r="210" spans="1:18" hidden="1" x14ac:dyDescent="0.35">
      <c r="A210">
        <v>528704011</v>
      </c>
      <c r="B210" s="3">
        <v>42766</v>
      </c>
      <c r="C210" s="3">
        <v>42785</v>
      </c>
      <c r="D210" t="s">
        <v>104</v>
      </c>
      <c r="E210" t="s">
        <v>24</v>
      </c>
      <c r="F210" t="s">
        <v>47</v>
      </c>
      <c r="G210" t="s">
        <v>14</v>
      </c>
      <c r="H210" t="s">
        <v>26</v>
      </c>
      <c r="I210" s="9">
        <v>4121</v>
      </c>
      <c r="J210" s="9">
        <v>421.89</v>
      </c>
      <c r="K210" s="9">
        <v>364.69</v>
      </c>
      <c r="L210" s="9">
        <f>tbl_salesdata[[#This Row],[Units Sold]]*tbl_salesdata[[#This Row],[Unit Cost]]</f>
        <v>1502887.49</v>
      </c>
      <c r="M210" s="9">
        <f>tbl_salesdata[[#This Row],[Units Sold]]*tbl_salesdata[[#This Row],[Unit Price]]</f>
        <v>1738608.69</v>
      </c>
      <c r="N210" s="9">
        <f>tbl_salesdata[[#This Row],[Total Sales]]-tbl_salesdata[[#This Row],[Total Cost]]</f>
        <v>235721.19999999995</v>
      </c>
      <c r="O210">
        <f>tbl_salesdata[[#This Row],[Ship Date]]-tbl_salesdata[[#This Row],[Order Date]]</f>
        <v>19</v>
      </c>
      <c r="P210">
        <f>WEEKDAY(tbl_salesdata[[#This Row],[Order Date]],2)</f>
        <v>2</v>
      </c>
      <c r="Q210" t="str">
        <f>TEXT(tbl_salesdata[[#This Row],[Order Date]],"dddd")</f>
        <v>Tuesday</v>
      </c>
      <c r="R210" t="str">
        <f>IF(tbl_salesdata[[#This Row],[Weekdaynum]]&gt;5,"Yes","No")</f>
        <v>No</v>
      </c>
    </row>
    <row r="211" spans="1:18" hidden="1" x14ac:dyDescent="0.35">
      <c r="A211">
        <v>472900760</v>
      </c>
      <c r="B211" s="3">
        <v>42040</v>
      </c>
      <c r="C211" s="3">
        <v>42057</v>
      </c>
      <c r="D211" t="s">
        <v>119</v>
      </c>
      <c r="E211" t="s">
        <v>24</v>
      </c>
      <c r="F211" t="s">
        <v>17</v>
      </c>
      <c r="G211" t="s">
        <v>18</v>
      </c>
      <c r="H211" t="s">
        <v>15</v>
      </c>
      <c r="I211" s="9">
        <v>699</v>
      </c>
      <c r="J211" s="9">
        <v>152.58000000000001</v>
      </c>
      <c r="K211" s="9">
        <v>97.44</v>
      </c>
      <c r="L211" s="9">
        <f>tbl_salesdata[[#This Row],[Units Sold]]*tbl_salesdata[[#This Row],[Unit Cost]]</f>
        <v>68110.559999999998</v>
      </c>
      <c r="M211" s="9">
        <f>tbl_salesdata[[#This Row],[Units Sold]]*tbl_salesdata[[#This Row],[Unit Price]]</f>
        <v>106653.42000000001</v>
      </c>
      <c r="N211" s="9">
        <f>tbl_salesdata[[#This Row],[Total Sales]]-tbl_salesdata[[#This Row],[Total Cost]]</f>
        <v>38542.860000000015</v>
      </c>
      <c r="O211">
        <f>tbl_salesdata[[#This Row],[Ship Date]]-tbl_salesdata[[#This Row],[Order Date]]</f>
        <v>17</v>
      </c>
      <c r="P211">
        <f>WEEKDAY(tbl_salesdata[[#This Row],[Order Date]],2)</f>
        <v>4</v>
      </c>
      <c r="Q211" t="str">
        <f>TEXT(tbl_salesdata[[#This Row],[Order Date]],"dddd")</f>
        <v>Thursday</v>
      </c>
      <c r="R211" t="str">
        <f>IF(tbl_salesdata[[#This Row],[Weekdaynum]]&gt;5,"Yes","No")</f>
        <v>No</v>
      </c>
    </row>
    <row r="212" spans="1:18" hidden="1" x14ac:dyDescent="0.35">
      <c r="A212">
        <v>946597325</v>
      </c>
      <c r="B212" s="3">
        <v>43669</v>
      </c>
      <c r="C212" s="3">
        <v>43684</v>
      </c>
      <c r="D212" t="s">
        <v>158</v>
      </c>
      <c r="E212" t="s">
        <v>12</v>
      </c>
      <c r="F212" t="s">
        <v>13</v>
      </c>
      <c r="G212" t="s">
        <v>18</v>
      </c>
      <c r="H212" t="s">
        <v>26</v>
      </c>
      <c r="I212" s="9">
        <v>8039</v>
      </c>
      <c r="J212" s="9">
        <v>255.28</v>
      </c>
      <c r="K212" s="9">
        <v>159.41999999999999</v>
      </c>
      <c r="L212" s="9">
        <f>tbl_salesdata[[#This Row],[Units Sold]]*tbl_salesdata[[#This Row],[Unit Cost]]</f>
        <v>1281577.3799999999</v>
      </c>
      <c r="M212" s="9">
        <f>tbl_salesdata[[#This Row],[Units Sold]]*tbl_salesdata[[#This Row],[Unit Price]]</f>
        <v>2052195.92</v>
      </c>
      <c r="N212" s="9">
        <f>tbl_salesdata[[#This Row],[Total Sales]]-tbl_salesdata[[#This Row],[Total Cost]]</f>
        <v>770618.54</v>
      </c>
      <c r="O212">
        <f>tbl_salesdata[[#This Row],[Ship Date]]-tbl_salesdata[[#This Row],[Order Date]]</f>
        <v>15</v>
      </c>
      <c r="P212">
        <f>WEEKDAY(tbl_salesdata[[#This Row],[Order Date]],2)</f>
        <v>2</v>
      </c>
      <c r="Q212" t="str">
        <f>TEXT(tbl_salesdata[[#This Row],[Order Date]],"dddd")</f>
        <v>Tuesday</v>
      </c>
      <c r="R212" t="str">
        <f>IF(tbl_salesdata[[#This Row],[Weekdaynum]]&gt;5,"Yes","No")</f>
        <v>No</v>
      </c>
    </row>
    <row r="213" spans="1:18" x14ac:dyDescent="0.35">
      <c r="A213">
        <v>570587241</v>
      </c>
      <c r="B213" s="3">
        <v>44506</v>
      </c>
      <c r="C213" s="3">
        <v>44514</v>
      </c>
      <c r="D213" t="s">
        <v>160</v>
      </c>
      <c r="E213" t="s">
        <v>29</v>
      </c>
      <c r="F213" t="s">
        <v>76</v>
      </c>
      <c r="G213" t="s">
        <v>18</v>
      </c>
      <c r="H213" t="s">
        <v>26</v>
      </c>
      <c r="I213" s="9">
        <v>8299</v>
      </c>
      <c r="J213" s="9">
        <v>668.27</v>
      </c>
      <c r="K213" s="9">
        <v>502.54</v>
      </c>
      <c r="L213" s="9">
        <f>tbl_salesdata[[#This Row],[Units Sold]]*tbl_salesdata[[#This Row],[Unit Cost]]</f>
        <v>4170579.46</v>
      </c>
      <c r="M213" s="9">
        <f>tbl_salesdata[[#This Row],[Units Sold]]*tbl_salesdata[[#This Row],[Unit Price]]</f>
        <v>5545972.7299999995</v>
      </c>
      <c r="N213" s="9">
        <f>tbl_salesdata[[#This Row],[Total Sales]]-tbl_salesdata[[#This Row],[Total Cost]]</f>
        <v>1375393.2699999996</v>
      </c>
      <c r="O213">
        <f>tbl_salesdata[[#This Row],[Ship Date]]-tbl_salesdata[[#This Row],[Order Date]]</f>
        <v>8</v>
      </c>
      <c r="P213">
        <f>WEEKDAY(tbl_salesdata[[#This Row],[Order Date]],2)</f>
        <v>6</v>
      </c>
      <c r="Q213" t="str">
        <f>TEXT(tbl_salesdata[[#This Row],[Order Date]],"dddd")</f>
        <v>Saturday</v>
      </c>
      <c r="R213" t="str">
        <f>IF(tbl_salesdata[[#This Row],[Weekdaynum]]&gt;5,"Yes","No")</f>
        <v>Yes</v>
      </c>
    </row>
    <row r="214" spans="1:18" hidden="1" x14ac:dyDescent="0.35">
      <c r="A214">
        <v>727997720</v>
      </c>
      <c r="B214" s="3">
        <v>43283</v>
      </c>
      <c r="C214" s="3">
        <v>43295</v>
      </c>
      <c r="D214" t="s">
        <v>121</v>
      </c>
      <c r="E214" t="s">
        <v>21</v>
      </c>
      <c r="F214" t="s">
        <v>68</v>
      </c>
      <c r="G214" t="s">
        <v>18</v>
      </c>
      <c r="H214" t="s">
        <v>19</v>
      </c>
      <c r="I214" s="9">
        <v>9558</v>
      </c>
      <c r="J214" s="9">
        <v>154.06</v>
      </c>
      <c r="K214" s="9">
        <v>90.93</v>
      </c>
      <c r="L214" s="9">
        <f>tbl_salesdata[[#This Row],[Units Sold]]*tbl_salesdata[[#This Row],[Unit Cost]]</f>
        <v>869108.94000000006</v>
      </c>
      <c r="M214" s="9">
        <f>tbl_salesdata[[#This Row],[Units Sold]]*tbl_salesdata[[#This Row],[Unit Price]]</f>
        <v>1472505.48</v>
      </c>
      <c r="N214" s="9">
        <f>tbl_salesdata[[#This Row],[Total Sales]]-tbl_salesdata[[#This Row],[Total Cost]]</f>
        <v>603396.53999999992</v>
      </c>
      <c r="O214">
        <f>tbl_salesdata[[#This Row],[Ship Date]]-tbl_salesdata[[#This Row],[Order Date]]</f>
        <v>12</v>
      </c>
      <c r="P214">
        <f>WEEKDAY(tbl_salesdata[[#This Row],[Order Date]],2)</f>
        <v>1</v>
      </c>
      <c r="Q214" t="str">
        <f>TEXT(tbl_salesdata[[#This Row],[Order Date]],"dddd")</f>
        <v>Monday</v>
      </c>
      <c r="R214" t="str">
        <f>IF(tbl_salesdata[[#This Row],[Weekdaynum]]&gt;5,"Yes","No")</f>
        <v>No</v>
      </c>
    </row>
    <row r="215" spans="1:18" hidden="1" x14ac:dyDescent="0.35">
      <c r="A215">
        <v>409236705</v>
      </c>
      <c r="B215" s="3">
        <v>43614</v>
      </c>
      <c r="C215" s="3">
        <v>43627</v>
      </c>
      <c r="D215" t="s">
        <v>36</v>
      </c>
      <c r="E215" t="s">
        <v>29</v>
      </c>
      <c r="F215" t="s">
        <v>13</v>
      </c>
      <c r="G215" t="s">
        <v>14</v>
      </c>
      <c r="H215" t="s">
        <v>19</v>
      </c>
      <c r="I215" s="9">
        <v>1090</v>
      </c>
      <c r="J215" s="9">
        <v>255.28</v>
      </c>
      <c r="K215" s="9">
        <v>159.41999999999999</v>
      </c>
      <c r="L215" s="9">
        <f>tbl_salesdata[[#This Row],[Units Sold]]*tbl_salesdata[[#This Row],[Unit Cost]]</f>
        <v>173767.8</v>
      </c>
      <c r="M215" s="9">
        <f>tbl_salesdata[[#This Row],[Units Sold]]*tbl_salesdata[[#This Row],[Unit Price]]</f>
        <v>278255.2</v>
      </c>
      <c r="N215" s="9">
        <f>tbl_salesdata[[#This Row],[Total Sales]]-tbl_salesdata[[#This Row],[Total Cost]]</f>
        <v>104487.40000000002</v>
      </c>
      <c r="O215">
        <f>tbl_salesdata[[#This Row],[Ship Date]]-tbl_salesdata[[#This Row],[Order Date]]</f>
        <v>13</v>
      </c>
      <c r="P215">
        <f>WEEKDAY(tbl_salesdata[[#This Row],[Order Date]],2)</f>
        <v>3</v>
      </c>
      <c r="Q215" t="str">
        <f>TEXT(tbl_salesdata[[#This Row],[Order Date]],"dddd")</f>
        <v>Wednesday</v>
      </c>
      <c r="R215" t="str">
        <f>IF(tbl_salesdata[[#This Row],[Weekdaynum]]&gt;5,"Yes","No")</f>
        <v>No</v>
      </c>
    </row>
    <row r="216" spans="1:18" hidden="1" x14ac:dyDescent="0.35">
      <c r="A216">
        <v>467045819</v>
      </c>
      <c r="B216" s="3">
        <v>43535</v>
      </c>
      <c r="C216" s="3">
        <v>43543</v>
      </c>
      <c r="D216" t="s">
        <v>159</v>
      </c>
      <c r="E216" t="s">
        <v>21</v>
      </c>
      <c r="F216" t="s">
        <v>30</v>
      </c>
      <c r="G216" t="s">
        <v>14</v>
      </c>
      <c r="H216" t="s">
        <v>15</v>
      </c>
      <c r="I216" s="9">
        <v>8092</v>
      </c>
      <c r="J216" s="9">
        <v>81.73</v>
      </c>
      <c r="K216" s="9">
        <v>56.67</v>
      </c>
      <c r="L216" s="9">
        <f>tbl_salesdata[[#This Row],[Units Sold]]*tbl_salesdata[[#This Row],[Unit Cost]]</f>
        <v>458573.64</v>
      </c>
      <c r="M216" s="9">
        <f>tbl_salesdata[[#This Row],[Units Sold]]*tbl_salesdata[[#This Row],[Unit Price]]</f>
        <v>661359.16</v>
      </c>
      <c r="N216" s="9">
        <f>tbl_salesdata[[#This Row],[Total Sales]]-tbl_salesdata[[#This Row],[Total Cost]]</f>
        <v>202785.52000000002</v>
      </c>
      <c r="O216">
        <f>tbl_salesdata[[#This Row],[Ship Date]]-tbl_salesdata[[#This Row],[Order Date]]</f>
        <v>8</v>
      </c>
      <c r="P216">
        <f>WEEKDAY(tbl_salesdata[[#This Row],[Order Date]],2)</f>
        <v>1</v>
      </c>
      <c r="Q216" t="str">
        <f>TEXT(tbl_salesdata[[#This Row],[Order Date]],"dddd")</f>
        <v>Monday</v>
      </c>
      <c r="R216" t="str">
        <f>IF(tbl_salesdata[[#This Row],[Weekdaynum]]&gt;5,"Yes","No")</f>
        <v>No</v>
      </c>
    </row>
    <row r="217" spans="1:18" hidden="1" x14ac:dyDescent="0.35">
      <c r="A217">
        <v>813973891</v>
      </c>
      <c r="B217" s="3">
        <v>44136</v>
      </c>
      <c r="C217" s="3">
        <v>44143</v>
      </c>
      <c r="D217" t="s">
        <v>144</v>
      </c>
      <c r="E217" t="s">
        <v>21</v>
      </c>
      <c r="F217" t="s">
        <v>42</v>
      </c>
      <c r="G217" t="s">
        <v>18</v>
      </c>
      <c r="H217" t="s">
        <v>19</v>
      </c>
      <c r="I217" s="9">
        <v>1818</v>
      </c>
      <c r="J217" s="9">
        <v>437.2</v>
      </c>
      <c r="K217" s="9">
        <v>263.33</v>
      </c>
      <c r="L217" s="9">
        <f>tbl_salesdata[[#This Row],[Units Sold]]*tbl_salesdata[[#This Row],[Unit Cost]]</f>
        <v>478733.93999999994</v>
      </c>
      <c r="M217" s="9">
        <f>tbl_salesdata[[#This Row],[Units Sold]]*tbl_salesdata[[#This Row],[Unit Price]]</f>
        <v>794829.6</v>
      </c>
      <c r="N217" s="9">
        <f>tbl_salesdata[[#This Row],[Total Sales]]-tbl_salesdata[[#This Row],[Total Cost]]</f>
        <v>316095.66000000003</v>
      </c>
      <c r="O217">
        <f>tbl_salesdata[[#This Row],[Ship Date]]-tbl_salesdata[[#This Row],[Order Date]]</f>
        <v>7</v>
      </c>
      <c r="P217">
        <f>WEEKDAY(tbl_salesdata[[#This Row],[Order Date]],2)</f>
        <v>7</v>
      </c>
      <c r="Q217" t="str">
        <f>TEXT(tbl_salesdata[[#This Row],[Order Date]],"dddd")</f>
        <v>Sunday</v>
      </c>
      <c r="R217" t="str">
        <f>IF(tbl_salesdata[[#This Row],[Weekdaynum]]&gt;5,"Yes","No")</f>
        <v>Yes</v>
      </c>
    </row>
    <row r="218" spans="1:18" hidden="1" x14ac:dyDescent="0.35">
      <c r="A218">
        <v>982882249</v>
      </c>
      <c r="B218" s="3">
        <v>43973</v>
      </c>
      <c r="C218" s="3">
        <v>43986</v>
      </c>
      <c r="D218" t="s">
        <v>160</v>
      </c>
      <c r="E218" t="s">
        <v>29</v>
      </c>
      <c r="F218" t="s">
        <v>76</v>
      </c>
      <c r="G218" t="s">
        <v>14</v>
      </c>
      <c r="H218" t="s">
        <v>15</v>
      </c>
      <c r="I218" s="9">
        <v>5554</v>
      </c>
      <c r="J218" s="9">
        <v>668.27</v>
      </c>
      <c r="K218" s="9">
        <v>502.54</v>
      </c>
      <c r="L218" s="9">
        <f>tbl_salesdata[[#This Row],[Units Sold]]*tbl_salesdata[[#This Row],[Unit Cost]]</f>
        <v>2791107.16</v>
      </c>
      <c r="M218" s="9">
        <f>tbl_salesdata[[#This Row],[Units Sold]]*tbl_salesdata[[#This Row],[Unit Price]]</f>
        <v>3711571.58</v>
      </c>
      <c r="N218" s="9">
        <f>tbl_salesdata[[#This Row],[Total Sales]]-tbl_salesdata[[#This Row],[Total Cost]]</f>
        <v>920464.41999999993</v>
      </c>
      <c r="O218">
        <f>tbl_salesdata[[#This Row],[Ship Date]]-tbl_salesdata[[#This Row],[Order Date]]</f>
        <v>13</v>
      </c>
      <c r="P218">
        <f>WEEKDAY(tbl_salesdata[[#This Row],[Order Date]],2)</f>
        <v>5</v>
      </c>
      <c r="Q218" t="str">
        <f>TEXT(tbl_salesdata[[#This Row],[Order Date]],"dddd")</f>
        <v>Friday</v>
      </c>
      <c r="R218" t="str">
        <f>IF(tbl_salesdata[[#This Row],[Weekdaynum]]&gt;5,"Yes","No")</f>
        <v>No</v>
      </c>
    </row>
    <row r="219" spans="1:18" hidden="1" x14ac:dyDescent="0.35">
      <c r="A219">
        <v>576944720</v>
      </c>
      <c r="B219" s="3">
        <v>42643</v>
      </c>
      <c r="C219" s="3">
        <v>42663</v>
      </c>
      <c r="D219" t="s">
        <v>156</v>
      </c>
      <c r="E219" t="s">
        <v>21</v>
      </c>
      <c r="F219" t="s">
        <v>42</v>
      </c>
      <c r="G219" t="s">
        <v>18</v>
      </c>
      <c r="H219" t="s">
        <v>26</v>
      </c>
      <c r="I219" s="9">
        <v>9619</v>
      </c>
      <c r="J219" s="9">
        <v>437.2</v>
      </c>
      <c r="K219" s="9">
        <v>263.33</v>
      </c>
      <c r="L219" s="9">
        <f>tbl_salesdata[[#This Row],[Units Sold]]*tbl_salesdata[[#This Row],[Unit Cost]]</f>
        <v>2532971.27</v>
      </c>
      <c r="M219" s="9">
        <f>tbl_salesdata[[#This Row],[Units Sold]]*tbl_salesdata[[#This Row],[Unit Price]]</f>
        <v>4205426.8</v>
      </c>
      <c r="N219" s="9">
        <f>tbl_salesdata[[#This Row],[Total Sales]]-tbl_salesdata[[#This Row],[Total Cost]]</f>
        <v>1672455.5299999998</v>
      </c>
      <c r="O219">
        <f>tbl_salesdata[[#This Row],[Ship Date]]-tbl_salesdata[[#This Row],[Order Date]]</f>
        <v>20</v>
      </c>
      <c r="P219">
        <f>WEEKDAY(tbl_salesdata[[#This Row],[Order Date]],2)</f>
        <v>5</v>
      </c>
      <c r="Q219" t="str">
        <f>TEXT(tbl_salesdata[[#This Row],[Order Date]],"dddd")</f>
        <v>Friday</v>
      </c>
      <c r="R219" t="str">
        <f>IF(tbl_salesdata[[#This Row],[Weekdaynum]]&gt;5,"Yes","No")</f>
        <v>No</v>
      </c>
    </row>
    <row r="220" spans="1:18" hidden="1" x14ac:dyDescent="0.35">
      <c r="A220">
        <v>619647634</v>
      </c>
      <c r="B220" s="3">
        <v>42638</v>
      </c>
      <c r="C220" s="3">
        <v>42643</v>
      </c>
      <c r="D220" t="s">
        <v>119</v>
      </c>
      <c r="E220" t="s">
        <v>24</v>
      </c>
      <c r="F220" t="s">
        <v>68</v>
      </c>
      <c r="G220" t="s">
        <v>18</v>
      </c>
      <c r="H220" t="s">
        <v>19</v>
      </c>
      <c r="I220" s="9">
        <v>6360</v>
      </c>
      <c r="J220" s="9">
        <v>154.06</v>
      </c>
      <c r="K220" s="9">
        <v>90.93</v>
      </c>
      <c r="L220" s="9">
        <f>tbl_salesdata[[#This Row],[Units Sold]]*tbl_salesdata[[#This Row],[Unit Cost]]</f>
        <v>578314.80000000005</v>
      </c>
      <c r="M220" s="9">
        <f>tbl_salesdata[[#This Row],[Units Sold]]*tbl_salesdata[[#This Row],[Unit Price]]</f>
        <v>979821.6</v>
      </c>
      <c r="N220" s="9">
        <f>tbl_salesdata[[#This Row],[Total Sales]]-tbl_salesdata[[#This Row],[Total Cost]]</f>
        <v>401506.79999999993</v>
      </c>
      <c r="O220">
        <f>tbl_salesdata[[#This Row],[Ship Date]]-tbl_salesdata[[#This Row],[Order Date]]</f>
        <v>5</v>
      </c>
      <c r="P220">
        <f>WEEKDAY(tbl_salesdata[[#This Row],[Order Date]],2)</f>
        <v>7</v>
      </c>
      <c r="Q220" t="str">
        <f>TEXT(tbl_salesdata[[#This Row],[Order Date]],"dddd")</f>
        <v>Sunday</v>
      </c>
      <c r="R220" t="str">
        <f>IF(tbl_salesdata[[#This Row],[Weekdaynum]]&gt;5,"Yes","No")</f>
        <v>Yes</v>
      </c>
    </row>
    <row r="221" spans="1:18" hidden="1" x14ac:dyDescent="0.35">
      <c r="A221">
        <v>404789817</v>
      </c>
      <c r="B221" s="3">
        <v>42219</v>
      </c>
      <c r="C221" s="3">
        <v>42230</v>
      </c>
      <c r="D221" t="s">
        <v>107</v>
      </c>
      <c r="E221" t="s">
        <v>21</v>
      </c>
      <c r="F221" t="s">
        <v>13</v>
      </c>
      <c r="G221" t="s">
        <v>14</v>
      </c>
      <c r="H221" t="s">
        <v>26</v>
      </c>
      <c r="I221" s="9">
        <v>5157</v>
      </c>
      <c r="J221" s="9">
        <v>255.28</v>
      </c>
      <c r="K221" s="9">
        <v>159.41999999999999</v>
      </c>
      <c r="L221" s="9">
        <f>tbl_salesdata[[#This Row],[Units Sold]]*tbl_salesdata[[#This Row],[Unit Cost]]</f>
        <v>822128.94</v>
      </c>
      <c r="M221" s="9">
        <f>tbl_salesdata[[#This Row],[Units Sold]]*tbl_salesdata[[#This Row],[Unit Price]]</f>
        <v>1316478.96</v>
      </c>
      <c r="N221" s="9">
        <f>tbl_salesdata[[#This Row],[Total Sales]]-tbl_salesdata[[#This Row],[Total Cost]]</f>
        <v>494350.02</v>
      </c>
      <c r="O221">
        <f>tbl_salesdata[[#This Row],[Ship Date]]-tbl_salesdata[[#This Row],[Order Date]]</f>
        <v>11</v>
      </c>
      <c r="P221">
        <f>WEEKDAY(tbl_salesdata[[#This Row],[Order Date]],2)</f>
        <v>1</v>
      </c>
      <c r="Q221" t="str">
        <f>TEXT(tbl_salesdata[[#This Row],[Order Date]],"dddd")</f>
        <v>Monday</v>
      </c>
      <c r="R221" t="str">
        <f>IF(tbl_salesdata[[#This Row],[Weekdaynum]]&gt;5,"Yes","No")</f>
        <v>No</v>
      </c>
    </row>
    <row r="222" spans="1:18" hidden="1" x14ac:dyDescent="0.35">
      <c r="A222">
        <v>646482598</v>
      </c>
      <c r="B222" s="3">
        <v>44577</v>
      </c>
      <c r="C222" s="3">
        <v>44598</v>
      </c>
      <c r="D222" t="s">
        <v>161</v>
      </c>
      <c r="E222" t="s">
        <v>24</v>
      </c>
      <c r="F222" t="s">
        <v>17</v>
      </c>
      <c r="G222" t="s">
        <v>18</v>
      </c>
      <c r="H222" t="s">
        <v>15</v>
      </c>
      <c r="I222" s="9">
        <v>7422</v>
      </c>
      <c r="J222" s="9">
        <v>152.58000000000001</v>
      </c>
      <c r="K222" s="9">
        <v>97.44</v>
      </c>
      <c r="L222" s="9">
        <f>tbl_salesdata[[#This Row],[Units Sold]]*tbl_salesdata[[#This Row],[Unit Cost]]</f>
        <v>723199.67999999993</v>
      </c>
      <c r="M222" s="9">
        <f>tbl_salesdata[[#This Row],[Units Sold]]*tbl_salesdata[[#This Row],[Unit Price]]</f>
        <v>1132448.76</v>
      </c>
      <c r="N222" s="9">
        <f>tbl_salesdata[[#This Row],[Total Sales]]-tbl_salesdata[[#This Row],[Total Cost]]</f>
        <v>409249.08000000007</v>
      </c>
      <c r="O222">
        <f>tbl_salesdata[[#This Row],[Ship Date]]-tbl_salesdata[[#This Row],[Order Date]]</f>
        <v>21</v>
      </c>
      <c r="P222">
        <f>WEEKDAY(tbl_salesdata[[#This Row],[Order Date]],2)</f>
        <v>7</v>
      </c>
      <c r="Q222" t="str">
        <f>TEXT(tbl_salesdata[[#This Row],[Order Date]],"dddd")</f>
        <v>Sunday</v>
      </c>
      <c r="R222" t="str">
        <f>IF(tbl_salesdata[[#This Row],[Weekdaynum]]&gt;5,"Yes","No")</f>
        <v>Yes</v>
      </c>
    </row>
    <row r="223" spans="1:18" hidden="1" x14ac:dyDescent="0.35">
      <c r="A223">
        <v>329149806</v>
      </c>
      <c r="B223" s="3">
        <v>42675</v>
      </c>
      <c r="C223" s="3">
        <v>42686</v>
      </c>
      <c r="D223" t="s">
        <v>90</v>
      </c>
      <c r="E223" t="s">
        <v>38</v>
      </c>
      <c r="F223" t="s">
        <v>47</v>
      </c>
      <c r="G223" t="s">
        <v>14</v>
      </c>
      <c r="H223" t="s">
        <v>19</v>
      </c>
      <c r="I223" s="9">
        <v>1597</v>
      </c>
      <c r="J223" s="9">
        <v>421.89</v>
      </c>
      <c r="K223" s="9">
        <v>364.69</v>
      </c>
      <c r="L223" s="9">
        <f>tbl_salesdata[[#This Row],[Units Sold]]*tbl_salesdata[[#This Row],[Unit Cost]]</f>
        <v>582409.93000000005</v>
      </c>
      <c r="M223" s="9">
        <f>tbl_salesdata[[#This Row],[Units Sold]]*tbl_salesdata[[#This Row],[Unit Price]]</f>
        <v>673758.33</v>
      </c>
      <c r="N223" s="9">
        <f>tbl_salesdata[[#This Row],[Total Sales]]-tbl_salesdata[[#This Row],[Total Cost]]</f>
        <v>91348.399999999907</v>
      </c>
      <c r="O223">
        <f>tbl_salesdata[[#This Row],[Ship Date]]-tbl_salesdata[[#This Row],[Order Date]]</f>
        <v>11</v>
      </c>
      <c r="P223">
        <f>WEEKDAY(tbl_salesdata[[#This Row],[Order Date]],2)</f>
        <v>2</v>
      </c>
      <c r="Q223" t="str">
        <f>TEXT(tbl_salesdata[[#This Row],[Order Date]],"dddd")</f>
        <v>Tuesday</v>
      </c>
      <c r="R223" t="str">
        <f>IF(tbl_salesdata[[#This Row],[Weekdaynum]]&gt;5,"Yes","No")</f>
        <v>No</v>
      </c>
    </row>
    <row r="224" spans="1:18" hidden="1" x14ac:dyDescent="0.35">
      <c r="A224">
        <v>757527768</v>
      </c>
      <c r="B224" s="3">
        <v>42333</v>
      </c>
      <c r="C224" s="3">
        <v>42336</v>
      </c>
      <c r="D224" t="s">
        <v>63</v>
      </c>
      <c r="E224" t="s">
        <v>32</v>
      </c>
      <c r="F224" t="s">
        <v>40</v>
      </c>
      <c r="G224" t="s">
        <v>18</v>
      </c>
      <c r="H224" t="s">
        <v>15</v>
      </c>
      <c r="I224" s="9">
        <v>8155</v>
      </c>
      <c r="J224" s="9">
        <v>651.21</v>
      </c>
      <c r="K224" s="9">
        <v>524.96</v>
      </c>
      <c r="L224" s="9">
        <f>tbl_salesdata[[#This Row],[Units Sold]]*tbl_salesdata[[#This Row],[Unit Cost]]</f>
        <v>4281048.8000000007</v>
      </c>
      <c r="M224" s="9">
        <f>tbl_salesdata[[#This Row],[Units Sold]]*tbl_salesdata[[#This Row],[Unit Price]]</f>
        <v>5310617.5500000007</v>
      </c>
      <c r="N224" s="9">
        <f>tbl_salesdata[[#This Row],[Total Sales]]-tbl_salesdata[[#This Row],[Total Cost]]</f>
        <v>1029568.75</v>
      </c>
      <c r="O224">
        <f>tbl_salesdata[[#This Row],[Ship Date]]-tbl_salesdata[[#This Row],[Order Date]]</f>
        <v>3</v>
      </c>
      <c r="P224">
        <f>WEEKDAY(tbl_salesdata[[#This Row],[Order Date]],2)</f>
        <v>3</v>
      </c>
      <c r="Q224" t="str">
        <f>TEXT(tbl_salesdata[[#This Row],[Order Date]],"dddd")</f>
        <v>Wednesday</v>
      </c>
      <c r="R224" t="str">
        <f>IF(tbl_salesdata[[#This Row],[Weekdaynum]]&gt;5,"Yes","No")</f>
        <v>No</v>
      </c>
    </row>
    <row r="225" spans="1:18" hidden="1" x14ac:dyDescent="0.35">
      <c r="A225">
        <v>606665313</v>
      </c>
      <c r="B225" s="3">
        <v>43367</v>
      </c>
      <c r="C225" s="3">
        <v>43382</v>
      </c>
      <c r="D225" t="s">
        <v>162</v>
      </c>
      <c r="E225" t="s">
        <v>38</v>
      </c>
      <c r="F225" t="s">
        <v>42</v>
      </c>
      <c r="G225" t="s">
        <v>14</v>
      </c>
      <c r="H225" t="s">
        <v>19</v>
      </c>
      <c r="I225" s="9">
        <v>4602</v>
      </c>
      <c r="J225" s="9">
        <v>437.2</v>
      </c>
      <c r="K225" s="9">
        <v>263.33</v>
      </c>
      <c r="L225" s="9">
        <f>tbl_salesdata[[#This Row],[Units Sold]]*tbl_salesdata[[#This Row],[Unit Cost]]</f>
        <v>1211844.6599999999</v>
      </c>
      <c r="M225" s="9">
        <f>tbl_salesdata[[#This Row],[Units Sold]]*tbl_salesdata[[#This Row],[Unit Price]]</f>
        <v>2011994.4</v>
      </c>
      <c r="N225" s="9">
        <f>tbl_salesdata[[#This Row],[Total Sales]]-tbl_salesdata[[#This Row],[Total Cost]]</f>
        <v>800149.74</v>
      </c>
      <c r="O225">
        <f>tbl_salesdata[[#This Row],[Ship Date]]-tbl_salesdata[[#This Row],[Order Date]]</f>
        <v>15</v>
      </c>
      <c r="P225">
        <f>WEEKDAY(tbl_salesdata[[#This Row],[Order Date]],2)</f>
        <v>1</v>
      </c>
      <c r="Q225" t="str">
        <f>TEXT(tbl_salesdata[[#This Row],[Order Date]],"dddd")</f>
        <v>Monday</v>
      </c>
      <c r="R225" t="str">
        <f>IF(tbl_salesdata[[#This Row],[Weekdaynum]]&gt;5,"Yes","No")</f>
        <v>No</v>
      </c>
    </row>
    <row r="226" spans="1:18" hidden="1" x14ac:dyDescent="0.35">
      <c r="A226">
        <v>871923768</v>
      </c>
      <c r="B226" s="3">
        <v>43220</v>
      </c>
      <c r="C226" s="3">
        <v>43235</v>
      </c>
      <c r="D226" t="s">
        <v>35</v>
      </c>
      <c r="E226" t="s">
        <v>21</v>
      </c>
      <c r="F226" t="s">
        <v>13</v>
      </c>
      <c r="G226" t="s">
        <v>14</v>
      </c>
      <c r="H226" t="s">
        <v>19</v>
      </c>
      <c r="I226" s="9">
        <v>474</v>
      </c>
      <c r="J226" s="9">
        <v>255.28</v>
      </c>
      <c r="K226" s="9">
        <v>159.41999999999999</v>
      </c>
      <c r="L226" s="9">
        <f>tbl_salesdata[[#This Row],[Units Sold]]*tbl_salesdata[[#This Row],[Unit Cost]]</f>
        <v>75565.079999999987</v>
      </c>
      <c r="M226" s="9">
        <f>tbl_salesdata[[#This Row],[Units Sold]]*tbl_salesdata[[#This Row],[Unit Price]]</f>
        <v>121002.72</v>
      </c>
      <c r="N226" s="9">
        <f>tbl_salesdata[[#This Row],[Total Sales]]-tbl_salesdata[[#This Row],[Total Cost]]</f>
        <v>45437.640000000014</v>
      </c>
      <c r="O226">
        <f>tbl_salesdata[[#This Row],[Ship Date]]-tbl_salesdata[[#This Row],[Order Date]]</f>
        <v>15</v>
      </c>
      <c r="P226">
        <f>WEEKDAY(tbl_salesdata[[#This Row],[Order Date]],2)</f>
        <v>1</v>
      </c>
      <c r="Q226" t="str">
        <f>TEXT(tbl_salesdata[[#This Row],[Order Date]],"dddd")</f>
        <v>Monday</v>
      </c>
      <c r="R226" t="str">
        <f>IF(tbl_salesdata[[#This Row],[Weekdaynum]]&gt;5,"Yes","No")</f>
        <v>No</v>
      </c>
    </row>
    <row r="227" spans="1:18" hidden="1" x14ac:dyDescent="0.35">
      <c r="A227">
        <v>818976962</v>
      </c>
      <c r="B227" s="3">
        <v>44183</v>
      </c>
      <c r="C227" s="3">
        <v>44201</v>
      </c>
      <c r="D227" t="s">
        <v>144</v>
      </c>
      <c r="E227" t="s">
        <v>21</v>
      </c>
      <c r="F227" t="s">
        <v>68</v>
      </c>
      <c r="G227" t="s">
        <v>18</v>
      </c>
      <c r="H227" t="s">
        <v>19</v>
      </c>
      <c r="I227" s="9">
        <v>2337</v>
      </c>
      <c r="J227" s="9">
        <v>154.06</v>
      </c>
      <c r="K227" s="9">
        <v>90.93</v>
      </c>
      <c r="L227" s="9">
        <f>tbl_salesdata[[#This Row],[Units Sold]]*tbl_salesdata[[#This Row],[Unit Cost]]</f>
        <v>212503.41</v>
      </c>
      <c r="M227" s="9">
        <f>tbl_salesdata[[#This Row],[Units Sold]]*tbl_salesdata[[#This Row],[Unit Price]]</f>
        <v>360038.22000000003</v>
      </c>
      <c r="N227" s="9">
        <f>tbl_salesdata[[#This Row],[Total Sales]]-tbl_salesdata[[#This Row],[Total Cost]]</f>
        <v>147534.81000000003</v>
      </c>
      <c r="O227">
        <f>tbl_salesdata[[#This Row],[Ship Date]]-tbl_salesdata[[#This Row],[Order Date]]</f>
        <v>18</v>
      </c>
      <c r="P227">
        <f>WEEKDAY(tbl_salesdata[[#This Row],[Order Date]],2)</f>
        <v>5</v>
      </c>
      <c r="Q227" t="str">
        <f>TEXT(tbl_salesdata[[#This Row],[Order Date]],"dddd")</f>
        <v>Friday</v>
      </c>
      <c r="R227" t="str">
        <f>IF(tbl_salesdata[[#This Row],[Weekdaynum]]&gt;5,"Yes","No")</f>
        <v>No</v>
      </c>
    </row>
    <row r="228" spans="1:18" hidden="1" x14ac:dyDescent="0.35">
      <c r="A228">
        <v>233811223</v>
      </c>
      <c r="B228" s="3">
        <v>42936</v>
      </c>
      <c r="C228" s="3">
        <v>42956</v>
      </c>
      <c r="D228" t="s">
        <v>71</v>
      </c>
      <c r="E228" t="s">
        <v>21</v>
      </c>
      <c r="F228" t="s">
        <v>42</v>
      </c>
      <c r="G228" t="s">
        <v>14</v>
      </c>
      <c r="H228" t="s">
        <v>19</v>
      </c>
      <c r="I228" s="9">
        <v>8792</v>
      </c>
      <c r="J228" s="9">
        <v>437.2</v>
      </c>
      <c r="K228" s="9">
        <v>263.33</v>
      </c>
      <c r="L228" s="9">
        <f>tbl_salesdata[[#This Row],[Units Sold]]*tbl_salesdata[[#This Row],[Unit Cost]]</f>
        <v>2315197.36</v>
      </c>
      <c r="M228" s="9">
        <f>tbl_salesdata[[#This Row],[Units Sold]]*tbl_salesdata[[#This Row],[Unit Price]]</f>
        <v>3843862.4</v>
      </c>
      <c r="N228" s="9">
        <f>tbl_salesdata[[#This Row],[Total Sales]]-tbl_salesdata[[#This Row],[Total Cost]]</f>
        <v>1528665.04</v>
      </c>
      <c r="O228">
        <f>tbl_salesdata[[#This Row],[Ship Date]]-tbl_salesdata[[#This Row],[Order Date]]</f>
        <v>20</v>
      </c>
      <c r="P228">
        <f>WEEKDAY(tbl_salesdata[[#This Row],[Order Date]],2)</f>
        <v>4</v>
      </c>
      <c r="Q228" t="str">
        <f>TEXT(tbl_salesdata[[#This Row],[Order Date]],"dddd")</f>
        <v>Thursday</v>
      </c>
      <c r="R228" t="str">
        <f>IF(tbl_salesdata[[#This Row],[Weekdaynum]]&gt;5,"Yes","No")</f>
        <v>No</v>
      </c>
    </row>
    <row r="229" spans="1:18" hidden="1" x14ac:dyDescent="0.35">
      <c r="A229">
        <v>772725379</v>
      </c>
      <c r="B229" s="3">
        <v>42782</v>
      </c>
      <c r="C229" s="3">
        <v>42787</v>
      </c>
      <c r="D229" t="s">
        <v>59</v>
      </c>
      <c r="E229" t="s">
        <v>12</v>
      </c>
      <c r="F229" t="s">
        <v>22</v>
      </c>
      <c r="G229" t="s">
        <v>18</v>
      </c>
      <c r="H229" t="s">
        <v>26</v>
      </c>
      <c r="I229" s="9">
        <v>5466</v>
      </c>
      <c r="J229" s="9">
        <v>47.45</v>
      </c>
      <c r="K229" s="9">
        <v>31.79</v>
      </c>
      <c r="L229" s="9">
        <f>tbl_salesdata[[#This Row],[Units Sold]]*tbl_salesdata[[#This Row],[Unit Cost]]</f>
        <v>173764.13999999998</v>
      </c>
      <c r="M229" s="9">
        <f>tbl_salesdata[[#This Row],[Units Sold]]*tbl_salesdata[[#This Row],[Unit Price]]</f>
        <v>259361.7</v>
      </c>
      <c r="N229" s="9">
        <f>tbl_salesdata[[#This Row],[Total Sales]]-tbl_salesdata[[#This Row],[Total Cost]]</f>
        <v>85597.560000000027</v>
      </c>
      <c r="O229">
        <f>tbl_salesdata[[#This Row],[Ship Date]]-tbl_salesdata[[#This Row],[Order Date]]</f>
        <v>5</v>
      </c>
      <c r="P229">
        <f>WEEKDAY(tbl_salesdata[[#This Row],[Order Date]],2)</f>
        <v>4</v>
      </c>
      <c r="Q229" t="str">
        <f>TEXT(tbl_salesdata[[#This Row],[Order Date]],"dddd")</f>
        <v>Thursday</v>
      </c>
      <c r="R229" t="str">
        <f>IF(tbl_salesdata[[#This Row],[Weekdaynum]]&gt;5,"Yes","No")</f>
        <v>No</v>
      </c>
    </row>
    <row r="230" spans="1:18" hidden="1" x14ac:dyDescent="0.35">
      <c r="A230">
        <v>112330758</v>
      </c>
      <c r="B230" s="3">
        <v>42719</v>
      </c>
      <c r="C230" s="3">
        <v>42731</v>
      </c>
      <c r="D230" t="s">
        <v>152</v>
      </c>
      <c r="E230" t="s">
        <v>21</v>
      </c>
      <c r="F230" t="s">
        <v>40</v>
      </c>
      <c r="G230" t="s">
        <v>18</v>
      </c>
      <c r="H230" t="s">
        <v>19</v>
      </c>
      <c r="I230" s="9">
        <v>22</v>
      </c>
      <c r="J230" s="9">
        <v>651.21</v>
      </c>
      <c r="K230" s="9">
        <v>524.96</v>
      </c>
      <c r="L230" s="9">
        <f>tbl_salesdata[[#This Row],[Units Sold]]*tbl_salesdata[[#This Row],[Unit Cost]]</f>
        <v>11549.12</v>
      </c>
      <c r="M230" s="9">
        <f>tbl_salesdata[[#This Row],[Units Sold]]*tbl_salesdata[[#This Row],[Unit Price]]</f>
        <v>14326.62</v>
      </c>
      <c r="N230" s="9">
        <f>tbl_salesdata[[#This Row],[Total Sales]]-tbl_salesdata[[#This Row],[Total Cost]]</f>
        <v>2777.5</v>
      </c>
      <c r="O230">
        <f>tbl_salesdata[[#This Row],[Ship Date]]-tbl_salesdata[[#This Row],[Order Date]]</f>
        <v>12</v>
      </c>
      <c r="P230">
        <f>WEEKDAY(tbl_salesdata[[#This Row],[Order Date]],2)</f>
        <v>4</v>
      </c>
      <c r="Q230" t="str">
        <f>TEXT(tbl_salesdata[[#This Row],[Order Date]],"dddd")</f>
        <v>Thursday</v>
      </c>
      <c r="R230" t="str">
        <f>IF(tbl_salesdata[[#This Row],[Weekdaynum]]&gt;5,"Yes","No")</f>
        <v>No</v>
      </c>
    </row>
    <row r="231" spans="1:18" hidden="1" x14ac:dyDescent="0.35">
      <c r="A231">
        <v>499551188</v>
      </c>
      <c r="B231" s="3">
        <v>44558</v>
      </c>
      <c r="C231" s="3">
        <v>44575</v>
      </c>
      <c r="D231" t="s">
        <v>46</v>
      </c>
      <c r="E231" t="s">
        <v>29</v>
      </c>
      <c r="F231" t="s">
        <v>33</v>
      </c>
      <c r="G231" t="s">
        <v>14</v>
      </c>
      <c r="H231" t="s">
        <v>15</v>
      </c>
      <c r="I231" s="9">
        <v>7153</v>
      </c>
      <c r="J231" s="9">
        <v>109.28</v>
      </c>
      <c r="K231" s="9">
        <v>35.840000000000003</v>
      </c>
      <c r="L231" s="9">
        <f>tbl_salesdata[[#This Row],[Units Sold]]*tbl_salesdata[[#This Row],[Unit Cost]]</f>
        <v>256363.52000000002</v>
      </c>
      <c r="M231" s="9">
        <f>tbl_salesdata[[#This Row],[Units Sold]]*tbl_salesdata[[#This Row],[Unit Price]]</f>
        <v>781679.84</v>
      </c>
      <c r="N231" s="9">
        <f>tbl_salesdata[[#This Row],[Total Sales]]-tbl_salesdata[[#This Row],[Total Cost]]</f>
        <v>525316.31999999995</v>
      </c>
      <c r="O231">
        <f>tbl_salesdata[[#This Row],[Ship Date]]-tbl_salesdata[[#This Row],[Order Date]]</f>
        <v>17</v>
      </c>
      <c r="P231">
        <f>WEEKDAY(tbl_salesdata[[#This Row],[Order Date]],2)</f>
        <v>2</v>
      </c>
      <c r="Q231" t="str">
        <f>TEXT(tbl_salesdata[[#This Row],[Order Date]],"dddd")</f>
        <v>Tuesday</v>
      </c>
      <c r="R231" t="str">
        <f>IF(tbl_salesdata[[#This Row],[Weekdaynum]]&gt;5,"Yes","No")</f>
        <v>No</v>
      </c>
    </row>
    <row r="232" spans="1:18" hidden="1" x14ac:dyDescent="0.35">
      <c r="A232">
        <v>201622998</v>
      </c>
      <c r="B232" s="3">
        <v>43613</v>
      </c>
      <c r="C232" s="3">
        <v>43632</v>
      </c>
      <c r="D232" t="s">
        <v>23</v>
      </c>
      <c r="E232" t="s">
        <v>24</v>
      </c>
      <c r="F232" t="s">
        <v>33</v>
      </c>
      <c r="G232" t="s">
        <v>14</v>
      </c>
      <c r="H232" t="s">
        <v>15</v>
      </c>
      <c r="I232" s="9">
        <v>3581</v>
      </c>
      <c r="J232" s="9">
        <v>109.28</v>
      </c>
      <c r="K232" s="9">
        <v>35.840000000000003</v>
      </c>
      <c r="L232" s="9">
        <f>tbl_salesdata[[#This Row],[Units Sold]]*tbl_salesdata[[#This Row],[Unit Cost]]</f>
        <v>128343.04000000001</v>
      </c>
      <c r="M232" s="9">
        <f>tbl_salesdata[[#This Row],[Units Sold]]*tbl_salesdata[[#This Row],[Unit Price]]</f>
        <v>391331.68</v>
      </c>
      <c r="N232" s="9">
        <f>tbl_salesdata[[#This Row],[Total Sales]]-tbl_salesdata[[#This Row],[Total Cost]]</f>
        <v>262988.64</v>
      </c>
      <c r="O232">
        <f>tbl_salesdata[[#This Row],[Ship Date]]-tbl_salesdata[[#This Row],[Order Date]]</f>
        <v>19</v>
      </c>
      <c r="P232">
        <f>WEEKDAY(tbl_salesdata[[#This Row],[Order Date]],2)</f>
        <v>2</v>
      </c>
      <c r="Q232" t="str">
        <f>TEXT(tbl_salesdata[[#This Row],[Order Date]],"dddd")</f>
        <v>Tuesday</v>
      </c>
      <c r="R232" t="str">
        <f>IF(tbl_salesdata[[#This Row],[Weekdaynum]]&gt;5,"Yes","No")</f>
        <v>No</v>
      </c>
    </row>
    <row r="233" spans="1:18" hidden="1" x14ac:dyDescent="0.35">
      <c r="A233">
        <v>256095016</v>
      </c>
      <c r="B233" s="3">
        <v>43283</v>
      </c>
      <c r="C233" s="3">
        <v>43287</v>
      </c>
      <c r="D233" t="s">
        <v>60</v>
      </c>
      <c r="E233" t="s">
        <v>21</v>
      </c>
      <c r="F233" t="s">
        <v>40</v>
      </c>
      <c r="G233" t="s">
        <v>18</v>
      </c>
      <c r="H233" t="s">
        <v>34</v>
      </c>
      <c r="I233" s="9">
        <v>3061</v>
      </c>
      <c r="J233" s="9">
        <v>651.21</v>
      </c>
      <c r="K233" s="9">
        <v>524.96</v>
      </c>
      <c r="L233" s="9">
        <f>tbl_salesdata[[#This Row],[Units Sold]]*tbl_salesdata[[#This Row],[Unit Cost]]</f>
        <v>1606902.56</v>
      </c>
      <c r="M233" s="9">
        <f>tbl_salesdata[[#This Row],[Units Sold]]*tbl_salesdata[[#This Row],[Unit Price]]</f>
        <v>1993353.81</v>
      </c>
      <c r="N233" s="9">
        <f>tbl_salesdata[[#This Row],[Total Sales]]-tbl_salesdata[[#This Row],[Total Cost]]</f>
        <v>386451.25</v>
      </c>
      <c r="O233">
        <f>tbl_salesdata[[#This Row],[Ship Date]]-tbl_salesdata[[#This Row],[Order Date]]</f>
        <v>4</v>
      </c>
      <c r="P233">
        <f>WEEKDAY(tbl_salesdata[[#This Row],[Order Date]],2)</f>
        <v>1</v>
      </c>
      <c r="Q233" t="str">
        <f>TEXT(tbl_salesdata[[#This Row],[Order Date]],"dddd")</f>
        <v>Monday</v>
      </c>
      <c r="R233" t="str">
        <f>IF(tbl_salesdata[[#This Row],[Weekdaynum]]&gt;5,"Yes","No")</f>
        <v>No</v>
      </c>
    </row>
    <row r="234" spans="1:18" hidden="1" x14ac:dyDescent="0.35">
      <c r="A234">
        <v>420828568</v>
      </c>
      <c r="B234" s="3">
        <v>42815</v>
      </c>
      <c r="C234" s="3">
        <v>42829</v>
      </c>
      <c r="D234" t="s">
        <v>99</v>
      </c>
      <c r="E234" t="s">
        <v>38</v>
      </c>
      <c r="F234" t="s">
        <v>56</v>
      </c>
      <c r="G234" t="s">
        <v>18</v>
      </c>
      <c r="H234" t="s">
        <v>15</v>
      </c>
      <c r="I234" s="9">
        <v>1380</v>
      </c>
      <c r="J234" s="9">
        <v>9.33</v>
      </c>
      <c r="K234" s="9">
        <v>6.92</v>
      </c>
      <c r="L234" s="9">
        <f>tbl_salesdata[[#This Row],[Units Sold]]*tbl_salesdata[[#This Row],[Unit Cost]]</f>
        <v>9549.6</v>
      </c>
      <c r="M234" s="9">
        <f>tbl_salesdata[[#This Row],[Units Sold]]*tbl_salesdata[[#This Row],[Unit Price]]</f>
        <v>12875.4</v>
      </c>
      <c r="N234" s="9">
        <f>tbl_salesdata[[#This Row],[Total Sales]]-tbl_salesdata[[#This Row],[Total Cost]]</f>
        <v>3325.7999999999993</v>
      </c>
      <c r="O234">
        <f>tbl_salesdata[[#This Row],[Ship Date]]-tbl_salesdata[[#This Row],[Order Date]]</f>
        <v>14</v>
      </c>
      <c r="P234">
        <f>WEEKDAY(tbl_salesdata[[#This Row],[Order Date]],2)</f>
        <v>2</v>
      </c>
      <c r="Q234" t="str">
        <f>TEXT(tbl_salesdata[[#This Row],[Order Date]],"dddd")</f>
        <v>Tuesday</v>
      </c>
      <c r="R234" t="str">
        <f>IF(tbl_salesdata[[#This Row],[Weekdaynum]]&gt;5,"Yes","No")</f>
        <v>No</v>
      </c>
    </row>
    <row r="235" spans="1:18" hidden="1" x14ac:dyDescent="0.35">
      <c r="A235">
        <v>523997485</v>
      </c>
      <c r="B235" s="3">
        <v>43541</v>
      </c>
      <c r="C235" s="3">
        <v>43558</v>
      </c>
      <c r="D235" t="s">
        <v>162</v>
      </c>
      <c r="E235" t="s">
        <v>38</v>
      </c>
      <c r="F235" t="s">
        <v>25</v>
      </c>
      <c r="G235" t="s">
        <v>14</v>
      </c>
      <c r="H235" t="s">
        <v>26</v>
      </c>
      <c r="I235" s="9">
        <v>1355</v>
      </c>
      <c r="J235" s="9">
        <v>205.7</v>
      </c>
      <c r="K235" s="9">
        <v>117.11</v>
      </c>
      <c r="L235" s="9">
        <f>tbl_salesdata[[#This Row],[Units Sold]]*tbl_salesdata[[#This Row],[Unit Cost]]</f>
        <v>158684.04999999999</v>
      </c>
      <c r="M235" s="9">
        <f>tbl_salesdata[[#This Row],[Units Sold]]*tbl_salesdata[[#This Row],[Unit Price]]</f>
        <v>278723.5</v>
      </c>
      <c r="N235" s="9">
        <f>tbl_salesdata[[#This Row],[Total Sales]]-tbl_salesdata[[#This Row],[Total Cost]]</f>
        <v>120039.45000000001</v>
      </c>
      <c r="O235">
        <f>tbl_salesdata[[#This Row],[Ship Date]]-tbl_salesdata[[#This Row],[Order Date]]</f>
        <v>17</v>
      </c>
      <c r="P235">
        <f>WEEKDAY(tbl_salesdata[[#This Row],[Order Date]],2)</f>
        <v>7</v>
      </c>
      <c r="Q235" t="str">
        <f>TEXT(tbl_salesdata[[#This Row],[Order Date]],"dddd")</f>
        <v>Sunday</v>
      </c>
      <c r="R235" t="str">
        <f>IF(tbl_salesdata[[#This Row],[Weekdaynum]]&gt;5,"Yes","No")</f>
        <v>Yes</v>
      </c>
    </row>
    <row r="236" spans="1:18" x14ac:dyDescent="0.35">
      <c r="A236">
        <v>571161448</v>
      </c>
      <c r="B236" s="3">
        <v>43337</v>
      </c>
      <c r="C236" s="3">
        <v>43343</v>
      </c>
      <c r="D236" t="s">
        <v>20</v>
      </c>
      <c r="E236" t="s">
        <v>21</v>
      </c>
      <c r="F236" t="s">
        <v>76</v>
      </c>
      <c r="G236" t="s">
        <v>14</v>
      </c>
      <c r="H236" t="s">
        <v>26</v>
      </c>
      <c r="I236" s="9">
        <v>8220</v>
      </c>
      <c r="J236" s="9">
        <v>668.27</v>
      </c>
      <c r="K236" s="9">
        <v>502.54</v>
      </c>
      <c r="L236" s="9">
        <f>tbl_salesdata[[#This Row],[Units Sold]]*tbl_salesdata[[#This Row],[Unit Cost]]</f>
        <v>4130878.8000000003</v>
      </c>
      <c r="M236" s="9">
        <f>tbl_salesdata[[#This Row],[Units Sold]]*tbl_salesdata[[#This Row],[Unit Price]]</f>
        <v>5493179.3999999994</v>
      </c>
      <c r="N236" s="9">
        <f>tbl_salesdata[[#This Row],[Total Sales]]-tbl_salesdata[[#This Row],[Total Cost]]</f>
        <v>1362300.5999999992</v>
      </c>
      <c r="O236">
        <f>tbl_salesdata[[#This Row],[Ship Date]]-tbl_salesdata[[#This Row],[Order Date]]</f>
        <v>6</v>
      </c>
      <c r="P236">
        <f>WEEKDAY(tbl_salesdata[[#This Row],[Order Date]],2)</f>
        <v>6</v>
      </c>
      <c r="Q236" t="str">
        <f>TEXT(tbl_salesdata[[#This Row],[Order Date]],"dddd")</f>
        <v>Saturday</v>
      </c>
      <c r="R236" t="str">
        <f>IF(tbl_salesdata[[#This Row],[Weekdaynum]]&gt;5,"Yes","No")</f>
        <v>Yes</v>
      </c>
    </row>
    <row r="237" spans="1:18" hidden="1" x14ac:dyDescent="0.35">
      <c r="A237">
        <v>209899222</v>
      </c>
      <c r="B237" s="3">
        <v>43724</v>
      </c>
      <c r="C237" s="3">
        <v>43726</v>
      </c>
      <c r="D237" t="s">
        <v>163</v>
      </c>
      <c r="E237" t="s">
        <v>38</v>
      </c>
      <c r="F237" t="s">
        <v>17</v>
      </c>
      <c r="G237" t="s">
        <v>14</v>
      </c>
      <c r="H237" t="s">
        <v>15</v>
      </c>
      <c r="I237" s="9">
        <v>2699</v>
      </c>
      <c r="J237" s="9">
        <v>152.58000000000001</v>
      </c>
      <c r="K237" s="9">
        <v>97.44</v>
      </c>
      <c r="L237" s="9">
        <f>tbl_salesdata[[#This Row],[Units Sold]]*tbl_salesdata[[#This Row],[Unit Cost]]</f>
        <v>262990.56</v>
      </c>
      <c r="M237" s="9">
        <f>tbl_salesdata[[#This Row],[Units Sold]]*tbl_salesdata[[#This Row],[Unit Price]]</f>
        <v>411813.42000000004</v>
      </c>
      <c r="N237" s="9">
        <f>tbl_salesdata[[#This Row],[Total Sales]]-tbl_salesdata[[#This Row],[Total Cost]]</f>
        <v>148822.86000000004</v>
      </c>
      <c r="O237">
        <f>tbl_salesdata[[#This Row],[Ship Date]]-tbl_salesdata[[#This Row],[Order Date]]</f>
        <v>2</v>
      </c>
      <c r="P237">
        <f>WEEKDAY(tbl_salesdata[[#This Row],[Order Date]],2)</f>
        <v>1</v>
      </c>
      <c r="Q237" t="str">
        <f>TEXT(tbl_salesdata[[#This Row],[Order Date]],"dddd")</f>
        <v>Monday</v>
      </c>
      <c r="R237" t="str">
        <f>IF(tbl_salesdata[[#This Row],[Weekdaynum]]&gt;5,"Yes","No")</f>
        <v>No</v>
      </c>
    </row>
    <row r="238" spans="1:18" hidden="1" x14ac:dyDescent="0.35">
      <c r="A238">
        <v>250542199</v>
      </c>
      <c r="B238" s="3">
        <v>43250</v>
      </c>
      <c r="C238" s="3">
        <v>43253</v>
      </c>
      <c r="D238" t="s">
        <v>164</v>
      </c>
      <c r="E238" t="s">
        <v>38</v>
      </c>
      <c r="F238" t="s">
        <v>33</v>
      </c>
      <c r="G238" t="s">
        <v>18</v>
      </c>
      <c r="H238" t="s">
        <v>15</v>
      </c>
      <c r="I238" s="9">
        <v>9859</v>
      </c>
      <c r="J238" s="9">
        <v>109.28</v>
      </c>
      <c r="K238" s="9">
        <v>35.840000000000003</v>
      </c>
      <c r="L238" s="9">
        <f>tbl_salesdata[[#This Row],[Units Sold]]*tbl_salesdata[[#This Row],[Unit Cost]]</f>
        <v>353346.56000000006</v>
      </c>
      <c r="M238" s="9">
        <f>tbl_salesdata[[#This Row],[Units Sold]]*tbl_salesdata[[#This Row],[Unit Price]]</f>
        <v>1077391.52</v>
      </c>
      <c r="N238" s="9">
        <f>tbl_salesdata[[#This Row],[Total Sales]]-tbl_salesdata[[#This Row],[Total Cost]]</f>
        <v>724044.96</v>
      </c>
      <c r="O238">
        <f>tbl_salesdata[[#This Row],[Ship Date]]-tbl_salesdata[[#This Row],[Order Date]]</f>
        <v>3</v>
      </c>
      <c r="P238">
        <f>WEEKDAY(tbl_salesdata[[#This Row],[Order Date]],2)</f>
        <v>3</v>
      </c>
      <c r="Q238" t="str">
        <f>TEXT(tbl_salesdata[[#This Row],[Order Date]],"dddd")</f>
        <v>Wednesday</v>
      </c>
      <c r="R238" t="str">
        <f>IF(tbl_salesdata[[#This Row],[Weekdaynum]]&gt;5,"Yes","No")</f>
        <v>No</v>
      </c>
    </row>
    <row r="239" spans="1:18" x14ac:dyDescent="0.35">
      <c r="A239">
        <v>611577403</v>
      </c>
      <c r="B239" s="3">
        <v>42224</v>
      </c>
      <c r="C239" s="3">
        <v>42238</v>
      </c>
      <c r="D239" t="s">
        <v>86</v>
      </c>
      <c r="E239" t="s">
        <v>29</v>
      </c>
      <c r="F239" t="s">
        <v>76</v>
      </c>
      <c r="G239" t="s">
        <v>14</v>
      </c>
      <c r="H239" t="s">
        <v>26</v>
      </c>
      <c r="I239" s="9">
        <v>8199</v>
      </c>
      <c r="J239" s="9">
        <v>668.27</v>
      </c>
      <c r="K239" s="9">
        <v>502.54</v>
      </c>
      <c r="L239" s="9">
        <f>tbl_salesdata[[#This Row],[Units Sold]]*tbl_salesdata[[#This Row],[Unit Cost]]</f>
        <v>4120325.46</v>
      </c>
      <c r="M239" s="9">
        <f>tbl_salesdata[[#This Row],[Units Sold]]*tbl_salesdata[[#This Row],[Unit Price]]</f>
        <v>5479145.7299999995</v>
      </c>
      <c r="N239" s="9">
        <f>tbl_salesdata[[#This Row],[Total Sales]]-tbl_salesdata[[#This Row],[Total Cost]]</f>
        <v>1358820.2699999996</v>
      </c>
      <c r="O239">
        <f>tbl_salesdata[[#This Row],[Ship Date]]-tbl_salesdata[[#This Row],[Order Date]]</f>
        <v>14</v>
      </c>
      <c r="P239">
        <f>WEEKDAY(tbl_salesdata[[#This Row],[Order Date]],2)</f>
        <v>6</v>
      </c>
      <c r="Q239" t="str">
        <f>TEXT(tbl_salesdata[[#This Row],[Order Date]],"dddd")</f>
        <v>Saturday</v>
      </c>
      <c r="R239" t="str">
        <f>IF(tbl_salesdata[[#This Row],[Weekdaynum]]&gt;5,"Yes","No")</f>
        <v>Yes</v>
      </c>
    </row>
    <row r="240" spans="1:18" x14ac:dyDescent="0.35">
      <c r="A240">
        <v>239554154</v>
      </c>
      <c r="B240" s="3">
        <v>43848</v>
      </c>
      <c r="C240" s="3">
        <v>43862</v>
      </c>
      <c r="D240" t="s">
        <v>189</v>
      </c>
      <c r="E240" t="s">
        <v>21</v>
      </c>
      <c r="F240" t="s">
        <v>40</v>
      </c>
      <c r="G240" t="s">
        <v>18</v>
      </c>
      <c r="H240" t="s">
        <v>26</v>
      </c>
      <c r="I240" s="9">
        <v>8253</v>
      </c>
      <c r="J240" s="9">
        <v>651.21</v>
      </c>
      <c r="K240" s="9">
        <v>524.96</v>
      </c>
      <c r="L240" s="9">
        <f>tbl_salesdata[[#This Row],[Units Sold]]*tbl_salesdata[[#This Row],[Unit Cost]]</f>
        <v>4332494.88</v>
      </c>
      <c r="M240" s="9">
        <f>tbl_salesdata[[#This Row],[Units Sold]]*tbl_salesdata[[#This Row],[Unit Price]]</f>
        <v>5374436.1299999999</v>
      </c>
      <c r="N240" s="9">
        <f>tbl_salesdata[[#This Row],[Total Sales]]-tbl_salesdata[[#This Row],[Total Cost]]</f>
        <v>1041941.25</v>
      </c>
      <c r="O240">
        <f>tbl_salesdata[[#This Row],[Ship Date]]-tbl_salesdata[[#This Row],[Order Date]]</f>
        <v>14</v>
      </c>
      <c r="P240">
        <f>WEEKDAY(tbl_salesdata[[#This Row],[Order Date]],2)</f>
        <v>6</v>
      </c>
      <c r="Q240" t="str">
        <f>TEXT(tbl_salesdata[[#This Row],[Order Date]],"dddd")</f>
        <v>Saturday</v>
      </c>
      <c r="R240" t="str">
        <f>IF(tbl_salesdata[[#This Row],[Weekdaynum]]&gt;5,"Yes","No")</f>
        <v>Yes</v>
      </c>
    </row>
    <row r="241" spans="1:18" hidden="1" x14ac:dyDescent="0.35">
      <c r="A241">
        <v>887263000</v>
      </c>
      <c r="B241" s="3">
        <v>43115</v>
      </c>
      <c r="C241" s="3">
        <v>43119</v>
      </c>
      <c r="D241" t="s">
        <v>66</v>
      </c>
      <c r="E241" t="s">
        <v>38</v>
      </c>
      <c r="F241" t="s">
        <v>47</v>
      </c>
      <c r="G241" t="s">
        <v>14</v>
      </c>
      <c r="H241" t="s">
        <v>15</v>
      </c>
      <c r="I241" s="9">
        <v>9693</v>
      </c>
      <c r="J241" s="9">
        <v>421.89</v>
      </c>
      <c r="K241" s="9">
        <v>364.69</v>
      </c>
      <c r="L241" s="9">
        <f>tbl_salesdata[[#This Row],[Units Sold]]*tbl_salesdata[[#This Row],[Unit Cost]]</f>
        <v>3534940.17</v>
      </c>
      <c r="M241" s="9">
        <f>tbl_salesdata[[#This Row],[Units Sold]]*tbl_salesdata[[#This Row],[Unit Price]]</f>
        <v>4089379.77</v>
      </c>
      <c r="N241" s="9">
        <f>tbl_salesdata[[#This Row],[Total Sales]]-tbl_salesdata[[#This Row],[Total Cost]]</f>
        <v>554439.60000000009</v>
      </c>
      <c r="O241">
        <f>tbl_salesdata[[#This Row],[Ship Date]]-tbl_salesdata[[#This Row],[Order Date]]</f>
        <v>4</v>
      </c>
      <c r="P241">
        <f>WEEKDAY(tbl_salesdata[[#This Row],[Order Date]],2)</f>
        <v>1</v>
      </c>
      <c r="Q241" t="str">
        <f>TEXT(tbl_salesdata[[#This Row],[Order Date]],"dddd")</f>
        <v>Monday</v>
      </c>
      <c r="R241" t="str">
        <f>IF(tbl_salesdata[[#This Row],[Weekdaynum]]&gt;5,"Yes","No")</f>
        <v>No</v>
      </c>
    </row>
    <row r="242" spans="1:18" hidden="1" x14ac:dyDescent="0.35">
      <c r="A242">
        <v>754596650</v>
      </c>
      <c r="B242" s="3">
        <v>42146</v>
      </c>
      <c r="C242" s="3">
        <v>42162</v>
      </c>
      <c r="D242" t="s">
        <v>167</v>
      </c>
      <c r="E242" t="s">
        <v>38</v>
      </c>
      <c r="F242" t="s">
        <v>25</v>
      </c>
      <c r="G242" t="s">
        <v>18</v>
      </c>
      <c r="H242" t="s">
        <v>34</v>
      </c>
      <c r="I242" s="9">
        <v>772</v>
      </c>
      <c r="J242" s="9">
        <v>205.7</v>
      </c>
      <c r="K242" s="9">
        <v>117.11</v>
      </c>
      <c r="L242" s="9">
        <f>tbl_salesdata[[#This Row],[Units Sold]]*tbl_salesdata[[#This Row],[Unit Cost]]</f>
        <v>90408.92</v>
      </c>
      <c r="M242" s="9">
        <f>tbl_salesdata[[#This Row],[Units Sold]]*tbl_salesdata[[#This Row],[Unit Price]]</f>
        <v>158800.4</v>
      </c>
      <c r="N242" s="9">
        <f>tbl_salesdata[[#This Row],[Total Sales]]-tbl_salesdata[[#This Row],[Total Cost]]</f>
        <v>68391.48</v>
      </c>
      <c r="O242">
        <f>tbl_salesdata[[#This Row],[Ship Date]]-tbl_salesdata[[#This Row],[Order Date]]</f>
        <v>16</v>
      </c>
      <c r="P242">
        <f>WEEKDAY(tbl_salesdata[[#This Row],[Order Date]],2)</f>
        <v>5</v>
      </c>
      <c r="Q242" t="str">
        <f>TEXT(tbl_salesdata[[#This Row],[Order Date]],"dddd")</f>
        <v>Friday</v>
      </c>
      <c r="R242" t="str">
        <f>IF(tbl_salesdata[[#This Row],[Weekdaynum]]&gt;5,"Yes","No")</f>
        <v>No</v>
      </c>
    </row>
    <row r="243" spans="1:18" hidden="1" x14ac:dyDescent="0.35">
      <c r="A243">
        <v>817006289</v>
      </c>
      <c r="B243" s="3">
        <v>44491</v>
      </c>
      <c r="C243" s="3">
        <v>44496</v>
      </c>
      <c r="D243" t="s">
        <v>168</v>
      </c>
      <c r="E243" t="s">
        <v>21</v>
      </c>
      <c r="F243" t="s">
        <v>56</v>
      </c>
      <c r="G243" t="s">
        <v>14</v>
      </c>
      <c r="H243" t="s">
        <v>34</v>
      </c>
      <c r="I243" s="9">
        <v>9172</v>
      </c>
      <c r="J243" s="9">
        <v>9.33</v>
      </c>
      <c r="K243" s="9">
        <v>6.92</v>
      </c>
      <c r="L243" s="9">
        <f>tbl_salesdata[[#This Row],[Units Sold]]*tbl_salesdata[[#This Row],[Unit Cost]]</f>
        <v>63470.239999999998</v>
      </c>
      <c r="M243" s="9">
        <f>tbl_salesdata[[#This Row],[Units Sold]]*tbl_salesdata[[#This Row],[Unit Price]]</f>
        <v>85574.76</v>
      </c>
      <c r="N243" s="9">
        <f>tbl_salesdata[[#This Row],[Total Sales]]-tbl_salesdata[[#This Row],[Total Cost]]</f>
        <v>22104.519999999997</v>
      </c>
      <c r="O243">
        <f>tbl_salesdata[[#This Row],[Ship Date]]-tbl_salesdata[[#This Row],[Order Date]]</f>
        <v>5</v>
      </c>
      <c r="P243">
        <f>WEEKDAY(tbl_salesdata[[#This Row],[Order Date]],2)</f>
        <v>5</v>
      </c>
      <c r="Q243" t="str">
        <f>TEXT(tbl_salesdata[[#This Row],[Order Date]],"dddd")</f>
        <v>Friday</v>
      </c>
      <c r="R243" t="str">
        <f>IF(tbl_salesdata[[#This Row],[Weekdaynum]]&gt;5,"Yes","No")</f>
        <v>No</v>
      </c>
    </row>
    <row r="244" spans="1:18" x14ac:dyDescent="0.35">
      <c r="A244">
        <v>304638707</v>
      </c>
      <c r="B244" s="3">
        <v>44107</v>
      </c>
      <c r="C244" s="3">
        <v>44121</v>
      </c>
      <c r="D244" t="s">
        <v>136</v>
      </c>
      <c r="E244" t="s">
        <v>38</v>
      </c>
      <c r="F244" t="s">
        <v>40</v>
      </c>
      <c r="G244" t="s">
        <v>18</v>
      </c>
      <c r="H244" t="s">
        <v>34</v>
      </c>
      <c r="I244" s="9">
        <v>8218</v>
      </c>
      <c r="J244" s="9">
        <v>651.21</v>
      </c>
      <c r="K244" s="9">
        <v>524.96</v>
      </c>
      <c r="L244" s="9">
        <f>tbl_salesdata[[#This Row],[Units Sold]]*tbl_salesdata[[#This Row],[Unit Cost]]</f>
        <v>4314121.28</v>
      </c>
      <c r="M244" s="9">
        <f>tbl_salesdata[[#This Row],[Units Sold]]*tbl_salesdata[[#This Row],[Unit Price]]</f>
        <v>5351643.78</v>
      </c>
      <c r="N244" s="9">
        <f>tbl_salesdata[[#This Row],[Total Sales]]-tbl_salesdata[[#This Row],[Total Cost]]</f>
        <v>1037522.5</v>
      </c>
      <c r="O244">
        <f>tbl_salesdata[[#This Row],[Ship Date]]-tbl_salesdata[[#This Row],[Order Date]]</f>
        <v>14</v>
      </c>
      <c r="P244">
        <f>WEEKDAY(tbl_salesdata[[#This Row],[Order Date]],2)</f>
        <v>6</v>
      </c>
      <c r="Q244" t="str">
        <f>TEXT(tbl_salesdata[[#This Row],[Order Date]],"dddd")</f>
        <v>Saturday</v>
      </c>
      <c r="R244" t="str">
        <f>IF(tbl_salesdata[[#This Row],[Weekdaynum]]&gt;5,"Yes","No")</f>
        <v>Yes</v>
      </c>
    </row>
    <row r="245" spans="1:18" hidden="1" x14ac:dyDescent="0.35">
      <c r="A245">
        <v>741311347</v>
      </c>
      <c r="B245" s="3">
        <v>43389</v>
      </c>
      <c r="C245" s="3">
        <v>43397</v>
      </c>
      <c r="D245" t="s">
        <v>78</v>
      </c>
      <c r="E245" t="s">
        <v>24</v>
      </c>
      <c r="F245" t="s">
        <v>30</v>
      </c>
      <c r="G245" t="s">
        <v>18</v>
      </c>
      <c r="H245" t="s">
        <v>19</v>
      </c>
      <c r="I245" s="9">
        <v>9356</v>
      </c>
      <c r="J245" s="9">
        <v>81.73</v>
      </c>
      <c r="K245" s="9">
        <v>56.67</v>
      </c>
      <c r="L245" s="9">
        <f>tbl_salesdata[[#This Row],[Units Sold]]*tbl_salesdata[[#This Row],[Unit Cost]]</f>
        <v>530204.52</v>
      </c>
      <c r="M245" s="9">
        <f>tbl_salesdata[[#This Row],[Units Sold]]*tbl_salesdata[[#This Row],[Unit Price]]</f>
        <v>764665.88</v>
      </c>
      <c r="N245" s="9">
        <f>tbl_salesdata[[#This Row],[Total Sales]]-tbl_salesdata[[#This Row],[Total Cost]]</f>
        <v>234461.36</v>
      </c>
      <c r="O245">
        <f>tbl_salesdata[[#This Row],[Ship Date]]-tbl_salesdata[[#This Row],[Order Date]]</f>
        <v>8</v>
      </c>
      <c r="P245">
        <f>WEEKDAY(tbl_salesdata[[#This Row],[Order Date]],2)</f>
        <v>2</v>
      </c>
      <c r="Q245" t="str">
        <f>TEXT(tbl_salesdata[[#This Row],[Order Date]],"dddd")</f>
        <v>Tuesday</v>
      </c>
      <c r="R245" t="str">
        <f>IF(tbl_salesdata[[#This Row],[Weekdaynum]]&gt;5,"Yes","No")</f>
        <v>No</v>
      </c>
    </row>
    <row r="246" spans="1:18" hidden="1" x14ac:dyDescent="0.35">
      <c r="A246">
        <v>386116921</v>
      </c>
      <c r="B246" s="3">
        <v>44514</v>
      </c>
      <c r="C246" s="3">
        <v>44535</v>
      </c>
      <c r="D246" t="s">
        <v>169</v>
      </c>
      <c r="E246" t="s">
        <v>29</v>
      </c>
      <c r="F246" t="s">
        <v>30</v>
      </c>
      <c r="G246" t="s">
        <v>18</v>
      </c>
      <c r="H246" t="s">
        <v>15</v>
      </c>
      <c r="I246" s="9">
        <v>9432</v>
      </c>
      <c r="J246" s="9">
        <v>81.73</v>
      </c>
      <c r="K246" s="9">
        <v>56.67</v>
      </c>
      <c r="L246" s="9">
        <f>tbl_salesdata[[#This Row],[Units Sold]]*tbl_salesdata[[#This Row],[Unit Cost]]</f>
        <v>534511.44000000006</v>
      </c>
      <c r="M246" s="9">
        <f>tbl_salesdata[[#This Row],[Units Sold]]*tbl_salesdata[[#This Row],[Unit Price]]</f>
        <v>770877.36</v>
      </c>
      <c r="N246" s="9">
        <f>tbl_salesdata[[#This Row],[Total Sales]]-tbl_salesdata[[#This Row],[Total Cost]]</f>
        <v>236365.91999999993</v>
      </c>
      <c r="O246">
        <f>tbl_salesdata[[#This Row],[Ship Date]]-tbl_salesdata[[#This Row],[Order Date]]</f>
        <v>21</v>
      </c>
      <c r="P246">
        <f>WEEKDAY(tbl_salesdata[[#This Row],[Order Date]],2)</f>
        <v>7</v>
      </c>
      <c r="Q246" t="str">
        <f>TEXT(tbl_salesdata[[#This Row],[Order Date]],"dddd")</f>
        <v>Sunday</v>
      </c>
      <c r="R246" t="str">
        <f>IF(tbl_salesdata[[#This Row],[Weekdaynum]]&gt;5,"Yes","No")</f>
        <v>Yes</v>
      </c>
    </row>
    <row r="247" spans="1:18" hidden="1" x14ac:dyDescent="0.35">
      <c r="A247">
        <v>691818797</v>
      </c>
      <c r="B247" s="3">
        <v>42127</v>
      </c>
      <c r="C247" s="3">
        <v>42132</v>
      </c>
      <c r="D247" t="s">
        <v>170</v>
      </c>
      <c r="E247" t="s">
        <v>12</v>
      </c>
      <c r="F247" t="s">
        <v>47</v>
      </c>
      <c r="G247" t="s">
        <v>18</v>
      </c>
      <c r="H247" t="s">
        <v>26</v>
      </c>
      <c r="I247" s="9">
        <v>3411</v>
      </c>
      <c r="J247" s="9">
        <v>421.89</v>
      </c>
      <c r="K247" s="9">
        <v>364.69</v>
      </c>
      <c r="L247" s="9">
        <f>tbl_salesdata[[#This Row],[Units Sold]]*tbl_salesdata[[#This Row],[Unit Cost]]</f>
        <v>1243957.5900000001</v>
      </c>
      <c r="M247" s="9">
        <f>tbl_salesdata[[#This Row],[Units Sold]]*tbl_salesdata[[#This Row],[Unit Price]]</f>
        <v>1439066.79</v>
      </c>
      <c r="N247" s="9">
        <f>tbl_salesdata[[#This Row],[Total Sales]]-tbl_salesdata[[#This Row],[Total Cost]]</f>
        <v>195109.19999999995</v>
      </c>
      <c r="O247">
        <f>tbl_salesdata[[#This Row],[Ship Date]]-tbl_salesdata[[#This Row],[Order Date]]</f>
        <v>5</v>
      </c>
      <c r="P247">
        <f>WEEKDAY(tbl_salesdata[[#This Row],[Order Date]],2)</f>
        <v>7</v>
      </c>
      <c r="Q247" t="str">
        <f>TEXT(tbl_salesdata[[#This Row],[Order Date]],"dddd")</f>
        <v>Sunday</v>
      </c>
      <c r="R247" t="str">
        <f>IF(tbl_salesdata[[#This Row],[Weekdaynum]]&gt;5,"Yes","No")</f>
        <v>Yes</v>
      </c>
    </row>
    <row r="248" spans="1:18" hidden="1" x14ac:dyDescent="0.35">
      <c r="A248">
        <v>150653302</v>
      </c>
      <c r="B248" s="3">
        <v>42201</v>
      </c>
      <c r="C248" s="3">
        <v>42208</v>
      </c>
      <c r="D248" t="s">
        <v>171</v>
      </c>
      <c r="E248" t="s">
        <v>12</v>
      </c>
      <c r="F248" t="s">
        <v>17</v>
      </c>
      <c r="G248" t="s">
        <v>14</v>
      </c>
      <c r="H248" t="s">
        <v>19</v>
      </c>
      <c r="I248" s="9">
        <v>515</v>
      </c>
      <c r="J248" s="9">
        <v>152.58000000000001</v>
      </c>
      <c r="K248" s="9">
        <v>97.44</v>
      </c>
      <c r="L248" s="9">
        <f>tbl_salesdata[[#This Row],[Units Sold]]*tbl_salesdata[[#This Row],[Unit Cost]]</f>
        <v>50181.599999999999</v>
      </c>
      <c r="M248" s="9">
        <f>tbl_salesdata[[#This Row],[Units Sold]]*tbl_salesdata[[#This Row],[Unit Price]]</f>
        <v>78578.700000000012</v>
      </c>
      <c r="N248" s="9">
        <f>tbl_salesdata[[#This Row],[Total Sales]]-tbl_salesdata[[#This Row],[Total Cost]]</f>
        <v>28397.100000000013</v>
      </c>
      <c r="O248">
        <f>tbl_salesdata[[#This Row],[Ship Date]]-tbl_salesdata[[#This Row],[Order Date]]</f>
        <v>7</v>
      </c>
      <c r="P248">
        <f>WEEKDAY(tbl_salesdata[[#This Row],[Order Date]],2)</f>
        <v>4</v>
      </c>
      <c r="Q248" t="str">
        <f>TEXT(tbl_salesdata[[#This Row],[Order Date]],"dddd")</f>
        <v>Thursday</v>
      </c>
      <c r="R248" t="str">
        <f>IF(tbl_salesdata[[#This Row],[Weekdaynum]]&gt;5,"Yes","No")</f>
        <v>No</v>
      </c>
    </row>
    <row r="249" spans="1:18" hidden="1" x14ac:dyDescent="0.35">
      <c r="A249">
        <v>925169265</v>
      </c>
      <c r="B249" s="3">
        <v>42095</v>
      </c>
      <c r="C249" s="3">
        <v>42096</v>
      </c>
      <c r="D249" t="s">
        <v>87</v>
      </c>
      <c r="E249" t="s">
        <v>24</v>
      </c>
      <c r="F249" t="s">
        <v>68</v>
      </c>
      <c r="G249" t="s">
        <v>18</v>
      </c>
      <c r="H249" t="s">
        <v>15</v>
      </c>
      <c r="I249" s="9">
        <v>7000</v>
      </c>
      <c r="J249" s="9">
        <v>154.06</v>
      </c>
      <c r="K249" s="9">
        <v>90.93</v>
      </c>
      <c r="L249" s="9">
        <f>tbl_salesdata[[#This Row],[Units Sold]]*tbl_salesdata[[#This Row],[Unit Cost]]</f>
        <v>636510</v>
      </c>
      <c r="M249" s="9">
        <f>tbl_salesdata[[#This Row],[Units Sold]]*tbl_salesdata[[#This Row],[Unit Price]]</f>
        <v>1078420</v>
      </c>
      <c r="N249" s="9">
        <f>tbl_salesdata[[#This Row],[Total Sales]]-tbl_salesdata[[#This Row],[Total Cost]]</f>
        <v>441910</v>
      </c>
      <c r="O249">
        <f>tbl_salesdata[[#This Row],[Ship Date]]-tbl_salesdata[[#This Row],[Order Date]]</f>
        <v>1</v>
      </c>
      <c r="P249">
        <f>WEEKDAY(tbl_salesdata[[#This Row],[Order Date]],2)</f>
        <v>3</v>
      </c>
      <c r="Q249" t="str">
        <f>TEXT(tbl_salesdata[[#This Row],[Order Date]],"dddd")</f>
        <v>Wednesday</v>
      </c>
      <c r="R249" t="str">
        <f>IF(tbl_salesdata[[#This Row],[Weekdaynum]]&gt;5,"Yes","No")</f>
        <v>No</v>
      </c>
    </row>
    <row r="250" spans="1:18" hidden="1" x14ac:dyDescent="0.35">
      <c r="A250">
        <v>298228013</v>
      </c>
      <c r="B250" s="3">
        <v>44824</v>
      </c>
      <c r="C250" s="3">
        <v>44845</v>
      </c>
      <c r="D250" t="s">
        <v>172</v>
      </c>
      <c r="E250" t="s">
        <v>21</v>
      </c>
      <c r="F250" t="s">
        <v>68</v>
      </c>
      <c r="G250" t="s">
        <v>14</v>
      </c>
      <c r="H250" t="s">
        <v>34</v>
      </c>
      <c r="I250" s="9">
        <v>1151</v>
      </c>
      <c r="J250" s="9">
        <v>154.06</v>
      </c>
      <c r="K250" s="9">
        <v>90.93</v>
      </c>
      <c r="L250" s="9">
        <f>tbl_salesdata[[#This Row],[Units Sold]]*tbl_salesdata[[#This Row],[Unit Cost]]</f>
        <v>104660.43000000001</v>
      </c>
      <c r="M250" s="9">
        <f>tbl_salesdata[[#This Row],[Units Sold]]*tbl_salesdata[[#This Row],[Unit Price]]</f>
        <v>177323.06</v>
      </c>
      <c r="N250" s="9">
        <f>tbl_salesdata[[#This Row],[Total Sales]]-tbl_salesdata[[#This Row],[Total Cost]]</f>
        <v>72662.62999999999</v>
      </c>
      <c r="O250">
        <f>tbl_salesdata[[#This Row],[Ship Date]]-tbl_salesdata[[#This Row],[Order Date]]</f>
        <v>21</v>
      </c>
      <c r="P250">
        <f>WEEKDAY(tbl_salesdata[[#This Row],[Order Date]],2)</f>
        <v>2</v>
      </c>
      <c r="Q250" t="str">
        <f>TEXT(tbl_salesdata[[#This Row],[Order Date]],"dddd")</f>
        <v>Tuesday</v>
      </c>
      <c r="R250" t="str">
        <f>IF(tbl_salesdata[[#This Row],[Weekdaynum]]&gt;5,"Yes","No")</f>
        <v>No</v>
      </c>
    </row>
    <row r="251" spans="1:18" hidden="1" x14ac:dyDescent="0.35">
      <c r="A251">
        <v>123003375</v>
      </c>
      <c r="B251" s="3">
        <v>44797</v>
      </c>
      <c r="C251" s="3">
        <v>44810</v>
      </c>
      <c r="D251" t="s">
        <v>131</v>
      </c>
      <c r="E251" t="s">
        <v>32</v>
      </c>
      <c r="F251" t="s">
        <v>40</v>
      </c>
      <c r="G251" t="s">
        <v>14</v>
      </c>
      <c r="H251" t="s">
        <v>26</v>
      </c>
      <c r="I251" s="9">
        <v>8287</v>
      </c>
      <c r="J251" s="9">
        <v>651.21</v>
      </c>
      <c r="K251" s="9">
        <v>524.96</v>
      </c>
      <c r="L251" s="9">
        <f>tbl_salesdata[[#This Row],[Units Sold]]*tbl_salesdata[[#This Row],[Unit Cost]]</f>
        <v>4350343.5200000005</v>
      </c>
      <c r="M251" s="9">
        <f>tbl_salesdata[[#This Row],[Units Sold]]*tbl_salesdata[[#This Row],[Unit Price]]</f>
        <v>5396577.2700000005</v>
      </c>
      <c r="N251" s="9">
        <f>tbl_salesdata[[#This Row],[Total Sales]]-tbl_salesdata[[#This Row],[Total Cost]]</f>
        <v>1046233.75</v>
      </c>
      <c r="O251">
        <f>tbl_salesdata[[#This Row],[Ship Date]]-tbl_salesdata[[#This Row],[Order Date]]</f>
        <v>13</v>
      </c>
      <c r="P251">
        <f>WEEKDAY(tbl_salesdata[[#This Row],[Order Date]],2)</f>
        <v>3</v>
      </c>
      <c r="Q251" t="str">
        <f>TEXT(tbl_salesdata[[#This Row],[Order Date]],"dddd")</f>
        <v>Wednesday</v>
      </c>
      <c r="R251" t="str">
        <f>IF(tbl_salesdata[[#This Row],[Weekdaynum]]&gt;5,"Yes","No")</f>
        <v>No</v>
      </c>
    </row>
    <row r="252" spans="1:18" hidden="1" x14ac:dyDescent="0.35">
      <c r="A252">
        <v>972981679</v>
      </c>
      <c r="B252" s="3">
        <v>42809</v>
      </c>
      <c r="C252" s="3">
        <v>42827</v>
      </c>
      <c r="D252" t="s">
        <v>102</v>
      </c>
      <c r="E252" t="s">
        <v>21</v>
      </c>
      <c r="F252" t="s">
        <v>17</v>
      </c>
      <c r="G252" t="s">
        <v>14</v>
      </c>
      <c r="H252" t="s">
        <v>19</v>
      </c>
      <c r="I252" s="9">
        <v>5755</v>
      </c>
      <c r="J252" s="9">
        <v>152.58000000000001</v>
      </c>
      <c r="K252" s="9">
        <v>97.44</v>
      </c>
      <c r="L252" s="9">
        <f>tbl_salesdata[[#This Row],[Units Sold]]*tbl_salesdata[[#This Row],[Unit Cost]]</f>
        <v>560767.19999999995</v>
      </c>
      <c r="M252" s="9">
        <f>tbl_salesdata[[#This Row],[Units Sold]]*tbl_salesdata[[#This Row],[Unit Price]]</f>
        <v>878097.9</v>
      </c>
      <c r="N252" s="9">
        <f>tbl_salesdata[[#This Row],[Total Sales]]-tbl_salesdata[[#This Row],[Total Cost]]</f>
        <v>317330.70000000007</v>
      </c>
      <c r="O252">
        <f>tbl_salesdata[[#This Row],[Ship Date]]-tbl_salesdata[[#This Row],[Order Date]]</f>
        <v>18</v>
      </c>
      <c r="P252">
        <f>WEEKDAY(tbl_salesdata[[#This Row],[Order Date]],2)</f>
        <v>3</v>
      </c>
      <c r="Q252" t="str">
        <f>TEXT(tbl_salesdata[[#This Row],[Order Date]],"dddd")</f>
        <v>Wednesday</v>
      </c>
      <c r="R252" t="str">
        <f>IF(tbl_salesdata[[#This Row],[Weekdaynum]]&gt;5,"Yes","No")</f>
        <v>No</v>
      </c>
    </row>
    <row r="253" spans="1:18" hidden="1" x14ac:dyDescent="0.35">
      <c r="A253">
        <v>791961753</v>
      </c>
      <c r="B253" s="3">
        <v>43355</v>
      </c>
      <c r="C253" s="3">
        <v>43362</v>
      </c>
      <c r="D253" t="s">
        <v>173</v>
      </c>
      <c r="E253" t="s">
        <v>24</v>
      </c>
      <c r="F253" t="s">
        <v>22</v>
      </c>
      <c r="G253" t="s">
        <v>14</v>
      </c>
      <c r="H253" t="s">
        <v>15</v>
      </c>
      <c r="I253" s="9">
        <v>7937</v>
      </c>
      <c r="J253" s="9">
        <v>47.45</v>
      </c>
      <c r="K253" s="9">
        <v>31.79</v>
      </c>
      <c r="L253" s="9">
        <f>tbl_salesdata[[#This Row],[Units Sold]]*tbl_salesdata[[#This Row],[Unit Cost]]</f>
        <v>252317.22999999998</v>
      </c>
      <c r="M253" s="9">
        <f>tbl_salesdata[[#This Row],[Units Sold]]*tbl_salesdata[[#This Row],[Unit Price]]</f>
        <v>376610.65</v>
      </c>
      <c r="N253" s="9">
        <f>tbl_salesdata[[#This Row],[Total Sales]]-tbl_salesdata[[#This Row],[Total Cost]]</f>
        <v>124293.42000000004</v>
      </c>
      <c r="O253">
        <f>tbl_salesdata[[#This Row],[Ship Date]]-tbl_salesdata[[#This Row],[Order Date]]</f>
        <v>7</v>
      </c>
      <c r="P253">
        <f>WEEKDAY(tbl_salesdata[[#This Row],[Order Date]],2)</f>
        <v>3</v>
      </c>
      <c r="Q253" t="str">
        <f>TEXT(tbl_salesdata[[#This Row],[Order Date]],"dddd")</f>
        <v>Wednesday</v>
      </c>
      <c r="R253" t="str">
        <f>IF(tbl_salesdata[[#This Row],[Weekdaynum]]&gt;5,"Yes","No")</f>
        <v>No</v>
      </c>
    </row>
    <row r="254" spans="1:18" hidden="1" x14ac:dyDescent="0.35">
      <c r="A254">
        <v>744054925</v>
      </c>
      <c r="B254" s="3">
        <v>44280</v>
      </c>
      <c r="C254" s="3">
        <v>44289</v>
      </c>
      <c r="D254" t="s">
        <v>101</v>
      </c>
      <c r="E254" t="s">
        <v>24</v>
      </c>
      <c r="F254" t="s">
        <v>76</v>
      </c>
      <c r="G254" t="s">
        <v>14</v>
      </c>
      <c r="H254" t="s">
        <v>19</v>
      </c>
      <c r="I254" s="9">
        <v>1242</v>
      </c>
      <c r="J254" s="9">
        <v>668.27</v>
      </c>
      <c r="K254" s="9">
        <v>502.54</v>
      </c>
      <c r="L254" s="9">
        <f>tbl_salesdata[[#This Row],[Units Sold]]*tbl_salesdata[[#This Row],[Unit Cost]]</f>
        <v>624154.68000000005</v>
      </c>
      <c r="M254" s="9">
        <f>tbl_salesdata[[#This Row],[Units Sold]]*tbl_salesdata[[#This Row],[Unit Price]]</f>
        <v>829991.34</v>
      </c>
      <c r="N254" s="9">
        <f>tbl_salesdata[[#This Row],[Total Sales]]-tbl_salesdata[[#This Row],[Total Cost]]</f>
        <v>205836.65999999992</v>
      </c>
      <c r="O254">
        <f>tbl_salesdata[[#This Row],[Ship Date]]-tbl_salesdata[[#This Row],[Order Date]]</f>
        <v>9</v>
      </c>
      <c r="P254">
        <f>WEEKDAY(tbl_salesdata[[#This Row],[Order Date]],2)</f>
        <v>4</v>
      </c>
      <c r="Q254" t="str">
        <f>TEXT(tbl_salesdata[[#This Row],[Order Date]],"dddd")</f>
        <v>Thursday</v>
      </c>
      <c r="R254" t="str">
        <f>IF(tbl_salesdata[[#This Row],[Weekdaynum]]&gt;5,"Yes","No")</f>
        <v>No</v>
      </c>
    </row>
    <row r="255" spans="1:18" hidden="1" x14ac:dyDescent="0.35">
      <c r="A255">
        <v>263685023</v>
      </c>
      <c r="B255" s="3">
        <v>43893</v>
      </c>
      <c r="C255" s="3">
        <v>43909</v>
      </c>
      <c r="D255" t="s">
        <v>143</v>
      </c>
      <c r="E255" t="s">
        <v>24</v>
      </c>
      <c r="F255" t="s">
        <v>40</v>
      </c>
      <c r="G255" t="s">
        <v>18</v>
      </c>
      <c r="H255" t="s">
        <v>26</v>
      </c>
      <c r="I255" s="9">
        <v>9113</v>
      </c>
      <c r="J255" s="9">
        <v>651.21</v>
      </c>
      <c r="K255" s="9">
        <v>524.96</v>
      </c>
      <c r="L255" s="9">
        <f>tbl_salesdata[[#This Row],[Units Sold]]*tbl_salesdata[[#This Row],[Unit Cost]]</f>
        <v>4783960.4800000004</v>
      </c>
      <c r="M255" s="9">
        <f>tbl_salesdata[[#This Row],[Units Sold]]*tbl_salesdata[[#This Row],[Unit Price]]</f>
        <v>5934476.7300000004</v>
      </c>
      <c r="N255" s="9">
        <f>tbl_salesdata[[#This Row],[Total Sales]]-tbl_salesdata[[#This Row],[Total Cost]]</f>
        <v>1150516.25</v>
      </c>
      <c r="O255">
        <f>tbl_salesdata[[#This Row],[Ship Date]]-tbl_salesdata[[#This Row],[Order Date]]</f>
        <v>16</v>
      </c>
      <c r="P255">
        <f>WEEKDAY(tbl_salesdata[[#This Row],[Order Date]],2)</f>
        <v>2</v>
      </c>
      <c r="Q255" t="str">
        <f>TEXT(tbl_salesdata[[#This Row],[Order Date]],"dddd")</f>
        <v>Tuesday</v>
      </c>
      <c r="R255" t="str">
        <f>IF(tbl_salesdata[[#This Row],[Weekdaynum]]&gt;5,"Yes","No")</f>
        <v>No</v>
      </c>
    </row>
    <row r="256" spans="1:18" hidden="1" x14ac:dyDescent="0.35">
      <c r="A256">
        <v>205588376</v>
      </c>
      <c r="B256" s="3">
        <v>42509</v>
      </c>
      <c r="C256" s="3">
        <v>42517</v>
      </c>
      <c r="D256" t="s">
        <v>16</v>
      </c>
      <c r="E256" t="s">
        <v>12</v>
      </c>
      <c r="F256" t="s">
        <v>13</v>
      </c>
      <c r="G256" t="s">
        <v>14</v>
      </c>
      <c r="H256" t="s">
        <v>34</v>
      </c>
      <c r="I256" s="9">
        <v>7024</v>
      </c>
      <c r="J256" s="9">
        <v>255.28</v>
      </c>
      <c r="K256" s="9">
        <v>159.41999999999999</v>
      </c>
      <c r="L256" s="9">
        <f>tbl_salesdata[[#This Row],[Units Sold]]*tbl_salesdata[[#This Row],[Unit Cost]]</f>
        <v>1119766.0799999998</v>
      </c>
      <c r="M256" s="9">
        <f>tbl_salesdata[[#This Row],[Units Sold]]*tbl_salesdata[[#This Row],[Unit Price]]</f>
        <v>1793086.72</v>
      </c>
      <c r="N256" s="9">
        <f>tbl_salesdata[[#This Row],[Total Sales]]-tbl_salesdata[[#This Row],[Total Cost]]</f>
        <v>673320.64000000013</v>
      </c>
      <c r="O256">
        <f>tbl_salesdata[[#This Row],[Ship Date]]-tbl_salesdata[[#This Row],[Order Date]]</f>
        <v>8</v>
      </c>
      <c r="P256">
        <f>WEEKDAY(tbl_salesdata[[#This Row],[Order Date]],2)</f>
        <v>4</v>
      </c>
      <c r="Q256" t="str">
        <f>TEXT(tbl_salesdata[[#This Row],[Order Date]],"dddd")</f>
        <v>Thursday</v>
      </c>
      <c r="R256" t="str">
        <f>IF(tbl_salesdata[[#This Row],[Weekdaynum]]&gt;5,"Yes","No")</f>
        <v>No</v>
      </c>
    </row>
    <row r="257" spans="1:18" hidden="1" x14ac:dyDescent="0.35">
      <c r="A257">
        <v>594813811</v>
      </c>
      <c r="B257" s="3">
        <v>43990</v>
      </c>
      <c r="C257" s="3">
        <v>44008</v>
      </c>
      <c r="D257" t="s">
        <v>125</v>
      </c>
      <c r="E257" t="s">
        <v>21</v>
      </c>
      <c r="F257" t="s">
        <v>30</v>
      </c>
      <c r="G257" t="s">
        <v>18</v>
      </c>
      <c r="H257" t="s">
        <v>15</v>
      </c>
      <c r="I257" s="9">
        <v>7480</v>
      </c>
      <c r="J257" s="9">
        <v>81.73</v>
      </c>
      <c r="K257" s="9">
        <v>56.67</v>
      </c>
      <c r="L257" s="9">
        <f>tbl_salesdata[[#This Row],[Units Sold]]*tbl_salesdata[[#This Row],[Unit Cost]]</f>
        <v>423891.60000000003</v>
      </c>
      <c r="M257" s="9">
        <f>tbl_salesdata[[#This Row],[Units Sold]]*tbl_salesdata[[#This Row],[Unit Price]]</f>
        <v>611340.4</v>
      </c>
      <c r="N257" s="9">
        <f>tbl_salesdata[[#This Row],[Total Sales]]-tbl_salesdata[[#This Row],[Total Cost]]</f>
        <v>187448.8</v>
      </c>
      <c r="O257">
        <f>tbl_salesdata[[#This Row],[Ship Date]]-tbl_salesdata[[#This Row],[Order Date]]</f>
        <v>18</v>
      </c>
      <c r="P257">
        <f>WEEKDAY(tbl_salesdata[[#This Row],[Order Date]],2)</f>
        <v>1</v>
      </c>
      <c r="Q257" t="str">
        <f>TEXT(tbl_salesdata[[#This Row],[Order Date]],"dddd")</f>
        <v>Monday</v>
      </c>
      <c r="R257" t="str">
        <f>IF(tbl_salesdata[[#This Row],[Weekdaynum]]&gt;5,"Yes","No")</f>
        <v>No</v>
      </c>
    </row>
    <row r="258" spans="1:18" hidden="1" x14ac:dyDescent="0.35">
      <c r="A258">
        <v>176722657</v>
      </c>
      <c r="B258" s="3">
        <v>44082</v>
      </c>
      <c r="C258" s="3">
        <v>44089</v>
      </c>
      <c r="D258" t="s">
        <v>55</v>
      </c>
      <c r="E258" t="s">
        <v>21</v>
      </c>
      <c r="F258" t="s">
        <v>33</v>
      </c>
      <c r="G258" t="s">
        <v>14</v>
      </c>
      <c r="H258" t="s">
        <v>34</v>
      </c>
      <c r="I258" s="9">
        <v>5016</v>
      </c>
      <c r="J258" s="9">
        <v>109.28</v>
      </c>
      <c r="K258" s="9">
        <v>35.840000000000003</v>
      </c>
      <c r="L258" s="9">
        <f>tbl_salesdata[[#This Row],[Units Sold]]*tbl_salesdata[[#This Row],[Unit Cost]]</f>
        <v>179773.44000000003</v>
      </c>
      <c r="M258" s="9">
        <f>tbl_salesdata[[#This Row],[Units Sold]]*tbl_salesdata[[#This Row],[Unit Price]]</f>
        <v>548148.47999999998</v>
      </c>
      <c r="N258" s="9">
        <f>tbl_salesdata[[#This Row],[Total Sales]]-tbl_salesdata[[#This Row],[Total Cost]]</f>
        <v>368375.03999999992</v>
      </c>
      <c r="O258">
        <f>tbl_salesdata[[#This Row],[Ship Date]]-tbl_salesdata[[#This Row],[Order Date]]</f>
        <v>7</v>
      </c>
      <c r="P258">
        <f>WEEKDAY(tbl_salesdata[[#This Row],[Order Date]],2)</f>
        <v>2</v>
      </c>
      <c r="Q258" t="str">
        <f>TEXT(tbl_salesdata[[#This Row],[Order Date]],"dddd")</f>
        <v>Tuesday</v>
      </c>
      <c r="R258" t="str">
        <f>IF(tbl_salesdata[[#This Row],[Weekdaynum]]&gt;5,"Yes","No")</f>
        <v>No</v>
      </c>
    </row>
    <row r="259" spans="1:18" hidden="1" x14ac:dyDescent="0.35">
      <c r="A259">
        <v>466988742</v>
      </c>
      <c r="B259" s="3">
        <v>44424</v>
      </c>
      <c r="C259" s="3">
        <v>44428</v>
      </c>
      <c r="D259" t="s">
        <v>117</v>
      </c>
      <c r="E259" t="s">
        <v>21</v>
      </c>
      <c r="F259" t="s">
        <v>30</v>
      </c>
      <c r="G259" t="s">
        <v>18</v>
      </c>
      <c r="H259" t="s">
        <v>15</v>
      </c>
      <c r="I259" s="9">
        <v>1201</v>
      </c>
      <c r="J259" s="9">
        <v>81.73</v>
      </c>
      <c r="K259" s="9">
        <v>56.67</v>
      </c>
      <c r="L259" s="9">
        <f>tbl_salesdata[[#This Row],[Units Sold]]*tbl_salesdata[[#This Row],[Unit Cost]]</f>
        <v>68060.67</v>
      </c>
      <c r="M259" s="9">
        <f>tbl_salesdata[[#This Row],[Units Sold]]*tbl_salesdata[[#This Row],[Unit Price]]</f>
        <v>98157.73000000001</v>
      </c>
      <c r="N259" s="9">
        <f>tbl_salesdata[[#This Row],[Total Sales]]-tbl_salesdata[[#This Row],[Total Cost]]</f>
        <v>30097.060000000012</v>
      </c>
      <c r="O259">
        <f>tbl_salesdata[[#This Row],[Ship Date]]-tbl_salesdata[[#This Row],[Order Date]]</f>
        <v>4</v>
      </c>
      <c r="P259">
        <f>WEEKDAY(tbl_salesdata[[#This Row],[Order Date]],2)</f>
        <v>1</v>
      </c>
      <c r="Q259" t="str">
        <f>TEXT(tbl_salesdata[[#This Row],[Order Date]],"dddd")</f>
        <v>Monday</v>
      </c>
      <c r="R259" t="str">
        <f>IF(tbl_salesdata[[#This Row],[Weekdaynum]]&gt;5,"Yes","No")</f>
        <v>No</v>
      </c>
    </row>
    <row r="260" spans="1:18" hidden="1" x14ac:dyDescent="0.35">
      <c r="A260">
        <v>801598393</v>
      </c>
      <c r="B260" s="3">
        <v>43965</v>
      </c>
      <c r="C260" s="3">
        <v>43968</v>
      </c>
      <c r="D260" t="s">
        <v>99</v>
      </c>
      <c r="E260" t="s">
        <v>38</v>
      </c>
      <c r="F260" t="s">
        <v>30</v>
      </c>
      <c r="G260" t="s">
        <v>18</v>
      </c>
      <c r="H260" t="s">
        <v>26</v>
      </c>
      <c r="I260" s="9">
        <v>9633</v>
      </c>
      <c r="J260" s="9">
        <v>81.73</v>
      </c>
      <c r="K260" s="9">
        <v>56.67</v>
      </c>
      <c r="L260" s="9">
        <f>tbl_salesdata[[#This Row],[Units Sold]]*tbl_salesdata[[#This Row],[Unit Cost]]</f>
        <v>545902.11</v>
      </c>
      <c r="M260" s="9">
        <f>tbl_salesdata[[#This Row],[Units Sold]]*tbl_salesdata[[#This Row],[Unit Price]]</f>
        <v>787305.09000000008</v>
      </c>
      <c r="N260" s="9">
        <f>tbl_salesdata[[#This Row],[Total Sales]]-tbl_salesdata[[#This Row],[Total Cost]]</f>
        <v>241402.9800000001</v>
      </c>
      <c r="O260">
        <f>tbl_salesdata[[#This Row],[Ship Date]]-tbl_salesdata[[#This Row],[Order Date]]</f>
        <v>3</v>
      </c>
      <c r="P260">
        <f>WEEKDAY(tbl_salesdata[[#This Row],[Order Date]],2)</f>
        <v>4</v>
      </c>
      <c r="Q260" t="str">
        <f>TEXT(tbl_salesdata[[#This Row],[Order Date]],"dddd")</f>
        <v>Thursday</v>
      </c>
      <c r="R260" t="str">
        <f>IF(tbl_salesdata[[#This Row],[Weekdaynum]]&gt;5,"Yes","No")</f>
        <v>No</v>
      </c>
    </row>
    <row r="261" spans="1:18" hidden="1" x14ac:dyDescent="0.35">
      <c r="A261">
        <v>586850440</v>
      </c>
      <c r="B261" s="3">
        <v>42122</v>
      </c>
      <c r="C261" s="3">
        <v>42126</v>
      </c>
      <c r="D261" t="s">
        <v>163</v>
      </c>
      <c r="E261" t="s">
        <v>38</v>
      </c>
      <c r="F261" t="s">
        <v>47</v>
      </c>
      <c r="G261" t="s">
        <v>18</v>
      </c>
      <c r="H261" t="s">
        <v>15</v>
      </c>
      <c r="I261" s="9">
        <v>941</v>
      </c>
      <c r="J261" s="9">
        <v>421.89</v>
      </c>
      <c r="K261" s="9">
        <v>364.69</v>
      </c>
      <c r="L261" s="9">
        <f>tbl_salesdata[[#This Row],[Units Sold]]*tbl_salesdata[[#This Row],[Unit Cost]]</f>
        <v>343173.29</v>
      </c>
      <c r="M261" s="9">
        <f>tbl_salesdata[[#This Row],[Units Sold]]*tbl_salesdata[[#This Row],[Unit Price]]</f>
        <v>396998.49</v>
      </c>
      <c r="N261" s="9">
        <f>tbl_salesdata[[#This Row],[Total Sales]]-tbl_salesdata[[#This Row],[Total Cost]]</f>
        <v>53825.200000000012</v>
      </c>
      <c r="O261">
        <f>tbl_salesdata[[#This Row],[Ship Date]]-tbl_salesdata[[#This Row],[Order Date]]</f>
        <v>4</v>
      </c>
      <c r="P261">
        <f>WEEKDAY(tbl_salesdata[[#This Row],[Order Date]],2)</f>
        <v>2</v>
      </c>
      <c r="Q261" t="str">
        <f>TEXT(tbl_salesdata[[#This Row],[Order Date]],"dddd")</f>
        <v>Tuesday</v>
      </c>
      <c r="R261" t="str">
        <f>IF(tbl_salesdata[[#This Row],[Weekdaynum]]&gt;5,"Yes","No")</f>
        <v>No</v>
      </c>
    </row>
    <row r="262" spans="1:18" hidden="1" x14ac:dyDescent="0.35">
      <c r="A262">
        <v>649356210</v>
      </c>
      <c r="B262" s="3">
        <v>43241</v>
      </c>
      <c r="C262" s="3">
        <v>43245</v>
      </c>
      <c r="D262" t="s">
        <v>52</v>
      </c>
      <c r="E262" t="s">
        <v>12</v>
      </c>
      <c r="F262" t="s">
        <v>17</v>
      </c>
      <c r="G262" t="s">
        <v>18</v>
      </c>
      <c r="H262" t="s">
        <v>34</v>
      </c>
      <c r="I262" s="9">
        <v>7787</v>
      </c>
      <c r="J262" s="9">
        <v>152.58000000000001</v>
      </c>
      <c r="K262" s="9">
        <v>97.44</v>
      </c>
      <c r="L262" s="9">
        <f>tbl_salesdata[[#This Row],[Units Sold]]*tbl_salesdata[[#This Row],[Unit Cost]]</f>
        <v>758765.28</v>
      </c>
      <c r="M262" s="9">
        <f>tbl_salesdata[[#This Row],[Units Sold]]*tbl_salesdata[[#This Row],[Unit Price]]</f>
        <v>1188140.4600000002</v>
      </c>
      <c r="N262" s="9">
        <f>tbl_salesdata[[#This Row],[Total Sales]]-tbl_salesdata[[#This Row],[Total Cost]]</f>
        <v>429375.18000000017</v>
      </c>
      <c r="O262">
        <f>tbl_salesdata[[#This Row],[Ship Date]]-tbl_salesdata[[#This Row],[Order Date]]</f>
        <v>4</v>
      </c>
      <c r="P262">
        <f>WEEKDAY(tbl_salesdata[[#This Row],[Order Date]],2)</f>
        <v>1</v>
      </c>
      <c r="Q262" t="str">
        <f>TEXT(tbl_salesdata[[#This Row],[Order Date]],"dddd")</f>
        <v>Monday</v>
      </c>
      <c r="R262" t="str">
        <f>IF(tbl_salesdata[[#This Row],[Weekdaynum]]&gt;5,"Yes","No")</f>
        <v>No</v>
      </c>
    </row>
    <row r="263" spans="1:18" hidden="1" x14ac:dyDescent="0.35">
      <c r="A263">
        <v>986039531</v>
      </c>
      <c r="B263" s="3">
        <v>42323</v>
      </c>
      <c r="C263" s="3">
        <v>42330</v>
      </c>
      <c r="D263" t="s">
        <v>174</v>
      </c>
      <c r="E263" t="s">
        <v>29</v>
      </c>
      <c r="F263" t="s">
        <v>25</v>
      </c>
      <c r="G263" t="s">
        <v>18</v>
      </c>
      <c r="H263" t="s">
        <v>34</v>
      </c>
      <c r="I263" s="9">
        <v>9864</v>
      </c>
      <c r="J263" s="9">
        <v>205.7</v>
      </c>
      <c r="K263" s="9">
        <v>117.11</v>
      </c>
      <c r="L263" s="9">
        <f>tbl_salesdata[[#This Row],[Units Sold]]*tbl_salesdata[[#This Row],[Unit Cost]]</f>
        <v>1155173.04</v>
      </c>
      <c r="M263" s="9">
        <f>tbl_salesdata[[#This Row],[Units Sold]]*tbl_salesdata[[#This Row],[Unit Price]]</f>
        <v>2029024.7999999998</v>
      </c>
      <c r="N263" s="9">
        <f>tbl_salesdata[[#This Row],[Total Sales]]-tbl_salesdata[[#This Row],[Total Cost]]</f>
        <v>873851.75999999978</v>
      </c>
      <c r="O263">
        <f>tbl_salesdata[[#This Row],[Ship Date]]-tbl_salesdata[[#This Row],[Order Date]]</f>
        <v>7</v>
      </c>
      <c r="P263">
        <f>WEEKDAY(tbl_salesdata[[#This Row],[Order Date]],2)</f>
        <v>7</v>
      </c>
      <c r="Q263" t="str">
        <f>TEXT(tbl_salesdata[[#This Row],[Order Date]],"dddd")</f>
        <v>Sunday</v>
      </c>
      <c r="R263" t="str">
        <f>IF(tbl_salesdata[[#This Row],[Weekdaynum]]&gt;5,"Yes","No")</f>
        <v>Yes</v>
      </c>
    </row>
    <row r="264" spans="1:18" hidden="1" x14ac:dyDescent="0.35">
      <c r="A264">
        <v>314136731</v>
      </c>
      <c r="B264" s="3">
        <v>43840</v>
      </c>
      <c r="C264" s="3">
        <v>43856</v>
      </c>
      <c r="D264" t="s">
        <v>143</v>
      </c>
      <c r="E264" t="s">
        <v>24</v>
      </c>
      <c r="F264" t="s">
        <v>76</v>
      </c>
      <c r="G264" t="s">
        <v>18</v>
      </c>
      <c r="H264" t="s">
        <v>34</v>
      </c>
      <c r="I264" s="9">
        <v>8894</v>
      </c>
      <c r="J264" s="9">
        <v>668.27</v>
      </c>
      <c r="K264" s="9">
        <v>502.54</v>
      </c>
      <c r="L264" s="9">
        <f>tbl_salesdata[[#This Row],[Units Sold]]*tbl_salesdata[[#This Row],[Unit Cost]]</f>
        <v>4469590.76</v>
      </c>
      <c r="M264" s="9">
        <f>tbl_salesdata[[#This Row],[Units Sold]]*tbl_salesdata[[#This Row],[Unit Price]]</f>
        <v>5943593.3799999999</v>
      </c>
      <c r="N264" s="9">
        <f>tbl_salesdata[[#This Row],[Total Sales]]-tbl_salesdata[[#This Row],[Total Cost]]</f>
        <v>1474002.62</v>
      </c>
      <c r="O264">
        <f>tbl_salesdata[[#This Row],[Ship Date]]-tbl_salesdata[[#This Row],[Order Date]]</f>
        <v>16</v>
      </c>
      <c r="P264">
        <f>WEEKDAY(tbl_salesdata[[#This Row],[Order Date]],2)</f>
        <v>5</v>
      </c>
      <c r="Q264" t="str">
        <f>TEXT(tbl_salesdata[[#This Row],[Order Date]],"dddd")</f>
        <v>Friday</v>
      </c>
      <c r="R264" t="str">
        <f>IF(tbl_salesdata[[#This Row],[Weekdaynum]]&gt;5,"Yes","No")</f>
        <v>No</v>
      </c>
    </row>
    <row r="265" spans="1:18" hidden="1" x14ac:dyDescent="0.35">
      <c r="A265">
        <v>121196639</v>
      </c>
      <c r="B265" s="3">
        <v>42032</v>
      </c>
      <c r="C265" s="3">
        <v>42037</v>
      </c>
      <c r="D265" t="s">
        <v>70</v>
      </c>
      <c r="E265" t="s">
        <v>29</v>
      </c>
      <c r="F265" t="s">
        <v>22</v>
      </c>
      <c r="G265" t="s">
        <v>18</v>
      </c>
      <c r="H265" t="s">
        <v>34</v>
      </c>
      <c r="I265" s="9">
        <v>3634</v>
      </c>
      <c r="J265" s="9">
        <v>47.45</v>
      </c>
      <c r="K265" s="9">
        <v>31.79</v>
      </c>
      <c r="L265" s="9">
        <f>tbl_salesdata[[#This Row],[Units Sold]]*tbl_salesdata[[#This Row],[Unit Cost]]</f>
        <v>115524.86</v>
      </c>
      <c r="M265" s="9">
        <f>tbl_salesdata[[#This Row],[Units Sold]]*tbl_salesdata[[#This Row],[Unit Price]]</f>
        <v>172433.30000000002</v>
      </c>
      <c r="N265" s="9">
        <f>tbl_salesdata[[#This Row],[Total Sales]]-tbl_salesdata[[#This Row],[Total Cost]]</f>
        <v>56908.440000000017</v>
      </c>
      <c r="O265">
        <f>tbl_salesdata[[#This Row],[Ship Date]]-tbl_salesdata[[#This Row],[Order Date]]</f>
        <v>5</v>
      </c>
      <c r="P265">
        <f>WEEKDAY(tbl_salesdata[[#This Row],[Order Date]],2)</f>
        <v>3</v>
      </c>
      <c r="Q265" t="str">
        <f>TEXT(tbl_salesdata[[#This Row],[Order Date]],"dddd")</f>
        <v>Wednesday</v>
      </c>
      <c r="R265" t="str">
        <f>IF(tbl_salesdata[[#This Row],[Weekdaynum]]&gt;5,"Yes","No")</f>
        <v>No</v>
      </c>
    </row>
    <row r="266" spans="1:18" hidden="1" x14ac:dyDescent="0.35">
      <c r="A266">
        <v>615080583</v>
      </c>
      <c r="B266" s="3">
        <v>42227</v>
      </c>
      <c r="C266" s="3">
        <v>42245</v>
      </c>
      <c r="D266" t="s">
        <v>107</v>
      </c>
      <c r="E266" t="s">
        <v>21</v>
      </c>
      <c r="F266" t="s">
        <v>25</v>
      </c>
      <c r="G266" t="s">
        <v>14</v>
      </c>
      <c r="H266" t="s">
        <v>19</v>
      </c>
      <c r="I266" s="9">
        <v>4868</v>
      </c>
      <c r="J266" s="9">
        <v>205.7</v>
      </c>
      <c r="K266" s="9">
        <v>117.11</v>
      </c>
      <c r="L266" s="9">
        <f>tbl_salesdata[[#This Row],[Units Sold]]*tbl_salesdata[[#This Row],[Unit Cost]]</f>
        <v>570091.48</v>
      </c>
      <c r="M266" s="9">
        <f>tbl_salesdata[[#This Row],[Units Sold]]*tbl_salesdata[[#This Row],[Unit Price]]</f>
        <v>1001347.6</v>
      </c>
      <c r="N266" s="9">
        <f>tbl_salesdata[[#This Row],[Total Sales]]-tbl_salesdata[[#This Row],[Total Cost]]</f>
        <v>431256.12</v>
      </c>
      <c r="O266">
        <f>tbl_salesdata[[#This Row],[Ship Date]]-tbl_salesdata[[#This Row],[Order Date]]</f>
        <v>18</v>
      </c>
      <c r="P266">
        <f>WEEKDAY(tbl_salesdata[[#This Row],[Order Date]],2)</f>
        <v>2</v>
      </c>
      <c r="Q266" t="str">
        <f>TEXT(tbl_salesdata[[#This Row],[Order Date]],"dddd")</f>
        <v>Tuesday</v>
      </c>
      <c r="R266" t="str">
        <f>IF(tbl_salesdata[[#This Row],[Weekdaynum]]&gt;5,"Yes","No")</f>
        <v>No</v>
      </c>
    </row>
    <row r="267" spans="1:18" hidden="1" x14ac:dyDescent="0.35">
      <c r="A267">
        <v>273962390</v>
      </c>
      <c r="B267" s="3">
        <v>42601</v>
      </c>
      <c r="C267" s="3">
        <v>42604</v>
      </c>
      <c r="D267" t="s">
        <v>73</v>
      </c>
      <c r="E267" t="s">
        <v>24</v>
      </c>
      <c r="F267" t="s">
        <v>56</v>
      </c>
      <c r="G267" t="s">
        <v>18</v>
      </c>
      <c r="H267" t="s">
        <v>26</v>
      </c>
      <c r="I267" s="9">
        <v>414</v>
      </c>
      <c r="J267" s="9">
        <v>9.33</v>
      </c>
      <c r="K267" s="9">
        <v>6.92</v>
      </c>
      <c r="L267" s="9">
        <f>tbl_salesdata[[#This Row],[Units Sold]]*tbl_salesdata[[#This Row],[Unit Cost]]</f>
        <v>2864.88</v>
      </c>
      <c r="M267" s="9">
        <f>tbl_salesdata[[#This Row],[Units Sold]]*tbl_salesdata[[#This Row],[Unit Price]]</f>
        <v>3862.62</v>
      </c>
      <c r="N267" s="9">
        <f>tbl_salesdata[[#This Row],[Total Sales]]-tbl_salesdata[[#This Row],[Total Cost]]</f>
        <v>997.73999999999978</v>
      </c>
      <c r="O267">
        <f>tbl_salesdata[[#This Row],[Ship Date]]-tbl_salesdata[[#This Row],[Order Date]]</f>
        <v>3</v>
      </c>
      <c r="P267">
        <f>WEEKDAY(tbl_salesdata[[#This Row],[Order Date]],2)</f>
        <v>5</v>
      </c>
      <c r="Q267" t="str">
        <f>TEXT(tbl_salesdata[[#This Row],[Order Date]],"dddd")</f>
        <v>Friday</v>
      </c>
      <c r="R267" t="str">
        <f>IF(tbl_salesdata[[#This Row],[Weekdaynum]]&gt;5,"Yes","No")</f>
        <v>No</v>
      </c>
    </row>
    <row r="268" spans="1:18" hidden="1" x14ac:dyDescent="0.35">
      <c r="A268">
        <v>796328389</v>
      </c>
      <c r="B268" s="3">
        <v>43334</v>
      </c>
      <c r="C268" s="3">
        <v>43339</v>
      </c>
      <c r="D268" t="s">
        <v>46</v>
      </c>
      <c r="E268" t="s">
        <v>29</v>
      </c>
      <c r="F268" t="s">
        <v>30</v>
      </c>
      <c r="G268" t="s">
        <v>18</v>
      </c>
      <c r="H268" t="s">
        <v>34</v>
      </c>
      <c r="I268" s="9">
        <v>121</v>
      </c>
      <c r="J268" s="9">
        <v>81.73</v>
      </c>
      <c r="K268" s="9">
        <v>56.67</v>
      </c>
      <c r="L268" s="9">
        <f>tbl_salesdata[[#This Row],[Units Sold]]*tbl_salesdata[[#This Row],[Unit Cost]]</f>
        <v>6857.0700000000006</v>
      </c>
      <c r="M268" s="9">
        <f>tbl_salesdata[[#This Row],[Units Sold]]*tbl_salesdata[[#This Row],[Unit Price]]</f>
        <v>9889.33</v>
      </c>
      <c r="N268" s="9">
        <f>tbl_salesdata[[#This Row],[Total Sales]]-tbl_salesdata[[#This Row],[Total Cost]]</f>
        <v>3032.2599999999993</v>
      </c>
      <c r="O268">
        <f>tbl_salesdata[[#This Row],[Ship Date]]-tbl_salesdata[[#This Row],[Order Date]]</f>
        <v>5</v>
      </c>
      <c r="P268">
        <f>WEEKDAY(tbl_salesdata[[#This Row],[Order Date]],2)</f>
        <v>3</v>
      </c>
      <c r="Q268" t="str">
        <f>TEXT(tbl_salesdata[[#This Row],[Order Date]],"dddd")</f>
        <v>Wednesday</v>
      </c>
      <c r="R268" t="str">
        <f>IF(tbl_salesdata[[#This Row],[Weekdaynum]]&gt;5,"Yes","No")</f>
        <v>No</v>
      </c>
    </row>
    <row r="269" spans="1:18" hidden="1" x14ac:dyDescent="0.35">
      <c r="A269">
        <v>350977408</v>
      </c>
      <c r="B269" s="3">
        <v>44921</v>
      </c>
      <c r="C269" s="3">
        <v>44928</v>
      </c>
      <c r="D269" t="s">
        <v>175</v>
      </c>
      <c r="E269" t="s">
        <v>21</v>
      </c>
      <c r="F269" t="s">
        <v>42</v>
      </c>
      <c r="G269" t="s">
        <v>14</v>
      </c>
      <c r="H269" t="s">
        <v>19</v>
      </c>
      <c r="I269" s="9">
        <v>869</v>
      </c>
      <c r="J269" s="9">
        <v>437.2</v>
      </c>
      <c r="K269" s="9">
        <v>263.33</v>
      </c>
      <c r="L269" s="9">
        <f>tbl_salesdata[[#This Row],[Units Sold]]*tbl_salesdata[[#This Row],[Unit Cost]]</f>
        <v>228833.77</v>
      </c>
      <c r="M269" s="9">
        <f>tbl_salesdata[[#This Row],[Units Sold]]*tbl_salesdata[[#This Row],[Unit Price]]</f>
        <v>379926.8</v>
      </c>
      <c r="N269" s="9">
        <f>tbl_salesdata[[#This Row],[Total Sales]]-tbl_salesdata[[#This Row],[Total Cost]]</f>
        <v>151093.03</v>
      </c>
      <c r="O269">
        <f>tbl_salesdata[[#This Row],[Ship Date]]-tbl_salesdata[[#This Row],[Order Date]]</f>
        <v>7</v>
      </c>
      <c r="P269">
        <f>WEEKDAY(tbl_salesdata[[#This Row],[Order Date]],2)</f>
        <v>1</v>
      </c>
      <c r="Q269" t="str">
        <f>TEXT(tbl_salesdata[[#This Row],[Order Date]],"dddd")</f>
        <v>Monday</v>
      </c>
      <c r="R269" t="str">
        <f>IF(tbl_salesdata[[#This Row],[Weekdaynum]]&gt;5,"Yes","No")</f>
        <v>No</v>
      </c>
    </row>
    <row r="270" spans="1:18" hidden="1" x14ac:dyDescent="0.35">
      <c r="A270">
        <v>327020776</v>
      </c>
      <c r="B270" s="3">
        <v>42243</v>
      </c>
      <c r="C270" s="3">
        <v>42259</v>
      </c>
      <c r="D270" t="s">
        <v>54</v>
      </c>
      <c r="E270" t="s">
        <v>29</v>
      </c>
      <c r="F270" t="s">
        <v>33</v>
      </c>
      <c r="G270" t="s">
        <v>18</v>
      </c>
      <c r="H270" t="s">
        <v>15</v>
      </c>
      <c r="I270" s="9">
        <v>1570</v>
      </c>
      <c r="J270" s="9">
        <v>109.28</v>
      </c>
      <c r="K270" s="9">
        <v>35.840000000000003</v>
      </c>
      <c r="L270" s="9">
        <f>tbl_salesdata[[#This Row],[Units Sold]]*tbl_salesdata[[#This Row],[Unit Cost]]</f>
        <v>56268.800000000003</v>
      </c>
      <c r="M270" s="9">
        <f>tbl_salesdata[[#This Row],[Units Sold]]*tbl_salesdata[[#This Row],[Unit Price]]</f>
        <v>171569.6</v>
      </c>
      <c r="N270" s="9">
        <f>tbl_salesdata[[#This Row],[Total Sales]]-tbl_salesdata[[#This Row],[Total Cost]]</f>
        <v>115300.8</v>
      </c>
      <c r="O270">
        <f>tbl_salesdata[[#This Row],[Ship Date]]-tbl_salesdata[[#This Row],[Order Date]]</f>
        <v>16</v>
      </c>
      <c r="P270">
        <f>WEEKDAY(tbl_salesdata[[#This Row],[Order Date]],2)</f>
        <v>4</v>
      </c>
      <c r="Q270" t="str">
        <f>TEXT(tbl_salesdata[[#This Row],[Order Date]],"dddd")</f>
        <v>Thursday</v>
      </c>
      <c r="R270" t="str">
        <f>IF(tbl_salesdata[[#This Row],[Weekdaynum]]&gt;5,"Yes","No")</f>
        <v>No</v>
      </c>
    </row>
    <row r="271" spans="1:18" hidden="1" x14ac:dyDescent="0.35">
      <c r="A271">
        <v>383882319</v>
      </c>
      <c r="B271" s="3">
        <v>43535</v>
      </c>
      <c r="C271" s="3">
        <v>43550</v>
      </c>
      <c r="D271" t="s">
        <v>86</v>
      </c>
      <c r="E271" t="s">
        <v>29</v>
      </c>
      <c r="F271" t="s">
        <v>68</v>
      </c>
      <c r="G271" t="s">
        <v>14</v>
      </c>
      <c r="H271" t="s">
        <v>34</v>
      </c>
      <c r="I271" s="9">
        <v>8164</v>
      </c>
      <c r="J271" s="9">
        <v>154.06</v>
      </c>
      <c r="K271" s="9">
        <v>90.93</v>
      </c>
      <c r="L271" s="9">
        <f>tbl_salesdata[[#This Row],[Units Sold]]*tbl_salesdata[[#This Row],[Unit Cost]]</f>
        <v>742352.52</v>
      </c>
      <c r="M271" s="9">
        <f>tbl_salesdata[[#This Row],[Units Sold]]*tbl_salesdata[[#This Row],[Unit Price]]</f>
        <v>1257745.8400000001</v>
      </c>
      <c r="N271" s="9">
        <f>tbl_salesdata[[#This Row],[Total Sales]]-tbl_salesdata[[#This Row],[Total Cost]]</f>
        <v>515393.32000000007</v>
      </c>
      <c r="O271">
        <f>tbl_salesdata[[#This Row],[Ship Date]]-tbl_salesdata[[#This Row],[Order Date]]</f>
        <v>15</v>
      </c>
      <c r="P271">
        <f>WEEKDAY(tbl_salesdata[[#This Row],[Order Date]],2)</f>
        <v>1</v>
      </c>
      <c r="Q271" t="str">
        <f>TEXT(tbl_salesdata[[#This Row],[Order Date]],"dddd")</f>
        <v>Monday</v>
      </c>
      <c r="R271" t="str">
        <f>IF(tbl_salesdata[[#This Row],[Weekdaynum]]&gt;5,"Yes","No")</f>
        <v>No</v>
      </c>
    </row>
    <row r="272" spans="1:18" hidden="1" x14ac:dyDescent="0.35">
      <c r="A272">
        <v>701298367</v>
      </c>
      <c r="B272" s="3">
        <v>44538</v>
      </c>
      <c r="C272" s="3">
        <v>44540</v>
      </c>
      <c r="D272" t="s">
        <v>176</v>
      </c>
      <c r="E272" t="s">
        <v>21</v>
      </c>
      <c r="F272" t="s">
        <v>30</v>
      </c>
      <c r="G272" t="s">
        <v>18</v>
      </c>
      <c r="H272" t="s">
        <v>15</v>
      </c>
      <c r="I272" s="9">
        <v>8626</v>
      </c>
      <c r="J272" s="9">
        <v>81.73</v>
      </c>
      <c r="K272" s="9">
        <v>56.67</v>
      </c>
      <c r="L272" s="9">
        <f>tbl_salesdata[[#This Row],[Units Sold]]*tbl_salesdata[[#This Row],[Unit Cost]]</f>
        <v>488835.42000000004</v>
      </c>
      <c r="M272" s="9">
        <f>tbl_salesdata[[#This Row],[Units Sold]]*tbl_salesdata[[#This Row],[Unit Price]]</f>
        <v>705002.98</v>
      </c>
      <c r="N272" s="9">
        <f>tbl_salesdata[[#This Row],[Total Sales]]-tbl_salesdata[[#This Row],[Total Cost]]</f>
        <v>216167.55999999994</v>
      </c>
      <c r="O272">
        <f>tbl_salesdata[[#This Row],[Ship Date]]-tbl_salesdata[[#This Row],[Order Date]]</f>
        <v>2</v>
      </c>
      <c r="P272">
        <f>WEEKDAY(tbl_salesdata[[#This Row],[Order Date]],2)</f>
        <v>3</v>
      </c>
      <c r="Q272" t="str">
        <f>TEXT(tbl_salesdata[[#This Row],[Order Date]],"dddd")</f>
        <v>Wednesday</v>
      </c>
      <c r="R272" t="str">
        <f>IF(tbl_salesdata[[#This Row],[Weekdaynum]]&gt;5,"Yes","No")</f>
        <v>No</v>
      </c>
    </row>
    <row r="273" spans="1:18" hidden="1" x14ac:dyDescent="0.35">
      <c r="A273">
        <v>629317748</v>
      </c>
      <c r="B273" s="3">
        <v>42913</v>
      </c>
      <c r="C273" s="3">
        <v>42914</v>
      </c>
      <c r="D273" t="s">
        <v>69</v>
      </c>
      <c r="E273" t="s">
        <v>38</v>
      </c>
      <c r="F273" t="s">
        <v>56</v>
      </c>
      <c r="G273" t="s">
        <v>14</v>
      </c>
      <c r="H273" t="s">
        <v>15</v>
      </c>
      <c r="I273" s="9">
        <v>7961</v>
      </c>
      <c r="J273" s="9">
        <v>9.33</v>
      </c>
      <c r="K273" s="9">
        <v>6.92</v>
      </c>
      <c r="L273" s="9">
        <f>tbl_salesdata[[#This Row],[Units Sold]]*tbl_salesdata[[#This Row],[Unit Cost]]</f>
        <v>55090.12</v>
      </c>
      <c r="M273" s="9">
        <f>tbl_salesdata[[#This Row],[Units Sold]]*tbl_salesdata[[#This Row],[Unit Price]]</f>
        <v>74276.13</v>
      </c>
      <c r="N273" s="9">
        <f>tbl_salesdata[[#This Row],[Total Sales]]-tbl_salesdata[[#This Row],[Total Cost]]</f>
        <v>19186.010000000002</v>
      </c>
      <c r="O273">
        <f>tbl_salesdata[[#This Row],[Ship Date]]-tbl_salesdata[[#This Row],[Order Date]]</f>
        <v>1</v>
      </c>
      <c r="P273">
        <f>WEEKDAY(tbl_salesdata[[#This Row],[Order Date]],2)</f>
        <v>2</v>
      </c>
      <c r="Q273" t="str">
        <f>TEXT(tbl_salesdata[[#This Row],[Order Date]],"dddd")</f>
        <v>Tuesday</v>
      </c>
      <c r="R273" t="str">
        <f>IF(tbl_salesdata[[#This Row],[Weekdaynum]]&gt;5,"Yes","No")</f>
        <v>No</v>
      </c>
    </row>
    <row r="274" spans="1:18" hidden="1" x14ac:dyDescent="0.35">
      <c r="A274">
        <v>938301789</v>
      </c>
      <c r="B274" s="3">
        <v>43759</v>
      </c>
      <c r="C274" s="3">
        <v>43763</v>
      </c>
      <c r="D274" t="s">
        <v>84</v>
      </c>
      <c r="E274" t="s">
        <v>24</v>
      </c>
      <c r="F274" t="s">
        <v>13</v>
      </c>
      <c r="G274" t="s">
        <v>18</v>
      </c>
      <c r="H274" t="s">
        <v>19</v>
      </c>
      <c r="I274" s="9">
        <v>3205</v>
      </c>
      <c r="J274" s="9">
        <v>255.28</v>
      </c>
      <c r="K274" s="9">
        <v>159.41999999999999</v>
      </c>
      <c r="L274" s="9">
        <f>tbl_salesdata[[#This Row],[Units Sold]]*tbl_salesdata[[#This Row],[Unit Cost]]</f>
        <v>510941.1</v>
      </c>
      <c r="M274" s="9">
        <f>tbl_salesdata[[#This Row],[Units Sold]]*tbl_salesdata[[#This Row],[Unit Price]]</f>
        <v>818172.4</v>
      </c>
      <c r="N274" s="9">
        <f>tbl_salesdata[[#This Row],[Total Sales]]-tbl_salesdata[[#This Row],[Total Cost]]</f>
        <v>307231.30000000005</v>
      </c>
      <c r="O274">
        <f>tbl_salesdata[[#This Row],[Ship Date]]-tbl_salesdata[[#This Row],[Order Date]]</f>
        <v>4</v>
      </c>
      <c r="P274">
        <f>WEEKDAY(tbl_salesdata[[#This Row],[Order Date]],2)</f>
        <v>1</v>
      </c>
      <c r="Q274" t="str">
        <f>TEXT(tbl_salesdata[[#This Row],[Order Date]],"dddd")</f>
        <v>Monday</v>
      </c>
      <c r="R274" t="str">
        <f>IF(tbl_salesdata[[#This Row],[Weekdaynum]]&gt;5,"Yes","No")</f>
        <v>No</v>
      </c>
    </row>
    <row r="275" spans="1:18" hidden="1" x14ac:dyDescent="0.35">
      <c r="A275">
        <v>668924319</v>
      </c>
      <c r="B275" s="3">
        <v>43983</v>
      </c>
      <c r="C275" s="3">
        <v>43986</v>
      </c>
      <c r="D275" t="s">
        <v>96</v>
      </c>
      <c r="E275" t="s">
        <v>29</v>
      </c>
      <c r="F275" t="s">
        <v>68</v>
      </c>
      <c r="G275" t="s">
        <v>14</v>
      </c>
      <c r="H275" t="s">
        <v>26</v>
      </c>
      <c r="I275" s="9">
        <v>8426</v>
      </c>
      <c r="J275" s="9">
        <v>154.06</v>
      </c>
      <c r="K275" s="9">
        <v>90.93</v>
      </c>
      <c r="L275" s="9">
        <f>tbl_salesdata[[#This Row],[Units Sold]]*tbl_salesdata[[#This Row],[Unit Cost]]</f>
        <v>766176.18</v>
      </c>
      <c r="M275" s="9">
        <f>tbl_salesdata[[#This Row],[Units Sold]]*tbl_salesdata[[#This Row],[Unit Price]]</f>
        <v>1298109.56</v>
      </c>
      <c r="N275" s="9">
        <f>tbl_salesdata[[#This Row],[Total Sales]]-tbl_salesdata[[#This Row],[Total Cost]]</f>
        <v>531933.38</v>
      </c>
      <c r="O275">
        <f>tbl_salesdata[[#This Row],[Ship Date]]-tbl_salesdata[[#This Row],[Order Date]]</f>
        <v>3</v>
      </c>
      <c r="P275">
        <f>WEEKDAY(tbl_salesdata[[#This Row],[Order Date]],2)</f>
        <v>1</v>
      </c>
      <c r="Q275" t="str">
        <f>TEXT(tbl_salesdata[[#This Row],[Order Date]],"dddd")</f>
        <v>Monday</v>
      </c>
      <c r="R275" t="str">
        <f>IF(tbl_salesdata[[#This Row],[Weekdaynum]]&gt;5,"Yes","No")</f>
        <v>No</v>
      </c>
    </row>
    <row r="276" spans="1:18" x14ac:dyDescent="0.35">
      <c r="A276">
        <v>691259610</v>
      </c>
      <c r="B276" s="3">
        <v>44177</v>
      </c>
      <c r="C276" s="3">
        <v>44180</v>
      </c>
      <c r="D276" t="s">
        <v>211</v>
      </c>
      <c r="E276" t="s">
        <v>38</v>
      </c>
      <c r="F276" t="s">
        <v>76</v>
      </c>
      <c r="G276" t="s">
        <v>18</v>
      </c>
      <c r="H276" t="s">
        <v>26</v>
      </c>
      <c r="I276" s="9">
        <v>7935</v>
      </c>
      <c r="J276" s="9">
        <v>668.27</v>
      </c>
      <c r="K276" s="9">
        <v>502.54</v>
      </c>
      <c r="L276" s="9">
        <f>tbl_salesdata[[#This Row],[Units Sold]]*tbl_salesdata[[#This Row],[Unit Cost]]</f>
        <v>3987654.9000000004</v>
      </c>
      <c r="M276" s="9">
        <f>tbl_salesdata[[#This Row],[Units Sold]]*tbl_salesdata[[#This Row],[Unit Price]]</f>
        <v>5302722.45</v>
      </c>
      <c r="N276" s="9">
        <f>tbl_salesdata[[#This Row],[Total Sales]]-tbl_salesdata[[#This Row],[Total Cost]]</f>
        <v>1315067.5499999998</v>
      </c>
      <c r="O276">
        <f>tbl_salesdata[[#This Row],[Ship Date]]-tbl_salesdata[[#This Row],[Order Date]]</f>
        <v>3</v>
      </c>
      <c r="P276">
        <f>WEEKDAY(tbl_salesdata[[#This Row],[Order Date]],2)</f>
        <v>6</v>
      </c>
      <c r="Q276" t="str">
        <f>TEXT(tbl_salesdata[[#This Row],[Order Date]],"dddd")</f>
        <v>Saturday</v>
      </c>
      <c r="R276" t="str">
        <f>IF(tbl_salesdata[[#This Row],[Weekdaynum]]&gt;5,"Yes","No")</f>
        <v>Yes</v>
      </c>
    </row>
    <row r="277" spans="1:18" hidden="1" x14ac:dyDescent="0.35">
      <c r="A277">
        <v>309342658</v>
      </c>
      <c r="B277" s="3">
        <v>44252</v>
      </c>
      <c r="C277" s="3">
        <v>44269</v>
      </c>
      <c r="D277" t="s">
        <v>178</v>
      </c>
      <c r="E277" t="s">
        <v>21</v>
      </c>
      <c r="F277" t="s">
        <v>30</v>
      </c>
      <c r="G277" t="s">
        <v>14</v>
      </c>
      <c r="H277" t="s">
        <v>19</v>
      </c>
      <c r="I277" s="9">
        <v>222</v>
      </c>
      <c r="J277" s="9">
        <v>81.73</v>
      </c>
      <c r="K277" s="9">
        <v>56.67</v>
      </c>
      <c r="L277" s="9">
        <f>tbl_salesdata[[#This Row],[Units Sold]]*tbl_salesdata[[#This Row],[Unit Cost]]</f>
        <v>12580.74</v>
      </c>
      <c r="M277" s="9">
        <f>tbl_salesdata[[#This Row],[Units Sold]]*tbl_salesdata[[#This Row],[Unit Price]]</f>
        <v>18144.060000000001</v>
      </c>
      <c r="N277" s="9">
        <f>tbl_salesdata[[#This Row],[Total Sales]]-tbl_salesdata[[#This Row],[Total Cost]]</f>
        <v>5563.3200000000015</v>
      </c>
      <c r="O277">
        <f>tbl_salesdata[[#This Row],[Ship Date]]-tbl_salesdata[[#This Row],[Order Date]]</f>
        <v>17</v>
      </c>
      <c r="P277">
        <f>WEEKDAY(tbl_salesdata[[#This Row],[Order Date]],2)</f>
        <v>4</v>
      </c>
      <c r="Q277" t="str">
        <f>TEXT(tbl_salesdata[[#This Row],[Order Date]],"dddd")</f>
        <v>Thursday</v>
      </c>
      <c r="R277" t="str">
        <f>IF(tbl_salesdata[[#This Row],[Weekdaynum]]&gt;5,"Yes","No")</f>
        <v>No</v>
      </c>
    </row>
    <row r="278" spans="1:18" hidden="1" x14ac:dyDescent="0.35">
      <c r="A278">
        <v>902048623</v>
      </c>
      <c r="B278" s="3">
        <v>42709</v>
      </c>
      <c r="C278" s="3">
        <v>42719</v>
      </c>
      <c r="D278" t="s">
        <v>98</v>
      </c>
      <c r="E278" t="s">
        <v>38</v>
      </c>
      <c r="F278" t="s">
        <v>42</v>
      </c>
      <c r="G278" t="s">
        <v>14</v>
      </c>
      <c r="H278" t="s">
        <v>34</v>
      </c>
      <c r="I278" s="9">
        <v>5088</v>
      </c>
      <c r="J278" s="9">
        <v>437.2</v>
      </c>
      <c r="K278" s="9">
        <v>263.33</v>
      </c>
      <c r="L278" s="9">
        <f>tbl_salesdata[[#This Row],[Units Sold]]*tbl_salesdata[[#This Row],[Unit Cost]]</f>
        <v>1339823.0399999998</v>
      </c>
      <c r="M278" s="9">
        <f>tbl_salesdata[[#This Row],[Units Sold]]*tbl_salesdata[[#This Row],[Unit Price]]</f>
        <v>2224473.6</v>
      </c>
      <c r="N278" s="9">
        <f>tbl_salesdata[[#This Row],[Total Sales]]-tbl_salesdata[[#This Row],[Total Cost]]</f>
        <v>884650.56000000029</v>
      </c>
      <c r="O278">
        <f>tbl_salesdata[[#This Row],[Ship Date]]-tbl_salesdata[[#This Row],[Order Date]]</f>
        <v>10</v>
      </c>
      <c r="P278">
        <f>WEEKDAY(tbl_salesdata[[#This Row],[Order Date]],2)</f>
        <v>1</v>
      </c>
      <c r="Q278" t="str">
        <f>TEXT(tbl_salesdata[[#This Row],[Order Date]],"dddd")</f>
        <v>Monday</v>
      </c>
      <c r="R278" t="str">
        <f>IF(tbl_salesdata[[#This Row],[Weekdaynum]]&gt;5,"Yes","No")</f>
        <v>No</v>
      </c>
    </row>
    <row r="279" spans="1:18" hidden="1" x14ac:dyDescent="0.35">
      <c r="A279">
        <v>482213389</v>
      </c>
      <c r="B279" s="3">
        <v>43683</v>
      </c>
      <c r="C279" s="3">
        <v>43685</v>
      </c>
      <c r="D279" t="s">
        <v>174</v>
      </c>
      <c r="E279" t="s">
        <v>29</v>
      </c>
      <c r="F279" t="s">
        <v>33</v>
      </c>
      <c r="G279" t="s">
        <v>14</v>
      </c>
      <c r="H279" t="s">
        <v>34</v>
      </c>
      <c r="I279" s="9">
        <v>6513</v>
      </c>
      <c r="J279" s="9">
        <v>109.28</v>
      </c>
      <c r="K279" s="9">
        <v>35.840000000000003</v>
      </c>
      <c r="L279" s="9">
        <f>tbl_salesdata[[#This Row],[Units Sold]]*tbl_salesdata[[#This Row],[Unit Cost]]</f>
        <v>233425.92000000001</v>
      </c>
      <c r="M279" s="9">
        <f>tbl_salesdata[[#This Row],[Units Sold]]*tbl_salesdata[[#This Row],[Unit Price]]</f>
        <v>711740.64</v>
      </c>
      <c r="N279" s="9">
        <f>tbl_salesdata[[#This Row],[Total Sales]]-tbl_salesdata[[#This Row],[Total Cost]]</f>
        <v>478314.72</v>
      </c>
      <c r="O279">
        <f>tbl_salesdata[[#This Row],[Ship Date]]-tbl_salesdata[[#This Row],[Order Date]]</f>
        <v>2</v>
      </c>
      <c r="P279">
        <f>WEEKDAY(tbl_salesdata[[#This Row],[Order Date]],2)</f>
        <v>2</v>
      </c>
      <c r="Q279" t="str">
        <f>TEXT(tbl_salesdata[[#This Row],[Order Date]],"dddd")</f>
        <v>Tuesday</v>
      </c>
      <c r="R279" t="str">
        <f>IF(tbl_salesdata[[#This Row],[Weekdaynum]]&gt;5,"Yes","No")</f>
        <v>No</v>
      </c>
    </row>
    <row r="280" spans="1:18" hidden="1" x14ac:dyDescent="0.35">
      <c r="A280">
        <v>692073285</v>
      </c>
      <c r="B280" s="3">
        <v>44719</v>
      </c>
      <c r="C280" s="3">
        <v>44722</v>
      </c>
      <c r="D280" t="s">
        <v>59</v>
      </c>
      <c r="E280" t="s">
        <v>12</v>
      </c>
      <c r="F280" t="s">
        <v>68</v>
      </c>
      <c r="G280" t="s">
        <v>18</v>
      </c>
      <c r="H280" t="s">
        <v>19</v>
      </c>
      <c r="I280" s="9">
        <v>8719</v>
      </c>
      <c r="J280" s="9">
        <v>154.06</v>
      </c>
      <c r="K280" s="9">
        <v>90.93</v>
      </c>
      <c r="L280" s="9">
        <f>tbl_salesdata[[#This Row],[Units Sold]]*tbl_salesdata[[#This Row],[Unit Cost]]</f>
        <v>792818.67</v>
      </c>
      <c r="M280" s="9">
        <f>tbl_salesdata[[#This Row],[Units Sold]]*tbl_salesdata[[#This Row],[Unit Price]]</f>
        <v>1343249.1400000001</v>
      </c>
      <c r="N280" s="9">
        <f>tbl_salesdata[[#This Row],[Total Sales]]-tbl_salesdata[[#This Row],[Total Cost]]</f>
        <v>550430.47000000009</v>
      </c>
      <c r="O280">
        <f>tbl_salesdata[[#This Row],[Ship Date]]-tbl_salesdata[[#This Row],[Order Date]]</f>
        <v>3</v>
      </c>
      <c r="P280">
        <f>WEEKDAY(tbl_salesdata[[#This Row],[Order Date]],2)</f>
        <v>2</v>
      </c>
      <c r="Q280" t="str">
        <f>TEXT(tbl_salesdata[[#This Row],[Order Date]],"dddd")</f>
        <v>Tuesday</v>
      </c>
      <c r="R280" t="str">
        <f>IF(tbl_salesdata[[#This Row],[Weekdaynum]]&gt;5,"Yes","No")</f>
        <v>No</v>
      </c>
    </row>
    <row r="281" spans="1:18" hidden="1" x14ac:dyDescent="0.35">
      <c r="A281">
        <v>544177138</v>
      </c>
      <c r="B281" s="3">
        <v>43826</v>
      </c>
      <c r="C281" s="3">
        <v>43838</v>
      </c>
      <c r="D281" t="s">
        <v>131</v>
      </c>
      <c r="E281" t="s">
        <v>32</v>
      </c>
      <c r="F281" t="s">
        <v>56</v>
      </c>
      <c r="G281" t="s">
        <v>14</v>
      </c>
      <c r="H281" t="s">
        <v>26</v>
      </c>
      <c r="I281" s="9">
        <v>2963</v>
      </c>
      <c r="J281" s="9">
        <v>9.33</v>
      </c>
      <c r="K281" s="9">
        <v>6.92</v>
      </c>
      <c r="L281" s="9">
        <f>tbl_salesdata[[#This Row],[Units Sold]]*tbl_salesdata[[#This Row],[Unit Cost]]</f>
        <v>20503.96</v>
      </c>
      <c r="M281" s="9">
        <f>tbl_salesdata[[#This Row],[Units Sold]]*tbl_salesdata[[#This Row],[Unit Price]]</f>
        <v>27644.79</v>
      </c>
      <c r="N281" s="9">
        <f>tbl_salesdata[[#This Row],[Total Sales]]-tbl_salesdata[[#This Row],[Total Cost]]</f>
        <v>7140.8300000000017</v>
      </c>
      <c r="O281">
        <f>tbl_salesdata[[#This Row],[Ship Date]]-tbl_salesdata[[#This Row],[Order Date]]</f>
        <v>12</v>
      </c>
      <c r="P281">
        <f>WEEKDAY(tbl_salesdata[[#This Row],[Order Date]],2)</f>
        <v>5</v>
      </c>
      <c r="Q281" t="str">
        <f>TEXT(tbl_salesdata[[#This Row],[Order Date]],"dddd")</f>
        <v>Friday</v>
      </c>
      <c r="R281" t="str">
        <f>IF(tbl_salesdata[[#This Row],[Weekdaynum]]&gt;5,"Yes","No")</f>
        <v>No</v>
      </c>
    </row>
    <row r="282" spans="1:18" hidden="1" x14ac:dyDescent="0.35">
      <c r="A282">
        <v>471386277</v>
      </c>
      <c r="B282" s="3">
        <v>42641</v>
      </c>
      <c r="C282" s="3">
        <v>42648</v>
      </c>
      <c r="D282" t="s">
        <v>61</v>
      </c>
      <c r="E282" t="s">
        <v>12</v>
      </c>
      <c r="F282" t="s">
        <v>68</v>
      </c>
      <c r="G282" t="s">
        <v>14</v>
      </c>
      <c r="H282" t="s">
        <v>15</v>
      </c>
      <c r="I282" s="9">
        <v>2530</v>
      </c>
      <c r="J282" s="9">
        <v>154.06</v>
      </c>
      <c r="K282" s="9">
        <v>90.93</v>
      </c>
      <c r="L282" s="9">
        <f>tbl_salesdata[[#This Row],[Units Sold]]*tbl_salesdata[[#This Row],[Unit Cost]]</f>
        <v>230052.90000000002</v>
      </c>
      <c r="M282" s="9">
        <f>tbl_salesdata[[#This Row],[Units Sold]]*tbl_salesdata[[#This Row],[Unit Price]]</f>
        <v>389771.8</v>
      </c>
      <c r="N282" s="9">
        <f>tbl_salesdata[[#This Row],[Total Sales]]-tbl_salesdata[[#This Row],[Total Cost]]</f>
        <v>159718.89999999997</v>
      </c>
      <c r="O282">
        <f>tbl_salesdata[[#This Row],[Ship Date]]-tbl_salesdata[[#This Row],[Order Date]]</f>
        <v>7</v>
      </c>
      <c r="P282">
        <f>WEEKDAY(tbl_salesdata[[#This Row],[Order Date]],2)</f>
        <v>3</v>
      </c>
      <c r="Q282" t="str">
        <f>TEXT(tbl_salesdata[[#This Row],[Order Date]],"dddd")</f>
        <v>Wednesday</v>
      </c>
      <c r="R282" t="str">
        <f>IF(tbl_salesdata[[#This Row],[Weekdaynum]]&gt;5,"Yes","No")</f>
        <v>No</v>
      </c>
    </row>
    <row r="283" spans="1:18" hidden="1" x14ac:dyDescent="0.35">
      <c r="A283">
        <v>976874530</v>
      </c>
      <c r="B283" s="3">
        <v>42377</v>
      </c>
      <c r="C283" s="3">
        <v>42393</v>
      </c>
      <c r="D283" t="s">
        <v>179</v>
      </c>
      <c r="E283" t="s">
        <v>32</v>
      </c>
      <c r="F283" t="s">
        <v>30</v>
      </c>
      <c r="G283" t="s">
        <v>14</v>
      </c>
      <c r="H283" t="s">
        <v>26</v>
      </c>
      <c r="I283" s="9">
        <v>7737</v>
      </c>
      <c r="J283" s="9">
        <v>81.73</v>
      </c>
      <c r="K283" s="9">
        <v>56.67</v>
      </c>
      <c r="L283" s="9">
        <f>tbl_salesdata[[#This Row],[Units Sold]]*tbl_salesdata[[#This Row],[Unit Cost]]</f>
        <v>438455.79000000004</v>
      </c>
      <c r="M283" s="9">
        <f>tbl_salesdata[[#This Row],[Units Sold]]*tbl_salesdata[[#This Row],[Unit Price]]</f>
        <v>632345.01</v>
      </c>
      <c r="N283" s="9">
        <f>tbl_salesdata[[#This Row],[Total Sales]]-tbl_salesdata[[#This Row],[Total Cost]]</f>
        <v>193889.21999999997</v>
      </c>
      <c r="O283">
        <f>tbl_salesdata[[#This Row],[Ship Date]]-tbl_salesdata[[#This Row],[Order Date]]</f>
        <v>16</v>
      </c>
      <c r="P283">
        <f>WEEKDAY(tbl_salesdata[[#This Row],[Order Date]],2)</f>
        <v>5</v>
      </c>
      <c r="Q283" t="str">
        <f>TEXT(tbl_salesdata[[#This Row],[Order Date]],"dddd")</f>
        <v>Friday</v>
      </c>
      <c r="R283" t="str">
        <f>IF(tbl_salesdata[[#This Row],[Weekdaynum]]&gt;5,"Yes","No")</f>
        <v>No</v>
      </c>
    </row>
    <row r="284" spans="1:18" hidden="1" x14ac:dyDescent="0.35">
      <c r="A284">
        <v>384128224</v>
      </c>
      <c r="B284" s="3">
        <v>44640</v>
      </c>
      <c r="C284" s="3">
        <v>44654</v>
      </c>
      <c r="D284" t="s">
        <v>125</v>
      </c>
      <c r="E284" t="s">
        <v>21</v>
      </c>
      <c r="F284" t="s">
        <v>76</v>
      </c>
      <c r="G284" t="s">
        <v>18</v>
      </c>
      <c r="H284" t="s">
        <v>15</v>
      </c>
      <c r="I284" s="9">
        <v>933</v>
      </c>
      <c r="J284" s="9">
        <v>668.27</v>
      </c>
      <c r="K284" s="9">
        <v>502.54</v>
      </c>
      <c r="L284" s="9">
        <f>tbl_salesdata[[#This Row],[Units Sold]]*tbl_salesdata[[#This Row],[Unit Cost]]</f>
        <v>468869.82</v>
      </c>
      <c r="M284" s="9">
        <f>tbl_salesdata[[#This Row],[Units Sold]]*tbl_salesdata[[#This Row],[Unit Price]]</f>
        <v>623495.91</v>
      </c>
      <c r="N284" s="9">
        <f>tbl_salesdata[[#This Row],[Total Sales]]-tbl_salesdata[[#This Row],[Total Cost]]</f>
        <v>154626.09000000003</v>
      </c>
      <c r="O284">
        <f>tbl_salesdata[[#This Row],[Ship Date]]-tbl_salesdata[[#This Row],[Order Date]]</f>
        <v>14</v>
      </c>
      <c r="P284">
        <f>WEEKDAY(tbl_salesdata[[#This Row],[Order Date]],2)</f>
        <v>7</v>
      </c>
      <c r="Q284" t="str">
        <f>TEXT(tbl_salesdata[[#This Row],[Order Date]],"dddd")</f>
        <v>Sunday</v>
      </c>
      <c r="R284" t="str">
        <f>IF(tbl_salesdata[[#This Row],[Weekdaynum]]&gt;5,"Yes","No")</f>
        <v>Yes</v>
      </c>
    </row>
    <row r="285" spans="1:18" hidden="1" x14ac:dyDescent="0.35">
      <c r="A285">
        <v>686946189</v>
      </c>
      <c r="B285" s="3">
        <v>44613</v>
      </c>
      <c r="C285" s="3">
        <v>44626</v>
      </c>
      <c r="D285" t="s">
        <v>89</v>
      </c>
      <c r="E285" t="s">
        <v>38</v>
      </c>
      <c r="F285" t="s">
        <v>30</v>
      </c>
      <c r="G285" t="s">
        <v>14</v>
      </c>
      <c r="H285" t="s">
        <v>34</v>
      </c>
      <c r="I285" s="9">
        <v>1498</v>
      </c>
      <c r="J285" s="9">
        <v>81.73</v>
      </c>
      <c r="K285" s="9">
        <v>56.67</v>
      </c>
      <c r="L285" s="9">
        <f>tbl_salesdata[[#This Row],[Units Sold]]*tbl_salesdata[[#This Row],[Unit Cost]]</f>
        <v>84891.66</v>
      </c>
      <c r="M285" s="9">
        <f>tbl_salesdata[[#This Row],[Units Sold]]*tbl_salesdata[[#This Row],[Unit Price]]</f>
        <v>122431.54000000001</v>
      </c>
      <c r="N285" s="9">
        <f>tbl_salesdata[[#This Row],[Total Sales]]-tbl_salesdata[[#This Row],[Total Cost]]</f>
        <v>37539.880000000005</v>
      </c>
      <c r="O285">
        <f>tbl_salesdata[[#This Row],[Ship Date]]-tbl_salesdata[[#This Row],[Order Date]]</f>
        <v>13</v>
      </c>
      <c r="P285">
        <f>WEEKDAY(tbl_salesdata[[#This Row],[Order Date]],2)</f>
        <v>1</v>
      </c>
      <c r="Q285" t="str">
        <f>TEXT(tbl_salesdata[[#This Row],[Order Date]],"dddd")</f>
        <v>Monday</v>
      </c>
      <c r="R285" t="str">
        <f>IF(tbl_salesdata[[#This Row],[Weekdaynum]]&gt;5,"Yes","No")</f>
        <v>No</v>
      </c>
    </row>
    <row r="286" spans="1:18" hidden="1" x14ac:dyDescent="0.35">
      <c r="A286">
        <v>799439752</v>
      </c>
      <c r="B286" s="3">
        <v>44026</v>
      </c>
      <c r="C286" s="3">
        <v>44029</v>
      </c>
      <c r="D286" t="s">
        <v>114</v>
      </c>
      <c r="E286" t="s">
        <v>38</v>
      </c>
      <c r="F286" t="s">
        <v>17</v>
      </c>
      <c r="G286" t="s">
        <v>18</v>
      </c>
      <c r="H286" t="s">
        <v>15</v>
      </c>
      <c r="I286" s="9">
        <v>843</v>
      </c>
      <c r="J286" s="9">
        <v>152.58000000000001</v>
      </c>
      <c r="K286" s="9">
        <v>97.44</v>
      </c>
      <c r="L286" s="9">
        <f>tbl_salesdata[[#This Row],[Units Sold]]*tbl_salesdata[[#This Row],[Unit Cost]]</f>
        <v>82141.919999999998</v>
      </c>
      <c r="M286" s="9">
        <f>tbl_salesdata[[#This Row],[Units Sold]]*tbl_salesdata[[#This Row],[Unit Price]]</f>
        <v>128624.94000000002</v>
      </c>
      <c r="N286" s="9">
        <f>tbl_salesdata[[#This Row],[Total Sales]]-tbl_salesdata[[#This Row],[Total Cost]]</f>
        <v>46483.020000000019</v>
      </c>
      <c r="O286">
        <f>tbl_salesdata[[#This Row],[Ship Date]]-tbl_salesdata[[#This Row],[Order Date]]</f>
        <v>3</v>
      </c>
      <c r="P286">
        <f>WEEKDAY(tbl_salesdata[[#This Row],[Order Date]],2)</f>
        <v>2</v>
      </c>
      <c r="Q286" t="str">
        <f>TEXT(tbl_salesdata[[#This Row],[Order Date]],"dddd")</f>
        <v>Tuesday</v>
      </c>
      <c r="R286" t="str">
        <f>IF(tbl_salesdata[[#This Row],[Weekdaynum]]&gt;5,"Yes","No")</f>
        <v>No</v>
      </c>
    </row>
    <row r="287" spans="1:18" x14ac:dyDescent="0.35">
      <c r="A287">
        <v>601202619</v>
      </c>
      <c r="B287" s="3">
        <v>42777</v>
      </c>
      <c r="C287" s="3">
        <v>42781</v>
      </c>
      <c r="D287" t="s">
        <v>53</v>
      </c>
      <c r="E287" t="s">
        <v>29</v>
      </c>
      <c r="F287" t="s">
        <v>40</v>
      </c>
      <c r="G287" t="s">
        <v>18</v>
      </c>
      <c r="H287" t="s">
        <v>15</v>
      </c>
      <c r="I287" s="9">
        <v>8070</v>
      </c>
      <c r="J287" s="9">
        <v>651.21</v>
      </c>
      <c r="K287" s="9">
        <v>524.96</v>
      </c>
      <c r="L287" s="9">
        <f>tbl_salesdata[[#This Row],[Units Sold]]*tbl_salesdata[[#This Row],[Unit Cost]]</f>
        <v>4236427.2</v>
      </c>
      <c r="M287" s="9">
        <f>tbl_salesdata[[#This Row],[Units Sold]]*tbl_salesdata[[#This Row],[Unit Price]]</f>
        <v>5255264.7</v>
      </c>
      <c r="N287" s="9">
        <f>tbl_salesdata[[#This Row],[Total Sales]]-tbl_salesdata[[#This Row],[Total Cost]]</f>
        <v>1018837.5</v>
      </c>
      <c r="O287">
        <f>tbl_salesdata[[#This Row],[Ship Date]]-tbl_salesdata[[#This Row],[Order Date]]</f>
        <v>4</v>
      </c>
      <c r="P287">
        <f>WEEKDAY(tbl_salesdata[[#This Row],[Order Date]],2)</f>
        <v>6</v>
      </c>
      <c r="Q287" t="str">
        <f>TEXT(tbl_salesdata[[#This Row],[Order Date]],"dddd")</f>
        <v>Saturday</v>
      </c>
      <c r="R287" t="str">
        <f>IF(tbl_salesdata[[#This Row],[Weekdaynum]]&gt;5,"Yes","No")</f>
        <v>Yes</v>
      </c>
    </row>
    <row r="288" spans="1:18" hidden="1" x14ac:dyDescent="0.35">
      <c r="A288">
        <v>511461484</v>
      </c>
      <c r="B288" s="3">
        <v>42729</v>
      </c>
      <c r="C288" s="3">
        <v>42745</v>
      </c>
      <c r="D288" t="s">
        <v>173</v>
      </c>
      <c r="E288" t="s">
        <v>24</v>
      </c>
      <c r="F288" t="s">
        <v>22</v>
      </c>
      <c r="G288" t="s">
        <v>18</v>
      </c>
      <c r="H288" t="s">
        <v>34</v>
      </c>
      <c r="I288" s="9">
        <v>1674</v>
      </c>
      <c r="J288" s="9">
        <v>47.45</v>
      </c>
      <c r="K288" s="9">
        <v>31.79</v>
      </c>
      <c r="L288" s="9">
        <f>tbl_salesdata[[#This Row],[Units Sold]]*tbl_salesdata[[#This Row],[Unit Cost]]</f>
        <v>53216.46</v>
      </c>
      <c r="M288" s="9">
        <f>tbl_salesdata[[#This Row],[Units Sold]]*tbl_salesdata[[#This Row],[Unit Price]]</f>
        <v>79431.3</v>
      </c>
      <c r="N288" s="9">
        <f>tbl_salesdata[[#This Row],[Total Sales]]-tbl_salesdata[[#This Row],[Total Cost]]</f>
        <v>26214.840000000004</v>
      </c>
      <c r="O288">
        <f>tbl_salesdata[[#This Row],[Ship Date]]-tbl_salesdata[[#This Row],[Order Date]]</f>
        <v>16</v>
      </c>
      <c r="P288">
        <f>WEEKDAY(tbl_salesdata[[#This Row],[Order Date]],2)</f>
        <v>7</v>
      </c>
      <c r="Q288" t="str">
        <f>TEXT(tbl_salesdata[[#This Row],[Order Date]],"dddd")</f>
        <v>Sunday</v>
      </c>
      <c r="R288" t="str">
        <f>IF(tbl_salesdata[[#This Row],[Weekdaynum]]&gt;5,"Yes","No")</f>
        <v>Yes</v>
      </c>
    </row>
    <row r="289" spans="1:18" hidden="1" x14ac:dyDescent="0.35">
      <c r="A289">
        <v>990774810</v>
      </c>
      <c r="B289" s="3">
        <v>43117</v>
      </c>
      <c r="C289" s="3">
        <v>43118</v>
      </c>
      <c r="D289" t="s">
        <v>91</v>
      </c>
      <c r="E289" t="s">
        <v>21</v>
      </c>
      <c r="F289" t="s">
        <v>76</v>
      </c>
      <c r="G289" t="s">
        <v>18</v>
      </c>
      <c r="H289" t="s">
        <v>19</v>
      </c>
      <c r="I289" s="9">
        <v>1138</v>
      </c>
      <c r="J289" s="9">
        <v>668.27</v>
      </c>
      <c r="K289" s="9">
        <v>502.54</v>
      </c>
      <c r="L289" s="9">
        <f>tbl_salesdata[[#This Row],[Units Sold]]*tbl_salesdata[[#This Row],[Unit Cost]]</f>
        <v>571890.52</v>
      </c>
      <c r="M289" s="9">
        <f>tbl_salesdata[[#This Row],[Units Sold]]*tbl_salesdata[[#This Row],[Unit Price]]</f>
        <v>760491.26</v>
      </c>
      <c r="N289" s="9">
        <f>tbl_salesdata[[#This Row],[Total Sales]]-tbl_salesdata[[#This Row],[Total Cost]]</f>
        <v>188600.74</v>
      </c>
      <c r="O289">
        <f>tbl_salesdata[[#This Row],[Ship Date]]-tbl_salesdata[[#This Row],[Order Date]]</f>
        <v>1</v>
      </c>
      <c r="P289">
        <f>WEEKDAY(tbl_salesdata[[#This Row],[Order Date]],2)</f>
        <v>3</v>
      </c>
      <c r="Q289" t="str">
        <f>TEXT(tbl_salesdata[[#This Row],[Order Date]],"dddd")</f>
        <v>Wednesday</v>
      </c>
      <c r="R289" t="str">
        <f>IF(tbl_salesdata[[#This Row],[Weekdaynum]]&gt;5,"Yes","No")</f>
        <v>No</v>
      </c>
    </row>
    <row r="290" spans="1:18" hidden="1" x14ac:dyDescent="0.35">
      <c r="A290">
        <v>339334046</v>
      </c>
      <c r="B290" s="3">
        <v>44257</v>
      </c>
      <c r="C290" s="3">
        <v>44275</v>
      </c>
      <c r="D290" t="s">
        <v>126</v>
      </c>
      <c r="E290" t="s">
        <v>24</v>
      </c>
      <c r="F290" t="s">
        <v>17</v>
      </c>
      <c r="G290" t="s">
        <v>18</v>
      </c>
      <c r="H290" t="s">
        <v>15</v>
      </c>
      <c r="I290" s="9">
        <v>5340</v>
      </c>
      <c r="J290" s="9">
        <v>152.58000000000001</v>
      </c>
      <c r="K290" s="9">
        <v>97.44</v>
      </c>
      <c r="L290" s="9">
        <f>tbl_salesdata[[#This Row],[Units Sold]]*tbl_salesdata[[#This Row],[Unit Cost]]</f>
        <v>520329.6</v>
      </c>
      <c r="M290" s="9">
        <f>tbl_salesdata[[#This Row],[Units Sold]]*tbl_salesdata[[#This Row],[Unit Price]]</f>
        <v>814777.20000000007</v>
      </c>
      <c r="N290" s="9">
        <f>tbl_salesdata[[#This Row],[Total Sales]]-tbl_salesdata[[#This Row],[Total Cost]]</f>
        <v>294447.60000000009</v>
      </c>
      <c r="O290">
        <f>tbl_salesdata[[#This Row],[Ship Date]]-tbl_salesdata[[#This Row],[Order Date]]</f>
        <v>18</v>
      </c>
      <c r="P290">
        <f>WEEKDAY(tbl_salesdata[[#This Row],[Order Date]],2)</f>
        <v>2</v>
      </c>
      <c r="Q290" t="str">
        <f>TEXT(tbl_salesdata[[#This Row],[Order Date]],"dddd")</f>
        <v>Tuesday</v>
      </c>
      <c r="R290" t="str">
        <f>IF(tbl_salesdata[[#This Row],[Weekdaynum]]&gt;5,"Yes","No")</f>
        <v>No</v>
      </c>
    </row>
    <row r="291" spans="1:18" x14ac:dyDescent="0.35">
      <c r="A291">
        <v>394356667</v>
      </c>
      <c r="B291" s="3">
        <v>42581</v>
      </c>
      <c r="C291" s="3">
        <v>42589</v>
      </c>
      <c r="D291" t="s">
        <v>115</v>
      </c>
      <c r="E291" t="s">
        <v>21</v>
      </c>
      <c r="F291" t="s">
        <v>76</v>
      </c>
      <c r="G291" t="s">
        <v>14</v>
      </c>
      <c r="H291" t="s">
        <v>19</v>
      </c>
      <c r="I291" s="9">
        <v>7756</v>
      </c>
      <c r="J291" s="9">
        <v>668.27</v>
      </c>
      <c r="K291" s="9">
        <v>502.54</v>
      </c>
      <c r="L291" s="9">
        <f>tbl_salesdata[[#This Row],[Units Sold]]*tbl_salesdata[[#This Row],[Unit Cost]]</f>
        <v>3897700.24</v>
      </c>
      <c r="M291" s="9">
        <f>tbl_salesdata[[#This Row],[Units Sold]]*tbl_salesdata[[#This Row],[Unit Price]]</f>
        <v>5183102.12</v>
      </c>
      <c r="N291" s="9">
        <f>tbl_salesdata[[#This Row],[Total Sales]]-tbl_salesdata[[#This Row],[Total Cost]]</f>
        <v>1285401.8799999999</v>
      </c>
      <c r="O291">
        <f>tbl_salesdata[[#This Row],[Ship Date]]-tbl_salesdata[[#This Row],[Order Date]]</f>
        <v>8</v>
      </c>
      <c r="P291">
        <f>WEEKDAY(tbl_salesdata[[#This Row],[Order Date]],2)</f>
        <v>6</v>
      </c>
      <c r="Q291" t="str">
        <f>TEXT(tbl_salesdata[[#This Row],[Order Date]],"dddd")</f>
        <v>Saturday</v>
      </c>
      <c r="R291" t="str">
        <f>IF(tbl_salesdata[[#This Row],[Weekdaynum]]&gt;5,"Yes","No")</f>
        <v>Yes</v>
      </c>
    </row>
    <row r="292" spans="1:18" x14ac:dyDescent="0.35">
      <c r="A292">
        <v>914088094</v>
      </c>
      <c r="B292" s="3">
        <v>44681</v>
      </c>
      <c r="C292" s="3">
        <v>44686</v>
      </c>
      <c r="D292" t="s">
        <v>161</v>
      </c>
      <c r="E292" t="s">
        <v>24</v>
      </c>
      <c r="F292" t="s">
        <v>40</v>
      </c>
      <c r="G292" t="s">
        <v>14</v>
      </c>
      <c r="H292" t="s">
        <v>19</v>
      </c>
      <c r="I292" s="9">
        <v>7835</v>
      </c>
      <c r="J292" s="9">
        <v>651.21</v>
      </c>
      <c r="K292" s="9">
        <v>524.96</v>
      </c>
      <c r="L292" s="9">
        <f>tbl_salesdata[[#This Row],[Units Sold]]*tbl_salesdata[[#This Row],[Unit Cost]]</f>
        <v>4113061.6</v>
      </c>
      <c r="M292" s="9">
        <f>tbl_salesdata[[#This Row],[Units Sold]]*tbl_salesdata[[#This Row],[Unit Price]]</f>
        <v>5102230.3500000006</v>
      </c>
      <c r="N292" s="9">
        <f>tbl_salesdata[[#This Row],[Total Sales]]-tbl_salesdata[[#This Row],[Total Cost]]</f>
        <v>989168.75000000047</v>
      </c>
      <c r="O292">
        <f>tbl_salesdata[[#This Row],[Ship Date]]-tbl_salesdata[[#This Row],[Order Date]]</f>
        <v>5</v>
      </c>
      <c r="P292">
        <f>WEEKDAY(tbl_salesdata[[#This Row],[Order Date]],2)</f>
        <v>6</v>
      </c>
      <c r="Q292" t="str">
        <f>TEXT(tbl_salesdata[[#This Row],[Order Date]],"dddd")</f>
        <v>Saturday</v>
      </c>
      <c r="R292" t="str">
        <f>IF(tbl_salesdata[[#This Row],[Weekdaynum]]&gt;5,"Yes","No")</f>
        <v>Yes</v>
      </c>
    </row>
    <row r="293" spans="1:18" x14ac:dyDescent="0.35">
      <c r="A293">
        <v>274628436</v>
      </c>
      <c r="B293" s="3">
        <v>42175</v>
      </c>
      <c r="C293" s="3">
        <v>42186</v>
      </c>
      <c r="D293" t="s">
        <v>63</v>
      </c>
      <c r="E293" t="s">
        <v>32</v>
      </c>
      <c r="F293" t="s">
        <v>76</v>
      </c>
      <c r="G293" t="s">
        <v>14</v>
      </c>
      <c r="H293" t="s">
        <v>26</v>
      </c>
      <c r="I293" s="9">
        <v>7512</v>
      </c>
      <c r="J293" s="9">
        <v>668.27</v>
      </c>
      <c r="K293" s="9">
        <v>502.54</v>
      </c>
      <c r="L293" s="9">
        <f>tbl_salesdata[[#This Row],[Units Sold]]*tbl_salesdata[[#This Row],[Unit Cost]]</f>
        <v>3775080.48</v>
      </c>
      <c r="M293" s="9">
        <f>tbl_salesdata[[#This Row],[Units Sold]]*tbl_salesdata[[#This Row],[Unit Price]]</f>
        <v>5020044.24</v>
      </c>
      <c r="N293" s="9">
        <f>tbl_salesdata[[#This Row],[Total Sales]]-tbl_salesdata[[#This Row],[Total Cost]]</f>
        <v>1244963.7600000002</v>
      </c>
      <c r="O293">
        <f>tbl_salesdata[[#This Row],[Ship Date]]-tbl_salesdata[[#This Row],[Order Date]]</f>
        <v>11</v>
      </c>
      <c r="P293">
        <f>WEEKDAY(tbl_salesdata[[#This Row],[Order Date]],2)</f>
        <v>6</v>
      </c>
      <c r="Q293" t="str">
        <f>TEXT(tbl_salesdata[[#This Row],[Order Date]],"dddd")</f>
        <v>Saturday</v>
      </c>
      <c r="R293" t="str">
        <f>IF(tbl_salesdata[[#This Row],[Weekdaynum]]&gt;5,"Yes","No")</f>
        <v>Yes</v>
      </c>
    </row>
    <row r="294" spans="1:18" hidden="1" x14ac:dyDescent="0.35">
      <c r="A294">
        <v>244194161</v>
      </c>
      <c r="B294" s="3">
        <v>44537</v>
      </c>
      <c r="C294" s="3">
        <v>44547</v>
      </c>
      <c r="D294" t="s">
        <v>181</v>
      </c>
      <c r="E294" t="s">
        <v>38</v>
      </c>
      <c r="F294" t="s">
        <v>47</v>
      </c>
      <c r="G294" t="s">
        <v>18</v>
      </c>
      <c r="H294" t="s">
        <v>26</v>
      </c>
      <c r="I294" s="9">
        <v>1334</v>
      </c>
      <c r="J294" s="9">
        <v>421.89</v>
      </c>
      <c r="K294" s="9">
        <v>364.69</v>
      </c>
      <c r="L294" s="9">
        <f>tbl_salesdata[[#This Row],[Units Sold]]*tbl_salesdata[[#This Row],[Unit Cost]]</f>
        <v>486496.46</v>
      </c>
      <c r="M294" s="9">
        <f>tbl_salesdata[[#This Row],[Units Sold]]*tbl_salesdata[[#This Row],[Unit Price]]</f>
        <v>562801.26</v>
      </c>
      <c r="N294" s="9">
        <f>tbl_salesdata[[#This Row],[Total Sales]]-tbl_salesdata[[#This Row],[Total Cost]]</f>
        <v>76304.799999999988</v>
      </c>
      <c r="O294">
        <f>tbl_salesdata[[#This Row],[Ship Date]]-tbl_salesdata[[#This Row],[Order Date]]</f>
        <v>10</v>
      </c>
      <c r="P294">
        <f>WEEKDAY(tbl_salesdata[[#This Row],[Order Date]],2)</f>
        <v>2</v>
      </c>
      <c r="Q294" t="str">
        <f>TEXT(tbl_salesdata[[#This Row],[Order Date]],"dddd")</f>
        <v>Tuesday</v>
      </c>
      <c r="R294" t="str">
        <f>IF(tbl_salesdata[[#This Row],[Weekdaynum]]&gt;5,"Yes","No")</f>
        <v>No</v>
      </c>
    </row>
    <row r="295" spans="1:18" hidden="1" x14ac:dyDescent="0.35">
      <c r="A295">
        <v>980340373</v>
      </c>
      <c r="B295" s="3">
        <v>42401</v>
      </c>
      <c r="C295" s="3">
        <v>42415</v>
      </c>
      <c r="D295" t="s">
        <v>182</v>
      </c>
      <c r="E295" t="s">
        <v>12</v>
      </c>
      <c r="F295" t="s">
        <v>56</v>
      </c>
      <c r="G295" t="s">
        <v>18</v>
      </c>
      <c r="H295" t="s">
        <v>26</v>
      </c>
      <c r="I295" s="9">
        <v>3357</v>
      </c>
      <c r="J295" s="9">
        <v>9.33</v>
      </c>
      <c r="K295" s="9">
        <v>6.92</v>
      </c>
      <c r="L295" s="9">
        <f>tbl_salesdata[[#This Row],[Units Sold]]*tbl_salesdata[[#This Row],[Unit Cost]]</f>
        <v>23230.44</v>
      </c>
      <c r="M295" s="9">
        <f>tbl_salesdata[[#This Row],[Units Sold]]*tbl_salesdata[[#This Row],[Unit Price]]</f>
        <v>31320.81</v>
      </c>
      <c r="N295" s="9">
        <f>tbl_salesdata[[#This Row],[Total Sales]]-tbl_salesdata[[#This Row],[Total Cost]]</f>
        <v>8090.3700000000026</v>
      </c>
      <c r="O295">
        <f>tbl_salesdata[[#This Row],[Ship Date]]-tbl_salesdata[[#This Row],[Order Date]]</f>
        <v>14</v>
      </c>
      <c r="P295">
        <f>WEEKDAY(tbl_salesdata[[#This Row],[Order Date]],2)</f>
        <v>1</v>
      </c>
      <c r="Q295" t="str">
        <f>TEXT(tbl_salesdata[[#This Row],[Order Date]],"dddd")</f>
        <v>Monday</v>
      </c>
      <c r="R295" t="str">
        <f>IF(tbl_salesdata[[#This Row],[Weekdaynum]]&gt;5,"Yes","No")</f>
        <v>No</v>
      </c>
    </row>
    <row r="296" spans="1:18" hidden="1" x14ac:dyDescent="0.35">
      <c r="A296">
        <v>384462964</v>
      </c>
      <c r="B296" s="3">
        <v>44840</v>
      </c>
      <c r="C296" s="3">
        <v>44857</v>
      </c>
      <c r="D296" t="s">
        <v>82</v>
      </c>
      <c r="E296" t="s">
        <v>32</v>
      </c>
      <c r="F296" t="s">
        <v>22</v>
      </c>
      <c r="G296" t="s">
        <v>14</v>
      </c>
      <c r="H296" t="s">
        <v>15</v>
      </c>
      <c r="I296" s="9">
        <v>9990</v>
      </c>
      <c r="J296" s="9">
        <v>47.45</v>
      </c>
      <c r="K296" s="9">
        <v>31.79</v>
      </c>
      <c r="L296" s="9">
        <f>tbl_salesdata[[#This Row],[Units Sold]]*tbl_salesdata[[#This Row],[Unit Cost]]</f>
        <v>317582.09999999998</v>
      </c>
      <c r="M296" s="9">
        <f>tbl_salesdata[[#This Row],[Units Sold]]*tbl_salesdata[[#This Row],[Unit Price]]</f>
        <v>474025.5</v>
      </c>
      <c r="N296" s="9">
        <f>tbl_salesdata[[#This Row],[Total Sales]]-tbl_salesdata[[#This Row],[Total Cost]]</f>
        <v>156443.40000000002</v>
      </c>
      <c r="O296">
        <f>tbl_salesdata[[#This Row],[Ship Date]]-tbl_salesdata[[#This Row],[Order Date]]</f>
        <v>17</v>
      </c>
      <c r="P296">
        <f>WEEKDAY(tbl_salesdata[[#This Row],[Order Date]],2)</f>
        <v>4</v>
      </c>
      <c r="Q296" t="str">
        <f>TEXT(tbl_salesdata[[#This Row],[Order Date]],"dddd")</f>
        <v>Thursday</v>
      </c>
      <c r="R296" t="str">
        <f>IF(tbl_salesdata[[#This Row],[Weekdaynum]]&gt;5,"Yes","No")</f>
        <v>No</v>
      </c>
    </row>
    <row r="297" spans="1:18" hidden="1" x14ac:dyDescent="0.35">
      <c r="A297">
        <v>394110763</v>
      </c>
      <c r="B297" s="3">
        <v>44556</v>
      </c>
      <c r="C297" s="3">
        <v>44567</v>
      </c>
      <c r="D297" t="s">
        <v>79</v>
      </c>
      <c r="E297" t="s">
        <v>21</v>
      </c>
      <c r="F297" t="s">
        <v>68</v>
      </c>
      <c r="G297" t="s">
        <v>18</v>
      </c>
      <c r="H297" t="s">
        <v>19</v>
      </c>
      <c r="I297" s="9">
        <v>4988</v>
      </c>
      <c r="J297" s="9">
        <v>154.06</v>
      </c>
      <c r="K297" s="9">
        <v>90.93</v>
      </c>
      <c r="L297" s="9">
        <f>tbl_salesdata[[#This Row],[Units Sold]]*tbl_salesdata[[#This Row],[Unit Cost]]</f>
        <v>453558.84</v>
      </c>
      <c r="M297" s="9">
        <f>tbl_salesdata[[#This Row],[Units Sold]]*tbl_salesdata[[#This Row],[Unit Price]]</f>
        <v>768451.28</v>
      </c>
      <c r="N297" s="9">
        <f>tbl_salesdata[[#This Row],[Total Sales]]-tbl_salesdata[[#This Row],[Total Cost]]</f>
        <v>314892.44</v>
      </c>
      <c r="O297">
        <f>tbl_salesdata[[#This Row],[Ship Date]]-tbl_salesdata[[#This Row],[Order Date]]</f>
        <v>11</v>
      </c>
      <c r="P297">
        <f>WEEKDAY(tbl_salesdata[[#This Row],[Order Date]],2)</f>
        <v>7</v>
      </c>
      <c r="Q297" t="str">
        <f>TEXT(tbl_salesdata[[#This Row],[Order Date]],"dddd")</f>
        <v>Sunday</v>
      </c>
      <c r="R297" t="str">
        <f>IF(tbl_salesdata[[#This Row],[Weekdaynum]]&gt;5,"Yes","No")</f>
        <v>Yes</v>
      </c>
    </row>
    <row r="298" spans="1:18" hidden="1" x14ac:dyDescent="0.35">
      <c r="A298">
        <v>767145097</v>
      </c>
      <c r="B298" s="3">
        <v>43143</v>
      </c>
      <c r="C298" s="3">
        <v>43147</v>
      </c>
      <c r="D298" t="s">
        <v>31</v>
      </c>
      <c r="E298" t="s">
        <v>32</v>
      </c>
      <c r="F298" t="s">
        <v>42</v>
      </c>
      <c r="G298" t="s">
        <v>14</v>
      </c>
      <c r="H298" t="s">
        <v>26</v>
      </c>
      <c r="I298" s="9">
        <v>4137</v>
      </c>
      <c r="J298" s="9">
        <v>437.2</v>
      </c>
      <c r="K298" s="9">
        <v>263.33</v>
      </c>
      <c r="L298" s="9">
        <f>tbl_salesdata[[#This Row],[Units Sold]]*tbl_salesdata[[#This Row],[Unit Cost]]</f>
        <v>1089396.21</v>
      </c>
      <c r="M298" s="9">
        <f>tbl_salesdata[[#This Row],[Units Sold]]*tbl_salesdata[[#This Row],[Unit Price]]</f>
        <v>1808696.4</v>
      </c>
      <c r="N298" s="9">
        <f>tbl_salesdata[[#This Row],[Total Sales]]-tbl_salesdata[[#This Row],[Total Cost]]</f>
        <v>719300.19</v>
      </c>
      <c r="O298">
        <f>tbl_salesdata[[#This Row],[Ship Date]]-tbl_salesdata[[#This Row],[Order Date]]</f>
        <v>4</v>
      </c>
      <c r="P298">
        <f>WEEKDAY(tbl_salesdata[[#This Row],[Order Date]],2)</f>
        <v>1</v>
      </c>
      <c r="Q298" t="str">
        <f>TEXT(tbl_salesdata[[#This Row],[Order Date]],"dddd")</f>
        <v>Monday</v>
      </c>
      <c r="R298" t="str">
        <f>IF(tbl_salesdata[[#This Row],[Weekdaynum]]&gt;5,"Yes","No")</f>
        <v>No</v>
      </c>
    </row>
    <row r="299" spans="1:18" x14ac:dyDescent="0.35">
      <c r="A299">
        <v>421660268</v>
      </c>
      <c r="B299" s="3">
        <v>42077</v>
      </c>
      <c r="C299" s="3">
        <v>42096</v>
      </c>
      <c r="D299" t="s">
        <v>205</v>
      </c>
      <c r="E299" t="s">
        <v>21</v>
      </c>
      <c r="F299" t="s">
        <v>76</v>
      </c>
      <c r="G299" t="s">
        <v>18</v>
      </c>
      <c r="H299" t="s">
        <v>19</v>
      </c>
      <c r="I299" s="9">
        <v>7498</v>
      </c>
      <c r="J299" s="9">
        <v>668.27</v>
      </c>
      <c r="K299" s="9">
        <v>502.54</v>
      </c>
      <c r="L299" s="9">
        <f>tbl_salesdata[[#This Row],[Units Sold]]*tbl_salesdata[[#This Row],[Unit Cost]]</f>
        <v>3768044.92</v>
      </c>
      <c r="M299" s="9">
        <f>tbl_salesdata[[#This Row],[Units Sold]]*tbl_salesdata[[#This Row],[Unit Price]]</f>
        <v>5010688.46</v>
      </c>
      <c r="N299" s="9">
        <f>tbl_salesdata[[#This Row],[Total Sales]]-tbl_salesdata[[#This Row],[Total Cost]]</f>
        <v>1242643.54</v>
      </c>
      <c r="O299">
        <f>tbl_salesdata[[#This Row],[Ship Date]]-tbl_salesdata[[#This Row],[Order Date]]</f>
        <v>19</v>
      </c>
      <c r="P299">
        <f>WEEKDAY(tbl_salesdata[[#This Row],[Order Date]],2)</f>
        <v>6</v>
      </c>
      <c r="Q299" t="str">
        <f>TEXT(tbl_salesdata[[#This Row],[Order Date]],"dddd")</f>
        <v>Saturday</v>
      </c>
      <c r="R299" t="str">
        <f>IF(tbl_salesdata[[#This Row],[Weekdaynum]]&gt;5,"Yes","No")</f>
        <v>Yes</v>
      </c>
    </row>
    <row r="300" spans="1:18" hidden="1" x14ac:dyDescent="0.35">
      <c r="A300">
        <v>636381185</v>
      </c>
      <c r="B300" s="3">
        <v>44379</v>
      </c>
      <c r="C300" s="3">
        <v>44386</v>
      </c>
      <c r="D300" t="s">
        <v>183</v>
      </c>
      <c r="E300" t="s">
        <v>24</v>
      </c>
      <c r="F300" t="s">
        <v>25</v>
      </c>
      <c r="G300" t="s">
        <v>14</v>
      </c>
      <c r="H300" t="s">
        <v>26</v>
      </c>
      <c r="I300" s="9">
        <v>8189</v>
      </c>
      <c r="J300" s="9">
        <v>205.7</v>
      </c>
      <c r="K300" s="9">
        <v>117.11</v>
      </c>
      <c r="L300" s="9">
        <f>tbl_salesdata[[#This Row],[Units Sold]]*tbl_salesdata[[#This Row],[Unit Cost]]</f>
        <v>959013.79</v>
      </c>
      <c r="M300" s="9">
        <f>tbl_salesdata[[#This Row],[Units Sold]]*tbl_salesdata[[#This Row],[Unit Price]]</f>
        <v>1684477.2999999998</v>
      </c>
      <c r="N300" s="9">
        <f>tbl_salesdata[[#This Row],[Total Sales]]-tbl_salesdata[[#This Row],[Total Cost]]</f>
        <v>725463.50999999978</v>
      </c>
      <c r="O300">
        <f>tbl_salesdata[[#This Row],[Ship Date]]-tbl_salesdata[[#This Row],[Order Date]]</f>
        <v>7</v>
      </c>
      <c r="P300">
        <f>WEEKDAY(tbl_salesdata[[#This Row],[Order Date]],2)</f>
        <v>5</v>
      </c>
      <c r="Q300" t="str">
        <f>TEXT(tbl_salesdata[[#This Row],[Order Date]],"dddd")</f>
        <v>Friday</v>
      </c>
      <c r="R300" t="str">
        <f>IF(tbl_salesdata[[#This Row],[Weekdaynum]]&gt;5,"Yes","No")</f>
        <v>No</v>
      </c>
    </row>
    <row r="301" spans="1:18" hidden="1" x14ac:dyDescent="0.35">
      <c r="A301">
        <v>899868094</v>
      </c>
      <c r="B301" s="3">
        <v>43892</v>
      </c>
      <c r="C301" s="3">
        <v>43907</v>
      </c>
      <c r="D301" t="s">
        <v>144</v>
      </c>
      <c r="E301" t="s">
        <v>21</v>
      </c>
      <c r="F301" t="s">
        <v>56</v>
      </c>
      <c r="G301" t="s">
        <v>14</v>
      </c>
      <c r="H301" t="s">
        <v>19</v>
      </c>
      <c r="I301" s="9">
        <v>9821</v>
      </c>
      <c r="J301" s="9">
        <v>9.33</v>
      </c>
      <c r="K301" s="9">
        <v>6.92</v>
      </c>
      <c r="L301" s="9">
        <f>tbl_salesdata[[#This Row],[Units Sold]]*tbl_salesdata[[#This Row],[Unit Cost]]</f>
        <v>67961.319999999992</v>
      </c>
      <c r="M301" s="9">
        <f>tbl_salesdata[[#This Row],[Units Sold]]*tbl_salesdata[[#This Row],[Unit Price]]</f>
        <v>91629.930000000008</v>
      </c>
      <c r="N301" s="9">
        <f>tbl_salesdata[[#This Row],[Total Sales]]-tbl_salesdata[[#This Row],[Total Cost]]</f>
        <v>23668.610000000015</v>
      </c>
      <c r="O301">
        <f>tbl_salesdata[[#This Row],[Ship Date]]-tbl_salesdata[[#This Row],[Order Date]]</f>
        <v>15</v>
      </c>
      <c r="P301">
        <f>WEEKDAY(tbl_salesdata[[#This Row],[Order Date]],2)</f>
        <v>1</v>
      </c>
      <c r="Q301" t="str">
        <f>TEXT(tbl_salesdata[[#This Row],[Order Date]],"dddd")</f>
        <v>Monday</v>
      </c>
      <c r="R301" t="str">
        <f>IF(tbl_salesdata[[#This Row],[Weekdaynum]]&gt;5,"Yes","No")</f>
        <v>No</v>
      </c>
    </row>
    <row r="302" spans="1:18" hidden="1" x14ac:dyDescent="0.35">
      <c r="A302">
        <v>361311852</v>
      </c>
      <c r="B302" s="3">
        <v>42741</v>
      </c>
      <c r="C302" s="3">
        <v>42749</v>
      </c>
      <c r="D302" t="s">
        <v>184</v>
      </c>
      <c r="E302" t="s">
        <v>21</v>
      </c>
      <c r="F302" t="s">
        <v>13</v>
      </c>
      <c r="G302" t="s">
        <v>18</v>
      </c>
      <c r="H302" t="s">
        <v>26</v>
      </c>
      <c r="I302" s="9">
        <v>9061</v>
      </c>
      <c r="J302" s="9">
        <v>255.28</v>
      </c>
      <c r="K302" s="9">
        <v>159.41999999999999</v>
      </c>
      <c r="L302" s="9">
        <f>tbl_salesdata[[#This Row],[Units Sold]]*tbl_salesdata[[#This Row],[Unit Cost]]</f>
        <v>1444504.6199999999</v>
      </c>
      <c r="M302" s="9">
        <f>tbl_salesdata[[#This Row],[Units Sold]]*tbl_salesdata[[#This Row],[Unit Price]]</f>
        <v>2313092.08</v>
      </c>
      <c r="N302" s="9">
        <f>tbl_salesdata[[#This Row],[Total Sales]]-tbl_salesdata[[#This Row],[Total Cost]]</f>
        <v>868587.4600000002</v>
      </c>
      <c r="O302">
        <f>tbl_salesdata[[#This Row],[Ship Date]]-tbl_salesdata[[#This Row],[Order Date]]</f>
        <v>8</v>
      </c>
      <c r="P302">
        <f>WEEKDAY(tbl_salesdata[[#This Row],[Order Date]],2)</f>
        <v>5</v>
      </c>
      <c r="Q302" t="str">
        <f>TEXT(tbl_salesdata[[#This Row],[Order Date]],"dddd")</f>
        <v>Friday</v>
      </c>
      <c r="R302" t="str">
        <f>IF(tbl_salesdata[[#This Row],[Weekdaynum]]&gt;5,"Yes","No")</f>
        <v>No</v>
      </c>
    </row>
    <row r="303" spans="1:18" hidden="1" x14ac:dyDescent="0.35">
      <c r="A303">
        <v>930136287</v>
      </c>
      <c r="B303" s="3">
        <v>43240</v>
      </c>
      <c r="C303" s="3">
        <v>43243</v>
      </c>
      <c r="D303" t="s">
        <v>145</v>
      </c>
      <c r="E303" t="s">
        <v>21</v>
      </c>
      <c r="F303" t="s">
        <v>22</v>
      </c>
      <c r="G303" t="s">
        <v>14</v>
      </c>
      <c r="H303" t="s">
        <v>26</v>
      </c>
      <c r="I303" s="9">
        <v>6852</v>
      </c>
      <c r="J303" s="9">
        <v>47.45</v>
      </c>
      <c r="K303" s="9">
        <v>31.79</v>
      </c>
      <c r="L303" s="9">
        <f>tbl_salesdata[[#This Row],[Units Sold]]*tbl_salesdata[[#This Row],[Unit Cost]]</f>
        <v>217825.08</v>
      </c>
      <c r="M303" s="9">
        <f>tbl_salesdata[[#This Row],[Units Sold]]*tbl_salesdata[[#This Row],[Unit Price]]</f>
        <v>325127.40000000002</v>
      </c>
      <c r="N303" s="9">
        <f>tbl_salesdata[[#This Row],[Total Sales]]-tbl_salesdata[[#This Row],[Total Cost]]</f>
        <v>107302.32000000004</v>
      </c>
      <c r="O303">
        <f>tbl_salesdata[[#This Row],[Ship Date]]-tbl_salesdata[[#This Row],[Order Date]]</f>
        <v>3</v>
      </c>
      <c r="P303">
        <f>WEEKDAY(tbl_salesdata[[#This Row],[Order Date]],2)</f>
        <v>7</v>
      </c>
      <c r="Q303" t="str">
        <f>TEXT(tbl_salesdata[[#This Row],[Order Date]],"dddd")</f>
        <v>Sunday</v>
      </c>
      <c r="R303" t="str">
        <f>IF(tbl_salesdata[[#This Row],[Weekdaynum]]&gt;5,"Yes","No")</f>
        <v>Yes</v>
      </c>
    </row>
    <row r="304" spans="1:18" hidden="1" x14ac:dyDescent="0.35">
      <c r="A304">
        <v>536077725</v>
      </c>
      <c r="B304" s="3">
        <v>42509</v>
      </c>
      <c r="C304" s="3">
        <v>42521</v>
      </c>
      <c r="D304" t="s">
        <v>44</v>
      </c>
      <c r="E304" t="s">
        <v>12</v>
      </c>
      <c r="F304" t="s">
        <v>25</v>
      </c>
      <c r="G304" t="s">
        <v>14</v>
      </c>
      <c r="H304" t="s">
        <v>26</v>
      </c>
      <c r="I304" s="9">
        <v>6167</v>
      </c>
      <c r="J304" s="9">
        <v>205.7</v>
      </c>
      <c r="K304" s="9">
        <v>117.11</v>
      </c>
      <c r="L304" s="9">
        <f>tbl_salesdata[[#This Row],[Units Sold]]*tbl_salesdata[[#This Row],[Unit Cost]]</f>
        <v>722217.37</v>
      </c>
      <c r="M304" s="9">
        <f>tbl_salesdata[[#This Row],[Units Sold]]*tbl_salesdata[[#This Row],[Unit Price]]</f>
        <v>1268551.8999999999</v>
      </c>
      <c r="N304" s="9">
        <f>tbl_salesdata[[#This Row],[Total Sales]]-tbl_salesdata[[#This Row],[Total Cost]]</f>
        <v>546334.52999999991</v>
      </c>
      <c r="O304">
        <f>tbl_salesdata[[#This Row],[Ship Date]]-tbl_salesdata[[#This Row],[Order Date]]</f>
        <v>12</v>
      </c>
      <c r="P304">
        <f>WEEKDAY(tbl_salesdata[[#This Row],[Order Date]],2)</f>
        <v>4</v>
      </c>
      <c r="Q304" t="str">
        <f>TEXT(tbl_salesdata[[#This Row],[Order Date]],"dddd")</f>
        <v>Thursday</v>
      </c>
      <c r="R304" t="str">
        <f>IF(tbl_salesdata[[#This Row],[Weekdaynum]]&gt;5,"Yes","No")</f>
        <v>No</v>
      </c>
    </row>
    <row r="305" spans="1:18" hidden="1" x14ac:dyDescent="0.35">
      <c r="A305">
        <v>779184997</v>
      </c>
      <c r="B305" s="3">
        <v>42831</v>
      </c>
      <c r="C305" s="3">
        <v>42840</v>
      </c>
      <c r="D305" t="s">
        <v>137</v>
      </c>
      <c r="E305" t="s">
        <v>38</v>
      </c>
      <c r="F305" t="s">
        <v>17</v>
      </c>
      <c r="G305" t="s">
        <v>14</v>
      </c>
      <c r="H305" t="s">
        <v>15</v>
      </c>
      <c r="I305" s="9">
        <v>7011</v>
      </c>
      <c r="J305" s="9">
        <v>152.58000000000001</v>
      </c>
      <c r="K305" s="9">
        <v>97.44</v>
      </c>
      <c r="L305" s="9">
        <f>tbl_salesdata[[#This Row],[Units Sold]]*tbl_salesdata[[#This Row],[Unit Cost]]</f>
        <v>683151.84</v>
      </c>
      <c r="M305" s="9">
        <f>tbl_salesdata[[#This Row],[Units Sold]]*tbl_salesdata[[#This Row],[Unit Price]]</f>
        <v>1069738.3800000001</v>
      </c>
      <c r="N305" s="9">
        <f>tbl_salesdata[[#This Row],[Total Sales]]-tbl_salesdata[[#This Row],[Total Cost]]</f>
        <v>386586.54000000015</v>
      </c>
      <c r="O305">
        <f>tbl_salesdata[[#This Row],[Ship Date]]-tbl_salesdata[[#This Row],[Order Date]]</f>
        <v>9</v>
      </c>
      <c r="P305">
        <f>WEEKDAY(tbl_salesdata[[#This Row],[Order Date]],2)</f>
        <v>4</v>
      </c>
      <c r="Q305" t="str">
        <f>TEXT(tbl_salesdata[[#This Row],[Order Date]],"dddd")</f>
        <v>Thursday</v>
      </c>
      <c r="R305" t="str">
        <f>IF(tbl_salesdata[[#This Row],[Weekdaynum]]&gt;5,"Yes","No")</f>
        <v>No</v>
      </c>
    </row>
    <row r="306" spans="1:18" hidden="1" x14ac:dyDescent="0.35">
      <c r="A306">
        <v>179819428</v>
      </c>
      <c r="B306" s="3">
        <v>43956</v>
      </c>
      <c r="C306" s="3">
        <v>43962</v>
      </c>
      <c r="D306" t="s">
        <v>49</v>
      </c>
      <c r="E306" t="s">
        <v>21</v>
      </c>
      <c r="F306" t="s">
        <v>42</v>
      </c>
      <c r="G306" t="s">
        <v>14</v>
      </c>
      <c r="H306" t="s">
        <v>19</v>
      </c>
      <c r="I306" s="9">
        <v>1420</v>
      </c>
      <c r="J306" s="9">
        <v>437.2</v>
      </c>
      <c r="K306" s="9">
        <v>263.33</v>
      </c>
      <c r="L306" s="9">
        <f>tbl_salesdata[[#This Row],[Units Sold]]*tbl_salesdata[[#This Row],[Unit Cost]]</f>
        <v>373928.6</v>
      </c>
      <c r="M306" s="9">
        <f>tbl_salesdata[[#This Row],[Units Sold]]*tbl_salesdata[[#This Row],[Unit Price]]</f>
        <v>620824</v>
      </c>
      <c r="N306" s="9">
        <f>tbl_salesdata[[#This Row],[Total Sales]]-tbl_salesdata[[#This Row],[Total Cost]]</f>
        <v>246895.40000000002</v>
      </c>
      <c r="O306">
        <f>tbl_salesdata[[#This Row],[Ship Date]]-tbl_salesdata[[#This Row],[Order Date]]</f>
        <v>6</v>
      </c>
      <c r="P306">
        <f>WEEKDAY(tbl_salesdata[[#This Row],[Order Date]],2)</f>
        <v>2</v>
      </c>
      <c r="Q306" t="str">
        <f>TEXT(tbl_salesdata[[#This Row],[Order Date]],"dddd")</f>
        <v>Tuesday</v>
      </c>
      <c r="R306" t="str">
        <f>IF(tbl_salesdata[[#This Row],[Weekdaynum]]&gt;5,"Yes","No")</f>
        <v>No</v>
      </c>
    </row>
    <row r="307" spans="1:18" hidden="1" x14ac:dyDescent="0.35">
      <c r="A307">
        <v>928654849</v>
      </c>
      <c r="B307" s="3">
        <v>42711</v>
      </c>
      <c r="C307" s="3">
        <v>42729</v>
      </c>
      <c r="D307" t="s">
        <v>101</v>
      </c>
      <c r="E307" t="s">
        <v>24</v>
      </c>
      <c r="F307" t="s">
        <v>68</v>
      </c>
      <c r="G307" t="s">
        <v>14</v>
      </c>
      <c r="H307" t="s">
        <v>34</v>
      </c>
      <c r="I307" s="9">
        <v>8461</v>
      </c>
      <c r="J307" s="9">
        <v>154.06</v>
      </c>
      <c r="K307" s="9">
        <v>90.93</v>
      </c>
      <c r="L307" s="9">
        <f>tbl_salesdata[[#This Row],[Units Sold]]*tbl_salesdata[[#This Row],[Unit Cost]]</f>
        <v>769358.7300000001</v>
      </c>
      <c r="M307" s="9">
        <f>tbl_salesdata[[#This Row],[Units Sold]]*tbl_salesdata[[#This Row],[Unit Price]]</f>
        <v>1303501.6599999999</v>
      </c>
      <c r="N307" s="9">
        <f>tbl_salesdata[[#This Row],[Total Sales]]-tbl_salesdata[[#This Row],[Total Cost]]</f>
        <v>534142.92999999982</v>
      </c>
      <c r="O307">
        <f>tbl_salesdata[[#This Row],[Ship Date]]-tbl_salesdata[[#This Row],[Order Date]]</f>
        <v>18</v>
      </c>
      <c r="P307">
        <f>WEEKDAY(tbl_salesdata[[#This Row],[Order Date]],2)</f>
        <v>3</v>
      </c>
      <c r="Q307" t="str">
        <f>TEXT(tbl_salesdata[[#This Row],[Order Date]],"dddd")</f>
        <v>Wednesday</v>
      </c>
      <c r="R307" t="str">
        <f>IF(tbl_salesdata[[#This Row],[Weekdaynum]]&gt;5,"Yes","No")</f>
        <v>No</v>
      </c>
    </row>
    <row r="308" spans="1:18" hidden="1" x14ac:dyDescent="0.35">
      <c r="A308">
        <v>336677587</v>
      </c>
      <c r="B308" s="3">
        <v>42780</v>
      </c>
      <c r="C308" s="3">
        <v>42786</v>
      </c>
      <c r="D308" t="s">
        <v>185</v>
      </c>
      <c r="E308" t="s">
        <v>38</v>
      </c>
      <c r="F308" t="s">
        <v>13</v>
      </c>
      <c r="G308" t="s">
        <v>18</v>
      </c>
      <c r="H308" t="s">
        <v>34</v>
      </c>
      <c r="I308" s="9">
        <v>9234</v>
      </c>
      <c r="J308" s="9">
        <v>255.28</v>
      </c>
      <c r="K308" s="9">
        <v>159.41999999999999</v>
      </c>
      <c r="L308" s="9">
        <f>tbl_salesdata[[#This Row],[Units Sold]]*tbl_salesdata[[#This Row],[Unit Cost]]</f>
        <v>1472084.2799999998</v>
      </c>
      <c r="M308" s="9">
        <f>tbl_salesdata[[#This Row],[Units Sold]]*tbl_salesdata[[#This Row],[Unit Price]]</f>
        <v>2357255.52</v>
      </c>
      <c r="N308" s="9">
        <f>tbl_salesdata[[#This Row],[Total Sales]]-tbl_salesdata[[#This Row],[Total Cost]]</f>
        <v>885171.24000000022</v>
      </c>
      <c r="O308">
        <f>tbl_salesdata[[#This Row],[Ship Date]]-tbl_salesdata[[#This Row],[Order Date]]</f>
        <v>6</v>
      </c>
      <c r="P308">
        <f>WEEKDAY(tbl_salesdata[[#This Row],[Order Date]],2)</f>
        <v>2</v>
      </c>
      <c r="Q308" t="str">
        <f>TEXT(tbl_salesdata[[#This Row],[Order Date]],"dddd")</f>
        <v>Tuesday</v>
      </c>
      <c r="R308" t="str">
        <f>IF(tbl_salesdata[[#This Row],[Weekdaynum]]&gt;5,"Yes","No")</f>
        <v>No</v>
      </c>
    </row>
    <row r="309" spans="1:18" hidden="1" x14ac:dyDescent="0.35">
      <c r="A309">
        <v>285186469</v>
      </c>
      <c r="B309" s="3">
        <v>44349</v>
      </c>
      <c r="C309" s="3">
        <v>44365</v>
      </c>
      <c r="D309" t="s">
        <v>65</v>
      </c>
      <c r="E309" t="s">
        <v>32</v>
      </c>
      <c r="F309" t="s">
        <v>68</v>
      </c>
      <c r="G309" t="s">
        <v>14</v>
      </c>
      <c r="H309" t="s">
        <v>19</v>
      </c>
      <c r="I309" s="9">
        <v>1869</v>
      </c>
      <c r="J309" s="9">
        <v>154.06</v>
      </c>
      <c r="K309" s="9">
        <v>90.93</v>
      </c>
      <c r="L309" s="9">
        <f>tbl_salesdata[[#This Row],[Units Sold]]*tbl_salesdata[[#This Row],[Unit Cost]]</f>
        <v>169948.17</v>
      </c>
      <c r="M309" s="9">
        <f>tbl_salesdata[[#This Row],[Units Sold]]*tbl_salesdata[[#This Row],[Unit Price]]</f>
        <v>287938.14</v>
      </c>
      <c r="N309" s="9">
        <f>tbl_salesdata[[#This Row],[Total Sales]]-tbl_salesdata[[#This Row],[Total Cost]]</f>
        <v>117989.97</v>
      </c>
      <c r="O309">
        <f>tbl_salesdata[[#This Row],[Ship Date]]-tbl_salesdata[[#This Row],[Order Date]]</f>
        <v>16</v>
      </c>
      <c r="P309">
        <f>WEEKDAY(tbl_salesdata[[#This Row],[Order Date]],2)</f>
        <v>3</v>
      </c>
      <c r="Q309" t="str">
        <f>TEXT(tbl_salesdata[[#This Row],[Order Date]],"dddd")</f>
        <v>Wednesday</v>
      </c>
      <c r="R309" t="str">
        <f>IF(tbl_salesdata[[#This Row],[Weekdaynum]]&gt;5,"Yes","No")</f>
        <v>No</v>
      </c>
    </row>
    <row r="310" spans="1:18" hidden="1" x14ac:dyDescent="0.35">
      <c r="A310">
        <v>475792825</v>
      </c>
      <c r="B310" s="3">
        <v>43296</v>
      </c>
      <c r="C310" s="3">
        <v>43307</v>
      </c>
      <c r="D310" t="s">
        <v>28</v>
      </c>
      <c r="E310" t="s">
        <v>29</v>
      </c>
      <c r="F310" t="s">
        <v>13</v>
      </c>
      <c r="G310" t="s">
        <v>18</v>
      </c>
      <c r="H310" t="s">
        <v>15</v>
      </c>
      <c r="I310" s="9">
        <v>6525</v>
      </c>
      <c r="J310" s="9">
        <v>255.28</v>
      </c>
      <c r="K310" s="9">
        <v>159.41999999999999</v>
      </c>
      <c r="L310" s="9">
        <f>tbl_salesdata[[#This Row],[Units Sold]]*tbl_salesdata[[#This Row],[Unit Cost]]</f>
        <v>1040215.4999999999</v>
      </c>
      <c r="M310" s="9">
        <f>tbl_salesdata[[#This Row],[Units Sold]]*tbl_salesdata[[#This Row],[Unit Price]]</f>
        <v>1665702</v>
      </c>
      <c r="N310" s="9">
        <f>tbl_salesdata[[#This Row],[Total Sales]]-tbl_salesdata[[#This Row],[Total Cost]]</f>
        <v>625486.50000000012</v>
      </c>
      <c r="O310">
        <f>tbl_salesdata[[#This Row],[Ship Date]]-tbl_salesdata[[#This Row],[Order Date]]</f>
        <v>11</v>
      </c>
      <c r="P310">
        <f>WEEKDAY(tbl_salesdata[[#This Row],[Order Date]],2)</f>
        <v>7</v>
      </c>
      <c r="Q310" t="str">
        <f>TEXT(tbl_salesdata[[#This Row],[Order Date]],"dddd")</f>
        <v>Sunday</v>
      </c>
      <c r="R310" t="str">
        <f>IF(tbl_salesdata[[#This Row],[Weekdaynum]]&gt;5,"Yes","No")</f>
        <v>Yes</v>
      </c>
    </row>
    <row r="311" spans="1:18" hidden="1" x14ac:dyDescent="0.35">
      <c r="A311">
        <v>680420482</v>
      </c>
      <c r="B311" s="3">
        <v>42283</v>
      </c>
      <c r="C311" s="3">
        <v>42298</v>
      </c>
      <c r="D311" t="s">
        <v>86</v>
      </c>
      <c r="E311" t="s">
        <v>29</v>
      </c>
      <c r="F311" t="s">
        <v>33</v>
      </c>
      <c r="G311" t="s">
        <v>18</v>
      </c>
      <c r="H311" t="s">
        <v>26</v>
      </c>
      <c r="I311" s="9">
        <v>396</v>
      </c>
      <c r="J311" s="9">
        <v>109.28</v>
      </c>
      <c r="K311" s="9">
        <v>35.840000000000003</v>
      </c>
      <c r="L311" s="9">
        <f>tbl_salesdata[[#This Row],[Units Sold]]*tbl_salesdata[[#This Row],[Unit Cost]]</f>
        <v>14192.640000000001</v>
      </c>
      <c r="M311" s="9">
        <f>tbl_salesdata[[#This Row],[Units Sold]]*tbl_salesdata[[#This Row],[Unit Price]]</f>
        <v>43274.879999999997</v>
      </c>
      <c r="N311" s="9">
        <f>tbl_salesdata[[#This Row],[Total Sales]]-tbl_salesdata[[#This Row],[Total Cost]]</f>
        <v>29082.239999999998</v>
      </c>
      <c r="O311">
        <f>tbl_salesdata[[#This Row],[Ship Date]]-tbl_salesdata[[#This Row],[Order Date]]</f>
        <v>15</v>
      </c>
      <c r="P311">
        <f>WEEKDAY(tbl_salesdata[[#This Row],[Order Date]],2)</f>
        <v>2</v>
      </c>
      <c r="Q311" t="str">
        <f>TEXT(tbl_salesdata[[#This Row],[Order Date]],"dddd")</f>
        <v>Tuesday</v>
      </c>
      <c r="R311" t="str">
        <f>IF(tbl_salesdata[[#This Row],[Weekdaynum]]&gt;5,"Yes","No")</f>
        <v>No</v>
      </c>
    </row>
    <row r="312" spans="1:18" x14ac:dyDescent="0.35">
      <c r="A312">
        <v>663176238</v>
      </c>
      <c r="B312" s="3">
        <v>43295</v>
      </c>
      <c r="C312" s="3">
        <v>43303</v>
      </c>
      <c r="D312" t="s">
        <v>155</v>
      </c>
      <c r="E312" t="s">
        <v>12</v>
      </c>
      <c r="F312" t="s">
        <v>76</v>
      </c>
      <c r="G312" t="s">
        <v>18</v>
      </c>
      <c r="H312" t="s">
        <v>26</v>
      </c>
      <c r="I312" s="9">
        <v>7441</v>
      </c>
      <c r="J312" s="9">
        <v>668.27</v>
      </c>
      <c r="K312" s="9">
        <v>502.54</v>
      </c>
      <c r="L312" s="9">
        <f>tbl_salesdata[[#This Row],[Units Sold]]*tbl_salesdata[[#This Row],[Unit Cost]]</f>
        <v>3739400.14</v>
      </c>
      <c r="M312" s="9">
        <f>tbl_salesdata[[#This Row],[Units Sold]]*tbl_salesdata[[#This Row],[Unit Price]]</f>
        <v>4972597.07</v>
      </c>
      <c r="N312" s="9">
        <f>tbl_salesdata[[#This Row],[Total Sales]]-tbl_salesdata[[#This Row],[Total Cost]]</f>
        <v>1233196.9300000002</v>
      </c>
      <c r="O312">
        <f>tbl_salesdata[[#This Row],[Ship Date]]-tbl_salesdata[[#This Row],[Order Date]]</f>
        <v>8</v>
      </c>
      <c r="P312">
        <f>WEEKDAY(tbl_salesdata[[#This Row],[Order Date]],2)</f>
        <v>6</v>
      </c>
      <c r="Q312" t="str">
        <f>TEXT(tbl_salesdata[[#This Row],[Order Date]],"dddd")</f>
        <v>Saturday</v>
      </c>
      <c r="R312" t="str">
        <f>IF(tbl_salesdata[[#This Row],[Weekdaynum]]&gt;5,"Yes","No")</f>
        <v>Yes</v>
      </c>
    </row>
    <row r="313" spans="1:18" hidden="1" x14ac:dyDescent="0.35">
      <c r="A313">
        <v>570997512</v>
      </c>
      <c r="B313" s="3">
        <v>42601</v>
      </c>
      <c r="C313" s="3">
        <v>42603</v>
      </c>
      <c r="D313" t="s">
        <v>97</v>
      </c>
      <c r="E313" t="s">
        <v>29</v>
      </c>
      <c r="F313" t="s">
        <v>13</v>
      </c>
      <c r="G313" t="s">
        <v>18</v>
      </c>
      <c r="H313" t="s">
        <v>26</v>
      </c>
      <c r="I313" s="9">
        <v>9707</v>
      </c>
      <c r="J313" s="9">
        <v>255.28</v>
      </c>
      <c r="K313" s="9">
        <v>159.41999999999999</v>
      </c>
      <c r="L313" s="9">
        <f>tbl_salesdata[[#This Row],[Units Sold]]*tbl_salesdata[[#This Row],[Unit Cost]]</f>
        <v>1547489.94</v>
      </c>
      <c r="M313" s="9">
        <f>tbl_salesdata[[#This Row],[Units Sold]]*tbl_salesdata[[#This Row],[Unit Price]]</f>
        <v>2478002.96</v>
      </c>
      <c r="N313" s="9">
        <f>tbl_salesdata[[#This Row],[Total Sales]]-tbl_salesdata[[#This Row],[Total Cost]]</f>
        <v>930513.02</v>
      </c>
      <c r="O313">
        <f>tbl_salesdata[[#This Row],[Ship Date]]-tbl_salesdata[[#This Row],[Order Date]]</f>
        <v>2</v>
      </c>
      <c r="P313">
        <f>WEEKDAY(tbl_salesdata[[#This Row],[Order Date]],2)</f>
        <v>5</v>
      </c>
      <c r="Q313" t="str">
        <f>TEXT(tbl_salesdata[[#This Row],[Order Date]],"dddd")</f>
        <v>Friday</v>
      </c>
      <c r="R313" t="str">
        <f>IF(tbl_salesdata[[#This Row],[Weekdaynum]]&gt;5,"Yes","No")</f>
        <v>No</v>
      </c>
    </row>
    <row r="314" spans="1:18" hidden="1" x14ac:dyDescent="0.35">
      <c r="A314">
        <v>602357041</v>
      </c>
      <c r="B314" s="3">
        <v>42118</v>
      </c>
      <c r="C314" s="3">
        <v>42127</v>
      </c>
      <c r="D314" t="s">
        <v>95</v>
      </c>
      <c r="E314" t="s">
        <v>21</v>
      </c>
      <c r="F314" t="s">
        <v>30</v>
      </c>
      <c r="G314" t="s">
        <v>14</v>
      </c>
      <c r="H314" t="s">
        <v>26</v>
      </c>
      <c r="I314" s="9">
        <v>9689</v>
      </c>
      <c r="J314" s="9">
        <v>81.73</v>
      </c>
      <c r="K314" s="9">
        <v>56.67</v>
      </c>
      <c r="L314" s="9">
        <f>tbl_salesdata[[#This Row],[Units Sold]]*tbl_salesdata[[#This Row],[Unit Cost]]</f>
        <v>549075.63</v>
      </c>
      <c r="M314" s="9">
        <f>tbl_salesdata[[#This Row],[Units Sold]]*tbl_salesdata[[#This Row],[Unit Price]]</f>
        <v>791881.97000000009</v>
      </c>
      <c r="N314" s="9">
        <f>tbl_salesdata[[#This Row],[Total Sales]]-tbl_salesdata[[#This Row],[Total Cost]]</f>
        <v>242806.34000000008</v>
      </c>
      <c r="O314">
        <f>tbl_salesdata[[#This Row],[Ship Date]]-tbl_salesdata[[#This Row],[Order Date]]</f>
        <v>9</v>
      </c>
      <c r="P314">
        <f>WEEKDAY(tbl_salesdata[[#This Row],[Order Date]],2)</f>
        <v>5</v>
      </c>
      <c r="Q314" t="str">
        <f>TEXT(tbl_salesdata[[#This Row],[Order Date]],"dddd")</f>
        <v>Friday</v>
      </c>
      <c r="R314" t="str">
        <f>IF(tbl_salesdata[[#This Row],[Weekdaynum]]&gt;5,"Yes","No")</f>
        <v>No</v>
      </c>
    </row>
    <row r="315" spans="1:18" x14ac:dyDescent="0.35">
      <c r="A315">
        <v>422301852</v>
      </c>
      <c r="B315" s="3">
        <v>44268</v>
      </c>
      <c r="C315" s="3">
        <v>44282</v>
      </c>
      <c r="D315" t="s">
        <v>90</v>
      </c>
      <c r="E315" t="s">
        <v>38</v>
      </c>
      <c r="F315" t="s">
        <v>76</v>
      </c>
      <c r="G315" t="s">
        <v>14</v>
      </c>
      <c r="H315" t="s">
        <v>26</v>
      </c>
      <c r="I315" s="9">
        <v>7357</v>
      </c>
      <c r="J315" s="9">
        <v>668.27</v>
      </c>
      <c r="K315" s="9">
        <v>502.54</v>
      </c>
      <c r="L315" s="9">
        <f>tbl_salesdata[[#This Row],[Units Sold]]*tbl_salesdata[[#This Row],[Unit Cost]]</f>
        <v>3697186.7800000003</v>
      </c>
      <c r="M315" s="9">
        <f>tbl_salesdata[[#This Row],[Units Sold]]*tbl_salesdata[[#This Row],[Unit Price]]</f>
        <v>4916462.3899999997</v>
      </c>
      <c r="N315" s="9">
        <f>tbl_salesdata[[#This Row],[Total Sales]]-tbl_salesdata[[#This Row],[Total Cost]]</f>
        <v>1219275.6099999994</v>
      </c>
      <c r="O315">
        <f>tbl_salesdata[[#This Row],[Ship Date]]-tbl_salesdata[[#This Row],[Order Date]]</f>
        <v>14</v>
      </c>
      <c r="P315">
        <f>WEEKDAY(tbl_salesdata[[#This Row],[Order Date]],2)</f>
        <v>6</v>
      </c>
      <c r="Q315" t="str">
        <f>TEXT(tbl_salesdata[[#This Row],[Order Date]],"dddd")</f>
        <v>Saturday</v>
      </c>
      <c r="R315" t="str">
        <f>IF(tbl_salesdata[[#This Row],[Weekdaynum]]&gt;5,"Yes","No")</f>
        <v>Yes</v>
      </c>
    </row>
    <row r="316" spans="1:18" hidden="1" x14ac:dyDescent="0.35">
      <c r="A316">
        <v>653087270</v>
      </c>
      <c r="B316" s="3">
        <v>44897</v>
      </c>
      <c r="C316" s="3">
        <v>44913</v>
      </c>
      <c r="D316" t="s">
        <v>156</v>
      </c>
      <c r="E316" t="s">
        <v>21</v>
      </c>
      <c r="F316" t="s">
        <v>17</v>
      </c>
      <c r="G316" t="s">
        <v>14</v>
      </c>
      <c r="H316" t="s">
        <v>34</v>
      </c>
      <c r="I316" s="9">
        <v>1891</v>
      </c>
      <c r="J316" s="9">
        <v>152.58000000000001</v>
      </c>
      <c r="K316" s="9">
        <v>97.44</v>
      </c>
      <c r="L316" s="9">
        <f>tbl_salesdata[[#This Row],[Units Sold]]*tbl_salesdata[[#This Row],[Unit Cost]]</f>
        <v>184259.04</v>
      </c>
      <c r="M316" s="9">
        <f>tbl_salesdata[[#This Row],[Units Sold]]*tbl_salesdata[[#This Row],[Unit Price]]</f>
        <v>288528.78000000003</v>
      </c>
      <c r="N316" s="9">
        <f>tbl_salesdata[[#This Row],[Total Sales]]-tbl_salesdata[[#This Row],[Total Cost]]</f>
        <v>104269.74000000002</v>
      </c>
      <c r="O316">
        <f>tbl_salesdata[[#This Row],[Ship Date]]-tbl_salesdata[[#This Row],[Order Date]]</f>
        <v>16</v>
      </c>
      <c r="P316">
        <f>WEEKDAY(tbl_salesdata[[#This Row],[Order Date]],2)</f>
        <v>5</v>
      </c>
      <c r="Q316" t="str">
        <f>TEXT(tbl_salesdata[[#This Row],[Order Date]],"dddd")</f>
        <v>Friday</v>
      </c>
      <c r="R316" t="str">
        <f>IF(tbl_salesdata[[#This Row],[Weekdaynum]]&gt;5,"Yes","No")</f>
        <v>No</v>
      </c>
    </row>
    <row r="317" spans="1:18" hidden="1" x14ac:dyDescent="0.35">
      <c r="A317">
        <v>989743125</v>
      </c>
      <c r="B317" s="3">
        <v>42758</v>
      </c>
      <c r="C317" s="3">
        <v>42765</v>
      </c>
      <c r="D317" t="s">
        <v>82</v>
      </c>
      <c r="E317" t="s">
        <v>32</v>
      </c>
      <c r="F317" t="s">
        <v>25</v>
      </c>
      <c r="G317" t="s">
        <v>18</v>
      </c>
      <c r="H317" t="s">
        <v>19</v>
      </c>
      <c r="I317" s="9">
        <v>5840</v>
      </c>
      <c r="J317" s="9">
        <v>205.7</v>
      </c>
      <c r="K317" s="9">
        <v>117.11</v>
      </c>
      <c r="L317" s="9">
        <f>tbl_salesdata[[#This Row],[Units Sold]]*tbl_salesdata[[#This Row],[Unit Cost]]</f>
        <v>683922.4</v>
      </c>
      <c r="M317" s="9">
        <f>tbl_salesdata[[#This Row],[Units Sold]]*tbl_salesdata[[#This Row],[Unit Price]]</f>
        <v>1201288</v>
      </c>
      <c r="N317" s="9">
        <f>tbl_salesdata[[#This Row],[Total Sales]]-tbl_salesdata[[#This Row],[Total Cost]]</f>
        <v>517365.6</v>
      </c>
      <c r="O317">
        <f>tbl_salesdata[[#This Row],[Ship Date]]-tbl_salesdata[[#This Row],[Order Date]]</f>
        <v>7</v>
      </c>
      <c r="P317">
        <f>WEEKDAY(tbl_salesdata[[#This Row],[Order Date]],2)</f>
        <v>1</v>
      </c>
      <c r="Q317" t="str">
        <f>TEXT(tbl_salesdata[[#This Row],[Order Date]],"dddd")</f>
        <v>Monday</v>
      </c>
      <c r="R317" t="str">
        <f>IF(tbl_salesdata[[#This Row],[Weekdaynum]]&gt;5,"Yes","No")</f>
        <v>No</v>
      </c>
    </row>
    <row r="318" spans="1:18" hidden="1" x14ac:dyDescent="0.35">
      <c r="A318">
        <v>812637078</v>
      </c>
      <c r="B318" s="3">
        <v>43814</v>
      </c>
      <c r="C318" s="3">
        <v>43823</v>
      </c>
      <c r="D318" t="s">
        <v>116</v>
      </c>
      <c r="E318" t="s">
        <v>21</v>
      </c>
      <c r="F318" t="s">
        <v>56</v>
      </c>
      <c r="G318" t="s">
        <v>18</v>
      </c>
      <c r="H318" t="s">
        <v>15</v>
      </c>
      <c r="I318" s="9">
        <v>6225</v>
      </c>
      <c r="J318" s="9">
        <v>9.33</v>
      </c>
      <c r="K318" s="9">
        <v>6.92</v>
      </c>
      <c r="L318" s="9">
        <f>tbl_salesdata[[#This Row],[Units Sold]]*tbl_salesdata[[#This Row],[Unit Cost]]</f>
        <v>43077</v>
      </c>
      <c r="M318" s="9">
        <f>tbl_salesdata[[#This Row],[Units Sold]]*tbl_salesdata[[#This Row],[Unit Price]]</f>
        <v>58079.25</v>
      </c>
      <c r="N318" s="9">
        <f>tbl_salesdata[[#This Row],[Total Sales]]-tbl_salesdata[[#This Row],[Total Cost]]</f>
        <v>15002.25</v>
      </c>
      <c r="O318">
        <f>tbl_salesdata[[#This Row],[Ship Date]]-tbl_salesdata[[#This Row],[Order Date]]</f>
        <v>9</v>
      </c>
      <c r="P318">
        <f>WEEKDAY(tbl_salesdata[[#This Row],[Order Date]],2)</f>
        <v>7</v>
      </c>
      <c r="Q318" t="str">
        <f>TEXT(tbl_salesdata[[#This Row],[Order Date]],"dddd")</f>
        <v>Sunday</v>
      </c>
      <c r="R318" t="str">
        <f>IF(tbl_salesdata[[#This Row],[Weekdaynum]]&gt;5,"Yes","No")</f>
        <v>Yes</v>
      </c>
    </row>
    <row r="319" spans="1:18" hidden="1" x14ac:dyDescent="0.35">
      <c r="A319">
        <v>456192958</v>
      </c>
      <c r="B319" s="3">
        <v>43300</v>
      </c>
      <c r="C319" s="3">
        <v>43317</v>
      </c>
      <c r="D319" t="s">
        <v>175</v>
      </c>
      <c r="E319" t="s">
        <v>21</v>
      </c>
      <c r="F319" t="s">
        <v>30</v>
      </c>
      <c r="G319" t="s">
        <v>14</v>
      </c>
      <c r="H319" t="s">
        <v>26</v>
      </c>
      <c r="I319" s="9">
        <v>6489</v>
      </c>
      <c r="J319" s="9">
        <v>81.73</v>
      </c>
      <c r="K319" s="9">
        <v>56.67</v>
      </c>
      <c r="L319" s="9">
        <f>tbl_salesdata[[#This Row],[Units Sold]]*tbl_salesdata[[#This Row],[Unit Cost]]</f>
        <v>367731.63</v>
      </c>
      <c r="M319" s="9">
        <f>tbl_salesdata[[#This Row],[Units Sold]]*tbl_salesdata[[#This Row],[Unit Price]]</f>
        <v>530345.97</v>
      </c>
      <c r="N319" s="9">
        <f>tbl_salesdata[[#This Row],[Total Sales]]-tbl_salesdata[[#This Row],[Total Cost]]</f>
        <v>162614.33999999997</v>
      </c>
      <c r="O319">
        <f>tbl_salesdata[[#This Row],[Ship Date]]-tbl_salesdata[[#This Row],[Order Date]]</f>
        <v>17</v>
      </c>
      <c r="P319">
        <f>WEEKDAY(tbl_salesdata[[#This Row],[Order Date]],2)</f>
        <v>4</v>
      </c>
      <c r="Q319" t="str">
        <f>TEXT(tbl_salesdata[[#This Row],[Order Date]],"dddd")</f>
        <v>Thursday</v>
      </c>
      <c r="R319" t="str">
        <f>IF(tbl_salesdata[[#This Row],[Weekdaynum]]&gt;5,"Yes","No")</f>
        <v>No</v>
      </c>
    </row>
    <row r="320" spans="1:18" hidden="1" x14ac:dyDescent="0.35">
      <c r="A320">
        <v>775147092</v>
      </c>
      <c r="B320" s="3">
        <v>44609</v>
      </c>
      <c r="C320" s="3">
        <v>44620</v>
      </c>
      <c r="D320" t="s">
        <v>46</v>
      </c>
      <c r="E320" t="s">
        <v>29</v>
      </c>
      <c r="F320" t="s">
        <v>25</v>
      </c>
      <c r="G320" t="s">
        <v>14</v>
      </c>
      <c r="H320" t="s">
        <v>26</v>
      </c>
      <c r="I320" s="9">
        <v>2105</v>
      </c>
      <c r="J320" s="9">
        <v>205.7</v>
      </c>
      <c r="K320" s="9">
        <v>117.11</v>
      </c>
      <c r="L320" s="9">
        <f>tbl_salesdata[[#This Row],[Units Sold]]*tbl_salesdata[[#This Row],[Unit Cost]]</f>
        <v>246516.55</v>
      </c>
      <c r="M320" s="9">
        <f>tbl_salesdata[[#This Row],[Units Sold]]*tbl_salesdata[[#This Row],[Unit Price]]</f>
        <v>432998.5</v>
      </c>
      <c r="N320" s="9">
        <f>tbl_salesdata[[#This Row],[Total Sales]]-tbl_salesdata[[#This Row],[Total Cost]]</f>
        <v>186481.95</v>
      </c>
      <c r="O320">
        <f>tbl_salesdata[[#This Row],[Ship Date]]-tbl_salesdata[[#This Row],[Order Date]]</f>
        <v>11</v>
      </c>
      <c r="P320">
        <f>WEEKDAY(tbl_salesdata[[#This Row],[Order Date]],2)</f>
        <v>4</v>
      </c>
      <c r="Q320" t="str">
        <f>TEXT(tbl_salesdata[[#This Row],[Order Date]],"dddd")</f>
        <v>Thursday</v>
      </c>
      <c r="R320" t="str">
        <f>IF(tbl_salesdata[[#This Row],[Weekdaynum]]&gt;5,"Yes","No")</f>
        <v>No</v>
      </c>
    </row>
    <row r="321" spans="1:18" hidden="1" x14ac:dyDescent="0.35">
      <c r="A321">
        <v>894548308</v>
      </c>
      <c r="B321" s="3">
        <v>44558</v>
      </c>
      <c r="C321" s="3">
        <v>44576</v>
      </c>
      <c r="D321" t="s">
        <v>164</v>
      </c>
      <c r="E321" t="s">
        <v>38</v>
      </c>
      <c r="F321" t="s">
        <v>76</v>
      </c>
      <c r="G321" t="s">
        <v>18</v>
      </c>
      <c r="H321" t="s">
        <v>15</v>
      </c>
      <c r="I321" s="9">
        <v>5578</v>
      </c>
      <c r="J321" s="9">
        <v>668.27</v>
      </c>
      <c r="K321" s="9">
        <v>502.54</v>
      </c>
      <c r="L321" s="9">
        <f>tbl_salesdata[[#This Row],[Units Sold]]*tbl_salesdata[[#This Row],[Unit Cost]]</f>
        <v>2803168.12</v>
      </c>
      <c r="M321" s="9">
        <f>tbl_salesdata[[#This Row],[Units Sold]]*tbl_salesdata[[#This Row],[Unit Price]]</f>
        <v>3727610.06</v>
      </c>
      <c r="N321" s="9">
        <f>tbl_salesdata[[#This Row],[Total Sales]]-tbl_salesdata[[#This Row],[Total Cost]]</f>
        <v>924441.94</v>
      </c>
      <c r="O321">
        <f>tbl_salesdata[[#This Row],[Ship Date]]-tbl_salesdata[[#This Row],[Order Date]]</f>
        <v>18</v>
      </c>
      <c r="P321">
        <f>WEEKDAY(tbl_salesdata[[#This Row],[Order Date]],2)</f>
        <v>2</v>
      </c>
      <c r="Q321" t="str">
        <f>TEXT(tbl_salesdata[[#This Row],[Order Date]],"dddd")</f>
        <v>Tuesday</v>
      </c>
      <c r="R321" t="str">
        <f>IF(tbl_salesdata[[#This Row],[Weekdaynum]]&gt;5,"Yes","No")</f>
        <v>No</v>
      </c>
    </row>
    <row r="322" spans="1:18" hidden="1" x14ac:dyDescent="0.35">
      <c r="A322">
        <v>459757936</v>
      </c>
      <c r="B322" s="3">
        <v>42858</v>
      </c>
      <c r="C322" s="3">
        <v>42876</v>
      </c>
      <c r="D322" t="s">
        <v>120</v>
      </c>
      <c r="E322" t="s">
        <v>38</v>
      </c>
      <c r="F322" t="s">
        <v>42</v>
      </c>
      <c r="G322" t="s">
        <v>18</v>
      </c>
      <c r="H322" t="s">
        <v>34</v>
      </c>
      <c r="I322" s="9">
        <v>1445</v>
      </c>
      <c r="J322" s="9">
        <v>437.2</v>
      </c>
      <c r="K322" s="9">
        <v>263.33</v>
      </c>
      <c r="L322" s="9">
        <f>tbl_salesdata[[#This Row],[Units Sold]]*tbl_salesdata[[#This Row],[Unit Cost]]</f>
        <v>380511.85</v>
      </c>
      <c r="M322" s="9">
        <f>tbl_salesdata[[#This Row],[Units Sold]]*tbl_salesdata[[#This Row],[Unit Price]]</f>
        <v>631754</v>
      </c>
      <c r="N322" s="9">
        <f>tbl_salesdata[[#This Row],[Total Sales]]-tbl_salesdata[[#This Row],[Total Cost]]</f>
        <v>251242.15000000002</v>
      </c>
      <c r="O322">
        <f>tbl_salesdata[[#This Row],[Ship Date]]-tbl_salesdata[[#This Row],[Order Date]]</f>
        <v>18</v>
      </c>
      <c r="P322">
        <f>WEEKDAY(tbl_salesdata[[#This Row],[Order Date]],2)</f>
        <v>3</v>
      </c>
      <c r="Q322" t="str">
        <f>TEXT(tbl_salesdata[[#This Row],[Order Date]],"dddd")</f>
        <v>Wednesday</v>
      </c>
      <c r="R322" t="str">
        <f>IF(tbl_salesdata[[#This Row],[Weekdaynum]]&gt;5,"Yes","No")</f>
        <v>No</v>
      </c>
    </row>
    <row r="323" spans="1:18" hidden="1" x14ac:dyDescent="0.35">
      <c r="A323">
        <v>986449801</v>
      </c>
      <c r="B323" s="3">
        <v>43496</v>
      </c>
      <c r="C323" s="3">
        <v>43515</v>
      </c>
      <c r="D323" t="s">
        <v>156</v>
      </c>
      <c r="E323" t="s">
        <v>21</v>
      </c>
      <c r="F323" t="s">
        <v>47</v>
      </c>
      <c r="G323" t="s">
        <v>18</v>
      </c>
      <c r="H323" t="s">
        <v>34</v>
      </c>
      <c r="I323" s="9">
        <v>1272</v>
      </c>
      <c r="J323" s="9">
        <v>421.89</v>
      </c>
      <c r="K323" s="9">
        <v>364.69</v>
      </c>
      <c r="L323" s="9">
        <f>tbl_salesdata[[#This Row],[Units Sold]]*tbl_salesdata[[#This Row],[Unit Cost]]</f>
        <v>463885.68</v>
      </c>
      <c r="M323" s="9">
        <f>tbl_salesdata[[#This Row],[Units Sold]]*tbl_salesdata[[#This Row],[Unit Price]]</f>
        <v>536644.07999999996</v>
      </c>
      <c r="N323" s="9">
        <f>tbl_salesdata[[#This Row],[Total Sales]]-tbl_salesdata[[#This Row],[Total Cost]]</f>
        <v>72758.399999999965</v>
      </c>
      <c r="O323">
        <f>tbl_salesdata[[#This Row],[Ship Date]]-tbl_salesdata[[#This Row],[Order Date]]</f>
        <v>19</v>
      </c>
      <c r="P323">
        <f>WEEKDAY(tbl_salesdata[[#This Row],[Order Date]],2)</f>
        <v>4</v>
      </c>
      <c r="Q323" t="str">
        <f>TEXT(tbl_salesdata[[#This Row],[Order Date]],"dddd")</f>
        <v>Thursday</v>
      </c>
      <c r="R323" t="str">
        <f>IF(tbl_salesdata[[#This Row],[Weekdaynum]]&gt;5,"Yes","No")</f>
        <v>No</v>
      </c>
    </row>
    <row r="324" spans="1:18" hidden="1" x14ac:dyDescent="0.35">
      <c r="A324">
        <v>910610234</v>
      </c>
      <c r="B324" s="3">
        <v>42919</v>
      </c>
      <c r="C324" s="3">
        <v>42938</v>
      </c>
      <c r="D324" t="s">
        <v>172</v>
      </c>
      <c r="E324" t="s">
        <v>21</v>
      </c>
      <c r="F324" t="s">
        <v>42</v>
      </c>
      <c r="G324" t="s">
        <v>14</v>
      </c>
      <c r="H324" t="s">
        <v>26</v>
      </c>
      <c r="I324" s="9">
        <v>8659</v>
      </c>
      <c r="J324" s="9">
        <v>437.2</v>
      </c>
      <c r="K324" s="9">
        <v>263.33</v>
      </c>
      <c r="L324" s="9">
        <f>tbl_salesdata[[#This Row],[Units Sold]]*tbl_salesdata[[#This Row],[Unit Cost]]</f>
        <v>2280174.4699999997</v>
      </c>
      <c r="M324" s="9">
        <f>tbl_salesdata[[#This Row],[Units Sold]]*tbl_salesdata[[#This Row],[Unit Price]]</f>
        <v>3785714.8</v>
      </c>
      <c r="N324" s="9">
        <f>tbl_salesdata[[#This Row],[Total Sales]]-tbl_salesdata[[#This Row],[Total Cost]]</f>
        <v>1505540.33</v>
      </c>
      <c r="O324">
        <f>tbl_salesdata[[#This Row],[Ship Date]]-tbl_salesdata[[#This Row],[Order Date]]</f>
        <v>19</v>
      </c>
      <c r="P324">
        <f>WEEKDAY(tbl_salesdata[[#This Row],[Order Date]],2)</f>
        <v>1</v>
      </c>
      <c r="Q324" t="str">
        <f>TEXT(tbl_salesdata[[#This Row],[Order Date]],"dddd")</f>
        <v>Monday</v>
      </c>
      <c r="R324" t="str">
        <f>IF(tbl_salesdata[[#This Row],[Weekdaynum]]&gt;5,"Yes","No")</f>
        <v>No</v>
      </c>
    </row>
    <row r="325" spans="1:18" hidden="1" x14ac:dyDescent="0.35">
      <c r="A325">
        <v>538538062</v>
      </c>
      <c r="B325" s="3">
        <v>42316</v>
      </c>
      <c r="C325" s="3">
        <v>42332</v>
      </c>
      <c r="D325" t="s">
        <v>153</v>
      </c>
      <c r="E325" t="s">
        <v>38</v>
      </c>
      <c r="F325" t="s">
        <v>25</v>
      </c>
      <c r="G325" t="s">
        <v>18</v>
      </c>
      <c r="H325" t="s">
        <v>34</v>
      </c>
      <c r="I325" s="9">
        <v>4235</v>
      </c>
      <c r="J325" s="9">
        <v>205.7</v>
      </c>
      <c r="K325" s="9">
        <v>117.11</v>
      </c>
      <c r="L325" s="9">
        <f>tbl_salesdata[[#This Row],[Units Sold]]*tbl_salesdata[[#This Row],[Unit Cost]]</f>
        <v>495960.85</v>
      </c>
      <c r="M325" s="9">
        <f>tbl_salesdata[[#This Row],[Units Sold]]*tbl_salesdata[[#This Row],[Unit Price]]</f>
        <v>871139.5</v>
      </c>
      <c r="N325" s="9">
        <f>tbl_salesdata[[#This Row],[Total Sales]]-tbl_salesdata[[#This Row],[Total Cost]]</f>
        <v>375178.65</v>
      </c>
      <c r="O325">
        <f>tbl_salesdata[[#This Row],[Ship Date]]-tbl_salesdata[[#This Row],[Order Date]]</f>
        <v>16</v>
      </c>
      <c r="P325">
        <f>WEEKDAY(tbl_salesdata[[#This Row],[Order Date]],2)</f>
        <v>7</v>
      </c>
      <c r="Q325" t="str">
        <f>TEXT(tbl_salesdata[[#This Row],[Order Date]],"dddd")</f>
        <v>Sunday</v>
      </c>
      <c r="R325" t="str">
        <f>IF(tbl_salesdata[[#This Row],[Weekdaynum]]&gt;5,"Yes","No")</f>
        <v>Yes</v>
      </c>
    </row>
    <row r="326" spans="1:18" hidden="1" x14ac:dyDescent="0.35">
      <c r="A326">
        <v>696844613</v>
      </c>
      <c r="B326" s="3">
        <v>42797</v>
      </c>
      <c r="C326" s="3">
        <v>42814</v>
      </c>
      <c r="D326" t="s">
        <v>125</v>
      </c>
      <c r="E326" t="s">
        <v>21</v>
      </c>
      <c r="F326" t="s">
        <v>47</v>
      </c>
      <c r="G326" t="s">
        <v>14</v>
      </c>
      <c r="H326" t="s">
        <v>15</v>
      </c>
      <c r="I326" s="9">
        <v>661</v>
      </c>
      <c r="J326" s="9">
        <v>421.89</v>
      </c>
      <c r="K326" s="9">
        <v>364.69</v>
      </c>
      <c r="L326" s="9">
        <f>tbl_salesdata[[#This Row],[Units Sold]]*tbl_salesdata[[#This Row],[Unit Cost]]</f>
        <v>241060.09</v>
      </c>
      <c r="M326" s="9">
        <f>tbl_salesdata[[#This Row],[Units Sold]]*tbl_salesdata[[#This Row],[Unit Price]]</f>
        <v>278869.28999999998</v>
      </c>
      <c r="N326" s="9">
        <f>tbl_salesdata[[#This Row],[Total Sales]]-tbl_salesdata[[#This Row],[Total Cost]]</f>
        <v>37809.199999999983</v>
      </c>
      <c r="O326">
        <f>tbl_salesdata[[#This Row],[Ship Date]]-tbl_salesdata[[#This Row],[Order Date]]</f>
        <v>17</v>
      </c>
      <c r="P326">
        <f>WEEKDAY(tbl_salesdata[[#This Row],[Order Date]],2)</f>
        <v>5</v>
      </c>
      <c r="Q326" t="str">
        <f>TEXT(tbl_salesdata[[#This Row],[Order Date]],"dddd")</f>
        <v>Friday</v>
      </c>
      <c r="R326" t="str">
        <f>IF(tbl_salesdata[[#This Row],[Weekdaynum]]&gt;5,"Yes","No")</f>
        <v>No</v>
      </c>
    </row>
    <row r="327" spans="1:18" hidden="1" x14ac:dyDescent="0.35">
      <c r="A327">
        <v>482453715</v>
      </c>
      <c r="B327" s="3">
        <v>44061</v>
      </c>
      <c r="C327" s="3">
        <v>44081</v>
      </c>
      <c r="D327" t="s">
        <v>169</v>
      </c>
      <c r="E327" t="s">
        <v>29</v>
      </c>
      <c r="F327" t="s">
        <v>56</v>
      </c>
      <c r="G327" t="s">
        <v>14</v>
      </c>
      <c r="H327" t="s">
        <v>34</v>
      </c>
      <c r="I327" s="9">
        <v>7630</v>
      </c>
      <c r="J327" s="9">
        <v>9.33</v>
      </c>
      <c r="K327" s="9">
        <v>6.92</v>
      </c>
      <c r="L327" s="9">
        <f>tbl_salesdata[[#This Row],[Units Sold]]*tbl_salesdata[[#This Row],[Unit Cost]]</f>
        <v>52799.6</v>
      </c>
      <c r="M327" s="9">
        <f>tbl_salesdata[[#This Row],[Units Sold]]*tbl_salesdata[[#This Row],[Unit Price]]</f>
        <v>71187.899999999994</v>
      </c>
      <c r="N327" s="9">
        <f>tbl_salesdata[[#This Row],[Total Sales]]-tbl_salesdata[[#This Row],[Total Cost]]</f>
        <v>18388.299999999996</v>
      </c>
      <c r="O327">
        <f>tbl_salesdata[[#This Row],[Ship Date]]-tbl_salesdata[[#This Row],[Order Date]]</f>
        <v>20</v>
      </c>
      <c r="P327">
        <f>WEEKDAY(tbl_salesdata[[#This Row],[Order Date]],2)</f>
        <v>2</v>
      </c>
      <c r="Q327" t="str">
        <f>TEXT(tbl_salesdata[[#This Row],[Order Date]],"dddd")</f>
        <v>Tuesday</v>
      </c>
      <c r="R327" t="str">
        <f>IF(tbl_salesdata[[#This Row],[Weekdaynum]]&gt;5,"Yes","No")</f>
        <v>No</v>
      </c>
    </row>
    <row r="328" spans="1:18" x14ac:dyDescent="0.35">
      <c r="A328">
        <v>340928781</v>
      </c>
      <c r="B328" s="3">
        <v>43456</v>
      </c>
      <c r="C328" s="3">
        <v>43475</v>
      </c>
      <c r="D328" t="s">
        <v>183</v>
      </c>
      <c r="E328" t="s">
        <v>24</v>
      </c>
      <c r="F328" t="s">
        <v>76</v>
      </c>
      <c r="G328" t="s">
        <v>14</v>
      </c>
      <c r="H328" t="s">
        <v>34</v>
      </c>
      <c r="I328" s="9">
        <v>7257</v>
      </c>
      <c r="J328" s="9">
        <v>668.27</v>
      </c>
      <c r="K328" s="9">
        <v>502.54</v>
      </c>
      <c r="L328" s="9">
        <f>tbl_salesdata[[#This Row],[Units Sold]]*tbl_salesdata[[#This Row],[Unit Cost]]</f>
        <v>3646932.7800000003</v>
      </c>
      <c r="M328" s="9">
        <f>tbl_salesdata[[#This Row],[Units Sold]]*tbl_salesdata[[#This Row],[Unit Price]]</f>
        <v>4849635.3899999997</v>
      </c>
      <c r="N328" s="9">
        <f>tbl_salesdata[[#This Row],[Total Sales]]-tbl_salesdata[[#This Row],[Total Cost]]</f>
        <v>1202702.6099999994</v>
      </c>
      <c r="O328">
        <f>tbl_salesdata[[#This Row],[Ship Date]]-tbl_salesdata[[#This Row],[Order Date]]</f>
        <v>19</v>
      </c>
      <c r="P328">
        <f>WEEKDAY(tbl_salesdata[[#This Row],[Order Date]],2)</f>
        <v>6</v>
      </c>
      <c r="Q328" t="str">
        <f>TEXT(tbl_salesdata[[#This Row],[Order Date]],"dddd")</f>
        <v>Saturday</v>
      </c>
      <c r="R328" t="str">
        <f>IF(tbl_salesdata[[#This Row],[Weekdaynum]]&gt;5,"Yes","No")</f>
        <v>Yes</v>
      </c>
    </row>
    <row r="329" spans="1:18" x14ac:dyDescent="0.35">
      <c r="A329">
        <v>624348151</v>
      </c>
      <c r="B329" s="3">
        <v>44149</v>
      </c>
      <c r="C329" s="3">
        <v>44167</v>
      </c>
      <c r="D329" t="s">
        <v>100</v>
      </c>
      <c r="E329" t="s">
        <v>21</v>
      </c>
      <c r="F329" t="s">
        <v>40</v>
      </c>
      <c r="G329" t="s">
        <v>14</v>
      </c>
      <c r="H329" t="s">
        <v>19</v>
      </c>
      <c r="I329" s="9">
        <v>7347</v>
      </c>
      <c r="J329" s="9">
        <v>651.21</v>
      </c>
      <c r="K329" s="9">
        <v>524.96</v>
      </c>
      <c r="L329" s="9">
        <f>tbl_salesdata[[#This Row],[Units Sold]]*tbl_salesdata[[#This Row],[Unit Cost]]</f>
        <v>3856881.12</v>
      </c>
      <c r="M329" s="9">
        <f>tbl_salesdata[[#This Row],[Units Sold]]*tbl_salesdata[[#This Row],[Unit Price]]</f>
        <v>4784439.87</v>
      </c>
      <c r="N329" s="9">
        <f>tbl_salesdata[[#This Row],[Total Sales]]-tbl_salesdata[[#This Row],[Total Cost]]</f>
        <v>927558.75</v>
      </c>
      <c r="O329">
        <f>tbl_salesdata[[#This Row],[Ship Date]]-tbl_salesdata[[#This Row],[Order Date]]</f>
        <v>18</v>
      </c>
      <c r="P329">
        <f>WEEKDAY(tbl_salesdata[[#This Row],[Order Date]],2)</f>
        <v>6</v>
      </c>
      <c r="Q329" t="str">
        <f>TEXT(tbl_salesdata[[#This Row],[Order Date]],"dddd")</f>
        <v>Saturday</v>
      </c>
      <c r="R329" t="str">
        <f>IF(tbl_salesdata[[#This Row],[Weekdaynum]]&gt;5,"Yes","No")</f>
        <v>Yes</v>
      </c>
    </row>
    <row r="330" spans="1:18" hidden="1" x14ac:dyDescent="0.35">
      <c r="A330">
        <v>877022111</v>
      </c>
      <c r="B330" s="3">
        <v>44103</v>
      </c>
      <c r="C330" s="3">
        <v>44111</v>
      </c>
      <c r="D330" t="s">
        <v>142</v>
      </c>
      <c r="E330" t="s">
        <v>29</v>
      </c>
      <c r="F330" t="s">
        <v>30</v>
      </c>
      <c r="G330" t="s">
        <v>18</v>
      </c>
      <c r="H330" t="s">
        <v>26</v>
      </c>
      <c r="I330" s="9">
        <v>9187</v>
      </c>
      <c r="J330" s="9">
        <v>81.73</v>
      </c>
      <c r="K330" s="9">
        <v>56.67</v>
      </c>
      <c r="L330" s="9">
        <f>tbl_salesdata[[#This Row],[Units Sold]]*tbl_salesdata[[#This Row],[Unit Cost]]</f>
        <v>520627.29000000004</v>
      </c>
      <c r="M330" s="9">
        <f>tbl_salesdata[[#This Row],[Units Sold]]*tbl_salesdata[[#This Row],[Unit Price]]</f>
        <v>750853.51</v>
      </c>
      <c r="N330" s="9">
        <f>tbl_salesdata[[#This Row],[Total Sales]]-tbl_salesdata[[#This Row],[Total Cost]]</f>
        <v>230226.21999999997</v>
      </c>
      <c r="O330">
        <f>tbl_salesdata[[#This Row],[Ship Date]]-tbl_salesdata[[#This Row],[Order Date]]</f>
        <v>8</v>
      </c>
      <c r="P330">
        <f>WEEKDAY(tbl_salesdata[[#This Row],[Order Date]],2)</f>
        <v>2</v>
      </c>
      <c r="Q330" t="str">
        <f>TEXT(tbl_salesdata[[#This Row],[Order Date]],"dddd")</f>
        <v>Tuesday</v>
      </c>
      <c r="R330" t="str">
        <f>IF(tbl_salesdata[[#This Row],[Weekdaynum]]&gt;5,"Yes","No")</f>
        <v>No</v>
      </c>
    </row>
    <row r="331" spans="1:18" hidden="1" x14ac:dyDescent="0.35">
      <c r="A331">
        <v>997329699</v>
      </c>
      <c r="B331" s="3">
        <v>44004</v>
      </c>
      <c r="C331" s="3">
        <v>44007</v>
      </c>
      <c r="D331" t="s">
        <v>139</v>
      </c>
      <c r="E331" t="s">
        <v>51</v>
      </c>
      <c r="F331" t="s">
        <v>25</v>
      </c>
      <c r="G331" t="s">
        <v>18</v>
      </c>
      <c r="H331" t="s">
        <v>15</v>
      </c>
      <c r="I331" s="9">
        <v>876</v>
      </c>
      <c r="J331" s="9">
        <v>205.7</v>
      </c>
      <c r="K331" s="9">
        <v>117.11</v>
      </c>
      <c r="L331" s="9">
        <f>tbl_salesdata[[#This Row],[Units Sold]]*tbl_salesdata[[#This Row],[Unit Cost]]</f>
        <v>102588.36</v>
      </c>
      <c r="M331" s="9">
        <f>tbl_salesdata[[#This Row],[Units Sold]]*tbl_salesdata[[#This Row],[Unit Price]]</f>
        <v>180193.19999999998</v>
      </c>
      <c r="N331" s="9">
        <f>tbl_salesdata[[#This Row],[Total Sales]]-tbl_salesdata[[#This Row],[Total Cost]]</f>
        <v>77604.839999999982</v>
      </c>
      <c r="O331">
        <f>tbl_salesdata[[#This Row],[Ship Date]]-tbl_salesdata[[#This Row],[Order Date]]</f>
        <v>3</v>
      </c>
      <c r="P331">
        <f>WEEKDAY(tbl_salesdata[[#This Row],[Order Date]],2)</f>
        <v>1</v>
      </c>
      <c r="Q331" t="str">
        <f>TEXT(tbl_salesdata[[#This Row],[Order Date]],"dddd")</f>
        <v>Monday</v>
      </c>
      <c r="R331" t="str">
        <f>IF(tbl_salesdata[[#This Row],[Weekdaynum]]&gt;5,"Yes","No")</f>
        <v>No</v>
      </c>
    </row>
    <row r="332" spans="1:18" hidden="1" x14ac:dyDescent="0.35">
      <c r="A332">
        <v>434246480</v>
      </c>
      <c r="B332" s="3">
        <v>42388</v>
      </c>
      <c r="C332" s="3">
        <v>42391</v>
      </c>
      <c r="D332" t="s">
        <v>166</v>
      </c>
      <c r="E332" t="s">
        <v>38</v>
      </c>
      <c r="F332" t="s">
        <v>17</v>
      </c>
      <c r="G332" t="s">
        <v>18</v>
      </c>
      <c r="H332" t="s">
        <v>15</v>
      </c>
      <c r="I332" s="9">
        <v>2038</v>
      </c>
      <c r="J332" s="9">
        <v>152.58000000000001</v>
      </c>
      <c r="K332" s="9">
        <v>97.44</v>
      </c>
      <c r="L332" s="9">
        <f>tbl_salesdata[[#This Row],[Units Sold]]*tbl_salesdata[[#This Row],[Unit Cost]]</f>
        <v>198582.72</v>
      </c>
      <c r="M332" s="9">
        <f>tbl_salesdata[[#This Row],[Units Sold]]*tbl_salesdata[[#This Row],[Unit Price]]</f>
        <v>310958.04000000004</v>
      </c>
      <c r="N332" s="9">
        <f>tbl_salesdata[[#This Row],[Total Sales]]-tbl_salesdata[[#This Row],[Total Cost]]</f>
        <v>112375.32000000004</v>
      </c>
      <c r="O332">
        <f>tbl_salesdata[[#This Row],[Ship Date]]-tbl_salesdata[[#This Row],[Order Date]]</f>
        <v>3</v>
      </c>
      <c r="P332">
        <f>WEEKDAY(tbl_salesdata[[#This Row],[Order Date]],2)</f>
        <v>2</v>
      </c>
      <c r="Q332" t="str">
        <f>TEXT(tbl_salesdata[[#This Row],[Order Date]],"dddd")</f>
        <v>Tuesday</v>
      </c>
      <c r="R332" t="str">
        <f>IF(tbl_salesdata[[#This Row],[Weekdaynum]]&gt;5,"Yes","No")</f>
        <v>No</v>
      </c>
    </row>
    <row r="333" spans="1:18" hidden="1" x14ac:dyDescent="0.35">
      <c r="A333">
        <v>956571280</v>
      </c>
      <c r="B333" s="3">
        <v>42828</v>
      </c>
      <c r="C333" s="3">
        <v>42848</v>
      </c>
      <c r="D333" t="s">
        <v>155</v>
      </c>
      <c r="E333" t="s">
        <v>12</v>
      </c>
      <c r="F333" t="s">
        <v>25</v>
      </c>
      <c r="G333" t="s">
        <v>14</v>
      </c>
      <c r="H333" t="s">
        <v>19</v>
      </c>
      <c r="I333" s="9">
        <v>9554</v>
      </c>
      <c r="J333" s="9">
        <v>205.7</v>
      </c>
      <c r="K333" s="9">
        <v>117.11</v>
      </c>
      <c r="L333" s="9">
        <f>tbl_salesdata[[#This Row],[Units Sold]]*tbl_salesdata[[#This Row],[Unit Cost]]</f>
        <v>1118868.94</v>
      </c>
      <c r="M333" s="9">
        <f>tbl_salesdata[[#This Row],[Units Sold]]*tbl_salesdata[[#This Row],[Unit Price]]</f>
        <v>1965257.7999999998</v>
      </c>
      <c r="N333" s="9">
        <f>tbl_salesdata[[#This Row],[Total Sales]]-tbl_salesdata[[#This Row],[Total Cost]]</f>
        <v>846388.85999999987</v>
      </c>
      <c r="O333">
        <f>tbl_salesdata[[#This Row],[Ship Date]]-tbl_salesdata[[#This Row],[Order Date]]</f>
        <v>20</v>
      </c>
      <c r="P333">
        <f>WEEKDAY(tbl_salesdata[[#This Row],[Order Date]],2)</f>
        <v>1</v>
      </c>
      <c r="Q333" t="str">
        <f>TEXT(tbl_salesdata[[#This Row],[Order Date]],"dddd")</f>
        <v>Monday</v>
      </c>
      <c r="R333" t="str">
        <f>IF(tbl_salesdata[[#This Row],[Weekdaynum]]&gt;5,"Yes","No")</f>
        <v>No</v>
      </c>
    </row>
    <row r="334" spans="1:18" hidden="1" x14ac:dyDescent="0.35">
      <c r="A334">
        <v>353415429</v>
      </c>
      <c r="B334" s="3">
        <v>44899</v>
      </c>
      <c r="C334" s="3">
        <v>44912</v>
      </c>
      <c r="D334" t="s">
        <v>20</v>
      </c>
      <c r="E334" t="s">
        <v>21</v>
      </c>
      <c r="F334" t="s">
        <v>30</v>
      </c>
      <c r="G334" t="s">
        <v>14</v>
      </c>
      <c r="H334" t="s">
        <v>15</v>
      </c>
      <c r="I334" s="9">
        <v>2334</v>
      </c>
      <c r="J334" s="9">
        <v>81.73</v>
      </c>
      <c r="K334" s="9">
        <v>56.67</v>
      </c>
      <c r="L334" s="9">
        <f>tbl_salesdata[[#This Row],[Units Sold]]*tbl_salesdata[[#This Row],[Unit Cost]]</f>
        <v>132267.78</v>
      </c>
      <c r="M334" s="9">
        <f>tbl_salesdata[[#This Row],[Units Sold]]*tbl_salesdata[[#This Row],[Unit Price]]</f>
        <v>190757.82</v>
      </c>
      <c r="N334" s="9">
        <f>tbl_salesdata[[#This Row],[Total Sales]]-tbl_salesdata[[#This Row],[Total Cost]]</f>
        <v>58490.040000000008</v>
      </c>
      <c r="O334">
        <f>tbl_salesdata[[#This Row],[Ship Date]]-tbl_salesdata[[#This Row],[Order Date]]</f>
        <v>13</v>
      </c>
      <c r="P334">
        <f>WEEKDAY(tbl_salesdata[[#This Row],[Order Date]],2)</f>
        <v>7</v>
      </c>
      <c r="Q334" t="str">
        <f>TEXT(tbl_salesdata[[#This Row],[Order Date]],"dddd")</f>
        <v>Sunday</v>
      </c>
      <c r="R334" t="str">
        <f>IF(tbl_salesdata[[#This Row],[Weekdaynum]]&gt;5,"Yes","No")</f>
        <v>Yes</v>
      </c>
    </row>
    <row r="335" spans="1:18" x14ac:dyDescent="0.35">
      <c r="A335">
        <v>447982823</v>
      </c>
      <c r="B335" s="3">
        <v>42392</v>
      </c>
      <c r="C335" s="3">
        <v>42412</v>
      </c>
      <c r="D335" t="s">
        <v>97</v>
      </c>
      <c r="E335" t="s">
        <v>29</v>
      </c>
      <c r="F335" t="s">
        <v>40</v>
      </c>
      <c r="G335" t="s">
        <v>18</v>
      </c>
      <c r="H335" t="s">
        <v>26</v>
      </c>
      <c r="I335" s="9">
        <v>6927</v>
      </c>
      <c r="J335" s="9">
        <v>651.21</v>
      </c>
      <c r="K335" s="9">
        <v>524.96</v>
      </c>
      <c r="L335" s="9">
        <f>tbl_salesdata[[#This Row],[Units Sold]]*tbl_salesdata[[#This Row],[Unit Cost]]</f>
        <v>3636397.9200000004</v>
      </c>
      <c r="M335" s="9">
        <f>tbl_salesdata[[#This Row],[Units Sold]]*tbl_salesdata[[#This Row],[Unit Price]]</f>
        <v>4510931.67</v>
      </c>
      <c r="N335" s="9">
        <f>tbl_salesdata[[#This Row],[Total Sales]]-tbl_salesdata[[#This Row],[Total Cost]]</f>
        <v>874533.74999999953</v>
      </c>
      <c r="O335">
        <f>tbl_salesdata[[#This Row],[Ship Date]]-tbl_salesdata[[#This Row],[Order Date]]</f>
        <v>20</v>
      </c>
      <c r="P335">
        <f>WEEKDAY(tbl_salesdata[[#This Row],[Order Date]],2)</f>
        <v>6</v>
      </c>
      <c r="Q335" t="str">
        <f>TEXT(tbl_salesdata[[#This Row],[Order Date]],"dddd")</f>
        <v>Saturday</v>
      </c>
      <c r="R335" t="str">
        <f>IF(tbl_salesdata[[#This Row],[Weekdaynum]]&gt;5,"Yes","No")</f>
        <v>Yes</v>
      </c>
    </row>
    <row r="336" spans="1:18" hidden="1" x14ac:dyDescent="0.35">
      <c r="A336">
        <v>328669583</v>
      </c>
      <c r="B336" s="3">
        <v>43601</v>
      </c>
      <c r="C336" s="3">
        <v>43615</v>
      </c>
      <c r="D336" t="s">
        <v>83</v>
      </c>
      <c r="E336" t="s">
        <v>38</v>
      </c>
      <c r="F336" t="s">
        <v>22</v>
      </c>
      <c r="G336" t="s">
        <v>18</v>
      </c>
      <c r="H336" t="s">
        <v>34</v>
      </c>
      <c r="I336" s="9">
        <v>9488</v>
      </c>
      <c r="J336" s="9">
        <v>47.45</v>
      </c>
      <c r="K336" s="9">
        <v>31.79</v>
      </c>
      <c r="L336" s="9">
        <f>tbl_salesdata[[#This Row],[Units Sold]]*tbl_salesdata[[#This Row],[Unit Cost]]</f>
        <v>301623.52</v>
      </c>
      <c r="M336" s="9">
        <f>tbl_salesdata[[#This Row],[Units Sold]]*tbl_salesdata[[#This Row],[Unit Price]]</f>
        <v>450205.60000000003</v>
      </c>
      <c r="N336" s="9">
        <f>tbl_salesdata[[#This Row],[Total Sales]]-tbl_salesdata[[#This Row],[Total Cost]]</f>
        <v>148582.08000000002</v>
      </c>
      <c r="O336">
        <f>tbl_salesdata[[#This Row],[Ship Date]]-tbl_salesdata[[#This Row],[Order Date]]</f>
        <v>14</v>
      </c>
      <c r="P336">
        <f>WEEKDAY(tbl_salesdata[[#This Row],[Order Date]],2)</f>
        <v>4</v>
      </c>
      <c r="Q336" t="str">
        <f>TEXT(tbl_salesdata[[#This Row],[Order Date]],"dddd")</f>
        <v>Thursday</v>
      </c>
      <c r="R336" t="str">
        <f>IF(tbl_salesdata[[#This Row],[Weekdaynum]]&gt;5,"Yes","No")</f>
        <v>No</v>
      </c>
    </row>
    <row r="337" spans="1:18" hidden="1" x14ac:dyDescent="0.35">
      <c r="A337">
        <v>436864745</v>
      </c>
      <c r="B337" s="3">
        <v>43601</v>
      </c>
      <c r="C337" s="3">
        <v>43605</v>
      </c>
      <c r="D337" t="s">
        <v>130</v>
      </c>
      <c r="E337" t="s">
        <v>29</v>
      </c>
      <c r="F337" t="s">
        <v>42</v>
      </c>
      <c r="G337" t="s">
        <v>18</v>
      </c>
      <c r="H337" t="s">
        <v>19</v>
      </c>
      <c r="I337" s="9">
        <v>6841</v>
      </c>
      <c r="J337" s="9">
        <v>437.2</v>
      </c>
      <c r="K337" s="9">
        <v>263.33</v>
      </c>
      <c r="L337" s="9">
        <f>tbl_salesdata[[#This Row],[Units Sold]]*tbl_salesdata[[#This Row],[Unit Cost]]</f>
        <v>1801440.5299999998</v>
      </c>
      <c r="M337" s="9">
        <f>tbl_salesdata[[#This Row],[Units Sold]]*tbl_salesdata[[#This Row],[Unit Price]]</f>
        <v>2990885.1999999997</v>
      </c>
      <c r="N337" s="9">
        <f>tbl_salesdata[[#This Row],[Total Sales]]-tbl_salesdata[[#This Row],[Total Cost]]</f>
        <v>1189444.67</v>
      </c>
      <c r="O337">
        <f>tbl_salesdata[[#This Row],[Ship Date]]-tbl_salesdata[[#This Row],[Order Date]]</f>
        <v>4</v>
      </c>
      <c r="P337">
        <f>WEEKDAY(tbl_salesdata[[#This Row],[Order Date]],2)</f>
        <v>4</v>
      </c>
      <c r="Q337" t="str">
        <f>TEXT(tbl_salesdata[[#This Row],[Order Date]],"dddd")</f>
        <v>Thursday</v>
      </c>
      <c r="R337" t="str">
        <f>IF(tbl_salesdata[[#This Row],[Weekdaynum]]&gt;5,"Yes","No")</f>
        <v>No</v>
      </c>
    </row>
    <row r="338" spans="1:18" hidden="1" x14ac:dyDescent="0.35">
      <c r="A338">
        <v>279149568</v>
      </c>
      <c r="B338" s="3">
        <v>44197</v>
      </c>
      <c r="C338" s="3">
        <v>44217</v>
      </c>
      <c r="D338" t="s">
        <v>187</v>
      </c>
      <c r="E338" t="s">
        <v>29</v>
      </c>
      <c r="F338" t="s">
        <v>76</v>
      </c>
      <c r="G338" t="s">
        <v>18</v>
      </c>
      <c r="H338" t="s">
        <v>15</v>
      </c>
      <c r="I338" s="9">
        <v>5415</v>
      </c>
      <c r="J338" s="9">
        <v>668.27</v>
      </c>
      <c r="K338" s="9">
        <v>502.54</v>
      </c>
      <c r="L338" s="9">
        <f>tbl_salesdata[[#This Row],[Units Sold]]*tbl_salesdata[[#This Row],[Unit Cost]]</f>
        <v>2721254.1</v>
      </c>
      <c r="M338" s="9">
        <f>tbl_salesdata[[#This Row],[Units Sold]]*tbl_salesdata[[#This Row],[Unit Price]]</f>
        <v>3618682.05</v>
      </c>
      <c r="N338" s="9">
        <f>tbl_salesdata[[#This Row],[Total Sales]]-tbl_salesdata[[#This Row],[Total Cost]]</f>
        <v>897427.94999999972</v>
      </c>
      <c r="O338">
        <f>tbl_salesdata[[#This Row],[Ship Date]]-tbl_salesdata[[#This Row],[Order Date]]</f>
        <v>20</v>
      </c>
      <c r="P338">
        <f>WEEKDAY(tbl_salesdata[[#This Row],[Order Date]],2)</f>
        <v>5</v>
      </c>
      <c r="Q338" t="str">
        <f>TEXT(tbl_salesdata[[#This Row],[Order Date]],"dddd")</f>
        <v>Friday</v>
      </c>
      <c r="R338" t="str">
        <f>IF(tbl_salesdata[[#This Row],[Weekdaynum]]&gt;5,"Yes","No")</f>
        <v>No</v>
      </c>
    </row>
    <row r="339" spans="1:18" x14ac:dyDescent="0.35">
      <c r="A339">
        <v>224647080</v>
      </c>
      <c r="B339" s="3">
        <v>43274</v>
      </c>
      <c r="C339" s="3">
        <v>43288</v>
      </c>
      <c r="D339" t="s">
        <v>195</v>
      </c>
      <c r="E339" t="s">
        <v>21</v>
      </c>
      <c r="F339" t="s">
        <v>40</v>
      </c>
      <c r="G339" t="s">
        <v>18</v>
      </c>
      <c r="H339" t="s">
        <v>34</v>
      </c>
      <c r="I339" s="9">
        <v>6918</v>
      </c>
      <c r="J339" s="9">
        <v>651.21</v>
      </c>
      <c r="K339" s="9">
        <v>524.96</v>
      </c>
      <c r="L339" s="9">
        <f>tbl_salesdata[[#This Row],[Units Sold]]*tbl_salesdata[[#This Row],[Unit Cost]]</f>
        <v>3631673.2800000003</v>
      </c>
      <c r="M339" s="9">
        <f>tbl_salesdata[[#This Row],[Units Sold]]*tbl_salesdata[[#This Row],[Unit Price]]</f>
        <v>4505070.78</v>
      </c>
      <c r="N339" s="9">
        <f>tbl_salesdata[[#This Row],[Total Sales]]-tbl_salesdata[[#This Row],[Total Cost]]</f>
        <v>873397.5</v>
      </c>
      <c r="O339">
        <f>tbl_salesdata[[#This Row],[Ship Date]]-tbl_salesdata[[#This Row],[Order Date]]</f>
        <v>14</v>
      </c>
      <c r="P339">
        <f>WEEKDAY(tbl_salesdata[[#This Row],[Order Date]],2)</f>
        <v>6</v>
      </c>
      <c r="Q339" t="str">
        <f>TEXT(tbl_salesdata[[#This Row],[Order Date]],"dddd")</f>
        <v>Saturday</v>
      </c>
      <c r="R339" t="str">
        <f>IF(tbl_salesdata[[#This Row],[Weekdaynum]]&gt;5,"Yes","No")</f>
        <v>Yes</v>
      </c>
    </row>
    <row r="340" spans="1:18" x14ac:dyDescent="0.35">
      <c r="A340">
        <v>412601697</v>
      </c>
      <c r="B340" s="3">
        <v>42805</v>
      </c>
      <c r="C340" s="3">
        <v>42826</v>
      </c>
      <c r="D340" t="s">
        <v>59</v>
      </c>
      <c r="E340" t="s">
        <v>12</v>
      </c>
      <c r="F340" t="s">
        <v>40</v>
      </c>
      <c r="G340" t="s">
        <v>18</v>
      </c>
      <c r="H340" t="s">
        <v>26</v>
      </c>
      <c r="I340" s="9">
        <v>6866</v>
      </c>
      <c r="J340" s="9">
        <v>651.21</v>
      </c>
      <c r="K340" s="9">
        <v>524.96</v>
      </c>
      <c r="L340" s="9">
        <f>tbl_salesdata[[#This Row],[Units Sold]]*tbl_salesdata[[#This Row],[Unit Cost]]</f>
        <v>3604375.3600000003</v>
      </c>
      <c r="M340" s="9">
        <f>tbl_salesdata[[#This Row],[Units Sold]]*tbl_salesdata[[#This Row],[Unit Price]]</f>
        <v>4471207.8600000003</v>
      </c>
      <c r="N340" s="9">
        <f>tbl_salesdata[[#This Row],[Total Sales]]-tbl_salesdata[[#This Row],[Total Cost]]</f>
        <v>866832.5</v>
      </c>
      <c r="O340">
        <f>tbl_salesdata[[#This Row],[Ship Date]]-tbl_salesdata[[#This Row],[Order Date]]</f>
        <v>21</v>
      </c>
      <c r="P340">
        <f>WEEKDAY(tbl_salesdata[[#This Row],[Order Date]],2)</f>
        <v>6</v>
      </c>
      <c r="Q340" t="str">
        <f>TEXT(tbl_salesdata[[#This Row],[Order Date]],"dddd")</f>
        <v>Saturday</v>
      </c>
      <c r="R340" t="str">
        <f>IF(tbl_salesdata[[#This Row],[Weekdaynum]]&gt;5,"Yes","No")</f>
        <v>Yes</v>
      </c>
    </row>
    <row r="341" spans="1:18" hidden="1" x14ac:dyDescent="0.35">
      <c r="A341">
        <v>668842780</v>
      </c>
      <c r="B341" s="3">
        <v>42219</v>
      </c>
      <c r="C341" s="3">
        <v>42231</v>
      </c>
      <c r="D341" t="s">
        <v>167</v>
      </c>
      <c r="E341" t="s">
        <v>38</v>
      </c>
      <c r="F341" t="s">
        <v>22</v>
      </c>
      <c r="G341" t="s">
        <v>18</v>
      </c>
      <c r="H341" t="s">
        <v>26</v>
      </c>
      <c r="I341" s="9">
        <v>4297</v>
      </c>
      <c r="J341" s="9">
        <v>47.45</v>
      </c>
      <c r="K341" s="9">
        <v>31.79</v>
      </c>
      <c r="L341" s="9">
        <f>tbl_salesdata[[#This Row],[Units Sold]]*tbl_salesdata[[#This Row],[Unit Cost]]</f>
        <v>136601.63</v>
      </c>
      <c r="M341" s="9">
        <f>tbl_salesdata[[#This Row],[Units Sold]]*tbl_salesdata[[#This Row],[Unit Price]]</f>
        <v>203892.65000000002</v>
      </c>
      <c r="N341" s="9">
        <f>tbl_salesdata[[#This Row],[Total Sales]]-tbl_salesdata[[#This Row],[Total Cost]]</f>
        <v>67291.020000000019</v>
      </c>
      <c r="O341">
        <f>tbl_salesdata[[#This Row],[Ship Date]]-tbl_salesdata[[#This Row],[Order Date]]</f>
        <v>12</v>
      </c>
      <c r="P341">
        <f>WEEKDAY(tbl_salesdata[[#This Row],[Order Date]],2)</f>
        <v>1</v>
      </c>
      <c r="Q341" t="str">
        <f>TEXT(tbl_salesdata[[#This Row],[Order Date]],"dddd")</f>
        <v>Monday</v>
      </c>
      <c r="R341" t="str">
        <f>IF(tbl_salesdata[[#This Row],[Weekdaynum]]&gt;5,"Yes","No")</f>
        <v>No</v>
      </c>
    </row>
    <row r="342" spans="1:18" hidden="1" x14ac:dyDescent="0.35">
      <c r="A342">
        <v>907349526</v>
      </c>
      <c r="B342" s="3">
        <v>43926</v>
      </c>
      <c r="C342" s="3">
        <v>43945</v>
      </c>
      <c r="D342" t="s">
        <v>189</v>
      </c>
      <c r="E342" t="s">
        <v>21</v>
      </c>
      <c r="F342" t="s">
        <v>42</v>
      </c>
      <c r="G342" t="s">
        <v>14</v>
      </c>
      <c r="H342" t="s">
        <v>19</v>
      </c>
      <c r="I342" s="9">
        <v>3743</v>
      </c>
      <c r="J342" s="9">
        <v>437.2</v>
      </c>
      <c r="K342" s="9">
        <v>263.33</v>
      </c>
      <c r="L342" s="9">
        <f>tbl_salesdata[[#This Row],[Units Sold]]*tbl_salesdata[[#This Row],[Unit Cost]]</f>
        <v>985644.19</v>
      </c>
      <c r="M342" s="9">
        <f>tbl_salesdata[[#This Row],[Units Sold]]*tbl_salesdata[[#This Row],[Unit Price]]</f>
        <v>1636439.5999999999</v>
      </c>
      <c r="N342" s="9">
        <f>tbl_salesdata[[#This Row],[Total Sales]]-tbl_salesdata[[#This Row],[Total Cost]]</f>
        <v>650795.40999999992</v>
      </c>
      <c r="O342">
        <f>tbl_salesdata[[#This Row],[Ship Date]]-tbl_salesdata[[#This Row],[Order Date]]</f>
        <v>19</v>
      </c>
      <c r="P342">
        <f>WEEKDAY(tbl_salesdata[[#This Row],[Order Date]],2)</f>
        <v>7</v>
      </c>
      <c r="Q342" t="str">
        <f>TEXT(tbl_salesdata[[#This Row],[Order Date]],"dddd")</f>
        <v>Sunday</v>
      </c>
      <c r="R342" t="str">
        <f>IF(tbl_salesdata[[#This Row],[Weekdaynum]]&gt;5,"Yes","No")</f>
        <v>Yes</v>
      </c>
    </row>
    <row r="343" spans="1:18" hidden="1" x14ac:dyDescent="0.35">
      <c r="A343">
        <v>386440074</v>
      </c>
      <c r="B343" s="3">
        <v>43195</v>
      </c>
      <c r="C343" s="3">
        <v>43207</v>
      </c>
      <c r="D343" t="s">
        <v>109</v>
      </c>
      <c r="E343" t="s">
        <v>21</v>
      </c>
      <c r="F343" t="s">
        <v>30</v>
      </c>
      <c r="G343" t="s">
        <v>18</v>
      </c>
      <c r="H343" t="s">
        <v>19</v>
      </c>
      <c r="I343" s="9">
        <v>5060</v>
      </c>
      <c r="J343" s="9">
        <v>81.73</v>
      </c>
      <c r="K343" s="9">
        <v>56.67</v>
      </c>
      <c r="L343" s="9">
        <f>tbl_salesdata[[#This Row],[Units Sold]]*tbl_salesdata[[#This Row],[Unit Cost]]</f>
        <v>286750.2</v>
      </c>
      <c r="M343" s="9">
        <f>tbl_salesdata[[#This Row],[Units Sold]]*tbl_salesdata[[#This Row],[Unit Price]]</f>
        <v>413553.80000000005</v>
      </c>
      <c r="N343" s="9">
        <f>tbl_salesdata[[#This Row],[Total Sales]]-tbl_salesdata[[#This Row],[Total Cost]]</f>
        <v>126803.60000000003</v>
      </c>
      <c r="O343">
        <f>tbl_salesdata[[#This Row],[Ship Date]]-tbl_salesdata[[#This Row],[Order Date]]</f>
        <v>12</v>
      </c>
      <c r="P343">
        <f>WEEKDAY(tbl_salesdata[[#This Row],[Order Date]],2)</f>
        <v>4</v>
      </c>
      <c r="Q343" t="str">
        <f>TEXT(tbl_salesdata[[#This Row],[Order Date]],"dddd")</f>
        <v>Thursday</v>
      </c>
      <c r="R343" t="str">
        <f>IF(tbl_salesdata[[#This Row],[Weekdaynum]]&gt;5,"Yes","No")</f>
        <v>No</v>
      </c>
    </row>
    <row r="344" spans="1:18" x14ac:dyDescent="0.35">
      <c r="A344">
        <v>278275811</v>
      </c>
      <c r="B344" s="3">
        <v>44513</v>
      </c>
      <c r="C344" s="3">
        <v>44514</v>
      </c>
      <c r="D344" t="s">
        <v>92</v>
      </c>
      <c r="E344" t="s">
        <v>32</v>
      </c>
      <c r="F344" t="s">
        <v>40</v>
      </c>
      <c r="G344" t="s">
        <v>14</v>
      </c>
      <c r="H344" t="s">
        <v>34</v>
      </c>
      <c r="I344" s="9">
        <v>6851</v>
      </c>
      <c r="J344" s="9">
        <v>651.21</v>
      </c>
      <c r="K344" s="9">
        <v>524.96</v>
      </c>
      <c r="L344" s="9">
        <f>tbl_salesdata[[#This Row],[Units Sold]]*tbl_salesdata[[#This Row],[Unit Cost]]</f>
        <v>3596500.9600000004</v>
      </c>
      <c r="M344" s="9">
        <f>tbl_salesdata[[#This Row],[Units Sold]]*tbl_salesdata[[#This Row],[Unit Price]]</f>
        <v>4461439.71</v>
      </c>
      <c r="N344" s="9">
        <f>tbl_salesdata[[#This Row],[Total Sales]]-tbl_salesdata[[#This Row],[Total Cost]]</f>
        <v>864938.74999999953</v>
      </c>
      <c r="O344">
        <f>tbl_salesdata[[#This Row],[Ship Date]]-tbl_salesdata[[#This Row],[Order Date]]</f>
        <v>1</v>
      </c>
      <c r="P344">
        <f>WEEKDAY(tbl_salesdata[[#This Row],[Order Date]],2)</f>
        <v>6</v>
      </c>
      <c r="Q344" t="str">
        <f>TEXT(tbl_salesdata[[#This Row],[Order Date]],"dddd")</f>
        <v>Saturday</v>
      </c>
      <c r="R344" t="str">
        <f>IF(tbl_salesdata[[#This Row],[Weekdaynum]]&gt;5,"Yes","No")</f>
        <v>Yes</v>
      </c>
    </row>
    <row r="345" spans="1:18" hidden="1" x14ac:dyDescent="0.35">
      <c r="A345">
        <v>105630385</v>
      </c>
      <c r="B345" s="3">
        <v>42228</v>
      </c>
      <c r="C345" s="3">
        <v>42231</v>
      </c>
      <c r="D345" t="s">
        <v>154</v>
      </c>
      <c r="E345" t="s">
        <v>12</v>
      </c>
      <c r="F345" t="s">
        <v>30</v>
      </c>
      <c r="G345" t="s">
        <v>14</v>
      </c>
      <c r="H345" t="s">
        <v>26</v>
      </c>
      <c r="I345" s="9">
        <v>7233</v>
      </c>
      <c r="J345" s="9">
        <v>81.73</v>
      </c>
      <c r="K345" s="9">
        <v>56.67</v>
      </c>
      <c r="L345" s="9">
        <f>tbl_salesdata[[#This Row],[Units Sold]]*tbl_salesdata[[#This Row],[Unit Cost]]</f>
        <v>409894.11</v>
      </c>
      <c r="M345" s="9">
        <f>tbl_salesdata[[#This Row],[Units Sold]]*tbl_salesdata[[#This Row],[Unit Price]]</f>
        <v>591153.09000000008</v>
      </c>
      <c r="N345" s="9">
        <f>tbl_salesdata[[#This Row],[Total Sales]]-tbl_salesdata[[#This Row],[Total Cost]]</f>
        <v>181258.9800000001</v>
      </c>
      <c r="O345">
        <f>tbl_salesdata[[#This Row],[Ship Date]]-tbl_salesdata[[#This Row],[Order Date]]</f>
        <v>3</v>
      </c>
      <c r="P345">
        <f>WEEKDAY(tbl_salesdata[[#This Row],[Order Date]],2)</f>
        <v>3</v>
      </c>
      <c r="Q345" t="str">
        <f>TEXT(tbl_salesdata[[#This Row],[Order Date]],"dddd")</f>
        <v>Wednesday</v>
      </c>
      <c r="R345" t="str">
        <f>IF(tbl_salesdata[[#This Row],[Weekdaynum]]&gt;5,"Yes","No")</f>
        <v>No</v>
      </c>
    </row>
    <row r="346" spans="1:18" hidden="1" x14ac:dyDescent="0.35">
      <c r="A346">
        <v>691140305</v>
      </c>
      <c r="B346" s="3">
        <v>43829</v>
      </c>
      <c r="C346" s="3">
        <v>43831</v>
      </c>
      <c r="D346" t="s">
        <v>27</v>
      </c>
      <c r="E346" t="s">
        <v>24</v>
      </c>
      <c r="F346" t="s">
        <v>42</v>
      </c>
      <c r="G346" t="s">
        <v>18</v>
      </c>
      <c r="H346" t="s">
        <v>26</v>
      </c>
      <c r="I346" s="9">
        <v>2630</v>
      </c>
      <c r="J346" s="9">
        <v>437.2</v>
      </c>
      <c r="K346" s="9">
        <v>263.33</v>
      </c>
      <c r="L346" s="9">
        <f>tbl_salesdata[[#This Row],[Units Sold]]*tbl_salesdata[[#This Row],[Unit Cost]]</f>
        <v>692557.89999999991</v>
      </c>
      <c r="M346" s="9">
        <f>tbl_salesdata[[#This Row],[Units Sold]]*tbl_salesdata[[#This Row],[Unit Price]]</f>
        <v>1149836</v>
      </c>
      <c r="N346" s="9">
        <f>tbl_salesdata[[#This Row],[Total Sales]]-tbl_salesdata[[#This Row],[Total Cost]]</f>
        <v>457278.10000000009</v>
      </c>
      <c r="O346">
        <f>tbl_salesdata[[#This Row],[Ship Date]]-tbl_salesdata[[#This Row],[Order Date]]</f>
        <v>2</v>
      </c>
      <c r="P346">
        <f>WEEKDAY(tbl_salesdata[[#This Row],[Order Date]],2)</f>
        <v>1</v>
      </c>
      <c r="Q346" t="str">
        <f>TEXT(tbl_salesdata[[#This Row],[Order Date]],"dddd")</f>
        <v>Monday</v>
      </c>
      <c r="R346" t="str">
        <f>IF(tbl_salesdata[[#This Row],[Weekdaynum]]&gt;5,"Yes","No")</f>
        <v>No</v>
      </c>
    </row>
    <row r="347" spans="1:18" hidden="1" x14ac:dyDescent="0.35">
      <c r="A347">
        <v>308054339</v>
      </c>
      <c r="B347" s="3">
        <v>42285</v>
      </c>
      <c r="C347" s="3">
        <v>42303</v>
      </c>
      <c r="D347" t="s">
        <v>164</v>
      </c>
      <c r="E347" t="s">
        <v>38</v>
      </c>
      <c r="F347" t="s">
        <v>42</v>
      </c>
      <c r="G347" t="s">
        <v>18</v>
      </c>
      <c r="H347" t="s">
        <v>34</v>
      </c>
      <c r="I347" s="9">
        <v>8980</v>
      </c>
      <c r="J347" s="9">
        <v>437.2</v>
      </c>
      <c r="K347" s="9">
        <v>263.33</v>
      </c>
      <c r="L347" s="9">
        <f>tbl_salesdata[[#This Row],[Units Sold]]*tbl_salesdata[[#This Row],[Unit Cost]]</f>
        <v>2364703.4</v>
      </c>
      <c r="M347" s="9">
        <f>tbl_salesdata[[#This Row],[Units Sold]]*tbl_salesdata[[#This Row],[Unit Price]]</f>
        <v>3926056</v>
      </c>
      <c r="N347" s="9">
        <f>tbl_salesdata[[#This Row],[Total Sales]]-tbl_salesdata[[#This Row],[Total Cost]]</f>
        <v>1561352.6</v>
      </c>
      <c r="O347">
        <f>tbl_salesdata[[#This Row],[Ship Date]]-tbl_salesdata[[#This Row],[Order Date]]</f>
        <v>18</v>
      </c>
      <c r="P347">
        <f>WEEKDAY(tbl_salesdata[[#This Row],[Order Date]],2)</f>
        <v>4</v>
      </c>
      <c r="Q347" t="str">
        <f>TEXT(tbl_salesdata[[#This Row],[Order Date]],"dddd")</f>
        <v>Thursday</v>
      </c>
      <c r="R347" t="str">
        <f>IF(tbl_salesdata[[#This Row],[Weekdaynum]]&gt;5,"Yes","No")</f>
        <v>No</v>
      </c>
    </row>
    <row r="348" spans="1:18" hidden="1" x14ac:dyDescent="0.35">
      <c r="A348">
        <v>879858815</v>
      </c>
      <c r="B348" s="3">
        <v>44468</v>
      </c>
      <c r="C348" s="3">
        <v>44480</v>
      </c>
      <c r="D348" t="s">
        <v>110</v>
      </c>
      <c r="E348" t="s">
        <v>38</v>
      </c>
      <c r="F348" t="s">
        <v>56</v>
      </c>
      <c r="G348" t="s">
        <v>18</v>
      </c>
      <c r="H348" t="s">
        <v>34</v>
      </c>
      <c r="I348" s="9">
        <v>8631</v>
      </c>
      <c r="J348" s="9">
        <v>9.33</v>
      </c>
      <c r="K348" s="9">
        <v>6.92</v>
      </c>
      <c r="L348" s="9">
        <f>tbl_salesdata[[#This Row],[Units Sold]]*tbl_salesdata[[#This Row],[Unit Cost]]</f>
        <v>59726.52</v>
      </c>
      <c r="M348" s="9">
        <f>tbl_salesdata[[#This Row],[Units Sold]]*tbl_salesdata[[#This Row],[Unit Price]]</f>
        <v>80527.23</v>
      </c>
      <c r="N348" s="9">
        <f>tbl_salesdata[[#This Row],[Total Sales]]-tbl_salesdata[[#This Row],[Total Cost]]</f>
        <v>20800.71</v>
      </c>
      <c r="O348">
        <f>tbl_salesdata[[#This Row],[Ship Date]]-tbl_salesdata[[#This Row],[Order Date]]</f>
        <v>12</v>
      </c>
      <c r="P348">
        <f>WEEKDAY(tbl_salesdata[[#This Row],[Order Date]],2)</f>
        <v>3</v>
      </c>
      <c r="Q348" t="str">
        <f>TEXT(tbl_salesdata[[#This Row],[Order Date]],"dddd")</f>
        <v>Wednesday</v>
      </c>
      <c r="R348" t="str">
        <f>IF(tbl_salesdata[[#This Row],[Weekdaynum]]&gt;5,"Yes","No")</f>
        <v>No</v>
      </c>
    </row>
    <row r="349" spans="1:18" hidden="1" x14ac:dyDescent="0.35">
      <c r="A349">
        <v>800352561</v>
      </c>
      <c r="B349" s="3">
        <v>44102</v>
      </c>
      <c r="C349" s="3">
        <v>44108</v>
      </c>
      <c r="D349" t="s">
        <v>77</v>
      </c>
      <c r="E349" t="s">
        <v>21</v>
      </c>
      <c r="F349" t="s">
        <v>68</v>
      </c>
      <c r="G349" t="s">
        <v>14</v>
      </c>
      <c r="H349" t="s">
        <v>34</v>
      </c>
      <c r="I349" s="9">
        <v>963</v>
      </c>
      <c r="J349" s="9">
        <v>154.06</v>
      </c>
      <c r="K349" s="9">
        <v>90.93</v>
      </c>
      <c r="L349" s="9">
        <f>tbl_salesdata[[#This Row],[Units Sold]]*tbl_salesdata[[#This Row],[Unit Cost]]</f>
        <v>87565.590000000011</v>
      </c>
      <c r="M349" s="9">
        <f>tbl_salesdata[[#This Row],[Units Sold]]*tbl_salesdata[[#This Row],[Unit Price]]</f>
        <v>148359.78</v>
      </c>
      <c r="N349" s="9">
        <f>tbl_salesdata[[#This Row],[Total Sales]]-tbl_salesdata[[#This Row],[Total Cost]]</f>
        <v>60794.189999999988</v>
      </c>
      <c r="O349">
        <f>tbl_salesdata[[#This Row],[Ship Date]]-tbl_salesdata[[#This Row],[Order Date]]</f>
        <v>6</v>
      </c>
      <c r="P349">
        <f>WEEKDAY(tbl_salesdata[[#This Row],[Order Date]],2)</f>
        <v>1</v>
      </c>
      <c r="Q349" t="str">
        <f>TEXT(tbl_salesdata[[#This Row],[Order Date]],"dddd")</f>
        <v>Monday</v>
      </c>
      <c r="R349" t="str">
        <f>IF(tbl_salesdata[[#This Row],[Weekdaynum]]&gt;5,"Yes","No")</f>
        <v>No</v>
      </c>
    </row>
    <row r="350" spans="1:18" hidden="1" x14ac:dyDescent="0.35">
      <c r="A350">
        <v>783646905</v>
      </c>
      <c r="B350" s="3">
        <v>42186</v>
      </c>
      <c r="C350" s="3">
        <v>42200</v>
      </c>
      <c r="D350" t="s">
        <v>190</v>
      </c>
      <c r="E350" t="s">
        <v>38</v>
      </c>
      <c r="F350" t="s">
        <v>13</v>
      </c>
      <c r="G350" t="s">
        <v>14</v>
      </c>
      <c r="H350" t="s">
        <v>26</v>
      </c>
      <c r="I350" s="9">
        <v>7388</v>
      </c>
      <c r="J350" s="9">
        <v>255.28</v>
      </c>
      <c r="K350" s="9">
        <v>159.41999999999999</v>
      </c>
      <c r="L350" s="9">
        <f>tbl_salesdata[[#This Row],[Units Sold]]*tbl_salesdata[[#This Row],[Unit Cost]]</f>
        <v>1177794.96</v>
      </c>
      <c r="M350" s="9">
        <f>tbl_salesdata[[#This Row],[Units Sold]]*tbl_salesdata[[#This Row],[Unit Price]]</f>
        <v>1886008.64</v>
      </c>
      <c r="N350" s="9">
        <f>tbl_salesdata[[#This Row],[Total Sales]]-tbl_salesdata[[#This Row],[Total Cost]]</f>
        <v>708213.67999999993</v>
      </c>
      <c r="O350">
        <f>tbl_salesdata[[#This Row],[Ship Date]]-tbl_salesdata[[#This Row],[Order Date]]</f>
        <v>14</v>
      </c>
      <c r="P350">
        <f>WEEKDAY(tbl_salesdata[[#This Row],[Order Date]],2)</f>
        <v>3</v>
      </c>
      <c r="Q350" t="str">
        <f>TEXT(tbl_salesdata[[#This Row],[Order Date]],"dddd")</f>
        <v>Wednesday</v>
      </c>
      <c r="R350" t="str">
        <f>IF(tbl_salesdata[[#This Row],[Weekdaynum]]&gt;5,"Yes","No")</f>
        <v>No</v>
      </c>
    </row>
    <row r="351" spans="1:18" hidden="1" x14ac:dyDescent="0.35">
      <c r="A351">
        <v>714165675</v>
      </c>
      <c r="B351" s="3">
        <v>43108</v>
      </c>
      <c r="C351" s="3">
        <v>43113</v>
      </c>
      <c r="D351" t="s">
        <v>109</v>
      </c>
      <c r="E351" t="s">
        <v>21</v>
      </c>
      <c r="F351" t="s">
        <v>22</v>
      </c>
      <c r="G351" t="s">
        <v>18</v>
      </c>
      <c r="H351" t="s">
        <v>19</v>
      </c>
      <c r="I351" s="9">
        <v>6348</v>
      </c>
      <c r="J351" s="9">
        <v>47.45</v>
      </c>
      <c r="K351" s="9">
        <v>31.79</v>
      </c>
      <c r="L351" s="9">
        <f>tbl_salesdata[[#This Row],[Units Sold]]*tbl_salesdata[[#This Row],[Unit Cost]]</f>
        <v>201802.91999999998</v>
      </c>
      <c r="M351" s="9">
        <f>tbl_salesdata[[#This Row],[Units Sold]]*tbl_salesdata[[#This Row],[Unit Price]]</f>
        <v>301212.60000000003</v>
      </c>
      <c r="N351" s="9">
        <f>tbl_salesdata[[#This Row],[Total Sales]]-tbl_salesdata[[#This Row],[Total Cost]]</f>
        <v>99409.680000000051</v>
      </c>
      <c r="O351">
        <f>tbl_salesdata[[#This Row],[Ship Date]]-tbl_salesdata[[#This Row],[Order Date]]</f>
        <v>5</v>
      </c>
      <c r="P351">
        <f>WEEKDAY(tbl_salesdata[[#This Row],[Order Date]],2)</f>
        <v>1</v>
      </c>
      <c r="Q351" t="str">
        <f>TEXT(tbl_salesdata[[#This Row],[Order Date]],"dddd")</f>
        <v>Monday</v>
      </c>
      <c r="R351" t="str">
        <f>IF(tbl_salesdata[[#This Row],[Weekdaynum]]&gt;5,"Yes","No")</f>
        <v>No</v>
      </c>
    </row>
    <row r="352" spans="1:18" hidden="1" x14ac:dyDescent="0.35">
      <c r="A352">
        <v>996645200</v>
      </c>
      <c r="B352" s="3">
        <v>44915</v>
      </c>
      <c r="C352" s="3">
        <v>44926</v>
      </c>
      <c r="D352" t="s">
        <v>143</v>
      </c>
      <c r="E352" t="s">
        <v>24</v>
      </c>
      <c r="F352" t="s">
        <v>47</v>
      </c>
      <c r="G352" t="s">
        <v>18</v>
      </c>
      <c r="H352" t="s">
        <v>34</v>
      </c>
      <c r="I352" s="9">
        <v>8317</v>
      </c>
      <c r="J352" s="9">
        <v>421.89</v>
      </c>
      <c r="K352" s="9">
        <v>364.69</v>
      </c>
      <c r="L352" s="9">
        <f>tbl_salesdata[[#This Row],[Units Sold]]*tbl_salesdata[[#This Row],[Unit Cost]]</f>
        <v>3033126.73</v>
      </c>
      <c r="M352" s="9">
        <f>tbl_salesdata[[#This Row],[Units Sold]]*tbl_salesdata[[#This Row],[Unit Price]]</f>
        <v>3508859.13</v>
      </c>
      <c r="N352" s="9">
        <f>tbl_salesdata[[#This Row],[Total Sales]]-tbl_salesdata[[#This Row],[Total Cost]]</f>
        <v>475732.39999999991</v>
      </c>
      <c r="O352">
        <f>tbl_salesdata[[#This Row],[Ship Date]]-tbl_salesdata[[#This Row],[Order Date]]</f>
        <v>11</v>
      </c>
      <c r="P352">
        <f>WEEKDAY(tbl_salesdata[[#This Row],[Order Date]],2)</f>
        <v>2</v>
      </c>
      <c r="Q352" t="str">
        <f>TEXT(tbl_salesdata[[#This Row],[Order Date]],"dddd")</f>
        <v>Tuesday</v>
      </c>
      <c r="R352" t="str">
        <f>IF(tbl_salesdata[[#This Row],[Weekdaynum]]&gt;5,"Yes","No")</f>
        <v>No</v>
      </c>
    </row>
    <row r="353" spans="1:18" x14ac:dyDescent="0.35">
      <c r="A353">
        <v>990455090</v>
      </c>
      <c r="B353" s="3">
        <v>43799</v>
      </c>
      <c r="C353" s="3">
        <v>43809</v>
      </c>
      <c r="D353" t="s">
        <v>204</v>
      </c>
      <c r="E353" t="s">
        <v>21</v>
      </c>
      <c r="F353" t="s">
        <v>76</v>
      </c>
      <c r="G353" t="s">
        <v>14</v>
      </c>
      <c r="H353" t="s">
        <v>15</v>
      </c>
      <c r="I353" s="9">
        <v>6526</v>
      </c>
      <c r="J353" s="9">
        <v>668.27</v>
      </c>
      <c r="K353" s="9">
        <v>502.54</v>
      </c>
      <c r="L353" s="9">
        <f>tbl_salesdata[[#This Row],[Units Sold]]*tbl_salesdata[[#This Row],[Unit Cost]]</f>
        <v>3279576.04</v>
      </c>
      <c r="M353" s="9">
        <f>tbl_salesdata[[#This Row],[Units Sold]]*tbl_salesdata[[#This Row],[Unit Price]]</f>
        <v>4361130.0199999996</v>
      </c>
      <c r="N353" s="9">
        <f>tbl_salesdata[[#This Row],[Total Sales]]-tbl_salesdata[[#This Row],[Total Cost]]</f>
        <v>1081553.9799999995</v>
      </c>
      <c r="O353">
        <f>tbl_salesdata[[#This Row],[Ship Date]]-tbl_salesdata[[#This Row],[Order Date]]</f>
        <v>10</v>
      </c>
      <c r="P353">
        <f>WEEKDAY(tbl_salesdata[[#This Row],[Order Date]],2)</f>
        <v>6</v>
      </c>
      <c r="Q353" t="str">
        <f>TEXT(tbl_salesdata[[#This Row],[Order Date]],"dddd")</f>
        <v>Saturday</v>
      </c>
      <c r="R353" t="str">
        <f>IF(tbl_salesdata[[#This Row],[Weekdaynum]]&gt;5,"Yes","No")</f>
        <v>Yes</v>
      </c>
    </row>
    <row r="354" spans="1:18" hidden="1" x14ac:dyDescent="0.35">
      <c r="A354">
        <v>537994325</v>
      </c>
      <c r="B354" s="3">
        <v>42389</v>
      </c>
      <c r="C354" s="3">
        <v>42402</v>
      </c>
      <c r="D354" t="s">
        <v>191</v>
      </c>
      <c r="E354" t="s">
        <v>24</v>
      </c>
      <c r="F354" t="s">
        <v>17</v>
      </c>
      <c r="G354" t="s">
        <v>18</v>
      </c>
      <c r="H354" t="s">
        <v>15</v>
      </c>
      <c r="I354" s="9">
        <v>3331</v>
      </c>
      <c r="J354" s="9">
        <v>152.58000000000001</v>
      </c>
      <c r="K354" s="9">
        <v>97.44</v>
      </c>
      <c r="L354" s="9">
        <f>tbl_salesdata[[#This Row],[Units Sold]]*tbl_salesdata[[#This Row],[Unit Cost]]</f>
        <v>324572.64</v>
      </c>
      <c r="M354" s="9">
        <f>tbl_salesdata[[#This Row],[Units Sold]]*tbl_salesdata[[#This Row],[Unit Price]]</f>
        <v>508243.98000000004</v>
      </c>
      <c r="N354" s="9">
        <f>tbl_salesdata[[#This Row],[Total Sales]]-tbl_salesdata[[#This Row],[Total Cost]]</f>
        <v>183671.34000000003</v>
      </c>
      <c r="O354">
        <f>tbl_salesdata[[#This Row],[Ship Date]]-tbl_salesdata[[#This Row],[Order Date]]</f>
        <v>13</v>
      </c>
      <c r="P354">
        <f>WEEKDAY(tbl_salesdata[[#This Row],[Order Date]],2)</f>
        <v>3</v>
      </c>
      <c r="Q354" t="str">
        <f>TEXT(tbl_salesdata[[#This Row],[Order Date]],"dddd")</f>
        <v>Wednesday</v>
      </c>
      <c r="R354" t="str">
        <f>IF(tbl_salesdata[[#This Row],[Weekdaynum]]&gt;5,"Yes","No")</f>
        <v>No</v>
      </c>
    </row>
    <row r="355" spans="1:18" hidden="1" x14ac:dyDescent="0.35">
      <c r="A355">
        <v>957899081</v>
      </c>
      <c r="B355" s="3">
        <v>42328</v>
      </c>
      <c r="C355" s="3">
        <v>42337</v>
      </c>
      <c r="D355" t="s">
        <v>140</v>
      </c>
      <c r="E355" t="s">
        <v>24</v>
      </c>
      <c r="F355" t="s">
        <v>25</v>
      </c>
      <c r="G355" t="s">
        <v>14</v>
      </c>
      <c r="H355" t="s">
        <v>15</v>
      </c>
      <c r="I355" s="9">
        <v>2480</v>
      </c>
      <c r="J355" s="9">
        <v>205.7</v>
      </c>
      <c r="K355" s="9">
        <v>117.11</v>
      </c>
      <c r="L355" s="9">
        <f>tbl_salesdata[[#This Row],[Units Sold]]*tbl_salesdata[[#This Row],[Unit Cost]]</f>
        <v>290432.8</v>
      </c>
      <c r="M355" s="9">
        <f>tbl_salesdata[[#This Row],[Units Sold]]*tbl_salesdata[[#This Row],[Unit Price]]</f>
        <v>510136</v>
      </c>
      <c r="N355" s="9">
        <f>tbl_salesdata[[#This Row],[Total Sales]]-tbl_salesdata[[#This Row],[Total Cost]]</f>
        <v>219703.2</v>
      </c>
      <c r="O355">
        <f>tbl_salesdata[[#This Row],[Ship Date]]-tbl_salesdata[[#This Row],[Order Date]]</f>
        <v>9</v>
      </c>
      <c r="P355">
        <f>WEEKDAY(tbl_salesdata[[#This Row],[Order Date]],2)</f>
        <v>5</v>
      </c>
      <c r="Q355" t="str">
        <f>TEXT(tbl_salesdata[[#This Row],[Order Date]],"dddd")</f>
        <v>Friday</v>
      </c>
      <c r="R355" t="str">
        <f>IF(tbl_salesdata[[#This Row],[Weekdaynum]]&gt;5,"Yes","No")</f>
        <v>No</v>
      </c>
    </row>
    <row r="356" spans="1:18" hidden="1" x14ac:dyDescent="0.35">
      <c r="A356">
        <v>451834905</v>
      </c>
      <c r="B356" s="3">
        <v>44078</v>
      </c>
      <c r="C356" s="3">
        <v>44092</v>
      </c>
      <c r="D356" t="s">
        <v>161</v>
      </c>
      <c r="E356" t="s">
        <v>24</v>
      </c>
      <c r="F356" t="s">
        <v>40</v>
      </c>
      <c r="G356" t="s">
        <v>14</v>
      </c>
      <c r="H356" t="s">
        <v>15</v>
      </c>
      <c r="I356" s="9">
        <v>6844</v>
      </c>
      <c r="J356" s="9">
        <v>651.21</v>
      </c>
      <c r="K356" s="9">
        <v>524.96</v>
      </c>
      <c r="L356" s="9">
        <f>tbl_salesdata[[#This Row],[Units Sold]]*tbl_salesdata[[#This Row],[Unit Cost]]</f>
        <v>3592826.24</v>
      </c>
      <c r="M356" s="9">
        <f>tbl_salesdata[[#This Row],[Units Sold]]*tbl_salesdata[[#This Row],[Unit Price]]</f>
        <v>4456881.24</v>
      </c>
      <c r="N356" s="9">
        <f>tbl_salesdata[[#This Row],[Total Sales]]-tbl_salesdata[[#This Row],[Total Cost]]</f>
        <v>864055</v>
      </c>
      <c r="O356">
        <f>tbl_salesdata[[#This Row],[Ship Date]]-tbl_salesdata[[#This Row],[Order Date]]</f>
        <v>14</v>
      </c>
      <c r="P356">
        <f>WEEKDAY(tbl_salesdata[[#This Row],[Order Date]],2)</f>
        <v>5</v>
      </c>
      <c r="Q356" t="str">
        <f>TEXT(tbl_salesdata[[#This Row],[Order Date]],"dddd")</f>
        <v>Friday</v>
      </c>
      <c r="R356" t="str">
        <f>IF(tbl_salesdata[[#This Row],[Weekdaynum]]&gt;5,"Yes","No")</f>
        <v>No</v>
      </c>
    </row>
    <row r="357" spans="1:18" x14ac:dyDescent="0.35">
      <c r="A357">
        <v>549123132</v>
      </c>
      <c r="B357" s="3">
        <v>44030</v>
      </c>
      <c r="C357" s="3">
        <v>44031</v>
      </c>
      <c r="D357" t="s">
        <v>92</v>
      </c>
      <c r="E357" t="s">
        <v>32</v>
      </c>
      <c r="F357" t="s">
        <v>40</v>
      </c>
      <c r="G357" t="s">
        <v>18</v>
      </c>
      <c r="H357" t="s">
        <v>26</v>
      </c>
      <c r="I357" s="9">
        <v>6592</v>
      </c>
      <c r="J357" s="9">
        <v>651.21</v>
      </c>
      <c r="K357" s="9">
        <v>524.96</v>
      </c>
      <c r="L357" s="9">
        <f>tbl_salesdata[[#This Row],[Units Sold]]*tbl_salesdata[[#This Row],[Unit Cost]]</f>
        <v>3460536.3200000003</v>
      </c>
      <c r="M357" s="9">
        <f>tbl_salesdata[[#This Row],[Units Sold]]*tbl_salesdata[[#This Row],[Unit Price]]</f>
        <v>4292776.32</v>
      </c>
      <c r="N357" s="9">
        <f>tbl_salesdata[[#This Row],[Total Sales]]-tbl_salesdata[[#This Row],[Total Cost]]</f>
        <v>832240</v>
      </c>
      <c r="O357">
        <f>tbl_salesdata[[#This Row],[Ship Date]]-tbl_salesdata[[#This Row],[Order Date]]</f>
        <v>1</v>
      </c>
      <c r="P357">
        <f>WEEKDAY(tbl_salesdata[[#This Row],[Order Date]],2)</f>
        <v>6</v>
      </c>
      <c r="Q357" t="str">
        <f>TEXT(tbl_salesdata[[#This Row],[Order Date]],"dddd")</f>
        <v>Saturday</v>
      </c>
      <c r="R357" t="str">
        <f>IF(tbl_salesdata[[#This Row],[Weekdaynum]]&gt;5,"Yes","No")</f>
        <v>Yes</v>
      </c>
    </row>
    <row r="358" spans="1:18" x14ac:dyDescent="0.35">
      <c r="A358">
        <v>632320535</v>
      </c>
      <c r="B358" s="3">
        <v>44646</v>
      </c>
      <c r="C358" s="3">
        <v>44667</v>
      </c>
      <c r="D358" t="s">
        <v>181</v>
      </c>
      <c r="E358" t="s">
        <v>38</v>
      </c>
      <c r="F358" t="s">
        <v>40</v>
      </c>
      <c r="G358" t="s">
        <v>14</v>
      </c>
      <c r="H358" t="s">
        <v>34</v>
      </c>
      <c r="I358" s="9">
        <v>6553</v>
      </c>
      <c r="J358" s="9">
        <v>651.21</v>
      </c>
      <c r="K358" s="9">
        <v>524.96</v>
      </c>
      <c r="L358" s="9">
        <f>tbl_salesdata[[#This Row],[Units Sold]]*tbl_salesdata[[#This Row],[Unit Cost]]</f>
        <v>3440062.8800000004</v>
      </c>
      <c r="M358" s="9">
        <f>tbl_salesdata[[#This Row],[Units Sold]]*tbl_salesdata[[#This Row],[Unit Price]]</f>
        <v>4267379.13</v>
      </c>
      <c r="N358" s="9">
        <f>tbl_salesdata[[#This Row],[Total Sales]]-tbl_salesdata[[#This Row],[Total Cost]]</f>
        <v>827316.24999999953</v>
      </c>
      <c r="O358">
        <f>tbl_salesdata[[#This Row],[Ship Date]]-tbl_salesdata[[#This Row],[Order Date]]</f>
        <v>21</v>
      </c>
      <c r="P358">
        <f>WEEKDAY(tbl_salesdata[[#This Row],[Order Date]],2)</f>
        <v>6</v>
      </c>
      <c r="Q358" t="str">
        <f>TEXT(tbl_salesdata[[#This Row],[Order Date]],"dddd")</f>
        <v>Saturday</v>
      </c>
      <c r="R358" t="str">
        <f>IF(tbl_salesdata[[#This Row],[Weekdaynum]]&gt;5,"Yes","No")</f>
        <v>Yes</v>
      </c>
    </row>
    <row r="359" spans="1:18" hidden="1" x14ac:dyDescent="0.35">
      <c r="A359">
        <v>392379558</v>
      </c>
      <c r="B359" s="3">
        <v>43494</v>
      </c>
      <c r="C359" s="3">
        <v>43514</v>
      </c>
      <c r="D359" t="s">
        <v>157</v>
      </c>
      <c r="E359" t="s">
        <v>24</v>
      </c>
      <c r="F359" t="s">
        <v>13</v>
      </c>
      <c r="G359" t="s">
        <v>18</v>
      </c>
      <c r="H359" t="s">
        <v>34</v>
      </c>
      <c r="I359" s="9">
        <v>2685</v>
      </c>
      <c r="J359" s="9">
        <v>255.28</v>
      </c>
      <c r="K359" s="9">
        <v>159.41999999999999</v>
      </c>
      <c r="L359" s="9">
        <f>tbl_salesdata[[#This Row],[Units Sold]]*tbl_salesdata[[#This Row],[Unit Cost]]</f>
        <v>428042.69999999995</v>
      </c>
      <c r="M359" s="9">
        <f>tbl_salesdata[[#This Row],[Units Sold]]*tbl_salesdata[[#This Row],[Unit Price]]</f>
        <v>685426.8</v>
      </c>
      <c r="N359" s="9">
        <f>tbl_salesdata[[#This Row],[Total Sales]]-tbl_salesdata[[#This Row],[Total Cost]]</f>
        <v>257384.10000000009</v>
      </c>
      <c r="O359">
        <f>tbl_salesdata[[#This Row],[Ship Date]]-tbl_salesdata[[#This Row],[Order Date]]</f>
        <v>20</v>
      </c>
      <c r="P359">
        <f>WEEKDAY(tbl_salesdata[[#This Row],[Order Date]],2)</f>
        <v>2</v>
      </c>
      <c r="Q359" t="str">
        <f>TEXT(tbl_salesdata[[#This Row],[Order Date]],"dddd")</f>
        <v>Tuesday</v>
      </c>
      <c r="R359" t="str">
        <f>IF(tbl_salesdata[[#This Row],[Weekdaynum]]&gt;5,"Yes","No")</f>
        <v>No</v>
      </c>
    </row>
    <row r="360" spans="1:18" hidden="1" x14ac:dyDescent="0.35">
      <c r="A360">
        <v>398552930</v>
      </c>
      <c r="B360" s="3">
        <v>42430</v>
      </c>
      <c r="C360" s="3">
        <v>42450</v>
      </c>
      <c r="D360" t="s">
        <v>192</v>
      </c>
      <c r="E360" t="s">
        <v>32</v>
      </c>
      <c r="F360" t="s">
        <v>42</v>
      </c>
      <c r="G360" t="s">
        <v>14</v>
      </c>
      <c r="H360" t="s">
        <v>15</v>
      </c>
      <c r="I360" s="9">
        <v>9524</v>
      </c>
      <c r="J360" s="9">
        <v>437.2</v>
      </c>
      <c r="K360" s="9">
        <v>263.33</v>
      </c>
      <c r="L360" s="9">
        <f>tbl_salesdata[[#This Row],[Units Sold]]*tbl_salesdata[[#This Row],[Unit Cost]]</f>
        <v>2507954.92</v>
      </c>
      <c r="M360" s="9">
        <f>tbl_salesdata[[#This Row],[Units Sold]]*tbl_salesdata[[#This Row],[Unit Price]]</f>
        <v>4163892.8</v>
      </c>
      <c r="N360" s="9">
        <f>tbl_salesdata[[#This Row],[Total Sales]]-tbl_salesdata[[#This Row],[Total Cost]]</f>
        <v>1655937.88</v>
      </c>
      <c r="O360">
        <f>tbl_salesdata[[#This Row],[Ship Date]]-tbl_salesdata[[#This Row],[Order Date]]</f>
        <v>20</v>
      </c>
      <c r="P360">
        <f>WEEKDAY(tbl_salesdata[[#This Row],[Order Date]],2)</f>
        <v>2</v>
      </c>
      <c r="Q360" t="str">
        <f>TEXT(tbl_salesdata[[#This Row],[Order Date]],"dddd")</f>
        <v>Tuesday</v>
      </c>
      <c r="R360" t="str">
        <f>IF(tbl_salesdata[[#This Row],[Weekdaynum]]&gt;5,"Yes","No")</f>
        <v>No</v>
      </c>
    </row>
    <row r="361" spans="1:18" hidden="1" x14ac:dyDescent="0.35">
      <c r="A361">
        <v>363376510</v>
      </c>
      <c r="B361" s="3">
        <v>42922</v>
      </c>
      <c r="C361" s="3">
        <v>42943</v>
      </c>
      <c r="D361" t="s">
        <v>146</v>
      </c>
      <c r="E361" t="s">
        <v>29</v>
      </c>
      <c r="F361" t="s">
        <v>40</v>
      </c>
      <c r="G361" t="s">
        <v>18</v>
      </c>
      <c r="H361" t="s">
        <v>26</v>
      </c>
      <c r="I361" s="9">
        <v>39</v>
      </c>
      <c r="J361" s="9">
        <v>651.21</v>
      </c>
      <c r="K361" s="9">
        <v>524.96</v>
      </c>
      <c r="L361" s="9">
        <f>tbl_salesdata[[#This Row],[Units Sold]]*tbl_salesdata[[#This Row],[Unit Cost]]</f>
        <v>20473.440000000002</v>
      </c>
      <c r="M361" s="9">
        <f>tbl_salesdata[[#This Row],[Units Sold]]*tbl_salesdata[[#This Row],[Unit Price]]</f>
        <v>25397.190000000002</v>
      </c>
      <c r="N361" s="9">
        <f>tbl_salesdata[[#This Row],[Total Sales]]-tbl_salesdata[[#This Row],[Total Cost]]</f>
        <v>4923.75</v>
      </c>
      <c r="O361">
        <f>tbl_salesdata[[#This Row],[Ship Date]]-tbl_salesdata[[#This Row],[Order Date]]</f>
        <v>21</v>
      </c>
      <c r="P361">
        <f>WEEKDAY(tbl_salesdata[[#This Row],[Order Date]],2)</f>
        <v>4</v>
      </c>
      <c r="Q361" t="str">
        <f>TEXT(tbl_salesdata[[#This Row],[Order Date]],"dddd")</f>
        <v>Thursday</v>
      </c>
      <c r="R361" t="str">
        <f>IF(tbl_salesdata[[#This Row],[Weekdaynum]]&gt;5,"Yes","No")</f>
        <v>No</v>
      </c>
    </row>
    <row r="362" spans="1:18" hidden="1" x14ac:dyDescent="0.35">
      <c r="A362">
        <v>944711625</v>
      </c>
      <c r="B362" s="3">
        <v>44376</v>
      </c>
      <c r="C362" s="3">
        <v>44385</v>
      </c>
      <c r="D362" t="s">
        <v>28</v>
      </c>
      <c r="E362" t="s">
        <v>29</v>
      </c>
      <c r="F362" t="s">
        <v>68</v>
      </c>
      <c r="G362" t="s">
        <v>18</v>
      </c>
      <c r="H362" t="s">
        <v>34</v>
      </c>
      <c r="I362" s="9">
        <v>18</v>
      </c>
      <c r="J362" s="9">
        <v>154.06</v>
      </c>
      <c r="K362" s="9">
        <v>90.93</v>
      </c>
      <c r="L362" s="9">
        <f>tbl_salesdata[[#This Row],[Units Sold]]*tbl_salesdata[[#This Row],[Unit Cost]]</f>
        <v>1636.7400000000002</v>
      </c>
      <c r="M362" s="9">
        <f>tbl_salesdata[[#This Row],[Units Sold]]*tbl_salesdata[[#This Row],[Unit Price]]</f>
        <v>2773.08</v>
      </c>
      <c r="N362" s="9">
        <f>tbl_salesdata[[#This Row],[Total Sales]]-tbl_salesdata[[#This Row],[Total Cost]]</f>
        <v>1136.3399999999997</v>
      </c>
      <c r="O362">
        <f>tbl_salesdata[[#This Row],[Ship Date]]-tbl_salesdata[[#This Row],[Order Date]]</f>
        <v>9</v>
      </c>
      <c r="P362">
        <f>WEEKDAY(tbl_salesdata[[#This Row],[Order Date]],2)</f>
        <v>2</v>
      </c>
      <c r="Q362" t="str">
        <f>TEXT(tbl_salesdata[[#This Row],[Order Date]],"dddd")</f>
        <v>Tuesday</v>
      </c>
      <c r="R362" t="str">
        <f>IF(tbl_salesdata[[#This Row],[Weekdaynum]]&gt;5,"Yes","No")</f>
        <v>No</v>
      </c>
    </row>
    <row r="363" spans="1:18" hidden="1" x14ac:dyDescent="0.35">
      <c r="A363">
        <v>170732104</v>
      </c>
      <c r="B363" s="3">
        <v>44000</v>
      </c>
      <c r="C363" s="3">
        <v>44001</v>
      </c>
      <c r="D363" t="s">
        <v>120</v>
      </c>
      <c r="E363" t="s">
        <v>38</v>
      </c>
      <c r="F363" t="s">
        <v>76</v>
      </c>
      <c r="G363" t="s">
        <v>14</v>
      </c>
      <c r="H363" t="s">
        <v>19</v>
      </c>
      <c r="I363" s="9">
        <v>2279</v>
      </c>
      <c r="J363" s="9">
        <v>668.27</v>
      </c>
      <c r="K363" s="9">
        <v>502.54</v>
      </c>
      <c r="L363" s="9">
        <f>tbl_salesdata[[#This Row],[Units Sold]]*tbl_salesdata[[#This Row],[Unit Cost]]</f>
        <v>1145288.6600000001</v>
      </c>
      <c r="M363" s="9">
        <f>tbl_salesdata[[#This Row],[Units Sold]]*tbl_salesdata[[#This Row],[Unit Price]]</f>
        <v>1522987.33</v>
      </c>
      <c r="N363" s="9">
        <f>tbl_salesdata[[#This Row],[Total Sales]]-tbl_salesdata[[#This Row],[Total Cost]]</f>
        <v>377698.66999999993</v>
      </c>
      <c r="O363">
        <f>tbl_salesdata[[#This Row],[Ship Date]]-tbl_salesdata[[#This Row],[Order Date]]</f>
        <v>1</v>
      </c>
      <c r="P363">
        <f>WEEKDAY(tbl_salesdata[[#This Row],[Order Date]],2)</f>
        <v>4</v>
      </c>
      <c r="Q363" t="str">
        <f>TEXT(tbl_salesdata[[#This Row],[Order Date]],"dddd")</f>
        <v>Thursday</v>
      </c>
      <c r="R363" t="str">
        <f>IF(tbl_salesdata[[#This Row],[Weekdaynum]]&gt;5,"Yes","No")</f>
        <v>No</v>
      </c>
    </row>
    <row r="364" spans="1:18" hidden="1" x14ac:dyDescent="0.35">
      <c r="A364">
        <v>189924275</v>
      </c>
      <c r="B364" s="3">
        <v>43518</v>
      </c>
      <c r="C364" s="3">
        <v>43528</v>
      </c>
      <c r="D364" t="s">
        <v>193</v>
      </c>
      <c r="E364" t="s">
        <v>21</v>
      </c>
      <c r="F364" t="s">
        <v>22</v>
      </c>
      <c r="G364" t="s">
        <v>18</v>
      </c>
      <c r="H364" t="s">
        <v>26</v>
      </c>
      <c r="I364" s="9">
        <v>1668</v>
      </c>
      <c r="J364" s="9">
        <v>47.45</v>
      </c>
      <c r="K364" s="9">
        <v>31.79</v>
      </c>
      <c r="L364" s="9">
        <f>tbl_salesdata[[#This Row],[Units Sold]]*tbl_salesdata[[#This Row],[Unit Cost]]</f>
        <v>53025.72</v>
      </c>
      <c r="M364" s="9">
        <f>tbl_salesdata[[#This Row],[Units Sold]]*tbl_salesdata[[#This Row],[Unit Price]]</f>
        <v>79146.600000000006</v>
      </c>
      <c r="N364" s="9">
        <f>tbl_salesdata[[#This Row],[Total Sales]]-tbl_salesdata[[#This Row],[Total Cost]]</f>
        <v>26120.880000000005</v>
      </c>
      <c r="O364">
        <f>tbl_salesdata[[#This Row],[Ship Date]]-tbl_salesdata[[#This Row],[Order Date]]</f>
        <v>10</v>
      </c>
      <c r="P364">
        <f>WEEKDAY(tbl_salesdata[[#This Row],[Order Date]],2)</f>
        <v>5</v>
      </c>
      <c r="Q364" t="str">
        <f>TEXT(tbl_salesdata[[#This Row],[Order Date]],"dddd")</f>
        <v>Friday</v>
      </c>
      <c r="R364" t="str">
        <f>IF(tbl_salesdata[[#This Row],[Weekdaynum]]&gt;5,"Yes","No")</f>
        <v>No</v>
      </c>
    </row>
    <row r="365" spans="1:18" x14ac:dyDescent="0.35">
      <c r="A365">
        <v>517019879</v>
      </c>
      <c r="B365" s="3">
        <v>42028</v>
      </c>
      <c r="C365" s="3">
        <v>42031</v>
      </c>
      <c r="D365" t="s">
        <v>43</v>
      </c>
      <c r="E365" t="s">
        <v>24</v>
      </c>
      <c r="F365" t="s">
        <v>40</v>
      </c>
      <c r="G365" t="s">
        <v>18</v>
      </c>
      <c r="H365" t="s">
        <v>34</v>
      </c>
      <c r="I365" s="9">
        <v>6526</v>
      </c>
      <c r="J365" s="9">
        <v>651.21</v>
      </c>
      <c r="K365" s="9">
        <v>524.96</v>
      </c>
      <c r="L365" s="9">
        <f>tbl_salesdata[[#This Row],[Units Sold]]*tbl_salesdata[[#This Row],[Unit Cost]]</f>
        <v>3425888.9600000004</v>
      </c>
      <c r="M365" s="9">
        <f>tbl_salesdata[[#This Row],[Units Sold]]*tbl_salesdata[[#This Row],[Unit Price]]</f>
        <v>4249796.46</v>
      </c>
      <c r="N365" s="9">
        <f>tbl_salesdata[[#This Row],[Total Sales]]-tbl_salesdata[[#This Row],[Total Cost]]</f>
        <v>823907.49999999953</v>
      </c>
      <c r="O365">
        <f>tbl_salesdata[[#This Row],[Ship Date]]-tbl_salesdata[[#This Row],[Order Date]]</f>
        <v>3</v>
      </c>
      <c r="P365">
        <f>WEEKDAY(tbl_salesdata[[#This Row],[Order Date]],2)</f>
        <v>6</v>
      </c>
      <c r="Q365" t="str">
        <f>TEXT(tbl_salesdata[[#This Row],[Order Date]],"dddd")</f>
        <v>Saturday</v>
      </c>
      <c r="R365" t="str">
        <f>IF(tbl_salesdata[[#This Row],[Weekdaynum]]&gt;5,"Yes","No")</f>
        <v>Yes</v>
      </c>
    </row>
    <row r="366" spans="1:18" x14ac:dyDescent="0.35">
      <c r="A366">
        <v>188351857</v>
      </c>
      <c r="B366" s="3">
        <v>42532</v>
      </c>
      <c r="C366" s="3">
        <v>42549</v>
      </c>
      <c r="D366" t="s">
        <v>216</v>
      </c>
      <c r="E366" t="s">
        <v>51</v>
      </c>
      <c r="F366" t="s">
        <v>76</v>
      </c>
      <c r="G366" t="s">
        <v>14</v>
      </c>
      <c r="H366" t="s">
        <v>19</v>
      </c>
      <c r="I366" s="9">
        <v>6355</v>
      </c>
      <c r="J366" s="9">
        <v>668.27</v>
      </c>
      <c r="K366" s="9">
        <v>502.54</v>
      </c>
      <c r="L366" s="9">
        <f>tbl_salesdata[[#This Row],[Units Sold]]*tbl_salesdata[[#This Row],[Unit Cost]]</f>
        <v>3193641.7</v>
      </c>
      <c r="M366" s="9">
        <f>tbl_salesdata[[#This Row],[Units Sold]]*tbl_salesdata[[#This Row],[Unit Price]]</f>
        <v>4246855.8499999996</v>
      </c>
      <c r="N366" s="9">
        <f>tbl_salesdata[[#This Row],[Total Sales]]-tbl_salesdata[[#This Row],[Total Cost]]</f>
        <v>1053214.1499999994</v>
      </c>
      <c r="O366">
        <f>tbl_salesdata[[#This Row],[Ship Date]]-tbl_salesdata[[#This Row],[Order Date]]</f>
        <v>17</v>
      </c>
      <c r="P366">
        <f>WEEKDAY(tbl_salesdata[[#This Row],[Order Date]],2)</f>
        <v>6</v>
      </c>
      <c r="Q366" t="str">
        <f>TEXT(tbl_salesdata[[#This Row],[Order Date]],"dddd")</f>
        <v>Saturday</v>
      </c>
      <c r="R366" t="str">
        <f>IF(tbl_salesdata[[#This Row],[Weekdaynum]]&gt;5,"Yes","No")</f>
        <v>Yes</v>
      </c>
    </row>
    <row r="367" spans="1:18" hidden="1" x14ac:dyDescent="0.35">
      <c r="A367">
        <v>546081721</v>
      </c>
      <c r="B367" s="3">
        <v>43585</v>
      </c>
      <c r="C367" s="3">
        <v>43603</v>
      </c>
      <c r="D367" t="s">
        <v>109</v>
      </c>
      <c r="E367" t="s">
        <v>21</v>
      </c>
      <c r="F367" t="s">
        <v>47</v>
      </c>
      <c r="G367" t="s">
        <v>14</v>
      </c>
      <c r="H367" t="s">
        <v>34</v>
      </c>
      <c r="I367" s="9">
        <v>6571</v>
      </c>
      <c r="J367" s="9">
        <v>421.89</v>
      </c>
      <c r="K367" s="9">
        <v>364.69</v>
      </c>
      <c r="L367" s="9">
        <f>tbl_salesdata[[#This Row],[Units Sold]]*tbl_salesdata[[#This Row],[Unit Cost]]</f>
        <v>2396377.9899999998</v>
      </c>
      <c r="M367" s="9">
        <f>tbl_salesdata[[#This Row],[Units Sold]]*tbl_salesdata[[#This Row],[Unit Price]]</f>
        <v>2772239.19</v>
      </c>
      <c r="N367" s="9">
        <f>tbl_salesdata[[#This Row],[Total Sales]]-tbl_salesdata[[#This Row],[Total Cost]]</f>
        <v>375861.20000000019</v>
      </c>
      <c r="O367">
        <f>tbl_salesdata[[#This Row],[Ship Date]]-tbl_salesdata[[#This Row],[Order Date]]</f>
        <v>18</v>
      </c>
      <c r="P367">
        <f>WEEKDAY(tbl_salesdata[[#This Row],[Order Date]],2)</f>
        <v>2</v>
      </c>
      <c r="Q367" t="str">
        <f>TEXT(tbl_salesdata[[#This Row],[Order Date]],"dddd")</f>
        <v>Tuesday</v>
      </c>
      <c r="R367" t="str">
        <f>IF(tbl_salesdata[[#This Row],[Weekdaynum]]&gt;5,"Yes","No")</f>
        <v>No</v>
      </c>
    </row>
    <row r="368" spans="1:18" hidden="1" x14ac:dyDescent="0.35">
      <c r="A368">
        <v>979073941</v>
      </c>
      <c r="B368" s="3">
        <v>44738</v>
      </c>
      <c r="C368" s="3">
        <v>44758</v>
      </c>
      <c r="D368" t="s">
        <v>71</v>
      </c>
      <c r="E368" t="s">
        <v>21</v>
      </c>
      <c r="F368" t="s">
        <v>13</v>
      </c>
      <c r="G368" t="s">
        <v>14</v>
      </c>
      <c r="H368" t="s">
        <v>19</v>
      </c>
      <c r="I368" s="9">
        <v>8591</v>
      </c>
      <c r="J368" s="9">
        <v>255.28</v>
      </c>
      <c r="K368" s="9">
        <v>159.41999999999999</v>
      </c>
      <c r="L368" s="9">
        <f>tbl_salesdata[[#This Row],[Units Sold]]*tbl_salesdata[[#This Row],[Unit Cost]]</f>
        <v>1369577.22</v>
      </c>
      <c r="M368" s="9">
        <f>tbl_salesdata[[#This Row],[Units Sold]]*tbl_salesdata[[#This Row],[Unit Price]]</f>
        <v>2193110.48</v>
      </c>
      <c r="N368" s="9">
        <f>tbl_salesdata[[#This Row],[Total Sales]]-tbl_salesdata[[#This Row],[Total Cost]]</f>
        <v>823533.26</v>
      </c>
      <c r="O368">
        <f>tbl_salesdata[[#This Row],[Ship Date]]-tbl_salesdata[[#This Row],[Order Date]]</f>
        <v>20</v>
      </c>
      <c r="P368">
        <f>WEEKDAY(tbl_salesdata[[#This Row],[Order Date]],2)</f>
        <v>7</v>
      </c>
      <c r="Q368" t="str">
        <f>TEXT(tbl_salesdata[[#This Row],[Order Date]],"dddd")</f>
        <v>Sunday</v>
      </c>
      <c r="R368" t="str">
        <f>IF(tbl_salesdata[[#This Row],[Weekdaynum]]&gt;5,"Yes","No")</f>
        <v>Yes</v>
      </c>
    </row>
    <row r="369" spans="1:18" hidden="1" x14ac:dyDescent="0.35">
      <c r="A369">
        <v>502356994</v>
      </c>
      <c r="B369" s="3">
        <v>43606</v>
      </c>
      <c r="C369" s="3">
        <v>43615</v>
      </c>
      <c r="D369" t="s">
        <v>190</v>
      </c>
      <c r="E369" t="s">
        <v>38</v>
      </c>
      <c r="F369" t="s">
        <v>68</v>
      </c>
      <c r="G369" t="s">
        <v>18</v>
      </c>
      <c r="H369" t="s">
        <v>26</v>
      </c>
      <c r="I369" s="9">
        <v>2000</v>
      </c>
      <c r="J369" s="9">
        <v>154.06</v>
      </c>
      <c r="K369" s="9">
        <v>90.93</v>
      </c>
      <c r="L369" s="9">
        <f>tbl_salesdata[[#This Row],[Units Sold]]*tbl_salesdata[[#This Row],[Unit Cost]]</f>
        <v>181860</v>
      </c>
      <c r="M369" s="9">
        <f>tbl_salesdata[[#This Row],[Units Sold]]*tbl_salesdata[[#This Row],[Unit Price]]</f>
        <v>308120</v>
      </c>
      <c r="N369" s="9">
        <f>tbl_salesdata[[#This Row],[Total Sales]]-tbl_salesdata[[#This Row],[Total Cost]]</f>
        <v>126260</v>
      </c>
      <c r="O369">
        <f>tbl_salesdata[[#This Row],[Ship Date]]-tbl_salesdata[[#This Row],[Order Date]]</f>
        <v>9</v>
      </c>
      <c r="P369">
        <f>WEEKDAY(tbl_salesdata[[#This Row],[Order Date]],2)</f>
        <v>2</v>
      </c>
      <c r="Q369" t="str">
        <f>TEXT(tbl_salesdata[[#This Row],[Order Date]],"dddd")</f>
        <v>Tuesday</v>
      </c>
      <c r="R369" t="str">
        <f>IF(tbl_salesdata[[#This Row],[Weekdaynum]]&gt;5,"Yes","No")</f>
        <v>No</v>
      </c>
    </row>
    <row r="370" spans="1:18" hidden="1" x14ac:dyDescent="0.35">
      <c r="A370">
        <v>336292207</v>
      </c>
      <c r="B370" s="3">
        <v>42862</v>
      </c>
      <c r="C370" s="3">
        <v>42875</v>
      </c>
      <c r="D370" t="s">
        <v>179</v>
      </c>
      <c r="E370" t="s">
        <v>32</v>
      </c>
      <c r="F370" t="s">
        <v>47</v>
      </c>
      <c r="G370" t="s">
        <v>14</v>
      </c>
      <c r="H370" t="s">
        <v>34</v>
      </c>
      <c r="I370" s="9">
        <v>5192</v>
      </c>
      <c r="J370" s="9">
        <v>421.89</v>
      </c>
      <c r="K370" s="9">
        <v>364.69</v>
      </c>
      <c r="L370" s="9">
        <f>tbl_salesdata[[#This Row],[Units Sold]]*tbl_salesdata[[#This Row],[Unit Cost]]</f>
        <v>1893470.48</v>
      </c>
      <c r="M370" s="9">
        <f>tbl_salesdata[[#This Row],[Units Sold]]*tbl_salesdata[[#This Row],[Unit Price]]</f>
        <v>2190452.88</v>
      </c>
      <c r="N370" s="9">
        <f>tbl_salesdata[[#This Row],[Total Sales]]-tbl_salesdata[[#This Row],[Total Cost]]</f>
        <v>296982.39999999991</v>
      </c>
      <c r="O370">
        <f>tbl_salesdata[[#This Row],[Ship Date]]-tbl_salesdata[[#This Row],[Order Date]]</f>
        <v>13</v>
      </c>
      <c r="P370">
        <f>WEEKDAY(tbl_salesdata[[#This Row],[Order Date]],2)</f>
        <v>7</v>
      </c>
      <c r="Q370" t="str">
        <f>TEXT(tbl_salesdata[[#This Row],[Order Date]],"dddd")</f>
        <v>Sunday</v>
      </c>
      <c r="R370" t="str">
        <f>IF(tbl_salesdata[[#This Row],[Weekdaynum]]&gt;5,"Yes","No")</f>
        <v>Yes</v>
      </c>
    </row>
    <row r="371" spans="1:18" hidden="1" x14ac:dyDescent="0.35">
      <c r="A371">
        <v>871553409</v>
      </c>
      <c r="B371" s="3">
        <v>43453</v>
      </c>
      <c r="C371" s="3">
        <v>43454</v>
      </c>
      <c r="D371" t="s">
        <v>94</v>
      </c>
      <c r="E371" t="s">
        <v>38</v>
      </c>
      <c r="F371" t="s">
        <v>30</v>
      </c>
      <c r="G371" t="s">
        <v>14</v>
      </c>
      <c r="H371" t="s">
        <v>34</v>
      </c>
      <c r="I371" s="9">
        <v>876</v>
      </c>
      <c r="J371" s="9">
        <v>81.73</v>
      </c>
      <c r="K371" s="9">
        <v>56.67</v>
      </c>
      <c r="L371" s="9">
        <f>tbl_salesdata[[#This Row],[Units Sold]]*tbl_salesdata[[#This Row],[Unit Cost]]</f>
        <v>49642.92</v>
      </c>
      <c r="M371" s="9">
        <f>tbl_salesdata[[#This Row],[Units Sold]]*tbl_salesdata[[#This Row],[Unit Price]]</f>
        <v>71595.48000000001</v>
      </c>
      <c r="N371" s="9">
        <f>tbl_salesdata[[#This Row],[Total Sales]]-tbl_salesdata[[#This Row],[Total Cost]]</f>
        <v>21952.560000000012</v>
      </c>
      <c r="O371">
        <f>tbl_salesdata[[#This Row],[Ship Date]]-tbl_salesdata[[#This Row],[Order Date]]</f>
        <v>1</v>
      </c>
      <c r="P371">
        <f>WEEKDAY(tbl_salesdata[[#This Row],[Order Date]],2)</f>
        <v>3</v>
      </c>
      <c r="Q371" t="str">
        <f>TEXT(tbl_salesdata[[#This Row],[Order Date]],"dddd")</f>
        <v>Wednesday</v>
      </c>
      <c r="R371" t="str">
        <f>IF(tbl_salesdata[[#This Row],[Weekdaynum]]&gt;5,"Yes","No")</f>
        <v>No</v>
      </c>
    </row>
    <row r="372" spans="1:18" hidden="1" x14ac:dyDescent="0.35">
      <c r="A372">
        <v>319126927</v>
      </c>
      <c r="B372" s="3">
        <v>42020</v>
      </c>
      <c r="C372" s="3">
        <v>42028</v>
      </c>
      <c r="D372" t="s">
        <v>179</v>
      </c>
      <c r="E372" t="s">
        <v>32</v>
      </c>
      <c r="F372" t="s">
        <v>30</v>
      </c>
      <c r="G372" t="s">
        <v>18</v>
      </c>
      <c r="H372" t="s">
        <v>34</v>
      </c>
      <c r="I372" s="9">
        <v>5604</v>
      </c>
      <c r="J372" s="9">
        <v>81.73</v>
      </c>
      <c r="K372" s="9">
        <v>56.67</v>
      </c>
      <c r="L372" s="9">
        <f>tbl_salesdata[[#This Row],[Units Sold]]*tbl_salesdata[[#This Row],[Unit Cost]]</f>
        <v>317578.68</v>
      </c>
      <c r="M372" s="9">
        <f>tbl_salesdata[[#This Row],[Units Sold]]*tbl_salesdata[[#This Row],[Unit Price]]</f>
        <v>458014.92000000004</v>
      </c>
      <c r="N372" s="9">
        <f>tbl_salesdata[[#This Row],[Total Sales]]-tbl_salesdata[[#This Row],[Total Cost]]</f>
        <v>140436.24000000005</v>
      </c>
      <c r="O372">
        <f>tbl_salesdata[[#This Row],[Ship Date]]-tbl_salesdata[[#This Row],[Order Date]]</f>
        <v>8</v>
      </c>
      <c r="P372">
        <f>WEEKDAY(tbl_salesdata[[#This Row],[Order Date]],2)</f>
        <v>5</v>
      </c>
      <c r="Q372" t="str">
        <f>TEXT(tbl_salesdata[[#This Row],[Order Date]],"dddd")</f>
        <v>Friday</v>
      </c>
      <c r="R372" t="str">
        <f>IF(tbl_salesdata[[#This Row],[Weekdaynum]]&gt;5,"Yes","No")</f>
        <v>No</v>
      </c>
    </row>
    <row r="373" spans="1:18" hidden="1" x14ac:dyDescent="0.35">
      <c r="A373">
        <v>560311591</v>
      </c>
      <c r="B373" s="3">
        <v>42402</v>
      </c>
      <c r="C373" s="3">
        <v>42414</v>
      </c>
      <c r="D373" t="s">
        <v>153</v>
      </c>
      <c r="E373" t="s">
        <v>38</v>
      </c>
      <c r="F373" t="s">
        <v>68</v>
      </c>
      <c r="G373" t="s">
        <v>14</v>
      </c>
      <c r="H373" t="s">
        <v>34</v>
      </c>
      <c r="I373" s="9">
        <v>7506</v>
      </c>
      <c r="J373" s="9">
        <v>154.06</v>
      </c>
      <c r="K373" s="9">
        <v>90.93</v>
      </c>
      <c r="L373" s="9">
        <f>tbl_salesdata[[#This Row],[Units Sold]]*tbl_salesdata[[#This Row],[Unit Cost]]</f>
        <v>682520.58000000007</v>
      </c>
      <c r="M373" s="9">
        <f>tbl_salesdata[[#This Row],[Units Sold]]*tbl_salesdata[[#This Row],[Unit Price]]</f>
        <v>1156374.3600000001</v>
      </c>
      <c r="N373" s="9">
        <f>tbl_salesdata[[#This Row],[Total Sales]]-tbl_salesdata[[#This Row],[Total Cost]]</f>
        <v>473853.78</v>
      </c>
      <c r="O373">
        <f>tbl_salesdata[[#This Row],[Ship Date]]-tbl_salesdata[[#This Row],[Order Date]]</f>
        <v>12</v>
      </c>
      <c r="P373">
        <f>WEEKDAY(tbl_salesdata[[#This Row],[Order Date]],2)</f>
        <v>2</v>
      </c>
      <c r="Q373" t="str">
        <f>TEXT(tbl_salesdata[[#This Row],[Order Date]],"dddd")</f>
        <v>Tuesday</v>
      </c>
      <c r="R373" t="str">
        <f>IF(tbl_salesdata[[#This Row],[Weekdaynum]]&gt;5,"Yes","No")</f>
        <v>No</v>
      </c>
    </row>
    <row r="374" spans="1:18" hidden="1" x14ac:dyDescent="0.35">
      <c r="A374">
        <v>396718728</v>
      </c>
      <c r="B374" s="3">
        <v>44599</v>
      </c>
      <c r="C374" s="3">
        <v>44620</v>
      </c>
      <c r="D374" t="s">
        <v>35</v>
      </c>
      <c r="E374" t="s">
        <v>21</v>
      </c>
      <c r="F374" t="s">
        <v>30</v>
      </c>
      <c r="G374" t="s">
        <v>18</v>
      </c>
      <c r="H374" t="s">
        <v>26</v>
      </c>
      <c r="I374" s="9">
        <v>6742</v>
      </c>
      <c r="J374" s="9">
        <v>81.73</v>
      </c>
      <c r="K374" s="9">
        <v>56.67</v>
      </c>
      <c r="L374" s="9">
        <f>tbl_salesdata[[#This Row],[Units Sold]]*tbl_salesdata[[#This Row],[Unit Cost]]</f>
        <v>382069.14</v>
      </c>
      <c r="M374" s="9">
        <f>tbl_salesdata[[#This Row],[Units Sold]]*tbl_salesdata[[#This Row],[Unit Price]]</f>
        <v>551023.66</v>
      </c>
      <c r="N374" s="9">
        <f>tbl_salesdata[[#This Row],[Total Sales]]-tbl_salesdata[[#This Row],[Total Cost]]</f>
        <v>168954.52000000002</v>
      </c>
      <c r="O374">
        <f>tbl_salesdata[[#This Row],[Ship Date]]-tbl_salesdata[[#This Row],[Order Date]]</f>
        <v>21</v>
      </c>
      <c r="P374">
        <f>WEEKDAY(tbl_salesdata[[#This Row],[Order Date]],2)</f>
        <v>1</v>
      </c>
      <c r="Q374" t="str">
        <f>TEXT(tbl_salesdata[[#This Row],[Order Date]],"dddd")</f>
        <v>Monday</v>
      </c>
      <c r="R374" t="str">
        <f>IF(tbl_salesdata[[#This Row],[Weekdaynum]]&gt;5,"Yes","No")</f>
        <v>No</v>
      </c>
    </row>
    <row r="375" spans="1:18" hidden="1" x14ac:dyDescent="0.35">
      <c r="A375">
        <v>500272166</v>
      </c>
      <c r="B375" s="3">
        <v>42612</v>
      </c>
      <c r="C375" s="3">
        <v>42616</v>
      </c>
      <c r="D375" t="s">
        <v>194</v>
      </c>
      <c r="E375" t="s">
        <v>32</v>
      </c>
      <c r="F375" t="s">
        <v>56</v>
      </c>
      <c r="G375" t="s">
        <v>14</v>
      </c>
      <c r="H375" t="s">
        <v>34</v>
      </c>
      <c r="I375" s="9">
        <v>506</v>
      </c>
      <c r="J375" s="9">
        <v>9.33</v>
      </c>
      <c r="K375" s="9">
        <v>6.92</v>
      </c>
      <c r="L375" s="9">
        <f>tbl_salesdata[[#This Row],[Units Sold]]*tbl_salesdata[[#This Row],[Unit Cost]]</f>
        <v>3501.52</v>
      </c>
      <c r="M375" s="9">
        <f>tbl_salesdata[[#This Row],[Units Sold]]*tbl_salesdata[[#This Row],[Unit Price]]</f>
        <v>4720.9800000000005</v>
      </c>
      <c r="N375" s="9">
        <f>tbl_salesdata[[#This Row],[Total Sales]]-tbl_salesdata[[#This Row],[Total Cost]]</f>
        <v>1219.4600000000005</v>
      </c>
      <c r="O375">
        <f>tbl_salesdata[[#This Row],[Ship Date]]-tbl_salesdata[[#This Row],[Order Date]]</f>
        <v>4</v>
      </c>
      <c r="P375">
        <f>WEEKDAY(tbl_salesdata[[#This Row],[Order Date]],2)</f>
        <v>2</v>
      </c>
      <c r="Q375" t="str">
        <f>TEXT(tbl_salesdata[[#This Row],[Order Date]],"dddd")</f>
        <v>Tuesday</v>
      </c>
      <c r="R375" t="str">
        <f>IF(tbl_salesdata[[#This Row],[Weekdaynum]]&gt;5,"Yes","No")</f>
        <v>No</v>
      </c>
    </row>
    <row r="376" spans="1:18" hidden="1" x14ac:dyDescent="0.35">
      <c r="A376">
        <v>263208234</v>
      </c>
      <c r="B376" s="3">
        <v>44913</v>
      </c>
      <c r="C376" s="3">
        <v>44922</v>
      </c>
      <c r="D376" t="s">
        <v>87</v>
      </c>
      <c r="E376" t="s">
        <v>24</v>
      </c>
      <c r="F376" t="s">
        <v>17</v>
      </c>
      <c r="G376" t="s">
        <v>14</v>
      </c>
      <c r="H376" t="s">
        <v>26</v>
      </c>
      <c r="I376" s="9">
        <v>8020</v>
      </c>
      <c r="J376" s="9">
        <v>152.58000000000001</v>
      </c>
      <c r="K376" s="9">
        <v>97.44</v>
      </c>
      <c r="L376" s="9">
        <f>tbl_salesdata[[#This Row],[Units Sold]]*tbl_salesdata[[#This Row],[Unit Cost]]</f>
        <v>781468.79999999993</v>
      </c>
      <c r="M376" s="9">
        <f>tbl_salesdata[[#This Row],[Units Sold]]*tbl_salesdata[[#This Row],[Unit Price]]</f>
        <v>1223691.6000000001</v>
      </c>
      <c r="N376" s="9">
        <f>tbl_salesdata[[#This Row],[Total Sales]]-tbl_salesdata[[#This Row],[Total Cost]]</f>
        <v>442222.80000000016</v>
      </c>
      <c r="O376">
        <f>tbl_salesdata[[#This Row],[Ship Date]]-tbl_salesdata[[#This Row],[Order Date]]</f>
        <v>9</v>
      </c>
      <c r="P376">
        <f>WEEKDAY(tbl_salesdata[[#This Row],[Order Date]],2)</f>
        <v>7</v>
      </c>
      <c r="Q376" t="str">
        <f>TEXT(tbl_salesdata[[#This Row],[Order Date]],"dddd")</f>
        <v>Sunday</v>
      </c>
      <c r="R376" t="str">
        <f>IF(tbl_salesdata[[#This Row],[Weekdaynum]]&gt;5,"Yes","No")</f>
        <v>Yes</v>
      </c>
    </row>
    <row r="377" spans="1:18" x14ac:dyDescent="0.35">
      <c r="A377">
        <v>769180142</v>
      </c>
      <c r="B377" s="3">
        <v>42357</v>
      </c>
      <c r="C377" s="3">
        <v>42360</v>
      </c>
      <c r="D377" t="s">
        <v>164</v>
      </c>
      <c r="E377" t="s">
        <v>38</v>
      </c>
      <c r="F377" t="s">
        <v>76</v>
      </c>
      <c r="G377" t="s">
        <v>14</v>
      </c>
      <c r="H377" t="s">
        <v>19</v>
      </c>
      <c r="I377" s="9">
        <v>6352</v>
      </c>
      <c r="J377" s="9">
        <v>668.27</v>
      </c>
      <c r="K377" s="9">
        <v>502.54</v>
      </c>
      <c r="L377" s="9">
        <f>tbl_salesdata[[#This Row],[Units Sold]]*tbl_salesdata[[#This Row],[Unit Cost]]</f>
        <v>3192134.08</v>
      </c>
      <c r="M377" s="9">
        <f>tbl_salesdata[[#This Row],[Units Sold]]*tbl_salesdata[[#This Row],[Unit Price]]</f>
        <v>4244851.04</v>
      </c>
      <c r="N377" s="9">
        <f>tbl_salesdata[[#This Row],[Total Sales]]-tbl_salesdata[[#This Row],[Total Cost]]</f>
        <v>1052716.96</v>
      </c>
      <c r="O377">
        <f>tbl_salesdata[[#This Row],[Ship Date]]-tbl_salesdata[[#This Row],[Order Date]]</f>
        <v>3</v>
      </c>
      <c r="P377">
        <f>WEEKDAY(tbl_salesdata[[#This Row],[Order Date]],2)</f>
        <v>6</v>
      </c>
      <c r="Q377" t="str">
        <f>TEXT(tbl_salesdata[[#This Row],[Order Date]],"dddd")</f>
        <v>Saturday</v>
      </c>
      <c r="R377" t="str">
        <f>IF(tbl_salesdata[[#This Row],[Weekdaynum]]&gt;5,"Yes","No")</f>
        <v>Yes</v>
      </c>
    </row>
    <row r="378" spans="1:18" hidden="1" x14ac:dyDescent="0.35">
      <c r="A378">
        <v>737736070</v>
      </c>
      <c r="B378" s="3">
        <v>44123</v>
      </c>
      <c r="C378" s="3">
        <v>44127</v>
      </c>
      <c r="D378" t="s">
        <v>172</v>
      </c>
      <c r="E378" t="s">
        <v>21</v>
      </c>
      <c r="F378" t="s">
        <v>25</v>
      </c>
      <c r="G378" t="s">
        <v>18</v>
      </c>
      <c r="H378" t="s">
        <v>26</v>
      </c>
      <c r="I378" s="9">
        <v>1352</v>
      </c>
      <c r="J378" s="9">
        <v>205.7</v>
      </c>
      <c r="K378" s="9">
        <v>117.11</v>
      </c>
      <c r="L378" s="9">
        <f>tbl_salesdata[[#This Row],[Units Sold]]*tbl_salesdata[[#This Row],[Unit Cost]]</f>
        <v>158332.72</v>
      </c>
      <c r="M378" s="9">
        <f>tbl_salesdata[[#This Row],[Units Sold]]*tbl_salesdata[[#This Row],[Unit Price]]</f>
        <v>278106.39999999997</v>
      </c>
      <c r="N378" s="9">
        <f>tbl_salesdata[[#This Row],[Total Sales]]-tbl_salesdata[[#This Row],[Total Cost]]</f>
        <v>119773.67999999996</v>
      </c>
      <c r="O378">
        <f>tbl_salesdata[[#This Row],[Ship Date]]-tbl_salesdata[[#This Row],[Order Date]]</f>
        <v>4</v>
      </c>
      <c r="P378">
        <f>WEEKDAY(tbl_salesdata[[#This Row],[Order Date]],2)</f>
        <v>1</v>
      </c>
      <c r="Q378" t="str">
        <f>TEXT(tbl_salesdata[[#This Row],[Order Date]],"dddd")</f>
        <v>Monday</v>
      </c>
      <c r="R378" t="str">
        <f>IF(tbl_salesdata[[#This Row],[Weekdaynum]]&gt;5,"Yes","No")</f>
        <v>No</v>
      </c>
    </row>
    <row r="379" spans="1:18" hidden="1" x14ac:dyDescent="0.35">
      <c r="A379">
        <v>585362994</v>
      </c>
      <c r="B379" s="3">
        <v>44612</v>
      </c>
      <c r="C379" s="3">
        <v>44614</v>
      </c>
      <c r="D379" t="s">
        <v>195</v>
      </c>
      <c r="E379" t="s">
        <v>21</v>
      </c>
      <c r="F379" t="s">
        <v>76</v>
      </c>
      <c r="G379" t="s">
        <v>18</v>
      </c>
      <c r="H379" t="s">
        <v>26</v>
      </c>
      <c r="I379" s="9">
        <v>773</v>
      </c>
      <c r="J379" s="9">
        <v>668.27</v>
      </c>
      <c r="K379" s="9">
        <v>502.54</v>
      </c>
      <c r="L379" s="9">
        <f>tbl_salesdata[[#This Row],[Units Sold]]*tbl_salesdata[[#This Row],[Unit Cost]]</f>
        <v>388463.42000000004</v>
      </c>
      <c r="M379" s="9">
        <f>tbl_salesdata[[#This Row],[Units Sold]]*tbl_salesdata[[#This Row],[Unit Price]]</f>
        <v>516572.70999999996</v>
      </c>
      <c r="N379" s="9">
        <f>tbl_salesdata[[#This Row],[Total Sales]]-tbl_salesdata[[#This Row],[Total Cost]]</f>
        <v>128109.28999999992</v>
      </c>
      <c r="O379">
        <f>tbl_salesdata[[#This Row],[Ship Date]]-tbl_salesdata[[#This Row],[Order Date]]</f>
        <v>2</v>
      </c>
      <c r="P379">
        <f>WEEKDAY(tbl_salesdata[[#This Row],[Order Date]],2)</f>
        <v>7</v>
      </c>
      <c r="Q379" t="str">
        <f>TEXT(tbl_salesdata[[#This Row],[Order Date]],"dddd")</f>
        <v>Sunday</v>
      </c>
      <c r="R379" t="str">
        <f>IF(tbl_salesdata[[#This Row],[Weekdaynum]]&gt;5,"Yes","No")</f>
        <v>Yes</v>
      </c>
    </row>
    <row r="380" spans="1:18" hidden="1" x14ac:dyDescent="0.35">
      <c r="A380">
        <v>164442861</v>
      </c>
      <c r="B380" s="3">
        <v>44081</v>
      </c>
      <c r="C380" s="3">
        <v>44096</v>
      </c>
      <c r="D380" t="s">
        <v>28</v>
      </c>
      <c r="E380" t="s">
        <v>29</v>
      </c>
      <c r="F380" t="s">
        <v>13</v>
      </c>
      <c r="G380" t="s">
        <v>18</v>
      </c>
      <c r="H380" t="s">
        <v>15</v>
      </c>
      <c r="I380" s="9">
        <v>1152</v>
      </c>
      <c r="J380" s="9">
        <v>255.28</v>
      </c>
      <c r="K380" s="9">
        <v>159.41999999999999</v>
      </c>
      <c r="L380" s="9">
        <f>tbl_salesdata[[#This Row],[Units Sold]]*tbl_salesdata[[#This Row],[Unit Cost]]</f>
        <v>183651.84</v>
      </c>
      <c r="M380" s="9">
        <f>tbl_salesdata[[#This Row],[Units Sold]]*tbl_salesdata[[#This Row],[Unit Price]]</f>
        <v>294082.56</v>
      </c>
      <c r="N380" s="9">
        <f>tbl_salesdata[[#This Row],[Total Sales]]-tbl_salesdata[[#This Row],[Total Cost]]</f>
        <v>110430.72</v>
      </c>
      <c r="O380">
        <f>tbl_salesdata[[#This Row],[Ship Date]]-tbl_salesdata[[#This Row],[Order Date]]</f>
        <v>15</v>
      </c>
      <c r="P380">
        <f>WEEKDAY(tbl_salesdata[[#This Row],[Order Date]],2)</f>
        <v>1</v>
      </c>
      <c r="Q380" t="str">
        <f>TEXT(tbl_salesdata[[#This Row],[Order Date]],"dddd")</f>
        <v>Monday</v>
      </c>
      <c r="R380" t="str">
        <f>IF(tbl_salesdata[[#This Row],[Weekdaynum]]&gt;5,"Yes","No")</f>
        <v>No</v>
      </c>
    </row>
    <row r="381" spans="1:18" hidden="1" x14ac:dyDescent="0.35">
      <c r="A381">
        <v>118774497</v>
      </c>
      <c r="B381" s="3">
        <v>43950</v>
      </c>
      <c r="C381" s="3">
        <v>43970</v>
      </c>
      <c r="D381" t="s">
        <v>82</v>
      </c>
      <c r="E381" t="s">
        <v>32</v>
      </c>
      <c r="F381" t="s">
        <v>40</v>
      </c>
      <c r="G381" t="s">
        <v>14</v>
      </c>
      <c r="H381" t="s">
        <v>15</v>
      </c>
      <c r="I381" s="9">
        <v>6868</v>
      </c>
      <c r="J381" s="9">
        <v>651.21</v>
      </c>
      <c r="K381" s="9">
        <v>524.96</v>
      </c>
      <c r="L381" s="9">
        <f>tbl_salesdata[[#This Row],[Units Sold]]*tbl_salesdata[[#This Row],[Unit Cost]]</f>
        <v>3605425.2800000003</v>
      </c>
      <c r="M381" s="9">
        <f>tbl_salesdata[[#This Row],[Units Sold]]*tbl_salesdata[[#This Row],[Unit Price]]</f>
        <v>4472510.28</v>
      </c>
      <c r="N381" s="9">
        <f>tbl_salesdata[[#This Row],[Total Sales]]-tbl_salesdata[[#This Row],[Total Cost]]</f>
        <v>867085</v>
      </c>
      <c r="O381">
        <f>tbl_salesdata[[#This Row],[Ship Date]]-tbl_salesdata[[#This Row],[Order Date]]</f>
        <v>20</v>
      </c>
      <c r="P381">
        <f>WEEKDAY(tbl_salesdata[[#This Row],[Order Date]],2)</f>
        <v>3</v>
      </c>
      <c r="Q381" t="str">
        <f>TEXT(tbl_salesdata[[#This Row],[Order Date]],"dddd")</f>
        <v>Wednesday</v>
      </c>
      <c r="R381" t="str">
        <f>IF(tbl_salesdata[[#This Row],[Weekdaynum]]&gt;5,"Yes","No")</f>
        <v>No</v>
      </c>
    </row>
    <row r="382" spans="1:18" hidden="1" x14ac:dyDescent="0.35">
      <c r="A382">
        <v>712469232</v>
      </c>
      <c r="B382" s="3">
        <v>42792</v>
      </c>
      <c r="C382" s="3">
        <v>42796</v>
      </c>
      <c r="D382" t="s">
        <v>196</v>
      </c>
      <c r="E382" t="s">
        <v>32</v>
      </c>
      <c r="F382" t="s">
        <v>13</v>
      </c>
      <c r="G382" t="s">
        <v>14</v>
      </c>
      <c r="H382" t="s">
        <v>15</v>
      </c>
      <c r="I382" s="9">
        <v>4333</v>
      </c>
      <c r="J382" s="9">
        <v>255.28</v>
      </c>
      <c r="K382" s="9">
        <v>159.41999999999999</v>
      </c>
      <c r="L382" s="9">
        <f>tbl_salesdata[[#This Row],[Units Sold]]*tbl_salesdata[[#This Row],[Unit Cost]]</f>
        <v>690766.86</v>
      </c>
      <c r="M382" s="9">
        <f>tbl_salesdata[[#This Row],[Units Sold]]*tbl_salesdata[[#This Row],[Unit Price]]</f>
        <v>1106128.24</v>
      </c>
      <c r="N382" s="9">
        <f>tbl_salesdata[[#This Row],[Total Sales]]-tbl_salesdata[[#This Row],[Total Cost]]</f>
        <v>415361.38</v>
      </c>
      <c r="O382">
        <f>tbl_salesdata[[#This Row],[Ship Date]]-tbl_salesdata[[#This Row],[Order Date]]</f>
        <v>4</v>
      </c>
      <c r="P382">
        <f>WEEKDAY(tbl_salesdata[[#This Row],[Order Date]],2)</f>
        <v>7</v>
      </c>
      <c r="Q382" t="str">
        <f>TEXT(tbl_salesdata[[#This Row],[Order Date]],"dddd")</f>
        <v>Sunday</v>
      </c>
      <c r="R382" t="str">
        <f>IF(tbl_salesdata[[#This Row],[Weekdaynum]]&gt;5,"Yes","No")</f>
        <v>Yes</v>
      </c>
    </row>
    <row r="383" spans="1:18" hidden="1" x14ac:dyDescent="0.35">
      <c r="A383">
        <v>479950892</v>
      </c>
      <c r="B383" s="3">
        <v>42881</v>
      </c>
      <c r="C383" s="3">
        <v>42901</v>
      </c>
      <c r="D383" t="s">
        <v>197</v>
      </c>
      <c r="E383" t="s">
        <v>38</v>
      </c>
      <c r="F383" t="s">
        <v>13</v>
      </c>
      <c r="G383" t="s">
        <v>18</v>
      </c>
      <c r="H383" t="s">
        <v>19</v>
      </c>
      <c r="I383" s="9">
        <v>6989</v>
      </c>
      <c r="J383" s="9">
        <v>255.28</v>
      </c>
      <c r="K383" s="9">
        <v>159.41999999999999</v>
      </c>
      <c r="L383" s="9">
        <f>tbl_salesdata[[#This Row],[Units Sold]]*tbl_salesdata[[#This Row],[Unit Cost]]</f>
        <v>1114186.3799999999</v>
      </c>
      <c r="M383" s="9">
        <f>tbl_salesdata[[#This Row],[Units Sold]]*tbl_salesdata[[#This Row],[Unit Price]]</f>
        <v>1784151.92</v>
      </c>
      <c r="N383" s="9">
        <f>tbl_salesdata[[#This Row],[Total Sales]]-tbl_salesdata[[#This Row],[Total Cost]]</f>
        <v>669965.54</v>
      </c>
      <c r="O383">
        <f>tbl_salesdata[[#This Row],[Ship Date]]-tbl_salesdata[[#This Row],[Order Date]]</f>
        <v>20</v>
      </c>
      <c r="P383">
        <f>WEEKDAY(tbl_salesdata[[#This Row],[Order Date]],2)</f>
        <v>5</v>
      </c>
      <c r="Q383" t="str">
        <f>TEXT(tbl_salesdata[[#This Row],[Order Date]],"dddd")</f>
        <v>Friday</v>
      </c>
      <c r="R383" t="str">
        <f>IF(tbl_salesdata[[#This Row],[Weekdaynum]]&gt;5,"Yes","No")</f>
        <v>No</v>
      </c>
    </row>
    <row r="384" spans="1:18" x14ac:dyDescent="0.35">
      <c r="A384">
        <v>259766423</v>
      </c>
      <c r="B384" s="3">
        <v>44401</v>
      </c>
      <c r="C384" s="3">
        <v>44414</v>
      </c>
      <c r="D384" t="s">
        <v>41</v>
      </c>
      <c r="E384" t="s">
        <v>29</v>
      </c>
      <c r="F384" t="s">
        <v>42</v>
      </c>
      <c r="G384" t="s">
        <v>18</v>
      </c>
      <c r="H384" t="s">
        <v>34</v>
      </c>
      <c r="I384" s="9">
        <v>9512</v>
      </c>
      <c r="J384" s="9">
        <v>437.2</v>
      </c>
      <c r="K384" s="9">
        <v>263.33</v>
      </c>
      <c r="L384" s="9">
        <f>tbl_salesdata[[#This Row],[Units Sold]]*tbl_salesdata[[#This Row],[Unit Cost]]</f>
        <v>2504794.96</v>
      </c>
      <c r="M384" s="9">
        <f>tbl_salesdata[[#This Row],[Units Sold]]*tbl_salesdata[[#This Row],[Unit Price]]</f>
        <v>4158646.4</v>
      </c>
      <c r="N384" s="9">
        <f>tbl_salesdata[[#This Row],[Total Sales]]-tbl_salesdata[[#This Row],[Total Cost]]</f>
        <v>1653851.44</v>
      </c>
      <c r="O384">
        <f>tbl_salesdata[[#This Row],[Ship Date]]-tbl_salesdata[[#This Row],[Order Date]]</f>
        <v>13</v>
      </c>
      <c r="P384">
        <f>WEEKDAY(tbl_salesdata[[#This Row],[Order Date]],2)</f>
        <v>6</v>
      </c>
      <c r="Q384" t="str">
        <f>TEXT(tbl_salesdata[[#This Row],[Order Date]],"dddd")</f>
        <v>Saturday</v>
      </c>
      <c r="R384" t="str">
        <f>IF(tbl_salesdata[[#This Row],[Weekdaynum]]&gt;5,"Yes","No")</f>
        <v>Yes</v>
      </c>
    </row>
    <row r="385" spans="1:18" hidden="1" x14ac:dyDescent="0.35">
      <c r="A385">
        <v>125532805</v>
      </c>
      <c r="B385" s="3">
        <v>43837</v>
      </c>
      <c r="C385" s="3">
        <v>43857</v>
      </c>
      <c r="D385" t="s">
        <v>161</v>
      </c>
      <c r="E385" t="s">
        <v>24</v>
      </c>
      <c r="F385" t="s">
        <v>13</v>
      </c>
      <c r="G385" t="s">
        <v>18</v>
      </c>
      <c r="H385" t="s">
        <v>15</v>
      </c>
      <c r="I385" s="9">
        <v>6802</v>
      </c>
      <c r="J385" s="9">
        <v>255.28</v>
      </c>
      <c r="K385" s="9">
        <v>159.41999999999999</v>
      </c>
      <c r="L385" s="9">
        <f>tbl_salesdata[[#This Row],[Units Sold]]*tbl_salesdata[[#This Row],[Unit Cost]]</f>
        <v>1084374.8399999999</v>
      </c>
      <c r="M385" s="9">
        <f>tbl_salesdata[[#This Row],[Units Sold]]*tbl_salesdata[[#This Row],[Unit Price]]</f>
        <v>1736414.56</v>
      </c>
      <c r="N385" s="9">
        <f>tbl_salesdata[[#This Row],[Total Sales]]-tbl_salesdata[[#This Row],[Total Cost]]</f>
        <v>652039.7200000002</v>
      </c>
      <c r="O385">
        <f>tbl_salesdata[[#This Row],[Ship Date]]-tbl_salesdata[[#This Row],[Order Date]]</f>
        <v>20</v>
      </c>
      <c r="P385">
        <f>WEEKDAY(tbl_salesdata[[#This Row],[Order Date]],2)</f>
        <v>2</v>
      </c>
      <c r="Q385" t="str">
        <f>TEXT(tbl_salesdata[[#This Row],[Order Date]],"dddd")</f>
        <v>Tuesday</v>
      </c>
      <c r="R385" t="str">
        <f>IF(tbl_salesdata[[#This Row],[Weekdaynum]]&gt;5,"Yes","No")</f>
        <v>No</v>
      </c>
    </row>
    <row r="386" spans="1:18" hidden="1" x14ac:dyDescent="0.35">
      <c r="A386">
        <v>574043214</v>
      </c>
      <c r="B386" s="3">
        <v>43424</v>
      </c>
      <c r="C386" s="3">
        <v>43428</v>
      </c>
      <c r="D386" t="s">
        <v>140</v>
      </c>
      <c r="E386" t="s">
        <v>24</v>
      </c>
      <c r="F386" t="s">
        <v>33</v>
      </c>
      <c r="G386" t="s">
        <v>14</v>
      </c>
      <c r="H386" t="s">
        <v>19</v>
      </c>
      <c r="I386" s="9">
        <v>998</v>
      </c>
      <c r="J386" s="9">
        <v>109.28</v>
      </c>
      <c r="K386" s="9">
        <v>35.840000000000003</v>
      </c>
      <c r="L386" s="9">
        <f>tbl_salesdata[[#This Row],[Units Sold]]*tbl_salesdata[[#This Row],[Unit Cost]]</f>
        <v>35768.320000000007</v>
      </c>
      <c r="M386" s="9">
        <f>tbl_salesdata[[#This Row],[Units Sold]]*tbl_salesdata[[#This Row],[Unit Price]]</f>
        <v>109061.44</v>
      </c>
      <c r="N386" s="9">
        <f>tbl_salesdata[[#This Row],[Total Sales]]-tbl_salesdata[[#This Row],[Total Cost]]</f>
        <v>73293.119999999995</v>
      </c>
      <c r="O386">
        <f>tbl_salesdata[[#This Row],[Ship Date]]-tbl_salesdata[[#This Row],[Order Date]]</f>
        <v>4</v>
      </c>
      <c r="P386">
        <f>WEEKDAY(tbl_salesdata[[#This Row],[Order Date]],2)</f>
        <v>2</v>
      </c>
      <c r="Q386" t="str">
        <f>TEXT(tbl_salesdata[[#This Row],[Order Date]],"dddd")</f>
        <v>Tuesday</v>
      </c>
      <c r="R386" t="str">
        <f>IF(tbl_salesdata[[#This Row],[Weekdaynum]]&gt;5,"Yes","No")</f>
        <v>No</v>
      </c>
    </row>
    <row r="387" spans="1:18" hidden="1" x14ac:dyDescent="0.35">
      <c r="A387">
        <v>437160861</v>
      </c>
      <c r="B387" s="3">
        <v>42012</v>
      </c>
      <c r="C387" s="3">
        <v>42015</v>
      </c>
      <c r="D387" t="s">
        <v>130</v>
      </c>
      <c r="E387" t="s">
        <v>29</v>
      </c>
      <c r="F387" t="s">
        <v>30</v>
      </c>
      <c r="G387" t="s">
        <v>14</v>
      </c>
      <c r="H387" t="s">
        <v>34</v>
      </c>
      <c r="I387" s="9">
        <v>4468</v>
      </c>
      <c r="J387" s="9">
        <v>81.73</v>
      </c>
      <c r="K387" s="9">
        <v>56.67</v>
      </c>
      <c r="L387" s="9">
        <f>tbl_salesdata[[#This Row],[Units Sold]]*tbl_salesdata[[#This Row],[Unit Cost]]</f>
        <v>253201.56</v>
      </c>
      <c r="M387" s="9">
        <f>tbl_salesdata[[#This Row],[Units Sold]]*tbl_salesdata[[#This Row],[Unit Price]]</f>
        <v>365169.64</v>
      </c>
      <c r="N387" s="9">
        <f>tbl_salesdata[[#This Row],[Total Sales]]-tbl_salesdata[[#This Row],[Total Cost]]</f>
        <v>111968.08000000002</v>
      </c>
      <c r="O387">
        <f>tbl_salesdata[[#This Row],[Ship Date]]-tbl_salesdata[[#This Row],[Order Date]]</f>
        <v>3</v>
      </c>
      <c r="P387">
        <f>WEEKDAY(tbl_salesdata[[#This Row],[Order Date]],2)</f>
        <v>4</v>
      </c>
      <c r="Q387" t="str">
        <f>TEXT(tbl_salesdata[[#This Row],[Order Date]],"dddd")</f>
        <v>Thursday</v>
      </c>
      <c r="R387" t="str">
        <f>IF(tbl_salesdata[[#This Row],[Weekdaynum]]&gt;5,"Yes","No")</f>
        <v>No</v>
      </c>
    </row>
    <row r="388" spans="1:18" x14ac:dyDescent="0.35">
      <c r="A388">
        <v>634156453</v>
      </c>
      <c r="B388" s="3">
        <v>42889</v>
      </c>
      <c r="C388" s="3">
        <v>42904</v>
      </c>
      <c r="D388" t="s">
        <v>141</v>
      </c>
      <c r="E388" t="s">
        <v>38</v>
      </c>
      <c r="F388" t="s">
        <v>47</v>
      </c>
      <c r="G388" t="s">
        <v>18</v>
      </c>
      <c r="H388" t="s">
        <v>15</v>
      </c>
      <c r="I388" s="9">
        <v>9842</v>
      </c>
      <c r="J388" s="9">
        <v>421.89</v>
      </c>
      <c r="K388" s="9">
        <v>364.69</v>
      </c>
      <c r="L388" s="9">
        <f>tbl_salesdata[[#This Row],[Units Sold]]*tbl_salesdata[[#This Row],[Unit Cost]]</f>
        <v>3589278.98</v>
      </c>
      <c r="M388" s="9">
        <f>tbl_salesdata[[#This Row],[Units Sold]]*tbl_salesdata[[#This Row],[Unit Price]]</f>
        <v>4152241.38</v>
      </c>
      <c r="N388" s="9">
        <f>tbl_salesdata[[#This Row],[Total Sales]]-tbl_salesdata[[#This Row],[Total Cost]]</f>
        <v>562962.39999999991</v>
      </c>
      <c r="O388">
        <f>tbl_salesdata[[#This Row],[Ship Date]]-tbl_salesdata[[#This Row],[Order Date]]</f>
        <v>15</v>
      </c>
      <c r="P388">
        <f>WEEKDAY(tbl_salesdata[[#This Row],[Order Date]],2)</f>
        <v>6</v>
      </c>
      <c r="Q388" t="str">
        <f>TEXT(tbl_salesdata[[#This Row],[Order Date]],"dddd")</f>
        <v>Saturday</v>
      </c>
      <c r="R388" t="str">
        <f>IF(tbl_salesdata[[#This Row],[Weekdaynum]]&gt;5,"Yes","No")</f>
        <v>Yes</v>
      </c>
    </row>
    <row r="389" spans="1:18" hidden="1" x14ac:dyDescent="0.35">
      <c r="A389">
        <v>321475684</v>
      </c>
      <c r="B389" s="3">
        <v>42682</v>
      </c>
      <c r="C389" s="3">
        <v>42690</v>
      </c>
      <c r="D389" t="s">
        <v>151</v>
      </c>
      <c r="E389" t="s">
        <v>32</v>
      </c>
      <c r="F389" t="s">
        <v>17</v>
      </c>
      <c r="G389" t="s">
        <v>18</v>
      </c>
      <c r="H389" t="s">
        <v>34</v>
      </c>
      <c r="I389" s="9">
        <v>654</v>
      </c>
      <c r="J389" s="9">
        <v>152.58000000000001</v>
      </c>
      <c r="K389" s="9">
        <v>97.44</v>
      </c>
      <c r="L389" s="9">
        <f>tbl_salesdata[[#This Row],[Units Sold]]*tbl_salesdata[[#This Row],[Unit Cost]]</f>
        <v>63725.760000000002</v>
      </c>
      <c r="M389" s="9">
        <f>tbl_salesdata[[#This Row],[Units Sold]]*tbl_salesdata[[#This Row],[Unit Price]]</f>
        <v>99787.32</v>
      </c>
      <c r="N389" s="9">
        <f>tbl_salesdata[[#This Row],[Total Sales]]-tbl_salesdata[[#This Row],[Total Cost]]</f>
        <v>36061.560000000005</v>
      </c>
      <c r="O389">
        <f>tbl_salesdata[[#This Row],[Ship Date]]-tbl_salesdata[[#This Row],[Order Date]]</f>
        <v>8</v>
      </c>
      <c r="P389">
        <f>WEEKDAY(tbl_salesdata[[#This Row],[Order Date]],2)</f>
        <v>2</v>
      </c>
      <c r="Q389" t="str">
        <f>TEXT(tbl_salesdata[[#This Row],[Order Date]],"dddd")</f>
        <v>Tuesday</v>
      </c>
      <c r="R389" t="str">
        <f>IF(tbl_salesdata[[#This Row],[Weekdaynum]]&gt;5,"Yes","No")</f>
        <v>No</v>
      </c>
    </row>
    <row r="390" spans="1:18" hidden="1" x14ac:dyDescent="0.35">
      <c r="A390">
        <v>575583016</v>
      </c>
      <c r="B390" s="3">
        <v>44143</v>
      </c>
      <c r="C390" s="3">
        <v>44164</v>
      </c>
      <c r="D390" t="s">
        <v>35</v>
      </c>
      <c r="E390" t="s">
        <v>21</v>
      </c>
      <c r="F390" t="s">
        <v>40</v>
      </c>
      <c r="G390" t="s">
        <v>18</v>
      </c>
      <c r="H390" t="s">
        <v>19</v>
      </c>
      <c r="I390" s="9">
        <v>6660</v>
      </c>
      <c r="J390" s="9">
        <v>651.21</v>
      </c>
      <c r="K390" s="9">
        <v>524.96</v>
      </c>
      <c r="L390" s="9">
        <f>tbl_salesdata[[#This Row],[Units Sold]]*tbl_salesdata[[#This Row],[Unit Cost]]</f>
        <v>3496233.6</v>
      </c>
      <c r="M390" s="9">
        <f>tbl_salesdata[[#This Row],[Units Sold]]*tbl_salesdata[[#This Row],[Unit Price]]</f>
        <v>4337058.6000000006</v>
      </c>
      <c r="N390" s="9">
        <f>tbl_salesdata[[#This Row],[Total Sales]]-tbl_salesdata[[#This Row],[Total Cost]]</f>
        <v>840825.00000000047</v>
      </c>
      <c r="O390">
        <f>tbl_salesdata[[#This Row],[Ship Date]]-tbl_salesdata[[#This Row],[Order Date]]</f>
        <v>21</v>
      </c>
      <c r="P390">
        <f>WEEKDAY(tbl_salesdata[[#This Row],[Order Date]],2)</f>
        <v>7</v>
      </c>
      <c r="Q390" t="str">
        <f>TEXT(tbl_salesdata[[#This Row],[Order Date]],"dddd")</f>
        <v>Sunday</v>
      </c>
      <c r="R390" t="str">
        <f>IF(tbl_salesdata[[#This Row],[Weekdaynum]]&gt;5,"Yes","No")</f>
        <v>Yes</v>
      </c>
    </row>
    <row r="391" spans="1:18" hidden="1" x14ac:dyDescent="0.35">
      <c r="A391">
        <v>710117900</v>
      </c>
      <c r="B391" s="3">
        <v>42894</v>
      </c>
      <c r="C391" s="3">
        <v>42896</v>
      </c>
      <c r="D391" t="s">
        <v>199</v>
      </c>
      <c r="E391" t="s">
        <v>29</v>
      </c>
      <c r="F391" t="s">
        <v>47</v>
      </c>
      <c r="G391" t="s">
        <v>18</v>
      </c>
      <c r="H391" t="s">
        <v>15</v>
      </c>
      <c r="I391" s="9">
        <v>8522</v>
      </c>
      <c r="J391" s="9">
        <v>421.89</v>
      </c>
      <c r="K391" s="9">
        <v>364.69</v>
      </c>
      <c r="L391" s="9">
        <f>tbl_salesdata[[#This Row],[Units Sold]]*tbl_salesdata[[#This Row],[Unit Cost]]</f>
        <v>3107888.18</v>
      </c>
      <c r="M391" s="9">
        <f>tbl_salesdata[[#This Row],[Units Sold]]*tbl_salesdata[[#This Row],[Unit Price]]</f>
        <v>3595346.58</v>
      </c>
      <c r="N391" s="9">
        <f>tbl_salesdata[[#This Row],[Total Sales]]-tbl_salesdata[[#This Row],[Total Cost]]</f>
        <v>487458.39999999991</v>
      </c>
      <c r="O391">
        <f>tbl_salesdata[[#This Row],[Ship Date]]-tbl_salesdata[[#This Row],[Order Date]]</f>
        <v>2</v>
      </c>
      <c r="P391">
        <f>WEEKDAY(tbl_salesdata[[#This Row],[Order Date]],2)</f>
        <v>4</v>
      </c>
      <c r="Q391" t="str">
        <f>TEXT(tbl_salesdata[[#This Row],[Order Date]],"dddd")</f>
        <v>Thursday</v>
      </c>
      <c r="R391" t="str">
        <f>IF(tbl_salesdata[[#This Row],[Weekdaynum]]&gt;5,"Yes","No")</f>
        <v>No</v>
      </c>
    </row>
    <row r="392" spans="1:18" hidden="1" x14ac:dyDescent="0.35">
      <c r="A392">
        <v>342316663</v>
      </c>
      <c r="B392" s="3">
        <v>42099</v>
      </c>
      <c r="C392" s="3">
        <v>42120</v>
      </c>
      <c r="D392" t="s">
        <v>200</v>
      </c>
      <c r="E392" t="s">
        <v>24</v>
      </c>
      <c r="F392" t="s">
        <v>56</v>
      </c>
      <c r="G392" t="s">
        <v>18</v>
      </c>
      <c r="H392" t="s">
        <v>26</v>
      </c>
      <c r="I392" s="9">
        <v>7962</v>
      </c>
      <c r="J392" s="9">
        <v>9.33</v>
      </c>
      <c r="K392" s="9">
        <v>6.92</v>
      </c>
      <c r="L392" s="9">
        <f>tbl_salesdata[[#This Row],[Units Sold]]*tbl_salesdata[[#This Row],[Unit Cost]]</f>
        <v>55097.04</v>
      </c>
      <c r="M392" s="9">
        <f>tbl_salesdata[[#This Row],[Units Sold]]*tbl_salesdata[[#This Row],[Unit Price]]</f>
        <v>74285.460000000006</v>
      </c>
      <c r="N392" s="9">
        <f>tbl_salesdata[[#This Row],[Total Sales]]-tbl_salesdata[[#This Row],[Total Cost]]</f>
        <v>19188.420000000006</v>
      </c>
      <c r="O392">
        <f>tbl_salesdata[[#This Row],[Ship Date]]-tbl_salesdata[[#This Row],[Order Date]]</f>
        <v>21</v>
      </c>
      <c r="P392">
        <f>WEEKDAY(tbl_salesdata[[#This Row],[Order Date]],2)</f>
        <v>7</v>
      </c>
      <c r="Q392" t="str">
        <f>TEXT(tbl_salesdata[[#This Row],[Order Date]],"dddd")</f>
        <v>Sunday</v>
      </c>
      <c r="R392" t="str">
        <f>IF(tbl_salesdata[[#This Row],[Weekdaynum]]&gt;5,"Yes","No")</f>
        <v>Yes</v>
      </c>
    </row>
    <row r="393" spans="1:18" hidden="1" x14ac:dyDescent="0.35">
      <c r="A393">
        <v>959728133</v>
      </c>
      <c r="B393" s="3">
        <v>44922</v>
      </c>
      <c r="C393" s="3">
        <v>44934</v>
      </c>
      <c r="D393" t="s">
        <v>201</v>
      </c>
      <c r="E393" t="s">
        <v>24</v>
      </c>
      <c r="F393" t="s">
        <v>42</v>
      </c>
      <c r="G393" t="s">
        <v>18</v>
      </c>
      <c r="H393" t="s">
        <v>19</v>
      </c>
      <c r="I393" s="9">
        <v>3737</v>
      </c>
      <c r="J393" s="9">
        <v>437.2</v>
      </c>
      <c r="K393" s="9">
        <v>263.33</v>
      </c>
      <c r="L393" s="9">
        <f>tbl_salesdata[[#This Row],[Units Sold]]*tbl_salesdata[[#This Row],[Unit Cost]]</f>
        <v>984064.21</v>
      </c>
      <c r="M393" s="9">
        <f>tbl_salesdata[[#This Row],[Units Sold]]*tbl_salesdata[[#This Row],[Unit Price]]</f>
        <v>1633816.4</v>
      </c>
      <c r="N393" s="9">
        <f>tbl_salesdata[[#This Row],[Total Sales]]-tbl_salesdata[[#This Row],[Total Cost]]</f>
        <v>649752.18999999994</v>
      </c>
      <c r="O393">
        <f>tbl_salesdata[[#This Row],[Ship Date]]-tbl_salesdata[[#This Row],[Order Date]]</f>
        <v>12</v>
      </c>
      <c r="P393">
        <f>WEEKDAY(tbl_salesdata[[#This Row],[Order Date]],2)</f>
        <v>2</v>
      </c>
      <c r="Q393" t="str">
        <f>TEXT(tbl_salesdata[[#This Row],[Order Date]],"dddd")</f>
        <v>Tuesday</v>
      </c>
      <c r="R393" t="str">
        <f>IF(tbl_salesdata[[#This Row],[Weekdaynum]]&gt;5,"Yes","No")</f>
        <v>No</v>
      </c>
    </row>
    <row r="394" spans="1:18" hidden="1" x14ac:dyDescent="0.35">
      <c r="A394">
        <v>970213639</v>
      </c>
      <c r="B394" s="3">
        <v>44691</v>
      </c>
      <c r="C394" s="3">
        <v>44692</v>
      </c>
      <c r="D394" t="s">
        <v>57</v>
      </c>
      <c r="E394" t="s">
        <v>32</v>
      </c>
      <c r="F394" t="s">
        <v>68</v>
      </c>
      <c r="G394" t="s">
        <v>18</v>
      </c>
      <c r="H394" t="s">
        <v>19</v>
      </c>
      <c r="I394" s="9">
        <v>6631</v>
      </c>
      <c r="J394" s="9">
        <v>154.06</v>
      </c>
      <c r="K394" s="9">
        <v>90.93</v>
      </c>
      <c r="L394" s="9">
        <f>tbl_salesdata[[#This Row],[Units Sold]]*tbl_salesdata[[#This Row],[Unit Cost]]</f>
        <v>602956.83000000007</v>
      </c>
      <c r="M394" s="9">
        <f>tbl_salesdata[[#This Row],[Units Sold]]*tbl_salesdata[[#This Row],[Unit Price]]</f>
        <v>1021571.86</v>
      </c>
      <c r="N394" s="9">
        <f>tbl_salesdata[[#This Row],[Total Sales]]-tbl_salesdata[[#This Row],[Total Cost]]</f>
        <v>418615.02999999991</v>
      </c>
      <c r="O394">
        <f>tbl_salesdata[[#This Row],[Ship Date]]-tbl_salesdata[[#This Row],[Order Date]]</f>
        <v>1</v>
      </c>
      <c r="P394">
        <f>WEEKDAY(tbl_salesdata[[#This Row],[Order Date]],2)</f>
        <v>2</v>
      </c>
      <c r="Q394" t="str">
        <f>TEXT(tbl_salesdata[[#This Row],[Order Date]],"dddd")</f>
        <v>Tuesday</v>
      </c>
      <c r="R394" t="str">
        <f>IF(tbl_salesdata[[#This Row],[Weekdaynum]]&gt;5,"Yes","No")</f>
        <v>No</v>
      </c>
    </row>
    <row r="395" spans="1:18" hidden="1" x14ac:dyDescent="0.35">
      <c r="A395">
        <v>651947009</v>
      </c>
      <c r="B395" s="3">
        <v>42501</v>
      </c>
      <c r="C395" s="3">
        <v>42520</v>
      </c>
      <c r="D395" t="s">
        <v>140</v>
      </c>
      <c r="E395" t="s">
        <v>24</v>
      </c>
      <c r="F395" t="s">
        <v>25</v>
      </c>
      <c r="G395" t="s">
        <v>18</v>
      </c>
      <c r="H395" t="s">
        <v>15</v>
      </c>
      <c r="I395" s="9">
        <v>4463</v>
      </c>
      <c r="J395" s="9">
        <v>205.7</v>
      </c>
      <c r="K395" s="9">
        <v>117.11</v>
      </c>
      <c r="L395" s="9">
        <f>tbl_salesdata[[#This Row],[Units Sold]]*tbl_salesdata[[#This Row],[Unit Cost]]</f>
        <v>522661.93</v>
      </c>
      <c r="M395" s="9">
        <f>tbl_salesdata[[#This Row],[Units Sold]]*tbl_salesdata[[#This Row],[Unit Price]]</f>
        <v>918039.1</v>
      </c>
      <c r="N395" s="9">
        <f>tbl_salesdata[[#This Row],[Total Sales]]-tbl_salesdata[[#This Row],[Total Cost]]</f>
        <v>395377.17</v>
      </c>
      <c r="O395">
        <f>tbl_salesdata[[#This Row],[Ship Date]]-tbl_salesdata[[#This Row],[Order Date]]</f>
        <v>19</v>
      </c>
      <c r="P395">
        <f>WEEKDAY(tbl_salesdata[[#This Row],[Order Date]],2)</f>
        <v>3</v>
      </c>
      <c r="Q395" t="str">
        <f>TEXT(tbl_salesdata[[#This Row],[Order Date]],"dddd")</f>
        <v>Wednesday</v>
      </c>
      <c r="R395" t="str">
        <f>IF(tbl_salesdata[[#This Row],[Weekdaynum]]&gt;5,"Yes","No")</f>
        <v>No</v>
      </c>
    </row>
    <row r="396" spans="1:18" hidden="1" x14ac:dyDescent="0.35">
      <c r="A396">
        <v>803414571</v>
      </c>
      <c r="B396" s="3">
        <v>44693</v>
      </c>
      <c r="C396" s="3">
        <v>44702</v>
      </c>
      <c r="D396" t="s">
        <v>139</v>
      </c>
      <c r="E396" t="s">
        <v>51</v>
      </c>
      <c r="F396" t="s">
        <v>68</v>
      </c>
      <c r="G396" t="s">
        <v>18</v>
      </c>
      <c r="H396" t="s">
        <v>34</v>
      </c>
      <c r="I396" s="9">
        <v>7080</v>
      </c>
      <c r="J396" s="9">
        <v>154.06</v>
      </c>
      <c r="K396" s="9">
        <v>90.93</v>
      </c>
      <c r="L396" s="9">
        <f>tbl_salesdata[[#This Row],[Units Sold]]*tbl_salesdata[[#This Row],[Unit Cost]]</f>
        <v>643784.4</v>
      </c>
      <c r="M396" s="9">
        <f>tbl_salesdata[[#This Row],[Units Sold]]*tbl_salesdata[[#This Row],[Unit Price]]</f>
        <v>1090744.8</v>
      </c>
      <c r="N396" s="9">
        <f>tbl_salesdata[[#This Row],[Total Sales]]-tbl_salesdata[[#This Row],[Total Cost]]</f>
        <v>446960.4</v>
      </c>
      <c r="O396">
        <f>tbl_salesdata[[#This Row],[Ship Date]]-tbl_salesdata[[#This Row],[Order Date]]</f>
        <v>9</v>
      </c>
      <c r="P396">
        <f>WEEKDAY(tbl_salesdata[[#This Row],[Order Date]],2)</f>
        <v>4</v>
      </c>
      <c r="Q396" t="str">
        <f>TEXT(tbl_salesdata[[#This Row],[Order Date]],"dddd")</f>
        <v>Thursday</v>
      </c>
      <c r="R396" t="str">
        <f>IF(tbl_salesdata[[#This Row],[Weekdaynum]]&gt;5,"Yes","No")</f>
        <v>No</v>
      </c>
    </row>
    <row r="397" spans="1:18" hidden="1" x14ac:dyDescent="0.35">
      <c r="A397">
        <v>493415153</v>
      </c>
      <c r="B397" s="3">
        <v>42524</v>
      </c>
      <c r="C397" s="3">
        <v>42539</v>
      </c>
      <c r="D397" t="s">
        <v>133</v>
      </c>
      <c r="E397" t="s">
        <v>38</v>
      </c>
      <c r="F397" t="s">
        <v>56</v>
      </c>
      <c r="G397" t="s">
        <v>18</v>
      </c>
      <c r="H397" t="s">
        <v>15</v>
      </c>
      <c r="I397" s="9">
        <v>1363</v>
      </c>
      <c r="J397" s="9">
        <v>9.33</v>
      </c>
      <c r="K397" s="9">
        <v>6.92</v>
      </c>
      <c r="L397" s="9">
        <f>tbl_salesdata[[#This Row],[Units Sold]]*tbl_salesdata[[#This Row],[Unit Cost]]</f>
        <v>9431.9599999999991</v>
      </c>
      <c r="M397" s="9">
        <f>tbl_salesdata[[#This Row],[Units Sold]]*tbl_salesdata[[#This Row],[Unit Price]]</f>
        <v>12716.79</v>
      </c>
      <c r="N397" s="9">
        <f>tbl_salesdata[[#This Row],[Total Sales]]-tbl_salesdata[[#This Row],[Total Cost]]</f>
        <v>3284.8300000000017</v>
      </c>
      <c r="O397">
        <f>tbl_salesdata[[#This Row],[Ship Date]]-tbl_salesdata[[#This Row],[Order Date]]</f>
        <v>15</v>
      </c>
      <c r="P397">
        <f>WEEKDAY(tbl_salesdata[[#This Row],[Order Date]],2)</f>
        <v>5</v>
      </c>
      <c r="Q397" t="str">
        <f>TEXT(tbl_salesdata[[#This Row],[Order Date]],"dddd")</f>
        <v>Friday</v>
      </c>
      <c r="R397" t="str">
        <f>IF(tbl_salesdata[[#This Row],[Weekdaynum]]&gt;5,"Yes","No")</f>
        <v>No</v>
      </c>
    </row>
    <row r="398" spans="1:18" hidden="1" x14ac:dyDescent="0.35">
      <c r="A398">
        <v>211060082</v>
      </c>
      <c r="B398" s="3">
        <v>43189</v>
      </c>
      <c r="C398" s="3">
        <v>43191</v>
      </c>
      <c r="D398" t="s">
        <v>108</v>
      </c>
      <c r="E398" t="s">
        <v>12</v>
      </c>
      <c r="F398" t="s">
        <v>76</v>
      </c>
      <c r="G398" t="s">
        <v>18</v>
      </c>
      <c r="H398" t="s">
        <v>26</v>
      </c>
      <c r="I398" s="9">
        <v>6223</v>
      </c>
      <c r="J398" s="9">
        <v>668.27</v>
      </c>
      <c r="K398" s="9">
        <v>502.54</v>
      </c>
      <c r="L398" s="9">
        <f>tbl_salesdata[[#This Row],[Units Sold]]*tbl_salesdata[[#This Row],[Unit Cost]]</f>
        <v>3127306.42</v>
      </c>
      <c r="M398" s="9">
        <f>tbl_salesdata[[#This Row],[Units Sold]]*tbl_salesdata[[#This Row],[Unit Price]]</f>
        <v>4158644.21</v>
      </c>
      <c r="N398" s="9">
        <f>tbl_salesdata[[#This Row],[Total Sales]]-tbl_salesdata[[#This Row],[Total Cost]]</f>
        <v>1031337.79</v>
      </c>
      <c r="O398">
        <f>tbl_salesdata[[#This Row],[Ship Date]]-tbl_salesdata[[#This Row],[Order Date]]</f>
        <v>2</v>
      </c>
      <c r="P398">
        <f>WEEKDAY(tbl_salesdata[[#This Row],[Order Date]],2)</f>
        <v>5</v>
      </c>
      <c r="Q398" t="str">
        <f>TEXT(tbl_salesdata[[#This Row],[Order Date]],"dddd")</f>
        <v>Friday</v>
      </c>
      <c r="R398" t="str">
        <f>IF(tbl_salesdata[[#This Row],[Weekdaynum]]&gt;5,"Yes","No")</f>
        <v>No</v>
      </c>
    </row>
    <row r="399" spans="1:18" hidden="1" x14ac:dyDescent="0.35">
      <c r="A399">
        <v>515773189</v>
      </c>
      <c r="B399" s="3">
        <v>44228</v>
      </c>
      <c r="C399" s="3">
        <v>44237</v>
      </c>
      <c r="D399" t="s">
        <v>144</v>
      </c>
      <c r="E399" t="s">
        <v>21</v>
      </c>
      <c r="F399" t="s">
        <v>47</v>
      </c>
      <c r="G399" t="s">
        <v>18</v>
      </c>
      <c r="H399" t="s">
        <v>34</v>
      </c>
      <c r="I399" s="9">
        <v>7603</v>
      </c>
      <c r="J399" s="9">
        <v>421.89</v>
      </c>
      <c r="K399" s="9">
        <v>364.69</v>
      </c>
      <c r="L399" s="9">
        <f>tbl_salesdata[[#This Row],[Units Sold]]*tbl_salesdata[[#This Row],[Unit Cost]]</f>
        <v>2772738.07</v>
      </c>
      <c r="M399" s="9">
        <f>tbl_salesdata[[#This Row],[Units Sold]]*tbl_salesdata[[#This Row],[Unit Price]]</f>
        <v>3207629.67</v>
      </c>
      <c r="N399" s="9">
        <f>tbl_salesdata[[#This Row],[Total Sales]]-tbl_salesdata[[#This Row],[Total Cost]]</f>
        <v>434891.60000000009</v>
      </c>
      <c r="O399">
        <f>tbl_salesdata[[#This Row],[Ship Date]]-tbl_salesdata[[#This Row],[Order Date]]</f>
        <v>9</v>
      </c>
      <c r="P399">
        <f>WEEKDAY(tbl_salesdata[[#This Row],[Order Date]],2)</f>
        <v>1</v>
      </c>
      <c r="Q399" t="str">
        <f>TEXT(tbl_salesdata[[#This Row],[Order Date]],"dddd")</f>
        <v>Monday</v>
      </c>
      <c r="R399" t="str">
        <f>IF(tbl_salesdata[[#This Row],[Weekdaynum]]&gt;5,"Yes","No")</f>
        <v>No</v>
      </c>
    </row>
    <row r="400" spans="1:18" hidden="1" x14ac:dyDescent="0.35">
      <c r="A400">
        <v>687290799</v>
      </c>
      <c r="B400" s="3">
        <v>42109</v>
      </c>
      <c r="C400" s="3">
        <v>42118</v>
      </c>
      <c r="D400" t="s">
        <v>200</v>
      </c>
      <c r="E400" t="s">
        <v>24</v>
      </c>
      <c r="F400" t="s">
        <v>40</v>
      </c>
      <c r="G400" t="s">
        <v>18</v>
      </c>
      <c r="H400" t="s">
        <v>34</v>
      </c>
      <c r="I400" s="9">
        <v>3475</v>
      </c>
      <c r="J400" s="9">
        <v>651.21</v>
      </c>
      <c r="K400" s="9">
        <v>524.96</v>
      </c>
      <c r="L400" s="9">
        <f>tbl_salesdata[[#This Row],[Units Sold]]*tbl_salesdata[[#This Row],[Unit Cost]]</f>
        <v>1824236.0000000002</v>
      </c>
      <c r="M400" s="9">
        <f>tbl_salesdata[[#This Row],[Units Sold]]*tbl_salesdata[[#This Row],[Unit Price]]</f>
        <v>2262954.75</v>
      </c>
      <c r="N400" s="9">
        <f>tbl_salesdata[[#This Row],[Total Sales]]-tbl_salesdata[[#This Row],[Total Cost]]</f>
        <v>438718.74999999977</v>
      </c>
      <c r="O400">
        <f>tbl_salesdata[[#This Row],[Ship Date]]-tbl_salesdata[[#This Row],[Order Date]]</f>
        <v>9</v>
      </c>
      <c r="P400">
        <f>WEEKDAY(tbl_salesdata[[#This Row],[Order Date]],2)</f>
        <v>3</v>
      </c>
      <c r="Q400" t="str">
        <f>TEXT(tbl_salesdata[[#This Row],[Order Date]],"dddd")</f>
        <v>Wednesday</v>
      </c>
      <c r="R400" t="str">
        <f>IF(tbl_salesdata[[#This Row],[Weekdaynum]]&gt;5,"Yes","No")</f>
        <v>No</v>
      </c>
    </row>
    <row r="401" spans="1:18" hidden="1" x14ac:dyDescent="0.35">
      <c r="A401">
        <v>975661742</v>
      </c>
      <c r="B401" s="3">
        <v>42846</v>
      </c>
      <c r="C401" s="3">
        <v>42855</v>
      </c>
      <c r="D401" t="s">
        <v>202</v>
      </c>
      <c r="E401" t="s">
        <v>38</v>
      </c>
      <c r="F401" t="s">
        <v>56</v>
      </c>
      <c r="G401" t="s">
        <v>14</v>
      </c>
      <c r="H401" t="s">
        <v>19</v>
      </c>
      <c r="I401" s="9">
        <v>8846</v>
      </c>
      <c r="J401" s="9">
        <v>9.33</v>
      </c>
      <c r="K401" s="9">
        <v>6.92</v>
      </c>
      <c r="L401" s="9">
        <f>tbl_salesdata[[#This Row],[Units Sold]]*tbl_salesdata[[#This Row],[Unit Cost]]</f>
        <v>61214.32</v>
      </c>
      <c r="M401" s="9">
        <f>tbl_salesdata[[#This Row],[Units Sold]]*tbl_salesdata[[#This Row],[Unit Price]]</f>
        <v>82533.180000000008</v>
      </c>
      <c r="N401" s="9">
        <f>tbl_salesdata[[#This Row],[Total Sales]]-tbl_salesdata[[#This Row],[Total Cost]]</f>
        <v>21318.860000000008</v>
      </c>
      <c r="O401">
        <f>tbl_salesdata[[#This Row],[Ship Date]]-tbl_salesdata[[#This Row],[Order Date]]</f>
        <v>9</v>
      </c>
      <c r="P401">
        <f>WEEKDAY(tbl_salesdata[[#This Row],[Order Date]],2)</f>
        <v>5</v>
      </c>
      <c r="Q401" t="str">
        <f>TEXT(tbl_salesdata[[#This Row],[Order Date]],"dddd")</f>
        <v>Friday</v>
      </c>
      <c r="R401" t="str">
        <f>IF(tbl_salesdata[[#This Row],[Weekdaynum]]&gt;5,"Yes","No")</f>
        <v>No</v>
      </c>
    </row>
    <row r="402" spans="1:18" hidden="1" x14ac:dyDescent="0.35">
      <c r="A402">
        <v>351247346</v>
      </c>
      <c r="B402" s="3">
        <v>42458</v>
      </c>
      <c r="C402" s="3">
        <v>42466</v>
      </c>
      <c r="D402" t="s">
        <v>122</v>
      </c>
      <c r="E402" t="s">
        <v>21</v>
      </c>
      <c r="F402" t="s">
        <v>30</v>
      </c>
      <c r="G402" t="s">
        <v>14</v>
      </c>
      <c r="H402" t="s">
        <v>34</v>
      </c>
      <c r="I402" s="9">
        <v>750</v>
      </c>
      <c r="J402" s="9">
        <v>81.73</v>
      </c>
      <c r="K402" s="9">
        <v>56.67</v>
      </c>
      <c r="L402" s="9">
        <f>tbl_salesdata[[#This Row],[Units Sold]]*tbl_salesdata[[#This Row],[Unit Cost]]</f>
        <v>42502.5</v>
      </c>
      <c r="M402" s="9">
        <f>tbl_salesdata[[#This Row],[Units Sold]]*tbl_salesdata[[#This Row],[Unit Price]]</f>
        <v>61297.5</v>
      </c>
      <c r="N402" s="9">
        <f>tbl_salesdata[[#This Row],[Total Sales]]-tbl_salesdata[[#This Row],[Total Cost]]</f>
        <v>18795</v>
      </c>
      <c r="O402">
        <f>tbl_salesdata[[#This Row],[Ship Date]]-tbl_salesdata[[#This Row],[Order Date]]</f>
        <v>8</v>
      </c>
      <c r="P402">
        <f>WEEKDAY(tbl_salesdata[[#This Row],[Order Date]],2)</f>
        <v>2</v>
      </c>
      <c r="Q402" t="str">
        <f>TEXT(tbl_salesdata[[#This Row],[Order Date]],"dddd")</f>
        <v>Tuesday</v>
      </c>
      <c r="R402" t="str">
        <f>IF(tbl_salesdata[[#This Row],[Weekdaynum]]&gt;5,"Yes","No")</f>
        <v>No</v>
      </c>
    </row>
    <row r="403" spans="1:18" hidden="1" x14ac:dyDescent="0.35">
      <c r="A403">
        <v>554721438</v>
      </c>
      <c r="B403" s="3">
        <v>42389</v>
      </c>
      <c r="C403" s="3">
        <v>42397</v>
      </c>
      <c r="D403" t="s">
        <v>107</v>
      </c>
      <c r="E403" t="s">
        <v>21</v>
      </c>
      <c r="F403" t="s">
        <v>22</v>
      </c>
      <c r="G403" t="s">
        <v>18</v>
      </c>
      <c r="H403" t="s">
        <v>34</v>
      </c>
      <c r="I403" s="9">
        <v>3256</v>
      </c>
      <c r="J403" s="9">
        <v>47.45</v>
      </c>
      <c r="K403" s="9">
        <v>31.79</v>
      </c>
      <c r="L403" s="9">
        <f>tbl_salesdata[[#This Row],[Units Sold]]*tbl_salesdata[[#This Row],[Unit Cost]]</f>
        <v>103508.23999999999</v>
      </c>
      <c r="M403" s="9">
        <f>tbl_salesdata[[#This Row],[Units Sold]]*tbl_salesdata[[#This Row],[Unit Price]]</f>
        <v>154497.20000000001</v>
      </c>
      <c r="N403" s="9">
        <f>tbl_salesdata[[#This Row],[Total Sales]]-tbl_salesdata[[#This Row],[Total Cost]]</f>
        <v>50988.960000000021</v>
      </c>
      <c r="O403">
        <f>tbl_salesdata[[#This Row],[Ship Date]]-tbl_salesdata[[#This Row],[Order Date]]</f>
        <v>8</v>
      </c>
      <c r="P403">
        <f>WEEKDAY(tbl_salesdata[[#This Row],[Order Date]],2)</f>
        <v>3</v>
      </c>
      <c r="Q403" t="str">
        <f>TEXT(tbl_salesdata[[#This Row],[Order Date]],"dddd")</f>
        <v>Wednesday</v>
      </c>
      <c r="R403" t="str">
        <f>IF(tbl_salesdata[[#This Row],[Weekdaynum]]&gt;5,"Yes","No")</f>
        <v>No</v>
      </c>
    </row>
    <row r="404" spans="1:18" hidden="1" x14ac:dyDescent="0.35">
      <c r="A404">
        <v>247070348</v>
      </c>
      <c r="B404" s="3">
        <v>43166</v>
      </c>
      <c r="C404" s="3">
        <v>43184</v>
      </c>
      <c r="D404" t="s">
        <v>143</v>
      </c>
      <c r="E404" t="s">
        <v>24</v>
      </c>
      <c r="F404" t="s">
        <v>33</v>
      </c>
      <c r="G404" t="s">
        <v>14</v>
      </c>
      <c r="H404" t="s">
        <v>15</v>
      </c>
      <c r="I404" s="9">
        <v>2461</v>
      </c>
      <c r="J404" s="9">
        <v>109.28</v>
      </c>
      <c r="K404" s="9">
        <v>35.840000000000003</v>
      </c>
      <c r="L404" s="9">
        <f>tbl_salesdata[[#This Row],[Units Sold]]*tbl_salesdata[[#This Row],[Unit Cost]]</f>
        <v>88202.240000000005</v>
      </c>
      <c r="M404" s="9">
        <f>tbl_salesdata[[#This Row],[Units Sold]]*tbl_salesdata[[#This Row],[Unit Price]]</f>
        <v>268938.08</v>
      </c>
      <c r="N404" s="9">
        <f>tbl_salesdata[[#This Row],[Total Sales]]-tbl_salesdata[[#This Row],[Total Cost]]</f>
        <v>180735.84000000003</v>
      </c>
      <c r="O404">
        <f>tbl_salesdata[[#This Row],[Ship Date]]-tbl_salesdata[[#This Row],[Order Date]]</f>
        <v>18</v>
      </c>
      <c r="P404">
        <f>WEEKDAY(tbl_salesdata[[#This Row],[Order Date]],2)</f>
        <v>3</v>
      </c>
      <c r="Q404" t="str">
        <f>TEXT(tbl_salesdata[[#This Row],[Order Date]],"dddd")</f>
        <v>Wednesday</v>
      </c>
      <c r="R404" t="str">
        <f>IF(tbl_salesdata[[#This Row],[Weekdaynum]]&gt;5,"Yes","No")</f>
        <v>No</v>
      </c>
    </row>
    <row r="405" spans="1:18" hidden="1" x14ac:dyDescent="0.35">
      <c r="A405">
        <v>859592902</v>
      </c>
      <c r="B405" s="3">
        <v>44167</v>
      </c>
      <c r="C405" s="3">
        <v>44171</v>
      </c>
      <c r="D405" t="s">
        <v>126</v>
      </c>
      <c r="E405" t="s">
        <v>24</v>
      </c>
      <c r="F405" t="s">
        <v>47</v>
      </c>
      <c r="G405" t="s">
        <v>14</v>
      </c>
      <c r="H405" t="s">
        <v>15</v>
      </c>
      <c r="I405" s="9">
        <v>1497</v>
      </c>
      <c r="J405" s="9">
        <v>421.89</v>
      </c>
      <c r="K405" s="9">
        <v>364.69</v>
      </c>
      <c r="L405" s="9">
        <f>tbl_salesdata[[#This Row],[Units Sold]]*tbl_salesdata[[#This Row],[Unit Cost]]</f>
        <v>545940.93000000005</v>
      </c>
      <c r="M405" s="9">
        <f>tbl_salesdata[[#This Row],[Units Sold]]*tbl_salesdata[[#This Row],[Unit Price]]</f>
        <v>631569.32999999996</v>
      </c>
      <c r="N405" s="9">
        <f>tbl_salesdata[[#This Row],[Total Sales]]-tbl_salesdata[[#This Row],[Total Cost]]</f>
        <v>85628.399999999907</v>
      </c>
      <c r="O405">
        <f>tbl_salesdata[[#This Row],[Ship Date]]-tbl_salesdata[[#This Row],[Order Date]]</f>
        <v>4</v>
      </c>
      <c r="P405">
        <f>WEEKDAY(tbl_salesdata[[#This Row],[Order Date]],2)</f>
        <v>3</v>
      </c>
      <c r="Q405" t="str">
        <f>TEXT(tbl_salesdata[[#This Row],[Order Date]],"dddd")</f>
        <v>Wednesday</v>
      </c>
      <c r="R405" t="str">
        <f>IF(tbl_salesdata[[#This Row],[Weekdaynum]]&gt;5,"Yes","No")</f>
        <v>No</v>
      </c>
    </row>
    <row r="406" spans="1:18" x14ac:dyDescent="0.35">
      <c r="A406">
        <v>666483724</v>
      </c>
      <c r="B406" s="3">
        <v>43309</v>
      </c>
      <c r="C406" s="3">
        <v>43311</v>
      </c>
      <c r="D406" t="s">
        <v>175</v>
      </c>
      <c r="E406" t="s">
        <v>21</v>
      </c>
      <c r="F406" t="s">
        <v>76</v>
      </c>
      <c r="G406" t="s">
        <v>14</v>
      </c>
      <c r="H406" t="s">
        <v>19</v>
      </c>
      <c r="I406" s="9">
        <v>6199</v>
      </c>
      <c r="J406" s="9">
        <v>668.27</v>
      </c>
      <c r="K406" s="9">
        <v>502.54</v>
      </c>
      <c r="L406" s="9">
        <f>tbl_salesdata[[#This Row],[Units Sold]]*tbl_salesdata[[#This Row],[Unit Cost]]</f>
        <v>3115245.46</v>
      </c>
      <c r="M406" s="9">
        <f>tbl_salesdata[[#This Row],[Units Sold]]*tbl_salesdata[[#This Row],[Unit Price]]</f>
        <v>4142605.73</v>
      </c>
      <c r="N406" s="9">
        <f>tbl_salesdata[[#This Row],[Total Sales]]-tbl_salesdata[[#This Row],[Total Cost]]</f>
        <v>1027360.27</v>
      </c>
      <c r="O406">
        <f>tbl_salesdata[[#This Row],[Ship Date]]-tbl_salesdata[[#This Row],[Order Date]]</f>
        <v>2</v>
      </c>
      <c r="P406">
        <f>WEEKDAY(tbl_salesdata[[#This Row],[Order Date]],2)</f>
        <v>6</v>
      </c>
      <c r="Q406" t="str">
        <f>TEXT(tbl_salesdata[[#This Row],[Order Date]],"dddd")</f>
        <v>Saturday</v>
      </c>
      <c r="R406" t="str">
        <f>IF(tbl_salesdata[[#This Row],[Weekdaynum]]&gt;5,"Yes","No")</f>
        <v>Yes</v>
      </c>
    </row>
    <row r="407" spans="1:18" hidden="1" x14ac:dyDescent="0.35">
      <c r="A407">
        <v>121916759</v>
      </c>
      <c r="B407" s="3">
        <v>42149</v>
      </c>
      <c r="C407" s="3">
        <v>42166</v>
      </c>
      <c r="D407" t="s">
        <v>83</v>
      </c>
      <c r="E407" t="s">
        <v>38</v>
      </c>
      <c r="F407" t="s">
        <v>76</v>
      </c>
      <c r="G407" t="s">
        <v>14</v>
      </c>
      <c r="H407" t="s">
        <v>19</v>
      </c>
      <c r="I407" s="9">
        <v>6733</v>
      </c>
      <c r="J407" s="9">
        <v>668.27</v>
      </c>
      <c r="K407" s="9">
        <v>502.54</v>
      </c>
      <c r="L407" s="9">
        <f>tbl_salesdata[[#This Row],[Units Sold]]*tbl_salesdata[[#This Row],[Unit Cost]]</f>
        <v>3383601.8200000003</v>
      </c>
      <c r="M407" s="9">
        <f>tbl_salesdata[[#This Row],[Units Sold]]*tbl_salesdata[[#This Row],[Unit Price]]</f>
        <v>4499461.91</v>
      </c>
      <c r="N407" s="9">
        <f>tbl_salesdata[[#This Row],[Total Sales]]-tbl_salesdata[[#This Row],[Total Cost]]</f>
        <v>1115860.0899999999</v>
      </c>
      <c r="O407">
        <f>tbl_salesdata[[#This Row],[Ship Date]]-tbl_salesdata[[#This Row],[Order Date]]</f>
        <v>17</v>
      </c>
      <c r="P407">
        <f>WEEKDAY(tbl_salesdata[[#This Row],[Order Date]],2)</f>
        <v>1</v>
      </c>
      <c r="Q407" t="str">
        <f>TEXT(tbl_salesdata[[#This Row],[Order Date]],"dddd")</f>
        <v>Monday</v>
      </c>
      <c r="R407" t="str">
        <f>IF(tbl_salesdata[[#This Row],[Weekdaynum]]&gt;5,"Yes","No")</f>
        <v>No</v>
      </c>
    </row>
    <row r="408" spans="1:18" hidden="1" x14ac:dyDescent="0.35">
      <c r="A408">
        <v>635878217</v>
      </c>
      <c r="B408" s="3">
        <v>43795</v>
      </c>
      <c r="C408" s="3">
        <v>43805</v>
      </c>
      <c r="D408" t="s">
        <v>201</v>
      </c>
      <c r="E408" t="s">
        <v>24</v>
      </c>
      <c r="F408" t="s">
        <v>30</v>
      </c>
      <c r="G408" t="s">
        <v>14</v>
      </c>
      <c r="H408" t="s">
        <v>19</v>
      </c>
      <c r="I408" s="9">
        <v>9350</v>
      </c>
      <c r="J408" s="9">
        <v>81.73</v>
      </c>
      <c r="K408" s="9">
        <v>56.67</v>
      </c>
      <c r="L408" s="9">
        <f>tbl_salesdata[[#This Row],[Units Sold]]*tbl_salesdata[[#This Row],[Unit Cost]]</f>
        <v>529864.5</v>
      </c>
      <c r="M408" s="9">
        <f>tbl_salesdata[[#This Row],[Units Sold]]*tbl_salesdata[[#This Row],[Unit Price]]</f>
        <v>764175.5</v>
      </c>
      <c r="N408" s="9">
        <f>tbl_salesdata[[#This Row],[Total Sales]]-tbl_salesdata[[#This Row],[Total Cost]]</f>
        <v>234311</v>
      </c>
      <c r="O408">
        <f>tbl_salesdata[[#This Row],[Ship Date]]-tbl_salesdata[[#This Row],[Order Date]]</f>
        <v>10</v>
      </c>
      <c r="P408">
        <f>WEEKDAY(tbl_salesdata[[#This Row],[Order Date]],2)</f>
        <v>2</v>
      </c>
      <c r="Q408" t="str">
        <f>TEXT(tbl_salesdata[[#This Row],[Order Date]],"dddd")</f>
        <v>Tuesday</v>
      </c>
      <c r="R408" t="str">
        <f>IF(tbl_salesdata[[#This Row],[Weekdaynum]]&gt;5,"Yes","No")</f>
        <v>No</v>
      </c>
    </row>
    <row r="409" spans="1:18" x14ac:dyDescent="0.35">
      <c r="A409">
        <v>312010705</v>
      </c>
      <c r="B409" s="3">
        <v>44898</v>
      </c>
      <c r="C409" s="3">
        <v>44903</v>
      </c>
      <c r="D409" t="s">
        <v>89</v>
      </c>
      <c r="E409" t="s">
        <v>38</v>
      </c>
      <c r="F409" t="s">
        <v>47</v>
      </c>
      <c r="G409" t="s">
        <v>14</v>
      </c>
      <c r="H409" t="s">
        <v>26</v>
      </c>
      <c r="I409" s="9">
        <v>9756</v>
      </c>
      <c r="J409" s="9">
        <v>421.89</v>
      </c>
      <c r="K409" s="9">
        <v>364.69</v>
      </c>
      <c r="L409" s="9">
        <f>tbl_salesdata[[#This Row],[Units Sold]]*tbl_salesdata[[#This Row],[Unit Cost]]</f>
        <v>3557915.64</v>
      </c>
      <c r="M409" s="9">
        <f>tbl_salesdata[[#This Row],[Units Sold]]*tbl_salesdata[[#This Row],[Unit Price]]</f>
        <v>4115958.84</v>
      </c>
      <c r="N409" s="9">
        <f>tbl_salesdata[[#This Row],[Total Sales]]-tbl_salesdata[[#This Row],[Total Cost]]</f>
        <v>558043.19999999972</v>
      </c>
      <c r="O409">
        <f>tbl_salesdata[[#This Row],[Ship Date]]-tbl_salesdata[[#This Row],[Order Date]]</f>
        <v>5</v>
      </c>
      <c r="P409">
        <f>WEEKDAY(tbl_salesdata[[#This Row],[Order Date]],2)</f>
        <v>6</v>
      </c>
      <c r="Q409" t="str">
        <f>TEXT(tbl_salesdata[[#This Row],[Order Date]],"dddd")</f>
        <v>Saturday</v>
      </c>
      <c r="R409" t="str">
        <f>IF(tbl_salesdata[[#This Row],[Weekdaynum]]&gt;5,"Yes","No")</f>
        <v>Yes</v>
      </c>
    </row>
    <row r="410" spans="1:18" hidden="1" x14ac:dyDescent="0.35">
      <c r="A410">
        <v>742144334</v>
      </c>
      <c r="B410" s="3">
        <v>44461</v>
      </c>
      <c r="C410" s="3">
        <v>44481</v>
      </c>
      <c r="D410" t="s">
        <v>181</v>
      </c>
      <c r="E410" t="s">
        <v>38</v>
      </c>
      <c r="F410" t="s">
        <v>42</v>
      </c>
      <c r="G410" t="s">
        <v>14</v>
      </c>
      <c r="H410" t="s">
        <v>34</v>
      </c>
      <c r="I410" s="9">
        <v>5855</v>
      </c>
      <c r="J410" s="9">
        <v>437.2</v>
      </c>
      <c r="K410" s="9">
        <v>263.33</v>
      </c>
      <c r="L410" s="9">
        <f>tbl_salesdata[[#This Row],[Units Sold]]*tbl_salesdata[[#This Row],[Unit Cost]]</f>
        <v>1541797.15</v>
      </c>
      <c r="M410" s="9">
        <f>tbl_salesdata[[#This Row],[Units Sold]]*tbl_salesdata[[#This Row],[Unit Price]]</f>
        <v>2559806</v>
      </c>
      <c r="N410" s="9">
        <f>tbl_salesdata[[#This Row],[Total Sales]]-tbl_salesdata[[#This Row],[Total Cost]]</f>
        <v>1018008.8500000001</v>
      </c>
      <c r="O410">
        <f>tbl_salesdata[[#This Row],[Ship Date]]-tbl_salesdata[[#This Row],[Order Date]]</f>
        <v>20</v>
      </c>
      <c r="P410">
        <f>WEEKDAY(tbl_salesdata[[#This Row],[Order Date]],2)</f>
        <v>3</v>
      </c>
      <c r="Q410" t="str">
        <f>TEXT(tbl_salesdata[[#This Row],[Order Date]],"dddd")</f>
        <v>Wednesday</v>
      </c>
      <c r="R410" t="str">
        <f>IF(tbl_salesdata[[#This Row],[Weekdaynum]]&gt;5,"Yes","No")</f>
        <v>No</v>
      </c>
    </row>
    <row r="411" spans="1:18" hidden="1" x14ac:dyDescent="0.35">
      <c r="A411">
        <v>370484149</v>
      </c>
      <c r="B411" s="3">
        <v>42365</v>
      </c>
      <c r="C411" s="3">
        <v>42381</v>
      </c>
      <c r="D411" t="s">
        <v>203</v>
      </c>
      <c r="E411" t="s">
        <v>21</v>
      </c>
      <c r="F411" t="s">
        <v>22</v>
      </c>
      <c r="G411" t="s">
        <v>14</v>
      </c>
      <c r="H411" t="s">
        <v>19</v>
      </c>
      <c r="I411" s="9">
        <v>3348</v>
      </c>
      <c r="J411" s="9">
        <v>47.45</v>
      </c>
      <c r="K411" s="9">
        <v>31.79</v>
      </c>
      <c r="L411" s="9">
        <f>tbl_salesdata[[#This Row],[Units Sold]]*tbl_salesdata[[#This Row],[Unit Cost]]</f>
        <v>106432.92</v>
      </c>
      <c r="M411" s="9">
        <f>tbl_salesdata[[#This Row],[Units Sold]]*tbl_salesdata[[#This Row],[Unit Price]]</f>
        <v>158862.6</v>
      </c>
      <c r="N411" s="9">
        <f>tbl_salesdata[[#This Row],[Total Sales]]-tbl_salesdata[[#This Row],[Total Cost]]</f>
        <v>52429.680000000008</v>
      </c>
      <c r="O411">
        <f>tbl_salesdata[[#This Row],[Ship Date]]-tbl_salesdata[[#This Row],[Order Date]]</f>
        <v>16</v>
      </c>
      <c r="P411">
        <f>WEEKDAY(tbl_salesdata[[#This Row],[Order Date]],2)</f>
        <v>7</v>
      </c>
      <c r="Q411" t="str">
        <f>TEXT(tbl_salesdata[[#This Row],[Order Date]],"dddd")</f>
        <v>Sunday</v>
      </c>
      <c r="R411" t="str">
        <f>IF(tbl_salesdata[[#This Row],[Weekdaynum]]&gt;5,"Yes","No")</f>
        <v>Yes</v>
      </c>
    </row>
    <row r="412" spans="1:18" hidden="1" x14ac:dyDescent="0.35">
      <c r="A412">
        <v>306839406</v>
      </c>
      <c r="B412" s="3">
        <v>43737</v>
      </c>
      <c r="C412" s="3">
        <v>43749</v>
      </c>
      <c r="D412" t="s">
        <v>135</v>
      </c>
      <c r="E412" t="s">
        <v>21</v>
      </c>
      <c r="F412" t="s">
        <v>13</v>
      </c>
      <c r="G412" t="s">
        <v>18</v>
      </c>
      <c r="H412" t="s">
        <v>34</v>
      </c>
      <c r="I412" s="9">
        <v>9454</v>
      </c>
      <c r="J412" s="9">
        <v>255.28</v>
      </c>
      <c r="K412" s="9">
        <v>159.41999999999999</v>
      </c>
      <c r="L412" s="9">
        <f>tbl_salesdata[[#This Row],[Units Sold]]*tbl_salesdata[[#This Row],[Unit Cost]]</f>
        <v>1507156.68</v>
      </c>
      <c r="M412" s="9">
        <f>tbl_salesdata[[#This Row],[Units Sold]]*tbl_salesdata[[#This Row],[Unit Price]]</f>
        <v>2413417.12</v>
      </c>
      <c r="N412" s="9">
        <f>tbl_salesdata[[#This Row],[Total Sales]]-tbl_salesdata[[#This Row],[Total Cost]]</f>
        <v>906260.44000000018</v>
      </c>
      <c r="O412">
        <f>tbl_salesdata[[#This Row],[Ship Date]]-tbl_salesdata[[#This Row],[Order Date]]</f>
        <v>12</v>
      </c>
      <c r="P412">
        <f>WEEKDAY(tbl_salesdata[[#This Row],[Order Date]],2)</f>
        <v>7</v>
      </c>
      <c r="Q412" t="str">
        <f>TEXT(tbl_salesdata[[#This Row],[Order Date]],"dddd")</f>
        <v>Sunday</v>
      </c>
      <c r="R412" t="str">
        <f>IF(tbl_salesdata[[#This Row],[Weekdaynum]]&gt;5,"Yes","No")</f>
        <v>Yes</v>
      </c>
    </row>
    <row r="413" spans="1:18" hidden="1" x14ac:dyDescent="0.35">
      <c r="A413">
        <v>745008933</v>
      </c>
      <c r="B413" s="3">
        <v>42303</v>
      </c>
      <c r="C413" s="3">
        <v>42324</v>
      </c>
      <c r="D413" t="s">
        <v>141</v>
      </c>
      <c r="E413" t="s">
        <v>38</v>
      </c>
      <c r="F413" t="s">
        <v>56</v>
      </c>
      <c r="G413" t="s">
        <v>14</v>
      </c>
      <c r="H413" t="s">
        <v>26</v>
      </c>
      <c r="I413" s="9">
        <v>3554</v>
      </c>
      <c r="J413" s="9">
        <v>9.33</v>
      </c>
      <c r="K413" s="9">
        <v>6.92</v>
      </c>
      <c r="L413" s="9">
        <f>tbl_salesdata[[#This Row],[Units Sold]]*tbl_salesdata[[#This Row],[Unit Cost]]</f>
        <v>24593.68</v>
      </c>
      <c r="M413" s="9">
        <f>tbl_salesdata[[#This Row],[Units Sold]]*tbl_salesdata[[#This Row],[Unit Price]]</f>
        <v>33158.82</v>
      </c>
      <c r="N413" s="9">
        <f>tbl_salesdata[[#This Row],[Total Sales]]-tbl_salesdata[[#This Row],[Total Cost]]</f>
        <v>8565.14</v>
      </c>
      <c r="O413">
        <f>tbl_salesdata[[#This Row],[Ship Date]]-tbl_salesdata[[#This Row],[Order Date]]</f>
        <v>21</v>
      </c>
      <c r="P413">
        <f>WEEKDAY(tbl_salesdata[[#This Row],[Order Date]],2)</f>
        <v>1</v>
      </c>
      <c r="Q413" t="str">
        <f>TEXT(tbl_salesdata[[#This Row],[Order Date]],"dddd")</f>
        <v>Monday</v>
      </c>
      <c r="R413" t="str">
        <f>IF(tbl_salesdata[[#This Row],[Weekdaynum]]&gt;5,"Yes","No")</f>
        <v>No</v>
      </c>
    </row>
    <row r="414" spans="1:18" hidden="1" x14ac:dyDescent="0.35">
      <c r="A414">
        <v>599104058</v>
      </c>
      <c r="B414" s="3">
        <v>44328</v>
      </c>
      <c r="C414" s="3">
        <v>44348</v>
      </c>
      <c r="D414" t="s">
        <v>110</v>
      </c>
      <c r="E414" t="s">
        <v>38</v>
      </c>
      <c r="F414" t="s">
        <v>68</v>
      </c>
      <c r="G414" t="s">
        <v>14</v>
      </c>
      <c r="H414" t="s">
        <v>15</v>
      </c>
      <c r="I414" s="9">
        <v>7059</v>
      </c>
      <c r="J414" s="9">
        <v>154.06</v>
      </c>
      <c r="K414" s="9">
        <v>90.93</v>
      </c>
      <c r="L414" s="9">
        <f>tbl_salesdata[[#This Row],[Units Sold]]*tbl_salesdata[[#This Row],[Unit Cost]]</f>
        <v>641874.87</v>
      </c>
      <c r="M414" s="9">
        <f>tbl_salesdata[[#This Row],[Units Sold]]*tbl_salesdata[[#This Row],[Unit Price]]</f>
        <v>1087509.54</v>
      </c>
      <c r="N414" s="9">
        <f>tbl_salesdata[[#This Row],[Total Sales]]-tbl_salesdata[[#This Row],[Total Cost]]</f>
        <v>445634.67000000004</v>
      </c>
      <c r="O414">
        <f>tbl_salesdata[[#This Row],[Ship Date]]-tbl_salesdata[[#This Row],[Order Date]]</f>
        <v>20</v>
      </c>
      <c r="P414">
        <f>WEEKDAY(tbl_salesdata[[#This Row],[Order Date]],2)</f>
        <v>3</v>
      </c>
      <c r="Q414" t="str">
        <f>TEXT(tbl_salesdata[[#This Row],[Order Date]],"dddd")</f>
        <v>Wednesday</v>
      </c>
      <c r="R414" t="str">
        <f>IF(tbl_salesdata[[#This Row],[Weekdaynum]]&gt;5,"Yes","No")</f>
        <v>No</v>
      </c>
    </row>
    <row r="415" spans="1:18" hidden="1" x14ac:dyDescent="0.35">
      <c r="A415">
        <v>653548610</v>
      </c>
      <c r="B415" s="3">
        <v>42775</v>
      </c>
      <c r="C415" s="3">
        <v>42791</v>
      </c>
      <c r="D415" t="s">
        <v>55</v>
      </c>
      <c r="E415" t="s">
        <v>21</v>
      </c>
      <c r="F415" t="s">
        <v>22</v>
      </c>
      <c r="G415" t="s">
        <v>18</v>
      </c>
      <c r="H415" t="s">
        <v>19</v>
      </c>
      <c r="I415" s="9">
        <v>8412</v>
      </c>
      <c r="J415" s="9">
        <v>47.45</v>
      </c>
      <c r="K415" s="9">
        <v>31.79</v>
      </c>
      <c r="L415" s="9">
        <f>tbl_salesdata[[#This Row],[Units Sold]]*tbl_salesdata[[#This Row],[Unit Cost]]</f>
        <v>267417.48</v>
      </c>
      <c r="M415" s="9">
        <f>tbl_salesdata[[#This Row],[Units Sold]]*tbl_salesdata[[#This Row],[Unit Price]]</f>
        <v>399149.4</v>
      </c>
      <c r="N415" s="9">
        <f>tbl_salesdata[[#This Row],[Total Sales]]-tbl_salesdata[[#This Row],[Total Cost]]</f>
        <v>131731.92000000004</v>
      </c>
      <c r="O415">
        <f>tbl_salesdata[[#This Row],[Ship Date]]-tbl_salesdata[[#This Row],[Order Date]]</f>
        <v>16</v>
      </c>
      <c r="P415">
        <f>WEEKDAY(tbl_salesdata[[#This Row],[Order Date]],2)</f>
        <v>4</v>
      </c>
      <c r="Q415" t="str">
        <f>TEXT(tbl_salesdata[[#This Row],[Order Date]],"dddd")</f>
        <v>Thursday</v>
      </c>
      <c r="R415" t="str">
        <f>IF(tbl_salesdata[[#This Row],[Weekdaynum]]&gt;5,"Yes","No")</f>
        <v>No</v>
      </c>
    </row>
    <row r="416" spans="1:18" hidden="1" x14ac:dyDescent="0.35">
      <c r="A416">
        <v>413078916</v>
      </c>
      <c r="B416" s="3">
        <v>44196</v>
      </c>
      <c r="C416" s="3">
        <v>44212</v>
      </c>
      <c r="D416" t="s">
        <v>204</v>
      </c>
      <c r="E416" t="s">
        <v>21</v>
      </c>
      <c r="F416" t="s">
        <v>68</v>
      </c>
      <c r="G416" t="s">
        <v>14</v>
      </c>
      <c r="H416" t="s">
        <v>26</v>
      </c>
      <c r="I416" s="9">
        <v>8086</v>
      </c>
      <c r="J416" s="9">
        <v>154.06</v>
      </c>
      <c r="K416" s="9">
        <v>90.93</v>
      </c>
      <c r="L416" s="9">
        <f>tbl_salesdata[[#This Row],[Units Sold]]*tbl_salesdata[[#This Row],[Unit Cost]]</f>
        <v>735259.9800000001</v>
      </c>
      <c r="M416" s="9">
        <f>tbl_salesdata[[#This Row],[Units Sold]]*tbl_salesdata[[#This Row],[Unit Price]]</f>
        <v>1245729.1599999999</v>
      </c>
      <c r="N416" s="9">
        <f>tbl_salesdata[[#This Row],[Total Sales]]-tbl_salesdata[[#This Row],[Total Cost]]</f>
        <v>510469.17999999982</v>
      </c>
      <c r="O416">
        <f>tbl_salesdata[[#This Row],[Ship Date]]-tbl_salesdata[[#This Row],[Order Date]]</f>
        <v>16</v>
      </c>
      <c r="P416">
        <f>WEEKDAY(tbl_salesdata[[#This Row],[Order Date]],2)</f>
        <v>4</v>
      </c>
      <c r="Q416" t="str">
        <f>TEXT(tbl_salesdata[[#This Row],[Order Date]],"dddd")</f>
        <v>Thursday</v>
      </c>
      <c r="R416" t="str">
        <f>IF(tbl_salesdata[[#This Row],[Weekdaynum]]&gt;5,"Yes","No")</f>
        <v>No</v>
      </c>
    </row>
    <row r="417" spans="1:18" hidden="1" x14ac:dyDescent="0.35">
      <c r="A417">
        <v>352743804</v>
      </c>
      <c r="B417" s="3">
        <v>43137</v>
      </c>
      <c r="C417" s="3">
        <v>43149</v>
      </c>
      <c r="D417" t="s">
        <v>101</v>
      </c>
      <c r="E417" t="s">
        <v>24</v>
      </c>
      <c r="F417" t="s">
        <v>68</v>
      </c>
      <c r="G417" t="s">
        <v>14</v>
      </c>
      <c r="H417" t="s">
        <v>34</v>
      </c>
      <c r="I417" s="9">
        <v>3585</v>
      </c>
      <c r="J417" s="9">
        <v>154.06</v>
      </c>
      <c r="K417" s="9">
        <v>90.93</v>
      </c>
      <c r="L417" s="9">
        <f>tbl_salesdata[[#This Row],[Units Sold]]*tbl_salesdata[[#This Row],[Unit Cost]]</f>
        <v>325984.05000000005</v>
      </c>
      <c r="M417" s="9">
        <f>tbl_salesdata[[#This Row],[Units Sold]]*tbl_salesdata[[#This Row],[Unit Price]]</f>
        <v>552305.1</v>
      </c>
      <c r="N417" s="9">
        <f>tbl_salesdata[[#This Row],[Total Sales]]-tbl_salesdata[[#This Row],[Total Cost]]</f>
        <v>226321.04999999993</v>
      </c>
      <c r="O417">
        <f>tbl_salesdata[[#This Row],[Ship Date]]-tbl_salesdata[[#This Row],[Order Date]]</f>
        <v>12</v>
      </c>
      <c r="P417">
        <f>WEEKDAY(tbl_salesdata[[#This Row],[Order Date]],2)</f>
        <v>2</v>
      </c>
      <c r="Q417" t="str">
        <f>TEXT(tbl_salesdata[[#This Row],[Order Date]],"dddd")</f>
        <v>Tuesday</v>
      </c>
      <c r="R417" t="str">
        <f>IF(tbl_salesdata[[#This Row],[Weekdaynum]]&gt;5,"Yes","No")</f>
        <v>No</v>
      </c>
    </row>
    <row r="418" spans="1:18" x14ac:dyDescent="0.35">
      <c r="A418">
        <v>549290931</v>
      </c>
      <c r="B418" s="3">
        <v>43463</v>
      </c>
      <c r="C418" s="3">
        <v>43478</v>
      </c>
      <c r="D418" t="s">
        <v>90</v>
      </c>
      <c r="E418" t="s">
        <v>38</v>
      </c>
      <c r="F418" t="s">
        <v>40</v>
      </c>
      <c r="G418" t="s">
        <v>18</v>
      </c>
      <c r="H418" t="s">
        <v>15</v>
      </c>
      <c r="I418" s="9">
        <v>6248</v>
      </c>
      <c r="J418" s="9">
        <v>651.21</v>
      </c>
      <c r="K418" s="9">
        <v>524.96</v>
      </c>
      <c r="L418" s="9">
        <f>tbl_salesdata[[#This Row],[Units Sold]]*tbl_salesdata[[#This Row],[Unit Cost]]</f>
        <v>3279950.08</v>
      </c>
      <c r="M418" s="9">
        <f>tbl_salesdata[[#This Row],[Units Sold]]*tbl_salesdata[[#This Row],[Unit Price]]</f>
        <v>4068760.08</v>
      </c>
      <c r="N418" s="9">
        <f>tbl_salesdata[[#This Row],[Total Sales]]-tbl_salesdata[[#This Row],[Total Cost]]</f>
        <v>788810</v>
      </c>
      <c r="O418">
        <f>tbl_salesdata[[#This Row],[Ship Date]]-tbl_salesdata[[#This Row],[Order Date]]</f>
        <v>15</v>
      </c>
      <c r="P418">
        <f>WEEKDAY(tbl_salesdata[[#This Row],[Order Date]],2)</f>
        <v>6</v>
      </c>
      <c r="Q418" t="str">
        <f>TEXT(tbl_salesdata[[#This Row],[Order Date]],"dddd")</f>
        <v>Saturday</v>
      </c>
      <c r="R418" t="str">
        <f>IF(tbl_salesdata[[#This Row],[Weekdaynum]]&gt;5,"Yes","No")</f>
        <v>Yes</v>
      </c>
    </row>
    <row r="419" spans="1:18" hidden="1" x14ac:dyDescent="0.35">
      <c r="A419">
        <v>324235141</v>
      </c>
      <c r="B419" s="3">
        <v>44739</v>
      </c>
      <c r="C419" s="3">
        <v>44751</v>
      </c>
      <c r="D419" t="s">
        <v>139</v>
      </c>
      <c r="E419" t="s">
        <v>51</v>
      </c>
      <c r="F419" t="s">
        <v>17</v>
      </c>
      <c r="G419" t="s">
        <v>14</v>
      </c>
      <c r="H419" t="s">
        <v>19</v>
      </c>
      <c r="I419" s="9">
        <v>7238</v>
      </c>
      <c r="J419" s="9">
        <v>152.58000000000001</v>
      </c>
      <c r="K419" s="9">
        <v>97.44</v>
      </c>
      <c r="L419" s="9">
        <f>tbl_salesdata[[#This Row],[Units Sold]]*tbl_salesdata[[#This Row],[Unit Cost]]</f>
        <v>705270.72</v>
      </c>
      <c r="M419" s="9">
        <f>tbl_salesdata[[#This Row],[Units Sold]]*tbl_salesdata[[#This Row],[Unit Price]]</f>
        <v>1104374.04</v>
      </c>
      <c r="N419" s="9">
        <f>tbl_salesdata[[#This Row],[Total Sales]]-tbl_salesdata[[#This Row],[Total Cost]]</f>
        <v>399103.32000000007</v>
      </c>
      <c r="O419">
        <f>tbl_salesdata[[#This Row],[Ship Date]]-tbl_salesdata[[#This Row],[Order Date]]</f>
        <v>12</v>
      </c>
      <c r="P419">
        <f>WEEKDAY(tbl_salesdata[[#This Row],[Order Date]],2)</f>
        <v>1</v>
      </c>
      <c r="Q419" t="str">
        <f>TEXT(tbl_salesdata[[#This Row],[Order Date]],"dddd")</f>
        <v>Monday</v>
      </c>
      <c r="R419" t="str">
        <f>IF(tbl_salesdata[[#This Row],[Weekdaynum]]&gt;5,"Yes","No")</f>
        <v>No</v>
      </c>
    </row>
    <row r="420" spans="1:18" hidden="1" x14ac:dyDescent="0.35">
      <c r="A420">
        <v>307721745</v>
      </c>
      <c r="B420" s="3">
        <v>44909</v>
      </c>
      <c r="C420" s="3">
        <v>44923</v>
      </c>
      <c r="D420" t="s">
        <v>178</v>
      </c>
      <c r="E420" t="s">
        <v>21</v>
      </c>
      <c r="F420" t="s">
        <v>17</v>
      </c>
      <c r="G420" t="s">
        <v>14</v>
      </c>
      <c r="H420" t="s">
        <v>15</v>
      </c>
      <c r="I420" s="9">
        <v>558</v>
      </c>
      <c r="J420" s="9">
        <v>152.58000000000001</v>
      </c>
      <c r="K420" s="9">
        <v>97.44</v>
      </c>
      <c r="L420" s="9">
        <f>tbl_salesdata[[#This Row],[Units Sold]]*tbl_salesdata[[#This Row],[Unit Cost]]</f>
        <v>54371.519999999997</v>
      </c>
      <c r="M420" s="9">
        <f>tbl_salesdata[[#This Row],[Units Sold]]*tbl_salesdata[[#This Row],[Unit Price]]</f>
        <v>85139.640000000014</v>
      </c>
      <c r="N420" s="9">
        <f>tbl_salesdata[[#This Row],[Total Sales]]-tbl_salesdata[[#This Row],[Total Cost]]</f>
        <v>30768.120000000017</v>
      </c>
      <c r="O420">
        <f>tbl_salesdata[[#This Row],[Ship Date]]-tbl_salesdata[[#This Row],[Order Date]]</f>
        <v>14</v>
      </c>
      <c r="P420">
        <f>WEEKDAY(tbl_salesdata[[#This Row],[Order Date]],2)</f>
        <v>3</v>
      </c>
      <c r="Q420" t="str">
        <f>TEXT(tbl_salesdata[[#This Row],[Order Date]],"dddd")</f>
        <v>Wednesday</v>
      </c>
      <c r="R420" t="str">
        <f>IF(tbl_salesdata[[#This Row],[Weekdaynum]]&gt;5,"Yes","No")</f>
        <v>No</v>
      </c>
    </row>
    <row r="421" spans="1:18" hidden="1" x14ac:dyDescent="0.35">
      <c r="A421">
        <v>374663245</v>
      </c>
      <c r="B421" s="3">
        <v>44509</v>
      </c>
      <c r="C421" s="3">
        <v>44518</v>
      </c>
      <c r="D421" t="s">
        <v>144</v>
      </c>
      <c r="E421" t="s">
        <v>21</v>
      </c>
      <c r="F421" t="s">
        <v>40</v>
      </c>
      <c r="G421" t="s">
        <v>14</v>
      </c>
      <c r="H421" t="s">
        <v>19</v>
      </c>
      <c r="I421" s="9">
        <v>35</v>
      </c>
      <c r="J421" s="9">
        <v>651.21</v>
      </c>
      <c r="K421" s="9">
        <v>524.96</v>
      </c>
      <c r="L421" s="9">
        <f>tbl_salesdata[[#This Row],[Units Sold]]*tbl_salesdata[[#This Row],[Unit Cost]]</f>
        <v>18373.600000000002</v>
      </c>
      <c r="M421" s="9">
        <f>tbl_salesdata[[#This Row],[Units Sold]]*tbl_salesdata[[#This Row],[Unit Price]]</f>
        <v>22792.350000000002</v>
      </c>
      <c r="N421" s="9">
        <f>tbl_salesdata[[#This Row],[Total Sales]]-tbl_salesdata[[#This Row],[Total Cost]]</f>
        <v>4418.75</v>
      </c>
      <c r="O421">
        <f>tbl_salesdata[[#This Row],[Ship Date]]-tbl_salesdata[[#This Row],[Order Date]]</f>
        <v>9</v>
      </c>
      <c r="P421">
        <f>WEEKDAY(tbl_salesdata[[#This Row],[Order Date]],2)</f>
        <v>2</v>
      </c>
      <c r="Q421" t="str">
        <f>TEXT(tbl_salesdata[[#This Row],[Order Date]],"dddd")</f>
        <v>Tuesday</v>
      </c>
      <c r="R421" t="str">
        <f>IF(tbl_salesdata[[#This Row],[Weekdaynum]]&gt;5,"Yes","No")</f>
        <v>No</v>
      </c>
    </row>
    <row r="422" spans="1:18" hidden="1" x14ac:dyDescent="0.35">
      <c r="A422">
        <v>901670968</v>
      </c>
      <c r="B422" s="3">
        <v>44881</v>
      </c>
      <c r="C422" s="3">
        <v>44897</v>
      </c>
      <c r="D422" t="s">
        <v>205</v>
      </c>
      <c r="E422" t="s">
        <v>21</v>
      </c>
      <c r="F422" t="s">
        <v>68</v>
      </c>
      <c r="G422" t="s">
        <v>18</v>
      </c>
      <c r="H422" t="s">
        <v>19</v>
      </c>
      <c r="I422" s="9">
        <v>3331</v>
      </c>
      <c r="J422" s="9">
        <v>154.06</v>
      </c>
      <c r="K422" s="9">
        <v>90.93</v>
      </c>
      <c r="L422" s="9">
        <f>tbl_salesdata[[#This Row],[Units Sold]]*tbl_salesdata[[#This Row],[Unit Cost]]</f>
        <v>302887.83</v>
      </c>
      <c r="M422" s="9">
        <f>tbl_salesdata[[#This Row],[Units Sold]]*tbl_salesdata[[#This Row],[Unit Price]]</f>
        <v>513173.86</v>
      </c>
      <c r="N422" s="9">
        <f>tbl_salesdata[[#This Row],[Total Sales]]-tbl_salesdata[[#This Row],[Total Cost]]</f>
        <v>210286.02999999997</v>
      </c>
      <c r="O422">
        <f>tbl_salesdata[[#This Row],[Ship Date]]-tbl_salesdata[[#This Row],[Order Date]]</f>
        <v>16</v>
      </c>
      <c r="P422">
        <f>WEEKDAY(tbl_salesdata[[#This Row],[Order Date]],2)</f>
        <v>3</v>
      </c>
      <c r="Q422" t="str">
        <f>TEXT(tbl_salesdata[[#This Row],[Order Date]],"dddd")</f>
        <v>Wednesday</v>
      </c>
      <c r="R422" t="str">
        <f>IF(tbl_salesdata[[#This Row],[Weekdaynum]]&gt;5,"Yes","No")</f>
        <v>No</v>
      </c>
    </row>
    <row r="423" spans="1:18" hidden="1" x14ac:dyDescent="0.35">
      <c r="A423">
        <v>535668742</v>
      </c>
      <c r="B423" s="3">
        <v>44762</v>
      </c>
      <c r="C423" s="3">
        <v>44777</v>
      </c>
      <c r="D423" t="s">
        <v>11</v>
      </c>
      <c r="E423" t="s">
        <v>12</v>
      </c>
      <c r="F423" t="s">
        <v>17</v>
      </c>
      <c r="G423" t="s">
        <v>14</v>
      </c>
      <c r="H423" t="s">
        <v>34</v>
      </c>
      <c r="I423" s="9">
        <v>5139</v>
      </c>
      <c r="J423" s="9">
        <v>152.58000000000001</v>
      </c>
      <c r="K423" s="9">
        <v>97.44</v>
      </c>
      <c r="L423" s="9">
        <f>tbl_salesdata[[#This Row],[Units Sold]]*tbl_salesdata[[#This Row],[Unit Cost]]</f>
        <v>500744.16</v>
      </c>
      <c r="M423" s="9">
        <f>tbl_salesdata[[#This Row],[Units Sold]]*tbl_salesdata[[#This Row],[Unit Price]]</f>
        <v>784108.62000000011</v>
      </c>
      <c r="N423" s="9">
        <f>tbl_salesdata[[#This Row],[Total Sales]]-tbl_salesdata[[#This Row],[Total Cost]]</f>
        <v>283364.46000000014</v>
      </c>
      <c r="O423">
        <f>tbl_salesdata[[#This Row],[Ship Date]]-tbl_salesdata[[#This Row],[Order Date]]</f>
        <v>15</v>
      </c>
      <c r="P423">
        <f>WEEKDAY(tbl_salesdata[[#This Row],[Order Date]],2)</f>
        <v>3</v>
      </c>
      <c r="Q423" t="str">
        <f>TEXT(tbl_salesdata[[#This Row],[Order Date]],"dddd")</f>
        <v>Wednesday</v>
      </c>
      <c r="R423" t="str">
        <f>IF(tbl_salesdata[[#This Row],[Weekdaynum]]&gt;5,"Yes","No")</f>
        <v>No</v>
      </c>
    </row>
    <row r="424" spans="1:18" hidden="1" x14ac:dyDescent="0.35">
      <c r="A424">
        <v>243892896</v>
      </c>
      <c r="B424" s="3">
        <v>43272</v>
      </c>
      <c r="C424" s="3">
        <v>43287</v>
      </c>
      <c r="D424" t="s">
        <v>206</v>
      </c>
      <c r="E424" t="s">
        <v>24</v>
      </c>
      <c r="F424" t="s">
        <v>76</v>
      </c>
      <c r="G424" t="s">
        <v>18</v>
      </c>
      <c r="H424" t="s">
        <v>19</v>
      </c>
      <c r="I424" s="9">
        <v>2183</v>
      </c>
      <c r="J424" s="9">
        <v>668.27</v>
      </c>
      <c r="K424" s="9">
        <v>502.54</v>
      </c>
      <c r="L424" s="9">
        <f>tbl_salesdata[[#This Row],[Units Sold]]*tbl_salesdata[[#This Row],[Unit Cost]]</f>
        <v>1097044.82</v>
      </c>
      <c r="M424" s="9">
        <f>tbl_salesdata[[#This Row],[Units Sold]]*tbl_salesdata[[#This Row],[Unit Price]]</f>
        <v>1458833.41</v>
      </c>
      <c r="N424" s="9">
        <f>tbl_salesdata[[#This Row],[Total Sales]]-tbl_salesdata[[#This Row],[Total Cost]]</f>
        <v>361788.58999999985</v>
      </c>
      <c r="O424">
        <f>tbl_salesdata[[#This Row],[Ship Date]]-tbl_salesdata[[#This Row],[Order Date]]</f>
        <v>15</v>
      </c>
      <c r="P424">
        <f>WEEKDAY(tbl_salesdata[[#This Row],[Order Date]],2)</f>
        <v>4</v>
      </c>
      <c r="Q424" t="str">
        <f>TEXT(tbl_salesdata[[#This Row],[Order Date]],"dddd")</f>
        <v>Thursday</v>
      </c>
      <c r="R424" t="str">
        <f>IF(tbl_salesdata[[#This Row],[Weekdaynum]]&gt;5,"Yes","No")</f>
        <v>No</v>
      </c>
    </row>
    <row r="425" spans="1:18" hidden="1" x14ac:dyDescent="0.35">
      <c r="A425">
        <v>163892257</v>
      </c>
      <c r="B425" s="3">
        <v>42349</v>
      </c>
      <c r="C425" s="3">
        <v>42358</v>
      </c>
      <c r="D425" t="s">
        <v>46</v>
      </c>
      <c r="E425" t="s">
        <v>29</v>
      </c>
      <c r="F425" t="s">
        <v>33</v>
      </c>
      <c r="G425" t="s">
        <v>18</v>
      </c>
      <c r="H425" t="s">
        <v>19</v>
      </c>
      <c r="I425" s="9">
        <v>8216</v>
      </c>
      <c r="J425" s="9">
        <v>109.28</v>
      </c>
      <c r="K425" s="9">
        <v>35.840000000000003</v>
      </c>
      <c r="L425" s="9">
        <f>tbl_salesdata[[#This Row],[Units Sold]]*tbl_salesdata[[#This Row],[Unit Cost]]</f>
        <v>294461.44</v>
      </c>
      <c r="M425" s="9">
        <f>tbl_salesdata[[#This Row],[Units Sold]]*tbl_salesdata[[#This Row],[Unit Price]]</f>
        <v>897844.48</v>
      </c>
      <c r="N425" s="9">
        <f>tbl_salesdata[[#This Row],[Total Sales]]-tbl_salesdata[[#This Row],[Total Cost]]</f>
        <v>603383.04000000004</v>
      </c>
      <c r="O425">
        <f>tbl_salesdata[[#This Row],[Ship Date]]-tbl_salesdata[[#This Row],[Order Date]]</f>
        <v>9</v>
      </c>
      <c r="P425">
        <f>WEEKDAY(tbl_salesdata[[#This Row],[Order Date]],2)</f>
        <v>5</v>
      </c>
      <c r="Q425" t="str">
        <f>TEXT(tbl_salesdata[[#This Row],[Order Date]],"dddd")</f>
        <v>Friday</v>
      </c>
      <c r="R425" t="str">
        <f>IF(tbl_salesdata[[#This Row],[Weekdaynum]]&gt;5,"Yes","No")</f>
        <v>No</v>
      </c>
    </row>
    <row r="426" spans="1:18" hidden="1" x14ac:dyDescent="0.35">
      <c r="A426">
        <v>953528153</v>
      </c>
      <c r="B426" s="3">
        <v>42702</v>
      </c>
      <c r="C426" s="3">
        <v>42716</v>
      </c>
      <c r="D426" t="s">
        <v>207</v>
      </c>
      <c r="E426" t="s">
        <v>51</v>
      </c>
      <c r="F426" t="s">
        <v>76</v>
      </c>
      <c r="G426" t="s">
        <v>18</v>
      </c>
      <c r="H426" t="s">
        <v>34</v>
      </c>
      <c r="I426" s="9">
        <v>9025</v>
      </c>
      <c r="J426" s="9">
        <v>668.27</v>
      </c>
      <c r="K426" s="9">
        <v>502.54</v>
      </c>
      <c r="L426" s="9">
        <f>tbl_salesdata[[#This Row],[Units Sold]]*tbl_salesdata[[#This Row],[Unit Cost]]</f>
        <v>4535423.5</v>
      </c>
      <c r="M426" s="9">
        <f>tbl_salesdata[[#This Row],[Units Sold]]*tbl_salesdata[[#This Row],[Unit Price]]</f>
        <v>6031136.75</v>
      </c>
      <c r="N426" s="9">
        <f>tbl_salesdata[[#This Row],[Total Sales]]-tbl_salesdata[[#This Row],[Total Cost]]</f>
        <v>1495713.25</v>
      </c>
      <c r="O426">
        <f>tbl_salesdata[[#This Row],[Ship Date]]-tbl_salesdata[[#This Row],[Order Date]]</f>
        <v>14</v>
      </c>
      <c r="P426">
        <f>WEEKDAY(tbl_salesdata[[#This Row],[Order Date]],2)</f>
        <v>1</v>
      </c>
      <c r="Q426" t="str">
        <f>TEXT(tbl_salesdata[[#This Row],[Order Date]],"dddd")</f>
        <v>Monday</v>
      </c>
      <c r="R426" t="str">
        <f>IF(tbl_salesdata[[#This Row],[Weekdaynum]]&gt;5,"Yes","No")</f>
        <v>No</v>
      </c>
    </row>
    <row r="427" spans="1:18" hidden="1" x14ac:dyDescent="0.35">
      <c r="A427">
        <v>640974414</v>
      </c>
      <c r="B427" s="3">
        <v>42585</v>
      </c>
      <c r="C427" s="3">
        <v>42596</v>
      </c>
      <c r="D427" t="s">
        <v>62</v>
      </c>
      <c r="E427" t="s">
        <v>38</v>
      </c>
      <c r="F427" t="s">
        <v>56</v>
      </c>
      <c r="G427" t="s">
        <v>14</v>
      </c>
      <c r="H427" t="s">
        <v>15</v>
      </c>
      <c r="I427" s="9">
        <v>7428</v>
      </c>
      <c r="J427" s="9">
        <v>9.33</v>
      </c>
      <c r="K427" s="9">
        <v>6.92</v>
      </c>
      <c r="L427" s="9">
        <f>tbl_salesdata[[#This Row],[Units Sold]]*tbl_salesdata[[#This Row],[Unit Cost]]</f>
        <v>51401.760000000002</v>
      </c>
      <c r="M427" s="9">
        <f>tbl_salesdata[[#This Row],[Units Sold]]*tbl_salesdata[[#This Row],[Unit Price]]</f>
        <v>69303.240000000005</v>
      </c>
      <c r="N427" s="9">
        <f>tbl_salesdata[[#This Row],[Total Sales]]-tbl_salesdata[[#This Row],[Total Cost]]</f>
        <v>17901.480000000003</v>
      </c>
      <c r="O427">
        <f>tbl_salesdata[[#This Row],[Ship Date]]-tbl_salesdata[[#This Row],[Order Date]]</f>
        <v>11</v>
      </c>
      <c r="P427">
        <f>WEEKDAY(tbl_salesdata[[#This Row],[Order Date]],2)</f>
        <v>3</v>
      </c>
      <c r="Q427" t="str">
        <f>TEXT(tbl_salesdata[[#This Row],[Order Date]],"dddd")</f>
        <v>Wednesday</v>
      </c>
      <c r="R427" t="str">
        <f>IF(tbl_salesdata[[#This Row],[Weekdaynum]]&gt;5,"Yes","No")</f>
        <v>No</v>
      </c>
    </row>
    <row r="428" spans="1:18" hidden="1" x14ac:dyDescent="0.35">
      <c r="A428">
        <v>474717366</v>
      </c>
      <c r="B428" s="3">
        <v>42102</v>
      </c>
      <c r="C428" s="3">
        <v>42112</v>
      </c>
      <c r="D428" t="s">
        <v>139</v>
      </c>
      <c r="E428" t="s">
        <v>51</v>
      </c>
      <c r="F428" t="s">
        <v>13</v>
      </c>
      <c r="G428" t="s">
        <v>18</v>
      </c>
      <c r="H428" t="s">
        <v>19</v>
      </c>
      <c r="I428" s="9">
        <v>8273</v>
      </c>
      <c r="J428" s="9">
        <v>255.28</v>
      </c>
      <c r="K428" s="9">
        <v>159.41999999999999</v>
      </c>
      <c r="L428" s="9">
        <f>tbl_salesdata[[#This Row],[Units Sold]]*tbl_salesdata[[#This Row],[Unit Cost]]</f>
        <v>1318881.6599999999</v>
      </c>
      <c r="M428" s="9">
        <f>tbl_salesdata[[#This Row],[Units Sold]]*tbl_salesdata[[#This Row],[Unit Price]]</f>
        <v>2111931.44</v>
      </c>
      <c r="N428" s="9">
        <f>tbl_salesdata[[#This Row],[Total Sales]]-tbl_salesdata[[#This Row],[Total Cost]]</f>
        <v>793049.78</v>
      </c>
      <c r="O428">
        <f>tbl_salesdata[[#This Row],[Ship Date]]-tbl_salesdata[[#This Row],[Order Date]]</f>
        <v>10</v>
      </c>
      <c r="P428">
        <f>WEEKDAY(tbl_salesdata[[#This Row],[Order Date]],2)</f>
        <v>3</v>
      </c>
      <c r="Q428" t="str">
        <f>TEXT(tbl_salesdata[[#This Row],[Order Date]],"dddd")</f>
        <v>Wednesday</v>
      </c>
      <c r="R428" t="str">
        <f>IF(tbl_salesdata[[#This Row],[Weekdaynum]]&gt;5,"Yes","No")</f>
        <v>No</v>
      </c>
    </row>
    <row r="429" spans="1:18" hidden="1" x14ac:dyDescent="0.35">
      <c r="A429">
        <v>873555839</v>
      </c>
      <c r="B429" s="3">
        <v>44746</v>
      </c>
      <c r="C429" s="3">
        <v>44754</v>
      </c>
      <c r="D429" t="s">
        <v>151</v>
      </c>
      <c r="E429" t="s">
        <v>32</v>
      </c>
      <c r="F429" t="s">
        <v>47</v>
      </c>
      <c r="G429" t="s">
        <v>14</v>
      </c>
      <c r="H429" t="s">
        <v>19</v>
      </c>
      <c r="I429" s="9">
        <v>3440</v>
      </c>
      <c r="J429" s="9">
        <v>421.89</v>
      </c>
      <c r="K429" s="9">
        <v>364.69</v>
      </c>
      <c r="L429" s="9">
        <f>tbl_salesdata[[#This Row],[Units Sold]]*tbl_salesdata[[#This Row],[Unit Cost]]</f>
        <v>1254533.6000000001</v>
      </c>
      <c r="M429" s="9">
        <f>tbl_salesdata[[#This Row],[Units Sold]]*tbl_salesdata[[#This Row],[Unit Price]]</f>
        <v>1451301.5999999999</v>
      </c>
      <c r="N429" s="9">
        <f>tbl_salesdata[[#This Row],[Total Sales]]-tbl_salesdata[[#This Row],[Total Cost]]</f>
        <v>196767.99999999977</v>
      </c>
      <c r="O429">
        <f>tbl_salesdata[[#This Row],[Ship Date]]-tbl_salesdata[[#This Row],[Order Date]]</f>
        <v>8</v>
      </c>
      <c r="P429">
        <f>WEEKDAY(tbl_salesdata[[#This Row],[Order Date]],2)</f>
        <v>1</v>
      </c>
      <c r="Q429" t="str">
        <f>TEXT(tbl_salesdata[[#This Row],[Order Date]],"dddd")</f>
        <v>Monday</v>
      </c>
      <c r="R429" t="str">
        <f>IF(tbl_salesdata[[#This Row],[Weekdaynum]]&gt;5,"Yes","No")</f>
        <v>No</v>
      </c>
    </row>
    <row r="430" spans="1:18" x14ac:dyDescent="0.35">
      <c r="A430">
        <v>751854360</v>
      </c>
      <c r="B430" s="3">
        <v>44681</v>
      </c>
      <c r="C430" s="3">
        <v>44690</v>
      </c>
      <c r="D430" t="s">
        <v>181</v>
      </c>
      <c r="E430" t="s">
        <v>38</v>
      </c>
      <c r="F430" t="s">
        <v>42</v>
      </c>
      <c r="G430" t="s">
        <v>18</v>
      </c>
      <c r="H430" t="s">
        <v>19</v>
      </c>
      <c r="I430" s="9">
        <v>9268</v>
      </c>
      <c r="J430" s="9">
        <v>437.2</v>
      </c>
      <c r="K430" s="9">
        <v>263.33</v>
      </c>
      <c r="L430" s="9">
        <f>tbl_salesdata[[#This Row],[Units Sold]]*tbl_salesdata[[#This Row],[Unit Cost]]</f>
        <v>2440542.44</v>
      </c>
      <c r="M430" s="9">
        <f>tbl_salesdata[[#This Row],[Units Sold]]*tbl_salesdata[[#This Row],[Unit Price]]</f>
        <v>4051969.6</v>
      </c>
      <c r="N430" s="9">
        <f>tbl_salesdata[[#This Row],[Total Sales]]-tbl_salesdata[[#This Row],[Total Cost]]</f>
        <v>1611427.1600000001</v>
      </c>
      <c r="O430">
        <f>tbl_salesdata[[#This Row],[Ship Date]]-tbl_salesdata[[#This Row],[Order Date]]</f>
        <v>9</v>
      </c>
      <c r="P430">
        <f>WEEKDAY(tbl_salesdata[[#This Row],[Order Date]],2)</f>
        <v>6</v>
      </c>
      <c r="Q430" t="str">
        <f>TEXT(tbl_salesdata[[#This Row],[Order Date]],"dddd")</f>
        <v>Saturday</v>
      </c>
      <c r="R430" t="str">
        <f>IF(tbl_salesdata[[#This Row],[Weekdaynum]]&gt;5,"Yes","No")</f>
        <v>Yes</v>
      </c>
    </row>
    <row r="431" spans="1:18" hidden="1" x14ac:dyDescent="0.35">
      <c r="A431">
        <v>893277156</v>
      </c>
      <c r="B431" s="3">
        <v>44105</v>
      </c>
      <c r="C431" s="3">
        <v>44112</v>
      </c>
      <c r="D431" t="s">
        <v>208</v>
      </c>
      <c r="E431" t="s">
        <v>12</v>
      </c>
      <c r="F431" t="s">
        <v>56</v>
      </c>
      <c r="G431" t="s">
        <v>18</v>
      </c>
      <c r="H431" t="s">
        <v>19</v>
      </c>
      <c r="I431" s="9">
        <v>9416</v>
      </c>
      <c r="J431" s="9">
        <v>9.33</v>
      </c>
      <c r="K431" s="9">
        <v>6.92</v>
      </c>
      <c r="L431" s="9">
        <f>tbl_salesdata[[#This Row],[Units Sold]]*tbl_salesdata[[#This Row],[Unit Cost]]</f>
        <v>65158.720000000001</v>
      </c>
      <c r="M431" s="9">
        <f>tbl_salesdata[[#This Row],[Units Sold]]*tbl_salesdata[[#This Row],[Unit Price]]</f>
        <v>87851.28</v>
      </c>
      <c r="N431" s="9">
        <f>tbl_salesdata[[#This Row],[Total Sales]]-tbl_salesdata[[#This Row],[Total Cost]]</f>
        <v>22692.559999999998</v>
      </c>
      <c r="O431">
        <f>tbl_salesdata[[#This Row],[Ship Date]]-tbl_salesdata[[#This Row],[Order Date]]</f>
        <v>7</v>
      </c>
      <c r="P431">
        <f>WEEKDAY(tbl_salesdata[[#This Row],[Order Date]],2)</f>
        <v>4</v>
      </c>
      <c r="Q431" t="str">
        <f>TEXT(tbl_salesdata[[#This Row],[Order Date]],"dddd")</f>
        <v>Thursday</v>
      </c>
      <c r="R431" t="str">
        <f>IF(tbl_salesdata[[#This Row],[Weekdaynum]]&gt;5,"Yes","No")</f>
        <v>No</v>
      </c>
    </row>
    <row r="432" spans="1:18" hidden="1" x14ac:dyDescent="0.35">
      <c r="A432">
        <v>353320157</v>
      </c>
      <c r="B432" s="3">
        <v>44062</v>
      </c>
      <c r="C432" s="3">
        <v>44078</v>
      </c>
      <c r="D432" t="s">
        <v>60</v>
      </c>
      <c r="E432" t="s">
        <v>21</v>
      </c>
      <c r="F432" t="s">
        <v>42</v>
      </c>
      <c r="G432" t="s">
        <v>18</v>
      </c>
      <c r="H432" t="s">
        <v>26</v>
      </c>
      <c r="I432" s="9">
        <v>4141</v>
      </c>
      <c r="J432" s="9">
        <v>437.2</v>
      </c>
      <c r="K432" s="9">
        <v>263.33</v>
      </c>
      <c r="L432" s="9">
        <f>tbl_salesdata[[#This Row],[Units Sold]]*tbl_salesdata[[#This Row],[Unit Cost]]</f>
        <v>1090449.53</v>
      </c>
      <c r="M432" s="9">
        <f>tbl_salesdata[[#This Row],[Units Sold]]*tbl_salesdata[[#This Row],[Unit Price]]</f>
        <v>1810445.2</v>
      </c>
      <c r="N432" s="9">
        <f>tbl_salesdata[[#This Row],[Total Sales]]-tbl_salesdata[[#This Row],[Total Cost]]</f>
        <v>719995.66999999993</v>
      </c>
      <c r="O432">
        <f>tbl_salesdata[[#This Row],[Ship Date]]-tbl_salesdata[[#This Row],[Order Date]]</f>
        <v>16</v>
      </c>
      <c r="P432">
        <f>WEEKDAY(tbl_salesdata[[#This Row],[Order Date]],2)</f>
        <v>3</v>
      </c>
      <c r="Q432" t="str">
        <f>TEXT(tbl_salesdata[[#This Row],[Order Date]],"dddd")</f>
        <v>Wednesday</v>
      </c>
      <c r="R432" t="str">
        <f>IF(tbl_salesdata[[#This Row],[Weekdaynum]]&gt;5,"Yes","No")</f>
        <v>No</v>
      </c>
    </row>
    <row r="433" spans="1:18" hidden="1" x14ac:dyDescent="0.35">
      <c r="A433">
        <v>956778991</v>
      </c>
      <c r="B433" s="3">
        <v>42937</v>
      </c>
      <c r="C433" s="3">
        <v>42941</v>
      </c>
      <c r="D433" t="s">
        <v>209</v>
      </c>
      <c r="E433" t="s">
        <v>32</v>
      </c>
      <c r="F433" t="s">
        <v>13</v>
      </c>
      <c r="G433" t="s">
        <v>18</v>
      </c>
      <c r="H433" t="s">
        <v>34</v>
      </c>
      <c r="I433" s="9">
        <v>1020</v>
      </c>
      <c r="J433" s="9">
        <v>255.28</v>
      </c>
      <c r="K433" s="9">
        <v>159.41999999999999</v>
      </c>
      <c r="L433" s="9">
        <f>tbl_salesdata[[#This Row],[Units Sold]]*tbl_salesdata[[#This Row],[Unit Cost]]</f>
        <v>162608.4</v>
      </c>
      <c r="M433" s="9">
        <f>tbl_salesdata[[#This Row],[Units Sold]]*tbl_salesdata[[#This Row],[Unit Price]]</f>
        <v>260385.6</v>
      </c>
      <c r="N433" s="9">
        <f>tbl_salesdata[[#This Row],[Total Sales]]-tbl_salesdata[[#This Row],[Total Cost]]</f>
        <v>97777.200000000012</v>
      </c>
      <c r="O433">
        <f>tbl_salesdata[[#This Row],[Ship Date]]-tbl_salesdata[[#This Row],[Order Date]]</f>
        <v>4</v>
      </c>
      <c r="P433">
        <f>WEEKDAY(tbl_salesdata[[#This Row],[Order Date]],2)</f>
        <v>5</v>
      </c>
      <c r="Q433" t="str">
        <f>TEXT(tbl_salesdata[[#This Row],[Order Date]],"dddd")</f>
        <v>Friday</v>
      </c>
      <c r="R433" t="str">
        <f>IF(tbl_salesdata[[#This Row],[Weekdaynum]]&gt;5,"Yes","No")</f>
        <v>No</v>
      </c>
    </row>
    <row r="434" spans="1:18" hidden="1" x14ac:dyDescent="0.35">
      <c r="A434">
        <v>324014985</v>
      </c>
      <c r="B434" s="3">
        <v>42097</v>
      </c>
      <c r="C434" s="3">
        <v>42108</v>
      </c>
      <c r="D434" t="s">
        <v>181</v>
      </c>
      <c r="E434" t="s">
        <v>38</v>
      </c>
      <c r="F434" t="s">
        <v>13</v>
      </c>
      <c r="G434" t="s">
        <v>18</v>
      </c>
      <c r="H434" t="s">
        <v>26</v>
      </c>
      <c r="I434" s="9">
        <v>2089</v>
      </c>
      <c r="J434" s="9">
        <v>255.28</v>
      </c>
      <c r="K434" s="9">
        <v>159.41999999999999</v>
      </c>
      <c r="L434" s="9">
        <f>tbl_salesdata[[#This Row],[Units Sold]]*tbl_salesdata[[#This Row],[Unit Cost]]</f>
        <v>333028.37999999995</v>
      </c>
      <c r="M434" s="9">
        <f>tbl_salesdata[[#This Row],[Units Sold]]*tbl_salesdata[[#This Row],[Unit Price]]</f>
        <v>533279.92000000004</v>
      </c>
      <c r="N434" s="9">
        <f>tbl_salesdata[[#This Row],[Total Sales]]-tbl_salesdata[[#This Row],[Total Cost]]</f>
        <v>200251.5400000001</v>
      </c>
      <c r="O434">
        <f>tbl_salesdata[[#This Row],[Ship Date]]-tbl_salesdata[[#This Row],[Order Date]]</f>
        <v>11</v>
      </c>
      <c r="P434">
        <f>WEEKDAY(tbl_salesdata[[#This Row],[Order Date]],2)</f>
        <v>5</v>
      </c>
      <c r="Q434" t="str">
        <f>TEXT(tbl_salesdata[[#This Row],[Order Date]],"dddd")</f>
        <v>Friday</v>
      </c>
      <c r="R434" t="str">
        <f>IF(tbl_salesdata[[#This Row],[Weekdaynum]]&gt;5,"Yes","No")</f>
        <v>No</v>
      </c>
    </row>
    <row r="435" spans="1:18" hidden="1" x14ac:dyDescent="0.35">
      <c r="A435">
        <v>645701968</v>
      </c>
      <c r="B435" s="3">
        <v>43636</v>
      </c>
      <c r="C435" s="3">
        <v>43640</v>
      </c>
      <c r="D435" t="s">
        <v>125</v>
      </c>
      <c r="E435" t="s">
        <v>21</v>
      </c>
      <c r="F435" t="s">
        <v>25</v>
      </c>
      <c r="G435" t="s">
        <v>18</v>
      </c>
      <c r="H435" t="s">
        <v>26</v>
      </c>
      <c r="I435" s="9">
        <v>6416</v>
      </c>
      <c r="J435" s="9">
        <v>205.7</v>
      </c>
      <c r="K435" s="9">
        <v>117.11</v>
      </c>
      <c r="L435" s="9">
        <f>tbl_salesdata[[#This Row],[Units Sold]]*tbl_salesdata[[#This Row],[Unit Cost]]</f>
        <v>751377.76</v>
      </c>
      <c r="M435" s="9">
        <f>tbl_salesdata[[#This Row],[Units Sold]]*tbl_salesdata[[#This Row],[Unit Price]]</f>
        <v>1319771.2</v>
      </c>
      <c r="N435" s="9">
        <f>tbl_salesdata[[#This Row],[Total Sales]]-tbl_salesdata[[#This Row],[Total Cost]]</f>
        <v>568393.43999999994</v>
      </c>
      <c r="O435">
        <f>tbl_salesdata[[#This Row],[Ship Date]]-tbl_salesdata[[#This Row],[Order Date]]</f>
        <v>4</v>
      </c>
      <c r="P435">
        <f>WEEKDAY(tbl_salesdata[[#This Row],[Order Date]],2)</f>
        <v>4</v>
      </c>
      <c r="Q435" t="str">
        <f>TEXT(tbl_salesdata[[#This Row],[Order Date]],"dddd")</f>
        <v>Thursday</v>
      </c>
      <c r="R435" t="str">
        <f>IF(tbl_salesdata[[#This Row],[Weekdaynum]]&gt;5,"Yes","No")</f>
        <v>No</v>
      </c>
    </row>
    <row r="436" spans="1:18" x14ac:dyDescent="0.35">
      <c r="A436">
        <v>567707622</v>
      </c>
      <c r="B436" s="3">
        <v>43435</v>
      </c>
      <c r="C436" s="3">
        <v>43455</v>
      </c>
      <c r="D436" t="s">
        <v>208</v>
      </c>
      <c r="E436" t="s">
        <v>12</v>
      </c>
      <c r="F436" t="s">
        <v>40</v>
      </c>
      <c r="G436" t="s">
        <v>18</v>
      </c>
      <c r="H436" t="s">
        <v>19</v>
      </c>
      <c r="I436" s="9">
        <v>6156</v>
      </c>
      <c r="J436" s="9">
        <v>651.21</v>
      </c>
      <c r="K436" s="9">
        <v>524.96</v>
      </c>
      <c r="L436" s="9">
        <f>tbl_salesdata[[#This Row],[Units Sold]]*tbl_salesdata[[#This Row],[Unit Cost]]</f>
        <v>3231653.7600000002</v>
      </c>
      <c r="M436" s="9">
        <f>tbl_salesdata[[#This Row],[Units Sold]]*tbl_salesdata[[#This Row],[Unit Price]]</f>
        <v>4008848.7600000002</v>
      </c>
      <c r="N436" s="9">
        <f>tbl_salesdata[[#This Row],[Total Sales]]-tbl_salesdata[[#This Row],[Total Cost]]</f>
        <v>777195</v>
      </c>
      <c r="O436">
        <f>tbl_salesdata[[#This Row],[Ship Date]]-tbl_salesdata[[#This Row],[Order Date]]</f>
        <v>20</v>
      </c>
      <c r="P436">
        <f>WEEKDAY(tbl_salesdata[[#This Row],[Order Date]],2)</f>
        <v>6</v>
      </c>
      <c r="Q436" t="str">
        <f>TEXT(tbl_salesdata[[#This Row],[Order Date]],"dddd")</f>
        <v>Saturday</v>
      </c>
      <c r="R436" t="str">
        <f>IF(tbl_salesdata[[#This Row],[Weekdaynum]]&gt;5,"Yes","No")</f>
        <v>Yes</v>
      </c>
    </row>
    <row r="437" spans="1:18" hidden="1" x14ac:dyDescent="0.35">
      <c r="A437">
        <v>666686713</v>
      </c>
      <c r="B437" s="3">
        <v>43706</v>
      </c>
      <c r="C437" s="3">
        <v>43717</v>
      </c>
      <c r="D437" t="s">
        <v>167</v>
      </c>
      <c r="E437" t="s">
        <v>38</v>
      </c>
      <c r="F437" t="s">
        <v>47</v>
      </c>
      <c r="G437" t="s">
        <v>18</v>
      </c>
      <c r="H437" t="s">
        <v>26</v>
      </c>
      <c r="I437" s="9">
        <v>6269</v>
      </c>
      <c r="J437" s="9">
        <v>421.89</v>
      </c>
      <c r="K437" s="9">
        <v>364.69</v>
      </c>
      <c r="L437" s="9">
        <f>tbl_salesdata[[#This Row],[Units Sold]]*tbl_salesdata[[#This Row],[Unit Cost]]</f>
        <v>2286241.61</v>
      </c>
      <c r="M437" s="9">
        <f>tbl_salesdata[[#This Row],[Units Sold]]*tbl_salesdata[[#This Row],[Unit Price]]</f>
        <v>2644828.4099999997</v>
      </c>
      <c r="N437" s="9">
        <f>tbl_salesdata[[#This Row],[Total Sales]]-tbl_salesdata[[#This Row],[Total Cost]]</f>
        <v>358586.79999999981</v>
      </c>
      <c r="O437">
        <f>tbl_salesdata[[#This Row],[Ship Date]]-tbl_salesdata[[#This Row],[Order Date]]</f>
        <v>11</v>
      </c>
      <c r="P437">
        <f>WEEKDAY(tbl_salesdata[[#This Row],[Order Date]],2)</f>
        <v>4</v>
      </c>
      <c r="Q437" t="str">
        <f>TEXT(tbl_salesdata[[#This Row],[Order Date]],"dddd")</f>
        <v>Thursday</v>
      </c>
      <c r="R437" t="str">
        <f>IF(tbl_salesdata[[#This Row],[Weekdaynum]]&gt;5,"Yes","No")</f>
        <v>No</v>
      </c>
    </row>
    <row r="438" spans="1:18" hidden="1" x14ac:dyDescent="0.35">
      <c r="A438">
        <v>148894631</v>
      </c>
      <c r="B438" s="3">
        <v>43727</v>
      </c>
      <c r="C438" s="3">
        <v>43737</v>
      </c>
      <c r="D438" t="s">
        <v>109</v>
      </c>
      <c r="E438" t="s">
        <v>21</v>
      </c>
      <c r="F438" t="s">
        <v>40</v>
      </c>
      <c r="G438" t="s">
        <v>14</v>
      </c>
      <c r="H438" t="s">
        <v>34</v>
      </c>
      <c r="I438" s="9">
        <v>85</v>
      </c>
      <c r="J438" s="9">
        <v>651.21</v>
      </c>
      <c r="K438" s="9">
        <v>524.96</v>
      </c>
      <c r="L438" s="9">
        <f>tbl_salesdata[[#This Row],[Units Sold]]*tbl_salesdata[[#This Row],[Unit Cost]]</f>
        <v>44621.600000000006</v>
      </c>
      <c r="M438" s="9">
        <f>tbl_salesdata[[#This Row],[Units Sold]]*tbl_salesdata[[#This Row],[Unit Price]]</f>
        <v>55352.850000000006</v>
      </c>
      <c r="N438" s="9">
        <f>tbl_salesdata[[#This Row],[Total Sales]]-tbl_salesdata[[#This Row],[Total Cost]]</f>
        <v>10731.25</v>
      </c>
      <c r="O438">
        <f>tbl_salesdata[[#This Row],[Ship Date]]-tbl_salesdata[[#This Row],[Order Date]]</f>
        <v>10</v>
      </c>
      <c r="P438">
        <f>WEEKDAY(tbl_salesdata[[#This Row],[Order Date]],2)</f>
        <v>4</v>
      </c>
      <c r="Q438" t="str">
        <f>TEXT(tbl_salesdata[[#This Row],[Order Date]],"dddd")</f>
        <v>Thursday</v>
      </c>
      <c r="R438" t="str">
        <f>IF(tbl_salesdata[[#This Row],[Weekdaynum]]&gt;5,"Yes","No")</f>
        <v>No</v>
      </c>
    </row>
    <row r="439" spans="1:18" x14ac:dyDescent="0.35">
      <c r="A439">
        <v>296363770</v>
      </c>
      <c r="B439" s="3">
        <v>44345</v>
      </c>
      <c r="C439" s="3">
        <v>44351</v>
      </c>
      <c r="D439" t="s">
        <v>78</v>
      </c>
      <c r="E439" t="s">
        <v>24</v>
      </c>
      <c r="F439" t="s">
        <v>47</v>
      </c>
      <c r="G439" t="s">
        <v>18</v>
      </c>
      <c r="H439" t="s">
        <v>19</v>
      </c>
      <c r="I439" s="9">
        <v>9480</v>
      </c>
      <c r="J439" s="9">
        <v>421.89</v>
      </c>
      <c r="K439" s="9">
        <v>364.69</v>
      </c>
      <c r="L439" s="9">
        <f>tbl_salesdata[[#This Row],[Units Sold]]*tbl_salesdata[[#This Row],[Unit Cost]]</f>
        <v>3457261.2</v>
      </c>
      <c r="M439" s="9">
        <f>tbl_salesdata[[#This Row],[Units Sold]]*tbl_salesdata[[#This Row],[Unit Price]]</f>
        <v>3999517.1999999997</v>
      </c>
      <c r="N439" s="9">
        <f>tbl_salesdata[[#This Row],[Total Sales]]-tbl_salesdata[[#This Row],[Total Cost]]</f>
        <v>542255.99999999953</v>
      </c>
      <c r="O439">
        <f>tbl_salesdata[[#This Row],[Ship Date]]-tbl_salesdata[[#This Row],[Order Date]]</f>
        <v>6</v>
      </c>
      <c r="P439">
        <f>WEEKDAY(tbl_salesdata[[#This Row],[Order Date]],2)</f>
        <v>6</v>
      </c>
      <c r="Q439" t="str">
        <f>TEXT(tbl_salesdata[[#This Row],[Order Date]],"dddd")</f>
        <v>Saturday</v>
      </c>
      <c r="R439" t="str">
        <f>IF(tbl_salesdata[[#This Row],[Weekdaynum]]&gt;5,"Yes","No")</f>
        <v>Yes</v>
      </c>
    </row>
    <row r="440" spans="1:18" hidden="1" x14ac:dyDescent="0.35">
      <c r="A440">
        <v>966360700</v>
      </c>
      <c r="B440" s="3">
        <v>42720</v>
      </c>
      <c r="C440" s="3">
        <v>42723</v>
      </c>
      <c r="D440" t="s">
        <v>210</v>
      </c>
      <c r="E440" t="s">
        <v>38</v>
      </c>
      <c r="F440" t="s">
        <v>30</v>
      </c>
      <c r="G440" t="s">
        <v>18</v>
      </c>
      <c r="H440" t="s">
        <v>26</v>
      </c>
      <c r="I440" s="9">
        <v>6461</v>
      </c>
      <c r="J440" s="9">
        <v>81.73</v>
      </c>
      <c r="K440" s="9">
        <v>56.67</v>
      </c>
      <c r="L440" s="9">
        <f>tbl_salesdata[[#This Row],[Units Sold]]*tbl_salesdata[[#This Row],[Unit Cost]]</f>
        <v>366144.87</v>
      </c>
      <c r="M440" s="9">
        <f>tbl_salesdata[[#This Row],[Units Sold]]*tbl_salesdata[[#This Row],[Unit Price]]</f>
        <v>528057.53</v>
      </c>
      <c r="N440" s="9">
        <f>tbl_salesdata[[#This Row],[Total Sales]]-tbl_salesdata[[#This Row],[Total Cost]]</f>
        <v>161912.66000000003</v>
      </c>
      <c r="O440">
        <f>tbl_salesdata[[#This Row],[Ship Date]]-tbl_salesdata[[#This Row],[Order Date]]</f>
        <v>3</v>
      </c>
      <c r="P440">
        <f>WEEKDAY(tbl_salesdata[[#This Row],[Order Date]],2)</f>
        <v>5</v>
      </c>
      <c r="Q440" t="str">
        <f>TEXT(tbl_salesdata[[#This Row],[Order Date]],"dddd")</f>
        <v>Friday</v>
      </c>
      <c r="R440" t="str">
        <f>IF(tbl_salesdata[[#This Row],[Weekdaynum]]&gt;5,"Yes","No")</f>
        <v>No</v>
      </c>
    </row>
    <row r="441" spans="1:18" hidden="1" x14ac:dyDescent="0.35">
      <c r="A441">
        <v>256404006</v>
      </c>
      <c r="B441" s="3">
        <v>43559</v>
      </c>
      <c r="C441" s="3">
        <v>43565</v>
      </c>
      <c r="D441" t="s">
        <v>171</v>
      </c>
      <c r="E441" t="s">
        <v>12</v>
      </c>
      <c r="F441" t="s">
        <v>13</v>
      </c>
      <c r="G441" t="s">
        <v>14</v>
      </c>
      <c r="H441" t="s">
        <v>15</v>
      </c>
      <c r="I441" s="9">
        <v>4498</v>
      </c>
      <c r="J441" s="9">
        <v>255.28</v>
      </c>
      <c r="K441" s="9">
        <v>159.41999999999999</v>
      </c>
      <c r="L441" s="9">
        <f>tbl_salesdata[[#This Row],[Units Sold]]*tbl_salesdata[[#This Row],[Unit Cost]]</f>
        <v>717071.15999999992</v>
      </c>
      <c r="M441" s="9">
        <f>tbl_salesdata[[#This Row],[Units Sold]]*tbl_salesdata[[#This Row],[Unit Price]]</f>
        <v>1148249.44</v>
      </c>
      <c r="N441" s="9">
        <f>tbl_salesdata[[#This Row],[Total Sales]]-tbl_salesdata[[#This Row],[Total Cost]]</f>
        <v>431178.28</v>
      </c>
      <c r="O441">
        <f>tbl_salesdata[[#This Row],[Ship Date]]-tbl_salesdata[[#This Row],[Order Date]]</f>
        <v>6</v>
      </c>
      <c r="P441">
        <f>WEEKDAY(tbl_salesdata[[#This Row],[Order Date]],2)</f>
        <v>4</v>
      </c>
      <c r="Q441" t="str">
        <f>TEXT(tbl_salesdata[[#This Row],[Order Date]],"dddd")</f>
        <v>Thursday</v>
      </c>
      <c r="R441" t="str">
        <f>IF(tbl_salesdata[[#This Row],[Weekdaynum]]&gt;5,"Yes","No")</f>
        <v>No</v>
      </c>
    </row>
    <row r="442" spans="1:18" hidden="1" x14ac:dyDescent="0.35">
      <c r="A442">
        <v>704365098</v>
      </c>
      <c r="B442" s="3">
        <v>44840</v>
      </c>
      <c r="C442" s="3">
        <v>44854</v>
      </c>
      <c r="D442" t="s">
        <v>105</v>
      </c>
      <c r="E442" t="s">
        <v>12</v>
      </c>
      <c r="F442" t="s">
        <v>76</v>
      </c>
      <c r="G442" t="s">
        <v>14</v>
      </c>
      <c r="H442" t="s">
        <v>19</v>
      </c>
      <c r="I442" s="9">
        <v>6140</v>
      </c>
      <c r="J442" s="9">
        <v>668.27</v>
      </c>
      <c r="K442" s="9">
        <v>502.54</v>
      </c>
      <c r="L442" s="9">
        <f>tbl_salesdata[[#This Row],[Units Sold]]*tbl_salesdata[[#This Row],[Unit Cost]]</f>
        <v>3085595.6</v>
      </c>
      <c r="M442" s="9">
        <f>tbl_salesdata[[#This Row],[Units Sold]]*tbl_salesdata[[#This Row],[Unit Price]]</f>
        <v>4103177.8</v>
      </c>
      <c r="N442" s="9">
        <f>tbl_salesdata[[#This Row],[Total Sales]]-tbl_salesdata[[#This Row],[Total Cost]]</f>
        <v>1017582.1999999997</v>
      </c>
      <c r="O442">
        <f>tbl_salesdata[[#This Row],[Ship Date]]-tbl_salesdata[[#This Row],[Order Date]]</f>
        <v>14</v>
      </c>
      <c r="P442">
        <f>WEEKDAY(tbl_salesdata[[#This Row],[Order Date]],2)</f>
        <v>4</v>
      </c>
      <c r="Q442" t="str">
        <f>TEXT(tbl_salesdata[[#This Row],[Order Date]],"dddd")</f>
        <v>Thursday</v>
      </c>
      <c r="R442" t="str">
        <f>IF(tbl_salesdata[[#This Row],[Weekdaynum]]&gt;5,"Yes","No")</f>
        <v>No</v>
      </c>
    </row>
    <row r="443" spans="1:18" hidden="1" x14ac:dyDescent="0.35">
      <c r="A443">
        <v>563417804</v>
      </c>
      <c r="B443" s="3">
        <v>44778</v>
      </c>
      <c r="C443" s="3">
        <v>44784</v>
      </c>
      <c r="D443" t="s">
        <v>106</v>
      </c>
      <c r="E443" t="s">
        <v>38</v>
      </c>
      <c r="F443" t="s">
        <v>13</v>
      </c>
      <c r="G443" t="s">
        <v>14</v>
      </c>
      <c r="H443" t="s">
        <v>19</v>
      </c>
      <c r="I443" s="9">
        <v>6703</v>
      </c>
      <c r="J443" s="9">
        <v>255.28</v>
      </c>
      <c r="K443" s="9">
        <v>159.41999999999999</v>
      </c>
      <c r="L443" s="9">
        <f>tbl_salesdata[[#This Row],[Units Sold]]*tbl_salesdata[[#This Row],[Unit Cost]]</f>
        <v>1068592.26</v>
      </c>
      <c r="M443" s="9">
        <f>tbl_salesdata[[#This Row],[Units Sold]]*tbl_salesdata[[#This Row],[Unit Price]]</f>
        <v>1711141.84</v>
      </c>
      <c r="N443" s="9">
        <f>tbl_salesdata[[#This Row],[Total Sales]]-tbl_salesdata[[#This Row],[Total Cost]]</f>
        <v>642549.58000000007</v>
      </c>
      <c r="O443">
        <f>tbl_salesdata[[#This Row],[Ship Date]]-tbl_salesdata[[#This Row],[Order Date]]</f>
        <v>6</v>
      </c>
      <c r="P443">
        <f>WEEKDAY(tbl_salesdata[[#This Row],[Order Date]],2)</f>
        <v>5</v>
      </c>
      <c r="Q443" t="str">
        <f>TEXT(tbl_salesdata[[#This Row],[Order Date]],"dddd")</f>
        <v>Friday</v>
      </c>
      <c r="R443" t="str">
        <f>IF(tbl_salesdata[[#This Row],[Weekdaynum]]&gt;5,"Yes","No")</f>
        <v>No</v>
      </c>
    </row>
    <row r="444" spans="1:18" hidden="1" x14ac:dyDescent="0.35">
      <c r="A444">
        <v>407048451</v>
      </c>
      <c r="B444" s="3">
        <v>43438</v>
      </c>
      <c r="C444" s="3">
        <v>43444</v>
      </c>
      <c r="D444" t="s">
        <v>28</v>
      </c>
      <c r="E444" t="s">
        <v>29</v>
      </c>
      <c r="F444" t="s">
        <v>68</v>
      </c>
      <c r="G444" t="s">
        <v>18</v>
      </c>
      <c r="H444" t="s">
        <v>34</v>
      </c>
      <c r="I444" s="9">
        <v>3537</v>
      </c>
      <c r="J444" s="9">
        <v>154.06</v>
      </c>
      <c r="K444" s="9">
        <v>90.93</v>
      </c>
      <c r="L444" s="9">
        <f>tbl_salesdata[[#This Row],[Units Sold]]*tbl_salesdata[[#This Row],[Unit Cost]]</f>
        <v>321619.41000000003</v>
      </c>
      <c r="M444" s="9">
        <f>tbl_salesdata[[#This Row],[Units Sold]]*tbl_salesdata[[#This Row],[Unit Price]]</f>
        <v>544910.22</v>
      </c>
      <c r="N444" s="9">
        <f>tbl_salesdata[[#This Row],[Total Sales]]-tbl_salesdata[[#This Row],[Total Cost]]</f>
        <v>223290.80999999994</v>
      </c>
      <c r="O444">
        <f>tbl_salesdata[[#This Row],[Ship Date]]-tbl_salesdata[[#This Row],[Order Date]]</f>
        <v>6</v>
      </c>
      <c r="P444">
        <f>WEEKDAY(tbl_salesdata[[#This Row],[Order Date]],2)</f>
        <v>2</v>
      </c>
      <c r="Q444" t="str">
        <f>TEXT(tbl_salesdata[[#This Row],[Order Date]],"dddd")</f>
        <v>Tuesday</v>
      </c>
      <c r="R444" t="str">
        <f>IF(tbl_salesdata[[#This Row],[Weekdaynum]]&gt;5,"Yes","No")</f>
        <v>No</v>
      </c>
    </row>
    <row r="445" spans="1:18" hidden="1" x14ac:dyDescent="0.35">
      <c r="A445">
        <v>879055869</v>
      </c>
      <c r="B445" s="3">
        <v>42237</v>
      </c>
      <c r="C445" s="3">
        <v>42250</v>
      </c>
      <c r="D445" t="s">
        <v>157</v>
      </c>
      <c r="E445" t="s">
        <v>24</v>
      </c>
      <c r="F445" t="s">
        <v>22</v>
      </c>
      <c r="G445" t="s">
        <v>18</v>
      </c>
      <c r="H445" t="s">
        <v>15</v>
      </c>
      <c r="I445" s="9">
        <v>1021</v>
      </c>
      <c r="J445" s="9">
        <v>47.45</v>
      </c>
      <c r="K445" s="9">
        <v>31.79</v>
      </c>
      <c r="L445" s="9">
        <f>tbl_salesdata[[#This Row],[Units Sold]]*tbl_salesdata[[#This Row],[Unit Cost]]</f>
        <v>32457.59</v>
      </c>
      <c r="M445" s="9">
        <f>tbl_salesdata[[#This Row],[Units Sold]]*tbl_salesdata[[#This Row],[Unit Price]]</f>
        <v>48446.450000000004</v>
      </c>
      <c r="N445" s="9">
        <f>tbl_salesdata[[#This Row],[Total Sales]]-tbl_salesdata[[#This Row],[Total Cost]]</f>
        <v>15988.860000000004</v>
      </c>
      <c r="O445">
        <f>tbl_salesdata[[#This Row],[Ship Date]]-tbl_salesdata[[#This Row],[Order Date]]</f>
        <v>13</v>
      </c>
      <c r="P445">
        <f>WEEKDAY(tbl_salesdata[[#This Row],[Order Date]],2)</f>
        <v>5</v>
      </c>
      <c r="Q445" t="str">
        <f>TEXT(tbl_salesdata[[#This Row],[Order Date]],"dddd")</f>
        <v>Friday</v>
      </c>
      <c r="R445" t="str">
        <f>IF(tbl_salesdata[[#This Row],[Weekdaynum]]&gt;5,"Yes","No")</f>
        <v>No</v>
      </c>
    </row>
    <row r="446" spans="1:18" hidden="1" x14ac:dyDescent="0.35">
      <c r="A446">
        <v>443551385</v>
      </c>
      <c r="B446" s="3">
        <v>43558</v>
      </c>
      <c r="C446" s="3">
        <v>43561</v>
      </c>
      <c r="D446" t="s">
        <v>172</v>
      </c>
      <c r="E446" t="s">
        <v>21</v>
      </c>
      <c r="F446" t="s">
        <v>13</v>
      </c>
      <c r="G446" t="s">
        <v>14</v>
      </c>
      <c r="H446" t="s">
        <v>26</v>
      </c>
      <c r="I446" s="9">
        <v>5566</v>
      </c>
      <c r="J446" s="9">
        <v>255.28</v>
      </c>
      <c r="K446" s="9">
        <v>159.41999999999999</v>
      </c>
      <c r="L446" s="9">
        <f>tbl_salesdata[[#This Row],[Units Sold]]*tbl_salesdata[[#This Row],[Unit Cost]]</f>
        <v>887331.72</v>
      </c>
      <c r="M446" s="9">
        <f>tbl_salesdata[[#This Row],[Units Sold]]*tbl_salesdata[[#This Row],[Unit Price]]</f>
        <v>1420888.48</v>
      </c>
      <c r="N446" s="9">
        <f>tbl_salesdata[[#This Row],[Total Sales]]-tbl_salesdata[[#This Row],[Total Cost]]</f>
        <v>533556.76</v>
      </c>
      <c r="O446">
        <f>tbl_salesdata[[#This Row],[Ship Date]]-tbl_salesdata[[#This Row],[Order Date]]</f>
        <v>3</v>
      </c>
      <c r="P446">
        <f>WEEKDAY(tbl_salesdata[[#This Row],[Order Date]],2)</f>
        <v>3</v>
      </c>
      <c r="Q446" t="str">
        <f>TEXT(tbl_salesdata[[#This Row],[Order Date]],"dddd")</f>
        <v>Wednesday</v>
      </c>
      <c r="R446" t="str">
        <f>IF(tbl_salesdata[[#This Row],[Weekdaynum]]&gt;5,"Yes","No")</f>
        <v>No</v>
      </c>
    </row>
    <row r="447" spans="1:18" hidden="1" x14ac:dyDescent="0.35">
      <c r="A447">
        <v>334958827</v>
      </c>
      <c r="B447" s="3">
        <v>43521</v>
      </c>
      <c r="C447" s="3">
        <v>43530</v>
      </c>
      <c r="D447" t="s">
        <v>93</v>
      </c>
      <c r="E447" t="s">
        <v>29</v>
      </c>
      <c r="F447" t="s">
        <v>30</v>
      </c>
      <c r="G447" t="s">
        <v>14</v>
      </c>
      <c r="H447" t="s">
        <v>26</v>
      </c>
      <c r="I447" s="9">
        <v>615</v>
      </c>
      <c r="J447" s="9">
        <v>81.73</v>
      </c>
      <c r="K447" s="9">
        <v>56.67</v>
      </c>
      <c r="L447" s="9">
        <f>tbl_salesdata[[#This Row],[Units Sold]]*tbl_salesdata[[#This Row],[Unit Cost]]</f>
        <v>34852.050000000003</v>
      </c>
      <c r="M447" s="9">
        <f>tbl_salesdata[[#This Row],[Units Sold]]*tbl_salesdata[[#This Row],[Unit Price]]</f>
        <v>50263.950000000004</v>
      </c>
      <c r="N447" s="9">
        <f>tbl_salesdata[[#This Row],[Total Sales]]-tbl_salesdata[[#This Row],[Total Cost]]</f>
        <v>15411.900000000001</v>
      </c>
      <c r="O447">
        <f>tbl_salesdata[[#This Row],[Ship Date]]-tbl_salesdata[[#This Row],[Order Date]]</f>
        <v>9</v>
      </c>
      <c r="P447">
        <f>WEEKDAY(tbl_salesdata[[#This Row],[Order Date]],2)</f>
        <v>1</v>
      </c>
      <c r="Q447" t="str">
        <f>TEXT(tbl_salesdata[[#This Row],[Order Date]],"dddd")</f>
        <v>Monday</v>
      </c>
      <c r="R447" t="str">
        <f>IF(tbl_salesdata[[#This Row],[Weekdaynum]]&gt;5,"Yes","No")</f>
        <v>No</v>
      </c>
    </row>
    <row r="448" spans="1:18" hidden="1" x14ac:dyDescent="0.35">
      <c r="A448">
        <v>508014523</v>
      </c>
      <c r="B448" s="3">
        <v>43170</v>
      </c>
      <c r="C448" s="3">
        <v>43173</v>
      </c>
      <c r="D448" t="s">
        <v>203</v>
      </c>
      <c r="E448" t="s">
        <v>21</v>
      </c>
      <c r="F448" t="s">
        <v>33</v>
      </c>
      <c r="G448" t="s">
        <v>18</v>
      </c>
      <c r="H448" t="s">
        <v>34</v>
      </c>
      <c r="I448" s="9">
        <v>1642</v>
      </c>
      <c r="J448" s="9">
        <v>109.28</v>
      </c>
      <c r="K448" s="9">
        <v>35.840000000000003</v>
      </c>
      <c r="L448" s="9">
        <f>tbl_salesdata[[#This Row],[Units Sold]]*tbl_salesdata[[#This Row],[Unit Cost]]</f>
        <v>58849.280000000006</v>
      </c>
      <c r="M448" s="9">
        <f>tbl_salesdata[[#This Row],[Units Sold]]*tbl_salesdata[[#This Row],[Unit Price]]</f>
        <v>179437.76</v>
      </c>
      <c r="N448" s="9">
        <f>tbl_salesdata[[#This Row],[Total Sales]]-tbl_salesdata[[#This Row],[Total Cost]]</f>
        <v>120588.48000000001</v>
      </c>
      <c r="O448">
        <f>tbl_salesdata[[#This Row],[Ship Date]]-tbl_salesdata[[#This Row],[Order Date]]</f>
        <v>3</v>
      </c>
      <c r="P448">
        <f>WEEKDAY(tbl_salesdata[[#This Row],[Order Date]],2)</f>
        <v>7</v>
      </c>
      <c r="Q448" t="str">
        <f>TEXT(tbl_salesdata[[#This Row],[Order Date]],"dddd")</f>
        <v>Sunday</v>
      </c>
      <c r="R448" t="str">
        <f>IF(tbl_salesdata[[#This Row],[Weekdaynum]]&gt;5,"Yes","No")</f>
        <v>Yes</v>
      </c>
    </row>
    <row r="449" spans="1:18" hidden="1" x14ac:dyDescent="0.35">
      <c r="A449">
        <v>987767302</v>
      </c>
      <c r="B449" s="3">
        <v>44020</v>
      </c>
      <c r="C449" s="3">
        <v>44030</v>
      </c>
      <c r="D449" t="s">
        <v>152</v>
      </c>
      <c r="E449" t="s">
        <v>21</v>
      </c>
      <c r="F449" t="s">
        <v>40</v>
      </c>
      <c r="G449" t="s">
        <v>14</v>
      </c>
      <c r="H449" t="s">
        <v>19</v>
      </c>
      <c r="I449" s="9">
        <v>1150</v>
      </c>
      <c r="J449" s="9">
        <v>651.21</v>
      </c>
      <c r="K449" s="9">
        <v>524.96</v>
      </c>
      <c r="L449" s="9">
        <f>tbl_salesdata[[#This Row],[Units Sold]]*tbl_salesdata[[#This Row],[Unit Cost]]</f>
        <v>603704</v>
      </c>
      <c r="M449" s="9">
        <f>tbl_salesdata[[#This Row],[Units Sold]]*tbl_salesdata[[#This Row],[Unit Price]]</f>
        <v>748891.5</v>
      </c>
      <c r="N449" s="9">
        <f>tbl_salesdata[[#This Row],[Total Sales]]-tbl_salesdata[[#This Row],[Total Cost]]</f>
        <v>145187.5</v>
      </c>
      <c r="O449">
        <f>tbl_salesdata[[#This Row],[Ship Date]]-tbl_salesdata[[#This Row],[Order Date]]</f>
        <v>10</v>
      </c>
      <c r="P449">
        <f>WEEKDAY(tbl_salesdata[[#This Row],[Order Date]],2)</f>
        <v>3</v>
      </c>
      <c r="Q449" t="str">
        <f>TEXT(tbl_salesdata[[#This Row],[Order Date]],"dddd")</f>
        <v>Wednesday</v>
      </c>
      <c r="R449" t="str">
        <f>IF(tbl_salesdata[[#This Row],[Weekdaynum]]&gt;5,"Yes","No")</f>
        <v>No</v>
      </c>
    </row>
    <row r="450" spans="1:18" x14ac:dyDescent="0.35">
      <c r="A450">
        <v>133145129</v>
      </c>
      <c r="B450" s="3">
        <v>42658</v>
      </c>
      <c r="C450" s="3">
        <v>42669</v>
      </c>
      <c r="D450" t="s">
        <v>192</v>
      </c>
      <c r="E450" t="s">
        <v>32</v>
      </c>
      <c r="F450" t="s">
        <v>47</v>
      </c>
      <c r="G450" t="s">
        <v>14</v>
      </c>
      <c r="H450" t="s">
        <v>26</v>
      </c>
      <c r="I450" s="9">
        <v>9457</v>
      </c>
      <c r="J450" s="9">
        <v>421.89</v>
      </c>
      <c r="K450" s="9">
        <v>364.69</v>
      </c>
      <c r="L450" s="9">
        <f>tbl_salesdata[[#This Row],[Units Sold]]*tbl_salesdata[[#This Row],[Unit Cost]]</f>
        <v>3448873.33</v>
      </c>
      <c r="M450" s="9">
        <f>tbl_salesdata[[#This Row],[Units Sold]]*tbl_salesdata[[#This Row],[Unit Price]]</f>
        <v>3989813.73</v>
      </c>
      <c r="N450" s="9">
        <f>tbl_salesdata[[#This Row],[Total Sales]]-tbl_salesdata[[#This Row],[Total Cost]]</f>
        <v>540940.39999999991</v>
      </c>
      <c r="O450">
        <f>tbl_salesdata[[#This Row],[Ship Date]]-tbl_salesdata[[#This Row],[Order Date]]</f>
        <v>11</v>
      </c>
      <c r="P450">
        <f>WEEKDAY(tbl_salesdata[[#This Row],[Order Date]],2)</f>
        <v>6</v>
      </c>
      <c r="Q450" t="str">
        <f>TEXT(tbl_salesdata[[#This Row],[Order Date]],"dddd")</f>
        <v>Saturday</v>
      </c>
      <c r="R450" t="str">
        <f>IF(tbl_salesdata[[#This Row],[Weekdaynum]]&gt;5,"Yes","No")</f>
        <v>Yes</v>
      </c>
    </row>
    <row r="451" spans="1:18" hidden="1" x14ac:dyDescent="0.35">
      <c r="A451">
        <v>619121921</v>
      </c>
      <c r="B451" s="3">
        <v>42892</v>
      </c>
      <c r="C451" s="3">
        <v>42893</v>
      </c>
      <c r="D451" t="s">
        <v>160</v>
      </c>
      <c r="E451" t="s">
        <v>29</v>
      </c>
      <c r="F451" t="s">
        <v>17</v>
      </c>
      <c r="G451" t="s">
        <v>18</v>
      </c>
      <c r="H451" t="s">
        <v>15</v>
      </c>
      <c r="I451" s="9">
        <v>789</v>
      </c>
      <c r="J451" s="9">
        <v>152.58000000000001</v>
      </c>
      <c r="K451" s="9">
        <v>97.44</v>
      </c>
      <c r="L451" s="9">
        <f>tbl_salesdata[[#This Row],[Units Sold]]*tbl_salesdata[[#This Row],[Unit Cost]]</f>
        <v>76880.160000000003</v>
      </c>
      <c r="M451" s="9">
        <f>tbl_salesdata[[#This Row],[Units Sold]]*tbl_salesdata[[#This Row],[Unit Price]]</f>
        <v>120385.62000000001</v>
      </c>
      <c r="N451" s="9">
        <f>tbl_salesdata[[#This Row],[Total Sales]]-tbl_salesdata[[#This Row],[Total Cost]]</f>
        <v>43505.460000000006</v>
      </c>
      <c r="O451">
        <f>tbl_salesdata[[#This Row],[Ship Date]]-tbl_salesdata[[#This Row],[Order Date]]</f>
        <v>1</v>
      </c>
      <c r="P451">
        <f>WEEKDAY(tbl_salesdata[[#This Row],[Order Date]],2)</f>
        <v>2</v>
      </c>
      <c r="Q451" t="str">
        <f>TEXT(tbl_salesdata[[#This Row],[Order Date]],"dddd")</f>
        <v>Tuesday</v>
      </c>
      <c r="R451" t="str">
        <f>IF(tbl_salesdata[[#This Row],[Weekdaynum]]&gt;5,"Yes","No")</f>
        <v>No</v>
      </c>
    </row>
    <row r="452" spans="1:18" x14ac:dyDescent="0.35">
      <c r="A452">
        <v>122365224</v>
      </c>
      <c r="B452" s="3">
        <v>42700</v>
      </c>
      <c r="C452" s="3">
        <v>42702</v>
      </c>
      <c r="D452" t="s">
        <v>208</v>
      </c>
      <c r="E452" t="s">
        <v>12</v>
      </c>
      <c r="F452" t="s">
        <v>47</v>
      </c>
      <c r="G452" t="s">
        <v>18</v>
      </c>
      <c r="H452" t="s">
        <v>19</v>
      </c>
      <c r="I452" s="9">
        <v>9444</v>
      </c>
      <c r="J452" s="9">
        <v>421.89</v>
      </c>
      <c r="K452" s="9">
        <v>364.69</v>
      </c>
      <c r="L452" s="9">
        <f>tbl_salesdata[[#This Row],[Units Sold]]*tbl_salesdata[[#This Row],[Unit Cost]]</f>
        <v>3444132.36</v>
      </c>
      <c r="M452" s="9">
        <f>tbl_salesdata[[#This Row],[Units Sold]]*tbl_salesdata[[#This Row],[Unit Price]]</f>
        <v>3984329.1599999997</v>
      </c>
      <c r="N452" s="9">
        <f>tbl_salesdata[[#This Row],[Total Sales]]-tbl_salesdata[[#This Row],[Total Cost]]</f>
        <v>540196.79999999981</v>
      </c>
      <c r="O452">
        <f>tbl_salesdata[[#This Row],[Ship Date]]-tbl_salesdata[[#This Row],[Order Date]]</f>
        <v>2</v>
      </c>
      <c r="P452">
        <f>WEEKDAY(tbl_salesdata[[#This Row],[Order Date]],2)</f>
        <v>6</v>
      </c>
      <c r="Q452" t="str">
        <f>TEXT(tbl_salesdata[[#This Row],[Order Date]],"dddd")</f>
        <v>Saturday</v>
      </c>
      <c r="R452" t="str">
        <f>IF(tbl_salesdata[[#This Row],[Weekdaynum]]&gt;5,"Yes","No")</f>
        <v>Yes</v>
      </c>
    </row>
    <row r="453" spans="1:18" hidden="1" x14ac:dyDescent="0.35">
      <c r="A453">
        <v>835663306</v>
      </c>
      <c r="B453" s="3">
        <v>44839</v>
      </c>
      <c r="C453" s="3">
        <v>44856</v>
      </c>
      <c r="D453" t="s">
        <v>126</v>
      </c>
      <c r="E453" t="s">
        <v>24</v>
      </c>
      <c r="F453" t="s">
        <v>33</v>
      </c>
      <c r="G453" t="s">
        <v>18</v>
      </c>
      <c r="H453" t="s">
        <v>26</v>
      </c>
      <c r="I453" s="9">
        <v>197</v>
      </c>
      <c r="J453" s="9">
        <v>109.28</v>
      </c>
      <c r="K453" s="9">
        <v>35.840000000000003</v>
      </c>
      <c r="L453" s="9">
        <f>tbl_salesdata[[#This Row],[Units Sold]]*tbl_salesdata[[#This Row],[Unit Cost]]</f>
        <v>7060.4800000000005</v>
      </c>
      <c r="M453" s="9">
        <f>tbl_salesdata[[#This Row],[Units Sold]]*tbl_salesdata[[#This Row],[Unit Price]]</f>
        <v>21528.16</v>
      </c>
      <c r="N453" s="9">
        <f>tbl_salesdata[[#This Row],[Total Sales]]-tbl_salesdata[[#This Row],[Total Cost]]</f>
        <v>14467.68</v>
      </c>
      <c r="O453">
        <f>tbl_salesdata[[#This Row],[Ship Date]]-tbl_salesdata[[#This Row],[Order Date]]</f>
        <v>17</v>
      </c>
      <c r="P453">
        <f>WEEKDAY(tbl_salesdata[[#This Row],[Order Date]],2)</f>
        <v>3</v>
      </c>
      <c r="Q453" t="str">
        <f>TEXT(tbl_salesdata[[#This Row],[Order Date]],"dddd")</f>
        <v>Wednesday</v>
      </c>
      <c r="R453" t="str">
        <f>IF(tbl_salesdata[[#This Row],[Weekdaynum]]&gt;5,"Yes","No")</f>
        <v>No</v>
      </c>
    </row>
    <row r="454" spans="1:18" hidden="1" x14ac:dyDescent="0.35">
      <c r="A454">
        <v>285571420</v>
      </c>
      <c r="B454" s="3">
        <v>42585</v>
      </c>
      <c r="C454" s="3">
        <v>42604</v>
      </c>
      <c r="D454" t="s">
        <v>146</v>
      </c>
      <c r="E454" t="s">
        <v>29</v>
      </c>
      <c r="F454" t="s">
        <v>30</v>
      </c>
      <c r="G454" t="s">
        <v>14</v>
      </c>
      <c r="H454" t="s">
        <v>19</v>
      </c>
      <c r="I454" s="9">
        <v>5784</v>
      </c>
      <c r="J454" s="9">
        <v>81.73</v>
      </c>
      <c r="K454" s="9">
        <v>56.67</v>
      </c>
      <c r="L454" s="9">
        <f>tbl_salesdata[[#This Row],[Units Sold]]*tbl_salesdata[[#This Row],[Unit Cost]]</f>
        <v>327779.28000000003</v>
      </c>
      <c r="M454" s="9">
        <f>tbl_salesdata[[#This Row],[Units Sold]]*tbl_salesdata[[#This Row],[Unit Price]]</f>
        <v>472726.32</v>
      </c>
      <c r="N454" s="9">
        <f>tbl_salesdata[[#This Row],[Total Sales]]-tbl_salesdata[[#This Row],[Total Cost]]</f>
        <v>144947.03999999998</v>
      </c>
      <c r="O454">
        <f>tbl_salesdata[[#This Row],[Ship Date]]-tbl_salesdata[[#This Row],[Order Date]]</f>
        <v>19</v>
      </c>
      <c r="P454">
        <f>WEEKDAY(tbl_salesdata[[#This Row],[Order Date]],2)</f>
        <v>3</v>
      </c>
      <c r="Q454" t="str">
        <f>TEXT(tbl_salesdata[[#This Row],[Order Date]],"dddd")</f>
        <v>Wednesday</v>
      </c>
      <c r="R454" t="str">
        <f>IF(tbl_salesdata[[#This Row],[Weekdaynum]]&gt;5,"Yes","No")</f>
        <v>No</v>
      </c>
    </row>
    <row r="455" spans="1:18" x14ac:dyDescent="0.35">
      <c r="A455">
        <v>697617518</v>
      </c>
      <c r="B455" s="3">
        <v>43995</v>
      </c>
      <c r="C455" s="3">
        <v>44005</v>
      </c>
      <c r="D455" t="s">
        <v>203</v>
      </c>
      <c r="E455" t="s">
        <v>21</v>
      </c>
      <c r="F455" t="s">
        <v>47</v>
      </c>
      <c r="G455" t="s">
        <v>18</v>
      </c>
      <c r="H455" t="s">
        <v>15</v>
      </c>
      <c r="I455" s="9">
        <v>9381</v>
      </c>
      <c r="J455" s="9">
        <v>421.89</v>
      </c>
      <c r="K455" s="9">
        <v>364.69</v>
      </c>
      <c r="L455" s="9">
        <f>tbl_salesdata[[#This Row],[Units Sold]]*tbl_salesdata[[#This Row],[Unit Cost]]</f>
        <v>3421156.89</v>
      </c>
      <c r="M455" s="9">
        <f>tbl_salesdata[[#This Row],[Units Sold]]*tbl_salesdata[[#This Row],[Unit Price]]</f>
        <v>3957750.09</v>
      </c>
      <c r="N455" s="9">
        <f>tbl_salesdata[[#This Row],[Total Sales]]-tbl_salesdata[[#This Row],[Total Cost]]</f>
        <v>536593.19999999972</v>
      </c>
      <c r="O455">
        <f>tbl_salesdata[[#This Row],[Ship Date]]-tbl_salesdata[[#This Row],[Order Date]]</f>
        <v>10</v>
      </c>
      <c r="P455">
        <f>WEEKDAY(tbl_salesdata[[#This Row],[Order Date]],2)</f>
        <v>6</v>
      </c>
      <c r="Q455" t="str">
        <f>TEXT(tbl_salesdata[[#This Row],[Order Date]],"dddd")</f>
        <v>Saturday</v>
      </c>
      <c r="R455" t="str">
        <f>IF(tbl_salesdata[[#This Row],[Weekdaynum]]&gt;5,"Yes","No")</f>
        <v>Yes</v>
      </c>
    </row>
    <row r="456" spans="1:18" x14ac:dyDescent="0.35">
      <c r="A456">
        <v>216431796</v>
      </c>
      <c r="B456" s="3">
        <v>44051</v>
      </c>
      <c r="C456" s="3">
        <v>44054</v>
      </c>
      <c r="D456" t="s">
        <v>59</v>
      </c>
      <c r="E456" t="s">
        <v>12</v>
      </c>
      <c r="F456" t="s">
        <v>76</v>
      </c>
      <c r="G456" t="s">
        <v>14</v>
      </c>
      <c r="H456" t="s">
        <v>19</v>
      </c>
      <c r="I456" s="9">
        <v>5833</v>
      </c>
      <c r="J456" s="9">
        <v>668.27</v>
      </c>
      <c r="K456" s="9">
        <v>502.54</v>
      </c>
      <c r="L456" s="9">
        <f>tbl_salesdata[[#This Row],[Units Sold]]*tbl_salesdata[[#This Row],[Unit Cost]]</f>
        <v>2931315.8200000003</v>
      </c>
      <c r="M456" s="9">
        <f>tbl_salesdata[[#This Row],[Units Sold]]*tbl_salesdata[[#This Row],[Unit Price]]</f>
        <v>3898018.9099999997</v>
      </c>
      <c r="N456" s="9">
        <f>tbl_salesdata[[#This Row],[Total Sales]]-tbl_salesdata[[#This Row],[Total Cost]]</f>
        <v>966703.08999999939</v>
      </c>
      <c r="O456">
        <f>tbl_salesdata[[#This Row],[Ship Date]]-tbl_salesdata[[#This Row],[Order Date]]</f>
        <v>3</v>
      </c>
      <c r="P456">
        <f>WEEKDAY(tbl_salesdata[[#This Row],[Order Date]],2)</f>
        <v>6</v>
      </c>
      <c r="Q456" t="str">
        <f>TEXT(tbl_salesdata[[#This Row],[Order Date]],"dddd")</f>
        <v>Saturday</v>
      </c>
      <c r="R456" t="str">
        <f>IF(tbl_salesdata[[#This Row],[Weekdaynum]]&gt;5,"Yes","No")</f>
        <v>Yes</v>
      </c>
    </row>
    <row r="457" spans="1:18" hidden="1" x14ac:dyDescent="0.35">
      <c r="A457">
        <v>675868880</v>
      </c>
      <c r="B457" s="3">
        <v>42818</v>
      </c>
      <c r="C457" s="3">
        <v>42821</v>
      </c>
      <c r="D457" t="s">
        <v>208</v>
      </c>
      <c r="E457" t="s">
        <v>12</v>
      </c>
      <c r="F457" t="s">
        <v>25</v>
      </c>
      <c r="G457" t="s">
        <v>14</v>
      </c>
      <c r="H457" t="s">
        <v>26</v>
      </c>
      <c r="I457" s="9">
        <v>3476</v>
      </c>
      <c r="J457" s="9">
        <v>205.7</v>
      </c>
      <c r="K457" s="9">
        <v>117.11</v>
      </c>
      <c r="L457" s="9">
        <f>tbl_salesdata[[#This Row],[Units Sold]]*tbl_salesdata[[#This Row],[Unit Cost]]</f>
        <v>407074.36</v>
      </c>
      <c r="M457" s="9">
        <f>tbl_salesdata[[#This Row],[Units Sold]]*tbl_salesdata[[#This Row],[Unit Price]]</f>
        <v>715013.2</v>
      </c>
      <c r="N457" s="9">
        <f>tbl_salesdata[[#This Row],[Total Sales]]-tbl_salesdata[[#This Row],[Total Cost]]</f>
        <v>307938.83999999997</v>
      </c>
      <c r="O457">
        <f>tbl_salesdata[[#This Row],[Ship Date]]-tbl_salesdata[[#This Row],[Order Date]]</f>
        <v>3</v>
      </c>
      <c r="P457">
        <f>WEEKDAY(tbl_salesdata[[#This Row],[Order Date]],2)</f>
        <v>5</v>
      </c>
      <c r="Q457" t="str">
        <f>TEXT(tbl_salesdata[[#This Row],[Order Date]],"dddd")</f>
        <v>Friday</v>
      </c>
      <c r="R457" t="str">
        <f>IF(tbl_salesdata[[#This Row],[Weekdaynum]]&gt;5,"Yes","No")</f>
        <v>No</v>
      </c>
    </row>
    <row r="458" spans="1:18" hidden="1" x14ac:dyDescent="0.35">
      <c r="A458">
        <v>894655168</v>
      </c>
      <c r="B458" s="3">
        <v>42373</v>
      </c>
      <c r="C458" s="3">
        <v>42375</v>
      </c>
      <c r="D458" t="s">
        <v>190</v>
      </c>
      <c r="E458" t="s">
        <v>38</v>
      </c>
      <c r="F458" t="s">
        <v>56</v>
      </c>
      <c r="G458" t="s">
        <v>18</v>
      </c>
      <c r="H458" t="s">
        <v>15</v>
      </c>
      <c r="I458" s="9">
        <v>7200</v>
      </c>
      <c r="J458" s="9">
        <v>9.33</v>
      </c>
      <c r="K458" s="9">
        <v>6.92</v>
      </c>
      <c r="L458" s="9">
        <f>tbl_salesdata[[#This Row],[Units Sold]]*tbl_salesdata[[#This Row],[Unit Cost]]</f>
        <v>49824</v>
      </c>
      <c r="M458" s="9">
        <f>tbl_salesdata[[#This Row],[Units Sold]]*tbl_salesdata[[#This Row],[Unit Price]]</f>
        <v>67176</v>
      </c>
      <c r="N458" s="9">
        <f>tbl_salesdata[[#This Row],[Total Sales]]-tbl_salesdata[[#This Row],[Total Cost]]</f>
        <v>17352</v>
      </c>
      <c r="O458">
        <f>tbl_salesdata[[#This Row],[Ship Date]]-tbl_salesdata[[#This Row],[Order Date]]</f>
        <v>2</v>
      </c>
      <c r="P458">
        <f>WEEKDAY(tbl_salesdata[[#This Row],[Order Date]],2)</f>
        <v>1</v>
      </c>
      <c r="Q458" t="str">
        <f>TEXT(tbl_salesdata[[#This Row],[Order Date]],"dddd")</f>
        <v>Monday</v>
      </c>
      <c r="R458" t="str">
        <f>IF(tbl_salesdata[[#This Row],[Weekdaynum]]&gt;5,"Yes","No")</f>
        <v>No</v>
      </c>
    </row>
    <row r="459" spans="1:18" x14ac:dyDescent="0.35">
      <c r="A459">
        <v>627159106</v>
      </c>
      <c r="B459" s="3">
        <v>44590</v>
      </c>
      <c r="C459" s="3">
        <v>44607</v>
      </c>
      <c r="D459" t="s">
        <v>198</v>
      </c>
      <c r="E459" t="s">
        <v>38</v>
      </c>
      <c r="F459" t="s">
        <v>47</v>
      </c>
      <c r="G459" t="s">
        <v>14</v>
      </c>
      <c r="H459" t="s">
        <v>15</v>
      </c>
      <c r="I459" s="9">
        <v>9171</v>
      </c>
      <c r="J459" s="9">
        <v>421.89</v>
      </c>
      <c r="K459" s="9">
        <v>364.69</v>
      </c>
      <c r="L459" s="9">
        <f>tbl_salesdata[[#This Row],[Units Sold]]*tbl_salesdata[[#This Row],[Unit Cost]]</f>
        <v>3344571.9899999998</v>
      </c>
      <c r="M459" s="9">
        <f>tbl_salesdata[[#This Row],[Units Sold]]*tbl_salesdata[[#This Row],[Unit Price]]</f>
        <v>3869153.19</v>
      </c>
      <c r="N459" s="9">
        <f>tbl_salesdata[[#This Row],[Total Sales]]-tbl_salesdata[[#This Row],[Total Cost]]</f>
        <v>524581.20000000019</v>
      </c>
      <c r="O459">
        <f>tbl_salesdata[[#This Row],[Ship Date]]-tbl_salesdata[[#This Row],[Order Date]]</f>
        <v>17</v>
      </c>
      <c r="P459">
        <f>WEEKDAY(tbl_salesdata[[#This Row],[Order Date]],2)</f>
        <v>6</v>
      </c>
      <c r="Q459" t="str">
        <f>TEXT(tbl_salesdata[[#This Row],[Order Date]],"dddd")</f>
        <v>Saturday</v>
      </c>
      <c r="R459" t="str">
        <f>IF(tbl_salesdata[[#This Row],[Weekdaynum]]&gt;5,"Yes","No")</f>
        <v>Yes</v>
      </c>
    </row>
    <row r="460" spans="1:18" x14ac:dyDescent="0.35">
      <c r="A460">
        <v>172365891</v>
      </c>
      <c r="B460" s="3">
        <v>42861</v>
      </c>
      <c r="C460" s="3">
        <v>42863</v>
      </c>
      <c r="D460" t="s">
        <v>210</v>
      </c>
      <c r="E460" t="s">
        <v>38</v>
      </c>
      <c r="F460" t="s">
        <v>76</v>
      </c>
      <c r="G460" t="s">
        <v>14</v>
      </c>
      <c r="H460" t="s">
        <v>15</v>
      </c>
      <c r="I460" s="9">
        <v>5752</v>
      </c>
      <c r="J460" s="9">
        <v>668.27</v>
      </c>
      <c r="K460" s="9">
        <v>502.54</v>
      </c>
      <c r="L460" s="9">
        <f>tbl_salesdata[[#This Row],[Units Sold]]*tbl_salesdata[[#This Row],[Unit Cost]]</f>
        <v>2890610.08</v>
      </c>
      <c r="M460" s="9">
        <f>tbl_salesdata[[#This Row],[Units Sold]]*tbl_salesdata[[#This Row],[Unit Price]]</f>
        <v>3843889.04</v>
      </c>
      <c r="N460" s="9">
        <f>tbl_salesdata[[#This Row],[Total Sales]]-tbl_salesdata[[#This Row],[Total Cost]]</f>
        <v>953278.96</v>
      </c>
      <c r="O460">
        <f>tbl_salesdata[[#This Row],[Ship Date]]-tbl_salesdata[[#This Row],[Order Date]]</f>
        <v>2</v>
      </c>
      <c r="P460">
        <f>WEEKDAY(tbl_salesdata[[#This Row],[Order Date]],2)</f>
        <v>6</v>
      </c>
      <c r="Q460" t="str">
        <f>TEXT(tbl_salesdata[[#This Row],[Order Date]],"dddd")</f>
        <v>Saturday</v>
      </c>
      <c r="R460" t="str">
        <f>IF(tbl_salesdata[[#This Row],[Weekdaynum]]&gt;5,"Yes","No")</f>
        <v>Yes</v>
      </c>
    </row>
    <row r="461" spans="1:18" hidden="1" x14ac:dyDescent="0.35">
      <c r="A461">
        <v>761509025</v>
      </c>
      <c r="B461" s="3">
        <v>42394</v>
      </c>
      <c r="C461" s="3">
        <v>42406</v>
      </c>
      <c r="D461" t="s">
        <v>146</v>
      </c>
      <c r="E461" t="s">
        <v>29</v>
      </c>
      <c r="F461" t="s">
        <v>30</v>
      </c>
      <c r="G461" t="s">
        <v>18</v>
      </c>
      <c r="H461" t="s">
        <v>34</v>
      </c>
      <c r="I461" s="9">
        <v>6298</v>
      </c>
      <c r="J461" s="9">
        <v>81.73</v>
      </c>
      <c r="K461" s="9">
        <v>56.67</v>
      </c>
      <c r="L461" s="9">
        <f>tbl_salesdata[[#This Row],[Units Sold]]*tbl_salesdata[[#This Row],[Unit Cost]]</f>
        <v>356907.66000000003</v>
      </c>
      <c r="M461" s="9">
        <f>tbl_salesdata[[#This Row],[Units Sold]]*tbl_salesdata[[#This Row],[Unit Price]]</f>
        <v>514735.54000000004</v>
      </c>
      <c r="N461" s="9">
        <f>tbl_salesdata[[#This Row],[Total Sales]]-tbl_salesdata[[#This Row],[Total Cost]]</f>
        <v>157827.88</v>
      </c>
      <c r="O461">
        <f>tbl_salesdata[[#This Row],[Ship Date]]-tbl_salesdata[[#This Row],[Order Date]]</f>
        <v>12</v>
      </c>
      <c r="P461">
        <f>WEEKDAY(tbl_salesdata[[#This Row],[Order Date]],2)</f>
        <v>1</v>
      </c>
      <c r="Q461" t="str">
        <f>TEXT(tbl_salesdata[[#This Row],[Order Date]],"dddd")</f>
        <v>Monday</v>
      </c>
      <c r="R461" t="str">
        <f>IF(tbl_salesdata[[#This Row],[Weekdaynum]]&gt;5,"Yes","No")</f>
        <v>No</v>
      </c>
    </row>
    <row r="462" spans="1:18" x14ac:dyDescent="0.35">
      <c r="A462">
        <v>511712110</v>
      </c>
      <c r="B462" s="3">
        <v>42084</v>
      </c>
      <c r="C462" s="3">
        <v>42087</v>
      </c>
      <c r="D462" t="s">
        <v>48</v>
      </c>
      <c r="E462" t="s">
        <v>21</v>
      </c>
      <c r="F462" t="s">
        <v>40</v>
      </c>
      <c r="G462" t="s">
        <v>18</v>
      </c>
      <c r="H462" t="s">
        <v>19</v>
      </c>
      <c r="I462" s="9">
        <v>5839</v>
      </c>
      <c r="J462" s="9">
        <v>651.21</v>
      </c>
      <c r="K462" s="9">
        <v>524.96</v>
      </c>
      <c r="L462" s="9">
        <f>tbl_salesdata[[#This Row],[Units Sold]]*tbl_salesdata[[#This Row],[Unit Cost]]</f>
        <v>3065241.4400000004</v>
      </c>
      <c r="M462" s="9">
        <f>tbl_salesdata[[#This Row],[Units Sold]]*tbl_salesdata[[#This Row],[Unit Price]]</f>
        <v>3802415.1900000004</v>
      </c>
      <c r="N462" s="9">
        <f>tbl_salesdata[[#This Row],[Total Sales]]-tbl_salesdata[[#This Row],[Total Cost]]</f>
        <v>737173.75</v>
      </c>
      <c r="O462">
        <f>tbl_salesdata[[#This Row],[Ship Date]]-tbl_salesdata[[#This Row],[Order Date]]</f>
        <v>3</v>
      </c>
      <c r="P462">
        <f>WEEKDAY(tbl_salesdata[[#This Row],[Order Date]],2)</f>
        <v>6</v>
      </c>
      <c r="Q462" t="str">
        <f>TEXT(tbl_salesdata[[#This Row],[Order Date]],"dddd")</f>
        <v>Saturday</v>
      </c>
      <c r="R462" t="str">
        <f>IF(tbl_salesdata[[#This Row],[Weekdaynum]]&gt;5,"Yes","No")</f>
        <v>Yes</v>
      </c>
    </row>
    <row r="463" spans="1:18" hidden="1" x14ac:dyDescent="0.35">
      <c r="A463">
        <v>778593623</v>
      </c>
      <c r="B463" s="3">
        <v>44833</v>
      </c>
      <c r="C463" s="3">
        <v>44842</v>
      </c>
      <c r="D463" t="s">
        <v>43</v>
      </c>
      <c r="E463" t="s">
        <v>24</v>
      </c>
      <c r="F463" t="s">
        <v>17</v>
      </c>
      <c r="G463" t="s">
        <v>18</v>
      </c>
      <c r="H463" t="s">
        <v>26</v>
      </c>
      <c r="I463" s="9">
        <v>2010</v>
      </c>
      <c r="J463" s="9">
        <v>152.58000000000001</v>
      </c>
      <c r="K463" s="9">
        <v>97.44</v>
      </c>
      <c r="L463" s="9">
        <f>tbl_salesdata[[#This Row],[Units Sold]]*tbl_salesdata[[#This Row],[Unit Cost]]</f>
        <v>195854.4</v>
      </c>
      <c r="M463" s="9">
        <f>tbl_salesdata[[#This Row],[Units Sold]]*tbl_salesdata[[#This Row],[Unit Price]]</f>
        <v>306685.80000000005</v>
      </c>
      <c r="N463" s="9">
        <f>tbl_salesdata[[#This Row],[Total Sales]]-tbl_salesdata[[#This Row],[Total Cost]]</f>
        <v>110831.40000000005</v>
      </c>
      <c r="O463">
        <f>tbl_salesdata[[#This Row],[Ship Date]]-tbl_salesdata[[#This Row],[Order Date]]</f>
        <v>9</v>
      </c>
      <c r="P463">
        <f>WEEKDAY(tbl_salesdata[[#This Row],[Order Date]],2)</f>
        <v>4</v>
      </c>
      <c r="Q463" t="str">
        <f>TEXT(tbl_salesdata[[#This Row],[Order Date]],"dddd")</f>
        <v>Thursday</v>
      </c>
      <c r="R463" t="str">
        <f>IF(tbl_salesdata[[#This Row],[Weekdaynum]]&gt;5,"Yes","No")</f>
        <v>No</v>
      </c>
    </row>
    <row r="464" spans="1:18" hidden="1" x14ac:dyDescent="0.35">
      <c r="A464">
        <v>877162015</v>
      </c>
      <c r="B464" s="3">
        <v>44598</v>
      </c>
      <c r="C464" s="3">
        <v>44603</v>
      </c>
      <c r="D464" t="s">
        <v>11</v>
      </c>
      <c r="E464" t="s">
        <v>12</v>
      </c>
      <c r="F464" t="s">
        <v>42</v>
      </c>
      <c r="G464" t="s">
        <v>18</v>
      </c>
      <c r="H464" t="s">
        <v>15</v>
      </c>
      <c r="I464" s="9">
        <v>588</v>
      </c>
      <c r="J464" s="9">
        <v>437.2</v>
      </c>
      <c r="K464" s="9">
        <v>263.33</v>
      </c>
      <c r="L464" s="9">
        <f>tbl_salesdata[[#This Row],[Units Sold]]*tbl_salesdata[[#This Row],[Unit Cost]]</f>
        <v>154838.03999999998</v>
      </c>
      <c r="M464" s="9">
        <f>tbl_salesdata[[#This Row],[Units Sold]]*tbl_salesdata[[#This Row],[Unit Price]]</f>
        <v>257073.6</v>
      </c>
      <c r="N464" s="9">
        <f>tbl_salesdata[[#This Row],[Total Sales]]-tbl_salesdata[[#This Row],[Total Cost]]</f>
        <v>102235.56000000003</v>
      </c>
      <c r="O464">
        <f>tbl_salesdata[[#This Row],[Ship Date]]-tbl_salesdata[[#This Row],[Order Date]]</f>
        <v>5</v>
      </c>
      <c r="P464">
        <f>WEEKDAY(tbl_salesdata[[#This Row],[Order Date]],2)</f>
        <v>7</v>
      </c>
      <c r="Q464" t="str">
        <f>TEXT(tbl_salesdata[[#This Row],[Order Date]],"dddd")</f>
        <v>Sunday</v>
      </c>
      <c r="R464" t="str">
        <f>IF(tbl_salesdata[[#This Row],[Weekdaynum]]&gt;5,"Yes","No")</f>
        <v>Yes</v>
      </c>
    </row>
    <row r="465" spans="1:18" hidden="1" x14ac:dyDescent="0.35">
      <c r="A465">
        <v>445708739</v>
      </c>
      <c r="B465" s="3">
        <v>43150</v>
      </c>
      <c r="C465" s="3">
        <v>43158</v>
      </c>
      <c r="D465" t="s">
        <v>117</v>
      </c>
      <c r="E465" t="s">
        <v>21</v>
      </c>
      <c r="F465" t="s">
        <v>30</v>
      </c>
      <c r="G465" t="s">
        <v>14</v>
      </c>
      <c r="H465" t="s">
        <v>34</v>
      </c>
      <c r="I465" s="9">
        <v>3975</v>
      </c>
      <c r="J465" s="9">
        <v>81.73</v>
      </c>
      <c r="K465" s="9">
        <v>56.67</v>
      </c>
      <c r="L465" s="9">
        <f>tbl_salesdata[[#This Row],[Units Sold]]*tbl_salesdata[[#This Row],[Unit Cost]]</f>
        <v>225263.25</v>
      </c>
      <c r="M465" s="9">
        <f>tbl_salesdata[[#This Row],[Units Sold]]*tbl_salesdata[[#This Row],[Unit Price]]</f>
        <v>324876.75</v>
      </c>
      <c r="N465" s="9">
        <f>tbl_salesdata[[#This Row],[Total Sales]]-tbl_salesdata[[#This Row],[Total Cost]]</f>
        <v>99613.5</v>
      </c>
      <c r="O465">
        <f>tbl_salesdata[[#This Row],[Ship Date]]-tbl_salesdata[[#This Row],[Order Date]]</f>
        <v>8</v>
      </c>
      <c r="P465">
        <f>WEEKDAY(tbl_salesdata[[#This Row],[Order Date]],2)</f>
        <v>1</v>
      </c>
      <c r="Q465" t="str">
        <f>TEXT(tbl_salesdata[[#This Row],[Order Date]],"dddd")</f>
        <v>Monday</v>
      </c>
      <c r="R465" t="str">
        <f>IF(tbl_salesdata[[#This Row],[Weekdaynum]]&gt;5,"Yes","No")</f>
        <v>No</v>
      </c>
    </row>
    <row r="466" spans="1:18" hidden="1" x14ac:dyDescent="0.35">
      <c r="A466">
        <v>254595124</v>
      </c>
      <c r="B466" s="3">
        <v>43240</v>
      </c>
      <c r="C466" s="3">
        <v>43250</v>
      </c>
      <c r="D466" t="s">
        <v>181</v>
      </c>
      <c r="E466" t="s">
        <v>38</v>
      </c>
      <c r="F466" t="s">
        <v>76</v>
      </c>
      <c r="G466" t="s">
        <v>18</v>
      </c>
      <c r="H466" t="s">
        <v>15</v>
      </c>
      <c r="I466" s="9">
        <v>9210</v>
      </c>
      <c r="J466" s="9">
        <v>668.27</v>
      </c>
      <c r="K466" s="9">
        <v>502.54</v>
      </c>
      <c r="L466" s="9">
        <f>tbl_salesdata[[#This Row],[Units Sold]]*tbl_salesdata[[#This Row],[Unit Cost]]</f>
        <v>4628393.4000000004</v>
      </c>
      <c r="M466" s="9">
        <f>tbl_salesdata[[#This Row],[Units Sold]]*tbl_salesdata[[#This Row],[Unit Price]]</f>
        <v>6154766.7000000002</v>
      </c>
      <c r="N466" s="9">
        <f>tbl_salesdata[[#This Row],[Total Sales]]-tbl_salesdata[[#This Row],[Total Cost]]</f>
        <v>1526373.2999999998</v>
      </c>
      <c r="O466">
        <f>tbl_salesdata[[#This Row],[Ship Date]]-tbl_salesdata[[#This Row],[Order Date]]</f>
        <v>10</v>
      </c>
      <c r="P466">
        <f>WEEKDAY(tbl_salesdata[[#This Row],[Order Date]],2)</f>
        <v>7</v>
      </c>
      <c r="Q466" t="str">
        <f>TEXT(tbl_salesdata[[#This Row],[Order Date]],"dddd")</f>
        <v>Sunday</v>
      </c>
      <c r="R466" t="str">
        <f>IF(tbl_salesdata[[#This Row],[Weekdaynum]]&gt;5,"Yes","No")</f>
        <v>Yes</v>
      </c>
    </row>
    <row r="467" spans="1:18" hidden="1" x14ac:dyDescent="0.35">
      <c r="A467">
        <v>244494998</v>
      </c>
      <c r="B467" s="3">
        <v>43389</v>
      </c>
      <c r="C467" s="3">
        <v>43407</v>
      </c>
      <c r="D467" t="s">
        <v>150</v>
      </c>
      <c r="E467" t="s">
        <v>38</v>
      </c>
      <c r="F467" t="s">
        <v>13</v>
      </c>
      <c r="G467" t="s">
        <v>14</v>
      </c>
      <c r="H467" t="s">
        <v>34</v>
      </c>
      <c r="I467" s="9">
        <v>358</v>
      </c>
      <c r="J467" s="9">
        <v>255.28</v>
      </c>
      <c r="K467" s="9">
        <v>159.41999999999999</v>
      </c>
      <c r="L467" s="9">
        <f>tbl_salesdata[[#This Row],[Units Sold]]*tbl_salesdata[[#This Row],[Unit Cost]]</f>
        <v>57072.359999999993</v>
      </c>
      <c r="M467" s="9">
        <f>tbl_salesdata[[#This Row],[Units Sold]]*tbl_salesdata[[#This Row],[Unit Price]]</f>
        <v>91390.24</v>
      </c>
      <c r="N467" s="9">
        <f>tbl_salesdata[[#This Row],[Total Sales]]-tbl_salesdata[[#This Row],[Total Cost]]</f>
        <v>34317.880000000012</v>
      </c>
      <c r="O467">
        <f>tbl_salesdata[[#This Row],[Ship Date]]-tbl_salesdata[[#This Row],[Order Date]]</f>
        <v>18</v>
      </c>
      <c r="P467">
        <f>WEEKDAY(tbl_salesdata[[#This Row],[Order Date]],2)</f>
        <v>2</v>
      </c>
      <c r="Q467" t="str">
        <f>TEXT(tbl_salesdata[[#This Row],[Order Date]],"dddd")</f>
        <v>Tuesday</v>
      </c>
      <c r="R467" t="str">
        <f>IF(tbl_salesdata[[#This Row],[Weekdaynum]]&gt;5,"Yes","No")</f>
        <v>No</v>
      </c>
    </row>
    <row r="468" spans="1:18" hidden="1" x14ac:dyDescent="0.35">
      <c r="A468">
        <v>876394689</v>
      </c>
      <c r="B468" s="3">
        <v>44126</v>
      </c>
      <c r="C468" s="3">
        <v>44141</v>
      </c>
      <c r="D468" t="s">
        <v>211</v>
      </c>
      <c r="E468" t="s">
        <v>38</v>
      </c>
      <c r="F468" t="s">
        <v>25</v>
      </c>
      <c r="G468" t="s">
        <v>14</v>
      </c>
      <c r="H468" t="s">
        <v>15</v>
      </c>
      <c r="I468" s="9">
        <v>3519</v>
      </c>
      <c r="J468" s="9">
        <v>205.7</v>
      </c>
      <c r="K468" s="9">
        <v>117.11</v>
      </c>
      <c r="L468" s="9">
        <f>tbl_salesdata[[#This Row],[Units Sold]]*tbl_salesdata[[#This Row],[Unit Cost]]</f>
        <v>412110.09</v>
      </c>
      <c r="M468" s="9">
        <f>tbl_salesdata[[#This Row],[Units Sold]]*tbl_salesdata[[#This Row],[Unit Price]]</f>
        <v>723858.29999999993</v>
      </c>
      <c r="N468" s="9">
        <f>tbl_salesdata[[#This Row],[Total Sales]]-tbl_salesdata[[#This Row],[Total Cost]]</f>
        <v>311748.2099999999</v>
      </c>
      <c r="O468">
        <f>tbl_salesdata[[#This Row],[Ship Date]]-tbl_salesdata[[#This Row],[Order Date]]</f>
        <v>15</v>
      </c>
      <c r="P468">
        <f>WEEKDAY(tbl_salesdata[[#This Row],[Order Date]],2)</f>
        <v>4</v>
      </c>
      <c r="Q468" t="str">
        <f>TEXT(tbl_salesdata[[#This Row],[Order Date]],"dddd")</f>
        <v>Thursday</v>
      </c>
      <c r="R468" t="str">
        <f>IF(tbl_salesdata[[#This Row],[Weekdaynum]]&gt;5,"Yes","No")</f>
        <v>No</v>
      </c>
    </row>
    <row r="469" spans="1:18" x14ac:dyDescent="0.35">
      <c r="A469">
        <v>538847053</v>
      </c>
      <c r="B469" s="3">
        <v>43323</v>
      </c>
      <c r="C469" s="3">
        <v>43326</v>
      </c>
      <c r="D469" t="s">
        <v>209</v>
      </c>
      <c r="E469" t="s">
        <v>32</v>
      </c>
      <c r="F469" t="s">
        <v>76</v>
      </c>
      <c r="G469" t="s">
        <v>18</v>
      </c>
      <c r="H469" t="s">
        <v>34</v>
      </c>
      <c r="I469" s="9">
        <v>5672</v>
      </c>
      <c r="J469" s="9">
        <v>668.27</v>
      </c>
      <c r="K469" s="9">
        <v>502.54</v>
      </c>
      <c r="L469" s="9">
        <f>tbl_salesdata[[#This Row],[Units Sold]]*tbl_salesdata[[#This Row],[Unit Cost]]</f>
        <v>2850406.88</v>
      </c>
      <c r="M469" s="9">
        <f>tbl_salesdata[[#This Row],[Units Sold]]*tbl_salesdata[[#This Row],[Unit Price]]</f>
        <v>3790427.44</v>
      </c>
      <c r="N469" s="9">
        <f>tbl_salesdata[[#This Row],[Total Sales]]-tbl_salesdata[[#This Row],[Total Cost]]</f>
        <v>940020.56</v>
      </c>
      <c r="O469">
        <f>tbl_salesdata[[#This Row],[Ship Date]]-tbl_salesdata[[#This Row],[Order Date]]</f>
        <v>3</v>
      </c>
      <c r="P469">
        <f>WEEKDAY(tbl_salesdata[[#This Row],[Order Date]],2)</f>
        <v>6</v>
      </c>
      <c r="Q469" t="str">
        <f>TEXT(tbl_salesdata[[#This Row],[Order Date]],"dddd")</f>
        <v>Saturday</v>
      </c>
      <c r="R469" t="str">
        <f>IF(tbl_salesdata[[#This Row],[Weekdaynum]]&gt;5,"Yes","No")</f>
        <v>Yes</v>
      </c>
    </row>
    <row r="470" spans="1:18" hidden="1" x14ac:dyDescent="0.35">
      <c r="A470">
        <v>411701333</v>
      </c>
      <c r="B470" s="3">
        <v>44531</v>
      </c>
      <c r="C470" s="3">
        <v>44549</v>
      </c>
      <c r="D470" t="s">
        <v>111</v>
      </c>
      <c r="E470" t="s">
        <v>38</v>
      </c>
      <c r="F470" t="s">
        <v>33</v>
      </c>
      <c r="G470" t="s">
        <v>14</v>
      </c>
      <c r="H470" t="s">
        <v>19</v>
      </c>
      <c r="I470" s="9">
        <v>428</v>
      </c>
      <c r="J470" s="9">
        <v>109.28</v>
      </c>
      <c r="K470" s="9">
        <v>35.840000000000003</v>
      </c>
      <c r="L470" s="9">
        <f>tbl_salesdata[[#This Row],[Units Sold]]*tbl_salesdata[[#This Row],[Unit Cost]]</f>
        <v>15339.520000000002</v>
      </c>
      <c r="M470" s="9">
        <f>tbl_salesdata[[#This Row],[Units Sold]]*tbl_salesdata[[#This Row],[Unit Price]]</f>
        <v>46771.840000000004</v>
      </c>
      <c r="N470" s="9">
        <f>tbl_salesdata[[#This Row],[Total Sales]]-tbl_salesdata[[#This Row],[Total Cost]]</f>
        <v>31432.32</v>
      </c>
      <c r="O470">
        <f>tbl_salesdata[[#This Row],[Ship Date]]-tbl_salesdata[[#This Row],[Order Date]]</f>
        <v>18</v>
      </c>
      <c r="P470">
        <f>WEEKDAY(tbl_salesdata[[#This Row],[Order Date]],2)</f>
        <v>3</v>
      </c>
      <c r="Q470" t="str">
        <f>TEXT(tbl_salesdata[[#This Row],[Order Date]],"dddd")</f>
        <v>Wednesday</v>
      </c>
      <c r="R470" t="str">
        <f>IF(tbl_salesdata[[#This Row],[Weekdaynum]]&gt;5,"Yes","No")</f>
        <v>No</v>
      </c>
    </row>
    <row r="471" spans="1:18" hidden="1" x14ac:dyDescent="0.35">
      <c r="A471">
        <v>588643443</v>
      </c>
      <c r="B471" s="3">
        <v>42737</v>
      </c>
      <c r="C471" s="3">
        <v>42744</v>
      </c>
      <c r="D471" t="s">
        <v>191</v>
      </c>
      <c r="E471" t="s">
        <v>24</v>
      </c>
      <c r="F471" t="s">
        <v>13</v>
      </c>
      <c r="G471" t="s">
        <v>14</v>
      </c>
      <c r="H471" t="s">
        <v>15</v>
      </c>
      <c r="I471" s="9">
        <v>1531</v>
      </c>
      <c r="J471" s="9">
        <v>255.28</v>
      </c>
      <c r="K471" s="9">
        <v>159.41999999999999</v>
      </c>
      <c r="L471" s="9">
        <f>tbl_salesdata[[#This Row],[Units Sold]]*tbl_salesdata[[#This Row],[Unit Cost]]</f>
        <v>244072.02</v>
      </c>
      <c r="M471" s="9">
        <f>tbl_salesdata[[#This Row],[Units Sold]]*tbl_salesdata[[#This Row],[Unit Price]]</f>
        <v>390833.68</v>
      </c>
      <c r="N471" s="9">
        <f>tbl_salesdata[[#This Row],[Total Sales]]-tbl_salesdata[[#This Row],[Total Cost]]</f>
        <v>146761.66</v>
      </c>
      <c r="O471">
        <f>tbl_salesdata[[#This Row],[Ship Date]]-tbl_salesdata[[#This Row],[Order Date]]</f>
        <v>7</v>
      </c>
      <c r="P471">
        <f>WEEKDAY(tbl_salesdata[[#This Row],[Order Date]],2)</f>
        <v>1</v>
      </c>
      <c r="Q471" t="str">
        <f>TEXT(tbl_salesdata[[#This Row],[Order Date]],"dddd")</f>
        <v>Monday</v>
      </c>
      <c r="R471" t="str">
        <f>IF(tbl_salesdata[[#This Row],[Weekdaynum]]&gt;5,"Yes","No")</f>
        <v>No</v>
      </c>
    </row>
    <row r="472" spans="1:18" hidden="1" x14ac:dyDescent="0.35">
      <c r="A472">
        <v>354655683</v>
      </c>
      <c r="B472" s="3">
        <v>44036</v>
      </c>
      <c r="C472" s="3">
        <v>44047</v>
      </c>
      <c r="D472" t="s">
        <v>175</v>
      </c>
      <c r="E472" t="s">
        <v>21</v>
      </c>
      <c r="F472" t="s">
        <v>22</v>
      </c>
      <c r="G472" t="s">
        <v>18</v>
      </c>
      <c r="H472" t="s">
        <v>15</v>
      </c>
      <c r="I472" s="9">
        <v>9353</v>
      </c>
      <c r="J472" s="9">
        <v>47.45</v>
      </c>
      <c r="K472" s="9">
        <v>31.79</v>
      </c>
      <c r="L472" s="9">
        <f>tbl_salesdata[[#This Row],[Units Sold]]*tbl_salesdata[[#This Row],[Unit Cost]]</f>
        <v>297331.87</v>
      </c>
      <c r="M472" s="9">
        <f>tbl_salesdata[[#This Row],[Units Sold]]*tbl_salesdata[[#This Row],[Unit Price]]</f>
        <v>443799.85000000003</v>
      </c>
      <c r="N472" s="9">
        <f>tbl_salesdata[[#This Row],[Total Sales]]-tbl_salesdata[[#This Row],[Total Cost]]</f>
        <v>146467.98000000004</v>
      </c>
      <c r="O472">
        <f>tbl_salesdata[[#This Row],[Ship Date]]-tbl_salesdata[[#This Row],[Order Date]]</f>
        <v>11</v>
      </c>
      <c r="P472">
        <f>WEEKDAY(tbl_salesdata[[#This Row],[Order Date]],2)</f>
        <v>5</v>
      </c>
      <c r="Q472" t="str">
        <f>TEXT(tbl_salesdata[[#This Row],[Order Date]],"dddd")</f>
        <v>Friday</v>
      </c>
      <c r="R472" t="str">
        <f>IF(tbl_salesdata[[#This Row],[Weekdaynum]]&gt;5,"Yes","No")</f>
        <v>No</v>
      </c>
    </row>
    <row r="473" spans="1:18" hidden="1" x14ac:dyDescent="0.35">
      <c r="A473">
        <v>522286880</v>
      </c>
      <c r="B473" s="3">
        <v>44090</v>
      </c>
      <c r="C473" s="3">
        <v>44103</v>
      </c>
      <c r="D473" t="s">
        <v>84</v>
      </c>
      <c r="E473" t="s">
        <v>24</v>
      </c>
      <c r="F473" t="s">
        <v>33</v>
      </c>
      <c r="G473" t="s">
        <v>18</v>
      </c>
      <c r="H473" t="s">
        <v>26</v>
      </c>
      <c r="I473" s="9">
        <v>5149</v>
      </c>
      <c r="J473" s="9">
        <v>109.28</v>
      </c>
      <c r="K473" s="9">
        <v>35.840000000000003</v>
      </c>
      <c r="L473" s="9">
        <f>tbl_salesdata[[#This Row],[Units Sold]]*tbl_salesdata[[#This Row],[Unit Cost]]</f>
        <v>184540.16</v>
      </c>
      <c r="M473" s="9">
        <f>tbl_salesdata[[#This Row],[Units Sold]]*tbl_salesdata[[#This Row],[Unit Price]]</f>
        <v>562682.72</v>
      </c>
      <c r="N473" s="9">
        <f>tbl_salesdata[[#This Row],[Total Sales]]-tbl_salesdata[[#This Row],[Total Cost]]</f>
        <v>378142.55999999994</v>
      </c>
      <c r="O473">
        <f>tbl_salesdata[[#This Row],[Ship Date]]-tbl_salesdata[[#This Row],[Order Date]]</f>
        <v>13</v>
      </c>
      <c r="P473">
        <f>WEEKDAY(tbl_salesdata[[#This Row],[Order Date]],2)</f>
        <v>3</v>
      </c>
      <c r="Q473" t="str">
        <f>TEXT(tbl_salesdata[[#This Row],[Order Date]],"dddd")</f>
        <v>Wednesday</v>
      </c>
      <c r="R473" t="str">
        <f>IF(tbl_salesdata[[#This Row],[Weekdaynum]]&gt;5,"Yes","No")</f>
        <v>No</v>
      </c>
    </row>
    <row r="474" spans="1:18" hidden="1" x14ac:dyDescent="0.35">
      <c r="A474">
        <v>624398362</v>
      </c>
      <c r="B474" s="3">
        <v>42916</v>
      </c>
      <c r="C474" s="3">
        <v>42937</v>
      </c>
      <c r="D474" t="s">
        <v>204</v>
      </c>
      <c r="E474" t="s">
        <v>21</v>
      </c>
      <c r="F474" t="s">
        <v>40</v>
      </c>
      <c r="G474" t="s">
        <v>18</v>
      </c>
      <c r="H474" t="s">
        <v>19</v>
      </c>
      <c r="I474" s="9">
        <v>2206</v>
      </c>
      <c r="J474" s="9">
        <v>651.21</v>
      </c>
      <c r="K474" s="9">
        <v>524.96</v>
      </c>
      <c r="L474" s="9">
        <f>tbl_salesdata[[#This Row],[Units Sold]]*tbl_salesdata[[#This Row],[Unit Cost]]</f>
        <v>1158061.76</v>
      </c>
      <c r="M474" s="9">
        <f>tbl_salesdata[[#This Row],[Units Sold]]*tbl_salesdata[[#This Row],[Unit Price]]</f>
        <v>1436569.26</v>
      </c>
      <c r="N474" s="9">
        <f>tbl_salesdata[[#This Row],[Total Sales]]-tbl_salesdata[[#This Row],[Total Cost]]</f>
        <v>278507.5</v>
      </c>
      <c r="O474">
        <f>tbl_salesdata[[#This Row],[Ship Date]]-tbl_salesdata[[#This Row],[Order Date]]</f>
        <v>21</v>
      </c>
      <c r="P474">
        <f>WEEKDAY(tbl_salesdata[[#This Row],[Order Date]],2)</f>
        <v>5</v>
      </c>
      <c r="Q474" t="str">
        <f>TEXT(tbl_salesdata[[#This Row],[Order Date]],"dddd")</f>
        <v>Friday</v>
      </c>
      <c r="R474" t="str">
        <f>IF(tbl_salesdata[[#This Row],[Weekdaynum]]&gt;5,"Yes","No")</f>
        <v>No</v>
      </c>
    </row>
    <row r="475" spans="1:18" hidden="1" x14ac:dyDescent="0.35">
      <c r="A475">
        <v>264163959</v>
      </c>
      <c r="B475" s="3">
        <v>42618</v>
      </c>
      <c r="C475" s="3">
        <v>42630</v>
      </c>
      <c r="D475" t="s">
        <v>113</v>
      </c>
      <c r="E475" t="s">
        <v>21</v>
      </c>
      <c r="F475" t="s">
        <v>22</v>
      </c>
      <c r="G475" t="s">
        <v>14</v>
      </c>
      <c r="H475" t="s">
        <v>19</v>
      </c>
      <c r="I475" s="9">
        <v>840</v>
      </c>
      <c r="J475" s="9">
        <v>47.45</v>
      </c>
      <c r="K475" s="9">
        <v>31.79</v>
      </c>
      <c r="L475" s="9">
        <f>tbl_salesdata[[#This Row],[Units Sold]]*tbl_salesdata[[#This Row],[Unit Cost]]</f>
        <v>26703.599999999999</v>
      </c>
      <c r="M475" s="9">
        <f>tbl_salesdata[[#This Row],[Units Sold]]*tbl_salesdata[[#This Row],[Unit Price]]</f>
        <v>39858</v>
      </c>
      <c r="N475" s="9">
        <f>tbl_salesdata[[#This Row],[Total Sales]]-tbl_salesdata[[#This Row],[Total Cost]]</f>
        <v>13154.400000000001</v>
      </c>
      <c r="O475">
        <f>tbl_salesdata[[#This Row],[Ship Date]]-tbl_salesdata[[#This Row],[Order Date]]</f>
        <v>12</v>
      </c>
      <c r="P475">
        <f>WEEKDAY(tbl_salesdata[[#This Row],[Order Date]],2)</f>
        <v>1</v>
      </c>
      <c r="Q475" t="str">
        <f>TEXT(tbl_salesdata[[#This Row],[Order Date]],"dddd")</f>
        <v>Monday</v>
      </c>
      <c r="R475" t="str">
        <f>IF(tbl_salesdata[[#This Row],[Weekdaynum]]&gt;5,"Yes","No")</f>
        <v>No</v>
      </c>
    </row>
    <row r="476" spans="1:18" hidden="1" x14ac:dyDescent="0.35">
      <c r="A476">
        <v>465069997</v>
      </c>
      <c r="B476" s="3">
        <v>42450</v>
      </c>
      <c r="C476" s="3">
        <v>42461</v>
      </c>
      <c r="D476" t="s">
        <v>136</v>
      </c>
      <c r="E476" t="s">
        <v>38</v>
      </c>
      <c r="F476" t="s">
        <v>22</v>
      </c>
      <c r="G476" t="s">
        <v>18</v>
      </c>
      <c r="H476" t="s">
        <v>15</v>
      </c>
      <c r="I476" s="9">
        <v>3402</v>
      </c>
      <c r="J476" s="9">
        <v>47.45</v>
      </c>
      <c r="K476" s="9">
        <v>31.79</v>
      </c>
      <c r="L476" s="9">
        <f>tbl_salesdata[[#This Row],[Units Sold]]*tbl_salesdata[[#This Row],[Unit Cost]]</f>
        <v>108149.58</v>
      </c>
      <c r="M476" s="9">
        <f>tbl_salesdata[[#This Row],[Units Sold]]*tbl_salesdata[[#This Row],[Unit Price]]</f>
        <v>161424.90000000002</v>
      </c>
      <c r="N476" s="9">
        <f>tbl_salesdata[[#This Row],[Total Sales]]-tbl_salesdata[[#This Row],[Total Cost]]</f>
        <v>53275.320000000022</v>
      </c>
      <c r="O476">
        <f>tbl_salesdata[[#This Row],[Ship Date]]-tbl_salesdata[[#This Row],[Order Date]]</f>
        <v>11</v>
      </c>
      <c r="P476">
        <f>WEEKDAY(tbl_salesdata[[#This Row],[Order Date]],2)</f>
        <v>1</v>
      </c>
      <c r="Q476" t="str">
        <f>TEXT(tbl_salesdata[[#This Row],[Order Date]],"dddd")</f>
        <v>Monday</v>
      </c>
      <c r="R476" t="str">
        <f>IF(tbl_salesdata[[#This Row],[Weekdaynum]]&gt;5,"Yes","No")</f>
        <v>No</v>
      </c>
    </row>
    <row r="477" spans="1:18" x14ac:dyDescent="0.35">
      <c r="A477">
        <v>399292790</v>
      </c>
      <c r="B477" s="3">
        <v>44758</v>
      </c>
      <c r="C477" s="3">
        <v>44774</v>
      </c>
      <c r="D477" t="s">
        <v>98</v>
      </c>
      <c r="E477" t="s">
        <v>38</v>
      </c>
      <c r="F477" t="s">
        <v>42</v>
      </c>
      <c r="G477" t="s">
        <v>18</v>
      </c>
      <c r="H477" t="s">
        <v>34</v>
      </c>
      <c r="I477" s="9">
        <v>8465</v>
      </c>
      <c r="J477" s="9">
        <v>437.2</v>
      </c>
      <c r="K477" s="9">
        <v>263.33</v>
      </c>
      <c r="L477" s="9">
        <f>tbl_salesdata[[#This Row],[Units Sold]]*tbl_salesdata[[#This Row],[Unit Cost]]</f>
        <v>2229088.4499999997</v>
      </c>
      <c r="M477" s="9">
        <f>tbl_salesdata[[#This Row],[Units Sold]]*tbl_salesdata[[#This Row],[Unit Price]]</f>
        <v>3700898</v>
      </c>
      <c r="N477" s="9">
        <f>tbl_salesdata[[#This Row],[Total Sales]]-tbl_salesdata[[#This Row],[Total Cost]]</f>
        <v>1471809.5500000003</v>
      </c>
      <c r="O477">
        <f>tbl_salesdata[[#This Row],[Ship Date]]-tbl_salesdata[[#This Row],[Order Date]]</f>
        <v>16</v>
      </c>
      <c r="P477">
        <f>WEEKDAY(tbl_salesdata[[#This Row],[Order Date]],2)</f>
        <v>6</v>
      </c>
      <c r="Q477" t="str">
        <f>TEXT(tbl_salesdata[[#This Row],[Order Date]],"dddd")</f>
        <v>Saturday</v>
      </c>
      <c r="R477" t="str">
        <f>IF(tbl_salesdata[[#This Row],[Weekdaynum]]&gt;5,"Yes","No")</f>
        <v>Yes</v>
      </c>
    </row>
    <row r="478" spans="1:18" hidden="1" x14ac:dyDescent="0.35">
      <c r="A478">
        <v>245811212</v>
      </c>
      <c r="B478" s="3">
        <v>42103</v>
      </c>
      <c r="C478" s="3">
        <v>42123</v>
      </c>
      <c r="D478" t="s">
        <v>65</v>
      </c>
      <c r="E478" t="s">
        <v>32</v>
      </c>
      <c r="F478" t="s">
        <v>22</v>
      </c>
      <c r="G478" t="s">
        <v>18</v>
      </c>
      <c r="H478" t="s">
        <v>34</v>
      </c>
      <c r="I478" s="9">
        <v>9855</v>
      </c>
      <c r="J478" s="9">
        <v>47.45</v>
      </c>
      <c r="K478" s="9">
        <v>31.79</v>
      </c>
      <c r="L478" s="9">
        <f>tbl_salesdata[[#This Row],[Units Sold]]*tbl_salesdata[[#This Row],[Unit Cost]]</f>
        <v>313290.45</v>
      </c>
      <c r="M478" s="9">
        <f>tbl_salesdata[[#This Row],[Units Sold]]*tbl_salesdata[[#This Row],[Unit Price]]</f>
        <v>467619.75</v>
      </c>
      <c r="N478" s="9">
        <f>tbl_salesdata[[#This Row],[Total Sales]]-tbl_salesdata[[#This Row],[Total Cost]]</f>
        <v>154329.29999999999</v>
      </c>
      <c r="O478">
        <f>tbl_salesdata[[#This Row],[Ship Date]]-tbl_salesdata[[#This Row],[Order Date]]</f>
        <v>20</v>
      </c>
      <c r="P478">
        <f>WEEKDAY(tbl_salesdata[[#This Row],[Order Date]],2)</f>
        <v>4</v>
      </c>
      <c r="Q478" t="str">
        <f>TEXT(tbl_salesdata[[#This Row],[Order Date]],"dddd")</f>
        <v>Thursday</v>
      </c>
      <c r="R478" t="str">
        <f>IF(tbl_salesdata[[#This Row],[Weekdaynum]]&gt;5,"Yes","No")</f>
        <v>No</v>
      </c>
    </row>
    <row r="479" spans="1:18" hidden="1" x14ac:dyDescent="0.35">
      <c r="A479">
        <v>424181544</v>
      </c>
      <c r="B479" s="3">
        <v>43501</v>
      </c>
      <c r="C479" s="3">
        <v>43521</v>
      </c>
      <c r="D479" t="s">
        <v>129</v>
      </c>
      <c r="E479" t="s">
        <v>21</v>
      </c>
      <c r="F479" t="s">
        <v>25</v>
      </c>
      <c r="G479" t="s">
        <v>14</v>
      </c>
      <c r="H479" t="s">
        <v>34</v>
      </c>
      <c r="I479" s="9">
        <v>3600</v>
      </c>
      <c r="J479" s="9">
        <v>205.7</v>
      </c>
      <c r="K479" s="9">
        <v>117.11</v>
      </c>
      <c r="L479" s="9">
        <f>tbl_salesdata[[#This Row],[Units Sold]]*tbl_salesdata[[#This Row],[Unit Cost]]</f>
        <v>421596</v>
      </c>
      <c r="M479" s="9">
        <f>tbl_salesdata[[#This Row],[Units Sold]]*tbl_salesdata[[#This Row],[Unit Price]]</f>
        <v>740520</v>
      </c>
      <c r="N479" s="9">
        <f>tbl_salesdata[[#This Row],[Total Sales]]-tbl_salesdata[[#This Row],[Total Cost]]</f>
        <v>318924</v>
      </c>
      <c r="O479">
        <f>tbl_salesdata[[#This Row],[Ship Date]]-tbl_salesdata[[#This Row],[Order Date]]</f>
        <v>20</v>
      </c>
      <c r="P479">
        <f>WEEKDAY(tbl_salesdata[[#This Row],[Order Date]],2)</f>
        <v>2</v>
      </c>
      <c r="Q479" t="str">
        <f>TEXT(tbl_salesdata[[#This Row],[Order Date]],"dddd")</f>
        <v>Tuesday</v>
      </c>
      <c r="R479" t="str">
        <f>IF(tbl_salesdata[[#This Row],[Weekdaynum]]&gt;5,"Yes","No")</f>
        <v>No</v>
      </c>
    </row>
    <row r="480" spans="1:18" hidden="1" x14ac:dyDescent="0.35">
      <c r="A480">
        <v>560762631</v>
      </c>
      <c r="B480" s="3">
        <v>42188</v>
      </c>
      <c r="C480" s="3">
        <v>42196</v>
      </c>
      <c r="D480" t="s">
        <v>115</v>
      </c>
      <c r="E480" t="s">
        <v>21</v>
      </c>
      <c r="F480" t="s">
        <v>40</v>
      </c>
      <c r="G480" t="s">
        <v>14</v>
      </c>
      <c r="H480" t="s">
        <v>34</v>
      </c>
      <c r="I480" s="9">
        <v>979</v>
      </c>
      <c r="J480" s="9">
        <v>651.21</v>
      </c>
      <c r="K480" s="9">
        <v>524.96</v>
      </c>
      <c r="L480" s="9">
        <f>tbl_salesdata[[#This Row],[Units Sold]]*tbl_salesdata[[#This Row],[Unit Cost]]</f>
        <v>513935.84</v>
      </c>
      <c r="M480" s="9">
        <f>tbl_salesdata[[#This Row],[Units Sold]]*tbl_salesdata[[#This Row],[Unit Price]]</f>
        <v>637534.59000000008</v>
      </c>
      <c r="N480" s="9">
        <f>tbl_salesdata[[#This Row],[Total Sales]]-tbl_salesdata[[#This Row],[Total Cost]]</f>
        <v>123598.75000000006</v>
      </c>
      <c r="O480">
        <f>tbl_salesdata[[#This Row],[Ship Date]]-tbl_salesdata[[#This Row],[Order Date]]</f>
        <v>8</v>
      </c>
      <c r="P480">
        <f>WEEKDAY(tbl_salesdata[[#This Row],[Order Date]],2)</f>
        <v>5</v>
      </c>
      <c r="Q480" t="str">
        <f>TEXT(tbl_salesdata[[#This Row],[Order Date]],"dddd")</f>
        <v>Friday</v>
      </c>
      <c r="R480" t="str">
        <f>IF(tbl_salesdata[[#This Row],[Weekdaynum]]&gt;5,"Yes","No")</f>
        <v>No</v>
      </c>
    </row>
    <row r="481" spans="1:18" hidden="1" x14ac:dyDescent="0.35">
      <c r="A481">
        <v>230603301</v>
      </c>
      <c r="B481" s="3">
        <v>43406</v>
      </c>
      <c r="C481" s="3">
        <v>43412</v>
      </c>
      <c r="D481" t="s">
        <v>63</v>
      </c>
      <c r="E481" t="s">
        <v>32</v>
      </c>
      <c r="F481" t="s">
        <v>40</v>
      </c>
      <c r="G481" t="s">
        <v>18</v>
      </c>
      <c r="H481" t="s">
        <v>34</v>
      </c>
      <c r="I481" s="9">
        <v>9496</v>
      </c>
      <c r="J481" s="9">
        <v>651.21</v>
      </c>
      <c r="K481" s="9">
        <v>524.96</v>
      </c>
      <c r="L481" s="9">
        <f>tbl_salesdata[[#This Row],[Units Sold]]*tbl_salesdata[[#This Row],[Unit Cost]]</f>
        <v>4985020.16</v>
      </c>
      <c r="M481" s="9">
        <f>tbl_salesdata[[#This Row],[Units Sold]]*tbl_salesdata[[#This Row],[Unit Price]]</f>
        <v>6183890.1600000001</v>
      </c>
      <c r="N481" s="9">
        <f>tbl_salesdata[[#This Row],[Total Sales]]-tbl_salesdata[[#This Row],[Total Cost]]</f>
        <v>1198870</v>
      </c>
      <c r="O481">
        <f>tbl_salesdata[[#This Row],[Ship Date]]-tbl_salesdata[[#This Row],[Order Date]]</f>
        <v>6</v>
      </c>
      <c r="P481">
        <f>WEEKDAY(tbl_salesdata[[#This Row],[Order Date]],2)</f>
        <v>5</v>
      </c>
      <c r="Q481" t="str">
        <f>TEXT(tbl_salesdata[[#This Row],[Order Date]],"dddd")</f>
        <v>Friday</v>
      </c>
      <c r="R481" t="str">
        <f>IF(tbl_salesdata[[#This Row],[Weekdaynum]]&gt;5,"Yes","No")</f>
        <v>No</v>
      </c>
    </row>
    <row r="482" spans="1:18" hidden="1" x14ac:dyDescent="0.35">
      <c r="A482">
        <v>429064881</v>
      </c>
      <c r="B482" s="3">
        <v>43867</v>
      </c>
      <c r="C482" s="3">
        <v>43885</v>
      </c>
      <c r="D482" t="s">
        <v>209</v>
      </c>
      <c r="E482" t="s">
        <v>32</v>
      </c>
      <c r="F482" t="s">
        <v>68</v>
      </c>
      <c r="G482" t="s">
        <v>14</v>
      </c>
      <c r="H482" t="s">
        <v>34</v>
      </c>
      <c r="I482" s="9">
        <v>8688</v>
      </c>
      <c r="J482" s="9">
        <v>154.06</v>
      </c>
      <c r="K482" s="9">
        <v>90.93</v>
      </c>
      <c r="L482" s="9">
        <f>tbl_salesdata[[#This Row],[Units Sold]]*tbl_salesdata[[#This Row],[Unit Cost]]</f>
        <v>789999.84000000008</v>
      </c>
      <c r="M482" s="9">
        <f>tbl_salesdata[[#This Row],[Units Sold]]*tbl_salesdata[[#This Row],[Unit Price]]</f>
        <v>1338473.28</v>
      </c>
      <c r="N482" s="9">
        <f>tbl_salesdata[[#This Row],[Total Sales]]-tbl_salesdata[[#This Row],[Total Cost]]</f>
        <v>548473.43999999994</v>
      </c>
      <c r="O482">
        <f>tbl_salesdata[[#This Row],[Ship Date]]-tbl_salesdata[[#This Row],[Order Date]]</f>
        <v>18</v>
      </c>
      <c r="P482">
        <f>WEEKDAY(tbl_salesdata[[#This Row],[Order Date]],2)</f>
        <v>4</v>
      </c>
      <c r="Q482" t="str">
        <f>TEXT(tbl_salesdata[[#This Row],[Order Date]],"dddd")</f>
        <v>Thursday</v>
      </c>
      <c r="R482" t="str">
        <f>IF(tbl_salesdata[[#This Row],[Weekdaynum]]&gt;5,"Yes","No")</f>
        <v>No</v>
      </c>
    </row>
    <row r="483" spans="1:18" hidden="1" x14ac:dyDescent="0.35">
      <c r="A483">
        <v>421821200</v>
      </c>
      <c r="B483" s="3">
        <v>43513</v>
      </c>
      <c r="C483" s="3">
        <v>43524</v>
      </c>
      <c r="D483" t="s">
        <v>87</v>
      </c>
      <c r="E483" t="s">
        <v>24</v>
      </c>
      <c r="F483" t="s">
        <v>76</v>
      </c>
      <c r="G483" t="s">
        <v>18</v>
      </c>
      <c r="H483" t="s">
        <v>19</v>
      </c>
      <c r="I483" s="9">
        <v>5122</v>
      </c>
      <c r="J483" s="9">
        <v>668.27</v>
      </c>
      <c r="K483" s="9">
        <v>502.54</v>
      </c>
      <c r="L483" s="9">
        <f>tbl_salesdata[[#This Row],[Units Sold]]*tbl_salesdata[[#This Row],[Unit Cost]]</f>
        <v>2574009.88</v>
      </c>
      <c r="M483" s="9">
        <f>tbl_salesdata[[#This Row],[Units Sold]]*tbl_salesdata[[#This Row],[Unit Price]]</f>
        <v>3422878.94</v>
      </c>
      <c r="N483" s="9">
        <f>tbl_salesdata[[#This Row],[Total Sales]]-tbl_salesdata[[#This Row],[Total Cost]]</f>
        <v>848869.06</v>
      </c>
      <c r="O483">
        <f>tbl_salesdata[[#This Row],[Ship Date]]-tbl_salesdata[[#This Row],[Order Date]]</f>
        <v>11</v>
      </c>
      <c r="P483">
        <f>WEEKDAY(tbl_salesdata[[#This Row],[Order Date]],2)</f>
        <v>7</v>
      </c>
      <c r="Q483" t="str">
        <f>TEXT(tbl_salesdata[[#This Row],[Order Date]],"dddd")</f>
        <v>Sunday</v>
      </c>
      <c r="R483" t="str">
        <f>IF(tbl_salesdata[[#This Row],[Weekdaynum]]&gt;5,"Yes","No")</f>
        <v>Yes</v>
      </c>
    </row>
    <row r="484" spans="1:18" hidden="1" x14ac:dyDescent="0.35">
      <c r="A484">
        <v>894858586</v>
      </c>
      <c r="B484" s="3">
        <v>42835</v>
      </c>
      <c r="C484" s="3">
        <v>42842</v>
      </c>
      <c r="D484" t="s">
        <v>66</v>
      </c>
      <c r="E484" t="s">
        <v>38</v>
      </c>
      <c r="F484" t="s">
        <v>40</v>
      </c>
      <c r="G484" t="s">
        <v>14</v>
      </c>
      <c r="H484" t="s">
        <v>19</v>
      </c>
      <c r="I484" s="9">
        <v>7396</v>
      </c>
      <c r="J484" s="9">
        <v>651.21</v>
      </c>
      <c r="K484" s="9">
        <v>524.96</v>
      </c>
      <c r="L484" s="9">
        <f>tbl_salesdata[[#This Row],[Units Sold]]*tbl_salesdata[[#This Row],[Unit Cost]]</f>
        <v>3882604.16</v>
      </c>
      <c r="M484" s="9">
        <f>tbl_salesdata[[#This Row],[Units Sold]]*tbl_salesdata[[#This Row],[Unit Price]]</f>
        <v>4816349.16</v>
      </c>
      <c r="N484" s="9">
        <f>tbl_salesdata[[#This Row],[Total Sales]]-tbl_salesdata[[#This Row],[Total Cost]]</f>
        <v>933745</v>
      </c>
      <c r="O484">
        <f>tbl_salesdata[[#This Row],[Ship Date]]-tbl_salesdata[[#This Row],[Order Date]]</f>
        <v>7</v>
      </c>
      <c r="P484">
        <f>WEEKDAY(tbl_salesdata[[#This Row],[Order Date]],2)</f>
        <v>1</v>
      </c>
      <c r="Q484" t="str">
        <f>TEXT(tbl_salesdata[[#This Row],[Order Date]],"dddd")</f>
        <v>Monday</v>
      </c>
      <c r="R484" t="str">
        <f>IF(tbl_salesdata[[#This Row],[Weekdaynum]]&gt;5,"Yes","No")</f>
        <v>No</v>
      </c>
    </row>
    <row r="485" spans="1:18" x14ac:dyDescent="0.35">
      <c r="A485">
        <v>674162137</v>
      </c>
      <c r="B485" s="3">
        <v>43680</v>
      </c>
      <c r="C485" s="3">
        <v>43697</v>
      </c>
      <c r="D485" t="s">
        <v>197</v>
      </c>
      <c r="E485" t="s">
        <v>38</v>
      </c>
      <c r="F485" t="s">
        <v>42</v>
      </c>
      <c r="G485" t="s">
        <v>18</v>
      </c>
      <c r="H485" t="s">
        <v>15</v>
      </c>
      <c r="I485" s="9">
        <v>8413</v>
      </c>
      <c r="J485" s="9">
        <v>437.2</v>
      </c>
      <c r="K485" s="9">
        <v>263.33</v>
      </c>
      <c r="L485" s="9">
        <f>tbl_salesdata[[#This Row],[Units Sold]]*tbl_salesdata[[#This Row],[Unit Cost]]</f>
        <v>2215395.29</v>
      </c>
      <c r="M485" s="9">
        <f>tbl_salesdata[[#This Row],[Units Sold]]*tbl_salesdata[[#This Row],[Unit Price]]</f>
        <v>3678163.6</v>
      </c>
      <c r="N485" s="9">
        <f>tbl_salesdata[[#This Row],[Total Sales]]-tbl_salesdata[[#This Row],[Total Cost]]</f>
        <v>1462768.31</v>
      </c>
      <c r="O485">
        <f>tbl_salesdata[[#This Row],[Ship Date]]-tbl_salesdata[[#This Row],[Order Date]]</f>
        <v>17</v>
      </c>
      <c r="P485">
        <f>WEEKDAY(tbl_salesdata[[#This Row],[Order Date]],2)</f>
        <v>6</v>
      </c>
      <c r="Q485" t="str">
        <f>TEXT(tbl_salesdata[[#This Row],[Order Date]],"dddd")</f>
        <v>Saturday</v>
      </c>
      <c r="R485" t="str">
        <f>IF(tbl_salesdata[[#This Row],[Weekdaynum]]&gt;5,"Yes","No")</f>
        <v>Yes</v>
      </c>
    </row>
    <row r="486" spans="1:18" hidden="1" x14ac:dyDescent="0.35">
      <c r="A486">
        <v>527284371</v>
      </c>
      <c r="B486" s="3">
        <v>43409</v>
      </c>
      <c r="C486" s="3">
        <v>43427</v>
      </c>
      <c r="D486" t="s">
        <v>198</v>
      </c>
      <c r="E486" t="s">
        <v>38</v>
      </c>
      <c r="F486" t="s">
        <v>13</v>
      </c>
      <c r="G486" t="s">
        <v>18</v>
      </c>
      <c r="H486" t="s">
        <v>15</v>
      </c>
      <c r="I486" s="9">
        <v>4018</v>
      </c>
      <c r="J486" s="9">
        <v>255.28</v>
      </c>
      <c r="K486" s="9">
        <v>159.41999999999999</v>
      </c>
      <c r="L486" s="9">
        <f>tbl_salesdata[[#This Row],[Units Sold]]*tbl_salesdata[[#This Row],[Unit Cost]]</f>
        <v>640549.55999999994</v>
      </c>
      <c r="M486" s="9">
        <f>tbl_salesdata[[#This Row],[Units Sold]]*tbl_salesdata[[#This Row],[Unit Price]]</f>
        <v>1025715.04</v>
      </c>
      <c r="N486" s="9">
        <f>tbl_salesdata[[#This Row],[Total Sales]]-tbl_salesdata[[#This Row],[Total Cost]]</f>
        <v>385165.4800000001</v>
      </c>
      <c r="O486">
        <f>tbl_salesdata[[#This Row],[Ship Date]]-tbl_salesdata[[#This Row],[Order Date]]</f>
        <v>18</v>
      </c>
      <c r="P486">
        <f>WEEKDAY(tbl_salesdata[[#This Row],[Order Date]],2)</f>
        <v>1</v>
      </c>
      <c r="Q486" t="str">
        <f>TEXT(tbl_salesdata[[#This Row],[Order Date]],"dddd")</f>
        <v>Monday</v>
      </c>
      <c r="R486" t="str">
        <f>IF(tbl_salesdata[[#This Row],[Weekdaynum]]&gt;5,"Yes","No")</f>
        <v>No</v>
      </c>
    </row>
    <row r="487" spans="1:18" hidden="1" x14ac:dyDescent="0.35">
      <c r="A487">
        <v>510207927</v>
      </c>
      <c r="B487" s="3">
        <v>42393</v>
      </c>
      <c r="C487" s="3">
        <v>42401</v>
      </c>
      <c r="D487" t="s">
        <v>143</v>
      </c>
      <c r="E487" t="s">
        <v>24</v>
      </c>
      <c r="F487" t="s">
        <v>22</v>
      </c>
      <c r="G487" t="s">
        <v>18</v>
      </c>
      <c r="H487" t="s">
        <v>15</v>
      </c>
      <c r="I487" s="9">
        <v>718</v>
      </c>
      <c r="J487" s="9">
        <v>47.45</v>
      </c>
      <c r="K487" s="9">
        <v>31.79</v>
      </c>
      <c r="L487" s="9">
        <f>tbl_salesdata[[#This Row],[Units Sold]]*tbl_salesdata[[#This Row],[Unit Cost]]</f>
        <v>22825.22</v>
      </c>
      <c r="M487" s="9">
        <f>tbl_salesdata[[#This Row],[Units Sold]]*tbl_salesdata[[#This Row],[Unit Price]]</f>
        <v>34069.1</v>
      </c>
      <c r="N487" s="9">
        <f>tbl_salesdata[[#This Row],[Total Sales]]-tbl_salesdata[[#This Row],[Total Cost]]</f>
        <v>11243.879999999997</v>
      </c>
      <c r="O487">
        <f>tbl_salesdata[[#This Row],[Ship Date]]-tbl_salesdata[[#This Row],[Order Date]]</f>
        <v>8</v>
      </c>
      <c r="P487">
        <f>WEEKDAY(tbl_salesdata[[#This Row],[Order Date]],2)</f>
        <v>7</v>
      </c>
      <c r="Q487" t="str">
        <f>TEXT(tbl_salesdata[[#This Row],[Order Date]],"dddd")</f>
        <v>Sunday</v>
      </c>
      <c r="R487" t="str">
        <f>IF(tbl_salesdata[[#This Row],[Weekdaynum]]&gt;5,"Yes","No")</f>
        <v>Yes</v>
      </c>
    </row>
    <row r="488" spans="1:18" hidden="1" x14ac:dyDescent="0.35">
      <c r="A488">
        <v>820482861</v>
      </c>
      <c r="B488" s="3">
        <v>43555</v>
      </c>
      <c r="C488" s="3">
        <v>43576</v>
      </c>
      <c r="D488" t="s">
        <v>27</v>
      </c>
      <c r="E488" t="s">
        <v>24</v>
      </c>
      <c r="F488" t="s">
        <v>68</v>
      </c>
      <c r="G488" t="s">
        <v>18</v>
      </c>
      <c r="H488" t="s">
        <v>19</v>
      </c>
      <c r="I488" s="9">
        <v>7967</v>
      </c>
      <c r="J488" s="9">
        <v>154.06</v>
      </c>
      <c r="K488" s="9">
        <v>90.93</v>
      </c>
      <c r="L488" s="9">
        <f>tbl_salesdata[[#This Row],[Units Sold]]*tbl_salesdata[[#This Row],[Unit Cost]]</f>
        <v>724439.31</v>
      </c>
      <c r="M488" s="9">
        <f>tbl_salesdata[[#This Row],[Units Sold]]*tbl_salesdata[[#This Row],[Unit Price]]</f>
        <v>1227396.02</v>
      </c>
      <c r="N488" s="9">
        <f>tbl_salesdata[[#This Row],[Total Sales]]-tbl_salesdata[[#This Row],[Total Cost]]</f>
        <v>502956.70999999996</v>
      </c>
      <c r="O488">
        <f>tbl_salesdata[[#This Row],[Ship Date]]-tbl_salesdata[[#This Row],[Order Date]]</f>
        <v>21</v>
      </c>
      <c r="P488">
        <f>WEEKDAY(tbl_salesdata[[#This Row],[Order Date]],2)</f>
        <v>7</v>
      </c>
      <c r="Q488" t="str">
        <f>TEXT(tbl_salesdata[[#This Row],[Order Date]],"dddd")</f>
        <v>Sunday</v>
      </c>
      <c r="R488" t="str">
        <f>IF(tbl_salesdata[[#This Row],[Weekdaynum]]&gt;5,"Yes","No")</f>
        <v>Yes</v>
      </c>
    </row>
    <row r="489" spans="1:18" hidden="1" x14ac:dyDescent="0.35">
      <c r="A489">
        <v>695658004</v>
      </c>
      <c r="B489" s="3">
        <v>43409</v>
      </c>
      <c r="C489" s="3">
        <v>43421</v>
      </c>
      <c r="D489" t="s">
        <v>187</v>
      </c>
      <c r="E489" t="s">
        <v>29</v>
      </c>
      <c r="F489" t="s">
        <v>42</v>
      </c>
      <c r="G489" t="s">
        <v>14</v>
      </c>
      <c r="H489" t="s">
        <v>15</v>
      </c>
      <c r="I489" s="9">
        <v>9517</v>
      </c>
      <c r="J489" s="9">
        <v>437.2</v>
      </c>
      <c r="K489" s="9">
        <v>263.33</v>
      </c>
      <c r="L489" s="9">
        <f>tbl_salesdata[[#This Row],[Units Sold]]*tbl_salesdata[[#This Row],[Unit Cost]]</f>
        <v>2506111.61</v>
      </c>
      <c r="M489" s="9">
        <f>tbl_salesdata[[#This Row],[Units Sold]]*tbl_salesdata[[#This Row],[Unit Price]]</f>
        <v>4160832.4</v>
      </c>
      <c r="N489" s="9">
        <f>tbl_salesdata[[#This Row],[Total Sales]]-tbl_salesdata[[#This Row],[Total Cost]]</f>
        <v>1654720.79</v>
      </c>
      <c r="O489">
        <f>tbl_salesdata[[#This Row],[Ship Date]]-tbl_salesdata[[#This Row],[Order Date]]</f>
        <v>12</v>
      </c>
      <c r="P489">
        <f>WEEKDAY(tbl_salesdata[[#This Row],[Order Date]],2)</f>
        <v>1</v>
      </c>
      <c r="Q489" t="str">
        <f>TEXT(tbl_salesdata[[#This Row],[Order Date]],"dddd")</f>
        <v>Monday</v>
      </c>
      <c r="R489" t="str">
        <f>IF(tbl_salesdata[[#This Row],[Weekdaynum]]&gt;5,"Yes","No")</f>
        <v>No</v>
      </c>
    </row>
    <row r="490" spans="1:18" hidden="1" x14ac:dyDescent="0.35">
      <c r="A490">
        <v>793594682</v>
      </c>
      <c r="B490" s="3">
        <v>42088</v>
      </c>
      <c r="C490" s="3">
        <v>42107</v>
      </c>
      <c r="D490" t="s">
        <v>212</v>
      </c>
      <c r="E490" t="s">
        <v>32</v>
      </c>
      <c r="F490" t="s">
        <v>42</v>
      </c>
      <c r="G490" t="s">
        <v>18</v>
      </c>
      <c r="H490" t="s">
        <v>34</v>
      </c>
      <c r="I490" s="9">
        <v>1157</v>
      </c>
      <c r="J490" s="9">
        <v>437.2</v>
      </c>
      <c r="K490" s="9">
        <v>263.33</v>
      </c>
      <c r="L490" s="9">
        <f>tbl_salesdata[[#This Row],[Units Sold]]*tbl_salesdata[[#This Row],[Unit Cost]]</f>
        <v>304672.81</v>
      </c>
      <c r="M490" s="9">
        <f>tbl_salesdata[[#This Row],[Units Sold]]*tbl_salesdata[[#This Row],[Unit Price]]</f>
        <v>505840.39999999997</v>
      </c>
      <c r="N490" s="9">
        <f>tbl_salesdata[[#This Row],[Total Sales]]-tbl_salesdata[[#This Row],[Total Cost]]</f>
        <v>201167.58999999997</v>
      </c>
      <c r="O490">
        <f>tbl_salesdata[[#This Row],[Ship Date]]-tbl_salesdata[[#This Row],[Order Date]]</f>
        <v>19</v>
      </c>
      <c r="P490">
        <f>WEEKDAY(tbl_salesdata[[#This Row],[Order Date]],2)</f>
        <v>3</v>
      </c>
      <c r="Q490" t="str">
        <f>TEXT(tbl_salesdata[[#This Row],[Order Date]],"dddd")</f>
        <v>Wednesday</v>
      </c>
      <c r="R490" t="str">
        <f>IF(tbl_salesdata[[#This Row],[Weekdaynum]]&gt;5,"Yes","No")</f>
        <v>No</v>
      </c>
    </row>
    <row r="491" spans="1:18" hidden="1" x14ac:dyDescent="0.35">
      <c r="A491">
        <v>942466723</v>
      </c>
      <c r="B491" s="3">
        <v>43689</v>
      </c>
      <c r="C491" s="3">
        <v>43691</v>
      </c>
      <c r="D491" t="s">
        <v>114</v>
      </c>
      <c r="E491" t="s">
        <v>38</v>
      </c>
      <c r="F491" t="s">
        <v>13</v>
      </c>
      <c r="G491" t="s">
        <v>14</v>
      </c>
      <c r="H491" t="s">
        <v>15</v>
      </c>
      <c r="I491" s="9">
        <v>5702</v>
      </c>
      <c r="J491" s="9">
        <v>255.28</v>
      </c>
      <c r="K491" s="9">
        <v>159.41999999999999</v>
      </c>
      <c r="L491" s="9">
        <f>tbl_salesdata[[#This Row],[Units Sold]]*tbl_salesdata[[#This Row],[Unit Cost]]</f>
        <v>909012.84</v>
      </c>
      <c r="M491" s="9">
        <f>tbl_salesdata[[#This Row],[Units Sold]]*tbl_salesdata[[#This Row],[Unit Price]]</f>
        <v>1455606.56</v>
      </c>
      <c r="N491" s="9">
        <f>tbl_salesdata[[#This Row],[Total Sales]]-tbl_salesdata[[#This Row],[Total Cost]]</f>
        <v>546593.72000000009</v>
      </c>
      <c r="O491">
        <f>tbl_salesdata[[#This Row],[Ship Date]]-tbl_salesdata[[#This Row],[Order Date]]</f>
        <v>2</v>
      </c>
      <c r="P491">
        <f>WEEKDAY(tbl_salesdata[[#This Row],[Order Date]],2)</f>
        <v>1</v>
      </c>
      <c r="Q491" t="str">
        <f>TEXT(tbl_salesdata[[#This Row],[Order Date]],"dddd")</f>
        <v>Monday</v>
      </c>
      <c r="R491" t="str">
        <f>IF(tbl_salesdata[[#This Row],[Weekdaynum]]&gt;5,"Yes","No")</f>
        <v>No</v>
      </c>
    </row>
    <row r="492" spans="1:18" hidden="1" x14ac:dyDescent="0.35">
      <c r="A492">
        <v>590760457</v>
      </c>
      <c r="B492" s="3">
        <v>44666</v>
      </c>
      <c r="C492" s="3">
        <v>44679</v>
      </c>
      <c r="D492" t="s">
        <v>190</v>
      </c>
      <c r="E492" t="s">
        <v>38</v>
      </c>
      <c r="F492" t="s">
        <v>56</v>
      </c>
      <c r="G492" t="s">
        <v>18</v>
      </c>
      <c r="H492" t="s">
        <v>26</v>
      </c>
      <c r="I492" s="9">
        <v>8002</v>
      </c>
      <c r="J492" s="9">
        <v>9.33</v>
      </c>
      <c r="K492" s="9">
        <v>6.92</v>
      </c>
      <c r="L492" s="9">
        <f>tbl_salesdata[[#This Row],[Units Sold]]*tbl_salesdata[[#This Row],[Unit Cost]]</f>
        <v>55373.84</v>
      </c>
      <c r="M492" s="9">
        <f>tbl_salesdata[[#This Row],[Units Sold]]*tbl_salesdata[[#This Row],[Unit Price]]</f>
        <v>74658.66</v>
      </c>
      <c r="N492" s="9">
        <f>tbl_salesdata[[#This Row],[Total Sales]]-tbl_salesdata[[#This Row],[Total Cost]]</f>
        <v>19284.820000000007</v>
      </c>
      <c r="O492">
        <f>tbl_salesdata[[#This Row],[Ship Date]]-tbl_salesdata[[#This Row],[Order Date]]</f>
        <v>13</v>
      </c>
      <c r="P492">
        <f>WEEKDAY(tbl_salesdata[[#This Row],[Order Date]],2)</f>
        <v>5</v>
      </c>
      <c r="Q492" t="str">
        <f>TEXT(tbl_salesdata[[#This Row],[Order Date]],"dddd")</f>
        <v>Friday</v>
      </c>
      <c r="R492" t="str">
        <f>IF(tbl_salesdata[[#This Row],[Weekdaynum]]&gt;5,"Yes","No")</f>
        <v>No</v>
      </c>
    </row>
    <row r="493" spans="1:18" x14ac:dyDescent="0.35">
      <c r="A493">
        <v>273719060</v>
      </c>
      <c r="B493" s="3">
        <v>42924</v>
      </c>
      <c r="C493" s="3">
        <v>42935</v>
      </c>
      <c r="D493" t="s">
        <v>219</v>
      </c>
      <c r="E493" t="s">
        <v>38</v>
      </c>
      <c r="F493" t="s">
        <v>42</v>
      </c>
      <c r="G493" t="s">
        <v>18</v>
      </c>
      <c r="H493" t="s">
        <v>19</v>
      </c>
      <c r="I493" s="9">
        <v>8407</v>
      </c>
      <c r="J493" s="9">
        <v>437.2</v>
      </c>
      <c r="K493" s="9">
        <v>263.33</v>
      </c>
      <c r="L493" s="9">
        <f>tbl_salesdata[[#This Row],[Units Sold]]*tbl_salesdata[[#This Row],[Unit Cost]]</f>
        <v>2213815.31</v>
      </c>
      <c r="M493" s="9">
        <f>tbl_salesdata[[#This Row],[Units Sold]]*tbl_salesdata[[#This Row],[Unit Price]]</f>
        <v>3675540.4</v>
      </c>
      <c r="N493" s="9">
        <f>tbl_salesdata[[#This Row],[Total Sales]]-tbl_salesdata[[#This Row],[Total Cost]]</f>
        <v>1461725.0899999999</v>
      </c>
      <c r="O493">
        <f>tbl_salesdata[[#This Row],[Ship Date]]-tbl_salesdata[[#This Row],[Order Date]]</f>
        <v>11</v>
      </c>
      <c r="P493">
        <f>WEEKDAY(tbl_salesdata[[#This Row],[Order Date]],2)</f>
        <v>6</v>
      </c>
      <c r="Q493" t="str">
        <f>TEXT(tbl_salesdata[[#This Row],[Order Date]],"dddd")</f>
        <v>Saturday</v>
      </c>
      <c r="R493" t="str">
        <f>IF(tbl_salesdata[[#This Row],[Weekdaynum]]&gt;5,"Yes","No")</f>
        <v>Yes</v>
      </c>
    </row>
    <row r="494" spans="1:18" hidden="1" x14ac:dyDescent="0.35">
      <c r="A494">
        <v>581120812</v>
      </c>
      <c r="B494" s="3">
        <v>44026</v>
      </c>
      <c r="C494" s="3">
        <v>44029</v>
      </c>
      <c r="D494" t="s">
        <v>69</v>
      </c>
      <c r="E494" t="s">
        <v>38</v>
      </c>
      <c r="F494" t="s">
        <v>22</v>
      </c>
      <c r="G494" t="s">
        <v>18</v>
      </c>
      <c r="H494" t="s">
        <v>26</v>
      </c>
      <c r="I494" s="9">
        <v>5417</v>
      </c>
      <c r="J494" s="9">
        <v>47.45</v>
      </c>
      <c r="K494" s="9">
        <v>31.79</v>
      </c>
      <c r="L494" s="9">
        <f>tbl_salesdata[[#This Row],[Units Sold]]*tbl_salesdata[[#This Row],[Unit Cost]]</f>
        <v>172206.43</v>
      </c>
      <c r="M494" s="9">
        <f>tbl_salesdata[[#This Row],[Units Sold]]*tbl_salesdata[[#This Row],[Unit Price]]</f>
        <v>257036.65000000002</v>
      </c>
      <c r="N494" s="9">
        <f>tbl_salesdata[[#This Row],[Total Sales]]-tbl_salesdata[[#This Row],[Total Cost]]</f>
        <v>84830.22000000003</v>
      </c>
      <c r="O494">
        <f>tbl_salesdata[[#This Row],[Ship Date]]-tbl_salesdata[[#This Row],[Order Date]]</f>
        <v>3</v>
      </c>
      <c r="P494">
        <f>WEEKDAY(tbl_salesdata[[#This Row],[Order Date]],2)</f>
        <v>2</v>
      </c>
      <c r="Q494" t="str">
        <f>TEXT(tbl_salesdata[[#This Row],[Order Date]],"dddd")</f>
        <v>Tuesday</v>
      </c>
      <c r="R494" t="str">
        <f>IF(tbl_salesdata[[#This Row],[Weekdaynum]]&gt;5,"Yes","No")</f>
        <v>No</v>
      </c>
    </row>
    <row r="495" spans="1:18" hidden="1" x14ac:dyDescent="0.35">
      <c r="A495">
        <v>171722590</v>
      </c>
      <c r="B495" s="3">
        <v>44066</v>
      </c>
      <c r="C495" s="3">
        <v>44084</v>
      </c>
      <c r="D495" t="s">
        <v>132</v>
      </c>
      <c r="E495" t="s">
        <v>38</v>
      </c>
      <c r="F495" t="s">
        <v>56</v>
      </c>
      <c r="G495" t="s">
        <v>18</v>
      </c>
      <c r="H495" t="s">
        <v>34</v>
      </c>
      <c r="I495" s="9">
        <v>5385</v>
      </c>
      <c r="J495" s="9">
        <v>9.33</v>
      </c>
      <c r="K495" s="9">
        <v>6.92</v>
      </c>
      <c r="L495" s="9">
        <f>tbl_salesdata[[#This Row],[Units Sold]]*tbl_salesdata[[#This Row],[Unit Cost]]</f>
        <v>37264.199999999997</v>
      </c>
      <c r="M495" s="9">
        <f>tbl_salesdata[[#This Row],[Units Sold]]*tbl_salesdata[[#This Row],[Unit Price]]</f>
        <v>50242.05</v>
      </c>
      <c r="N495" s="9">
        <f>tbl_salesdata[[#This Row],[Total Sales]]-tbl_salesdata[[#This Row],[Total Cost]]</f>
        <v>12977.850000000006</v>
      </c>
      <c r="O495">
        <f>tbl_salesdata[[#This Row],[Ship Date]]-tbl_salesdata[[#This Row],[Order Date]]</f>
        <v>18</v>
      </c>
      <c r="P495">
        <f>WEEKDAY(tbl_salesdata[[#This Row],[Order Date]],2)</f>
        <v>7</v>
      </c>
      <c r="Q495" t="str">
        <f>TEXT(tbl_salesdata[[#This Row],[Order Date]],"dddd")</f>
        <v>Sunday</v>
      </c>
      <c r="R495" t="str">
        <f>IF(tbl_salesdata[[#This Row],[Weekdaynum]]&gt;5,"Yes","No")</f>
        <v>Yes</v>
      </c>
    </row>
    <row r="496" spans="1:18" x14ac:dyDescent="0.35">
      <c r="A496">
        <v>784021556</v>
      </c>
      <c r="B496" s="3">
        <v>43792</v>
      </c>
      <c r="C496" s="3">
        <v>43804</v>
      </c>
      <c r="D496" t="s">
        <v>75</v>
      </c>
      <c r="E496" t="s">
        <v>38</v>
      </c>
      <c r="F496" t="s">
        <v>42</v>
      </c>
      <c r="G496" t="s">
        <v>18</v>
      </c>
      <c r="H496" t="s">
        <v>34</v>
      </c>
      <c r="I496" s="9">
        <v>8256</v>
      </c>
      <c r="J496" s="9">
        <v>437.2</v>
      </c>
      <c r="K496" s="9">
        <v>263.33</v>
      </c>
      <c r="L496" s="9">
        <f>tbl_salesdata[[#This Row],[Units Sold]]*tbl_salesdata[[#This Row],[Unit Cost]]</f>
        <v>2174052.48</v>
      </c>
      <c r="M496" s="9">
        <f>tbl_salesdata[[#This Row],[Units Sold]]*tbl_salesdata[[#This Row],[Unit Price]]</f>
        <v>3609523.1999999997</v>
      </c>
      <c r="N496" s="9">
        <f>tbl_salesdata[[#This Row],[Total Sales]]-tbl_salesdata[[#This Row],[Total Cost]]</f>
        <v>1435470.7199999997</v>
      </c>
      <c r="O496">
        <f>tbl_salesdata[[#This Row],[Ship Date]]-tbl_salesdata[[#This Row],[Order Date]]</f>
        <v>12</v>
      </c>
      <c r="P496">
        <f>WEEKDAY(tbl_salesdata[[#This Row],[Order Date]],2)</f>
        <v>6</v>
      </c>
      <c r="Q496" t="str">
        <f>TEXT(tbl_salesdata[[#This Row],[Order Date]],"dddd")</f>
        <v>Saturday</v>
      </c>
      <c r="R496" t="str">
        <f>IF(tbl_salesdata[[#This Row],[Weekdaynum]]&gt;5,"Yes","No")</f>
        <v>Yes</v>
      </c>
    </row>
    <row r="497" spans="1:18" hidden="1" x14ac:dyDescent="0.35">
      <c r="A497">
        <v>342450988</v>
      </c>
      <c r="B497" s="3">
        <v>43328</v>
      </c>
      <c r="C497" s="3">
        <v>43329</v>
      </c>
      <c r="D497" t="s">
        <v>183</v>
      </c>
      <c r="E497" t="s">
        <v>24</v>
      </c>
      <c r="F497" t="s">
        <v>22</v>
      </c>
      <c r="G497" t="s">
        <v>18</v>
      </c>
      <c r="H497" t="s">
        <v>34</v>
      </c>
      <c r="I497" s="9">
        <v>7712</v>
      </c>
      <c r="J497" s="9">
        <v>47.45</v>
      </c>
      <c r="K497" s="9">
        <v>31.79</v>
      </c>
      <c r="L497" s="9">
        <f>tbl_salesdata[[#This Row],[Units Sold]]*tbl_salesdata[[#This Row],[Unit Cost]]</f>
        <v>245164.47999999998</v>
      </c>
      <c r="M497" s="9">
        <f>tbl_salesdata[[#This Row],[Units Sold]]*tbl_salesdata[[#This Row],[Unit Price]]</f>
        <v>365934.4</v>
      </c>
      <c r="N497" s="9">
        <f>tbl_salesdata[[#This Row],[Total Sales]]-tbl_salesdata[[#This Row],[Total Cost]]</f>
        <v>120769.92000000004</v>
      </c>
      <c r="O497">
        <f>tbl_salesdata[[#This Row],[Ship Date]]-tbl_salesdata[[#This Row],[Order Date]]</f>
        <v>1</v>
      </c>
      <c r="P497">
        <f>WEEKDAY(tbl_salesdata[[#This Row],[Order Date]],2)</f>
        <v>4</v>
      </c>
      <c r="Q497" t="str">
        <f>TEXT(tbl_salesdata[[#This Row],[Order Date]],"dddd")</f>
        <v>Thursday</v>
      </c>
      <c r="R497" t="str">
        <f>IF(tbl_salesdata[[#This Row],[Weekdaynum]]&gt;5,"Yes","No")</f>
        <v>No</v>
      </c>
    </row>
    <row r="498" spans="1:18" hidden="1" x14ac:dyDescent="0.35">
      <c r="A498">
        <v>142987763</v>
      </c>
      <c r="B498" s="3">
        <v>43695</v>
      </c>
      <c r="C498" s="3">
        <v>43713</v>
      </c>
      <c r="D498" t="s">
        <v>91</v>
      </c>
      <c r="E498" t="s">
        <v>21</v>
      </c>
      <c r="F498" t="s">
        <v>76</v>
      </c>
      <c r="G498" t="s">
        <v>18</v>
      </c>
      <c r="H498" t="s">
        <v>26</v>
      </c>
      <c r="I498" s="9">
        <v>2112</v>
      </c>
      <c r="J498" s="9">
        <v>668.27</v>
      </c>
      <c r="K498" s="9">
        <v>502.54</v>
      </c>
      <c r="L498" s="9">
        <f>tbl_salesdata[[#This Row],[Units Sold]]*tbl_salesdata[[#This Row],[Unit Cost]]</f>
        <v>1061364.48</v>
      </c>
      <c r="M498" s="9">
        <f>tbl_salesdata[[#This Row],[Units Sold]]*tbl_salesdata[[#This Row],[Unit Price]]</f>
        <v>1411386.24</v>
      </c>
      <c r="N498" s="9">
        <f>tbl_salesdata[[#This Row],[Total Sales]]-tbl_salesdata[[#This Row],[Total Cost]]</f>
        <v>350021.76</v>
      </c>
      <c r="O498">
        <f>tbl_salesdata[[#This Row],[Ship Date]]-tbl_salesdata[[#This Row],[Order Date]]</f>
        <v>18</v>
      </c>
      <c r="P498">
        <f>WEEKDAY(tbl_salesdata[[#This Row],[Order Date]],2)</f>
        <v>7</v>
      </c>
      <c r="Q498" t="str">
        <f>TEXT(tbl_salesdata[[#This Row],[Order Date]],"dddd")</f>
        <v>Sunday</v>
      </c>
      <c r="R498" t="str">
        <f>IF(tbl_salesdata[[#This Row],[Weekdaynum]]&gt;5,"Yes","No")</f>
        <v>Yes</v>
      </c>
    </row>
    <row r="499" spans="1:18" hidden="1" x14ac:dyDescent="0.35">
      <c r="A499">
        <v>251100528</v>
      </c>
      <c r="B499" s="3">
        <v>43994</v>
      </c>
      <c r="C499" s="3">
        <v>44000</v>
      </c>
      <c r="D499" t="s">
        <v>146</v>
      </c>
      <c r="E499" t="s">
        <v>29</v>
      </c>
      <c r="F499" t="s">
        <v>33</v>
      </c>
      <c r="G499" t="s">
        <v>18</v>
      </c>
      <c r="H499" t="s">
        <v>26</v>
      </c>
      <c r="I499" s="9">
        <v>5081</v>
      </c>
      <c r="J499" s="9">
        <v>109.28</v>
      </c>
      <c r="K499" s="9">
        <v>35.840000000000003</v>
      </c>
      <c r="L499" s="9">
        <f>tbl_salesdata[[#This Row],[Units Sold]]*tbl_salesdata[[#This Row],[Unit Cost]]</f>
        <v>182103.04000000001</v>
      </c>
      <c r="M499" s="9">
        <f>tbl_salesdata[[#This Row],[Units Sold]]*tbl_salesdata[[#This Row],[Unit Price]]</f>
        <v>555251.68000000005</v>
      </c>
      <c r="N499" s="9">
        <f>tbl_salesdata[[#This Row],[Total Sales]]-tbl_salesdata[[#This Row],[Total Cost]]</f>
        <v>373148.64</v>
      </c>
      <c r="O499">
        <f>tbl_salesdata[[#This Row],[Ship Date]]-tbl_salesdata[[#This Row],[Order Date]]</f>
        <v>6</v>
      </c>
      <c r="P499">
        <f>WEEKDAY(tbl_salesdata[[#This Row],[Order Date]],2)</f>
        <v>5</v>
      </c>
      <c r="Q499" t="str">
        <f>TEXT(tbl_salesdata[[#This Row],[Order Date]],"dddd")</f>
        <v>Friday</v>
      </c>
      <c r="R499" t="str">
        <f>IF(tbl_salesdata[[#This Row],[Weekdaynum]]&gt;5,"Yes","No")</f>
        <v>No</v>
      </c>
    </row>
    <row r="500" spans="1:18" hidden="1" x14ac:dyDescent="0.35">
      <c r="A500">
        <v>677775609</v>
      </c>
      <c r="B500" s="3">
        <v>43941</v>
      </c>
      <c r="C500" s="3">
        <v>43942</v>
      </c>
      <c r="D500" t="s">
        <v>39</v>
      </c>
      <c r="E500" t="s">
        <v>29</v>
      </c>
      <c r="F500" t="s">
        <v>42</v>
      </c>
      <c r="G500" t="s">
        <v>14</v>
      </c>
      <c r="H500" t="s">
        <v>26</v>
      </c>
      <c r="I500" s="9">
        <v>7719</v>
      </c>
      <c r="J500" s="9">
        <v>437.2</v>
      </c>
      <c r="K500" s="9">
        <v>263.33</v>
      </c>
      <c r="L500" s="9">
        <f>tbl_salesdata[[#This Row],[Units Sold]]*tbl_salesdata[[#This Row],[Unit Cost]]</f>
        <v>2032644.2699999998</v>
      </c>
      <c r="M500" s="9">
        <f>tbl_salesdata[[#This Row],[Units Sold]]*tbl_salesdata[[#This Row],[Unit Price]]</f>
        <v>3374746.8</v>
      </c>
      <c r="N500" s="9">
        <f>tbl_salesdata[[#This Row],[Total Sales]]-tbl_salesdata[[#This Row],[Total Cost]]</f>
        <v>1342102.53</v>
      </c>
      <c r="O500">
        <f>tbl_salesdata[[#This Row],[Ship Date]]-tbl_salesdata[[#This Row],[Order Date]]</f>
        <v>1</v>
      </c>
      <c r="P500">
        <f>WEEKDAY(tbl_salesdata[[#This Row],[Order Date]],2)</f>
        <v>1</v>
      </c>
      <c r="Q500" t="str">
        <f>TEXT(tbl_salesdata[[#This Row],[Order Date]],"dddd")</f>
        <v>Monday</v>
      </c>
      <c r="R500" t="str">
        <f>IF(tbl_salesdata[[#This Row],[Weekdaynum]]&gt;5,"Yes","No")</f>
        <v>No</v>
      </c>
    </row>
    <row r="501" spans="1:18" hidden="1" x14ac:dyDescent="0.35">
      <c r="A501">
        <v>604311835</v>
      </c>
      <c r="B501" s="3">
        <v>44454</v>
      </c>
      <c r="C501" s="3">
        <v>44468</v>
      </c>
      <c r="D501" t="s">
        <v>162</v>
      </c>
      <c r="E501" t="s">
        <v>38</v>
      </c>
      <c r="F501" t="s">
        <v>17</v>
      </c>
      <c r="G501" t="s">
        <v>18</v>
      </c>
      <c r="H501" t="s">
        <v>15</v>
      </c>
      <c r="I501" s="9">
        <v>8156</v>
      </c>
      <c r="J501" s="9">
        <v>152.58000000000001</v>
      </c>
      <c r="K501" s="9">
        <v>97.44</v>
      </c>
      <c r="L501" s="9">
        <f>tbl_salesdata[[#This Row],[Units Sold]]*tbl_salesdata[[#This Row],[Unit Cost]]</f>
        <v>794720.64</v>
      </c>
      <c r="M501" s="9">
        <f>tbl_salesdata[[#This Row],[Units Sold]]*tbl_salesdata[[#This Row],[Unit Price]]</f>
        <v>1244442.4800000002</v>
      </c>
      <c r="N501" s="9">
        <f>tbl_salesdata[[#This Row],[Total Sales]]-tbl_salesdata[[#This Row],[Total Cost]]</f>
        <v>449721.8400000002</v>
      </c>
      <c r="O501">
        <f>tbl_salesdata[[#This Row],[Ship Date]]-tbl_salesdata[[#This Row],[Order Date]]</f>
        <v>14</v>
      </c>
      <c r="P501">
        <f>WEEKDAY(tbl_salesdata[[#This Row],[Order Date]],2)</f>
        <v>3</v>
      </c>
      <c r="Q501" t="str">
        <f>TEXT(tbl_salesdata[[#This Row],[Order Date]],"dddd")</f>
        <v>Wednesday</v>
      </c>
      <c r="R501" t="str">
        <f>IF(tbl_salesdata[[#This Row],[Weekdaynum]]&gt;5,"Yes","No")</f>
        <v>No</v>
      </c>
    </row>
    <row r="502" spans="1:18" x14ac:dyDescent="0.35">
      <c r="A502">
        <v>165538489</v>
      </c>
      <c r="B502" s="3">
        <v>42280</v>
      </c>
      <c r="C502" s="3">
        <v>42300</v>
      </c>
      <c r="D502" t="s">
        <v>213</v>
      </c>
      <c r="E502" t="s">
        <v>38</v>
      </c>
      <c r="F502" t="s">
        <v>76</v>
      </c>
      <c r="G502" t="s">
        <v>18</v>
      </c>
      <c r="H502" t="s">
        <v>15</v>
      </c>
      <c r="I502" s="9">
        <v>5372</v>
      </c>
      <c r="J502" s="9">
        <v>668.27</v>
      </c>
      <c r="K502" s="9">
        <v>502.54</v>
      </c>
      <c r="L502" s="9">
        <f>tbl_salesdata[[#This Row],[Units Sold]]*tbl_salesdata[[#This Row],[Unit Cost]]</f>
        <v>2699644.88</v>
      </c>
      <c r="M502" s="9">
        <f>tbl_salesdata[[#This Row],[Units Sold]]*tbl_salesdata[[#This Row],[Unit Price]]</f>
        <v>3589946.44</v>
      </c>
      <c r="N502" s="9">
        <f>tbl_salesdata[[#This Row],[Total Sales]]-tbl_salesdata[[#This Row],[Total Cost]]</f>
        <v>890301.56</v>
      </c>
      <c r="O502">
        <f>tbl_salesdata[[#This Row],[Ship Date]]-tbl_salesdata[[#This Row],[Order Date]]</f>
        <v>20</v>
      </c>
      <c r="P502">
        <f>WEEKDAY(tbl_salesdata[[#This Row],[Order Date]],2)</f>
        <v>6</v>
      </c>
      <c r="Q502" t="str">
        <f>TEXT(tbl_salesdata[[#This Row],[Order Date]],"dddd")</f>
        <v>Saturday</v>
      </c>
      <c r="R502" t="str">
        <f>IF(tbl_salesdata[[#This Row],[Weekdaynum]]&gt;5,"Yes","No")</f>
        <v>Yes</v>
      </c>
    </row>
    <row r="503" spans="1:18" hidden="1" x14ac:dyDescent="0.35">
      <c r="A503">
        <v>533725535</v>
      </c>
      <c r="B503" s="3">
        <v>43944</v>
      </c>
      <c r="C503" s="3">
        <v>43965</v>
      </c>
      <c r="D503" t="s">
        <v>108</v>
      </c>
      <c r="E503" t="s">
        <v>12</v>
      </c>
      <c r="F503" t="s">
        <v>17</v>
      </c>
      <c r="G503" t="s">
        <v>14</v>
      </c>
      <c r="H503" t="s">
        <v>26</v>
      </c>
      <c r="I503" s="9">
        <v>101</v>
      </c>
      <c r="J503" s="9">
        <v>152.58000000000001</v>
      </c>
      <c r="K503" s="9">
        <v>97.44</v>
      </c>
      <c r="L503" s="9">
        <f>tbl_salesdata[[#This Row],[Units Sold]]*tbl_salesdata[[#This Row],[Unit Cost]]</f>
        <v>9841.44</v>
      </c>
      <c r="M503" s="9">
        <f>tbl_salesdata[[#This Row],[Units Sold]]*tbl_salesdata[[#This Row],[Unit Price]]</f>
        <v>15410.580000000002</v>
      </c>
      <c r="N503" s="9">
        <f>tbl_salesdata[[#This Row],[Total Sales]]-tbl_salesdata[[#This Row],[Total Cost]]</f>
        <v>5569.1400000000012</v>
      </c>
      <c r="O503">
        <f>tbl_salesdata[[#This Row],[Ship Date]]-tbl_salesdata[[#This Row],[Order Date]]</f>
        <v>21</v>
      </c>
      <c r="P503">
        <f>WEEKDAY(tbl_salesdata[[#This Row],[Order Date]],2)</f>
        <v>4</v>
      </c>
      <c r="Q503" t="str">
        <f>TEXT(tbl_salesdata[[#This Row],[Order Date]],"dddd")</f>
        <v>Thursday</v>
      </c>
      <c r="R503" t="str">
        <f>IF(tbl_salesdata[[#This Row],[Weekdaynum]]&gt;5,"Yes","No")</f>
        <v>No</v>
      </c>
    </row>
    <row r="504" spans="1:18" hidden="1" x14ac:dyDescent="0.35">
      <c r="A504">
        <v>600763165</v>
      </c>
      <c r="B504" s="3">
        <v>42317</v>
      </c>
      <c r="C504" s="3">
        <v>42324</v>
      </c>
      <c r="D504" t="s">
        <v>94</v>
      </c>
      <c r="E504" t="s">
        <v>38</v>
      </c>
      <c r="F504" t="s">
        <v>30</v>
      </c>
      <c r="G504" t="s">
        <v>14</v>
      </c>
      <c r="H504" t="s">
        <v>26</v>
      </c>
      <c r="I504" s="9">
        <v>8026</v>
      </c>
      <c r="J504" s="9">
        <v>81.73</v>
      </c>
      <c r="K504" s="9">
        <v>56.67</v>
      </c>
      <c r="L504" s="9">
        <f>tbl_salesdata[[#This Row],[Units Sold]]*tbl_salesdata[[#This Row],[Unit Cost]]</f>
        <v>454833.42000000004</v>
      </c>
      <c r="M504" s="9">
        <f>tbl_salesdata[[#This Row],[Units Sold]]*tbl_salesdata[[#This Row],[Unit Price]]</f>
        <v>655964.98</v>
      </c>
      <c r="N504" s="9">
        <f>tbl_salesdata[[#This Row],[Total Sales]]-tbl_salesdata[[#This Row],[Total Cost]]</f>
        <v>201131.55999999994</v>
      </c>
      <c r="O504">
        <f>tbl_salesdata[[#This Row],[Ship Date]]-tbl_salesdata[[#This Row],[Order Date]]</f>
        <v>7</v>
      </c>
      <c r="P504">
        <f>WEEKDAY(tbl_salesdata[[#This Row],[Order Date]],2)</f>
        <v>1</v>
      </c>
      <c r="Q504" t="str">
        <f>TEXT(tbl_salesdata[[#This Row],[Order Date]],"dddd")</f>
        <v>Monday</v>
      </c>
      <c r="R504" t="str">
        <f>IF(tbl_salesdata[[#This Row],[Weekdaynum]]&gt;5,"Yes","No")</f>
        <v>No</v>
      </c>
    </row>
    <row r="505" spans="1:18" hidden="1" x14ac:dyDescent="0.35">
      <c r="A505">
        <v>295982253</v>
      </c>
      <c r="B505" s="3">
        <v>42393</v>
      </c>
      <c r="C505" s="3">
        <v>42397</v>
      </c>
      <c r="D505" t="s">
        <v>151</v>
      </c>
      <c r="E505" t="s">
        <v>32</v>
      </c>
      <c r="F505" t="s">
        <v>68</v>
      </c>
      <c r="G505" t="s">
        <v>18</v>
      </c>
      <c r="H505" t="s">
        <v>26</v>
      </c>
      <c r="I505" s="9">
        <v>6581</v>
      </c>
      <c r="J505" s="9">
        <v>154.06</v>
      </c>
      <c r="K505" s="9">
        <v>90.93</v>
      </c>
      <c r="L505" s="9">
        <f>tbl_salesdata[[#This Row],[Units Sold]]*tbl_salesdata[[#This Row],[Unit Cost]]</f>
        <v>598410.33000000007</v>
      </c>
      <c r="M505" s="9">
        <f>tbl_salesdata[[#This Row],[Units Sold]]*tbl_salesdata[[#This Row],[Unit Price]]</f>
        <v>1013868.86</v>
      </c>
      <c r="N505" s="9">
        <f>tbl_salesdata[[#This Row],[Total Sales]]-tbl_salesdata[[#This Row],[Total Cost]]</f>
        <v>415458.52999999991</v>
      </c>
      <c r="O505">
        <f>tbl_salesdata[[#This Row],[Ship Date]]-tbl_salesdata[[#This Row],[Order Date]]</f>
        <v>4</v>
      </c>
      <c r="P505">
        <f>WEEKDAY(tbl_salesdata[[#This Row],[Order Date]],2)</f>
        <v>7</v>
      </c>
      <c r="Q505" t="str">
        <f>TEXT(tbl_salesdata[[#This Row],[Order Date]],"dddd")</f>
        <v>Sunday</v>
      </c>
      <c r="R505" t="str">
        <f>IF(tbl_salesdata[[#This Row],[Weekdaynum]]&gt;5,"Yes","No")</f>
        <v>Yes</v>
      </c>
    </row>
    <row r="506" spans="1:18" hidden="1" x14ac:dyDescent="0.35">
      <c r="A506">
        <v>502244126</v>
      </c>
      <c r="B506" s="3">
        <v>42653</v>
      </c>
      <c r="C506" s="3">
        <v>42664</v>
      </c>
      <c r="D506" t="s">
        <v>128</v>
      </c>
      <c r="E506" t="s">
        <v>38</v>
      </c>
      <c r="F506" t="s">
        <v>47</v>
      </c>
      <c r="G506" t="s">
        <v>18</v>
      </c>
      <c r="H506" t="s">
        <v>15</v>
      </c>
      <c r="I506" s="9">
        <v>4053</v>
      </c>
      <c r="J506" s="9">
        <v>421.89</v>
      </c>
      <c r="K506" s="9">
        <v>364.69</v>
      </c>
      <c r="L506" s="9">
        <f>tbl_salesdata[[#This Row],[Units Sold]]*tbl_salesdata[[#This Row],[Unit Cost]]</f>
        <v>1478088.57</v>
      </c>
      <c r="M506" s="9">
        <f>tbl_salesdata[[#This Row],[Units Sold]]*tbl_salesdata[[#This Row],[Unit Price]]</f>
        <v>1709920.17</v>
      </c>
      <c r="N506" s="9">
        <f>tbl_salesdata[[#This Row],[Total Sales]]-tbl_salesdata[[#This Row],[Total Cost]]</f>
        <v>231831.59999999986</v>
      </c>
      <c r="O506">
        <f>tbl_salesdata[[#This Row],[Ship Date]]-tbl_salesdata[[#This Row],[Order Date]]</f>
        <v>11</v>
      </c>
      <c r="P506">
        <f>WEEKDAY(tbl_salesdata[[#This Row],[Order Date]],2)</f>
        <v>1</v>
      </c>
      <c r="Q506" t="str">
        <f>TEXT(tbl_salesdata[[#This Row],[Order Date]],"dddd")</f>
        <v>Monday</v>
      </c>
      <c r="R506" t="str">
        <f>IF(tbl_salesdata[[#This Row],[Weekdaynum]]&gt;5,"Yes","No")</f>
        <v>No</v>
      </c>
    </row>
    <row r="507" spans="1:18" hidden="1" x14ac:dyDescent="0.35">
      <c r="A507">
        <v>372722613</v>
      </c>
      <c r="B507" s="3">
        <v>44388</v>
      </c>
      <c r="C507" s="3">
        <v>44391</v>
      </c>
      <c r="D507" t="s">
        <v>70</v>
      </c>
      <c r="E507" t="s">
        <v>29</v>
      </c>
      <c r="F507" t="s">
        <v>30</v>
      </c>
      <c r="G507" t="s">
        <v>18</v>
      </c>
      <c r="H507" t="s">
        <v>26</v>
      </c>
      <c r="I507" s="9">
        <v>5759</v>
      </c>
      <c r="J507" s="9">
        <v>81.73</v>
      </c>
      <c r="K507" s="9">
        <v>56.67</v>
      </c>
      <c r="L507" s="9">
        <f>tbl_salesdata[[#This Row],[Units Sold]]*tbl_salesdata[[#This Row],[Unit Cost]]</f>
        <v>326362.53000000003</v>
      </c>
      <c r="M507" s="9">
        <f>tbl_salesdata[[#This Row],[Units Sold]]*tbl_salesdata[[#This Row],[Unit Price]]</f>
        <v>470683.07</v>
      </c>
      <c r="N507" s="9">
        <f>tbl_salesdata[[#This Row],[Total Sales]]-tbl_salesdata[[#This Row],[Total Cost]]</f>
        <v>144320.53999999998</v>
      </c>
      <c r="O507">
        <f>tbl_salesdata[[#This Row],[Ship Date]]-tbl_salesdata[[#This Row],[Order Date]]</f>
        <v>3</v>
      </c>
      <c r="P507">
        <f>WEEKDAY(tbl_salesdata[[#This Row],[Order Date]],2)</f>
        <v>7</v>
      </c>
      <c r="Q507" t="str">
        <f>TEXT(tbl_salesdata[[#This Row],[Order Date]],"dddd")</f>
        <v>Sunday</v>
      </c>
      <c r="R507" t="str">
        <f>IF(tbl_salesdata[[#This Row],[Weekdaynum]]&gt;5,"Yes","No")</f>
        <v>Yes</v>
      </c>
    </row>
    <row r="508" spans="1:18" hidden="1" x14ac:dyDescent="0.35">
      <c r="A508">
        <v>480904042</v>
      </c>
      <c r="B508" s="3">
        <v>44584</v>
      </c>
      <c r="C508" s="3">
        <v>44596</v>
      </c>
      <c r="D508" t="s">
        <v>188</v>
      </c>
      <c r="E508" t="s">
        <v>21</v>
      </c>
      <c r="F508" t="s">
        <v>17</v>
      </c>
      <c r="G508" t="s">
        <v>18</v>
      </c>
      <c r="H508" t="s">
        <v>19</v>
      </c>
      <c r="I508" s="9">
        <v>9048</v>
      </c>
      <c r="J508" s="9">
        <v>152.58000000000001</v>
      </c>
      <c r="K508" s="9">
        <v>97.44</v>
      </c>
      <c r="L508" s="9">
        <f>tbl_salesdata[[#This Row],[Units Sold]]*tbl_salesdata[[#This Row],[Unit Cost]]</f>
        <v>881637.12</v>
      </c>
      <c r="M508" s="9">
        <f>tbl_salesdata[[#This Row],[Units Sold]]*tbl_salesdata[[#This Row],[Unit Price]]</f>
        <v>1380543.84</v>
      </c>
      <c r="N508" s="9">
        <f>tbl_salesdata[[#This Row],[Total Sales]]-tbl_salesdata[[#This Row],[Total Cost]]</f>
        <v>498906.72000000009</v>
      </c>
      <c r="O508">
        <f>tbl_salesdata[[#This Row],[Ship Date]]-tbl_salesdata[[#This Row],[Order Date]]</f>
        <v>12</v>
      </c>
      <c r="P508">
        <f>WEEKDAY(tbl_salesdata[[#This Row],[Order Date]],2)</f>
        <v>7</v>
      </c>
      <c r="Q508" t="str">
        <f>TEXT(tbl_salesdata[[#This Row],[Order Date]],"dddd")</f>
        <v>Sunday</v>
      </c>
      <c r="R508" t="str">
        <f>IF(tbl_salesdata[[#This Row],[Weekdaynum]]&gt;5,"Yes","No")</f>
        <v>Yes</v>
      </c>
    </row>
    <row r="509" spans="1:18" x14ac:dyDescent="0.35">
      <c r="A509">
        <v>689977300</v>
      </c>
      <c r="B509" s="3">
        <v>44618</v>
      </c>
      <c r="C509" s="3">
        <v>44639</v>
      </c>
      <c r="D509" t="s">
        <v>73</v>
      </c>
      <c r="E509" t="s">
        <v>24</v>
      </c>
      <c r="F509" t="s">
        <v>47</v>
      </c>
      <c r="G509" t="s">
        <v>14</v>
      </c>
      <c r="H509" t="s">
        <v>19</v>
      </c>
      <c r="I509" s="9">
        <v>8471</v>
      </c>
      <c r="J509" s="9">
        <v>421.89</v>
      </c>
      <c r="K509" s="9">
        <v>364.69</v>
      </c>
      <c r="L509" s="9">
        <f>tbl_salesdata[[#This Row],[Units Sold]]*tbl_salesdata[[#This Row],[Unit Cost]]</f>
        <v>3089288.9899999998</v>
      </c>
      <c r="M509" s="9">
        <f>tbl_salesdata[[#This Row],[Units Sold]]*tbl_salesdata[[#This Row],[Unit Price]]</f>
        <v>3573830.19</v>
      </c>
      <c r="N509" s="9">
        <f>tbl_salesdata[[#This Row],[Total Sales]]-tbl_salesdata[[#This Row],[Total Cost]]</f>
        <v>484541.20000000019</v>
      </c>
      <c r="O509">
        <f>tbl_salesdata[[#This Row],[Ship Date]]-tbl_salesdata[[#This Row],[Order Date]]</f>
        <v>21</v>
      </c>
      <c r="P509">
        <f>WEEKDAY(tbl_salesdata[[#This Row],[Order Date]],2)</f>
        <v>6</v>
      </c>
      <c r="Q509" t="str">
        <f>TEXT(tbl_salesdata[[#This Row],[Order Date]],"dddd")</f>
        <v>Saturday</v>
      </c>
      <c r="R509" t="str">
        <f>IF(tbl_salesdata[[#This Row],[Weekdaynum]]&gt;5,"Yes","No")</f>
        <v>Yes</v>
      </c>
    </row>
    <row r="510" spans="1:18" x14ac:dyDescent="0.35">
      <c r="A510">
        <v>850356233</v>
      </c>
      <c r="B510" s="3">
        <v>43561</v>
      </c>
      <c r="C510" s="3">
        <v>43568</v>
      </c>
      <c r="D510" t="s">
        <v>101</v>
      </c>
      <c r="E510" t="s">
        <v>24</v>
      </c>
      <c r="F510" t="s">
        <v>42</v>
      </c>
      <c r="G510" t="s">
        <v>14</v>
      </c>
      <c r="H510" t="s">
        <v>26</v>
      </c>
      <c r="I510" s="9">
        <v>8161</v>
      </c>
      <c r="J510" s="9">
        <v>437.2</v>
      </c>
      <c r="K510" s="9">
        <v>263.33</v>
      </c>
      <c r="L510" s="9">
        <f>tbl_salesdata[[#This Row],[Units Sold]]*tbl_salesdata[[#This Row],[Unit Cost]]</f>
        <v>2149036.13</v>
      </c>
      <c r="M510" s="9">
        <f>tbl_salesdata[[#This Row],[Units Sold]]*tbl_salesdata[[#This Row],[Unit Price]]</f>
        <v>3567989.1999999997</v>
      </c>
      <c r="N510" s="9">
        <f>tbl_salesdata[[#This Row],[Total Sales]]-tbl_salesdata[[#This Row],[Total Cost]]</f>
        <v>1418953.0699999998</v>
      </c>
      <c r="O510">
        <f>tbl_salesdata[[#This Row],[Ship Date]]-tbl_salesdata[[#This Row],[Order Date]]</f>
        <v>7</v>
      </c>
      <c r="P510">
        <f>WEEKDAY(tbl_salesdata[[#This Row],[Order Date]],2)</f>
        <v>6</v>
      </c>
      <c r="Q510" t="str">
        <f>TEXT(tbl_salesdata[[#This Row],[Order Date]],"dddd")</f>
        <v>Saturday</v>
      </c>
      <c r="R510" t="str">
        <f>IF(tbl_salesdata[[#This Row],[Weekdaynum]]&gt;5,"Yes","No")</f>
        <v>Yes</v>
      </c>
    </row>
    <row r="511" spans="1:18" hidden="1" x14ac:dyDescent="0.35">
      <c r="A511">
        <v>921216762</v>
      </c>
      <c r="B511" s="3">
        <v>42717</v>
      </c>
      <c r="C511" s="3">
        <v>42718</v>
      </c>
      <c r="D511" t="s">
        <v>45</v>
      </c>
      <c r="E511" t="s">
        <v>12</v>
      </c>
      <c r="F511" t="s">
        <v>68</v>
      </c>
      <c r="G511" t="s">
        <v>18</v>
      </c>
      <c r="H511" t="s">
        <v>26</v>
      </c>
      <c r="I511" s="9">
        <v>7366</v>
      </c>
      <c r="J511" s="9">
        <v>154.06</v>
      </c>
      <c r="K511" s="9">
        <v>90.93</v>
      </c>
      <c r="L511" s="9">
        <f>tbl_salesdata[[#This Row],[Units Sold]]*tbl_salesdata[[#This Row],[Unit Cost]]</f>
        <v>669790.38</v>
      </c>
      <c r="M511" s="9">
        <f>tbl_salesdata[[#This Row],[Units Sold]]*tbl_salesdata[[#This Row],[Unit Price]]</f>
        <v>1134805.96</v>
      </c>
      <c r="N511" s="9">
        <f>tbl_salesdata[[#This Row],[Total Sales]]-tbl_salesdata[[#This Row],[Total Cost]]</f>
        <v>465015.57999999996</v>
      </c>
      <c r="O511">
        <f>tbl_salesdata[[#This Row],[Ship Date]]-tbl_salesdata[[#This Row],[Order Date]]</f>
        <v>1</v>
      </c>
      <c r="P511">
        <f>WEEKDAY(tbl_salesdata[[#This Row],[Order Date]],2)</f>
        <v>2</v>
      </c>
      <c r="Q511" t="str">
        <f>TEXT(tbl_salesdata[[#This Row],[Order Date]],"dddd")</f>
        <v>Tuesday</v>
      </c>
      <c r="R511" t="str">
        <f>IF(tbl_salesdata[[#This Row],[Weekdaynum]]&gt;5,"Yes","No")</f>
        <v>No</v>
      </c>
    </row>
    <row r="512" spans="1:18" hidden="1" x14ac:dyDescent="0.35">
      <c r="A512">
        <v>571323239</v>
      </c>
      <c r="B512" s="3">
        <v>42711</v>
      </c>
      <c r="C512" s="3">
        <v>42717</v>
      </c>
      <c r="D512" t="s">
        <v>129</v>
      </c>
      <c r="E512" t="s">
        <v>21</v>
      </c>
      <c r="F512" t="s">
        <v>68</v>
      </c>
      <c r="G512" t="s">
        <v>14</v>
      </c>
      <c r="H512" t="s">
        <v>15</v>
      </c>
      <c r="I512" s="9">
        <v>6097</v>
      </c>
      <c r="J512" s="9">
        <v>154.06</v>
      </c>
      <c r="K512" s="9">
        <v>90.93</v>
      </c>
      <c r="L512" s="9">
        <f>tbl_salesdata[[#This Row],[Units Sold]]*tbl_salesdata[[#This Row],[Unit Cost]]</f>
        <v>554400.21000000008</v>
      </c>
      <c r="M512" s="9">
        <f>tbl_salesdata[[#This Row],[Units Sold]]*tbl_salesdata[[#This Row],[Unit Price]]</f>
        <v>939303.82000000007</v>
      </c>
      <c r="N512" s="9">
        <f>tbl_salesdata[[#This Row],[Total Sales]]-tbl_salesdata[[#This Row],[Total Cost]]</f>
        <v>384903.61</v>
      </c>
      <c r="O512">
        <f>tbl_salesdata[[#This Row],[Ship Date]]-tbl_salesdata[[#This Row],[Order Date]]</f>
        <v>6</v>
      </c>
      <c r="P512">
        <f>WEEKDAY(tbl_salesdata[[#This Row],[Order Date]],2)</f>
        <v>3</v>
      </c>
      <c r="Q512" t="str">
        <f>TEXT(tbl_salesdata[[#This Row],[Order Date]],"dddd")</f>
        <v>Wednesday</v>
      </c>
      <c r="R512" t="str">
        <f>IF(tbl_salesdata[[#This Row],[Weekdaynum]]&gt;5,"Yes","No")</f>
        <v>No</v>
      </c>
    </row>
    <row r="513" spans="1:18" hidden="1" x14ac:dyDescent="0.35">
      <c r="A513">
        <v>781251800</v>
      </c>
      <c r="B513" s="3">
        <v>43644</v>
      </c>
      <c r="C513" s="3">
        <v>43662</v>
      </c>
      <c r="D513" t="s">
        <v>110</v>
      </c>
      <c r="E513" t="s">
        <v>38</v>
      </c>
      <c r="F513" t="s">
        <v>42</v>
      </c>
      <c r="G513" t="s">
        <v>14</v>
      </c>
      <c r="H513" t="s">
        <v>15</v>
      </c>
      <c r="I513" s="9">
        <v>8623</v>
      </c>
      <c r="J513" s="9">
        <v>437.2</v>
      </c>
      <c r="K513" s="9">
        <v>263.33</v>
      </c>
      <c r="L513" s="9">
        <f>tbl_salesdata[[#This Row],[Units Sold]]*tbl_salesdata[[#This Row],[Unit Cost]]</f>
        <v>2270694.59</v>
      </c>
      <c r="M513" s="9">
        <f>tbl_salesdata[[#This Row],[Units Sold]]*tbl_salesdata[[#This Row],[Unit Price]]</f>
        <v>3769975.6</v>
      </c>
      <c r="N513" s="9">
        <f>tbl_salesdata[[#This Row],[Total Sales]]-tbl_salesdata[[#This Row],[Total Cost]]</f>
        <v>1499281.0100000002</v>
      </c>
      <c r="O513">
        <f>tbl_salesdata[[#This Row],[Ship Date]]-tbl_salesdata[[#This Row],[Order Date]]</f>
        <v>18</v>
      </c>
      <c r="P513">
        <f>WEEKDAY(tbl_salesdata[[#This Row],[Order Date]],2)</f>
        <v>5</v>
      </c>
      <c r="Q513" t="str">
        <f>TEXT(tbl_salesdata[[#This Row],[Order Date]],"dddd")</f>
        <v>Friday</v>
      </c>
      <c r="R513" t="str">
        <f>IF(tbl_salesdata[[#This Row],[Weekdaynum]]&gt;5,"Yes","No")</f>
        <v>No</v>
      </c>
    </row>
    <row r="514" spans="1:18" x14ac:dyDescent="0.35">
      <c r="A514">
        <v>815651452</v>
      </c>
      <c r="B514" s="3">
        <v>43988</v>
      </c>
      <c r="C514" s="3">
        <v>44005</v>
      </c>
      <c r="D514" t="s">
        <v>128</v>
      </c>
      <c r="E514" t="s">
        <v>38</v>
      </c>
      <c r="F514" t="s">
        <v>47</v>
      </c>
      <c r="G514" t="s">
        <v>14</v>
      </c>
      <c r="H514" t="s">
        <v>15</v>
      </c>
      <c r="I514" s="9">
        <v>8245</v>
      </c>
      <c r="J514" s="9">
        <v>421.89</v>
      </c>
      <c r="K514" s="9">
        <v>364.69</v>
      </c>
      <c r="L514" s="9">
        <f>tbl_salesdata[[#This Row],[Units Sold]]*tbl_salesdata[[#This Row],[Unit Cost]]</f>
        <v>3006869.05</v>
      </c>
      <c r="M514" s="9">
        <f>tbl_salesdata[[#This Row],[Units Sold]]*tbl_salesdata[[#This Row],[Unit Price]]</f>
        <v>3478483.05</v>
      </c>
      <c r="N514" s="9">
        <f>tbl_salesdata[[#This Row],[Total Sales]]-tbl_salesdata[[#This Row],[Total Cost]]</f>
        <v>471614</v>
      </c>
      <c r="O514">
        <f>tbl_salesdata[[#This Row],[Ship Date]]-tbl_salesdata[[#This Row],[Order Date]]</f>
        <v>17</v>
      </c>
      <c r="P514">
        <f>WEEKDAY(tbl_salesdata[[#This Row],[Order Date]],2)</f>
        <v>6</v>
      </c>
      <c r="Q514" t="str">
        <f>TEXT(tbl_salesdata[[#This Row],[Order Date]],"dddd")</f>
        <v>Saturday</v>
      </c>
      <c r="R514" t="str">
        <f>IF(tbl_salesdata[[#This Row],[Weekdaynum]]&gt;5,"Yes","No")</f>
        <v>Yes</v>
      </c>
    </row>
    <row r="515" spans="1:18" x14ac:dyDescent="0.35">
      <c r="A515">
        <v>714533889</v>
      </c>
      <c r="B515" s="3">
        <v>44590</v>
      </c>
      <c r="C515" s="3">
        <v>44591</v>
      </c>
      <c r="D515" t="s">
        <v>198</v>
      </c>
      <c r="E515" t="s">
        <v>38</v>
      </c>
      <c r="F515" t="s">
        <v>40</v>
      </c>
      <c r="G515" t="s">
        <v>14</v>
      </c>
      <c r="H515" t="s">
        <v>34</v>
      </c>
      <c r="I515" s="9">
        <v>5311</v>
      </c>
      <c r="J515" s="9">
        <v>651.21</v>
      </c>
      <c r="K515" s="9">
        <v>524.96</v>
      </c>
      <c r="L515" s="9">
        <f>tbl_salesdata[[#This Row],[Units Sold]]*tbl_salesdata[[#This Row],[Unit Cost]]</f>
        <v>2788062.56</v>
      </c>
      <c r="M515" s="9">
        <f>tbl_salesdata[[#This Row],[Units Sold]]*tbl_salesdata[[#This Row],[Unit Price]]</f>
        <v>3458576.31</v>
      </c>
      <c r="N515" s="9">
        <f>tbl_salesdata[[#This Row],[Total Sales]]-tbl_salesdata[[#This Row],[Total Cost]]</f>
        <v>670513.75</v>
      </c>
      <c r="O515">
        <f>tbl_salesdata[[#This Row],[Ship Date]]-tbl_salesdata[[#This Row],[Order Date]]</f>
        <v>1</v>
      </c>
      <c r="P515">
        <f>WEEKDAY(tbl_salesdata[[#This Row],[Order Date]],2)</f>
        <v>6</v>
      </c>
      <c r="Q515" t="str">
        <f>TEXT(tbl_salesdata[[#This Row],[Order Date]],"dddd")</f>
        <v>Saturday</v>
      </c>
      <c r="R515" t="str">
        <f>IF(tbl_salesdata[[#This Row],[Weekdaynum]]&gt;5,"Yes","No")</f>
        <v>Yes</v>
      </c>
    </row>
    <row r="516" spans="1:18" hidden="1" x14ac:dyDescent="0.35">
      <c r="A516">
        <v>225145757</v>
      </c>
      <c r="B516" s="3">
        <v>43479</v>
      </c>
      <c r="C516" s="3">
        <v>43483</v>
      </c>
      <c r="D516" t="s">
        <v>96</v>
      </c>
      <c r="E516" t="s">
        <v>29</v>
      </c>
      <c r="F516" t="s">
        <v>42</v>
      </c>
      <c r="G516" t="s">
        <v>18</v>
      </c>
      <c r="H516" t="s">
        <v>34</v>
      </c>
      <c r="I516" s="9">
        <v>4487</v>
      </c>
      <c r="J516" s="9">
        <v>437.2</v>
      </c>
      <c r="K516" s="9">
        <v>263.33</v>
      </c>
      <c r="L516" s="9">
        <f>tbl_salesdata[[#This Row],[Units Sold]]*tbl_salesdata[[#This Row],[Unit Cost]]</f>
        <v>1181561.71</v>
      </c>
      <c r="M516" s="9">
        <f>tbl_salesdata[[#This Row],[Units Sold]]*tbl_salesdata[[#This Row],[Unit Price]]</f>
        <v>1961716.4</v>
      </c>
      <c r="N516" s="9">
        <f>tbl_salesdata[[#This Row],[Total Sales]]-tbl_salesdata[[#This Row],[Total Cost]]</f>
        <v>780154.69</v>
      </c>
      <c r="O516">
        <f>tbl_salesdata[[#This Row],[Ship Date]]-tbl_salesdata[[#This Row],[Order Date]]</f>
        <v>4</v>
      </c>
      <c r="P516">
        <f>WEEKDAY(tbl_salesdata[[#This Row],[Order Date]],2)</f>
        <v>1</v>
      </c>
      <c r="Q516" t="str">
        <f>TEXT(tbl_salesdata[[#This Row],[Order Date]],"dddd")</f>
        <v>Monday</v>
      </c>
      <c r="R516" t="str">
        <f>IF(tbl_salesdata[[#This Row],[Weekdaynum]]&gt;5,"Yes","No")</f>
        <v>No</v>
      </c>
    </row>
    <row r="517" spans="1:18" hidden="1" x14ac:dyDescent="0.35">
      <c r="A517">
        <v>281100928</v>
      </c>
      <c r="B517" s="3">
        <v>44090</v>
      </c>
      <c r="C517" s="3">
        <v>44101</v>
      </c>
      <c r="D517" t="s">
        <v>178</v>
      </c>
      <c r="E517" t="s">
        <v>21</v>
      </c>
      <c r="F517" t="s">
        <v>17</v>
      </c>
      <c r="G517" t="s">
        <v>14</v>
      </c>
      <c r="H517" t="s">
        <v>34</v>
      </c>
      <c r="I517" s="9">
        <v>2866</v>
      </c>
      <c r="J517" s="9">
        <v>152.58000000000001</v>
      </c>
      <c r="K517" s="9">
        <v>97.44</v>
      </c>
      <c r="L517" s="9">
        <f>tbl_salesdata[[#This Row],[Units Sold]]*tbl_salesdata[[#This Row],[Unit Cost]]</f>
        <v>279263.03999999998</v>
      </c>
      <c r="M517" s="9">
        <f>tbl_salesdata[[#This Row],[Units Sold]]*tbl_salesdata[[#This Row],[Unit Price]]</f>
        <v>437294.28</v>
      </c>
      <c r="N517" s="9">
        <f>tbl_salesdata[[#This Row],[Total Sales]]-tbl_salesdata[[#This Row],[Total Cost]]</f>
        <v>158031.24000000005</v>
      </c>
      <c r="O517">
        <f>tbl_salesdata[[#This Row],[Ship Date]]-tbl_salesdata[[#This Row],[Order Date]]</f>
        <v>11</v>
      </c>
      <c r="P517">
        <f>WEEKDAY(tbl_salesdata[[#This Row],[Order Date]],2)</f>
        <v>3</v>
      </c>
      <c r="Q517" t="str">
        <f>TEXT(tbl_salesdata[[#This Row],[Order Date]],"dddd")</f>
        <v>Wednesday</v>
      </c>
      <c r="R517" t="str">
        <f>IF(tbl_salesdata[[#This Row],[Weekdaynum]]&gt;5,"Yes","No")</f>
        <v>No</v>
      </c>
    </row>
    <row r="518" spans="1:18" hidden="1" x14ac:dyDescent="0.35">
      <c r="A518">
        <v>726809823</v>
      </c>
      <c r="B518" s="3">
        <v>43546</v>
      </c>
      <c r="C518" s="3">
        <v>43547</v>
      </c>
      <c r="D518" t="s">
        <v>53</v>
      </c>
      <c r="E518" t="s">
        <v>29</v>
      </c>
      <c r="F518" t="s">
        <v>17</v>
      </c>
      <c r="G518" t="s">
        <v>14</v>
      </c>
      <c r="H518" t="s">
        <v>34</v>
      </c>
      <c r="I518" s="9">
        <v>8033</v>
      </c>
      <c r="J518" s="9">
        <v>152.58000000000001</v>
      </c>
      <c r="K518" s="9">
        <v>97.44</v>
      </c>
      <c r="L518" s="9">
        <f>tbl_salesdata[[#This Row],[Units Sold]]*tbl_salesdata[[#This Row],[Unit Cost]]</f>
        <v>782735.52</v>
      </c>
      <c r="M518" s="9">
        <f>tbl_salesdata[[#This Row],[Units Sold]]*tbl_salesdata[[#This Row],[Unit Price]]</f>
        <v>1225675.1400000001</v>
      </c>
      <c r="N518" s="9">
        <f>tbl_salesdata[[#This Row],[Total Sales]]-tbl_salesdata[[#This Row],[Total Cost]]</f>
        <v>442939.62000000011</v>
      </c>
      <c r="O518">
        <f>tbl_salesdata[[#This Row],[Ship Date]]-tbl_salesdata[[#This Row],[Order Date]]</f>
        <v>1</v>
      </c>
      <c r="P518">
        <f>WEEKDAY(tbl_salesdata[[#This Row],[Order Date]],2)</f>
        <v>5</v>
      </c>
      <c r="Q518" t="str">
        <f>TEXT(tbl_salesdata[[#This Row],[Order Date]],"dddd")</f>
        <v>Friday</v>
      </c>
      <c r="R518" t="str">
        <f>IF(tbl_salesdata[[#This Row],[Weekdaynum]]&gt;5,"Yes","No")</f>
        <v>No</v>
      </c>
    </row>
    <row r="519" spans="1:18" hidden="1" x14ac:dyDescent="0.35">
      <c r="A519">
        <v>659196269</v>
      </c>
      <c r="B519" s="3">
        <v>43581</v>
      </c>
      <c r="C519" s="3">
        <v>43593</v>
      </c>
      <c r="D519" t="s">
        <v>193</v>
      </c>
      <c r="E519" t="s">
        <v>21</v>
      </c>
      <c r="F519" t="s">
        <v>76</v>
      </c>
      <c r="G519" t="s">
        <v>14</v>
      </c>
      <c r="H519" t="s">
        <v>26</v>
      </c>
      <c r="I519" s="9">
        <v>9680</v>
      </c>
      <c r="J519" s="9">
        <v>668.27</v>
      </c>
      <c r="K519" s="9">
        <v>502.54</v>
      </c>
      <c r="L519" s="9">
        <f>tbl_salesdata[[#This Row],[Units Sold]]*tbl_salesdata[[#This Row],[Unit Cost]]</f>
        <v>4864587.2</v>
      </c>
      <c r="M519" s="9">
        <f>tbl_salesdata[[#This Row],[Units Sold]]*tbl_salesdata[[#This Row],[Unit Price]]</f>
        <v>6468853.5999999996</v>
      </c>
      <c r="N519" s="9">
        <f>tbl_salesdata[[#This Row],[Total Sales]]-tbl_salesdata[[#This Row],[Total Cost]]</f>
        <v>1604266.3999999994</v>
      </c>
      <c r="O519">
        <f>tbl_salesdata[[#This Row],[Ship Date]]-tbl_salesdata[[#This Row],[Order Date]]</f>
        <v>12</v>
      </c>
      <c r="P519">
        <f>WEEKDAY(tbl_salesdata[[#This Row],[Order Date]],2)</f>
        <v>5</v>
      </c>
      <c r="Q519" t="str">
        <f>TEXT(tbl_salesdata[[#This Row],[Order Date]],"dddd")</f>
        <v>Friday</v>
      </c>
      <c r="R519" t="str">
        <f>IF(tbl_salesdata[[#This Row],[Weekdaynum]]&gt;5,"Yes","No")</f>
        <v>No</v>
      </c>
    </row>
    <row r="520" spans="1:18" x14ac:dyDescent="0.35">
      <c r="A520">
        <v>917874085</v>
      </c>
      <c r="B520" s="3">
        <v>44086</v>
      </c>
      <c r="C520" s="3">
        <v>44088</v>
      </c>
      <c r="D520" t="s">
        <v>125</v>
      </c>
      <c r="E520" t="s">
        <v>21</v>
      </c>
      <c r="F520" t="s">
        <v>47</v>
      </c>
      <c r="G520" t="s">
        <v>18</v>
      </c>
      <c r="H520" t="s">
        <v>15</v>
      </c>
      <c r="I520" s="9">
        <v>8194</v>
      </c>
      <c r="J520" s="9">
        <v>421.89</v>
      </c>
      <c r="K520" s="9">
        <v>364.69</v>
      </c>
      <c r="L520" s="9">
        <f>tbl_salesdata[[#This Row],[Units Sold]]*tbl_salesdata[[#This Row],[Unit Cost]]</f>
        <v>2988269.86</v>
      </c>
      <c r="M520" s="9">
        <f>tbl_salesdata[[#This Row],[Units Sold]]*tbl_salesdata[[#This Row],[Unit Price]]</f>
        <v>3456966.6599999997</v>
      </c>
      <c r="N520" s="9">
        <f>tbl_salesdata[[#This Row],[Total Sales]]-tbl_salesdata[[#This Row],[Total Cost]]</f>
        <v>468696.79999999981</v>
      </c>
      <c r="O520">
        <f>tbl_salesdata[[#This Row],[Ship Date]]-tbl_salesdata[[#This Row],[Order Date]]</f>
        <v>2</v>
      </c>
      <c r="P520">
        <f>WEEKDAY(tbl_salesdata[[#This Row],[Order Date]],2)</f>
        <v>6</v>
      </c>
      <c r="Q520" t="str">
        <f>TEXT(tbl_salesdata[[#This Row],[Order Date]],"dddd")</f>
        <v>Saturday</v>
      </c>
      <c r="R520" t="str">
        <f>IF(tbl_salesdata[[#This Row],[Weekdaynum]]&gt;5,"Yes","No")</f>
        <v>Yes</v>
      </c>
    </row>
    <row r="521" spans="1:18" x14ac:dyDescent="0.35">
      <c r="A521">
        <v>732554042</v>
      </c>
      <c r="B521" s="3">
        <v>43190</v>
      </c>
      <c r="C521" s="3">
        <v>43196</v>
      </c>
      <c r="D521" t="s">
        <v>131</v>
      </c>
      <c r="E521" t="s">
        <v>32</v>
      </c>
      <c r="F521" t="s">
        <v>42</v>
      </c>
      <c r="G521" t="s">
        <v>14</v>
      </c>
      <c r="H521" t="s">
        <v>15</v>
      </c>
      <c r="I521" s="9">
        <v>7875</v>
      </c>
      <c r="J521" s="9">
        <v>437.2</v>
      </c>
      <c r="K521" s="9">
        <v>263.33</v>
      </c>
      <c r="L521" s="9">
        <f>tbl_salesdata[[#This Row],[Units Sold]]*tbl_salesdata[[#This Row],[Unit Cost]]</f>
        <v>2073723.7499999998</v>
      </c>
      <c r="M521" s="9">
        <f>tbl_salesdata[[#This Row],[Units Sold]]*tbl_salesdata[[#This Row],[Unit Price]]</f>
        <v>3442950</v>
      </c>
      <c r="N521" s="9">
        <f>tbl_salesdata[[#This Row],[Total Sales]]-tbl_salesdata[[#This Row],[Total Cost]]</f>
        <v>1369226.2500000002</v>
      </c>
      <c r="O521">
        <f>tbl_salesdata[[#This Row],[Ship Date]]-tbl_salesdata[[#This Row],[Order Date]]</f>
        <v>6</v>
      </c>
      <c r="P521">
        <f>WEEKDAY(tbl_salesdata[[#This Row],[Order Date]],2)</f>
        <v>6</v>
      </c>
      <c r="Q521" t="str">
        <f>TEXT(tbl_salesdata[[#This Row],[Order Date]],"dddd")</f>
        <v>Saturday</v>
      </c>
      <c r="R521" t="str">
        <f>IF(tbl_salesdata[[#This Row],[Weekdaynum]]&gt;5,"Yes","No")</f>
        <v>Yes</v>
      </c>
    </row>
    <row r="522" spans="1:18" hidden="1" x14ac:dyDescent="0.35">
      <c r="A522">
        <v>650346696</v>
      </c>
      <c r="B522" s="3">
        <v>43306</v>
      </c>
      <c r="C522" s="3">
        <v>43310</v>
      </c>
      <c r="D522" t="s">
        <v>202</v>
      </c>
      <c r="E522" t="s">
        <v>38</v>
      </c>
      <c r="F522" t="s">
        <v>68</v>
      </c>
      <c r="G522" t="s">
        <v>14</v>
      </c>
      <c r="H522" t="s">
        <v>34</v>
      </c>
      <c r="I522" s="9">
        <v>894</v>
      </c>
      <c r="J522" s="9">
        <v>154.06</v>
      </c>
      <c r="K522" s="9">
        <v>90.93</v>
      </c>
      <c r="L522" s="9">
        <f>tbl_salesdata[[#This Row],[Units Sold]]*tbl_salesdata[[#This Row],[Unit Cost]]</f>
        <v>81291.420000000013</v>
      </c>
      <c r="M522" s="9">
        <f>tbl_salesdata[[#This Row],[Units Sold]]*tbl_salesdata[[#This Row],[Unit Price]]</f>
        <v>137729.64000000001</v>
      </c>
      <c r="N522" s="9">
        <f>tbl_salesdata[[#This Row],[Total Sales]]-tbl_salesdata[[#This Row],[Total Cost]]</f>
        <v>56438.22</v>
      </c>
      <c r="O522">
        <f>tbl_salesdata[[#This Row],[Ship Date]]-tbl_salesdata[[#This Row],[Order Date]]</f>
        <v>4</v>
      </c>
      <c r="P522">
        <f>WEEKDAY(tbl_salesdata[[#This Row],[Order Date]],2)</f>
        <v>3</v>
      </c>
      <c r="Q522" t="str">
        <f>TEXT(tbl_salesdata[[#This Row],[Order Date]],"dddd")</f>
        <v>Wednesday</v>
      </c>
      <c r="R522" t="str">
        <f>IF(tbl_salesdata[[#This Row],[Weekdaynum]]&gt;5,"Yes","No")</f>
        <v>No</v>
      </c>
    </row>
    <row r="523" spans="1:18" hidden="1" x14ac:dyDescent="0.35">
      <c r="A523">
        <v>354931628</v>
      </c>
      <c r="B523" s="3">
        <v>44711</v>
      </c>
      <c r="C523" s="3">
        <v>44716</v>
      </c>
      <c r="D523" t="s">
        <v>205</v>
      </c>
      <c r="E523" t="s">
        <v>21</v>
      </c>
      <c r="F523" t="s">
        <v>30</v>
      </c>
      <c r="G523" t="s">
        <v>18</v>
      </c>
      <c r="H523" t="s">
        <v>34</v>
      </c>
      <c r="I523" s="9">
        <v>1011</v>
      </c>
      <c r="J523" s="9">
        <v>81.73</v>
      </c>
      <c r="K523" s="9">
        <v>56.67</v>
      </c>
      <c r="L523" s="9">
        <f>tbl_salesdata[[#This Row],[Units Sold]]*tbl_salesdata[[#This Row],[Unit Cost]]</f>
        <v>57293.37</v>
      </c>
      <c r="M523" s="9">
        <f>tbl_salesdata[[#This Row],[Units Sold]]*tbl_salesdata[[#This Row],[Unit Price]]</f>
        <v>82629.03</v>
      </c>
      <c r="N523" s="9">
        <f>tbl_salesdata[[#This Row],[Total Sales]]-tbl_salesdata[[#This Row],[Total Cost]]</f>
        <v>25335.659999999996</v>
      </c>
      <c r="O523">
        <f>tbl_salesdata[[#This Row],[Ship Date]]-tbl_salesdata[[#This Row],[Order Date]]</f>
        <v>5</v>
      </c>
      <c r="P523">
        <f>WEEKDAY(tbl_salesdata[[#This Row],[Order Date]],2)</f>
        <v>1</v>
      </c>
      <c r="Q523" t="str">
        <f>TEXT(tbl_salesdata[[#This Row],[Order Date]],"dddd")</f>
        <v>Monday</v>
      </c>
      <c r="R523" t="str">
        <f>IF(tbl_salesdata[[#This Row],[Weekdaynum]]&gt;5,"Yes","No")</f>
        <v>No</v>
      </c>
    </row>
    <row r="524" spans="1:18" hidden="1" x14ac:dyDescent="0.35">
      <c r="A524">
        <v>135500752</v>
      </c>
      <c r="B524" s="3">
        <v>42204</v>
      </c>
      <c r="C524" s="3">
        <v>42218</v>
      </c>
      <c r="D524" t="s">
        <v>36</v>
      </c>
      <c r="E524" t="s">
        <v>29</v>
      </c>
      <c r="F524" t="s">
        <v>17</v>
      </c>
      <c r="G524" t="s">
        <v>14</v>
      </c>
      <c r="H524" t="s">
        <v>15</v>
      </c>
      <c r="I524" s="9">
        <v>6539</v>
      </c>
      <c r="J524" s="9">
        <v>152.58000000000001</v>
      </c>
      <c r="K524" s="9">
        <v>97.44</v>
      </c>
      <c r="L524" s="9">
        <f>tbl_salesdata[[#This Row],[Units Sold]]*tbl_salesdata[[#This Row],[Unit Cost]]</f>
        <v>637160.16</v>
      </c>
      <c r="M524" s="9">
        <f>tbl_salesdata[[#This Row],[Units Sold]]*tbl_salesdata[[#This Row],[Unit Price]]</f>
        <v>997720.62000000011</v>
      </c>
      <c r="N524" s="9">
        <f>tbl_salesdata[[#This Row],[Total Sales]]-tbl_salesdata[[#This Row],[Total Cost]]</f>
        <v>360560.46000000008</v>
      </c>
      <c r="O524">
        <f>tbl_salesdata[[#This Row],[Ship Date]]-tbl_salesdata[[#This Row],[Order Date]]</f>
        <v>14</v>
      </c>
      <c r="P524">
        <f>WEEKDAY(tbl_salesdata[[#This Row],[Order Date]],2)</f>
        <v>7</v>
      </c>
      <c r="Q524" t="str">
        <f>TEXT(tbl_salesdata[[#This Row],[Order Date]],"dddd")</f>
        <v>Sunday</v>
      </c>
      <c r="R524" t="str">
        <f>IF(tbl_salesdata[[#This Row],[Weekdaynum]]&gt;5,"Yes","No")</f>
        <v>Yes</v>
      </c>
    </row>
    <row r="525" spans="1:18" hidden="1" x14ac:dyDescent="0.35">
      <c r="A525">
        <v>860852897</v>
      </c>
      <c r="B525" s="3">
        <v>42436</v>
      </c>
      <c r="C525" s="3">
        <v>42442</v>
      </c>
      <c r="D525" t="s">
        <v>171</v>
      </c>
      <c r="E525" t="s">
        <v>12</v>
      </c>
      <c r="F525" t="s">
        <v>25</v>
      </c>
      <c r="G525" t="s">
        <v>14</v>
      </c>
      <c r="H525" t="s">
        <v>34</v>
      </c>
      <c r="I525" s="9">
        <v>4357</v>
      </c>
      <c r="J525" s="9">
        <v>205.7</v>
      </c>
      <c r="K525" s="9">
        <v>117.11</v>
      </c>
      <c r="L525" s="9">
        <f>tbl_salesdata[[#This Row],[Units Sold]]*tbl_salesdata[[#This Row],[Unit Cost]]</f>
        <v>510248.27</v>
      </c>
      <c r="M525" s="9">
        <f>tbl_salesdata[[#This Row],[Units Sold]]*tbl_salesdata[[#This Row],[Unit Price]]</f>
        <v>896234.89999999991</v>
      </c>
      <c r="N525" s="9">
        <f>tbl_salesdata[[#This Row],[Total Sales]]-tbl_salesdata[[#This Row],[Total Cost]]</f>
        <v>385986.62999999989</v>
      </c>
      <c r="O525">
        <f>tbl_salesdata[[#This Row],[Ship Date]]-tbl_salesdata[[#This Row],[Order Date]]</f>
        <v>6</v>
      </c>
      <c r="P525">
        <f>WEEKDAY(tbl_salesdata[[#This Row],[Order Date]],2)</f>
        <v>1</v>
      </c>
      <c r="Q525" t="str">
        <f>TEXT(tbl_salesdata[[#This Row],[Order Date]],"dddd")</f>
        <v>Monday</v>
      </c>
      <c r="R525" t="str">
        <f>IF(tbl_salesdata[[#This Row],[Weekdaynum]]&gt;5,"Yes","No")</f>
        <v>No</v>
      </c>
    </row>
    <row r="526" spans="1:18" hidden="1" x14ac:dyDescent="0.35">
      <c r="A526">
        <v>320099389</v>
      </c>
      <c r="B526" s="3">
        <v>43366</v>
      </c>
      <c r="C526" s="3">
        <v>43372</v>
      </c>
      <c r="D526" t="s">
        <v>86</v>
      </c>
      <c r="E526" t="s">
        <v>29</v>
      </c>
      <c r="F526" t="s">
        <v>68</v>
      </c>
      <c r="G526" t="s">
        <v>18</v>
      </c>
      <c r="H526" t="s">
        <v>34</v>
      </c>
      <c r="I526" s="9">
        <v>3377</v>
      </c>
      <c r="J526" s="9">
        <v>154.06</v>
      </c>
      <c r="K526" s="9">
        <v>90.93</v>
      </c>
      <c r="L526" s="9">
        <f>tbl_salesdata[[#This Row],[Units Sold]]*tbl_salesdata[[#This Row],[Unit Cost]]</f>
        <v>307070.61000000004</v>
      </c>
      <c r="M526" s="9">
        <f>tbl_salesdata[[#This Row],[Units Sold]]*tbl_salesdata[[#This Row],[Unit Price]]</f>
        <v>520260.62</v>
      </c>
      <c r="N526" s="9">
        <f>tbl_salesdata[[#This Row],[Total Sales]]-tbl_salesdata[[#This Row],[Total Cost]]</f>
        <v>213190.00999999995</v>
      </c>
      <c r="O526">
        <f>tbl_salesdata[[#This Row],[Ship Date]]-tbl_salesdata[[#This Row],[Order Date]]</f>
        <v>6</v>
      </c>
      <c r="P526">
        <f>WEEKDAY(tbl_salesdata[[#This Row],[Order Date]],2)</f>
        <v>7</v>
      </c>
      <c r="Q526" t="str">
        <f>TEXT(tbl_salesdata[[#This Row],[Order Date]],"dddd")</f>
        <v>Sunday</v>
      </c>
      <c r="R526" t="str">
        <f>IF(tbl_salesdata[[#This Row],[Weekdaynum]]&gt;5,"Yes","No")</f>
        <v>Yes</v>
      </c>
    </row>
    <row r="527" spans="1:18" hidden="1" x14ac:dyDescent="0.35">
      <c r="A527">
        <v>872664058</v>
      </c>
      <c r="B527" s="3">
        <v>44881</v>
      </c>
      <c r="C527" s="3">
        <v>44893</v>
      </c>
      <c r="D527" t="s">
        <v>132</v>
      </c>
      <c r="E527" t="s">
        <v>38</v>
      </c>
      <c r="F527" t="s">
        <v>40</v>
      </c>
      <c r="G527" t="s">
        <v>18</v>
      </c>
      <c r="H527" t="s">
        <v>15</v>
      </c>
      <c r="I527" s="9">
        <v>9542</v>
      </c>
      <c r="J527" s="9">
        <v>651.21</v>
      </c>
      <c r="K527" s="9">
        <v>524.96</v>
      </c>
      <c r="L527" s="9">
        <f>tbl_salesdata[[#This Row],[Units Sold]]*tbl_salesdata[[#This Row],[Unit Cost]]</f>
        <v>5009168.32</v>
      </c>
      <c r="M527" s="9">
        <f>tbl_salesdata[[#This Row],[Units Sold]]*tbl_salesdata[[#This Row],[Unit Price]]</f>
        <v>6213845.8200000003</v>
      </c>
      <c r="N527" s="9">
        <f>tbl_salesdata[[#This Row],[Total Sales]]-tbl_salesdata[[#This Row],[Total Cost]]</f>
        <v>1204677.5</v>
      </c>
      <c r="O527">
        <f>tbl_salesdata[[#This Row],[Ship Date]]-tbl_salesdata[[#This Row],[Order Date]]</f>
        <v>12</v>
      </c>
      <c r="P527">
        <f>WEEKDAY(tbl_salesdata[[#This Row],[Order Date]],2)</f>
        <v>3</v>
      </c>
      <c r="Q527" t="str">
        <f>TEXT(tbl_salesdata[[#This Row],[Order Date]],"dddd")</f>
        <v>Wednesday</v>
      </c>
      <c r="R527" t="str">
        <f>IF(tbl_salesdata[[#This Row],[Weekdaynum]]&gt;5,"Yes","No")</f>
        <v>No</v>
      </c>
    </row>
    <row r="528" spans="1:18" hidden="1" x14ac:dyDescent="0.35">
      <c r="A528">
        <v>898283231</v>
      </c>
      <c r="B528" s="3">
        <v>44181</v>
      </c>
      <c r="C528" s="3">
        <v>44202</v>
      </c>
      <c r="D528" t="s">
        <v>43</v>
      </c>
      <c r="E528" t="s">
        <v>24</v>
      </c>
      <c r="F528" t="s">
        <v>25</v>
      </c>
      <c r="G528" t="s">
        <v>18</v>
      </c>
      <c r="H528" t="s">
        <v>34</v>
      </c>
      <c r="I528" s="9">
        <v>825</v>
      </c>
      <c r="J528" s="9">
        <v>205.7</v>
      </c>
      <c r="K528" s="9">
        <v>117.11</v>
      </c>
      <c r="L528" s="9">
        <f>tbl_salesdata[[#This Row],[Units Sold]]*tbl_salesdata[[#This Row],[Unit Cost]]</f>
        <v>96615.75</v>
      </c>
      <c r="M528" s="9">
        <f>tbl_salesdata[[#This Row],[Units Sold]]*tbl_salesdata[[#This Row],[Unit Price]]</f>
        <v>169702.5</v>
      </c>
      <c r="N528" s="9">
        <f>tbl_salesdata[[#This Row],[Total Sales]]-tbl_salesdata[[#This Row],[Total Cost]]</f>
        <v>73086.75</v>
      </c>
      <c r="O528">
        <f>tbl_salesdata[[#This Row],[Ship Date]]-tbl_salesdata[[#This Row],[Order Date]]</f>
        <v>21</v>
      </c>
      <c r="P528">
        <f>WEEKDAY(tbl_salesdata[[#This Row],[Order Date]],2)</f>
        <v>3</v>
      </c>
      <c r="Q528" t="str">
        <f>TEXT(tbl_salesdata[[#This Row],[Order Date]],"dddd")</f>
        <v>Wednesday</v>
      </c>
      <c r="R528" t="str">
        <f>IF(tbl_salesdata[[#This Row],[Weekdaynum]]&gt;5,"Yes","No")</f>
        <v>No</v>
      </c>
    </row>
    <row r="529" spans="1:18" hidden="1" x14ac:dyDescent="0.35">
      <c r="A529">
        <v>647005736</v>
      </c>
      <c r="B529" s="3">
        <v>44358</v>
      </c>
      <c r="C529" s="3">
        <v>44362</v>
      </c>
      <c r="D529" t="s">
        <v>143</v>
      </c>
      <c r="E529" t="s">
        <v>24</v>
      </c>
      <c r="F529" t="s">
        <v>25</v>
      </c>
      <c r="G529" t="s">
        <v>14</v>
      </c>
      <c r="H529" t="s">
        <v>26</v>
      </c>
      <c r="I529" s="9">
        <v>2230</v>
      </c>
      <c r="J529" s="9">
        <v>205.7</v>
      </c>
      <c r="K529" s="9">
        <v>117.11</v>
      </c>
      <c r="L529" s="9">
        <f>tbl_salesdata[[#This Row],[Units Sold]]*tbl_salesdata[[#This Row],[Unit Cost]]</f>
        <v>261155.3</v>
      </c>
      <c r="M529" s="9">
        <f>tbl_salesdata[[#This Row],[Units Sold]]*tbl_salesdata[[#This Row],[Unit Price]]</f>
        <v>458711</v>
      </c>
      <c r="N529" s="9">
        <f>tbl_salesdata[[#This Row],[Total Sales]]-tbl_salesdata[[#This Row],[Total Cost]]</f>
        <v>197555.7</v>
      </c>
      <c r="O529">
        <f>tbl_salesdata[[#This Row],[Ship Date]]-tbl_salesdata[[#This Row],[Order Date]]</f>
        <v>4</v>
      </c>
      <c r="P529">
        <f>WEEKDAY(tbl_salesdata[[#This Row],[Order Date]],2)</f>
        <v>5</v>
      </c>
      <c r="Q529" t="str">
        <f>TEXT(tbl_salesdata[[#This Row],[Order Date]],"dddd")</f>
        <v>Friday</v>
      </c>
      <c r="R529" t="str">
        <f>IF(tbl_salesdata[[#This Row],[Weekdaynum]]&gt;5,"Yes","No")</f>
        <v>No</v>
      </c>
    </row>
    <row r="530" spans="1:18" hidden="1" x14ac:dyDescent="0.35">
      <c r="A530">
        <v>889192903</v>
      </c>
      <c r="B530" s="3">
        <v>44195</v>
      </c>
      <c r="C530" s="3">
        <v>44200</v>
      </c>
      <c r="D530" t="s">
        <v>92</v>
      </c>
      <c r="E530" t="s">
        <v>32</v>
      </c>
      <c r="F530" t="s">
        <v>22</v>
      </c>
      <c r="G530" t="s">
        <v>14</v>
      </c>
      <c r="H530" t="s">
        <v>19</v>
      </c>
      <c r="I530" s="9">
        <v>795</v>
      </c>
      <c r="J530" s="9">
        <v>47.45</v>
      </c>
      <c r="K530" s="9">
        <v>31.79</v>
      </c>
      <c r="L530" s="9">
        <f>tbl_salesdata[[#This Row],[Units Sold]]*tbl_salesdata[[#This Row],[Unit Cost]]</f>
        <v>25273.05</v>
      </c>
      <c r="M530" s="9">
        <f>tbl_salesdata[[#This Row],[Units Sold]]*tbl_salesdata[[#This Row],[Unit Price]]</f>
        <v>37722.75</v>
      </c>
      <c r="N530" s="9">
        <f>tbl_salesdata[[#This Row],[Total Sales]]-tbl_salesdata[[#This Row],[Total Cost]]</f>
        <v>12449.7</v>
      </c>
      <c r="O530">
        <f>tbl_salesdata[[#This Row],[Ship Date]]-tbl_salesdata[[#This Row],[Order Date]]</f>
        <v>5</v>
      </c>
      <c r="P530">
        <f>WEEKDAY(tbl_salesdata[[#This Row],[Order Date]],2)</f>
        <v>3</v>
      </c>
      <c r="Q530" t="str">
        <f>TEXT(tbl_salesdata[[#This Row],[Order Date]],"dddd")</f>
        <v>Wednesday</v>
      </c>
      <c r="R530" t="str">
        <f>IF(tbl_salesdata[[#This Row],[Weekdaynum]]&gt;5,"Yes","No")</f>
        <v>No</v>
      </c>
    </row>
    <row r="531" spans="1:18" hidden="1" x14ac:dyDescent="0.35">
      <c r="A531">
        <v>665518558</v>
      </c>
      <c r="B531" s="3">
        <v>43102</v>
      </c>
      <c r="C531" s="3">
        <v>43114</v>
      </c>
      <c r="D531" t="s">
        <v>118</v>
      </c>
      <c r="E531" t="s">
        <v>24</v>
      </c>
      <c r="F531" t="s">
        <v>56</v>
      </c>
      <c r="G531" t="s">
        <v>14</v>
      </c>
      <c r="H531" t="s">
        <v>26</v>
      </c>
      <c r="I531" s="9">
        <v>585</v>
      </c>
      <c r="J531" s="9">
        <v>9.33</v>
      </c>
      <c r="K531" s="9">
        <v>6.92</v>
      </c>
      <c r="L531" s="9">
        <f>tbl_salesdata[[#This Row],[Units Sold]]*tbl_salesdata[[#This Row],[Unit Cost]]</f>
        <v>4048.2</v>
      </c>
      <c r="M531" s="9">
        <f>tbl_salesdata[[#This Row],[Units Sold]]*tbl_salesdata[[#This Row],[Unit Price]]</f>
        <v>5458.05</v>
      </c>
      <c r="N531" s="9">
        <f>tbl_salesdata[[#This Row],[Total Sales]]-tbl_salesdata[[#This Row],[Total Cost]]</f>
        <v>1409.8500000000004</v>
      </c>
      <c r="O531">
        <f>tbl_salesdata[[#This Row],[Ship Date]]-tbl_salesdata[[#This Row],[Order Date]]</f>
        <v>12</v>
      </c>
      <c r="P531">
        <f>WEEKDAY(tbl_salesdata[[#This Row],[Order Date]],2)</f>
        <v>2</v>
      </c>
      <c r="Q531" t="str">
        <f>TEXT(tbl_salesdata[[#This Row],[Order Date]],"dddd")</f>
        <v>Tuesday</v>
      </c>
      <c r="R531" t="str">
        <f>IF(tbl_salesdata[[#This Row],[Weekdaynum]]&gt;5,"Yes","No")</f>
        <v>No</v>
      </c>
    </row>
    <row r="532" spans="1:18" hidden="1" x14ac:dyDescent="0.35">
      <c r="A532">
        <v>436969029</v>
      </c>
      <c r="B532" s="3">
        <v>44529</v>
      </c>
      <c r="C532" s="3">
        <v>44541</v>
      </c>
      <c r="D532" t="s">
        <v>168</v>
      </c>
      <c r="E532" t="s">
        <v>21</v>
      </c>
      <c r="F532" t="s">
        <v>47</v>
      </c>
      <c r="G532" t="s">
        <v>18</v>
      </c>
      <c r="H532" t="s">
        <v>19</v>
      </c>
      <c r="I532" s="9">
        <v>7701</v>
      </c>
      <c r="J532" s="9">
        <v>421.89</v>
      </c>
      <c r="K532" s="9">
        <v>364.69</v>
      </c>
      <c r="L532" s="9">
        <f>tbl_salesdata[[#This Row],[Units Sold]]*tbl_salesdata[[#This Row],[Unit Cost]]</f>
        <v>2808477.69</v>
      </c>
      <c r="M532" s="9">
        <f>tbl_salesdata[[#This Row],[Units Sold]]*tbl_salesdata[[#This Row],[Unit Price]]</f>
        <v>3248974.8899999997</v>
      </c>
      <c r="N532" s="9">
        <f>tbl_salesdata[[#This Row],[Total Sales]]-tbl_salesdata[[#This Row],[Total Cost]]</f>
        <v>440497.19999999972</v>
      </c>
      <c r="O532">
        <f>tbl_salesdata[[#This Row],[Ship Date]]-tbl_salesdata[[#This Row],[Order Date]]</f>
        <v>12</v>
      </c>
      <c r="P532">
        <f>WEEKDAY(tbl_salesdata[[#This Row],[Order Date]],2)</f>
        <v>1</v>
      </c>
      <c r="Q532" t="str">
        <f>TEXT(tbl_salesdata[[#This Row],[Order Date]],"dddd")</f>
        <v>Monday</v>
      </c>
      <c r="R532" t="str">
        <f>IF(tbl_salesdata[[#This Row],[Weekdaynum]]&gt;5,"Yes","No")</f>
        <v>No</v>
      </c>
    </row>
    <row r="533" spans="1:18" hidden="1" x14ac:dyDescent="0.35">
      <c r="A533">
        <v>734843146</v>
      </c>
      <c r="B533" s="3">
        <v>42583</v>
      </c>
      <c r="C533" s="3">
        <v>42602</v>
      </c>
      <c r="D533" t="s">
        <v>78</v>
      </c>
      <c r="E533" t="s">
        <v>24</v>
      </c>
      <c r="F533" t="s">
        <v>42</v>
      </c>
      <c r="G533" t="s">
        <v>14</v>
      </c>
      <c r="H533" t="s">
        <v>34</v>
      </c>
      <c r="I533" s="9">
        <v>5272</v>
      </c>
      <c r="J533" s="9">
        <v>437.2</v>
      </c>
      <c r="K533" s="9">
        <v>263.33</v>
      </c>
      <c r="L533" s="9">
        <f>tbl_salesdata[[#This Row],[Units Sold]]*tbl_salesdata[[#This Row],[Unit Cost]]</f>
        <v>1388275.76</v>
      </c>
      <c r="M533" s="9">
        <f>tbl_salesdata[[#This Row],[Units Sold]]*tbl_salesdata[[#This Row],[Unit Price]]</f>
        <v>2304918.4</v>
      </c>
      <c r="N533" s="9">
        <f>tbl_salesdata[[#This Row],[Total Sales]]-tbl_salesdata[[#This Row],[Total Cost]]</f>
        <v>916642.6399999999</v>
      </c>
      <c r="O533">
        <f>tbl_salesdata[[#This Row],[Ship Date]]-tbl_salesdata[[#This Row],[Order Date]]</f>
        <v>19</v>
      </c>
      <c r="P533">
        <f>WEEKDAY(tbl_salesdata[[#This Row],[Order Date]],2)</f>
        <v>1</v>
      </c>
      <c r="Q533" t="str">
        <f>TEXT(tbl_salesdata[[#This Row],[Order Date]],"dddd")</f>
        <v>Monday</v>
      </c>
      <c r="R533" t="str">
        <f>IF(tbl_salesdata[[#This Row],[Weekdaynum]]&gt;5,"Yes","No")</f>
        <v>No</v>
      </c>
    </row>
    <row r="534" spans="1:18" hidden="1" x14ac:dyDescent="0.35">
      <c r="A534">
        <v>810752236</v>
      </c>
      <c r="B534" s="3">
        <v>42457</v>
      </c>
      <c r="C534" s="3">
        <v>42460</v>
      </c>
      <c r="D534" t="s">
        <v>159</v>
      </c>
      <c r="E534" t="s">
        <v>21</v>
      </c>
      <c r="F534" t="s">
        <v>68</v>
      </c>
      <c r="G534" t="s">
        <v>14</v>
      </c>
      <c r="H534" t="s">
        <v>26</v>
      </c>
      <c r="I534" s="9">
        <v>8458</v>
      </c>
      <c r="J534" s="9">
        <v>154.06</v>
      </c>
      <c r="K534" s="9">
        <v>90.93</v>
      </c>
      <c r="L534" s="9">
        <f>tbl_salesdata[[#This Row],[Units Sold]]*tbl_salesdata[[#This Row],[Unit Cost]]</f>
        <v>769085.94000000006</v>
      </c>
      <c r="M534" s="9">
        <f>tbl_salesdata[[#This Row],[Units Sold]]*tbl_salesdata[[#This Row],[Unit Price]]</f>
        <v>1303039.48</v>
      </c>
      <c r="N534" s="9">
        <f>tbl_salesdata[[#This Row],[Total Sales]]-tbl_salesdata[[#This Row],[Total Cost]]</f>
        <v>533953.53999999992</v>
      </c>
      <c r="O534">
        <f>tbl_salesdata[[#This Row],[Ship Date]]-tbl_salesdata[[#This Row],[Order Date]]</f>
        <v>3</v>
      </c>
      <c r="P534">
        <f>WEEKDAY(tbl_salesdata[[#This Row],[Order Date]],2)</f>
        <v>1</v>
      </c>
      <c r="Q534" t="str">
        <f>TEXT(tbl_salesdata[[#This Row],[Order Date]],"dddd")</f>
        <v>Monday</v>
      </c>
      <c r="R534" t="str">
        <f>IF(tbl_salesdata[[#This Row],[Weekdaynum]]&gt;5,"Yes","No")</f>
        <v>No</v>
      </c>
    </row>
    <row r="535" spans="1:18" hidden="1" x14ac:dyDescent="0.35">
      <c r="A535">
        <v>886620128</v>
      </c>
      <c r="B535" s="3">
        <v>44385</v>
      </c>
      <c r="C535" s="3">
        <v>44397</v>
      </c>
      <c r="D535" t="s">
        <v>178</v>
      </c>
      <c r="E535" t="s">
        <v>21</v>
      </c>
      <c r="F535" t="s">
        <v>40</v>
      </c>
      <c r="G535" t="s">
        <v>18</v>
      </c>
      <c r="H535" t="s">
        <v>19</v>
      </c>
      <c r="I535" s="9">
        <v>9453</v>
      </c>
      <c r="J535" s="9">
        <v>651.21</v>
      </c>
      <c r="K535" s="9">
        <v>524.96</v>
      </c>
      <c r="L535" s="9">
        <f>tbl_salesdata[[#This Row],[Units Sold]]*tbl_salesdata[[#This Row],[Unit Cost]]</f>
        <v>4962446.88</v>
      </c>
      <c r="M535" s="9">
        <f>tbl_salesdata[[#This Row],[Units Sold]]*tbl_salesdata[[#This Row],[Unit Price]]</f>
        <v>6155888.1299999999</v>
      </c>
      <c r="N535" s="9">
        <f>tbl_salesdata[[#This Row],[Total Sales]]-tbl_salesdata[[#This Row],[Total Cost]]</f>
        <v>1193441.25</v>
      </c>
      <c r="O535">
        <f>tbl_salesdata[[#This Row],[Ship Date]]-tbl_salesdata[[#This Row],[Order Date]]</f>
        <v>12</v>
      </c>
      <c r="P535">
        <f>WEEKDAY(tbl_salesdata[[#This Row],[Order Date]],2)</f>
        <v>4</v>
      </c>
      <c r="Q535" t="str">
        <f>TEXT(tbl_salesdata[[#This Row],[Order Date]],"dddd")</f>
        <v>Thursday</v>
      </c>
      <c r="R535" t="str">
        <f>IF(tbl_salesdata[[#This Row],[Weekdaynum]]&gt;5,"Yes","No")</f>
        <v>No</v>
      </c>
    </row>
    <row r="536" spans="1:18" x14ac:dyDescent="0.35">
      <c r="A536">
        <v>579744517</v>
      </c>
      <c r="B536" s="3">
        <v>44709</v>
      </c>
      <c r="C536" s="3">
        <v>44726</v>
      </c>
      <c r="D536" t="s">
        <v>196</v>
      </c>
      <c r="E536" t="s">
        <v>32</v>
      </c>
      <c r="F536" t="s">
        <v>47</v>
      </c>
      <c r="G536" t="s">
        <v>14</v>
      </c>
      <c r="H536" t="s">
        <v>26</v>
      </c>
      <c r="I536" s="9">
        <v>8141</v>
      </c>
      <c r="J536" s="9">
        <v>421.89</v>
      </c>
      <c r="K536" s="9">
        <v>364.69</v>
      </c>
      <c r="L536" s="9">
        <f>tbl_salesdata[[#This Row],[Units Sold]]*tbl_salesdata[[#This Row],[Unit Cost]]</f>
        <v>2968941.29</v>
      </c>
      <c r="M536" s="9">
        <f>tbl_salesdata[[#This Row],[Units Sold]]*tbl_salesdata[[#This Row],[Unit Price]]</f>
        <v>3434606.4899999998</v>
      </c>
      <c r="N536" s="9">
        <f>tbl_salesdata[[#This Row],[Total Sales]]-tbl_salesdata[[#This Row],[Total Cost]]</f>
        <v>465665.19999999972</v>
      </c>
      <c r="O536">
        <f>tbl_salesdata[[#This Row],[Ship Date]]-tbl_salesdata[[#This Row],[Order Date]]</f>
        <v>17</v>
      </c>
      <c r="P536">
        <f>WEEKDAY(tbl_salesdata[[#This Row],[Order Date]],2)</f>
        <v>6</v>
      </c>
      <c r="Q536" t="str">
        <f>TEXT(tbl_salesdata[[#This Row],[Order Date]],"dddd")</f>
        <v>Saturday</v>
      </c>
      <c r="R536" t="str">
        <f>IF(tbl_salesdata[[#This Row],[Weekdaynum]]&gt;5,"Yes","No")</f>
        <v>Yes</v>
      </c>
    </row>
    <row r="537" spans="1:18" hidden="1" x14ac:dyDescent="0.35">
      <c r="A537">
        <v>477490127</v>
      </c>
      <c r="B537" s="3">
        <v>42279</v>
      </c>
      <c r="C537" s="3">
        <v>42286</v>
      </c>
      <c r="D537" t="s">
        <v>92</v>
      </c>
      <c r="E537" t="s">
        <v>32</v>
      </c>
      <c r="F537" t="s">
        <v>76</v>
      </c>
      <c r="G537" t="s">
        <v>14</v>
      </c>
      <c r="H537" t="s">
        <v>26</v>
      </c>
      <c r="I537" s="9">
        <v>8794</v>
      </c>
      <c r="J537" s="9">
        <v>668.27</v>
      </c>
      <c r="K537" s="9">
        <v>502.54</v>
      </c>
      <c r="L537" s="9">
        <f>tbl_salesdata[[#This Row],[Units Sold]]*tbl_salesdata[[#This Row],[Unit Cost]]</f>
        <v>4419336.76</v>
      </c>
      <c r="M537" s="9">
        <f>tbl_salesdata[[#This Row],[Units Sold]]*tbl_salesdata[[#This Row],[Unit Price]]</f>
        <v>5876766.3799999999</v>
      </c>
      <c r="N537" s="9">
        <f>tbl_salesdata[[#This Row],[Total Sales]]-tbl_salesdata[[#This Row],[Total Cost]]</f>
        <v>1457429.62</v>
      </c>
      <c r="O537">
        <f>tbl_salesdata[[#This Row],[Ship Date]]-tbl_salesdata[[#This Row],[Order Date]]</f>
        <v>7</v>
      </c>
      <c r="P537">
        <f>WEEKDAY(tbl_salesdata[[#This Row],[Order Date]],2)</f>
        <v>5</v>
      </c>
      <c r="Q537" t="str">
        <f>TEXT(tbl_salesdata[[#This Row],[Order Date]],"dddd")</f>
        <v>Friday</v>
      </c>
      <c r="R537" t="str">
        <f>IF(tbl_salesdata[[#This Row],[Weekdaynum]]&gt;5,"Yes","No")</f>
        <v>No</v>
      </c>
    </row>
    <row r="538" spans="1:18" hidden="1" x14ac:dyDescent="0.35">
      <c r="A538">
        <v>337902390</v>
      </c>
      <c r="B538" s="3">
        <v>42432</v>
      </c>
      <c r="C538" s="3">
        <v>42437</v>
      </c>
      <c r="D538" t="s">
        <v>131</v>
      </c>
      <c r="E538" t="s">
        <v>32</v>
      </c>
      <c r="F538" t="s">
        <v>17</v>
      </c>
      <c r="G538" t="s">
        <v>14</v>
      </c>
      <c r="H538" t="s">
        <v>34</v>
      </c>
      <c r="I538" s="9">
        <v>1681</v>
      </c>
      <c r="J538" s="9">
        <v>152.58000000000001</v>
      </c>
      <c r="K538" s="9">
        <v>97.44</v>
      </c>
      <c r="L538" s="9">
        <f>tbl_salesdata[[#This Row],[Units Sold]]*tbl_salesdata[[#This Row],[Unit Cost]]</f>
        <v>163796.63999999998</v>
      </c>
      <c r="M538" s="9">
        <f>tbl_salesdata[[#This Row],[Units Sold]]*tbl_salesdata[[#This Row],[Unit Price]]</f>
        <v>256486.98</v>
      </c>
      <c r="N538" s="9">
        <f>tbl_salesdata[[#This Row],[Total Sales]]-tbl_salesdata[[#This Row],[Total Cost]]</f>
        <v>92690.340000000026</v>
      </c>
      <c r="O538">
        <f>tbl_salesdata[[#This Row],[Ship Date]]-tbl_salesdata[[#This Row],[Order Date]]</f>
        <v>5</v>
      </c>
      <c r="P538">
        <f>WEEKDAY(tbl_salesdata[[#This Row],[Order Date]],2)</f>
        <v>4</v>
      </c>
      <c r="Q538" t="str">
        <f>TEXT(tbl_salesdata[[#This Row],[Order Date]],"dddd")</f>
        <v>Thursday</v>
      </c>
      <c r="R538" t="str">
        <f>IF(tbl_salesdata[[#This Row],[Weekdaynum]]&gt;5,"Yes","No")</f>
        <v>No</v>
      </c>
    </row>
    <row r="539" spans="1:18" hidden="1" x14ac:dyDescent="0.35">
      <c r="A539">
        <v>889093768</v>
      </c>
      <c r="B539" s="3">
        <v>44661</v>
      </c>
      <c r="C539" s="3">
        <v>44674</v>
      </c>
      <c r="D539" t="s">
        <v>77</v>
      </c>
      <c r="E539" t="s">
        <v>21</v>
      </c>
      <c r="F539" t="s">
        <v>25</v>
      </c>
      <c r="G539" t="s">
        <v>18</v>
      </c>
      <c r="H539" t="s">
        <v>15</v>
      </c>
      <c r="I539" s="9">
        <v>1458</v>
      </c>
      <c r="J539" s="9">
        <v>205.7</v>
      </c>
      <c r="K539" s="9">
        <v>117.11</v>
      </c>
      <c r="L539" s="9">
        <f>tbl_salesdata[[#This Row],[Units Sold]]*tbl_salesdata[[#This Row],[Unit Cost]]</f>
        <v>170746.38</v>
      </c>
      <c r="M539" s="9">
        <f>tbl_salesdata[[#This Row],[Units Sold]]*tbl_salesdata[[#This Row],[Unit Price]]</f>
        <v>299910.59999999998</v>
      </c>
      <c r="N539" s="9">
        <f>tbl_salesdata[[#This Row],[Total Sales]]-tbl_salesdata[[#This Row],[Total Cost]]</f>
        <v>129164.21999999997</v>
      </c>
      <c r="O539">
        <f>tbl_salesdata[[#This Row],[Ship Date]]-tbl_salesdata[[#This Row],[Order Date]]</f>
        <v>13</v>
      </c>
      <c r="P539">
        <f>WEEKDAY(tbl_salesdata[[#This Row],[Order Date]],2)</f>
        <v>7</v>
      </c>
      <c r="Q539" t="str">
        <f>TEXT(tbl_salesdata[[#This Row],[Order Date]],"dddd")</f>
        <v>Sunday</v>
      </c>
      <c r="R539" t="str">
        <f>IF(tbl_salesdata[[#This Row],[Weekdaynum]]&gt;5,"Yes","No")</f>
        <v>Yes</v>
      </c>
    </row>
    <row r="540" spans="1:18" hidden="1" x14ac:dyDescent="0.35">
      <c r="A540">
        <v>454550588</v>
      </c>
      <c r="B540" s="3">
        <v>44414</v>
      </c>
      <c r="C540" s="3">
        <v>44423</v>
      </c>
      <c r="D540" t="s">
        <v>109</v>
      </c>
      <c r="E540" t="s">
        <v>21</v>
      </c>
      <c r="F540" t="s">
        <v>25</v>
      </c>
      <c r="G540" t="s">
        <v>14</v>
      </c>
      <c r="H540" t="s">
        <v>19</v>
      </c>
      <c r="I540" s="9">
        <v>475</v>
      </c>
      <c r="J540" s="9">
        <v>205.7</v>
      </c>
      <c r="K540" s="9">
        <v>117.11</v>
      </c>
      <c r="L540" s="9">
        <f>tbl_salesdata[[#This Row],[Units Sold]]*tbl_salesdata[[#This Row],[Unit Cost]]</f>
        <v>55627.25</v>
      </c>
      <c r="M540" s="9">
        <f>tbl_salesdata[[#This Row],[Units Sold]]*tbl_salesdata[[#This Row],[Unit Price]]</f>
        <v>97707.5</v>
      </c>
      <c r="N540" s="9">
        <f>tbl_salesdata[[#This Row],[Total Sales]]-tbl_salesdata[[#This Row],[Total Cost]]</f>
        <v>42080.25</v>
      </c>
      <c r="O540">
        <f>tbl_salesdata[[#This Row],[Ship Date]]-tbl_salesdata[[#This Row],[Order Date]]</f>
        <v>9</v>
      </c>
      <c r="P540">
        <f>WEEKDAY(tbl_salesdata[[#This Row],[Order Date]],2)</f>
        <v>5</v>
      </c>
      <c r="Q540" t="str">
        <f>TEXT(tbl_salesdata[[#This Row],[Order Date]],"dddd")</f>
        <v>Friday</v>
      </c>
      <c r="R540" t="str">
        <f>IF(tbl_salesdata[[#This Row],[Weekdaynum]]&gt;5,"Yes","No")</f>
        <v>No</v>
      </c>
    </row>
    <row r="541" spans="1:18" x14ac:dyDescent="0.35">
      <c r="A541">
        <v>704361665</v>
      </c>
      <c r="B541" s="3">
        <v>42399</v>
      </c>
      <c r="C541" s="3">
        <v>42411</v>
      </c>
      <c r="D541" t="s">
        <v>195</v>
      </c>
      <c r="E541" t="s">
        <v>21</v>
      </c>
      <c r="F541" t="s">
        <v>76</v>
      </c>
      <c r="G541" t="s">
        <v>14</v>
      </c>
      <c r="H541" t="s">
        <v>19</v>
      </c>
      <c r="I541" s="9">
        <v>5124</v>
      </c>
      <c r="J541" s="9">
        <v>668.27</v>
      </c>
      <c r="K541" s="9">
        <v>502.54</v>
      </c>
      <c r="L541" s="9">
        <f>tbl_salesdata[[#This Row],[Units Sold]]*tbl_salesdata[[#This Row],[Unit Cost]]</f>
        <v>2575014.96</v>
      </c>
      <c r="M541" s="9">
        <f>tbl_salesdata[[#This Row],[Units Sold]]*tbl_salesdata[[#This Row],[Unit Price]]</f>
        <v>3424215.48</v>
      </c>
      <c r="N541" s="9">
        <f>tbl_salesdata[[#This Row],[Total Sales]]-tbl_salesdata[[#This Row],[Total Cost]]</f>
        <v>849200.52</v>
      </c>
      <c r="O541">
        <f>tbl_salesdata[[#This Row],[Ship Date]]-tbl_salesdata[[#This Row],[Order Date]]</f>
        <v>12</v>
      </c>
      <c r="P541">
        <f>WEEKDAY(tbl_salesdata[[#This Row],[Order Date]],2)</f>
        <v>6</v>
      </c>
      <c r="Q541" t="str">
        <f>TEXT(tbl_salesdata[[#This Row],[Order Date]],"dddd")</f>
        <v>Saturday</v>
      </c>
      <c r="R541" t="str">
        <f>IF(tbl_salesdata[[#This Row],[Weekdaynum]]&gt;5,"Yes","No")</f>
        <v>Yes</v>
      </c>
    </row>
    <row r="542" spans="1:18" hidden="1" x14ac:dyDescent="0.35">
      <c r="A542">
        <v>623768365</v>
      </c>
      <c r="B542" s="3">
        <v>43860</v>
      </c>
      <c r="C542" s="3">
        <v>43869</v>
      </c>
      <c r="D542" t="s">
        <v>23</v>
      </c>
      <c r="E542" t="s">
        <v>24</v>
      </c>
      <c r="F542" t="s">
        <v>30</v>
      </c>
      <c r="G542" t="s">
        <v>14</v>
      </c>
      <c r="H542" t="s">
        <v>15</v>
      </c>
      <c r="I542" s="9">
        <v>5776</v>
      </c>
      <c r="J542" s="9">
        <v>81.73</v>
      </c>
      <c r="K542" s="9">
        <v>56.67</v>
      </c>
      <c r="L542" s="9">
        <f>tbl_salesdata[[#This Row],[Units Sold]]*tbl_salesdata[[#This Row],[Unit Cost]]</f>
        <v>327325.92</v>
      </c>
      <c r="M542" s="9">
        <f>tbl_salesdata[[#This Row],[Units Sold]]*tbl_salesdata[[#This Row],[Unit Price]]</f>
        <v>472072.48000000004</v>
      </c>
      <c r="N542" s="9">
        <f>tbl_salesdata[[#This Row],[Total Sales]]-tbl_salesdata[[#This Row],[Total Cost]]</f>
        <v>144746.56000000006</v>
      </c>
      <c r="O542">
        <f>tbl_salesdata[[#This Row],[Ship Date]]-tbl_salesdata[[#This Row],[Order Date]]</f>
        <v>9</v>
      </c>
      <c r="P542">
        <f>WEEKDAY(tbl_salesdata[[#This Row],[Order Date]],2)</f>
        <v>4</v>
      </c>
      <c r="Q542" t="str">
        <f>TEXT(tbl_salesdata[[#This Row],[Order Date]],"dddd")</f>
        <v>Thursday</v>
      </c>
      <c r="R542" t="str">
        <f>IF(tbl_salesdata[[#This Row],[Weekdaynum]]&gt;5,"Yes","No")</f>
        <v>No</v>
      </c>
    </row>
    <row r="543" spans="1:18" x14ac:dyDescent="0.35">
      <c r="A543">
        <v>670467984</v>
      </c>
      <c r="B543" s="3">
        <v>43400</v>
      </c>
      <c r="C543" s="3">
        <v>43404</v>
      </c>
      <c r="D543" t="s">
        <v>180</v>
      </c>
      <c r="E543" t="s">
        <v>24</v>
      </c>
      <c r="F543" t="s">
        <v>40</v>
      </c>
      <c r="G543" t="s">
        <v>18</v>
      </c>
      <c r="H543" t="s">
        <v>26</v>
      </c>
      <c r="I543" s="9">
        <v>5231</v>
      </c>
      <c r="J543" s="9">
        <v>651.21</v>
      </c>
      <c r="K543" s="9">
        <v>524.96</v>
      </c>
      <c r="L543" s="9">
        <f>tbl_salesdata[[#This Row],[Units Sold]]*tbl_salesdata[[#This Row],[Unit Cost]]</f>
        <v>2746065.7600000002</v>
      </c>
      <c r="M543" s="9">
        <f>tbl_salesdata[[#This Row],[Units Sold]]*tbl_salesdata[[#This Row],[Unit Price]]</f>
        <v>3406479.5100000002</v>
      </c>
      <c r="N543" s="9">
        <f>tbl_salesdata[[#This Row],[Total Sales]]-tbl_salesdata[[#This Row],[Total Cost]]</f>
        <v>660413.75</v>
      </c>
      <c r="O543">
        <f>tbl_salesdata[[#This Row],[Ship Date]]-tbl_salesdata[[#This Row],[Order Date]]</f>
        <v>4</v>
      </c>
      <c r="P543">
        <f>WEEKDAY(tbl_salesdata[[#This Row],[Order Date]],2)</f>
        <v>6</v>
      </c>
      <c r="Q543" t="str">
        <f>TEXT(tbl_salesdata[[#This Row],[Order Date]],"dddd")</f>
        <v>Saturday</v>
      </c>
      <c r="R543" t="str">
        <f>IF(tbl_salesdata[[#This Row],[Weekdaynum]]&gt;5,"Yes","No")</f>
        <v>Yes</v>
      </c>
    </row>
    <row r="544" spans="1:18" hidden="1" x14ac:dyDescent="0.35">
      <c r="A544">
        <v>539696347</v>
      </c>
      <c r="B544" s="3">
        <v>44893</v>
      </c>
      <c r="C544" s="3">
        <v>44908</v>
      </c>
      <c r="D544" t="s">
        <v>132</v>
      </c>
      <c r="E544" t="s">
        <v>38</v>
      </c>
      <c r="F544" t="s">
        <v>30</v>
      </c>
      <c r="G544" t="s">
        <v>14</v>
      </c>
      <c r="H544" t="s">
        <v>34</v>
      </c>
      <c r="I544" s="9">
        <v>6997</v>
      </c>
      <c r="J544" s="9">
        <v>81.73</v>
      </c>
      <c r="K544" s="9">
        <v>56.67</v>
      </c>
      <c r="L544" s="9">
        <f>tbl_salesdata[[#This Row],[Units Sold]]*tbl_salesdata[[#This Row],[Unit Cost]]</f>
        <v>396519.99</v>
      </c>
      <c r="M544" s="9">
        <f>tbl_salesdata[[#This Row],[Units Sold]]*tbl_salesdata[[#This Row],[Unit Price]]</f>
        <v>571864.81000000006</v>
      </c>
      <c r="N544" s="9">
        <f>tbl_salesdata[[#This Row],[Total Sales]]-tbl_salesdata[[#This Row],[Total Cost]]</f>
        <v>175344.82000000007</v>
      </c>
      <c r="O544">
        <f>tbl_salesdata[[#This Row],[Ship Date]]-tbl_salesdata[[#This Row],[Order Date]]</f>
        <v>15</v>
      </c>
      <c r="P544">
        <f>WEEKDAY(tbl_salesdata[[#This Row],[Order Date]],2)</f>
        <v>1</v>
      </c>
      <c r="Q544" t="str">
        <f>TEXT(tbl_salesdata[[#This Row],[Order Date]],"dddd")</f>
        <v>Monday</v>
      </c>
      <c r="R544" t="str">
        <f>IF(tbl_salesdata[[#This Row],[Weekdaynum]]&gt;5,"Yes","No")</f>
        <v>No</v>
      </c>
    </row>
    <row r="545" spans="1:18" hidden="1" x14ac:dyDescent="0.35">
      <c r="A545">
        <v>839712798</v>
      </c>
      <c r="B545" s="3">
        <v>42387</v>
      </c>
      <c r="C545" s="3">
        <v>42407</v>
      </c>
      <c r="D545" t="s">
        <v>82</v>
      </c>
      <c r="E545" t="s">
        <v>32</v>
      </c>
      <c r="F545" t="s">
        <v>76</v>
      </c>
      <c r="G545" t="s">
        <v>18</v>
      </c>
      <c r="H545" t="s">
        <v>26</v>
      </c>
      <c r="I545" s="9">
        <v>8532</v>
      </c>
      <c r="J545" s="9">
        <v>668.27</v>
      </c>
      <c r="K545" s="9">
        <v>502.54</v>
      </c>
      <c r="L545" s="9">
        <f>tbl_salesdata[[#This Row],[Units Sold]]*tbl_salesdata[[#This Row],[Unit Cost]]</f>
        <v>4287671.28</v>
      </c>
      <c r="M545" s="9">
        <f>tbl_salesdata[[#This Row],[Units Sold]]*tbl_salesdata[[#This Row],[Unit Price]]</f>
        <v>5701679.6399999997</v>
      </c>
      <c r="N545" s="9">
        <f>tbl_salesdata[[#This Row],[Total Sales]]-tbl_salesdata[[#This Row],[Total Cost]]</f>
        <v>1414008.3599999994</v>
      </c>
      <c r="O545">
        <f>tbl_salesdata[[#This Row],[Ship Date]]-tbl_salesdata[[#This Row],[Order Date]]</f>
        <v>20</v>
      </c>
      <c r="P545">
        <f>WEEKDAY(tbl_salesdata[[#This Row],[Order Date]],2)</f>
        <v>1</v>
      </c>
      <c r="Q545" t="str">
        <f>TEXT(tbl_salesdata[[#This Row],[Order Date]],"dddd")</f>
        <v>Monday</v>
      </c>
      <c r="R545" t="str">
        <f>IF(tbl_salesdata[[#This Row],[Weekdaynum]]&gt;5,"Yes","No")</f>
        <v>No</v>
      </c>
    </row>
    <row r="546" spans="1:18" hidden="1" x14ac:dyDescent="0.35">
      <c r="A546">
        <v>121475160</v>
      </c>
      <c r="B546" s="3">
        <v>44865</v>
      </c>
      <c r="C546" s="3">
        <v>44880</v>
      </c>
      <c r="D546" t="s">
        <v>173</v>
      </c>
      <c r="E546" t="s">
        <v>24</v>
      </c>
      <c r="F546" t="s">
        <v>22</v>
      </c>
      <c r="G546" t="s">
        <v>18</v>
      </c>
      <c r="H546" t="s">
        <v>19</v>
      </c>
      <c r="I546" s="9">
        <v>6054</v>
      </c>
      <c r="J546" s="9">
        <v>47.45</v>
      </c>
      <c r="K546" s="9">
        <v>31.79</v>
      </c>
      <c r="L546" s="9">
        <f>tbl_salesdata[[#This Row],[Units Sold]]*tbl_salesdata[[#This Row],[Unit Cost]]</f>
        <v>192456.66</v>
      </c>
      <c r="M546" s="9">
        <f>tbl_salesdata[[#This Row],[Units Sold]]*tbl_salesdata[[#This Row],[Unit Price]]</f>
        <v>287262.3</v>
      </c>
      <c r="N546" s="9">
        <f>tbl_salesdata[[#This Row],[Total Sales]]-tbl_salesdata[[#This Row],[Total Cost]]</f>
        <v>94805.639999999985</v>
      </c>
      <c r="O546">
        <f>tbl_salesdata[[#This Row],[Ship Date]]-tbl_salesdata[[#This Row],[Order Date]]</f>
        <v>15</v>
      </c>
      <c r="P546">
        <f>WEEKDAY(tbl_salesdata[[#This Row],[Order Date]],2)</f>
        <v>1</v>
      </c>
      <c r="Q546" t="str">
        <f>TEXT(tbl_salesdata[[#This Row],[Order Date]],"dddd")</f>
        <v>Monday</v>
      </c>
      <c r="R546" t="str">
        <f>IF(tbl_salesdata[[#This Row],[Weekdaynum]]&gt;5,"Yes","No")</f>
        <v>No</v>
      </c>
    </row>
    <row r="547" spans="1:18" hidden="1" x14ac:dyDescent="0.35">
      <c r="A547">
        <v>350657260</v>
      </c>
      <c r="B547" s="3">
        <v>42461</v>
      </c>
      <c r="C547" s="3">
        <v>42463</v>
      </c>
      <c r="D547" t="s">
        <v>155</v>
      </c>
      <c r="E547" t="s">
        <v>12</v>
      </c>
      <c r="F547" t="s">
        <v>33</v>
      </c>
      <c r="G547" t="s">
        <v>14</v>
      </c>
      <c r="H547" t="s">
        <v>34</v>
      </c>
      <c r="I547" s="9">
        <v>6130</v>
      </c>
      <c r="J547" s="9">
        <v>109.28</v>
      </c>
      <c r="K547" s="9">
        <v>35.840000000000003</v>
      </c>
      <c r="L547" s="9">
        <f>tbl_salesdata[[#This Row],[Units Sold]]*tbl_salesdata[[#This Row],[Unit Cost]]</f>
        <v>219699.20000000001</v>
      </c>
      <c r="M547" s="9">
        <f>tbl_salesdata[[#This Row],[Units Sold]]*tbl_salesdata[[#This Row],[Unit Price]]</f>
        <v>669886.4</v>
      </c>
      <c r="N547" s="9">
        <f>tbl_salesdata[[#This Row],[Total Sales]]-tbl_salesdata[[#This Row],[Total Cost]]</f>
        <v>450187.2</v>
      </c>
      <c r="O547">
        <f>tbl_salesdata[[#This Row],[Ship Date]]-tbl_salesdata[[#This Row],[Order Date]]</f>
        <v>2</v>
      </c>
      <c r="P547">
        <f>WEEKDAY(tbl_salesdata[[#This Row],[Order Date]],2)</f>
        <v>5</v>
      </c>
      <c r="Q547" t="str">
        <f>TEXT(tbl_salesdata[[#This Row],[Order Date]],"dddd")</f>
        <v>Friday</v>
      </c>
      <c r="R547" t="str">
        <f>IF(tbl_salesdata[[#This Row],[Weekdaynum]]&gt;5,"Yes","No")</f>
        <v>No</v>
      </c>
    </row>
    <row r="548" spans="1:18" hidden="1" x14ac:dyDescent="0.35">
      <c r="A548">
        <v>413245427</v>
      </c>
      <c r="B548" s="3">
        <v>42550</v>
      </c>
      <c r="C548" s="3">
        <v>42570</v>
      </c>
      <c r="D548" t="s">
        <v>188</v>
      </c>
      <c r="E548" t="s">
        <v>21</v>
      </c>
      <c r="F548" t="s">
        <v>56</v>
      </c>
      <c r="G548" t="s">
        <v>18</v>
      </c>
      <c r="H548" t="s">
        <v>19</v>
      </c>
      <c r="I548" s="9">
        <v>7360</v>
      </c>
      <c r="J548" s="9">
        <v>9.33</v>
      </c>
      <c r="K548" s="9">
        <v>6.92</v>
      </c>
      <c r="L548" s="9">
        <f>tbl_salesdata[[#This Row],[Units Sold]]*tbl_salesdata[[#This Row],[Unit Cost]]</f>
        <v>50931.199999999997</v>
      </c>
      <c r="M548" s="9">
        <f>tbl_salesdata[[#This Row],[Units Sold]]*tbl_salesdata[[#This Row],[Unit Price]]</f>
        <v>68668.800000000003</v>
      </c>
      <c r="N548" s="9">
        <f>tbl_salesdata[[#This Row],[Total Sales]]-tbl_salesdata[[#This Row],[Total Cost]]</f>
        <v>17737.600000000006</v>
      </c>
      <c r="O548">
        <f>tbl_salesdata[[#This Row],[Ship Date]]-tbl_salesdata[[#This Row],[Order Date]]</f>
        <v>20</v>
      </c>
      <c r="P548">
        <f>WEEKDAY(tbl_salesdata[[#This Row],[Order Date]],2)</f>
        <v>3</v>
      </c>
      <c r="Q548" t="str">
        <f>TEXT(tbl_salesdata[[#This Row],[Order Date]],"dddd")</f>
        <v>Wednesday</v>
      </c>
      <c r="R548" t="str">
        <f>IF(tbl_salesdata[[#This Row],[Weekdaynum]]&gt;5,"Yes","No")</f>
        <v>No</v>
      </c>
    </row>
    <row r="549" spans="1:18" x14ac:dyDescent="0.35">
      <c r="A549">
        <v>680571973</v>
      </c>
      <c r="B549" s="3">
        <v>44296</v>
      </c>
      <c r="C549" s="3">
        <v>44316</v>
      </c>
      <c r="D549" t="s">
        <v>166</v>
      </c>
      <c r="E549" t="s">
        <v>38</v>
      </c>
      <c r="F549" t="s">
        <v>40</v>
      </c>
      <c r="G549" t="s">
        <v>14</v>
      </c>
      <c r="H549" t="s">
        <v>26</v>
      </c>
      <c r="I549" s="9">
        <v>5225</v>
      </c>
      <c r="J549" s="9">
        <v>651.21</v>
      </c>
      <c r="K549" s="9">
        <v>524.96</v>
      </c>
      <c r="L549" s="9">
        <f>tbl_salesdata[[#This Row],[Units Sold]]*tbl_salesdata[[#This Row],[Unit Cost]]</f>
        <v>2742916</v>
      </c>
      <c r="M549" s="9">
        <f>tbl_salesdata[[#This Row],[Units Sold]]*tbl_salesdata[[#This Row],[Unit Price]]</f>
        <v>3402572.25</v>
      </c>
      <c r="N549" s="9">
        <f>tbl_salesdata[[#This Row],[Total Sales]]-tbl_salesdata[[#This Row],[Total Cost]]</f>
        <v>659656.25</v>
      </c>
      <c r="O549">
        <f>tbl_salesdata[[#This Row],[Ship Date]]-tbl_salesdata[[#This Row],[Order Date]]</f>
        <v>20</v>
      </c>
      <c r="P549">
        <f>WEEKDAY(tbl_salesdata[[#This Row],[Order Date]],2)</f>
        <v>6</v>
      </c>
      <c r="Q549" t="str">
        <f>TEXT(tbl_salesdata[[#This Row],[Order Date]],"dddd")</f>
        <v>Saturday</v>
      </c>
      <c r="R549" t="str">
        <f>IF(tbl_salesdata[[#This Row],[Weekdaynum]]&gt;5,"Yes","No")</f>
        <v>Yes</v>
      </c>
    </row>
    <row r="550" spans="1:18" x14ac:dyDescent="0.35">
      <c r="A550">
        <v>223897349</v>
      </c>
      <c r="B550" s="3">
        <v>42189</v>
      </c>
      <c r="C550" s="3">
        <v>42208</v>
      </c>
      <c r="D550" t="s">
        <v>65</v>
      </c>
      <c r="E550" t="s">
        <v>32</v>
      </c>
      <c r="F550" t="s">
        <v>76</v>
      </c>
      <c r="G550" t="s">
        <v>14</v>
      </c>
      <c r="H550" t="s">
        <v>26</v>
      </c>
      <c r="I550" s="9">
        <v>5056</v>
      </c>
      <c r="J550" s="9">
        <v>668.27</v>
      </c>
      <c r="K550" s="9">
        <v>502.54</v>
      </c>
      <c r="L550" s="9">
        <f>tbl_salesdata[[#This Row],[Units Sold]]*tbl_salesdata[[#This Row],[Unit Cost]]</f>
        <v>2540842.2400000002</v>
      </c>
      <c r="M550" s="9">
        <f>tbl_salesdata[[#This Row],[Units Sold]]*tbl_salesdata[[#This Row],[Unit Price]]</f>
        <v>3378773.12</v>
      </c>
      <c r="N550" s="9">
        <f>tbl_salesdata[[#This Row],[Total Sales]]-tbl_salesdata[[#This Row],[Total Cost]]</f>
        <v>837930.87999999989</v>
      </c>
      <c r="O550">
        <f>tbl_salesdata[[#This Row],[Ship Date]]-tbl_salesdata[[#This Row],[Order Date]]</f>
        <v>19</v>
      </c>
      <c r="P550">
        <f>WEEKDAY(tbl_salesdata[[#This Row],[Order Date]],2)</f>
        <v>6</v>
      </c>
      <c r="Q550" t="str">
        <f>TEXT(tbl_salesdata[[#This Row],[Order Date]],"dddd")</f>
        <v>Saturday</v>
      </c>
      <c r="R550" t="str">
        <f>IF(tbl_salesdata[[#This Row],[Weekdaynum]]&gt;5,"Yes","No")</f>
        <v>Yes</v>
      </c>
    </row>
    <row r="551" spans="1:18" hidden="1" x14ac:dyDescent="0.35">
      <c r="A551">
        <v>315997111</v>
      </c>
      <c r="B551" s="3">
        <v>43275</v>
      </c>
      <c r="C551" s="3">
        <v>43277</v>
      </c>
      <c r="D551" t="s">
        <v>62</v>
      </c>
      <c r="E551" t="s">
        <v>38</v>
      </c>
      <c r="F551" t="s">
        <v>42</v>
      </c>
      <c r="G551" t="s">
        <v>14</v>
      </c>
      <c r="H551" t="s">
        <v>19</v>
      </c>
      <c r="I551" s="9">
        <v>9422</v>
      </c>
      <c r="J551" s="9">
        <v>437.2</v>
      </c>
      <c r="K551" s="9">
        <v>263.33</v>
      </c>
      <c r="L551" s="9">
        <f>tbl_salesdata[[#This Row],[Units Sold]]*tbl_salesdata[[#This Row],[Unit Cost]]</f>
        <v>2481095.2599999998</v>
      </c>
      <c r="M551" s="9">
        <f>tbl_salesdata[[#This Row],[Units Sold]]*tbl_salesdata[[#This Row],[Unit Price]]</f>
        <v>4119298.4</v>
      </c>
      <c r="N551" s="9">
        <f>tbl_salesdata[[#This Row],[Total Sales]]-tbl_salesdata[[#This Row],[Total Cost]]</f>
        <v>1638203.1400000001</v>
      </c>
      <c r="O551">
        <f>tbl_salesdata[[#This Row],[Ship Date]]-tbl_salesdata[[#This Row],[Order Date]]</f>
        <v>2</v>
      </c>
      <c r="P551">
        <f>WEEKDAY(tbl_salesdata[[#This Row],[Order Date]],2)</f>
        <v>7</v>
      </c>
      <c r="Q551" t="str">
        <f>TEXT(tbl_salesdata[[#This Row],[Order Date]],"dddd")</f>
        <v>Sunday</v>
      </c>
      <c r="R551" t="str">
        <f>IF(tbl_salesdata[[#This Row],[Weekdaynum]]&gt;5,"Yes","No")</f>
        <v>Yes</v>
      </c>
    </row>
    <row r="552" spans="1:18" hidden="1" x14ac:dyDescent="0.35">
      <c r="A552">
        <v>328322827</v>
      </c>
      <c r="B552" s="3">
        <v>44012</v>
      </c>
      <c r="C552" s="3">
        <v>44025</v>
      </c>
      <c r="D552" t="s">
        <v>188</v>
      </c>
      <c r="E552" t="s">
        <v>21</v>
      </c>
      <c r="F552" t="s">
        <v>42</v>
      </c>
      <c r="G552" t="s">
        <v>14</v>
      </c>
      <c r="H552" t="s">
        <v>19</v>
      </c>
      <c r="I552" s="9">
        <v>6876</v>
      </c>
      <c r="J552" s="9">
        <v>437.2</v>
      </c>
      <c r="K552" s="9">
        <v>263.33</v>
      </c>
      <c r="L552" s="9">
        <f>tbl_salesdata[[#This Row],[Units Sold]]*tbl_salesdata[[#This Row],[Unit Cost]]</f>
        <v>1810657.0799999998</v>
      </c>
      <c r="M552" s="9">
        <f>tbl_salesdata[[#This Row],[Units Sold]]*tbl_salesdata[[#This Row],[Unit Price]]</f>
        <v>3006187.1999999997</v>
      </c>
      <c r="N552" s="9">
        <f>tbl_salesdata[[#This Row],[Total Sales]]-tbl_salesdata[[#This Row],[Total Cost]]</f>
        <v>1195530.1199999999</v>
      </c>
      <c r="O552">
        <f>tbl_salesdata[[#This Row],[Ship Date]]-tbl_salesdata[[#This Row],[Order Date]]</f>
        <v>13</v>
      </c>
      <c r="P552">
        <f>WEEKDAY(tbl_salesdata[[#This Row],[Order Date]],2)</f>
        <v>2</v>
      </c>
      <c r="Q552" t="str">
        <f>TEXT(tbl_salesdata[[#This Row],[Order Date]],"dddd")</f>
        <v>Tuesday</v>
      </c>
      <c r="R552" t="str">
        <f>IF(tbl_salesdata[[#This Row],[Weekdaynum]]&gt;5,"Yes","No")</f>
        <v>No</v>
      </c>
    </row>
    <row r="553" spans="1:18" hidden="1" x14ac:dyDescent="0.35">
      <c r="A553">
        <v>158673751</v>
      </c>
      <c r="B553" s="3">
        <v>43181</v>
      </c>
      <c r="C553" s="3">
        <v>43198</v>
      </c>
      <c r="D553" t="s">
        <v>184</v>
      </c>
      <c r="E553" t="s">
        <v>21</v>
      </c>
      <c r="F553" t="s">
        <v>17</v>
      </c>
      <c r="G553" t="s">
        <v>14</v>
      </c>
      <c r="H553" t="s">
        <v>34</v>
      </c>
      <c r="I553" s="9">
        <v>3944</v>
      </c>
      <c r="J553" s="9">
        <v>152.58000000000001</v>
      </c>
      <c r="K553" s="9">
        <v>97.44</v>
      </c>
      <c r="L553" s="9">
        <f>tbl_salesdata[[#This Row],[Units Sold]]*tbl_salesdata[[#This Row],[Unit Cost]]</f>
        <v>384303.35999999999</v>
      </c>
      <c r="M553" s="9">
        <f>tbl_salesdata[[#This Row],[Units Sold]]*tbl_salesdata[[#This Row],[Unit Price]]</f>
        <v>601775.52</v>
      </c>
      <c r="N553" s="9">
        <f>tbl_salesdata[[#This Row],[Total Sales]]-tbl_salesdata[[#This Row],[Total Cost]]</f>
        <v>217472.16000000003</v>
      </c>
      <c r="O553">
        <f>tbl_salesdata[[#This Row],[Ship Date]]-tbl_salesdata[[#This Row],[Order Date]]</f>
        <v>17</v>
      </c>
      <c r="P553">
        <f>WEEKDAY(tbl_salesdata[[#This Row],[Order Date]],2)</f>
        <v>4</v>
      </c>
      <c r="Q553" t="str">
        <f>TEXT(tbl_salesdata[[#This Row],[Order Date]],"dddd")</f>
        <v>Thursday</v>
      </c>
      <c r="R553" t="str">
        <f>IF(tbl_salesdata[[#This Row],[Weekdaynum]]&gt;5,"Yes","No")</f>
        <v>No</v>
      </c>
    </row>
    <row r="554" spans="1:18" hidden="1" x14ac:dyDescent="0.35">
      <c r="A554">
        <v>464911210</v>
      </c>
      <c r="B554" s="3">
        <v>43107</v>
      </c>
      <c r="C554" s="3">
        <v>43109</v>
      </c>
      <c r="D554" t="s">
        <v>178</v>
      </c>
      <c r="E554" t="s">
        <v>21</v>
      </c>
      <c r="F554" t="s">
        <v>17</v>
      </c>
      <c r="G554" t="s">
        <v>18</v>
      </c>
      <c r="H554" t="s">
        <v>26</v>
      </c>
      <c r="I554" s="9">
        <v>6413</v>
      </c>
      <c r="J554" s="9">
        <v>152.58000000000001</v>
      </c>
      <c r="K554" s="9">
        <v>97.44</v>
      </c>
      <c r="L554" s="9">
        <f>tbl_salesdata[[#This Row],[Units Sold]]*tbl_salesdata[[#This Row],[Unit Cost]]</f>
        <v>624882.72</v>
      </c>
      <c r="M554" s="9">
        <f>tbl_salesdata[[#This Row],[Units Sold]]*tbl_salesdata[[#This Row],[Unit Price]]</f>
        <v>978495.54</v>
      </c>
      <c r="N554" s="9">
        <f>tbl_salesdata[[#This Row],[Total Sales]]-tbl_salesdata[[#This Row],[Total Cost]]</f>
        <v>353612.82000000007</v>
      </c>
      <c r="O554">
        <f>tbl_salesdata[[#This Row],[Ship Date]]-tbl_salesdata[[#This Row],[Order Date]]</f>
        <v>2</v>
      </c>
      <c r="P554">
        <f>WEEKDAY(tbl_salesdata[[#This Row],[Order Date]],2)</f>
        <v>7</v>
      </c>
      <c r="Q554" t="str">
        <f>TEXT(tbl_salesdata[[#This Row],[Order Date]],"dddd")</f>
        <v>Sunday</v>
      </c>
      <c r="R554" t="str">
        <f>IF(tbl_salesdata[[#This Row],[Weekdaynum]]&gt;5,"Yes","No")</f>
        <v>Yes</v>
      </c>
    </row>
    <row r="555" spans="1:18" hidden="1" x14ac:dyDescent="0.35">
      <c r="A555">
        <v>175209033</v>
      </c>
      <c r="B555" s="3">
        <v>44237</v>
      </c>
      <c r="C555" s="3">
        <v>44250</v>
      </c>
      <c r="D555" t="s">
        <v>78</v>
      </c>
      <c r="E555" t="s">
        <v>24</v>
      </c>
      <c r="F555" t="s">
        <v>13</v>
      </c>
      <c r="G555" t="s">
        <v>14</v>
      </c>
      <c r="H555" t="s">
        <v>26</v>
      </c>
      <c r="I555" s="9">
        <v>7101</v>
      </c>
      <c r="J555" s="9">
        <v>255.28</v>
      </c>
      <c r="K555" s="9">
        <v>159.41999999999999</v>
      </c>
      <c r="L555" s="9">
        <f>tbl_salesdata[[#This Row],[Units Sold]]*tbl_salesdata[[#This Row],[Unit Cost]]</f>
        <v>1132041.42</v>
      </c>
      <c r="M555" s="9">
        <f>tbl_salesdata[[#This Row],[Units Sold]]*tbl_salesdata[[#This Row],[Unit Price]]</f>
        <v>1812743.28</v>
      </c>
      <c r="N555" s="9">
        <f>tbl_salesdata[[#This Row],[Total Sales]]-tbl_salesdata[[#This Row],[Total Cost]]</f>
        <v>680701.8600000001</v>
      </c>
      <c r="O555">
        <f>tbl_salesdata[[#This Row],[Ship Date]]-tbl_salesdata[[#This Row],[Order Date]]</f>
        <v>13</v>
      </c>
      <c r="P555">
        <f>WEEKDAY(tbl_salesdata[[#This Row],[Order Date]],2)</f>
        <v>3</v>
      </c>
      <c r="Q555" t="str">
        <f>TEXT(tbl_salesdata[[#This Row],[Order Date]],"dddd")</f>
        <v>Wednesday</v>
      </c>
      <c r="R555" t="str">
        <f>IF(tbl_salesdata[[#This Row],[Weekdaynum]]&gt;5,"Yes","No")</f>
        <v>No</v>
      </c>
    </row>
    <row r="556" spans="1:18" hidden="1" x14ac:dyDescent="0.35">
      <c r="A556">
        <v>538053548</v>
      </c>
      <c r="B556" s="3">
        <v>43594</v>
      </c>
      <c r="C556" s="3">
        <v>43599</v>
      </c>
      <c r="D556" t="s">
        <v>28</v>
      </c>
      <c r="E556" t="s">
        <v>29</v>
      </c>
      <c r="F556" t="s">
        <v>76</v>
      </c>
      <c r="G556" t="s">
        <v>14</v>
      </c>
      <c r="H556" t="s">
        <v>26</v>
      </c>
      <c r="I556" s="9">
        <v>856</v>
      </c>
      <c r="J556" s="9">
        <v>668.27</v>
      </c>
      <c r="K556" s="9">
        <v>502.54</v>
      </c>
      <c r="L556" s="9">
        <f>tbl_salesdata[[#This Row],[Units Sold]]*tbl_salesdata[[#This Row],[Unit Cost]]</f>
        <v>430174.24</v>
      </c>
      <c r="M556" s="9">
        <f>tbl_salesdata[[#This Row],[Units Sold]]*tbl_salesdata[[#This Row],[Unit Price]]</f>
        <v>572039.12</v>
      </c>
      <c r="N556" s="9">
        <f>tbl_salesdata[[#This Row],[Total Sales]]-tbl_salesdata[[#This Row],[Total Cost]]</f>
        <v>141864.88</v>
      </c>
      <c r="O556">
        <f>tbl_salesdata[[#This Row],[Ship Date]]-tbl_salesdata[[#This Row],[Order Date]]</f>
        <v>5</v>
      </c>
      <c r="P556">
        <f>WEEKDAY(tbl_salesdata[[#This Row],[Order Date]],2)</f>
        <v>4</v>
      </c>
      <c r="Q556" t="str">
        <f>TEXT(tbl_salesdata[[#This Row],[Order Date]],"dddd")</f>
        <v>Thursday</v>
      </c>
      <c r="R556" t="str">
        <f>IF(tbl_salesdata[[#This Row],[Weekdaynum]]&gt;5,"Yes","No")</f>
        <v>No</v>
      </c>
    </row>
    <row r="557" spans="1:18" hidden="1" x14ac:dyDescent="0.35">
      <c r="A557">
        <v>172243583</v>
      </c>
      <c r="B557" s="3">
        <v>44830</v>
      </c>
      <c r="C557" s="3">
        <v>44849</v>
      </c>
      <c r="D557" t="s">
        <v>163</v>
      </c>
      <c r="E557" t="s">
        <v>38</v>
      </c>
      <c r="F557" t="s">
        <v>30</v>
      </c>
      <c r="G557" t="s">
        <v>14</v>
      </c>
      <c r="H557" t="s">
        <v>34</v>
      </c>
      <c r="I557" s="9">
        <v>9559</v>
      </c>
      <c r="J557" s="9">
        <v>81.73</v>
      </c>
      <c r="K557" s="9">
        <v>56.67</v>
      </c>
      <c r="L557" s="9">
        <f>tbl_salesdata[[#This Row],[Units Sold]]*tbl_salesdata[[#This Row],[Unit Cost]]</f>
        <v>541708.53</v>
      </c>
      <c r="M557" s="9">
        <f>tbl_salesdata[[#This Row],[Units Sold]]*tbl_salesdata[[#This Row],[Unit Price]]</f>
        <v>781257.07000000007</v>
      </c>
      <c r="N557" s="9">
        <f>tbl_salesdata[[#This Row],[Total Sales]]-tbl_salesdata[[#This Row],[Total Cost]]</f>
        <v>239548.54000000004</v>
      </c>
      <c r="O557">
        <f>tbl_salesdata[[#This Row],[Ship Date]]-tbl_salesdata[[#This Row],[Order Date]]</f>
        <v>19</v>
      </c>
      <c r="P557">
        <f>WEEKDAY(tbl_salesdata[[#This Row],[Order Date]],2)</f>
        <v>1</v>
      </c>
      <c r="Q557" t="str">
        <f>TEXT(tbl_salesdata[[#This Row],[Order Date]],"dddd")</f>
        <v>Monday</v>
      </c>
      <c r="R557" t="str">
        <f>IF(tbl_salesdata[[#This Row],[Weekdaynum]]&gt;5,"Yes","No")</f>
        <v>No</v>
      </c>
    </row>
    <row r="558" spans="1:18" hidden="1" x14ac:dyDescent="0.35">
      <c r="A558">
        <v>916890466</v>
      </c>
      <c r="B558" s="3">
        <v>42748</v>
      </c>
      <c r="C558" s="3">
        <v>42758</v>
      </c>
      <c r="D558" t="s">
        <v>158</v>
      </c>
      <c r="E558" t="s">
        <v>12</v>
      </c>
      <c r="F558" t="s">
        <v>13</v>
      </c>
      <c r="G558" t="s">
        <v>18</v>
      </c>
      <c r="H558" t="s">
        <v>34</v>
      </c>
      <c r="I558" s="9">
        <v>7119</v>
      </c>
      <c r="J558" s="9">
        <v>255.28</v>
      </c>
      <c r="K558" s="9">
        <v>159.41999999999999</v>
      </c>
      <c r="L558" s="9">
        <f>tbl_salesdata[[#This Row],[Units Sold]]*tbl_salesdata[[#This Row],[Unit Cost]]</f>
        <v>1134910.98</v>
      </c>
      <c r="M558" s="9">
        <f>tbl_salesdata[[#This Row],[Units Sold]]*tbl_salesdata[[#This Row],[Unit Price]]</f>
        <v>1817338.32</v>
      </c>
      <c r="N558" s="9">
        <f>tbl_salesdata[[#This Row],[Total Sales]]-tbl_salesdata[[#This Row],[Total Cost]]</f>
        <v>682427.34000000008</v>
      </c>
      <c r="O558">
        <f>tbl_salesdata[[#This Row],[Ship Date]]-tbl_salesdata[[#This Row],[Order Date]]</f>
        <v>10</v>
      </c>
      <c r="P558">
        <f>WEEKDAY(tbl_salesdata[[#This Row],[Order Date]],2)</f>
        <v>5</v>
      </c>
      <c r="Q558" t="str">
        <f>TEXT(tbl_salesdata[[#This Row],[Order Date]],"dddd")</f>
        <v>Friday</v>
      </c>
      <c r="R558" t="str">
        <f>IF(tbl_salesdata[[#This Row],[Weekdaynum]]&gt;5,"Yes","No")</f>
        <v>No</v>
      </c>
    </row>
    <row r="559" spans="1:18" hidden="1" x14ac:dyDescent="0.35">
      <c r="A559">
        <v>181418025</v>
      </c>
      <c r="B559" s="3">
        <v>43469</v>
      </c>
      <c r="C559" s="3">
        <v>43483</v>
      </c>
      <c r="D559" t="s">
        <v>201</v>
      </c>
      <c r="E559" t="s">
        <v>24</v>
      </c>
      <c r="F559" t="s">
        <v>40</v>
      </c>
      <c r="G559" t="s">
        <v>14</v>
      </c>
      <c r="H559" t="s">
        <v>15</v>
      </c>
      <c r="I559" s="9">
        <v>4480</v>
      </c>
      <c r="J559" s="9">
        <v>651.21</v>
      </c>
      <c r="K559" s="9">
        <v>524.96</v>
      </c>
      <c r="L559" s="9">
        <f>tbl_salesdata[[#This Row],[Units Sold]]*tbl_salesdata[[#This Row],[Unit Cost]]</f>
        <v>2351820.8000000003</v>
      </c>
      <c r="M559" s="9">
        <f>tbl_salesdata[[#This Row],[Units Sold]]*tbl_salesdata[[#This Row],[Unit Price]]</f>
        <v>2917420.8000000003</v>
      </c>
      <c r="N559" s="9">
        <f>tbl_salesdata[[#This Row],[Total Sales]]-tbl_salesdata[[#This Row],[Total Cost]]</f>
        <v>565600</v>
      </c>
      <c r="O559">
        <f>tbl_salesdata[[#This Row],[Ship Date]]-tbl_salesdata[[#This Row],[Order Date]]</f>
        <v>14</v>
      </c>
      <c r="P559">
        <f>WEEKDAY(tbl_salesdata[[#This Row],[Order Date]],2)</f>
        <v>5</v>
      </c>
      <c r="Q559" t="str">
        <f>TEXT(tbl_salesdata[[#This Row],[Order Date]],"dddd")</f>
        <v>Friday</v>
      </c>
      <c r="R559" t="str">
        <f>IF(tbl_salesdata[[#This Row],[Weekdaynum]]&gt;5,"Yes","No")</f>
        <v>No</v>
      </c>
    </row>
    <row r="560" spans="1:18" hidden="1" x14ac:dyDescent="0.35">
      <c r="A560">
        <v>395562589</v>
      </c>
      <c r="B560" s="3">
        <v>44846</v>
      </c>
      <c r="C560" s="3">
        <v>44855</v>
      </c>
      <c r="D560" t="s">
        <v>103</v>
      </c>
      <c r="E560" t="s">
        <v>21</v>
      </c>
      <c r="F560" t="s">
        <v>22</v>
      </c>
      <c r="G560" t="s">
        <v>14</v>
      </c>
      <c r="H560" t="s">
        <v>19</v>
      </c>
      <c r="I560" s="9">
        <v>4615</v>
      </c>
      <c r="J560" s="9">
        <v>47.45</v>
      </c>
      <c r="K560" s="9">
        <v>31.79</v>
      </c>
      <c r="L560" s="9">
        <f>tbl_salesdata[[#This Row],[Units Sold]]*tbl_salesdata[[#This Row],[Unit Cost]]</f>
        <v>146710.85</v>
      </c>
      <c r="M560" s="9">
        <f>tbl_salesdata[[#This Row],[Units Sold]]*tbl_salesdata[[#This Row],[Unit Price]]</f>
        <v>218981.75</v>
      </c>
      <c r="N560" s="9">
        <f>tbl_salesdata[[#This Row],[Total Sales]]-tbl_salesdata[[#This Row],[Total Cost]]</f>
        <v>72270.899999999994</v>
      </c>
      <c r="O560">
        <f>tbl_salesdata[[#This Row],[Ship Date]]-tbl_salesdata[[#This Row],[Order Date]]</f>
        <v>9</v>
      </c>
      <c r="P560">
        <f>WEEKDAY(tbl_salesdata[[#This Row],[Order Date]],2)</f>
        <v>3</v>
      </c>
      <c r="Q560" t="str">
        <f>TEXT(tbl_salesdata[[#This Row],[Order Date]],"dddd")</f>
        <v>Wednesday</v>
      </c>
      <c r="R560" t="str">
        <f>IF(tbl_salesdata[[#This Row],[Weekdaynum]]&gt;5,"Yes","No")</f>
        <v>No</v>
      </c>
    </row>
    <row r="561" spans="1:18" hidden="1" x14ac:dyDescent="0.35">
      <c r="A561">
        <v>459372985</v>
      </c>
      <c r="B561" s="3">
        <v>43891</v>
      </c>
      <c r="C561" s="3">
        <v>43893</v>
      </c>
      <c r="D561" t="s">
        <v>178</v>
      </c>
      <c r="E561" t="s">
        <v>21</v>
      </c>
      <c r="F561" t="s">
        <v>13</v>
      </c>
      <c r="G561" t="s">
        <v>18</v>
      </c>
      <c r="H561" t="s">
        <v>34</v>
      </c>
      <c r="I561" s="9">
        <v>7529</v>
      </c>
      <c r="J561" s="9">
        <v>255.28</v>
      </c>
      <c r="K561" s="9">
        <v>159.41999999999999</v>
      </c>
      <c r="L561" s="9">
        <f>tbl_salesdata[[#This Row],[Units Sold]]*tbl_salesdata[[#This Row],[Unit Cost]]</f>
        <v>1200273.18</v>
      </c>
      <c r="M561" s="9">
        <f>tbl_salesdata[[#This Row],[Units Sold]]*tbl_salesdata[[#This Row],[Unit Price]]</f>
        <v>1922003.12</v>
      </c>
      <c r="N561" s="9">
        <f>tbl_salesdata[[#This Row],[Total Sales]]-tbl_salesdata[[#This Row],[Total Cost]]</f>
        <v>721729.94000000018</v>
      </c>
      <c r="O561">
        <f>tbl_salesdata[[#This Row],[Ship Date]]-tbl_salesdata[[#This Row],[Order Date]]</f>
        <v>2</v>
      </c>
      <c r="P561">
        <f>WEEKDAY(tbl_salesdata[[#This Row],[Order Date]],2)</f>
        <v>7</v>
      </c>
      <c r="Q561" t="str">
        <f>TEXT(tbl_salesdata[[#This Row],[Order Date]],"dddd")</f>
        <v>Sunday</v>
      </c>
      <c r="R561" t="str">
        <f>IF(tbl_salesdata[[#This Row],[Weekdaynum]]&gt;5,"Yes","No")</f>
        <v>Yes</v>
      </c>
    </row>
    <row r="562" spans="1:18" hidden="1" x14ac:dyDescent="0.35">
      <c r="A562">
        <v>693210542</v>
      </c>
      <c r="B562" s="3">
        <v>44007</v>
      </c>
      <c r="C562" s="3">
        <v>44015</v>
      </c>
      <c r="D562" t="s">
        <v>129</v>
      </c>
      <c r="E562" t="s">
        <v>21</v>
      </c>
      <c r="F562" t="s">
        <v>47</v>
      </c>
      <c r="G562" t="s">
        <v>14</v>
      </c>
      <c r="H562" t="s">
        <v>26</v>
      </c>
      <c r="I562" s="9">
        <v>5259</v>
      </c>
      <c r="J562" s="9">
        <v>421.89</v>
      </c>
      <c r="K562" s="9">
        <v>364.69</v>
      </c>
      <c r="L562" s="9">
        <f>tbl_salesdata[[#This Row],[Units Sold]]*tbl_salesdata[[#This Row],[Unit Cost]]</f>
        <v>1917904.71</v>
      </c>
      <c r="M562" s="9">
        <f>tbl_salesdata[[#This Row],[Units Sold]]*tbl_salesdata[[#This Row],[Unit Price]]</f>
        <v>2218719.5099999998</v>
      </c>
      <c r="N562" s="9">
        <f>tbl_salesdata[[#This Row],[Total Sales]]-tbl_salesdata[[#This Row],[Total Cost]]</f>
        <v>300814.79999999981</v>
      </c>
      <c r="O562">
        <f>tbl_salesdata[[#This Row],[Ship Date]]-tbl_salesdata[[#This Row],[Order Date]]</f>
        <v>8</v>
      </c>
      <c r="P562">
        <f>WEEKDAY(tbl_salesdata[[#This Row],[Order Date]],2)</f>
        <v>4</v>
      </c>
      <c r="Q562" t="str">
        <f>TEXT(tbl_salesdata[[#This Row],[Order Date]],"dddd")</f>
        <v>Thursday</v>
      </c>
      <c r="R562" t="str">
        <f>IF(tbl_salesdata[[#This Row],[Weekdaynum]]&gt;5,"Yes","No")</f>
        <v>No</v>
      </c>
    </row>
    <row r="563" spans="1:18" hidden="1" x14ac:dyDescent="0.35">
      <c r="A563">
        <v>587749087</v>
      </c>
      <c r="B563" s="3">
        <v>44524</v>
      </c>
      <c r="C563" s="3">
        <v>44529</v>
      </c>
      <c r="D563" t="s">
        <v>73</v>
      </c>
      <c r="E563" t="s">
        <v>24</v>
      </c>
      <c r="F563" t="s">
        <v>30</v>
      </c>
      <c r="G563" t="s">
        <v>18</v>
      </c>
      <c r="H563" t="s">
        <v>26</v>
      </c>
      <c r="I563" s="9">
        <v>6871</v>
      </c>
      <c r="J563" s="9">
        <v>81.73</v>
      </c>
      <c r="K563" s="9">
        <v>56.67</v>
      </c>
      <c r="L563" s="9">
        <f>tbl_salesdata[[#This Row],[Units Sold]]*tbl_salesdata[[#This Row],[Unit Cost]]</f>
        <v>389379.57</v>
      </c>
      <c r="M563" s="9">
        <f>tbl_salesdata[[#This Row],[Units Sold]]*tbl_salesdata[[#This Row],[Unit Price]]</f>
        <v>561566.83000000007</v>
      </c>
      <c r="N563" s="9">
        <f>tbl_salesdata[[#This Row],[Total Sales]]-tbl_salesdata[[#This Row],[Total Cost]]</f>
        <v>172187.26000000007</v>
      </c>
      <c r="O563">
        <f>tbl_salesdata[[#This Row],[Ship Date]]-tbl_salesdata[[#This Row],[Order Date]]</f>
        <v>5</v>
      </c>
      <c r="P563">
        <f>WEEKDAY(tbl_salesdata[[#This Row],[Order Date]],2)</f>
        <v>3</v>
      </c>
      <c r="Q563" t="str">
        <f>TEXT(tbl_salesdata[[#This Row],[Order Date]],"dddd")</f>
        <v>Wednesday</v>
      </c>
      <c r="R563" t="str">
        <f>IF(tbl_salesdata[[#This Row],[Weekdaynum]]&gt;5,"Yes","No")</f>
        <v>No</v>
      </c>
    </row>
    <row r="564" spans="1:18" hidden="1" x14ac:dyDescent="0.35">
      <c r="A564">
        <v>153974950</v>
      </c>
      <c r="B564" s="3">
        <v>44430</v>
      </c>
      <c r="C564" s="3">
        <v>44444</v>
      </c>
      <c r="D564" t="s">
        <v>172</v>
      </c>
      <c r="E564" t="s">
        <v>21</v>
      </c>
      <c r="F564" t="s">
        <v>56</v>
      </c>
      <c r="G564" t="s">
        <v>18</v>
      </c>
      <c r="H564" t="s">
        <v>26</v>
      </c>
      <c r="I564" s="9">
        <v>3464</v>
      </c>
      <c r="J564" s="9">
        <v>9.33</v>
      </c>
      <c r="K564" s="9">
        <v>6.92</v>
      </c>
      <c r="L564" s="9">
        <f>tbl_salesdata[[#This Row],[Units Sold]]*tbl_salesdata[[#This Row],[Unit Cost]]</f>
        <v>23970.880000000001</v>
      </c>
      <c r="M564" s="9">
        <f>tbl_salesdata[[#This Row],[Units Sold]]*tbl_salesdata[[#This Row],[Unit Price]]</f>
        <v>32319.119999999999</v>
      </c>
      <c r="N564" s="9">
        <f>tbl_salesdata[[#This Row],[Total Sales]]-tbl_salesdata[[#This Row],[Total Cost]]</f>
        <v>8348.239999999998</v>
      </c>
      <c r="O564">
        <f>tbl_salesdata[[#This Row],[Ship Date]]-tbl_salesdata[[#This Row],[Order Date]]</f>
        <v>14</v>
      </c>
      <c r="P564">
        <f>WEEKDAY(tbl_salesdata[[#This Row],[Order Date]],2)</f>
        <v>7</v>
      </c>
      <c r="Q564" t="str">
        <f>TEXT(tbl_salesdata[[#This Row],[Order Date]],"dddd")</f>
        <v>Sunday</v>
      </c>
      <c r="R564" t="str">
        <f>IF(tbl_salesdata[[#This Row],[Weekdaynum]]&gt;5,"Yes","No")</f>
        <v>Yes</v>
      </c>
    </row>
    <row r="565" spans="1:18" hidden="1" x14ac:dyDescent="0.35">
      <c r="A565">
        <v>373186957</v>
      </c>
      <c r="B565" s="3">
        <v>44643</v>
      </c>
      <c r="C565" s="3">
        <v>44648</v>
      </c>
      <c r="D565" t="s">
        <v>186</v>
      </c>
      <c r="E565" t="s">
        <v>38</v>
      </c>
      <c r="F565" t="s">
        <v>68</v>
      </c>
      <c r="G565" t="s">
        <v>14</v>
      </c>
      <c r="H565" t="s">
        <v>26</v>
      </c>
      <c r="I565" s="9">
        <v>3169</v>
      </c>
      <c r="J565" s="9">
        <v>154.06</v>
      </c>
      <c r="K565" s="9">
        <v>90.93</v>
      </c>
      <c r="L565" s="9">
        <f>tbl_salesdata[[#This Row],[Units Sold]]*tbl_salesdata[[#This Row],[Unit Cost]]</f>
        <v>288157.17000000004</v>
      </c>
      <c r="M565" s="9">
        <f>tbl_salesdata[[#This Row],[Units Sold]]*tbl_salesdata[[#This Row],[Unit Price]]</f>
        <v>488216.14</v>
      </c>
      <c r="N565" s="9">
        <f>tbl_salesdata[[#This Row],[Total Sales]]-tbl_salesdata[[#This Row],[Total Cost]]</f>
        <v>200058.96999999997</v>
      </c>
      <c r="O565">
        <f>tbl_salesdata[[#This Row],[Ship Date]]-tbl_salesdata[[#This Row],[Order Date]]</f>
        <v>5</v>
      </c>
      <c r="P565">
        <f>WEEKDAY(tbl_salesdata[[#This Row],[Order Date]],2)</f>
        <v>3</v>
      </c>
      <c r="Q565" t="str">
        <f>TEXT(tbl_salesdata[[#This Row],[Order Date]],"dddd")</f>
        <v>Wednesday</v>
      </c>
      <c r="R565" t="str">
        <f>IF(tbl_salesdata[[#This Row],[Weekdaynum]]&gt;5,"Yes","No")</f>
        <v>No</v>
      </c>
    </row>
    <row r="566" spans="1:18" hidden="1" x14ac:dyDescent="0.35">
      <c r="A566">
        <v>946996438</v>
      </c>
      <c r="B566" s="3">
        <v>43390</v>
      </c>
      <c r="C566" s="3">
        <v>43391</v>
      </c>
      <c r="D566" t="s">
        <v>31</v>
      </c>
      <c r="E566" t="s">
        <v>32</v>
      </c>
      <c r="F566" t="s">
        <v>30</v>
      </c>
      <c r="G566" t="s">
        <v>18</v>
      </c>
      <c r="H566" t="s">
        <v>15</v>
      </c>
      <c r="I566" s="9">
        <v>6145</v>
      </c>
      <c r="J566" s="9">
        <v>81.73</v>
      </c>
      <c r="K566" s="9">
        <v>56.67</v>
      </c>
      <c r="L566" s="9">
        <f>tbl_salesdata[[#This Row],[Units Sold]]*tbl_salesdata[[#This Row],[Unit Cost]]</f>
        <v>348237.15</v>
      </c>
      <c r="M566" s="9">
        <f>tbl_salesdata[[#This Row],[Units Sold]]*tbl_salesdata[[#This Row],[Unit Price]]</f>
        <v>502230.85000000003</v>
      </c>
      <c r="N566" s="9">
        <f>tbl_salesdata[[#This Row],[Total Sales]]-tbl_salesdata[[#This Row],[Total Cost]]</f>
        <v>153993.70000000001</v>
      </c>
      <c r="O566">
        <f>tbl_salesdata[[#This Row],[Ship Date]]-tbl_salesdata[[#This Row],[Order Date]]</f>
        <v>1</v>
      </c>
      <c r="P566">
        <f>WEEKDAY(tbl_salesdata[[#This Row],[Order Date]],2)</f>
        <v>3</v>
      </c>
      <c r="Q566" t="str">
        <f>TEXT(tbl_salesdata[[#This Row],[Order Date]],"dddd")</f>
        <v>Wednesday</v>
      </c>
      <c r="R566" t="str">
        <f>IF(tbl_salesdata[[#This Row],[Weekdaynum]]&gt;5,"Yes","No")</f>
        <v>No</v>
      </c>
    </row>
    <row r="567" spans="1:18" x14ac:dyDescent="0.35">
      <c r="A567">
        <v>438558185</v>
      </c>
      <c r="B567" s="3">
        <v>44618</v>
      </c>
      <c r="C567" s="3">
        <v>44623</v>
      </c>
      <c r="D567" t="s">
        <v>46</v>
      </c>
      <c r="E567" t="s">
        <v>29</v>
      </c>
      <c r="F567" t="s">
        <v>47</v>
      </c>
      <c r="G567" t="s">
        <v>14</v>
      </c>
      <c r="H567" t="s">
        <v>15</v>
      </c>
      <c r="I567" s="9">
        <v>7967</v>
      </c>
      <c r="J567" s="9">
        <v>421.89</v>
      </c>
      <c r="K567" s="9">
        <v>364.69</v>
      </c>
      <c r="L567" s="9">
        <f>tbl_salesdata[[#This Row],[Units Sold]]*tbl_salesdata[[#This Row],[Unit Cost]]</f>
        <v>2905485.23</v>
      </c>
      <c r="M567" s="9">
        <f>tbl_salesdata[[#This Row],[Units Sold]]*tbl_salesdata[[#This Row],[Unit Price]]</f>
        <v>3361197.63</v>
      </c>
      <c r="N567" s="9">
        <f>tbl_salesdata[[#This Row],[Total Sales]]-tbl_salesdata[[#This Row],[Total Cost]]</f>
        <v>455712.39999999991</v>
      </c>
      <c r="O567">
        <f>tbl_salesdata[[#This Row],[Ship Date]]-tbl_salesdata[[#This Row],[Order Date]]</f>
        <v>5</v>
      </c>
      <c r="P567">
        <f>WEEKDAY(tbl_salesdata[[#This Row],[Order Date]],2)</f>
        <v>6</v>
      </c>
      <c r="Q567" t="str">
        <f>TEXT(tbl_salesdata[[#This Row],[Order Date]],"dddd")</f>
        <v>Saturday</v>
      </c>
      <c r="R567" t="str">
        <f>IF(tbl_salesdata[[#This Row],[Weekdaynum]]&gt;5,"Yes","No")</f>
        <v>Yes</v>
      </c>
    </row>
    <row r="568" spans="1:18" hidden="1" x14ac:dyDescent="0.35">
      <c r="A568">
        <v>966415631</v>
      </c>
      <c r="B568" s="3">
        <v>42086</v>
      </c>
      <c r="C568" s="3">
        <v>42100</v>
      </c>
      <c r="D568" t="s">
        <v>181</v>
      </c>
      <c r="E568" t="s">
        <v>38</v>
      </c>
      <c r="F568" t="s">
        <v>76</v>
      </c>
      <c r="G568" t="s">
        <v>18</v>
      </c>
      <c r="H568" t="s">
        <v>34</v>
      </c>
      <c r="I568" s="9">
        <v>2716</v>
      </c>
      <c r="J568" s="9">
        <v>668.27</v>
      </c>
      <c r="K568" s="9">
        <v>502.54</v>
      </c>
      <c r="L568" s="9">
        <f>tbl_salesdata[[#This Row],[Units Sold]]*tbl_salesdata[[#This Row],[Unit Cost]]</f>
        <v>1364898.6400000001</v>
      </c>
      <c r="M568" s="9">
        <f>tbl_salesdata[[#This Row],[Units Sold]]*tbl_salesdata[[#This Row],[Unit Price]]</f>
        <v>1815021.32</v>
      </c>
      <c r="N568" s="9">
        <f>tbl_salesdata[[#This Row],[Total Sales]]-tbl_salesdata[[#This Row],[Total Cost]]</f>
        <v>450122.67999999993</v>
      </c>
      <c r="O568">
        <f>tbl_salesdata[[#This Row],[Ship Date]]-tbl_salesdata[[#This Row],[Order Date]]</f>
        <v>14</v>
      </c>
      <c r="P568">
        <f>WEEKDAY(tbl_salesdata[[#This Row],[Order Date]],2)</f>
        <v>1</v>
      </c>
      <c r="Q568" t="str">
        <f>TEXT(tbl_salesdata[[#This Row],[Order Date]],"dddd")</f>
        <v>Monday</v>
      </c>
      <c r="R568" t="str">
        <f>IF(tbl_salesdata[[#This Row],[Weekdaynum]]&gt;5,"Yes","No")</f>
        <v>No</v>
      </c>
    </row>
    <row r="569" spans="1:18" hidden="1" x14ac:dyDescent="0.35">
      <c r="A569">
        <v>166810500</v>
      </c>
      <c r="B569" s="3">
        <v>44479</v>
      </c>
      <c r="C569" s="3">
        <v>44484</v>
      </c>
      <c r="D569" t="s">
        <v>35</v>
      </c>
      <c r="E569" t="s">
        <v>21</v>
      </c>
      <c r="F569" t="s">
        <v>33</v>
      </c>
      <c r="G569" t="s">
        <v>14</v>
      </c>
      <c r="H569" t="s">
        <v>15</v>
      </c>
      <c r="I569" s="9">
        <v>1789</v>
      </c>
      <c r="J569" s="9">
        <v>109.28</v>
      </c>
      <c r="K569" s="9">
        <v>35.840000000000003</v>
      </c>
      <c r="L569" s="9">
        <f>tbl_salesdata[[#This Row],[Units Sold]]*tbl_salesdata[[#This Row],[Unit Cost]]</f>
        <v>64117.760000000009</v>
      </c>
      <c r="M569" s="9">
        <f>tbl_salesdata[[#This Row],[Units Sold]]*tbl_salesdata[[#This Row],[Unit Price]]</f>
        <v>195501.92</v>
      </c>
      <c r="N569" s="9">
        <f>tbl_salesdata[[#This Row],[Total Sales]]-tbl_salesdata[[#This Row],[Total Cost]]</f>
        <v>131384.16</v>
      </c>
      <c r="O569">
        <f>tbl_salesdata[[#This Row],[Ship Date]]-tbl_salesdata[[#This Row],[Order Date]]</f>
        <v>5</v>
      </c>
      <c r="P569">
        <f>WEEKDAY(tbl_salesdata[[#This Row],[Order Date]],2)</f>
        <v>7</v>
      </c>
      <c r="Q569" t="str">
        <f>TEXT(tbl_salesdata[[#This Row],[Order Date]],"dddd")</f>
        <v>Sunday</v>
      </c>
      <c r="R569" t="str">
        <f>IF(tbl_salesdata[[#This Row],[Weekdaynum]]&gt;5,"Yes","No")</f>
        <v>Yes</v>
      </c>
    </row>
    <row r="570" spans="1:18" hidden="1" x14ac:dyDescent="0.35">
      <c r="A570">
        <v>131373155</v>
      </c>
      <c r="B570" s="3">
        <v>42255</v>
      </c>
      <c r="C570" s="3">
        <v>42265</v>
      </c>
      <c r="D570" t="s">
        <v>82</v>
      </c>
      <c r="E570" t="s">
        <v>32</v>
      </c>
      <c r="F570" t="s">
        <v>47</v>
      </c>
      <c r="G570" t="s">
        <v>18</v>
      </c>
      <c r="H570" t="s">
        <v>34</v>
      </c>
      <c r="I570" s="9">
        <v>5091</v>
      </c>
      <c r="J570" s="9">
        <v>421.89</v>
      </c>
      <c r="K570" s="9">
        <v>364.69</v>
      </c>
      <c r="L570" s="9">
        <f>tbl_salesdata[[#This Row],[Units Sold]]*tbl_salesdata[[#This Row],[Unit Cost]]</f>
        <v>1856636.79</v>
      </c>
      <c r="M570" s="9">
        <f>tbl_salesdata[[#This Row],[Units Sold]]*tbl_salesdata[[#This Row],[Unit Price]]</f>
        <v>2147841.9899999998</v>
      </c>
      <c r="N570" s="9">
        <f>tbl_salesdata[[#This Row],[Total Sales]]-tbl_salesdata[[#This Row],[Total Cost]]</f>
        <v>291205.19999999972</v>
      </c>
      <c r="O570">
        <f>tbl_salesdata[[#This Row],[Ship Date]]-tbl_salesdata[[#This Row],[Order Date]]</f>
        <v>10</v>
      </c>
      <c r="P570">
        <f>WEEKDAY(tbl_salesdata[[#This Row],[Order Date]],2)</f>
        <v>2</v>
      </c>
      <c r="Q570" t="str">
        <f>TEXT(tbl_salesdata[[#This Row],[Order Date]],"dddd")</f>
        <v>Tuesday</v>
      </c>
      <c r="R570" t="str">
        <f>IF(tbl_salesdata[[#This Row],[Weekdaynum]]&gt;5,"Yes","No")</f>
        <v>No</v>
      </c>
    </row>
    <row r="571" spans="1:18" hidden="1" x14ac:dyDescent="0.35">
      <c r="A571">
        <v>913277423</v>
      </c>
      <c r="B571" s="3">
        <v>44169</v>
      </c>
      <c r="C571" s="3">
        <v>44180</v>
      </c>
      <c r="D571" t="s">
        <v>164</v>
      </c>
      <c r="E571" t="s">
        <v>38</v>
      </c>
      <c r="F571" t="s">
        <v>68</v>
      </c>
      <c r="G571" t="s">
        <v>14</v>
      </c>
      <c r="H571" t="s">
        <v>26</v>
      </c>
      <c r="I571" s="9">
        <v>7939</v>
      </c>
      <c r="J571" s="9">
        <v>154.06</v>
      </c>
      <c r="K571" s="9">
        <v>90.93</v>
      </c>
      <c r="L571" s="9">
        <f>tbl_salesdata[[#This Row],[Units Sold]]*tbl_salesdata[[#This Row],[Unit Cost]]</f>
        <v>721893.27</v>
      </c>
      <c r="M571" s="9">
        <f>tbl_salesdata[[#This Row],[Units Sold]]*tbl_salesdata[[#This Row],[Unit Price]]</f>
        <v>1223082.3400000001</v>
      </c>
      <c r="N571" s="9">
        <f>tbl_salesdata[[#This Row],[Total Sales]]-tbl_salesdata[[#This Row],[Total Cost]]</f>
        <v>501189.07000000007</v>
      </c>
      <c r="O571">
        <f>tbl_salesdata[[#This Row],[Ship Date]]-tbl_salesdata[[#This Row],[Order Date]]</f>
        <v>11</v>
      </c>
      <c r="P571">
        <f>WEEKDAY(tbl_salesdata[[#This Row],[Order Date]],2)</f>
        <v>5</v>
      </c>
      <c r="Q571" t="str">
        <f>TEXT(tbl_salesdata[[#This Row],[Order Date]],"dddd")</f>
        <v>Friday</v>
      </c>
      <c r="R571" t="str">
        <f>IF(tbl_salesdata[[#This Row],[Weekdaynum]]&gt;5,"Yes","No")</f>
        <v>No</v>
      </c>
    </row>
    <row r="572" spans="1:18" hidden="1" x14ac:dyDescent="0.35">
      <c r="A572">
        <v>386009633</v>
      </c>
      <c r="B572" s="3">
        <v>43555</v>
      </c>
      <c r="C572" s="3">
        <v>43557</v>
      </c>
      <c r="D572" t="s">
        <v>152</v>
      </c>
      <c r="E572" t="s">
        <v>21</v>
      </c>
      <c r="F572" t="s">
        <v>30</v>
      </c>
      <c r="G572" t="s">
        <v>18</v>
      </c>
      <c r="H572" t="s">
        <v>15</v>
      </c>
      <c r="I572" s="9">
        <v>7683</v>
      </c>
      <c r="J572" s="9">
        <v>81.73</v>
      </c>
      <c r="K572" s="9">
        <v>56.67</v>
      </c>
      <c r="L572" s="9">
        <f>tbl_salesdata[[#This Row],[Units Sold]]*tbl_salesdata[[#This Row],[Unit Cost]]</f>
        <v>435395.61</v>
      </c>
      <c r="M572" s="9">
        <f>tbl_salesdata[[#This Row],[Units Sold]]*tbl_salesdata[[#This Row],[Unit Price]]</f>
        <v>627931.59000000008</v>
      </c>
      <c r="N572" s="9">
        <f>tbl_salesdata[[#This Row],[Total Sales]]-tbl_salesdata[[#This Row],[Total Cost]]</f>
        <v>192535.9800000001</v>
      </c>
      <c r="O572">
        <f>tbl_salesdata[[#This Row],[Ship Date]]-tbl_salesdata[[#This Row],[Order Date]]</f>
        <v>2</v>
      </c>
      <c r="P572">
        <f>WEEKDAY(tbl_salesdata[[#This Row],[Order Date]],2)</f>
        <v>7</v>
      </c>
      <c r="Q572" t="str">
        <f>TEXT(tbl_salesdata[[#This Row],[Order Date]],"dddd")</f>
        <v>Sunday</v>
      </c>
      <c r="R572" t="str">
        <f>IF(tbl_salesdata[[#This Row],[Weekdaynum]]&gt;5,"Yes","No")</f>
        <v>Yes</v>
      </c>
    </row>
    <row r="573" spans="1:18" hidden="1" x14ac:dyDescent="0.35">
      <c r="A573">
        <v>993368613</v>
      </c>
      <c r="B573" s="3">
        <v>42408</v>
      </c>
      <c r="C573" s="3">
        <v>42421</v>
      </c>
      <c r="D573" t="s">
        <v>184</v>
      </c>
      <c r="E573" t="s">
        <v>21</v>
      </c>
      <c r="F573" t="s">
        <v>30</v>
      </c>
      <c r="G573" t="s">
        <v>18</v>
      </c>
      <c r="H573" t="s">
        <v>34</v>
      </c>
      <c r="I573" s="9">
        <v>8702</v>
      </c>
      <c r="J573" s="9">
        <v>81.73</v>
      </c>
      <c r="K573" s="9">
        <v>56.67</v>
      </c>
      <c r="L573" s="9">
        <f>tbl_salesdata[[#This Row],[Units Sold]]*tbl_salesdata[[#This Row],[Unit Cost]]</f>
        <v>493142.34</v>
      </c>
      <c r="M573" s="9">
        <f>tbl_salesdata[[#This Row],[Units Sold]]*tbl_salesdata[[#This Row],[Unit Price]]</f>
        <v>711214.46000000008</v>
      </c>
      <c r="N573" s="9">
        <f>tbl_salesdata[[#This Row],[Total Sales]]-tbl_salesdata[[#This Row],[Total Cost]]</f>
        <v>218072.12000000005</v>
      </c>
      <c r="O573">
        <f>tbl_salesdata[[#This Row],[Ship Date]]-tbl_salesdata[[#This Row],[Order Date]]</f>
        <v>13</v>
      </c>
      <c r="P573">
        <f>WEEKDAY(tbl_salesdata[[#This Row],[Order Date]],2)</f>
        <v>1</v>
      </c>
      <c r="Q573" t="str">
        <f>TEXT(tbl_salesdata[[#This Row],[Order Date]],"dddd")</f>
        <v>Monday</v>
      </c>
      <c r="R573" t="str">
        <f>IF(tbl_salesdata[[#This Row],[Weekdaynum]]&gt;5,"Yes","No")</f>
        <v>No</v>
      </c>
    </row>
    <row r="574" spans="1:18" hidden="1" x14ac:dyDescent="0.35">
      <c r="A574">
        <v>299465692</v>
      </c>
      <c r="B574" s="3">
        <v>43264</v>
      </c>
      <c r="C574" s="3">
        <v>43265</v>
      </c>
      <c r="D574" t="s">
        <v>197</v>
      </c>
      <c r="E574" t="s">
        <v>38</v>
      </c>
      <c r="F574" t="s">
        <v>40</v>
      </c>
      <c r="G574" t="s">
        <v>18</v>
      </c>
      <c r="H574" t="s">
        <v>34</v>
      </c>
      <c r="I574" s="9">
        <v>7408</v>
      </c>
      <c r="J574" s="9">
        <v>651.21</v>
      </c>
      <c r="K574" s="9">
        <v>524.96</v>
      </c>
      <c r="L574" s="9">
        <f>tbl_salesdata[[#This Row],[Units Sold]]*tbl_salesdata[[#This Row],[Unit Cost]]</f>
        <v>3888903.68</v>
      </c>
      <c r="M574" s="9">
        <f>tbl_salesdata[[#This Row],[Units Sold]]*tbl_salesdata[[#This Row],[Unit Price]]</f>
        <v>4824163.6800000006</v>
      </c>
      <c r="N574" s="9">
        <f>tbl_salesdata[[#This Row],[Total Sales]]-tbl_salesdata[[#This Row],[Total Cost]]</f>
        <v>935260.00000000047</v>
      </c>
      <c r="O574">
        <f>tbl_salesdata[[#This Row],[Ship Date]]-tbl_salesdata[[#This Row],[Order Date]]</f>
        <v>1</v>
      </c>
      <c r="P574">
        <f>WEEKDAY(tbl_salesdata[[#This Row],[Order Date]],2)</f>
        <v>3</v>
      </c>
      <c r="Q574" t="str">
        <f>TEXT(tbl_salesdata[[#This Row],[Order Date]],"dddd")</f>
        <v>Wednesday</v>
      </c>
      <c r="R574" t="str">
        <f>IF(tbl_salesdata[[#This Row],[Weekdaynum]]&gt;5,"Yes","No")</f>
        <v>No</v>
      </c>
    </row>
    <row r="575" spans="1:18" hidden="1" x14ac:dyDescent="0.35">
      <c r="A575">
        <v>438724696</v>
      </c>
      <c r="B575" s="3">
        <v>43703</v>
      </c>
      <c r="C575" s="3">
        <v>43707</v>
      </c>
      <c r="D575" t="s">
        <v>169</v>
      </c>
      <c r="E575" t="s">
        <v>29</v>
      </c>
      <c r="F575" t="s">
        <v>68</v>
      </c>
      <c r="G575" t="s">
        <v>18</v>
      </c>
      <c r="H575" t="s">
        <v>26</v>
      </c>
      <c r="I575" s="9">
        <v>7242</v>
      </c>
      <c r="J575" s="9">
        <v>154.06</v>
      </c>
      <c r="K575" s="9">
        <v>90.93</v>
      </c>
      <c r="L575" s="9">
        <f>tbl_salesdata[[#This Row],[Units Sold]]*tbl_salesdata[[#This Row],[Unit Cost]]</f>
        <v>658515.06000000006</v>
      </c>
      <c r="M575" s="9">
        <f>tbl_salesdata[[#This Row],[Units Sold]]*tbl_salesdata[[#This Row],[Unit Price]]</f>
        <v>1115702.52</v>
      </c>
      <c r="N575" s="9">
        <f>tbl_salesdata[[#This Row],[Total Sales]]-tbl_salesdata[[#This Row],[Total Cost]]</f>
        <v>457187.45999999996</v>
      </c>
      <c r="O575">
        <f>tbl_salesdata[[#This Row],[Ship Date]]-tbl_salesdata[[#This Row],[Order Date]]</f>
        <v>4</v>
      </c>
      <c r="P575">
        <f>WEEKDAY(tbl_salesdata[[#This Row],[Order Date]],2)</f>
        <v>1</v>
      </c>
      <c r="Q575" t="str">
        <f>TEXT(tbl_salesdata[[#This Row],[Order Date]],"dddd")</f>
        <v>Monday</v>
      </c>
      <c r="R575" t="str">
        <f>IF(tbl_salesdata[[#This Row],[Weekdaynum]]&gt;5,"Yes","No")</f>
        <v>No</v>
      </c>
    </row>
    <row r="576" spans="1:18" hidden="1" x14ac:dyDescent="0.35">
      <c r="A576">
        <v>465881955</v>
      </c>
      <c r="B576" s="3">
        <v>44041</v>
      </c>
      <c r="C576" s="3">
        <v>44058</v>
      </c>
      <c r="D576" t="s">
        <v>140</v>
      </c>
      <c r="E576" t="s">
        <v>24</v>
      </c>
      <c r="F576" t="s">
        <v>42</v>
      </c>
      <c r="G576" t="s">
        <v>18</v>
      </c>
      <c r="H576" t="s">
        <v>34</v>
      </c>
      <c r="I576" s="9">
        <v>3678</v>
      </c>
      <c r="J576" s="9">
        <v>437.2</v>
      </c>
      <c r="K576" s="9">
        <v>263.33</v>
      </c>
      <c r="L576" s="9">
        <f>tbl_salesdata[[#This Row],[Units Sold]]*tbl_salesdata[[#This Row],[Unit Cost]]</f>
        <v>968527.74</v>
      </c>
      <c r="M576" s="9">
        <f>tbl_salesdata[[#This Row],[Units Sold]]*tbl_salesdata[[#This Row],[Unit Price]]</f>
        <v>1608021.5999999999</v>
      </c>
      <c r="N576" s="9">
        <f>tbl_salesdata[[#This Row],[Total Sales]]-tbl_salesdata[[#This Row],[Total Cost]]</f>
        <v>639493.85999999987</v>
      </c>
      <c r="O576">
        <f>tbl_salesdata[[#This Row],[Ship Date]]-tbl_salesdata[[#This Row],[Order Date]]</f>
        <v>17</v>
      </c>
      <c r="P576">
        <f>WEEKDAY(tbl_salesdata[[#This Row],[Order Date]],2)</f>
        <v>3</v>
      </c>
      <c r="Q576" t="str">
        <f>TEXT(tbl_salesdata[[#This Row],[Order Date]],"dddd")</f>
        <v>Wednesday</v>
      </c>
      <c r="R576" t="str">
        <f>IF(tbl_salesdata[[#This Row],[Weekdaynum]]&gt;5,"Yes","No")</f>
        <v>No</v>
      </c>
    </row>
    <row r="577" spans="1:18" hidden="1" x14ac:dyDescent="0.35">
      <c r="A577">
        <v>405986297</v>
      </c>
      <c r="B577" s="3">
        <v>43443</v>
      </c>
      <c r="C577" s="3">
        <v>43446</v>
      </c>
      <c r="D577" t="s">
        <v>184</v>
      </c>
      <c r="E577" t="s">
        <v>21</v>
      </c>
      <c r="F577" t="s">
        <v>13</v>
      </c>
      <c r="G577" t="s">
        <v>14</v>
      </c>
      <c r="H577" t="s">
        <v>26</v>
      </c>
      <c r="I577" s="9">
        <v>9222</v>
      </c>
      <c r="J577" s="9">
        <v>255.28</v>
      </c>
      <c r="K577" s="9">
        <v>159.41999999999999</v>
      </c>
      <c r="L577" s="9">
        <f>tbl_salesdata[[#This Row],[Units Sold]]*tbl_salesdata[[#This Row],[Unit Cost]]</f>
        <v>1470171.24</v>
      </c>
      <c r="M577" s="9">
        <f>tbl_salesdata[[#This Row],[Units Sold]]*tbl_salesdata[[#This Row],[Unit Price]]</f>
        <v>2354192.16</v>
      </c>
      <c r="N577" s="9">
        <f>tbl_salesdata[[#This Row],[Total Sales]]-tbl_salesdata[[#This Row],[Total Cost]]</f>
        <v>884020.92000000016</v>
      </c>
      <c r="O577">
        <f>tbl_salesdata[[#This Row],[Ship Date]]-tbl_salesdata[[#This Row],[Order Date]]</f>
        <v>3</v>
      </c>
      <c r="P577">
        <f>WEEKDAY(tbl_salesdata[[#This Row],[Order Date]],2)</f>
        <v>7</v>
      </c>
      <c r="Q577" t="str">
        <f>TEXT(tbl_salesdata[[#This Row],[Order Date]],"dddd")</f>
        <v>Sunday</v>
      </c>
      <c r="R577" t="str">
        <f>IF(tbl_salesdata[[#This Row],[Weekdaynum]]&gt;5,"Yes","No")</f>
        <v>Yes</v>
      </c>
    </row>
    <row r="578" spans="1:18" hidden="1" x14ac:dyDescent="0.35">
      <c r="A578">
        <v>804399049</v>
      </c>
      <c r="B578" s="3">
        <v>44698</v>
      </c>
      <c r="C578" s="3">
        <v>44710</v>
      </c>
      <c r="D578" t="s">
        <v>163</v>
      </c>
      <c r="E578" t="s">
        <v>38</v>
      </c>
      <c r="F578" t="s">
        <v>76</v>
      </c>
      <c r="G578" t="s">
        <v>14</v>
      </c>
      <c r="H578" t="s">
        <v>15</v>
      </c>
      <c r="I578" s="9">
        <v>8409</v>
      </c>
      <c r="J578" s="9">
        <v>668.27</v>
      </c>
      <c r="K578" s="9">
        <v>502.54</v>
      </c>
      <c r="L578" s="9">
        <f>tbl_salesdata[[#This Row],[Units Sold]]*tbl_salesdata[[#This Row],[Unit Cost]]</f>
        <v>4225858.8600000003</v>
      </c>
      <c r="M578" s="9">
        <f>tbl_salesdata[[#This Row],[Units Sold]]*tbl_salesdata[[#This Row],[Unit Price]]</f>
        <v>5619482.4299999997</v>
      </c>
      <c r="N578" s="9">
        <f>tbl_salesdata[[#This Row],[Total Sales]]-tbl_salesdata[[#This Row],[Total Cost]]</f>
        <v>1393623.5699999994</v>
      </c>
      <c r="O578">
        <f>tbl_salesdata[[#This Row],[Ship Date]]-tbl_salesdata[[#This Row],[Order Date]]</f>
        <v>12</v>
      </c>
      <c r="P578">
        <f>WEEKDAY(tbl_salesdata[[#This Row],[Order Date]],2)</f>
        <v>2</v>
      </c>
      <c r="Q578" t="str">
        <f>TEXT(tbl_salesdata[[#This Row],[Order Date]],"dddd")</f>
        <v>Tuesday</v>
      </c>
      <c r="R578" t="str">
        <f>IF(tbl_salesdata[[#This Row],[Weekdaynum]]&gt;5,"Yes","No")</f>
        <v>No</v>
      </c>
    </row>
    <row r="579" spans="1:18" hidden="1" x14ac:dyDescent="0.35">
      <c r="A579">
        <v>476794040</v>
      </c>
      <c r="B579" s="3">
        <v>42404</v>
      </c>
      <c r="C579" s="3">
        <v>42405</v>
      </c>
      <c r="D579" t="s">
        <v>49</v>
      </c>
      <c r="E579" t="s">
        <v>21</v>
      </c>
      <c r="F579" t="s">
        <v>22</v>
      </c>
      <c r="G579" t="s">
        <v>14</v>
      </c>
      <c r="H579" t="s">
        <v>34</v>
      </c>
      <c r="I579" s="9">
        <v>2807</v>
      </c>
      <c r="J579" s="9">
        <v>47.45</v>
      </c>
      <c r="K579" s="9">
        <v>31.79</v>
      </c>
      <c r="L579" s="9">
        <f>tbl_salesdata[[#This Row],[Units Sold]]*tbl_salesdata[[#This Row],[Unit Cost]]</f>
        <v>89234.53</v>
      </c>
      <c r="M579" s="9">
        <f>tbl_salesdata[[#This Row],[Units Sold]]*tbl_salesdata[[#This Row],[Unit Price]]</f>
        <v>133192.15</v>
      </c>
      <c r="N579" s="9">
        <f>tbl_salesdata[[#This Row],[Total Sales]]-tbl_salesdata[[#This Row],[Total Cost]]</f>
        <v>43957.619999999995</v>
      </c>
      <c r="O579">
        <f>tbl_salesdata[[#This Row],[Ship Date]]-tbl_salesdata[[#This Row],[Order Date]]</f>
        <v>1</v>
      </c>
      <c r="P579">
        <f>WEEKDAY(tbl_salesdata[[#This Row],[Order Date]],2)</f>
        <v>4</v>
      </c>
      <c r="Q579" t="str">
        <f>TEXT(tbl_salesdata[[#This Row],[Order Date]],"dddd")</f>
        <v>Thursday</v>
      </c>
      <c r="R579" t="str">
        <f>IF(tbl_salesdata[[#This Row],[Weekdaynum]]&gt;5,"Yes","No")</f>
        <v>No</v>
      </c>
    </row>
    <row r="580" spans="1:18" hidden="1" x14ac:dyDescent="0.35">
      <c r="A580">
        <v>559157598</v>
      </c>
      <c r="B580" s="3">
        <v>44012</v>
      </c>
      <c r="C580" s="3">
        <v>44024</v>
      </c>
      <c r="D580" t="s">
        <v>160</v>
      </c>
      <c r="E580" t="s">
        <v>29</v>
      </c>
      <c r="F580" t="s">
        <v>30</v>
      </c>
      <c r="G580" t="s">
        <v>18</v>
      </c>
      <c r="H580" t="s">
        <v>26</v>
      </c>
      <c r="I580" s="9">
        <v>6014</v>
      </c>
      <c r="J580" s="9">
        <v>81.73</v>
      </c>
      <c r="K580" s="9">
        <v>56.67</v>
      </c>
      <c r="L580" s="9">
        <f>tbl_salesdata[[#This Row],[Units Sold]]*tbl_salesdata[[#This Row],[Unit Cost]]</f>
        <v>340813.38</v>
      </c>
      <c r="M580" s="9">
        <f>tbl_salesdata[[#This Row],[Units Sold]]*tbl_salesdata[[#This Row],[Unit Price]]</f>
        <v>491524.22000000003</v>
      </c>
      <c r="N580" s="9">
        <f>tbl_salesdata[[#This Row],[Total Sales]]-tbl_salesdata[[#This Row],[Total Cost]]</f>
        <v>150710.84000000003</v>
      </c>
      <c r="O580">
        <f>tbl_salesdata[[#This Row],[Ship Date]]-tbl_salesdata[[#This Row],[Order Date]]</f>
        <v>12</v>
      </c>
      <c r="P580">
        <f>WEEKDAY(tbl_salesdata[[#This Row],[Order Date]],2)</f>
        <v>2</v>
      </c>
      <c r="Q580" t="str">
        <f>TEXT(tbl_salesdata[[#This Row],[Order Date]],"dddd")</f>
        <v>Tuesday</v>
      </c>
      <c r="R580" t="str">
        <f>IF(tbl_salesdata[[#This Row],[Weekdaynum]]&gt;5,"Yes","No")</f>
        <v>No</v>
      </c>
    </row>
    <row r="581" spans="1:18" hidden="1" x14ac:dyDescent="0.35">
      <c r="A581">
        <v>457788550</v>
      </c>
      <c r="B581" s="3">
        <v>42053</v>
      </c>
      <c r="C581" s="3">
        <v>42064</v>
      </c>
      <c r="D581" t="s">
        <v>164</v>
      </c>
      <c r="E581" t="s">
        <v>38</v>
      </c>
      <c r="F581" t="s">
        <v>42</v>
      </c>
      <c r="G581" t="s">
        <v>14</v>
      </c>
      <c r="H581" t="s">
        <v>34</v>
      </c>
      <c r="I581" s="9">
        <v>8660</v>
      </c>
      <c r="J581" s="9">
        <v>437.2</v>
      </c>
      <c r="K581" s="9">
        <v>263.33</v>
      </c>
      <c r="L581" s="9">
        <f>tbl_salesdata[[#This Row],[Units Sold]]*tbl_salesdata[[#This Row],[Unit Cost]]</f>
        <v>2280437.7999999998</v>
      </c>
      <c r="M581" s="9">
        <f>tbl_salesdata[[#This Row],[Units Sold]]*tbl_salesdata[[#This Row],[Unit Price]]</f>
        <v>3786152</v>
      </c>
      <c r="N581" s="9">
        <f>tbl_salesdata[[#This Row],[Total Sales]]-tbl_salesdata[[#This Row],[Total Cost]]</f>
        <v>1505714.2000000002</v>
      </c>
      <c r="O581">
        <f>tbl_salesdata[[#This Row],[Ship Date]]-tbl_salesdata[[#This Row],[Order Date]]</f>
        <v>11</v>
      </c>
      <c r="P581">
        <f>WEEKDAY(tbl_salesdata[[#This Row],[Order Date]],2)</f>
        <v>3</v>
      </c>
      <c r="Q581" t="str">
        <f>TEXT(tbl_salesdata[[#This Row],[Order Date]],"dddd")</f>
        <v>Wednesday</v>
      </c>
      <c r="R581" t="str">
        <f>IF(tbl_salesdata[[#This Row],[Weekdaynum]]&gt;5,"Yes","No")</f>
        <v>No</v>
      </c>
    </row>
    <row r="582" spans="1:18" x14ac:dyDescent="0.35">
      <c r="A582">
        <v>457852494</v>
      </c>
      <c r="B582" s="3">
        <v>43701</v>
      </c>
      <c r="C582" s="3">
        <v>43708</v>
      </c>
      <c r="D582" t="s">
        <v>194</v>
      </c>
      <c r="E582" t="s">
        <v>32</v>
      </c>
      <c r="F582" t="s">
        <v>42</v>
      </c>
      <c r="G582" t="s">
        <v>18</v>
      </c>
      <c r="H582" t="s">
        <v>19</v>
      </c>
      <c r="I582" s="9">
        <v>7582</v>
      </c>
      <c r="J582" s="9">
        <v>437.2</v>
      </c>
      <c r="K582" s="9">
        <v>263.33</v>
      </c>
      <c r="L582" s="9">
        <f>tbl_salesdata[[#This Row],[Units Sold]]*tbl_salesdata[[#This Row],[Unit Cost]]</f>
        <v>1996568.0599999998</v>
      </c>
      <c r="M582" s="9">
        <f>tbl_salesdata[[#This Row],[Units Sold]]*tbl_salesdata[[#This Row],[Unit Price]]</f>
        <v>3314850.4</v>
      </c>
      <c r="N582" s="9">
        <f>tbl_salesdata[[#This Row],[Total Sales]]-tbl_salesdata[[#This Row],[Total Cost]]</f>
        <v>1318282.3400000001</v>
      </c>
      <c r="O582">
        <f>tbl_salesdata[[#This Row],[Ship Date]]-tbl_salesdata[[#This Row],[Order Date]]</f>
        <v>7</v>
      </c>
      <c r="P582">
        <f>WEEKDAY(tbl_salesdata[[#This Row],[Order Date]],2)</f>
        <v>6</v>
      </c>
      <c r="Q582" t="str">
        <f>TEXT(tbl_salesdata[[#This Row],[Order Date]],"dddd")</f>
        <v>Saturday</v>
      </c>
      <c r="R582" t="str">
        <f>IF(tbl_salesdata[[#This Row],[Weekdaynum]]&gt;5,"Yes","No")</f>
        <v>Yes</v>
      </c>
    </row>
    <row r="583" spans="1:18" hidden="1" x14ac:dyDescent="0.35">
      <c r="A583">
        <v>380610454</v>
      </c>
      <c r="B583" s="3">
        <v>44551</v>
      </c>
      <c r="C583" s="3">
        <v>44571</v>
      </c>
      <c r="D583" t="s">
        <v>103</v>
      </c>
      <c r="E583" t="s">
        <v>21</v>
      </c>
      <c r="F583" t="s">
        <v>47</v>
      </c>
      <c r="G583" t="s">
        <v>18</v>
      </c>
      <c r="H583" t="s">
        <v>19</v>
      </c>
      <c r="I583" s="9">
        <v>9946</v>
      </c>
      <c r="J583" s="9">
        <v>421.89</v>
      </c>
      <c r="K583" s="9">
        <v>364.69</v>
      </c>
      <c r="L583" s="9">
        <f>tbl_salesdata[[#This Row],[Units Sold]]*tbl_salesdata[[#This Row],[Unit Cost]]</f>
        <v>3627206.7399999998</v>
      </c>
      <c r="M583" s="9">
        <f>tbl_salesdata[[#This Row],[Units Sold]]*tbl_salesdata[[#This Row],[Unit Price]]</f>
        <v>4196117.9399999995</v>
      </c>
      <c r="N583" s="9">
        <f>tbl_salesdata[[#This Row],[Total Sales]]-tbl_salesdata[[#This Row],[Total Cost]]</f>
        <v>568911.19999999972</v>
      </c>
      <c r="O583">
        <f>tbl_salesdata[[#This Row],[Ship Date]]-tbl_salesdata[[#This Row],[Order Date]]</f>
        <v>20</v>
      </c>
      <c r="P583">
        <f>WEEKDAY(tbl_salesdata[[#This Row],[Order Date]],2)</f>
        <v>2</v>
      </c>
      <c r="Q583" t="str">
        <f>TEXT(tbl_salesdata[[#This Row],[Order Date]],"dddd")</f>
        <v>Tuesday</v>
      </c>
      <c r="R583" t="str">
        <f>IF(tbl_salesdata[[#This Row],[Weekdaynum]]&gt;5,"Yes","No")</f>
        <v>No</v>
      </c>
    </row>
    <row r="584" spans="1:18" hidden="1" x14ac:dyDescent="0.35">
      <c r="A584">
        <v>918961560</v>
      </c>
      <c r="B584" s="3">
        <v>43940</v>
      </c>
      <c r="C584" s="3">
        <v>43954</v>
      </c>
      <c r="D584" t="s">
        <v>191</v>
      </c>
      <c r="E584" t="s">
        <v>24</v>
      </c>
      <c r="F584" t="s">
        <v>13</v>
      </c>
      <c r="G584" t="s">
        <v>14</v>
      </c>
      <c r="H584" t="s">
        <v>19</v>
      </c>
      <c r="I584" s="9">
        <v>2</v>
      </c>
      <c r="J584" s="9">
        <v>255.28</v>
      </c>
      <c r="K584" s="9">
        <v>159.41999999999999</v>
      </c>
      <c r="L584" s="9">
        <f>tbl_salesdata[[#This Row],[Units Sold]]*tbl_salesdata[[#This Row],[Unit Cost]]</f>
        <v>318.83999999999997</v>
      </c>
      <c r="M584" s="9">
        <f>tbl_salesdata[[#This Row],[Units Sold]]*tbl_salesdata[[#This Row],[Unit Price]]</f>
        <v>510.56</v>
      </c>
      <c r="N584" s="9">
        <f>tbl_salesdata[[#This Row],[Total Sales]]-tbl_salesdata[[#This Row],[Total Cost]]</f>
        <v>191.72000000000003</v>
      </c>
      <c r="O584">
        <f>tbl_salesdata[[#This Row],[Ship Date]]-tbl_salesdata[[#This Row],[Order Date]]</f>
        <v>14</v>
      </c>
      <c r="P584">
        <f>WEEKDAY(tbl_salesdata[[#This Row],[Order Date]],2)</f>
        <v>7</v>
      </c>
      <c r="Q584" t="str">
        <f>TEXT(tbl_salesdata[[#This Row],[Order Date]],"dddd")</f>
        <v>Sunday</v>
      </c>
      <c r="R584" t="str">
        <f>IF(tbl_salesdata[[#This Row],[Weekdaynum]]&gt;5,"Yes","No")</f>
        <v>Yes</v>
      </c>
    </row>
    <row r="585" spans="1:18" hidden="1" x14ac:dyDescent="0.35">
      <c r="A585">
        <v>501900374</v>
      </c>
      <c r="B585" s="3">
        <v>42363</v>
      </c>
      <c r="C585" s="3">
        <v>42371</v>
      </c>
      <c r="D585" t="s">
        <v>75</v>
      </c>
      <c r="E585" t="s">
        <v>38</v>
      </c>
      <c r="F585" t="s">
        <v>40</v>
      </c>
      <c r="G585" t="s">
        <v>14</v>
      </c>
      <c r="H585" t="s">
        <v>34</v>
      </c>
      <c r="I585" s="9">
        <v>2329</v>
      </c>
      <c r="J585" s="9">
        <v>651.21</v>
      </c>
      <c r="K585" s="9">
        <v>524.96</v>
      </c>
      <c r="L585" s="9">
        <f>tbl_salesdata[[#This Row],[Units Sold]]*tbl_salesdata[[#This Row],[Unit Cost]]</f>
        <v>1222631.8400000001</v>
      </c>
      <c r="M585" s="9">
        <f>tbl_salesdata[[#This Row],[Units Sold]]*tbl_salesdata[[#This Row],[Unit Price]]</f>
        <v>1516668.09</v>
      </c>
      <c r="N585" s="9">
        <f>tbl_salesdata[[#This Row],[Total Sales]]-tbl_salesdata[[#This Row],[Total Cost]]</f>
        <v>294036.25</v>
      </c>
      <c r="O585">
        <f>tbl_salesdata[[#This Row],[Ship Date]]-tbl_salesdata[[#This Row],[Order Date]]</f>
        <v>8</v>
      </c>
      <c r="P585">
        <f>WEEKDAY(tbl_salesdata[[#This Row],[Order Date]],2)</f>
        <v>5</v>
      </c>
      <c r="Q585" t="str">
        <f>TEXT(tbl_salesdata[[#This Row],[Order Date]],"dddd")</f>
        <v>Friday</v>
      </c>
      <c r="R585" t="str">
        <f>IF(tbl_salesdata[[#This Row],[Weekdaynum]]&gt;5,"Yes","No")</f>
        <v>No</v>
      </c>
    </row>
    <row r="586" spans="1:18" hidden="1" x14ac:dyDescent="0.35">
      <c r="A586">
        <v>237288224</v>
      </c>
      <c r="B586" s="3">
        <v>43682</v>
      </c>
      <c r="C586" s="3">
        <v>43689</v>
      </c>
      <c r="D586" t="s">
        <v>128</v>
      </c>
      <c r="E586" t="s">
        <v>38</v>
      </c>
      <c r="F586" t="s">
        <v>76</v>
      </c>
      <c r="G586" t="s">
        <v>14</v>
      </c>
      <c r="H586" t="s">
        <v>15</v>
      </c>
      <c r="I586" s="9">
        <v>7713</v>
      </c>
      <c r="J586" s="9">
        <v>668.27</v>
      </c>
      <c r="K586" s="9">
        <v>502.54</v>
      </c>
      <c r="L586" s="9">
        <f>tbl_salesdata[[#This Row],[Units Sold]]*tbl_salesdata[[#This Row],[Unit Cost]]</f>
        <v>3876091.02</v>
      </c>
      <c r="M586" s="9">
        <f>tbl_salesdata[[#This Row],[Units Sold]]*tbl_salesdata[[#This Row],[Unit Price]]</f>
        <v>5154366.51</v>
      </c>
      <c r="N586" s="9">
        <f>tbl_salesdata[[#This Row],[Total Sales]]-tbl_salesdata[[#This Row],[Total Cost]]</f>
        <v>1278275.4899999998</v>
      </c>
      <c r="O586">
        <f>tbl_salesdata[[#This Row],[Ship Date]]-tbl_salesdata[[#This Row],[Order Date]]</f>
        <v>7</v>
      </c>
      <c r="P586">
        <f>WEEKDAY(tbl_salesdata[[#This Row],[Order Date]],2)</f>
        <v>1</v>
      </c>
      <c r="Q586" t="str">
        <f>TEXT(tbl_salesdata[[#This Row],[Order Date]],"dddd")</f>
        <v>Monday</v>
      </c>
      <c r="R586" t="str">
        <f>IF(tbl_salesdata[[#This Row],[Weekdaynum]]&gt;5,"Yes","No")</f>
        <v>No</v>
      </c>
    </row>
    <row r="587" spans="1:18" x14ac:dyDescent="0.35">
      <c r="A587">
        <v>999066913</v>
      </c>
      <c r="B587" s="3">
        <v>44394</v>
      </c>
      <c r="C587" s="3">
        <v>44398</v>
      </c>
      <c r="D587" t="s">
        <v>123</v>
      </c>
      <c r="E587" t="s">
        <v>38</v>
      </c>
      <c r="F587" t="s">
        <v>76</v>
      </c>
      <c r="G587" t="s">
        <v>18</v>
      </c>
      <c r="H587" t="s">
        <v>19</v>
      </c>
      <c r="I587" s="9">
        <v>4956</v>
      </c>
      <c r="J587" s="9">
        <v>668.27</v>
      </c>
      <c r="K587" s="9">
        <v>502.54</v>
      </c>
      <c r="L587" s="9">
        <f>tbl_salesdata[[#This Row],[Units Sold]]*tbl_salesdata[[#This Row],[Unit Cost]]</f>
        <v>2490588.2400000002</v>
      </c>
      <c r="M587" s="9">
        <f>tbl_salesdata[[#This Row],[Units Sold]]*tbl_salesdata[[#This Row],[Unit Price]]</f>
        <v>3311946.12</v>
      </c>
      <c r="N587" s="9">
        <f>tbl_salesdata[[#This Row],[Total Sales]]-tbl_salesdata[[#This Row],[Total Cost]]</f>
        <v>821357.87999999989</v>
      </c>
      <c r="O587">
        <f>tbl_salesdata[[#This Row],[Ship Date]]-tbl_salesdata[[#This Row],[Order Date]]</f>
        <v>4</v>
      </c>
      <c r="P587">
        <f>WEEKDAY(tbl_salesdata[[#This Row],[Order Date]],2)</f>
        <v>6</v>
      </c>
      <c r="Q587" t="str">
        <f>TEXT(tbl_salesdata[[#This Row],[Order Date]],"dddd")</f>
        <v>Saturday</v>
      </c>
      <c r="R587" t="str">
        <f>IF(tbl_salesdata[[#This Row],[Weekdaynum]]&gt;5,"Yes","No")</f>
        <v>Yes</v>
      </c>
    </row>
    <row r="588" spans="1:18" hidden="1" x14ac:dyDescent="0.35">
      <c r="A588">
        <v>898418843</v>
      </c>
      <c r="B588" s="3">
        <v>44298</v>
      </c>
      <c r="C588" s="3">
        <v>44312</v>
      </c>
      <c r="D588" t="s">
        <v>157</v>
      </c>
      <c r="E588" t="s">
        <v>24</v>
      </c>
      <c r="F588" t="s">
        <v>17</v>
      </c>
      <c r="G588" t="s">
        <v>18</v>
      </c>
      <c r="H588" t="s">
        <v>34</v>
      </c>
      <c r="I588" s="9">
        <v>955</v>
      </c>
      <c r="J588" s="9">
        <v>152.58000000000001</v>
      </c>
      <c r="K588" s="9">
        <v>97.44</v>
      </c>
      <c r="L588" s="9">
        <f>tbl_salesdata[[#This Row],[Units Sold]]*tbl_salesdata[[#This Row],[Unit Cost]]</f>
        <v>93055.2</v>
      </c>
      <c r="M588" s="9">
        <f>tbl_salesdata[[#This Row],[Units Sold]]*tbl_salesdata[[#This Row],[Unit Price]]</f>
        <v>145713.90000000002</v>
      </c>
      <c r="N588" s="9">
        <f>tbl_salesdata[[#This Row],[Total Sales]]-tbl_salesdata[[#This Row],[Total Cost]]</f>
        <v>52658.700000000026</v>
      </c>
      <c r="O588">
        <f>tbl_salesdata[[#This Row],[Ship Date]]-tbl_salesdata[[#This Row],[Order Date]]</f>
        <v>14</v>
      </c>
      <c r="P588">
        <f>WEEKDAY(tbl_salesdata[[#This Row],[Order Date]],2)</f>
        <v>1</v>
      </c>
      <c r="Q588" t="str">
        <f>TEXT(tbl_salesdata[[#This Row],[Order Date]],"dddd")</f>
        <v>Monday</v>
      </c>
      <c r="R588" t="str">
        <f>IF(tbl_salesdata[[#This Row],[Weekdaynum]]&gt;5,"Yes","No")</f>
        <v>No</v>
      </c>
    </row>
    <row r="589" spans="1:18" x14ac:dyDescent="0.35">
      <c r="A589">
        <v>798989140</v>
      </c>
      <c r="B589" s="3">
        <v>42112</v>
      </c>
      <c r="C589" s="3">
        <v>42119</v>
      </c>
      <c r="D589" t="s">
        <v>98</v>
      </c>
      <c r="E589" t="s">
        <v>38</v>
      </c>
      <c r="F589" t="s">
        <v>42</v>
      </c>
      <c r="G589" t="s">
        <v>14</v>
      </c>
      <c r="H589" t="s">
        <v>34</v>
      </c>
      <c r="I589" s="9">
        <v>7497</v>
      </c>
      <c r="J589" s="9">
        <v>437.2</v>
      </c>
      <c r="K589" s="9">
        <v>263.33</v>
      </c>
      <c r="L589" s="9">
        <f>tbl_salesdata[[#This Row],[Units Sold]]*tbl_salesdata[[#This Row],[Unit Cost]]</f>
        <v>1974185.0099999998</v>
      </c>
      <c r="M589" s="9">
        <f>tbl_salesdata[[#This Row],[Units Sold]]*tbl_salesdata[[#This Row],[Unit Price]]</f>
        <v>3277688.4</v>
      </c>
      <c r="N589" s="9">
        <f>tbl_salesdata[[#This Row],[Total Sales]]-tbl_salesdata[[#This Row],[Total Cost]]</f>
        <v>1303503.3900000001</v>
      </c>
      <c r="O589">
        <f>tbl_salesdata[[#This Row],[Ship Date]]-tbl_salesdata[[#This Row],[Order Date]]</f>
        <v>7</v>
      </c>
      <c r="P589">
        <f>WEEKDAY(tbl_salesdata[[#This Row],[Order Date]],2)</f>
        <v>6</v>
      </c>
      <c r="Q589" t="str">
        <f>TEXT(tbl_salesdata[[#This Row],[Order Date]],"dddd")</f>
        <v>Saturday</v>
      </c>
      <c r="R589" t="str">
        <f>IF(tbl_salesdata[[#This Row],[Weekdaynum]]&gt;5,"Yes","No")</f>
        <v>Yes</v>
      </c>
    </row>
    <row r="590" spans="1:18" hidden="1" x14ac:dyDescent="0.35">
      <c r="A590">
        <v>571494042</v>
      </c>
      <c r="B590" s="3">
        <v>44522</v>
      </c>
      <c r="C590" s="3">
        <v>44525</v>
      </c>
      <c r="D590" t="s">
        <v>52</v>
      </c>
      <c r="E590" t="s">
        <v>12</v>
      </c>
      <c r="F590" t="s">
        <v>22</v>
      </c>
      <c r="G590" t="s">
        <v>18</v>
      </c>
      <c r="H590" t="s">
        <v>15</v>
      </c>
      <c r="I590" s="9">
        <v>6642</v>
      </c>
      <c r="J590" s="9">
        <v>47.45</v>
      </c>
      <c r="K590" s="9">
        <v>31.79</v>
      </c>
      <c r="L590" s="9">
        <f>tbl_salesdata[[#This Row],[Units Sold]]*tbl_salesdata[[#This Row],[Unit Cost]]</f>
        <v>211149.18</v>
      </c>
      <c r="M590" s="9">
        <f>tbl_salesdata[[#This Row],[Units Sold]]*tbl_salesdata[[#This Row],[Unit Price]]</f>
        <v>315162.90000000002</v>
      </c>
      <c r="N590" s="9">
        <f>tbl_salesdata[[#This Row],[Total Sales]]-tbl_salesdata[[#This Row],[Total Cost]]</f>
        <v>104013.72000000003</v>
      </c>
      <c r="O590">
        <f>tbl_salesdata[[#This Row],[Ship Date]]-tbl_salesdata[[#This Row],[Order Date]]</f>
        <v>3</v>
      </c>
      <c r="P590">
        <f>WEEKDAY(tbl_salesdata[[#This Row],[Order Date]],2)</f>
        <v>1</v>
      </c>
      <c r="Q590" t="str">
        <f>TEXT(tbl_salesdata[[#This Row],[Order Date]],"dddd")</f>
        <v>Monday</v>
      </c>
      <c r="R590" t="str">
        <f>IF(tbl_salesdata[[#This Row],[Weekdaynum]]&gt;5,"Yes","No")</f>
        <v>No</v>
      </c>
    </row>
    <row r="591" spans="1:18" hidden="1" x14ac:dyDescent="0.35">
      <c r="A591">
        <v>797984492</v>
      </c>
      <c r="B591" s="3">
        <v>44372</v>
      </c>
      <c r="C591" s="3">
        <v>44378</v>
      </c>
      <c r="D591" t="s">
        <v>112</v>
      </c>
      <c r="E591" t="s">
        <v>12</v>
      </c>
      <c r="F591" t="s">
        <v>42</v>
      </c>
      <c r="G591" t="s">
        <v>18</v>
      </c>
      <c r="H591" t="s">
        <v>15</v>
      </c>
      <c r="I591" s="9">
        <v>199</v>
      </c>
      <c r="J591" s="9">
        <v>437.2</v>
      </c>
      <c r="K591" s="9">
        <v>263.33</v>
      </c>
      <c r="L591" s="9">
        <f>tbl_salesdata[[#This Row],[Units Sold]]*tbl_salesdata[[#This Row],[Unit Cost]]</f>
        <v>52402.67</v>
      </c>
      <c r="M591" s="9">
        <f>tbl_salesdata[[#This Row],[Units Sold]]*tbl_salesdata[[#This Row],[Unit Price]]</f>
        <v>87002.8</v>
      </c>
      <c r="N591" s="9">
        <f>tbl_salesdata[[#This Row],[Total Sales]]-tbl_salesdata[[#This Row],[Total Cost]]</f>
        <v>34600.130000000005</v>
      </c>
      <c r="O591">
        <f>tbl_salesdata[[#This Row],[Ship Date]]-tbl_salesdata[[#This Row],[Order Date]]</f>
        <v>6</v>
      </c>
      <c r="P591">
        <f>WEEKDAY(tbl_salesdata[[#This Row],[Order Date]],2)</f>
        <v>5</v>
      </c>
      <c r="Q591" t="str">
        <f>TEXT(tbl_salesdata[[#This Row],[Order Date]],"dddd")</f>
        <v>Friday</v>
      </c>
      <c r="R591" t="str">
        <f>IF(tbl_salesdata[[#This Row],[Weekdaynum]]&gt;5,"Yes","No")</f>
        <v>No</v>
      </c>
    </row>
    <row r="592" spans="1:18" x14ac:dyDescent="0.35">
      <c r="A592">
        <v>969136035</v>
      </c>
      <c r="B592" s="3">
        <v>42133</v>
      </c>
      <c r="C592" s="3">
        <v>42143</v>
      </c>
      <c r="D592" t="s">
        <v>143</v>
      </c>
      <c r="E592" t="s">
        <v>24</v>
      </c>
      <c r="F592" t="s">
        <v>47</v>
      </c>
      <c r="G592" t="s">
        <v>14</v>
      </c>
      <c r="H592" t="s">
        <v>15</v>
      </c>
      <c r="I592" s="9">
        <v>7744</v>
      </c>
      <c r="J592" s="9">
        <v>421.89</v>
      </c>
      <c r="K592" s="9">
        <v>364.69</v>
      </c>
      <c r="L592" s="9">
        <f>tbl_salesdata[[#This Row],[Units Sold]]*tbl_salesdata[[#This Row],[Unit Cost]]</f>
        <v>2824159.36</v>
      </c>
      <c r="M592" s="9">
        <f>tbl_salesdata[[#This Row],[Units Sold]]*tbl_salesdata[[#This Row],[Unit Price]]</f>
        <v>3267116.1599999997</v>
      </c>
      <c r="N592" s="9">
        <f>tbl_salesdata[[#This Row],[Total Sales]]-tbl_salesdata[[#This Row],[Total Cost]]</f>
        <v>442956.79999999981</v>
      </c>
      <c r="O592">
        <f>tbl_salesdata[[#This Row],[Ship Date]]-tbl_salesdata[[#This Row],[Order Date]]</f>
        <v>10</v>
      </c>
      <c r="P592">
        <f>WEEKDAY(tbl_salesdata[[#This Row],[Order Date]],2)</f>
        <v>6</v>
      </c>
      <c r="Q592" t="str">
        <f>TEXT(tbl_salesdata[[#This Row],[Order Date]],"dddd")</f>
        <v>Saturday</v>
      </c>
      <c r="R592" t="str">
        <f>IF(tbl_salesdata[[#This Row],[Weekdaynum]]&gt;5,"Yes","No")</f>
        <v>Yes</v>
      </c>
    </row>
    <row r="593" spans="1:18" hidden="1" x14ac:dyDescent="0.35">
      <c r="A593">
        <v>679552733</v>
      </c>
      <c r="B593" s="3">
        <v>42660</v>
      </c>
      <c r="C593" s="3">
        <v>42667</v>
      </c>
      <c r="D593" t="s">
        <v>127</v>
      </c>
      <c r="E593" t="s">
        <v>38</v>
      </c>
      <c r="F593" t="s">
        <v>33</v>
      </c>
      <c r="G593" t="s">
        <v>18</v>
      </c>
      <c r="H593" t="s">
        <v>26</v>
      </c>
      <c r="I593" s="9">
        <v>3610</v>
      </c>
      <c r="J593" s="9">
        <v>109.28</v>
      </c>
      <c r="K593" s="9">
        <v>35.840000000000003</v>
      </c>
      <c r="L593" s="9">
        <f>tbl_salesdata[[#This Row],[Units Sold]]*tbl_salesdata[[#This Row],[Unit Cost]]</f>
        <v>129382.40000000001</v>
      </c>
      <c r="M593" s="9">
        <f>tbl_salesdata[[#This Row],[Units Sold]]*tbl_salesdata[[#This Row],[Unit Price]]</f>
        <v>394500.8</v>
      </c>
      <c r="N593" s="9">
        <f>tbl_salesdata[[#This Row],[Total Sales]]-tbl_salesdata[[#This Row],[Total Cost]]</f>
        <v>265118.39999999997</v>
      </c>
      <c r="O593">
        <f>tbl_salesdata[[#This Row],[Ship Date]]-tbl_salesdata[[#This Row],[Order Date]]</f>
        <v>7</v>
      </c>
      <c r="P593">
        <f>WEEKDAY(tbl_salesdata[[#This Row],[Order Date]],2)</f>
        <v>1</v>
      </c>
      <c r="Q593" t="str">
        <f>TEXT(tbl_salesdata[[#This Row],[Order Date]],"dddd")</f>
        <v>Monday</v>
      </c>
      <c r="R593" t="str">
        <f>IF(tbl_salesdata[[#This Row],[Weekdaynum]]&gt;5,"Yes","No")</f>
        <v>No</v>
      </c>
    </row>
    <row r="594" spans="1:18" x14ac:dyDescent="0.35">
      <c r="A594">
        <v>400337779</v>
      </c>
      <c r="B594" s="3">
        <v>43239</v>
      </c>
      <c r="C594" s="3">
        <v>43253</v>
      </c>
      <c r="D594" t="s">
        <v>119</v>
      </c>
      <c r="E594" t="s">
        <v>24</v>
      </c>
      <c r="F594" t="s">
        <v>47</v>
      </c>
      <c r="G594" t="s">
        <v>14</v>
      </c>
      <c r="H594" t="s">
        <v>34</v>
      </c>
      <c r="I594" s="9">
        <v>7700</v>
      </c>
      <c r="J594" s="9">
        <v>421.89</v>
      </c>
      <c r="K594" s="9">
        <v>364.69</v>
      </c>
      <c r="L594" s="9">
        <f>tbl_salesdata[[#This Row],[Units Sold]]*tbl_salesdata[[#This Row],[Unit Cost]]</f>
        <v>2808113</v>
      </c>
      <c r="M594" s="9">
        <f>tbl_salesdata[[#This Row],[Units Sold]]*tbl_salesdata[[#This Row],[Unit Price]]</f>
        <v>3248553</v>
      </c>
      <c r="N594" s="9">
        <f>tbl_salesdata[[#This Row],[Total Sales]]-tbl_salesdata[[#This Row],[Total Cost]]</f>
        <v>440440</v>
      </c>
      <c r="O594">
        <f>tbl_salesdata[[#This Row],[Ship Date]]-tbl_salesdata[[#This Row],[Order Date]]</f>
        <v>14</v>
      </c>
      <c r="P594">
        <f>WEEKDAY(tbl_salesdata[[#This Row],[Order Date]],2)</f>
        <v>6</v>
      </c>
      <c r="Q594" t="str">
        <f>TEXT(tbl_salesdata[[#This Row],[Order Date]],"dddd")</f>
        <v>Saturday</v>
      </c>
      <c r="R594" t="str">
        <f>IF(tbl_salesdata[[#This Row],[Weekdaynum]]&gt;5,"Yes","No")</f>
        <v>Yes</v>
      </c>
    </row>
    <row r="595" spans="1:18" hidden="1" x14ac:dyDescent="0.35">
      <c r="A595">
        <v>917792117</v>
      </c>
      <c r="B595" s="3">
        <v>43718</v>
      </c>
      <c r="C595" s="3">
        <v>43733</v>
      </c>
      <c r="D595" t="s">
        <v>189</v>
      </c>
      <c r="E595" t="s">
        <v>21</v>
      </c>
      <c r="F595" t="s">
        <v>33</v>
      </c>
      <c r="G595" t="s">
        <v>14</v>
      </c>
      <c r="H595" t="s">
        <v>15</v>
      </c>
      <c r="I595" s="9">
        <v>3938</v>
      </c>
      <c r="J595" s="9">
        <v>109.28</v>
      </c>
      <c r="K595" s="9">
        <v>35.840000000000003</v>
      </c>
      <c r="L595" s="9">
        <f>tbl_salesdata[[#This Row],[Units Sold]]*tbl_salesdata[[#This Row],[Unit Cost]]</f>
        <v>141137.92000000001</v>
      </c>
      <c r="M595" s="9">
        <f>tbl_salesdata[[#This Row],[Units Sold]]*tbl_salesdata[[#This Row],[Unit Price]]</f>
        <v>430344.64</v>
      </c>
      <c r="N595" s="9">
        <f>tbl_salesdata[[#This Row],[Total Sales]]-tbl_salesdata[[#This Row],[Total Cost]]</f>
        <v>289206.71999999997</v>
      </c>
      <c r="O595">
        <f>tbl_salesdata[[#This Row],[Ship Date]]-tbl_salesdata[[#This Row],[Order Date]]</f>
        <v>15</v>
      </c>
      <c r="P595">
        <f>WEEKDAY(tbl_salesdata[[#This Row],[Order Date]],2)</f>
        <v>2</v>
      </c>
      <c r="Q595" t="str">
        <f>TEXT(tbl_salesdata[[#This Row],[Order Date]],"dddd")</f>
        <v>Tuesday</v>
      </c>
      <c r="R595" t="str">
        <f>IF(tbl_salesdata[[#This Row],[Weekdaynum]]&gt;5,"Yes","No")</f>
        <v>No</v>
      </c>
    </row>
    <row r="596" spans="1:18" hidden="1" x14ac:dyDescent="0.35">
      <c r="A596">
        <v>728793370</v>
      </c>
      <c r="B596" s="3">
        <v>44374</v>
      </c>
      <c r="C596" s="3">
        <v>44394</v>
      </c>
      <c r="D596" t="s">
        <v>156</v>
      </c>
      <c r="E596" t="s">
        <v>21</v>
      </c>
      <c r="F596" t="s">
        <v>42</v>
      </c>
      <c r="G596" t="s">
        <v>18</v>
      </c>
      <c r="H596" t="s">
        <v>26</v>
      </c>
      <c r="I596" s="9">
        <v>5009</v>
      </c>
      <c r="J596" s="9">
        <v>437.2</v>
      </c>
      <c r="K596" s="9">
        <v>263.33</v>
      </c>
      <c r="L596" s="9">
        <f>tbl_salesdata[[#This Row],[Units Sold]]*tbl_salesdata[[#This Row],[Unit Cost]]</f>
        <v>1319019.97</v>
      </c>
      <c r="M596" s="9">
        <f>tbl_salesdata[[#This Row],[Units Sold]]*tbl_salesdata[[#This Row],[Unit Price]]</f>
        <v>2189934.7999999998</v>
      </c>
      <c r="N596" s="9">
        <f>tbl_salesdata[[#This Row],[Total Sales]]-tbl_salesdata[[#This Row],[Total Cost]]</f>
        <v>870914.82999999984</v>
      </c>
      <c r="O596">
        <f>tbl_salesdata[[#This Row],[Ship Date]]-tbl_salesdata[[#This Row],[Order Date]]</f>
        <v>20</v>
      </c>
      <c r="P596">
        <f>WEEKDAY(tbl_salesdata[[#This Row],[Order Date]],2)</f>
        <v>7</v>
      </c>
      <c r="Q596" t="str">
        <f>TEXT(tbl_salesdata[[#This Row],[Order Date]],"dddd")</f>
        <v>Sunday</v>
      </c>
      <c r="R596" t="str">
        <f>IF(tbl_salesdata[[#This Row],[Weekdaynum]]&gt;5,"Yes","No")</f>
        <v>Yes</v>
      </c>
    </row>
    <row r="597" spans="1:18" hidden="1" x14ac:dyDescent="0.35">
      <c r="A597">
        <v>419343268</v>
      </c>
      <c r="B597" s="3">
        <v>42128</v>
      </c>
      <c r="C597" s="3">
        <v>42144</v>
      </c>
      <c r="D597" t="s">
        <v>150</v>
      </c>
      <c r="E597" t="s">
        <v>38</v>
      </c>
      <c r="F597" t="s">
        <v>56</v>
      </c>
      <c r="G597" t="s">
        <v>18</v>
      </c>
      <c r="H597" t="s">
        <v>19</v>
      </c>
      <c r="I597" s="9">
        <v>1847</v>
      </c>
      <c r="J597" s="9">
        <v>9.33</v>
      </c>
      <c r="K597" s="9">
        <v>6.92</v>
      </c>
      <c r="L597" s="9">
        <f>tbl_salesdata[[#This Row],[Units Sold]]*tbl_salesdata[[#This Row],[Unit Cost]]</f>
        <v>12781.24</v>
      </c>
      <c r="M597" s="9">
        <f>tbl_salesdata[[#This Row],[Units Sold]]*tbl_salesdata[[#This Row],[Unit Price]]</f>
        <v>17232.509999999998</v>
      </c>
      <c r="N597" s="9">
        <f>tbl_salesdata[[#This Row],[Total Sales]]-tbl_salesdata[[#This Row],[Total Cost]]</f>
        <v>4451.2699999999986</v>
      </c>
      <c r="O597">
        <f>tbl_salesdata[[#This Row],[Ship Date]]-tbl_salesdata[[#This Row],[Order Date]]</f>
        <v>16</v>
      </c>
      <c r="P597">
        <f>WEEKDAY(tbl_salesdata[[#This Row],[Order Date]],2)</f>
        <v>1</v>
      </c>
      <c r="Q597" t="str">
        <f>TEXT(tbl_salesdata[[#This Row],[Order Date]],"dddd")</f>
        <v>Monday</v>
      </c>
      <c r="R597" t="str">
        <f>IF(tbl_salesdata[[#This Row],[Weekdaynum]]&gt;5,"Yes","No")</f>
        <v>No</v>
      </c>
    </row>
    <row r="598" spans="1:18" hidden="1" x14ac:dyDescent="0.35">
      <c r="A598">
        <v>141053140</v>
      </c>
      <c r="B598" s="3">
        <v>43634</v>
      </c>
      <c r="C598" s="3">
        <v>43645</v>
      </c>
      <c r="D598" t="s">
        <v>70</v>
      </c>
      <c r="E598" t="s">
        <v>29</v>
      </c>
      <c r="F598" t="s">
        <v>25</v>
      </c>
      <c r="G598" t="s">
        <v>14</v>
      </c>
      <c r="H598" t="s">
        <v>15</v>
      </c>
      <c r="I598" s="9">
        <v>9613</v>
      </c>
      <c r="J598" s="9">
        <v>205.7</v>
      </c>
      <c r="K598" s="9">
        <v>117.11</v>
      </c>
      <c r="L598" s="9">
        <f>tbl_salesdata[[#This Row],[Units Sold]]*tbl_salesdata[[#This Row],[Unit Cost]]</f>
        <v>1125778.43</v>
      </c>
      <c r="M598" s="9">
        <f>tbl_salesdata[[#This Row],[Units Sold]]*tbl_salesdata[[#This Row],[Unit Price]]</f>
        <v>1977394.0999999999</v>
      </c>
      <c r="N598" s="9">
        <f>tbl_salesdata[[#This Row],[Total Sales]]-tbl_salesdata[[#This Row],[Total Cost]]</f>
        <v>851615.66999999993</v>
      </c>
      <c r="O598">
        <f>tbl_salesdata[[#This Row],[Ship Date]]-tbl_salesdata[[#This Row],[Order Date]]</f>
        <v>11</v>
      </c>
      <c r="P598">
        <f>WEEKDAY(tbl_salesdata[[#This Row],[Order Date]],2)</f>
        <v>2</v>
      </c>
      <c r="Q598" t="str">
        <f>TEXT(tbl_salesdata[[#This Row],[Order Date]],"dddd")</f>
        <v>Tuesday</v>
      </c>
      <c r="R598" t="str">
        <f>IF(tbl_salesdata[[#This Row],[Weekdaynum]]&gt;5,"Yes","No")</f>
        <v>No</v>
      </c>
    </row>
    <row r="599" spans="1:18" x14ac:dyDescent="0.35">
      <c r="A599">
        <v>885397469</v>
      </c>
      <c r="B599" s="3">
        <v>42287</v>
      </c>
      <c r="C599" s="3">
        <v>42302</v>
      </c>
      <c r="D599" t="s">
        <v>116</v>
      </c>
      <c r="E599" t="s">
        <v>21</v>
      </c>
      <c r="F599" t="s">
        <v>47</v>
      </c>
      <c r="G599" t="s">
        <v>14</v>
      </c>
      <c r="H599" t="s">
        <v>15</v>
      </c>
      <c r="I599" s="9">
        <v>7642</v>
      </c>
      <c r="J599" s="9">
        <v>421.89</v>
      </c>
      <c r="K599" s="9">
        <v>364.69</v>
      </c>
      <c r="L599" s="9">
        <f>tbl_salesdata[[#This Row],[Units Sold]]*tbl_salesdata[[#This Row],[Unit Cost]]</f>
        <v>2786960.98</v>
      </c>
      <c r="M599" s="9">
        <f>tbl_salesdata[[#This Row],[Units Sold]]*tbl_salesdata[[#This Row],[Unit Price]]</f>
        <v>3224083.38</v>
      </c>
      <c r="N599" s="9">
        <f>tbl_salesdata[[#This Row],[Total Sales]]-tbl_salesdata[[#This Row],[Total Cost]]</f>
        <v>437122.39999999991</v>
      </c>
      <c r="O599">
        <f>tbl_salesdata[[#This Row],[Ship Date]]-tbl_salesdata[[#This Row],[Order Date]]</f>
        <v>15</v>
      </c>
      <c r="P599">
        <f>WEEKDAY(tbl_salesdata[[#This Row],[Order Date]],2)</f>
        <v>6</v>
      </c>
      <c r="Q599" t="str">
        <f>TEXT(tbl_salesdata[[#This Row],[Order Date]],"dddd")</f>
        <v>Saturday</v>
      </c>
      <c r="R599" t="str">
        <f>IF(tbl_salesdata[[#This Row],[Weekdaynum]]&gt;5,"Yes","No")</f>
        <v>Yes</v>
      </c>
    </row>
    <row r="600" spans="1:18" hidden="1" x14ac:dyDescent="0.35">
      <c r="A600">
        <v>185960614</v>
      </c>
      <c r="B600" s="3">
        <v>44306</v>
      </c>
      <c r="C600" s="3">
        <v>44312</v>
      </c>
      <c r="D600" t="s">
        <v>48</v>
      </c>
      <c r="E600" t="s">
        <v>21</v>
      </c>
      <c r="F600" t="s">
        <v>56</v>
      </c>
      <c r="G600" t="s">
        <v>18</v>
      </c>
      <c r="H600" t="s">
        <v>15</v>
      </c>
      <c r="I600" s="9">
        <v>8733</v>
      </c>
      <c r="J600" s="9">
        <v>9.33</v>
      </c>
      <c r="K600" s="9">
        <v>6.92</v>
      </c>
      <c r="L600" s="9">
        <f>tbl_salesdata[[#This Row],[Units Sold]]*tbl_salesdata[[#This Row],[Unit Cost]]</f>
        <v>60432.36</v>
      </c>
      <c r="M600" s="9">
        <f>tbl_salesdata[[#This Row],[Units Sold]]*tbl_salesdata[[#This Row],[Unit Price]]</f>
        <v>81478.89</v>
      </c>
      <c r="N600" s="9">
        <f>tbl_salesdata[[#This Row],[Total Sales]]-tbl_salesdata[[#This Row],[Total Cost]]</f>
        <v>21046.53</v>
      </c>
      <c r="O600">
        <f>tbl_salesdata[[#This Row],[Ship Date]]-tbl_salesdata[[#This Row],[Order Date]]</f>
        <v>6</v>
      </c>
      <c r="P600">
        <f>WEEKDAY(tbl_salesdata[[#This Row],[Order Date]],2)</f>
        <v>2</v>
      </c>
      <c r="Q600" t="str">
        <f>TEXT(tbl_salesdata[[#This Row],[Order Date]],"dddd")</f>
        <v>Tuesday</v>
      </c>
      <c r="R600" t="str">
        <f>IF(tbl_salesdata[[#This Row],[Weekdaynum]]&gt;5,"Yes","No")</f>
        <v>No</v>
      </c>
    </row>
    <row r="601" spans="1:18" hidden="1" x14ac:dyDescent="0.35">
      <c r="A601">
        <v>263943374</v>
      </c>
      <c r="B601" s="3">
        <v>44451</v>
      </c>
      <c r="C601" s="3">
        <v>44456</v>
      </c>
      <c r="D601" t="s">
        <v>134</v>
      </c>
      <c r="E601" t="s">
        <v>38</v>
      </c>
      <c r="F601" t="s">
        <v>76</v>
      </c>
      <c r="G601" t="s">
        <v>18</v>
      </c>
      <c r="H601" t="s">
        <v>19</v>
      </c>
      <c r="I601" s="9">
        <v>5565</v>
      </c>
      <c r="J601" s="9">
        <v>668.27</v>
      </c>
      <c r="K601" s="9">
        <v>502.54</v>
      </c>
      <c r="L601" s="9">
        <f>tbl_salesdata[[#This Row],[Units Sold]]*tbl_salesdata[[#This Row],[Unit Cost]]</f>
        <v>2796635.1</v>
      </c>
      <c r="M601" s="9">
        <f>tbl_salesdata[[#This Row],[Units Sold]]*tbl_salesdata[[#This Row],[Unit Price]]</f>
        <v>3718922.55</v>
      </c>
      <c r="N601" s="9">
        <f>tbl_salesdata[[#This Row],[Total Sales]]-tbl_salesdata[[#This Row],[Total Cost]]</f>
        <v>922287.44999999972</v>
      </c>
      <c r="O601">
        <f>tbl_salesdata[[#This Row],[Ship Date]]-tbl_salesdata[[#This Row],[Order Date]]</f>
        <v>5</v>
      </c>
      <c r="P601">
        <f>WEEKDAY(tbl_salesdata[[#This Row],[Order Date]],2)</f>
        <v>7</v>
      </c>
      <c r="Q601" t="str">
        <f>TEXT(tbl_salesdata[[#This Row],[Order Date]],"dddd")</f>
        <v>Sunday</v>
      </c>
      <c r="R601" t="str">
        <f>IF(tbl_salesdata[[#This Row],[Weekdaynum]]&gt;5,"Yes","No")</f>
        <v>Yes</v>
      </c>
    </row>
    <row r="602" spans="1:18" hidden="1" x14ac:dyDescent="0.35">
      <c r="A602">
        <v>782656419</v>
      </c>
      <c r="B602" s="3">
        <v>42120</v>
      </c>
      <c r="C602" s="3">
        <v>42125</v>
      </c>
      <c r="D602" t="s">
        <v>124</v>
      </c>
      <c r="E602" t="s">
        <v>38</v>
      </c>
      <c r="F602" t="s">
        <v>40</v>
      </c>
      <c r="G602" t="s">
        <v>18</v>
      </c>
      <c r="H602" t="s">
        <v>15</v>
      </c>
      <c r="I602" s="9">
        <v>4282</v>
      </c>
      <c r="J602" s="9">
        <v>651.21</v>
      </c>
      <c r="K602" s="9">
        <v>524.96</v>
      </c>
      <c r="L602" s="9">
        <f>tbl_salesdata[[#This Row],[Units Sold]]*tbl_salesdata[[#This Row],[Unit Cost]]</f>
        <v>2247878.7200000002</v>
      </c>
      <c r="M602" s="9">
        <f>tbl_salesdata[[#This Row],[Units Sold]]*tbl_salesdata[[#This Row],[Unit Price]]</f>
        <v>2788481.22</v>
      </c>
      <c r="N602" s="9">
        <f>tbl_salesdata[[#This Row],[Total Sales]]-tbl_salesdata[[#This Row],[Total Cost]]</f>
        <v>540602.5</v>
      </c>
      <c r="O602">
        <f>tbl_salesdata[[#This Row],[Ship Date]]-tbl_salesdata[[#This Row],[Order Date]]</f>
        <v>5</v>
      </c>
      <c r="P602">
        <f>WEEKDAY(tbl_salesdata[[#This Row],[Order Date]],2)</f>
        <v>7</v>
      </c>
      <c r="Q602" t="str">
        <f>TEXT(tbl_salesdata[[#This Row],[Order Date]],"dddd")</f>
        <v>Sunday</v>
      </c>
      <c r="R602" t="str">
        <f>IF(tbl_salesdata[[#This Row],[Weekdaynum]]&gt;5,"Yes","No")</f>
        <v>Yes</v>
      </c>
    </row>
    <row r="603" spans="1:18" hidden="1" x14ac:dyDescent="0.35">
      <c r="A603">
        <v>445273578</v>
      </c>
      <c r="B603" s="3">
        <v>44529</v>
      </c>
      <c r="C603" s="3">
        <v>44543</v>
      </c>
      <c r="D603" t="s">
        <v>77</v>
      </c>
      <c r="E603" t="s">
        <v>21</v>
      </c>
      <c r="F603" t="s">
        <v>40</v>
      </c>
      <c r="G603" t="s">
        <v>18</v>
      </c>
      <c r="H603" t="s">
        <v>34</v>
      </c>
      <c r="I603" s="9">
        <v>5201</v>
      </c>
      <c r="J603" s="9">
        <v>651.21</v>
      </c>
      <c r="K603" s="9">
        <v>524.96</v>
      </c>
      <c r="L603" s="9">
        <f>tbl_salesdata[[#This Row],[Units Sold]]*tbl_salesdata[[#This Row],[Unit Cost]]</f>
        <v>2730316.96</v>
      </c>
      <c r="M603" s="9">
        <f>tbl_salesdata[[#This Row],[Units Sold]]*tbl_salesdata[[#This Row],[Unit Price]]</f>
        <v>3386943.21</v>
      </c>
      <c r="N603" s="9">
        <f>tbl_salesdata[[#This Row],[Total Sales]]-tbl_salesdata[[#This Row],[Total Cost]]</f>
        <v>656626.25</v>
      </c>
      <c r="O603">
        <f>tbl_salesdata[[#This Row],[Ship Date]]-tbl_salesdata[[#This Row],[Order Date]]</f>
        <v>14</v>
      </c>
      <c r="P603">
        <f>WEEKDAY(tbl_salesdata[[#This Row],[Order Date]],2)</f>
        <v>1</v>
      </c>
      <c r="Q603" t="str">
        <f>TEXT(tbl_salesdata[[#This Row],[Order Date]],"dddd")</f>
        <v>Monday</v>
      </c>
      <c r="R603" t="str">
        <f>IF(tbl_salesdata[[#This Row],[Weekdaynum]]&gt;5,"Yes","No")</f>
        <v>No</v>
      </c>
    </row>
    <row r="604" spans="1:18" hidden="1" x14ac:dyDescent="0.35">
      <c r="A604">
        <v>275281178</v>
      </c>
      <c r="B604" s="3">
        <v>42011</v>
      </c>
      <c r="C604" s="3">
        <v>42021</v>
      </c>
      <c r="D604" t="s">
        <v>78</v>
      </c>
      <c r="E604" t="s">
        <v>24</v>
      </c>
      <c r="F604" t="s">
        <v>40</v>
      </c>
      <c r="G604" t="s">
        <v>14</v>
      </c>
      <c r="H604" t="s">
        <v>19</v>
      </c>
      <c r="I604" s="9">
        <v>673</v>
      </c>
      <c r="J604" s="9">
        <v>651.21</v>
      </c>
      <c r="K604" s="9">
        <v>524.96</v>
      </c>
      <c r="L604" s="9">
        <f>tbl_salesdata[[#This Row],[Units Sold]]*tbl_salesdata[[#This Row],[Unit Cost]]</f>
        <v>353298.08</v>
      </c>
      <c r="M604" s="9">
        <f>tbl_salesdata[[#This Row],[Units Sold]]*tbl_salesdata[[#This Row],[Unit Price]]</f>
        <v>438264.33</v>
      </c>
      <c r="N604" s="9">
        <f>tbl_salesdata[[#This Row],[Total Sales]]-tbl_salesdata[[#This Row],[Total Cost]]</f>
        <v>84966.25</v>
      </c>
      <c r="O604">
        <f>tbl_salesdata[[#This Row],[Ship Date]]-tbl_salesdata[[#This Row],[Order Date]]</f>
        <v>10</v>
      </c>
      <c r="P604">
        <f>WEEKDAY(tbl_salesdata[[#This Row],[Order Date]],2)</f>
        <v>3</v>
      </c>
      <c r="Q604" t="str">
        <f>TEXT(tbl_salesdata[[#This Row],[Order Date]],"dddd")</f>
        <v>Wednesday</v>
      </c>
      <c r="R604" t="str">
        <f>IF(tbl_salesdata[[#This Row],[Weekdaynum]]&gt;5,"Yes","No")</f>
        <v>No</v>
      </c>
    </row>
    <row r="605" spans="1:18" hidden="1" x14ac:dyDescent="0.35">
      <c r="A605">
        <v>466478049</v>
      </c>
      <c r="B605" s="3">
        <v>44098</v>
      </c>
      <c r="C605" s="3">
        <v>44115</v>
      </c>
      <c r="D605" t="s">
        <v>110</v>
      </c>
      <c r="E605" t="s">
        <v>38</v>
      </c>
      <c r="F605" t="s">
        <v>56</v>
      </c>
      <c r="G605" t="s">
        <v>14</v>
      </c>
      <c r="H605" t="s">
        <v>15</v>
      </c>
      <c r="I605" s="9">
        <v>76</v>
      </c>
      <c r="J605" s="9">
        <v>9.33</v>
      </c>
      <c r="K605" s="9">
        <v>6.92</v>
      </c>
      <c r="L605" s="9">
        <f>tbl_salesdata[[#This Row],[Units Sold]]*tbl_salesdata[[#This Row],[Unit Cost]]</f>
        <v>525.91999999999996</v>
      </c>
      <c r="M605" s="9">
        <f>tbl_salesdata[[#This Row],[Units Sold]]*tbl_salesdata[[#This Row],[Unit Price]]</f>
        <v>709.08</v>
      </c>
      <c r="N605" s="9">
        <f>tbl_salesdata[[#This Row],[Total Sales]]-tbl_salesdata[[#This Row],[Total Cost]]</f>
        <v>183.16000000000008</v>
      </c>
      <c r="O605">
        <f>tbl_salesdata[[#This Row],[Ship Date]]-tbl_salesdata[[#This Row],[Order Date]]</f>
        <v>17</v>
      </c>
      <c r="P605">
        <f>WEEKDAY(tbl_salesdata[[#This Row],[Order Date]],2)</f>
        <v>4</v>
      </c>
      <c r="Q605" t="str">
        <f>TEXT(tbl_salesdata[[#This Row],[Order Date]],"dddd")</f>
        <v>Thursday</v>
      </c>
      <c r="R605" t="str">
        <f>IF(tbl_salesdata[[#This Row],[Weekdaynum]]&gt;5,"Yes","No")</f>
        <v>No</v>
      </c>
    </row>
    <row r="606" spans="1:18" hidden="1" x14ac:dyDescent="0.35">
      <c r="A606">
        <v>832975518</v>
      </c>
      <c r="B606" s="3">
        <v>42712</v>
      </c>
      <c r="C606" s="3">
        <v>42732</v>
      </c>
      <c r="D606" t="s">
        <v>70</v>
      </c>
      <c r="E606" t="s">
        <v>29</v>
      </c>
      <c r="F606" t="s">
        <v>47</v>
      </c>
      <c r="G606" t="s">
        <v>18</v>
      </c>
      <c r="H606" t="s">
        <v>34</v>
      </c>
      <c r="I606" s="9">
        <v>4821</v>
      </c>
      <c r="J606" s="9">
        <v>421.89</v>
      </c>
      <c r="K606" s="9">
        <v>364.69</v>
      </c>
      <c r="L606" s="9">
        <f>tbl_salesdata[[#This Row],[Units Sold]]*tbl_salesdata[[#This Row],[Unit Cost]]</f>
        <v>1758170.49</v>
      </c>
      <c r="M606" s="9">
        <f>tbl_salesdata[[#This Row],[Units Sold]]*tbl_salesdata[[#This Row],[Unit Price]]</f>
        <v>2033931.69</v>
      </c>
      <c r="N606" s="9">
        <f>tbl_salesdata[[#This Row],[Total Sales]]-tbl_salesdata[[#This Row],[Total Cost]]</f>
        <v>275761.19999999995</v>
      </c>
      <c r="O606">
        <f>tbl_salesdata[[#This Row],[Ship Date]]-tbl_salesdata[[#This Row],[Order Date]]</f>
        <v>20</v>
      </c>
      <c r="P606">
        <f>WEEKDAY(tbl_salesdata[[#This Row],[Order Date]],2)</f>
        <v>4</v>
      </c>
      <c r="Q606" t="str">
        <f>TEXT(tbl_salesdata[[#This Row],[Order Date]],"dddd")</f>
        <v>Thursday</v>
      </c>
      <c r="R606" t="str">
        <f>IF(tbl_salesdata[[#This Row],[Weekdaynum]]&gt;5,"Yes","No")</f>
        <v>No</v>
      </c>
    </row>
    <row r="607" spans="1:18" hidden="1" x14ac:dyDescent="0.35">
      <c r="A607">
        <v>359197413</v>
      </c>
      <c r="B607" s="3">
        <v>43126</v>
      </c>
      <c r="C607" s="3">
        <v>43144</v>
      </c>
      <c r="D607" t="s">
        <v>215</v>
      </c>
      <c r="E607" t="s">
        <v>21</v>
      </c>
      <c r="F607" t="s">
        <v>13</v>
      </c>
      <c r="G607" t="s">
        <v>14</v>
      </c>
      <c r="H607" t="s">
        <v>26</v>
      </c>
      <c r="I607" s="9">
        <v>3352</v>
      </c>
      <c r="J607" s="9">
        <v>255.28</v>
      </c>
      <c r="K607" s="9">
        <v>159.41999999999999</v>
      </c>
      <c r="L607" s="9">
        <f>tbl_salesdata[[#This Row],[Units Sold]]*tbl_salesdata[[#This Row],[Unit Cost]]</f>
        <v>534375.84</v>
      </c>
      <c r="M607" s="9">
        <f>tbl_salesdata[[#This Row],[Units Sold]]*tbl_salesdata[[#This Row],[Unit Price]]</f>
        <v>855698.56</v>
      </c>
      <c r="N607" s="9">
        <f>tbl_salesdata[[#This Row],[Total Sales]]-tbl_salesdata[[#This Row],[Total Cost]]</f>
        <v>321322.72000000009</v>
      </c>
      <c r="O607">
        <f>tbl_salesdata[[#This Row],[Ship Date]]-tbl_salesdata[[#This Row],[Order Date]]</f>
        <v>18</v>
      </c>
      <c r="P607">
        <f>WEEKDAY(tbl_salesdata[[#This Row],[Order Date]],2)</f>
        <v>5</v>
      </c>
      <c r="Q607" t="str">
        <f>TEXT(tbl_salesdata[[#This Row],[Order Date]],"dddd")</f>
        <v>Friday</v>
      </c>
      <c r="R607" t="str">
        <f>IF(tbl_salesdata[[#This Row],[Weekdaynum]]&gt;5,"Yes","No")</f>
        <v>No</v>
      </c>
    </row>
    <row r="608" spans="1:18" hidden="1" x14ac:dyDescent="0.35">
      <c r="A608">
        <v>349880063</v>
      </c>
      <c r="B608" s="3">
        <v>43231</v>
      </c>
      <c r="C608" s="3">
        <v>43243</v>
      </c>
      <c r="D608" t="s">
        <v>96</v>
      </c>
      <c r="E608" t="s">
        <v>29</v>
      </c>
      <c r="F608" t="s">
        <v>13</v>
      </c>
      <c r="G608" t="s">
        <v>14</v>
      </c>
      <c r="H608" t="s">
        <v>15</v>
      </c>
      <c r="I608" s="9">
        <v>6141</v>
      </c>
      <c r="J608" s="9">
        <v>255.28</v>
      </c>
      <c r="K608" s="9">
        <v>159.41999999999999</v>
      </c>
      <c r="L608" s="9">
        <f>tbl_salesdata[[#This Row],[Units Sold]]*tbl_salesdata[[#This Row],[Unit Cost]]</f>
        <v>978998.22</v>
      </c>
      <c r="M608" s="9">
        <f>tbl_salesdata[[#This Row],[Units Sold]]*tbl_salesdata[[#This Row],[Unit Price]]</f>
        <v>1567674.48</v>
      </c>
      <c r="N608" s="9">
        <f>tbl_salesdata[[#This Row],[Total Sales]]-tbl_salesdata[[#This Row],[Total Cost]]</f>
        <v>588676.26</v>
      </c>
      <c r="O608">
        <f>tbl_salesdata[[#This Row],[Ship Date]]-tbl_salesdata[[#This Row],[Order Date]]</f>
        <v>12</v>
      </c>
      <c r="P608">
        <f>WEEKDAY(tbl_salesdata[[#This Row],[Order Date]],2)</f>
        <v>5</v>
      </c>
      <c r="Q608" t="str">
        <f>TEXT(tbl_salesdata[[#This Row],[Order Date]],"dddd")</f>
        <v>Friday</v>
      </c>
      <c r="R608" t="str">
        <f>IF(tbl_salesdata[[#This Row],[Weekdaynum]]&gt;5,"Yes","No")</f>
        <v>No</v>
      </c>
    </row>
    <row r="609" spans="1:18" hidden="1" x14ac:dyDescent="0.35">
      <c r="A609">
        <v>380072295</v>
      </c>
      <c r="B609" s="3">
        <v>44619</v>
      </c>
      <c r="C609" s="3">
        <v>44623</v>
      </c>
      <c r="D609" t="s">
        <v>191</v>
      </c>
      <c r="E609" t="s">
        <v>24</v>
      </c>
      <c r="F609" t="s">
        <v>42</v>
      </c>
      <c r="G609" t="s">
        <v>14</v>
      </c>
      <c r="H609" t="s">
        <v>15</v>
      </c>
      <c r="I609" s="9">
        <v>693</v>
      </c>
      <c r="J609" s="9">
        <v>437.2</v>
      </c>
      <c r="K609" s="9">
        <v>263.33</v>
      </c>
      <c r="L609" s="9">
        <f>tbl_salesdata[[#This Row],[Units Sold]]*tbl_salesdata[[#This Row],[Unit Cost]]</f>
        <v>182487.69</v>
      </c>
      <c r="M609" s="9">
        <f>tbl_salesdata[[#This Row],[Units Sold]]*tbl_salesdata[[#This Row],[Unit Price]]</f>
        <v>302979.59999999998</v>
      </c>
      <c r="N609" s="9">
        <f>tbl_salesdata[[#This Row],[Total Sales]]-tbl_salesdata[[#This Row],[Total Cost]]</f>
        <v>120491.90999999997</v>
      </c>
      <c r="O609">
        <f>tbl_salesdata[[#This Row],[Ship Date]]-tbl_salesdata[[#This Row],[Order Date]]</f>
        <v>4</v>
      </c>
      <c r="P609">
        <f>WEEKDAY(tbl_salesdata[[#This Row],[Order Date]],2)</f>
        <v>7</v>
      </c>
      <c r="Q609" t="str">
        <f>TEXT(tbl_salesdata[[#This Row],[Order Date]],"dddd")</f>
        <v>Sunday</v>
      </c>
      <c r="R609" t="str">
        <f>IF(tbl_salesdata[[#This Row],[Weekdaynum]]&gt;5,"Yes","No")</f>
        <v>Yes</v>
      </c>
    </row>
    <row r="610" spans="1:18" hidden="1" x14ac:dyDescent="0.35">
      <c r="A610">
        <v>545135438</v>
      </c>
      <c r="B610" s="3">
        <v>44575</v>
      </c>
      <c r="C610" s="3">
        <v>44593</v>
      </c>
      <c r="D610" t="s">
        <v>160</v>
      </c>
      <c r="E610" t="s">
        <v>29</v>
      </c>
      <c r="F610" t="s">
        <v>76</v>
      </c>
      <c r="G610" t="s">
        <v>14</v>
      </c>
      <c r="H610" t="s">
        <v>19</v>
      </c>
      <c r="I610" s="9">
        <v>6545</v>
      </c>
      <c r="J610" s="9">
        <v>668.27</v>
      </c>
      <c r="K610" s="9">
        <v>502.54</v>
      </c>
      <c r="L610" s="9">
        <f>tbl_salesdata[[#This Row],[Units Sold]]*tbl_salesdata[[#This Row],[Unit Cost]]</f>
        <v>3289124.3000000003</v>
      </c>
      <c r="M610" s="9">
        <f>tbl_salesdata[[#This Row],[Units Sold]]*tbl_salesdata[[#This Row],[Unit Price]]</f>
        <v>4373827.1499999994</v>
      </c>
      <c r="N610" s="9">
        <f>tbl_salesdata[[#This Row],[Total Sales]]-tbl_salesdata[[#This Row],[Total Cost]]</f>
        <v>1084702.8499999992</v>
      </c>
      <c r="O610">
        <f>tbl_salesdata[[#This Row],[Ship Date]]-tbl_salesdata[[#This Row],[Order Date]]</f>
        <v>18</v>
      </c>
      <c r="P610">
        <f>WEEKDAY(tbl_salesdata[[#This Row],[Order Date]],2)</f>
        <v>5</v>
      </c>
      <c r="Q610" t="str">
        <f>TEXT(tbl_salesdata[[#This Row],[Order Date]],"dddd")</f>
        <v>Friday</v>
      </c>
      <c r="R610" t="str">
        <f>IF(tbl_salesdata[[#This Row],[Weekdaynum]]&gt;5,"Yes","No")</f>
        <v>No</v>
      </c>
    </row>
    <row r="611" spans="1:18" hidden="1" x14ac:dyDescent="0.35">
      <c r="A611">
        <v>110743319</v>
      </c>
      <c r="B611" s="3">
        <v>43929</v>
      </c>
      <c r="C611" s="3">
        <v>43947</v>
      </c>
      <c r="D611" t="s">
        <v>64</v>
      </c>
      <c r="E611" t="s">
        <v>29</v>
      </c>
      <c r="F611" t="s">
        <v>13</v>
      </c>
      <c r="G611" t="s">
        <v>18</v>
      </c>
      <c r="H611" t="s">
        <v>19</v>
      </c>
      <c r="I611" s="9">
        <v>264</v>
      </c>
      <c r="J611" s="9">
        <v>255.28</v>
      </c>
      <c r="K611" s="9">
        <v>159.41999999999999</v>
      </c>
      <c r="L611" s="9">
        <f>tbl_salesdata[[#This Row],[Units Sold]]*tbl_salesdata[[#This Row],[Unit Cost]]</f>
        <v>42086.879999999997</v>
      </c>
      <c r="M611" s="9">
        <f>tbl_salesdata[[#This Row],[Units Sold]]*tbl_salesdata[[#This Row],[Unit Price]]</f>
        <v>67393.919999999998</v>
      </c>
      <c r="N611" s="9">
        <f>tbl_salesdata[[#This Row],[Total Sales]]-tbl_salesdata[[#This Row],[Total Cost]]</f>
        <v>25307.040000000001</v>
      </c>
      <c r="O611">
        <f>tbl_salesdata[[#This Row],[Ship Date]]-tbl_salesdata[[#This Row],[Order Date]]</f>
        <v>18</v>
      </c>
      <c r="P611">
        <f>WEEKDAY(tbl_salesdata[[#This Row],[Order Date]],2)</f>
        <v>3</v>
      </c>
      <c r="Q611" t="str">
        <f>TEXT(tbl_salesdata[[#This Row],[Order Date]],"dddd")</f>
        <v>Wednesday</v>
      </c>
      <c r="R611" t="str">
        <f>IF(tbl_salesdata[[#This Row],[Weekdaynum]]&gt;5,"Yes","No")</f>
        <v>No</v>
      </c>
    </row>
    <row r="612" spans="1:18" hidden="1" x14ac:dyDescent="0.35">
      <c r="A612">
        <v>662882268</v>
      </c>
      <c r="B612" s="3">
        <v>42438</v>
      </c>
      <c r="C612" s="3">
        <v>42457</v>
      </c>
      <c r="D612" t="s">
        <v>98</v>
      </c>
      <c r="E612" t="s">
        <v>38</v>
      </c>
      <c r="F612" t="s">
        <v>42</v>
      </c>
      <c r="G612" t="s">
        <v>18</v>
      </c>
      <c r="H612" t="s">
        <v>19</v>
      </c>
      <c r="I612" s="9">
        <v>449</v>
      </c>
      <c r="J612" s="9">
        <v>437.2</v>
      </c>
      <c r="K612" s="9">
        <v>263.33</v>
      </c>
      <c r="L612" s="9">
        <f>tbl_salesdata[[#This Row],[Units Sold]]*tbl_salesdata[[#This Row],[Unit Cost]]</f>
        <v>118235.17</v>
      </c>
      <c r="M612" s="9">
        <f>tbl_salesdata[[#This Row],[Units Sold]]*tbl_salesdata[[#This Row],[Unit Price]]</f>
        <v>196302.8</v>
      </c>
      <c r="N612" s="9">
        <f>tbl_salesdata[[#This Row],[Total Sales]]-tbl_salesdata[[#This Row],[Total Cost]]</f>
        <v>78067.62999999999</v>
      </c>
      <c r="O612">
        <f>tbl_salesdata[[#This Row],[Ship Date]]-tbl_salesdata[[#This Row],[Order Date]]</f>
        <v>19</v>
      </c>
      <c r="P612">
        <f>WEEKDAY(tbl_salesdata[[#This Row],[Order Date]],2)</f>
        <v>3</v>
      </c>
      <c r="Q612" t="str">
        <f>TEXT(tbl_salesdata[[#This Row],[Order Date]],"dddd")</f>
        <v>Wednesday</v>
      </c>
      <c r="R612" t="str">
        <f>IF(tbl_salesdata[[#This Row],[Weekdaynum]]&gt;5,"Yes","No")</f>
        <v>No</v>
      </c>
    </row>
    <row r="613" spans="1:18" hidden="1" x14ac:dyDescent="0.35">
      <c r="A613">
        <v>257851111</v>
      </c>
      <c r="B613" s="3">
        <v>44869</v>
      </c>
      <c r="C613" s="3">
        <v>44871</v>
      </c>
      <c r="D613" t="s">
        <v>62</v>
      </c>
      <c r="E613" t="s">
        <v>38</v>
      </c>
      <c r="F613" t="s">
        <v>47</v>
      </c>
      <c r="G613" t="s">
        <v>18</v>
      </c>
      <c r="H613" t="s">
        <v>19</v>
      </c>
      <c r="I613" s="9">
        <v>2729</v>
      </c>
      <c r="J613" s="9">
        <v>421.89</v>
      </c>
      <c r="K613" s="9">
        <v>364.69</v>
      </c>
      <c r="L613" s="9">
        <f>tbl_salesdata[[#This Row],[Units Sold]]*tbl_salesdata[[#This Row],[Unit Cost]]</f>
        <v>995239.01</v>
      </c>
      <c r="M613" s="9">
        <f>tbl_salesdata[[#This Row],[Units Sold]]*tbl_salesdata[[#This Row],[Unit Price]]</f>
        <v>1151337.81</v>
      </c>
      <c r="N613" s="9">
        <f>tbl_salesdata[[#This Row],[Total Sales]]-tbl_salesdata[[#This Row],[Total Cost]]</f>
        <v>156098.80000000005</v>
      </c>
      <c r="O613">
        <f>tbl_salesdata[[#This Row],[Ship Date]]-tbl_salesdata[[#This Row],[Order Date]]</f>
        <v>2</v>
      </c>
      <c r="P613">
        <f>WEEKDAY(tbl_salesdata[[#This Row],[Order Date]],2)</f>
        <v>5</v>
      </c>
      <c r="Q613" t="str">
        <f>TEXT(tbl_salesdata[[#This Row],[Order Date]],"dddd")</f>
        <v>Friday</v>
      </c>
      <c r="R613" t="str">
        <f>IF(tbl_salesdata[[#This Row],[Weekdaynum]]&gt;5,"Yes","No")</f>
        <v>No</v>
      </c>
    </row>
    <row r="614" spans="1:18" hidden="1" x14ac:dyDescent="0.35">
      <c r="A614">
        <v>172261178</v>
      </c>
      <c r="B614" s="3">
        <v>42600</v>
      </c>
      <c r="C614" s="3">
        <v>42611</v>
      </c>
      <c r="D614" t="s">
        <v>213</v>
      </c>
      <c r="E614" t="s">
        <v>38</v>
      </c>
      <c r="F614" t="s">
        <v>13</v>
      </c>
      <c r="G614" t="s">
        <v>18</v>
      </c>
      <c r="H614" t="s">
        <v>15</v>
      </c>
      <c r="I614" s="9">
        <v>4765</v>
      </c>
      <c r="J614" s="9">
        <v>255.28</v>
      </c>
      <c r="K614" s="9">
        <v>159.41999999999999</v>
      </c>
      <c r="L614" s="9">
        <f>tbl_salesdata[[#This Row],[Units Sold]]*tbl_salesdata[[#This Row],[Unit Cost]]</f>
        <v>759636.29999999993</v>
      </c>
      <c r="M614" s="9">
        <f>tbl_salesdata[[#This Row],[Units Sold]]*tbl_salesdata[[#This Row],[Unit Price]]</f>
        <v>1216409.2</v>
      </c>
      <c r="N614" s="9">
        <f>tbl_salesdata[[#This Row],[Total Sales]]-tbl_salesdata[[#This Row],[Total Cost]]</f>
        <v>456772.9</v>
      </c>
      <c r="O614">
        <f>tbl_salesdata[[#This Row],[Ship Date]]-tbl_salesdata[[#This Row],[Order Date]]</f>
        <v>11</v>
      </c>
      <c r="P614">
        <f>WEEKDAY(tbl_salesdata[[#This Row],[Order Date]],2)</f>
        <v>4</v>
      </c>
      <c r="Q614" t="str">
        <f>TEXT(tbl_salesdata[[#This Row],[Order Date]],"dddd")</f>
        <v>Thursday</v>
      </c>
      <c r="R614" t="str">
        <f>IF(tbl_salesdata[[#This Row],[Weekdaynum]]&gt;5,"Yes","No")</f>
        <v>No</v>
      </c>
    </row>
    <row r="615" spans="1:18" hidden="1" x14ac:dyDescent="0.35">
      <c r="A615">
        <v>853036296</v>
      </c>
      <c r="B615" s="3">
        <v>43599</v>
      </c>
      <c r="C615" s="3">
        <v>43601</v>
      </c>
      <c r="D615" t="s">
        <v>214</v>
      </c>
      <c r="E615" t="s">
        <v>21</v>
      </c>
      <c r="F615" t="s">
        <v>30</v>
      </c>
      <c r="G615" t="s">
        <v>18</v>
      </c>
      <c r="H615" t="s">
        <v>26</v>
      </c>
      <c r="I615" s="9">
        <v>1251</v>
      </c>
      <c r="J615" s="9">
        <v>81.73</v>
      </c>
      <c r="K615" s="9">
        <v>56.67</v>
      </c>
      <c r="L615" s="9">
        <f>tbl_salesdata[[#This Row],[Units Sold]]*tbl_salesdata[[#This Row],[Unit Cost]]</f>
        <v>70894.17</v>
      </c>
      <c r="M615" s="9">
        <f>tbl_salesdata[[#This Row],[Units Sold]]*tbl_salesdata[[#This Row],[Unit Price]]</f>
        <v>102244.23000000001</v>
      </c>
      <c r="N615" s="9">
        <f>tbl_salesdata[[#This Row],[Total Sales]]-tbl_salesdata[[#This Row],[Total Cost]]</f>
        <v>31350.060000000012</v>
      </c>
      <c r="O615">
        <f>tbl_salesdata[[#This Row],[Ship Date]]-tbl_salesdata[[#This Row],[Order Date]]</f>
        <v>2</v>
      </c>
      <c r="P615">
        <f>WEEKDAY(tbl_salesdata[[#This Row],[Order Date]],2)</f>
        <v>2</v>
      </c>
      <c r="Q615" t="str">
        <f>TEXT(tbl_salesdata[[#This Row],[Order Date]],"dddd")</f>
        <v>Tuesday</v>
      </c>
      <c r="R615" t="str">
        <f>IF(tbl_salesdata[[#This Row],[Weekdaynum]]&gt;5,"Yes","No")</f>
        <v>No</v>
      </c>
    </row>
    <row r="616" spans="1:18" x14ac:dyDescent="0.35">
      <c r="A616">
        <v>308860719</v>
      </c>
      <c r="B616" s="3">
        <v>43148</v>
      </c>
      <c r="C616" s="3">
        <v>43155</v>
      </c>
      <c r="D616" t="s">
        <v>154</v>
      </c>
      <c r="E616" t="s">
        <v>12</v>
      </c>
      <c r="F616" t="s">
        <v>47</v>
      </c>
      <c r="G616" t="s">
        <v>18</v>
      </c>
      <c r="H616" t="s">
        <v>26</v>
      </c>
      <c r="I616" s="9">
        <v>7605</v>
      </c>
      <c r="J616" s="9">
        <v>421.89</v>
      </c>
      <c r="K616" s="9">
        <v>364.69</v>
      </c>
      <c r="L616" s="9">
        <f>tbl_salesdata[[#This Row],[Units Sold]]*tbl_salesdata[[#This Row],[Unit Cost]]</f>
        <v>2773467.45</v>
      </c>
      <c r="M616" s="9">
        <f>tbl_salesdata[[#This Row],[Units Sold]]*tbl_salesdata[[#This Row],[Unit Price]]</f>
        <v>3208473.4499999997</v>
      </c>
      <c r="N616" s="9">
        <f>tbl_salesdata[[#This Row],[Total Sales]]-tbl_salesdata[[#This Row],[Total Cost]]</f>
        <v>435005.99999999953</v>
      </c>
      <c r="O616">
        <f>tbl_salesdata[[#This Row],[Ship Date]]-tbl_salesdata[[#This Row],[Order Date]]</f>
        <v>7</v>
      </c>
      <c r="P616">
        <f>WEEKDAY(tbl_salesdata[[#This Row],[Order Date]],2)</f>
        <v>6</v>
      </c>
      <c r="Q616" t="str">
        <f>TEXT(tbl_salesdata[[#This Row],[Order Date]],"dddd")</f>
        <v>Saturday</v>
      </c>
      <c r="R616" t="str">
        <f>IF(tbl_salesdata[[#This Row],[Weekdaynum]]&gt;5,"Yes","No")</f>
        <v>Yes</v>
      </c>
    </row>
    <row r="617" spans="1:18" hidden="1" x14ac:dyDescent="0.35">
      <c r="A617">
        <v>352939498</v>
      </c>
      <c r="B617" s="3">
        <v>43126</v>
      </c>
      <c r="C617" s="3">
        <v>43142</v>
      </c>
      <c r="D617" t="s">
        <v>216</v>
      </c>
      <c r="E617" t="s">
        <v>51</v>
      </c>
      <c r="F617" t="s">
        <v>33</v>
      </c>
      <c r="G617" t="s">
        <v>18</v>
      </c>
      <c r="H617" t="s">
        <v>34</v>
      </c>
      <c r="I617" s="9">
        <v>1495</v>
      </c>
      <c r="J617" s="9">
        <v>109.28</v>
      </c>
      <c r="K617" s="9">
        <v>35.840000000000003</v>
      </c>
      <c r="L617" s="9">
        <f>tbl_salesdata[[#This Row],[Units Sold]]*tbl_salesdata[[#This Row],[Unit Cost]]</f>
        <v>53580.800000000003</v>
      </c>
      <c r="M617" s="9">
        <f>tbl_salesdata[[#This Row],[Units Sold]]*tbl_salesdata[[#This Row],[Unit Price]]</f>
        <v>163373.6</v>
      </c>
      <c r="N617" s="9">
        <f>tbl_salesdata[[#This Row],[Total Sales]]-tbl_salesdata[[#This Row],[Total Cost]]</f>
        <v>109792.8</v>
      </c>
      <c r="O617">
        <f>tbl_salesdata[[#This Row],[Ship Date]]-tbl_salesdata[[#This Row],[Order Date]]</f>
        <v>16</v>
      </c>
      <c r="P617">
        <f>WEEKDAY(tbl_salesdata[[#This Row],[Order Date]],2)</f>
        <v>5</v>
      </c>
      <c r="Q617" t="str">
        <f>TEXT(tbl_salesdata[[#This Row],[Order Date]],"dddd")</f>
        <v>Friday</v>
      </c>
      <c r="R617" t="str">
        <f>IF(tbl_salesdata[[#This Row],[Weekdaynum]]&gt;5,"Yes","No")</f>
        <v>No</v>
      </c>
    </row>
    <row r="618" spans="1:18" hidden="1" x14ac:dyDescent="0.35">
      <c r="A618">
        <v>867477738</v>
      </c>
      <c r="B618" s="3">
        <v>43569</v>
      </c>
      <c r="C618" s="3">
        <v>43583</v>
      </c>
      <c r="D618" t="s">
        <v>185</v>
      </c>
      <c r="E618" t="s">
        <v>38</v>
      </c>
      <c r="F618" t="s">
        <v>33</v>
      </c>
      <c r="G618" t="s">
        <v>14</v>
      </c>
      <c r="H618" t="s">
        <v>15</v>
      </c>
      <c r="I618" s="9">
        <v>4795</v>
      </c>
      <c r="J618" s="9">
        <v>109.28</v>
      </c>
      <c r="K618" s="9">
        <v>35.840000000000003</v>
      </c>
      <c r="L618" s="9">
        <f>tbl_salesdata[[#This Row],[Units Sold]]*tbl_salesdata[[#This Row],[Unit Cost]]</f>
        <v>171852.80000000002</v>
      </c>
      <c r="M618" s="9">
        <f>tbl_salesdata[[#This Row],[Units Sold]]*tbl_salesdata[[#This Row],[Unit Price]]</f>
        <v>523997.6</v>
      </c>
      <c r="N618" s="9">
        <f>tbl_salesdata[[#This Row],[Total Sales]]-tbl_salesdata[[#This Row],[Total Cost]]</f>
        <v>352144.79999999993</v>
      </c>
      <c r="O618">
        <f>tbl_salesdata[[#This Row],[Ship Date]]-tbl_salesdata[[#This Row],[Order Date]]</f>
        <v>14</v>
      </c>
      <c r="P618">
        <f>WEEKDAY(tbl_salesdata[[#This Row],[Order Date]],2)</f>
        <v>7</v>
      </c>
      <c r="Q618" t="str">
        <f>TEXT(tbl_salesdata[[#This Row],[Order Date]],"dddd")</f>
        <v>Sunday</v>
      </c>
      <c r="R618" t="str">
        <f>IF(tbl_salesdata[[#This Row],[Weekdaynum]]&gt;5,"Yes","No")</f>
        <v>Yes</v>
      </c>
    </row>
    <row r="619" spans="1:18" x14ac:dyDescent="0.35">
      <c r="A619">
        <v>866125905</v>
      </c>
      <c r="B619" s="3">
        <v>43827</v>
      </c>
      <c r="C619" s="3">
        <v>43847</v>
      </c>
      <c r="D619" t="s">
        <v>16</v>
      </c>
      <c r="E619" t="s">
        <v>12</v>
      </c>
      <c r="F619" t="s">
        <v>76</v>
      </c>
      <c r="G619" t="s">
        <v>14</v>
      </c>
      <c r="H619" t="s">
        <v>26</v>
      </c>
      <c r="I619" s="9">
        <v>4757</v>
      </c>
      <c r="J619" s="9">
        <v>668.27</v>
      </c>
      <c r="K619" s="9">
        <v>502.54</v>
      </c>
      <c r="L619" s="9">
        <f>tbl_salesdata[[#This Row],[Units Sold]]*tbl_salesdata[[#This Row],[Unit Cost]]</f>
        <v>2390582.7800000003</v>
      </c>
      <c r="M619" s="9">
        <f>tbl_salesdata[[#This Row],[Units Sold]]*tbl_salesdata[[#This Row],[Unit Price]]</f>
        <v>3178960.39</v>
      </c>
      <c r="N619" s="9">
        <f>tbl_salesdata[[#This Row],[Total Sales]]-tbl_salesdata[[#This Row],[Total Cost]]</f>
        <v>788377.60999999987</v>
      </c>
      <c r="O619">
        <f>tbl_salesdata[[#This Row],[Ship Date]]-tbl_salesdata[[#This Row],[Order Date]]</f>
        <v>20</v>
      </c>
      <c r="P619">
        <f>WEEKDAY(tbl_salesdata[[#This Row],[Order Date]],2)</f>
        <v>6</v>
      </c>
      <c r="Q619" t="str">
        <f>TEXT(tbl_salesdata[[#This Row],[Order Date]],"dddd")</f>
        <v>Saturday</v>
      </c>
      <c r="R619" t="str">
        <f>IF(tbl_salesdata[[#This Row],[Weekdaynum]]&gt;5,"Yes","No")</f>
        <v>Yes</v>
      </c>
    </row>
    <row r="620" spans="1:18" hidden="1" x14ac:dyDescent="0.35">
      <c r="A620">
        <v>316596639</v>
      </c>
      <c r="B620" s="3">
        <v>42696</v>
      </c>
      <c r="C620" s="3">
        <v>42701</v>
      </c>
      <c r="D620" t="s">
        <v>16</v>
      </c>
      <c r="E620" t="s">
        <v>12</v>
      </c>
      <c r="F620" t="s">
        <v>56</v>
      </c>
      <c r="G620" t="s">
        <v>18</v>
      </c>
      <c r="H620" t="s">
        <v>19</v>
      </c>
      <c r="I620" s="9">
        <v>6836</v>
      </c>
      <c r="J620" s="9">
        <v>9.33</v>
      </c>
      <c r="K620" s="9">
        <v>6.92</v>
      </c>
      <c r="L620" s="9">
        <f>tbl_salesdata[[#This Row],[Units Sold]]*tbl_salesdata[[#This Row],[Unit Cost]]</f>
        <v>47305.120000000003</v>
      </c>
      <c r="M620" s="9">
        <f>tbl_salesdata[[#This Row],[Units Sold]]*tbl_salesdata[[#This Row],[Unit Price]]</f>
        <v>63779.88</v>
      </c>
      <c r="N620" s="9">
        <f>tbl_salesdata[[#This Row],[Total Sales]]-tbl_salesdata[[#This Row],[Total Cost]]</f>
        <v>16474.759999999995</v>
      </c>
      <c r="O620">
        <f>tbl_salesdata[[#This Row],[Ship Date]]-tbl_salesdata[[#This Row],[Order Date]]</f>
        <v>5</v>
      </c>
      <c r="P620">
        <f>WEEKDAY(tbl_salesdata[[#This Row],[Order Date]],2)</f>
        <v>2</v>
      </c>
      <c r="Q620" t="str">
        <f>TEXT(tbl_salesdata[[#This Row],[Order Date]],"dddd")</f>
        <v>Tuesday</v>
      </c>
      <c r="R620" t="str">
        <f>IF(tbl_salesdata[[#This Row],[Weekdaynum]]&gt;5,"Yes","No")</f>
        <v>No</v>
      </c>
    </row>
    <row r="621" spans="1:18" hidden="1" x14ac:dyDescent="0.35">
      <c r="A621">
        <v>918462455</v>
      </c>
      <c r="B621" s="3">
        <v>44402</v>
      </c>
      <c r="C621" s="3">
        <v>44421</v>
      </c>
      <c r="D621" t="s">
        <v>83</v>
      </c>
      <c r="E621" t="s">
        <v>38</v>
      </c>
      <c r="F621" t="s">
        <v>22</v>
      </c>
      <c r="G621" t="s">
        <v>14</v>
      </c>
      <c r="H621" t="s">
        <v>34</v>
      </c>
      <c r="I621" s="9">
        <v>2305</v>
      </c>
      <c r="J621" s="9">
        <v>47.45</v>
      </c>
      <c r="K621" s="9">
        <v>31.79</v>
      </c>
      <c r="L621" s="9">
        <f>tbl_salesdata[[#This Row],[Units Sold]]*tbl_salesdata[[#This Row],[Unit Cost]]</f>
        <v>73275.95</v>
      </c>
      <c r="M621" s="9">
        <f>tbl_salesdata[[#This Row],[Units Sold]]*tbl_salesdata[[#This Row],[Unit Price]]</f>
        <v>109372.25</v>
      </c>
      <c r="N621" s="9">
        <f>tbl_salesdata[[#This Row],[Total Sales]]-tbl_salesdata[[#This Row],[Total Cost]]</f>
        <v>36096.300000000003</v>
      </c>
      <c r="O621">
        <f>tbl_salesdata[[#This Row],[Ship Date]]-tbl_salesdata[[#This Row],[Order Date]]</f>
        <v>19</v>
      </c>
      <c r="P621">
        <f>WEEKDAY(tbl_salesdata[[#This Row],[Order Date]],2)</f>
        <v>7</v>
      </c>
      <c r="Q621" t="str">
        <f>TEXT(tbl_salesdata[[#This Row],[Order Date]],"dddd")</f>
        <v>Sunday</v>
      </c>
      <c r="R621" t="str">
        <f>IF(tbl_salesdata[[#This Row],[Weekdaynum]]&gt;5,"Yes","No")</f>
        <v>Yes</v>
      </c>
    </row>
    <row r="622" spans="1:18" x14ac:dyDescent="0.35">
      <c r="A622">
        <v>826968657</v>
      </c>
      <c r="B622" s="3">
        <v>42861</v>
      </c>
      <c r="C622" s="3">
        <v>42873</v>
      </c>
      <c r="D622" t="s">
        <v>49</v>
      </c>
      <c r="E622" t="s">
        <v>21</v>
      </c>
      <c r="F622" t="s">
        <v>42</v>
      </c>
      <c r="G622" t="s">
        <v>18</v>
      </c>
      <c r="H622" t="s">
        <v>34</v>
      </c>
      <c r="I622" s="9">
        <v>7258</v>
      </c>
      <c r="J622" s="9">
        <v>437.2</v>
      </c>
      <c r="K622" s="9">
        <v>263.33</v>
      </c>
      <c r="L622" s="9">
        <f>tbl_salesdata[[#This Row],[Units Sold]]*tbl_salesdata[[#This Row],[Unit Cost]]</f>
        <v>1911249.14</v>
      </c>
      <c r="M622" s="9">
        <f>tbl_salesdata[[#This Row],[Units Sold]]*tbl_salesdata[[#This Row],[Unit Price]]</f>
        <v>3173197.6</v>
      </c>
      <c r="N622" s="9">
        <f>tbl_salesdata[[#This Row],[Total Sales]]-tbl_salesdata[[#This Row],[Total Cost]]</f>
        <v>1261948.4600000002</v>
      </c>
      <c r="O622">
        <f>tbl_salesdata[[#This Row],[Ship Date]]-tbl_salesdata[[#This Row],[Order Date]]</f>
        <v>12</v>
      </c>
      <c r="P622">
        <f>WEEKDAY(tbl_salesdata[[#This Row],[Order Date]],2)</f>
        <v>6</v>
      </c>
      <c r="Q622" t="str">
        <f>TEXT(tbl_salesdata[[#This Row],[Order Date]],"dddd")</f>
        <v>Saturday</v>
      </c>
      <c r="R622" t="str">
        <f>IF(tbl_salesdata[[#This Row],[Weekdaynum]]&gt;5,"Yes","No")</f>
        <v>Yes</v>
      </c>
    </row>
    <row r="623" spans="1:18" hidden="1" x14ac:dyDescent="0.35">
      <c r="A623">
        <v>922363460</v>
      </c>
      <c r="B623" s="3">
        <v>43776</v>
      </c>
      <c r="C623" s="3">
        <v>43789</v>
      </c>
      <c r="D623" t="s">
        <v>67</v>
      </c>
      <c r="E623" t="s">
        <v>21</v>
      </c>
      <c r="F623" t="s">
        <v>33</v>
      </c>
      <c r="G623" t="s">
        <v>14</v>
      </c>
      <c r="H623" t="s">
        <v>34</v>
      </c>
      <c r="I623" s="9">
        <v>6700</v>
      </c>
      <c r="J623" s="9">
        <v>109.28</v>
      </c>
      <c r="K623" s="9">
        <v>35.840000000000003</v>
      </c>
      <c r="L623" s="9">
        <f>tbl_salesdata[[#This Row],[Units Sold]]*tbl_salesdata[[#This Row],[Unit Cost]]</f>
        <v>240128.00000000003</v>
      </c>
      <c r="M623" s="9">
        <f>tbl_salesdata[[#This Row],[Units Sold]]*tbl_salesdata[[#This Row],[Unit Price]]</f>
        <v>732176</v>
      </c>
      <c r="N623" s="9">
        <f>tbl_salesdata[[#This Row],[Total Sales]]-tbl_salesdata[[#This Row],[Total Cost]]</f>
        <v>492048</v>
      </c>
      <c r="O623">
        <f>tbl_salesdata[[#This Row],[Ship Date]]-tbl_salesdata[[#This Row],[Order Date]]</f>
        <v>13</v>
      </c>
      <c r="P623">
        <f>WEEKDAY(tbl_salesdata[[#This Row],[Order Date]],2)</f>
        <v>4</v>
      </c>
      <c r="Q623" t="str">
        <f>TEXT(tbl_salesdata[[#This Row],[Order Date]],"dddd")</f>
        <v>Thursday</v>
      </c>
      <c r="R623" t="str">
        <f>IF(tbl_salesdata[[#This Row],[Weekdaynum]]&gt;5,"Yes","No")</f>
        <v>No</v>
      </c>
    </row>
    <row r="624" spans="1:18" hidden="1" x14ac:dyDescent="0.35">
      <c r="A624">
        <v>163558804</v>
      </c>
      <c r="B624" s="3">
        <v>43228</v>
      </c>
      <c r="C624" s="3">
        <v>43245</v>
      </c>
      <c r="D624" t="s">
        <v>208</v>
      </c>
      <c r="E624" t="s">
        <v>12</v>
      </c>
      <c r="F624" t="s">
        <v>76</v>
      </c>
      <c r="G624" t="s">
        <v>14</v>
      </c>
      <c r="H624" t="s">
        <v>15</v>
      </c>
      <c r="I624" s="9">
        <v>9540</v>
      </c>
      <c r="J624" s="9">
        <v>668.27</v>
      </c>
      <c r="K624" s="9">
        <v>502.54</v>
      </c>
      <c r="L624" s="9">
        <f>tbl_salesdata[[#This Row],[Units Sold]]*tbl_salesdata[[#This Row],[Unit Cost]]</f>
        <v>4794231.6000000006</v>
      </c>
      <c r="M624" s="9">
        <f>tbl_salesdata[[#This Row],[Units Sold]]*tbl_salesdata[[#This Row],[Unit Price]]</f>
        <v>6375295.7999999998</v>
      </c>
      <c r="N624" s="9">
        <f>tbl_salesdata[[#This Row],[Total Sales]]-tbl_salesdata[[#This Row],[Total Cost]]</f>
        <v>1581064.1999999993</v>
      </c>
      <c r="O624">
        <f>tbl_salesdata[[#This Row],[Ship Date]]-tbl_salesdata[[#This Row],[Order Date]]</f>
        <v>17</v>
      </c>
      <c r="P624">
        <f>WEEKDAY(tbl_salesdata[[#This Row],[Order Date]],2)</f>
        <v>2</v>
      </c>
      <c r="Q624" t="str">
        <f>TEXT(tbl_salesdata[[#This Row],[Order Date]],"dddd")</f>
        <v>Tuesday</v>
      </c>
      <c r="R624" t="str">
        <f>IF(tbl_salesdata[[#This Row],[Weekdaynum]]&gt;5,"Yes","No")</f>
        <v>No</v>
      </c>
    </row>
    <row r="625" spans="1:18" hidden="1" x14ac:dyDescent="0.35">
      <c r="A625">
        <v>407544982</v>
      </c>
      <c r="B625" s="3">
        <v>44627</v>
      </c>
      <c r="C625" s="3">
        <v>44637</v>
      </c>
      <c r="D625" t="s">
        <v>120</v>
      </c>
      <c r="E625" t="s">
        <v>38</v>
      </c>
      <c r="F625" t="s">
        <v>56</v>
      </c>
      <c r="G625" t="s">
        <v>18</v>
      </c>
      <c r="H625" t="s">
        <v>26</v>
      </c>
      <c r="I625" s="9">
        <v>472</v>
      </c>
      <c r="J625" s="9">
        <v>9.33</v>
      </c>
      <c r="K625" s="9">
        <v>6.92</v>
      </c>
      <c r="L625" s="9">
        <f>tbl_salesdata[[#This Row],[Units Sold]]*tbl_salesdata[[#This Row],[Unit Cost]]</f>
        <v>3266.24</v>
      </c>
      <c r="M625" s="9">
        <f>tbl_salesdata[[#This Row],[Units Sold]]*tbl_salesdata[[#This Row],[Unit Price]]</f>
        <v>4403.76</v>
      </c>
      <c r="N625" s="9">
        <f>tbl_salesdata[[#This Row],[Total Sales]]-tbl_salesdata[[#This Row],[Total Cost]]</f>
        <v>1137.5200000000004</v>
      </c>
      <c r="O625">
        <f>tbl_salesdata[[#This Row],[Ship Date]]-tbl_salesdata[[#This Row],[Order Date]]</f>
        <v>10</v>
      </c>
      <c r="P625">
        <f>WEEKDAY(tbl_salesdata[[#This Row],[Order Date]],2)</f>
        <v>1</v>
      </c>
      <c r="Q625" t="str">
        <f>TEXT(tbl_salesdata[[#This Row],[Order Date]],"dddd")</f>
        <v>Monday</v>
      </c>
      <c r="R625" t="str">
        <f>IF(tbl_salesdata[[#This Row],[Weekdaynum]]&gt;5,"Yes","No")</f>
        <v>No</v>
      </c>
    </row>
    <row r="626" spans="1:18" hidden="1" x14ac:dyDescent="0.35">
      <c r="A626">
        <v>174683320</v>
      </c>
      <c r="B626" s="3">
        <v>44491</v>
      </c>
      <c r="C626" s="3">
        <v>44492</v>
      </c>
      <c r="D626" t="s">
        <v>97</v>
      </c>
      <c r="E626" t="s">
        <v>29</v>
      </c>
      <c r="F626" t="s">
        <v>47</v>
      </c>
      <c r="G626" t="s">
        <v>14</v>
      </c>
      <c r="H626" t="s">
        <v>34</v>
      </c>
      <c r="I626" s="9">
        <v>1531</v>
      </c>
      <c r="J626" s="9">
        <v>421.89</v>
      </c>
      <c r="K626" s="9">
        <v>364.69</v>
      </c>
      <c r="L626" s="9">
        <f>tbl_salesdata[[#This Row],[Units Sold]]*tbl_salesdata[[#This Row],[Unit Cost]]</f>
        <v>558340.39</v>
      </c>
      <c r="M626" s="9">
        <f>tbl_salesdata[[#This Row],[Units Sold]]*tbl_salesdata[[#This Row],[Unit Price]]</f>
        <v>645913.59</v>
      </c>
      <c r="N626" s="9">
        <f>tbl_salesdata[[#This Row],[Total Sales]]-tbl_salesdata[[#This Row],[Total Cost]]</f>
        <v>87573.199999999953</v>
      </c>
      <c r="O626">
        <f>tbl_salesdata[[#This Row],[Ship Date]]-tbl_salesdata[[#This Row],[Order Date]]</f>
        <v>1</v>
      </c>
      <c r="P626">
        <f>WEEKDAY(tbl_salesdata[[#This Row],[Order Date]],2)</f>
        <v>5</v>
      </c>
      <c r="Q626" t="str">
        <f>TEXT(tbl_salesdata[[#This Row],[Order Date]],"dddd")</f>
        <v>Friday</v>
      </c>
      <c r="R626" t="str">
        <f>IF(tbl_salesdata[[#This Row],[Weekdaynum]]&gt;5,"Yes","No")</f>
        <v>No</v>
      </c>
    </row>
    <row r="627" spans="1:18" hidden="1" x14ac:dyDescent="0.35">
      <c r="A627">
        <v>755647647</v>
      </c>
      <c r="B627" s="3">
        <v>44496</v>
      </c>
      <c r="C627" s="3">
        <v>44499</v>
      </c>
      <c r="D627" t="s">
        <v>179</v>
      </c>
      <c r="E627" t="s">
        <v>32</v>
      </c>
      <c r="F627" t="s">
        <v>76</v>
      </c>
      <c r="G627" t="s">
        <v>18</v>
      </c>
      <c r="H627" t="s">
        <v>34</v>
      </c>
      <c r="I627" s="9">
        <v>1786</v>
      </c>
      <c r="J627" s="9">
        <v>668.27</v>
      </c>
      <c r="K627" s="9">
        <v>502.54</v>
      </c>
      <c r="L627" s="9">
        <f>tbl_salesdata[[#This Row],[Units Sold]]*tbl_salesdata[[#This Row],[Unit Cost]]</f>
        <v>897536.44000000006</v>
      </c>
      <c r="M627" s="9">
        <f>tbl_salesdata[[#This Row],[Units Sold]]*tbl_salesdata[[#This Row],[Unit Price]]</f>
        <v>1193530.22</v>
      </c>
      <c r="N627" s="9">
        <f>tbl_salesdata[[#This Row],[Total Sales]]-tbl_salesdata[[#This Row],[Total Cost]]</f>
        <v>295993.77999999991</v>
      </c>
      <c r="O627">
        <f>tbl_salesdata[[#This Row],[Ship Date]]-tbl_salesdata[[#This Row],[Order Date]]</f>
        <v>3</v>
      </c>
      <c r="P627">
        <f>WEEKDAY(tbl_salesdata[[#This Row],[Order Date]],2)</f>
        <v>3</v>
      </c>
      <c r="Q627" t="str">
        <f>TEXT(tbl_salesdata[[#This Row],[Order Date]],"dddd")</f>
        <v>Wednesday</v>
      </c>
      <c r="R627" t="str">
        <f>IF(tbl_salesdata[[#This Row],[Weekdaynum]]&gt;5,"Yes","No")</f>
        <v>No</v>
      </c>
    </row>
    <row r="628" spans="1:18" hidden="1" x14ac:dyDescent="0.35">
      <c r="A628">
        <v>361424291</v>
      </c>
      <c r="B628" s="3">
        <v>44362</v>
      </c>
      <c r="C628" s="3">
        <v>44375</v>
      </c>
      <c r="D628" t="s">
        <v>132</v>
      </c>
      <c r="E628" t="s">
        <v>38</v>
      </c>
      <c r="F628" t="s">
        <v>47</v>
      </c>
      <c r="G628" t="s">
        <v>14</v>
      </c>
      <c r="H628" t="s">
        <v>34</v>
      </c>
      <c r="I628" s="9">
        <v>2334</v>
      </c>
      <c r="J628" s="9">
        <v>421.89</v>
      </c>
      <c r="K628" s="9">
        <v>364.69</v>
      </c>
      <c r="L628" s="9">
        <f>tbl_salesdata[[#This Row],[Units Sold]]*tbl_salesdata[[#This Row],[Unit Cost]]</f>
        <v>851186.46</v>
      </c>
      <c r="M628" s="9">
        <f>tbl_salesdata[[#This Row],[Units Sold]]*tbl_salesdata[[#This Row],[Unit Price]]</f>
        <v>984691.26</v>
      </c>
      <c r="N628" s="9">
        <f>tbl_salesdata[[#This Row],[Total Sales]]-tbl_salesdata[[#This Row],[Total Cost]]</f>
        <v>133504.80000000005</v>
      </c>
      <c r="O628">
        <f>tbl_salesdata[[#This Row],[Ship Date]]-tbl_salesdata[[#This Row],[Order Date]]</f>
        <v>13</v>
      </c>
      <c r="P628">
        <f>WEEKDAY(tbl_salesdata[[#This Row],[Order Date]],2)</f>
        <v>2</v>
      </c>
      <c r="Q628" t="str">
        <f>TEXT(tbl_salesdata[[#This Row],[Order Date]],"dddd")</f>
        <v>Tuesday</v>
      </c>
      <c r="R628" t="str">
        <f>IF(tbl_salesdata[[#This Row],[Weekdaynum]]&gt;5,"Yes","No")</f>
        <v>No</v>
      </c>
    </row>
    <row r="629" spans="1:18" hidden="1" x14ac:dyDescent="0.35">
      <c r="A629">
        <v>873312079</v>
      </c>
      <c r="B629" s="3">
        <v>42657</v>
      </c>
      <c r="C629" s="3">
        <v>42670</v>
      </c>
      <c r="D629" t="s">
        <v>185</v>
      </c>
      <c r="E629" t="s">
        <v>38</v>
      </c>
      <c r="F629" t="s">
        <v>13</v>
      </c>
      <c r="G629" t="s">
        <v>14</v>
      </c>
      <c r="H629" t="s">
        <v>34</v>
      </c>
      <c r="I629" s="9">
        <v>1306</v>
      </c>
      <c r="J629" s="9">
        <v>255.28</v>
      </c>
      <c r="K629" s="9">
        <v>159.41999999999999</v>
      </c>
      <c r="L629" s="9">
        <f>tbl_salesdata[[#This Row],[Units Sold]]*tbl_salesdata[[#This Row],[Unit Cost]]</f>
        <v>208202.52</v>
      </c>
      <c r="M629" s="9">
        <f>tbl_salesdata[[#This Row],[Units Sold]]*tbl_salesdata[[#This Row],[Unit Price]]</f>
        <v>333395.68</v>
      </c>
      <c r="N629" s="9">
        <f>tbl_salesdata[[#This Row],[Total Sales]]-tbl_salesdata[[#This Row],[Total Cost]]</f>
        <v>125193.16</v>
      </c>
      <c r="O629">
        <f>tbl_salesdata[[#This Row],[Ship Date]]-tbl_salesdata[[#This Row],[Order Date]]</f>
        <v>13</v>
      </c>
      <c r="P629">
        <f>WEEKDAY(tbl_salesdata[[#This Row],[Order Date]],2)</f>
        <v>5</v>
      </c>
      <c r="Q629" t="str">
        <f>TEXT(tbl_salesdata[[#This Row],[Order Date]],"dddd")</f>
        <v>Friday</v>
      </c>
      <c r="R629" t="str">
        <f>IF(tbl_salesdata[[#This Row],[Weekdaynum]]&gt;5,"Yes","No")</f>
        <v>No</v>
      </c>
    </row>
    <row r="630" spans="1:18" hidden="1" x14ac:dyDescent="0.35">
      <c r="A630">
        <v>192922341</v>
      </c>
      <c r="B630" s="3">
        <v>43923</v>
      </c>
      <c r="C630" s="3">
        <v>43942</v>
      </c>
      <c r="D630" t="s">
        <v>48</v>
      </c>
      <c r="E630" t="s">
        <v>21</v>
      </c>
      <c r="F630" t="s">
        <v>22</v>
      </c>
      <c r="G630" t="s">
        <v>18</v>
      </c>
      <c r="H630" t="s">
        <v>19</v>
      </c>
      <c r="I630" s="9">
        <v>8863</v>
      </c>
      <c r="J630" s="9">
        <v>47.45</v>
      </c>
      <c r="K630" s="9">
        <v>31.79</v>
      </c>
      <c r="L630" s="9">
        <f>tbl_salesdata[[#This Row],[Units Sold]]*tbl_salesdata[[#This Row],[Unit Cost]]</f>
        <v>281754.77</v>
      </c>
      <c r="M630" s="9">
        <f>tbl_salesdata[[#This Row],[Units Sold]]*tbl_salesdata[[#This Row],[Unit Price]]</f>
        <v>420549.35000000003</v>
      </c>
      <c r="N630" s="9">
        <f>tbl_salesdata[[#This Row],[Total Sales]]-tbl_salesdata[[#This Row],[Total Cost]]</f>
        <v>138794.58000000002</v>
      </c>
      <c r="O630">
        <f>tbl_salesdata[[#This Row],[Ship Date]]-tbl_salesdata[[#This Row],[Order Date]]</f>
        <v>19</v>
      </c>
      <c r="P630">
        <f>WEEKDAY(tbl_salesdata[[#This Row],[Order Date]],2)</f>
        <v>4</v>
      </c>
      <c r="Q630" t="str">
        <f>TEXT(tbl_salesdata[[#This Row],[Order Date]],"dddd")</f>
        <v>Thursday</v>
      </c>
      <c r="R630" t="str">
        <f>IF(tbl_salesdata[[#This Row],[Weekdaynum]]&gt;5,"Yes","No")</f>
        <v>No</v>
      </c>
    </row>
    <row r="631" spans="1:18" x14ac:dyDescent="0.35">
      <c r="A631">
        <v>335657060</v>
      </c>
      <c r="B631" s="3">
        <v>42413</v>
      </c>
      <c r="C631" s="3">
        <v>42422</v>
      </c>
      <c r="D631" t="s">
        <v>148</v>
      </c>
      <c r="E631" t="s">
        <v>24</v>
      </c>
      <c r="F631" t="s">
        <v>42</v>
      </c>
      <c r="G631" t="s">
        <v>14</v>
      </c>
      <c r="H631" t="s">
        <v>15</v>
      </c>
      <c r="I631" s="9">
        <v>7238</v>
      </c>
      <c r="J631" s="9">
        <v>437.2</v>
      </c>
      <c r="K631" s="9">
        <v>263.33</v>
      </c>
      <c r="L631" s="9">
        <f>tbl_salesdata[[#This Row],[Units Sold]]*tbl_salesdata[[#This Row],[Unit Cost]]</f>
        <v>1905982.5399999998</v>
      </c>
      <c r="M631" s="9">
        <f>tbl_salesdata[[#This Row],[Units Sold]]*tbl_salesdata[[#This Row],[Unit Price]]</f>
        <v>3164453.6</v>
      </c>
      <c r="N631" s="9">
        <f>tbl_salesdata[[#This Row],[Total Sales]]-tbl_salesdata[[#This Row],[Total Cost]]</f>
        <v>1258471.0600000003</v>
      </c>
      <c r="O631">
        <f>tbl_salesdata[[#This Row],[Ship Date]]-tbl_salesdata[[#This Row],[Order Date]]</f>
        <v>9</v>
      </c>
      <c r="P631">
        <f>WEEKDAY(tbl_salesdata[[#This Row],[Order Date]],2)</f>
        <v>6</v>
      </c>
      <c r="Q631" t="str">
        <f>TEXT(tbl_salesdata[[#This Row],[Order Date]],"dddd")</f>
        <v>Saturday</v>
      </c>
      <c r="R631" t="str">
        <f>IF(tbl_salesdata[[#This Row],[Weekdaynum]]&gt;5,"Yes","No")</f>
        <v>Yes</v>
      </c>
    </row>
    <row r="632" spans="1:18" x14ac:dyDescent="0.35">
      <c r="A632">
        <v>562101590</v>
      </c>
      <c r="B632" s="3">
        <v>44604</v>
      </c>
      <c r="C632" s="3">
        <v>44624</v>
      </c>
      <c r="D632" t="s">
        <v>112</v>
      </c>
      <c r="E632" t="s">
        <v>12</v>
      </c>
      <c r="F632" t="s">
        <v>42</v>
      </c>
      <c r="G632" t="s">
        <v>14</v>
      </c>
      <c r="H632" t="s">
        <v>19</v>
      </c>
      <c r="I632" s="9">
        <v>7207</v>
      </c>
      <c r="J632" s="9">
        <v>437.2</v>
      </c>
      <c r="K632" s="9">
        <v>263.33</v>
      </c>
      <c r="L632" s="9">
        <f>tbl_salesdata[[#This Row],[Units Sold]]*tbl_salesdata[[#This Row],[Unit Cost]]</f>
        <v>1897819.3099999998</v>
      </c>
      <c r="M632" s="9">
        <f>tbl_salesdata[[#This Row],[Units Sold]]*tbl_salesdata[[#This Row],[Unit Price]]</f>
        <v>3150900.4</v>
      </c>
      <c r="N632" s="9">
        <f>tbl_salesdata[[#This Row],[Total Sales]]-tbl_salesdata[[#This Row],[Total Cost]]</f>
        <v>1253081.0900000001</v>
      </c>
      <c r="O632">
        <f>tbl_salesdata[[#This Row],[Ship Date]]-tbl_salesdata[[#This Row],[Order Date]]</f>
        <v>20</v>
      </c>
      <c r="P632">
        <f>WEEKDAY(tbl_salesdata[[#This Row],[Order Date]],2)</f>
        <v>6</v>
      </c>
      <c r="Q632" t="str">
        <f>TEXT(tbl_salesdata[[#This Row],[Order Date]],"dddd")</f>
        <v>Saturday</v>
      </c>
      <c r="R632" t="str">
        <f>IF(tbl_salesdata[[#This Row],[Weekdaynum]]&gt;5,"Yes","No")</f>
        <v>Yes</v>
      </c>
    </row>
    <row r="633" spans="1:18" hidden="1" x14ac:dyDescent="0.35">
      <c r="A633">
        <v>768888747</v>
      </c>
      <c r="B633" s="3">
        <v>42197</v>
      </c>
      <c r="C633" s="3">
        <v>42201</v>
      </c>
      <c r="D633" t="s">
        <v>94</v>
      </c>
      <c r="E633" t="s">
        <v>38</v>
      </c>
      <c r="F633" t="s">
        <v>40</v>
      </c>
      <c r="G633" t="s">
        <v>14</v>
      </c>
      <c r="H633" t="s">
        <v>34</v>
      </c>
      <c r="I633" s="9">
        <v>122</v>
      </c>
      <c r="J633" s="9">
        <v>651.21</v>
      </c>
      <c r="K633" s="9">
        <v>524.96</v>
      </c>
      <c r="L633" s="9">
        <f>tbl_salesdata[[#This Row],[Units Sold]]*tbl_salesdata[[#This Row],[Unit Cost]]</f>
        <v>64045.120000000003</v>
      </c>
      <c r="M633" s="9">
        <f>tbl_salesdata[[#This Row],[Units Sold]]*tbl_salesdata[[#This Row],[Unit Price]]</f>
        <v>79447.62000000001</v>
      </c>
      <c r="N633" s="9">
        <f>tbl_salesdata[[#This Row],[Total Sales]]-tbl_salesdata[[#This Row],[Total Cost]]</f>
        <v>15402.500000000007</v>
      </c>
      <c r="O633">
        <f>tbl_salesdata[[#This Row],[Ship Date]]-tbl_salesdata[[#This Row],[Order Date]]</f>
        <v>4</v>
      </c>
      <c r="P633">
        <f>WEEKDAY(tbl_salesdata[[#This Row],[Order Date]],2)</f>
        <v>7</v>
      </c>
      <c r="Q633" t="str">
        <f>TEXT(tbl_salesdata[[#This Row],[Order Date]],"dddd")</f>
        <v>Sunday</v>
      </c>
      <c r="R633" t="str">
        <f>IF(tbl_salesdata[[#This Row],[Weekdaynum]]&gt;5,"Yes","No")</f>
        <v>Yes</v>
      </c>
    </row>
    <row r="634" spans="1:18" hidden="1" x14ac:dyDescent="0.35">
      <c r="A634">
        <v>491752183</v>
      </c>
      <c r="B634" s="3">
        <v>42029</v>
      </c>
      <c r="C634" s="3">
        <v>42037</v>
      </c>
      <c r="D634" t="s">
        <v>39</v>
      </c>
      <c r="E634" t="s">
        <v>29</v>
      </c>
      <c r="F634" t="s">
        <v>76</v>
      </c>
      <c r="G634" t="s">
        <v>18</v>
      </c>
      <c r="H634" t="s">
        <v>34</v>
      </c>
      <c r="I634" s="9">
        <v>9254</v>
      </c>
      <c r="J634" s="9">
        <v>668.27</v>
      </c>
      <c r="K634" s="9">
        <v>502.54</v>
      </c>
      <c r="L634" s="9">
        <f>tbl_salesdata[[#This Row],[Units Sold]]*tbl_salesdata[[#This Row],[Unit Cost]]</f>
        <v>4650505.16</v>
      </c>
      <c r="M634" s="9">
        <f>tbl_salesdata[[#This Row],[Units Sold]]*tbl_salesdata[[#This Row],[Unit Price]]</f>
        <v>6184170.5800000001</v>
      </c>
      <c r="N634" s="9">
        <f>tbl_salesdata[[#This Row],[Total Sales]]-tbl_salesdata[[#This Row],[Total Cost]]</f>
        <v>1533665.42</v>
      </c>
      <c r="O634">
        <f>tbl_salesdata[[#This Row],[Ship Date]]-tbl_salesdata[[#This Row],[Order Date]]</f>
        <v>8</v>
      </c>
      <c r="P634">
        <f>WEEKDAY(tbl_salesdata[[#This Row],[Order Date]],2)</f>
        <v>7</v>
      </c>
      <c r="Q634" t="str">
        <f>TEXT(tbl_salesdata[[#This Row],[Order Date]],"dddd")</f>
        <v>Sunday</v>
      </c>
      <c r="R634" t="str">
        <f>IF(tbl_salesdata[[#This Row],[Weekdaynum]]&gt;5,"Yes","No")</f>
        <v>Yes</v>
      </c>
    </row>
    <row r="635" spans="1:18" x14ac:dyDescent="0.35">
      <c r="A635">
        <v>722346198</v>
      </c>
      <c r="B635" s="3">
        <v>43778</v>
      </c>
      <c r="C635" s="3">
        <v>43779</v>
      </c>
      <c r="D635" t="s">
        <v>182</v>
      </c>
      <c r="E635" t="s">
        <v>12</v>
      </c>
      <c r="F635" t="s">
        <v>42</v>
      </c>
      <c r="G635" t="s">
        <v>14</v>
      </c>
      <c r="H635" t="s">
        <v>34</v>
      </c>
      <c r="I635" s="9">
        <v>7147</v>
      </c>
      <c r="J635" s="9">
        <v>437.2</v>
      </c>
      <c r="K635" s="9">
        <v>263.33</v>
      </c>
      <c r="L635" s="9">
        <f>tbl_salesdata[[#This Row],[Units Sold]]*tbl_salesdata[[#This Row],[Unit Cost]]</f>
        <v>1882019.5099999998</v>
      </c>
      <c r="M635" s="9">
        <f>tbl_salesdata[[#This Row],[Units Sold]]*tbl_salesdata[[#This Row],[Unit Price]]</f>
        <v>3124668.4</v>
      </c>
      <c r="N635" s="9">
        <f>tbl_salesdata[[#This Row],[Total Sales]]-tbl_salesdata[[#This Row],[Total Cost]]</f>
        <v>1242648.8900000001</v>
      </c>
      <c r="O635">
        <f>tbl_salesdata[[#This Row],[Ship Date]]-tbl_salesdata[[#This Row],[Order Date]]</f>
        <v>1</v>
      </c>
      <c r="P635">
        <f>WEEKDAY(tbl_salesdata[[#This Row],[Order Date]],2)</f>
        <v>6</v>
      </c>
      <c r="Q635" t="str">
        <f>TEXT(tbl_salesdata[[#This Row],[Order Date]],"dddd")</f>
        <v>Saturday</v>
      </c>
      <c r="R635" t="str">
        <f>IF(tbl_salesdata[[#This Row],[Weekdaynum]]&gt;5,"Yes","No")</f>
        <v>Yes</v>
      </c>
    </row>
    <row r="636" spans="1:18" x14ac:dyDescent="0.35">
      <c r="A636">
        <v>228365695</v>
      </c>
      <c r="B636" s="3">
        <v>42399</v>
      </c>
      <c r="C636" s="3">
        <v>42408</v>
      </c>
      <c r="D636" t="s">
        <v>108</v>
      </c>
      <c r="E636" t="s">
        <v>12</v>
      </c>
      <c r="F636" t="s">
        <v>47</v>
      </c>
      <c r="G636" t="s">
        <v>14</v>
      </c>
      <c r="H636" t="s">
        <v>34</v>
      </c>
      <c r="I636" s="9">
        <v>7339</v>
      </c>
      <c r="J636" s="9">
        <v>421.89</v>
      </c>
      <c r="K636" s="9">
        <v>364.69</v>
      </c>
      <c r="L636" s="9">
        <f>tbl_salesdata[[#This Row],[Units Sold]]*tbl_salesdata[[#This Row],[Unit Cost]]</f>
        <v>2676459.91</v>
      </c>
      <c r="M636" s="9">
        <f>tbl_salesdata[[#This Row],[Units Sold]]*tbl_salesdata[[#This Row],[Unit Price]]</f>
        <v>3096250.71</v>
      </c>
      <c r="N636" s="9">
        <f>tbl_salesdata[[#This Row],[Total Sales]]-tbl_salesdata[[#This Row],[Total Cost]]</f>
        <v>419790.79999999981</v>
      </c>
      <c r="O636">
        <f>tbl_salesdata[[#This Row],[Ship Date]]-tbl_salesdata[[#This Row],[Order Date]]</f>
        <v>9</v>
      </c>
      <c r="P636">
        <f>WEEKDAY(tbl_salesdata[[#This Row],[Order Date]],2)</f>
        <v>6</v>
      </c>
      <c r="Q636" t="str">
        <f>TEXT(tbl_salesdata[[#This Row],[Order Date]],"dddd")</f>
        <v>Saturday</v>
      </c>
      <c r="R636" t="str">
        <f>IF(tbl_salesdata[[#This Row],[Weekdaynum]]&gt;5,"Yes","No")</f>
        <v>Yes</v>
      </c>
    </row>
    <row r="637" spans="1:18" x14ac:dyDescent="0.35">
      <c r="A637">
        <v>421456849</v>
      </c>
      <c r="B637" s="3">
        <v>43806</v>
      </c>
      <c r="C637" s="3">
        <v>43814</v>
      </c>
      <c r="D637" t="s">
        <v>159</v>
      </c>
      <c r="E637" t="s">
        <v>21</v>
      </c>
      <c r="F637" t="s">
        <v>47</v>
      </c>
      <c r="G637" t="s">
        <v>14</v>
      </c>
      <c r="H637" t="s">
        <v>15</v>
      </c>
      <c r="I637" s="9">
        <v>7302</v>
      </c>
      <c r="J637" s="9">
        <v>421.89</v>
      </c>
      <c r="K637" s="9">
        <v>364.69</v>
      </c>
      <c r="L637" s="9">
        <f>tbl_salesdata[[#This Row],[Units Sold]]*tbl_salesdata[[#This Row],[Unit Cost]]</f>
        <v>2662966.38</v>
      </c>
      <c r="M637" s="9">
        <f>tbl_salesdata[[#This Row],[Units Sold]]*tbl_salesdata[[#This Row],[Unit Price]]</f>
        <v>3080640.78</v>
      </c>
      <c r="N637" s="9">
        <f>tbl_salesdata[[#This Row],[Total Sales]]-tbl_salesdata[[#This Row],[Total Cost]]</f>
        <v>417674.39999999991</v>
      </c>
      <c r="O637">
        <f>tbl_salesdata[[#This Row],[Ship Date]]-tbl_salesdata[[#This Row],[Order Date]]</f>
        <v>8</v>
      </c>
      <c r="P637">
        <f>WEEKDAY(tbl_salesdata[[#This Row],[Order Date]],2)</f>
        <v>6</v>
      </c>
      <c r="Q637" t="str">
        <f>TEXT(tbl_salesdata[[#This Row],[Order Date]],"dddd")</f>
        <v>Saturday</v>
      </c>
      <c r="R637" t="str">
        <f>IF(tbl_salesdata[[#This Row],[Weekdaynum]]&gt;5,"Yes","No")</f>
        <v>Yes</v>
      </c>
    </row>
    <row r="638" spans="1:18" hidden="1" x14ac:dyDescent="0.35">
      <c r="A638">
        <v>424297845</v>
      </c>
      <c r="B638" s="3">
        <v>44550</v>
      </c>
      <c r="C638" s="3">
        <v>44557</v>
      </c>
      <c r="D638" t="s">
        <v>103</v>
      </c>
      <c r="E638" t="s">
        <v>21</v>
      </c>
      <c r="F638" t="s">
        <v>22</v>
      </c>
      <c r="G638" t="s">
        <v>14</v>
      </c>
      <c r="H638" t="s">
        <v>15</v>
      </c>
      <c r="I638" s="9">
        <v>8016</v>
      </c>
      <c r="J638" s="9">
        <v>47.45</v>
      </c>
      <c r="K638" s="9">
        <v>31.79</v>
      </c>
      <c r="L638" s="9">
        <f>tbl_salesdata[[#This Row],[Units Sold]]*tbl_salesdata[[#This Row],[Unit Cost]]</f>
        <v>254828.63999999998</v>
      </c>
      <c r="M638" s="9">
        <f>tbl_salesdata[[#This Row],[Units Sold]]*tbl_salesdata[[#This Row],[Unit Price]]</f>
        <v>380359.2</v>
      </c>
      <c r="N638" s="9">
        <f>tbl_salesdata[[#This Row],[Total Sales]]-tbl_salesdata[[#This Row],[Total Cost]]</f>
        <v>125530.56000000003</v>
      </c>
      <c r="O638">
        <f>tbl_salesdata[[#This Row],[Ship Date]]-tbl_salesdata[[#This Row],[Order Date]]</f>
        <v>7</v>
      </c>
      <c r="P638">
        <f>WEEKDAY(tbl_salesdata[[#This Row],[Order Date]],2)</f>
        <v>1</v>
      </c>
      <c r="Q638" t="str">
        <f>TEXT(tbl_salesdata[[#This Row],[Order Date]],"dddd")</f>
        <v>Monday</v>
      </c>
      <c r="R638" t="str">
        <f>IF(tbl_salesdata[[#This Row],[Weekdaynum]]&gt;5,"Yes","No")</f>
        <v>No</v>
      </c>
    </row>
    <row r="639" spans="1:18" hidden="1" x14ac:dyDescent="0.35">
      <c r="A639">
        <v>687482631</v>
      </c>
      <c r="B639" s="3">
        <v>44862</v>
      </c>
      <c r="C639" s="3">
        <v>44876</v>
      </c>
      <c r="D639" t="s">
        <v>211</v>
      </c>
      <c r="E639" t="s">
        <v>38</v>
      </c>
      <c r="F639" t="s">
        <v>40</v>
      </c>
      <c r="G639" t="s">
        <v>18</v>
      </c>
      <c r="H639" t="s">
        <v>15</v>
      </c>
      <c r="I639" s="9">
        <v>243</v>
      </c>
      <c r="J639" s="9">
        <v>651.21</v>
      </c>
      <c r="K639" s="9">
        <v>524.96</v>
      </c>
      <c r="L639" s="9">
        <f>tbl_salesdata[[#This Row],[Units Sold]]*tbl_salesdata[[#This Row],[Unit Cost]]</f>
        <v>127565.28000000001</v>
      </c>
      <c r="M639" s="9">
        <f>tbl_salesdata[[#This Row],[Units Sold]]*tbl_salesdata[[#This Row],[Unit Price]]</f>
        <v>158244.03</v>
      </c>
      <c r="N639" s="9">
        <f>tbl_salesdata[[#This Row],[Total Sales]]-tbl_salesdata[[#This Row],[Total Cost]]</f>
        <v>30678.749999999985</v>
      </c>
      <c r="O639">
        <f>tbl_salesdata[[#This Row],[Ship Date]]-tbl_salesdata[[#This Row],[Order Date]]</f>
        <v>14</v>
      </c>
      <c r="P639">
        <f>WEEKDAY(tbl_salesdata[[#This Row],[Order Date]],2)</f>
        <v>5</v>
      </c>
      <c r="Q639" t="str">
        <f>TEXT(tbl_salesdata[[#This Row],[Order Date]],"dddd")</f>
        <v>Friday</v>
      </c>
      <c r="R639" t="str">
        <f>IF(tbl_salesdata[[#This Row],[Weekdaynum]]&gt;5,"Yes","No")</f>
        <v>No</v>
      </c>
    </row>
    <row r="640" spans="1:18" hidden="1" x14ac:dyDescent="0.35">
      <c r="A640">
        <v>191690671</v>
      </c>
      <c r="B640" s="3">
        <v>42466</v>
      </c>
      <c r="C640" s="3">
        <v>42486</v>
      </c>
      <c r="D640" t="s">
        <v>92</v>
      </c>
      <c r="E640" t="s">
        <v>32</v>
      </c>
      <c r="F640" t="s">
        <v>42</v>
      </c>
      <c r="G640" t="s">
        <v>18</v>
      </c>
      <c r="H640" t="s">
        <v>34</v>
      </c>
      <c r="I640" s="9">
        <v>4384</v>
      </c>
      <c r="J640" s="9">
        <v>437.2</v>
      </c>
      <c r="K640" s="9">
        <v>263.33</v>
      </c>
      <c r="L640" s="9">
        <f>tbl_salesdata[[#This Row],[Units Sold]]*tbl_salesdata[[#This Row],[Unit Cost]]</f>
        <v>1154438.72</v>
      </c>
      <c r="M640" s="9">
        <f>tbl_salesdata[[#This Row],[Units Sold]]*tbl_salesdata[[#This Row],[Unit Price]]</f>
        <v>1916684.8</v>
      </c>
      <c r="N640" s="9">
        <f>tbl_salesdata[[#This Row],[Total Sales]]-tbl_salesdata[[#This Row],[Total Cost]]</f>
        <v>762246.08000000007</v>
      </c>
      <c r="O640">
        <f>tbl_salesdata[[#This Row],[Ship Date]]-tbl_salesdata[[#This Row],[Order Date]]</f>
        <v>20</v>
      </c>
      <c r="P640">
        <f>WEEKDAY(tbl_salesdata[[#This Row],[Order Date]],2)</f>
        <v>3</v>
      </c>
      <c r="Q640" t="str">
        <f>TEXT(tbl_salesdata[[#This Row],[Order Date]],"dddd")</f>
        <v>Wednesday</v>
      </c>
      <c r="R640" t="str">
        <f>IF(tbl_salesdata[[#This Row],[Weekdaynum]]&gt;5,"Yes","No")</f>
        <v>No</v>
      </c>
    </row>
    <row r="641" spans="1:18" hidden="1" x14ac:dyDescent="0.35">
      <c r="A641">
        <v>761970794</v>
      </c>
      <c r="B641" s="3">
        <v>42683</v>
      </c>
      <c r="C641" s="3">
        <v>42701</v>
      </c>
      <c r="D641" t="s">
        <v>212</v>
      </c>
      <c r="E641" t="s">
        <v>32</v>
      </c>
      <c r="F641" t="s">
        <v>25</v>
      </c>
      <c r="G641" t="s">
        <v>14</v>
      </c>
      <c r="H641" t="s">
        <v>19</v>
      </c>
      <c r="I641" s="9">
        <v>2945</v>
      </c>
      <c r="J641" s="9">
        <v>205.7</v>
      </c>
      <c r="K641" s="9">
        <v>117.11</v>
      </c>
      <c r="L641" s="9">
        <f>tbl_salesdata[[#This Row],[Units Sold]]*tbl_salesdata[[#This Row],[Unit Cost]]</f>
        <v>344888.95</v>
      </c>
      <c r="M641" s="9">
        <f>tbl_salesdata[[#This Row],[Units Sold]]*tbl_salesdata[[#This Row],[Unit Price]]</f>
        <v>605786.5</v>
      </c>
      <c r="N641" s="9">
        <f>tbl_salesdata[[#This Row],[Total Sales]]-tbl_salesdata[[#This Row],[Total Cost]]</f>
        <v>260897.55</v>
      </c>
      <c r="O641">
        <f>tbl_salesdata[[#This Row],[Ship Date]]-tbl_salesdata[[#This Row],[Order Date]]</f>
        <v>18</v>
      </c>
      <c r="P641">
        <f>WEEKDAY(tbl_salesdata[[#This Row],[Order Date]],2)</f>
        <v>3</v>
      </c>
      <c r="Q641" t="str">
        <f>TEXT(tbl_salesdata[[#This Row],[Order Date]],"dddd")</f>
        <v>Wednesday</v>
      </c>
      <c r="R641" t="str">
        <f>IF(tbl_salesdata[[#This Row],[Weekdaynum]]&gt;5,"Yes","No")</f>
        <v>No</v>
      </c>
    </row>
    <row r="642" spans="1:18" hidden="1" x14ac:dyDescent="0.35">
      <c r="A642">
        <v>243684327</v>
      </c>
      <c r="B642" s="3">
        <v>42878</v>
      </c>
      <c r="C642" s="3">
        <v>42890</v>
      </c>
      <c r="D642" t="s">
        <v>205</v>
      </c>
      <c r="E642" t="s">
        <v>21</v>
      </c>
      <c r="F642" t="s">
        <v>13</v>
      </c>
      <c r="G642" t="s">
        <v>14</v>
      </c>
      <c r="H642" t="s">
        <v>34</v>
      </c>
      <c r="I642" s="9">
        <v>462</v>
      </c>
      <c r="J642" s="9">
        <v>255.28</v>
      </c>
      <c r="K642" s="9">
        <v>159.41999999999999</v>
      </c>
      <c r="L642" s="9">
        <f>tbl_salesdata[[#This Row],[Units Sold]]*tbl_salesdata[[#This Row],[Unit Cost]]</f>
        <v>73652.039999999994</v>
      </c>
      <c r="M642" s="9">
        <f>tbl_salesdata[[#This Row],[Units Sold]]*tbl_salesdata[[#This Row],[Unit Price]]</f>
        <v>117939.36</v>
      </c>
      <c r="N642" s="9">
        <f>tbl_salesdata[[#This Row],[Total Sales]]-tbl_salesdata[[#This Row],[Total Cost]]</f>
        <v>44287.320000000007</v>
      </c>
      <c r="O642">
        <f>tbl_salesdata[[#This Row],[Ship Date]]-tbl_salesdata[[#This Row],[Order Date]]</f>
        <v>12</v>
      </c>
      <c r="P642">
        <f>WEEKDAY(tbl_salesdata[[#This Row],[Order Date]],2)</f>
        <v>2</v>
      </c>
      <c r="Q642" t="str">
        <f>TEXT(tbl_salesdata[[#This Row],[Order Date]],"dddd")</f>
        <v>Tuesday</v>
      </c>
      <c r="R642" t="str">
        <f>IF(tbl_salesdata[[#This Row],[Weekdaynum]]&gt;5,"Yes","No")</f>
        <v>No</v>
      </c>
    </row>
    <row r="643" spans="1:18" hidden="1" x14ac:dyDescent="0.35">
      <c r="A643">
        <v>152505099</v>
      </c>
      <c r="B643" s="3">
        <v>43958</v>
      </c>
      <c r="C643" s="3">
        <v>43959</v>
      </c>
      <c r="D643" t="s">
        <v>80</v>
      </c>
      <c r="E643" t="s">
        <v>21</v>
      </c>
      <c r="F643" t="s">
        <v>33</v>
      </c>
      <c r="G643" t="s">
        <v>18</v>
      </c>
      <c r="H643" t="s">
        <v>15</v>
      </c>
      <c r="I643" s="9">
        <v>8503</v>
      </c>
      <c r="J643" s="9">
        <v>109.28</v>
      </c>
      <c r="K643" s="9">
        <v>35.840000000000003</v>
      </c>
      <c r="L643" s="9">
        <f>tbl_salesdata[[#This Row],[Units Sold]]*tbl_salesdata[[#This Row],[Unit Cost]]</f>
        <v>304747.52000000002</v>
      </c>
      <c r="M643" s="9">
        <f>tbl_salesdata[[#This Row],[Units Sold]]*tbl_salesdata[[#This Row],[Unit Price]]</f>
        <v>929207.84</v>
      </c>
      <c r="N643" s="9">
        <f>tbl_salesdata[[#This Row],[Total Sales]]-tbl_salesdata[[#This Row],[Total Cost]]</f>
        <v>624460.31999999995</v>
      </c>
      <c r="O643">
        <f>tbl_salesdata[[#This Row],[Ship Date]]-tbl_salesdata[[#This Row],[Order Date]]</f>
        <v>1</v>
      </c>
      <c r="P643">
        <f>WEEKDAY(tbl_salesdata[[#This Row],[Order Date]],2)</f>
        <v>4</v>
      </c>
      <c r="Q643" t="str">
        <f>TEXT(tbl_salesdata[[#This Row],[Order Date]],"dddd")</f>
        <v>Thursday</v>
      </c>
      <c r="R643" t="str">
        <f>IF(tbl_salesdata[[#This Row],[Weekdaynum]]&gt;5,"Yes","No")</f>
        <v>No</v>
      </c>
    </row>
    <row r="644" spans="1:18" hidden="1" x14ac:dyDescent="0.35">
      <c r="A644">
        <v>724419438</v>
      </c>
      <c r="B644" s="3">
        <v>43986</v>
      </c>
      <c r="C644" s="3">
        <v>43987</v>
      </c>
      <c r="D644" t="s">
        <v>70</v>
      </c>
      <c r="E644" t="s">
        <v>29</v>
      </c>
      <c r="F644" t="s">
        <v>25</v>
      </c>
      <c r="G644" t="s">
        <v>14</v>
      </c>
      <c r="H644" t="s">
        <v>15</v>
      </c>
      <c r="I644" s="9">
        <v>665</v>
      </c>
      <c r="J644" s="9">
        <v>205.7</v>
      </c>
      <c r="K644" s="9">
        <v>117.11</v>
      </c>
      <c r="L644" s="9">
        <f>tbl_salesdata[[#This Row],[Units Sold]]*tbl_salesdata[[#This Row],[Unit Cost]]</f>
        <v>77878.149999999994</v>
      </c>
      <c r="M644" s="9">
        <f>tbl_salesdata[[#This Row],[Units Sold]]*tbl_salesdata[[#This Row],[Unit Price]]</f>
        <v>136790.5</v>
      </c>
      <c r="N644" s="9">
        <f>tbl_salesdata[[#This Row],[Total Sales]]-tbl_salesdata[[#This Row],[Total Cost]]</f>
        <v>58912.350000000006</v>
      </c>
      <c r="O644">
        <f>tbl_salesdata[[#This Row],[Ship Date]]-tbl_salesdata[[#This Row],[Order Date]]</f>
        <v>1</v>
      </c>
      <c r="P644">
        <f>WEEKDAY(tbl_salesdata[[#This Row],[Order Date]],2)</f>
        <v>4</v>
      </c>
      <c r="Q644" t="str">
        <f>TEXT(tbl_salesdata[[#This Row],[Order Date]],"dddd")</f>
        <v>Thursday</v>
      </c>
      <c r="R644" t="str">
        <f>IF(tbl_salesdata[[#This Row],[Weekdaynum]]&gt;5,"Yes","No")</f>
        <v>No</v>
      </c>
    </row>
    <row r="645" spans="1:18" hidden="1" x14ac:dyDescent="0.35">
      <c r="A645">
        <v>465726172</v>
      </c>
      <c r="B645" s="3">
        <v>44728</v>
      </c>
      <c r="C645" s="3">
        <v>44749</v>
      </c>
      <c r="D645" t="s">
        <v>200</v>
      </c>
      <c r="E645" t="s">
        <v>24</v>
      </c>
      <c r="F645" t="s">
        <v>76</v>
      </c>
      <c r="G645" t="s">
        <v>18</v>
      </c>
      <c r="H645" t="s">
        <v>15</v>
      </c>
      <c r="I645" s="9">
        <v>7579</v>
      </c>
      <c r="J645" s="9">
        <v>668.27</v>
      </c>
      <c r="K645" s="9">
        <v>502.54</v>
      </c>
      <c r="L645" s="9">
        <f>tbl_salesdata[[#This Row],[Units Sold]]*tbl_salesdata[[#This Row],[Unit Cost]]</f>
        <v>3808750.66</v>
      </c>
      <c r="M645" s="9">
        <f>tbl_salesdata[[#This Row],[Units Sold]]*tbl_salesdata[[#This Row],[Unit Price]]</f>
        <v>5064818.33</v>
      </c>
      <c r="N645" s="9">
        <f>tbl_salesdata[[#This Row],[Total Sales]]-tbl_salesdata[[#This Row],[Total Cost]]</f>
        <v>1256067.67</v>
      </c>
      <c r="O645">
        <f>tbl_salesdata[[#This Row],[Ship Date]]-tbl_salesdata[[#This Row],[Order Date]]</f>
        <v>21</v>
      </c>
      <c r="P645">
        <f>WEEKDAY(tbl_salesdata[[#This Row],[Order Date]],2)</f>
        <v>4</v>
      </c>
      <c r="Q645" t="str">
        <f>TEXT(tbl_salesdata[[#This Row],[Order Date]],"dddd")</f>
        <v>Thursday</v>
      </c>
      <c r="R645" t="str">
        <f>IF(tbl_salesdata[[#This Row],[Weekdaynum]]&gt;5,"Yes","No")</f>
        <v>No</v>
      </c>
    </row>
    <row r="646" spans="1:18" hidden="1" x14ac:dyDescent="0.35">
      <c r="A646">
        <v>203036630</v>
      </c>
      <c r="B646" s="3">
        <v>42179</v>
      </c>
      <c r="C646" s="3">
        <v>42182</v>
      </c>
      <c r="D646" t="s">
        <v>215</v>
      </c>
      <c r="E646" t="s">
        <v>21</v>
      </c>
      <c r="F646" t="s">
        <v>13</v>
      </c>
      <c r="G646" t="s">
        <v>14</v>
      </c>
      <c r="H646" t="s">
        <v>26</v>
      </c>
      <c r="I646" s="9">
        <v>1905</v>
      </c>
      <c r="J646" s="9">
        <v>255.28</v>
      </c>
      <c r="K646" s="9">
        <v>159.41999999999999</v>
      </c>
      <c r="L646" s="9">
        <f>tbl_salesdata[[#This Row],[Units Sold]]*tbl_salesdata[[#This Row],[Unit Cost]]</f>
        <v>303695.09999999998</v>
      </c>
      <c r="M646" s="9">
        <f>tbl_salesdata[[#This Row],[Units Sold]]*tbl_salesdata[[#This Row],[Unit Price]]</f>
        <v>486308.4</v>
      </c>
      <c r="N646" s="9">
        <f>tbl_salesdata[[#This Row],[Total Sales]]-tbl_salesdata[[#This Row],[Total Cost]]</f>
        <v>182613.30000000005</v>
      </c>
      <c r="O646">
        <f>tbl_salesdata[[#This Row],[Ship Date]]-tbl_salesdata[[#This Row],[Order Date]]</f>
        <v>3</v>
      </c>
      <c r="P646">
        <f>WEEKDAY(tbl_salesdata[[#This Row],[Order Date]],2)</f>
        <v>3</v>
      </c>
      <c r="Q646" t="str">
        <f>TEXT(tbl_salesdata[[#This Row],[Order Date]],"dddd")</f>
        <v>Wednesday</v>
      </c>
      <c r="R646" t="str">
        <f>IF(tbl_salesdata[[#This Row],[Weekdaynum]]&gt;5,"Yes","No")</f>
        <v>No</v>
      </c>
    </row>
    <row r="647" spans="1:18" hidden="1" x14ac:dyDescent="0.35">
      <c r="A647">
        <v>833274638</v>
      </c>
      <c r="B647" s="3">
        <v>44231</v>
      </c>
      <c r="C647" s="3">
        <v>44239</v>
      </c>
      <c r="D647" t="s">
        <v>163</v>
      </c>
      <c r="E647" t="s">
        <v>38</v>
      </c>
      <c r="F647" t="s">
        <v>47</v>
      </c>
      <c r="G647" t="s">
        <v>14</v>
      </c>
      <c r="H647" t="s">
        <v>15</v>
      </c>
      <c r="I647" s="9">
        <v>3337</v>
      </c>
      <c r="J647" s="9">
        <v>421.89</v>
      </c>
      <c r="K647" s="9">
        <v>364.69</v>
      </c>
      <c r="L647" s="9">
        <f>tbl_salesdata[[#This Row],[Units Sold]]*tbl_salesdata[[#This Row],[Unit Cost]]</f>
        <v>1216970.53</v>
      </c>
      <c r="M647" s="9">
        <f>tbl_salesdata[[#This Row],[Units Sold]]*tbl_salesdata[[#This Row],[Unit Price]]</f>
        <v>1407846.93</v>
      </c>
      <c r="N647" s="9">
        <f>tbl_salesdata[[#This Row],[Total Sales]]-tbl_salesdata[[#This Row],[Total Cost]]</f>
        <v>190876.39999999991</v>
      </c>
      <c r="O647">
        <f>tbl_salesdata[[#This Row],[Ship Date]]-tbl_salesdata[[#This Row],[Order Date]]</f>
        <v>8</v>
      </c>
      <c r="P647">
        <f>WEEKDAY(tbl_salesdata[[#This Row],[Order Date]],2)</f>
        <v>4</v>
      </c>
      <c r="Q647" t="str">
        <f>TEXT(tbl_salesdata[[#This Row],[Order Date]],"dddd")</f>
        <v>Thursday</v>
      </c>
      <c r="R647" t="str">
        <f>IF(tbl_salesdata[[#This Row],[Weekdaynum]]&gt;5,"Yes","No")</f>
        <v>No</v>
      </c>
    </row>
    <row r="648" spans="1:18" hidden="1" x14ac:dyDescent="0.35">
      <c r="A648">
        <v>173676526</v>
      </c>
      <c r="B648" s="3">
        <v>43926</v>
      </c>
      <c r="C648" s="3">
        <v>43932</v>
      </c>
      <c r="D648" t="s">
        <v>202</v>
      </c>
      <c r="E648" t="s">
        <v>38</v>
      </c>
      <c r="F648" t="s">
        <v>76</v>
      </c>
      <c r="G648" t="s">
        <v>18</v>
      </c>
      <c r="H648" t="s">
        <v>34</v>
      </c>
      <c r="I648" s="9">
        <v>3598</v>
      </c>
      <c r="J648" s="9">
        <v>668.27</v>
      </c>
      <c r="K648" s="9">
        <v>502.54</v>
      </c>
      <c r="L648" s="9">
        <f>tbl_salesdata[[#This Row],[Units Sold]]*tbl_salesdata[[#This Row],[Unit Cost]]</f>
        <v>1808138.9200000002</v>
      </c>
      <c r="M648" s="9">
        <f>tbl_salesdata[[#This Row],[Units Sold]]*tbl_salesdata[[#This Row],[Unit Price]]</f>
        <v>2404435.46</v>
      </c>
      <c r="N648" s="9">
        <f>tbl_salesdata[[#This Row],[Total Sales]]-tbl_salesdata[[#This Row],[Total Cost]]</f>
        <v>596296.5399999998</v>
      </c>
      <c r="O648">
        <f>tbl_salesdata[[#This Row],[Ship Date]]-tbl_salesdata[[#This Row],[Order Date]]</f>
        <v>6</v>
      </c>
      <c r="P648">
        <f>WEEKDAY(tbl_salesdata[[#This Row],[Order Date]],2)</f>
        <v>7</v>
      </c>
      <c r="Q648" t="str">
        <f>TEXT(tbl_salesdata[[#This Row],[Order Date]],"dddd")</f>
        <v>Sunday</v>
      </c>
      <c r="R648" t="str">
        <f>IF(tbl_salesdata[[#This Row],[Weekdaynum]]&gt;5,"Yes","No")</f>
        <v>Yes</v>
      </c>
    </row>
    <row r="649" spans="1:18" hidden="1" x14ac:dyDescent="0.35">
      <c r="A649">
        <v>611791121</v>
      </c>
      <c r="B649" s="3">
        <v>42394</v>
      </c>
      <c r="C649" s="3">
        <v>42396</v>
      </c>
      <c r="D649" t="s">
        <v>100</v>
      </c>
      <c r="E649" t="s">
        <v>21</v>
      </c>
      <c r="F649" t="s">
        <v>17</v>
      </c>
      <c r="G649" t="s">
        <v>18</v>
      </c>
      <c r="H649" t="s">
        <v>19</v>
      </c>
      <c r="I649" s="9">
        <v>1443</v>
      </c>
      <c r="J649" s="9">
        <v>152.58000000000001</v>
      </c>
      <c r="K649" s="9">
        <v>97.44</v>
      </c>
      <c r="L649" s="9">
        <f>tbl_salesdata[[#This Row],[Units Sold]]*tbl_salesdata[[#This Row],[Unit Cost]]</f>
        <v>140605.91999999998</v>
      </c>
      <c r="M649" s="9">
        <f>tbl_salesdata[[#This Row],[Units Sold]]*tbl_salesdata[[#This Row],[Unit Price]]</f>
        <v>220172.94000000003</v>
      </c>
      <c r="N649" s="9">
        <f>tbl_salesdata[[#This Row],[Total Sales]]-tbl_salesdata[[#This Row],[Total Cost]]</f>
        <v>79567.020000000048</v>
      </c>
      <c r="O649">
        <f>tbl_salesdata[[#This Row],[Ship Date]]-tbl_salesdata[[#This Row],[Order Date]]</f>
        <v>2</v>
      </c>
      <c r="P649">
        <f>WEEKDAY(tbl_salesdata[[#This Row],[Order Date]],2)</f>
        <v>1</v>
      </c>
      <c r="Q649" t="str">
        <f>TEXT(tbl_salesdata[[#This Row],[Order Date]],"dddd")</f>
        <v>Monday</v>
      </c>
      <c r="R649" t="str">
        <f>IF(tbl_salesdata[[#This Row],[Weekdaynum]]&gt;5,"Yes","No")</f>
        <v>No</v>
      </c>
    </row>
    <row r="650" spans="1:18" hidden="1" x14ac:dyDescent="0.35">
      <c r="A650">
        <v>555479753</v>
      </c>
      <c r="B650" s="3">
        <v>43500</v>
      </c>
      <c r="C650" s="3">
        <v>43520</v>
      </c>
      <c r="D650" t="s">
        <v>132</v>
      </c>
      <c r="E650" t="s">
        <v>38</v>
      </c>
      <c r="F650" t="s">
        <v>42</v>
      </c>
      <c r="G650" t="s">
        <v>18</v>
      </c>
      <c r="H650" t="s">
        <v>19</v>
      </c>
      <c r="I650" s="9">
        <v>7658</v>
      </c>
      <c r="J650" s="9">
        <v>437.2</v>
      </c>
      <c r="K650" s="9">
        <v>263.33</v>
      </c>
      <c r="L650" s="9">
        <f>tbl_salesdata[[#This Row],[Units Sold]]*tbl_salesdata[[#This Row],[Unit Cost]]</f>
        <v>2016581.14</v>
      </c>
      <c r="M650" s="9">
        <f>tbl_salesdata[[#This Row],[Units Sold]]*tbl_salesdata[[#This Row],[Unit Price]]</f>
        <v>3348077.6</v>
      </c>
      <c r="N650" s="9">
        <f>tbl_salesdata[[#This Row],[Total Sales]]-tbl_salesdata[[#This Row],[Total Cost]]</f>
        <v>1331496.4600000002</v>
      </c>
      <c r="O650">
        <f>tbl_salesdata[[#This Row],[Ship Date]]-tbl_salesdata[[#This Row],[Order Date]]</f>
        <v>20</v>
      </c>
      <c r="P650">
        <f>WEEKDAY(tbl_salesdata[[#This Row],[Order Date]],2)</f>
        <v>1</v>
      </c>
      <c r="Q650" t="str">
        <f>TEXT(tbl_salesdata[[#This Row],[Order Date]],"dddd")</f>
        <v>Monday</v>
      </c>
      <c r="R650" t="str">
        <f>IF(tbl_salesdata[[#This Row],[Weekdaynum]]&gt;5,"Yes","No")</f>
        <v>No</v>
      </c>
    </row>
    <row r="651" spans="1:18" hidden="1" x14ac:dyDescent="0.35">
      <c r="A651">
        <v>282916247</v>
      </c>
      <c r="B651" s="3">
        <v>43803</v>
      </c>
      <c r="C651" s="3">
        <v>43822</v>
      </c>
      <c r="D651" t="s">
        <v>213</v>
      </c>
      <c r="E651" t="s">
        <v>38</v>
      </c>
      <c r="F651" t="s">
        <v>22</v>
      </c>
      <c r="G651" t="s">
        <v>18</v>
      </c>
      <c r="H651" t="s">
        <v>34</v>
      </c>
      <c r="I651" s="9">
        <v>59</v>
      </c>
      <c r="J651" s="9">
        <v>47.45</v>
      </c>
      <c r="K651" s="9">
        <v>31.79</v>
      </c>
      <c r="L651" s="9">
        <f>tbl_salesdata[[#This Row],[Units Sold]]*tbl_salesdata[[#This Row],[Unit Cost]]</f>
        <v>1875.61</v>
      </c>
      <c r="M651" s="9">
        <f>tbl_salesdata[[#This Row],[Units Sold]]*tbl_salesdata[[#This Row],[Unit Price]]</f>
        <v>2799.55</v>
      </c>
      <c r="N651" s="9">
        <f>tbl_salesdata[[#This Row],[Total Sales]]-tbl_salesdata[[#This Row],[Total Cost]]</f>
        <v>923.94000000000028</v>
      </c>
      <c r="O651">
        <f>tbl_salesdata[[#This Row],[Ship Date]]-tbl_salesdata[[#This Row],[Order Date]]</f>
        <v>19</v>
      </c>
      <c r="P651">
        <f>WEEKDAY(tbl_salesdata[[#This Row],[Order Date]],2)</f>
        <v>3</v>
      </c>
      <c r="Q651" t="str">
        <f>TEXT(tbl_salesdata[[#This Row],[Order Date]],"dddd")</f>
        <v>Wednesday</v>
      </c>
      <c r="R651" t="str">
        <f>IF(tbl_salesdata[[#This Row],[Weekdaynum]]&gt;5,"Yes","No")</f>
        <v>No</v>
      </c>
    </row>
    <row r="652" spans="1:18" hidden="1" x14ac:dyDescent="0.35">
      <c r="A652">
        <v>592586934</v>
      </c>
      <c r="B652" s="3">
        <v>42024</v>
      </c>
      <c r="C652" s="3">
        <v>42032</v>
      </c>
      <c r="D652" t="s">
        <v>63</v>
      </c>
      <c r="E652" t="s">
        <v>32</v>
      </c>
      <c r="F652" t="s">
        <v>25</v>
      </c>
      <c r="G652" t="s">
        <v>14</v>
      </c>
      <c r="H652" t="s">
        <v>19</v>
      </c>
      <c r="I652" s="9">
        <v>8497</v>
      </c>
      <c r="J652" s="9">
        <v>205.7</v>
      </c>
      <c r="K652" s="9">
        <v>117.11</v>
      </c>
      <c r="L652" s="9">
        <f>tbl_salesdata[[#This Row],[Units Sold]]*tbl_salesdata[[#This Row],[Unit Cost]]</f>
        <v>995083.67</v>
      </c>
      <c r="M652" s="9">
        <f>tbl_salesdata[[#This Row],[Units Sold]]*tbl_salesdata[[#This Row],[Unit Price]]</f>
        <v>1747832.9</v>
      </c>
      <c r="N652" s="9">
        <f>tbl_salesdata[[#This Row],[Total Sales]]-tbl_salesdata[[#This Row],[Total Cost]]</f>
        <v>752749.22999999986</v>
      </c>
      <c r="O652">
        <f>tbl_salesdata[[#This Row],[Ship Date]]-tbl_salesdata[[#This Row],[Order Date]]</f>
        <v>8</v>
      </c>
      <c r="P652">
        <f>WEEKDAY(tbl_salesdata[[#This Row],[Order Date]],2)</f>
        <v>2</v>
      </c>
      <c r="Q652" t="str">
        <f>TEXT(tbl_salesdata[[#This Row],[Order Date]],"dddd")</f>
        <v>Tuesday</v>
      </c>
      <c r="R652" t="str">
        <f>IF(tbl_salesdata[[#This Row],[Weekdaynum]]&gt;5,"Yes","No")</f>
        <v>No</v>
      </c>
    </row>
    <row r="653" spans="1:18" hidden="1" x14ac:dyDescent="0.35">
      <c r="A653">
        <v>553290641</v>
      </c>
      <c r="B653" s="3">
        <v>44656</v>
      </c>
      <c r="C653" s="3">
        <v>44677</v>
      </c>
      <c r="D653" t="s">
        <v>182</v>
      </c>
      <c r="E653" t="s">
        <v>12</v>
      </c>
      <c r="F653" t="s">
        <v>33</v>
      </c>
      <c r="G653" t="s">
        <v>14</v>
      </c>
      <c r="H653" t="s">
        <v>15</v>
      </c>
      <c r="I653" s="9">
        <v>9851</v>
      </c>
      <c r="J653" s="9">
        <v>109.28</v>
      </c>
      <c r="K653" s="9">
        <v>35.840000000000003</v>
      </c>
      <c r="L653" s="9">
        <f>tbl_salesdata[[#This Row],[Units Sold]]*tbl_salesdata[[#This Row],[Unit Cost]]</f>
        <v>353059.84000000003</v>
      </c>
      <c r="M653" s="9">
        <f>tbl_salesdata[[#This Row],[Units Sold]]*tbl_salesdata[[#This Row],[Unit Price]]</f>
        <v>1076517.28</v>
      </c>
      <c r="N653" s="9">
        <f>tbl_salesdata[[#This Row],[Total Sales]]-tbl_salesdata[[#This Row],[Total Cost]]</f>
        <v>723457.44</v>
      </c>
      <c r="O653">
        <f>tbl_salesdata[[#This Row],[Ship Date]]-tbl_salesdata[[#This Row],[Order Date]]</f>
        <v>21</v>
      </c>
      <c r="P653">
        <f>WEEKDAY(tbl_salesdata[[#This Row],[Order Date]],2)</f>
        <v>2</v>
      </c>
      <c r="Q653" t="str">
        <f>TEXT(tbl_salesdata[[#This Row],[Order Date]],"dddd")</f>
        <v>Tuesday</v>
      </c>
      <c r="R653" t="str">
        <f>IF(tbl_salesdata[[#This Row],[Weekdaynum]]&gt;5,"Yes","No")</f>
        <v>No</v>
      </c>
    </row>
    <row r="654" spans="1:18" hidden="1" x14ac:dyDescent="0.35">
      <c r="A654">
        <v>654138696</v>
      </c>
      <c r="B654" s="3">
        <v>42772</v>
      </c>
      <c r="C654" s="3">
        <v>42778</v>
      </c>
      <c r="D654" t="s">
        <v>183</v>
      </c>
      <c r="E654" t="s">
        <v>24</v>
      </c>
      <c r="F654" t="s">
        <v>33</v>
      </c>
      <c r="G654" t="s">
        <v>14</v>
      </c>
      <c r="H654" t="s">
        <v>19</v>
      </c>
      <c r="I654" s="9">
        <v>3031</v>
      </c>
      <c r="J654" s="9">
        <v>109.28</v>
      </c>
      <c r="K654" s="9">
        <v>35.840000000000003</v>
      </c>
      <c r="L654" s="9">
        <f>tbl_salesdata[[#This Row],[Units Sold]]*tbl_salesdata[[#This Row],[Unit Cost]]</f>
        <v>108631.04000000001</v>
      </c>
      <c r="M654" s="9">
        <f>tbl_salesdata[[#This Row],[Units Sold]]*tbl_salesdata[[#This Row],[Unit Price]]</f>
        <v>331227.68</v>
      </c>
      <c r="N654" s="9">
        <f>tbl_salesdata[[#This Row],[Total Sales]]-tbl_salesdata[[#This Row],[Total Cost]]</f>
        <v>222596.63999999998</v>
      </c>
      <c r="O654">
        <f>tbl_salesdata[[#This Row],[Ship Date]]-tbl_salesdata[[#This Row],[Order Date]]</f>
        <v>6</v>
      </c>
      <c r="P654">
        <f>WEEKDAY(tbl_salesdata[[#This Row],[Order Date]],2)</f>
        <v>1</v>
      </c>
      <c r="Q654" t="str">
        <f>TEXT(tbl_salesdata[[#This Row],[Order Date]],"dddd")</f>
        <v>Monday</v>
      </c>
      <c r="R654" t="str">
        <f>IF(tbl_salesdata[[#This Row],[Weekdaynum]]&gt;5,"Yes","No")</f>
        <v>No</v>
      </c>
    </row>
    <row r="655" spans="1:18" hidden="1" x14ac:dyDescent="0.35">
      <c r="A655">
        <v>554554927</v>
      </c>
      <c r="B655" s="3">
        <v>44034</v>
      </c>
      <c r="C655" s="3">
        <v>44051</v>
      </c>
      <c r="D655" t="s">
        <v>80</v>
      </c>
      <c r="E655" t="s">
        <v>21</v>
      </c>
      <c r="F655" t="s">
        <v>25</v>
      </c>
      <c r="G655" t="s">
        <v>18</v>
      </c>
      <c r="H655" t="s">
        <v>19</v>
      </c>
      <c r="I655" s="9">
        <v>3981</v>
      </c>
      <c r="J655" s="9">
        <v>205.7</v>
      </c>
      <c r="K655" s="9">
        <v>117.11</v>
      </c>
      <c r="L655" s="9">
        <f>tbl_salesdata[[#This Row],[Units Sold]]*tbl_salesdata[[#This Row],[Unit Cost]]</f>
        <v>466214.91</v>
      </c>
      <c r="M655" s="9">
        <f>tbl_salesdata[[#This Row],[Units Sold]]*tbl_salesdata[[#This Row],[Unit Price]]</f>
        <v>818891.7</v>
      </c>
      <c r="N655" s="9">
        <f>tbl_salesdata[[#This Row],[Total Sales]]-tbl_salesdata[[#This Row],[Total Cost]]</f>
        <v>352676.79</v>
      </c>
      <c r="O655">
        <f>tbl_salesdata[[#This Row],[Ship Date]]-tbl_salesdata[[#This Row],[Order Date]]</f>
        <v>17</v>
      </c>
      <c r="P655">
        <f>WEEKDAY(tbl_salesdata[[#This Row],[Order Date]],2)</f>
        <v>3</v>
      </c>
      <c r="Q655" t="str">
        <f>TEXT(tbl_salesdata[[#This Row],[Order Date]],"dddd")</f>
        <v>Wednesday</v>
      </c>
      <c r="R655" t="str">
        <f>IF(tbl_salesdata[[#This Row],[Weekdaynum]]&gt;5,"Yes","No")</f>
        <v>No</v>
      </c>
    </row>
    <row r="656" spans="1:18" x14ac:dyDescent="0.35">
      <c r="A656">
        <v>910233867</v>
      </c>
      <c r="B656" s="3">
        <v>44709</v>
      </c>
      <c r="C656" s="3">
        <v>44722</v>
      </c>
      <c r="D656" t="s">
        <v>131</v>
      </c>
      <c r="E656" t="s">
        <v>32</v>
      </c>
      <c r="F656" t="s">
        <v>47</v>
      </c>
      <c r="G656" t="s">
        <v>18</v>
      </c>
      <c r="H656" t="s">
        <v>19</v>
      </c>
      <c r="I656" s="9">
        <v>7283</v>
      </c>
      <c r="J656" s="9">
        <v>421.89</v>
      </c>
      <c r="K656" s="9">
        <v>364.69</v>
      </c>
      <c r="L656" s="9">
        <f>tbl_salesdata[[#This Row],[Units Sold]]*tbl_salesdata[[#This Row],[Unit Cost]]</f>
        <v>2656037.27</v>
      </c>
      <c r="M656" s="9">
        <f>tbl_salesdata[[#This Row],[Units Sold]]*tbl_salesdata[[#This Row],[Unit Price]]</f>
        <v>3072624.87</v>
      </c>
      <c r="N656" s="9">
        <f>tbl_salesdata[[#This Row],[Total Sales]]-tbl_salesdata[[#This Row],[Total Cost]]</f>
        <v>416587.60000000009</v>
      </c>
      <c r="O656">
        <f>tbl_salesdata[[#This Row],[Ship Date]]-tbl_salesdata[[#This Row],[Order Date]]</f>
        <v>13</v>
      </c>
      <c r="P656">
        <f>WEEKDAY(tbl_salesdata[[#This Row],[Order Date]],2)</f>
        <v>6</v>
      </c>
      <c r="Q656" t="str">
        <f>TEXT(tbl_salesdata[[#This Row],[Order Date]],"dddd")</f>
        <v>Saturday</v>
      </c>
      <c r="R656" t="str">
        <f>IF(tbl_salesdata[[#This Row],[Weekdaynum]]&gt;5,"Yes","No")</f>
        <v>Yes</v>
      </c>
    </row>
    <row r="657" spans="1:18" x14ac:dyDescent="0.35">
      <c r="A657">
        <v>568995511</v>
      </c>
      <c r="B657" s="3">
        <v>42259</v>
      </c>
      <c r="C657" s="3">
        <v>42261</v>
      </c>
      <c r="D657" t="s">
        <v>149</v>
      </c>
      <c r="E657" t="s">
        <v>12</v>
      </c>
      <c r="F657" t="s">
        <v>47</v>
      </c>
      <c r="G657" t="s">
        <v>14</v>
      </c>
      <c r="H657" t="s">
        <v>19</v>
      </c>
      <c r="I657" s="9">
        <v>7271</v>
      </c>
      <c r="J657" s="9">
        <v>421.89</v>
      </c>
      <c r="K657" s="9">
        <v>364.69</v>
      </c>
      <c r="L657" s="9">
        <f>tbl_salesdata[[#This Row],[Units Sold]]*tbl_salesdata[[#This Row],[Unit Cost]]</f>
        <v>2651660.9899999998</v>
      </c>
      <c r="M657" s="9">
        <f>tbl_salesdata[[#This Row],[Units Sold]]*tbl_salesdata[[#This Row],[Unit Price]]</f>
        <v>3067562.19</v>
      </c>
      <c r="N657" s="9">
        <f>tbl_salesdata[[#This Row],[Total Sales]]-tbl_salesdata[[#This Row],[Total Cost]]</f>
        <v>415901.20000000019</v>
      </c>
      <c r="O657">
        <f>tbl_salesdata[[#This Row],[Ship Date]]-tbl_salesdata[[#This Row],[Order Date]]</f>
        <v>2</v>
      </c>
      <c r="P657">
        <f>WEEKDAY(tbl_salesdata[[#This Row],[Order Date]],2)</f>
        <v>6</v>
      </c>
      <c r="Q657" t="str">
        <f>TEXT(tbl_salesdata[[#This Row],[Order Date]],"dddd")</f>
        <v>Saturday</v>
      </c>
      <c r="R657" t="str">
        <f>IF(tbl_salesdata[[#This Row],[Weekdaynum]]&gt;5,"Yes","No")</f>
        <v>Yes</v>
      </c>
    </row>
    <row r="658" spans="1:18" hidden="1" x14ac:dyDescent="0.35">
      <c r="A658">
        <v>752138459</v>
      </c>
      <c r="B658" s="3">
        <v>44432</v>
      </c>
      <c r="C658" s="3">
        <v>44434</v>
      </c>
      <c r="D658" t="s">
        <v>202</v>
      </c>
      <c r="E658" t="s">
        <v>38</v>
      </c>
      <c r="F658" t="s">
        <v>13</v>
      </c>
      <c r="G658" t="s">
        <v>18</v>
      </c>
      <c r="H658" t="s">
        <v>19</v>
      </c>
      <c r="I658" s="9">
        <v>3339</v>
      </c>
      <c r="J658" s="9">
        <v>255.28</v>
      </c>
      <c r="K658" s="9">
        <v>159.41999999999999</v>
      </c>
      <c r="L658" s="9">
        <f>tbl_salesdata[[#This Row],[Units Sold]]*tbl_salesdata[[#This Row],[Unit Cost]]</f>
        <v>532303.38</v>
      </c>
      <c r="M658" s="9">
        <f>tbl_salesdata[[#This Row],[Units Sold]]*tbl_salesdata[[#This Row],[Unit Price]]</f>
        <v>852379.92</v>
      </c>
      <c r="N658" s="9">
        <f>tbl_salesdata[[#This Row],[Total Sales]]-tbl_salesdata[[#This Row],[Total Cost]]</f>
        <v>320076.54000000004</v>
      </c>
      <c r="O658">
        <f>tbl_salesdata[[#This Row],[Ship Date]]-tbl_salesdata[[#This Row],[Order Date]]</f>
        <v>2</v>
      </c>
      <c r="P658">
        <f>WEEKDAY(tbl_salesdata[[#This Row],[Order Date]],2)</f>
        <v>2</v>
      </c>
      <c r="Q658" t="str">
        <f>TEXT(tbl_salesdata[[#This Row],[Order Date]],"dddd")</f>
        <v>Tuesday</v>
      </c>
      <c r="R658" t="str">
        <f>IF(tbl_salesdata[[#This Row],[Weekdaynum]]&gt;5,"Yes","No")</f>
        <v>No</v>
      </c>
    </row>
    <row r="659" spans="1:18" hidden="1" x14ac:dyDescent="0.35">
      <c r="A659">
        <v>101315677</v>
      </c>
      <c r="B659" s="3">
        <v>43776</v>
      </c>
      <c r="C659" s="3">
        <v>43785</v>
      </c>
      <c r="D659" t="s">
        <v>132</v>
      </c>
      <c r="E659" t="s">
        <v>38</v>
      </c>
      <c r="F659" t="s">
        <v>68</v>
      </c>
      <c r="G659" t="s">
        <v>14</v>
      </c>
      <c r="H659" t="s">
        <v>26</v>
      </c>
      <c r="I659" s="9">
        <v>415</v>
      </c>
      <c r="J659" s="9">
        <v>154.06</v>
      </c>
      <c r="K659" s="9">
        <v>90.93</v>
      </c>
      <c r="L659" s="9">
        <f>tbl_salesdata[[#This Row],[Units Sold]]*tbl_salesdata[[#This Row],[Unit Cost]]</f>
        <v>37735.950000000004</v>
      </c>
      <c r="M659" s="9">
        <f>tbl_salesdata[[#This Row],[Units Sold]]*tbl_salesdata[[#This Row],[Unit Price]]</f>
        <v>63934.9</v>
      </c>
      <c r="N659" s="9">
        <f>tbl_salesdata[[#This Row],[Total Sales]]-tbl_salesdata[[#This Row],[Total Cost]]</f>
        <v>26198.949999999997</v>
      </c>
      <c r="O659">
        <f>tbl_salesdata[[#This Row],[Ship Date]]-tbl_salesdata[[#This Row],[Order Date]]</f>
        <v>9</v>
      </c>
      <c r="P659">
        <f>WEEKDAY(tbl_salesdata[[#This Row],[Order Date]],2)</f>
        <v>4</v>
      </c>
      <c r="Q659" t="str">
        <f>TEXT(tbl_salesdata[[#This Row],[Order Date]],"dddd")</f>
        <v>Thursday</v>
      </c>
      <c r="R659" t="str">
        <f>IF(tbl_salesdata[[#This Row],[Weekdaynum]]&gt;5,"Yes","No")</f>
        <v>No</v>
      </c>
    </row>
    <row r="660" spans="1:18" hidden="1" x14ac:dyDescent="0.35">
      <c r="A660">
        <v>851867711</v>
      </c>
      <c r="B660" s="3">
        <v>44392</v>
      </c>
      <c r="C660" s="3">
        <v>44396</v>
      </c>
      <c r="D660" t="s">
        <v>27</v>
      </c>
      <c r="E660" t="s">
        <v>24</v>
      </c>
      <c r="F660" t="s">
        <v>25</v>
      </c>
      <c r="G660" t="s">
        <v>14</v>
      </c>
      <c r="H660" t="s">
        <v>19</v>
      </c>
      <c r="I660" s="9">
        <v>5441</v>
      </c>
      <c r="J660" s="9">
        <v>205.7</v>
      </c>
      <c r="K660" s="9">
        <v>117.11</v>
      </c>
      <c r="L660" s="9">
        <f>tbl_salesdata[[#This Row],[Units Sold]]*tbl_salesdata[[#This Row],[Unit Cost]]</f>
        <v>637195.51</v>
      </c>
      <c r="M660" s="9">
        <f>tbl_salesdata[[#This Row],[Units Sold]]*tbl_salesdata[[#This Row],[Unit Price]]</f>
        <v>1119213.7</v>
      </c>
      <c r="N660" s="9">
        <f>tbl_salesdata[[#This Row],[Total Sales]]-tbl_salesdata[[#This Row],[Total Cost]]</f>
        <v>482018.18999999994</v>
      </c>
      <c r="O660">
        <f>tbl_salesdata[[#This Row],[Ship Date]]-tbl_salesdata[[#This Row],[Order Date]]</f>
        <v>4</v>
      </c>
      <c r="P660">
        <f>WEEKDAY(tbl_salesdata[[#This Row],[Order Date]],2)</f>
        <v>4</v>
      </c>
      <c r="Q660" t="str">
        <f>TEXT(tbl_salesdata[[#This Row],[Order Date]],"dddd")</f>
        <v>Thursday</v>
      </c>
      <c r="R660" t="str">
        <f>IF(tbl_salesdata[[#This Row],[Weekdaynum]]&gt;5,"Yes","No")</f>
        <v>No</v>
      </c>
    </row>
    <row r="661" spans="1:18" hidden="1" x14ac:dyDescent="0.35">
      <c r="A661">
        <v>835093390</v>
      </c>
      <c r="B661" s="3">
        <v>43308</v>
      </c>
      <c r="C661" s="3">
        <v>43328</v>
      </c>
      <c r="D661" t="s">
        <v>184</v>
      </c>
      <c r="E661" t="s">
        <v>21</v>
      </c>
      <c r="F661" t="s">
        <v>30</v>
      </c>
      <c r="G661" t="s">
        <v>18</v>
      </c>
      <c r="H661" t="s">
        <v>34</v>
      </c>
      <c r="I661" s="9">
        <v>1547</v>
      </c>
      <c r="J661" s="9">
        <v>81.73</v>
      </c>
      <c r="K661" s="9">
        <v>56.67</v>
      </c>
      <c r="L661" s="9">
        <f>tbl_salesdata[[#This Row],[Units Sold]]*tbl_salesdata[[#This Row],[Unit Cost]]</f>
        <v>87668.49</v>
      </c>
      <c r="M661" s="9">
        <f>tbl_salesdata[[#This Row],[Units Sold]]*tbl_salesdata[[#This Row],[Unit Price]]</f>
        <v>126436.31000000001</v>
      </c>
      <c r="N661" s="9">
        <f>tbl_salesdata[[#This Row],[Total Sales]]-tbl_salesdata[[#This Row],[Total Cost]]</f>
        <v>38767.820000000007</v>
      </c>
      <c r="O661">
        <f>tbl_salesdata[[#This Row],[Ship Date]]-tbl_salesdata[[#This Row],[Order Date]]</f>
        <v>20</v>
      </c>
      <c r="P661">
        <f>WEEKDAY(tbl_salesdata[[#This Row],[Order Date]],2)</f>
        <v>5</v>
      </c>
      <c r="Q661" t="str">
        <f>TEXT(tbl_salesdata[[#This Row],[Order Date]],"dddd")</f>
        <v>Friday</v>
      </c>
      <c r="R661" t="str">
        <f>IF(tbl_salesdata[[#This Row],[Weekdaynum]]&gt;5,"Yes","No")</f>
        <v>No</v>
      </c>
    </row>
    <row r="662" spans="1:18" hidden="1" x14ac:dyDescent="0.35">
      <c r="A662">
        <v>202604043</v>
      </c>
      <c r="B662" s="3">
        <v>44255</v>
      </c>
      <c r="C662" s="3">
        <v>44273</v>
      </c>
      <c r="D662" t="s">
        <v>27</v>
      </c>
      <c r="E662" t="s">
        <v>24</v>
      </c>
      <c r="F662" t="s">
        <v>25</v>
      </c>
      <c r="G662" t="s">
        <v>14</v>
      </c>
      <c r="H662" t="s">
        <v>26</v>
      </c>
      <c r="I662" s="9">
        <v>3893</v>
      </c>
      <c r="J662" s="9">
        <v>205.7</v>
      </c>
      <c r="K662" s="9">
        <v>117.11</v>
      </c>
      <c r="L662" s="9">
        <f>tbl_salesdata[[#This Row],[Units Sold]]*tbl_salesdata[[#This Row],[Unit Cost]]</f>
        <v>455909.23</v>
      </c>
      <c r="M662" s="9">
        <f>tbl_salesdata[[#This Row],[Units Sold]]*tbl_salesdata[[#This Row],[Unit Price]]</f>
        <v>800790.1</v>
      </c>
      <c r="N662" s="9">
        <f>tbl_salesdata[[#This Row],[Total Sales]]-tbl_salesdata[[#This Row],[Total Cost]]</f>
        <v>344880.87</v>
      </c>
      <c r="O662">
        <f>tbl_salesdata[[#This Row],[Ship Date]]-tbl_salesdata[[#This Row],[Order Date]]</f>
        <v>18</v>
      </c>
      <c r="P662">
        <f>WEEKDAY(tbl_salesdata[[#This Row],[Order Date]],2)</f>
        <v>7</v>
      </c>
      <c r="Q662" t="str">
        <f>TEXT(tbl_salesdata[[#This Row],[Order Date]],"dddd")</f>
        <v>Sunday</v>
      </c>
      <c r="R662" t="str">
        <f>IF(tbl_salesdata[[#This Row],[Weekdaynum]]&gt;5,"Yes","No")</f>
        <v>Yes</v>
      </c>
    </row>
    <row r="663" spans="1:18" hidden="1" x14ac:dyDescent="0.35">
      <c r="A663">
        <v>976323497</v>
      </c>
      <c r="B663" s="3">
        <v>42772</v>
      </c>
      <c r="C663" s="3">
        <v>42781</v>
      </c>
      <c r="D663" t="s">
        <v>193</v>
      </c>
      <c r="E663" t="s">
        <v>21</v>
      </c>
      <c r="F663" t="s">
        <v>22</v>
      </c>
      <c r="G663" t="s">
        <v>14</v>
      </c>
      <c r="H663" t="s">
        <v>15</v>
      </c>
      <c r="I663" s="9">
        <v>4674</v>
      </c>
      <c r="J663" s="9">
        <v>47.45</v>
      </c>
      <c r="K663" s="9">
        <v>31.79</v>
      </c>
      <c r="L663" s="9">
        <f>tbl_salesdata[[#This Row],[Units Sold]]*tbl_salesdata[[#This Row],[Unit Cost]]</f>
        <v>148586.46</v>
      </c>
      <c r="M663" s="9">
        <f>tbl_salesdata[[#This Row],[Units Sold]]*tbl_salesdata[[#This Row],[Unit Price]]</f>
        <v>221781.30000000002</v>
      </c>
      <c r="N663" s="9">
        <f>tbl_salesdata[[#This Row],[Total Sales]]-tbl_salesdata[[#This Row],[Total Cost]]</f>
        <v>73194.840000000026</v>
      </c>
      <c r="O663">
        <f>tbl_salesdata[[#This Row],[Ship Date]]-tbl_salesdata[[#This Row],[Order Date]]</f>
        <v>9</v>
      </c>
      <c r="P663">
        <f>WEEKDAY(tbl_salesdata[[#This Row],[Order Date]],2)</f>
        <v>1</v>
      </c>
      <c r="Q663" t="str">
        <f>TEXT(tbl_salesdata[[#This Row],[Order Date]],"dddd")</f>
        <v>Monday</v>
      </c>
      <c r="R663" t="str">
        <f>IF(tbl_salesdata[[#This Row],[Weekdaynum]]&gt;5,"Yes","No")</f>
        <v>No</v>
      </c>
    </row>
    <row r="664" spans="1:18" hidden="1" x14ac:dyDescent="0.35">
      <c r="A664">
        <v>298488080</v>
      </c>
      <c r="B664" s="3">
        <v>44334</v>
      </c>
      <c r="C664" s="3">
        <v>44355</v>
      </c>
      <c r="D664" t="s">
        <v>98</v>
      </c>
      <c r="E664" t="s">
        <v>38</v>
      </c>
      <c r="F664" t="s">
        <v>42</v>
      </c>
      <c r="G664" t="s">
        <v>14</v>
      </c>
      <c r="H664" t="s">
        <v>19</v>
      </c>
      <c r="I664" s="9">
        <v>8111</v>
      </c>
      <c r="J664" s="9">
        <v>437.2</v>
      </c>
      <c r="K664" s="9">
        <v>263.33</v>
      </c>
      <c r="L664" s="9">
        <f>tbl_salesdata[[#This Row],[Units Sold]]*tbl_salesdata[[#This Row],[Unit Cost]]</f>
        <v>2135869.63</v>
      </c>
      <c r="M664" s="9">
        <f>tbl_salesdata[[#This Row],[Units Sold]]*tbl_salesdata[[#This Row],[Unit Price]]</f>
        <v>3546129.1999999997</v>
      </c>
      <c r="N664" s="9">
        <f>tbl_salesdata[[#This Row],[Total Sales]]-tbl_salesdata[[#This Row],[Total Cost]]</f>
        <v>1410259.5699999998</v>
      </c>
      <c r="O664">
        <f>tbl_salesdata[[#This Row],[Ship Date]]-tbl_salesdata[[#This Row],[Order Date]]</f>
        <v>21</v>
      </c>
      <c r="P664">
        <f>WEEKDAY(tbl_salesdata[[#This Row],[Order Date]],2)</f>
        <v>2</v>
      </c>
      <c r="Q664" t="str">
        <f>TEXT(tbl_salesdata[[#This Row],[Order Date]],"dddd")</f>
        <v>Tuesday</v>
      </c>
      <c r="R664" t="str">
        <f>IF(tbl_salesdata[[#This Row],[Weekdaynum]]&gt;5,"Yes","No")</f>
        <v>No</v>
      </c>
    </row>
    <row r="665" spans="1:18" hidden="1" x14ac:dyDescent="0.35">
      <c r="A665">
        <v>781646621</v>
      </c>
      <c r="B665" s="3">
        <v>42256</v>
      </c>
      <c r="C665" s="3">
        <v>42263</v>
      </c>
      <c r="D665" t="s">
        <v>110</v>
      </c>
      <c r="E665" t="s">
        <v>38</v>
      </c>
      <c r="F665" t="s">
        <v>22</v>
      </c>
      <c r="G665" t="s">
        <v>14</v>
      </c>
      <c r="H665" t="s">
        <v>15</v>
      </c>
      <c r="I665" s="9">
        <v>5460</v>
      </c>
      <c r="J665" s="9">
        <v>47.45</v>
      </c>
      <c r="K665" s="9">
        <v>31.79</v>
      </c>
      <c r="L665" s="9">
        <f>tbl_salesdata[[#This Row],[Units Sold]]*tbl_salesdata[[#This Row],[Unit Cost]]</f>
        <v>173573.4</v>
      </c>
      <c r="M665" s="9">
        <f>tbl_salesdata[[#This Row],[Units Sold]]*tbl_salesdata[[#This Row],[Unit Price]]</f>
        <v>259077.00000000003</v>
      </c>
      <c r="N665" s="9">
        <f>tbl_salesdata[[#This Row],[Total Sales]]-tbl_salesdata[[#This Row],[Total Cost]]</f>
        <v>85503.600000000035</v>
      </c>
      <c r="O665">
        <f>tbl_salesdata[[#This Row],[Ship Date]]-tbl_salesdata[[#This Row],[Order Date]]</f>
        <v>7</v>
      </c>
      <c r="P665">
        <f>WEEKDAY(tbl_salesdata[[#This Row],[Order Date]],2)</f>
        <v>3</v>
      </c>
      <c r="Q665" t="str">
        <f>TEXT(tbl_salesdata[[#This Row],[Order Date]],"dddd")</f>
        <v>Wednesday</v>
      </c>
      <c r="R665" t="str">
        <f>IF(tbl_salesdata[[#This Row],[Weekdaynum]]&gt;5,"Yes","No")</f>
        <v>No</v>
      </c>
    </row>
    <row r="666" spans="1:18" hidden="1" x14ac:dyDescent="0.35">
      <c r="A666">
        <v>158660447</v>
      </c>
      <c r="B666" s="3">
        <v>43443</v>
      </c>
      <c r="C666" s="3">
        <v>43453</v>
      </c>
      <c r="D666" t="s">
        <v>139</v>
      </c>
      <c r="E666" t="s">
        <v>51</v>
      </c>
      <c r="F666" t="s">
        <v>56</v>
      </c>
      <c r="G666" t="s">
        <v>14</v>
      </c>
      <c r="H666" t="s">
        <v>15</v>
      </c>
      <c r="I666" s="9">
        <v>7</v>
      </c>
      <c r="J666" s="9">
        <v>9.33</v>
      </c>
      <c r="K666" s="9">
        <v>6.92</v>
      </c>
      <c r="L666" s="9">
        <f>tbl_salesdata[[#This Row],[Units Sold]]*tbl_salesdata[[#This Row],[Unit Cost]]</f>
        <v>48.44</v>
      </c>
      <c r="M666" s="9">
        <f>tbl_salesdata[[#This Row],[Units Sold]]*tbl_salesdata[[#This Row],[Unit Price]]</f>
        <v>65.31</v>
      </c>
      <c r="N666" s="9">
        <f>tbl_salesdata[[#This Row],[Total Sales]]-tbl_salesdata[[#This Row],[Total Cost]]</f>
        <v>16.870000000000005</v>
      </c>
      <c r="O666">
        <f>tbl_salesdata[[#This Row],[Ship Date]]-tbl_salesdata[[#This Row],[Order Date]]</f>
        <v>10</v>
      </c>
      <c r="P666">
        <f>WEEKDAY(tbl_salesdata[[#This Row],[Order Date]],2)</f>
        <v>7</v>
      </c>
      <c r="Q666" t="str">
        <f>TEXT(tbl_salesdata[[#This Row],[Order Date]],"dddd")</f>
        <v>Sunday</v>
      </c>
      <c r="R666" t="str">
        <f>IF(tbl_salesdata[[#This Row],[Weekdaynum]]&gt;5,"Yes","No")</f>
        <v>Yes</v>
      </c>
    </row>
    <row r="667" spans="1:18" hidden="1" x14ac:dyDescent="0.35">
      <c r="A667">
        <v>732703387</v>
      </c>
      <c r="B667" s="3">
        <v>43109</v>
      </c>
      <c r="C667" s="3">
        <v>43121</v>
      </c>
      <c r="D667" t="s">
        <v>152</v>
      </c>
      <c r="E667" t="s">
        <v>21</v>
      </c>
      <c r="F667" t="s">
        <v>22</v>
      </c>
      <c r="G667" t="s">
        <v>14</v>
      </c>
      <c r="H667" t="s">
        <v>34</v>
      </c>
      <c r="I667" s="9">
        <v>2069</v>
      </c>
      <c r="J667" s="9">
        <v>47.45</v>
      </c>
      <c r="K667" s="9">
        <v>31.79</v>
      </c>
      <c r="L667" s="9">
        <f>tbl_salesdata[[#This Row],[Units Sold]]*tbl_salesdata[[#This Row],[Unit Cost]]</f>
        <v>65773.509999999995</v>
      </c>
      <c r="M667" s="9">
        <f>tbl_salesdata[[#This Row],[Units Sold]]*tbl_salesdata[[#This Row],[Unit Price]]</f>
        <v>98174.05</v>
      </c>
      <c r="N667" s="9">
        <f>tbl_salesdata[[#This Row],[Total Sales]]-tbl_salesdata[[#This Row],[Total Cost]]</f>
        <v>32400.540000000008</v>
      </c>
      <c r="O667">
        <f>tbl_salesdata[[#This Row],[Ship Date]]-tbl_salesdata[[#This Row],[Order Date]]</f>
        <v>12</v>
      </c>
      <c r="P667">
        <f>WEEKDAY(tbl_salesdata[[#This Row],[Order Date]],2)</f>
        <v>2</v>
      </c>
      <c r="Q667" t="str">
        <f>TEXT(tbl_salesdata[[#This Row],[Order Date]],"dddd")</f>
        <v>Tuesday</v>
      </c>
      <c r="R667" t="str">
        <f>IF(tbl_salesdata[[#This Row],[Weekdaynum]]&gt;5,"Yes","No")</f>
        <v>No</v>
      </c>
    </row>
    <row r="668" spans="1:18" hidden="1" x14ac:dyDescent="0.35">
      <c r="A668">
        <v>827261769</v>
      </c>
      <c r="B668" s="3">
        <v>44320</v>
      </c>
      <c r="C668" s="3">
        <v>44321</v>
      </c>
      <c r="D668" t="s">
        <v>88</v>
      </c>
      <c r="E668" t="s">
        <v>38</v>
      </c>
      <c r="F668" t="s">
        <v>22</v>
      </c>
      <c r="G668" t="s">
        <v>18</v>
      </c>
      <c r="H668" t="s">
        <v>34</v>
      </c>
      <c r="I668" s="9">
        <v>3996</v>
      </c>
      <c r="J668" s="9">
        <v>47.45</v>
      </c>
      <c r="K668" s="9">
        <v>31.79</v>
      </c>
      <c r="L668" s="9">
        <f>tbl_salesdata[[#This Row],[Units Sold]]*tbl_salesdata[[#This Row],[Unit Cost]]</f>
        <v>127032.84</v>
      </c>
      <c r="M668" s="9">
        <f>tbl_salesdata[[#This Row],[Units Sold]]*tbl_salesdata[[#This Row],[Unit Price]]</f>
        <v>189610.2</v>
      </c>
      <c r="N668" s="9">
        <f>tbl_salesdata[[#This Row],[Total Sales]]-tbl_salesdata[[#This Row],[Total Cost]]</f>
        <v>62577.360000000015</v>
      </c>
      <c r="O668">
        <f>tbl_salesdata[[#This Row],[Ship Date]]-tbl_salesdata[[#This Row],[Order Date]]</f>
        <v>1</v>
      </c>
      <c r="P668">
        <f>WEEKDAY(tbl_salesdata[[#This Row],[Order Date]],2)</f>
        <v>2</v>
      </c>
      <c r="Q668" t="str">
        <f>TEXT(tbl_salesdata[[#This Row],[Order Date]],"dddd")</f>
        <v>Tuesday</v>
      </c>
      <c r="R668" t="str">
        <f>IF(tbl_salesdata[[#This Row],[Weekdaynum]]&gt;5,"Yes","No")</f>
        <v>No</v>
      </c>
    </row>
    <row r="669" spans="1:18" hidden="1" x14ac:dyDescent="0.35">
      <c r="A669">
        <v>636134421</v>
      </c>
      <c r="B669" s="3">
        <v>44607</v>
      </c>
      <c r="C669" s="3">
        <v>44615</v>
      </c>
      <c r="D669" t="s">
        <v>154</v>
      </c>
      <c r="E669" t="s">
        <v>12</v>
      </c>
      <c r="F669" t="s">
        <v>22</v>
      </c>
      <c r="G669" t="s">
        <v>14</v>
      </c>
      <c r="H669" t="s">
        <v>19</v>
      </c>
      <c r="I669" s="9">
        <v>5166</v>
      </c>
      <c r="J669" s="9">
        <v>47.45</v>
      </c>
      <c r="K669" s="9">
        <v>31.79</v>
      </c>
      <c r="L669" s="9">
        <f>tbl_salesdata[[#This Row],[Units Sold]]*tbl_salesdata[[#This Row],[Unit Cost]]</f>
        <v>164227.13999999998</v>
      </c>
      <c r="M669" s="9">
        <f>tbl_salesdata[[#This Row],[Units Sold]]*tbl_salesdata[[#This Row],[Unit Price]]</f>
        <v>245126.7</v>
      </c>
      <c r="N669" s="9">
        <f>tbl_salesdata[[#This Row],[Total Sales]]-tbl_salesdata[[#This Row],[Total Cost]]</f>
        <v>80899.560000000027</v>
      </c>
      <c r="O669">
        <f>tbl_salesdata[[#This Row],[Ship Date]]-tbl_salesdata[[#This Row],[Order Date]]</f>
        <v>8</v>
      </c>
      <c r="P669">
        <f>WEEKDAY(tbl_salesdata[[#This Row],[Order Date]],2)</f>
        <v>2</v>
      </c>
      <c r="Q669" t="str">
        <f>TEXT(tbl_salesdata[[#This Row],[Order Date]],"dddd")</f>
        <v>Tuesday</v>
      </c>
      <c r="R669" t="str">
        <f>IF(tbl_salesdata[[#This Row],[Weekdaynum]]&gt;5,"Yes","No")</f>
        <v>No</v>
      </c>
    </row>
    <row r="670" spans="1:18" hidden="1" x14ac:dyDescent="0.35">
      <c r="A670">
        <v>873432672</v>
      </c>
      <c r="B670" s="3">
        <v>43353</v>
      </c>
      <c r="C670" s="3">
        <v>43374</v>
      </c>
      <c r="D670" t="s">
        <v>116</v>
      </c>
      <c r="E670" t="s">
        <v>21</v>
      </c>
      <c r="F670" t="s">
        <v>76</v>
      </c>
      <c r="G670" t="s">
        <v>14</v>
      </c>
      <c r="H670" t="s">
        <v>19</v>
      </c>
      <c r="I670" s="9">
        <v>6992</v>
      </c>
      <c r="J670" s="9">
        <v>668.27</v>
      </c>
      <c r="K670" s="9">
        <v>502.54</v>
      </c>
      <c r="L670" s="9">
        <f>tbl_salesdata[[#This Row],[Units Sold]]*tbl_salesdata[[#This Row],[Unit Cost]]</f>
        <v>3513759.68</v>
      </c>
      <c r="M670" s="9">
        <f>tbl_salesdata[[#This Row],[Units Sold]]*tbl_salesdata[[#This Row],[Unit Price]]</f>
        <v>4672543.84</v>
      </c>
      <c r="N670" s="9">
        <f>tbl_salesdata[[#This Row],[Total Sales]]-tbl_salesdata[[#This Row],[Total Cost]]</f>
        <v>1158784.1599999997</v>
      </c>
      <c r="O670">
        <f>tbl_salesdata[[#This Row],[Ship Date]]-tbl_salesdata[[#This Row],[Order Date]]</f>
        <v>21</v>
      </c>
      <c r="P670">
        <f>WEEKDAY(tbl_salesdata[[#This Row],[Order Date]],2)</f>
        <v>1</v>
      </c>
      <c r="Q670" t="str">
        <f>TEXT(tbl_salesdata[[#This Row],[Order Date]],"dddd")</f>
        <v>Monday</v>
      </c>
      <c r="R670" t="str">
        <f>IF(tbl_salesdata[[#This Row],[Weekdaynum]]&gt;5,"Yes","No")</f>
        <v>No</v>
      </c>
    </row>
    <row r="671" spans="1:18" hidden="1" x14ac:dyDescent="0.35">
      <c r="A671">
        <v>523580348</v>
      </c>
      <c r="B671" s="3">
        <v>44372</v>
      </c>
      <c r="C671" s="3">
        <v>44387</v>
      </c>
      <c r="D671" t="s">
        <v>103</v>
      </c>
      <c r="E671" t="s">
        <v>21</v>
      </c>
      <c r="F671" t="s">
        <v>33</v>
      </c>
      <c r="G671" t="s">
        <v>14</v>
      </c>
      <c r="H671" t="s">
        <v>19</v>
      </c>
      <c r="I671" s="9">
        <v>7915</v>
      </c>
      <c r="J671" s="9">
        <v>109.28</v>
      </c>
      <c r="K671" s="9">
        <v>35.840000000000003</v>
      </c>
      <c r="L671" s="9">
        <f>tbl_salesdata[[#This Row],[Units Sold]]*tbl_salesdata[[#This Row],[Unit Cost]]</f>
        <v>283673.60000000003</v>
      </c>
      <c r="M671" s="9">
        <f>tbl_salesdata[[#This Row],[Units Sold]]*tbl_salesdata[[#This Row],[Unit Price]]</f>
        <v>864951.2</v>
      </c>
      <c r="N671" s="9">
        <f>tbl_salesdata[[#This Row],[Total Sales]]-tbl_salesdata[[#This Row],[Total Cost]]</f>
        <v>581277.59999999986</v>
      </c>
      <c r="O671">
        <f>tbl_salesdata[[#This Row],[Ship Date]]-tbl_salesdata[[#This Row],[Order Date]]</f>
        <v>15</v>
      </c>
      <c r="P671">
        <f>WEEKDAY(tbl_salesdata[[#This Row],[Order Date]],2)</f>
        <v>5</v>
      </c>
      <c r="Q671" t="str">
        <f>TEXT(tbl_salesdata[[#This Row],[Order Date]],"dddd")</f>
        <v>Friday</v>
      </c>
      <c r="R671" t="str">
        <f>IF(tbl_salesdata[[#This Row],[Weekdaynum]]&gt;5,"Yes","No")</f>
        <v>No</v>
      </c>
    </row>
    <row r="672" spans="1:18" x14ac:dyDescent="0.35">
      <c r="A672">
        <v>348996007</v>
      </c>
      <c r="B672" s="3">
        <v>42378</v>
      </c>
      <c r="C672" s="3">
        <v>42392</v>
      </c>
      <c r="D672" t="s">
        <v>139</v>
      </c>
      <c r="E672" t="s">
        <v>51</v>
      </c>
      <c r="F672" t="s">
        <v>76</v>
      </c>
      <c r="G672" t="s">
        <v>18</v>
      </c>
      <c r="H672" t="s">
        <v>15</v>
      </c>
      <c r="I672" s="9">
        <v>4529</v>
      </c>
      <c r="J672" s="9">
        <v>668.27</v>
      </c>
      <c r="K672" s="9">
        <v>502.54</v>
      </c>
      <c r="L672" s="9">
        <f>tbl_salesdata[[#This Row],[Units Sold]]*tbl_salesdata[[#This Row],[Unit Cost]]</f>
        <v>2276003.66</v>
      </c>
      <c r="M672" s="9">
        <f>tbl_salesdata[[#This Row],[Units Sold]]*tbl_salesdata[[#This Row],[Unit Price]]</f>
        <v>3026594.83</v>
      </c>
      <c r="N672" s="9">
        <f>tbl_salesdata[[#This Row],[Total Sales]]-tbl_salesdata[[#This Row],[Total Cost]]</f>
        <v>750591.16999999993</v>
      </c>
      <c r="O672">
        <f>tbl_salesdata[[#This Row],[Ship Date]]-tbl_salesdata[[#This Row],[Order Date]]</f>
        <v>14</v>
      </c>
      <c r="P672">
        <f>WEEKDAY(tbl_salesdata[[#This Row],[Order Date]],2)</f>
        <v>6</v>
      </c>
      <c r="Q672" t="str">
        <f>TEXT(tbl_salesdata[[#This Row],[Order Date]],"dddd")</f>
        <v>Saturday</v>
      </c>
      <c r="R672" t="str">
        <f>IF(tbl_salesdata[[#This Row],[Weekdaynum]]&gt;5,"Yes","No")</f>
        <v>Yes</v>
      </c>
    </row>
    <row r="673" spans="1:18" x14ac:dyDescent="0.35">
      <c r="A673">
        <v>565345561</v>
      </c>
      <c r="B673" s="3">
        <v>43764</v>
      </c>
      <c r="C673" s="3">
        <v>43772</v>
      </c>
      <c r="D673" t="s">
        <v>75</v>
      </c>
      <c r="E673" t="s">
        <v>38</v>
      </c>
      <c r="F673" t="s">
        <v>47</v>
      </c>
      <c r="G673" t="s">
        <v>14</v>
      </c>
      <c r="H673" t="s">
        <v>15</v>
      </c>
      <c r="I673" s="9">
        <v>7170</v>
      </c>
      <c r="J673" s="9">
        <v>421.89</v>
      </c>
      <c r="K673" s="9">
        <v>364.69</v>
      </c>
      <c r="L673" s="9">
        <f>tbl_salesdata[[#This Row],[Units Sold]]*tbl_salesdata[[#This Row],[Unit Cost]]</f>
        <v>2614827.2999999998</v>
      </c>
      <c r="M673" s="9">
        <f>tbl_salesdata[[#This Row],[Units Sold]]*tbl_salesdata[[#This Row],[Unit Price]]</f>
        <v>3024951.3</v>
      </c>
      <c r="N673" s="9">
        <f>tbl_salesdata[[#This Row],[Total Sales]]-tbl_salesdata[[#This Row],[Total Cost]]</f>
        <v>410124</v>
      </c>
      <c r="O673">
        <f>tbl_salesdata[[#This Row],[Ship Date]]-tbl_salesdata[[#This Row],[Order Date]]</f>
        <v>8</v>
      </c>
      <c r="P673">
        <f>WEEKDAY(tbl_salesdata[[#This Row],[Order Date]],2)</f>
        <v>6</v>
      </c>
      <c r="Q673" t="str">
        <f>TEXT(tbl_salesdata[[#This Row],[Order Date]],"dddd")</f>
        <v>Saturday</v>
      </c>
      <c r="R673" t="str">
        <f>IF(tbl_salesdata[[#This Row],[Weekdaynum]]&gt;5,"Yes","No")</f>
        <v>Yes</v>
      </c>
    </row>
    <row r="674" spans="1:18" hidden="1" x14ac:dyDescent="0.35">
      <c r="A674">
        <v>800045716</v>
      </c>
      <c r="B674" s="3">
        <v>42841</v>
      </c>
      <c r="C674" s="3">
        <v>42842</v>
      </c>
      <c r="D674" t="s">
        <v>176</v>
      </c>
      <c r="E674" t="s">
        <v>21</v>
      </c>
      <c r="F674" t="s">
        <v>30</v>
      </c>
      <c r="G674" t="s">
        <v>14</v>
      </c>
      <c r="H674" t="s">
        <v>15</v>
      </c>
      <c r="I674" s="9">
        <v>161</v>
      </c>
      <c r="J674" s="9">
        <v>81.73</v>
      </c>
      <c r="K674" s="9">
        <v>56.67</v>
      </c>
      <c r="L674" s="9">
        <f>tbl_salesdata[[#This Row],[Units Sold]]*tbl_salesdata[[#This Row],[Unit Cost]]</f>
        <v>9123.8700000000008</v>
      </c>
      <c r="M674" s="9">
        <f>tbl_salesdata[[#This Row],[Units Sold]]*tbl_salesdata[[#This Row],[Unit Price]]</f>
        <v>13158.53</v>
      </c>
      <c r="N674" s="9">
        <f>tbl_salesdata[[#This Row],[Total Sales]]-tbl_salesdata[[#This Row],[Total Cost]]</f>
        <v>4034.66</v>
      </c>
      <c r="O674">
        <f>tbl_salesdata[[#This Row],[Ship Date]]-tbl_salesdata[[#This Row],[Order Date]]</f>
        <v>1</v>
      </c>
      <c r="P674">
        <f>WEEKDAY(tbl_salesdata[[#This Row],[Order Date]],2)</f>
        <v>7</v>
      </c>
      <c r="Q674" t="str">
        <f>TEXT(tbl_salesdata[[#This Row],[Order Date]],"dddd")</f>
        <v>Sunday</v>
      </c>
      <c r="R674" t="str">
        <f>IF(tbl_salesdata[[#This Row],[Weekdaynum]]&gt;5,"Yes","No")</f>
        <v>Yes</v>
      </c>
    </row>
    <row r="675" spans="1:18" hidden="1" x14ac:dyDescent="0.35">
      <c r="A675">
        <v>602079379</v>
      </c>
      <c r="B675" s="3">
        <v>42491</v>
      </c>
      <c r="C675" s="3">
        <v>42498</v>
      </c>
      <c r="D675" t="s">
        <v>179</v>
      </c>
      <c r="E675" t="s">
        <v>32</v>
      </c>
      <c r="F675" t="s">
        <v>40</v>
      </c>
      <c r="G675" t="s">
        <v>14</v>
      </c>
      <c r="H675" t="s">
        <v>26</v>
      </c>
      <c r="I675" s="9">
        <v>7523</v>
      </c>
      <c r="J675" s="9">
        <v>651.21</v>
      </c>
      <c r="K675" s="9">
        <v>524.96</v>
      </c>
      <c r="L675" s="9">
        <f>tbl_salesdata[[#This Row],[Units Sold]]*tbl_salesdata[[#This Row],[Unit Cost]]</f>
        <v>3949274.08</v>
      </c>
      <c r="M675" s="9">
        <f>tbl_salesdata[[#This Row],[Units Sold]]*tbl_salesdata[[#This Row],[Unit Price]]</f>
        <v>4899052.83</v>
      </c>
      <c r="N675" s="9">
        <f>tbl_salesdata[[#This Row],[Total Sales]]-tbl_salesdata[[#This Row],[Total Cost]]</f>
        <v>949778.75</v>
      </c>
      <c r="O675">
        <f>tbl_salesdata[[#This Row],[Ship Date]]-tbl_salesdata[[#This Row],[Order Date]]</f>
        <v>7</v>
      </c>
      <c r="P675">
        <f>WEEKDAY(tbl_salesdata[[#This Row],[Order Date]],2)</f>
        <v>7</v>
      </c>
      <c r="Q675" t="str">
        <f>TEXT(tbl_salesdata[[#This Row],[Order Date]],"dddd")</f>
        <v>Sunday</v>
      </c>
      <c r="R675" t="str">
        <f>IF(tbl_salesdata[[#This Row],[Weekdaynum]]&gt;5,"Yes","No")</f>
        <v>Yes</v>
      </c>
    </row>
    <row r="676" spans="1:18" hidden="1" x14ac:dyDescent="0.35">
      <c r="A676">
        <v>743769109</v>
      </c>
      <c r="B676" s="3">
        <v>42500</v>
      </c>
      <c r="C676" s="3">
        <v>42503</v>
      </c>
      <c r="D676" t="s">
        <v>117</v>
      </c>
      <c r="E676" t="s">
        <v>21</v>
      </c>
      <c r="F676" t="s">
        <v>68</v>
      </c>
      <c r="G676" t="s">
        <v>14</v>
      </c>
      <c r="H676" t="s">
        <v>15</v>
      </c>
      <c r="I676" s="9">
        <v>6662</v>
      </c>
      <c r="J676" s="9">
        <v>154.06</v>
      </c>
      <c r="K676" s="9">
        <v>90.93</v>
      </c>
      <c r="L676" s="9">
        <f>tbl_salesdata[[#This Row],[Units Sold]]*tbl_salesdata[[#This Row],[Unit Cost]]</f>
        <v>605775.66</v>
      </c>
      <c r="M676" s="9">
        <f>tbl_salesdata[[#This Row],[Units Sold]]*tbl_salesdata[[#This Row],[Unit Price]]</f>
        <v>1026347.72</v>
      </c>
      <c r="N676" s="9">
        <f>tbl_salesdata[[#This Row],[Total Sales]]-tbl_salesdata[[#This Row],[Total Cost]]</f>
        <v>420572.05999999994</v>
      </c>
      <c r="O676">
        <f>tbl_salesdata[[#This Row],[Ship Date]]-tbl_salesdata[[#This Row],[Order Date]]</f>
        <v>3</v>
      </c>
      <c r="P676">
        <f>WEEKDAY(tbl_salesdata[[#This Row],[Order Date]],2)</f>
        <v>2</v>
      </c>
      <c r="Q676" t="str">
        <f>TEXT(tbl_salesdata[[#This Row],[Order Date]],"dddd")</f>
        <v>Tuesday</v>
      </c>
      <c r="R676" t="str">
        <f>IF(tbl_salesdata[[#This Row],[Weekdaynum]]&gt;5,"Yes","No")</f>
        <v>No</v>
      </c>
    </row>
    <row r="677" spans="1:18" hidden="1" x14ac:dyDescent="0.35">
      <c r="A677">
        <v>181413733</v>
      </c>
      <c r="B677" s="3">
        <v>43821</v>
      </c>
      <c r="C677" s="3">
        <v>43824</v>
      </c>
      <c r="D677" t="s">
        <v>120</v>
      </c>
      <c r="E677" t="s">
        <v>38</v>
      </c>
      <c r="F677" t="s">
        <v>76</v>
      </c>
      <c r="G677" t="s">
        <v>14</v>
      </c>
      <c r="H677" t="s">
        <v>19</v>
      </c>
      <c r="I677" s="9">
        <v>3210</v>
      </c>
      <c r="J677" s="9">
        <v>668.27</v>
      </c>
      <c r="K677" s="9">
        <v>502.54</v>
      </c>
      <c r="L677" s="9">
        <f>tbl_salesdata[[#This Row],[Units Sold]]*tbl_salesdata[[#This Row],[Unit Cost]]</f>
        <v>1613153.4000000001</v>
      </c>
      <c r="M677" s="9">
        <f>tbl_salesdata[[#This Row],[Units Sold]]*tbl_salesdata[[#This Row],[Unit Price]]</f>
        <v>2145146.6999999997</v>
      </c>
      <c r="N677" s="9">
        <f>tbl_salesdata[[#This Row],[Total Sales]]-tbl_salesdata[[#This Row],[Total Cost]]</f>
        <v>531993.29999999958</v>
      </c>
      <c r="O677">
        <f>tbl_salesdata[[#This Row],[Ship Date]]-tbl_salesdata[[#This Row],[Order Date]]</f>
        <v>3</v>
      </c>
      <c r="P677">
        <f>WEEKDAY(tbl_salesdata[[#This Row],[Order Date]],2)</f>
        <v>7</v>
      </c>
      <c r="Q677" t="str">
        <f>TEXT(tbl_salesdata[[#This Row],[Order Date]],"dddd")</f>
        <v>Sunday</v>
      </c>
      <c r="R677" t="str">
        <f>IF(tbl_salesdata[[#This Row],[Weekdaynum]]&gt;5,"Yes","No")</f>
        <v>Yes</v>
      </c>
    </row>
    <row r="678" spans="1:18" hidden="1" x14ac:dyDescent="0.35">
      <c r="A678">
        <v>191624581</v>
      </c>
      <c r="B678" s="3">
        <v>43263</v>
      </c>
      <c r="C678" s="3">
        <v>43274</v>
      </c>
      <c r="D678" t="s">
        <v>11</v>
      </c>
      <c r="E678" t="s">
        <v>12</v>
      </c>
      <c r="F678" t="s">
        <v>56</v>
      </c>
      <c r="G678" t="s">
        <v>14</v>
      </c>
      <c r="H678" t="s">
        <v>19</v>
      </c>
      <c r="I678" s="9">
        <v>4827</v>
      </c>
      <c r="J678" s="9">
        <v>9.33</v>
      </c>
      <c r="K678" s="9">
        <v>6.92</v>
      </c>
      <c r="L678" s="9">
        <f>tbl_salesdata[[#This Row],[Units Sold]]*tbl_salesdata[[#This Row],[Unit Cost]]</f>
        <v>33402.839999999997</v>
      </c>
      <c r="M678" s="9">
        <f>tbl_salesdata[[#This Row],[Units Sold]]*tbl_salesdata[[#This Row],[Unit Price]]</f>
        <v>45035.91</v>
      </c>
      <c r="N678" s="9">
        <f>tbl_salesdata[[#This Row],[Total Sales]]-tbl_salesdata[[#This Row],[Total Cost]]</f>
        <v>11633.070000000007</v>
      </c>
      <c r="O678">
        <f>tbl_salesdata[[#This Row],[Ship Date]]-tbl_salesdata[[#This Row],[Order Date]]</f>
        <v>11</v>
      </c>
      <c r="P678">
        <f>WEEKDAY(tbl_salesdata[[#This Row],[Order Date]],2)</f>
        <v>2</v>
      </c>
      <c r="Q678" t="str">
        <f>TEXT(tbl_salesdata[[#This Row],[Order Date]],"dddd")</f>
        <v>Tuesday</v>
      </c>
      <c r="R678" t="str">
        <f>IF(tbl_salesdata[[#This Row],[Weekdaynum]]&gt;5,"Yes","No")</f>
        <v>No</v>
      </c>
    </row>
    <row r="679" spans="1:18" hidden="1" x14ac:dyDescent="0.35">
      <c r="A679">
        <v>321325480</v>
      </c>
      <c r="B679" s="3">
        <v>44096</v>
      </c>
      <c r="C679" s="3">
        <v>44108</v>
      </c>
      <c r="D679" t="s">
        <v>86</v>
      </c>
      <c r="E679" t="s">
        <v>29</v>
      </c>
      <c r="F679" t="s">
        <v>56</v>
      </c>
      <c r="G679" t="s">
        <v>18</v>
      </c>
      <c r="H679" t="s">
        <v>26</v>
      </c>
      <c r="I679" s="9">
        <v>6205</v>
      </c>
      <c r="J679" s="9">
        <v>9.33</v>
      </c>
      <c r="K679" s="9">
        <v>6.92</v>
      </c>
      <c r="L679" s="9">
        <f>tbl_salesdata[[#This Row],[Units Sold]]*tbl_salesdata[[#This Row],[Unit Cost]]</f>
        <v>42938.6</v>
      </c>
      <c r="M679" s="9">
        <f>tbl_salesdata[[#This Row],[Units Sold]]*tbl_salesdata[[#This Row],[Unit Price]]</f>
        <v>57892.65</v>
      </c>
      <c r="N679" s="9">
        <f>tbl_salesdata[[#This Row],[Total Sales]]-tbl_salesdata[[#This Row],[Total Cost]]</f>
        <v>14954.050000000003</v>
      </c>
      <c r="O679">
        <f>tbl_salesdata[[#This Row],[Ship Date]]-tbl_salesdata[[#This Row],[Order Date]]</f>
        <v>12</v>
      </c>
      <c r="P679">
        <f>WEEKDAY(tbl_salesdata[[#This Row],[Order Date]],2)</f>
        <v>2</v>
      </c>
      <c r="Q679" t="str">
        <f>TEXT(tbl_salesdata[[#This Row],[Order Date]],"dddd")</f>
        <v>Tuesday</v>
      </c>
      <c r="R679" t="str">
        <f>IF(tbl_salesdata[[#This Row],[Weekdaynum]]&gt;5,"Yes","No")</f>
        <v>No</v>
      </c>
    </row>
    <row r="680" spans="1:18" hidden="1" x14ac:dyDescent="0.35">
      <c r="A680">
        <v>637752759</v>
      </c>
      <c r="B680" s="3">
        <v>43983</v>
      </c>
      <c r="C680" s="3">
        <v>43988</v>
      </c>
      <c r="D680" t="s">
        <v>132</v>
      </c>
      <c r="E680" t="s">
        <v>38</v>
      </c>
      <c r="F680" t="s">
        <v>40</v>
      </c>
      <c r="G680" t="s">
        <v>14</v>
      </c>
      <c r="H680" t="s">
        <v>34</v>
      </c>
      <c r="I680" s="9">
        <v>4069</v>
      </c>
      <c r="J680" s="9">
        <v>651.21</v>
      </c>
      <c r="K680" s="9">
        <v>524.96</v>
      </c>
      <c r="L680" s="9">
        <f>tbl_salesdata[[#This Row],[Units Sold]]*tbl_salesdata[[#This Row],[Unit Cost]]</f>
        <v>2136062.2400000002</v>
      </c>
      <c r="M680" s="9">
        <f>tbl_salesdata[[#This Row],[Units Sold]]*tbl_salesdata[[#This Row],[Unit Price]]</f>
        <v>2649773.4900000002</v>
      </c>
      <c r="N680" s="9">
        <f>tbl_salesdata[[#This Row],[Total Sales]]-tbl_salesdata[[#This Row],[Total Cost]]</f>
        <v>513711.25</v>
      </c>
      <c r="O680">
        <f>tbl_salesdata[[#This Row],[Ship Date]]-tbl_salesdata[[#This Row],[Order Date]]</f>
        <v>5</v>
      </c>
      <c r="P680">
        <f>WEEKDAY(tbl_salesdata[[#This Row],[Order Date]],2)</f>
        <v>1</v>
      </c>
      <c r="Q680" t="str">
        <f>TEXT(tbl_salesdata[[#This Row],[Order Date]],"dddd")</f>
        <v>Monday</v>
      </c>
      <c r="R680" t="str">
        <f>IF(tbl_salesdata[[#This Row],[Weekdaynum]]&gt;5,"Yes","No")</f>
        <v>No</v>
      </c>
    </row>
    <row r="681" spans="1:18" hidden="1" x14ac:dyDescent="0.35">
      <c r="A681">
        <v>378455245</v>
      </c>
      <c r="B681" s="3">
        <v>43244</v>
      </c>
      <c r="C681" s="3">
        <v>43245</v>
      </c>
      <c r="D681" t="s">
        <v>197</v>
      </c>
      <c r="E681" t="s">
        <v>38</v>
      </c>
      <c r="F681" t="s">
        <v>33</v>
      </c>
      <c r="G681" t="s">
        <v>14</v>
      </c>
      <c r="H681" t="s">
        <v>26</v>
      </c>
      <c r="I681" s="9">
        <v>2172</v>
      </c>
      <c r="J681" s="9">
        <v>109.28</v>
      </c>
      <c r="K681" s="9">
        <v>35.840000000000003</v>
      </c>
      <c r="L681" s="9">
        <f>tbl_salesdata[[#This Row],[Units Sold]]*tbl_salesdata[[#This Row],[Unit Cost]]</f>
        <v>77844.48000000001</v>
      </c>
      <c r="M681" s="9">
        <f>tbl_salesdata[[#This Row],[Units Sold]]*tbl_salesdata[[#This Row],[Unit Price]]</f>
        <v>237356.16</v>
      </c>
      <c r="N681" s="9">
        <f>tbl_salesdata[[#This Row],[Total Sales]]-tbl_salesdata[[#This Row],[Total Cost]]</f>
        <v>159511.67999999999</v>
      </c>
      <c r="O681">
        <f>tbl_salesdata[[#This Row],[Ship Date]]-tbl_salesdata[[#This Row],[Order Date]]</f>
        <v>1</v>
      </c>
      <c r="P681">
        <f>WEEKDAY(tbl_salesdata[[#This Row],[Order Date]],2)</f>
        <v>4</v>
      </c>
      <c r="Q681" t="str">
        <f>TEXT(tbl_salesdata[[#This Row],[Order Date]],"dddd")</f>
        <v>Thursday</v>
      </c>
      <c r="R681" t="str">
        <f>IF(tbl_salesdata[[#This Row],[Weekdaynum]]&gt;5,"Yes","No")</f>
        <v>No</v>
      </c>
    </row>
    <row r="682" spans="1:18" hidden="1" x14ac:dyDescent="0.35">
      <c r="A682">
        <v>201294267</v>
      </c>
      <c r="B682" s="3">
        <v>43474</v>
      </c>
      <c r="C682" s="3">
        <v>43489</v>
      </c>
      <c r="D682" t="s">
        <v>80</v>
      </c>
      <c r="E682" t="s">
        <v>21</v>
      </c>
      <c r="F682" t="s">
        <v>17</v>
      </c>
      <c r="G682" t="s">
        <v>18</v>
      </c>
      <c r="H682" t="s">
        <v>26</v>
      </c>
      <c r="I682" s="9">
        <v>6302</v>
      </c>
      <c r="J682" s="9">
        <v>152.58000000000001</v>
      </c>
      <c r="K682" s="9">
        <v>97.44</v>
      </c>
      <c r="L682" s="9">
        <f>tbl_salesdata[[#This Row],[Units Sold]]*tbl_salesdata[[#This Row],[Unit Cost]]</f>
        <v>614066.88</v>
      </c>
      <c r="M682" s="9">
        <f>tbl_salesdata[[#This Row],[Units Sold]]*tbl_salesdata[[#This Row],[Unit Price]]</f>
        <v>961559.16</v>
      </c>
      <c r="N682" s="9">
        <f>tbl_salesdata[[#This Row],[Total Sales]]-tbl_salesdata[[#This Row],[Total Cost]]</f>
        <v>347492.28</v>
      </c>
      <c r="O682">
        <f>tbl_salesdata[[#This Row],[Ship Date]]-tbl_salesdata[[#This Row],[Order Date]]</f>
        <v>15</v>
      </c>
      <c r="P682">
        <f>WEEKDAY(tbl_salesdata[[#This Row],[Order Date]],2)</f>
        <v>3</v>
      </c>
      <c r="Q682" t="str">
        <f>TEXT(tbl_salesdata[[#This Row],[Order Date]],"dddd")</f>
        <v>Wednesday</v>
      </c>
      <c r="R682" t="str">
        <f>IF(tbl_salesdata[[#This Row],[Weekdaynum]]&gt;5,"Yes","No")</f>
        <v>No</v>
      </c>
    </row>
    <row r="683" spans="1:18" hidden="1" x14ac:dyDescent="0.35">
      <c r="A683">
        <v>834443652</v>
      </c>
      <c r="B683" s="3">
        <v>42041</v>
      </c>
      <c r="C683" s="3">
        <v>42048</v>
      </c>
      <c r="D683" t="s">
        <v>164</v>
      </c>
      <c r="E683" t="s">
        <v>38</v>
      </c>
      <c r="F683" t="s">
        <v>47</v>
      </c>
      <c r="G683" t="s">
        <v>18</v>
      </c>
      <c r="H683" t="s">
        <v>19</v>
      </c>
      <c r="I683" s="9">
        <v>9275</v>
      </c>
      <c r="J683" s="9">
        <v>421.89</v>
      </c>
      <c r="K683" s="9">
        <v>364.69</v>
      </c>
      <c r="L683" s="9">
        <f>tbl_salesdata[[#This Row],[Units Sold]]*tbl_salesdata[[#This Row],[Unit Cost]]</f>
        <v>3382499.75</v>
      </c>
      <c r="M683" s="9">
        <f>tbl_salesdata[[#This Row],[Units Sold]]*tbl_salesdata[[#This Row],[Unit Price]]</f>
        <v>3913029.75</v>
      </c>
      <c r="N683" s="9">
        <f>tbl_salesdata[[#This Row],[Total Sales]]-tbl_salesdata[[#This Row],[Total Cost]]</f>
        <v>530530</v>
      </c>
      <c r="O683">
        <f>tbl_salesdata[[#This Row],[Ship Date]]-tbl_salesdata[[#This Row],[Order Date]]</f>
        <v>7</v>
      </c>
      <c r="P683">
        <f>WEEKDAY(tbl_salesdata[[#This Row],[Order Date]],2)</f>
        <v>5</v>
      </c>
      <c r="Q683" t="str">
        <f>TEXT(tbl_salesdata[[#This Row],[Order Date]],"dddd")</f>
        <v>Friday</v>
      </c>
      <c r="R683" t="str">
        <f>IF(tbl_salesdata[[#This Row],[Weekdaynum]]&gt;5,"Yes","No")</f>
        <v>No</v>
      </c>
    </row>
    <row r="684" spans="1:18" hidden="1" x14ac:dyDescent="0.35">
      <c r="A684">
        <v>826389729</v>
      </c>
      <c r="B684" s="3">
        <v>43587</v>
      </c>
      <c r="C684" s="3">
        <v>43594</v>
      </c>
      <c r="D684" t="s">
        <v>180</v>
      </c>
      <c r="E684" t="s">
        <v>24</v>
      </c>
      <c r="F684" t="s">
        <v>25</v>
      </c>
      <c r="G684" t="s">
        <v>14</v>
      </c>
      <c r="H684" t="s">
        <v>15</v>
      </c>
      <c r="I684" s="9">
        <v>5940</v>
      </c>
      <c r="J684" s="9">
        <v>205.7</v>
      </c>
      <c r="K684" s="9">
        <v>117.11</v>
      </c>
      <c r="L684" s="9">
        <f>tbl_salesdata[[#This Row],[Units Sold]]*tbl_salesdata[[#This Row],[Unit Cost]]</f>
        <v>695633.4</v>
      </c>
      <c r="M684" s="9">
        <f>tbl_salesdata[[#This Row],[Units Sold]]*tbl_salesdata[[#This Row],[Unit Price]]</f>
        <v>1221858</v>
      </c>
      <c r="N684" s="9">
        <f>tbl_salesdata[[#This Row],[Total Sales]]-tbl_salesdata[[#This Row],[Total Cost]]</f>
        <v>526224.6</v>
      </c>
      <c r="O684">
        <f>tbl_salesdata[[#This Row],[Ship Date]]-tbl_salesdata[[#This Row],[Order Date]]</f>
        <v>7</v>
      </c>
      <c r="P684">
        <f>WEEKDAY(tbl_salesdata[[#This Row],[Order Date]],2)</f>
        <v>4</v>
      </c>
      <c r="Q684" t="str">
        <f>TEXT(tbl_salesdata[[#This Row],[Order Date]],"dddd")</f>
        <v>Thursday</v>
      </c>
      <c r="R684" t="str">
        <f>IF(tbl_salesdata[[#This Row],[Weekdaynum]]&gt;5,"Yes","No")</f>
        <v>No</v>
      </c>
    </row>
    <row r="685" spans="1:18" hidden="1" x14ac:dyDescent="0.35">
      <c r="A685">
        <v>595931327</v>
      </c>
      <c r="B685" s="3">
        <v>44146</v>
      </c>
      <c r="C685" s="3">
        <v>44150</v>
      </c>
      <c r="D685" t="s">
        <v>123</v>
      </c>
      <c r="E685" t="s">
        <v>38</v>
      </c>
      <c r="F685" t="s">
        <v>68</v>
      </c>
      <c r="G685" t="s">
        <v>18</v>
      </c>
      <c r="H685" t="s">
        <v>15</v>
      </c>
      <c r="I685" s="9">
        <v>8177</v>
      </c>
      <c r="J685" s="9">
        <v>154.06</v>
      </c>
      <c r="K685" s="9">
        <v>90.93</v>
      </c>
      <c r="L685" s="9">
        <f>tbl_salesdata[[#This Row],[Units Sold]]*tbl_salesdata[[#This Row],[Unit Cost]]</f>
        <v>743534.6100000001</v>
      </c>
      <c r="M685" s="9">
        <f>tbl_salesdata[[#This Row],[Units Sold]]*tbl_salesdata[[#This Row],[Unit Price]]</f>
        <v>1259748.6200000001</v>
      </c>
      <c r="N685" s="9">
        <f>tbl_salesdata[[#This Row],[Total Sales]]-tbl_salesdata[[#This Row],[Total Cost]]</f>
        <v>516214.01</v>
      </c>
      <c r="O685">
        <f>tbl_salesdata[[#This Row],[Ship Date]]-tbl_salesdata[[#This Row],[Order Date]]</f>
        <v>4</v>
      </c>
      <c r="P685">
        <f>WEEKDAY(tbl_salesdata[[#This Row],[Order Date]],2)</f>
        <v>3</v>
      </c>
      <c r="Q685" t="str">
        <f>TEXT(tbl_salesdata[[#This Row],[Order Date]],"dddd")</f>
        <v>Wednesday</v>
      </c>
      <c r="R685" t="str">
        <f>IF(tbl_salesdata[[#This Row],[Weekdaynum]]&gt;5,"Yes","No")</f>
        <v>No</v>
      </c>
    </row>
    <row r="686" spans="1:18" hidden="1" x14ac:dyDescent="0.35">
      <c r="A686">
        <v>182179772</v>
      </c>
      <c r="B686" s="3">
        <v>43945</v>
      </c>
      <c r="C686" s="3">
        <v>43960</v>
      </c>
      <c r="D686" t="s">
        <v>207</v>
      </c>
      <c r="E686" t="s">
        <v>51</v>
      </c>
      <c r="F686" t="s">
        <v>30</v>
      </c>
      <c r="G686" t="s">
        <v>18</v>
      </c>
      <c r="H686" t="s">
        <v>34</v>
      </c>
      <c r="I686" s="9">
        <v>9898</v>
      </c>
      <c r="J686" s="9">
        <v>81.73</v>
      </c>
      <c r="K686" s="9">
        <v>56.67</v>
      </c>
      <c r="L686" s="9">
        <f>tbl_salesdata[[#This Row],[Units Sold]]*tbl_salesdata[[#This Row],[Unit Cost]]</f>
        <v>560919.66</v>
      </c>
      <c r="M686" s="9">
        <f>tbl_salesdata[[#This Row],[Units Sold]]*tbl_salesdata[[#This Row],[Unit Price]]</f>
        <v>808963.54</v>
      </c>
      <c r="N686" s="9">
        <f>tbl_salesdata[[#This Row],[Total Sales]]-tbl_salesdata[[#This Row],[Total Cost]]</f>
        <v>248043.88</v>
      </c>
      <c r="O686">
        <f>tbl_salesdata[[#This Row],[Ship Date]]-tbl_salesdata[[#This Row],[Order Date]]</f>
        <v>15</v>
      </c>
      <c r="P686">
        <f>WEEKDAY(tbl_salesdata[[#This Row],[Order Date]],2)</f>
        <v>5</v>
      </c>
      <c r="Q686" t="str">
        <f>TEXT(tbl_salesdata[[#This Row],[Order Date]],"dddd")</f>
        <v>Friday</v>
      </c>
      <c r="R686" t="str">
        <f>IF(tbl_salesdata[[#This Row],[Weekdaynum]]&gt;5,"Yes","No")</f>
        <v>No</v>
      </c>
    </row>
    <row r="687" spans="1:18" hidden="1" x14ac:dyDescent="0.35">
      <c r="A687">
        <v>594558894</v>
      </c>
      <c r="B687" s="3">
        <v>42065</v>
      </c>
      <c r="C687" s="3">
        <v>42085</v>
      </c>
      <c r="D687" t="s">
        <v>132</v>
      </c>
      <c r="E687" t="s">
        <v>38</v>
      </c>
      <c r="F687" t="s">
        <v>56</v>
      </c>
      <c r="G687" t="s">
        <v>18</v>
      </c>
      <c r="H687" t="s">
        <v>15</v>
      </c>
      <c r="I687" s="9">
        <v>2044</v>
      </c>
      <c r="J687" s="9">
        <v>9.33</v>
      </c>
      <c r="K687" s="9">
        <v>6.92</v>
      </c>
      <c r="L687" s="9">
        <f>tbl_salesdata[[#This Row],[Units Sold]]*tbl_salesdata[[#This Row],[Unit Cost]]</f>
        <v>14144.48</v>
      </c>
      <c r="M687" s="9">
        <f>tbl_salesdata[[#This Row],[Units Sold]]*tbl_salesdata[[#This Row],[Unit Price]]</f>
        <v>19070.52</v>
      </c>
      <c r="N687" s="9">
        <f>tbl_salesdata[[#This Row],[Total Sales]]-tbl_salesdata[[#This Row],[Total Cost]]</f>
        <v>4926.0400000000009</v>
      </c>
      <c r="O687">
        <f>tbl_salesdata[[#This Row],[Ship Date]]-tbl_salesdata[[#This Row],[Order Date]]</f>
        <v>20</v>
      </c>
      <c r="P687">
        <f>WEEKDAY(tbl_salesdata[[#This Row],[Order Date]],2)</f>
        <v>1</v>
      </c>
      <c r="Q687" t="str">
        <f>TEXT(tbl_salesdata[[#This Row],[Order Date]],"dddd")</f>
        <v>Monday</v>
      </c>
      <c r="R687" t="str">
        <f>IF(tbl_salesdata[[#This Row],[Weekdaynum]]&gt;5,"Yes","No")</f>
        <v>No</v>
      </c>
    </row>
    <row r="688" spans="1:18" hidden="1" x14ac:dyDescent="0.35">
      <c r="A688">
        <v>662805020</v>
      </c>
      <c r="B688" s="3">
        <v>44860</v>
      </c>
      <c r="C688" s="3">
        <v>44870</v>
      </c>
      <c r="D688" t="s">
        <v>202</v>
      </c>
      <c r="E688" t="s">
        <v>38</v>
      </c>
      <c r="F688" t="s">
        <v>47</v>
      </c>
      <c r="G688" t="s">
        <v>14</v>
      </c>
      <c r="H688" t="s">
        <v>15</v>
      </c>
      <c r="I688" s="9">
        <v>7589</v>
      </c>
      <c r="J688" s="9">
        <v>421.89</v>
      </c>
      <c r="K688" s="9">
        <v>364.69</v>
      </c>
      <c r="L688" s="9">
        <f>tbl_salesdata[[#This Row],[Units Sold]]*tbl_salesdata[[#This Row],[Unit Cost]]</f>
        <v>2767632.41</v>
      </c>
      <c r="M688" s="9">
        <f>tbl_salesdata[[#This Row],[Units Sold]]*tbl_salesdata[[#This Row],[Unit Price]]</f>
        <v>3201723.21</v>
      </c>
      <c r="N688" s="9">
        <f>tbl_salesdata[[#This Row],[Total Sales]]-tbl_salesdata[[#This Row],[Total Cost]]</f>
        <v>434090.79999999981</v>
      </c>
      <c r="O688">
        <f>tbl_salesdata[[#This Row],[Ship Date]]-tbl_salesdata[[#This Row],[Order Date]]</f>
        <v>10</v>
      </c>
      <c r="P688">
        <f>WEEKDAY(tbl_salesdata[[#This Row],[Order Date]],2)</f>
        <v>3</v>
      </c>
      <c r="Q688" t="str">
        <f>TEXT(tbl_salesdata[[#This Row],[Order Date]],"dddd")</f>
        <v>Wednesday</v>
      </c>
      <c r="R688" t="str">
        <f>IF(tbl_salesdata[[#This Row],[Weekdaynum]]&gt;5,"Yes","No")</f>
        <v>No</v>
      </c>
    </row>
    <row r="689" spans="1:18" hidden="1" x14ac:dyDescent="0.35">
      <c r="A689">
        <v>186966979</v>
      </c>
      <c r="B689" s="3">
        <v>42458</v>
      </c>
      <c r="C689" s="3">
        <v>42473</v>
      </c>
      <c r="D689" t="s">
        <v>87</v>
      </c>
      <c r="E689" t="s">
        <v>24</v>
      </c>
      <c r="F689" t="s">
        <v>76</v>
      </c>
      <c r="G689" t="s">
        <v>18</v>
      </c>
      <c r="H689" t="s">
        <v>26</v>
      </c>
      <c r="I689" s="9">
        <v>6539</v>
      </c>
      <c r="J689" s="9">
        <v>668.27</v>
      </c>
      <c r="K689" s="9">
        <v>502.54</v>
      </c>
      <c r="L689" s="9">
        <f>tbl_salesdata[[#This Row],[Units Sold]]*tbl_salesdata[[#This Row],[Unit Cost]]</f>
        <v>3286109.06</v>
      </c>
      <c r="M689" s="9">
        <f>tbl_salesdata[[#This Row],[Units Sold]]*tbl_salesdata[[#This Row],[Unit Price]]</f>
        <v>4369817.53</v>
      </c>
      <c r="N689" s="9">
        <f>tbl_salesdata[[#This Row],[Total Sales]]-tbl_salesdata[[#This Row],[Total Cost]]</f>
        <v>1083708.4700000002</v>
      </c>
      <c r="O689">
        <f>tbl_salesdata[[#This Row],[Ship Date]]-tbl_salesdata[[#This Row],[Order Date]]</f>
        <v>15</v>
      </c>
      <c r="P689">
        <f>WEEKDAY(tbl_salesdata[[#This Row],[Order Date]],2)</f>
        <v>2</v>
      </c>
      <c r="Q689" t="str">
        <f>TEXT(tbl_salesdata[[#This Row],[Order Date]],"dddd")</f>
        <v>Tuesday</v>
      </c>
      <c r="R689" t="str">
        <f>IF(tbl_salesdata[[#This Row],[Weekdaynum]]&gt;5,"Yes","No")</f>
        <v>No</v>
      </c>
    </row>
    <row r="690" spans="1:18" hidden="1" x14ac:dyDescent="0.35">
      <c r="A690">
        <v>387406098</v>
      </c>
      <c r="B690" s="3">
        <v>44417</v>
      </c>
      <c r="C690" s="3">
        <v>44435</v>
      </c>
      <c r="D690" t="s">
        <v>183</v>
      </c>
      <c r="E690" t="s">
        <v>24</v>
      </c>
      <c r="F690" t="s">
        <v>33</v>
      </c>
      <c r="G690" t="s">
        <v>14</v>
      </c>
      <c r="H690" t="s">
        <v>19</v>
      </c>
      <c r="I690" s="9">
        <v>928</v>
      </c>
      <c r="J690" s="9">
        <v>109.28</v>
      </c>
      <c r="K690" s="9">
        <v>35.840000000000003</v>
      </c>
      <c r="L690" s="9">
        <f>tbl_salesdata[[#This Row],[Units Sold]]*tbl_salesdata[[#This Row],[Unit Cost]]</f>
        <v>33259.520000000004</v>
      </c>
      <c r="M690" s="9">
        <f>tbl_salesdata[[#This Row],[Units Sold]]*tbl_salesdata[[#This Row],[Unit Price]]</f>
        <v>101411.84</v>
      </c>
      <c r="N690" s="9">
        <f>tbl_salesdata[[#This Row],[Total Sales]]-tbl_salesdata[[#This Row],[Total Cost]]</f>
        <v>68152.319999999992</v>
      </c>
      <c r="O690">
        <f>tbl_salesdata[[#This Row],[Ship Date]]-tbl_salesdata[[#This Row],[Order Date]]</f>
        <v>18</v>
      </c>
      <c r="P690">
        <f>WEEKDAY(tbl_salesdata[[#This Row],[Order Date]],2)</f>
        <v>1</v>
      </c>
      <c r="Q690" t="str">
        <f>TEXT(tbl_salesdata[[#This Row],[Order Date]],"dddd")</f>
        <v>Monday</v>
      </c>
      <c r="R690" t="str">
        <f>IF(tbl_salesdata[[#This Row],[Weekdaynum]]&gt;5,"Yes","No")</f>
        <v>No</v>
      </c>
    </row>
    <row r="691" spans="1:18" hidden="1" x14ac:dyDescent="0.35">
      <c r="A691">
        <v>754796206</v>
      </c>
      <c r="B691" s="3">
        <v>43910</v>
      </c>
      <c r="C691" s="3">
        <v>43911</v>
      </c>
      <c r="D691" t="s">
        <v>65</v>
      </c>
      <c r="E691" t="s">
        <v>32</v>
      </c>
      <c r="F691" t="s">
        <v>22</v>
      </c>
      <c r="G691" t="s">
        <v>14</v>
      </c>
      <c r="H691" t="s">
        <v>19</v>
      </c>
      <c r="I691" s="9">
        <v>9826</v>
      </c>
      <c r="J691" s="9">
        <v>47.45</v>
      </c>
      <c r="K691" s="9">
        <v>31.79</v>
      </c>
      <c r="L691" s="9">
        <f>tbl_salesdata[[#This Row],[Units Sold]]*tbl_salesdata[[#This Row],[Unit Cost]]</f>
        <v>312368.53999999998</v>
      </c>
      <c r="M691" s="9">
        <f>tbl_salesdata[[#This Row],[Units Sold]]*tbl_salesdata[[#This Row],[Unit Price]]</f>
        <v>466243.7</v>
      </c>
      <c r="N691" s="9">
        <f>tbl_salesdata[[#This Row],[Total Sales]]-tbl_salesdata[[#This Row],[Total Cost]]</f>
        <v>153875.16000000003</v>
      </c>
      <c r="O691">
        <f>tbl_salesdata[[#This Row],[Ship Date]]-tbl_salesdata[[#This Row],[Order Date]]</f>
        <v>1</v>
      </c>
      <c r="P691">
        <f>WEEKDAY(tbl_salesdata[[#This Row],[Order Date]],2)</f>
        <v>5</v>
      </c>
      <c r="Q691" t="str">
        <f>TEXT(tbl_salesdata[[#This Row],[Order Date]],"dddd")</f>
        <v>Friday</v>
      </c>
      <c r="R691" t="str">
        <f>IF(tbl_salesdata[[#This Row],[Weekdaynum]]&gt;5,"Yes","No")</f>
        <v>No</v>
      </c>
    </row>
    <row r="692" spans="1:18" hidden="1" x14ac:dyDescent="0.35">
      <c r="A692">
        <v>400123631</v>
      </c>
      <c r="B692" s="3">
        <v>44466</v>
      </c>
      <c r="C692" s="3">
        <v>44480</v>
      </c>
      <c r="D692" t="s">
        <v>97</v>
      </c>
      <c r="E692" t="s">
        <v>29</v>
      </c>
      <c r="F692" t="s">
        <v>22</v>
      </c>
      <c r="G692" t="s">
        <v>18</v>
      </c>
      <c r="H692" t="s">
        <v>19</v>
      </c>
      <c r="I692" s="9">
        <v>4329</v>
      </c>
      <c r="J692" s="9">
        <v>47.45</v>
      </c>
      <c r="K692" s="9">
        <v>31.79</v>
      </c>
      <c r="L692" s="9">
        <f>tbl_salesdata[[#This Row],[Units Sold]]*tbl_salesdata[[#This Row],[Unit Cost]]</f>
        <v>137618.91</v>
      </c>
      <c r="M692" s="9">
        <f>tbl_salesdata[[#This Row],[Units Sold]]*tbl_salesdata[[#This Row],[Unit Price]]</f>
        <v>205411.05000000002</v>
      </c>
      <c r="N692" s="9">
        <f>tbl_salesdata[[#This Row],[Total Sales]]-tbl_salesdata[[#This Row],[Total Cost]]</f>
        <v>67792.140000000014</v>
      </c>
      <c r="O692">
        <f>tbl_salesdata[[#This Row],[Ship Date]]-tbl_salesdata[[#This Row],[Order Date]]</f>
        <v>14</v>
      </c>
      <c r="P692">
        <f>WEEKDAY(tbl_salesdata[[#This Row],[Order Date]],2)</f>
        <v>1</v>
      </c>
      <c r="Q692" t="str">
        <f>TEXT(tbl_salesdata[[#This Row],[Order Date]],"dddd")</f>
        <v>Monday</v>
      </c>
      <c r="R692" t="str">
        <f>IF(tbl_salesdata[[#This Row],[Weekdaynum]]&gt;5,"Yes","No")</f>
        <v>No</v>
      </c>
    </row>
    <row r="693" spans="1:18" x14ac:dyDescent="0.35">
      <c r="A693">
        <v>474603641</v>
      </c>
      <c r="B693" s="3">
        <v>43211</v>
      </c>
      <c r="C693" s="3">
        <v>43215</v>
      </c>
      <c r="D693" t="s">
        <v>97</v>
      </c>
      <c r="E693" t="s">
        <v>29</v>
      </c>
      <c r="F693" t="s">
        <v>40</v>
      </c>
      <c r="G693" t="s">
        <v>14</v>
      </c>
      <c r="H693" t="s">
        <v>34</v>
      </c>
      <c r="I693" s="9">
        <v>4619</v>
      </c>
      <c r="J693" s="9">
        <v>651.21</v>
      </c>
      <c r="K693" s="9">
        <v>524.96</v>
      </c>
      <c r="L693" s="9">
        <f>tbl_salesdata[[#This Row],[Units Sold]]*tbl_salesdata[[#This Row],[Unit Cost]]</f>
        <v>2424790.2400000002</v>
      </c>
      <c r="M693" s="9">
        <f>tbl_salesdata[[#This Row],[Units Sold]]*tbl_salesdata[[#This Row],[Unit Price]]</f>
        <v>3007938.99</v>
      </c>
      <c r="N693" s="9">
        <f>tbl_salesdata[[#This Row],[Total Sales]]-tbl_salesdata[[#This Row],[Total Cost]]</f>
        <v>583148.75</v>
      </c>
      <c r="O693">
        <f>tbl_salesdata[[#This Row],[Ship Date]]-tbl_salesdata[[#This Row],[Order Date]]</f>
        <v>4</v>
      </c>
      <c r="P693">
        <f>WEEKDAY(tbl_salesdata[[#This Row],[Order Date]],2)</f>
        <v>6</v>
      </c>
      <c r="Q693" t="str">
        <f>TEXT(tbl_salesdata[[#This Row],[Order Date]],"dddd")</f>
        <v>Saturday</v>
      </c>
      <c r="R693" t="str">
        <f>IF(tbl_salesdata[[#This Row],[Weekdaynum]]&gt;5,"Yes","No")</f>
        <v>Yes</v>
      </c>
    </row>
    <row r="694" spans="1:18" hidden="1" x14ac:dyDescent="0.35">
      <c r="A694">
        <v>170098245</v>
      </c>
      <c r="B694" s="3">
        <v>44630</v>
      </c>
      <c r="C694" s="3">
        <v>44642</v>
      </c>
      <c r="D694" t="s">
        <v>218</v>
      </c>
      <c r="E694" t="s">
        <v>38</v>
      </c>
      <c r="F694" t="s">
        <v>47</v>
      </c>
      <c r="G694" t="s">
        <v>18</v>
      </c>
      <c r="H694" t="s">
        <v>26</v>
      </c>
      <c r="I694" s="9">
        <v>4705</v>
      </c>
      <c r="J694" s="9">
        <v>421.89</v>
      </c>
      <c r="K694" s="9">
        <v>364.69</v>
      </c>
      <c r="L694" s="9">
        <f>tbl_salesdata[[#This Row],[Units Sold]]*tbl_salesdata[[#This Row],[Unit Cost]]</f>
        <v>1715866.45</v>
      </c>
      <c r="M694" s="9">
        <f>tbl_salesdata[[#This Row],[Units Sold]]*tbl_salesdata[[#This Row],[Unit Price]]</f>
        <v>1984992.45</v>
      </c>
      <c r="N694" s="9">
        <f>tbl_salesdata[[#This Row],[Total Sales]]-tbl_salesdata[[#This Row],[Total Cost]]</f>
        <v>269126</v>
      </c>
      <c r="O694">
        <f>tbl_salesdata[[#This Row],[Ship Date]]-tbl_salesdata[[#This Row],[Order Date]]</f>
        <v>12</v>
      </c>
      <c r="P694">
        <f>WEEKDAY(tbl_salesdata[[#This Row],[Order Date]],2)</f>
        <v>4</v>
      </c>
      <c r="Q694" t="str">
        <f>TEXT(tbl_salesdata[[#This Row],[Order Date]],"dddd")</f>
        <v>Thursday</v>
      </c>
      <c r="R694" t="str">
        <f>IF(tbl_salesdata[[#This Row],[Weekdaynum]]&gt;5,"Yes","No")</f>
        <v>No</v>
      </c>
    </row>
    <row r="695" spans="1:18" hidden="1" x14ac:dyDescent="0.35">
      <c r="A695">
        <v>668280589</v>
      </c>
      <c r="B695" s="3">
        <v>43507</v>
      </c>
      <c r="C695" s="3">
        <v>43509</v>
      </c>
      <c r="D695" t="s">
        <v>107</v>
      </c>
      <c r="E695" t="s">
        <v>21</v>
      </c>
      <c r="F695" t="s">
        <v>47</v>
      </c>
      <c r="G695" t="s">
        <v>14</v>
      </c>
      <c r="H695" t="s">
        <v>26</v>
      </c>
      <c r="I695" s="9">
        <v>7932</v>
      </c>
      <c r="J695" s="9">
        <v>421.89</v>
      </c>
      <c r="K695" s="9">
        <v>364.69</v>
      </c>
      <c r="L695" s="9">
        <f>tbl_salesdata[[#This Row],[Units Sold]]*tbl_salesdata[[#This Row],[Unit Cost]]</f>
        <v>2892721.08</v>
      </c>
      <c r="M695" s="9">
        <f>tbl_salesdata[[#This Row],[Units Sold]]*tbl_salesdata[[#This Row],[Unit Price]]</f>
        <v>3346431.48</v>
      </c>
      <c r="N695" s="9">
        <f>tbl_salesdata[[#This Row],[Total Sales]]-tbl_salesdata[[#This Row],[Total Cost]]</f>
        <v>453710.39999999991</v>
      </c>
      <c r="O695">
        <f>tbl_salesdata[[#This Row],[Ship Date]]-tbl_salesdata[[#This Row],[Order Date]]</f>
        <v>2</v>
      </c>
      <c r="P695">
        <f>WEEKDAY(tbl_salesdata[[#This Row],[Order Date]],2)</f>
        <v>1</v>
      </c>
      <c r="Q695" t="str">
        <f>TEXT(tbl_salesdata[[#This Row],[Order Date]],"dddd")</f>
        <v>Monday</v>
      </c>
      <c r="R695" t="str">
        <f>IF(tbl_salesdata[[#This Row],[Weekdaynum]]&gt;5,"Yes","No")</f>
        <v>No</v>
      </c>
    </row>
    <row r="696" spans="1:18" hidden="1" x14ac:dyDescent="0.35">
      <c r="A696">
        <v>291470563</v>
      </c>
      <c r="B696" s="3">
        <v>42144</v>
      </c>
      <c r="C696" s="3">
        <v>42150</v>
      </c>
      <c r="D696" t="s">
        <v>124</v>
      </c>
      <c r="E696" t="s">
        <v>38</v>
      </c>
      <c r="F696" t="s">
        <v>30</v>
      </c>
      <c r="G696" t="s">
        <v>18</v>
      </c>
      <c r="H696" t="s">
        <v>19</v>
      </c>
      <c r="I696" s="9">
        <v>1472</v>
      </c>
      <c r="J696" s="9">
        <v>81.73</v>
      </c>
      <c r="K696" s="9">
        <v>56.67</v>
      </c>
      <c r="L696" s="9">
        <f>tbl_salesdata[[#This Row],[Units Sold]]*tbl_salesdata[[#This Row],[Unit Cost]]</f>
        <v>83418.240000000005</v>
      </c>
      <c r="M696" s="9">
        <f>tbl_salesdata[[#This Row],[Units Sold]]*tbl_salesdata[[#This Row],[Unit Price]]</f>
        <v>120306.56000000001</v>
      </c>
      <c r="N696" s="9">
        <f>tbl_salesdata[[#This Row],[Total Sales]]-tbl_salesdata[[#This Row],[Total Cost]]</f>
        <v>36888.320000000007</v>
      </c>
      <c r="O696">
        <f>tbl_salesdata[[#This Row],[Ship Date]]-tbl_salesdata[[#This Row],[Order Date]]</f>
        <v>6</v>
      </c>
      <c r="P696">
        <f>WEEKDAY(tbl_salesdata[[#This Row],[Order Date]],2)</f>
        <v>3</v>
      </c>
      <c r="Q696" t="str">
        <f>TEXT(tbl_salesdata[[#This Row],[Order Date]],"dddd")</f>
        <v>Wednesday</v>
      </c>
      <c r="R696" t="str">
        <f>IF(tbl_salesdata[[#This Row],[Weekdaynum]]&gt;5,"Yes","No")</f>
        <v>No</v>
      </c>
    </row>
    <row r="697" spans="1:18" x14ac:dyDescent="0.35">
      <c r="A697">
        <v>174837386</v>
      </c>
      <c r="B697" s="3">
        <v>44121</v>
      </c>
      <c r="C697" s="3">
        <v>44137</v>
      </c>
      <c r="D697" t="s">
        <v>149</v>
      </c>
      <c r="E697" t="s">
        <v>12</v>
      </c>
      <c r="F697" t="s">
        <v>47</v>
      </c>
      <c r="G697" t="s">
        <v>18</v>
      </c>
      <c r="H697" t="s">
        <v>15</v>
      </c>
      <c r="I697" s="9">
        <v>7123</v>
      </c>
      <c r="J697" s="9">
        <v>421.89</v>
      </c>
      <c r="K697" s="9">
        <v>364.69</v>
      </c>
      <c r="L697" s="9">
        <f>tbl_salesdata[[#This Row],[Units Sold]]*tbl_salesdata[[#This Row],[Unit Cost]]</f>
        <v>2597686.87</v>
      </c>
      <c r="M697" s="9">
        <f>tbl_salesdata[[#This Row],[Units Sold]]*tbl_salesdata[[#This Row],[Unit Price]]</f>
        <v>3005122.4699999997</v>
      </c>
      <c r="N697" s="9">
        <f>tbl_salesdata[[#This Row],[Total Sales]]-tbl_salesdata[[#This Row],[Total Cost]]</f>
        <v>407435.59999999963</v>
      </c>
      <c r="O697">
        <f>tbl_salesdata[[#This Row],[Ship Date]]-tbl_salesdata[[#This Row],[Order Date]]</f>
        <v>16</v>
      </c>
      <c r="P697">
        <f>WEEKDAY(tbl_salesdata[[#This Row],[Order Date]],2)</f>
        <v>6</v>
      </c>
      <c r="Q697" t="str">
        <f>TEXT(tbl_salesdata[[#This Row],[Order Date]],"dddd")</f>
        <v>Saturday</v>
      </c>
      <c r="R697" t="str">
        <f>IF(tbl_salesdata[[#This Row],[Weekdaynum]]&gt;5,"Yes","No")</f>
        <v>Yes</v>
      </c>
    </row>
    <row r="698" spans="1:18" hidden="1" x14ac:dyDescent="0.35">
      <c r="A698">
        <v>683381211</v>
      </c>
      <c r="B698" s="3">
        <v>43438</v>
      </c>
      <c r="C698" s="3">
        <v>43455</v>
      </c>
      <c r="D698" t="s">
        <v>105</v>
      </c>
      <c r="E698" t="s">
        <v>12</v>
      </c>
      <c r="F698" t="s">
        <v>25</v>
      </c>
      <c r="G698" t="s">
        <v>18</v>
      </c>
      <c r="H698" t="s">
        <v>26</v>
      </c>
      <c r="I698" s="9">
        <v>6542</v>
      </c>
      <c r="J698" s="9">
        <v>205.7</v>
      </c>
      <c r="K698" s="9">
        <v>117.11</v>
      </c>
      <c r="L698" s="9">
        <f>tbl_salesdata[[#This Row],[Units Sold]]*tbl_salesdata[[#This Row],[Unit Cost]]</f>
        <v>766133.62</v>
      </c>
      <c r="M698" s="9">
        <f>tbl_salesdata[[#This Row],[Units Sold]]*tbl_salesdata[[#This Row],[Unit Price]]</f>
        <v>1345689.4</v>
      </c>
      <c r="N698" s="9">
        <f>tbl_salesdata[[#This Row],[Total Sales]]-tbl_salesdata[[#This Row],[Total Cost]]</f>
        <v>579555.77999999991</v>
      </c>
      <c r="O698">
        <f>tbl_salesdata[[#This Row],[Ship Date]]-tbl_salesdata[[#This Row],[Order Date]]</f>
        <v>17</v>
      </c>
      <c r="P698">
        <f>WEEKDAY(tbl_salesdata[[#This Row],[Order Date]],2)</f>
        <v>2</v>
      </c>
      <c r="Q698" t="str">
        <f>TEXT(tbl_salesdata[[#This Row],[Order Date]],"dddd")</f>
        <v>Tuesday</v>
      </c>
      <c r="R698" t="str">
        <f>IF(tbl_salesdata[[#This Row],[Weekdaynum]]&gt;5,"Yes","No")</f>
        <v>No</v>
      </c>
    </row>
    <row r="699" spans="1:18" hidden="1" x14ac:dyDescent="0.35">
      <c r="A699">
        <v>588137042</v>
      </c>
      <c r="B699" s="3">
        <v>42790</v>
      </c>
      <c r="C699" s="3">
        <v>42796</v>
      </c>
      <c r="D699" t="s">
        <v>198</v>
      </c>
      <c r="E699" t="s">
        <v>38</v>
      </c>
      <c r="F699" t="s">
        <v>40</v>
      </c>
      <c r="G699" t="s">
        <v>14</v>
      </c>
      <c r="H699" t="s">
        <v>26</v>
      </c>
      <c r="I699" s="9">
        <v>1675</v>
      </c>
      <c r="J699" s="9">
        <v>651.21</v>
      </c>
      <c r="K699" s="9">
        <v>524.96</v>
      </c>
      <c r="L699" s="9">
        <f>tbl_salesdata[[#This Row],[Units Sold]]*tbl_salesdata[[#This Row],[Unit Cost]]</f>
        <v>879308.00000000012</v>
      </c>
      <c r="M699" s="9">
        <f>tbl_salesdata[[#This Row],[Units Sold]]*tbl_salesdata[[#This Row],[Unit Price]]</f>
        <v>1090776.75</v>
      </c>
      <c r="N699" s="9">
        <f>tbl_salesdata[[#This Row],[Total Sales]]-tbl_salesdata[[#This Row],[Total Cost]]</f>
        <v>211468.74999999988</v>
      </c>
      <c r="O699">
        <f>tbl_salesdata[[#This Row],[Ship Date]]-tbl_salesdata[[#This Row],[Order Date]]</f>
        <v>6</v>
      </c>
      <c r="P699">
        <f>WEEKDAY(tbl_salesdata[[#This Row],[Order Date]],2)</f>
        <v>5</v>
      </c>
      <c r="Q699" t="str">
        <f>TEXT(tbl_salesdata[[#This Row],[Order Date]],"dddd")</f>
        <v>Friday</v>
      </c>
      <c r="R699" t="str">
        <f>IF(tbl_salesdata[[#This Row],[Weekdaynum]]&gt;5,"Yes","No")</f>
        <v>No</v>
      </c>
    </row>
    <row r="700" spans="1:18" hidden="1" x14ac:dyDescent="0.35">
      <c r="A700">
        <v>589970815</v>
      </c>
      <c r="B700" s="3">
        <v>43634</v>
      </c>
      <c r="C700" s="3">
        <v>43635</v>
      </c>
      <c r="D700" t="s">
        <v>166</v>
      </c>
      <c r="E700" t="s">
        <v>38</v>
      </c>
      <c r="F700" t="s">
        <v>30</v>
      </c>
      <c r="G700" t="s">
        <v>18</v>
      </c>
      <c r="H700" t="s">
        <v>19</v>
      </c>
      <c r="I700" s="9">
        <v>4329</v>
      </c>
      <c r="J700" s="9">
        <v>81.73</v>
      </c>
      <c r="K700" s="9">
        <v>56.67</v>
      </c>
      <c r="L700" s="9">
        <f>tbl_salesdata[[#This Row],[Units Sold]]*tbl_salesdata[[#This Row],[Unit Cost]]</f>
        <v>245324.43</v>
      </c>
      <c r="M700" s="9">
        <f>tbl_salesdata[[#This Row],[Units Sold]]*tbl_salesdata[[#This Row],[Unit Price]]</f>
        <v>353809.17000000004</v>
      </c>
      <c r="N700" s="9">
        <f>tbl_salesdata[[#This Row],[Total Sales]]-tbl_salesdata[[#This Row],[Total Cost]]</f>
        <v>108484.74000000005</v>
      </c>
      <c r="O700">
        <f>tbl_salesdata[[#This Row],[Ship Date]]-tbl_salesdata[[#This Row],[Order Date]]</f>
        <v>1</v>
      </c>
      <c r="P700">
        <f>WEEKDAY(tbl_salesdata[[#This Row],[Order Date]],2)</f>
        <v>2</v>
      </c>
      <c r="Q700" t="str">
        <f>TEXT(tbl_salesdata[[#This Row],[Order Date]],"dddd")</f>
        <v>Tuesday</v>
      </c>
      <c r="R700" t="str">
        <f>IF(tbl_salesdata[[#This Row],[Weekdaynum]]&gt;5,"Yes","No")</f>
        <v>No</v>
      </c>
    </row>
    <row r="701" spans="1:18" hidden="1" x14ac:dyDescent="0.35">
      <c r="A701">
        <v>432681357</v>
      </c>
      <c r="B701" s="3">
        <v>44888</v>
      </c>
      <c r="C701" s="3">
        <v>44891</v>
      </c>
      <c r="D701" t="s">
        <v>212</v>
      </c>
      <c r="E701" t="s">
        <v>32</v>
      </c>
      <c r="F701" t="s">
        <v>13</v>
      </c>
      <c r="G701" t="s">
        <v>18</v>
      </c>
      <c r="H701" t="s">
        <v>15</v>
      </c>
      <c r="I701" s="9">
        <v>8884</v>
      </c>
      <c r="J701" s="9">
        <v>255.28</v>
      </c>
      <c r="K701" s="9">
        <v>159.41999999999999</v>
      </c>
      <c r="L701" s="9">
        <f>tbl_salesdata[[#This Row],[Units Sold]]*tbl_salesdata[[#This Row],[Unit Cost]]</f>
        <v>1416287.2799999998</v>
      </c>
      <c r="M701" s="9">
        <f>tbl_salesdata[[#This Row],[Units Sold]]*tbl_salesdata[[#This Row],[Unit Price]]</f>
        <v>2267907.52</v>
      </c>
      <c r="N701" s="9">
        <f>tbl_salesdata[[#This Row],[Total Sales]]-tbl_salesdata[[#This Row],[Total Cost]]</f>
        <v>851620.24000000022</v>
      </c>
      <c r="O701">
        <f>tbl_salesdata[[#This Row],[Ship Date]]-tbl_salesdata[[#This Row],[Order Date]]</f>
        <v>3</v>
      </c>
      <c r="P701">
        <f>WEEKDAY(tbl_salesdata[[#This Row],[Order Date]],2)</f>
        <v>3</v>
      </c>
      <c r="Q701" t="str">
        <f>TEXT(tbl_salesdata[[#This Row],[Order Date]],"dddd")</f>
        <v>Wednesday</v>
      </c>
      <c r="R701" t="str">
        <f>IF(tbl_salesdata[[#This Row],[Weekdaynum]]&gt;5,"Yes","No")</f>
        <v>No</v>
      </c>
    </row>
    <row r="702" spans="1:18" hidden="1" x14ac:dyDescent="0.35">
      <c r="A702">
        <v>380379998</v>
      </c>
      <c r="B702" s="3">
        <v>42930</v>
      </c>
      <c r="C702" s="3">
        <v>42937</v>
      </c>
      <c r="D702" t="s">
        <v>156</v>
      </c>
      <c r="E702" t="s">
        <v>21</v>
      </c>
      <c r="F702" t="s">
        <v>76</v>
      </c>
      <c r="G702" t="s">
        <v>14</v>
      </c>
      <c r="H702" t="s">
        <v>19</v>
      </c>
      <c r="I702" s="9">
        <v>1749</v>
      </c>
      <c r="J702" s="9">
        <v>668.27</v>
      </c>
      <c r="K702" s="9">
        <v>502.54</v>
      </c>
      <c r="L702" s="9">
        <f>tbl_salesdata[[#This Row],[Units Sold]]*tbl_salesdata[[#This Row],[Unit Cost]]</f>
        <v>878942.46000000008</v>
      </c>
      <c r="M702" s="9">
        <f>tbl_salesdata[[#This Row],[Units Sold]]*tbl_salesdata[[#This Row],[Unit Price]]</f>
        <v>1168804.23</v>
      </c>
      <c r="N702" s="9">
        <f>tbl_salesdata[[#This Row],[Total Sales]]-tbl_salesdata[[#This Row],[Total Cost]]</f>
        <v>289861.7699999999</v>
      </c>
      <c r="O702">
        <f>tbl_salesdata[[#This Row],[Ship Date]]-tbl_salesdata[[#This Row],[Order Date]]</f>
        <v>7</v>
      </c>
      <c r="P702">
        <f>WEEKDAY(tbl_salesdata[[#This Row],[Order Date]],2)</f>
        <v>5</v>
      </c>
      <c r="Q702" t="str">
        <f>TEXT(tbl_salesdata[[#This Row],[Order Date]],"dddd")</f>
        <v>Friday</v>
      </c>
      <c r="R702" t="str">
        <f>IF(tbl_salesdata[[#This Row],[Weekdaynum]]&gt;5,"Yes","No")</f>
        <v>No</v>
      </c>
    </row>
    <row r="703" spans="1:18" x14ac:dyDescent="0.35">
      <c r="A703">
        <v>724398410</v>
      </c>
      <c r="B703" s="3">
        <v>44506</v>
      </c>
      <c r="C703" s="3">
        <v>44518</v>
      </c>
      <c r="D703" t="s">
        <v>65</v>
      </c>
      <c r="E703" t="s">
        <v>32</v>
      </c>
      <c r="F703" t="s">
        <v>76</v>
      </c>
      <c r="G703" t="s">
        <v>14</v>
      </c>
      <c r="H703" t="s">
        <v>34</v>
      </c>
      <c r="I703" s="9">
        <v>4442</v>
      </c>
      <c r="J703" s="9">
        <v>668.27</v>
      </c>
      <c r="K703" s="9">
        <v>502.54</v>
      </c>
      <c r="L703" s="9">
        <f>tbl_salesdata[[#This Row],[Units Sold]]*tbl_salesdata[[#This Row],[Unit Cost]]</f>
        <v>2232282.6800000002</v>
      </c>
      <c r="M703" s="9">
        <f>tbl_salesdata[[#This Row],[Units Sold]]*tbl_salesdata[[#This Row],[Unit Price]]</f>
        <v>2968455.34</v>
      </c>
      <c r="N703" s="9">
        <f>tbl_salesdata[[#This Row],[Total Sales]]-tbl_salesdata[[#This Row],[Total Cost]]</f>
        <v>736172.65999999968</v>
      </c>
      <c r="O703">
        <f>tbl_salesdata[[#This Row],[Ship Date]]-tbl_salesdata[[#This Row],[Order Date]]</f>
        <v>12</v>
      </c>
      <c r="P703">
        <f>WEEKDAY(tbl_salesdata[[#This Row],[Order Date]],2)</f>
        <v>6</v>
      </c>
      <c r="Q703" t="str">
        <f>TEXT(tbl_salesdata[[#This Row],[Order Date]],"dddd")</f>
        <v>Saturday</v>
      </c>
      <c r="R703" t="str">
        <f>IF(tbl_salesdata[[#This Row],[Weekdaynum]]&gt;5,"Yes","No")</f>
        <v>Yes</v>
      </c>
    </row>
    <row r="704" spans="1:18" hidden="1" x14ac:dyDescent="0.35">
      <c r="A704">
        <v>648749387</v>
      </c>
      <c r="B704" s="3">
        <v>44141</v>
      </c>
      <c r="C704" s="3">
        <v>44161</v>
      </c>
      <c r="D704" t="s">
        <v>151</v>
      </c>
      <c r="E704" t="s">
        <v>32</v>
      </c>
      <c r="F704" t="s">
        <v>68</v>
      </c>
      <c r="G704" t="s">
        <v>14</v>
      </c>
      <c r="H704" t="s">
        <v>15</v>
      </c>
      <c r="I704" s="9">
        <v>8215</v>
      </c>
      <c r="J704" s="9">
        <v>154.06</v>
      </c>
      <c r="K704" s="9">
        <v>90.93</v>
      </c>
      <c r="L704" s="9">
        <f>tbl_salesdata[[#This Row],[Units Sold]]*tbl_salesdata[[#This Row],[Unit Cost]]</f>
        <v>746989.95000000007</v>
      </c>
      <c r="M704" s="9">
        <f>tbl_salesdata[[#This Row],[Units Sold]]*tbl_salesdata[[#This Row],[Unit Price]]</f>
        <v>1265602.8999999999</v>
      </c>
      <c r="N704" s="9">
        <f>tbl_salesdata[[#This Row],[Total Sales]]-tbl_salesdata[[#This Row],[Total Cost]]</f>
        <v>518612.94999999984</v>
      </c>
      <c r="O704">
        <f>tbl_salesdata[[#This Row],[Ship Date]]-tbl_salesdata[[#This Row],[Order Date]]</f>
        <v>20</v>
      </c>
      <c r="P704">
        <f>WEEKDAY(tbl_salesdata[[#This Row],[Order Date]],2)</f>
        <v>5</v>
      </c>
      <c r="Q704" t="str">
        <f>TEXT(tbl_salesdata[[#This Row],[Order Date]],"dddd")</f>
        <v>Friday</v>
      </c>
      <c r="R704" t="str">
        <f>IF(tbl_salesdata[[#This Row],[Weekdaynum]]&gt;5,"Yes","No")</f>
        <v>No</v>
      </c>
    </row>
    <row r="705" spans="1:18" hidden="1" x14ac:dyDescent="0.35">
      <c r="A705">
        <v>949205291</v>
      </c>
      <c r="B705" s="3">
        <v>44444</v>
      </c>
      <c r="C705" s="3">
        <v>44455</v>
      </c>
      <c r="D705" t="s">
        <v>108</v>
      </c>
      <c r="E705" t="s">
        <v>12</v>
      </c>
      <c r="F705" t="s">
        <v>56</v>
      </c>
      <c r="G705" t="s">
        <v>14</v>
      </c>
      <c r="H705" t="s">
        <v>26</v>
      </c>
      <c r="I705" s="9">
        <v>9794</v>
      </c>
      <c r="J705" s="9">
        <v>9.33</v>
      </c>
      <c r="K705" s="9">
        <v>6.92</v>
      </c>
      <c r="L705" s="9">
        <f>tbl_salesdata[[#This Row],[Units Sold]]*tbl_salesdata[[#This Row],[Unit Cost]]</f>
        <v>67774.48</v>
      </c>
      <c r="M705" s="9">
        <f>tbl_salesdata[[#This Row],[Units Sold]]*tbl_salesdata[[#This Row],[Unit Price]]</f>
        <v>91378.02</v>
      </c>
      <c r="N705" s="9">
        <f>tbl_salesdata[[#This Row],[Total Sales]]-tbl_salesdata[[#This Row],[Total Cost]]</f>
        <v>23603.540000000008</v>
      </c>
      <c r="O705">
        <f>tbl_salesdata[[#This Row],[Ship Date]]-tbl_salesdata[[#This Row],[Order Date]]</f>
        <v>11</v>
      </c>
      <c r="P705">
        <f>WEEKDAY(tbl_salesdata[[#This Row],[Order Date]],2)</f>
        <v>7</v>
      </c>
      <c r="Q705" t="str">
        <f>TEXT(tbl_salesdata[[#This Row],[Order Date]],"dddd")</f>
        <v>Sunday</v>
      </c>
      <c r="R705" t="str">
        <f>IF(tbl_salesdata[[#This Row],[Weekdaynum]]&gt;5,"Yes","No")</f>
        <v>Yes</v>
      </c>
    </row>
    <row r="706" spans="1:18" x14ac:dyDescent="0.35">
      <c r="A706">
        <v>952025687</v>
      </c>
      <c r="B706" s="3">
        <v>44310</v>
      </c>
      <c r="C706" s="3">
        <v>44323</v>
      </c>
      <c r="D706" t="s">
        <v>81</v>
      </c>
      <c r="E706" t="s">
        <v>32</v>
      </c>
      <c r="F706" t="s">
        <v>76</v>
      </c>
      <c r="G706" t="s">
        <v>18</v>
      </c>
      <c r="H706" t="s">
        <v>19</v>
      </c>
      <c r="I706" s="9">
        <v>4412</v>
      </c>
      <c r="J706" s="9">
        <v>668.27</v>
      </c>
      <c r="K706" s="9">
        <v>502.54</v>
      </c>
      <c r="L706" s="9">
        <f>tbl_salesdata[[#This Row],[Units Sold]]*tbl_salesdata[[#This Row],[Unit Cost]]</f>
        <v>2217206.48</v>
      </c>
      <c r="M706" s="9">
        <f>tbl_salesdata[[#This Row],[Units Sold]]*tbl_salesdata[[#This Row],[Unit Price]]</f>
        <v>2948407.2399999998</v>
      </c>
      <c r="N706" s="9">
        <f>tbl_salesdata[[#This Row],[Total Sales]]-tbl_salesdata[[#This Row],[Total Cost]]</f>
        <v>731200.75999999978</v>
      </c>
      <c r="O706">
        <f>tbl_salesdata[[#This Row],[Ship Date]]-tbl_salesdata[[#This Row],[Order Date]]</f>
        <v>13</v>
      </c>
      <c r="P706">
        <f>WEEKDAY(tbl_salesdata[[#This Row],[Order Date]],2)</f>
        <v>6</v>
      </c>
      <c r="Q706" t="str">
        <f>TEXT(tbl_salesdata[[#This Row],[Order Date]],"dddd")</f>
        <v>Saturday</v>
      </c>
      <c r="R706" t="str">
        <f>IF(tbl_salesdata[[#This Row],[Weekdaynum]]&gt;5,"Yes","No")</f>
        <v>Yes</v>
      </c>
    </row>
    <row r="707" spans="1:18" hidden="1" x14ac:dyDescent="0.35">
      <c r="A707">
        <v>559466159</v>
      </c>
      <c r="B707" s="3">
        <v>42607</v>
      </c>
      <c r="C707" s="3">
        <v>42621</v>
      </c>
      <c r="D707" t="s">
        <v>150</v>
      </c>
      <c r="E707" t="s">
        <v>38</v>
      </c>
      <c r="F707" t="s">
        <v>17</v>
      </c>
      <c r="G707" t="s">
        <v>18</v>
      </c>
      <c r="H707" t="s">
        <v>19</v>
      </c>
      <c r="I707" s="9">
        <v>7324</v>
      </c>
      <c r="J707" s="9">
        <v>152.58000000000001</v>
      </c>
      <c r="K707" s="9">
        <v>97.44</v>
      </c>
      <c r="L707" s="9">
        <f>tbl_salesdata[[#This Row],[Units Sold]]*tbl_salesdata[[#This Row],[Unit Cost]]</f>
        <v>713650.55999999994</v>
      </c>
      <c r="M707" s="9">
        <f>tbl_salesdata[[#This Row],[Units Sold]]*tbl_salesdata[[#This Row],[Unit Price]]</f>
        <v>1117495.9200000002</v>
      </c>
      <c r="N707" s="9">
        <f>tbl_salesdata[[#This Row],[Total Sales]]-tbl_salesdata[[#This Row],[Total Cost]]</f>
        <v>403845.36000000022</v>
      </c>
      <c r="O707">
        <f>tbl_salesdata[[#This Row],[Ship Date]]-tbl_salesdata[[#This Row],[Order Date]]</f>
        <v>14</v>
      </c>
      <c r="P707">
        <f>WEEKDAY(tbl_salesdata[[#This Row],[Order Date]],2)</f>
        <v>4</v>
      </c>
      <c r="Q707" t="str">
        <f>TEXT(tbl_salesdata[[#This Row],[Order Date]],"dddd")</f>
        <v>Thursday</v>
      </c>
      <c r="R707" t="str">
        <f>IF(tbl_salesdata[[#This Row],[Weekdaynum]]&gt;5,"Yes","No")</f>
        <v>No</v>
      </c>
    </row>
    <row r="708" spans="1:18" hidden="1" x14ac:dyDescent="0.35">
      <c r="A708">
        <v>720931279</v>
      </c>
      <c r="B708" s="3">
        <v>44134</v>
      </c>
      <c r="C708" s="3">
        <v>44136</v>
      </c>
      <c r="D708" t="s">
        <v>189</v>
      </c>
      <c r="E708" t="s">
        <v>21</v>
      </c>
      <c r="F708" t="s">
        <v>17</v>
      </c>
      <c r="G708" t="s">
        <v>18</v>
      </c>
      <c r="H708" t="s">
        <v>26</v>
      </c>
      <c r="I708" s="9">
        <v>8441</v>
      </c>
      <c r="J708" s="9">
        <v>152.58000000000001</v>
      </c>
      <c r="K708" s="9">
        <v>97.44</v>
      </c>
      <c r="L708" s="9">
        <f>tbl_salesdata[[#This Row],[Units Sold]]*tbl_salesdata[[#This Row],[Unit Cost]]</f>
        <v>822491.04</v>
      </c>
      <c r="M708" s="9">
        <f>tbl_salesdata[[#This Row],[Units Sold]]*tbl_salesdata[[#This Row],[Unit Price]]</f>
        <v>1287927.78</v>
      </c>
      <c r="N708" s="9">
        <f>tbl_salesdata[[#This Row],[Total Sales]]-tbl_salesdata[[#This Row],[Total Cost]]</f>
        <v>465436.74</v>
      </c>
      <c r="O708">
        <f>tbl_salesdata[[#This Row],[Ship Date]]-tbl_salesdata[[#This Row],[Order Date]]</f>
        <v>2</v>
      </c>
      <c r="P708">
        <f>WEEKDAY(tbl_salesdata[[#This Row],[Order Date]],2)</f>
        <v>5</v>
      </c>
      <c r="Q708" t="str">
        <f>TEXT(tbl_salesdata[[#This Row],[Order Date]],"dddd")</f>
        <v>Friday</v>
      </c>
      <c r="R708" t="str">
        <f>IF(tbl_salesdata[[#This Row],[Weekdaynum]]&gt;5,"Yes","No")</f>
        <v>No</v>
      </c>
    </row>
    <row r="709" spans="1:18" hidden="1" x14ac:dyDescent="0.35">
      <c r="A709">
        <v>304913794</v>
      </c>
      <c r="B709" s="3">
        <v>43767</v>
      </c>
      <c r="C709" s="3">
        <v>43773</v>
      </c>
      <c r="D709" t="s">
        <v>50</v>
      </c>
      <c r="E709" t="s">
        <v>51</v>
      </c>
      <c r="F709" t="s">
        <v>40</v>
      </c>
      <c r="G709" t="s">
        <v>18</v>
      </c>
      <c r="H709" t="s">
        <v>34</v>
      </c>
      <c r="I709" s="9">
        <v>9623</v>
      </c>
      <c r="J709" s="9">
        <v>651.21</v>
      </c>
      <c r="K709" s="9">
        <v>524.96</v>
      </c>
      <c r="L709" s="9">
        <f>tbl_salesdata[[#This Row],[Units Sold]]*tbl_salesdata[[#This Row],[Unit Cost]]</f>
        <v>5051690.08</v>
      </c>
      <c r="M709" s="9">
        <f>tbl_salesdata[[#This Row],[Units Sold]]*tbl_salesdata[[#This Row],[Unit Price]]</f>
        <v>6266593.8300000001</v>
      </c>
      <c r="N709" s="9">
        <f>tbl_salesdata[[#This Row],[Total Sales]]-tbl_salesdata[[#This Row],[Total Cost]]</f>
        <v>1214903.75</v>
      </c>
      <c r="O709">
        <f>tbl_salesdata[[#This Row],[Ship Date]]-tbl_salesdata[[#This Row],[Order Date]]</f>
        <v>6</v>
      </c>
      <c r="P709">
        <f>WEEKDAY(tbl_salesdata[[#This Row],[Order Date]],2)</f>
        <v>2</v>
      </c>
      <c r="Q709" t="str">
        <f>TEXT(tbl_salesdata[[#This Row],[Order Date]],"dddd")</f>
        <v>Tuesday</v>
      </c>
      <c r="R709" t="str">
        <f>IF(tbl_salesdata[[#This Row],[Weekdaynum]]&gt;5,"Yes","No")</f>
        <v>No</v>
      </c>
    </row>
    <row r="710" spans="1:18" x14ac:dyDescent="0.35">
      <c r="A710">
        <v>531281936</v>
      </c>
      <c r="B710" s="3">
        <v>43239</v>
      </c>
      <c r="C710" s="3">
        <v>43251</v>
      </c>
      <c r="D710" t="s">
        <v>165</v>
      </c>
      <c r="E710" t="s">
        <v>21</v>
      </c>
      <c r="F710" t="s">
        <v>47</v>
      </c>
      <c r="G710" t="s">
        <v>14</v>
      </c>
      <c r="H710" t="s">
        <v>19</v>
      </c>
      <c r="I710" s="9">
        <v>6986</v>
      </c>
      <c r="J710" s="9">
        <v>421.89</v>
      </c>
      <c r="K710" s="9">
        <v>364.69</v>
      </c>
      <c r="L710" s="9">
        <f>tbl_salesdata[[#This Row],[Units Sold]]*tbl_salesdata[[#This Row],[Unit Cost]]</f>
        <v>2547724.34</v>
      </c>
      <c r="M710" s="9">
        <f>tbl_salesdata[[#This Row],[Units Sold]]*tbl_salesdata[[#This Row],[Unit Price]]</f>
        <v>2947323.54</v>
      </c>
      <c r="N710" s="9">
        <f>tbl_salesdata[[#This Row],[Total Sales]]-tbl_salesdata[[#This Row],[Total Cost]]</f>
        <v>399599.20000000019</v>
      </c>
      <c r="O710">
        <f>tbl_salesdata[[#This Row],[Ship Date]]-tbl_salesdata[[#This Row],[Order Date]]</f>
        <v>12</v>
      </c>
      <c r="P710">
        <f>WEEKDAY(tbl_salesdata[[#This Row],[Order Date]],2)</f>
        <v>6</v>
      </c>
      <c r="Q710" t="str">
        <f>TEXT(tbl_salesdata[[#This Row],[Order Date]],"dddd")</f>
        <v>Saturday</v>
      </c>
      <c r="R710" t="str">
        <f>IF(tbl_salesdata[[#This Row],[Weekdaynum]]&gt;5,"Yes","No")</f>
        <v>Yes</v>
      </c>
    </row>
    <row r="711" spans="1:18" x14ac:dyDescent="0.35">
      <c r="A711">
        <v>526381862</v>
      </c>
      <c r="B711" s="3">
        <v>43771</v>
      </c>
      <c r="C711" s="3">
        <v>43772</v>
      </c>
      <c r="D711" t="s">
        <v>94</v>
      </c>
      <c r="E711" t="s">
        <v>38</v>
      </c>
      <c r="F711" t="s">
        <v>47</v>
      </c>
      <c r="G711" t="s">
        <v>18</v>
      </c>
      <c r="H711" t="s">
        <v>15</v>
      </c>
      <c r="I711" s="9">
        <v>6945</v>
      </c>
      <c r="J711" s="9">
        <v>421.89</v>
      </c>
      <c r="K711" s="9">
        <v>364.69</v>
      </c>
      <c r="L711" s="9">
        <f>tbl_salesdata[[#This Row],[Units Sold]]*tbl_salesdata[[#This Row],[Unit Cost]]</f>
        <v>2532772.0499999998</v>
      </c>
      <c r="M711" s="9">
        <f>tbl_salesdata[[#This Row],[Units Sold]]*tbl_salesdata[[#This Row],[Unit Price]]</f>
        <v>2930026.05</v>
      </c>
      <c r="N711" s="9">
        <f>tbl_salesdata[[#This Row],[Total Sales]]-tbl_salesdata[[#This Row],[Total Cost]]</f>
        <v>397254</v>
      </c>
      <c r="O711">
        <f>tbl_salesdata[[#This Row],[Ship Date]]-tbl_salesdata[[#This Row],[Order Date]]</f>
        <v>1</v>
      </c>
      <c r="P711">
        <f>WEEKDAY(tbl_salesdata[[#This Row],[Order Date]],2)</f>
        <v>6</v>
      </c>
      <c r="Q711" t="str">
        <f>TEXT(tbl_salesdata[[#This Row],[Order Date]],"dddd")</f>
        <v>Saturday</v>
      </c>
      <c r="R711" t="str">
        <f>IF(tbl_salesdata[[#This Row],[Weekdaynum]]&gt;5,"Yes","No")</f>
        <v>Yes</v>
      </c>
    </row>
    <row r="712" spans="1:18" hidden="1" x14ac:dyDescent="0.35">
      <c r="A712">
        <v>159641492</v>
      </c>
      <c r="B712" s="3">
        <v>44084</v>
      </c>
      <c r="C712" s="3">
        <v>44087</v>
      </c>
      <c r="D712" t="s">
        <v>105</v>
      </c>
      <c r="E712" t="s">
        <v>12</v>
      </c>
      <c r="F712" t="s">
        <v>47</v>
      </c>
      <c r="G712" t="s">
        <v>14</v>
      </c>
      <c r="H712" t="s">
        <v>15</v>
      </c>
      <c r="I712" s="9">
        <v>320</v>
      </c>
      <c r="J712" s="9">
        <v>421.89</v>
      </c>
      <c r="K712" s="9">
        <v>364.69</v>
      </c>
      <c r="L712" s="9">
        <f>tbl_salesdata[[#This Row],[Units Sold]]*tbl_salesdata[[#This Row],[Unit Cost]]</f>
        <v>116700.8</v>
      </c>
      <c r="M712" s="9">
        <f>tbl_salesdata[[#This Row],[Units Sold]]*tbl_salesdata[[#This Row],[Unit Price]]</f>
        <v>135004.79999999999</v>
      </c>
      <c r="N712" s="9">
        <f>tbl_salesdata[[#This Row],[Total Sales]]-tbl_salesdata[[#This Row],[Total Cost]]</f>
        <v>18303.999999999985</v>
      </c>
      <c r="O712">
        <f>tbl_salesdata[[#This Row],[Ship Date]]-tbl_salesdata[[#This Row],[Order Date]]</f>
        <v>3</v>
      </c>
      <c r="P712">
        <f>WEEKDAY(tbl_salesdata[[#This Row],[Order Date]],2)</f>
        <v>4</v>
      </c>
      <c r="Q712" t="str">
        <f>TEXT(tbl_salesdata[[#This Row],[Order Date]],"dddd")</f>
        <v>Thursday</v>
      </c>
      <c r="R712" t="str">
        <f>IF(tbl_salesdata[[#This Row],[Weekdaynum]]&gt;5,"Yes","No")</f>
        <v>No</v>
      </c>
    </row>
    <row r="713" spans="1:18" hidden="1" x14ac:dyDescent="0.35">
      <c r="A713">
        <v>552931869</v>
      </c>
      <c r="B713" s="3">
        <v>42598</v>
      </c>
      <c r="C713" s="3">
        <v>42608</v>
      </c>
      <c r="D713" t="s">
        <v>188</v>
      </c>
      <c r="E713" t="s">
        <v>21</v>
      </c>
      <c r="F713" t="s">
        <v>47</v>
      </c>
      <c r="G713" t="s">
        <v>18</v>
      </c>
      <c r="H713" t="s">
        <v>34</v>
      </c>
      <c r="I713" s="9">
        <v>3682</v>
      </c>
      <c r="J713" s="9">
        <v>421.89</v>
      </c>
      <c r="K713" s="9">
        <v>364.69</v>
      </c>
      <c r="L713" s="9">
        <f>tbl_salesdata[[#This Row],[Units Sold]]*tbl_salesdata[[#This Row],[Unit Cost]]</f>
        <v>1342788.58</v>
      </c>
      <c r="M713" s="9">
        <f>tbl_salesdata[[#This Row],[Units Sold]]*tbl_salesdata[[#This Row],[Unit Price]]</f>
        <v>1553398.98</v>
      </c>
      <c r="N713" s="9">
        <f>tbl_salesdata[[#This Row],[Total Sales]]-tbl_salesdata[[#This Row],[Total Cost]]</f>
        <v>210610.39999999991</v>
      </c>
      <c r="O713">
        <f>tbl_salesdata[[#This Row],[Ship Date]]-tbl_salesdata[[#This Row],[Order Date]]</f>
        <v>10</v>
      </c>
      <c r="P713">
        <f>WEEKDAY(tbl_salesdata[[#This Row],[Order Date]],2)</f>
        <v>2</v>
      </c>
      <c r="Q713" t="str">
        <f>TEXT(tbl_salesdata[[#This Row],[Order Date]],"dddd")</f>
        <v>Tuesday</v>
      </c>
      <c r="R713" t="str">
        <f>IF(tbl_salesdata[[#This Row],[Weekdaynum]]&gt;5,"Yes","No")</f>
        <v>No</v>
      </c>
    </row>
    <row r="714" spans="1:18" x14ac:dyDescent="0.35">
      <c r="A714">
        <v>422874772</v>
      </c>
      <c r="B714" s="3">
        <v>42021</v>
      </c>
      <c r="C714" s="3">
        <v>42040</v>
      </c>
      <c r="D714" t="s">
        <v>126</v>
      </c>
      <c r="E714" t="s">
        <v>24</v>
      </c>
      <c r="F714" t="s">
        <v>47</v>
      </c>
      <c r="G714" t="s">
        <v>18</v>
      </c>
      <c r="H714" t="s">
        <v>34</v>
      </c>
      <c r="I714" s="9">
        <v>6897</v>
      </c>
      <c r="J714" s="9">
        <v>421.89</v>
      </c>
      <c r="K714" s="9">
        <v>364.69</v>
      </c>
      <c r="L714" s="9">
        <f>tbl_salesdata[[#This Row],[Units Sold]]*tbl_salesdata[[#This Row],[Unit Cost]]</f>
        <v>2515266.9300000002</v>
      </c>
      <c r="M714" s="9">
        <f>tbl_salesdata[[#This Row],[Units Sold]]*tbl_salesdata[[#This Row],[Unit Price]]</f>
        <v>2909775.33</v>
      </c>
      <c r="N714" s="9">
        <f>tbl_salesdata[[#This Row],[Total Sales]]-tbl_salesdata[[#This Row],[Total Cost]]</f>
        <v>394508.39999999991</v>
      </c>
      <c r="O714">
        <f>tbl_salesdata[[#This Row],[Ship Date]]-tbl_salesdata[[#This Row],[Order Date]]</f>
        <v>19</v>
      </c>
      <c r="P714">
        <f>WEEKDAY(tbl_salesdata[[#This Row],[Order Date]],2)</f>
        <v>6</v>
      </c>
      <c r="Q714" t="str">
        <f>TEXT(tbl_salesdata[[#This Row],[Order Date]],"dddd")</f>
        <v>Saturday</v>
      </c>
      <c r="R714" t="str">
        <f>IF(tbl_salesdata[[#This Row],[Weekdaynum]]&gt;5,"Yes","No")</f>
        <v>Yes</v>
      </c>
    </row>
    <row r="715" spans="1:18" hidden="1" x14ac:dyDescent="0.35">
      <c r="A715">
        <v>893783557</v>
      </c>
      <c r="B715" s="3">
        <v>44052</v>
      </c>
      <c r="C715" s="3">
        <v>44053</v>
      </c>
      <c r="D715" t="s">
        <v>202</v>
      </c>
      <c r="E715" t="s">
        <v>38</v>
      </c>
      <c r="F715" t="s">
        <v>17</v>
      </c>
      <c r="G715" t="s">
        <v>14</v>
      </c>
      <c r="H715" t="s">
        <v>26</v>
      </c>
      <c r="I715" s="9">
        <v>9271</v>
      </c>
      <c r="J715" s="9">
        <v>152.58000000000001</v>
      </c>
      <c r="K715" s="9">
        <v>97.44</v>
      </c>
      <c r="L715" s="9">
        <f>tbl_salesdata[[#This Row],[Units Sold]]*tbl_salesdata[[#This Row],[Unit Cost]]</f>
        <v>903366.24</v>
      </c>
      <c r="M715" s="9">
        <f>tbl_salesdata[[#This Row],[Units Sold]]*tbl_salesdata[[#This Row],[Unit Price]]</f>
        <v>1414569.1800000002</v>
      </c>
      <c r="N715" s="9">
        <f>tbl_salesdata[[#This Row],[Total Sales]]-tbl_salesdata[[#This Row],[Total Cost]]</f>
        <v>511202.94000000018</v>
      </c>
      <c r="O715">
        <f>tbl_salesdata[[#This Row],[Ship Date]]-tbl_salesdata[[#This Row],[Order Date]]</f>
        <v>1</v>
      </c>
      <c r="P715">
        <f>WEEKDAY(tbl_salesdata[[#This Row],[Order Date]],2)</f>
        <v>7</v>
      </c>
      <c r="Q715" t="str">
        <f>TEXT(tbl_salesdata[[#This Row],[Order Date]],"dddd")</f>
        <v>Sunday</v>
      </c>
      <c r="R715" t="str">
        <f>IF(tbl_salesdata[[#This Row],[Weekdaynum]]&gt;5,"Yes","No")</f>
        <v>Yes</v>
      </c>
    </row>
    <row r="716" spans="1:18" x14ac:dyDescent="0.35">
      <c r="A716">
        <v>570716845</v>
      </c>
      <c r="B716" s="3">
        <v>44562</v>
      </c>
      <c r="C716" s="3">
        <v>44572</v>
      </c>
      <c r="D716" t="s">
        <v>169</v>
      </c>
      <c r="E716" t="s">
        <v>29</v>
      </c>
      <c r="F716" t="s">
        <v>42</v>
      </c>
      <c r="G716" t="s">
        <v>18</v>
      </c>
      <c r="H716" t="s">
        <v>26</v>
      </c>
      <c r="I716" s="9">
        <v>6652</v>
      </c>
      <c r="J716" s="9">
        <v>437.2</v>
      </c>
      <c r="K716" s="9">
        <v>263.33</v>
      </c>
      <c r="L716" s="9">
        <f>tbl_salesdata[[#This Row],[Units Sold]]*tbl_salesdata[[#This Row],[Unit Cost]]</f>
        <v>1751671.16</v>
      </c>
      <c r="M716" s="9">
        <f>tbl_salesdata[[#This Row],[Units Sold]]*tbl_salesdata[[#This Row],[Unit Price]]</f>
        <v>2908254.4</v>
      </c>
      <c r="N716" s="9">
        <f>tbl_salesdata[[#This Row],[Total Sales]]-tbl_salesdata[[#This Row],[Total Cost]]</f>
        <v>1156583.24</v>
      </c>
      <c r="O716">
        <f>tbl_salesdata[[#This Row],[Ship Date]]-tbl_salesdata[[#This Row],[Order Date]]</f>
        <v>10</v>
      </c>
      <c r="P716">
        <f>WEEKDAY(tbl_salesdata[[#This Row],[Order Date]],2)</f>
        <v>6</v>
      </c>
      <c r="Q716" t="str">
        <f>TEXT(tbl_salesdata[[#This Row],[Order Date]],"dddd")</f>
        <v>Saturday</v>
      </c>
      <c r="R716" t="str">
        <f>IF(tbl_salesdata[[#This Row],[Weekdaynum]]&gt;5,"Yes","No")</f>
        <v>Yes</v>
      </c>
    </row>
    <row r="717" spans="1:18" hidden="1" x14ac:dyDescent="0.35">
      <c r="A717">
        <v>146384513</v>
      </c>
      <c r="B717" s="3">
        <v>44487</v>
      </c>
      <c r="C717" s="3">
        <v>44505</v>
      </c>
      <c r="D717" t="s">
        <v>93</v>
      </c>
      <c r="E717" t="s">
        <v>29</v>
      </c>
      <c r="F717" t="s">
        <v>17</v>
      </c>
      <c r="G717" t="s">
        <v>18</v>
      </c>
      <c r="H717" t="s">
        <v>15</v>
      </c>
      <c r="I717" s="9">
        <v>7285</v>
      </c>
      <c r="J717" s="9">
        <v>152.58000000000001</v>
      </c>
      <c r="K717" s="9">
        <v>97.44</v>
      </c>
      <c r="L717" s="9">
        <f>tbl_salesdata[[#This Row],[Units Sold]]*tbl_salesdata[[#This Row],[Unit Cost]]</f>
        <v>709850.4</v>
      </c>
      <c r="M717" s="9">
        <f>tbl_salesdata[[#This Row],[Units Sold]]*tbl_salesdata[[#This Row],[Unit Price]]</f>
        <v>1111545.3</v>
      </c>
      <c r="N717" s="9">
        <f>tbl_salesdata[[#This Row],[Total Sales]]-tbl_salesdata[[#This Row],[Total Cost]]</f>
        <v>401694.9</v>
      </c>
      <c r="O717">
        <f>tbl_salesdata[[#This Row],[Ship Date]]-tbl_salesdata[[#This Row],[Order Date]]</f>
        <v>18</v>
      </c>
      <c r="P717">
        <f>WEEKDAY(tbl_salesdata[[#This Row],[Order Date]],2)</f>
        <v>1</v>
      </c>
      <c r="Q717" t="str">
        <f>TEXT(tbl_salesdata[[#This Row],[Order Date]],"dddd")</f>
        <v>Monday</v>
      </c>
      <c r="R717" t="str">
        <f>IF(tbl_salesdata[[#This Row],[Weekdaynum]]&gt;5,"Yes","No")</f>
        <v>No</v>
      </c>
    </row>
    <row r="718" spans="1:18" hidden="1" x14ac:dyDescent="0.35">
      <c r="A718">
        <v>568033349</v>
      </c>
      <c r="B718" s="3">
        <v>42083</v>
      </c>
      <c r="C718" s="3">
        <v>42090</v>
      </c>
      <c r="D718" t="s">
        <v>218</v>
      </c>
      <c r="E718" t="s">
        <v>38</v>
      </c>
      <c r="F718" t="s">
        <v>33</v>
      </c>
      <c r="G718" t="s">
        <v>14</v>
      </c>
      <c r="H718" t="s">
        <v>19</v>
      </c>
      <c r="I718" s="9">
        <v>2546</v>
      </c>
      <c r="J718" s="9">
        <v>109.28</v>
      </c>
      <c r="K718" s="9">
        <v>35.840000000000003</v>
      </c>
      <c r="L718" s="9">
        <f>tbl_salesdata[[#This Row],[Units Sold]]*tbl_salesdata[[#This Row],[Unit Cost]]</f>
        <v>91248.640000000014</v>
      </c>
      <c r="M718" s="9">
        <f>tbl_salesdata[[#This Row],[Units Sold]]*tbl_salesdata[[#This Row],[Unit Price]]</f>
        <v>278226.88</v>
      </c>
      <c r="N718" s="9">
        <f>tbl_salesdata[[#This Row],[Total Sales]]-tbl_salesdata[[#This Row],[Total Cost]]</f>
        <v>186978.24</v>
      </c>
      <c r="O718">
        <f>tbl_salesdata[[#This Row],[Ship Date]]-tbl_salesdata[[#This Row],[Order Date]]</f>
        <v>7</v>
      </c>
      <c r="P718">
        <f>WEEKDAY(tbl_salesdata[[#This Row],[Order Date]],2)</f>
        <v>5</v>
      </c>
      <c r="Q718" t="str">
        <f>TEXT(tbl_salesdata[[#This Row],[Order Date]],"dddd")</f>
        <v>Friday</v>
      </c>
      <c r="R718" t="str">
        <f>IF(tbl_salesdata[[#This Row],[Weekdaynum]]&gt;5,"Yes","No")</f>
        <v>No</v>
      </c>
    </row>
    <row r="719" spans="1:18" hidden="1" x14ac:dyDescent="0.35">
      <c r="A719">
        <v>142375361</v>
      </c>
      <c r="B719" s="3">
        <v>43139</v>
      </c>
      <c r="C719" s="3">
        <v>43151</v>
      </c>
      <c r="D719" t="s">
        <v>113</v>
      </c>
      <c r="E719" t="s">
        <v>21</v>
      </c>
      <c r="F719" t="s">
        <v>56</v>
      </c>
      <c r="G719" t="s">
        <v>14</v>
      </c>
      <c r="H719" t="s">
        <v>26</v>
      </c>
      <c r="I719" s="9">
        <v>888</v>
      </c>
      <c r="J719" s="9">
        <v>9.33</v>
      </c>
      <c r="K719" s="9">
        <v>6.92</v>
      </c>
      <c r="L719" s="9">
        <f>tbl_salesdata[[#This Row],[Units Sold]]*tbl_salesdata[[#This Row],[Unit Cost]]</f>
        <v>6144.96</v>
      </c>
      <c r="M719" s="9">
        <f>tbl_salesdata[[#This Row],[Units Sold]]*tbl_salesdata[[#This Row],[Unit Price]]</f>
        <v>8285.0400000000009</v>
      </c>
      <c r="N719" s="9">
        <f>tbl_salesdata[[#This Row],[Total Sales]]-tbl_salesdata[[#This Row],[Total Cost]]</f>
        <v>2140.0800000000008</v>
      </c>
      <c r="O719">
        <f>tbl_salesdata[[#This Row],[Ship Date]]-tbl_salesdata[[#This Row],[Order Date]]</f>
        <v>12</v>
      </c>
      <c r="P719">
        <f>WEEKDAY(tbl_salesdata[[#This Row],[Order Date]],2)</f>
        <v>4</v>
      </c>
      <c r="Q719" t="str">
        <f>TEXT(tbl_salesdata[[#This Row],[Order Date]],"dddd")</f>
        <v>Thursday</v>
      </c>
      <c r="R719" t="str">
        <f>IF(tbl_salesdata[[#This Row],[Weekdaynum]]&gt;5,"Yes","No")</f>
        <v>No</v>
      </c>
    </row>
    <row r="720" spans="1:18" hidden="1" x14ac:dyDescent="0.35">
      <c r="A720">
        <v>849146878</v>
      </c>
      <c r="B720" s="3">
        <v>42664</v>
      </c>
      <c r="C720" s="3">
        <v>42666</v>
      </c>
      <c r="D720" t="s">
        <v>191</v>
      </c>
      <c r="E720" t="s">
        <v>24</v>
      </c>
      <c r="F720" t="s">
        <v>22</v>
      </c>
      <c r="G720" t="s">
        <v>14</v>
      </c>
      <c r="H720" t="s">
        <v>19</v>
      </c>
      <c r="I720" s="9">
        <v>286</v>
      </c>
      <c r="J720" s="9">
        <v>47.45</v>
      </c>
      <c r="K720" s="9">
        <v>31.79</v>
      </c>
      <c r="L720" s="9">
        <f>tbl_salesdata[[#This Row],[Units Sold]]*tbl_salesdata[[#This Row],[Unit Cost]]</f>
        <v>9091.94</v>
      </c>
      <c r="M720" s="9">
        <f>tbl_salesdata[[#This Row],[Units Sold]]*tbl_salesdata[[#This Row],[Unit Price]]</f>
        <v>13570.7</v>
      </c>
      <c r="N720" s="9">
        <f>tbl_salesdata[[#This Row],[Total Sales]]-tbl_salesdata[[#This Row],[Total Cost]]</f>
        <v>4478.76</v>
      </c>
      <c r="O720">
        <f>tbl_salesdata[[#This Row],[Ship Date]]-tbl_salesdata[[#This Row],[Order Date]]</f>
        <v>2</v>
      </c>
      <c r="P720">
        <f>WEEKDAY(tbl_salesdata[[#This Row],[Order Date]],2)</f>
        <v>5</v>
      </c>
      <c r="Q720" t="str">
        <f>TEXT(tbl_salesdata[[#This Row],[Order Date]],"dddd")</f>
        <v>Friday</v>
      </c>
      <c r="R720" t="str">
        <f>IF(tbl_salesdata[[#This Row],[Weekdaynum]]&gt;5,"Yes","No")</f>
        <v>No</v>
      </c>
    </row>
    <row r="721" spans="1:18" hidden="1" x14ac:dyDescent="0.35">
      <c r="A721">
        <v>238396728</v>
      </c>
      <c r="B721" s="3">
        <v>43747</v>
      </c>
      <c r="C721" s="3">
        <v>43761</v>
      </c>
      <c r="D721" t="s">
        <v>16</v>
      </c>
      <c r="E721" t="s">
        <v>12</v>
      </c>
      <c r="F721" t="s">
        <v>30</v>
      </c>
      <c r="G721" t="s">
        <v>14</v>
      </c>
      <c r="H721" t="s">
        <v>34</v>
      </c>
      <c r="I721" s="9">
        <v>5744</v>
      </c>
      <c r="J721" s="9">
        <v>81.73</v>
      </c>
      <c r="K721" s="9">
        <v>56.67</v>
      </c>
      <c r="L721" s="9">
        <f>tbl_salesdata[[#This Row],[Units Sold]]*tbl_salesdata[[#This Row],[Unit Cost]]</f>
        <v>325512.48</v>
      </c>
      <c r="M721" s="9">
        <f>tbl_salesdata[[#This Row],[Units Sold]]*tbl_salesdata[[#This Row],[Unit Price]]</f>
        <v>469457.12</v>
      </c>
      <c r="N721" s="9">
        <f>tbl_salesdata[[#This Row],[Total Sales]]-tbl_salesdata[[#This Row],[Total Cost]]</f>
        <v>143944.64000000001</v>
      </c>
      <c r="O721">
        <f>tbl_salesdata[[#This Row],[Ship Date]]-tbl_salesdata[[#This Row],[Order Date]]</f>
        <v>14</v>
      </c>
      <c r="P721">
        <f>WEEKDAY(tbl_salesdata[[#This Row],[Order Date]],2)</f>
        <v>3</v>
      </c>
      <c r="Q721" t="str">
        <f>TEXT(tbl_salesdata[[#This Row],[Order Date]],"dddd")</f>
        <v>Wednesday</v>
      </c>
      <c r="R721" t="str">
        <f>IF(tbl_salesdata[[#This Row],[Weekdaynum]]&gt;5,"Yes","No")</f>
        <v>No</v>
      </c>
    </row>
    <row r="722" spans="1:18" hidden="1" x14ac:dyDescent="0.35">
      <c r="A722">
        <v>880486238</v>
      </c>
      <c r="B722" s="3">
        <v>44445</v>
      </c>
      <c r="C722" s="3">
        <v>44450</v>
      </c>
      <c r="D722" t="s">
        <v>174</v>
      </c>
      <c r="E722" t="s">
        <v>29</v>
      </c>
      <c r="F722" t="s">
        <v>17</v>
      </c>
      <c r="G722" t="s">
        <v>14</v>
      </c>
      <c r="H722" t="s">
        <v>34</v>
      </c>
      <c r="I722" s="9">
        <v>4299</v>
      </c>
      <c r="J722" s="9">
        <v>152.58000000000001</v>
      </c>
      <c r="K722" s="9">
        <v>97.44</v>
      </c>
      <c r="L722" s="9">
        <f>tbl_salesdata[[#This Row],[Units Sold]]*tbl_salesdata[[#This Row],[Unit Cost]]</f>
        <v>418894.56</v>
      </c>
      <c r="M722" s="9">
        <f>tbl_salesdata[[#This Row],[Units Sold]]*tbl_salesdata[[#This Row],[Unit Price]]</f>
        <v>655941.42000000004</v>
      </c>
      <c r="N722" s="9">
        <f>tbl_salesdata[[#This Row],[Total Sales]]-tbl_salesdata[[#This Row],[Total Cost]]</f>
        <v>237046.86000000004</v>
      </c>
      <c r="O722">
        <f>tbl_salesdata[[#This Row],[Ship Date]]-tbl_salesdata[[#This Row],[Order Date]]</f>
        <v>5</v>
      </c>
      <c r="P722">
        <f>WEEKDAY(tbl_salesdata[[#This Row],[Order Date]],2)</f>
        <v>1</v>
      </c>
      <c r="Q722" t="str">
        <f>TEXT(tbl_salesdata[[#This Row],[Order Date]],"dddd")</f>
        <v>Monday</v>
      </c>
      <c r="R722" t="str">
        <f>IF(tbl_salesdata[[#This Row],[Weekdaynum]]&gt;5,"Yes","No")</f>
        <v>No</v>
      </c>
    </row>
    <row r="723" spans="1:18" hidden="1" x14ac:dyDescent="0.35">
      <c r="A723">
        <v>916089236</v>
      </c>
      <c r="B723" s="3">
        <v>43278</v>
      </c>
      <c r="C723" s="3">
        <v>43279</v>
      </c>
      <c r="D723" t="s">
        <v>79</v>
      </c>
      <c r="E723" t="s">
        <v>21</v>
      </c>
      <c r="F723" t="s">
        <v>42</v>
      </c>
      <c r="G723" t="s">
        <v>18</v>
      </c>
      <c r="H723" t="s">
        <v>19</v>
      </c>
      <c r="I723" s="9">
        <v>17</v>
      </c>
      <c r="J723" s="9">
        <v>437.2</v>
      </c>
      <c r="K723" s="9">
        <v>263.33</v>
      </c>
      <c r="L723" s="9">
        <f>tbl_salesdata[[#This Row],[Units Sold]]*tbl_salesdata[[#This Row],[Unit Cost]]</f>
        <v>4476.6099999999997</v>
      </c>
      <c r="M723" s="9">
        <f>tbl_salesdata[[#This Row],[Units Sold]]*tbl_salesdata[[#This Row],[Unit Price]]</f>
        <v>7432.4</v>
      </c>
      <c r="N723" s="9">
        <f>tbl_salesdata[[#This Row],[Total Sales]]-tbl_salesdata[[#This Row],[Total Cost]]</f>
        <v>2955.79</v>
      </c>
      <c r="O723">
        <f>tbl_salesdata[[#This Row],[Ship Date]]-tbl_salesdata[[#This Row],[Order Date]]</f>
        <v>1</v>
      </c>
      <c r="P723">
        <f>WEEKDAY(tbl_salesdata[[#This Row],[Order Date]],2)</f>
        <v>3</v>
      </c>
      <c r="Q723" t="str">
        <f>TEXT(tbl_salesdata[[#This Row],[Order Date]],"dddd")</f>
        <v>Wednesday</v>
      </c>
      <c r="R723" t="str">
        <f>IF(tbl_salesdata[[#This Row],[Weekdaynum]]&gt;5,"Yes","No")</f>
        <v>No</v>
      </c>
    </row>
    <row r="724" spans="1:18" hidden="1" x14ac:dyDescent="0.35">
      <c r="A724">
        <v>806192052</v>
      </c>
      <c r="B724" s="3">
        <v>43852</v>
      </c>
      <c r="C724" s="3">
        <v>43871</v>
      </c>
      <c r="D724" t="s">
        <v>191</v>
      </c>
      <c r="E724" t="s">
        <v>24</v>
      </c>
      <c r="F724" t="s">
        <v>25</v>
      </c>
      <c r="G724" t="s">
        <v>14</v>
      </c>
      <c r="H724" t="s">
        <v>34</v>
      </c>
      <c r="I724" s="9">
        <v>8998</v>
      </c>
      <c r="J724" s="9">
        <v>205.7</v>
      </c>
      <c r="K724" s="9">
        <v>117.11</v>
      </c>
      <c r="L724" s="9">
        <f>tbl_salesdata[[#This Row],[Units Sold]]*tbl_salesdata[[#This Row],[Unit Cost]]</f>
        <v>1053755.78</v>
      </c>
      <c r="M724" s="9">
        <f>tbl_salesdata[[#This Row],[Units Sold]]*tbl_salesdata[[#This Row],[Unit Price]]</f>
        <v>1850888.5999999999</v>
      </c>
      <c r="N724" s="9">
        <f>tbl_salesdata[[#This Row],[Total Sales]]-tbl_salesdata[[#This Row],[Total Cost]]</f>
        <v>797132.81999999983</v>
      </c>
      <c r="O724">
        <f>tbl_salesdata[[#This Row],[Ship Date]]-tbl_salesdata[[#This Row],[Order Date]]</f>
        <v>19</v>
      </c>
      <c r="P724">
        <f>WEEKDAY(tbl_salesdata[[#This Row],[Order Date]],2)</f>
        <v>3</v>
      </c>
      <c r="Q724" t="str">
        <f>TEXT(tbl_salesdata[[#This Row],[Order Date]],"dddd")</f>
        <v>Wednesday</v>
      </c>
      <c r="R724" t="str">
        <f>IF(tbl_salesdata[[#This Row],[Weekdaynum]]&gt;5,"Yes","No")</f>
        <v>No</v>
      </c>
    </row>
    <row r="725" spans="1:18" hidden="1" x14ac:dyDescent="0.35">
      <c r="A725">
        <v>182093513</v>
      </c>
      <c r="B725" s="3">
        <v>43199</v>
      </c>
      <c r="C725" s="3">
        <v>43212</v>
      </c>
      <c r="D725" t="s">
        <v>43</v>
      </c>
      <c r="E725" t="s">
        <v>24</v>
      </c>
      <c r="F725" t="s">
        <v>25</v>
      </c>
      <c r="G725" t="s">
        <v>14</v>
      </c>
      <c r="H725" t="s">
        <v>15</v>
      </c>
      <c r="I725" s="9">
        <v>4372</v>
      </c>
      <c r="J725" s="9">
        <v>205.7</v>
      </c>
      <c r="K725" s="9">
        <v>117.11</v>
      </c>
      <c r="L725" s="9">
        <f>tbl_salesdata[[#This Row],[Units Sold]]*tbl_salesdata[[#This Row],[Unit Cost]]</f>
        <v>512004.92</v>
      </c>
      <c r="M725" s="9">
        <f>tbl_salesdata[[#This Row],[Units Sold]]*tbl_salesdata[[#This Row],[Unit Price]]</f>
        <v>899320.39999999991</v>
      </c>
      <c r="N725" s="9">
        <f>tbl_salesdata[[#This Row],[Total Sales]]-tbl_salesdata[[#This Row],[Total Cost]]</f>
        <v>387315.47999999992</v>
      </c>
      <c r="O725">
        <f>tbl_salesdata[[#This Row],[Ship Date]]-tbl_salesdata[[#This Row],[Order Date]]</f>
        <v>13</v>
      </c>
      <c r="P725">
        <f>WEEKDAY(tbl_salesdata[[#This Row],[Order Date]],2)</f>
        <v>1</v>
      </c>
      <c r="Q725" t="str">
        <f>TEXT(tbl_salesdata[[#This Row],[Order Date]],"dddd")</f>
        <v>Monday</v>
      </c>
      <c r="R725" t="str">
        <f>IF(tbl_salesdata[[#This Row],[Weekdaynum]]&gt;5,"Yes","No")</f>
        <v>No</v>
      </c>
    </row>
    <row r="726" spans="1:18" x14ac:dyDescent="0.35">
      <c r="A726">
        <v>615290009</v>
      </c>
      <c r="B726" s="3">
        <v>42749</v>
      </c>
      <c r="C726" s="3">
        <v>42765</v>
      </c>
      <c r="D726" t="s">
        <v>184</v>
      </c>
      <c r="E726" t="s">
        <v>21</v>
      </c>
      <c r="F726" t="s">
        <v>47</v>
      </c>
      <c r="G726" t="s">
        <v>18</v>
      </c>
      <c r="H726" t="s">
        <v>15</v>
      </c>
      <c r="I726" s="9">
        <v>6842</v>
      </c>
      <c r="J726" s="9">
        <v>421.89</v>
      </c>
      <c r="K726" s="9">
        <v>364.69</v>
      </c>
      <c r="L726" s="9">
        <f>tbl_salesdata[[#This Row],[Units Sold]]*tbl_salesdata[[#This Row],[Unit Cost]]</f>
        <v>2495208.98</v>
      </c>
      <c r="M726" s="9">
        <f>tbl_salesdata[[#This Row],[Units Sold]]*tbl_salesdata[[#This Row],[Unit Price]]</f>
        <v>2886571.38</v>
      </c>
      <c r="N726" s="9">
        <f>tbl_salesdata[[#This Row],[Total Sales]]-tbl_salesdata[[#This Row],[Total Cost]]</f>
        <v>391362.39999999991</v>
      </c>
      <c r="O726">
        <f>tbl_salesdata[[#This Row],[Ship Date]]-tbl_salesdata[[#This Row],[Order Date]]</f>
        <v>16</v>
      </c>
      <c r="P726">
        <f>WEEKDAY(tbl_salesdata[[#This Row],[Order Date]],2)</f>
        <v>6</v>
      </c>
      <c r="Q726" t="str">
        <f>TEXT(tbl_salesdata[[#This Row],[Order Date]],"dddd")</f>
        <v>Saturday</v>
      </c>
      <c r="R726" t="str">
        <f>IF(tbl_salesdata[[#This Row],[Weekdaynum]]&gt;5,"Yes","No")</f>
        <v>Yes</v>
      </c>
    </row>
    <row r="727" spans="1:18" x14ac:dyDescent="0.35">
      <c r="A727">
        <v>298044335</v>
      </c>
      <c r="B727" s="3">
        <v>44226</v>
      </c>
      <c r="C727" s="3">
        <v>44234</v>
      </c>
      <c r="D727" t="s">
        <v>179</v>
      </c>
      <c r="E727" t="s">
        <v>32</v>
      </c>
      <c r="F727" t="s">
        <v>47</v>
      </c>
      <c r="G727" t="s">
        <v>14</v>
      </c>
      <c r="H727" t="s">
        <v>15</v>
      </c>
      <c r="I727" s="9">
        <v>6797</v>
      </c>
      <c r="J727" s="9">
        <v>421.89</v>
      </c>
      <c r="K727" s="9">
        <v>364.69</v>
      </c>
      <c r="L727" s="9">
        <f>tbl_salesdata[[#This Row],[Units Sold]]*tbl_salesdata[[#This Row],[Unit Cost]]</f>
        <v>2478797.9300000002</v>
      </c>
      <c r="M727" s="9">
        <f>tbl_salesdata[[#This Row],[Units Sold]]*tbl_salesdata[[#This Row],[Unit Price]]</f>
        <v>2867586.33</v>
      </c>
      <c r="N727" s="9">
        <f>tbl_salesdata[[#This Row],[Total Sales]]-tbl_salesdata[[#This Row],[Total Cost]]</f>
        <v>388788.39999999991</v>
      </c>
      <c r="O727">
        <f>tbl_salesdata[[#This Row],[Ship Date]]-tbl_salesdata[[#This Row],[Order Date]]</f>
        <v>8</v>
      </c>
      <c r="P727">
        <f>WEEKDAY(tbl_salesdata[[#This Row],[Order Date]],2)</f>
        <v>6</v>
      </c>
      <c r="Q727" t="str">
        <f>TEXT(tbl_salesdata[[#This Row],[Order Date]],"dddd")</f>
        <v>Saturday</v>
      </c>
      <c r="R727" t="str">
        <f>IF(tbl_salesdata[[#This Row],[Weekdaynum]]&gt;5,"Yes","No")</f>
        <v>Yes</v>
      </c>
    </row>
    <row r="728" spans="1:18" hidden="1" x14ac:dyDescent="0.35">
      <c r="A728">
        <v>242265546</v>
      </c>
      <c r="B728" s="3">
        <v>44536</v>
      </c>
      <c r="C728" s="3">
        <v>44553</v>
      </c>
      <c r="D728" t="s">
        <v>67</v>
      </c>
      <c r="E728" t="s">
        <v>21</v>
      </c>
      <c r="F728" t="s">
        <v>56</v>
      </c>
      <c r="G728" t="s">
        <v>18</v>
      </c>
      <c r="H728" t="s">
        <v>26</v>
      </c>
      <c r="I728" s="9">
        <v>614</v>
      </c>
      <c r="J728" s="9">
        <v>9.33</v>
      </c>
      <c r="K728" s="9">
        <v>6.92</v>
      </c>
      <c r="L728" s="9">
        <f>tbl_salesdata[[#This Row],[Units Sold]]*tbl_salesdata[[#This Row],[Unit Cost]]</f>
        <v>4248.88</v>
      </c>
      <c r="M728" s="9">
        <f>tbl_salesdata[[#This Row],[Units Sold]]*tbl_salesdata[[#This Row],[Unit Price]]</f>
        <v>5728.62</v>
      </c>
      <c r="N728" s="9">
        <f>tbl_salesdata[[#This Row],[Total Sales]]-tbl_salesdata[[#This Row],[Total Cost]]</f>
        <v>1479.7399999999998</v>
      </c>
      <c r="O728">
        <f>tbl_salesdata[[#This Row],[Ship Date]]-tbl_salesdata[[#This Row],[Order Date]]</f>
        <v>17</v>
      </c>
      <c r="P728">
        <f>WEEKDAY(tbl_salesdata[[#This Row],[Order Date]],2)</f>
        <v>1</v>
      </c>
      <c r="Q728" t="str">
        <f>TEXT(tbl_salesdata[[#This Row],[Order Date]],"dddd")</f>
        <v>Monday</v>
      </c>
      <c r="R728" t="str">
        <f>IF(tbl_salesdata[[#This Row],[Weekdaynum]]&gt;5,"Yes","No")</f>
        <v>No</v>
      </c>
    </row>
    <row r="729" spans="1:18" hidden="1" x14ac:dyDescent="0.35">
      <c r="A729">
        <v>230599868</v>
      </c>
      <c r="B729" s="3">
        <v>44043</v>
      </c>
      <c r="C729" s="3">
        <v>44049</v>
      </c>
      <c r="D729" t="s">
        <v>134</v>
      </c>
      <c r="E729" t="s">
        <v>38</v>
      </c>
      <c r="F729" t="s">
        <v>40</v>
      </c>
      <c r="G729" t="s">
        <v>18</v>
      </c>
      <c r="H729" t="s">
        <v>15</v>
      </c>
      <c r="I729" s="9">
        <v>8480</v>
      </c>
      <c r="J729" s="9">
        <v>651.21</v>
      </c>
      <c r="K729" s="9">
        <v>524.96</v>
      </c>
      <c r="L729" s="9">
        <f>tbl_salesdata[[#This Row],[Units Sold]]*tbl_salesdata[[#This Row],[Unit Cost]]</f>
        <v>4451660.8000000007</v>
      </c>
      <c r="M729" s="9">
        <f>tbl_salesdata[[#This Row],[Units Sold]]*tbl_salesdata[[#This Row],[Unit Price]]</f>
        <v>5522260.8000000007</v>
      </c>
      <c r="N729" s="9">
        <f>tbl_salesdata[[#This Row],[Total Sales]]-tbl_salesdata[[#This Row],[Total Cost]]</f>
        <v>1070600</v>
      </c>
      <c r="O729">
        <f>tbl_salesdata[[#This Row],[Ship Date]]-tbl_salesdata[[#This Row],[Order Date]]</f>
        <v>6</v>
      </c>
      <c r="P729">
        <f>WEEKDAY(tbl_salesdata[[#This Row],[Order Date]],2)</f>
        <v>5</v>
      </c>
      <c r="Q729" t="str">
        <f>TEXT(tbl_salesdata[[#This Row],[Order Date]],"dddd")</f>
        <v>Friday</v>
      </c>
      <c r="R729" t="str">
        <f>IF(tbl_salesdata[[#This Row],[Weekdaynum]]&gt;5,"Yes","No")</f>
        <v>No</v>
      </c>
    </row>
    <row r="730" spans="1:18" hidden="1" x14ac:dyDescent="0.35">
      <c r="A730">
        <v>265914475</v>
      </c>
      <c r="B730" s="3">
        <v>42016</v>
      </c>
      <c r="C730" s="3">
        <v>42032</v>
      </c>
      <c r="D730" t="s">
        <v>117</v>
      </c>
      <c r="E730" t="s">
        <v>21</v>
      </c>
      <c r="F730" t="s">
        <v>42</v>
      </c>
      <c r="G730" t="s">
        <v>14</v>
      </c>
      <c r="H730" t="s">
        <v>15</v>
      </c>
      <c r="I730" s="9">
        <v>8857</v>
      </c>
      <c r="J730" s="9">
        <v>437.2</v>
      </c>
      <c r="K730" s="9">
        <v>263.33</v>
      </c>
      <c r="L730" s="9">
        <f>tbl_salesdata[[#This Row],[Units Sold]]*tbl_salesdata[[#This Row],[Unit Cost]]</f>
        <v>2332313.81</v>
      </c>
      <c r="M730" s="9">
        <f>tbl_salesdata[[#This Row],[Units Sold]]*tbl_salesdata[[#This Row],[Unit Price]]</f>
        <v>3872280.4</v>
      </c>
      <c r="N730" s="9">
        <f>tbl_salesdata[[#This Row],[Total Sales]]-tbl_salesdata[[#This Row],[Total Cost]]</f>
        <v>1539966.5899999999</v>
      </c>
      <c r="O730">
        <f>tbl_salesdata[[#This Row],[Ship Date]]-tbl_salesdata[[#This Row],[Order Date]]</f>
        <v>16</v>
      </c>
      <c r="P730">
        <f>WEEKDAY(tbl_salesdata[[#This Row],[Order Date]],2)</f>
        <v>1</v>
      </c>
      <c r="Q730" t="str">
        <f>TEXT(tbl_salesdata[[#This Row],[Order Date]],"dddd")</f>
        <v>Monday</v>
      </c>
      <c r="R730" t="str">
        <f>IF(tbl_salesdata[[#This Row],[Weekdaynum]]&gt;5,"Yes","No")</f>
        <v>No</v>
      </c>
    </row>
    <row r="731" spans="1:18" hidden="1" x14ac:dyDescent="0.35">
      <c r="A731">
        <v>851383197</v>
      </c>
      <c r="B731" s="3">
        <v>42592</v>
      </c>
      <c r="C731" s="3">
        <v>42612</v>
      </c>
      <c r="D731" t="s">
        <v>216</v>
      </c>
      <c r="E731" t="s">
        <v>51</v>
      </c>
      <c r="F731" t="s">
        <v>76</v>
      </c>
      <c r="G731" t="s">
        <v>18</v>
      </c>
      <c r="H731" t="s">
        <v>15</v>
      </c>
      <c r="I731" s="9">
        <v>2062</v>
      </c>
      <c r="J731" s="9">
        <v>668.27</v>
      </c>
      <c r="K731" s="9">
        <v>502.54</v>
      </c>
      <c r="L731" s="9">
        <f>tbl_salesdata[[#This Row],[Units Sold]]*tbl_salesdata[[#This Row],[Unit Cost]]</f>
        <v>1036237.4800000001</v>
      </c>
      <c r="M731" s="9">
        <f>tbl_salesdata[[#This Row],[Units Sold]]*tbl_salesdata[[#This Row],[Unit Price]]</f>
        <v>1377972.74</v>
      </c>
      <c r="N731" s="9">
        <f>tbl_salesdata[[#This Row],[Total Sales]]-tbl_salesdata[[#This Row],[Total Cost]]</f>
        <v>341735.25999999989</v>
      </c>
      <c r="O731">
        <f>tbl_salesdata[[#This Row],[Ship Date]]-tbl_salesdata[[#This Row],[Order Date]]</f>
        <v>20</v>
      </c>
      <c r="P731">
        <f>WEEKDAY(tbl_salesdata[[#This Row],[Order Date]],2)</f>
        <v>3</v>
      </c>
      <c r="Q731" t="str">
        <f>TEXT(tbl_salesdata[[#This Row],[Order Date]],"dddd")</f>
        <v>Wednesday</v>
      </c>
      <c r="R731" t="str">
        <f>IF(tbl_salesdata[[#This Row],[Weekdaynum]]&gt;5,"Yes","No")</f>
        <v>No</v>
      </c>
    </row>
    <row r="732" spans="1:18" hidden="1" x14ac:dyDescent="0.35">
      <c r="A732">
        <v>310492360</v>
      </c>
      <c r="B732" s="3">
        <v>42263</v>
      </c>
      <c r="C732" s="3">
        <v>42268</v>
      </c>
      <c r="D732" t="s">
        <v>155</v>
      </c>
      <c r="E732" t="s">
        <v>12</v>
      </c>
      <c r="F732" t="s">
        <v>30</v>
      </c>
      <c r="G732" t="s">
        <v>18</v>
      </c>
      <c r="H732" t="s">
        <v>26</v>
      </c>
      <c r="I732" s="9">
        <v>444</v>
      </c>
      <c r="J732" s="9">
        <v>81.73</v>
      </c>
      <c r="K732" s="9">
        <v>56.67</v>
      </c>
      <c r="L732" s="9">
        <f>tbl_salesdata[[#This Row],[Units Sold]]*tbl_salesdata[[#This Row],[Unit Cost]]</f>
        <v>25161.48</v>
      </c>
      <c r="M732" s="9">
        <f>tbl_salesdata[[#This Row],[Units Sold]]*tbl_salesdata[[#This Row],[Unit Price]]</f>
        <v>36288.120000000003</v>
      </c>
      <c r="N732" s="9">
        <f>tbl_salesdata[[#This Row],[Total Sales]]-tbl_salesdata[[#This Row],[Total Cost]]</f>
        <v>11126.640000000003</v>
      </c>
      <c r="O732">
        <f>tbl_salesdata[[#This Row],[Ship Date]]-tbl_salesdata[[#This Row],[Order Date]]</f>
        <v>5</v>
      </c>
      <c r="P732">
        <f>WEEKDAY(tbl_salesdata[[#This Row],[Order Date]],2)</f>
        <v>3</v>
      </c>
      <c r="Q732" t="str">
        <f>TEXT(tbl_salesdata[[#This Row],[Order Date]],"dddd")</f>
        <v>Wednesday</v>
      </c>
      <c r="R732" t="str">
        <f>IF(tbl_salesdata[[#This Row],[Weekdaynum]]&gt;5,"Yes","No")</f>
        <v>No</v>
      </c>
    </row>
    <row r="733" spans="1:18" hidden="1" x14ac:dyDescent="0.35">
      <c r="A733">
        <v>637040793</v>
      </c>
      <c r="B733" s="3">
        <v>42211</v>
      </c>
      <c r="C733" s="3">
        <v>42230</v>
      </c>
      <c r="D733" t="s">
        <v>195</v>
      </c>
      <c r="E733" t="s">
        <v>21</v>
      </c>
      <c r="F733" t="s">
        <v>17</v>
      </c>
      <c r="G733" t="s">
        <v>14</v>
      </c>
      <c r="H733" t="s">
        <v>26</v>
      </c>
      <c r="I733" s="9">
        <v>3382</v>
      </c>
      <c r="J733" s="9">
        <v>152.58000000000001</v>
      </c>
      <c r="K733" s="9">
        <v>97.44</v>
      </c>
      <c r="L733" s="9">
        <f>tbl_salesdata[[#This Row],[Units Sold]]*tbl_salesdata[[#This Row],[Unit Cost]]</f>
        <v>329542.08</v>
      </c>
      <c r="M733" s="9">
        <f>tbl_salesdata[[#This Row],[Units Sold]]*tbl_salesdata[[#This Row],[Unit Price]]</f>
        <v>516025.56000000006</v>
      </c>
      <c r="N733" s="9">
        <f>tbl_salesdata[[#This Row],[Total Sales]]-tbl_salesdata[[#This Row],[Total Cost]]</f>
        <v>186483.48000000004</v>
      </c>
      <c r="O733">
        <f>tbl_salesdata[[#This Row],[Ship Date]]-tbl_salesdata[[#This Row],[Order Date]]</f>
        <v>19</v>
      </c>
      <c r="P733">
        <f>WEEKDAY(tbl_salesdata[[#This Row],[Order Date]],2)</f>
        <v>7</v>
      </c>
      <c r="Q733" t="str">
        <f>TEXT(tbl_salesdata[[#This Row],[Order Date]],"dddd")</f>
        <v>Sunday</v>
      </c>
      <c r="R733" t="str">
        <f>IF(tbl_salesdata[[#This Row],[Weekdaynum]]&gt;5,"Yes","No")</f>
        <v>Yes</v>
      </c>
    </row>
    <row r="734" spans="1:18" hidden="1" x14ac:dyDescent="0.35">
      <c r="A734">
        <v>745139825</v>
      </c>
      <c r="B734" s="3">
        <v>44168</v>
      </c>
      <c r="C734" s="3">
        <v>44177</v>
      </c>
      <c r="D734" t="s">
        <v>75</v>
      </c>
      <c r="E734" t="s">
        <v>38</v>
      </c>
      <c r="F734" t="s">
        <v>22</v>
      </c>
      <c r="G734" t="s">
        <v>14</v>
      </c>
      <c r="H734" t="s">
        <v>34</v>
      </c>
      <c r="I734" s="9">
        <v>2288</v>
      </c>
      <c r="J734" s="9">
        <v>47.45</v>
      </c>
      <c r="K734" s="9">
        <v>31.79</v>
      </c>
      <c r="L734" s="9">
        <f>tbl_salesdata[[#This Row],[Units Sold]]*tbl_salesdata[[#This Row],[Unit Cost]]</f>
        <v>72735.520000000004</v>
      </c>
      <c r="M734" s="9">
        <f>tbl_salesdata[[#This Row],[Units Sold]]*tbl_salesdata[[#This Row],[Unit Price]]</f>
        <v>108565.6</v>
      </c>
      <c r="N734" s="9">
        <f>tbl_salesdata[[#This Row],[Total Sales]]-tbl_salesdata[[#This Row],[Total Cost]]</f>
        <v>35830.080000000002</v>
      </c>
      <c r="O734">
        <f>tbl_salesdata[[#This Row],[Ship Date]]-tbl_salesdata[[#This Row],[Order Date]]</f>
        <v>9</v>
      </c>
      <c r="P734">
        <f>WEEKDAY(tbl_salesdata[[#This Row],[Order Date]],2)</f>
        <v>4</v>
      </c>
      <c r="Q734" t="str">
        <f>TEXT(tbl_salesdata[[#This Row],[Order Date]],"dddd")</f>
        <v>Thursday</v>
      </c>
      <c r="R734" t="str">
        <f>IF(tbl_salesdata[[#This Row],[Weekdaynum]]&gt;5,"Yes","No")</f>
        <v>No</v>
      </c>
    </row>
    <row r="735" spans="1:18" hidden="1" x14ac:dyDescent="0.35">
      <c r="A735">
        <v>519213283</v>
      </c>
      <c r="B735" s="3">
        <v>42711</v>
      </c>
      <c r="C735" s="3">
        <v>42714</v>
      </c>
      <c r="D735" t="s">
        <v>219</v>
      </c>
      <c r="E735" t="s">
        <v>38</v>
      </c>
      <c r="F735" t="s">
        <v>76</v>
      </c>
      <c r="G735" t="s">
        <v>14</v>
      </c>
      <c r="H735" t="s">
        <v>15</v>
      </c>
      <c r="I735" s="9">
        <v>5603</v>
      </c>
      <c r="J735" s="9">
        <v>668.27</v>
      </c>
      <c r="K735" s="9">
        <v>502.54</v>
      </c>
      <c r="L735" s="9">
        <f>tbl_salesdata[[#This Row],[Units Sold]]*tbl_salesdata[[#This Row],[Unit Cost]]</f>
        <v>2815731.62</v>
      </c>
      <c r="M735" s="9">
        <f>tbl_salesdata[[#This Row],[Units Sold]]*tbl_salesdata[[#This Row],[Unit Price]]</f>
        <v>3744316.81</v>
      </c>
      <c r="N735" s="9">
        <f>tbl_salesdata[[#This Row],[Total Sales]]-tbl_salesdata[[#This Row],[Total Cost]]</f>
        <v>928585.19</v>
      </c>
      <c r="O735">
        <f>tbl_salesdata[[#This Row],[Ship Date]]-tbl_salesdata[[#This Row],[Order Date]]</f>
        <v>3</v>
      </c>
      <c r="P735">
        <f>WEEKDAY(tbl_salesdata[[#This Row],[Order Date]],2)</f>
        <v>3</v>
      </c>
      <c r="Q735" t="str">
        <f>TEXT(tbl_salesdata[[#This Row],[Order Date]],"dddd")</f>
        <v>Wednesday</v>
      </c>
      <c r="R735" t="str">
        <f>IF(tbl_salesdata[[#This Row],[Weekdaynum]]&gt;5,"Yes","No")</f>
        <v>No</v>
      </c>
    </row>
    <row r="736" spans="1:18" hidden="1" x14ac:dyDescent="0.35">
      <c r="A736">
        <v>363997495</v>
      </c>
      <c r="B736" s="3">
        <v>42044</v>
      </c>
      <c r="C736" s="3">
        <v>42065</v>
      </c>
      <c r="D736" t="s">
        <v>148</v>
      </c>
      <c r="E736" t="s">
        <v>24</v>
      </c>
      <c r="F736" t="s">
        <v>68</v>
      </c>
      <c r="G736" t="s">
        <v>14</v>
      </c>
      <c r="H736" t="s">
        <v>19</v>
      </c>
      <c r="I736" s="9">
        <v>3802</v>
      </c>
      <c r="J736" s="9">
        <v>154.06</v>
      </c>
      <c r="K736" s="9">
        <v>90.93</v>
      </c>
      <c r="L736" s="9">
        <f>tbl_salesdata[[#This Row],[Units Sold]]*tbl_salesdata[[#This Row],[Unit Cost]]</f>
        <v>345715.86000000004</v>
      </c>
      <c r="M736" s="9">
        <f>tbl_salesdata[[#This Row],[Units Sold]]*tbl_salesdata[[#This Row],[Unit Price]]</f>
        <v>585736.12</v>
      </c>
      <c r="N736" s="9">
        <f>tbl_salesdata[[#This Row],[Total Sales]]-tbl_salesdata[[#This Row],[Total Cost]]</f>
        <v>240020.25999999995</v>
      </c>
      <c r="O736">
        <f>tbl_salesdata[[#This Row],[Ship Date]]-tbl_salesdata[[#This Row],[Order Date]]</f>
        <v>21</v>
      </c>
      <c r="P736">
        <f>WEEKDAY(tbl_salesdata[[#This Row],[Order Date]],2)</f>
        <v>1</v>
      </c>
      <c r="Q736" t="str">
        <f>TEXT(tbl_salesdata[[#This Row],[Order Date]],"dddd")</f>
        <v>Monday</v>
      </c>
      <c r="R736" t="str">
        <f>IF(tbl_salesdata[[#This Row],[Weekdaynum]]&gt;5,"Yes","No")</f>
        <v>No</v>
      </c>
    </row>
    <row r="737" spans="1:18" hidden="1" x14ac:dyDescent="0.35">
      <c r="A737">
        <v>754541289</v>
      </c>
      <c r="B737" s="3">
        <v>43446</v>
      </c>
      <c r="C737" s="3">
        <v>43449</v>
      </c>
      <c r="D737" t="s">
        <v>188</v>
      </c>
      <c r="E737" t="s">
        <v>21</v>
      </c>
      <c r="F737" t="s">
        <v>30</v>
      </c>
      <c r="G737" t="s">
        <v>18</v>
      </c>
      <c r="H737" t="s">
        <v>26</v>
      </c>
      <c r="I737" s="9">
        <v>4390</v>
      </c>
      <c r="J737" s="9">
        <v>81.73</v>
      </c>
      <c r="K737" s="9">
        <v>56.67</v>
      </c>
      <c r="L737" s="9">
        <f>tbl_salesdata[[#This Row],[Units Sold]]*tbl_salesdata[[#This Row],[Unit Cost]]</f>
        <v>248781.30000000002</v>
      </c>
      <c r="M737" s="9">
        <f>tbl_salesdata[[#This Row],[Units Sold]]*tbl_salesdata[[#This Row],[Unit Price]]</f>
        <v>358794.7</v>
      </c>
      <c r="N737" s="9">
        <f>tbl_salesdata[[#This Row],[Total Sales]]-tbl_salesdata[[#This Row],[Total Cost]]</f>
        <v>110013.4</v>
      </c>
      <c r="O737">
        <f>tbl_salesdata[[#This Row],[Ship Date]]-tbl_salesdata[[#This Row],[Order Date]]</f>
        <v>3</v>
      </c>
      <c r="P737">
        <f>WEEKDAY(tbl_salesdata[[#This Row],[Order Date]],2)</f>
        <v>3</v>
      </c>
      <c r="Q737" t="str">
        <f>TEXT(tbl_salesdata[[#This Row],[Order Date]],"dddd")</f>
        <v>Wednesday</v>
      </c>
      <c r="R737" t="str">
        <f>IF(tbl_salesdata[[#This Row],[Weekdaynum]]&gt;5,"Yes","No")</f>
        <v>No</v>
      </c>
    </row>
    <row r="738" spans="1:18" hidden="1" x14ac:dyDescent="0.35">
      <c r="A738">
        <v>886205995</v>
      </c>
      <c r="B738" s="3">
        <v>42897</v>
      </c>
      <c r="C738" s="3">
        <v>42898</v>
      </c>
      <c r="D738" t="s">
        <v>155</v>
      </c>
      <c r="E738" t="s">
        <v>12</v>
      </c>
      <c r="F738" t="s">
        <v>76</v>
      </c>
      <c r="G738" t="s">
        <v>14</v>
      </c>
      <c r="H738" t="s">
        <v>34</v>
      </c>
      <c r="I738" s="9">
        <v>6902</v>
      </c>
      <c r="J738" s="9">
        <v>668.27</v>
      </c>
      <c r="K738" s="9">
        <v>502.54</v>
      </c>
      <c r="L738" s="9">
        <f>tbl_salesdata[[#This Row],[Units Sold]]*tbl_salesdata[[#This Row],[Unit Cost]]</f>
        <v>3468531.08</v>
      </c>
      <c r="M738" s="9">
        <f>tbl_salesdata[[#This Row],[Units Sold]]*tbl_salesdata[[#This Row],[Unit Price]]</f>
        <v>4612399.54</v>
      </c>
      <c r="N738" s="9">
        <f>tbl_salesdata[[#This Row],[Total Sales]]-tbl_salesdata[[#This Row],[Total Cost]]</f>
        <v>1143868.46</v>
      </c>
      <c r="O738">
        <f>tbl_salesdata[[#This Row],[Ship Date]]-tbl_salesdata[[#This Row],[Order Date]]</f>
        <v>1</v>
      </c>
      <c r="P738">
        <f>WEEKDAY(tbl_salesdata[[#This Row],[Order Date]],2)</f>
        <v>7</v>
      </c>
      <c r="Q738" t="str">
        <f>TEXT(tbl_salesdata[[#This Row],[Order Date]],"dddd")</f>
        <v>Sunday</v>
      </c>
      <c r="R738" t="str">
        <f>IF(tbl_salesdata[[#This Row],[Weekdaynum]]&gt;5,"Yes","No")</f>
        <v>Yes</v>
      </c>
    </row>
    <row r="739" spans="1:18" hidden="1" x14ac:dyDescent="0.35">
      <c r="A739">
        <v>924665439</v>
      </c>
      <c r="B739" s="3">
        <v>43574</v>
      </c>
      <c r="C739" s="3">
        <v>43587</v>
      </c>
      <c r="D739" t="s">
        <v>163</v>
      </c>
      <c r="E739" t="s">
        <v>38</v>
      </c>
      <c r="F739" t="s">
        <v>13</v>
      </c>
      <c r="G739" t="s">
        <v>14</v>
      </c>
      <c r="H739" t="s">
        <v>19</v>
      </c>
      <c r="I739" s="9">
        <v>7906</v>
      </c>
      <c r="J739" s="9">
        <v>255.28</v>
      </c>
      <c r="K739" s="9">
        <v>159.41999999999999</v>
      </c>
      <c r="L739" s="9">
        <f>tbl_salesdata[[#This Row],[Units Sold]]*tbl_salesdata[[#This Row],[Unit Cost]]</f>
        <v>1260374.5199999998</v>
      </c>
      <c r="M739" s="9">
        <f>tbl_salesdata[[#This Row],[Units Sold]]*tbl_salesdata[[#This Row],[Unit Price]]</f>
        <v>2018243.68</v>
      </c>
      <c r="N739" s="9">
        <f>tbl_salesdata[[#This Row],[Total Sales]]-tbl_salesdata[[#This Row],[Total Cost]]</f>
        <v>757869.16000000015</v>
      </c>
      <c r="O739">
        <f>tbl_salesdata[[#This Row],[Ship Date]]-tbl_salesdata[[#This Row],[Order Date]]</f>
        <v>13</v>
      </c>
      <c r="P739">
        <f>WEEKDAY(tbl_salesdata[[#This Row],[Order Date]],2)</f>
        <v>5</v>
      </c>
      <c r="Q739" t="str">
        <f>TEXT(tbl_salesdata[[#This Row],[Order Date]],"dddd")</f>
        <v>Friday</v>
      </c>
      <c r="R739" t="str">
        <f>IF(tbl_salesdata[[#This Row],[Weekdaynum]]&gt;5,"Yes","No")</f>
        <v>No</v>
      </c>
    </row>
    <row r="740" spans="1:18" hidden="1" x14ac:dyDescent="0.35">
      <c r="A740">
        <v>655905950</v>
      </c>
      <c r="B740" s="3">
        <v>42734</v>
      </c>
      <c r="C740" s="3">
        <v>42737</v>
      </c>
      <c r="D740" t="s">
        <v>101</v>
      </c>
      <c r="E740" t="s">
        <v>24</v>
      </c>
      <c r="F740" t="s">
        <v>76</v>
      </c>
      <c r="G740" t="s">
        <v>14</v>
      </c>
      <c r="H740" t="s">
        <v>34</v>
      </c>
      <c r="I740" s="9">
        <v>6001</v>
      </c>
      <c r="J740" s="9">
        <v>668.27</v>
      </c>
      <c r="K740" s="9">
        <v>502.54</v>
      </c>
      <c r="L740" s="9">
        <f>tbl_salesdata[[#This Row],[Units Sold]]*tbl_salesdata[[#This Row],[Unit Cost]]</f>
        <v>3015742.54</v>
      </c>
      <c r="M740" s="9">
        <f>tbl_salesdata[[#This Row],[Units Sold]]*tbl_salesdata[[#This Row],[Unit Price]]</f>
        <v>4010288.27</v>
      </c>
      <c r="N740" s="9">
        <f>tbl_salesdata[[#This Row],[Total Sales]]-tbl_salesdata[[#This Row],[Total Cost]]</f>
        <v>994545.73</v>
      </c>
      <c r="O740">
        <f>tbl_salesdata[[#This Row],[Ship Date]]-tbl_salesdata[[#This Row],[Order Date]]</f>
        <v>3</v>
      </c>
      <c r="P740">
        <f>WEEKDAY(tbl_salesdata[[#This Row],[Order Date]],2)</f>
        <v>5</v>
      </c>
      <c r="Q740" t="str">
        <f>TEXT(tbl_salesdata[[#This Row],[Order Date]],"dddd")</f>
        <v>Friday</v>
      </c>
      <c r="R740" t="str">
        <f>IF(tbl_salesdata[[#This Row],[Weekdaynum]]&gt;5,"Yes","No")</f>
        <v>No</v>
      </c>
    </row>
    <row r="741" spans="1:18" hidden="1" x14ac:dyDescent="0.35">
      <c r="A741">
        <v>836226356</v>
      </c>
      <c r="B741" s="3">
        <v>44564</v>
      </c>
      <c r="C741" s="3">
        <v>44570</v>
      </c>
      <c r="D741" t="s">
        <v>69</v>
      </c>
      <c r="E741" t="s">
        <v>38</v>
      </c>
      <c r="F741" t="s">
        <v>22</v>
      </c>
      <c r="G741" t="s">
        <v>18</v>
      </c>
      <c r="H741" t="s">
        <v>34</v>
      </c>
      <c r="I741" s="9">
        <v>6816</v>
      </c>
      <c r="J741" s="9">
        <v>47.45</v>
      </c>
      <c r="K741" s="9">
        <v>31.79</v>
      </c>
      <c r="L741" s="9">
        <f>tbl_salesdata[[#This Row],[Units Sold]]*tbl_salesdata[[#This Row],[Unit Cost]]</f>
        <v>216680.63999999998</v>
      </c>
      <c r="M741" s="9">
        <f>tbl_salesdata[[#This Row],[Units Sold]]*tbl_salesdata[[#This Row],[Unit Price]]</f>
        <v>323419.2</v>
      </c>
      <c r="N741" s="9">
        <f>tbl_salesdata[[#This Row],[Total Sales]]-tbl_salesdata[[#This Row],[Total Cost]]</f>
        <v>106738.56000000003</v>
      </c>
      <c r="O741">
        <f>tbl_salesdata[[#This Row],[Ship Date]]-tbl_salesdata[[#This Row],[Order Date]]</f>
        <v>6</v>
      </c>
      <c r="P741">
        <f>WEEKDAY(tbl_salesdata[[#This Row],[Order Date]],2)</f>
        <v>1</v>
      </c>
      <c r="Q741" t="str">
        <f>TEXT(tbl_salesdata[[#This Row],[Order Date]],"dddd")</f>
        <v>Monday</v>
      </c>
      <c r="R741" t="str">
        <f>IF(tbl_salesdata[[#This Row],[Weekdaynum]]&gt;5,"Yes","No")</f>
        <v>No</v>
      </c>
    </row>
    <row r="742" spans="1:18" hidden="1" x14ac:dyDescent="0.35">
      <c r="A742">
        <v>942237985</v>
      </c>
      <c r="B742" s="3">
        <v>44099</v>
      </c>
      <c r="C742" s="3">
        <v>44113</v>
      </c>
      <c r="D742" t="s">
        <v>39</v>
      </c>
      <c r="E742" t="s">
        <v>29</v>
      </c>
      <c r="F742" t="s">
        <v>76</v>
      </c>
      <c r="G742" t="s">
        <v>18</v>
      </c>
      <c r="H742" t="s">
        <v>19</v>
      </c>
      <c r="I742" s="9">
        <v>8013</v>
      </c>
      <c r="J742" s="9">
        <v>668.27</v>
      </c>
      <c r="K742" s="9">
        <v>502.54</v>
      </c>
      <c r="L742" s="9">
        <f>tbl_salesdata[[#This Row],[Units Sold]]*tbl_salesdata[[#This Row],[Unit Cost]]</f>
        <v>4026853.02</v>
      </c>
      <c r="M742" s="9">
        <f>tbl_salesdata[[#This Row],[Units Sold]]*tbl_salesdata[[#This Row],[Unit Price]]</f>
        <v>5354847.51</v>
      </c>
      <c r="N742" s="9">
        <f>tbl_salesdata[[#This Row],[Total Sales]]-tbl_salesdata[[#This Row],[Total Cost]]</f>
        <v>1327994.4899999998</v>
      </c>
      <c r="O742">
        <f>tbl_salesdata[[#This Row],[Ship Date]]-tbl_salesdata[[#This Row],[Order Date]]</f>
        <v>14</v>
      </c>
      <c r="P742">
        <f>WEEKDAY(tbl_salesdata[[#This Row],[Order Date]],2)</f>
        <v>5</v>
      </c>
      <c r="Q742" t="str">
        <f>TEXT(tbl_salesdata[[#This Row],[Order Date]],"dddd")</f>
        <v>Friday</v>
      </c>
      <c r="R742" t="str">
        <f>IF(tbl_salesdata[[#This Row],[Weekdaynum]]&gt;5,"Yes","No")</f>
        <v>No</v>
      </c>
    </row>
    <row r="743" spans="1:18" hidden="1" x14ac:dyDescent="0.35">
      <c r="A743">
        <v>520864665</v>
      </c>
      <c r="B743" s="3">
        <v>44036</v>
      </c>
      <c r="C743" s="3">
        <v>44049</v>
      </c>
      <c r="D743" t="s">
        <v>87</v>
      </c>
      <c r="E743" t="s">
        <v>24</v>
      </c>
      <c r="F743" t="s">
        <v>25</v>
      </c>
      <c r="G743" t="s">
        <v>14</v>
      </c>
      <c r="H743" t="s">
        <v>34</v>
      </c>
      <c r="I743" s="9">
        <v>4284</v>
      </c>
      <c r="J743" s="9">
        <v>205.7</v>
      </c>
      <c r="K743" s="9">
        <v>117.11</v>
      </c>
      <c r="L743" s="9">
        <f>tbl_salesdata[[#This Row],[Units Sold]]*tbl_salesdata[[#This Row],[Unit Cost]]</f>
        <v>501699.24</v>
      </c>
      <c r="M743" s="9">
        <f>tbl_salesdata[[#This Row],[Units Sold]]*tbl_salesdata[[#This Row],[Unit Price]]</f>
        <v>881218.79999999993</v>
      </c>
      <c r="N743" s="9">
        <f>tbl_salesdata[[#This Row],[Total Sales]]-tbl_salesdata[[#This Row],[Total Cost]]</f>
        <v>379519.55999999994</v>
      </c>
      <c r="O743">
        <f>tbl_salesdata[[#This Row],[Ship Date]]-tbl_salesdata[[#This Row],[Order Date]]</f>
        <v>13</v>
      </c>
      <c r="P743">
        <f>WEEKDAY(tbl_salesdata[[#This Row],[Order Date]],2)</f>
        <v>5</v>
      </c>
      <c r="Q743" t="str">
        <f>TEXT(tbl_salesdata[[#This Row],[Order Date]],"dddd")</f>
        <v>Friday</v>
      </c>
      <c r="R743" t="str">
        <f>IF(tbl_salesdata[[#This Row],[Weekdaynum]]&gt;5,"Yes","No")</f>
        <v>No</v>
      </c>
    </row>
    <row r="744" spans="1:18" hidden="1" x14ac:dyDescent="0.35">
      <c r="A744">
        <v>539342725</v>
      </c>
      <c r="B744" s="3">
        <v>43497</v>
      </c>
      <c r="C744" s="3">
        <v>43515</v>
      </c>
      <c r="D744" t="s">
        <v>199</v>
      </c>
      <c r="E744" t="s">
        <v>29</v>
      </c>
      <c r="F744" t="s">
        <v>17</v>
      </c>
      <c r="G744" t="s">
        <v>18</v>
      </c>
      <c r="H744" t="s">
        <v>34</v>
      </c>
      <c r="I744" s="9">
        <v>2353</v>
      </c>
      <c r="J744" s="9">
        <v>152.58000000000001</v>
      </c>
      <c r="K744" s="9">
        <v>97.44</v>
      </c>
      <c r="L744" s="9">
        <f>tbl_salesdata[[#This Row],[Units Sold]]*tbl_salesdata[[#This Row],[Unit Cost]]</f>
        <v>229276.32</v>
      </c>
      <c r="M744" s="9">
        <f>tbl_salesdata[[#This Row],[Units Sold]]*tbl_salesdata[[#This Row],[Unit Price]]</f>
        <v>359020.74000000005</v>
      </c>
      <c r="N744" s="9">
        <f>tbl_salesdata[[#This Row],[Total Sales]]-tbl_salesdata[[#This Row],[Total Cost]]</f>
        <v>129744.42000000004</v>
      </c>
      <c r="O744">
        <f>tbl_salesdata[[#This Row],[Ship Date]]-tbl_salesdata[[#This Row],[Order Date]]</f>
        <v>18</v>
      </c>
      <c r="P744">
        <f>WEEKDAY(tbl_salesdata[[#This Row],[Order Date]],2)</f>
        <v>5</v>
      </c>
      <c r="Q744" t="str">
        <f>TEXT(tbl_salesdata[[#This Row],[Order Date]],"dddd")</f>
        <v>Friday</v>
      </c>
      <c r="R744" t="str">
        <f>IF(tbl_salesdata[[#This Row],[Weekdaynum]]&gt;5,"Yes","No")</f>
        <v>No</v>
      </c>
    </row>
    <row r="745" spans="1:18" hidden="1" x14ac:dyDescent="0.35">
      <c r="A745">
        <v>235220992</v>
      </c>
      <c r="B745" s="3">
        <v>42074</v>
      </c>
      <c r="C745" s="3">
        <v>42085</v>
      </c>
      <c r="D745" t="s">
        <v>73</v>
      </c>
      <c r="E745" t="s">
        <v>24</v>
      </c>
      <c r="F745" t="s">
        <v>13</v>
      </c>
      <c r="G745" t="s">
        <v>18</v>
      </c>
      <c r="H745" t="s">
        <v>15</v>
      </c>
      <c r="I745" s="9">
        <v>5974</v>
      </c>
      <c r="J745" s="9">
        <v>255.28</v>
      </c>
      <c r="K745" s="9">
        <v>159.41999999999999</v>
      </c>
      <c r="L745" s="9">
        <f>tbl_salesdata[[#This Row],[Units Sold]]*tbl_salesdata[[#This Row],[Unit Cost]]</f>
        <v>952375.08</v>
      </c>
      <c r="M745" s="9">
        <f>tbl_salesdata[[#This Row],[Units Sold]]*tbl_salesdata[[#This Row],[Unit Price]]</f>
        <v>1525042.72</v>
      </c>
      <c r="N745" s="9">
        <f>tbl_salesdata[[#This Row],[Total Sales]]-tbl_salesdata[[#This Row],[Total Cost]]</f>
        <v>572667.64</v>
      </c>
      <c r="O745">
        <f>tbl_salesdata[[#This Row],[Ship Date]]-tbl_salesdata[[#This Row],[Order Date]]</f>
        <v>11</v>
      </c>
      <c r="P745">
        <f>WEEKDAY(tbl_salesdata[[#This Row],[Order Date]],2)</f>
        <v>3</v>
      </c>
      <c r="Q745" t="str">
        <f>TEXT(tbl_salesdata[[#This Row],[Order Date]],"dddd")</f>
        <v>Wednesday</v>
      </c>
      <c r="R745" t="str">
        <f>IF(tbl_salesdata[[#This Row],[Weekdaynum]]&gt;5,"Yes","No")</f>
        <v>No</v>
      </c>
    </row>
    <row r="746" spans="1:18" hidden="1" x14ac:dyDescent="0.35">
      <c r="A746">
        <v>266360795</v>
      </c>
      <c r="B746" s="3">
        <v>43551</v>
      </c>
      <c r="C746" s="3">
        <v>43560</v>
      </c>
      <c r="D746" t="s">
        <v>180</v>
      </c>
      <c r="E746" t="s">
        <v>24</v>
      </c>
      <c r="F746" t="s">
        <v>25</v>
      </c>
      <c r="G746" t="s">
        <v>14</v>
      </c>
      <c r="H746" t="s">
        <v>19</v>
      </c>
      <c r="I746" s="9">
        <v>933</v>
      </c>
      <c r="J746" s="9">
        <v>205.7</v>
      </c>
      <c r="K746" s="9">
        <v>117.11</v>
      </c>
      <c r="L746" s="9">
        <f>tbl_salesdata[[#This Row],[Units Sold]]*tbl_salesdata[[#This Row],[Unit Cost]]</f>
        <v>109263.63</v>
      </c>
      <c r="M746" s="9">
        <f>tbl_salesdata[[#This Row],[Units Sold]]*tbl_salesdata[[#This Row],[Unit Price]]</f>
        <v>191918.09999999998</v>
      </c>
      <c r="N746" s="9">
        <f>tbl_salesdata[[#This Row],[Total Sales]]-tbl_salesdata[[#This Row],[Total Cost]]</f>
        <v>82654.469999999972</v>
      </c>
      <c r="O746">
        <f>tbl_salesdata[[#This Row],[Ship Date]]-tbl_salesdata[[#This Row],[Order Date]]</f>
        <v>9</v>
      </c>
      <c r="P746">
        <f>WEEKDAY(tbl_salesdata[[#This Row],[Order Date]],2)</f>
        <v>3</v>
      </c>
      <c r="Q746" t="str">
        <f>TEXT(tbl_salesdata[[#This Row],[Order Date]],"dddd")</f>
        <v>Wednesday</v>
      </c>
      <c r="R746" t="str">
        <f>IF(tbl_salesdata[[#This Row],[Weekdaynum]]&gt;5,"Yes","No")</f>
        <v>No</v>
      </c>
    </row>
    <row r="747" spans="1:18" x14ac:dyDescent="0.35">
      <c r="A747">
        <v>541613376</v>
      </c>
      <c r="B747" s="3">
        <v>44107</v>
      </c>
      <c r="C747" s="3">
        <v>44115</v>
      </c>
      <c r="D747" t="s">
        <v>75</v>
      </c>
      <c r="E747" t="s">
        <v>38</v>
      </c>
      <c r="F747" t="s">
        <v>76</v>
      </c>
      <c r="G747" t="s">
        <v>14</v>
      </c>
      <c r="H747" t="s">
        <v>19</v>
      </c>
      <c r="I747" s="9">
        <v>4289</v>
      </c>
      <c r="J747" s="9">
        <v>668.27</v>
      </c>
      <c r="K747" s="9">
        <v>502.54</v>
      </c>
      <c r="L747" s="9">
        <f>tbl_salesdata[[#This Row],[Units Sold]]*tbl_salesdata[[#This Row],[Unit Cost]]</f>
        <v>2155394.06</v>
      </c>
      <c r="M747" s="9">
        <f>tbl_salesdata[[#This Row],[Units Sold]]*tbl_salesdata[[#This Row],[Unit Price]]</f>
        <v>2866210.03</v>
      </c>
      <c r="N747" s="9">
        <f>tbl_salesdata[[#This Row],[Total Sales]]-tbl_salesdata[[#This Row],[Total Cost]]</f>
        <v>710815.96999999974</v>
      </c>
      <c r="O747">
        <f>tbl_salesdata[[#This Row],[Ship Date]]-tbl_salesdata[[#This Row],[Order Date]]</f>
        <v>8</v>
      </c>
      <c r="P747">
        <f>WEEKDAY(tbl_salesdata[[#This Row],[Order Date]],2)</f>
        <v>6</v>
      </c>
      <c r="Q747" t="str">
        <f>TEXT(tbl_salesdata[[#This Row],[Order Date]],"dddd")</f>
        <v>Saturday</v>
      </c>
      <c r="R747" t="str">
        <f>IF(tbl_salesdata[[#This Row],[Weekdaynum]]&gt;5,"Yes","No")</f>
        <v>Yes</v>
      </c>
    </row>
    <row r="748" spans="1:18" hidden="1" x14ac:dyDescent="0.35">
      <c r="A748">
        <v>267432820</v>
      </c>
      <c r="B748" s="3">
        <v>44651</v>
      </c>
      <c r="C748" s="3">
        <v>44658</v>
      </c>
      <c r="D748" t="s">
        <v>181</v>
      </c>
      <c r="E748" t="s">
        <v>38</v>
      </c>
      <c r="F748" t="s">
        <v>25</v>
      </c>
      <c r="G748" t="s">
        <v>14</v>
      </c>
      <c r="H748" t="s">
        <v>15</v>
      </c>
      <c r="I748" s="9">
        <v>8169</v>
      </c>
      <c r="J748" s="9">
        <v>205.7</v>
      </c>
      <c r="K748" s="9">
        <v>117.11</v>
      </c>
      <c r="L748" s="9">
        <f>tbl_salesdata[[#This Row],[Units Sold]]*tbl_salesdata[[#This Row],[Unit Cost]]</f>
        <v>956671.59</v>
      </c>
      <c r="M748" s="9">
        <f>tbl_salesdata[[#This Row],[Units Sold]]*tbl_salesdata[[#This Row],[Unit Price]]</f>
        <v>1680363.2999999998</v>
      </c>
      <c r="N748" s="9">
        <f>tbl_salesdata[[#This Row],[Total Sales]]-tbl_salesdata[[#This Row],[Total Cost]]</f>
        <v>723691.70999999985</v>
      </c>
      <c r="O748">
        <f>tbl_salesdata[[#This Row],[Ship Date]]-tbl_salesdata[[#This Row],[Order Date]]</f>
        <v>7</v>
      </c>
      <c r="P748">
        <f>WEEKDAY(tbl_salesdata[[#This Row],[Order Date]],2)</f>
        <v>4</v>
      </c>
      <c r="Q748" t="str">
        <f>TEXT(tbl_salesdata[[#This Row],[Order Date]],"dddd")</f>
        <v>Thursday</v>
      </c>
      <c r="R748" t="str">
        <f>IF(tbl_salesdata[[#This Row],[Weekdaynum]]&gt;5,"Yes","No")</f>
        <v>No</v>
      </c>
    </row>
    <row r="749" spans="1:18" hidden="1" x14ac:dyDescent="0.35">
      <c r="A749">
        <v>104650199</v>
      </c>
      <c r="B749" s="3">
        <v>43332</v>
      </c>
      <c r="C749" s="3">
        <v>43352</v>
      </c>
      <c r="D749" t="s">
        <v>136</v>
      </c>
      <c r="E749" t="s">
        <v>38</v>
      </c>
      <c r="F749" t="s">
        <v>25</v>
      </c>
      <c r="G749" t="s">
        <v>18</v>
      </c>
      <c r="H749" t="s">
        <v>34</v>
      </c>
      <c r="I749" s="9">
        <v>7174</v>
      </c>
      <c r="J749" s="9">
        <v>205.7</v>
      </c>
      <c r="K749" s="9">
        <v>117.11</v>
      </c>
      <c r="L749" s="9">
        <f>tbl_salesdata[[#This Row],[Units Sold]]*tbl_salesdata[[#This Row],[Unit Cost]]</f>
        <v>840147.14</v>
      </c>
      <c r="M749" s="9">
        <f>tbl_salesdata[[#This Row],[Units Sold]]*tbl_salesdata[[#This Row],[Unit Price]]</f>
        <v>1475691.7999999998</v>
      </c>
      <c r="N749" s="9">
        <f>tbl_salesdata[[#This Row],[Total Sales]]-tbl_salesdata[[#This Row],[Total Cost]]</f>
        <v>635544.6599999998</v>
      </c>
      <c r="O749">
        <f>tbl_salesdata[[#This Row],[Ship Date]]-tbl_salesdata[[#This Row],[Order Date]]</f>
        <v>20</v>
      </c>
      <c r="P749">
        <f>WEEKDAY(tbl_salesdata[[#This Row],[Order Date]],2)</f>
        <v>1</v>
      </c>
      <c r="Q749" t="str">
        <f>TEXT(tbl_salesdata[[#This Row],[Order Date]],"dddd")</f>
        <v>Monday</v>
      </c>
      <c r="R749" t="str">
        <f>IF(tbl_salesdata[[#This Row],[Weekdaynum]]&gt;5,"Yes","No")</f>
        <v>No</v>
      </c>
    </row>
    <row r="750" spans="1:18" hidden="1" x14ac:dyDescent="0.35">
      <c r="A750">
        <v>911699426</v>
      </c>
      <c r="B750" s="3">
        <v>44803</v>
      </c>
      <c r="C750" s="3">
        <v>44819</v>
      </c>
      <c r="D750" t="s">
        <v>171</v>
      </c>
      <c r="E750" t="s">
        <v>12</v>
      </c>
      <c r="F750" t="s">
        <v>42</v>
      </c>
      <c r="G750" t="s">
        <v>14</v>
      </c>
      <c r="H750" t="s">
        <v>26</v>
      </c>
      <c r="I750" s="9">
        <v>975</v>
      </c>
      <c r="J750" s="9">
        <v>437.2</v>
      </c>
      <c r="K750" s="9">
        <v>263.33</v>
      </c>
      <c r="L750" s="9">
        <f>tbl_salesdata[[#This Row],[Units Sold]]*tbl_salesdata[[#This Row],[Unit Cost]]</f>
        <v>256746.74999999997</v>
      </c>
      <c r="M750" s="9">
        <f>tbl_salesdata[[#This Row],[Units Sold]]*tbl_salesdata[[#This Row],[Unit Price]]</f>
        <v>426270</v>
      </c>
      <c r="N750" s="9">
        <f>tbl_salesdata[[#This Row],[Total Sales]]-tbl_salesdata[[#This Row],[Total Cost]]</f>
        <v>169523.25000000003</v>
      </c>
      <c r="O750">
        <f>tbl_salesdata[[#This Row],[Ship Date]]-tbl_salesdata[[#This Row],[Order Date]]</f>
        <v>16</v>
      </c>
      <c r="P750">
        <f>WEEKDAY(tbl_salesdata[[#This Row],[Order Date]],2)</f>
        <v>2</v>
      </c>
      <c r="Q750" t="str">
        <f>TEXT(tbl_salesdata[[#This Row],[Order Date]],"dddd")</f>
        <v>Tuesday</v>
      </c>
      <c r="R750" t="str">
        <f>IF(tbl_salesdata[[#This Row],[Weekdaynum]]&gt;5,"Yes","No")</f>
        <v>No</v>
      </c>
    </row>
    <row r="751" spans="1:18" hidden="1" x14ac:dyDescent="0.35">
      <c r="A751">
        <v>998004329</v>
      </c>
      <c r="B751" s="3">
        <v>42718</v>
      </c>
      <c r="C751" s="3">
        <v>42730</v>
      </c>
      <c r="D751" t="s">
        <v>174</v>
      </c>
      <c r="E751" t="s">
        <v>29</v>
      </c>
      <c r="F751" t="s">
        <v>13</v>
      </c>
      <c r="G751" t="s">
        <v>18</v>
      </c>
      <c r="H751" t="s">
        <v>26</v>
      </c>
      <c r="I751" s="9">
        <v>514</v>
      </c>
      <c r="J751" s="9">
        <v>255.28</v>
      </c>
      <c r="K751" s="9">
        <v>159.41999999999999</v>
      </c>
      <c r="L751" s="9">
        <f>tbl_salesdata[[#This Row],[Units Sold]]*tbl_salesdata[[#This Row],[Unit Cost]]</f>
        <v>81941.87999999999</v>
      </c>
      <c r="M751" s="9">
        <f>tbl_salesdata[[#This Row],[Units Sold]]*tbl_salesdata[[#This Row],[Unit Price]]</f>
        <v>131213.92000000001</v>
      </c>
      <c r="N751" s="9">
        <f>tbl_salesdata[[#This Row],[Total Sales]]-tbl_salesdata[[#This Row],[Total Cost]]</f>
        <v>49272.040000000023</v>
      </c>
      <c r="O751">
        <f>tbl_salesdata[[#This Row],[Ship Date]]-tbl_salesdata[[#This Row],[Order Date]]</f>
        <v>12</v>
      </c>
      <c r="P751">
        <f>WEEKDAY(tbl_salesdata[[#This Row],[Order Date]],2)</f>
        <v>3</v>
      </c>
      <c r="Q751" t="str">
        <f>TEXT(tbl_salesdata[[#This Row],[Order Date]],"dddd")</f>
        <v>Wednesday</v>
      </c>
      <c r="R751" t="str">
        <f>IF(tbl_salesdata[[#This Row],[Weekdaynum]]&gt;5,"Yes","No")</f>
        <v>No</v>
      </c>
    </row>
    <row r="752" spans="1:18" hidden="1" x14ac:dyDescent="0.35">
      <c r="A752">
        <v>993301236</v>
      </c>
      <c r="B752" s="3">
        <v>42127</v>
      </c>
      <c r="C752" s="3">
        <v>42131</v>
      </c>
      <c r="D752" t="s">
        <v>177</v>
      </c>
      <c r="E752" t="s">
        <v>24</v>
      </c>
      <c r="F752" t="s">
        <v>30</v>
      </c>
      <c r="G752" t="s">
        <v>14</v>
      </c>
      <c r="H752" t="s">
        <v>26</v>
      </c>
      <c r="I752" s="9">
        <v>8764</v>
      </c>
      <c r="J752" s="9">
        <v>81.73</v>
      </c>
      <c r="K752" s="9">
        <v>56.67</v>
      </c>
      <c r="L752" s="9">
        <f>tbl_salesdata[[#This Row],[Units Sold]]*tbl_salesdata[[#This Row],[Unit Cost]]</f>
        <v>496655.88</v>
      </c>
      <c r="M752" s="9">
        <f>tbl_salesdata[[#This Row],[Units Sold]]*tbl_salesdata[[#This Row],[Unit Price]]</f>
        <v>716281.72000000009</v>
      </c>
      <c r="N752" s="9">
        <f>tbl_salesdata[[#This Row],[Total Sales]]-tbl_salesdata[[#This Row],[Total Cost]]</f>
        <v>219625.84000000008</v>
      </c>
      <c r="O752">
        <f>tbl_salesdata[[#This Row],[Ship Date]]-tbl_salesdata[[#This Row],[Order Date]]</f>
        <v>4</v>
      </c>
      <c r="P752">
        <f>WEEKDAY(tbl_salesdata[[#This Row],[Order Date]],2)</f>
        <v>7</v>
      </c>
      <c r="Q752" t="str">
        <f>TEXT(tbl_salesdata[[#This Row],[Order Date]],"dddd")</f>
        <v>Sunday</v>
      </c>
      <c r="R752" t="str">
        <f>IF(tbl_salesdata[[#This Row],[Weekdaynum]]&gt;5,"Yes","No")</f>
        <v>Yes</v>
      </c>
    </row>
    <row r="753" spans="1:18" hidden="1" x14ac:dyDescent="0.35">
      <c r="A753">
        <v>697638976</v>
      </c>
      <c r="B753" s="3">
        <v>42079</v>
      </c>
      <c r="C753" s="3">
        <v>42098</v>
      </c>
      <c r="D753" t="s">
        <v>103</v>
      </c>
      <c r="E753" t="s">
        <v>21</v>
      </c>
      <c r="F753" t="s">
        <v>68</v>
      </c>
      <c r="G753" t="s">
        <v>18</v>
      </c>
      <c r="H753" t="s">
        <v>26</v>
      </c>
      <c r="I753" s="9">
        <v>5731</v>
      </c>
      <c r="J753" s="9">
        <v>154.06</v>
      </c>
      <c r="K753" s="9">
        <v>90.93</v>
      </c>
      <c r="L753" s="9">
        <f>tbl_salesdata[[#This Row],[Units Sold]]*tbl_salesdata[[#This Row],[Unit Cost]]</f>
        <v>521119.83</v>
      </c>
      <c r="M753" s="9">
        <f>tbl_salesdata[[#This Row],[Units Sold]]*tbl_salesdata[[#This Row],[Unit Price]]</f>
        <v>882917.86</v>
      </c>
      <c r="N753" s="9">
        <f>tbl_salesdata[[#This Row],[Total Sales]]-tbl_salesdata[[#This Row],[Total Cost]]</f>
        <v>361798.02999999997</v>
      </c>
      <c r="O753">
        <f>tbl_salesdata[[#This Row],[Ship Date]]-tbl_salesdata[[#This Row],[Order Date]]</f>
        <v>19</v>
      </c>
      <c r="P753">
        <f>WEEKDAY(tbl_salesdata[[#This Row],[Order Date]],2)</f>
        <v>1</v>
      </c>
      <c r="Q753" t="str">
        <f>TEXT(tbl_salesdata[[#This Row],[Order Date]],"dddd")</f>
        <v>Monday</v>
      </c>
      <c r="R753" t="str">
        <f>IF(tbl_salesdata[[#This Row],[Weekdaynum]]&gt;5,"Yes","No")</f>
        <v>No</v>
      </c>
    </row>
    <row r="754" spans="1:18" hidden="1" x14ac:dyDescent="0.35">
      <c r="A754">
        <v>431378877</v>
      </c>
      <c r="B754" s="3">
        <v>44516</v>
      </c>
      <c r="C754" s="3">
        <v>44533</v>
      </c>
      <c r="D754" t="s">
        <v>199</v>
      </c>
      <c r="E754" t="s">
        <v>29</v>
      </c>
      <c r="F754" t="s">
        <v>42</v>
      </c>
      <c r="G754" t="s">
        <v>14</v>
      </c>
      <c r="H754" t="s">
        <v>19</v>
      </c>
      <c r="I754" s="9">
        <v>3451</v>
      </c>
      <c r="J754" s="9">
        <v>437.2</v>
      </c>
      <c r="K754" s="9">
        <v>263.33</v>
      </c>
      <c r="L754" s="9">
        <f>tbl_salesdata[[#This Row],[Units Sold]]*tbl_salesdata[[#This Row],[Unit Cost]]</f>
        <v>908751.83</v>
      </c>
      <c r="M754" s="9">
        <f>tbl_salesdata[[#This Row],[Units Sold]]*tbl_salesdata[[#This Row],[Unit Price]]</f>
        <v>1508777.2</v>
      </c>
      <c r="N754" s="9">
        <f>tbl_salesdata[[#This Row],[Total Sales]]-tbl_salesdata[[#This Row],[Total Cost]]</f>
        <v>600025.37</v>
      </c>
      <c r="O754">
        <f>tbl_salesdata[[#This Row],[Ship Date]]-tbl_salesdata[[#This Row],[Order Date]]</f>
        <v>17</v>
      </c>
      <c r="P754">
        <f>WEEKDAY(tbl_salesdata[[#This Row],[Order Date]],2)</f>
        <v>2</v>
      </c>
      <c r="Q754" t="str">
        <f>TEXT(tbl_salesdata[[#This Row],[Order Date]],"dddd")</f>
        <v>Tuesday</v>
      </c>
      <c r="R754" t="str">
        <f>IF(tbl_salesdata[[#This Row],[Weekdaynum]]&gt;5,"Yes","No")</f>
        <v>No</v>
      </c>
    </row>
    <row r="755" spans="1:18" hidden="1" x14ac:dyDescent="0.35">
      <c r="A755">
        <v>585194766</v>
      </c>
      <c r="B755" s="3">
        <v>43497</v>
      </c>
      <c r="C755" s="3">
        <v>43505</v>
      </c>
      <c r="D755" t="s">
        <v>31</v>
      </c>
      <c r="E755" t="s">
        <v>32</v>
      </c>
      <c r="F755" t="s">
        <v>68</v>
      </c>
      <c r="G755" t="s">
        <v>18</v>
      </c>
      <c r="H755" t="s">
        <v>19</v>
      </c>
      <c r="I755" s="9">
        <v>990</v>
      </c>
      <c r="J755" s="9">
        <v>154.06</v>
      </c>
      <c r="K755" s="9">
        <v>90.93</v>
      </c>
      <c r="L755" s="9">
        <f>tbl_salesdata[[#This Row],[Units Sold]]*tbl_salesdata[[#This Row],[Unit Cost]]</f>
        <v>90020.700000000012</v>
      </c>
      <c r="M755" s="9">
        <f>tbl_salesdata[[#This Row],[Units Sold]]*tbl_salesdata[[#This Row],[Unit Price]]</f>
        <v>152519.4</v>
      </c>
      <c r="N755" s="9">
        <f>tbl_salesdata[[#This Row],[Total Sales]]-tbl_salesdata[[#This Row],[Total Cost]]</f>
        <v>62498.699999999983</v>
      </c>
      <c r="O755">
        <f>tbl_salesdata[[#This Row],[Ship Date]]-tbl_salesdata[[#This Row],[Order Date]]</f>
        <v>8</v>
      </c>
      <c r="P755">
        <f>WEEKDAY(tbl_salesdata[[#This Row],[Order Date]],2)</f>
        <v>5</v>
      </c>
      <c r="Q755" t="str">
        <f>TEXT(tbl_salesdata[[#This Row],[Order Date]],"dddd")</f>
        <v>Friday</v>
      </c>
      <c r="R755" t="str">
        <f>IF(tbl_salesdata[[#This Row],[Weekdaynum]]&gt;5,"Yes","No")</f>
        <v>No</v>
      </c>
    </row>
    <row r="756" spans="1:18" hidden="1" x14ac:dyDescent="0.35">
      <c r="A756">
        <v>270072972</v>
      </c>
      <c r="B756" s="3">
        <v>44013</v>
      </c>
      <c r="C756" s="3">
        <v>44027</v>
      </c>
      <c r="D756" t="s">
        <v>112</v>
      </c>
      <c r="E756" t="s">
        <v>12</v>
      </c>
      <c r="F756" t="s">
        <v>30</v>
      </c>
      <c r="G756" t="s">
        <v>18</v>
      </c>
      <c r="H756" t="s">
        <v>19</v>
      </c>
      <c r="I756" s="9">
        <v>9449</v>
      </c>
      <c r="J756" s="9">
        <v>81.73</v>
      </c>
      <c r="K756" s="9">
        <v>56.67</v>
      </c>
      <c r="L756" s="9">
        <f>tbl_salesdata[[#This Row],[Units Sold]]*tbl_salesdata[[#This Row],[Unit Cost]]</f>
        <v>535474.82999999996</v>
      </c>
      <c r="M756" s="9">
        <f>tbl_salesdata[[#This Row],[Units Sold]]*tbl_salesdata[[#This Row],[Unit Price]]</f>
        <v>772266.77</v>
      </c>
      <c r="N756" s="9">
        <f>tbl_salesdata[[#This Row],[Total Sales]]-tbl_salesdata[[#This Row],[Total Cost]]</f>
        <v>236791.94000000006</v>
      </c>
      <c r="O756">
        <f>tbl_salesdata[[#This Row],[Ship Date]]-tbl_salesdata[[#This Row],[Order Date]]</f>
        <v>14</v>
      </c>
      <c r="P756">
        <f>WEEKDAY(tbl_salesdata[[#This Row],[Order Date]],2)</f>
        <v>3</v>
      </c>
      <c r="Q756" t="str">
        <f>TEXT(tbl_salesdata[[#This Row],[Order Date]],"dddd")</f>
        <v>Wednesday</v>
      </c>
      <c r="R756" t="str">
        <f>IF(tbl_salesdata[[#This Row],[Weekdaynum]]&gt;5,"Yes","No")</f>
        <v>No</v>
      </c>
    </row>
    <row r="757" spans="1:18" hidden="1" x14ac:dyDescent="0.35">
      <c r="A757">
        <v>467312324</v>
      </c>
      <c r="B757" s="3">
        <v>42439</v>
      </c>
      <c r="C757" s="3">
        <v>42441</v>
      </c>
      <c r="D757" t="s">
        <v>20</v>
      </c>
      <c r="E757" t="s">
        <v>21</v>
      </c>
      <c r="F757" t="s">
        <v>13</v>
      </c>
      <c r="G757" t="s">
        <v>14</v>
      </c>
      <c r="H757" t="s">
        <v>19</v>
      </c>
      <c r="I757" s="9">
        <v>6956</v>
      </c>
      <c r="J757" s="9">
        <v>255.28</v>
      </c>
      <c r="K757" s="9">
        <v>159.41999999999999</v>
      </c>
      <c r="L757" s="9">
        <f>tbl_salesdata[[#This Row],[Units Sold]]*tbl_salesdata[[#This Row],[Unit Cost]]</f>
        <v>1108925.52</v>
      </c>
      <c r="M757" s="9">
        <f>tbl_salesdata[[#This Row],[Units Sold]]*tbl_salesdata[[#This Row],[Unit Price]]</f>
        <v>1775727.68</v>
      </c>
      <c r="N757" s="9">
        <f>tbl_salesdata[[#This Row],[Total Sales]]-tbl_salesdata[[#This Row],[Total Cost]]</f>
        <v>666802.15999999992</v>
      </c>
      <c r="O757">
        <f>tbl_salesdata[[#This Row],[Ship Date]]-tbl_salesdata[[#This Row],[Order Date]]</f>
        <v>2</v>
      </c>
      <c r="P757">
        <f>WEEKDAY(tbl_salesdata[[#This Row],[Order Date]],2)</f>
        <v>4</v>
      </c>
      <c r="Q757" t="str">
        <f>TEXT(tbl_salesdata[[#This Row],[Order Date]],"dddd")</f>
        <v>Thursday</v>
      </c>
      <c r="R757" t="str">
        <f>IF(tbl_salesdata[[#This Row],[Weekdaynum]]&gt;5,"Yes","No")</f>
        <v>No</v>
      </c>
    </row>
    <row r="758" spans="1:18" hidden="1" x14ac:dyDescent="0.35">
      <c r="A758">
        <v>878524148</v>
      </c>
      <c r="B758" s="3">
        <v>42431</v>
      </c>
      <c r="C758" s="3">
        <v>42438</v>
      </c>
      <c r="D758" t="s">
        <v>96</v>
      </c>
      <c r="E758" t="s">
        <v>29</v>
      </c>
      <c r="F758" t="s">
        <v>56</v>
      </c>
      <c r="G758" t="s">
        <v>18</v>
      </c>
      <c r="H758" t="s">
        <v>19</v>
      </c>
      <c r="I758" s="9">
        <v>3673</v>
      </c>
      <c r="J758" s="9">
        <v>9.33</v>
      </c>
      <c r="K758" s="9">
        <v>6.92</v>
      </c>
      <c r="L758" s="9">
        <f>tbl_salesdata[[#This Row],[Units Sold]]*tbl_salesdata[[#This Row],[Unit Cost]]</f>
        <v>25417.16</v>
      </c>
      <c r="M758" s="9">
        <f>tbl_salesdata[[#This Row],[Units Sold]]*tbl_salesdata[[#This Row],[Unit Price]]</f>
        <v>34269.090000000004</v>
      </c>
      <c r="N758" s="9">
        <f>tbl_salesdata[[#This Row],[Total Sales]]-tbl_salesdata[[#This Row],[Total Cost]]</f>
        <v>8851.9300000000039</v>
      </c>
      <c r="O758">
        <f>tbl_salesdata[[#This Row],[Ship Date]]-tbl_salesdata[[#This Row],[Order Date]]</f>
        <v>7</v>
      </c>
      <c r="P758">
        <f>WEEKDAY(tbl_salesdata[[#This Row],[Order Date]],2)</f>
        <v>3</v>
      </c>
      <c r="Q758" t="str">
        <f>TEXT(tbl_salesdata[[#This Row],[Order Date]],"dddd")</f>
        <v>Wednesday</v>
      </c>
      <c r="R758" t="str">
        <f>IF(tbl_salesdata[[#This Row],[Weekdaynum]]&gt;5,"Yes","No")</f>
        <v>No</v>
      </c>
    </row>
    <row r="759" spans="1:18" hidden="1" x14ac:dyDescent="0.35">
      <c r="A759">
        <v>375632274</v>
      </c>
      <c r="B759" s="3">
        <v>42682</v>
      </c>
      <c r="C759" s="3">
        <v>42700</v>
      </c>
      <c r="D759" t="s">
        <v>11</v>
      </c>
      <c r="E759" t="s">
        <v>12</v>
      </c>
      <c r="F759" t="s">
        <v>42</v>
      </c>
      <c r="G759" t="s">
        <v>14</v>
      </c>
      <c r="H759" t="s">
        <v>19</v>
      </c>
      <c r="I759" s="9">
        <v>6792</v>
      </c>
      <c r="J759" s="9">
        <v>437.2</v>
      </c>
      <c r="K759" s="9">
        <v>263.33</v>
      </c>
      <c r="L759" s="9">
        <f>tbl_salesdata[[#This Row],[Units Sold]]*tbl_salesdata[[#This Row],[Unit Cost]]</f>
        <v>1788537.3599999999</v>
      </c>
      <c r="M759" s="9">
        <f>tbl_salesdata[[#This Row],[Units Sold]]*tbl_salesdata[[#This Row],[Unit Price]]</f>
        <v>2969462.4</v>
      </c>
      <c r="N759" s="9">
        <f>tbl_salesdata[[#This Row],[Total Sales]]-tbl_salesdata[[#This Row],[Total Cost]]</f>
        <v>1180925.04</v>
      </c>
      <c r="O759">
        <f>tbl_salesdata[[#This Row],[Ship Date]]-tbl_salesdata[[#This Row],[Order Date]]</f>
        <v>18</v>
      </c>
      <c r="P759">
        <f>WEEKDAY(tbl_salesdata[[#This Row],[Order Date]],2)</f>
        <v>2</v>
      </c>
      <c r="Q759" t="str">
        <f>TEXT(tbl_salesdata[[#This Row],[Order Date]],"dddd")</f>
        <v>Tuesday</v>
      </c>
      <c r="R759" t="str">
        <f>IF(tbl_salesdata[[#This Row],[Weekdaynum]]&gt;5,"Yes","No")</f>
        <v>No</v>
      </c>
    </row>
    <row r="760" spans="1:18" hidden="1" x14ac:dyDescent="0.35">
      <c r="A760">
        <v>150873029</v>
      </c>
      <c r="B760" s="3">
        <v>42432</v>
      </c>
      <c r="C760" s="3">
        <v>42451</v>
      </c>
      <c r="D760" t="s">
        <v>110</v>
      </c>
      <c r="E760" t="s">
        <v>38</v>
      </c>
      <c r="F760" t="s">
        <v>56</v>
      </c>
      <c r="G760" t="s">
        <v>18</v>
      </c>
      <c r="H760" t="s">
        <v>15</v>
      </c>
      <c r="I760" s="9">
        <v>5537</v>
      </c>
      <c r="J760" s="9">
        <v>9.33</v>
      </c>
      <c r="K760" s="9">
        <v>6.92</v>
      </c>
      <c r="L760" s="9">
        <f>tbl_salesdata[[#This Row],[Units Sold]]*tbl_salesdata[[#This Row],[Unit Cost]]</f>
        <v>38316.04</v>
      </c>
      <c r="M760" s="9">
        <f>tbl_salesdata[[#This Row],[Units Sold]]*tbl_salesdata[[#This Row],[Unit Price]]</f>
        <v>51660.21</v>
      </c>
      <c r="N760" s="9">
        <f>tbl_salesdata[[#This Row],[Total Sales]]-tbl_salesdata[[#This Row],[Total Cost]]</f>
        <v>13344.169999999998</v>
      </c>
      <c r="O760">
        <f>tbl_salesdata[[#This Row],[Ship Date]]-tbl_salesdata[[#This Row],[Order Date]]</f>
        <v>19</v>
      </c>
      <c r="P760">
        <f>WEEKDAY(tbl_salesdata[[#This Row],[Order Date]],2)</f>
        <v>4</v>
      </c>
      <c r="Q760" t="str">
        <f>TEXT(tbl_salesdata[[#This Row],[Order Date]],"dddd")</f>
        <v>Thursday</v>
      </c>
      <c r="R760" t="str">
        <f>IF(tbl_salesdata[[#This Row],[Weekdaynum]]&gt;5,"Yes","No")</f>
        <v>No</v>
      </c>
    </row>
    <row r="761" spans="1:18" hidden="1" x14ac:dyDescent="0.35">
      <c r="A761">
        <v>566795241</v>
      </c>
      <c r="B761" s="3">
        <v>42692</v>
      </c>
      <c r="C761" s="3">
        <v>42693</v>
      </c>
      <c r="D761" t="s">
        <v>66</v>
      </c>
      <c r="E761" t="s">
        <v>38</v>
      </c>
      <c r="F761" t="s">
        <v>68</v>
      </c>
      <c r="G761" t="s">
        <v>18</v>
      </c>
      <c r="H761" t="s">
        <v>19</v>
      </c>
      <c r="I761" s="9">
        <v>6162</v>
      </c>
      <c r="J761" s="9">
        <v>154.06</v>
      </c>
      <c r="K761" s="9">
        <v>90.93</v>
      </c>
      <c r="L761" s="9">
        <f>tbl_salesdata[[#This Row],[Units Sold]]*tbl_salesdata[[#This Row],[Unit Cost]]</f>
        <v>560310.66</v>
      </c>
      <c r="M761" s="9">
        <f>tbl_salesdata[[#This Row],[Units Sold]]*tbl_salesdata[[#This Row],[Unit Price]]</f>
        <v>949317.72</v>
      </c>
      <c r="N761" s="9">
        <f>tbl_salesdata[[#This Row],[Total Sales]]-tbl_salesdata[[#This Row],[Total Cost]]</f>
        <v>389007.05999999994</v>
      </c>
      <c r="O761">
        <f>tbl_salesdata[[#This Row],[Ship Date]]-tbl_salesdata[[#This Row],[Order Date]]</f>
        <v>1</v>
      </c>
      <c r="P761">
        <f>WEEKDAY(tbl_salesdata[[#This Row],[Order Date]],2)</f>
        <v>5</v>
      </c>
      <c r="Q761" t="str">
        <f>TEXT(tbl_salesdata[[#This Row],[Order Date]],"dddd")</f>
        <v>Friday</v>
      </c>
      <c r="R761" t="str">
        <f>IF(tbl_salesdata[[#This Row],[Weekdaynum]]&gt;5,"Yes","No")</f>
        <v>No</v>
      </c>
    </row>
    <row r="762" spans="1:18" x14ac:dyDescent="0.35">
      <c r="A762">
        <v>761171710</v>
      </c>
      <c r="B762" s="3">
        <v>44576</v>
      </c>
      <c r="C762" s="3">
        <v>44587</v>
      </c>
      <c r="D762" t="s">
        <v>210</v>
      </c>
      <c r="E762" t="s">
        <v>38</v>
      </c>
      <c r="F762" t="s">
        <v>42</v>
      </c>
      <c r="G762" t="s">
        <v>14</v>
      </c>
      <c r="H762" t="s">
        <v>34</v>
      </c>
      <c r="I762" s="9">
        <v>6479</v>
      </c>
      <c r="J762" s="9">
        <v>437.2</v>
      </c>
      <c r="K762" s="9">
        <v>263.33</v>
      </c>
      <c r="L762" s="9">
        <f>tbl_salesdata[[#This Row],[Units Sold]]*tbl_salesdata[[#This Row],[Unit Cost]]</f>
        <v>1706115.0699999998</v>
      </c>
      <c r="M762" s="9">
        <f>tbl_salesdata[[#This Row],[Units Sold]]*tbl_salesdata[[#This Row],[Unit Price]]</f>
        <v>2832618.8</v>
      </c>
      <c r="N762" s="9">
        <f>tbl_salesdata[[#This Row],[Total Sales]]-tbl_salesdata[[#This Row],[Total Cost]]</f>
        <v>1126503.73</v>
      </c>
      <c r="O762">
        <f>tbl_salesdata[[#This Row],[Ship Date]]-tbl_salesdata[[#This Row],[Order Date]]</f>
        <v>11</v>
      </c>
      <c r="P762">
        <f>WEEKDAY(tbl_salesdata[[#This Row],[Order Date]],2)</f>
        <v>6</v>
      </c>
      <c r="Q762" t="str">
        <f>TEXT(tbl_salesdata[[#This Row],[Order Date]],"dddd")</f>
        <v>Saturday</v>
      </c>
      <c r="R762" t="str">
        <f>IF(tbl_salesdata[[#This Row],[Weekdaynum]]&gt;5,"Yes","No")</f>
        <v>Yes</v>
      </c>
    </row>
    <row r="763" spans="1:18" hidden="1" x14ac:dyDescent="0.35">
      <c r="A763">
        <v>622441852</v>
      </c>
      <c r="B763" s="3">
        <v>43977</v>
      </c>
      <c r="C763" s="3">
        <v>43998</v>
      </c>
      <c r="D763" t="s">
        <v>116</v>
      </c>
      <c r="E763" t="s">
        <v>21</v>
      </c>
      <c r="F763" t="s">
        <v>33</v>
      </c>
      <c r="G763" t="s">
        <v>14</v>
      </c>
      <c r="H763" t="s">
        <v>26</v>
      </c>
      <c r="I763" s="9">
        <v>3231</v>
      </c>
      <c r="J763" s="9">
        <v>109.28</v>
      </c>
      <c r="K763" s="9">
        <v>35.840000000000003</v>
      </c>
      <c r="L763" s="9">
        <f>tbl_salesdata[[#This Row],[Units Sold]]*tbl_salesdata[[#This Row],[Unit Cost]]</f>
        <v>115799.04000000001</v>
      </c>
      <c r="M763" s="9">
        <f>tbl_salesdata[[#This Row],[Units Sold]]*tbl_salesdata[[#This Row],[Unit Price]]</f>
        <v>353083.68</v>
      </c>
      <c r="N763" s="9">
        <f>tbl_salesdata[[#This Row],[Total Sales]]-tbl_salesdata[[#This Row],[Total Cost]]</f>
        <v>237284.63999999998</v>
      </c>
      <c r="O763">
        <f>tbl_salesdata[[#This Row],[Ship Date]]-tbl_salesdata[[#This Row],[Order Date]]</f>
        <v>21</v>
      </c>
      <c r="P763">
        <f>WEEKDAY(tbl_salesdata[[#This Row],[Order Date]],2)</f>
        <v>2</v>
      </c>
      <c r="Q763" t="str">
        <f>TEXT(tbl_salesdata[[#This Row],[Order Date]],"dddd")</f>
        <v>Tuesday</v>
      </c>
      <c r="R763" t="str">
        <f>IF(tbl_salesdata[[#This Row],[Weekdaynum]]&gt;5,"Yes","No")</f>
        <v>No</v>
      </c>
    </row>
    <row r="764" spans="1:18" hidden="1" x14ac:dyDescent="0.35">
      <c r="A764">
        <v>888826406</v>
      </c>
      <c r="B764" s="3">
        <v>44742</v>
      </c>
      <c r="C764" s="3">
        <v>44754</v>
      </c>
      <c r="D764" t="s">
        <v>96</v>
      </c>
      <c r="E764" t="s">
        <v>29</v>
      </c>
      <c r="F764" t="s">
        <v>22</v>
      </c>
      <c r="G764" t="s">
        <v>18</v>
      </c>
      <c r="H764" t="s">
        <v>34</v>
      </c>
      <c r="I764" s="9">
        <v>2340</v>
      </c>
      <c r="J764" s="9">
        <v>47.45</v>
      </c>
      <c r="K764" s="9">
        <v>31.79</v>
      </c>
      <c r="L764" s="9">
        <f>tbl_salesdata[[#This Row],[Units Sold]]*tbl_salesdata[[#This Row],[Unit Cost]]</f>
        <v>74388.599999999991</v>
      </c>
      <c r="M764" s="9">
        <f>tbl_salesdata[[#This Row],[Units Sold]]*tbl_salesdata[[#This Row],[Unit Price]]</f>
        <v>111033</v>
      </c>
      <c r="N764" s="9">
        <f>tbl_salesdata[[#This Row],[Total Sales]]-tbl_salesdata[[#This Row],[Total Cost]]</f>
        <v>36644.400000000009</v>
      </c>
      <c r="O764">
        <f>tbl_salesdata[[#This Row],[Ship Date]]-tbl_salesdata[[#This Row],[Order Date]]</f>
        <v>12</v>
      </c>
      <c r="P764">
        <f>WEEKDAY(tbl_salesdata[[#This Row],[Order Date]],2)</f>
        <v>4</v>
      </c>
      <c r="Q764" t="str">
        <f>TEXT(tbl_salesdata[[#This Row],[Order Date]],"dddd")</f>
        <v>Thursday</v>
      </c>
      <c r="R764" t="str">
        <f>IF(tbl_salesdata[[#This Row],[Weekdaynum]]&gt;5,"Yes","No")</f>
        <v>No</v>
      </c>
    </row>
    <row r="765" spans="1:18" hidden="1" x14ac:dyDescent="0.35">
      <c r="A765">
        <v>349212729</v>
      </c>
      <c r="B765" s="3">
        <v>42578</v>
      </c>
      <c r="C765" s="3">
        <v>42588</v>
      </c>
      <c r="D765" t="s">
        <v>49</v>
      </c>
      <c r="E765" t="s">
        <v>21</v>
      </c>
      <c r="F765" t="s">
        <v>47</v>
      </c>
      <c r="G765" t="s">
        <v>14</v>
      </c>
      <c r="H765" t="s">
        <v>19</v>
      </c>
      <c r="I765" s="9">
        <v>8662</v>
      </c>
      <c r="J765" s="9">
        <v>421.89</v>
      </c>
      <c r="K765" s="9">
        <v>364.69</v>
      </c>
      <c r="L765" s="9">
        <f>tbl_salesdata[[#This Row],[Units Sold]]*tbl_salesdata[[#This Row],[Unit Cost]]</f>
        <v>3158944.78</v>
      </c>
      <c r="M765" s="9">
        <f>tbl_salesdata[[#This Row],[Units Sold]]*tbl_salesdata[[#This Row],[Unit Price]]</f>
        <v>3654411.1799999997</v>
      </c>
      <c r="N765" s="9">
        <f>tbl_salesdata[[#This Row],[Total Sales]]-tbl_salesdata[[#This Row],[Total Cost]]</f>
        <v>495466.39999999991</v>
      </c>
      <c r="O765">
        <f>tbl_salesdata[[#This Row],[Ship Date]]-tbl_salesdata[[#This Row],[Order Date]]</f>
        <v>10</v>
      </c>
      <c r="P765">
        <f>WEEKDAY(tbl_salesdata[[#This Row],[Order Date]],2)</f>
        <v>3</v>
      </c>
      <c r="Q765" t="str">
        <f>TEXT(tbl_salesdata[[#This Row],[Order Date]],"dddd")</f>
        <v>Wednesday</v>
      </c>
      <c r="R765" t="str">
        <f>IF(tbl_salesdata[[#This Row],[Weekdaynum]]&gt;5,"Yes","No")</f>
        <v>No</v>
      </c>
    </row>
    <row r="766" spans="1:18" hidden="1" x14ac:dyDescent="0.35">
      <c r="A766">
        <v>167712152</v>
      </c>
      <c r="B766" s="3">
        <v>42370</v>
      </c>
      <c r="C766" s="3">
        <v>42391</v>
      </c>
      <c r="D766" t="s">
        <v>180</v>
      </c>
      <c r="E766" t="s">
        <v>24</v>
      </c>
      <c r="F766" t="s">
        <v>47</v>
      </c>
      <c r="G766" t="s">
        <v>18</v>
      </c>
      <c r="H766" t="s">
        <v>26</v>
      </c>
      <c r="I766" s="9">
        <v>8607</v>
      </c>
      <c r="J766" s="9">
        <v>421.89</v>
      </c>
      <c r="K766" s="9">
        <v>364.69</v>
      </c>
      <c r="L766" s="9">
        <f>tbl_salesdata[[#This Row],[Units Sold]]*tbl_salesdata[[#This Row],[Unit Cost]]</f>
        <v>3138886.83</v>
      </c>
      <c r="M766" s="9">
        <f>tbl_salesdata[[#This Row],[Units Sold]]*tbl_salesdata[[#This Row],[Unit Price]]</f>
        <v>3631207.23</v>
      </c>
      <c r="N766" s="9">
        <f>tbl_salesdata[[#This Row],[Total Sales]]-tbl_salesdata[[#This Row],[Total Cost]]</f>
        <v>492320.39999999991</v>
      </c>
      <c r="O766">
        <f>tbl_salesdata[[#This Row],[Ship Date]]-tbl_salesdata[[#This Row],[Order Date]]</f>
        <v>21</v>
      </c>
      <c r="P766">
        <f>WEEKDAY(tbl_salesdata[[#This Row],[Order Date]],2)</f>
        <v>5</v>
      </c>
      <c r="Q766" t="str">
        <f>TEXT(tbl_salesdata[[#This Row],[Order Date]],"dddd")</f>
        <v>Friday</v>
      </c>
      <c r="R766" t="str">
        <f>IF(tbl_salesdata[[#This Row],[Weekdaynum]]&gt;5,"Yes","No")</f>
        <v>No</v>
      </c>
    </row>
    <row r="767" spans="1:18" hidden="1" x14ac:dyDescent="0.35">
      <c r="A767">
        <v>678748500</v>
      </c>
      <c r="B767" s="3">
        <v>43159</v>
      </c>
      <c r="C767" s="3">
        <v>43173</v>
      </c>
      <c r="D767" t="s">
        <v>160</v>
      </c>
      <c r="E767" t="s">
        <v>29</v>
      </c>
      <c r="F767" t="s">
        <v>56</v>
      </c>
      <c r="G767" t="s">
        <v>18</v>
      </c>
      <c r="H767" t="s">
        <v>15</v>
      </c>
      <c r="I767" s="9">
        <v>5619</v>
      </c>
      <c r="J767" s="9">
        <v>9.33</v>
      </c>
      <c r="K767" s="9">
        <v>6.92</v>
      </c>
      <c r="L767" s="9">
        <f>tbl_salesdata[[#This Row],[Units Sold]]*tbl_salesdata[[#This Row],[Unit Cost]]</f>
        <v>38883.480000000003</v>
      </c>
      <c r="M767" s="9">
        <f>tbl_salesdata[[#This Row],[Units Sold]]*tbl_salesdata[[#This Row],[Unit Price]]</f>
        <v>52425.27</v>
      </c>
      <c r="N767" s="9">
        <f>tbl_salesdata[[#This Row],[Total Sales]]-tbl_salesdata[[#This Row],[Total Cost]]</f>
        <v>13541.789999999994</v>
      </c>
      <c r="O767">
        <f>tbl_salesdata[[#This Row],[Ship Date]]-tbl_salesdata[[#This Row],[Order Date]]</f>
        <v>14</v>
      </c>
      <c r="P767">
        <f>WEEKDAY(tbl_salesdata[[#This Row],[Order Date]],2)</f>
        <v>3</v>
      </c>
      <c r="Q767" t="str">
        <f>TEXT(tbl_salesdata[[#This Row],[Order Date]],"dddd")</f>
        <v>Wednesday</v>
      </c>
      <c r="R767" t="str">
        <f>IF(tbl_salesdata[[#This Row],[Weekdaynum]]&gt;5,"Yes","No")</f>
        <v>No</v>
      </c>
    </row>
    <row r="768" spans="1:18" hidden="1" x14ac:dyDescent="0.35">
      <c r="A768">
        <v>937058103</v>
      </c>
      <c r="B768" s="3">
        <v>42912</v>
      </c>
      <c r="C768" s="3">
        <v>42927</v>
      </c>
      <c r="D768" t="s">
        <v>212</v>
      </c>
      <c r="E768" t="s">
        <v>32</v>
      </c>
      <c r="F768" t="s">
        <v>76</v>
      </c>
      <c r="G768" t="s">
        <v>14</v>
      </c>
      <c r="H768" t="s">
        <v>19</v>
      </c>
      <c r="I768" s="9">
        <v>5171</v>
      </c>
      <c r="J768" s="9">
        <v>668.27</v>
      </c>
      <c r="K768" s="9">
        <v>502.54</v>
      </c>
      <c r="L768" s="9">
        <f>tbl_salesdata[[#This Row],[Units Sold]]*tbl_salesdata[[#This Row],[Unit Cost]]</f>
        <v>2598634.3400000003</v>
      </c>
      <c r="M768" s="9">
        <f>tbl_salesdata[[#This Row],[Units Sold]]*tbl_salesdata[[#This Row],[Unit Price]]</f>
        <v>3455624.17</v>
      </c>
      <c r="N768" s="9">
        <f>tbl_salesdata[[#This Row],[Total Sales]]-tbl_salesdata[[#This Row],[Total Cost]]</f>
        <v>856989.82999999961</v>
      </c>
      <c r="O768">
        <f>tbl_salesdata[[#This Row],[Ship Date]]-tbl_salesdata[[#This Row],[Order Date]]</f>
        <v>15</v>
      </c>
      <c r="P768">
        <f>WEEKDAY(tbl_salesdata[[#This Row],[Order Date]],2)</f>
        <v>1</v>
      </c>
      <c r="Q768" t="str">
        <f>TEXT(tbl_salesdata[[#This Row],[Order Date]],"dddd")</f>
        <v>Monday</v>
      </c>
      <c r="R768" t="str">
        <f>IF(tbl_salesdata[[#This Row],[Weekdaynum]]&gt;5,"Yes","No")</f>
        <v>No</v>
      </c>
    </row>
    <row r="769" spans="1:18" hidden="1" x14ac:dyDescent="0.35">
      <c r="A769">
        <v>967689788</v>
      </c>
      <c r="B769" s="3">
        <v>43300</v>
      </c>
      <c r="C769" s="3">
        <v>43314</v>
      </c>
      <c r="D769" t="s">
        <v>39</v>
      </c>
      <c r="E769" t="s">
        <v>29</v>
      </c>
      <c r="F769" t="s">
        <v>33</v>
      </c>
      <c r="G769" t="s">
        <v>14</v>
      </c>
      <c r="H769" t="s">
        <v>15</v>
      </c>
      <c r="I769" s="9">
        <v>9767</v>
      </c>
      <c r="J769" s="9">
        <v>109.28</v>
      </c>
      <c r="K769" s="9">
        <v>35.840000000000003</v>
      </c>
      <c r="L769" s="9">
        <f>tbl_salesdata[[#This Row],[Units Sold]]*tbl_salesdata[[#This Row],[Unit Cost]]</f>
        <v>350049.28000000003</v>
      </c>
      <c r="M769" s="9">
        <f>tbl_salesdata[[#This Row],[Units Sold]]*tbl_salesdata[[#This Row],[Unit Price]]</f>
        <v>1067337.76</v>
      </c>
      <c r="N769" s="9">
        <f>tbl_salesdata[[#This Row],[Total Sales]]-tbl_salesdata[[#This Row],[Total Cost]]</f>
        <v>717288.48</v>
      </c>
      <c r="O769">
        <f>tbl_salesdata[[#This Row],[Ship Date]]-tbl_salesdata[[#This Row],[Order Date]]</f>
        <v>14</v>
      </c>
      <c r="P769">
        <f>WEEKDAY(tbl_salesdata[[#This Row],[Order Date]],2)</f>
        <v>4</v>
      </c>
      <c r="Q769" t="str">
        <f>TEXT(tbl_salesdata[[#This Row],[Order Date]],"dddd")</f>
        <v>Thursday</v>
      </c>
      <c r="R769" t="str">
        <f>IF(tbl_salesdata[[#This Row],[Weekdaynum]]&gt;5,"Yes","No")</f>
        <v>No</v>
      </c>
    </row>
    <row r="770" spans="1:18" hidden="1" x14ac:dyDescent="0.35">
      <c r="A770">
        <v>416004884</v>
      </c>
      <c r="B770" s="3">
        <v>44606</v>
      </c>
      <c r="C770" s="3">
        <v>44612</v>
      </c>
      <c r="D770" t="s">
        <v>185</v>
      </c>
      <c r="E770" t="s">
        <v>38</v>
      </c>
      <c r="F770" t="s">
        <v>42</v>
      </c>
      <c r="G770" t="s">
        <v>18</v>
      </c>
      <c r="H770" t="s">
        <v>26</v>
      </c>
      <c r="I770" s="9">
        <v>3945</v>
      </c>
      <c r="J770" s="9">
        <v>437.2</v>
      </c>
      <c r="K770" s="9">
        <v>263.33</v>
      </c>
      <c r="L770" s="9">
        <f>tbl_salesdata[[#This Row],[Units Sold]]*tbl_salesdata[[#This Row],[Unit Cost]]</f>
        <v>1038836.85</v>
      </c>
      <c r="M770" s="9">
        <f>tbl_salesdata[[#This Row],[Units Sold]]*tbl_salesdata[[#This Row],[Unit Price]]</f>
        <v>1724754</v>
      </c>
      <c r="N770" s="9">
        <f>tbl_salesdata[[#This Row],[Total Sales]]-tbl_salesdata[[#This Row],[Total Cost]]</f>
        <v>685917.15</v>
      </c>
      <c r="O770">
        <f>tbl_salesdata[[#This Row],[Ship Date]]-tbl_salesdata[[#This Row],[Order Date]]</f>
        <v>6</v>
      </c>
      <c r="P770">
        <f>WEEKDAY(tbl_salesdata[[#This Row],[Order Date]],2)</f>
        <v>1</v>
      </c>
      <c r="Q770" t="str">
        <f>TEXT(tbl_salesdata[[#This Row],[Order Date]],"dddd")</f>
        <v>Monday</v>
      </c>
      <c r="R770" t="str">
        <f>IF(tbl_salesdata[[#This Row],[Weekdaynum]]&gt;5,"Yes","No")</f>
        <v>No</v>
      </c>
    </row>
    <row r="771" spans="1:18" hidden="1" x14ac:dyDescent="0.35">
      <c r="A771">
        <v>797677218</v>
      </c>
      <c r="B771" s="3">
        <v>43776</v>
      </c>
      <c r="C771" s="3">
        <v>43787</v>
      </c>
      <c r="D771" t="s">
        <v>57</v>
      </c>
      <c r="E771" t="s">
        <v>32</v>
      </c>
      <c r="F771" t="s">
        <v>13</v>
      </c>
      <c r="G771" t="s">
        <v>18</v>
      </c>
      <c r="H771" t="s">
        <v>19</v>
      </c>
      <c r="I771" s="9">
        <v>9270</v>
      </c>
      <c r="J771" s="9">
        <v>255.28</v>
      </c>
      <c r="K771" s="9">
        <v>159.41999999999999</v>
      </c>
      <c r="L771" s="9">
        <f>tbl_salesdata[[#This Row],[Units Sold]]*tbl_salesdata[[#This Row],[Unit Cost]]</f>
        <v>1477823.4</v>
      </c>
      <c r="M771" s="9">
        <f>tbl_salesdata[[#This Row],[Units Sold]]*tbl_salesdata[[#This Row],[Unit Price]]</f>
        <v>2366445.6</v>
      </c>
      <c r="N771" s="9">
        <f>tbl_salesdata[[#This Row],[Total Sales]]-tbl_salesdata[[#This Row],[Total Cost]]</f>
        <v>888622.20000000019</v>
      </c>
      <c r="O771">
        <f>tbl_salesdata[[#This Row],[Ship Date]]-tbl_salesdata[[#This Row],[Order Date]]</f>
        <v>11</v>
      </c>
      <c r="P771">
        <f>WEEKDAY(tbl_salesdata[[#This Row],[Order Date]],2)</f>
        <v>4</v>
      </c>
      <c r="Q771" t="str">
        <f>TEXT(tbl_salesdata[[#This Row],[Order Date]],"dddd")</f>
        <v>Thursday</v>
      </c>
      <c r="R771" t="str">
        <f>IF(tbl_salesdata[[#This Row],[Weekdaynum]]&gt;5,"Yes","No")</f>
        <v>No</v>
      </c>
    </row>
    <row r="772" spans="1:18" hidden="1" x14ac:dyDescent="0.35">
      <c r="A772">
        <v>548693120</v>
      </c>
      <c r="B772" s="3">
        <v>43724</v>
      </c>
      <c r="C772" s="3">
        <v>43742</v>
      </c>
      <c r="D772" t="s">
        <v>217</v>
      </c>
      <c r="E772" t="s">
        <v>12</v>
      </c>
      <c r="F772" t="s">
        <v>17</v>
      </c>
      <c r="G772" t="s">
        <v>14</v>
      </c>
      <c r="H772" t="s">
        <v>19</v>
      </c>
      <c r="I772" s="9">
        <v>9342</v>
      </c>
      <c r="J772" s="9">
        <v>152.58000000000001</v>
      </c>
      <c r="K772" s="9">
        <v>97.44</v>
      </c>
      <c r="L772" s="9">
        <f>tbl_salesdata[[#This Row],[Units Sold]]*tbl_salesdata[[#This Row],[Unit Cost]]</f>
        <v>910284.48</v>
      </c>
      <c r="M772" s="9">
        <f>tbl_salesdata[[#This Row],[Units Sold]]*tbl_salesdata[[#This Row],[Unit Price]]</f>
        <v>1425402.36</v>
      </c>
      <c r="N772" s="9">
        <f>tbl_salesdata[[#This Row],[Total Sales]]-tbl_salesdata[[#This Row],[Total Cost]]</f>
        <v>515117.88000000012</v>
      </c>
      <c r="O772">
        <f>tbl_salesdata[[#This Row],[Ship Date]]-tbl_salesdata[[#This Row],[Order Date]]</f>
        <v>18</v>
      </c>
      <c r="P772">
        <f>WEEKDAY(tbl_salesdata[[#This Row],[Order Date]],2)</f>
        <v>1</v>
      </c>
      <c r="Q772" t="str">
        <f>TEXT(tbl_salesdata[[#This Row],[Order Date]],"dddd")</f>
        <v>Monday</v>
      </c>
      <c r="R772" t="str">
        <f>IF(tbl_salesdata[[#This Row],[Weekdaynum]]&gt;5,"Yes","No")</f>
        <v>No</v>
      </c>
    </row>
    <row r="773" spans="1:18" hidden="1" x14ac:dyDescent="0.35">
      <c r="A773">
        <v>875351417</v>
      </c>
      <c r="B773" s="3">
        <v>44596</v>
      </c>
      <c r="C773" s="3">
        <v>44610</v>
      </c>
      <c r="D773" t="s">
        <v>87</v>
      </c>
      <c r="E773" t="s">
        <v>24</v>
      </c>
      <c r="F773" t="s">
        <v>56</v>
      </c>
      <c r="G773" t="s">
        <v>14</v>
      </c>
      <c r="H773" t="s">
        <v>34</v>
      </c>
      <c r="I773" s="9">
        <v>4791</v>
      </c>
      <c r="J773" s="9">
        <v>9.33</v>
      </c>
      <c r="K773" s="9">
        <v>6.92</v>
      </c>
      <c r="L773" s="9">
        <f>tbl_salesdata[[#This Row],[Units Sold]]*tbl_salesdata[[#This Row],[Unit Cost]]</f>
        <v>33153.72</v>
      </c>
      <c r="M773" s="9">
        <f>tbl_salesdata[[#This Row],[Units Sold]]*tbl_salesdata[[#This Row],[Unit Price]]</f>
        <v>44700.03</v>
      </c>
      <c r="N773" s="9">
        <f>tbl_salesdata[[#This Row],[Total Sales]]-tbl_salesdata[[#This Row],[Total Cost]]</f>
        <v>11546.309999999998</v>
      </c>
      <c r="O773">
        <f>tbl_salesdata[[#This Row],[Ship Date]]-tbl_salesdata[[#This Row],[Order Date]]</f>
        <v>14</v>
      </c>
      <c r="P773">
        <f>WEEKDAY(tbl_salesdata[[#This Row],[Order Date]],2)</f>
        <v>5</v>
      </c>
      <c r="Q773" t="str">
        <f>TEXT(tbl_salesdata[[#This Row],[Order Date]],"dddd")</f>
        <v>Friday</v>
      </c>
      <c r="R773" t="str">
        <f>IF(tbl_salesdata[[#This Row],[Weekdaynum]]&gt;5,"Yes","No")</f>
        <v>No</v>
      </c>
    </row>
    <row r="774" spans="1:18" hidden="1" x14ac:dyDescent="0.35">
      <c r="A774">
        <v>804263436</v>
      </c>
      <c r="B774" s="3">
        <v>43852</v>
      </c>
      <c r="C774" s="3">
        <v>43873</v>
      </c>
      <c r="D774" t="s">
        <v>123</v>
      </c>
      <c r="E774" t="s">
        <v>38</v>
      </c>
      <c r="F774" t="s">
        <v>17</v>
      </c>
      <c r="G774" t="s">
        <v>14</v>
      </c>
      <c r="H774" t="s">
        <v>34</v>
      </c>
      <c r="I774" s="9">
        <v>8278</v>
      </c>
      <c r="J774" s="9">
        <v>152.58000000000001</v>
      </c>
      <c r="K774" s="9">
        <v>97.44</v>
      </c>
      <c r="L774" s="9">
        <f>tbl_salesdata[[#This Row],[Units Sold]]*tbl_salesdata[[#This Row],[Unit Cost]]</f>
        <v>806608.32</v>
      </c>
      <c r="M774" s="9">
        <f>tbl_salesdata[[#This Row],[Units Sold]]*tbl_salesdata[[#This Row],[Unit Price]]</f>
        <v>1263057.24</v>
      </c>
      <c r="N774" s="9">
        <f>tbl_salesdata[[#This Row],[Total Sales]]-tbl_salesdata[[#This Row],[Total Cost]]</f>
        <v>456448.92000000004</v>
      </c>
      <c r="O774">
        <f>tbl_salesdata[[#This Row],[Ship Date]]-tbl_salesdata[[#This Row],[Order Date]]</f>
        <v>21</v>
      </c>
      <c r="P774">
        <f>WEEKDAY(tbl_salesdata[[#This Row],[Order Date]],2)</f>
        <v>3</v>
      </c>
      <c r="Q774" t="str">
        <f>TEXT(tbl_salesdata[[#This Row],[Order Date]],"dddd")</f>
        <v>Wednesday</v>
      </c>
      <c r="R774" t="str">
        <f>IF(tbl_salesdata[[#This Row],[Weekdaynum]]&gt;5,"Yes","No")</f>
        <v>No</v>
      </c>
    </row>
    <row r="775" spans="1:18" hidden="1" x14ac:dyDescent="0.35">
      <c r="A775">
        <v>332353007</v>
      </c>
      <c r="B775" s="3">
        <v>44840</v>
      </c>
      <c r="C775" s="3">
        <v>44856</v>
      </c>
      <c r="D775" t="s">
        <v>145</v>
      </c>
      <c r="E775" t="s">
        <v>21</v>
      </c>
      <c r="F775" t="s">
        <v>42</v>
      </c>
      <c r="G775" t="s">
        <v>14</v>
      </c>
      <c r="H775" t="s">
        <v>34</v>
      </c>
      <c r="I775" s="9">
        <v>9495</v>
      </c>
      <c r="J775" s="9">
        <v>437.2</v>
      </c>
      <c r="K775" s="9">
        <v>263.33</v>
      </c>
      <c r="L775" s="9">
        <f>tbl_salesdata[[#This Row],[Units Sold]]*tbl_salesdata[[#This Row],[Unit Cost]]</f>
        <v>2500318.3499999996</v>
      </c>
      <c r="M775" s="9">
        <f>tbl_salesdata[[#This Row],[Units Sold]]*tbl_salesdata[[#This Row],[Unit Price]]</f>
        <v>4151214</v>
      </c>
      <c r="N775" s="9">
        <f>tbl_salesdata[[#This Row],[Total Sales]]-tbl_salesdata[[#This Row],[Total Cost]]</f>
        <v>1650895.6500000004</v>
      </c>
      <c r="O775">
        <f>tbl_salesdata[[#This Row],[Ship Date]]-tbl_salesdata[[#This Row],[Order Date]]</f>
        <v>16</v>
      </c>
      <c r="P775">
        <f>WEEKDAY(tbl_salesdata[[#This Row],[Order Date]],2)</f>
        <v>4</v>
      </c>
      <c r="Q775" t="str">
        <f>TEXT(tbl_salesdata[[#This Row],[Order Date]],"dddd")</f>
        <v>Thursday</v>
      </c>
      <c r="R775" t="str">
        <f>IF(tbl_salesdata[[#This Row],[Weekdaynum]]&gt;5,"Yes","No")</f>
        <v>No</v>
      </c>
    </row>
    <row r="776" spans="1:18" hidden="1" x14ac:dyDescent="0.35">
      <c r="A776">
        <v>876856458</v>
      </c>
      <c r="B776" s="3">
        <v>43685</v>
      </c>
      <c r="C776" s="3">
        <v>43693</v>
      </c>
      <c r="D776" t="s">
        <v>195</v>
      </c>
      <c r="E776" t="s">
        <v>21</v>
      </c>
      <c r="F776" t="s">
        <v>47</v>
      </c>
      <c r="G776" t="s">
        <v>18</v>
      </c>
      <c r="H776" t="s">
        <v>34</v>
      </c>
      <c r="I776" s="9">
        <v>166</v>
      </c>
      <c r="J776" s="9">
        <v>421.89</v>
      </c>
      <c r="K776" s="9">
        <v>364.69</v>
      </c>
      <c r="L776" s="9">
        <f>tbl_salesdata[[#This Row],[Units Sold]]*tbl_salesdata[[#This Row],[Unit Cost]]</f>
        <v>60538.54</v>
      </c>
      <c r="M776" s="9">
        <f>tbl_salesdata[[#This Row],[Units Sold]]*tbl_salesdata[[#This Row],[Unit Price]]</f>
        <v>70033.739999999991</v>
      </c>
      <c r="N776" s="9">
        <f>tbl_salesdata[[#This Row],[Total Sales]]-tbl_salesdata[[#This Row],[Total Cost]]</f>
        <v>9495.1999999999898</v>
      </c>
      <c r="O776">
        <f>tbl_salesdata[[#This Row],[Ship Date]]-tbl_salesdata[[#This Row],[Order Date]]</f>
        <v>8</v>
      </c>
      <c r="P776">
        <f>WEEKDAY(tbl_salesdata[[#This Row],[Order Date]],2)</f>
        <v>4</v>
      </c>
      <c r="Q776" t="str">
        <f>TEXT(tbl_salesdata[[#This Row],[Order Date]],"dddd")</f>
        <v>Thursday</v>
      </c>
      <c r="R776" t="str">
        <f>IF(tbl_salesdata[[#This Row],[Weekdaynum]]&gt;5,"Yes","No")</f>
        <v>No</v>
      </c>
    </row>
    <row r="777" spans="1:18" hidden="1" x14ac:dyDescent="0.35">
      <c r="A777">
        <v>325322616</v>
      </c>
      <c r="B777" s="3">
        <v>44593</v>
      </c>
      <c r="C777" s="3">
        <v>44611</v>
      </c>
      <c r="D777" t="s">
        <v>119</v>
      </c>
      <c r="E777" t="s">
        <v>24</v>
      </c>
      <c r="F777" t="s">
        <v>68</v>
      </c>
      <c r="G777" t="s">
        <v>14</v>
      </c>
      <c r="H777" t="s">
        <v>15</v>
      </c>
      <c r="I777" s="9">
        <v>9046</v>
      </c>
      <c r="J777" s="9">
        <v>154.06</v>
      </c>
      <c r="K777" s="9">
        <v>90.93</v>
      </c>
      <c r="L777" s="9">
        <f>tbl_salesdata[[#This Row],[Units Sold]]*tbl_salesdata[[#This Row],[Unit Cost]]</f>
        <v>822552.78</v>
      </c>
      <c r="M777" s="9">
        <f>tbl_salesdata[[#This Row],[Units Sold]]*tbl_salesdata[[#This Row],[Unit Price]]</f>
        <v>1393626.76</v>
      </c>
      <c r="N777" s="9">
        <f>tbl_salesdata[[#This Row],[Total Sales]]-tbl_salesdata[[#This Row],[Total Cost]]</f>
        <v>571073.98</v>
      </c>
      <c r="O777">
        <f>tbl_salesdata[[#This Row],[Ship Date]]-tbl_salesdata[[#This Row],[Order Date]]</f>
        <v>18</v>
      </c>
      <c r="P777">
        <f>WEEKDAY(tbl_salesdata[[#This Row],[Order Date]],2)</f>
        <v>2</v>
      </c>
      <c r="Q777" t="str">
        <f>TEXT(tbl_salesdata[[#This Row],[Order Date]],"dddd")</f>
        <v>Tuesday</v>
      </c>
      <c r="R777" t="str">
        <f>IF(tbl_salesdata[[#This Row],[Weekdaynum]]&gt;5,"Yes","No")</f>
        <v>No</v>
      </c>
    </row>
    <row r="778" spans="1:18" hidden="1" x14ac:dyDescent="0.35">
      <c r="A778">
        <v>685612809</v>
      </c>
      <c r="B778" s="3">
        <v>43654</v>
      </c>
      <c r="C778" s="3">
        <v>43656</v>
      </c>
      <c r="D778" t="s">
        <v>101</v>
      </c>
      <c r="E778" t="s">
        <v>24</v>
      </c>
      <c r="F778" t="s">
        <v>76</v>
      </c>
      <c r="G778" t="s">
        <v>14</v>
      </c>
      <c r="H778" t="s">
        <v>26</v>
      </c>
      <c r="I778" s="9">
        <v>6921</v>
      </c>
      <c r="J778" s="9">
        <v>668.27</v>
      </c>
      <c r="K778" s="9">
        <v>502.54</v>
      </c>
      <c r="L778" s="9">
        <f>tbl_salesdata[[#This Row],[Units Sold]]*tbl_salesdata[[#This Row],[Unit Cost]]</f>
        <v>3478079.3400000003</v>
      </c>
      <c r="M778" s="9">
        <f>tbl_salesdata[[#This Row],[Units Sold]]*tbl_salesdata[[#This Row],[Unit Price]]</f>
        <v>4625096.67</v>
      </c>
      <c r="N778" s="9">
        <f>tbl_salesdata[[#This Row],[Total Sales]]-tbl_salesdata[[#This Row],[Total Cost]]</f>
        <v>1147017.3299999996</v>
      </c>
      <c r="O778">
        <f>tbl_salesdata[[#This Row],[Ship Date]]-tbl_salesdata[[#This Row],[Order Date]]</f>
        <v>2</v>
      </c>
      <c r="P778">
        <f>WEEKDAY(tbl_salesdata[[#This Row],[Order Date]],2)</f>
        <v>1</v>
      </c>
      <c r="Q778" t="str">
        <f>TEXT(tbl_salesdata[[#This Row],[Order Date]],"dddd")</f>
        <v>Monday</v>
      </c>
      <c r="R778" t="str">
        <f>IF(tbl_salesdata[[#This Row],[Weekdaynum]]&gt;5,"Yes","No")</f>
        <v>No</v>
      </c>
    </row>
    <row r="779" spans="1:18" hidden="1" x14ac:dyDescent="0.35">
      <c r="A779">
        <v>435900866</v>
      </c>
      <c r="B779" s="3">
        <v>44474</v>
      </c>
      <c r="C779" s="3">
        <v>44477</v>
      </c>
      <c r="D779" t="s">
        <v>83</v>
      </c>
      <c r="E779" t="s">
        <v>38</v>
      </c>
      <c r="F779" t="s">
        <v>22</v>
      </c>
      <c r="G779" t="s">
        <v>18</v>
      </c>
      <c r="H779" t="s">
        <v>15</v>
      </c>
      <c r="I779" s="9">
        <v>1608</v>
      </c>
      <c r="J779" s="9">
        <v>47.45</v>
      </c>
      <c r="K779" s="9">
        <v>31.79</v>
      </c>
      <c r="L779" s="9">
        <f>tbl_salesdata[[#This Row],[Units Sold]]*tbl_salesdata[[#This Row],[Unit Cost]]</f>
        <v>51118.32</v>
      </c>
      <c r="M779" s="9">
        <f>tbl_salesdata[[#This Row],[Units Sold]]*tbl_salesdata[[#This Row],[Unit Price]]</f>
        <v>76299.600000000006</v>
      </c>
      <c r="N779" s="9">
        <f>tbl_salesdata[[#This Row],[Total Sales]]-tbl_salesdata[[#This Row],[Total Cost]]</f>
        <v>25181.280000000006</v>
      </c>
      <c r="O779">
        <f>tbl_salesdata[[#This Row],[Ship Date]]-tbl_salesdata[[#This Row],[Order Date]]</f>
        <v>3</v>
      </c>
      <c r="P779">
        <f>WEEKDAY(tbl_salesdata[[#This Row],[Order Date]],2)</f>
        <v>2</v>
      </c>
      <c r="Q779" t="str">
        <f>TEXT(tbl_salesdata[[#This Row],[Order Date]],"dddd")</f>
        <v>Tuesday</v>
      </c>
      <c r="R779" t="str">
        <f>IF(tbl_salesdata[[#This Row],[Weekdaynum]]&gt;5,"Yes","No")</f>
        <v>No</v>
      </c>
    </row>
    <row r="780" spans="1:18" hidden="1" x14ac:dyDescent="0.35">
      <c r="A780">
        <v>374673116</v>
      </c>
      <c r="B780" s="3">
        <v>42536</v>
      </c>
      <c r="C780" s="3">
        <v>42550</v>
      </c>
      <c r="D780" t="s">
        <v>200</v>
      </c>
      <c r="E780" t="s">
        <v>24</v>
      </c>
      <c r="F780" t="s">
        <v>13</v>
      </c>
      <c r="G780" t="s">
        <v>14</v>
      </c>
      <c r="H780" t="s">
        <v>19</v>
      </c>
      <c r="I780" s="9">
        <v>2956</v>
      </c>
      <c r="J780" s="9">
        <v>255.28</v>
      </c>
      <c r="K780" s="9">
        <v>159.41999999999999</v>
      </c>
      <c r="L780" s="9">
        <f>tbl_salesdata[[#This Row],[Units Sold]]*tbl_salesdata[[#This Row],[Unit Cost]]</f>
        <v>471245.51999999996</v>
      </c>
      <c r="M780" s="9">
        <f>tbl_salesdata[[#This Row],[Units Sold]]*tbl_salesdata[[#This Row],[Unit Price]]</f>
        <v>754607.68</v>
      </c>
      <c r="N780" s="9">
        <f>tbl_salesdata[[#This Row],[Total Sales]]-tbl_salesdata[[#This Row],[Total Cost]]</f>
        <v>283362.16000000009</v>
      </c>
      <c r="O780">
        <f>tbl_salesdata[[#This Row],[Ship Date]]-tbl_salesdata[[#This Row],[Order Date]]</f>
        <v>14</v>
      </c>
      <c r="P780">
        <f>WEEKDAY(tbl_salesdata[[#This Row],[Order Date]],2)</f>
        <v>3</v>
      </c>
      <c r="Q780" t="str">
        <f>TEXT(tbl_salesdata[[#This Row],[Order Date]],"dddd")</f>
        <v>Wednesday</v>
      </c>
      <c r="R780" t="str">
        <f>IF(tbl_salesdata[[#This Row],[Weekdaynum]]&gt;5,"Yes","No")</f>
        <v>No</v>
      </c>
    </row>
    <row r="781" spans="1:18" hidden="1" x14ac:dyDescent="0.35">
      <c r="A781">
        <v>470728385</v>
      </c>
      <c r="B781" s="3">
        <v>43759</v>
      </c>
      <c r="C781" s="3">
        <v>43774</v>
      </c>
      <c r="D781" t="s">
        <v>98</v>
      </c>
      <c r="E781" t="s">
        <v>38</v>
      </c>
      <c r="F781" t="s">
        <v>25</v>
      </c>
      <c r="G781" t="s">
        <v>18</v>
      </c>
      <c r="H781" t="s">
        <v>26</v>
      </c>
      <c r="I781" s="9">
        <v>7845</v>
      </c>
      <c r="J781" s="9">
        <v>205.7</v>
      </c>
      <c r="K781" s="9">
        <v>117.11</v>
      </c>
      <c r="L781" s="9">
        <f>tbl_salesdata[[#This Row],[Units Sold]]*tbl_salesdata[[#This Row],[Unit Cost]]</f>
        <v>918727.95</v>
      </c>
      <c r="M781" s="9">
        <f>tbl_salesdata[[#This Row],[Units Sold]]*tbl_salesdata[[#This Row],[Unit Price]]</f>
        <v>1613716.5</v>
      </c>
      <c r="N781" s="9">
        <f>tbl_salesdata[[#This Row],[Total Sales]]-tbl_salesdata[[#This Row],[Total Cost]]</f>
        <v>694988.55</v>
      </c>
      <c r="O781">
        <f>tbl_salesdata[[#This Row],[Ship Date]]-tbl_salesdata[[#This Row],[Order Date]]</f>
        <v>15</v>
      </c>
      <c r="P781">
        <f>WEEKDAY(tbl_salesdata[[#This Row],[Order Date]],2)</f>
        <v>1</v>
      </c>
      <c r="Q781" t="str">
        <f>TEXT(tbl_salesdata[[#This Row],[Order Date]],"dddd")</f>
        <v>Monday</v>
      </c>
      <c r="R781" t="str">
        <f>IF(tbl_salesdata[[#This Row],[Weekdaynum]]&gt;5,"Yes","No")</f>
        <v>No</v>
      </c>
    </row>
    <row r="782" spans="1:18" x14ac:dyDescent="0.35">
      <c r="A782">
        <v>133675563</v>
      </c>
      <c r="B782" s="3">
        <v>42847</v>
      </c>
      <c r="C782" s="3">
        <v>42863</v>
      </c>
      <c r="D782" t="s">
        <v>65</v>
      </c>
      <c r="E782" t="s">
        <v>32</v>
      </c>
      <c r="F782" t="s">
        <v>42</v>
      </c>
      <c r="G782" t="s">
        <v>18</v>
      </c>
      <c r="H782" t="s">
        <v>26</v>
      </c>
      <c r="I782" s="9">
        <v>6424</v>
      </c>
      <c r="J782" s="9">
        <v>437.2</v>
      </c>
      <c r="K782" s="9">
        <v>263.33</v>
      </c>
      <c r="L782" s="9">
        <f>tbl_salesdata[[#This Row],[Units Sold]]*tbl_salesdata[[#This Row],[Unit Cost]]</f>
        <v>1691631.92</v>
      </c>
      <c r="M782" s="9">
        <f>tbl_salesdata[[#This Row],[Units Sold]]*tbl_salesdata[[#This Row],[Unit Price]]</f>
        <v>2808572.8</v>
      </c>
      <c r="N782" s="9">
        <f>tbl_salesdata[[#This Row],[Total Sales]]-tbl_salesdata[[#This Row],[Total Cost]]</f>
        <v>1116940.8799999999</v>
      </c>
      <c r="O782">
        <f>tbl_salesdata[[#This Row],[Ship Date]]-tbl_salesdata[[#This Row],[Order Date]]</f>
        <v>16</v>
      </c>
      <c r="P782">
        <f>WEEKDAY(tbl_salesdata[[#This Row],[Order Date]],2)</f>
        <v>6</v>
      </c>
      <c r="Q782" t="str">
        <f>TEXT(tbl_salesdata[[#This Row],[Order Date]],"dddd")</f>
        <v>Saturday</v>
      </c>
      <c r="R782" t="str">
        <f>IF(tbl_salesdata[[#This Row],[Weekdaynum]]&gt;5,"Yes","No")</f>
        <v>Yes</v>
      </c>
    </row>
    <row r="783" spans="1:18" hidden="1" x14ac:dyDescent="0.35">
      <c r="A783">
        <v>461445796</v>
      </c>
      <c r="B783" s="3">
        <v>42417</v>
      </c>
      <c r="C783" s="3">
        <v>42431</v>
      </c>
      <c r="D783" t="s">
        <v>144</v>
      </c>
      <c r="E783" t="s">
        <v>21</v>
      </c>
      <c r="F783" t="s">
        <v>30</v>
      </c>
      <c r="G783" t="s">
        <v>14</v>
      </c>
      <c r="H783" t="s">
        <v>26</v>
      </c>
      <c r="I783" s="9">
        <v>920</v>
      </c>
      <c r="J783" s="9">
        <v>81.73</v>
      </c>
      <c r="K783" s="9">
        <v>56.67</v>
      </c>
      <c r="L783" s="9">
        <f>tbl_salesdata[[#This Row],[Units Sold]]*tbl_salesdata[[#This Row],[Unit Cost]]</f>
        <v>52136.4</v>
      </c>
      <c r="M783" s="9">
        <f>tbl_salesdata[[#This Row],[Units Sold]]*tbl_salesdata[[#This Row],[Unit Price]]</f>
        <v>75191.600000000006</v>
      </c>
      <c r="N783" s="9">
        <f>tbl_salesdata[[#This Row],[Total Sales]]-tbl_salesdata[[#This Row],[Total Cost]]</f>
        <v>23055.200000000004</v>
      </c>
      <c r="O783">
        <f>tbl_salesdata[[#This Row],[Ship Date]]-tbl_salesdata[[#This Row],[Order Date]]</f>
        <v>14</v>
      </c>
      <c r="P783">
        <f>WEEKDAY(tbl_salesdata[[#This Row],[Order Date]],2)</f>
        <v>3</v>
      </c>
      <c r="Q783" t="str">
        <f>TEXT(tbl_salesdata[[#This Row],[Order Date]],"dddd")</f>
        <v>Wednesday</v>
      </c>
      <c r="R783" t="str">
        <f>IF(tbl_salesdata[[#This Row],[Weekdaynum]]&gt;5,"Yes","No")</f>
        <v>No</v>
      </c>
    </row>
    <row r="784" spans="1:18" hidden="1" x14ac:dyDescent="0.35">
      <c r="A784">
        <v>195268094</v>
      </c>
      <c r="B784" s="3">
        <v>43825</v>
      </c>
      <c r="C784" s="3">
        <v>43844</v>
      </c>
      <c r="D784" t="s">
        <v>211</v>
      </c>
      <c r="E784" t="s">
        <v>38</v>
      </c>
      <c r="F784" t="s">
        <v>30</v>
      </c>
      <c r="G784" t="s">
        <v>14</v>
      </c>
      <c r="H784" t="s">
        <v>26</v>
      </c>
      <c r="I784" s="9">
        <v>3023</v>
      </c>
      <c r="J784" s="9">
        <v>81.73</v>
      </c>
      <c r="K784" s="9">
        <v>56.67</v>
      </c>
      <c r="L784" s="9">
        <f>tbl_salesdata[[#This Row],[Units Sold]]*tbl_salesdata[[#This Row],[Unit Cost]]</f>
        <v>171313.41</v>
      </c>
      <c r="M784" s="9">
        <f>tbl_salesdata[[#This Row],[Units Sold]]*tbl_salesdata[[#This Row],[Unit Price]]</f>
        <v>247069.79</v>
      </c>
      <c r="N784" s="9">
        <f>tbl_salesdata[[#This Row],[Total Sales]]-tbl_salesdata[[#This Row],[Total Cost]]</f>
        <v>75756.38</v>
      </c>
      <c r="O784">
        <f>tbl_salesdata[[#This Row],[Ship Date]]-tbl_salesdata[[#This Row],[Order Date]]</f>
        <v>19</v>
      </c>
      <c r="P784">
        <f>WEEKDAY(tbl_salesdata[[#This Row],[Order Date]],2)</f>
        <v>4</v>
      </c>
      <c r="Q784" t="str">
        <f>TEXT(tbl_salesdata[[#This Row],[Order Date]],"dddd")</f>
        <v>Thursday</v>
      </c>
      <c r="R784" t="str">
        <f>IF(tbl_salesdata[[#This Row],[Weekdaynum]]&gt;5,"Yes","No")</f>
        <v>No</v>
      </c>
    </row>
    <row r="785" spans="1:18" hidden="1" x14ac:dyDescent="0.35">
      <c r="A785">
        <v>664693725</v>
      </c>
      <c r="B785" s="3">
        <v>44185</v>
      </c>
      <c r="C785" s="3">
        <v>44194</v>
      </c>
      <c r="D785" t="s">
        <v>208</v>
      </c>
      <c r="E785" t="s">
        <v>12</v>
      </c>
      <c r="F785" t="s">
        <v>17</v>
      </c>
      <c r="G785" t="s">
        <v>18</v>
      </c>
      <c r="H785" t="s">
        <v>19</v>
      </c>
      <c r="I785" s="9">
        <v>6499</v>
      </c>
      <c r="J785" s="9">
        <v>152.58000000000001</v>
      </c>
      <c r="K785" s="9">
        <v>97.44</v>
      </c>
      <c r="L785" s="9">
        <f>tbl_salesdata[[#This Row],[Units Sold]]*tbl_salesdata[[#This Row],[Unit Cost]]</f>
        <v>633262.55999999994</v>
      </c>
      <c r="M785" s="9">
        <f>tbl_salesdata[[#This Row],[Units Sold]]*tbl_salesdata[[#This Row],[Unit Price]]</f>
        <v>991617.42</v>
      </c>
      <c r="N785" s="9">
        <f>tbl_salesdata[[#This Row],[Total Sales]]-tbl_salesdata[[#This Row],[Total Cost]]</f>
        <v>358354.8600000001</v>
      </c>
      <c r="O785">
        <f>tbl_salesdata[[#This Row],[Ship Date]]-tbl_salesdata[[#This Row],[Order Date]]</f>
        <v>9</v>
      </c>
      <c r="P785">
        <f>WEEKDAY(tbl_salesdata[[#This Row],[Order Date]],2)</f>
        <v>7</v>
      </c>
      <c r="Q785" t="str">
        <f>TEXT(tbl_salesdata[[#This Row],[Order Date]],"dddd")</f>
        <v>Sunday</v>
      </c>
      <c r="R785" t="str">
        <f>IF(tbl_salesdata[[#This Row],[Weekdaynum]]&gt;5,"Yes","No")</f>
        <v>Yes</v>
      </c>
    </row>
    <row r="786" spans="1:18" hidden="1" x14ac:dyDescent="0.35">
      <c r="A786">
        <v>840084016</v>
      </c>
      <c r="B786" s="3">
        <v>43899</v>
      </c>
      <c r="C786" s="3">
        <v>43912</v>
      </c>
      <c r="D786" t="s">
        <v>147</v>
      </c>
      <c r="E786" t="s">
        <v>38</v>
      </c>
      <c r="F786" t="s">
        <v>17</v>
      </c>
      <c r="G786" t="s">
        <v>14</v>
      </c>
      <c r="H786" t="s">
        <v>19</v>
      </c>
      <c r="I786" s="9">
        <v>8384</v>
      </c>
      <c r="J786" s="9">
        <v>152.58000000000001</v>
      </c>
      <c r="K786" s="9">
        <v>97.44</v>
      </c>
      <c r="L786" s="9">
        <f>tbl_salesdata[[#This Row],[Units Sold]]*tbl_salesdata[[#This Row],[Unit Cost]]</f>
        <v>816936.95999999996</v>
      </c>
      <c r="M786" s="9">
        <f>tbl_salesdata[[#This Row],[Units Sold]]*tbl_salesdata[[#This Row],[Unit Price]]</f>
        <v>1279230.7200000002</v>
      </c>
      <c r="N786" s="9">
        <f>tbl_salesdata[[#This Row],[Total Sales]]-tbl_salesdata[[#This Row],[Total Cost]]</f>
        <v>462293.76000000024</v>
      </c>
      <c r="O786">
        <f>tbl_salesdata[[#This Row],[Ship Date]]-tbl_salesdata[[#This Row],[Order Date]]</f>
        <v>13</v>
      </c>
      <c r="P786">
        <f>WEEKDAY(tbl_salesdata[[#This Row],[Order Date]],2)</f>
        <v>1</v>
      </c>
      <c r="Q786" t="str">
        <f>TEXT(tbl_salesdata[[#This Row],[Order Date]],"dddd")</f>
        <v>Monday</v>
      </c>
      <c r="R786" t="str">
        <f>IF(tbl_salesdata[[#This Row],[Weekdaynum]]&gt;5,"Yes","No")</f>
        <v>No</v>
      </c>
    </row>
    <row r="787" spans="1:18" hidden="1" x14ac:dyDescent="0.35">
      <c r="A787">
        <v>662112796</v>
      </c>
      <c r="B787" s="3">
        <v>42221</v>
      </c>
      <c r="C787" s="3">
        <v>42233</v>
      </c>
      <c r="D787" t="s">
        <v>110</v>
      </c>
      <c r="E787" t="s">
        <v>38</v>
      </c>
      <c r="F787" t="s">
        <v>42</v>
      </c>
      <c r="G787" t="s">
        <v>18</v>
      </c>
      <c r="H787" t="s">
        <v>26</v>
      </c>
      <c r="I787" s="9">
        <v>2745</v>
      </c>
      <c r="J787" s="9">
        <v>437.2</v>
      </c>
      <c r="K787" s="9">
        <v>263.33</v>
      </c>
      <c r="L787" s="9">
        <f>tbl_salesdata[[#This Row],[Units Sold]]*tbl_salesdata[[#This Row],[Unit Cost]]</f>
        <v>722840.85</v>
      </c>
      <c r="M787" s="9">
        <f>tbl_salesdata[[#This Row],[Units Sold]]*tbl_salesdata[[#This Row],[Unit Price]]</f>
        <v>1200114</v>
      </c>
      <c r="N787" s="9">
        <f>tbl_salesdata[[#This Row],[Total Sales]]-tbl_salesdata[[#This Row],[Total Cost]]</f>
        <v>477273.15</v>
      </c>
      <c r="O787">
        <f>tbl_salesdata[[#This Row],[Ship Date]]-tbl_salesdata[[#This Row],[Order Date]]</f>
        <v>12</v>
      </c>
      <c r="P787">
        <f>WEEKDAY(tbl_salesdata[[#This Row],[Order Date]],2)</f>
        <v>3</v>
      </c>
      <c r="Q787" t="str">
        <f>TEXT(tbl_salesdata[[#This Row],[Order Date]],"dddd")</f>
        <v>Wednesday</v>
      </c>
      <c r="R787" t="str">
        <f>IF(tbl_salesdata[[#This Row],[Weekdaynum]]&gt;5,"Yes","No")</f>
        <v>No</v>
      </c>
    </row>
    <row r="788" spans="1:18" hidden="1" x14ac:dyDescent="0.35">
      <c r="A788">
        <v>591766393</v>
      </c>
      <c r="B788" s="3">
        <v>43485</v>
      </c>
      <c r="C788" s="3">
        <v>43495</v>
      </c>
      <c r="D788" t="s">
        <v>82</v>
      </c>
      <c r="E788" t="s">
        <v>32</v>
      </c>
      <c r="F788" t="s">
        <v>68</v>
      </c>
      <c r="G788" t="s">
        <v>14</v>
      </c>
      <c r="H788" t="s">
        <v>19</v>
      </c>
      <c r="I788" s="9">
        <v>5681</v>
      </c>
      <c r="J788" s="9">
        <v>154.06</v>
      </c>
      <c r="K788" s="9">
        <v>90.93</v>
      </c>
      <c r="L788" s="9">
        <f>tbl_salesdata[[#This Row],[Units Sold]]*tbl_salesdata[[#This Row],[Unit Cost]]</f>
        <v>516573.33</v>
      </c>
      <c r="M788" s="9">
        <f>tbl_salesdata[[#This Row],[Units Sold]]*tbl_salesdata[[#This Row],[Unit Price]]</f>
        <v>875214.86</v>
      </c>
      <c r="N788" s="9">
        <f>tbl_salesdata[[#This Row],[Total Sales]]-tbl_salesdata[[#This Row],[Total Cost]]</f>
        <v>358641.52999999997</v>
      </c>
      <c r="O788">
        <f>tbl_salesdata[[#This Row],[Ship Date]]-tbl_salesdata[[#This Row],[Order Date]]</f>
        <v>10</v>
      </c>
      <c r="P788">
        <f>WEEKDAY(tbl_salesdata[[#This Row],[Order Date]],2)</f>
        <v>7</v>
      </c>
      <c r="Q788" t="str">
        <f>TEXT(tbl_salesdata[[#This Row],[Order Date]],"dddd")</f>
        <v>Sunday</v>
      </c>
      <c r="R788" t="str">
        <f>IF(tbl_salesdata[[#This Row],[Weekdaynum]]&gt;5,"Yes","No")</f>
        <v>Yes</v>
      </c>
    </row>
    <row r="789" spans="1:18" hidden="1" x14ac:dyDescent="0.35">
      <c r="A789">
        <v>260343635</v>
      </c>
      <c r="B789" s="3">
        <v>43262</v>
      </c>
      <c r="C789" s="3">
        <v>43265</v>
      </c>
      <c r="D789" t="s">
        <v>190</v>
      </c>
      <c r="E789" t="s">
        <v>38</v>
      </c>
      <c r="F789" t="s">
        <v>33</v>
      </c>
      <c r="G789" t="s">
        <v>14</v>
      </c>
      <c r="H789" t="s">
        <v>34</v>
      </c>
      <c r="I789" s="9">
        <v>322</v>
      </c>
      <c r="J789" s="9">
        <v>109.28</v>
      </c>
      <c r="K789" s="9">
        <v>35.840000000000003</v>
      </c>
      <c r="L789" s="9">
        <f>tbl_salesdata[[#This Row],[Units Sold]]*tbl_salesdata[[#This Row],[Unit Cost]]</f>
        <v>11540.480000000001</v>
      </c>
      <c r="M789" s="9">
        <f>tbl_salesdata[[#This Row],[Units Sold]]*tbl_salesdata[[#This Row],[Unit Price]]</f>
        <v>35188.160000000003</v>
      </c>
      <c r="N789" s="9">
        <f>tbl_salesdata[[#This Row],[Total Sales]]-tbl_salesdata[[#This Row],[Total Cost]]</f>
        <v>23647.68</v>
      </c>
      <c r="O789">
        <f>tbl_salesdata[[#This Row],[Ship Date]]-tbl_salesdata[[#This Row],[Order Date]]</f>
        <v>3</v>
      </c>
      <c r="P789">
        <f>WEEKDAY(tbl_salesdata[[#This Row],[Order Date]],2)</f>
        <v>1</v>
      </c>
      <c r="Q789" t="str">
        <f>TEXT(tbl_salesdata[[#This Row],[Order Date]],"dddd")</f>
        <v>Monday</v>
      </c>
      <c r="R789" t="str">
        <f>IF(tbl_salesdata[[#This Row],[Weekdaynum]]&gt;5,"Yes","No")</f>
        <v>No</v>
      </c>
    </row>
    <row r="790" spans="1:18" hidden="1" x14ac:dyDescent="0.35">
      <c r="A790">
        <v>719455850</v>
      </c>
      <c r="B790" s="3">
        <v>42205</v>
      </c>
      <c r="C790" s="3">
        <v>42217</v>
      </c>
      <c r="D790" t="s">
        <v>157</v>
      </c>
      <c r="E790" t="s">
        <v>24</v>
      </c>
      <c r="F790" t="s">
        <v>47</v>
      </c>
      <c r="G790" t="s">
        <v>18</v>
      </c>
      <c r="H790" t="s">
        <v>19</v>
      </c>
      <c r="I790" s="9">
        <v>1829</v>
      </c>
      <c r="J790" s="9">
        <v>421.89</v>
      </c>
      <c r="K790" s="9">
        <v>364.69</v>
      </c>
      <c r="L790" s="9">
        <f>tbl_salesdata[[#This Row],[Units Sold]]*tbl_salesdata[[#This Row],[Unit Cost]]</f>
        <v>667018.01</v>
      </c>
      <c r="M790" s="9">
        <f>tbl_salesdata[[#This Row],[Units Sold]]*tbl_salesdata[[#This Row],[Unit Price]]</f>
        <v>771636.80999999994</v>
      </c>
      <c r="N790" s="9">
        <f>tbl_salesdata[[#This Row],[Total Sales]]-tbl_salesdata[[#This Row],[Total Cost]]</f>
        <v>104618.79999999993</v>
      </c>
      <c r="O790">
        <f>tbl_salesdata[[#This Row],[Ship Date]]-tbl_salesdata[[#This Row],[Order Date]]</f>
        <v>12</v>
      </c>
      <c r="P790">
        <f>WEEKDAY(tbl_salesdata[[#This Row],[Order Date]],2)</f>
        <v>1</v>
      </c>
      <c r="Q790" t="str">
        <f>TEXT(tbl_salesdata[[#This Row],[Order Date]],"dddd")</f>
        <v>Monday</v>
      </c>
      <c r="R790" t="str">
        <f>IF(tbl_salesdata[[#This Row],[Weekdaynum]]&gt;5,"Yes","No")</f>
        <v>No</v>
      </c>
    </row>
    <row r="791" spans="1:18" hidden="1" x14ac:dyDescent="0.35">
      <c r="A791">
        <v>391026866</v>
      </c>
      <c r="B791" s="3">
        <v>42738</v>
      </c>
      <c r="C791" s="3">
        <v>42739</v>
      </c>
      <c r="D791" t="s">
        <v>168</v>
      </c>
      <c r="E791" t="s">
        <v>21</v>
      </c>
      <c r="F791" t="s">
        <v>42</v>
      </c>
      <c r="G791" t="s">
        <v>18</v>
      </c>
      <c r="H791" t="s">
        <v>19</v>
      </c>
      <c r="I791" s="9">
        <v>2394</v>
      </c>
      <c r="J791" s="9">
        <v>437.2</v>
      </c>
      <c r="K791" s="9">
        <v>263.33</v>
      </c>
      <c r="L791" s="9">
        <f>tbl_salesdata[[#This Row],[Units Sold]]*tbl_salesdata[[#This Row],[Unit Cost]]</f>
        <v>630412.02</v>
      </c>
      <c r="M791" s="9">
        <f>tbl_salesdata[[#This Row],[Units Sold]]*tbl_salesdata[[#This Row],[Unit Price]]</f>
        <v>1046656.7999999999</v>
      </c>
      <c r="N791" s="9">
        <f>tbl_salesdata[[#This Row],[Total Sales]]-tbl_salesdata[[#This Row],[Total Cost]]</f>
        <v>416244.77999999991</v>
      </c>
      <c r="O791">
        <f>tbl_salesdata[[#This Row],[Ship Date]]-tbl_salesdata[[#This Row],[Order Date]]</f>
        <v>1</v>
      </c>
      <c r="P791">
        <f>WEEKDAY(tbl_salesdata[[#This Row],[Order Date]],2)</f>
        <v>2</v>
      </c>
      <c r="Q791" t="str">
        <f>TEXT(tbl_salesdata[[#This Row],[Order Date]],"dddd")</f>
        <v>Tuesday</v>
      </c>
      <c r="R791" t="str">
        <f>IF(tbl_salesdata[[#This Row],[Weekdaynum]]&gt;5,"Yes","No")</f>
        <v>No</v>
      </c>
    </row>
    <row r="792" spans="1:18" hidden="1" x14ac:dyDescent="0.35">
      <c r="A792">
        <v>917293012</v>
      </c>
      <c r="B792" s="3">
        <v>44180</v>
      </c>
      <c r="C792" s="3">
        <v>44199</v>
      </c>
      <c r="D792" t="s">
        <v>72</v>
      </c>
      <c r="E792" t="s">
        <v>24</v>
      </c>
      <c r="F792" t="s">
        <v>30</v>
      </c>
      <c r="G792" t="s">
        <v>18</v>
      </c>
      <c r="H792" t="s">
        <v>26</v>
      </c>
      <c r="I792" s="9">
        <v>6241</v>
      </c>
      <c r="J792" s="9">
        <v>81.73</v>
      </c>
      <c r="K792" s="9">
        <v>56.67</v>
      </c>
      <c r="L792" s="9">
        <f>tbl_salesdata[[#This Row],[Units Sold]]*tbl_salesdata[[#This Row],[Unit Cost]]</f>
        <v>353677.47000000003</v>
      </c>
      <c r="M792" s="9">
        <f>tbl_salesdata[[#This Row],[Units Sold]]*tbl_salesdata[[#This Row],[Unit Price]]</f>
        <v>510076.93000000005</v>
      </c>
      <c r="N792" s="9">
        <f>tbl_salesdata[[#This Row],[Total Sales]]-tbl_salesdata[[#This Row],[Total Cost]]</f>
        <v>156399.46000000002</v>
      </c>
      <c r="O792">
        <f>tbl_salesdata[[#This Row],[Ship Date]]-tbl_salesdata[[#This Row],[Order Date]]</f>
        <v>19</v>
      </c>
      <c r="P792">
        <f>WEEKDAY(tbl_salesdata[[#This Row],[Order Date]],2)</f>
        <v>2</v>
      </c>
      <c r="Q792" t="str">
        <f>TEXT(tbl_salesdata[[#This Row],[Order Date]],"dddd")</f>
        <v>Tuesday</v>
      </c>
      <c r="R792" t="str">
        <f>IF(tbl_salesdata[[#This Row],[Weekdaynum]]&gt;5,"Yes","No")</f>
        <v>No</v>
      </c>
    </row>
    <row r="793" spans="1:18" x14ac:dyDescent="0.35">
      <c r="A793">
        <v>223259627</v>
      </c>
      <c r="B793" s="3">
        <v>42504</v>
      </c>
      <c r="C793" s="3">
        <v>42514</v>
      </c>
      <c r="D793" t="s">
        <v>160</v>
      </c>
      <c r="E793" t="s">
        <v>29</v>
      </c>
      <c r="F793" t="s">
        <v>42</v>
      </c>
      <c r="G793" t="s">
        <v>18</v>
      </c>
      <c r="H793" t="s">
        <v>19</v>
      </c>
      <c r="I793" s="9">
        <v>6340</v>
      </c>
      <c r="J793" s="9">
        <v>437.2</v>
      </c>
      <c r="K793" s="9">
        <v>263.33</v>
      </c>
      <c r="L793" s="9">
        <f>tbl_salesdata[[#This Row],[Units Sold]]*tbl_salesdata[[#This Row],[Unit Cost]]</f>
        <v>1669512.2</v>
      </c>
      <c r="M793" s="9">
        <f>tbl_salesdata[[#This Row],[Units Sold]]*tbl_salesdata[[#This Row],[Unit Price]]</f>
        <v>2771848</v>
      </c>
      <c r="N793" s="9">
        <f>tbl_salesdata[[#This Row],[Total Sales]]-tbl_salesdata[[#This Row],[Total Cost]]</f>
        <v>1102335.8</v>
      </c>
      <c r="O793">
        <f>tbl_salesdata[[#This Row],[Ship Date]]-tbl_salesdata[[#This Row],[Order Date]]</f>
        <v>10</v>
      </c>
      <c r="P793">
        <f>WEEKDAY(tbl_salesdata[[#This Row],[Order Date]],2)</f>
        <v>6</v>
      </c>
      <c r="Q793" t="str">
        <f>TEXT(tbl_salesdata[[#This Row],[Order Date]],"dddd")</f>
        <v>Saturday</v>
      </c>
      <c r="R793" t="str">
        <f>IF(tbl_salesdata[[#This Row],[Weekdaynum]]&gt;5,"Yes","No")</f>
        <v>Yes</v>
      </c>
    </row>
    <row r="794" spans="1:18" hidden="1" x14ac:dyDescent="0.35">
      <c r="A794">
        <v>204418504</v>
      </c>
      <c r="B794" s="3">
        <v>42223</v>
      </c>
      <c r="C794" s="3">
        <v>42243</v>
      </c>
      <c r="D794" t="s">
        <v>184</v>
      </c>
      <c r="E794" t="s">
        <v>21</v>
      </c>
      <c r="F794" t="s">
        <v>68</v>
      </c>
      <c r="G794" t="s">
        <v>18</v>
      </c>
      <c r="H794" t="s">
        <v>19</v>
      </c>
      <c r="I794" s="9">
        <v>833</v>
      </c>
      <c r="J794" s="9">
        <v>154.06</v>
      </c>
      <c r="K794" s="9">
        <v>90.93</v>
      </c>
      <c r="L794" s="9">
        <f>tbl_salesdata[[#This Row],[Units Sold]]*tbl_salesdata[[#This Row],[Unit Cost]]</f>
        <v>75744.69</v>
      </c>
      <c r="M794" s="9">
        <f>tbl_salesdata[[#This Row],[Units Sold]]*tbl_salesdata[[#This Row],[Unit Price]]</f>
        <v>128331.98</v>
      </c>
      <c r="N794" s="9">
        <f>tbl_salesdata[[#This Row],[Total Sales]]-tbl_salesdata[[#This Row],[Total Cost]]</f>
        <v>52587.289999999994</v>
      </c>
      <c r="O794">
        <f>tbl_salesdata[[#This Row],[Ship Date]]-tbl_salesdata[[#This Row],[Order Date]]</f>
        <v>20</v>
      </c>
      <c r="P794">
        <f>WEEKDAY(tbl_salesdata[[#This Row],[Order Date]],2)</f>
        <v>5</v>
      </c>
      <c r="Q794" t="str">
        <f>TEXT(tbl_salesdata[[#This Row],[Order Date]],"dddd")</f>
        <v>Friday</v>
      </c>
      <c r="R794" t="str">
        <f>IF(tbl_salesdata[[#This Row],[Weekdaynum]]&gt;5,"Yes","No")</f>
        <v>No</v>
      </c>
    </row>
    <row r="795" spans="1:18" hidden="1" x14ac:dyDescent="0.35">
      <c r="A795">
        <v>801313006</v>
      </c>
      <c r="B795" s="3">
        <v>43866</v>
      </c>
      <c r="C795" s="3">
        <v>43882</v>
      </c>
      <c r="D795" t="s">
        <v>162</v>
      </c>
      <c r="E795" t="s">
        <v>38</v>
      </c>
      <c r="F795" t="s">
        <v>30</v>
      </c>
      <c r="G795" t="s">
        <v>14</v>
      </c>
      <c r="H795" t="s">
        <v>19</v>
      </c>
      <c r="I795" s="9">
        <v>5180</v>
      </c>
      <c r="J795" s="9">
        <v>81.73</v>
      </c>
      <c r="K795" s="9">
        <v>56.67</v>
      </c>
      <c r="L795" s="9">
        <f>tbl_salesdata[[#This Row],[Units Sold]]*tbl_salesdata[[#This Row],[Unit Cost]]</f>
        <v>293550.60000000003</v>
      </c>
      <c r="M795" s="9">
        <f>tbl_salesdata[[#This Row],[Units Sold]]*tbl_salesdata[[#This Row],[Unit Price]]</f>
        <v>423361.4</v>
      </c>
      <c r="N795" s="9">
        <f>tbl_salesdata[[#This Row],[Total Sales]]-tbl_salesdata[[#This Row],[Total Cost]]</f>
        <v>129810.79999999999</v>
      </c>
      <c r="O795">
        <f>tbl_salesdata[[#This Row],[Ship Date]]-tbl_salesdata[[#This Row],[Order Date]]</f>
        <v>16</v>
      </c>
      <c r="P795">
        <f>WEEKDAY(tbl_salesdata[[#This Row],[Order Date]],2)</f>
        <v>3</v>
      </c>
      <c r="Q795" t="str">
        <f>TEXT(tbl_salesdata[[#This Row],[Order Date]],"dddd")</f>
        <v>Wednesday</v>
      </c>
      <c r="R795" t="str">
        <f>IF(tbl_salesdata[[#This Row],[Weekdaynum]]&gt;5,"Yes","No")</f>
        <v>No</v>
      </c>
    </row>
    <row r="796" spans="1:18" hidden="1" x14ac:dyDescent="0.35">
      <c r="A796">
        <v>524972951</v>
      </c>
      <c r="B796" s="3">
        <v>44187</v>
      </c>
      <c r="C796" s="3">
        <v>44191</v>
      </c>
      <c r="D796" t="s">
        <v>214</v>
      </c>
      <c r="E796" t="s">
        <v>21</v>
      </c>
      <c r="F796" t="s">
        <v>47</v>
      </c>
      <c r="G796" t="s">
        <v>18</v>
      </c>
      <c r="H796" t="s">
        <v>26</v>
      </c>
      <c r="I796" s="9">
        <v>17</v>
      </c>
      <c r="J796" s="9">
        <v>421.89</v>
      </c>
      <c r="K796" s="9">
        <v>364.69</v>
      </c>
      <c r="L796" s="9">
        <f>tbl_salesdata[[#This Row],[Units Sold]]*tbl_salesdata[[#This Row],[Unit Cost]]</f>
        <v>6199.73</v>
      </c>
      <c r="M796" s="9">
        <f>tbl_salesdata[[#This Row],[Units Sold]]*tbl_salesdata[[#This Row],[Unit Price]]</f>
        <v>7172.13</v>
      </c>
      <c r="N796" s="9">
        <f>tbl_salesdata[[#This Row],[Total Sales]]-tbl_salesdata[[#This Row],[Total Cost]]</f>
        <v>972.40000000000055</v>
      </c>
      <c r="O796">
        <f>tbl_salesdata[[#This Row],[Ship Date]]-tbl_salesdata[[#This Row],[Order Date]]</f>
        <v>4</v>
      </c>
      <c r="P796">
        <f>WEEKDAY(tbl_salesdata[[#This Row],[Order Date]],2)</f>
        <v>2</v>
      </c>
      <c r="Q796" t="str">
        <f>TEXT(tbl_salesdata[[#This Row],[Order Date]],"dddd")</f>
        <v>Tuesday</v>
      </c>
      <c r="R796" t="str">
        <f>IF(tbl_salesdata[[#This Row],[Weekdaynum]]&gt;5,"Yes","No")</f>
        <v>No</v>
      </c>
    </row>
    <row r="797" spans="1:18" hidden="1" x14ac:dyDescent="0.35">
      <c r="A797">
        <v>469197165</v>
      </c>
      <c r="B797" s="3">
        <v>43796</v>
      </c>
      <c r="C797" s="3">
        <v>43805</v>
      </c>
      <c r="D797" t="s">
        <v>102</v>
      </c>
      <c r="E797" t="s">
        <v>21</v>
      </c>
      <c r="F797" t="s">
        <v>22</v>
      </c>
      <c r="G797" t="s">
        <v>14</v>
      </c>
      <c r="H797" t="s">
        <v>19</v>
      </c>
      <c r="I797" s="9">
        <v>4723</v>
      </c>
      <c r="J797" s="9">
        <v>47.45</v>
      </c>
      <c r="K797" s="9">
        <v>31.79</v>
      </c>
      <c r="L797" s="9">
        <f>tbl_salesdata[[#This Row],[Units Sold]]*tbl_salesdata[[#This Row],[Unit Cost]]</f>
        <v>150144.16999999998</v>
      </c>
      <c r="M797" s="9">
        <f>tbl_salesdata[[#This Row],[Units Sold]]*tbl_salesdata[[#This Row],[Unit Price]]</f>
        <v>224106.35</v>
      </c>
      <c r="N797" s="9">
        <f>tbl_salesdata[[#This Row],[Total Sales]]-tbl_salesdata[[#This Row],[Total Cost]]</f>
        <v>73962.180000000022</v>
      </c>
      <c r="O797">
        <f>tbl_salesdata[[#This Row],[Ship Date]]-tbl_salesdata[[#This Row],[Order Date]]</f>
        <v>9</v>
      </c>
      <c r="P797">
        <f>WEEKDAY(tbl_salesdata[[#This Row],[Order Date]],2)</f>
        <v>3</v>
      </c>
      <c r="Q797" t="str">
        <f>TEXT(tbl_salesdata[[#This Row],[Order Date]],"dddd")</f>
        <v>Wednesday</v>
      </c>
      <c r="R797" t="str">
        <f>IF(tbl_salesdata[[#This Row],[Weekdaynum]]&gt;5,"Yes","No")</f>
        <v>No</v>
      </c>
    </row>
    <row r="798" spans="1:18" hidden="1" x14ac:dyDescent="0.35">
      <c r="A798">
        <v>448096978</v>
      </c>
      <c r="B798" s="3">
        <v>44425</v>
      </c>
      <c r="C798" s="3">
        <v>44429</v>
      </c>
      <c r="D798" t="s">
        <v>130</v>
      </c>
      <c r="E798" t="s">
        <v>29</v>
      </c>
      <c r="F798" t="s">
        <v>40</v>
      </c>
      <c r="G798" t="s">
        <v>18</v>
      </c>
      <c r="H798" t="s">
        <v>26</v>
      </c>
      <c r="I798" s="9">
        <v>708</v>
      </c>
      <c r="J798" s="9">
        <v>651.21</v>
      </c>
      <c r="K798" s="9">
        <v>524.96</v>
      </c>
      <c r="L798" s="9">
        <f>tbl_salesdata[[#This Row],[Units Sold]]*tbl_salesdata[[#This Row],[Unit Cost]]</f>
        <v>371671.68000000005</v>
      </c>
      <c r="M798" s="9">
        <f>tbl_salesdata[[#This Row],[Units Sold]]*tbl_salesdata[[#This Row],[Unit Price]]</f>
        <v>461056.68000000005</v>
      </c>
      <c r="N798" s="9">
        <f>tbl_salesdata[[#This Row],[Total Sales]]-tbl_salesdata[[#This Row],[Total Cost]]</f>
        <v>89385</v>
      </c>
      <c r="O798">
        <f>tbl_salesdata[[#This Row],[Ship Date]]-tbl_salesdata[[#This Row],[Order Date]]</f>
        <v>4</v>
      </c>
      <c r="P798">
        <f>WEEKDAY(tbl_salesdata[[#This Row],[Order Date]],2)</f>
        <v>2</v>
      </c>
      <c r="Q798" t="str">
        <f>TEXT(tbl_salesdata[[#This Row],[Order Date]],"dddd")</f>
        <v>Tuesday</v>
      </c>
      <c r="R798" t="str">
        <f>IF(tbl_salesdata[[#This Row],[Weekdaynum]]&gt;5,"Yes","No")</f>
        <v>No</v>
      </c>
    </row>
    <row r="799" spans="1:18" hidden="1" x14ac:dyDescent="0.35">
      <c r="A799">
        <v>346096217</v>
      </c>
      <c r="B799" s="3">
        <v>42111</v>
      </c>
      <c r="C799" s="3">
        <v>42115</v>
      </c>
      <c r="D799" t="s">
        <v>212</v>
      </c>
      <c r="E799" t="s">
        <v>32</v>
      </c>
      <c r="F799" t="s">
        <v>33</v>
      </c>
      <c r="G799" t="s">
        <v>14</v>
      </c>
      <c r="H799" t="s">
        <v>34</v>
      </c>
      <c r="I799" s="9">
        <v>6417</v>
      </c>
      <c r="J799" s="9">
        <v>109.28</v>
      </c>
      <c r="K799" s="9">
        <v>35.840000000000003</v>
      </c>
      <c r="L799" s="9">
        <f>tbl_salesdata[[#This Row],[Units Sold]]*tbl_salesdata[[#This Row],[Unit Cost]]</f>
        <v>229985.28000000003</v>
      </c>
      <c r="M799" s="9">
        <f>tbl_salesdata[[#This Row],[Units Sold]]*tbl_salesdata[[#This Row],[Unit Price]]</f>
        <v>701249.76</v>
      </c>
      <c r="N799" s="9">
        <f>tbl_salesdata[[#This Row],[Total Sales]]-tbl_salesdata[[#This Row],[Total Cost]]</f>
        <v>471264.48</v>
      </c>
      <c r="O799">
        <f>tbl_salesdata[[#This Row],[Ship Date]]-tbl_salesdata[[#This Row],[Order Date]]</f>
        <v>4</v>
      </c>
      <c r="P799">
        <f>WEEKDAY(tbl_salesdata[[#This Row],[Order Date]],2)</f>
        <v>5</v>
      </c>
      <c r="Q799" t="str">
        <f>TEXT(tbl_salesdata[[#This Row],[Order Date]],"dddd")</f>
        <v>Friday</v>
      </c>
      <c r="R799" t="str">
        <f>IF(tbl_salesdata[[#This Row],[Weekdaynum]]&gt;5,"Yes","No")</f>
        <v>No</v>
      </c>
    </row>
    <row r="800" spans="1:18" hidden="1" x14ac:dyDescent="0.35">
      <c r="A800">
        <v>567931210</v>
      </c>
      <c r="B800" s="3">
        <v>43979</v>
      </c>
      <c r="C800" s="3">
        <v>43984</v>
      </c>
      <c r="D800" t="s">
        <v>59</v>
      </c>
      <c r="E800" t="s">
        <v>12</v>
      </c>
      <c r="F800" t="s">
        <v>56</v>
      </c>
      <c r="G800" t="s">
        <v>14</v>
      </c>
      <c r="H800" t="s">
        <v>34</v>
      </c>
      <c r="I800" s="9">
        <v>2321</v>
      </c>
      <c r="J800" s="9">
        <v>9.33</v>
      </c>
      <c r="K800" s="9">
        <v>6.92</v>
      </c>
      <c r="L800" s="9">
        <f>tbl_salesdata[[#This Row],[Units Sold]]*tbl_salesdata[[#This Row],[Unit Cost]]</f>
        <v>16061.32</v>
      </c>
      <c r="M800" s="9">
        <f>tbl_salesdata[[#This Row],[Units Sold]]*tbl_salesdata[[#This Row],[Unit Price]]</f>
        <v>21654.93</v>
      </c>
      <c r="N800" s="9">
        <f>tbl_salesdata[[#This Row],[Total Sales]]-tbl_salesdata[[#This Row],[Total Cost]]</f>
        <v>5593.6100000000006</v>
      </c>
      <c r="O800">
        <f>tbl_salesdata[[#This Row],[Ship Date]]-tbl_salesdata[[#This Row],[Order Date]]</f>
        <v>5</v>
      </c>
      <c r="P800">
        <f>WEEKDAY(tbl_salesdata[[#This Row],[Order Date]],2)</f>
        <v>4</v>
      </c>
      <c r="Q800" t="str">
        <f>TEXT(tbl_salesdata[[#This Row],[Order Date]],"dddd")</f>
        <v>Thursday</v>
      </c>
      <c r="R800" t="str">
        <f>IF(tbl_salesdata[[#This Row],[Weekdaynum]]&gt;5,"Yes","No")</f>
        <v>No</v>
      </c>
    </row>
    <row r="801" spans="1:18" hidden="1" x14ac:dyDescent="0.35">
      <c r="A801">
        <v>688650786</v>
      </c>
      <c r="B801" s="3">
        <v>44735</v>
      </c>
      <c r="C801" s="3">
        <v>44742</v>
      </c>
      <c r="D801" t="s">
        <v>172</v>
      </c>
      <c r="E801" t="s">
        <v>21</v>
      </c>
      <c r="F801" t="s">
        <v>76</v>
      </c>
      <c r="G801" t="s">
        <v>18</v>
      </c>
      <c r="H801" t="s">
        <v>34</v>
      </c>
      <c r="I801" s="9">
        <v>5926</v>
      </c>
      <c r="J801" s="9">
        <v>668.27</v>
      </c>
      <c r="K801" s="9">
        <v>502.54</v>
      </c>
      <c r="L801" s="9">
        <f>tbl_salesdata[[#This Row],[Units Sold]]*tbl_salesdata[[#This Row],[Unit Cost]]</f>
        <v>2978052.04</v>
      </c>
      <c r="M801" s="9">
        <f>tbl_salesdata[[#This Row],[Units Sold]]*tbl_salesdata[[#This Row],[Unit Price]]</f>
        <v>3960168.02</v>
      </c>
      <c r="N801" s="9">
        <f>tbl_salesdata[[#This Row],[Total Sales]]-tbl_salesdata[[#This Row],[Total Cost]]</f>
        <v>982115.98</v>
      </c>
      <c r="O801">
        <f>tbl_salesdata[[#This Row],[Ship Date]]-tbl_salesdata[[#This Row],[Order Date]]</f>
        <v>7</v>
      </c>
      <c r="P801">
        <f>WEEKDAY(tbl_salesdata[[#This Row],[Order Date]],2)</f>
        <v>4</v>
      </c>
      <c r="Q801" t="str">
        <f>TEXT(tbl_salesdata[[#This Row],[Order Date]],"dddd")</f>
        <v>Thursday</v>
      </c>
      <c r="R801" t="str">
        <f>IF(tbl_salesdata[[#This Row],[Weekdaynum]]&gt;5,"Yes","No")</f>
        <v>No</v>
      </c>
    </row>
    <row r="802" spans="1:18" hidden="1" x14ac:dyDescent="0.35">
      <c r="A802">
        <v>803616273</v>
      </c>
      <c r="B802" s="3">
        <v>44742</v>
      </c>
      <c r="C802" s="3">
        <v>44747</v>
      </c>
      <c r="D802" t="s">
        <v>194</v>
      </c>
      <c r="E802" t="s">
        <v>32</v>
      </c>
      <c r="F802" t="s">
        <v>13</v>
      </c>
      <c r="G802" t="s">
        <v>14</v>
      </c>
      <c r="H802" t="s">
        <v>15</v>
      </c>
      <c r="I802" s="9">
        <v>6768</v>
      </c>
      <c r="J802" s="9">
        <v>255.28</v>
      </c>
      <c r="K802" s="9">
        <v>159.41999999999999</v>
      </c>
      <c r="L802" s="9">
        <f>tbl_salesdata[[#This Row],[Units Sold]]*tbl_salesdata[[#This Row],[Unit Cost]]</f>
        <v>1078954.5599999998</v>
      </c>
      <c r="M802" s="9">
        <f>tbl_salesdata[[#This Row],[Units Sold]]*tbl_salesdata[[#This Row],[Unit Price]]</f>
        <v>1727735.04</v>
      </c>
      <c r="N802" s="9">
        <f>tbl_salesdata[[#This Row],[Total Sales]]-tbl_salesdata[[#This Row],[Total Cost]]</f>
        <v>648780.48000000021</v>
      </c>
      <c r="O802">
        <f>tbl_salesdata[[#This Row],[Ship Date]]-tbl_salesdata[[#This Row],[Order Date]]</f>
        <v>5</v>
      </c>
      <c r="P802">
        <f>WEEKDAY(tbl_salesdata[[#This Row],[Order Date]],2)</f>
        <v>4</v>
      </c>
      <c r="Q802" t="str">
        <f>TEXT(tbl_salesdata[[#This Row],[Order Date]],"dddd")</f>
        <v>Thursday</v>
      </c>
      <c r="R802" t="str">
        <f>IF(tbl_salesdata[[#This Row],[Weekdaynum]]&gt;5,"Yes","No")</f>
        <v>No</v>
      </c>
    </row>
    <row r="803" spans="1:18" hidden="1" x14ac:dyDescent="0.35">
      <c r="A803">
        <v>178501498</v>
      </c>
      <c r="B803" s="3">
        <v>44830</v>
      </c>
      <c r="C803" s="3">
        <v>44840</v>
      </c>
      <c r="D803" t="s">
        <v>207</v>
      </c>
      <c r="E803" t="s">
        <v>51</v>
      </c>
      <c r="F803" t="s">
        <v>17</v>
      </c>
      <c r="G803" t="s">
        <v>18</v>
      </c>
      <c r="H803" t="s">
        <v>15</v>
      </c>
      <c r="I803" s="9">
        <v>1415</v>
      </c>
      <c r="J803" s="9">
        <v>152.58000000000001</v>
      </c>
      <c r="K803" s="9">
        <v>97.44</v>
      </c>
      <c r="L803" s="9">
        <f>tbl_salesdata[[#This Row],[Units Sold]]*tbl_salesdata[[#This Row],[Unit Cost]]</f>
        <v>137877.6</v>
      </c>
      <c r="M803" s="9">
        <f>tbl_salesdata[[#This Row],[Units Sold]]*tbl_salesdata[[#This Row],[Unit Price]]</f>
        <v>215900.7</v>
      </c>
      <c r="N803" s="9">
        <f>tbl_salesdata[[#This Row],[Total Sales]]-tbl_salesdata[[#This Row],[Total Cost]]</f>
        <v>78023.100000000006</v>
      </c>
      <c r="O803">
        <f>tbl_salesdata[[#This Row],[Ship Date]]-tbl_salesdata[[#This Row],[Order Date]]</f>
        <v>10</v>
      </c>
      <c r="P803">
        <f>WEEKDAY(tbl_salesdata[[#This Row],[Order Date]],2)</f>
        <v>1</v>
      </c>
      <c r="Q803" t="str">
        <f>TEXT(tbl_salesdata[[#This Row],[Order Date]],"dddd")</f>
        <v>Monday</v>
      </c>
      <c r="R803" t="str">
        <f>IF(tbl_salesdata[[#This Row],[Weekdaynum]]&gt;5,"Yes","No")</f>
        <v>No</v>
      </c>
    </row>
    <row r="804" spans="1:18" x14ac:dyDescent="0.35">
      <c r="A804">
        <v>631813704</v>
      </c>
      <c r="B804" s="3">
        <v>42287</v>
      </c>
      <c r="C804" s="3">
        <v>42295</v>
      </c>
      <c r="D804" t="s">
        <v>110</v>
      </c>
      <c r="E804" t="s">
        <v>38</v>
      </c>
      <c r="F804" t="s">
        <v>47</v>
      </c>
      <c r="G804" t="s">
        <v>14</v>
      </c>
      <c r="H804" t="s">
        <v>26</v>
      </c>
      <c r="I804" s="9">
        <v>6570</v>
      </c>
      <c r="J804" s="9">
        <v>421.89</v>
      </c>
      <c r="K804" s="9">
        <v>364.69</v>
      </c>
      <c r="L804" s="9">
        <f>tbl_salesdata[[#This Row],[Units Sold]]*tbl_salesdata[[#This Row],[Unit Cost]]</f>
        <v>2396013.2999999998</v>
      </c>
      <c r="M804" s="9">
        <f>tbl_salesdata[[#This Row],[Units Sold]]*tbl_salesdata[[#This Row],[Unit Price]]</f>
        <v>2771817.3</v>
      </c>
      <c r="N804" s="9">
        <f>tbl_salesdata[[#This Row],[Total Sales]]-tbl_salesdata[[#This Row],[Total Cost]]</f>
        <v>375804</v>
      </c>
      <c r="O804">
        <f>tbl_salesdata[[#This Row],[Ship Date]]-tbl_salesdata[[#This Row],[Order Date]]</f>
        <v>8</v>
      </c>
      <c r="P804">
        <f>WEEKDAY(tbl_salesdata[[#This Row],[Order Date]],2)</f>
        <v>6</v>
      </c>
      <c r="Q804" t="str">
        <f>TEXT(tbl_salesdata[[#This Row],[Order Date]],"dddd")</f>
        <v>Saturday</v>
      </c>
      <c r="R804" t="str">
        <f>IF(tbl_salesdata[[#This Row],[Weekdaynum]]&gt;5,"Yes","No")</f>
        <v>Yes</v>
      </c>
    </row>
    <row r="805" spans="1:18" hidden="1" x14ac:dyDescent="0.35">
      <c r="A805">
        <v>422288978</v>
      </c>
      <c r="B805" s="3">
        <v>43133</v>
      </c>
      <c r="C805" s="3">
        <v>43142</v>
      </c>
      <c r="D805" t="s">
        <v>164</v>
      </c>
      <c r="E805" t="s">
        <v>38</v>
      </c>
      <c r="F805" t="s">
        <v>40</v>
      </c>
      <c r="G805" t="s">
        <v>14</v>
      </c>
      <c r="H805" t="s">
        <v>26</v>
      </c>
      <c r="I805" s="9">
        <v>3548</v>
      </c>
      <c r="J805" s="9">
        <v>651.21</v>
      </c>
      <c r="K805" s="9">
        <v>524.96</v>
      </c>
      <c r="L805" s="9">
        <f>tbl_salesdata[[#This Row],[Units Sold]]*tbl_salesdata[[#This Row],[Unit Cost]]</f>
        <v>1862558.08</v>
      </c>
      <c r="M805" s="9">
        <f>tbl_salesdata[[#This Row],[Units Sold]]*tbl_salesdata[[#This Row],[Unit Price]]</f>
        <v>2310493.08</v>
      </c>
      <c r="N805" s="9">
        <f>tbl_salesdata[[#This Row],[Total Sales]]-tbl_salesdata[[#This Row],[Total Cost]]</f>
        <v>447935</v>
      </c>
      <c r="O805">
        <f>tbl_salesdata[[#This Row],[Ship Date]]-tbl_salesdata[[#This Row],[Order Date]]</f>
        <v>9</v>
      </c>
      <c r="P805">
        <f>WEEKDAY(tbl_salesdata[[#This Row],[Order Date]],2)</f>
        <v>5</v>
      </c>
      <c r="Q805" t="str">
        <f>TEXT(tbl_salesdata[[#This Row],[Order Date]],"dddd")</f>
        <v>Friday</v>
      </c>
      <c r="R805" t="str">
        <f>IF(tbl_salesdata[[#This Row],[Weekdaynum]]&gt;5,"Yes","No")</f>
        <v>No</v>
      </c>
    </row>
    <row r="806" spans="1:18" hidden="1" x14ac:dyDescent="0.35">
      <c r="A806">
        <v>624101388</v>
      </c>
      <c r="B806" s="3">
        <v>44378</v>
      </c>
      <c r="C806" s="3">
        <v>44387</v>
      </c>
      <c r="D806" t="s">
        <v>177</v>
      </c>
      <c r="E806" t="s">
        <v>24</v>
      </c>
      <c r="F806" t="s">
        <v>68</v>
      </c>
      <c r="G806" t="s">
        <v>18</v>
      </c>
      <c r="H806" t="s">
        <v>19</v>
      </c>
      <c r="I806" s="9">
        <v>4324</v>
      </c>
      <c r="J806" s="9">
        <v>154.06</v>
      </c>
      <c r="K806" s="9">
        <v>90.93</v>
      </c>
      <c r="L806" s="9">
        <f>tbl_salesdata[[#This Row],[Units Sold]]*tbl_salesdata[[#This Row],[Unit Cost]]</f>
        <v>393181.32</v>
      </c>
      <c r="M806" s="9">
        <f>tbl_salesdata[[#This Row],[Units Sold]]*tbl_salesdata[[#This Row],[Unit Price]]</f>
        <v>666155.44000000006</v>
      </c>
      <c r="N806" s="9">
        <f>tbl_salesdata[[#This Row],[Total Sales]]-tbl_salesdata[[#This Row],[Total Cost]]</f>
        <v>272974.12000000005</v>
      </c>
      <c r="O806">
        <f>tbl_salesdata[[#This Row],[Ship Date]]-tbl_salesdata[[#This Row],[Order Date]]</f>
        <v>9</v>
      </c>
      <c r="P806">
        <f>WEEKDAY(tbl_salesdata[[#This Row],[Order Date]],2)</f>
        <v>4</v>
      </c>
      <c r="Q806" t="str">
        <f>TEXT(tbl_salesdata[[#This Row],[Order Date]],"dddd")</f>
        <v>Thursday</v>
      </c>
      <c r="R806" t="str">
        <f>IF(tbl_salesdata[[#This Row],[Weekdaynum]]&gt;5,"Yes","No")</f>
        <v>No</v>
      </c>
    </row>
    <row r="807" spans="1:18" x14ac:dyDescent="0.35">
      <c r="A807">
        <v>381578195</v>
      </c>
      <c r="B807" s="3">
        <v>44723</v>
      </c>
      <c r="C807" s="3">
        <v>44725</v>
      </c>
      <c r="D807" t="s">
        <v>167</v>
      </c>
      <c r="E807" t="s">
        <v>38</v>
      </c>
      <c r="F807" t="s">
        <v>42</v>
      </c>
      <c r="G807" t="s">
        <v>14</v>
      </c>
      <c r="H807" t="s">
        <v>34</v>
      </c>
      <c r="I807" s="9">
        <v>6322</v>
      </c>
      <c r="J807" s="9">
        <v>437.2</v>
      </c>
      <c r="K807" s="9">
        <v>263.33</v>
      </c>
      <c r="L807" s="9">
        <f>tbl_salesdata[[#This Row],[Units Sold]]*tbl_salesdata[[#This Row],[Unit Cost]]</f>
        <v>1664772.26</v>
      </c>
      <c r="M807" s="9">
        <f>tbl_salesdata[[#This Row],[Units Sold]]*tbl_salesdata[[#This Row],[Unit Price]]</f>
        <v>2763978.4</v>
      </c>
      <c r="N807" s="9">
        <f>tbl_salesdata[[#This Row],[Total Sales]]-tbl_salesdata[[#This Row],[Total Cost]]</f>
        <v>1099206.1399999999</v>
      </c>
      <c r="O807">
        <f>tbl_salesdata[[#This Row],[Ship Date]]-tbl_salesdata[[#This Row],[Order Date]]</f>
        <v>2</v>
      </c>
      <c r="P807">
        <f>WEEKDAY(tbl_salesdata[[#This Row],[Order Date]],2)</f>
        <v>6</v>
      </c>
      <c r="Q807" t="str">
        <f>TEXT(tbl_salesdata[[#This Row],[Order Date]],"dddd")</f>
        <v>Saturday</v>
      </c>
      <c r="R807" t="str">
        <f>IF(tbl_salesdata[[#This Row],[Weekdaynum]]&gt;5,"Yes","No")</f>
        <v>Yes</v>
      </c>
    </row>
    <row r="808" spans="1:18" hidden="1" x14ac:dyDescent="0.35">
      <c r="A808">
        <v>272182691</v>
      </c>
      <c r="B808" s="3">
        <v>43185</v>
      </c>
      <c r="C808" s="3">
        <v>43190</v>
      </c>
      <c r="D808" t="s">
        <v>85</v>
      </c>
      <c r="E808" t="s">
        <v>12</v>
      </c>
      <c r="F808" t="s">
        <v>47</v>
      </c>
      <c r="G808" t="s">
        <v>14</v>
      </c>
      <c r="H808" t="s">
        <v>26</v>
      </c>
      <c r="I808" s="9">
        <v>3762</v>
      </c>
      <c r="J808" s="9">
        <v>421.89</v>
      </c>
      <c r="K808" s="9">
        <v>364.69</v>
      </c>
      <c r="L808" s="9">
        <f>tbl_salesdata[[#This Row],[Units Sold]]*tbl_salesdata[[#This Row],[Unit Cost]]</f>
        <v>1371963.78</v>
      </c>
      <c r="M808" s="9">
        <f>tbl_salesdata[[#This Row],[Units Sold]]*tbl_salesdata[[#This Row],[Unit Price]]</f>
        <v>1587150.18</v>
      </c>
      <c r="N808" s="9">
        <f>tbl_salesdata[[#This Row],[Total Sales]]-tbl_salesdata[[#This Row],[Total Cost]]</f>
        <v>215186.39999999991</v>
      </c>
      <c r="O808">
        <f>tbl_salesdata[[#This Row],[Ship Date]]-tbl_salesdata[[#This Row],[Order Date]]</f>
        <v>5</v>
      </c>
      <c r="P808">
        <f>WEEKDAY(tbl_salesdata[[#This Row],[Order Date]],2)</f>
        <v>1</v>
      </c>
      <c r="Q808" t="str">
        <f>TEXT(tbl_salesdata[[#This Row],[Order Date]],"dddd")</f>
        <v>Monday</v>
      </c>
      <c r="R808" t="str">
        <f>IF(tbl_salesdata[[#This Row],[Weekdaynum]]&gt;5,"Yes","No")</f>
        <v>No</v>
      </c>
    </row>
    <row r="809" spans="1:18" hidden="1" x14ac:dyDescent="0.35">
      <c r="A809">
        <v>823236739</v>
      </c>
      <c r="B809" s="3">
        <v>42538</v>
      </c>
      <c r="C809" s="3">
        <v>42545</v>
      </c>
      <c r="D809" t="s">
        <v>175</v>
      </c>
      <c r="E809" t="s">
        <v>21</v>
      </c>
      <c r="F809" t="s">
        <v>40</v>
      </c>
      <c r="G809" t="s">
        <v>14</v>
      </c>
      <c r="H809" t="s">
        <v>15</v>
      </c>
      <c r="I809" s="9">
        <v>2900</v>
      </c>
      <c r="J809" s="9">
        <v>651.21</v>
      </c>
      <c r="K809" s="9">
        <v>524.96</v>
      </c>
      <c r="L809" s="9">
        <f>tbl_salesdata[[#This Row],[Units Sold]]*tbl_salesdata[[#This Row],[Unit Cost]]</f>
        <v>1522384</v>
      </c>
      <c r="M809" s="9">
        <f>tbl_salesdata[[#This Row],[Units Sold]]*tbl_salesdata[[#This Row],[Unit Price]]</f>
        <v>1888509</v>
      </c>
      <c r="N809" s="9">
        <f>tbl_salesdata[[#This Row],[Total Sales]]-tbl_salesdata[[#This Row],[Total Cost]]</f>
        <v>366125</v>
      </c>
      <c r="O809">
        <f>tbl_salesdata[[#This Row],[Ship Date]]-tbl_salesdata[[#This Row],[Order Date]]</f>
        <v>7</v>
      </c>
      <c r="P809">
        <f>WEEKDAY(tbl_salesdata[[#This Row],[Order Date]],2)</f>
        <v>5</v>
      </c>
      <c r="Q809" t="str">
        <f>TEXT(tbl_salesdata[[#This Row],[Order Date]],"dddd")</f>
        <v>Friday</v>
      </c>
      <c r="R809" t="str">
        <f>IF(tbl_salesdata[[#This Row],[Weekdaynum]]&gt;5,"Yes","No")</f>
        <v>No</v>
      </c>
    </row>
    <row r="810" spans="1:18" hidden="1" x14ac:dyDescent="0.35">
      <c r="A810">
        <v>162677323</v>
      </c>
      <c r="B810" s="3">
        <v>43801</v>
      </c>
      <c r="C810" s="3">
        <v>43811</v>
      </c>
      <c r="D810" t="s">
        <v>147</v>
      </c>
      <c r="E810" t="s">
        <v>38</v>
      </c>
      <c r="F810" t="s">
        <v>30</v>
      </c>
      <c r="G810" t="s">
        <v>18</v>
      </c>
      <c r="H810" t="s">
        <v>26</v>
      </c>
      <c r="I810" s="9">
        <v>8690</v>
      </c>
      <c r="J810" s="9">
        <v>81.73</v>
      </c>
      <c r="K810" s="9">
        <v>56.67</v>
      </c>
      <c r="L810" s="9">
        <f>tbl_salesdata[[#This Row],[Units Sold]]*tbl_salesdata[[#This Row],[Unit Cost]]</f>
        <v>492462.3</v>
      </c>
      <c r="M810" s="9">
        <f>tbl_salesdata[[#This Row],[Units Sold]]*tbl_salesdata[[#This Row],[Unit Price]]</f>
        <v>710233.70000000007</v>
      </c>
      <c r="N810" s="9">
        <f>tbl_salesdata[[#This Row],[Total Sales]]-tbl_salesdata[[#This Row],[Total Cost]]</f>
        <v>217771.40000000008</v>
      </c>
      <c r="O810">
        <f>tbl_salesdata[[#This Row],[Ship Date]]-tbl_salesdata[[#This Row],[Order Date]]</f>
        <v>10</v>
      </c>
      <c r="P810">
        <f>WEEKDAY(tbl_salesdata[[#This Row],[Order Date]],2)</f>
        <v>1</v>
      </c>
      <c r="Q810" t="str">
        <f>TEXT(tbl_salesdata[[#This Row],[Order Date]],"dddd")</f>
        <v>Monday</v>
      </c>
      <c r="R810" t="str">
        <f>IF(tbl_salesdata[[#This Row],[Weekdaynum]]&gt;5,"Yes","No")</f>
        <v>No</v>
      </c>
    </row>
    <row r="811" spans="1:18" hidden="1" x14ac:dyDescent="0.35">
      <c r="A811">
        <v>818678271</v>
      </c>
      <c r="B811" s="3">
        <v>43614</v>
      </c>
      <c r="C811" s="3">
        <v>43632</v>
      </c>
      <c r="D811" t="s">
        <v>158</v>
      </c>
      <c r="E811" t="s">
        <v>12</v>
      </c>
      <c r="F811" t="s">
        <v>76</v>
      </c>
      <c r="G811" t="s">
        <v>14</v>
      </c>
      <c r="H811" t="s">
        <v>15</v>
      </c>
      <c r="I811" s="9">
        <v>3948</v>
      </c>
      <c r="J811" s="9">
        <v>668.27</v>
      </c>
      <c r="K811" s="9">
        <v>502.54</v>
      </c>
      <c r="L811" s="9">
        <f>tbl_salesdata[[#This Row],[Units Sold]]*tbl_salesdata[[#This Row],[Unit Cost]]</f>
        <v>1984027.9200000002</v>
      </c>
      <c r="M811" s="9">
        <f>tbl_salesdata[[#This Row],[Units Sold]]*tbl_salesdata[[#This Row],[Unit Price]]</f>
        <v>2638329.96</v>
      </c>
      <c r="N811" s="9">
        <f>tbl_salesdata[[#This Row],[Total Sales]]-tbl_salesdata[[#This Row],[Total Cost]]</f>
        <v>654302.0399999998</v>
      </c>
      <c r="O811">
        <f>tbl_salesdata[[#This Row],[Ship Date]]-tbl_salesdata[[#This Row],[Order Date]]</f>
        <v>18</v>
      </c>
      <c r="P811">
        <f>WEEKDAY(tbl_salesdata[[#This Row],[Order Date]],2)</f>
        <v>3</v>
      </c>
      <c r="Q811" t="str">
        <f>TEXT(tbl_salesdata[[#This Row],[Order Date]],"dddd")</f>
        <v>Wednesday</v>
      </c>
      <c r="R811" t="str">
        <f>IF(tbl_salesdata[[#This Row],[Weekdaynum]]&gt;5,"Yes","No")</f>
        <v>No</v>
      </c>
    </row>
    <row r="812" spans="1:18" hidden="1" x14ac:dyDescent="0.35">
      <c r="A812">
        <v>439725911</v>
      </c>
      <c r="B812" s="3">
        <v>42080</v>
      </c>
      <c r="C812" s="3">
        <v>42098</v>
      </c>
      <c r="D812" t="s">
        <v>129</v>
      </c>
      <c r="E812" t="s">
        <v>21</v>
      </c>
      <c r="F812" t="s">
        <v>56</v>
      </c>
      <c r="G812" t="s">
        <v>18</v>
      </c>
      <c r="H812" t="s">
        <v>26</v>
      </c>
      <c r="I812" s="9">
        <v>3524</v>
      </c>
      <c r="J812" s="9">
        <v>9.33</v>
      </c>
      <c r="K812" s="9">
        <v>6.92</v>
      </c>
      <c r="L812" s="9">
        <f>tbl_salesdata[[#This Row],[Units Sold]]*tbl_salesdata[[#This Row],[Unit Cost]]</f>
        <v>24386.079999999998</v>
      </c>
      <c r="M812" s="9">
        <f>tbl_salesdata[[#This Row],[Units Sold]]*tbl_salesdata[[#This Row],[Unit Price]]</f>
        <v>32878.92</v>
      </c>
      <c r="N812" s="9">
        <f>tbl_salesdata[[#This Row],[Total Sales]]-tbl_salesdata[[#This Row],[Total Cost]]</f>
        <v>8492.84</v>
      </c>
      <c r="O812">
        <f>tbl_salesdata[[#This Row],[Ship Date]]-tbl_salesdata[[#This Row],[Order Date]]</f>
        <v>18</v>
      </c>
      <c r="P812">
        <f>WEEKDAY(tbl_salesdata[[#This Row],[Order Date]],2)</f>
        <v>2</v>
      </c>
      <c r="Q812" t="str">
        <f>TEXT(tbl_salesdata[[#This Row],[Order Date]],"dddd")</f>
        <v>Tuesday</v>
      </c>
      <c r="R812" t="str">
        <f>IF(tbl_salesdata[[#This Row],[Weekdaynum]]&gt;5,"Yes","No")</f>
        <v>No</v>
      </c>
    </row>
    <row r="813" spans="1:18" hidden="1" x14ac:dyDescent="0.35">
      <c r="A813">
        <v>344619071</v>
      </c>
      <c r="B813" s="3">
        <v>42691</v>
      </c>
      <c r="C813" s="3">
        <v>42703</v>
      </c>
      <c r="D813" t="s">
        <v>157</v>
      </c>
      <c r="E813" t="s">
        <v>24</v>
      </c>
      <c r="F813" t="s">
        <v>22</v>
      </c>
      <c r="G813" t="s">
        <v>18</v>
      </c>
      <c r="H813" t="s">
        <v>34</v>
      </c>
      <c r="I813" s="9">
        <v>9296</v>
      </c>
      <c r="J813" s="9">
        <v>47.45</v>
      </c>
      <c r="K813" s="9">
        <v>31.79</v>
      </c>
      <c r="L813" s="9">
        <f>tbl_salesdata[[#This Row],[Units Sold]]*tbl_salesdata[[#This Row],[Unit Cost]]</f>
        <v>295519.83999999997</v>
      </c>
      <c r="M813" s="9">
        <f>tbl_salesdata[[#This Row],[Units Sold]]*tbl_salesdata[[#This Row],[Unit Price]]</f>
        <v>441095.2</v>
      </c>
      <c r="N813" s="9">
        <f>tbl_salesdata[[#This Row],[Total Sales]]-tbl_salesdata[[#This Row],[Total Cost]]</f>
        <v>145575.36000000004</v>
      </c>
      <c r="O813">
        <f>tbl_salesdata[[#This Row],[Ship Date]]-tbl_salesdata[[#This Row],[Order Date]]</f>
        <v>12</v>
      </c>
      <c r="P813">
        <f>WEEKDAY(tbl_salesdata[[#This Row],[Order Date]],2)</f>
        <v>4</v>
      </c>
      <c r="Q813" t="str">
        <f>TEXT(tbl_salesdata[[#This Row],[Order Date]],"dddd")</f>
        <v>Thursday</v>
      </c>
      <c r="R813" t="str">
        <f>IF(tbl_salesdata[[#This Row],[Weekdaynum]]&gt;5,"Yes","No")</f>
        <v>No</v>
      </c>
    </row>
    <row r="814" spans="1:18" hidden="1" x14ac:dyDescent="0.35">
      <c r="A814">
        <v>572469079</v>
      </c>
      <c r="B814" s="3">
        <v>42755</v>
      </c>
      <c r="C814" s="3">
        <v>42757</v>
      </c>
      <c r="D814" t="s">
        <v>197</v>
      </c>
      <c r="E814" t="s">
        <v>38</v>
      </c>
      <c r="F814" t="s">
        <v>13</v>
      </c>
      <c r="G814" t="s">
        <v>18</v>
      </c>
      <c r="H814" t="s">
        <v>15</v>
      </c>
      <c r="I814" s="9">
        <v>5177</v>
      </c>
      <c r="J814" s="9">
        <v>255.28</v>
      </c>
      <c r="K814" s="9">
        <v>159.41999999999999</v>
      </c>
      <c r="L814" s="9">
        <f>tbl_salesdata[[#This Row],[Units Sold]]*tbl_salesdata[[#This Row],[Unit Cost]]</f>
        <v>825317.34</v>
      </c>
      <c r="M814" s="9">
        <f>tbl_salesdata[[#This Row],[Units Sold]]*tbl_salesdata[[#This Row],[Unit Price]]</f>
        <v>1321584.56</v>
      </c>
      <c r="N814" s="9">
        <f>tbl_salesdata[[#This Row],[Total Sales]]-tbl_salesdata[[#This Row],[Total Cost]]</f>
        <v>496267.22000000009</v>
      </c>
      <c r="O814">
        <f>tbl_salesdata[[#This Row],[Ship Date]]-tbl_salesdata[[#This Row],[Order Date]]</f>
        <v>2</v>
      </c>
      <c r="P814">
        <f>WEEKDAY(tbl_salesdata[[#This Row],[Order Date]],2)</f>
        <v>5</v>
      </c>
      <c r="Q814" t="str">
        <f>TEXT(tbl_salesdata[[#This Row],[Order Date]],"dddd")</f>
        <v>Friday</v>
      </c>
      <c r="R814" t="str">
        <f>IF(tbl_salesdata[[#This Row],[Weekdaynum]]&gt;5,"Yes","No")</f>
        <v>No</v>
      </c>
    </row>
    <row r="815" spans="1:18" hidden="1" x14ac:dyDescent="0.35">
      <c r="A815">
        <v>332699763</v>
      </c>
      <c r="B815" s="3">
        <v>44430</v>
      </c>
      <c r="C815" s="3">
        <v>44437</v>
      </c>
      <c r="D815" t="s">
        <v>211</v>
      </c>
      <c r="E815" t="s">
        <v>38</v>
      </c>
      <c r="F815" t="s">
        <v>22</v>
      </c>
      <c r="G815" t="s">
        <v>18</v>
      </c>
      <c r="H815" t="s">
        <v>15</v>
      </c>
      <c r="I815" s="9">
        <v>2108</v>
      </c>
      <c r="J815" s="9">
        <v>47.45</v>
      </c>
      <c r="K815" s="9">
        <v>31.79</v>
      </c>
      <c r="L815" s="9">
        <f>tbl_salesdata[[#This Row],[Units Sold]]*tbl_salesdata[[#This Row],[Unit Cost]]</f>
        <v>67013.319999999992</v>
      </c>
      <c r="M815" s="9">
        <f>tbl_salesdata[[#This Row],[Units Sold]]*tbl_salesdata[[#This Row],[Unit Price]]</f>
        <v>100024.6</v>
      </c>
      <c r="N815" s="9">
        <f>tbl_salesdata[[#This Row],[Total Sales]]-tbl_salesdata[[#This Row],[Total Cost]]</f>
        <v>33011.280000000013</v>
      </c>
      <c r="O815">
        <f>tbl_salesdata[[#This Row],[Ship Date]]-tbl_salesdata[[#This Row],[Order Date]]</f>
        <v>7</v>
      </c>
      <c r="P815">
        <f>WEEKDAY(tbl_salesdata[[#This Row],[Order Date]],2)</f>
        <v>7</v>
      </c>
      <c r="Q815" t="str">
        <f>TEXT(tbl_salesdata[[#This Row],[Order Date]],"dddd")</f>
        <v>Sunday</v>
      </c>
      <c r="R815" t="str">
        <f>IF(tbl_salesdata[[#This Row],[Weekdaynum]]&gt;5,"Yes","No")</f>
        <v>Yes</v>
      </c>
    </row>
    <row r="816" spans="1:18" hidden="1" x14ac:dyDescent="0.35">
      <c r="A816">
        <v>255047452</v>
      </c>
      <c r="B816" s="3">
        <v>44105</v>
      </c>
      <c r="C816" s="3">
        <v>44109</v>
      </c>
      <c r="D816" t="s">
        <v>121</v>
      </c>
      <c r="E816" t="s">
        <v>21</v>
      </c>
      <c r="F816" t="s">
        <v>17</v>
      </c>
      <c r="G816" t="s">
        <v>14</v>
      </c>
      <c r="H816" t="s">
        <v>34</v>
      </c>
      <c r="I816" s="9">
        <v>3064</v>
      </c>
      <c r="J816" s="9">
        <v>152.58000000000001</v>
      </c>
      <c r="K816" s="9">
        <v>97.44</v>
      </c>
      <c r="L816" s="9">
        <f>tbl_salesdata[[#This Row],[Units Sold]]*tbl_salesdata[[#This Row],[Unit Cost]]</f>
        <v>298556.15999999997</v>
      </c>
      <c r="M816" s="9">
        <f>tbl_salesdata[[#This Row],[Units Sold]]*tbl_salesdata[[#This Row],[Unit Price]]</f>
        <v>467505.12000000005</v>
      </c>
      <c r="N816" s="9">
        <f>tbl_salesdata[[#This Row],[Total Sales]]-tbl_salesdata[[#This Row],[Total Cost]]</f>
        <v>168948.96000000008</v>
      </c>
      <c r="O816">
        <f>tbl_salesdata[[#This Row],[Ship Date]]-tbl_salesdata[[#This Row],[Order Date]]</f>
        <v>4</v>
      </c>
      <c r="P816">
        <f>WEEKDAY(tbl_salesdata[[#This Row],[Order Date]],2)</f>
        <v>4</v>
      </c>
      <c r="Q816" t="str">
        <f>TEXT(tbl_salesdata[[#This Row],[Order Date]],"dddd")</f>
        <v>Thursday</v>
      </c>
      <c r="R816" t="str">
        <f>IF(tbl_salesdata[[#This Row],[Weekdaynum]]&gt;5,"Yes","No")</f>
        <v>No</v>
      </c>
    </row>
    <row r="817" spans="1:18" hidden="1" x14ac:dyDescent="0.35">
      <c r="A817">
        <v>139560973</v>
      </c>
      <c r="B817" s="3">
        <v>43334</v>
      </c>
      <c r="C817" s="3">
        <v>43335</v>
      </c>
      <c r="D817" t="s">
        <v>82</v>
      </c>
      <c r="E817" t="s">
        <v>32</v>
      </c>
      <c r="F817" t="s">
        <v>42</v>
      </c>
      <c r="G817" t="s">
        <v>14</v>
      </c>
      <c r="H817" t="s">
        <v>34</v>
      </c>
      <c r="I817" s="9">
        <v>8048</v>
      </c>
      <c r="J817" s="9">
        <v>437.2</v>
      </c>
      <c r="K817" s="9">
        <v>263.33</v>
      </c>
      <c r="L817" s="9">
        <f>tbl_salesdata[[#This Row],[Units Sold]]*tbl_salesdata[[#This Row],[Unit Cost]]</f>
        <v>2119279.84</v>
      </c>
      <c r="M817" s="9">
        <f>tbl_salesdata[[#This Row],[Units Sold]]*tbl_salesdata[[#This Row],[Unit Price]]</f>
        <v>3518585.6</v>
      </c>
      <c r="N817" s="9">
        <f>tbl_salesdata[[#This Row],[Total Sales]]-tbl_salesdata[[#This Row],[Total Cost]]</f>
        <v>1399305.7600000002</v>
      </c>
      <c r="O817">
        <f>tbl_salesdata[[#This Row],[Ship Date]]-tbl_salesdata[[#This Row],[Order Date]]</f>
        <v>1</v>
      </c>
      <c r="P817">
        <f>WEEKDAY(tbl_salesdata[[#This Row],[Order Date]],2)</f>
        <v>3</v>
      </c>
      <c r="Q817" t="str">
        <f>TEXT(tbl_salesdata[[#This Row],[Order Date]],"dddd")</f>
        <v>Wednesday</v>
      </c>
      <c r="R817" t="str">
        <f>IF(tbl_salesdata[[#This Row],[Weekdaynum]]&gt;5,"Yes","No")</f>
        <v>No</v>
      </c>
    </row>
    <row r="818" spans="1:18" hidden="1" x14ac:dyDescent="0.35">
      <c r="A818">
        <v>306601655</v>
      </c>
      <c r="B818" s="3">
        <v>44057</v>
      </c>
      <c r="C818" s="3">
        <v>44075</v>
      </c>
      <c r="D818" t="s">
        <v>187</v>
      </c>
      <c r="E818" t="s">
        <v>29</v>
      </c>
      <c r="F818" t="s">
        <v>33</v>
      </c>
      <c r="G818" t="s">
        <v>14</v>
      </c>
      <c r="H818" t="s">
        <v>15</v>
      </c>
      <c r="I818" s="9">
        <v>9098</v>
      </c>
      <c r="J818" s="9">
        <v>109.28</v>
      </c>
      <c r="K818" s="9">
        <v>35.840000000000003</v>
      </c>
      <c r="L818" s="9">
        <f>tbl_salesdata[[#This Row],[Units Sold]]*tbl_salesdata[[#This Row],[Unit Cost]]</f>
        <v>326072.32000000001</v>
      </c>
      <c r="M818" s="9">
        <f>tbl_salesdata[[#This Row],[Units Sold]]*tbl_salesdata[[#This Row],[Unit Price]]</f>
        <v>994229.44000000006</v>
      </c>
      <c r="N818" s="9">
        <f>tbl_salesdata[[#This Row],[Total Sales]]-tbl_salesdata[[#This Row],[Total Cost]]</f>
        <v>668157.12000000011</v>
      </c>
      <c r="O818">
        <f>tbl_salesdata[[#This Row],[Ship Date]]-tbl_salesdata[[#This Row],[Order Date]]</f>
        <v>18</v>
      </c>
      <c r="P818">
        <f>WEEKDAY(tbl_salesdata[[#This Row],[Order Date]],2)</f>
        <v>5</v>
      </c>
      <c r="Q818" t="str">
        <f>TEXT(tbl_salesdata[[#This Row],[Order Date]],"dddd")</f>
        <v>Friday</v>
      </c>
      <c r="R818" t="str">
        <f>IF(tbl_salesdata[[#This Row],[Weekdaynum]]&gt;5,"Yes","No")</f>
        <v>No</v>
      </c>
    </row>
    <row r="819" spans="1:18" hidden="1" x14ac:dyDescent="0.35">
      <c r="A819">
        <v>246843326</v>
      </c>
      <c r="B819" s="3">
        <v>43257</v>
      </c>
      <c r="C819" s="3">
        <v>43260</v>
      </c>
      <c r="D819" t="s">
        <v>173</v>
      </c>
      <c r="E819" t="s">
        <v>24</v>
      </c>
      <c r="F819" t="s">
        <v>22</v>
      </c>
      <c r="G819" t="s">
        <v>18</v>
      </c>
      <c r="H819" t="s">
        <v>15</v>
      </c>
      <c r="I819" s="9">
        <v>5280</v>
      </c>
      <c r="J819" s="9">
        <v>47.45</v>
      </c>
      <c r="K819" s="9">
        <v>31.79</v>
      </c>
      <c r="L819" s="9">
        <f>tbl_salesdata[[#This Row],[Units Sold]]*tbl_salesdata[[#This Row],[Unit Cost]]</f>
        <v>167851.19999999998</v>
      </c>
      <c r="M819" s="9">
        <f>tbl_salesdata[[#This Row],[Units Sold]]*tbl_salesdata[[#This Row],[Unit Price]]</f>
        <v>250536.00000000003</v>
      </c>
      <c r="N819" s="9">
        <f>tbl_salesdata[[#This Row],[Total Sales]]-tbl_salesdata[[#This Row],[Total Cost]]</f>
        <v>82684.800000000047</v>
      </c>
      <c r="O819">
        <f>tbl_salesdata[[#This Row],[Ship Date]]-tbl_salesdata[[#This Row],[Order Date]]</f>
        <v>3</v>
      </c>
      <c r="P819">
        <f>WEEKDAY(tbl_salesdata[[#This Row],[Order Date]],2)</f>
        <v>3</v>
      </c>
      <c r="Q819" t="str">
        <f>TEXT(tbl_salesdata[[#This Row],[Order Date]],"dddd")</f>
        <v>Wednesday</v>
      </c>
      <c r="R819" t="str">
        <f>IF(tbl_salesdata[[#This Row],[Weekdaynum]]&gt;5,"Yes","No")</f>
        <v>No</v>
      </c>
    </row>
    <row r="820" spans="1:18" hidden="1" x14ac:dyDescent="0.35">
      <c r="A820">
        <v>871272313</v>
      </c>
      <c r="B820" s="3">
        <v>43732</v>
      </c>
      <c r="C820" s="3">
        <v>43753</v>
      </c>
      <c r="D820" t="s">
        <v>119</v>
      </c>
      <c r="E820" t="s">
        <v>24</v>
      </c>
      <c r="F820" t="s">
        <v>40</v>
      </c>
      <c r="G820" t="s">
        <v>14</v>
      </c>
      <c r="H820" t="s">
        <v>15</v>
      </c>
      <c r="I820" s="9">
        <v>7694</v>
      </c>
      <c r="J820" s="9">
        <v>651.21</v>
      </c>
      <c r="K820" s="9">
        <v>524.96</v>
      </c>
      <c r="L820" s="9">
        <f>tbl_salesdata[[#This Row],[Units Sold]]*tbl_salesdata[[#This Row],[Unit Cost]]</f>
        <v>4039042.24</v>
      </c>
      <c r="M820" s="9">
        <f>tbl_salesdata[[#This Row],[Units Sold]]*tbl_salesdata[[#This Row],[Unit Price]]</f>
        <v>5010409.74</v>
      </c>
      <c r="N820" s="9">
        <f>tbl_salesdata[[#This Row],[Total Sales]]-tbl_salesdata[[#This Row],[Total Cost]]</f>
        <v>971367.5</v>
      </c>
      <c r="O820">
        <f>tbl_salesdata[[#This Row],[Ship Date]]-tbl_salesdata[[#This Row],[Order Date]]</f>
        <v>21</v>
      </c>
      <c r="P820">
        <f>WEEKDAY(tbl_salesdata[[#This Row],[Order Date]],2)</f>
        <v>2</v>
      </c>
      <c r="Q820" t="str">
        <f>TEXT(tbl_salesdata[[#This Row],[Order Date]],"dddd")</f>
        <v>Tuesday</v>
      </c>
      <c r="R820" t="str">
        <f>IF(tbl_salesdata[[#This Row],[Weekdaynum]]&gt;5,"Yes","No")</f>
        <v>No</v>
      </c>
    </row>
    <row r="821" spans="1:18" hidden="1" x14ac:dyDescent="0.35">
      <c r="A821">
        <v>461187446</v>
      </c>
      <c r="B821" s="3">
        <v>42590</v>
      </c>
      <c r="C821" s="3">
        <v>42599</v>
      </c>
      <c r="D821" t="s">
        <v>16</v>
      </c>
      <c r="E821" t="s">
        <v>12</v>
      </c>
      <c r="F821" t="s">
        <v>56</v>
      </c>
      <c r="G821" t="s">
        <v>14</v>
      </c>
      <c r="H821" t="s">
        <v>15</v>
      </c>
      <c r="I821" s="9">
        <v>4469</v>
      </c>
      <c r="J821" s="9">
        <v>9.33</v>
      </c>
      <c r="K821" s="9">
        <v>6.92</v>
      </c>
      <c r="L821" s="9">
        <f>tbl_salesdata[[#This Row],[Units Sold]]*tbl_salesdata[[#This Row],[Unit Cost]]</f>
        <v>30925.48</v>
      </c>
      <c r="M821" s="9">
        <f>tbl_salesdata[[#This Row],[Units Sold]]*tbl_salesdata[[#This Row],[Unit Price]]</f>
        <v>41695.769999999997</v>
      </c>
      <c r="N821" s="9">
        <f>tbl_salesdata[[#This Row],[Total Sales]]-tbl_salesdata[[#This Row],[Total Cost]]</f>
        <v>10770.289999999997</v>
      </c>
      <c r="O821">
        <f>tbl_salesdata[[#This Row],[Ship Date]]-tbl_salesdata[[#This Row],[Order Date]]</f>
        <v>9</v>
      </c>
      <c r="P821">
        <f>WEEKDAY(tbl_salesdata[[#This Row],[Order Date]],2)</f>
        <v>1</v>
      </c>
      <c r="Q821" t="str">
        <f>TEXT(tbl_salesdata[[#This Row],[Order Date]],"dddd")</f>
        <v>Monday</v>
      </c>
      <c r="R821" t="str">
        <f>IF(tbl_salesdata[[#This Row],[Weekdaynum]]&gt;5,"Yes","No")</f>
        <v>No</v>
      </c>
    </row>
    <row r="822" spans="1:18" hidden="1" x14ac:dyDescent="0.35">
      <c r="A822">
        <v>518200051</v>
      </c>
      <c r="B822" s="3">
        <v>42022</v>
      </c>
      <c r="C822" s="3">
        <v>42042</v>
      </c>
      <c r="D822" t="s">
        <v>111</v>
      </c>
      <c r="E822" t="s">
        <v>38</v>
      </c>
      <c r="F822" t="s">
        <v>42</v>
      </c>
      <c r="G822" t="s">
        <v>18</v>
      </c>
      <c r="H822" t="s">
        <v>15</v>
      </c>
      <c r="I822" s="9">
        <v>5766</v>
      </c>
      <c r="J822" s="9">
        <v>437.2</v>
      </c>
      <c r="K822" s="9">
        <v>263.33</v>
      </c>
      <c r="L822" s="9">
        <f>tbl_salesdata[[#This Row],[Units Sold]]*tbl_salesdata[[#This Row],[Unit Cost]]</f>
        <v>1518360.7799999998</v>
      </c>
      <c r="M822" s="9">
        <f>tbl_salesdata[[#This Row],[Units Sold]]*tbl_salesdata[[#This Row],[Unit Price]]</f>
        <v>2520895.1999999997</v>
      </c>
      <c r="N822" s="9">
        <f>tbl_salesdata[[#This Row],[Total Sales]]-tbl_salesdata[[#This Row],[Total Cost]]</f>
        <v>1002534.4199999999</v>
      </c>
      <c r="O822">
        <f>tbl_salesdata[[#This Row],[Ship Date]]-tbl_salesdata[[#This Row],[Order Date]]</f>
        <v>20</v>
      </c>
      <c r="P822">
        <f>WEEKDAY(tbl_salesdata[[#This Row],[Order Date]],2)</f>
        <v>7</v>
      </c>
      <c r="Q822" t="str">
        <f>TEXT(tbl_salesdata[[#This Row],[Order Date]],"dddd")</f>
        <v>Sunday</v>
      </c>
      <c r="R822" t="str">
        <f>IF(tbl_salesdata[[#This Row],[Weekdaynum]]&gt;5,"Yes","No")</f>
        <v>Yes</v>
      </c>
    </row>
    <row r="823" spans="1:18" hidden="1" x14ac:dyDescent="0.35">
      <c r="A823">
        <v>814233958</v>
      </c>
      <c r="B823" s="3">
        <v>43646</v>
      </c>
      <c r="C823" s="3">
        <v>43647</v>
      </c>
      <c r="D823" t="s">
        <v>150</v>
      </c>
      <c r="E823" t="s">
        <v>38</v>
      </c>
      <c r="F823" t="s">
        <v>22</v>
      </c>
      <c r="G823" t="s">
        <v>18</v>
      </c>
      <c r="H823" t="s">
        <v>15</v>
      </c>
      <c r="I823" s="9">
        <v>8777</v>
      </c>
      <c r="J823" s="9">
        <v>47.45</v>
      </c>
      <c r="K823" s="9">
        <v>31.79</v>
      </c>
      <c r="L823" s="9">
        <f>tbl_salesdata[[#This Row],[Units Sold]]*tbl_salesdata[[#This Row],[Unit Cost]]</f>
        <v>279020.83</v>
      </c>
      <c r="M823" s="9">
        <f>tbl_salesdata[[#This Row],[Units Sold]]*tbl_salesdata[[#This Row],[Unit Price]]</f>
        <v>416468.65</v>
      </c>
      <c r="N823" s="9">
        <f>tbl_salesdata[[#This Row],[Total Sales]]-tbl_salesdata[[#This Row],[Total Cost]]</f>
        <v>137447.82</v>
      </c>
      <c r="O823">
        <f>tbl_salesdata[[#This Row],[Ship Date]]-tbl_salesdata[[#This Row],[Order Date]]</f>
        <v>1</v>
      </c>
      <c r="P823">
        <f>WEEKDAY(tbl_salesdata[[#This Row],[Order Date]],2)</f>
        <v>7</v>
      </c>
      <c r="Q823" t="str">
        <f>TEXT(tbl_salesdata[[#This Row],[Order Date]],"dddd")</f>
        <v>Sunday</v>
      </c>
      <c r="R823" t="str">
        <f>IF(tbl_salesdata[[#This Row],[Weekdaynum]]&gt;5,"Yes","No")</f>
        <v>Yes</v>
      </c>
    </row>
    <row r="824" spans="1:18" hidden="1" x14ac:dyDescent="0.35">
      <c r="A824">
        <v>741525495</v>
      </c>
      <c r="B824" s="3">
        <v>42893</v>
      </c>
      <c r="C824" s="3">
        <v>42894</v>
      </c>
      <c r="D824" t="s">
        <v>157</v>
      </c>
      <c r="E824" t="s">
        <v>24</v>
      </c>
      <c r="F824" t="s">
        <v>42</v>
      </c>
      <c r="G824" t="s">
        <v>18</v>
      </c>
      <c r="H824" t="s">
        <v>34</v>
      </c>
      <c r="I824" s="9">
        <v>2727</v>
      </c>
      <c r="J824" s="9">
        <v>437.2</v>
      </c>
      <c r="K824" s="9">
        <v>263.33</v>
      </c>
      <c r="L824" s="9">
        <f>tbl_salesdata[[#This Row],[Units Sold]]*tbl_salesdata[[#This Row],[Unit Cost]]</f>
        <v>718100.90999999992</v>
      </c>
      <c r="M824" s="9">
        <f>tbl_salesdata[[#This Row],[Units Sold]]*tbl_salesdata[[#This Row],[Unit Price]]</f>
        <v>1192244.3999999999</v>
      </c>
      <c r="N824" s="9">
        <f>tbl_salesdata[[#This Row],[Total Sales]]-tbl_salesdata[[#This Row],[Total Cost]]</f>
        <v>474143.49</v>
      </c>
      <c r="O824">
        <f>tbl_salesdata[[#This Row],[Ship Date]]-tbl_salesdata[[#This Row],[Order Date]]</f>
        <v>1</v>
      </c>
      <c r="P824">
        <f>WEEKDAY(tbl_salesdata[[#This Row],[Order Date]],2)</f>
        <v>3</v>
      </c>
      <c r="Q824" t="str">
        <f>TEXT(tbl_salesdata[[#This Row],[Order Date]],"dddd")</f>
        <v>Wednesday</v>
      </c>
      <c r="R824" t="str">
        <f>IF(tbl_salesdata[[#This Row],[Weekdaynum]]&gt;5,"Yes","No")</f>
        <v>No</v>
      </c>
    </row>
    <row r="825" spans="1:18" hidden="1" x14ac:dyDescent="0.35">
      <c r="A825">
        <v>662623488</v>
      </c>
      <c r="B825" s="3">
        <v>43277</v>
      </c>
      <c r="C825" s="3">
        <v>43288</v>
      </c>
      <c r="D825" t="s">
        <v>117</v>
      </c>
      <c r="E825" t="s">
        <v>21</v>
      </c>
      <c r="F825" t="s">
        <v>47</v>
      </c>
      <c r="G825" t="s">
        <v>18</v>
      </c>
      <c r="H825" t="s">
        <v>19</v>
      </c>
      <c r="I825" s="9">
        <v>3870</v>
      </c>
      <c r="J825" s="9">
        <v>421.89</v>
      </c>
      <c r="K825" s="9">
        <v>364.69</v>
      </c>
      <c r="L825" s="9">
        <f>tbl_salesdata[[#This Row],[Units Sold]]*tbl_salesdata[[#This Row],[Unit Cost]]</f>
        <v>1411350.3</v>
      </c>
      <c r="M825" s="9">
        <f>tbl_salesdata[[#This Row],[Units Sold]]*tbl_salesdata[[#This Row],[Unit Price]]</f>
        <v>1632714.3</v>
      </c>
      <c r="N825" s="9">
        <f>tbl_salesdata[[#This Row],[Total Sales]]-tbl_salesdata[[#This Row],[Total Cost]]</f>
        <v>221364</v>
      </c>
      <c r="O825">
        <f>tbl_salesdata[[#This Row],[Ship Date]]-tbl_salesdata[[#This Row],[Order Date]]</f>
        <v>11</v>
      </c>
      <c r="P825">
        <f>WEEKDAY(tbl_salesdata[[#This Row],[Order Date]],2)</f>
        <v>2</v>
      </c>
      <c r="Q825" t="str">
        <f>TEXT(tbl_salesdata[[#This Row],[Order Date]],"dddd")</f>
        <v>Tuesday</v>
      </c>
      <c r="R825" t="str">
        <f>IF(tbl_salesdata[[#This Row],[Weekdaynum]]&gt;5,"Yes","No")</f>
        <v>No</v>
      </c>
    </row>
    <row r="826" spans="1:18" hidden="1" x14ac:dyDescent="0.35">
      <c r="A826">
        <v>560389268</v>
      </c>
      <c r="B826" s="3">
        <v>42391</v>
      </c>
      <c r="C826" s="3">
        <v>42396</v>
      </c>
      <c r="D826" t="s">
        <v>80</v>
      </c>
      <c r="E826" t="s">
        <v>21</v>
      </c>
      <c r="F826" t="s">
        <v>68</v>
      </c>
      <c r="G826" t="s">
        <v>18</v>
      </c>
      <c r="H826" t="s">
        <v>15</v>
      </c>
      <c r="I826" s="9">
        <v>492</v>
      </c>
      <c r="J826" s="9">
        <v>154.06</v>
      </c>
      <c r="K826" s="9">
        <v>90.93</v>
      </c>
      <c r="L826" s="9">
        <f>tbl_salesdata[[#This Row],[Units Sold]]*tbl_salesdata[[#This Row],[Unit Cost]]</f>
        <v>44737.560000000005</v>
      </c>
      <c r="M826" s="9">
        <f>tbl_salesdata[[#This Row],[Units Sold]]*tbl_salesdata[[#This Row],[Unit Price]]</f>
        <v>75797.52</v>
      </c>
      <c r="N826" s="9">
        <f>tbl_salesdata[[#This Row],[Total Sales]]-tbl_salesdata[[#This Row],[Total Cost]]</f>
        <v>31059.96</v>
      </c>
      <c r="O826">
        <f>tbl_salesdata[[#This Row],[Ship Date]]-tbl_salesdata[[#This Row],[Order Date]]</f>
        <v>5</v>
      </c>
      <c r="P826">
        <f>WEEKDAY(tbl_salesdata[[#This Row],[Order Date]],2)</f>
        <v>5</v>
      </c>
      <c r="Q826" t="str">
        <f>TEXT(tbl_salesdata[[#This Row],[Order Date]],"dddd")</f>
        <v>Friday</v>
      </c>
      <c r="R826" t="str">
        <f>IF(tbl_salesdata[[#This Row],[Weekdaynum]]&gt;5,"Yes","No")</f>
        <v>No</v>
      </c>
    </row>
    <row r="827" spans="1:18" x14ac:dyDescent="0.35">
      <c r="A827">
        <v>585449254</v>
      </c>
      <c r="B827" s="3">
        <v>42280</v>
      </c>
      <c r="C827" s="3">
        <v>42281</v>
      </c>
      <c r="D827" t="s">
        <v>192</v>
      </c>
      <c r="E827" t="s">
        <v>32</v>
      </c>
      <c r="F827" t="s">
        <v>42</v>
      </c>
      <c r="G827" t="s">
        <v>18</v>
      </c>
      <c r="H827" t="s">
        <v>15</v>
      </c>
      <c r="I827" s="9">
        <v>6299</v>
      </c>
      <c r="J827" s="9">
        <v>437.2</v>
      </c>
      <c r="K827" s="9">
        <v>263.33</v>
      </c>
      <c r="L827" s="9">
        <f>tbl_salesdata[[#This Row],[Units Sold]]*tbl_salesdata[[#This Row],[Unit Cost]]</f>
        <v>1658715.67</v>
      </c>
      <c r="M827" s="9">
        <f>tbl_salesdata[[#This Row],[Units Sold]]*tbl_salesdata[[#This Row],[Unit Price]]</f>
        <v>2753922.8</v>
      </c>
      <c r="N827" s="9">
        <f>tbl_salesdata[[#This Row],[Total Sales]]-tbl_salesdata[[#This Row],[Total Cost]]</f>
        <v>1095207.1299999999</v>
      </c>
      <c r="O827">
        <f>tbl_salesdata[[#This Row],[Ship Date]]-tbl_salesdata[[#This Row],[Order Date]]</f>
        <v>1</v>
      </c>
      <c r="P827">
        <f>WEEKDAY(tbl_salesdata[[#This Row],[Order Date]],2)</f>
        <v>6</v>
      </c>
      <c r="Q827" t="str">
        <f>TEXT(tbl_salesdata[[#This Row],[Order Date]],"dddd")</f>
        <v>Saturday</v>
      </c>
      <c r="R827" t="str">
        <f>IF(tbl_salesdata[[#This Row],[Weekdaynum]]&gt;5,"Yes","No")</f>
        <v>Yes</v>
      </c>
    </row>
    <row r="828" spans="1:18" hidden="1" x14ac:dyDescent="0.35">
      <c r="A828">
        <v>118931996</v>
      </c>
      <c r="B828" s="3">
        <v>42214</v>
      </c>
      <c r="C828" s="3">
        <v>42222</v>
      </c>
      <c r="D828" t="s">
        <v>207</v>
      </c>
      <c r="E828" t="s">
        <v>51</v>
      </c>
      <c r="F828" t="s">
        <v>68</v>
      </c>
      <c r="G828" t="s">
        <v>14</v>
      </c>
      <c r="H828" t="s">
        <v>26</v>
      </c>
      <c r="I828" s="9">
        <v>3475</v>
      </c>
      <c r="J828" s="9">
        <v>154.06</v>
      </c>
      <c r="K828" s="9">
        <v>90.93</v>
      </c>
      <c r="L828" s="9">
        <f>tbl_salesdata[[#This Row],[Units Sold]]*tbl_salesdata[[#This Row],[Unit Cost]]</f>
        <v>315981.75</v>
      </c>
      <c r="M828" s="9">
        <f>tbl_salesdata[[#This Row],[Units Sold]]*tbl_salesdata[[#This Row],[Unit Price]]</f>
        <v>535358.5</v>
      </c>
      <c r="N828" s="9">
        <f>tbl_salesdata[[#This Row],[Total Sales]]-tbl_salesdata[[#This Row],[Total Cost]]</f>
        <v>219376.75</v>
      </c>
      <c r="O828">
        <f>tbl_salesdata[[#This Row],[Ship Date]]-tbl_salesdata[[#This Row],[Order Date]]</f>
        <v>8</v>
      </c>
      <c r="P828">
        <f>WEEKDAY(tbl_salesdata[[#This Row],[Order Date]],2)</f>
        <v>3</v>
      </c>
      <c r="Q828" t="str">
        <f>TEXT(tbl_salesdata[[#This Row],[Order Date]],"dddd")</f>
        <v>Wednesday</v>
      </c>
      <c r="R828" t="str">
        <f>IF(tbl_salesdata[[#This Row],[Weekdaynum]]&gt;5,"Yes","No")</f>
        <v>No</v>
      </c>
    </row>
    <row r="829" spans="1:18" hidden="1" x14ac:dyDescent="0.35">
      <c r="A829">
        <v>996994102</v>
      </c>
      <c r="B829" s="3">
        <v>42059</v>
      </c>
      <c r="C829" s="3">
        <v>42063</v>
      </c>
      <c r="D829" t="s">
        <v>37</v>
      </c>
      <c r="E829" t="s">
        <v>38</v>
      </c>
      <c r="F829" t="s">
        <v>42</v>
      </c>
      <c r="G829" t="s">
        <v>14</v>
      </c>
      <c r="H829" t="s">
        <v>26</v>
      </c>
      <c r="I829" s="9">
        <v>1565</v>
      </c>
      <c r="J829" s="9">
        <v>437.2</v>
      </c>
      <c r="K829" s="9">
        <v>263.33</v>
      </c>
      <c r="L829" s="9">
        <f>tbl_salesdata[[#This Row],[Units Sold]]*tbl_salesdata[[#This Row],[Unit Cost]]</f>
        <v>412111.44999999995</v>
      </c>
      <c r="M829" s="9">
        <f>tbl_salesdata[[#This Row],[Units Sold]]*tbl_salesdata[[#This Row],[Unit Price]]</f>
        <v>684218</v>
      </c>
      <c r="N829" s="9">
        <f>tbl_salesdata[[#This Row],[Total Sales]]-tbl_salesdata[[#This Row],[Total Cost]]</f>
        <v>272106.55000000005</v>
      </c>
      <c r="O829">
        <f>tbl_salesdata[[#This Row],[Ship Date]]-tbl_salesdata[[#This Row],[Order Date]]</f>
        <v>4</v>
      </c>
      <c r="P829">
        <f>WEEKDAY(tbl_salesdata[[#This Row],[Order Date]],2)</f>
        <v>2</v>
      </c>
      <c r="Q829" t="str">
        <f>TEXT(tbl_salesdata[[#This Row],[Order Date]],"dddd")</f>
        <v>Tuesday</v>
      </c>
      <c r="R829" t="str">
        <f>IF(tbl_salesdata[[#This Row],[Weekdaynum]]&gt;5,"Yes","No")</f>
        <v>No</v>
      </c>
    </row>
    <row r="830" spans="1:18" hidden="1" x14ac:dyDescent="0.35">
      <c r="A830">
        <v>686294305</v>
      </c>
      <c r="B830" s="3">
        <v>43444</v>
      </c>
      <c r="C830" s="3">
        <v>43465</v>
      </c>
      <c r="D830" t="s">
        <v>161</v>
      </c>
      <c r="E830" t="s">
        <v>24</v>
      </c>
      <c r="F830" t="s">
        <v>30</v>
      </c>
      <c r="G830" t="s">
        <v>14</v>
      </c>
      <c r="H830" t="s">
        <v>19</v>
      </c>
      <c r="I830" s="9">
        <v>8591</v>
      </c>
      <c r="J830" s="9">
        <v>81.73</v>
      </c>
      <c r="K830" s="9">
        <v>56.67</v>
      </c>
      <c r="L830" s="9">
        <f>tbl_salesdata[[#This Row],[Units Sold]]*tbl_salesdata[[#This Row],[Unit Cost]]</f>
        <v>486851.97000000003</v>
      </c>
      <c r="M830" s="9">
        <f>tbl_salesdata[[#This Row],[Units Sold]]*tbl_salesdata[[#This Row],[Unit Price]]</f>
        <v>702142.43</v>
      </c>
      <c r="N830" s="9">
        <f>tbl_salesdata[[#This Row],[Total Sales]]-tbl_salesdata[[#This Row],[Total Cost]]</f>
        <v>215290.46000000002</v>
      </c>
      <c r="O830">
        <f>tbl_salesdata[[#This Row],[Ship Date]]-tbl_salesdata[[#This Row],[Order Date]]</f>
        <v>21</v>
      </c>
      <c r="P830">
        <f>WEEKDAY(tbl_salesdata[[#This Row],[Order Date]],2)</f>
        <v>1</v>
      </c>
      <c r="Q830" t="str">
        <f>TEXT(tbl_salesdata[[#This Row],[Order Date]],"dddd")</f>
        <v>Monday</v>
      </c>
      <c r="R830" t="str">
        <f>IF(tbl_salesdata[[#This Row],[Weekdaynum]]&gt;5,"Yes","No")</f>
        <v>No</v>
      </c>
    </row>
    <row r="831" spans="1:18" hidden="1" x14ac:dyDescent="0.35">
      <c r="A831">
        <v>421256434</v>
      </c>
      <c r="B831" s="3">
        <v>44106</v>
      </c>
      <c r="C831" s="3">
        <v>44123</v>
      </c>
      <c r="D831" t="s">
        <v>179</v>
      </c>
      <c r="E831" t="s">
        <v>32</v>
      </c>
      <c r="F831" t="s">
        <v>13</v>
      </c>
      <c r="G831" t="s">
        <v>18</v>
      </c>
      <c r="H831" t="s">
        <v>19</v>
      </c>
      <c r="I831" s="9">
        <v>7995</v>
      </c>
      <c r="J831" s="9">
        <v>255.28</v>
      </c>
      <c r="K831" s="9">
        <v>159.41999999999999</v>
      </c>
      <c r="L831" s="9">
        <f>tbl_salesdata[[#This Row],[Units Sold]]*tbl_salesdata[[#This Row],[Unit Cost]]</f>
        <v>1274562.8999999999</v>
      </c>
      <c r="M831" s="9">
        <f>tbl_salesdata[[#This Row],[Units Sold]]*tbl_salesdata[[#This Row],[Unit Price]]</f>
        <v>2040963.6</v>
      </c>
      <c r="N831" s="9">
        <f>tbl_salesdata[[#This Row],[Total Sales]]-tbl_salesdata[[#This Row],[Total Cost]]</f>
        <v>766400.70000000019</v>
      </c>
      <c r="O831">
        <f>tbl_salesdata[[#This Row],[Ship Date]]-tbl_salesdata[[#This Row],[Order Date]]</f>
        <v>17</v>
      </c>
      <c r="P831">
        <f>WEEKDAY(tbl_salesdata[[#This Row],[Order Date]],2)</f>
        <v>5</v>
      </c>
      <c r="Q831" t="str">
        <f>TEXT(tbl_salesdata[[#This Row],[Order Date]],"dddd")</f>
        <v>Friday</v>
      </c>
      <c r="R831" t="str">
        <f>IF(tbl_salesdata[[#This Row],[Weekdaynum]]&gt;5,"Yes","No")</f>
        <v>No</v>
      </c>
    </row>
    <row r="832" spans="1:18" hidden="1" x14ac:dyDescent="0.35">
      <c r="A832">
        <v>156616818</v>
      </c>
      <c r="B832" s="3">
        <v>42012</v>
      </c>
      <c r="C832" s="3">
        <v>42025</v>
      </c>
      <c r="D832" t="s">
        <v>206</v>
      </c>
      <c r="E832" t="s">
        <v>24</v>
      </c>
      <c r="F832" t="s">
        <v>56</v>
      </c>
      <c r="G832" t="s">
        <v>14</v>
      </c>
      <c r="H832" t="s">
        <v>26</v>
      </c>
      <c r="I832" s="9">
        <v>5252</v>
      </c>
      <c r="J832" s="9">
        <v>9.33</v>
      </c>
      <c r="K832" s="9">
        <v>6.92</v>
      </c>
      <c r="L832" s="9">
        <f>tbl_salesdata[[#This Row],[Units Sold]]*tbl_salesdata[[#This Row],[Unit Cost]]</f>
        <v>36343.839999999997</v>
      </c>
      <c r="M832" s="9">
        <f>tbl_salesdata[[#This Row],[Units Sold]]*tbl_salesdata[[#This Row],[Unit Price]]</f>
        <v>49001.16</v>
      </c>
      <c r="N832" s="9">
        <f>tbl_salesdata[[#This Row],[Total Sales]]-tbl_salesdata[[#This Row],[Total Cost]]</f>
        <v>12657.320000000007</v>
      </c>
      <c r="O832">
        <f>tbl_salesdata[[#This Row],[Ship Date]]-tbl_salesdata[[#This Row],[Order Date]]</f>
        <v>13</v>
      </c>
      <c r="P832">
        <f>WEEKDAY(tbl_salesdata[[#This Row],[Order Date]],2)</f>
        <v>4</v>
      </c>
      <c r="Q832" t="str">
        <f>TEXT(tbl_salesdata[[#This Row],[Order Date]],"dddd")</f>
        <v>Thursday</v>
      </c>
      <c r="R832" t="str">
        <f>IF(tbl_salesdata[[#This Row],[Weekdaynum]]&gt;5,"Yes","No")</f>
        <v>No</v>
      </c>
    </row>
    <row r="833" spans="1:18" hidden="1" x14ac:dyDescent="0.35">
      <c r="A833">
        <v>817424285</v>
      </c>
      <c r="B833" s="3">
        <v>44676</v>
      </c>
      <c r="C833" s="3">
        <v>44693</v>
      </c>
      <c r="D833" t="s">
        <v>191</v>
      </c>
      <c r="E833" t="s">
        <v>24</v>
      </c>
      <c r="F833" t="s">
        <v>68</v>
      </c>
      <c r="G833" t="s">
        <v>14</v>
      </c>
      <c r="H833" t="s">
        <v>19</v>
      </c>
      <c r="I833" s="9">
        <v>2866</v>
      </c>
      <c r="J833" s="9">
        <v>154.06</v>
      </c>
      <c r="K833" s="9">
        <v>90.93</v>
      </c>
      <c r="L833" s="9">
        <f>tbl_salesdata[[#This Row],[Units Sold]]*tbl_salesdata[[#This Row],[Unit Cost]]</f>
        <v>260605.38000000003</v>
      </c>
      <c r="M833" s="9">
        <f>tbl_salesdata[[#This Row],[Units Sold]]*tbl_salesdata[[#This Row],[Unit Price]]</f>
        <v>441535.96</v>
      </c>
      <c r="N833" s="9">
        <f>tbl_salesdata[[#This Row],[Total Sales]]-tbl_salesdata[[#This Row],[Total Cost]]</f>
        <v>180930.58</v>
      </c>
      <c r="O833">
        <f>tbl_salesdata[[#This Row],[Ship Date]]-tbl_salesdata[[#This Row],[Order Date]]</f>
        <v>17</v>
      </c>
      <c r="P833">
        <f>WEEKDAY(tbl_salesdata[[#This Row],[Order Date]],2)</f>
        <v>1</v>
      </c>
      <c r="Q833" t="str">
        <f>TEXT(tbl_salesdata[[#This Row],[Order Date]],"dddd")</f>
        <v>Monday</v>
      </c>
      <c r="R833" t="str">
        <f>IF(tbl_salesdata[[#This Row],[Weekdaynum]]&gt;5,"Yes","No")</f>
        <v>No</v>
      </c>
    </row>
    <row r="834" spans="1:18" hidden="1" x14ac:dyDescent="0.35">
      <c r="A834">
        <v>249040162</v>
      </c>
      <c r="B834" s="3">
        <v>44922</v>
      </c>
      <c r="C834" s="3">
        <v>44923</v>
      </c>
      <c r="D834" t="s">
        <v>37</v>
      </c>
      <c r="E834" t="s">
        <v>38</v>
      </c>
      <c r="F834" t="s">
        <v>25</v>
      </c>
      <c r="G834" t="s">
        <v>18</v>
      </c>
      <c r="H834" t="s">
        <v>15</v>
      </c>
      <c r="I834" s="9">
        <v>5373</v>
      </c>
      <c r="J834" s="9">
        <v>205.7</v>
      </c>
      <c r="K834" s="9">
        <v>117.11</v>
      </c>
      <c r="L834" s="9">
        <f>tbl_salesdata[[#This Row],[Units Sold]]*tbl_salesdata[[#This Row],[Unit Cost]]</f>
        <v>629232.03</v>
      </c>
      <c r="M834" s="9">
        <f>tbl_salesdata[[#This Row],[Units Sold]]*tbl_salesdata[[#This Row],[Unit Price]]</f>
        <v>1105226.0999999999</v>
      </c>
      <c r="N834" s="9">
        <f>tbl_salesdata[[#This Row],[Total Sales]]-tbl_salesdata[[#This Row],[Total Cost]]</f>
        <v>475994.06999999983</v>
      </c>
      <c r="O834">
        <f>tbl_salesdata[[#This Row],[Ship Date]]-tbl_salesdata[[#This Row],[Order Date]]</f>
        <v>1</v>
      </c>
      <c r="P834">
        <f>WEEKDAY(tbl_salesdata[[#This Row],[Order Date]],2)</f>
        <v>2</v>
      </c>
      <c r="Q834" t="str">
        <f>TEXT(tbl_salesdata[[#This Row],[Order Date]],"dddd")</f>
        <v>Tuesday</v>
      </c>
      <c r="R834" t="str">
        <f>IF(tbl_salesdata[[#This Row],[Weekdaynum]]&gt;5,"Yes","No")</f>
        <v>No</v>
      </c>
    </row>
    <row r="835" spans="1:18" hidden="1" x14ac:dyDescent="0.35">
      <c r="A835">
        <v>867138278</v>
      </c>
      <c r="B835" s="3">
        <v>44389</v>
      </c>
      <c r="C835" s="3">
        <v>44408</v>
      </c>
      <c r="D835" t="s">
        <v>165</v>
      </c>
      <c r="E835" t="s">
        <v>21</v>
      </c>
      <c r="F835" t="s">
        <v>40</v>
      </c>
      <c r="G835" t="s">
        <v>18</v>
      </c>
      <c r="H835" t="s">
        <v>19</v>
      </c>
      <c r="I835" s="9">
        <v>4341</v>
      </c>
      <c r="J835" s="9">
        <v>651.21</v>
      </c>
      <c r="K835" s="9">
        <v>524.96</v>
      </c>
      <c r="L835" s="9">
        <f>tbl_salesdata[[#This Row],[Units Sold]]*tbl_salesdata[[#This Row],[Unit Cost]]</f>
        <v>2278851.3600000003</v>
      </c>
      <c r="M835" s="9">
        <f>tbl_salesdata[[#This Row],[Units Sold]]*tbl_salesdata[[#This Row],[Unit Price]]</f>
        <v>2826902.6100000003</v>
      </c>
      <c r="N835" s="9">
        <f>tbl_salesdata[[#This Row],[Total Sales]]-tbl_salesdata[[#This Row],[Total Cost]]</f>
        <v>548051.25</v>
      </c>
      <c r="O835">
        <f>tbl_salesdata[[#This Row],[Ship Date]]-tbl_salesdata[[#This Row],[Order Date]]</f>
        <v>19</v>
      </c>
      <c r="P835">
        <f>WEEKDAY(tbl_salesdata[[#This Row],[Order Date]],2)</f>
        <v>1</v>
      </c>
      <c r="Q835" t="str">
        <f>TEXT(tbl_salesdata[[#This Row],[Order Date]],"dddd")</f>
        <v>Monday</v>
      </c>
      <c r="R835" t="str">
        <f>IF(tbl_salesdata[[#This Row],[Weekdaynum]]&gt;5,"Yes","No")</f>
        <v>No</v>
      </c>
    </row>
    <row r="836" spans="1:18" hidden="1" x14ac:dyDescent="0.35">
      <c r="A836">
        <v>207704961</v>
      </c>
      <c r="B836" s="3">
        <v>42026</v>
      </c>
      <c r="C836" s="3">
        <v>42046</v>
      </c>
      <c r="D836" t="s">
        <v>198</v>
      </c>
      <c r="E836" t="s">
        <v>38</v>
      </c>
      <c r="F836" t="s">
        <v>22</v>
      </c>
      <c r="G836" t="s">
        <v>18</v>
      </c>
      <c r="H836" t="s">
        <v>26</v>
      </c>
      <c r="I836" s="9">
        <v>3368</v>
      </c>
      <c r="J836" s="9">
        <v>47.45</v>
      </c>
      <c r="K836" s="9">
        <v>31.79</v>
      </c>
      <c r="L836" s="9">
        <f>tbl_salesdata[[#This Row],[Units Sold]]*tbl_salesdata[[#This Row],[Unit Cost]]</f>
        <v>107068.72</v>
      </c>
      <c r="M836" s="9">
        <f>tbl_salesdata[[#This Row],[Units Sold]]*tbl_salesdata[[#This Row],[Unit Price]]</f>
        <v>159811.6</v>
      </c>
      <c r="N836" s="9">
        <f>tbl_salesdata[[#This Row],[Total Sales]]-tbl_salesdata[[#This Row],[Total Cost]]</f>
        <v>52742.880000000005</v>
      </c>
      <c r="O836">
        <f>tbl_salesdata[[#This Row],[Ship Date]]-tbl_salesdata[[#This Row],[Order Date]]</f>
        <v>20</v>
      </c>
      <c r="P836">
        <f>WEEKDAY(tbl_salesdata[[#This Row],[Order Date]],2)</f>
        <v>4</v>
      </c>
      <c r="Q836" t="str">
        <f>TEXT(tbl_salesdata[[#This Row],[Order Date]],"dddd")</f>
        <v>Thursday</v>
      </c>
      <c r="R836" t="str">
        <f>IF(tbl_salesdata[[#This Row],[Weekdaynum]]&gt;5,"Yes","No")</f>
        <v>No</v>
      </c>
    </row>
    <row r="837" spans="1:18" hidden="1" x14ac:dyDescent="0.35">
      <c r="A837">
        <v>377039039</v>
      </c>
      <c r="B837" s="3">
        <v>43251</v>
      </c>
      <c r="C837" s="3">
        <v>43258</v>
      </c>
      <c r="D837" t="s">
        <v>149</v>
      </c>
      <c r="E837" t="s">
        <v>12</v>
      </c>
      <c r="F837" t="s">
        <v>68</v>
      </c>
      <c r="G837" t="s">
        <v>18</v>
      </c>
      <c r="H837" t="s">
        <v>34</v>
      </c>
      <c r="I837" s="9">
        <v>3085</v>
      </c>
      <c r="J837" s="9">
        <v>154.06</v>
      </c>
      <c r="K837" s="9">
        <v>90.93</v>
      </c>
      <c r="L837" s="9">
        <f>tbl_salesdata[[#This Row],[Units Sold]]*tbl_salesdata[[#This Row],[Unit Cost]]</f>
        <v>280519.05000000005</v>
      </c>
      <c r="M837" s="9">
        <f>tbl_salesdata[[#This Row],[Units Sold]]*tbl_salesdata[[#This Row],[Unit Price]]</f>
        <v>475275.10000000003</v>
      </c>
      <c r="N837" s="9">
        <f>tbl_salesdata[[#This Row],[Total Sales]]-tbl_salesdata[[#This Row],[Total Cost]]</f>
        <v>194756.05</v>
      </c>
      <c r="O837">
        <f>tbl_salesdata[[#This Row],[Ship Date]]-tbl_salesdata[[#This Row],[Order Date]]</f>
        <v>7</v>
      </c>
      <c r="P837">
        <f>WEEKDAY(tbl_salesdata[[#This Row],[Order Date]],2)</f>
        <v>4</v>
      </c>
      <c r="Q837" t="str">
        <f>TEXT(tbl_salesdata[[#This Row],[Order Date]],"dddd")</f>
        <v>Thursday</v>
      </c>
      <c r="R837" t="str">
        <f>IF(tbl_salesdata[[#This Row],[Weekdaynum]]&gt;5,"Yes","No")</f>
        <v>No</v>
      </c>
    </row>
    <row r="838" spans="1:18" hidden="1" x14ac:dyDescent="0.35">
      <c r="A838">
        <v>401751840</v>
      </c>
      <c r="B838" s="3">
        <v>44217</v>
      </c>
      <c r="C838" s="3">
        <v>44236</v>
      </c>
      <c r="D838" t="s">
        <v>148</v>
      </c>
      <c r="E838" t="s">
        <v>24</v>
      </c>
      <c r="F838" t="s">
        <v>25</v>
      </c>
      <c r="G838" t="s">
        <v>18</v>
      </c>
      <c r="H838" t="s">
        <v>34</v>
      </c>
      <c r="I838" s="9">
        <v>6152</v>
      </c>
      <c r="J838" s="9">
        <v>205.7</v>
      </c>
      <c r="K838" s="9">
        <v>117.11</v>
      </c>
      <c r="L838" s="9">
        <f>tbl_salesdata[[#This Row],[Units Sold]]*tbl_salesdata[[#This Row],[Unit Cost]]</f>
        <v>720460.72</v>
      </c>
      <c r="M838" s="9">
        <f>tbl_salesdata[[#This Row],[Units Sold]]*tbl_salesdata[[#This Row],[Unit Price]]</f>
        <v>1265466.3999999999</v>
      </c>
      <c r="N838" s="9">
        <f>tbl_salesdata[[#This Row],[Total Sales]]-tbl_salesdata[[#This Row],[Total Cost]]</f>
        <v>545005.67999999993</v>
      </c>
      <c r="O838">
        <f>tbl_salesdata[[#This Row],[Ship Date]]-tbl_salesdata[[#This Row],[Order Date]]</f>
        <v>19</v>
      </c>
      <c r="P838">
        <f>WEEKDAY(tbl_salesdata[[#This Row],[Order Date]],2)</f>
        <v>4</v>
      </c>
      <c r="Q838" t="str">
        <f>TEXT(tbl_salesdata[[#This Row],[Order Date]],"dddd")</f>
        <v>Thursday</v>
      </c>
      <c r="R838" t="str">
        <f>IF(tbl_salesdata[[#This Row],[Weekdaynum]]&gt;5,"Yes","No")</f>
        <v>No</v>
      </c>
    </row>
    <row r="839" spans="1:18" hidden="1" x14ac:dyDescent="0.35">
      <c r="A839">
        <v>278767192</v>
      </c>
      <c r="B839" s="3">
        <v>44309</v>
      </c>
      <c r="C839" s="3">
        <v>44330</v>
      </c>
      <c r="D839" t="s">
        <v>211</v>
      </c>
      <c r="E839" t="s">
        <v>38</v>
      </c>
      <c r="F839" t="s">
        <v>33</v>
      </c>
      <c r="G839" t="s">
        <v>18</v>
      </c>
      <c r="H839" t="s">
        <v>26</v>
      </c>
      <c r="I839" s="9">
        <v>2262</v>
      </c>
      <c r="J839" s="9">
        <v>109.28</v>
      </c>
      <c r="K839" s="9">
        <v>35.840000000000003</v>
      </c>
      <c r="L839" s="9">
        <f>tbl_salesdata[[#This Row],[Units Sold]]*tbl_salesdata[[#This Row],[Unit Cost]]</f>
        <v>81070.080000000002</v>
      </c>
      <c r="M839" s="9">
        <f>tbl_salesdata[[#This Row],[Units Sold]]*tbl_salesdata[[#This Row],[Unit Price]]</f>
        <v>247191.36000000002</v>
      </c>
      <c r="N839" s="9">
        <f>tbl_salesdata[[#This Row],[Total Sales]]-tbl_salesdata[[#This Row],[Total Cost]]</f>
        <v>166121.28000000003</v>
      </c>
      <c r="O839">
        <f>tbl_salesdata[[#This Row],[Ship Date]]-tbl_salesdata[[#This Row],[Order Date]]</f>
        <v>21</v>
      </c>
      <c r="P839">
        <f>WEEKDAY(tbl_salesdata[[#This Row],[Order Date]],2)</f>
        <v>5</v>
      </c>
      <c r="Q839" t="str">
        <f>TEXT(tbl_salesdata[[#This Row],[Order Date]],"dddd")</f>
        <v>Friday</v>
      </c>
      <c r="R839" t="str">
        <f>IF(tbl_salesdata[[#This Row],[Weekdaynum]]&gt;5,"Yes","No")</f>
        <v>No</v>
      </c>
    </row>
    <row r="840" spans="1:18" hidden="1" x14ac:dyDescent="0.35">
      <c r="A840">
        <v>525321424</v>
      </c>
      <c r="B840" s="3">
        <v>43459</v>
      </c>
      <c r="C840" s="3">
        <v>43469</v>
      </c>
      <c r="D840" t="s">
        <v>60</v>
      </c>
      <c r="E840" t="s">
        <v>21</v>
      </c>
      <c r="F840" t="s">
        <v>76</v>
      </c>
      <c r="G840" t="s">
        <v>14</v>
      </c>
      <c r="H840" t="s">
        <v>34</v>
      </c>
      <c r="I840" s="9">
        <v>3138</v>
      </c>
      <c r="J840" s="9">
        <v>668.27</v>
      </c>
      <c r="K840" s="9">
        <v>502.54</v>
      </c>
      <c r="L840" s="9">
        <f>tbl_salesdata[[#This Row],[Units Sold]]*tbl_salesdata[[#This Row],[Unit Cost]]</f>
        <v>1576970.52</v>
      </c>
      <c r="M840" s="9">
        <f>tbl_salesdata[[#This Row],[Units Sold]]*tbl_salesdata[[#This Row],[Unit Price]]</f>
        <v>2097031.26</v>
      </c>
      <c r="N840" s="9">
        <f>tbl_salesdata[[#This Row],[Total Sales]]-tbl_salesdata[[#This Row],[Total Cost]]</f>
        <v>520060.74</v>
      </c>
      <c r="O840">
        <f>tbl_salesdata[[#This Row],[Ship Date]]-tbl_salesdata[[#This Row],[Order Date]]</f>
        <v>10</v>
      </c>
      <c r="P840">
        <f>WEEKDAY(tbl_salesdata[[#This Row],[Order Date]],2)</f>
        <v>2</v>
      </c>
      <c r="Q840" t="str">
        <f>TEXT(tbl_salesdata[[#This Row],[Order Date]],"dddd")</f>
        <v>Tuesday</v>
      </c>
      <c r="R840" t="str">
        <f>IF(tbl_salesdata[[#This Row],[Weekdaynum]]&gt;5,"Yes","No")</f>
        <v>No</v>
      </c>
    </row>
    <row r="841" spans="1:18" hidden="1" x14ac:dyDescent="0.35">
      <c r="A841">
        <v>828963363</v>
      </c>
      <c r="B841" s="3">
        <v>44413</v>
      </c>
      <c r="C841" s="3">
        <v>44416</v>
      </c>
      <c r="D841" t="s">
        <v>63</v>
      </c>
      <c r="E841" t="s">
        <v>32</v>
      </c>
      <c r="F841" t="s">
        <v>68</v>
      </c>
      <c r="G841" t="s">
        <v>14</v>
      </c>
      <c r="H841" t="s">
        <v>34</v>
      </c>
      <c r="I841" s="9">
        <v>7535</v>
      </c>
      <c r="J841" s="9">
        <v>154.06</v>
      </c>
      <c r="K841" s="9">
        <v>90.93</v>
      </c>
      <c r="L841" s="9">
        <f>tbl_salesdata[[#This Row],[Units Sold]]*tbl_salesdata[[#This Row],[Unit Cost]]</f>
        <v>685157.55</v>
      </c>
      <c r="M841" s="9">
        <f>tbl_salesdata[[#This Row],[Units Sold]]*tbl_salesdata[[#This Row],[Unit Price]]</f>
        <v>1160842.1000000001</v>
      </c>
      <c r="N841" s="9">
        <f>tbl_salesdata[[#This Row],[Total Sales]]-tbl_salesdata[[#This Row],[Total Cost]]</f>
        <v>475684.55000000005</v>
      </c>
      <c r="O841">
        <f>tbl_salesdata[[#This Row],[Ship Date]]-tbl_salesdata[[#This Row],[Order Date]]</f>
        <v>3</v>
      </c>
      <c r="P841">
        <f>WEEKDAY(tbl_salesdata[[#This Row],[Order Date]],2)</f>
        <v>4</v>
      </c>
      <c r="Q841" t="str">
        <f>TEXT(tbl_salesdata[[#This Row],[Order Date]],"dddd")</f>
        <v>Thursday</v>
      </c>
      <c r="R841" t="str">
        <f>IF(tbl_salesdata[[#This Row],[Weekdaynum]]&gt;5,"Yes","No")</f>
        <v>No</v>
      </c>
    </row>
    <row r="842" spans="1:18" hidden="1" x14ac:dyDescent="0.35">
      <c r="A842">
        <v>497554337</v>
      </c>
      <c r="B842" s="3">
        <v>43261</v>
      </c>
      <c r="C842" s="3">
        <v>43278</v>
      </c>
      <c r="D842" t="s">
        <v>121</v>
      </c>
      <c r="E842" t="s">
        <v>21</v>
      </c>
      <c r="F842" t="s">
        <v>33</v>
      </c>
      <c r="G842" t="s">
        <v>14</v>
      </c>
      <c r="H842" t="s">
        <v>34</v>
      </c>
      <c r="I842" s="9">
        <v>6240</v>
      </c>
      <c r="J842" s="9">
        <v>109.28</v>
      </c>
      <c r="K842" s="9">
        <v>35.840000000000003</v>
      </c>
      <c r="L842" s="9">
        <f>tbl_salesdata[[#This Row],[Units Sold]]*tbl_salesdata[[#This Row],[Unit Cost]]</f>
        <v>223641.60000000003</v>
      </c>
      <c r="M842" s="9">
        <f>tbl_salesdata[[#This Row],[Units Sold]]*tbl_salesdata[[#This Row],[Unit Price]]</f>
        <v>681907.19999999995</v>
      </c>
      <c r="N842" s="9">
        <f>tbl_salesdata[[#This Row],[Total Sales]]-tbl_salesdata[[#This Row],[Total Cost]]</f>
        <v>458265.59999999992</v>
      </c>
      <c r="O842">
        <f>tbl_salesdata[[#This Row],[Ship Date]]-tbl_salesdata[[#This Row],[Order Date]]</f>
        <v>17</v>
      </c>
      <c r="P842">
        <f>WEEKDAY(tbl_salesdata[[#This Row],[Order Date]],2)</f>
        <v>7</v>
      </c>
      <c r="Q842" t="str">
        <f>TEXT(tbl_salesdata[[#This Row],[Order Date]],"dddd")</f>
        <v>Sunday</v>
      </c>
      <c r="R842" t="str">
        <f>IF(tbl_salesdata[[#This Row],[Weekdaynum]]&gt;5,"Yes","No")</f>
        <v>Yes</v>
      </c>
    </row>
    <row r="843" spans="1:18" x14ac:dyDescent="0.35">
      <c r="A843">
        <v>666044700</v>
      </c>
      <c r="B843" s="3">
        <v>42182</v>
      </c>
      <c r="C843" s="3">
        <v>42197</v>
      </c>
      <c r="D843" t="s">
        <v>85</v>
      </c>
      <c r="E843" t="s">
        <v>12</v>
      </c>
      <c r="F843" t="s">
        <v>42</v>
      </c>
      <c r="G843" t="s">
        <v>18</v>
      </c>
      <c r="H843" t="s">
        <v>19</v>
      </c>
      <c r="I843" s="9">
        <v>6282</v>
      </c>
      <c r="J843" s="9">
        <v>437.2</v>
      </c>
      <c r="K843" s="9">
        <v>263.33</v>
      </c>
      <c r="L843" s="9">
        <f>tbl_salesdata[[#This Row],[Units Sold]]*tbl_salesdata[[#This Row],[Unit Cost]]</f>
        <v>1654239.0599999998</v>
      </c>
      <c r="M843" s="9">
        <f>tbl_salesdata[[#This Row],[Units Sold]]*tbl_salesdata[[#This Row],[Unit Price]]</f>
        <v>2746490.4</v>
      </c>
      <c r="N843" s="9">
        <f>tbl_salesdata[[#This Row],[Total Sales]]-tbl_salesdata[[#This Row],[Total Cost]]</f>
        <v>1092251.3400000001</v>
      </c>
      <c r="O843">
        <f>tbl_salesdata[[#This Row],[Ship Date]]-tbl_salesdata[[#This Row],[Order Date]]</f>
        <v>15</v>
      </c>
      <c r="P843">
        <f>WEEKDAY(tbl_salesdata[[#This Row],[Order Date]],2)</f>
        <v>6</v>
      </c>
      <c r="Q843" t="str">
        <f>TEXT(tbl_salesdata[[#This Row],[Order Date]],"dddd")</f>
        <v>Saturday</v>
      </c>
      <c r="R843" t="str">
        <f>IF(tbl_salesdata[[#This Row],[Weekdaynum]]&gt;5,"Yes","No")</f>
        <v>Yes</v>
      </c>
    </row>
    <row r="844" spans="1:18" hidden="1" x14ac:dyDescent="0.35">
      <c r="A844">
        <v>462591207</v>
      </c>
      <c r="B844" s="3">
        <v>43129</v>
      </c>
      <c r="C844" s="3">
        <v>43131</v>
      </c>
      <c r="D844" t="s">
        <v>58</v>
      </c>
      <c r="E844" t="s">
        <v>29</v>
      </c>
      <c r="F844" t="s">
        <v>17</v>
      </c>
      <c r="G844" t="s">
        <v>18</v>
      </c>
      <c r="H844" t="s">
        <v>26</v>
      </c>
      <c r="I844" s="9">
        <v>9873</v>
      </c>
      <c r="J844" s="9">
        <v>152.58000000000001</v>
      </c>
      <c r="K844" s="9">
        <v>97.44</v>
      </c>
      <c r="L844" s="9">
        <f>tbl_salesdata[[#This Row],[Units Sold]]*tbl_salesdata[[#This Row],[Unit Cost]]</f>
        <v>962025.12</v>
      </c>
      <c r="M844" s="9">
        <f>tbl_salesdata[[#This Row],[Units Sold]]*tbl_salesdata[[#This Row],[Unit Price]]</f>
        <v>1506422.34</v>
      </c>
      <c r="N844" s="9">
        <f>tbl_salesdata[[#This Row],[Total Sales]]-tbl_salesdata[[#This Row],[Total Cost]]</f>
        <v>544397.22000000009</v>
      </c>
      <c r="O844">
        <f>tbl_salesdata[[#This Row],[Ship Date]]-tbl_salesdata[[#This Row],[Order Date]]</f>
        <v>2</v>
      </c>
      <c r="P844">
        <f>WEEKDAY(tbl_salesdata[[#This Row],[Order Date]],2)</f>
        <v>1</v>
      </c>
      <c r="Q844" t="str">
        <f>TEXT(tbl_salesdata[[#This Row],[Order Date]],"dddd")</f>
        <v>Monday</v>
      </c>
      <c r="R844" t="str">
        <f>IF(tbl_salesdata[[#This Row],[Weekdaynum]]&gt;5,"Yes","No")</f>
        <v>No</v>
      </c>
    </row>
    <row r="845" spans="1:18" hidden="1" x14ac:dyDescent="0.35">
      <c r="A845">
        <v>626322257</v>
      </c>
      <c r="B845" s="3">
        <v>42475</v>
      </c>
      <c r="C845" s="3">
        <v>42492</v>
      </c>
      <c r="D845" t="s">
        <v>203</v>
      </c>
      <c r="E845" t="s">
        <v>21</v>
      </c>
      <c r="F845" t="s">
        <v>30</v>
      </c>
      <c r="G845" t="s">
        <v>18</v>
      </c>
      <c r="H845" t="s">
        <v>15</v>
      </c>
      <c r="I845" s="9">
        <v>1529</v>
      </c>
      <c r="J845" s="9">
        <v>81.73</v>
      </c>
      <c r="K845" s="9">
        <v>56.67</v>
      </c>
      <c r="L845" s="9">
        <f>tbl_salesdata[[#This Row],[Units Sold]]*tbl_salesdata[[#This Row],[Unit Cost]]</f>
        <v>86648.430000000008</v>
      </c>
      <c r="M845" s="9">
        <f>tbl_salesdata[[#This Row],[Units Sold]]*tbl_salesdata[[#This Row],[Unit Price]]</f>
        <v>124965.17000000001</v>
      </c>
      <c r="N845" s="9">
        <f>tbl_salesdata[[#This Row],[Total Sales]]-tbl_salesdata[[#This Row],[Total Cost]]</f>
        <v>38316.740000000005</v>
      </c>
      <c r="O845">
        <f>tbl_salesdata[[#This Row],[Ship Date]]-tbl_salesdata[[#This Row],[Order Date]]</f>
        <v>17</v>
      </c>
      <c r="P845">
        <f>WEEKDAY(tbl_salesdata[[#This Row],[Order Date]],2)</f>
        <v>5</v>
      </c>
      <c r="Q845" t="str">
        <f>TEXT(tbl_salesdata[[#This Row],[Order Date]],"dddd")</f>
        <v>Friday</v>
      </c>
      <c r="R845" t="str">
        <f>IF(tbl_salesdata[[#This Row],[Weekdaynum]]&gt;5,"Yes","No")</f>
        <v>No</v>
      </c>
    </row>
    <row r="846" spans="1:18" hidden="1" x14ac:dyDescent="0.35">
      <c r="A846">
        <v>789572656</v>
      </c>
      <c r="B846" s="3">
        <v>44144</v>
      </c>
      <c r="C846" s="3">
        <v>44147</v>
      </c>
      <c r="D846" t="s">
        <v>131</v>
      </c>
      <c r="E846" t="s">
        <v>32</v>
      </c>
      <c r="F846" t="s">
        <v>68</v>
      </c>
      <c r="G846" t="s">
        <v>18</v>
      </c>
      <c r="H846" t="s">
        <v>15</v>
      </c>
      <c r="I846" s="9">
        <v>950</v>
      </c>
      <c r="J846" s="9">
        <v>154.06</v>
      </c>
      <c r="K846" s="9">
        <v>90.93</v>
      </c>
      <c r="L846" s="9">
        <f>tbl_salesdata[[#This Row],[Units Sold]]*tbl_salesdata[[#This Row],[Unit Cost]]</f>
        <v>86383.5</v>
      </c>
      <c r="M846" s="9">
        <f>tbl_salesdata[[#This Row],[Units Sold]]*tbl_salesdata[[#This Row],[Unit Price]]</f>
        <v>146357</v>
      </c>
      <c r="N846" s="9">
        <f>tbl_salesdata[[#This Row],[Total Sales]]-tbl_salesdata[[#This Row],[Total Cost]]</f>
        <v>59973.5</v>
      </c>
      <c r="O846">
        <f>tbl_salesdata[[#This Row],[Ship Date]]-tbl_salesdata[[#This Row],[Order Date]]</f>
        <v>3</v>
      </c>
      <c r="P846">
        <f>WEEKDAY(tbl_salesdata[[#This Row],[Order Date]],2)</f>
        <v>1</v>
      </c>
      <c r="Q846" t="str">
        <f>TEXT(tbl_salesdata[[#This Row],[Order Date]],"dddd")</f>
        <v>Monday</v>
      </c>
      <c r="R846" t="str">
        <f>IF(tbl_salesdata[[#This Row],[Weekdaynum]]&gt;5,"Yes","No")</f>
        <v>No</v>
      </c>
    </row>
    <row r="847" spans="1:18" hidden="1" x14ac:dyDescent="0.35">
      <c r="A847">
        <v>611766231</v>
      </c>
      <c r="B847" s="3">
        <v>44217</v>
      </c>
      <c r="C847" s="3">
        <v>44232</v>
      </c>
      <c r="D847" t="s">
        <v>91</v>
      </c>
      <c r="E847" t="s">
        <v>21</v>
      </c>
      <c r="F847" t="s">
        <v>13</v>
      </c>
      <c r="G847" t="s">
        <v>18</v>
      </c>
      <c r="H847" t="s">
        <v>19</v>
      </c>
      <c r="I847" s="9">
        <v>4077</v>
      </c>
      <c r="J847" s="9">
        <v>255.28</v>
      </c>
      <c r="K847" s="9">
        <v>159.41999999999999</v>
      </c>
      <c r="L847" s="9">
        <f>tbl_salesdata[[#This Row],[Units Sold]]*tbl_salesdata[[#This Row],[Unit Cost]]</f>
        <v>649955.34</v>
      </c>
      <c r="M847" s="9">
        <f>tbl_salesdata[[#This Row],[Units Sold]]*tbl_salesdata[[#This Row],[Unit Price]]</f>
        <v>1040776.56</v>
      </c>
      <c r="N847" s="9">
        <f>tbl_salesdata[[#This Row],[Total Sales]]-tbl_salesdata[[#This Row],[Total Cost]]</f>
        <v>390821.22000000009</v>
      </c>
      <c r="O847">
        <f>tbl_salesdata[[#This Row],[Ship Date]]-tbl_salesdata[[#This Row],[Order Date]]</f>
        <v>15</v>
      </c>
      <c r="P847">
        <f>WEEKDAY(tbl_salesdata[[#This Row],[Order Date]],2)</f>
        <v>4</v>
      </c>
      <c r="Q847" t="str">
        <f>TEXT(tbl_salesdata[[#This Row],[Order Date]],"dddd")</f>
        <v>Thursday</v>
      </c>
      <c r="R847" t="str">
        <f>IF(tbl_salesdata[[#This Row],[Weekdaynum]]&gt;5,"Yes","No")</f>
        <v>No</v>
      </c>
    </row>
    <row r="848" spans="1:18" x14ac:dyDescent="0.35">
      <c r="A848">
        <v>364715468</v>
      </c>
      <c r="B848" s="3">
        <v>43876</v>
      </c>
      <c r="C848" s="3">
        <v>43887</v>
      </c>
      <c r="D848" t="s">
        <v>193</v>
      </c>
      <c r="E848" t="s">
        <v>21</v>
      </c>
      <c r="F848" t="s">
        <v>42</v>
      </c>
      <c r="G848" t="s">
        <v>18</v>
      </c>
      <c r="H848" t="s">
        <v>15</v>
      </c>
      <c r="I848" s="9">
        <v>6267</v>
      </c>
      <c r="J848" s="9">
        <v>437.2</v>
      </c>
      <c r="K848" s="9">
        <v>263.33</v>
      </c>
      <c r="L848" s="9">
        <f>tbl_salesdata[[#This Row],[Units Sold]]*tbl_salesdata[[#This Row],[Unit Cost]]</f>
        <v>1650289.1099999999</v>
      </c>
      <c r="M848" s="9">
        <f>tbl_salesdata[[#This Row],[Units Sold]]*tbl_salesdata[[#This Row],[Unit Price]]</f>
        <v>2739932.4</v>
      </c>
      <c r="N848" s="9">
        <f>tbl_salesdata[[#This Row],[Total Sales]]-tbl_salesdata[[#This Row],[Total Cost]]</f>
        <v>1089643.29</v>
      </c>
      <c r="O848">
        <f>tbl_salesdata[[#This Row],[Ship Date]]-tbl_salesdata[[#This Row],[Order Date]]</f>
        <v>11</v>
      </c>
      <c r="P848">
        <f>WEEKDAY(tbl_salesdata[[#This Row],[Order Date]],2)</f>
        <v>6</v>
      </c>
      <c r="Q848" t="str">
        <f>TEXT(tbl_salesdata[[#This Row],[Order Date]],"dddd")</f>
        <v>Saturday</v>
      </c>
      <c r="R848" t="str">
        <f>IF(tbl_salesdata[[#This Row],[Weekdaynum]]&gt;5,"Yes","No")</f>
        <v>Yes</v>
      </c>
    </row>
    <row r="849" spans="1:18" x14ac:dyDescent="0.35">
      <c r="A849">
        <v>540463674</v>
      </c>
      <c r="B849" s="3">
        <v>42287</v>
      </c>
      <c r="C849" s="3">
        <v>42298</v>
      </c>
      <c r="D849" t="s">
        <v>170</v>
      </c>
      <c r="E849" t="s">
        <v>12</v>
      </c>
      <c r="F849" t="s">
        <v>76</v>
      </c>
      <c r="G849" t="s">
        <v>18</v>
      </c>
      <c r="H849" t="s">
        <v>34</v>
      </c>
      <c r="I849" s="9">
        <v>4066</v>
      </c>
      <c r="J849" s="9">
        <v>668.27</v>
      </c>
      <c r="K849" s="9">
        <v>502.54</v>
      </c>
      <c r="L849" s="9">
        <f>tbl_salesdata[[#This Row],[Units Sold]]*tbl_salesdata[[#This Row],[Unit Cost]]</f>
        <v>2043327.6400000001</v>
      </c>
      <c r="M849" s="9">
        <f>tbl_salesdata[[#This Row],[Units Sold]]*tbl_salesdata[[#This Row],[Unit Price]]</f>
        <v>2717185.82</v>
      </c>
      <c r="N849" s="9">
        <f>tbl_salesdata[[#This Row],[Total Sales]]-tbl_salesdata[[#This Row],[Total Cost]]</f>
        <v>673858.1799999997</v>
      </c>
      <c r="O849">
        <f>tbl_salesdata[[#This Row],[Ship Date]]-tbl_salesdata[[#This Row],[Order Date]]</f>
        <v>11</v>
      </c>
      <c r="P849">
        <f>WEEKDAY(tbl_salesdata[[#This Row],[Order Date]],2)</f>
        <v>6</v>
      </c>
      <c r="Q849" t="str">
        <f>TEXT(tbl_salesdata[[#This Row],[Order Date]],"dddd")</f>
        <v>Saturday</v>
      </c>
      <c r="R849" t="str">
        <f>IF(tbl_salesdata[[#This Row],[Weekdaynum]]&gt;5,"Yes","No")</f>
        <v>Yes</v>
      </c>
    </row>
    <row r="850" spans="1:18" hidden="1" x14ac:dyDescent="0.35">
      <c r="A850">
        <v>630931794</v>
      </c>
      <c r="B850" s="3">
        <v>43527</v>
      </c>
      <c r="C850" s="3">
        <v>43530</v>
      </c>
      <c r="D850" t="s">
        <v>60</v>
      </c>
      <c r="E850" t="s">
        <v>21</v>
      </c>
      <c r="F850" t="s">
        <v>13</v>
      </c>
      <c r="G850" t="s">
        <v>18</v>
      </c>
      <c r="H850" t="s">
        <v>34</v>
      </c>
      <c r="I850" s="9">
        <v>5593</v>
      </c>
      <c r="J850" s="9">
        <v>255.28</v>
      </c>
      <c r="K850" s="9">
        <v>159.41999999999999</v>
      </c>
      <c r="L850" s="9">
        <f>tbl_salesdata[[#This Row],[Units Sold]]*tbl_salesdata[[#This Row],[Unit Cost]]</f>
        <v>891636.05999999994</v>
      </c>
      <c r="M850" s="9">
        <f>tbl_salesdata[[#This Row],[Units Sold]]*tbl_salesdata[[#This Row],[Unit Price]]</f>
        <v>1427781.04</v>
      </c>
      <c r="N850" s="9">
        <f>tbl_salesdata[[#This Row],[Total Sales]]-tbl_salesdata[[#This Row],[Total Cost]]</f>
        <v>536144.9800000001</v>
      </c>
      <c r="O850">
        <f>tbl_salesdata[[#This Row],[Ship Date]]-tbl_salesdata[[#This Row],[Order Date]]</f>
        <v>3</v>
      </c>
      <c r="P850">
        <f>WEEKDAY(tbl_salesdata[[#This Row],[Order Date]],2)</f>
        <v>7</v>
      </c>
      <c r="Q850" t="str">
        <f>TEXT(tbl_salesdata[[#This Row],[Order Date]],"dddd")</f>
        <v>Sunday</v>
      </c>
      <c r="R850" t="str">
        <f>IF(tbl_salesdata[[#This Row],[Weekdaynum]]&gt;5,"Yes","No")</f>
        <v>Yes</v>
      </c>
    </row>
    <row r="851" spans="1:18" x14ac:dyDescent="0.35">
      <c r="A851">
        <v>840854346</v>
      </c>
      <c r="B851" s="3">
        <v>42784</v>
      </c>
      <c r="C851" s="3">
        <v>42798</v>
      </c>
      <c r="D851" t="s">
        <v>72</v>
      </c>
      <c r="E851" t="s">
        <v>24</v>
      </c>
      <c r="F851" t="s">
        <v>47</v>
      </c>
      <c r="G851" t="s">
        <v>14</v>
      </c>
      <c r="H851" t="s">
        <v>19</v>
      </c>
      <c r="I851" s="9">
        <v>6342</v>
      </c>
      <c r="J851" s="9">
        <v>421.89</v>
      </c>
      <c r="K851" s="9">
        <v>364.69</v>
      </c>
      <c r="L851" s="9">
        <f>tbl_salesdata[[#This Row],[Units Sold]]*tbl_salesdata[[#This Row],[Unit Cost]]</f>
        <v>2312863.98</v>
      </c>
      <c r="M851" s="9">
        <f>tbl_salesdata[[#This Row],[Units Sold]]*tbl_salesdata[[#This Row],[Unit Price]]</f>
        <v>2675626.38</v>
      </c>
      <c r="N851" s="9">
        <f>tbl_salesdata[[#This Row],[Total Sales]]-tbl_salesdata[[#This Row],[Total Cost]]</f>
        <v>362762.39999999991</v>
      </c>
      <c r="O851">
        <f>tbl_salesdata[[#This Row],[Ship Date]]-tbl_salesdata[[#This Row],[Order Date]]</f>
        <v>14</v>
      </c>
      <c r="P851">
        <f>WEEKDAY(tbl_salesdata[[#This Row],[Order Date]],2)</f>
        <v>6</v>
      </c>
      <c r="Q851" t="str">
        <f>TEXT(tbl_salesdata[[#This Row],[Order Date]],"dddd")</f>
        <v>Saturday</v>
      </c>
      <c r="R851" t="str">
        <f>IF(tbl_salesdata[[#This Row],[Weekdaynum]]&gt;5,"Yes","No")</f>
        <v>Yes</v>
      </c>
    </row>
    <row r="852" spans="1:18" hidden="1" x14ac:dyDescent="0.35">
      <c r="A852">
        <v>208590734</v>
      </c>
      <c r="B852" s="3">
        <v>43292</v>
      </c>
      <c r="C852" s="3">
        <v>43312</v>
      </c>
      <c r="D852" t="s">
        <v>206</v>
      </c>
      <c r="E852" t="s">
        <v>24</v>
      </c>
      <c r="F852" t="s">
        <v>33</v>
      </c>
      <c r="G852" t="s">
        <v>14</v>
      </c>
      <c r="H852" t="s">
        <v>19</v>
      </c>
      <c r="I852" s="9">
        <v>5488</v>
      </c>
      <c r="J852" s="9">
        <v>109.28</v>
      </c>
      <c r="K852" s="9">
        <v>35.840000000000003</v>
      </c>
      <c r="L852" s="9">
        <f>tbl_salesdata[[#This Row],[Units Sold]]*tbl_salesdata[[#This Row],[Unit Cost]]</f>
        <v>196689.92000000001</v>
      </c>
      <c r="M852" s="9">
        <f>tbl_salesdata[[#This Row],[Units Sold]]*tbl_salesdata[[#This Row],[Unit Price]]</f>
        <v>599728.64000000001</v>
      </c>
      <c r="N852" s="9">
        <f>tbl_salesdata[[#This Row],[Total Sales]]-tbl_salesdata[[#This Row],[Total Cost]]</f>
        <v>403038.71999999997</v>
      </c>
      <c r="O852">
        <f>tbl_salesdata[[#This Row],[Ship Date]]-tbl_salesdata[[#This Row],[Order Date]]</f>
        <v>20</v>
      </c>
      <c r="P852">
        <f>WEEKDAY(tbl_salesdata[[#This Row],[Order Date]],2)</f>
        <v>3</v>
      </c>
      <c r="Q852" t="str">
        <f>TEXT(tbl_salesdata[[#This Row],[Order Date]],"dddd")</f>
        <v>Wednesday</v>
      </c>
      <c r="R852" t="str">
        <f>IF(tbl_salesdata[[#This Row],[Weekdaynum]]&gt;5,"Yes","No")</f>
        <v>No</v>
      </c>
    </row>
    <row r="853" spans="1:18" hidden="1" x14ac:dyDescent="0.35">
      <c r="A853">
        <v>169843757</v>
      </c>
      <c r="B853" s="3">
        <v>42038</v>
      </c>
      <c r="C853" s="3">
        <v>42039</v>
      </c>
      <c r="D853" t="s">
        <v>120</v>
      </c>
      <c r="E853" t="s">
        <v>38</v>
      </c>
      <c r="F853" t="s">
        <v>30</v>
      </c>
      <c r="G853" t="s">
        <v>18</v>
      </c>
      <c r="H853" t="s">
        <v>15</v>
      </c>
      <c r="I853" s="9">
        <v>9397</v>
      </c>
      <c r="J853" s="9">
        <v>81.73</v>
      </c>
      <c r="K853" s="9">
        <v>56.67</v>
      </c>
      <c r="L853" s="9">
        <f>tbl_salesdata[[#This Row],[Units Sold]]*tbl_salesdata[[#This Row],[Unit Cost]]</f>
        <v>532527.99</v>
      </c>
      <c r="M853" s="9">
        <f>tbl_salesdata[[#This Row],[Units Sold]]*tbl_salesdata[[#This Row],[Unit Price]]</f>
        <v>768016.81</v>
      </c>
      <c r="N853" s="9">
        <f>tbl_salesdata[[#This Row],[Total Sales]]-tbl_salesdata[[#This Row],[Total Cost]]</f>
        <v>235488.82000000007</v>
      </c>
      <c r="O853">
        <f>tbl_salesdata[[#This Row],[Ship Date]]-tbl_salesdata[[#This Row],[Order Date]]</f>
        <v>1</v>
      </c>
      <c r="P853">
        <f>WEEKDAY(tbl_salesdata[[#This Row],[Order Date]],2)</f>
        <v>2</v>
      </c>
      <c r="Q853" t="str">
        <f>TEXT(tbl_salesdata[[#This Row],[Order Date]],"dddd")</f>
        <v>Tuesday</v>
      </c>
      <c r="R853" t="str">
        <f>IF(tbl_salesdata[[#This Row],[Weekdaynum]]&gt;5,"Yes","No")</f>
        <v>No</v>
      </c>
    </row>
    <row r="854" spans="1:18" x14ac:dyDescent="0.35">
      <c r="A854">
        <v>980849778</v>
      </c>
      <c r="B854" s="3">
        <v>42378</v>
      </c>
      <c r="C854" s="3">
        <v>42380</v>
      </c>
      <c r="D854" t="s">
        <v>70</v>
      </c>
      <c r="E854" t="s">
        <v>29</v>
      </c>
      <c r="F854" t="s">
        <v>40</v>
      </c>
      <c r="G854" t="s">
        <v>14</v>
      </c>
      <c r="H854" t="s">
        <v>15</v>
      </c>
      <c r="I854" s="9">
        <v>4101</v>
      </c>
      <c r="J854" s="9">
        <v>651.21</v>
      </c>
      <c r="K854" s="9">
        <v>524.96</v>
      </c>
      <c r="L854" s="9">
        <f>tbl_salesdata[[#This Row],[Units Sold]]*tbl_salesdata[[#This Row],[Unit Cost]]</f>
        <v>2152860.96</v>
      </c>
      <c r="M854" s="9">
        <f>tbl_salesdata[[#This Row],[Units Sold]]*tbl_salesdata[[#This Row],[Unit Price]]</f>
        <v>2670612.21</v>
      </c>
      <c r="N854" s="9">
        <f>tbl_salesdata[[#This Row],[Total Sales]]-tbl_salesdata[[#This Row],[Total Cost]]</f>
        <v>517751.25</v>
      </c>
      <c r="O854">
        <f>tbl_salesdata[[#This Row],[Ship Date]]-tbl_salesdata[[#This Row],[Order Date]]</f>
        <v>2</v>
      </c>
      <c r="P854">
        <f>WEEKDAY(tbl_salesdata[[#This Row],[Order Date]],2)</f>
        <v>6</v>
      </c>
      <c r="Q854" t="str">
        <f>TEXT(tbl_salesdata[[#This Row],[Order Date]],"dddd")</f>
        <v>Saturday</v>
      </c>
      <c r="R854" t="str">
        <f>IF(tbl_salesdata[[#This Row],[Weekdaynum]]&gt;5,"Yes","No")</f>
        <v>Yes</v>
      </c>
    </row>
    <row r="855" spans="1:18" hidden="1" x14ac:dyDescent="0.35">
      <c r="A855">
        <v>745253551</v>
      </c>
      <c r="B855" s="3">
        <v>43788</v>
      </c>
      <c r="C855" s="3">
        <v>43796</v>
      </c>
      <c r="D855" t="s">
        <v>97</v>
      </c>
      <c r="E855" t="s">
        <v>29</v>
      </c>
      <c r="F855" t="s">
        <v>30</v>
      </c>
      <c r="G855" t="s">
        <v>14</v>
      </c>
      <c r="H855" t="s">
        <v>34</v>
      </c>
      <c r="I855" s="9">
        <v>5942</v>
      </c>
      <c r="J855" s="9">
        <v>81.73</v>
      </c>
      <c r="K855" s="9">
        <v>56.67</v>
      </c>
      <c r="L855" s="9">
        <f>tbl_salesdata[[#This Row],[Units Sold]]*tbl_salesdata[[#This Row],[Unit Cost]]</f>
        <v>336733.14</v>
      </c>
      <c r="M855" s="9">
        <f>tbl_salesdata[[#This Row],[Units Sold]]*tbl_salesdata[[#This Row],[Unit Price]]</f>
        <v>485639.66000000003</v>
      </c>
      <c r="N855" s="9">
        <f>tbl_salesdata[[#This Row],[Total Sales]]-tbl_salesdata[[#This Row],[Total Cost]]</f>
        <v>148906.52000000002</v>
      </c>
      <c r="O855">
        <f>tbl_salesdata[[#This Row],[Ship Date]]-tbl_salesdata[[#This Row],[Order Date]]</f>
        <v>8</v>
      </c>
      <c r="P855">
        <f>WEEKDAY(tbl_salesdata[[#This Row],[Order Date]],2)</f>
        <v>2</v>
      </c>
      <c r="Q855" t="str">
        <f>TEXT(tbl_salesdata[[#This Row],[Order Date]],"dddd")</f>
        <v>Tuesday</v>
      </c>
      <c r="R855" t="str">
        <f>IF(tbl_salesdata[[#This Row],[Weekdaynum]]&gt;5,"Yes","No")</f>
        <v>No</v>
      </c>
    </row>
    <row r="856" spans="1:18" hidden="1" x14ac:dyDescent="0.35">
      <c r="A856">
        <v>523570477</v>
      </c>
      <c r="B856" s="3">
        <v>43266</v>
      </c>
      <c r="C856" s="3">
        <v>43284</v>
      </c>
      <c r="D856" t="s">
        <v>211</v>
      </c>
      <c r="E856" t="s">
        <v>38</v>
      </c>
      <c r="F856" t="s">
        <v>25</v>
      </c>
      <c r="G856" t="s">
        <v>14</v>
      </c>
      <c r="H856" t="s">
        <v>19</v>
      </c>
      <c r="I856" s="9">
        <v>4994</v>
      </c>
      <c r="J856" s="9">
        <v>205.7</v>
      </c>
      <c r="K856" s="9">
        <v>117.11</v>
      </c>
      <c r="L856" s="9">
        <f>tbl_salesdata[[#This Row],[Units Sold]]*tbl_salesdata[[#This Row],[Unit Cost]]</f>
        <v>584847.34</v>
      </c>
      <c r="M856" s="9">
        <f>tbl_salesdata[[#This Row],[Units Sold]]*tbl_salesdata[[#This Row],[Unit Price]]</f>
        <v>1027265.7999999999</v>
      </c>
      <c r="N856" s="9">
        <f>tbl_salesdata[[#This Row],[Total Sales]]-tbl_salesdata[[#This Row],[Total Cost]]</f>
        <v>442418.45999999996</v>
      </c>
      <c r="O856">
        <f>tbl_salesdata[[#This Row],[Ship Date]]-tbl_salesdata[[#This Row],[Order Date]]</f>
        <v>18</v>
      </c>
      <c r="P856">
        <f>WEEKDAY(tbl_salesdata[[#This Row],[Order Date]],2)</f>
        <v>5</v>
      </c>
      <c r="Q856" t="str">
        <f>TEXT(tbl_salesdata[[#This Row],[Order Date]],"dddd")</f>
        <v>Friday</v>
      </c>
      <c r="R856" t="str">
        <f>IF(tbl_salesdata[[#This Row],[Weekdaynum]]&gt;5,"Yes","No")</f>
        <v>No</v>
      </c>
    </row>
    <row r="857" spans="1:18" hidden="1" x14ac:dyDescent="0.35">
      <c r="A857">
        <v>422256362</v>
      </c>
      <c r="B857" s="3">
        <v>42134</v>
      </c>
      <c r="C857" s="3">
        <v>42145</v>
      </c>
      <c r="D857" t="s">
        <v>84</v>
      </c>
      <c r="E857" t="s">
        <v>24</v>
      </c>
      <c r="F857" t="s">
        <v>17</v>
      </c>
      <c r="G857" t="s">
        <v>14</v>
      </c>
      <c r="H857" t="s">
        <v>34</v>
      </c>
      <c r="I857" s="9">
        <v>3896</v>
      </c>
      <c r="J857" s="9">
        <v>152.58000000000001</v>
      </c>
      <c r="K857" s="9">
        <v>97.44</v>
      </c>
      <c r="L857" s="9">
        <f>tbl_salesdata[[#This Row],[Units Sold]]*tbl_salesdata[[#This Row],[Unit Cost]]</f>
        <v>379626.23999999999</v>
      </c>
      <c r="M857" s="9">
        <f>tbl_salesdata[[#This Row],[Units Sold]]*tbl_salesdata[[#This Row],[Unit Price]]</f>
        <v>594451.68000000005</v>
      </c>
      <c r="N857" s="9">
        <f>tbl_salesdata[[#This Row],[Total Sales]]-tbl_salesdata[[#This Row],[Total Cost]]</f>
        <v>214825.44000000006</v>
      </c>
      <c r="O857">
        <f>tbl_salesdata[[#This Row],[Ship Date]]-tbl_salesdata[[#This Row],[Order Date]]</f>
        <v>11</v>
      </c>
      <c r="P857">
        <f>WEEKDAY(tbl_salesdata[[#This Row],[Order Date]],2)</f>
        <v>7</v>
      </c>
      <c r="Q857" t="str">
        <f>TEXT(tbl_salesdata[[#This Row],[Order Date]],"dddd")</f>
        <v>Sunday</v>
      </c>
      <c r="R857" t="str">
        <f>IF(tbl_salesdata[[#This Row],[Weekdaynum]]&gt;5,"Yes","No")</f>
        <v>Yes</v>
      </c>
    </row>
    <row r="858" spans="1:18" hidden="1" x14ac:dyDescent="0.35">
      <c r="A858">
        <v>874172532</v>
      </c>
      <c r="B858" s="3">
        <v>42603</v>
      </c>
      <c r="C858" s="3">
        <v>42622</v>
      </c>
      <c r="D858" t="s">
        <v>184</v>
      </c>
      <c r="E858" t="s">
        <v>21</v>
      </c>
      <c r="F858" t="s">
        <v>76</v>
      </c>
      <c r="G858" t="s">
        <v>18</v>
      </c>
      <c r="H858" t="s">
        <v>15</v>
      </c>
      <c r="I858" s="9">
        <v>5933</v>
      </c>
      <c r="J858" s="9">
        <v>668.27</v>
      </c>
      <c r="K858" s="9">
        <v>502.54</v>
      </c>
      <c r="L858" s="9">
        <f>tbl_salesdata[[#This Row],[Units Sold]]*tbl_salesdata[[#This Row],[Unit Cost]]</f>
        <v>2981569.8200000003</v>
      </c>
      <c r="M858" s="9">
        <f>tbl_salesdata[[#This Row],[Units Sold]]*tbl_salesdata[[#This Row],[Unit Price]]</f>
        <v>3964845.9099999997</v>
      </c>
      <c r="N858" s="9">
        <f>tbl_salesdata[[#This Row],[Total Sales]]-tbl_salesdata[[#This Row],[Total Cost]]</f>
        <v>983276.08999999939</v>
      </c>
      <c r="O858">
        <f>tbl_salesdata[[#This Row],[Ship Date]]-tbl_salesdata[[#This Row],[Order Date]]</f>
        <v>19</v>
      </c>
      <c r="P858">
        <f>WEEKDAY(tbl_salesdata[[#This Row],[Order Date]],2)</f>
        <v>7</v>
      </c>
      <c r="Q858" t="str">
        <f>TEXT(tbl_salesdata[[#This Row],[Order Date]],"dddd")</f>
        <v>Sunday</v>
      </c>
      <c r="R858" t="str">
        <f>IF(tbl_salesdata[[#This Row],[Weekdaynum]]&gt;5,"Yes","No")</f>
        <v>Yes</v>
      </c>
    </row>
    <row r="859" spans="1:18" hidden="1" x14ac:dyDescent="0.35">
      <c r="A859">
        <v>582492816</v>
      </c>
      <c r="B859" s="3">
        <v>42234</v>
      </c>
      <c r="C859" s="3">
        <v>42235</v>
      </c>
      <c r="D859" t="s">
        <v>196</v>
      </c>
      <c r="E859" t="s">
        <v>32</v>
      </c>
      <c r="F859" t="s">
        <v>76</v>
      </c>
      <c r="G859" t="s">
        <v>18</v>
      </c>
      <c r="H859" t="s">
        <v>19</v>
      </c>
      <c r="I859" s="9">
        <v>1423</v>
      </c>
      <c r="J859" s="9">
        <v>668.27</v>
      </c>
      <c r="K859" s="9">
        <v>502.54</v>
      </c>
      <c r="L859" s="9">
        <f>tbl_salesdata[[#This Row],[Units Sold]]*tbl_salesdata[[#This Row],[Unit Cost]]</f>
        <v>715114.42</v>
      </c>
      <c r="M859" s="9">
        <f>tbl_salesdata[[#This Row],[Units Sold]]*tbl_salesdata[[#This Row],[Unit Price]]</f>
        <v>950948.21</v>
      </c>
      <c r="N859" s="9">
        <f>tbl_salesdata[[#This Row],[Total Sales]]-tbl_salesdata[[#This Row],[Total Cost]]</f>
        <v>235833.78999999992</v>
      </c>
      <c r="O859">
        <f>tbl_salesdata[[#This Row],[Ship Date]]-tbl_salesdata[[#This Row],[Order Date]]</f>
        <v>1</v>
      </c>
      <c r="P859">
        <f>WEEKDAY(tbl_salesdata[[#This Row],[Order Date]],2)</f>
        <v>2</v>
      </c>
      <c r="Q859" t="str">
        <f>TEXT(tbl_salesdata[[#This Row],[Order Date]],"dddd")</f>
        <v>Tuesday</v>
      </c>
      <c r="R859" t="str">
        <f>IF(tbl_salesdata[[#This Row],[Weekdaynum]]&gt;5,"Yes","No")</f>
        <v>No</v>
      </c>
    </row>
    <row r="860" spans="1:18" hidden="1" x14ac:dyDescent="0.35">
      <c r="A860">
        <v>570703542</v>
      </c>
      <c r="B860" s="3">
        <v>44823</v>
      </c>
      <c r="C860" s="3">
        <v>44824</v>
      </c>
      <c r="D860" t="s">
        <v>189</v>
      </c>
      <c r="E860" t="s">
        <v>21</v>
      </c>
      <c r="F860" t="s">
        <v>30</v>
      </c>
      <c r="G860" t="s">
        <v>18</v>
      </c>
      <c r="H860" t="s">
        <v>19</v>
      </c>
      <c r="I860" s="9">
        <v>2715</v>
      </c>
      <c r="J860" s="9">
        <v>81.73</v>
      </c>
      <c r="K860" s="9">
        <v>56.67</v>
      </c>
      <c r="L860" s="9">
        <f>tbl_salesdata[[#This Row],[Units Sold]]*tbl_salesdata[[#This Row],[Unit Cost]]</f>
        <v>153859.05000000002</v>
      </c>
      <c r="M860" s="9">
        <f>tbl_salesdata[[#This Row],[Units Sold]]*tbl_salesdata[[#This Row],[Unit Price]]</f>
        <v>221896.95</v>
      </c>
      <c r="N860" s="9">
        <f>tbl_salesdata[[#This Row],[Total Sales]]-tbl_salesdata[[#This Row],[Total Cost]]</f>
        <v>68037.899999999994</v>
      </c>
      <c r="O860">
        <f>tbl_salesdata[[#This Row],[Ship Date]]-tbl_salesdata[[#This Row],[Order Date]]</f>
        <v>1</v>
      </c>
      <c r="P860">
        <f>WEEKDAY(tbl_salesdata[[#This Row],[Order Date]],2)</f>
        <v>1</v>
      </c>
      <c r="Q860" t="str">
        <f>TEXT(tbl_salesdata[[#This Row],[Order Date]],"dddd")</f>
        <v>Monday</v>
      </c>
      <c r="R860" t="str">
        <f>IF(tbl_salesdata[[#This Row],[Weekdaynum]]&gt;5,"Yes","No")</f>
        <v>No</v>
      </c>
    </row>
    <row r="861" spans="1:18" hidden="1" x14ac:dyDescent="0.35">
      <c r="A861">
        <v>132603538</v>
      </c>
      <c r="B861" s="3">
        <v>44094</v>
      </c>
      <c r="C861" s="3">
        <v>44099</v>
      </c>
      <c r="D861" t="s">
        <v>145</v>
      </c>
      <c r="E861" t="s">
        <v>21</v>
      </c>
      <c r="F861" t="s">
        <v>42</v>
      </c>
      <c r="G861" t="s">
        <v>14</v>
      </c>
      <c r="H861" t="s">
        <v>15</v>
      </c>
      <c r="I861" s="9">
        <v>9188</v>
      </c>
      <c r="J861" s="9">
        <v>437.2</v>
      </c>
      <c r="K861" s="9">
        <v>263.33</v>
      </c>
      <c r="L861" s="9">
        <f>tbl_salesdata[[#This Row],[Units Sold]]*tbl_salesdata[[#This Row],[Unit Cost]]</f>
        <v>2419476.04</v>
      </c>
      <c r="M861" s="9">
        <f>tbl_salesdata[[#This Row],[Units Sold]]*tbl_salesdata[[#This Row],[Unit Price]]</f>
        <v>4016993.6</v>
      </c>
      <c r="N861" s="9">
        <f>tbl_salesdata[[#This Row],[Total Sales]]-tbl_salesdata[[#This Row],[Total Cost]]</f>
        <v>1597517.56</v>
      </c>
      <c r="O861">
        <f>tbl_salesdata[[#This Row],[Ship Date]]-tbl_salesdata[[#This Row],[Order Date]]</f>
        <v>5</v>
      </c>
      <c r="P861">
        <f>WEEKDAY(tbl_salesdata[[#This Row],[Order Date]],2)</f>
        <v>7</v>
      </c>
      <c r="Q861" t="str">
        <f>TEXT(tbl_salesdata[[#This Row],[Order Date]],"dddd")</f>
        <v>Sunday</v>
      </c>
      <c r="R861" t="str">
        <f>IF(tbl_salesdata[[#This Row],[Weekdaynum]]&gt;5,"Yes","No")</f>
        <v>Yes</v>
      </c>
    </row>
    <row r="862" spans="1:18" hidden="1" x14ac:dyDescent="0.35">
      <c r="A862">
        <v>882304131</v>
      </c>
      <c r="B862" s="3">
        <v>44854</v>
      </c>
      <c r="C862" s="3">
        <v>44862</v>
      </c>
      <c r="D862" t="s">
        <v>16</v>
      </c>
      <c r="E862" t="s">
        <v>12</v>
      </c>
      <c r="F862" t="s">
        <v>25</v>
      </c>
      <c r="G862" t="s">
        <v>18</v>
      </c>
      <c r="H862" t="s">
        <v>15</v>
      </c>
      <c r="I862" s="9">
        <v>2254</v>
      </c>
      <c r="J862" s="9">
        <v>205.7</v>
      </c>
      <c r="K862" s="9">
        <v>117.11</v>
      </c>
      <c r="L862" s="9">
        <f>tbl_salesdata[[#This Row],[Units Sold]]*tbl_salesdata[[#This Row],[Unit Cost]]</f>
        <v>263965.94</v>
      </c>
      <c r="M862" s="9">
        <f>tbl_salesdata[[#This Row],[Units Sold]]*tbl_salesdata[[#This Row],[Unit Price]]</f>
        <v>463647.8</v>
      </c>
      <c r="N862" s="9">
        <f>tbl_salesdata[[#This Row],[Total Sales]]-tbl_salesdata[[#This Row],[Total Cost]]</f>
        <v>199681.86</v>
      </c>
      <c r="O862">
        <f>tbl_salesdata[[#This Row],[Ship Date]]-tbl_salesdata[[#This Row],[Order Date]]</f>
        <v>8</v>
      </c>
      <c r="P862">
        <f>WEEKDAY(tbl_salesdata[[#This Row],[Order Date]],2)</f>
        <v>4</v>
      </c>
      <c r="Q862" t="str">
        <f>TEXT(tbl_salesdata[[#This Row],[Order Date]],"dddd")</f>
        <v>Thursday</v>
      </c>
      <c r="R862" t="str">
        <f>IF(tbl_salesdata[[#This Row],[Weekdaynum]]&gt;5,"Yes","No")</f>
        <v>No</v>
      </c>
    </row>
    <row r="863" spans="1:18" hidden="1" x14ac:dyDescent="0.35">
      <c r="A863">
        <v>904229152</v>
      </c>
      <c r="B863" s="3">
        <v>43144</v>
      </c>
      <c r="C863" s="3">
        <v>43152</v>
      </c>
      <c r="D863" t="s">
        <v>187</v>
      </c>
      <c r="E863" t="s">
        <v>29</v>
      </c>
      <c r="F863" t="s">
        <v>13</v>
      </c>
      <c r="G863" t="s">
        <v>14</v>
      </c>
      <c r="H863" t="s">
        <v>15</v>
      </c>
      <c r="I863" s="9">
        <v>355</v>
      </c>
      <c r="J863" s="9">
        <v>255.28</v>
      </c>
      <c r="K863" s="9">
        <v>159.41999999999999</v>
      </c>
      <c r="L863" s="9">
        <f>tbl_salesdata[[#This Row],[Units Sold]]*tbl_salesdata[[#This Row],[Unit Cost]]</f>
        <v>56594.1</v>
      </c>
      <c r="M863" s="9">
        <f>tbl_salesdata[[#This Row],[Units Sold]]*tbl_salesdata[[#This Row],[Unit Price]]</f>
        <v>90624.4</v>
      </c>
      <c r="N863" s="9">
        <f>tbl_salesdata[[#This Row],[Total Sales]]-tbl_salesdata[[#This Row],[Total Cost]]</f>
        <v>34030.299999999996</v>
      </c>
      <c r="O863">
        <f>tbl_salesdata[[#This Row],[Ship Date]]-tbl_salesdata[[#This Row],[Order Date]]</f>
        <v>8</v>
      </c>
      <c r="P863">
        <f>WEEKDAY(tbl_salesdata[[#This Row],[Order Date]],2)</f>
        <v>2</v>
      </c>
      <c r="Q863" t="str">
        <f>TEXT(tbl_salesdata[[#This Row],[Order Date]],"dddd")</f>
        <v>Tuesday</v>
      </c>
      <c r="R863" t="str">
        <f>IF(tbl_salesdata[[#This Row],[Weekdaynum]]&gt;5,"Yes","No")</f>
        <v>No</v>
      </c>
    </row>
    <row r="864" spans="1:18" hidden="1" x14ac:dyDescent="0.35">
      <c r="A864">
        <v>603114926</v>
      </c>
      <c r="B864" s="3">
        <v>44626</v>
      </c>
      <c r="C864" s="3">
        <v>44634</v>
      </c>
      <c r="D864" t="s">
        <v>97</v>
      </c>
      <c r="E864" t="s">
        <v>29</v>
      </c>
      <c r="F864" t="s">
        <v>40</v>
      </c>
      <c r="G864" t="s">
        <v>18</v>
      </c>
      <c r="H864" t="s">
        <v>26</v>
      </c>
      <c r="I864" s="9">
        <v>3964</v>
      </c>
      <c r="J864" s="9">
        <v>651.21</v>
      </c>
      <c r="K864" s="9">
        <v>524.96</v>
      </c>
      <c r="L864" s="9">
        <f>tbl_salesdata[[#This Row],[Units Sold]]*tbl_salesdata[[#This Row],[Unit Cost]]</f>
        <v>2080941.4400000002</v>
      </c>
      <c r="M864" s="9">
        <f>tbl_salesdata[[#This Row],[Units Sold]]*tbl_salesdata[[#This Row],[Unit Price]]</f>
        <v>2581396.44</v>
      </c>
      <c r="N864" s="9">
        <f>tbl_salesdata[[#This Row],[Total Sales]]-tbl_salesdata[[#This Row],[Total Cost]]</f>
        <v>500454.99999999977</v>
      </c>
      <c r="O864">
        <f>tbl_salesdata[[#This Row],[Ship Date]]-tbl_salesdata[[#This Row],[Order Date]]</f>
        <v>8</v>
      </c>
      <c r="P864">
        <f>WEEKDAY(tbl_salesdata[[#This Row],[Order Date]],2)</f>
        <v>7</v>
      </c>
      <c r="Q864" t="str">
        <f>TEXT(tbl_salesdata[[#This Row],[Order Date]],"dddd")</f>
        <v>Sunday</v>
      </c>
      <c r="R864" t="str">
        <f>IF(tbl_salesdata[[#This Row],[Weekdaynum]]&gt;5,"Yes","No")</f>
        <v>Yes</v>
      </c>
    </row>
    <row r="865" spans="1:18" x14ac:dyDescent="0.35">
      <c r="A865">
        <v>458658874</v>
      </c>
      <c r="B865" s="3">
        <v>43834</v>
      </c>
      <c r="C865" s="3">
        <v>43846</v>
      </c>
      <c r="D865" t="s">
        <v>210</v>
      </c>
      <c r="E865" t="s">
        <v>38</v>
      </c>
      <c r="F865" t="s">
        <v>47</v>
      </c>
      <c r="G865" t="s">
        <v>18</v>
      </c>
      <c r="H865" t="s">
        <v>15</v>
      </c>
      <c r="I865" s="9">
        <v>6208</v>
      </c>
      <c r="J865" s="9">
        <v>421.89</v>
      </c>
      <c r="K865" s="9">
        <v>364.69</v>
      </c>
      <c r="L865" s="9">
        <f>tbl_salesdata[[#This Row],[Units Sold]]*tbl_salesdata[[#This Row],[Unit Cost]]</f>
        <v>2263995.52</v>
      </c>
      <c r="M865" s="9">
        <f>tbl_salesdata[[#This Row],[Units Sold]]*tbl_salesdata[[#This Row],[Unit Price]]</f>
        <v>2619093.12</v>
      </c>
      <c r="N865" s="9">
        <f>tbl_salesdata[[#This Row],[Total Sales]]-tbl_salesdata[[#This Row],[Total Cost]]</f>
        <v>355097.60000000009</v>
      </c>
      <c r="O865">
        <f>tbl_salesdata[[#This Row],[Ship Date]]-tbl_salesdata[[#This Row],[Order Date]]</f>
        <v>12</v>
      </c>
      <c r="P865">
        <f>WEEKDAY(tbl_salesdata[[#This Row],[Order Date]],2)</f>
        <v>6</v>
      </c>
      <c r="Q865" t="str">
        <f>TEXT(tbl_salesdata[[#This Row],[Order Date]],"dddd")</f>
        <v>Saturday</v>
      </c>
      <c r="R865" t="str">
        <f>IF(tbl_salesdata[[#This Row],[Weekdaynum]]&gt;5,"Yes","No")</f>
        <v>Yes</v>
      </c>
    </row>
    <row r="866" spans="1:18" hidden="1" x14ac:dyDescent="0.35">
      <c r="A866">
        <v>552276551</v>
      </c>
      <c r="B866" s="3">
        <v>44414</v>
      </c>
      <c r="C866" s="3">
        <v>44427</v>
      </c>
      <c r="D866" t="s">
        <v>20</v>
      </c>
      <c r="E866" t="s">
        <v>21</v>
      </c>
      <c r="F866" t="s">
        <v>47</v>
      </c>
      <c r="G866" t="s">
        <v>18</v>
      </c>
      <c r="H866" t="s">
        <v>26</v>
      </c>
      <c r="I866" s="9">
        <v>9759</v>
      </c>
      <c r="J866" s="9">
        <v>421.89</v>
      </c>
      <c r="K866" s="9">
        <v>364.69</v>
      </c>
      <c r="L866" s="9">
        <f>tbl_salesdata[[#This Row],[Units Sold]]*tbl_salesdata[[#This Row],[Unit Cost]]</f>
        <v>3559009.71</v>
      </c>
      <c r="M866" s="9">
        <f>tbl_salesdata[[#This Row],[Units Sold]]*tbl_salesdata[[#This Row],[Unit Price]]</f>
        <v>4117224.51</v>
      </c>
      <c r="N866" s="9">
        <f>tbl_salesdata[[#This Row],[Total Sales]]-tbl_salesdata[[#This Row],[Total Cost]]</f>
        <v>558214.79999999981</v>
      </c>
      <c r="O866">
        <f>tbl_salesdata[[#This Row],[Ship Date]]-tbl_salesdata[[#This Row],[Order Date]]</f>
        <v>13</v>
      </c>
      <c r="P866">
        <f>WEEKDAY(tbl_salesdata[[#This Row],[Order Date]],2)</f>
        <v>5</v>
      </c>
      <c r="Q866" t="str">
        <f>TEXT(tbl_salesdata[[#This Row],[Order Date]],"dddd")</f>
        <v>Friday</v>
      </c>
      <c r="R866" t="str">
        <f>IF(tbl_salesdata[[#This Row],[Weekdaynum]]&gt;5,"Yes","No")</f>
        <v>No</v>
      </c>
    </row>
    <row r="867" spans="1:18" hidden="1" x14ac:dyDescent="0.35">
      <c r="A867">
        <v>163587558</v>
      </c>
      <c r="B867" s="3">
        <v>42451</v>
      </c>
      <c r="C867" s="3">
        <v>42459</v>
      </c>
      <c r="D867" t="s">
        <v>175</v>
      </c>
      <c r="E867" t="s">
        <v>21</v>
      </c>
      <c r="F867" t="s">
        <v>17</v>
      </c>
      <c r="G867" t="s">
        <v>18</v>
      </c>
      <c r="H867" t="s">
        <v>15</v>
      </c>
      <c r="I867" s="9">
        <v>8048</v>
      </c>
      <c r="J867" s="9">
        <v>152.58000000000001</v>
      </c>
      <c r="K867" s="9">
        <v>97.44</v>
      </c>
      <c r="L867" s="9">
        <f>tbl_salesdata[[#This Row],[Units Sold]]*tbl_salesdata[[#This Row],[Unit Cost]]</f>
        <v>784197.12</v>
      </c>
      <c r="M867" s="9">
        <f>tbl_salesdata[[#This Row],[Units Sold]]*tbl_salesdata[[#This Row],[Unit Price]]</f>
        <v>1227963.8400000001</v>
      </c>
      <c r="N867" s="9">
        <f>tbl_salesdata[[#This Row],[Total Sales]]-tbl_salesdata[[#This Row],[Total Cost]]</f>
        <v>443766.72000000009</v>
      </c>
      <c r="O867">
        <f>tbl_salesdata[[#This Row],[Ship Date]]-tbl_salesdata[[#This Row],[Order Date]]</f>
        <v>8</v>
      </c>
      <c r="P867">
        <f>WEEKDAY(tbl_salesdata[[#This Row],[Order Date]],2)</f>
        <v>2</v>
      </c>
      <c r="Q867" t="str">
        <f>TEXT(tbl_salesdata[[#This Row],[Order Date]],"dddd")</f>
        <v>Tuesday</v>
      </c>
      <c r="R867" t="str">
        <f>IF(tbl_salesdata[[#This Row],[Weekdaynum]]&gt;5,"Yes","No")</f>
        <v>No</v>
      </c>
    </row>
    <row r="868" spans="1:18" hidden="1" x14ac:dyDescent="0.35">
      <c r="A868">
        <v>873929631</v>
      </c>
      <c r="B868" s="3">
        <v>43877</v>
      </c>
      <c r="C868" s="3">
        <v>43884</v>
      </c>
      <c r="D868" t="s">
        <v>112</v>
      </c>
      <c r="E868" t="s">
        <v>12</v>
      </c>
      <c r="F868" t="s">
        <v>22</v>
      </c>
      <c r="G868" t="s">
        <v>18</v>
      </c>
      <c r="H868" t="s">
        <v>15</v>
      </c>
      <c r="I868" s="9">
        <v>4053</v>
      </c>
      <c r="J868" s="9">
        <v>47.45</v>
      </c>
      <c r="K868" s="9">
        <v>31.79</v>
      </c>
      <c r="L868" s="9">
        <f>tbl_salesdata[[#This Row],[Units Sold]]*tbl_salesdata[[#This Row],[Unit Cost]]</f>
        <v>128844.87</v>
      </c>
      <c r="M868" s="9">
        <f>tbl_salesdata[[#This Row],[Units Sold]]*tbl_salesdata[[#This Row],[Unit Price]]</f>
        <v>192314.85</v>
      </c>
      <c r="N868" s="9">
        <f>tbl_salesdata[[#This Row],[Total Sales]]-tbl_salesdata[[#This Row],[Total Cost]]</f>
        <v>63469.98000000001</v>
      </c>
      <c r="O868">
        <f>tbl_salesdata[[#This Row],[Ship Date]]-tbl_salesdata[[#This Row],[Order Date]]</f>
        <v>7</v>
      </c>
      <c r="P868">
        <f>WEEKDAY(tbl_salesdata[[#This Row],[Order Date]],2)</f>
        <v>7</v>
      </c>
      <c r="Q868" t="str">
        <f>TEXT(tbl_salesdata[[#This Row],[Order Date]],"dddd")</f>
        <v>Sunday</v>
      </c>
      <c r="R868" t="str">
        <f>IF(tbl_salesdata[[#This Row],[Weekdaynum]]&gt;5,"Yes","No")</f>
        <v>Yes</v>
      </c>
    </row>
    <row r="869" spans="1:18" hidden="1" x14ac:dyDescent="0.35">
      <c r="A869">
        <v>739601600</v>
      </c>
      <c r="B869" s="3">
        <v>44222</v>
      </c>
      <c r="C869" s="3">
        <v>44226</v>
      </c>
      <c r="D869" t="s">
        <v>75</v>
      </c>
      <c r="E869" t="s">
        <v>38</v>
      </c>
      <c r="F869" t="s">
        <v>25</v>
      </c>
      <c r="G869" t="s">
        <v>14</v>
      </c>
      <c r="H869" t="s">
        <v>26</v>
      </c>
      <c r="I869" s="9">
        <v>3404</v>
      </c>
      <c r="J869" s="9">
        <v>205.7</v>
      </c>
      <c r="K869" s="9">
        <v>117.11</v>
      </c>
      <c r="L869" s="9">
        <f>tbl_salesdata[[#This Row],[Units Sold]]*tbl_salesdata[[#This Row],[Unit Cost]]</f>
        <v>398642.44</v>
      </c>
      <c r="M869" s="9">
        <f>tbl_salesdata[[#This Row],[Units Sold]]*tbl_salesdata[[#This Row],[Unit Price]]</f>
        <v>700202.79999999993</v>
      </c>
      <c r="N869" s="9">
        <f>tbl_salesdata[[#This Row],[Total Sales]]-tbl_salesdata[[#This Row],[Total Cost]]</f>
        <v>301560.35999999993</v>
      </c>
      <c r="O869">
        <f>tbl_salesdata[[#This Row],[Ship Date]]-tbl_salesdata[[#This Row],[Order Date]]</f>
        <v>4</v>
      </c>
      <c r="P869">
        <f>WEEKDAY(tbl_salesdata[[#This Row],[Order Date]],2)</f>
        <v>2</v>
      </c>
      <c r="Q869" t="str">
        <f>TEXT(tbl_salesdata[[#This Row],[Order Date]],"dddd")</f>
        <v>Tuesday</v>
      </c>
      <c r="R869" t="str">
        <f>IF(tbl_salesdata[[#This Row],[Weekdaynum]]&gt;5,"Yes","No")</f>
        <v>No</v>
      </c>
    </row>
    <row r="870" spans="1:18" hidden="1" x14ac:dyDescent="0.35">
      <c r="A870">
        <v>137214791</v>
      </c>
      <c r="B870" s="3">
        <v>44829</v>
      </c>
      <c r="C870" s="3">
        <v>44832</v>
      </c>
      <c r="D870" t="s">
        <v>88</v>
      </c>
      <c r="E870" t="s">
        <v>38</v>
      </c>
      <c r="F870" t="s">
        <v>42</v>
      </c>
      <c r="G870" t="s">
        <v>14</v>
      </c>
      <c r="H870" t="s">
        <v>15</v>
      </c>
      <c r="I870" s="9">
        <v>3761</v>
      </c>
      <c r="J870" s="9">
        <v>437.2</v>
      </c>
      <c r="K870" s="9">
        <v>263.33</v>
      </c>
      <c r="L870" s="9">
        <f>tbl_salesdata[[#This Row],[Units Sold]]*tbl_salesdata[[#This Row],[Unit Cost]]</f>
        <v>990384.12999999989</v>
      </c>
      <c r="M870" s="9">
        <f>tbl_salesdata[[#This Row],[Units Sold]]*tbl_salesdata[[#This Row],[Unit Price]]</f>
        <v>1644309.2</v>
      </c>
      <c r="N870" s="9">
        <f>tbl_salesdata[[#This Row],[Total Sales]]-tbl_salesdata[[#This Row],[Total Cost]]</f>
        <v>653925.07000000007</v>
      </c>
      <c r="O870">
        <f>tbl_salesdata[[#This Row],[Ship Date]]-tbl_salesdata[[#This Row],[Order Date]]</f>
        <v>3</v>
      </c>
      <c r="P870">
        <f>WEEKDAY(tbl_salesdata[[#This Row],[Order Date]],2)</f>
        <v>7</v>
      </c>
      <c r="Q870" t="str">
        <f>TEXT(tbl_salesdata[[#This Row],[Order Date]],"dddd")</f>
        <v>Sunday</v>
      </c>
      <c r="R870" t="str">
        <f>IF(tbl_salesdata[[#This Row],[Weekdaynum]]&gt;5,"Yes","No")</f>
        <v>Yes</v>
      </c>
    </row>
    <row r="871" spans="1:18" hidden="1" x14ac:dyDescent="0.35">
      <c r="A871">
        <v>413693034</v>
      </c>
      <c r="B871" s="3">
        <v>43703</v>
      </c>
      <c r="C871" s="3">
        <v>43708</v>
      </c>
      <c r="D871" t="s">
        <v>133</v>
      </c>
      <c r="E871" t="s">
        <v>38</v>
      </c>
      <c r="F871" t="s">
        <v>56</v>
      </c>
      <c r="G871" t="s">
        <v>18</v>
      </c>
      <c r="H871" t="s">
        <v>19</v>
      </c>
      <c r="I871" s="9">
        <v>9817</v>
      </c>
      <c r="J871" s="9">
        <v>9.33</v>
      </c>
      <c r="K871" s="9">
        <v>6.92</v>
      </c>
      <c r="L871" s="9">
        <f>tbl_salesdata[[#This Row],[Units Sold]]*tbl_salesdata[[#This Row],[Unit Cost]]</f>
        <v>67933.64</v>
      </c>
      <c r="M871" s="9">
        <f>tbl_salesdata[[#This Row],[Units Sold]]*tbl_salesdata[[#This Row],[Unit Price]]</f>
        <v>91592.61</v>
      </c>
      <c r="N871" s="9">
        <f>tbl_salesdata[[#This Row],[Total Sales]]-tbl_salesdata[[#This Row],[Total Cost]]</f>
        <v>23658.97</v>
      </c>
      <c r="O871">
        <f>tbl_salesdata[[#This Row],[Ship Date]]-tbl_salesdata[[#This Row],[Order Date]]</f>
        <v>5</v>
      </c>
      <c r="P871">
        <f>WEEKDAY(tbl_salesdata[[#This Row],[Order Date]],2)</f>
        <v>1</v>
      </c>
      <c r="Q871" t="str">
        <f>TEXT(tbl_salesdata[[#This Row],[Order Date]],"dddd")</f>
        <v>Monday</v>
      </c>
      <c r="R871" t="str">
        <f>IF(tbl_salesdata[[#This Row],[Weekdaynum]]&gt;5,"Yes","No")</f>
        <v>No</v>
      </c>
    </row>
    <row r="872" spans="1:18" x14ac:dyDescent="0.35">
      <c r="A872">
        <v>829356467</v>
      </c>
      <c r="B872" s="3">
        <v>44072</v>
      </c>
      <c r="C872" s="3">
        <v>44075</v>
      </c>
      <c r="D872" t="s">
        <v>60</v>
      </c>
      <c r="E872" t="s">
        <v>21</v>
      </c>
      <c r="F872" t="s">
        <v>76</v>
      </c>
      <c r="G872" t="s">
        <v>14</v>
      </c>
      <c r="H872" t="s">
        <v>26</v>
      </c>
      <c r="I872" s="9">
        <v>3864</v>
      </c>
      <c r="J872" s="9">
        <v>668.27</v>
      </c>
      <c r="K872" s="9">
        <v>502.54</v>
      </c>
      <c r="L872" s="9">
        <f>tbl_salesdata[[#This Row],[Units Sold]]*tbl_salesdata[[#This Row],[Unit Cost]]</f>
        <v>1941814.56</v>
      </c>
      <c r="M872" s="9">
        <f>tbl_salesdata[[#This Row],[Units Sold]]*tbl_salesdata[[#This Row],[Unit Price]]</f>
        <v>2582195.2799999998</v>
      </c>
      <c r="N872" s="9">
        <f>tbl_salesdata[[#This Row],[Total Sales]]-tbl_salesdata[[#This Row],[Total Cost]]</f>
        <v>640380.71999999974</v>
      </c>
      <c r="O872">
        <f>tbl_salesdata[[#This Row],[Ship Date]]-tbl_salesdata[[#This Row],[Order Date]]</f>
        <v>3</v>
      </c>
      <c r="P872">
        <f>WEEKDAY(tbl_salesdata[[#This Row],[Order Date]],2)</f>
        <v>6</v>
      </c>
      <c r="Q872" t="str">
        <f>TEXT(tbl_salesdata[[#This Row],[Order Date]],"dddd")</f>
        <v>Saturday</v>
      </c>
      <c r="R872" t="str">
        <f>IF(tbl_salesdata[[#This Row],[Weekdaynum]]&gt;5,"Yes","No")</f>
        <v>Yes</v>
      </c>
    </row>
    <row r="873" spans="1:18" hidden="1" x14ac:dyDescent="0.35">
      <c r="A873">
        <v>342502486</v>
      </c>
      <c r="B873" s="3">
        <v>44791</v>
      </c>
      <c r="C873" s="3">
        <v>44798</v>
      </c>
      <c r="D873" t="s">
        <v>88</v>
      </c>
      <c r="E873" t="s">
        <v>38</v>
      </c>
      <c r="F873" t="s">
        <v>13</v>
      </c>
      <c r="G873" t="s">
        <v>18</v>
      </c>
      <c r="H873" t="s">
        <v>26</v>
      </c>
      <c r="I873" s="9">
        <v>2952</v>
      </c>
      <c r="J873" s="9">
        <v>255.28</v>
      </c>
      <c r="K873" s="9">
        <v>159.41999999999999</v>
      </c>
      <c r="L873" s="9">
        <f>tbl_salesdata[[#This Row],[Units Sold]]*tbl_salesdata[[#This Row],[Unit Cost]]</f>
        <v>470607.83999999997</v>
      </c>
      <c r="M873" s="9">
        <f>tbl_salesdata[[#This Row],[Units Sold]]*tbl_salesdata[[#This Row],[Unit Price]]</f>
        <v>753586.56</v>
      </c>
      <c r="N873" s="9">
        <f>tbl_salesdata[[#This Row],[Total Sales]]-tbl_salesdata[[#This Row],[Total Cost]]</f>
        <v>282978.72000000009</v>
      </c>
      <c r="O873">
        <f>tbl_salesdata[[#This Row],[Ship Date]]-tbl_salesdata[[#This Row],[Order Date]]</f>
        <v>7</v>
      </c>
      <c r="P873">
        <f>WEEKDAY(tbl_salesdata[[#This Row],[Order Date]],2)</f>
        <v>4</v>
      </c>
      <c r="Q873" t="str">
        <f>TEXT(tbl_salesdata[[#This Row],[Order Date]],"dddd")</f>
        <v>Thursday</v>
      </c>
      <c r="R873" t="str">
        <f>IF(tbl_salesdata[[#This Row],[Weekdaynum]]&gt;5,"Yes","No")</f>
        <v>No</v>
      </c>
    </row>
    <row r="874" spans="1:18" hidden="1" x14ac:dyDescent="0.35">
      <c r="A874">
        <v>790243852</v>
      </c>
      <c r="B874" s="3">
        <v>42033</v>
      </c>
      <c r="C874" s="3">
        <v>42038</v>
      </c>
      <c r="D874" t="s">
        <v>85</v>
      </c>
      <c r="E874" t="s">
        <v>12</v>
      </c>
      <c r="F874" t="s">
        <v>42</v>
      </c>
      <c r="G874" t="s">
        <v>18</v>
      </c>
      <c r="H874" t="s">
        <v>26</v>
      </c>
      <c r="I874" s="9">
        <v>9572</v>
      </c>
      <c r="J874" s="9">
        <v>437.2</v>
      </c>
      <c r="K874" s="9">
        <v>263.33</v>
      </c>
      <c r="L874" s="9">
        <f>tbl_salesdata[[#This Row],[Units Sold]]*tbl_salesdata[[#This Row],[Unit Cost]]</f>
        <v>2520594.7599999998</v>
      </c>
      <c r="M874" s="9">
        <f>tbl_salesdata[[#This Row],[Units Sold]]*tbl_salesdata[[#This Row],[Unit Price]]</f>
        <v>4184878.4</v>
      </c>
      <c r="N874" s="9">
        <f>tbl_salesdata[[#This Row],[Total Sales]]-tbl_salesdata[[#This Row],[Total Cost]]</f>
        <v>1664283.6400000001</v>
      </c>
      <c r="O874">
        <f>tbl_salesdata[[#This Row],[Ship Date]]-tbl_salesdata[[#This Row],[Order Date]]</f>
        <v>5</v>
      </c>
      <c r="P874">
        <f>WEEKDAY(tbl_salesdata[[#This Row],[Order Date]],2)</f>
        <v>4</v>
      </c>
      <c r="Q874" t="str">
        <f>TEXT(tbl_salesdata[[#This Row],[Order Date]],"dddd")</f>
        <v>Thursday</v>
      </c>
      <c r="R874" t="str">
        <f>IF(tbl_salesdata[[#This Row],[Weekdaynum]]&gt;5,"Yes","No")</f>
        <v>No</v>
      </c>
    </row>
    <row r="875" spans="1:18" hidden="1" x14ac:dyDescent="0.35">
      <c r="A875">
        <v>107670581</v>
      </c>
      <c r="B875" s="3">
        <v>43564</v>
      </c>
      <c r="C875" s="3">
        <v>43573</v>
      </c>
      <c r="D875" t="s">
        <v>43</v>
      </c>
      <c r="E875" t="s">
        <v>24</v>
      </c>
      <c r="F875" t="s">
        <v>30</v>
      </c>
      <c r="G875" t="s">
        <v>14</v>
      </c>
      <c r="H875" t="s">
        <v>15</v>
      </c>
      <c r="I875" s="9">
        <v>972</v>
      </c>
      <c r="J875" s="9">
        <v>81.73</v>
      </c>
      <c r="K875" s="9">
        <v>56.67</v>
      </c>
      <c r="L875" s="9">
        <f>tbl_salesdata[[#This Row],[Units Sold]]*tbl_salesdata[[#This Row],[Unit Cost]]</f>
        <v>55083.240000000005</v>
      </c>
      <c r="M875" s="9">
        <f>tbl_salesdata[[#This Row],[Units Sold]]*tbl_salesdata[[#This Row],[Unit Price]]</f>
        <v>79441.56</v>
      </c>
      <c r="N875" s="9">
        <f>tbl_salesdata[[#This Row],[Total Sales]]-tbl_salesdata[[#This Row],[Total Cost]]</f>
        <v>24358.319999999992</v>
      </c>
      <c r="O875">
        <f>tbl_salesdata[[#This Row],[Ship Date]]-tbl_salesdata[[#This Row],[Order Date]]</f>
        <v>9</v>
      </c>
      <c r="P875">
        <f>WEEKDAY(tbl_salesdata[[#This Row],[Order Date]],2)</f>
        <v>2</v>
      </c>
      <c r="Q875" t="str">
        <f>TEXT(tbl_salesdata[[#This Row],[Order Date]],"dddd")</f>
        <v>Tuesday</v>
      </c>
      <c r="R875" t="str">
        <f>IF(tbl_salesdata[[#This Row],[Weekdaynum]]&gt;5,"Yes","No")</f>
        <v>No</v>
      </c>
    </row>
    <row r="876" spans="1:18" hidden="1" x14ac:dyDescent="0.35">
      <c r="A876">
        <v>443269002</v>
      </c>
      <c r="B876" s="3">
        <v>43489</v>
      </c>
      <c r="C876" s="3">
        <v>43505</v>
      </c>
      <c r="D876" t="s">
        <v>192</v>
      </c>
      <c r="E876" t="s">
        <v>32</v>
      </c>
      <c r="F876" t="s">
        <v>76</v>
      </c>
      <c r="G876" t="s">
        <v>14</v>
      </c>
      <c r="H876" t="s">
        <v>34</v>
      </c>
      <c r="I876" s="9">
        <v>2003</v>
      </c>
      <c r="J876" s="9">
        <v>668.27</v>
      </c>
      <c r="K876" s="9">
        <v>502.54</v>
      </c>
      <c r="L876" s="9">
        <f>tbl_salesdata[[#This Row],[Units Sold]]*tbl_salesdata[[#This Row],[Unit Cost]]</f>
        <v>1006587.62</v>
      </c>
      <c r="M876" s="9">
        <f>tbl_salesdata[[#This Row],[Units Sold]]*tbl_salesdata[[#This Row],[Unit Price]]</f>
        <v>1338544.81</v>
      </c>
      <c r="N876" s="9">
        <f>tbl_salesdata[[#This Row],[Total Sales]]-tbl_salesdata[[#This Row],[Total Cost]]</f>
        <v>331957.19000000006</v>
      </c>
      <c r="O876">
        <f>tbl_salesdata[[#This Row],[Ship Date]]-tbl_salesdata[[#This Row],[Order Date]]</f>
        <v>16</v>
      </c>
      <c r="P876">
        <f>WEEKDAY(tbl_salesdata[[#This Row],[Order Date]],2)</f>
        <v>4</v>
      </c>
      <c r="Q876" t="str">
        <f>TEXT(tbl_salesdata[[#This Row],[Order Date]],"dddd")</f>
        <v>Thursday</v>
      </c>
      <c r="R876" t="str">
        <f>IF(tbl_salesdata[[#This Row],[Weekdaynum]]&gt;5,"Yes","No")</f>
        <v>No</v>
      </c>
    </row>
    <row r="877" spans="1:18" hidden="1" x14ac:dyDescent="0.35">
      <c r="A877">
        <v>415837943</v>
      </c>
      <c r="B877" s="3">
        <v>43840</v>
      </c>
      <c r="C877" s="3">
        <v>43841</v>
      </c>
      <c r="D877" t="s">
        <v>188</v>
      </c>
      <c r="E877" t="s">
        <v>21</v>
      </c>
      <c r="F877" t="s">
        <v>13</v>
      </c>
      <c r="G877" t="s">
        <v>18</v>
      </c>
      <c r="H877" t="s">
        <v>15</v>
      </c>
      <c r="I877" s="9">
        <v>4543</v>
      </c>
      <c r="J877" s="9">
        <v>255.28</v>
      </c>
      <c r="K877" s="9">
        <v>159.41999999999999</v>
      </c>
      <c r="L877" s="9">
        <f>tbl_salesdata[[#This Row],[Units Sold]]*tbl_salesdata[[#This Row],[Unit Cost]]</f>
        <v>724245.05999999994</v>
      </c>
      <c r="M877" s="9">
        <f>tbl_salesdata[[#This Row],[Units Sold]]*tbl_salesdata[[#This Row],[Unit Price]]</f>
        <v>1159737.04</v>
      </c>
      <c r="N877" s="9">
        <f>tbl_salesdata[[#This Row],[Total Sales]]-tbl_salesdata[[#This Row],[Total Cost]]</f>
        <v>435491.9800000001</v>
      </c>
      <c r="O877">
        <f>tbl_salesdata[[#This Row],[Ship Date]]-tbl_salesdata[[#This Row],[Order Date]]</f>
        <v>1</v>
      </c>
      <c r="P877">
        <f>WEEKDAY(tbl_salesdata[[#This Row],[Order Date]],2)</f>
        <v>5</v>
      </c>
      <c r="Q877" t="str">
        <f>TEXT(tbl_salesdata[[#This Row],[Order Date]],"dddd")</f>
        <v>Friday</v>
      </c>
      <c r="R877" t="str">
        <f>IF(tbl_salesdata[[#This Row],[Weekdaynum]]&gt;5,"Yes","No")</f>
        <v>No</v>
      </c>
    </row>
    <row r="878" spans="1:18" hidden="1" x14ac:dyDescent="0.35">
      <c r="A878">
        <v>964488732</v>
      </c>
      <c r="B878" s="3">
        <v>42498</v>
      </c>
      <c r="C878" s="3">
        <v>42499</v>
      </c>
      <c r="D878" t="s">
        <v>196</v>
      </c>
      <c r="E878" t="s">
        <v>32</v>
      </c>
      <c r="F878" t="s">
        <v>22</v>
      </c>
      <c r="G878" t="s">
        <v>18</v>
      </c>
      <c r="H878" t="s">
        <v>26</v>
      </c>
      <c r="I878" s="9">
        <v>2504</v>
      </c>
      <c r="J878" s="9">
        <v>47.45</v>
      </c>
      <c r="K878" s="9">
        <v>31.79</v>
      </c>
      <c r="L878" s="9">
        <f>tbl_salesdata[[#This Row],[Units Sold]]*tbl_salesdata[[#This Row],[Unit Cost]]</f>
        <v>79602.16</v>
      </c>
      <c r="M878" s="9">
        <f>tbl_salesdata[[#This Row],[Units Sold]]*tbl_salesdata[[#This Row],[Unit Price]]</f>
        <v>118814.8</v>
      </c>
      <c r="N878" s="9">
        <f>tbl_salesdata[[#This Row],[Total Sales]]-tbl_salesdata[[#This Row],[Total Cost]]</f>
        <v>39212.639999999999</v>
      </c>
      <c r="O878">
        <f>tbl_salesdata[[#This Row],[Ship Date]]-tbl_salesdata[[#This Row],[Order Date]]</f>
        <v>1</v>
      </c>
      <c r="P878">
        <f>WEEKDAY(tbl_salesdata[[#This Row],[Order Date]],2)</f>
        <v>7</v>
      </c>
      <c r="Q878" t="str">
        <f>TEXT(tbl_salesdata[[#This Row],[Order Date]],"dddd")</f>
        <v>Sunday</v>
      </c>
      <c r="R878" t="str">
        <f>IF(tbl_salesdata[[#This Row],[Weekdaynum]]&gt;5,"Yes","No")</f>
        <v>Yes</v>
      </c>
    </row>
    <row r="879" spans="1:18" hidden="1" x14ac:dyDescent="0.35">
      <c r="A879">
        <v>398645198</v>
      </c>
      <c r="B879" s="3">
        <v>43237</v>
      </c>
      <c r="C879" s="3">
        <v>43257</v>
      </c>
      <c r="D879" t="s">
        <v>145</v>
      </c>
      <c r="E879" t="s">
        <v>21</v>
      </c>
      <c r="F879" t="s">
        <v>13</v>
      </c>
      <c r="G879" t="s">
        <v>18</v>
      </c>
      <c r="H879" t="s">
        <v>34</v>
      </c>
      <c r="I879" s="9">
        <v>6828</v>
      </c>
      <c r="J879" s="9">
        <v>255.28</v>
      </c>
      <c r="K879" s="9">
        <v>159.41999999999999</v>
      </c>
      <c r="L879" s="9">
        <f>tbl_salesdata[[#This Row],[Units Sold]]*tbl_salesdata[[#This Row],[Unit Cost]]</f>
        <v>1088519.76</v>
      </c>
      <c r="M879" s="9">
        <f>tbl_salesdata[[#This Row],[Units Sold]]*tbl_salesdata[[#This Row],[Unit Price]]</f>
        <v>1743051.84</v>
      </c>
      <c r="N879" s="9">
        <f>tbl_salesdata[[#This Row],[Total Sales]]-tbl_salesdata[[#This Row],[Total Cost]]</f>
        <v>654532.08000000007</v>
      </c>
      <c r="O879">
        <f>tbl_salesdata[[#This Row],[Ship Date]]-tbl_salesdata[[#This Row],[Order Date]]</f>
        <v>20</v>
      </c>
      <c r="P879">
        <f>WEEKDAY(tbl_salesdata[[#This Row],[Order Date]],2)</f>
        <v>4</v>
      </c>
      <c r="Q879" t="str">
        <f>TEXT(tbl_salesdata[[#This Row],[Order Date]],"dddd")</f>
        <v>Thursday</v>
      </c>
      <c r="R879" t="str">
        <f>IF(tbl_salesdata[[#This Row],[Weekdaynum]]&gt;5,"Yes","No")</f>
        <v>No</v>
      </c>
    </row>
    <row r="880" spans="1:18" hidden="1" x14ac:dyDescent="0.35">
      <c r="A880">
        <v>248043668</v>
      </c>
      <c r="B880" s="3">
        <v>44796</v>
      </c>
      <c r="C880" s="3">
        <v>44810</v>
      </c>
      <c r="D880" t="s">
        <v>111</v>
      </c>
      <c r="E880" t="s">
        <v>38</v>
      </c>
      <c r="F880" t="s">
        <v>56</v>
      </c>
      <c r="G880" t="s">
        <v>14</v>
      </c>
      <c r="H880" t="s">
        <v>19</v>
      </c>
      <c r="I880" s="9">
        <v>488</v>
      </c>
      <c r="J880" s="9">
        <v>9.33</v>
      </c>
      <c r="K880" s="9">
        <v>6.92</v>
      </c>
      <c r="L880" s="9">
        <f>tbl_salesdata[[#This Row],[Units Sold]]*tbl_salesdata[[#This Row],[Unit Cost]]</f>
        <v>3376.96</v>
      </c>
      <c r="M880" s="9">
        <f>tbl_salesdata[[#This Row],[Units Sold]]*tbl_salesdata[[#This Row],[Unit Price]]</f>
        <v>4553.04</v>
      </c>
      <c r="N880" s="9">
        <f>tbl_salesdata[[#This Row],[Total Sales]]-tbl_salesdata[[#This Row],[Total Cost]]</f>
        <v>1176.08</v>
      </c>
      <c r="O880">
        <f>tbl_salesdata[[#This Row],[Ship Date]]-tbl_salesdata[[#This Row],[Order Date]]</f>
        <v>14</v>
      </c>
      <c r="P880">
        <f>WEEKDAY(tbl_salesdata[[#This Row],[Order Date]],2)</f>
        <v>2</v>
      </c>
      <c r="Q880" t="str">
        <f>TEXT(tbl_salesdata[[#This Row],[Order Date]],"dddd")</f>
        <v>Tuesday</v>
      </c>
      <c r="R880" t="str">
        <f>IF(tbl_salesdata[[#This Row],[Weekdaynum]]&gt;5,"Yes","No")</f>
        <v>No</v>
      </c>
    </row>
    <row r="881" spans="1:18" hidden="1" x14ac:dyDescent="0.35">
      <c r="A881">
        <v>312732970</v>
      </c>
      <c r="B881" s="3">
        <v>43301</v>
      </c>
      <c r="C881" s="3">
        <v>43304</v>
      </c>
      <c r="D881" t="s">
        <v>216</v>
      </c>
      <c r="E881" t="s">
        <v>51</v>
      </c>
      <c r="F881" t="s">
        <v>42</v>
      </c>
      <c r="G881" t="s">
        <v>14</v>
      </c>
      <c r="H881" t="s">
        <v>19</v>
      </c>
      <c r="I881" s="9">
        <v>3490</v>
      </c>
      <c r="J881" s="9">
        <v>437.2</v>
      </c>
      <c r="K881" s="9">
        <v>263.33</v>
      </c>
      <c r="L881" s="9">
        <f>tbl_salesdata[[#This Row],[Units Sold]]*tbl_salesdata[[#This Row],[Unit Cost]]</f>
        <v>919021.7</v>
      </c>
      <c r="M881" s="9">
        <f>tbl_salesdata[[#This Row],[Units Sold]]*tbl_salesdata[[#This Row],[Unit Price]]</f>
        <v>1525828</v>
      </c>
      <c r="N881" s="9">
        <f>tbl_salesdata[[#This Row],[Total Sales]]-tbl_salesdata[[#This Row],[Total Cost]]</f>
        <v>606806.30000000005</v>
      </c>
      <c r="O881">
        <f>tbl_salesdata[[#This Row],[Ship Date]]-tbl_salesdata[[#This Row],[Order Date]]</f>
        <v>3</v>
      </c>
      <c r="P881">
        <f>WEEKDAY(tbl_salesdata[[#This Row],[Order Date]],2)</f>
        <v>5</v>
      </c>
      <c r="Q881" t="str">
        <f>TEXT(tbl_salesdata[[#This Row],[Order Date]],"dddd")</f>
        <v>Friday</v>
      </c>
      <c r="R881" t="str">
        <f>IF(tbl_salesdata[[#This Row],[Weekdaynum]]&gt;5,"Yes","No")</f>
        <v>No</v>
      </c>
    </row>
    <row r="882" spans="1:18" x14ac:dyDescent="0.35">
      <c r="A882">
        <v>646572291</v>
      </c>
      <c r="B882" s="3">
        <v>44688</v>
      </c>
      <c r="C882" s="3">
        <v>44695</v>
      </c>
      <c r="D882" t="s">
        <v>61</v>
      </c>
      <c r="E882" t="s">
        <v>12</v>
      </c>
      <c r="F882" t="s">
        <v>40</v>
      </c>
      <c r="G882" t="s">
        <v>14</v>
      </c>
      <c r="H882" t="s">
        <v>34</v>
      </c>
      <c r="I882" s="9">
        <v>3964</v>
      </c>
      <c r="J882" s="9">
        <v>651.21</v>
      </c>
      <c r="K882" s="9">
        <v>524.96</v>
      </c>
      <c r="L882" s="9">
        <f>tbl_salesdata[[#This Row],[Units Sold]]*tbl_salesdata[[#This Row],[Unit Cost]]</f>
        <v>2080941.4400000002</v>
      </c>
      <c r="M882" s="9">
        <f>tbl_salesdata[[#This Row],[Units Sold]]*tbl_salesdata[[#This Row],[Unit Price]]</f>
        <v>2581396.44</v>
      </c>
      <c r="N882" s="9">
        <f>tbl_salesdata[[#This Row],[Total Sales]]-tbl_salesdata[[#This Row],[Total Cost]]</f>
        <v>500454.99999999977</v>
      </c>
      <c r="O882">
        <f>tbl_salesdata[[#This Row],[Ship Date]]-tbl_salesdata[[#This Row],[Order Date]]</f>
        <v>7</v>
      </c>
      <c r="P882">
        <f>WEEKDAY(tbl_salesdata[[#This Row],[Order Date]],2)</f>
        <v>6</v>
      </c>
      <c r="Q882" t="str">
        <f>TEXT(tbl_salesdata[[#This Row],[Order Date]],"dddd")</f>
        <v>Saturday</v>
      </c>
      <c r="R882" t="str">
        <f>IF(tbl_salesdata[[#This Row],[Weekdaynum]]&gt;5,"Yes","No")</f>
        <v>Yes</v>
      </c>
    </row>
    <row r="883" spans="1:18" hidden="1" x14ac:dyDescent="0.35">
      <c r="A883">
        <v>639741885</v>
      </c>
      <c r="B883" s="3">
        <v>42460</v>
      </c>
      <c r="C883" s="3">
        <v>42464</v>
      </c>
      <c r="D883" t="s">
        <v>97</v>
      </c>
      <c r="E883" t="s">
        <v>29</v>
      </c>
      <c r="F883" t="s">
        <v>76</v>
      </c>
      <c r="G883" t="s">
        <v>18</v>
      </c>
      <c r="H883" t="s">
        <v>19</v>
      </c>
      <c r="I883" s="9">
        <v>2695</v>
      </c>
      <c r="J883" s="9">
        <v>668.27</v>
      </c>
      <c r="K883" s="9">
        <v>502.54</v>
      </c>
      <c r="L883" s="9">
        <f>tbl_salesdata[[#This Row],[Units Sold]]*tbl_salesdata[[#This Row],[Unit Cost]]</f>
        <v>1354345.3</v>
      </c>
      <c r="M883" s="9">
        <f>tbl_salesdata[[#This Row],[Units Sold]]*tbl_salesdata[[#This Row],[Unit Price]]</f>
        <v>1800987.65</v>
      </c>
      <c r="N883" s="9">
        <f>tbl_salesdata[[#This Row],[Total Sales]]-tbl_salesdata[[#This Row],[Total Cost]]</f>
        <v>446642.34999999986</v>
      </c>
      <c r="O883">
        <f>tbl_salesdata[[#This Row],[Ship Date]]-tbl_salesdata[[#This Row],[Order Date]]</f>
        <v>4</v>
      </c>
      <c r="P883">
        <f>WEEKDAY(tbl_salesdata[[#This Row],[Order Date]],2)</f>
        <v>4</v>
      </c>
      <c r="Q883" t="str">
        <f>TEXT(tbl_salesdata[[#This Row],[Order Date]],"dddd")</f>
        <v>Thursday</v>
      </c>
      <c r="R883" t="str">
        <f>IF(tbl_salesdata[[#This Row],[Weekdaynum]]&gt;5,"Yes","No")</f>
        <v>No</v>
      </c>
    </row>
    <row r="884" spans="1:18" hidden="1" x14ac:dyDescent="0.35">
      <c r="A884">
        <v>403721654</v>
      </c>
      <c r="B884" s="3">
        <v>42164</v>
      </c>
      <c r="C884" s="3">
        <v>42184</v>
      </c>
      <c r="D884" t="s">
        <v>74</v>
      </c>
      <c r="E884" t="s">
        <v>38</v>
      </c>
      <c r="F884" t="s">
        <v>40</v>
      </c>
      <c r="G884" t="s">
        <v>14</v>
      </c>
      <c r="H884" t="s">
        <v>19</v>
      </c>
      <c r="I884" s="9">
        <v>9064</v>
      </c>
      <c r="J884" s="9">
        <v>651.21</v>
      </c>
      <c r="K884" s="9">
        <v>524.96</v>
      </c>
      <c r="L884" s="9">
        <f>tbl_salesdata[[#This Row],[Units Sold]]*tbl_salesdata[[#This Row],[Unit Cost]]</f>
        <v>4758237.4400000004</v>
      </c>
      <c r="M884" s="9">
        <f>tbl_salesdata[[#This Row],[Units Sold]]*tbl_salesdata[[#This Row],[Unit Price]]</f>
        <v>5902567.4400000004</v>
      </c>
      <c r="N884" s="9">
        <f>tbl_salesdata[[#This Row],[Total Sales]]-tbl_salesdata[[#This Row],[Total Cost]]</f>
        <v>1144330</v>
      </c>
      <c r="O884">
        <f>tbl_salesdata[[#This Row],[Ship Date]]-tbl_salesdata[[#This Row],[Order Date]]</f>
        <v>20</v>
      </c>
      <c r="P884">
        <f>WEEKDAY(tbl_salesdata[[#This Row],[Order Date]],2)</f>
        <v>2</v>
      </c>
      <c r="Q884" t="str">
        <f>TEXT(tbl_salesdata[[#This Row],[Order Date]],"dddd")</f>
        <v>Tuesday</v>
      </c>
      <c r="R884" t="str">
        <f>IF(tbl_salesdata[[#This Row],[Weekdaynum]]&gt;5,"Yes","No")</f>
        <v>No</v>
      </c>
    </row>
    <row r="885" spans="1:18" hidden="1" x14ac:dyDescent="0.35">
      <c r="A885">
        <v>286312568</v>
      </c>
      <c r="B885" s="3">
        <v>42913</v>
      </c>
      <c r="C885" s="3">
        <v>42934</v>
      </c>
      <c r="D885" t="s">
        <v>118</v>
      </c>
      <c r="E885" t="s">
        <v>24</v>
      </c>
      <c r="F885" t="s">
        <v>33</v>
      </c>
      <c r="G885" t="s">
        <v>18</v>
      </c>
      <c r="H885" t="s">
        <v>34</v>
      </c>
      <c r="I885" s="9">
        <v>5106</v>
      </c>
      <c r="J885" s="9">
        <v>109.28</v>
      </c>
      <c r="K885" s="9">
        <v>35.840000000000003</v>
      </c>
      <c r="L885" s="9">
        <f>tbl_salesdata[[#This Row],[Units Sold]]*tbl_salesdata[[#This Row],[Unit Cost]]</f>
        <v>182999.04000000001</v>
      </c>
      <c r="M885" s="9">
        <f>tbl_salesdata[[#This Row],[Units Sold]]*tbl_salesdata[[#This Row],[Unit Price]]</f>
        <v>557983.68000000005</v>
      </c>
      <c r="N885" s="9">
        <f>tbl_salesdata[[#This Row],[Total Sales]]-tbl_salesdata[[#This Row],[Total Cost]]</f>
        <v>374984.64</v>
      </c>
      <c r="O885">
        <f>tbl_salesdata[[#This Row],[Ship Date]]-tbl_salesdata[[#This Row],[Order Date]]</f>
        <v>21</v>
      </c>
      <c r="P885">
        <f>WEEKDAY(tbl_salesdata[[#This Row],[Order Date]],2)</f>
        <v>2</v>
      </c>
      <c r="Q885" t="str">
        <f>TEXT(tbl_salesdata[[#This Row],[Order Date]],"dddd")</f>
        <v>Tuesday</v>
      </c>
      <c r="R885" t="str">
        <f>IF(tbl_salesdata[[#This Row],[Weekdaynum]]&gt;5,"Yes","No")</f>
        <v>No</v>
      </c>
    </row>
    <row r="886" spans="1:18" hidden="1" x14ac:dyDescent="0.35">
      <c r="A886">
        <v>889125955</v>
      </c>
      <c r="B886" s="3">
        <v>43247</v>
      </c>
      <c r="C886" s="3">
        <v>43252</v>
      </c>
      <c r="D886" t="s">
        <v>188</v>
      </c>
      <c r="E886" t="s">
        <v>21</v>
      </c>
      <c r="F886" t="s">
        <v>56</v>
      </c>
      <c r="G886" t="s">
        <v>18</v>
      </c>
      <c r="H886" t="s">
        <v>34</v>
      </c>
      <c r="I886" s="9">
        <v>983</v>
      </c>
      <c r="J886" s="9">
        <v>9.33</v>
      </c>
      <c r="K886" s="9">
        <v>6.92</v>
      </c>
      <c r="L886" s="9">
        <f>tbl_salesdata[[#This Row],[Units Sold]]*tbl_salesdata[[#This Row],[Unit Cost]]</f>
        <v>6802.36</v>
      </c>
      <c r="M886" s="9">
        <f>tbl_salesdata[[#This Row],[Units Sold]]*tbl_salesdata[[#This Row],[Unit Price]]</f>
        <v>9171.39</v>
      </c>
      <c r="N886" s="9">
        <f>tbl_salesdata[[#This Row],[Total Sales]]-tbl_salesdata[[#This Row],[Total Cost]]</f>
        <v>2369.0299999999997</v>
      </c>
      <c r="O886">
        <f>tbl_salesdata[[#This Row],[Ship Date]]-tbl_salesdata[[#This Row],[Order Date]]</f>
        <v>5</v>
      </c>
      <c r="P886">
        <f>WEEKDAY(tbl_salesdata[[#This Row],[Order Date]],2)</f>
        <v>7</v>
      </c>
      <c r="Q886" t="str">
        <f>TEXT(tbl_salesdata[[#This Row],[Order Date]],"dddd")</f>
        <v>Sunday</v>
      </c>
      <c r="R886" t="str">
        <f>IF(tbl_salesdata[[#This Row],[Weekdaynum]]&gt;5,"Yes","No")</f>
        <v>Yes</v>
      </c>
    </row>
    <row r="887" spans="1:18" hidden="1" x14ac:dyDescent="0.35">
      <c r="A887">
        <v>184085643</v>
      </c>
      <c r="B887" s="3">
        <v>44783</v>
      </c>
      <c r="C887" s="3">
        <v>44795</v>
      </c>
      <c r="D887" t="s">
        <v>65</v>
      </c>
      <c r="E887" t="s">
        <v>32</v>
      </c>
      <c r="F887" t="s">
        <v>22</v>
      </c>
      <c r="G887" t="s">
        <v>18</v>
      </c>
      <c r="H887" t="s">
        <v>15</v>
      </c>
      <c r="I887" s="9">
        <v>3887</v>
      </c>
      <c r="J887" s="9">
        <v>47.45</v>
      </c>
      <c r="K887" s="9">
        <v>31.79</v>
      </c>
      <c r="L887" s="9">
        <f>tbl_salesdata[[#This Row],[Units Sold]]*tbl_salesdata[[#This Row],[Unit Cost]]</f>
        <v>123567.73</v>
      </c>
      <c r="M887" s="9">
        <f>tbl_salesdata[[#This Row],[Units Sold]]*tbl_salesdata[[#This Row],[Unit Price]]</f>
        <v>184438.15000000002</v>
      </c>
      <c r="N887" s="9">
        <f>tbl_salesdata[[#This Row],[Total Sales]]-tbl_salesdata[[#This Row],[Total Cost]]</f>
        <v>60870.420000000027</v>
      </c>
      <c r="O887">
        <f>tbl_salesdata[[#This Row],[Ship Date]]-tbl_salesdata[[#This Row],[Order Date]]</f>
        <v>12</v>
      </c>
      <c r="P887">
        <f>WEEKDAY(tbl_salesdata[[#This Row],[Order Date]],2)</f>
        <v>3</v>
      </c>
      <c r="Q887" t="str">
        <f>TEXT(tbl_salesdata[[#This Row],[Order Date]],"dddd")</f>
        <v>Wednesday</v>
      </c>
      <c r="R887" t="str">
        <f>IF(tbl_salesdata[[#This Row],[Weekdaynum]]&gt;5,"Yes","No")</f>
        <v>No</v>
      </c>
    </row>
    <row r="888" spans="1:18" hidden="1" x14ac:dyDescent="0.35">
      <c r="A888">
        <v>263427960</v>
      </c>
      <c r="B888" s="3">
        <v>44414</v>
      </c>
      <c r="C888" s="3">
        <v>44429</v>
      </c>
      <c r="D888" t="s">
        <v>48</v>
      </c>
      <c r="E888" t="s">
        <v>21</v>
      </c>
      <c r="F888" t="s">
        <v>56</v>
      </c>
      <c r="G888" t="s">
        <v>18</v>
      </c>
      <c r="H888" t="s">
        <v>34</v>
      </c>
      <c r="I888" s="9">
        <v>3042</v>
      </c>
      <c r="J888" s="9">
        <v>9.33</v>
      </c>
      <c r="K888" s="9">
        <v>6.92</v>
      </c>
      <c r="L888" s="9">
        <f>tbl_salesdata[[#This Row],[Units Sold]]*tbl_salesdata[[#This Row],[Unit Cost]]</f>
        <v>21050.639999999999</v>
      </c>
      <c r="M888" s="9">
        <f>tbl_salesdata[[#This Row],[Units Sold]]*tbl_salesdata[[#This Row],[Unit Price]]</f>
        <v>28381.86</v>
      </c>
      <c r="N888" s="9">
        <f>tbl_salesdata[[#This Row],[Total Sales]]-tbl_salesdata[[#This Row],[Total Cost]]</f>
        <v>7331.2200000000012</v>
      </c>
      <c r="O888">
        <f>tbl_salesdata[[#This Row],[Ship Date]]-tbl_salesdata[[#This Row],[Order Date]]</f>
        <v>15</v>
      </c>
      <c r="P888">
        <f>WEEKDAY(tbl_salesdata[[#This Row],[Order Date]],2)</f>
        <v>5</v>
      </c>
      <c r="Q888" t="str">
        <f>TEXT(tbl_salesdata[[#This Row],[Order Date]],"dddd")</f>
        <v>Friday</v>
      </c>
      <c r="R888" t="str">
        <f>IF(tbl_salesdata[[#This Row],[Weekdaynum]]&gt;5,"Yes","No")</f>
        <v>No</v>
      </c>
    </row>
    <row r="889" spans="1:18" hidden="1" x14ac:dyDescent="0.35">
      <c r="A889">
        <v>589701735</v>
      </c>
      <c r="B889" s="3">
        <v>44035</v>
      </c>
      <c r="C889" s="3">
        <v>44048</v>
      </c>
      <c r="D889" t="s">
        <v>27</v>
      </c>
      <c r="E889" t="s">
        <v>24</v>
      </c>
      <c r="F889" t="s">
        <v>22</v>
      </c>
      <c r="G889" t="s">
        <v>18</v>
      </c>
      <c r="H889" t="s">
        <v>34</v>
      </c>
      <c r="I889" s="9">
        <v>4703</v>
      </c>
      <c r="J889" s="9">
        <v>47.45</v>
      </c>
      <c r="K889" s="9">
        <v>31.79</v>
      </c>
      <c r="L889" s="9">
        <f>tbl_salesdata[[#This Row],[Units Sold]]*tbl_salesdata[[#This Row],[Unit Cost]]</f>
        <v>149508.37</v>
      </c>
      <c r="M889" s="9">
        <f>tbl_salesdata[[#This Row],[Units Sold]]*tbl_salesdata[[#This Row],[Unit Price]]</f>
        <v>223157.35</v>
      </c>
      <c r="N889" s="9">
        <f>tbl_salesdata[[#This Row],[Total Sales]]-tbl_salesdata[[#This Row],[Total Cost]]</f>
        <v>73648.98000000001</v>
      </c>
      <c r="O889">
        <f>tbl_salesdata[[#This Row],[Ship Date]]-tbl_salesdata[[#This Row],[Order Date]]</f>
        <v>13</v>
      </c>
      <c r="P889">
        <f>WEEKDAY(tbl_salesdata[[#This Row],[Order Date]],2)</f>
        <v>4</v>
      </c>
      <c r="Q889" t="str">
        <f>TEXT(tbl_salesdata[[#This Row],[Order Date]],"dddd")</f>
        <v>Thursday</v>
      </c>
      <c r="R889" t="str">
        <f>IF(tbl_salesdata[[#This Row],[Weekdaynum]]&gt;5,"Yes","No")</f>
        <v>No</v>
      </c>
    </row>
    <row r="890" spans="1:18" hidden="1" x14ac:dyDescent="0.35">
      <c r="A890">
        <v>245768296</v>
      </c>
      <c r="B890" s="3">
        <v>42858</v>
      </c>
      <c r="C890" s="3">
        <v>42872</v>
      </c>
      <c r="D890" t="s">
        <v>118</v>
      </c>
      <c r="E890" t="s">
        <v>24</v>
      </c>
      <c r="F890" t="s">
        <v>68</v>
      </c>
      <c r="G890" t="s">
        <v>18</v>
      </c>
      <c r="H890" t="s">
        <v>19</v>
      </c>
      <c r="I890" s="9">
        <v>7155</v>
      </c>
      <c r="J890" s="9">
        <v>154.06</v>
      </c>
      <c r="K890" s="9">
        <v>90.93</v>
      </c>
      <c r="L890" s="9">
        <f>tbl_salesdata[[#This Row],[Units Sold]]*tbl_salesdata[[#This Row],[Unit Cost]]</f>
        <v>650604.15</v>
      </c>
      <c r="M890" s="9">
        <f>tbl_salesdata[[#This Row],[Units Sold]]*tbl_salesdata[[#This Row],[Unit Price]]</f>
        <v>1102299.3</v>
      </c>
      <c r="N890" s="9">
        <f>tbl_salesdata[[#This Row],[Total Sales]]-tbl_salesdata[[#This Row],[Total Cost]]</f>
        <v>451695.15</v>
      </c>
      <c r="O890">
        <f>tbl_salesdata[[#This Row],[Ship Date]]-tbl_salesdata[[#This Row],[Order Date]]</f>
        <v>14</v>
      </c>
      <c r="P890">
        <f>WEEKDAY(tbl_salesdata[[#This Row],[Order Date]],2)</f>
        <v>3</v>
      </c>
      <c r="Q890" t="str">
        <f>TEXT(tbl_salesdata[[#This Row],[Order Date]],"dddd")</f>
        <v>Wednesday</v>
      </c>
      <c r="R890" t="str">
        <f>IF(tbl_salesdata[[#This Row],[Weekdaynum]]&gt;5,"Yes","No")</f>
        <v>No</v>
      </c>
    </row>
    <row r="891" spans="1:18" hidden="1" x14ac:dyDescent="0.35">
      <c r="A891">
        <v>184801471</v>
      </c>
      <c r="B891" s="3">
        <v>44522</v>
      </c>
      <c r="C891" s="3">
        <v>44531</v>
      </c>
      <c r="D891" t="s">
        <v>63</v>
      </c>
      <c r="E891" t="s">
        <v>32</v>
      </c>
      <c r="F891" t="s">
        <v>22</v>
      </c>
      <c r="G891" t="s">
        <v>18</v>
      </c>
      <c r="H891" t="s">
        <v>26</v>
      </c>
      <c r="I891" s="9">
        <v>5717</v>
      </c>
      <c r="J891" s="9">
        <v>47.45</v>
      </c>
      <c r="K891" s="9">
        <v>31.79</v>
      </c>
      <c r="L891" s="9">
        <f>tbl_salesdata[[#This Row],[Units Sold]]*tbl_salesdata[[#This Row],[Unit Cost]]</f>
        <v>181743.43</v>
      </c>
      <c r="M891" s="9">
        <f>tbl_salesdata[[#This Row],[Units Sold]]*tbl_salesdata[[#This Row],[Unit Price]]</f>
        <v>271271.65000000002</v>
      </c>
      <c r="N891" s="9">
        <f>tbl_salesdata[[#This Row],[Total Sales]]-tbl_salesdata[[#This Row],[Total Cost]]</f>
        <v>89528.22000000003</v>
      </c>
      <c r="O891">
        <f>tbl_salesdata[[#This Row],[Ship Date]]-tbl_salesdata[[#This Row],[Order Date]]</f>
        <v>9</v>
      </c>
      <c r="P891">
        <f>WEEKDAY(tbl_salesdata[[#This Row],[Order Date]],2)</f>
        <v>1</v>
      </c>
      <c r="Q891" t="str">
        <f>TEXT(tbl_salesdata[[#This Row],[Order Date]],"dddd")</f>
        <v>Monday</v>
      </c>
      <c r="R891" t="str">
        <f>IF(tbl_salesdata[[#This Row],[Weekdaynum]]&gt;5,"Yes","No")</f>
        <v>No</v>
      </c>
    </row>
    <row r="892" spans="1:18" hidden="1" x14ac:dyDescent="0.35">
      <c r="A892">
        <v>980287587</v>
      </c>
      <c r="B892" s="3">
        <v>43667</v>
      </c>
      <c r="C892" s="3">
        <v>43673</v>
      </c>
      <c r="D892" t="s">
        <v>92</v>
      </c>
      <c r="E892" t="s">
        <v>32</v>
      </c>
      <c r="F892" t="s">
        <v>13</v>
      </c>
      <c r="G892" t="s">
        <v>14</v>
      </c>
      <c r="H892" t="s">
        <v>15</v>
      </c>
      <c r="I892" s="9">
        <v>7736</v>
      </c>
      <c r="J892" s="9">
        <v>255.28</v>
      </c>
      <c r="K892" s="9">
        <v>159.41999999999999</v>
      </c>
      <c r="L892" s="9">
        <f>tbl_salesdata[[#This Row],[Units Sold]]*tbl_salesdata[[#This Row],[Unit Cost]]</f>
        <v>1233273.1199999999</v>
      </c>
      <c r="M892" s="9">
        <f>tbl_salesdata[[#This Row],[Units Sold]]*tbl_salesdata[[#This Row],[Unit Price]]</f>
        <v>1974846.08</v>
      </c>
      <c r="N892" s="9">
        <f>tbl_salesdata[[#This Row],[Total Sales]]-tbl_salesdata[[#This Row],[Total Cost]]</f>
        <v>741572.9600000002</v>
      </c>
      <c r="O892">
        <f>tbl_salesdata[[#This Row],[Ship Date]]-tbl_salesdata[[#This Row],[Order Date]]</f>
        <v>6</v>
      </c>
      <c r="P892">
        <f>WEEKDAY(tbl_salesdata[[#This Row],[Order Date]],2)</f>
        <v>7</v>
      </c>
      <c r="Q892" t="str">
        <f>TEXT(tbl_salesdata[[#This Row],[Order Date]],"dddd")</f>
        <v>Sunday</v>
      </c>
      <c r="R892" t="str">
        <f>IF(tbl_salesdata[[#This Row],[Weekdaynum]]&gt;5,"Yes","No")</f>
        <v>Yes</v>
      </c>
    </row>
    <row r="893" spans="1:18" hidden="1" x14ac:dyDescent="0.35">
      <c r="A893">
        <v>576025474</v>
      </c>
      <c r="B893" s="3">
        <v>43173</v>
      </c>
      <c r="C893" s="3">
        <v>43187</v>
      </c>
      <c r="D893" t="s">
        <v>187</v>
      </c>
      <c r="E893" t="s">
        <v>29</v>
      </c>
      <c r="F893" t="s">
        <v>13</v>
      </c>
      <c r="G893" t="s">
        <v>14</v>
      </c>
      <c r="H893" t="s">
        <v>19</v>
      </c>
      <c r="I893" s="9">
        <v>7593</v>
      </c>
      <c r="J893" s="9">
        <v>255.28</v>
      </c>
      <c r="K893" s="9">
        <v>159.41999999999999</v>
      </c>
      <c r="L893" s="9">
        <f>tbl_salesdata[[#This Row],[Units Sold]]*tbl_salesdata[[#This Row],[Unit Cost]]</f>
        <v>1210476.0599999998</v>
      </c>
      <c r="M893" s="9">
        <f>tbl_salesdata[[#This Row],[Units Sold]]*tbl_salesdata[[#This Row],[Unit Price]]</f>
        <v>1938341.04</v>
      </c>
      <c r="N893" s="9">
        <f>tbl_salesdata[[#This Row],[Total Sales]]-tbl_salesdata[[#This Row],[Total Cost]]</f>
        <v>727864.98000000021</v>
      </c>
      <c r="O893">
        <f>tbl_salesdata[[#This Row],[Ship Date]]-tbl_salesdata[[#This Row],[Order Date]]</f>
        <v>14</v>
      </c>
      <c r="P893">
        <f>WEEKDAY(tbl_salesdata[[#This Row],[Order Date]],2)</f>
        <v>3</v>
      </c>
      <c r="Q893" t="str">
        <f>TEXT(tbl_salesdata[[#This Row],[Order Date]],"dddd")</f>
        <v>Wednesday</v>
      </c>
      <c r="R893" t="str">
        <f>IF(tbl_salesdata[[#This Row],[Weekdaynum]]&gt;5,"Yes","No")</f>
        <v>No</v>
      </c>
    </row>
    <row r="894" spans="1:18" hidden="1" x14ac:dyDescent="0.35">
      <c r="A894">
        <v>136126458</v>
      </c>
      <c r="B894" s="3">
        <v>43230</v>
      </c>
      <c r="C894" s="3">
        <v>43250</v>
      </c>
      <c r="D894" t="s">
        <v>206</v>
      </c>
      <c r="E894" t="s">
        <v>24</v>
      </c>
      <c r="F894" t="s">
        <v>17</v>
      </c>
      <c r="G894" t="s">
        <v>14</v>
      </c>
      <c r="H894" t="s">
        <v>34</v>
      </c>
      <c r="I894" s="9">
        <v>1699</v>
      </c>
      <c r="J894" s="9">
        <v>152.58000000000001</v>
      </c>
      <c r="K894" s="9">
        <v>97.44</v>
      </c>
      <c r="L894" s="9">
        <f>tbl_salesdata[[#This Row],[Units Sold]]*tbl_salesdata[[#This Row],[Unit Cost]]</f>
        <v>165550.56</v>
      </c>
      <c r="M894" s="9">
        <f>tbl_salesdata[[#This Row],[Units Sold]]*tbl_salesdata[[#This Row],[Unit Price]]</f>
        <v>259233.42</v>
      </c>
      <c r="N894" s="9">
        <f>tbl_salesdata[[#This Row],[Total Sales]]-tbl_salesdata[[#This Row],[Total Cost]]</f>
        <v>93682.860000000015</v>
      </c>
      <c r="O894">
        <f>tbl_salesdata[[#This Row],[Ship Date]]-tbl_salesdata[[#This Row],[Order Date]]</f>
        <v>20</v>
      </c>
      <c r="P894">
        <f>WEEKDAY(tbl_salesdata[[#This Row],[Order Date]],2)</f>
        <v>4</v>
      </c>
      <c r="Q894" t="str">
        <f>TEXT(tbl_salesdata[[#This Row],[Order Date]],"dddd")</f>
        <v>Thursday</v>
      </c>
      <c r="R894" t="str">
        <f>IF(tbl_salesdata[[#This Row],[Weekdaynum]]&gt;5,"Yes","No")</f>
        <v>No</v>
      </c>
    </row>
    <row r="895" spans="1:18" hidden="1" x14ac:dyDescent="0.35">
      <c r="A895">
        <v>895014369</v>
      </c>
      <c r="B895" s="3">
        <v>44495</v>
      </c>
      <c r="C895" s="3">
        <v>44499</v>
      </c>
      <c r="D895" t="s">
        <v>132</v>
      </c>
      <c r="E895" t="s">
        <v>38</v>
      </c>
      <c r="F895" t="s">
        <v>22</v>
      </c>
      <c r="G895" t="s">
        <v>14</v>
      </c>
      <c r="H895" t="s">
        <v>26</v>
      </c>
      <c r="I895" s="9">
        <v>3496</v>
      </c>
      <c r="J895" s="9">
        <v>47.45</v>
      </c>
      <c r="K895" s="9">
        <v>31.79</v>
      </c>
      <c r="L895" s="9">
        <f>tbl_salesdata[[#This Row],[Units Sold]]*tbl_salesdata[[#This Row],[Unit Cost]]</f>
        <v>111137.84</v>
      </c>
      <c r="M895" s="9">
        <f>tbl_salesdata[[#This Row],[Units Sold]]*tbl_salesdata[[#This Row],[Unit Price]]</f>
        <v>165885.20000000001</v>
      </c>
      <c r="N895" s="9">
        <f>tbl_salesdata[[#This Row],[Total Sales]]-tbl_salesdata[[#This Row],[Total Cost]]</f>
        <v>54747.360000000015</v>
      </c>
      <c r="O895">
        <f>tbl_salesdata[[#This Row],[Ship Date]]-tbl_salesdata[[#This Row],[Order Date]]</f>
        <v>4</v>
      </c>
      <c r="P895">
        <f>WEEKDAY(tbl_salesdata[[#This Row],[Order Date]],2)</f>
        <v>2</v>
      </c>
      <c r="Q895" t="str">
        <f>TEXT(tbl_salesdata[[#This Row],[Order Date]],"dddd")</f>
        <v>Tuesday</v>
      </c>
      <c r="R895" t="str">
        <f>IF(tbl_salesdata[[#This Row],[Weekdaynum]]&gt;5,"Yes","No")</f>
        <v>No</v>
      </c>
    </row>
    <row r="896" spans="1:18" hidden="1" x14ac:dyDescent="0.35">
      <c r="A896">
        <v>107425534</v>
      </c>
      <c r="B896" s="3">
        <v>43475</v>
      </c>
      <c r="C896" s="3">
        <v>43492</v>
      </c>
      <c r="D896" t="s">
        <v>143</v>
      </c>
      <c r="E896" t="s">
        <v>24</v>
      </c>
      <c r="F896" t="s">
        <v>22</v>
      </c>
      <c r="G896" t="s">
        <v>14</v>
      </c>
      <c r="H896" t="s">
        <v>19</v>
      </c>
      <c r="I896" s="9">
        <v>8458</v>
      </c>
      <c r="J896" s="9">
        <v>47.45</v>
      </c>
      <c r="K896" s="9">
        <v>31.79</v>
      </c>
      <c r="L896" s="9">
        <f>tbl_salesdata[[#This Row],[Units Sold]]*tbl_salesdata[[#This Row],[Unit Cost]]</f>
        <v>268879.82</v>
      </c>
      <c r="M896" s="9">
        <f>tbl_salesdata[[#This Row],[Units Sold]]*tbl_salesdata[[#This Row],[Unit Price]]</f>
        <v>401332.10000000003</v>
      </c>
      <c r="N896" s="9">
        <f>tbl_salesdata[[#This Row],[Total Sales]]-tbl_salesdata[[#This Row],[Total Cost]]</f>
        <v>132452.28000000003</v>
      </c>
      <c r="O896">
        <f>tbl_salesdata[[#This Row],[Ship Date]]-tbl_salesdata[[#This Row],[Order Date]]</f>
        <v>17</v>
      </c>
      <c r="P896">
        <f>WEEKDAY(tbl_salesdata[[#This Row],[Order Date]],2)</f>
        <v>4</v>
      </c>
      <c r="Q896" t="str">
        <f>TEXT(tbl_salesdata[[#This Row],[Order Date]],"dddd")</f>
        <v>Thursday</v>
      </c>
      <c r="R896" t="str">
        <f>IF(tbl_salesdata[[#This Row],[Weekdaynum]]&gt;5,"Yes","No")</f>
        <v>No</v>
      </c>
    </row>
    <row r="897" spans="1:18" hidden="1" x14ac:dyDescent="0.35">
      <c r="A897">
        <v>498408782</v>
      </c>
      <c r="B897" s="3">
        <v>43146</v>
      </c>
      <c r="C897" s="3">
        <v>43148</v>
      </c>
      <c r="D897" t="s">
        <v>198</v>
      </c>
      <c r="E897" t="s">
        <v>38</v>
      </c>
      <c r="F897" t="s">
        <v>42</v>
      </c>
      <c r="G897" t="s">
        <v>18</v>
      </c>
      <c r="H897" t="s">
        <v>15</v>
      </c>
      <c r="I897" s="9">
        <v>9089</v>
      </c>
      <c r="J897" s="9">
        <v>437.2</v>
      </c>
      <c r="K897" s="9">
        <v>263.33</v>
      </c>
      <c r="L897" s="9">
        <f>tbl_salesdata[[#This Row],[Units Sold]]*tbl_salesdata[[#This Row],[Unit Cost]]</f>
        <v>2393406.3699999996</v>
      </c>
      <c r="M897" s="9">
        <f>tbl_salesdata[[#This Row],[Units Sold]]*tbl_salesdata[[#This Row],[Unit Price]]</f>
        <v>3973710.8</v>
      </c>
      <c r="N897" s="9">
        <f>tbl_salesdata[[#This Row],[Total Sales]]-tbl_salesdata[[#This Row],[Total Cost]]</f>
        <v>1580304.4300000002</v>
      </c>
      <c r="O897">
        <f>tbl_salesdata[[#This Row],[Ship Date]]-tbl_salesdata[[#This Row],[Order Date]]</f>
        <v>2</v>
      </c>
      <c r="P897">
        <f>WEEKDAY(tbl_salesdata[[#This Row],[Order Date]],2)</f>
        <v>4</v>
      </c>
      <c r="Q897" t="str">
        <f>TEXT(tbl_salesdata[[#This Row],[Order Date]],"dddd")</f>
        <v>Thursday</v>
      </c>
      <c r="R897" t="str">
        <f>IF(tbl_salesdata[[#This Row],[Weekdaynum]]&gt;5,"Yes","No")</f>
        <v>No</v>
      </c>
    </row>
    <row r="898" spans="1:18" hidden="1" x14ac:dyDescent="0.35">
      <c r="A898">
        <v>813325440</v>
      </c>
      <c r="B898" s="3">
        <v>43948</v>
      </c>
      <c r="C898" s="3">
        <v>43960</v>
      </c>
      <c r="D898" t="s">
        <v>69</v>
      </c>
      <c r="E898" t="s">
        <v>38</v>
      </c>
      <c r="F898" t="s">
        <v>42</v>
      </c>
      <c r="G898" t="s">
        <v>14</v>
      </c>
      <c r="H898" t="s">
        <v>15</v>
      </c>
      <c r="I898" s="9">
        <v>9927</v>
      </c>
      <c r="J898" s="9">
        <v>437.2</v>
      </c>
      <c r="K898" s="9">
        <v>263.33</v>
      </c>
      <c r="L898" s="9">
        <f>tbl_salesdata[[#This Row],[Units Sold]]*tbl_salesdata[[#This Row],[Unit Cost]]</f>
        <v>2614076.9099999997</v>
      </c>
      <c r="M898" s="9">
        <f>tbl_salesdata[[#This Row],[Units Sold]]*tbl_salesdata[[#This Row],[Unit Price]]</f>
        <v>4340084.3999999994</v>
      </c>
      <c r="N898" s="9">
        <f>tbl_salesdata[[#This Row],[Total Sales]]-tbl_salesdata[[#This Row],[Total Cost]]</f>
        <v>1726007.4899999998</v>
      </c>
      <c r="O898">
        <f>tbl_salesdata[[#This Row],[Ship Date]]-tbl_salesdata[[#This Row],[Order Date]]</f>
        <v>12</v>
      </c>
      <c r="P898">
        <f>WEEKDAY(tbl_salesdata[[#This Row],[Order Date]],2)</f>
        <v>1</v>
      </c>
      <c r="Q898" t="str">
        <f>TEXT(tbl_salesdata[[#This Row],[Order Date]],"dddd")</f>
        <v>Monday</v>
      </c>
      <c r="R898" t="str">
        <f>IF(tbl_salesdata[[#This Row],[Weekdaynum]]&gt;5,"Yes","No")</f>
        <v>No</v>
      </c>
    </row>
    <row r="899" spans="1:18" x14ac:dyDescent="0.35">
      <c r="A899">
        <v>767752778</v>
      </c>
      <c r="B899" s="3">
        <v>43988</v>
      </c>
      <c r="C899" s="3">
        <v>43998</v>
      </c>
      <c r="D899" t="s">
        <v>179</v>
      </c>
      <c r="E899" t="s">
        <v>32</v>
      </c>
      <c r="F899" t="s">
        <v>40</v>
      </c>
      <c r="G899" t="s">
        <v>18</v>
      </c>
      <c r="H899" t="s">
        <v>34</v>
      </c>
      <c r="I899" s="9">
        <v>3963</v>
      </c>
      <c r="J899" s="9">
        <v>651.21</v>
      </c>
      <c r="K899" s="9">
        <v>524.96</v>
      </c>
      <c r="L899" s="9">
        <f>tbl_salesdata[[#This Row],[Units Sold]]*tbl_salesdata[[#This Row],[Unit Cost]]</f>
        <v>2080416.4800000002</v>
      </c>
      <c r="M899" s="9">
        <f>tbl_salesdata[[#This Row],[Units Sold]]*tbl_salesdata[[#This Row],[Unit Price]]</f>
        <v>2580745.23</v>
      </c>
      <c r="N899" s="9">
        <f>tbl_salesdata[[#This Row],[Total Sales]]-tbl_salesdata[[#This Row],[Total Cost]]</f>
        <v>500328.74999999977</v>
      </c>
      <c r="O899">
        <f>tbl_salesdata[[#This Row],[Ship Date]]-tbl_salesdata[[#This Row],[Order Date]]</f>
        <v>10</v>
      </c>
      <c r="P899">
        <f>WEEKDAY(tbl_salesdata[[#This Row],[Order Date]],2)</f>
        <v>6</v>
      </c>
      <c r="Q899" t="str">
        <f>TEXT(tbl_salesdata[[#This Row],[Order Date]],"dddd")</f>
        <v>Saturday</v>
      </c>
      <c r="R899" t="str">
        <f>IF(tbl_salesdata[[#This Row],[Weekdaynum]]&gt;5,"Yes","No")</f>
        <v>Yes</v>
      </c>
    </row>
    <row r="900" spans="1:18" hidden="1" x14ac:dyDescent="0.35">
      <c r="A900">
        <v>597966802</v>
      </c>
      <c r="B900" s="3">
        <v>42692</v>
      </c>
      <c r="C900" s="3">
        <v>42706</v>
      </c>
      <c r="D900" t="s">
        <v>54</v>
      </c>
      <c r="E900" t="s">
        <v>29</v>
      </c>
      <c r="F900" t="s">
        <v>56</v>
      </c>
      <c r="G900" t="s">
        <v>18</v>
      </c>
      <c r="H900" t="s">
        <v>26</v>
      </c>
      <c r="I900" s="9">
        <v>520</v>
      </c>
      <c r="J900" s="9">
        <v>9.33</v>
      </c>
      <c r="K900" s="9">
        <v>6.92</v>
      </c>
      <c r="L900" s="9">
        <f>tbl_salesdata[[#This Row],[Units Sold]]*tbl_salesdata[[#This Row],[Unit Cost]]</f>
        <v>3598.4</v>
      </c>
      <c r="M900" s="9">
        <f>tbl_salesdata[[#This Row],[Units Sold]]*tbl_salesdata[[#This Row],[Unit Price]]</f>
        <v>4851.6000000000004</v>
      </c>
      <c r="N900" s="9">
        <f>tbl_salesdata[[#This Row],[Total Sales]]-tbl_salesdata[[#This Row],[Total Cost]]</f>
        <v>1253.2000000000003</v>
      </c>
      <c r="O900">
        <f>tbl_salesdata[[#This Row],[Ship Date]]-tbl_salesdata[[#This Row],[Order Date]]</f>
        <v>14</v>
      </c>
      <c r="P900">
        <f>WEEKDAY(tbl_salesdata[[#This Row],[Order Date]],2)</f>
        <v>5</v>
      </c>
      <c r="Q900" t="str">
        <f>TEXT(tbl_salesdata[[#This Row],[Order Date]],"dddd")</f>
        <v>Friday</v>
      </c>
      <c r="R900" t="str">
        <f>IF(tbl_salesdata[[#This Row],[Weekdaynum]]&gt;5,"Yes","No")</f>
        <v>No</v>
      </c>
    </row>
    <row r="901" spans="1:18" hidden="1" x14ac:dyDescent="0.35">
      <c r="A901">
        <v>609976661</v>
      </c>
      <c r="B901" s="3">
        <v>44426</v>
      </c>
      <c r="C901" s="3">
        <v>44433</v>
      </c>
      <c r="D901" t="s">
        <v>64</v>
      </c>
      <c r="E901" t="s">
        <v>29</v>
      </c>
      <c r="F901" t="s">
        <v>30</v>
      </c>
      <c r="G901" t="s">
        <v>14</v>
      </c>
      <c r="H901" t="s">
        <v>19</v>
      </c>
      <c r="I901" s="9">
        <v>4504</v>
      </c>
      <c r="J901" s="9">
        <v>81.73</v>
      </c>
      <c r="K901" s="9">
        <v>56.67</v>
      </c>
      <c r="L901" s="9">
        <f>tbl_salesdata[[#This Row],[Units Sold]]*tbl_salesdata[[#This Row],[Unit Cost]]</f>
        <v>255241.68000000002</v>
      </c>
      <c r="M901" s="9">
        <f>tbl_salesdata[[#This Row],[Units Sold]]*tbl_salesdata[[#This Row],[Unit Price]]</f>
        <v>368111.92000000004</v>
      </c>
      <c r="N901" s="9">
        <f>tbl_salesdata[[#This Row],[Total Sales]]-tbl_salesdata[[#This Row],[Total Cost]]</f>
        <v>112870.24000000002</v>
      </c>
      <c r="O901">
        <f>tbl_salesdata[[#This Row],[Ship Date]]-tbl_salesdata[[#This Row],[Order Date]]</f>
        <v>7</v>
      </c>
      <c r="P901">
        <f>WEEKDAY(tbl_salesdata[[#This Row],[Order Date]],2)</f>
        <v>3</v>
      </c>
      <c r="Q901" t="str">
        <f>TEXT(tbl_salesdata[[#This Row],[Order Date]],"dddd")</f>
        <v>Wednesday</v>
      </c>
      <c r="R901" t="str">
        <f>IF(tbl_salesdata[[#This Row],[Weekdaynum]]&gt;5,"Yes","No")</f>
        <v>No</v>
      </c>
    </row>
    <row r="902" spans="1:18" hidden="1" x14ac:dyDescent="0.35">
      <c r="A902">
        <v>730490243</v>
      </c>
      <c r="B902" s="3">
        <v>44754</v>
      </c>
      <c r="C902" s="3">
        <v>44768</v>
      </c>
      <c r="D902" t="s">
        <v>113</v>
      </c>
      <c r="E902" t="s">
        <v>21</v>
      </c>
      <c r="F902" t="s">
        <v>47</v>
      </c>
      <c r="G902" t="s">
        <v>14</v>
      </c>
      <c r="H902" t="s">
        <v>34</v>
      </c>
      <c r="I902" s="9">
        <v>7151</v>
      </c>
      <c r="J902" s="9">
        <v>421.89</v>
      </c>
      <c r="K902" s="9">
        <v>364.69</v>
      </c>
      <c r="L902" s="9">
        <f>tbl_salesdata[[#This Row],[Units Sold]]*tbl_salesdata[[#This Row],[Unit Cost]]</f>
        <v>2607898.19</v>
      </c>
      <c r="M902" s="9">
        <f>tbl_salesdata[[#This Row],[Units Sold]]*tbl_salesdata[[#This Row],[Unit Price]]</f>
        <v>3016935.39</v>
      </c>
      <c r="N902" s="9">
        <f>tbl_salesdata[[#This Row],[Total Sales]]-tbl_salesdata[[#This Row],[Total Cost]]</f>
        <v>409037.20000000019</v>
      </c>
      <c r="O902">
        <f>tbl_salesdata[[#This Row],[Ship Date]]-tbl_salesdata[[#This Row],[Order Date]]</f>
        <v>14</v>
      </c>
      <c r="P902">
        <f>WEEKDAY(tbl_salesdata[[#This Row],[Order Date]],2)</f>
        <v>2</v>
      </c>
      <c r="Q902" t="str">
        <f>TEXT(tbl_salesdata[[#This Row],[Order Date]],"dddd")</f>
        <v>Tuesday</v>
      </c>
      <c r="R902" t="str">
        <f>IF(tbl_salesdata[[#This Row],[Weekdaynum]]&gt;5,"Yes","No")</f>
        <v>No</v>
      </c>
    </row>
    <row r="903" spans="1:18" hidden="1" x14ac:dyDescent="0.35">
      <c r="A903">
        <v>956431376</v>
      </c>
      <c r="B903" s="3">
        <v>43950</v>
      </c>
      <c r="C903" s="3">
        <v>43965</v>
      </c>
      <c r="D903" t="s">
        <v>174</v>
      </c>
      <c r="E903" t="s">
        <v>29</v>
      </c>
      <c r="F903" t="s">
        <v>30</v>
      </c>
      <c r="G903" t="s">
        <v>14</v>
      </c>
      <c r="H903" t="s">
        <v>34</v>
      </c>
      <c r="I903" s="9">
        <v>8153</v>
      </c>
      <c r="J903" s="9">
        <v>81.73</v>
      </c>
      <c r="K903" s="9">
        <v>56.67</v>
      </c>
      <c r="L903" s="9">
        <f>tbl_salesdata[[#This Row],[Units Sold]]*tbl_salesdata[[#This Row],[Unit Cost]]</f>
        <v>462030.51</v>
      </c>
      <c r="M903" s="9">
        <f>tbl_salesdata[[#This Row],[Units Sold]]*tbl_salesdata[[#This Row],[Unit Price]]</f>
        <v>666344.69000000006</v>
      </c>
      <c r="N903" s="9">
        <f>tbl_salesdata[[#This Row],[Total Sales]]-tbl_salesdata[[#This Row],[Total Cost]]</f>
        <v>204314.18000000005</v>
      </c>
      <c r="O903">
        <f>tbl_salesdata[[#This Row],[Ship Date]]-tbl_salesdata[[#This Row],[Order Date]]</f>
        <v>15</v>
      </c>
      <c r="P903">
        <f>WEEKDAY(tbl_salesdata[[#This Row],[Order Date]],2)</f>
        <v>3</v>
      </c>
      <c r="Q903" t="str">
        <f>TEXT(tbl_salesdata[[#This Row],[Order Date]],"dddd")</f>
        <v>Wednesday</v>
      </c>
      <c r="R903" t="str">
        <f>IF(tbl_salesdata[[#This Row],[Weekdaynum]]&gt;5,"Yes","No")</f>
        <v>No</v>
      </c>
    </row>
    <row r="904" spans="1:18" hidden="1" x14ac:dyDescent="0.35">
      <c r="A904">
        <v>905036389</v>
      </c>
      <c r="B904" s="3">
        <v>42675</v>
      </c>
      <c r="C904" s="3">
        <v>42689</v>
      </c>
      <c r="D904" t="s">
        <v>109</v>
      </c>
      <c r="E904" t="s">
        <v>21</v>
      </c>
      <c r="F904" t="s">
        <v>25</v>
      </c>
      <c r="G904" t="s">
        <v>14</v>
      </c>
      <c r="H904" t="s">
        <v>26</v>
      </c>
      <c r="I904" s="9">
        <v>9234</v>
      </c>
      <c r="J904" s="9">
        <v>205.7</v>
      </c>
      <c r="K904" s="9">
        <v>117.11</v>
      </c>
      <c r="L904" s="9">
        <f>tbl_salesdata[[#This Row],[Units Sold]]*tbl_salesdata[[#This Row],[Unit Cost]]</f>
        <v>1081393.74</v>
      </c>
      <c r="M904" s="9">
        <f>tbl_salesdata[[#This Row],[Units Sold]]*tbl_salesdata[[#This Row],[Unit Price]]</f>
        <v>1899433.7999999998</v>
      </c>
      <c r="N904" s="9">
        <f>tbl_salesdata[[#This Row],[Total Sales]]-tbl_salesdata[[#This Row],[Total Cost]]</f>
        <v>818040.05999999982</v>
      </c>
      <c r="O904">
        <f>tbl_salesdata[[#This Row],[Ship Date]]-tbl_salesdata[[#This Row],[Order Date]]</f>
        <v>14</v>
      </c>
      <c r="P904">
        <f>WEEKDAY(tbl_salesdata[[#This Row],[Order Date]],2)</f>
        <v>2</v>
      </c>
      <c r="Q904" t="str">
        <f>TEXT(tbl_salesdata[[#This Row],[Order Date]],"dddd")</f>
        <v>Tuesday</v>
      </c>
      <c r="R904" t="str">
        <f>IF(tbl_salesdata[[#This Row],[Weekdaynum]]&gt;5,"Yes","No")</f>
        <v>No</v>
      </c>
    </row>
    <row r="905" spans="1:18" hidden="1" x14ac:dyDescent="0.35">
      <c r="A905">
        <v>263854110</v>
      </c>
      <c r="B905" s="3">
        <v>43674</v>
      </c>
      <c r="C905" s="3">
        <v>43685</v>
      </c>
      <c r="D905" t="s">
        <v>31</v>
      </c>
      <c r="E905" t="s">
        <v>32</v>
      </c>
      <c r="F905" t="s">
        <v>47</v>
      </c>
      <c r="G905" t="s">
        <v>18</v>
      </c>
      <c r="H905" t="s">
        <v>34</v>
      </c>
      <c r="I905" s="9">
        <v>9149</v>
      </c>
      <c r="J905" s="9">
        <v>421.89</v>
      </c>
      <c r="K905" s="9">
        <v>364.69</v>
      </c>
      <c r="L905" s="9">
        <f>tbl_salesdata[[#This Row],[Units Sold]]*tbl_salesdata[[#This Row],[Unit Cost]]</f>
        <v>3336548.81</v>
      </c>
      <c r="M905" s="9">
        <f>tbl_salesdata[[#This Row],[Units Sold]]*tbl_salesdata[[#This Row],[Unit Price]]</f>
        <v>3859871.61</v>
      </c>
      <c r="N905" s="9">
        <f>tbl_salesdata[[#This Row],[Total Sales]]-tbl_salesdata[[#This Row],[Total Cost]]</f>
        <v>523322.79999999981</v>
      </c>
      <c r="O905">
        <f>tbl_salesdata[[#This Row],[Ship Date]]-tbl_salesdata[[#This Row],[Order Date]]</f>
        <v>11</v>
      </c>
      <c r="P905">
        <f>WEEKDAY(tbl_salesdata[[#This Row],[Order Date]],2)</f>
        <v>7</v>
      </c>
      <c r="Q905" t="str">
        <f>TEXT(tbl_salesdata[[#This Row],[Order Date]],"dddd")</f>
        <v>Sunday</v>
      </c>
      <c r="R905" t="str">
        <f>IF(tbl_salesdata[[#This Row],[Weekdaynum]]&gt;5,"Yes","No")</f>
        <v>Yes</v>
      </c>
    </row>
    <row r="906" spans="1:18" hidden="1" x14ac:dyDescent="0.35">
      <c r="A906">
        <v>140745866</v>
      </c>
      <c r="B906" s="3">
        <v>42310</v>
      </c>
      <c r="C906" s="3">
        <v>42320</v>
      </c>
      <c r="D906" t="s">
        <v>171</v>
      </c>
      <c r="E906" t="s">
        <v>12</v>
      </c>
      <c r="F906" t="s">
        <v>13</v>
      </c>
      <c r="G906" t="s">
        <v>14</v>
      </c>
      <c r="H906" t="s">
        <v>19</v>
      </c>
      <c r="I906" s="9">
        <v>8684</v>
      </c>
      <c r="J906" s="9">
        <v>255.28</v>
      </c>
      <c r="K906" s="9">
        <v>159.41999999999999</v>
      </c>
      <c r="L906" s="9">
        <f>tbl_salesdata[[#This Row],[Units Sold]]*tbl_salesdata[[#This Row],[Unit Cost]]</f>
        <v>1384403.2799999998</v>
      </c>
      <c r="M906" s="9">
        <f>tbl_salesdata[[#This Row],[Units Sold]]*tbl_salesdata[[#This Row],[Unit Price]]</f>
        <v>2216851.52</v>
      </c>
      <c r="N906" s="9">
        <f>tbl_salesdata[[#This Row],[Total Sales]]-tbl_salesdata[[#This Row],[Total Cost]]</f>
        <v>832448.24000000022</v>
      </c>
      <c r="O906">
        <f>tbl_salesdata[[#This Row],[Ship Date]]-tbl_salesdata[[#This Row],[Order Date]]</f>
        <v>10</v>
      </c>
      <c r="P906">
        <f>WEEKDAY(tbl_salesdata[[#This Row],[Order Date]],2)</f>
        <v>1</v>
      </c>
      <c r="Q906" t="str">
        <f>TEXT(tbl_salesdata[[#This Row],[Order Date]],"dddd")</f>
        <v>Monday</v>
      </c>
      <c r="R906" t="str">
        <f>IF(tbl_salesdata[[#This Row],[Weekdaynum]]&gt;5,"Yes","No")</f>
        <v>No</v>
      </c>
    </row>
    <row r="907" spans="1:18" hidden="1" x14ac:dyDescent="0.35">
      <c r="A907">
        <v>813885486</v>
      </c>
      <c r="B907" s="3">
        <v>44375</v>
      </c>
      <c r="C907" s="3">
        <v>44379</v>
      </c>
      <c r="D907" t="s">
        <v>124</v>
      </c>
      <c r="E907" t="s">
        <v>38</v>
      </c>
      <c r="F907" t="s">
        <v>33</v>
      </c>
      <c r="G907" t="s">
        <v>14</v>
      </c>
      <c r="H907" t="s">
        <v>19</v>
      </c>
      <c r="I907" s="9">
        <v>5656</v>
      </c>
      <c r="J907" s="9">
        <v>109.28</v>
      </c>
      <c r="K907" s="9">
        <v>35.840000000000003</v>
      </c>
      <c r="L907" s="9">
        <f>tbl_salesdata[[#This Row],[Units Sold]]*tbl_salesdata[[#This Row],[Unit Cost]]</f>
        <v>202711.04000000001</v>
      </c>
      <c r="M907" s="9">
        <f>tbl_salesdata[[#This Row],[Units Sold]]*tbl_salesdata[[#This Row],[Unit Price]]</f>
        <v>618087.68000000005</v>
      </c>
      <c r="N907" s="9">
        <f>tbl_salesdata[[#This Row],[Total Sales]]-tbl_salesdata[[#This Row],[Total Cost]]</f>
        <v>415376.64000000001</v>
      </c>
      <c r="O907">
        <f>tbl_salesdata[[#This Row],[Ship Date]]-tbl_salesdata[[#This Row],[Order Date]]</f>
        <v>4</v>
      </c>
      <c r="P907">
        <f>WEEKDAY(tbl_salesdata[[#This Row],[Order Date]],2)</f>
        <v>1</v>
      </c>
      <c r="Q907" t="str">
        <f>TEXT(tbl_salesdata[[#This Row],[Order Date]],"dddd")</f>
        <v>Monday</v>
      </c>
      <c r="R907" t="str">
        <f>IF(tbl_salesdata[[#This Row],[Weekdaynum]]&gt;5,"Yes","No")</f>
        <v>No</v>
      </c>
    </row>
    <row r="908" spans="1:18" hidden="1" x14ac:dyDescent="0.35">
      <c r="A908">
        <v>381759297</v>
      </c>
      <c r="B908" s="3">
        <v>43894</v>
      </c>
      <c r="C908" s="3">
        <v>43899</v>
      </c>
      <c r="D908" t="s">
        <v>60</v>
      </c>
      <c r="E908" t="s">
        <v>21</v>
      </c>
      <c r="F908" t="s">
        <v>33</v>
      </c>
      <c r="G908" t="s">
        <v>14</v>
      </c>
      <c r="H908" t="s">
        <v>19</v>
      </c>
      <c r="I908" s="9">
        <v>9914</v>
      </c>
      <c r="J908" s="9">
        <v>109.28</v>
      </c>
      <c r="K908" s="9">
        <v>35.840000000000003</v>
      </c>
      <c r="L908" s="9">
        <f>tbl_salesdata[[#This Row],[Units Sold]]*tbl_salesdata[[#This Row],[Unit Cost]]</f>
        <v>355317.76000000001</v>
      </c>
      <c r="M908" s="9">
        <f>tbl_salesdata[[#This Row],[Units Sold]]*tbl_salesdata[[#This Row],[Unit Price]]</f>
        <v>1083401.92</v>
      </c>
      <c r="N908" s="9">
        <f>tbl_salesdata[[#This Row],[Total Sales]]-tbl_salesdata[[#This Row],[Total Cost]]</f>
        <v>728084.15999999992</v>
      </c>
      <c r="O908">
        <f>tbl_salesdata[[#This Row],[Ship Date]]-tbl_salesdata[[#This Row],[Order Date]]</f>
        <v>5</v>
      </c>
      <c r="P908">
        <f>WEEKDAY(tbl_salesdata[[#This Row],[Order Date]],2)</f>
        <v>3</v>
      </c>
      <c r="Q908" t="str">
        <f>TEXT(tbl_salesdata[[#This Row],[Order Date]],"dddd")</f>
        <v>Wednesday</v>
      </c>
      <c r="R908" t="str">
        <f>IF(tbl_salesdata[[#This Row],[Weekdaynum]]&gt;5,"Yes","No")</f>
        <v>No</v>
      </c>
    </row>
    <row r="909" spans="1:18" hidden="1" x14ac:dyDescent="0.35">
      <c r="A909">
        <v>613166129</v>
      </c>
      <c r="B909" s="3">
        <v>44441</v>
      </c>
      <c r="C909" s="3">
        <v>44452</v>
      </c>
      <c r="D909" t="s">
        <v>204</v>
      </c>
      <c r="E909" t="s">
        <v>21</v>
      </c>
      <c r="F909" t="s">
        <v>42</v>
      </c>
      <c r="G909" t="s">
        <v>18</v>
      </c>
      <c r="H909" t="s">
        <v>15</v>
      </c>
      <c r="I909" s="9">
        <v>8338</v>
      </c>
      <c r="J909" s="9">
        <v>437.2</v>
      </c>
      <c r="K909" s="9">
        <v>263.33</v>
      </c>
      <c r="L909" s="9">
        <f>tbl_salesdata[[#This Row],[Units Sold]]*tbl_salesdata[[#This Row],[Unit Cost]]</f>
        <v>2195645.54</v>
      </c>
      <c r="M909" s="9">
        <f>tbl_salesdata[[#This Row],[Units Sold]]*tbl_salesdata[[#This Row],[Unit Price]]</f>
        <v>3645373.6</v>
      </c>
      <c r="N909" s="9">
        <f>tbl_salesdata[[#This Row],[Total Sales]]-tbl_salesdata[[#This Row],[Total Cost]]</f>
        <v>1449728.06</v>
      </c>
      <c r="O909">
        <f>tbl_salesdata[[#This Row],[Ship Date]]-tbl_salesdata[[#This Row],[Order Date]]</f>
        <v>11</v>
      </c>
      <c r="P909">
        <f>WEEKDAY(tbl_salesdata[[#This Row],[Order Date]],2)</f>
        <v>4</v>
      </c>
      <c r="Q909" t="str">
        <f>TEXT(tbl_salesdata[[#This Row],[Order Date]],"dddd")</f>
        <v>Thursday</v>
      </c>
      <c r="R909" t="str">
        <f>IF(tbl_salesdata[[#This Row],[Weekdaynum]]&gt;5,"Yes","No")</f>
        <v>No</v>
      </c>
    </row>
    <row r="910" spans="1:18" hidden="1" x14ac:dyDescent="0.35">
      <c r="A910">
        <v>197217309</v>
      </c>
      <c r="B910" s="3">
        <v>43973</v>
      </c>
      <c r="C910" s="3">
        <v>43978</v>
      </c>
      <c r="D910" t="s">
        <v>162</v>
      </c>
      <c r="E910" t="s">
        <v>38</v>
      </c>
      <c r="F910" t="s">
        <v>17</v>
      </c>
      <c r="G910" t="s">
        <v>18</v>
      </c>
      <c r="H910" t="s">
        <v>34</v>
      </c>
      <c r="I910" s="9">
        <v>9839</v>
      </c>
      <c r="J910" s="9">
        <v>152.58000000000001</v>
      </c>
      <c r="K910" s="9">
        <v>97.44</v>
      </c>
      <c r="L910" s="9">
        <f>tbl_salesdata[[#This Row],[Units Sold]]*tbl_salesdata[[#This Row],[Unit Cost]]</f>
        <v>958712.16</v>
      </c>
      <c r="M910" s="9">
        <f>tbl_salesdata[[#This Row],[Units Sold]]*tbl_salesdata[[#This Row],[Unit Price]]</f>
        <v>1501234.62</v>
      </c>
      <c r="N910" s="9">
        <f>tbl_salesdata[[#This Row],[Total Sales]]-tbl_salesdata[[#This Row],[Total Cost]]</f>
        <v>542522.46000000008</v>
      </c>
      <c r="O910">
        <f>tbl_salesdata[[#This Row],[Ship Date]]-tbl_salesdata[[#This Row],[Order Date]]</f>
        <v>5</v>
      </c>
      <c r="P910">
        <f>WEEKDAY(tbl_salesdata[[#This Row],[Order Date]],2)</f>
        <v>5</v>
      </c>
      <c r="Q910" t="str">
        <f>TEXT(tbl_salesdata[[#This Row],[Order Date]],"dddd")</f>
        <v>Friday</v>
      </c>
      <c r="R910" t="str">
        <f>IF(tbl_salesdata[[#This Row],[Weekdaynum]]&gt;5,"Yes","No")</f>
        <v>No</v>
      </c>
    </row>
    <row r="911" spans="1:18" hidden="1" x14ac:dyDescent="0.35">
      <c r="A911">
        <v>593336665</v>
      </c>
      <c r="B911" s="3">
        <v>43109</v>
      </c>
      <c r="C911" s="3">
        <v>43124</v>
      </c>
      <c r="D911" t="s">
        <v>158</v>
      </c>
      <c r="E911" t="s">
        <v>12</v>
      </c>
      <c r="F911" t="s">
        <v>33</v>
      </c>
      <c r="G911" t="s">
        <v>18</v>
      </c>
      <c r="H911" t="s">
        <v>15</v>
      </c>
      <c r="I911" s="9">
        <v>359</v>
      </c>
      <c r="J911" s="9">
        <v>109.28</v>
      </c>
      <c r="K911" s="9">
        <v>35.840000000000003</v>
      </c>
      <c r="L911" s="9">
        <f>tbl_salesdata[[#This Row],[Units Sold]]*tbl_salesdata[[#This Row],[Unit Cost]]</f>
        <v>12866.560000000001</v>
      </c>
      <c r="M911" s="9">
        <f>tbl_salesdata[[#This Row],[Units Sold]]*tbl_salesdata[[#This Row],[Unit Price]]</f>
        <v>39231.519999999997</v>
      </c>
      <c r="N911" s="9">
        <f>tbl_salesdata[[#This Row],[Total Sales]]-tbl_salesdata[[#This Row],[Total Cost]]</f>
        <v>26364.959999999995</v>
      </c>
      <c r="O911">
        <f>tbl_salesdata[[#This Row],[Ship Date]]-tbl_salesdata[[#This Row],[Order Date]]</f>
        <v>15</v>
      </c>
      <c r="P911">
        <f>WEEKDAY(tbl_salesdata[[#This Row],[Order Date]],2)</f>
        <v>2</v>
      </c>
      <c r="Q911" t="str">
        <f>TEXT(tbl_salesdata[[#This Row],[Order Date]],"dddd")</f>
        <v>Tuesday</v>
      </c>
      <c r="R911" t="str">
        <f>IF(tbl_salesdata[[#This Row],[Weekdaynum]]&gt;5,"Yes","No")</f>
        <v>No</v>
      </c>
    </row>
    <row r="912" spans="1:18" hidden="1" x14ac:dyDescent="0.35">
      <c r="A912">
        <v>181260526</v>
      </c>
      <c r="B912" s="3">
        <v>42858</v>
      </c>
      <c r="C912" s="3">
        <v>42864</v>
      </c>
      <c r="D912" t="s">
        <v>100</v>
      </c>
      <c r="E912" t="s">
        <v>21</v>
      </c>
      <c r="F912" t="s">
        <v>40</v>
      </c>
      <c r="G912" t="s">
        <v>18</v>
      </c>
      <c r="H912" t="s">
        <v>15</v>
      </c>
      <c r="I912" s="9">
        <v>7872</v>
      </c>
      <c r="J912" s="9">
        <v>651.21</v>
      </c>
      <c r="K912" s="9">
        <v>524.96</v>
      </c>
      <c r="L912" s="9">
        <f>tbl_salesdata[[#This Row],[Units Sold]]*tbl_salesdata[[#This Row],[Unit Cost]]</f>
        <v>4132485.1200000001</v>
      </c>
      <c r="M912" s="9">
        <f>tbl_salesdata[[#This Row],[Units Sold]]*tbl_salesdata[[#This Row],[Unit Price]]</f>
        <v>5126325.12</v>
      </c>
      <c r="N912" s="9">
        <f>tbl_salesdata[[#This Row],[Total Sales]]-tbl_salesdata[[#This Row],[Total Cost]]</f>
        <v>993840</v>
      </c>
      <c r="O912">
        <f>tbl_salesdata[[#This Row],[Ship Date]]-tbl_salesdata[[#This Row],[Order Date]]</f>
        <v>6</v>
      </c>
      <c r="P912">
        <f>WEEKDAY(tbl_salesdata[[#This Row],[Order Date]],2)</f>
        <v>3</v>
      </c>
      <c r="Q912" t="str">
        <f>TEXT(tbl_salesdata[[#This Row],[Order Date]],"dddd")</f>
        <v>Wednesday</v>
      </c>
      <c r="R912" t="str">
        <f>IF(tbl_salesdata[[#This Row],[Weekdaynum]]&gt;5,"Yes","No")</f>
        <v>No</v>
      </c>
    </row>
    <row r="913" spans="1:18" hidden="1" x14ac:dyDescent="0.35">
      <c r="A913">
        <v>111037719</v>
      </c>
      <c r="B913" s="3">
        <v>44118</v>
      </c>
      <c r="C913" s="3">
        <v>44128</v>
      </c>
      <c r="D913" t="s">
        <v>150</v>
      </c>
      <c r="E913" t="s">
        <v>38</v>
      </c>
      <c r="F913" t="s">
        <v>17</v>
      </c>
      <c r="G913" t="s">
        <v>14</v>
      </c>
      <c r="H913" t="s">
        <v>26</v>
      </c>
      <c r="I913" s="9">
        <v>7383</v>
      </c>
      <c r="J913" s="9">
        <v>152.58000000000001</v>
      </c>
      <c r="K913" s="9">
        <v>97.44</v>
      </c>
      <c r="L913" s="9">
        <f>tbl_salesdata[[#This Row],[Units Sold]]*tbl_salesdata[[#This Row],[Unit Cost]]</f>
        <v>719399.52</v>
      </c>
      <c r="M913" s="9">
        <f>tbl_salesdata[[#This Row],[Units Sold]]*tbl_salesdata[[#This Row],[Unit Price]]</f>
        <v>1126498.1400000001</v>
      </c>
      <c r="N913" s="9">
        <f>tbl_salesdata[[#This Row],[Total Sales]]-tbl_salesdata[[#This Row],[Total Cost]]</f>
        <v>407098.62000000011</v>
      </c>
      <c r="O913">
        <f>tbl_salesdata[[#This Row],[Ship Date]]-tbl_salesdata[[#This Row],[Order Date]]</f>
        <v>10</v>
      </c>
      <c r="P913">
        <f>WEEKDAY(tbl_salesdata[[#This Row],[Order Date]],2)</f>
        <v>3</v>
      </c>
      <c r="Q913" t="str">
        <f>TEXT(tbl_salesdata[[#This Row],[Order Date]],"dddd")</f>
        <v>Wednesday</v>
      </c>
      <c r="R913" t="str">
        <f>IF(tbl_salesdata[[#This Row],[Weekdaynum]]&gt;5,"Yes","No")</f>
        <v>No</v>
      </c>
    </row>
    <row r="914" spans="1:18" hidden="1" x14ac:dyDescent="0.35">
      <c r="A914">
        <v>253029572</v>
      </c>
      <c r="B914" s="3">
        <v>43328</v>
      </c>
      <c r="C914" s="3">
        <v>43349</v>
      </c>
      <c r="D914" t="s">
        <v>180</v>
      </c>
      <c r="E914" t="s">
        <v>24</v>
      </c>
      <c r="F914" t="s">
        <v>40</v>
      </c>
      <c r="G914" t="s">
        <v>14</v>
      </c>
      <c r="H914" t="s">
        <v>15</v>
      </c>
      <c r="I914" s="9">
        <v>5928</v>
      </c>
      <c r="J914" s="9">
        <v>651.21</v>
      </c>
      <c r="K914" s="9">
        <v>524.96</v>
      </c>
      <c r="L914" s="9">
        <f>tbl_salesdata[[#This Row],[Units Sold]]*tbl_salesdata[[#This Row],[Unit Cost]]</f>
        <v>3111962.8800000004</v>
      </c>
      <c r="M914" s="9">
        <f>tbl_salesdata[[#This Row],[Units Sold]]*tbl_salesdata[[#This Row],[Unit Price]]</f>
        <v>3860372.8800000004</v>
      </c>
      <c r="N914" s="9">
        <f>tbl_salesdata[[#This Row],[Total Sales]]-tbl_salesdata[[#This Row],[Total Cost]]</f>
        <v>748410</v>
      </c>
      <c r="O914">
        <f>tbl_salesdata[[#This Row],[Ship Date]]-tbl_salesdata[[#This Row],[Order Date]]</f>
        <v>21</v>
      </c>
      <c r="P914">
        <f>WEEKDAY(tbl_salesdata[[#This Row],[Order Date]],2)</f>
        <v>4</v>
      </c>
      <c r="Q914" t="str">
        <f>TEXT(tbl_salesdata[[#This Row],[Order Date]],"dddd")</f>
        <v>Thursday</v>
      </c>
      <c r="R914" t="str">
        <f>IF(tbl_salesdata[[#This Row],[Weekdaynum]]&gt;5,"Yes","No")</f>
        <v>No</v>
      </c>
    </row>
    <row r="915" spans="1:18" hidden="1" x14ac:dyDescent="0.35">
      <c r="A915">
        <v>547909915</v>
      </c>
      <c r="B915" s="3">
        <v>44435</v>
      </c>
      <c r="C915" s="3">
        <v>44451</v>
      </c>
      <c r="D915" t="s">
        <v>54</v>
      </c>
      <c r="E915" t="s">
        <v>29</v>
      </c>
      <c r="F915" t="s">
        <v>33</v>
      </c>
      <c r="G915" t="s">
        <v>18</v>
      </c>
      <c r="H915" t="s">
        <v>34</v>
      </c>
      <c r="I915" s="9">
        <v>7574</v>
      </c>
      <c r="J915" s="9">
        <v>109.28</v>
      </c>
      <c r="K915" s="9">
        <v>35.840000000000003</v>
      </c>
      <c r="L915" s="9">
        <f>tbl_salesdata[[#This Row],[Units Sold]]*tbl_salesdata[[#This Row],[Unit Cost]]</f>
        <v>271452.16000000003</v>
      </c>
      <c r="M915" s="9">
        <f>tbl_salesdata[[#This Row],[Units Sold]]*tbl_salesdata[[#This Row],[Unit Price]]</f>
        <v>827686.72</v>
      </c>
      <c r="N915" s="9">
        <f>tbl_salesdata[[#This Row],[Total Sales]]-tbl_salesdata[[#This Row],[Total Cost]]</f>
        <v>556234.55999999994</v>
      </c>
      <c r="O915">
        <f>tbl_salesdata[[#This Row],[Ship Date]]-tbl_salesdata[[#This Row],[Order Date]]</f>
        <v>16</v>
      </c>
      <c r="P915">
        <f>WEEKDAY(tbl_salesdata[[#This Row],[Order Date]],2)</f>
        <v>5</v>
      </c>
      <c r="Q915" t="str">
        <f>TEXT(tbl_salesdata[[#This Row],[Order Date]],"dddd")</f>
        <v>Friday</v>
      </c>
      <c r="R915" t="str">
        <f>IF(tbl_salesdata[[#This Row],[Weekdaynum]]&gt;5,"Yes","No")</f>
        <v>No</v>
      </c>
    </row>
    <row r="916" spans="1:18" hidden="1" x14ac:dyDescent="0.35">
      <c r="A916">
        <v>556665074</v>
      </c>
      <c r="B916" s="3">
        <v>42540</v>
      </c>
      <c r="C916" s="3">
        <v>42559</v>
      </c>
      <c r="D916" t="s">
        <v>101</v>
      </c>
      <c r="E916" t="s">
        <v>24</v>
      </c>
      <c r="F916" t="s">
        <v>68</v>
      </c>
      <c r="G916" t="s">
        <v>14</v>
      </c>
      <c r="H916" t="s">
        <v>15</v>
      </c>
      <c r="I916" s="9">
        <v>8421</v>
      </c>
      <c r="J916" s="9">
        <v>154.06</v>
      </c>
      <c r="K916" s="9">
        <v>90.93</v>
      </c>
      <c r="L916" s="9">
        <f>tbl_salesdata[[#This Row],[Units Sold]]*tbl_salesdata[[#This Row],[Unit Cost]]</f>
        <v>765721.53</v>
      </c>
      <c r="M916" s="9">
        <f>tbl_salesdata[[#This Row],[Units Sold]]*tbl_salesdata[[#This Row],[Unit Price]]</f>
        <v>1297339.26</v>
      </c>
      <c r="N916" s="9">
        <f>tbl_salesdata[[#This Row],[Total Sales]]-tbl_salesdata[[#This Row],[Total Cost]]</f>
        <v>531617.73</v>
      </c>
      <c r="O916">
        <f>tbl_salesdata[[#This Row],[Ship Date]]-tbl_salesdata[[#This Row],[Order Date]]</f>
        <v>19</v>
      </c>
      <c r="P916">
        <f>WEEKDAY(tbl_salesdata[[#This Row],[Order Date]],2)</f>
        <v>7</v>
      </c>
      <c r="Q916" t="str">
        <f>TEXT(tbl_salesdata[[#This Row],[Order Date]],"dddd")</f>
        <v>Sunday</v>
      </c>
      <c r="R916" t="str">
        <f>IF(tbl_salesdata[[#This Row],[Weekdaynum]]&gt;5,"Yes","No")</f>
        <v>Yes</v>
      </c>
    </row>
    <row r="917" spans="1:18" x14ac:dyDescent="0.35">
      <c r="A917">
        <v>128766906</v>
      </c>
      <c r="B917" s="3">
        <v>44240</v>
      </c>
      <c r="C917" s="3">
        <v>44255</v>
      </c>
      <c r="D917" t="s">
        <v>203</v>
      </c>
      <c r="E917" t="s">
        <v>21</v>
      </c>
      <c r="F917" t="s">
        <v>76</v>
      </c>
      <c r="G917" t="s">
        <v>18</v>
      </c>
      <c r="H917" t="s">
        <v>19</v>
      </c>
      <c r="I917" s="9">
        <v>3844</v>
      </c>
      <c r="J917" s="9">
        <v>668.27</v>
      </c>
      <c r="K917" s="9">
        <v>502.54</v>
      </c>
      <c r="L917" s="9">
        <f>tbl_salesdata[[#This Row],[Units Sold]]*tbl_salesdata[[#This Row],[Unit Cost]]</f>
        <v>1931763.76</v>
      </c>
      <c r="M917" s="9">
        <f>tbl_salesdata[[#This Row],[Units Sold]]*tbl_salesdata[[#This Row],[Unit Price]]</f>
        <v>2568829.88</v>
      </c>
      <c r="N917" s="9">
        <f>tbl_salesdata[[#This Row],[Total Sales]]-tbl_salesdata[[#This Row],[Total Cost]]</f>
        <v>637066.11999999988</v>
      </c>
      <c r="O917">
        <f>tbl_salesdata[[#This Row],[Ship Date]]-tbl_salesdata[[#This Row],[Order Date]]</f>
        <v>15</v>
      </c>
      <c r="P917">
        <f>WEEKDAY(tbl_salesdata[[#This Row],[Order Date]],2)</f>
        <v>6</v>
      </c>
      <c r="Q917" t="str">
        <f>TEXT(tbl_salesdata[[#This Row],[Order Date]],"dddd")</f>
        <v>Saturday</v>
      </c>
      <c r="R917" t="str">
        <f>IF(tbl_salesdata[[#This Row],[Weekdaynum]]&gt;5,"Yes","No")</f>
        <v>Yes</v>
      </c>
    </row>
    <row r="918" spans="1:18" hidden="1" x14ac:dyDescent="0.35">
      <c r="A918">
        <v>561307656</v>
      </c>
      <c r="B918" s="3">
        <v>43194</v>
      </c>
      <c r="C918" s="3">
        <v>43207</v>
      </c>
      <c r="D918" t="s">
        <v>41</v>
      </c>
      <c r="E918" t="s">
        <v>29</v>
      </c>
      <c r="F918" t="s">
        <v>33</v>
      </c>
      <c r="G918" t="s">
        <v>18</v>
      </c>
      <c r="H918" t="s">
        <v>26</v>
      </c>
      <c r="I918" s="9">
        <v>2264</v>
      </c>
      <c r="J918" s="9">
        <v>109.28</v>
      </c>
      <c r="K918" s="9">
        <v>35.840000000000003</v>
      </c>
      <c r="L918" s="9">
        <f>tbl_salesdata[[#This Row],[Units Sold]]*tbl_salesdata[[#This Row],[Unit Cost]]</f>
        <v>81141.760000000009</v>
      </c>
      <c r="M918" s="9">
        <f>tbl_salesdata[[#This Row],[Units Sold]]*tbl_salesdata[[#This Row],[Unit Price]]</f>
        <v>247409.92000000001</v>
      </c>
      <c r="N918" s="9">
        <f>tbl_salesdata[[#This Row],[Total Sales]]-tbl_salesdata[[#This Row],[Total Cost]]</f>
        <v>166268.16</v>
      </c>
      <c r="O918">
        <f>tbl_salesdata[[#This Row],[Ship Date]]-tbl_salesdata[[#This Row],[Order Date]]</f>
        <v>13</v>
      </c>
      <c r="P918">
        <f>WEEKDAY(tbl_salesdata[[#This Row],[Order Date]],2)</f>
        <v>3</v>
      </c>
      <c r="Q918" t="str">
        <f>TEXT(tbl_salesdata[[#This Row],[Order Date]],"dddd")</f>
        <v>Wednesday</v>
      </c>
      <c r="R918" t="str">
        <f>IF(tbl_salesdata[[#This Row],[Weekdaynum]]&gt;5,"Yes","No")</f>
        <v>No</v>
      </c>
    </row>
    <row r="919" spans="1:18" x14ac:dyDescent="0.35">
      <c r="A919">
        <v>132186830</v>
      </c>
      <c r="B919" s="3">
        <v>43526</v>
      </c>
      <c r="C919" s="3">
        <v>43528</v>
      </c>
      <c r="D919" t="s">
        <v>62</v>
      </c>
      <c r="E919" t="s">
        <v>38</v>
      </c>
      <c r="F919" t="s">
        <v>42</v>
      </c>
      <c r="G919" t="s">
        <v>18</v>
      </c>
      <c r="H919" t="s">
        <v>15</v>
      </c>
      <c r="I919" s="9">
        <v>5875</v>
      </c>
      <c r="J919" s="9">
        <v>437.2</v>
      </c>
      <c r="K919" s="9">
        <v>263.33</v>
      </c>
      <c r="L919" s="9">
        <f>tbl_salesdata[[#This Row],[Units Sold]]*tbl_salesdata[[#This Row],[Unit Cost]]</f>
        <v>1547063.75</v>
      </c>
      <c r="M919" s="9">
        <f>tbl_salesdata[[#This Row],[Units Sold]]*tbl_salesdata[[#This Row],[Unit Price]]</f>
        <v>2568550</v>
      </c>
      <c r="N919" s="9">
        <f>tbl_salesdata[[#This Row],[Total Sales]]-tbl_salesdata[[#This Row],[Total Cost]]</f>
        <v>1021486.25</v>
      </c>
      <c r="O919">
        <f>tbl_salesdata[[#This Row],[Ship Date]]-tbl_salesdata[[#This Row],[Order Date]]</f>
        <v>2</v>
      </c>
      <c r="P919">
        <f>WEEKDAY(tbl_salesdata[[#This Row],[Order Date]],2)</f>
        <v>6</v>
      </c>
      <c r="Q919" t="str">
        <f>TEXT(tbl_salesdata[[#This Row],[Order Date]],"dddd")</f>
        <v>Saturday</v>
      </c>
      <c r="R919" t="str">
        <f>IF(tbl_salesdata[[#This Row],[Weekdaynum]]&gt;5,"Yes","No")</f>
        <v>Yes</v>
      </c>
    </row>
    <row r="920" spans="1:18" x14ac:dyDescent="0.35">
      <c r="A920">
        <v>446438729</v>
      </c>
      <c r="B920" s="3">
        <v>44373</v>
      </c>
      <c r="C920" s="3">
        <v>44385</v>
      </c>
      <c r="D920" t="s">
        <v>85</v>
      </c>
      <c r="E920" t="s">
        <v>12</v>
      </c>
      <c r="F920" t="s">
        <v>13</v>
      </c>
      <c r="G920" t="s">
        <v>14</v>
      </c>
      <c r="H920" t="s">
        <v>19</v>
      </c>
      <c r="I920" s="9">
        <v>9996</v>
      </c>
      <c r="J920" s="9">
        <v>255.28</v>
      </c>
      <c r="K920" s="9">
        <v>159.41999999999999</v>
      </c>
      <c r="L920" s="9">
        <f>tbl_salesdata[[#This Row],[Units Sold]]*tbl_salesdata[[#This Row],[Unit Cost]]</f>
        <v>1593562.3199999998</v>
      </c>
      <c r="M920" s="9">
        <f>tbl_salesdata[[#This Row],[Units Sold]]*tbl_salesdata[[#This Row],[Unit Price]]</f>
        <v>2551778.88</v>
      </c>
      <c r="N920" s="9">
        <f>tbl_salesdata[[#This Row],[Total Sales]]-tbl_salesdata[[#This Row],[Total Cost]]</f>
        <v>958216.56</v>
      </c>
      <c r="O920">
        <f>tbl_salesdata[[#This Row],[Ship Date]]-tbl_salesdata[[#This Row],[Order Date]]</f>
        <v>12</v>
      </c>
      <c r="P920">
        <f>WEEKDAY(tbl_salesdata[[#This Row],[Order Date]],2)</f>
        <v>6</v>
      </c>
      <c r="Q920" t="str">
        <f>TEXT(tbl_salesdata[[#This Row],[Order Date]],"dddd")</f>
        <v>Saturday</v>
      </c>
      <c r="R920" t="str">
        <f>IF(tbl_salesdata[[#This Row],[Weekdaynum]]&gt;5,"Yes","No")</f>
        <v>Yes</v>
      </c>
    </row>
    <row r="921" spans="1:18" hidden="1" x14ac:dyDescent="0.35">
      <c r="A921">
        <v>264959609</v>
      </c>
      <c r="B921" s="3">
        <v>43709</v>
      </c>
      <c r="C921" s="3">
        <v>43718</v>
      </c>
      <c r="D921" t="s">
        <v>215</v>
      </c>
      <c r="E921" t="s">
        <v>21</v>
      </c>
      <c r="F921" t="s">
        <v>17</v>
      </c>
      <c r="G921" t="s">
        <v>14</v>
      </c>
      <c r="H921" t="s">
        <v>19</v>
      </c>
      <c r="I921" s="9">
        <v>6291</v>
      </c>
      <c r="J921" s="9">
        <v>152.58000000000001</v>
      </c>
      <c r="K921" s="9">
        <v>97.44</v>
      </c>
      <c r="L921" s="9">
        <f>tbl_salesdata[[#This Row],[Units Sold]]*tbl_salesdata[[#This Row],[Unit Cost]]</f>
        <v>612995.04</v>
      </c>
      <c r="M921" s="9">
        <f>tbl_salesdata[[#This Row],[Units Sold]]*tbl_salesdata[[#This Row],[Unit Price]]</f>
        <v>959880.78</v>
      </c>
      <c r="N921" s="9">
        <f>tbl_salesdata[[#This Row],[Total Sales]]-tbl_salesdata[[#This Row],[Total Cost]]</f>
        <v>346885.74</v>
      </c>
      <c r="O921">
        <f>tbl_salesdata[[#This Row],[Ship Date]]-tbl_salesdata[[#This Row],[Order Date]]</f>
        <v>9</v>
      </c>
      <c r="P921">
        <f>WEEKDAY(tbl_salesdata[[#This Row],[Order Date]],2)</f>
        <v>7</v>
      </c>
      <c r="Q921" t="str">
        <f>TEXT(tbl_salesdata[[#This Row],[Order Date]],"dddd")</f>
        <v>Sunday</v>
      </c>
      <c r="R921" t="str">
        <f>IF(tbl_salesdata[[#This Row],[Weekdaynum]]&gt;5,"Yes","No")</f>
        <v>Yes</v>
      </c>
    </row>
    <row r="922" spans="1:18" hidden="1" x14ac:dyDescent="0.35">
      <c r="A922">
        <v>475176560</v>
      </c>
      <c r="B922" s="3">
        <v>44773</v>
      </c>
      <c r="C922" s="3">
        <v>44775</v>
      </c>
      <c r="D922" t="s">
        <v>117</v>
      </c>
      <c r="E922" t="s">
        <v>21</v>
      </c>
      <c r="F922" t="s">
        <v>56</v>
      </c>
      <c r="G922" t="s">
        <v>14</v>
      </c>
      <c r="H922" t="s">
        <v>26</v>
      </c>
      <c r="I922" s="9">
        <v>4159</v>
      </c>
      <c r="J922" s="9">
        <v>9.33</v>
      </c>
      <c r="K922" s="9">
        <v>6.92</v>
      </c>
      <c r="L922" s="9">
        <f>tbl_salesdata[[#This Row],[Units Sold]]*tbl_salesdata[[#This Row],[Unit Cost]]</f>
        <v>28780.28</v>
      </c>
      <c r="M922" s="9">
        <f>tbl_salesdata[[#This Row],[Units Sold]]*tbl_salesdata[[#This Row],[Unit Price]]</f>
        <v>38803.47</v>
      </c>
      <c r="N922" s="9">
        <f>tbl_salesdata[[#This Row],[Total Sales]]-tbl_salesdata[[#This Row],[Total Cost]]</f>
        <v>10023.190000000002</v>
      </c>
      <c r="O922">
        <f>tbl_salesdata[[#This Row],[Ship Date]]-tbl_salesdata[[#This Row],[Order Date]]</f>
        <v>2</v>
      </c>
      <c r="P922">
        <f>WEEKDAY(tbl_salesdata[[#This Row],[Order Date]],2)</f>
        <v>7</v>
      </c>
      <c r="Q922" t="str">
        <f>TEXT(tbl_salesdata[[#This Row],[Order Date]],"dddd")</f>
        <v>Sunday</v>
      </c>
      <c r="R922" t="str">
        <f>IF(tbl_salesdata[[#This Row],[Weekdaynum]]&gt;5,"Yes","No")</f>
        <v>Yes</v>
      </c>
    </row>
    <row r="923" spans="1:18" hidden="1" x14ac:dyDescent="0.35">
      <c r="A923">
        <v>194922626</v>
      </c>
      <c r="B923" s="3">
        <v>43853</v>
      </c>
      <c r="C923" s="3">
        <v>43866</v>
      </c>
      <c r="D923" t="s">
        <v>129</v>
      </c>
      <c r="E923" t="s">
        <v>21</v>
      </c>
      <c r="F923" t="s">
        <v>13</v>
      </c>
      <c r="G923" t="s">
        <v>18</v>
      </c>
      <c r="H923" t="s">
        <v>34</v>
      </c>
      <c r="I923" s="9">
        <v>791</v>
      </c>
      <c r="J923" s="9">
        <v>255.28</v>
      </c>
      <c r="K923" s="9">
        <v>159.41999999999999</v>
      </c>
      <c r="L923" s="9">
        <f>tbl_salesdata[[#This Row],[Units Sold]]*tbl_salesdata[[#This Row],[Unit Cost]]</f>
        <v>126101.21999999999</v>
      </c>
      <c r="M923" s="9">
        <f>tbl_salesdata[[#This Row],[Units Sold]]*tbl_salesdata[[#This Row],[Unit Price]]</f>
        <v>201926.48</v>
      </c>
      <c r="N923" s="9">
        <f>tbl_salesdata[[#This Row],[Total Sales]]-tbl_salesdata[[#This Row],[Total Cost]]</f>
        <v>75825.260000000024</v>
      </c>
      <c r="O923">
        <f>tbl_salesdata[[#This Row],[Ship Date]]-tbl_salesdata[[#This Row],[Order Date]]</f>
        <v>13</v>
      </c>
      <c r="P923">
        <f>WEEKDAY(tbl_salesdata[[#This Row],[Order Date]],2)</f>
        <v>4</v>
      </c>
      <c r="Q923" t="str">
        <f>TEXT(tbl_salesdata[[#This Row],[Order Date]],"dddd")</f>
        <v>Thursday</v>
      </c>
      <c r="R923" t="str">
        <f>IF(tbl_salesdata[[#This Row],[Weekdaynum]]&gt;5,"Yes","No")</f>
        <v>No</v>
      </c>
    </row>
    <row r="924" spans="1:18" hidden="1" x14ac:dyDescent="0.35">
      <c r="A924">
        <v>447684133</v>
      </c>
      <c r="B924" s="3">
        <v>42554</v>
      </c>
      <c r="C924" s="3">
        <v>42556</v>
      </c>
      <c r="D924" t="s">
        <v>165</v>
      </c>
      <c r="E924" t="s">
        <v>21</v>
      </c>
      <c r="F924" t="s">
        <v>17</v>
      </c>
      <c r="G924" t="s">
        <v>18</v>
      </c>
      <c r="H924" t="s">
        <v>15</v>
      </c>
      <c r="I924" s="9">
        <v>8538</v>
      </c>
      <c r="J924" s="9">
        <v>152.58000000000001</v>
      </c>
      <c r="K924" s="9">
        <v>97.44</v>
      </c>
      <c r="L924" s="9">
        <f>tbl_salesdata[[#This Row],[Units Sold]]*tbl_salesdata[[#This Row],[Unit Cost]]</f>
        <v>831942.72</v>
      </c>
      <c r="M924" s="9">
        <f>tbl_salesdata[[#This Row],[Units Sold]]*tbl_salesdata[[#This Row],[Unit Price]]</f>
        <v>1302728.04</v>
      </c>
      <c r="N924" s="9">
        <f>tbl_salesdata[[#This Row],[Total Sales]]-tbl_salesdata[[#This Row],[Total Cost]]</f>
        <v>470785.32000000007</v>
      </c>
      <c r="O924">
        <f>tbl_salesdata[[#This Row],[Ship Date]]-tbl_salesdata[[#This Row],[Order Date]]</f>
        <v>2</v>
      </c>
      <c r="P924">
        <f>WEEKDAY(tbl_salesdata[[#This Row],[Order Date]],2)</f>
        <v>7</v>
      </c>
      <c r="Q924" t="str">
        <f>TEXT(tbl_salesdata[[#This Row],[Order Date]],"dddd")</f>
        <v>Sunday</v>
      </c>
      <c r="R924" t="str">
        <f>IF(tbl_salesdata[[#This Row],[Weekdaynum]]&gt;5,"Yes","No")</f>
        <v>Yes</v>
      </c>
    </row>
    <row r="925" spans="1:18" x14ac:dyDescent="0.35">
      <c r="A925">
        <v>187890946</v>
      </c>
      <c r="B925" s="3">
        <v>43988</v>
      </c>
      <c r="C925" s="3">
        <v>44001</v>
      </c>
      <c r="D925" t="s">
        <v>119</v>
      </c>
      <c r="E925" t="s">
        <v>24</v>
      </c>
      <c r="F925" t="s">
        <v>13</v>
      </c>
      <c r="G925" t="s">
        <v>18</v>
      </c>
      <c r="H925" t="s">
        <v>19</v>
      </c>
      <c r="I925" s="9">
        <v>9961</v>
      </c>
      <c r="J925" s="9">
        <v>255.28</v>
      </c>
      <c r="K925" s="9">
        <v>159.41999999999999</v>
      </c>
      <c r="L925" s="9">
        <f>tbl_salesdata[[#This Row],[Units Sold]]*tbl_salesdata[[#This Row],[Unit Cost]]</f>
        <v>1587982.6199999999</v>
      </c>
      <c r="M925" s="9">
        <f>tbl_salesdata[[#This Row],[Units Sold]]*tbl_salesdata[[#This Row],[Unit Price]]</f>
        <v>2542844.08</v>
      </c>
      <c r="N925" s="9">
        <f>tbl_salesdata[[#This Row],[Total Sales]]-tbl_salesdata[[#This Row],[Total Cost]]</f>
        <v>954861.4600000002</v>
      </c>
      <c r="O925">
        <f>tbl_salesdata[[#This Row],[Ship Date]]-tbl_salesdata[[#This Row],[Order Date]]</f>
        <v>13</v>
      </c>
      <c r="P925">
        <f>WEEKDAY(tbl_salesdata[[#This Row],[Order Date]],2)</f>
        <v>6</v>
      </c>
      <c r="Q925" t="str">
        <f>TEXT(tbl_salesdata[[#This Row],[Order Date]],"dddd")</f>
        <v>Saturday</v>
      </c>
      <c r="R925" t="str">
        <f>IF(tbl_salesdata[[#This Row],[Weekdaynum]]&gt;5,"Yes","No")</f>
        <v>Yes</v>
      </c>
    </row>
    <row r="926" spans="1:18" hidden="1" x14ac:dyDescent="0.35">
      <c r="A926">
        <v>247761285</v>
      </c>
      <c r="B926" s="3">
        <v>44727</v>
      </c>
      <c r="C926" s="3">
        <v>44744</v>
      </c>
      <c r="D926" t="s">
        <v>84</v>
      </c>
      <c r="E926" t="s">
        <v>24</v>
      </c>
      <c r="F926" t="s">
        <v>22</v>
      </c>
      <c r="G926" t="s">
        <v>14</v>
      </c>
      <c r="H926" t="s">
        <v>15</v>
      </c>
      <c r="I926" s="9">
        <v>6925</v>
      </c>
      <c r="J926" s="9">
        <v>47.45</v>
      </c>
      <c r="K926" s="9">
        <v>31.79</v>
      </c>
      <c r="L926" s="9">
        <f>tbl_salesdata[[#This Row],[Units Sold]]*tbl_salesdata[[#This Row],[Unit Cost]]</f>
        <v>220145.75</v>
      </c>
      <c r="M926" s="9">
        <f>tbl_salesdata[[#This Row],[Units Sold]]*tbl_salesdata[[#This Row],[Unit Price]]</f>
        <v>328591.25</v>
      </c>
      <c r="N926" s="9">
        <f>tbl_salesdata[[#This Row],[Total Sales]]-tbl_salesdata[[#This Row],[Total Cost]]</f>
        <v>108445.5</v>
      </c>
      <c r="O926">
        <f>tbl_salesdata[[#This Row],[Ship Date]]-tbl_salesdata[[#This Row],[Order Date]]</f>
        <v>17</v>
      </c>
      <c r="P926">
        <f>WEEKDAY(tbl_salesdata[[#This Row],[Order Date]],2)</f>
        <v>3</v>
      </c>
      <c r="Q926" t="str">
        <f>TEXT(tbl_salesdata[[#This Row],[Order Date]],"dddd")</f>
        <v>Wednesday</v>
      </c>
      <c r="R926" t="str">
        <f>IF(tbl_salesdata[[#This Row],[Weekdaynum]]&gt;5,"Yes","No")</f>
        <v>No</v>
      </c>
    </row>
    <row r="927" spans="1:18" hidden="1" x14ac:dyDescent="0.35">
      <c r="A927">
        <v>393612086</v>
      </c>
      <c r="B927" s="3">
        <v>43619</v>
      </c>
      <c r="C927" s="3">
        <v>43621</v>
      </c>
      <c r="D927" t="s">
        <v>149</v>
      </c>
      <c r="E927" t="s">
        <v>12</v>
      </c>
      <c r="F927" t="s">
        <v>47</v>
      </c>
      <c r="G927" t="s">
        <v>18</v>
      </c>
      <c r="H927" t="s">
        <v>19</v>
      </c>
      <c r="I927" s="9">
        <v>7418</v>
      </c>
      <c r="J927" s="9">
        <v>421.89</v>
      </c>
      <c r="K927" s="9">
        <v>364.69</v>
      </c>
      <c r="L927" s="9">
        <f>tbl_salesdata[[#This Row],[Units Sold]]*tbl_salesdata[[#This Row],[Unit Cost]]</f>
        <v>2705270.42</v>
      </c>
      <c r="M927" s="9">
        <f>tbl_salesdata[[#This Row],[Units Sold]]*tbl_salesdata[[#This Row],[Unit Price]]</f>
        <v>3129580.02</v>
      </c>
      <c r="N927" s="9">
        <f>tbl_salesdata[[#This Row],[Total Sales]]-tbl_salesdata[[#This Row],[Total Cost]]</f>
        <v>424309.60000000009</v>
      </c>
      <c r="O927">
        <f>tbl_salesdata[[#This Row],[Ship Date]]-tbl_salesdata[[#This Row],[Order Date]]</f>
        <v>2</v>
      </c>
      <c r="P927">
        <f>WEEKDAY(tbl_salesdata[[#This Row],[Order Date]],2)</f>
        <v>1</v>
      </c>
      <c r="Q927" t="str">
        <f>TEXT(tbl_salesdata[[#This Row],[Order Date]],"dddd")</f>
        <v>Monday</v>
      </c>
      <c r="R927" t="str">
        <f>IF(tbl_salesdata[[#This Row],[Weekdaynum]]&gt;5,"Yes","No")</f>
        <v>No</v>
      </c>
    </row>
    <row r="928" spans="1:18" hidden="1" x14ac:dyDescent="0.35">
      <c r="A928">
        <v>469548642</v>
      </c>
      <c r="B928" s="3">
        <v>42368</v>
      </c>
      <c r="C928" s="3">
        <v>42369</v>
      </c>
      <c r="D928" t="s">
        <v>166</v>
      </c>
      <c r="E928" t="s">
        <v>38</v>
      </c>
      <c r="F928" t="s">
        <v>33</v>
      </c>
      <c r="G928" t="s">
        <v>18</v>
      </c>
      <c r="H928" t="s">
        <v>15</v>
      </c>
      <c r="I928" s="9">
        <v>8732</v>
      </c>
      <c r="J928" s="9">
        <v>109.28</v>
      </c>
      <c r="K928" s="9">
        <v>35.840000000000003</v>
      </c>
      <c r="L928" s="9">
        <f>tbl_salesdata[[#This Row],[Units Sold]]*tbl_salesdata[[#This Row],[Unit Cost]]</f>
        <v>312954.88</v>
      </c>
      <c r="M928" s="9">
        <f>tbl_salesdata[[#This Row],[Units Sold]]*tbl_salesdata[[#This Row],[Unit Price]]</f>
        <v>954232.96</v>
      </c>
      <c r="N928" s="9">
        <f>tbl_salesdata[[#This Row],[Total Sales]]-tbl_salesdata[[#This Row],[Total Cost]]</f>
        <v>641278.07999999996</v>
      </c>
      <c r="O928">
        <f>tbl_salesdata[[#This Row],[Ship Date]]-tbl_salesdata[[#This Row],[Order Date]]</f>
        <v>1</v>
      </c>
      <c r="P928">
        <f>WEEKDAY(tbl_salesdata[[#This Row],[Order Date]],2)</f>
        <v>3</v>
      </c>
      <c r="Q928" t="str">
        <f>TEXT(tbl_salesdata[[#This Row],[Order Date]],"dddd")</f>
        <v>Wednesday</v>
      </c>
      <c r="R928" t="str">
        <f>IF(tbl_salesdata[[#This Row],[Weekdaynum]]&gt;5,"Yes","No")</f>
        <v>No</v>
      </c>
    </row>
    <row r="929" spans="1:18" hidden="1" x14ac:dyDescent="0.35">
      <c r="A929">
        <v>950619781</v>
      </c>
      <c r="B929" s="3">
        <v>44755</v>
      </c>
      <c r="C929" s="3">
        <v>44763</v>
      </c>
      <c r="D929" t="s">
        <v>183</v>
      </c>
      <c r="E929" t="s">
        <v>24</v>
      </c>
      <c r="F929" t="s">
        <v>56</v>
      </c>
      <c r="G929" t="s">
        <v>14</v>
      </c>
      <c r="H929" t="s">
        <v>15</v>
      </c>
      <c r="I929" s="9">
        <v>8373</v>
      </c>
      <c r="J929" s="9">
        <v>9.33</v>
      </c>
      <c r="K929" s="9">
        <v>6.92</v>
      </c>
      <c r="L929" s="9">
        <f>tbl_salesdata[[#This Row],[Units Sold]]*tbl_salesdata[[#This Row],[Unit Cost]]</f>
        <v>57941.159999999996</v>
      </c>
      <c r="M929" s="9">
        <f>tbl_salesdata[[#This Row],[Units Sold]]*tbl_salesdata[[#This Row],[Unit Price]]</f>
        <v>78120.09</v>
      </c>
      <c r="N929" s="9">
        <f>tbl_salesdata[[#This Row],[Total Sales]]-tbl_salesdata[[#This Row],[Total Cost]]</f>
        <v>20178.93</v>
      </c>
      <c r="O929">
        <f>tbl_salesdata[[#This Row],[Ship Date]]-tbl_salesdata[[#This Row],[Order Date]]</f>
        <v>8</v>
      </c>
      <c r="P929">
        <f>WEEKDAY(tbl_salesdata[[#This Row],[Order Date]],2)</f>
        <v>3</v>
      </c>
      <c r="Q929" t="str">
        <f>TEXT(tbl_salesdata[[#This Row],[Order Date]],"dddd")</f>
        <v>Wednesday</v>
      </c>
      <c r="R929" t="str">
        <f>IF(tbl_salesdata[[#This Row],[Weekdaynum]]&gt;5,"Yes","No")</f>
        <v>No</v>
      </c>
    </row>
    <row r="930" spans="1:18" x14ac:dyDescent="0.35">
      <c r="A930">
        <v>612610375</v>
      </c>
      <c r="B930" s="3">
        <v>44394</v>
      </c>
      <c r="C930" s="3">
        <v>44401</v>
      </c>
      <c r="D930" t="s">
        <v>171</v>
      </c>
      <c r="E930" t="s">
        <v>12</v>
      </c>
      <c r="F930" t="s">
        <v>40</v>
      </c>
      <c r="G930" t="s">
        <v>18</v>
      </c>
      <c r="H930" t="s">
        <v>15</v>
      </c>
      <c r="I930" s="9">
        <v>3878</v>
      </c>
      <c r="J930" s="9">
        <v>651.21</v>
      </c>
      <c r="K930" s="9">
        <v>524.96</v>
      </c>
      <c r="L930" s="9">
        <f>tbl_salesdata[[#This Row],[Units Sold]]*tbl_salesdata[[#This Row],[Unit Cost]]</f>
        <v>2035794.8800000001</v>
      </c>
      <c r="M930" s="9">
        <f>tbl_salesdata[[#This Row],[Units Sold]]*tbl_salesdata[[#This Row],[Unit Price]]</f>
        <v>2525392.3800000004</v>
      </c>
      <c r="N930" s="9">
        <f>tbl_salesdata[[#This Row],[Total Sales]]-tbl_salesdata[[#This Row],[Total Cost]]</f>
        <v>489597.50000000023</v>
      </c>
      <c r="O930">
        <f>tbl_salesdata[[#This Row],[Ship Date]]-tbl_salesdata[[#This Row],[Order Date]]</f>
        <v>7</v>
      </c>
      <c r="P930">
        <f>WEEKDAY(tbl_salesdata[[#This Row],[Order Date]],2)</f>
        <v>6</v>
      </c>
      <c r="Q930" t="str">
        <f>TEXT(tbl_salesdata[[#This Row],[Order Date]],"dddd")</f>
        <v>Saturday</v>
      </c>
      <c r="R930" t="str">
        <f>IF(tbl_salesdata[[#This Row],[Weekdaynum]]&gt;5,"Yes","No")</f>
        <v>Yes</v>
      </c>
    </row>
    <row r="931" spans="1:18" hidden="1" x14ac:dyDescent="0.35">
      <c r="A931">
        <v>879923617</v>
      </c>
      <c r="B931" s="3">
        <v>43322</v>
      </c>
      <c r="C931" s="3">
        <v>43339</v>
      </c>
      <c r="D931" t="s">
        <v>145</v>
      </c>
      <c r="E931" t="s">
        <v>21</v>
      </c>
      <c r="F931" t="s">
        <v>13</v>
      </c>
      <c r="G931" t="s">
        <v>14</v>
      </c>
      <c r="H931" t="s">
        <v>15</v>
      </c>
      <c r="I931" s="9">
        <v>7807</v>
      </c>
      <c r="J931" s="9">
        <v>255.28</v>
      </c>
      <c r="K931" s="9">
        <v>159.41999999999999</v>
      </c>
      <c r="L931" s="9">
        <f>tbl_salesdata[[#This Row],[Units Sold]]*tbl_salesdata[[#This Row],[Unit Cost]]</f>
        <v>1244591.94</v>
      </c>
      <c r="M931" s="9">
        <f>tbl_salesdata[[#This Row],[Units Sold]]*tbl_salesdata[[#This Row],[Unit Price]]</f>
        <v>1992970.96</v>
      </c>
      <c r="N931" s="9">
        <f>tbl_salesdata[[#This Row],[Total Sales]]-tbl_salesdata[[#This Row],[Total Cost]]</f>
        <v>748379.02</v>
      </c>
      <c r="O931">
        <f>tbl_salesdata[[#This Row],[Ship Date]]-tbl_salesdata[[#This Row],[Order Date]]</f>
        <v>17</v>
      </c>
      <c r="P931">
        <f>WEEKDAY(tbl_salesdata[[#This Row],[Order Date]],2)</f>
        <v>5</v>
      </c>
      <c r="Q931" t="str">
        <f>TEXT(tbl_salesdata[[#This Row],[Order Date]],"dddd")</f>
        <v>Friday</v>
      </c>
      <c r="R931" t="str">
        <f>IF(tbl_salesdata[[#This Row],[Weekdaynum]]&gt;5,"Yes","No")</f>
        <v>No</v>
      </c>
    </row>
    <row r="932" spans="1:18" hidden="1" x14ac:dyDescent="0.35">
      <c r="A932">
        <v>279816472</v>
      </c>
      <c r="B932" s="3">
        <v>43168</v>
      </c>
      <c r="C932" s="3">
        <v>43184</v>
      </c>
      <c r="D932" t="s">
        <v>107</v>
      </c>
      <c r="E932" t="s">
        <v>21</v>
      </c>
      <c r="F932" t="s">
        <v>17</v>
      </c>
      <c r="G932" t="s">
        <v>18</v>
      </c>
      <c r="H932" t="s">
        <v>34</v>
      </c>
      <c r="I932" s="9">
        <v>2767</v>
      </c>
      <c r="J932" s="9">
        <v>152.58000000000001</v>
      </c>
      <c r="K932" s="9">
        <v>97.44</v>
      </c>
      <c r="L932" s="9">
        <f>tbl_salesdata[[#This Row],[Units Sold]]*tbl_salesdata[[#This Row],[Unit Cost]]</f>
        <v>269616.48</v>
      </c>
      <c r="M932" s="9">
        <f>tbl_salesdata[[#This Row],[Units Sold]]*tbl_salesdata[[#This Row],[Unit Price]]</f>
        <v>422188.86000000004</v>
      </c>
      <c r="N932" s="9">
        <f>tbl_salesdata[[#This Row],[Total Sales]]-tbl_salesdata[[#This Row],[Total Cost]]</f>
        <v>152572.38000000006</v>
      </c>
      <c r="O932">
        <f>tbl_salesdata[[#This Row],[Ship Date]]-tbl_salesdata[[#This Row],[Order Date]]</f>
        <v>16</v>
      </c>
      <c r="P932">
        <f>WEEKDAY(tbl_salesdata[[#This Row],[Order Date]],2)</f>
        <v>5</v>
      </c>
      <c r="Q932" t="str">
        <f>TEXT(tbl_salesdata[[#This Row],[Order Date]],"dddd")</f>
        <v>Friday</v>
      </c>
      <c r="R932" t="str">
        <f>IF(tbl_salesdata[[#This Row],[Weekdaynum]]&gt;5,"Yes","No")</f>
        <v>No</v>
      </c>
    </row>
    <row r="933" spans="1:18" hidden="1" x14ac:dyDescent="0.35">
      <c r="A933">
        <v>888164222</v>
      </c>
      <c r="B933" s="3">
        <v>42404</v>
      </c>
      <c r="C933" s="3">
        <v>42421</v>
      </c>
      <c r="D933" t="s">
        <v>92</v>
      </c>
      <c r="E933" t="s">
        <v>32</v>
      </c>
      <c r="F933" t="s">
        <v>22</v>
      </c>
      <c r="G933" t="s">
        <v>18</v>
      </c>
      <c r="H933" t="s">
        <v>19</v>
      </c>
      <c r="I933" s="9">
        <v>6385</v>
      </c>
      <c r="J933" s="9">
        <v>47.45</v>
      </c>
      <c r="K933" s="9">
        <v>31.79</v>
      </c>
      <c r="L933" s="9">
        <f>tbl_salesdata[[#This Row],[Units Sold]]*tbl_salesdata[[#This Row],[Unit Cost]]</f>
        <v>202979.15</v>
      </c>
      <c r="M933" s="9">
        <f>tbl_salesdata[[#This Row],[Units Sold]]*tbl_salesdata[[#This Row],[Unit Price]]</f>
        <v>302968.25</v>
      </c>
      <c r="N933" s="9">
        <f>tbl_salesdata[[#This Row],[Total Sales]]-tbl_salesdata[[#This Row],[Total Cost]]</f>
        <v>99989.1</v>
      </c>
      <c r="O933">
        <f>tbl_salesdata[[#This Row],[Ship Date]]-tbl_salesdata[[#This Row],[Order Date]]</f>
        <v>17</v>
      </c>
      <c r="P933">
        <f>WEEKDAY(tbl_salesdata[[#This Row],[Order Date]],2)</f>
        <v>4</v>
      </c>
      <c r="Q933" t="str">
        <f>TEXT(tbl_salesdata[[#This Row],[Order Date]],"dddd")</f>
        <v>Thursday</v>
      </c>
      <c r="R933" t="str">
        <f>IF(tbl_salesdata[[#This Row],[Weekdaynum]]&gt;5,"Yes","No")</f>
        <v>No</v>
      </c>
    </row>
    <row r="934" spans="1:18" x14ac:dyDescent="0.35">
      <c r="A934">
        <v>549187934</v>
      </c>
      <c r="B934" s="3">
        <v>42154</v>
      </c>
      <c r="C934" s="3">
        <v>42156</v>
      </c>
      <c r="D934" t="s">
        <v>195</v>
      </c>
      <c r="E934" t="s">
        <v>21</v>
      </c>
      <c r="F934" t="s">
        <v>42</v>
      </c>
      <c r="G934" t="s">
        <v>14</v>
      </c>
      <c r="H934" t="s">
        <v>34</v>
      </c>
      <c r="I934" s="9">
        <v>5769</v>
      </c>
      <c r="J934" s="9">
        <v>437.2</v>
      </c>
      <c r="K934" s="9">
        <v>263.33</v>
      </c>
      <c r="L934" s="9">
        <f>tbl_salesdata[[#This Row],[Units Sold]]*tbl_salesdata[[#This Row],[Unit Cost]]</f>
        <v>1519150.77</v>
      </c>
      <c r="M934" s="9">
        <f>tbl_salesdata[[#This Row],[Units Sold]]*tbl_salesdata[[#This Row],[Unit Price]]</f>
        <v>2522206.7999999998</v>
      </c>
      <c r="N934" s="9">
        <f>tbl_salesdata[[#This Row],[Total Sales]]-tbl_salesdata[[#This Row],[Total Cost]]</f>
        <v>1003056.0299999998</v>
      </c>
      <c r="O934">
        <f>tbl_salesdata[[#This Row],[Ship Date]]-tbl_salesdata[[#This Row],[Order Date]]</f>
        <v>2</v>
      </c>
      <c r="P934">
        <f>WEEKDAY(tbl_salesdata[[#This Row],[Order Date]],2)</f>
        <v>6</v>
      </c>
      <c r="Q934" t="str">
        <f>TEXT(tbl_salesdata[[#This Row],[Order Date]],"dddd")</f>
        <v>Saturday</v>
      </c>
      <c r="R934" t="str">
        <f>IF(tbl_salesdata[[#This Row],[Weekdaynum]]&gt;5,"Yes","No")</f>
        <v>Yes</v>
      </c>
    </row>
    <row r="935" spans="1:18" hidden="1" x14ac:dyDescent="0.35">
      <c r="A935">
        <v>106982219</v>
      </c>
      <c r="B935" s="3">
        <v>43431</v>
      </c>
      <c r="C935" s="3">
        <v>43441</v>
      </c>
      <c r="D935" t="s">
        <v>127</v>
      </c>
      <c r="E935" t="s">
        <v>38</v>
      </c>
      <c r="F935" t="s">
        <v>76</v>
      </c>
      <c r="G935" t="s">
        <v>14</v>
      </c>
      <c r="H935" t="s">
        <v>15</v>
      </c>
      <c r="I935" s="9">
        <v>7271</v>
      </c>
      <c r="J935" s="9">
        <v>668.27</v>
      </c>
      <c r="K935" s="9">
        <v>502.54</v>
      </c>
      <c r="L935" s="9">
        <f>tbl_salesdata[[#This Row],[Units Sold]]*tbl_salesdata[[#This Row],[Unit Cost]]</f>
        <v>3653968.3400000003</v>
      </c>
      <c r="M935" s="9">
        <f>tbl_salesdata[[#This Row],[Units Sold]]*tbl_salesdata[[#This Row],[Unit Price]]</f>
        <v>4858991.17</v>
      </c>
      <c r="N935" s="9">
        <f>tbl_salesdata[[#This Row],[Total Sales]]-tbl_salesdata[[#This Row],[Total Cost]]</f>
        <v>1205022.8299999996</v>
      </c>
      <c r="O935">
        <f>tbl_salesdata[[#This Row],[Ship Date]]-tbl_salesdata[[#This Row],[Order Date]]</f>
        <v>10</v>
      </c>
      <c r="P935">
        <f>WEEKDAY(tbl_salesdata[[#This Row],[Order Date]],2)</f>
        <v>2</v>
      </c>
      <c r="Q935" t="str">
        <f>TEXT(tbl_salesdata[[#This Row],[Order Date]],"dddd")</f>
        <v>Tuesday</v>
      </c>
      <c r="R935" t="str">
        <f>IF(tbl_salesdata[[#This Row],[Weekdaynum]]&gt;5,"Yes","No")</f>
        <v>No</v>
      </c>
    </row>
    <row r="936" spans="1:18" x14ac:dyDescent="0.35">
      <c r="A936">
        <v>543808495</v>
      </c>
      <c r="B936" s="3">
        <v>42280</v>
      </c>
      <c r="C936" s="3">
        <v>42301</v>
      </c>
      <c r="D936" t="s">
        <v>196</v>
      </c>
      <c r="E936" t="s">
        <v>32</v>
      </c>
      <c r="F936" t="s">
        <v>40</v>
      </c>
      <c r="G936" t="s">
        <v>14</v>
      </c>
      <c r="H936" t="s">
        <v>15</v>
      </c>
      <c r="I936" s="9">
        <v>3873</v>
      </c>
      <c r="J936" s="9">
        <v>651.21</v>
      </c>
      <c r="K936" s="9">
        <v>524.96</v>
      </c>
      <c r="L936" s="9">
        <f>tbl_salesdata[[#This Row],[Units Sold]]*tbl_salesdata[[#This Row],[Unit Cost]]</f>
        <v>2033170.08</v>
      </c>
      <c r="M936" s="9">
        <f>tbl_salesdata[[#This Row],[Units Sold]]*tbl_salesdata[[#This Row],[Unit Price]]</f>
        <v>2522136.33</v>
      </c>
      <c r="N936" s="9">
        <f>tbl_salesdata[[#This Row],[Total Sales]]-tbl_salesdata[[#This Row],[Total Cost]]</f>
        <v>488966.25</v>
      </c>
      <c r="O936">
        <f>tbl_salesdata[[#This Row],[Ship Date]]-tbl_salesdata[[#This Row],[Order Date]]</f>
        <v>21</v>
      </c>
      <c r="P936">
        <f>WEEKDAY(tbl_salesdata[[#This Row],[Order Date]],2)</f>
        <v>6</v>
      </c>
      <c r="Q936" t="str">
        <f>TEXT(tbl_salesdata[[#This Row],[Order Date]],"dddd")</f>
        <v>Saturday</v>
      </c>
      <c r="R936" t="str">
        <f>IF(tbl_salesdata[[#This Row],[Weekdaynum]]&gt;5,"Yes","No")</f>
        <v>Yes</v>
      </c>
    </row>
    <row r="937" spans="1:18" hidden="1" x14ac:dyDescent="0.35">
      <c r="A937">
        <v>593018233</v>
      </c>
      <c r="B937" s="3">
        <v>44140</v>
      </c>
      <c r="C937" s="3">
        <v>44149</v>
      </c>
      <c r="D937" t="s">
        <v>121</v>
      </c>
      <c r="E937" t="s">
        <v>21</v>
      </c>
      <c r="F937" t="s">
        <v>17</v>
      </c>
      <c r="G937" t="s">
        <v>14</v>
      </c>
      <c r="H937" t="s">
        <v>15</v>
      </c>
      <c r="I937" s="9">
        <v>6128</v>
      </c>
      <c r="J937" s="9">
        <v>152.58000000000001</v>
      </c>
      <c r="K937" s="9">
        <v>97.44</v>
      </c>
      <c r="L937" s="9">
        <f>tbl_salesdata[[#This Row],[Units Sold]]*tbl_salesdata[[#This Row],[Unit Cost]]</f>
        <v>597112.31999999995</v>
      </c>
      <c r="M937" s="9">
        <f>tbl_salesdata[[#This Row],[Units Sold]]*tbl_salesdata[[#This Row],[Unit Price]]</f>
        <v>935010.24000000011</v>
      </c>
      <c r="N937" s="9">
        <f>tbl_salesdata[[#This Row],[Total Sales]]-tbl_salesdata[[#This Row],[Total Cost]]</f>
        <v>337897.92000000016</v>
      </c>
      <c r="O937">
        <f>tbl_salesdata[[#This Row],[Ship Date]]-tbl_salesdata[[#This Row],[Order Date]]</f>
        <v>9</v>
      </c>
      <c r="P937">
        <f>WEEKDAY(tbl_salesdata[[#This Row],[Order Date]],2)</f>
        <v>4</v>
      </c>
      <c r="Q937" t="str">
        <f>TEXT(tbl_salesdata[[#This Row],[Order Date]],"dddd")</f>
        <v>Thursday</v>
      </c>
      <c r="R937" t="str">
        <f>IF(tbl_salesdata[[#This Row],[Weekdaynum]]&gt;5,"Yes","No")</f>
        <v>No</v>
      </c>
    </row>
    <row r="938" spans="1:18" hidden="1" x14ac:dyDescent="0.35">
      <c r="A938">
        <v>349060380</v>
      </c>
      <c r="B938" s="3">
        <v>42629</v>
      </c>
      <c r="C938" s="3">
        <v>42633</v>
      </c>
      <c r="D938" t="s">
        <v>175</v>
      </c>
      <c r="E938" t="s">
        <v>21</v>
      </c>
      <c r="F938" t="s">
        <v>13</v>
      </c>
      <c r="G938" t="s">
        <v>14</v>
      </c>
      <c r="H938" t="s">
        <v>34</v>
      </c>
      <c r="I938" s="9">
        <v>3578</v>
      </c>
      <c r="J938" s="9">
        <v>255.28</v>
      </c>
      <c r="K938" s="9">
        <v>159.41999999999999</v>
      </c>
      <c r="L938" s="9">
        <f>tbl_salesdata[[#This Row],[Units Sold]]*tbl_salesdata[[#This Row],[Unit Cost]]</f>
        <v>570404.76</v>
      </c>
      <c r="M938" s="9">
        <f>tbl_salesdata[[#This Row],[Units Sold]]*tbl_salesdata[[#This Row],[Unit Price]]</f>
        <v>913391.84</v>
      </c>
      <c r="N938" s="9">
        <f>tbl_salesdata[[#This Row],[Total Sales]]-tbl_salesdata[[#This Row],[Total Cost]]</f>
        <v>342987.07999999996</v>
      </c>
      <c r="O938">
        <f>tbl_salesdata[[#This Row],[Ship Date]]-tbl_salesdata[[#This Row],[Order Date]]</f>
        <v>4</v>
      </c>
      <c r="P938">
        <f>WEEKDAY(tbl_salesdata[[#This Row],[Order Date]],2)</f>
        <v>5</v>
      </c>
      <c r="Q938" t="str">
        <f>TEXT(tbl_salesdata[[#This Row],[Order Date]],"dddd")</f>
        <v>Friday</v>
      </c>
      <c r="R938" t="str">
        <f>IF(tbl_salesdata[[#This Row],[Weekdaynum]]&gt;5,"Yes","No")</f>
        <v>No</v>
      </c>
    </row>
    <row r="939" spans="1:18" hidden="1" x14ac:dyDescent="0.35">
      <c r="A939">
        <v>127912890</v>
      </c>
      <c r="B939" s="3">
        <v>43688</v>
      </c>
      <c r="C939" s="3">
        <v>43698</v>
      </c>
      <c r="D939" t="s">
        <v>52</v>
      </c>
      <c r="E939" t="s">
        <v>12</v>
      </c>
      <c r="F939" t="s">
        <v>76</v>
      </c>
      <c r="G939" t="s">
        <v>14</v>
      </c>
      <c r="H939" t="s">
        <v>15</v>
      </c>
      <c r="I939" s="9">
        <v>1122</v>
      </c>
      <c r="J939" s="9">
        <v>668.27</v>
      </c>
      <c r="K939" s="9">
        <v>502.54</v>
      </c>
      <c r="L939" s="9">
        <f>tbl_salesdata[[#This Row],[Units Sold]]*tbl_salesdata[[#This Row],[Unit Cost]]</f>
        <v>563849.88</v>
      </c>
      <c r="M939" s="9">
        <f>tbl_salesdata[[#This Row],[Units Sold]]*tbl_salesdata[[#This Row],[Unit Price]]</f>
        <v>749798.94</v>
      </c>
      <c r="N939" s="9">
        <f>tbl_salesdata[[#This Row],[Total Sales]]-tbl_salesdata[[#This Row],[Total Cost]]</f>
        <v>185949.05999999994</v>
      </c>
      <c r="O939">
        <f>tbl_salesdata[[#This Row],[Ship Date]]-tbl_salesdata[[#This Row],[Order Date]]</f>
        <v>10</v>
      </c>
      <c r="P939">
        <f>WEEKDAY(tbl_salesdata[[#This Row],[Order Date]],2)</f>
        <v>7</v>
      </c>
      <c r="Q939" t="str">
        <f>TEXT(tbl_salesdata[[#This Row],[Order Date]],"dddd")</f>
        <v>Sunday</v>
      </c>
      <c r="R939" t="str">
        <f>IF(tbl_salesdata[[#This Row],[Weekdaynum]]&gt;5,"Yes","No")</f>
        <v>Yes</v>
      </c>
    </row>
    <row r="940" spans="1:18" hidden="1" x14ac:dyDescent="0.35">
      <c r="A940">
        <v>278062093</v>
      </c>
      <c r="B940" s="3">
        <v>44343</v>
      </c>
      <c r="C940" s="3">
        <v>44356</v>
      </c>
      <c r="D940" t="s">
        <v>218</v>
      </c>
      <c r="E940" t="s">
        <v>38</v>
      </c>
      <c r="F940" t="s">
        <v>42</v>
      </c>
      <c r="G940" t="s">
        <v>18</v>
      </c>
      <c r="H940" t="s">
        <v>19</v>
      </c>
      <c r="I940" s="9">
        <v>3607</v>
      </c>
      <c r="J940" s="9">
        <v>437.2</v>
      </c>
      <c r="K940" s="9">
        <v>263.33</v>
      </c>
      <c r="L940" s="9">
        <f>tbl_salesdata[[#This Row],[Units Sold]]*tbl_salesdata[[#This Row],[Unit Cost]]</f>
        <v>949831.30999999994</v>
      </c>
      <c r="M940" s="9">
        <f>tbl_salesdata[[#This Row],[Units Sold]]*tbl_salesdata[[#This Row],[Unit Price]]</f>
        <v>1576980.4</v>
      </c>
      <c r="N940" s="9">
        <f>tbl_salesdata[[#This Row],[Total Sales]]-tbl_salesdata[[#This Row],[Total Cost]]</f>
        <v>627149.09</v>
      </c>
      <c r="O940">
        <f>tbl_salesdata[[#This Row],[Ship Date]]-tbl_salesdata[[#This Row],[Order Date]]</f>
        <v>13</v>
      </c>
      <c r="P940">
        <f>WEEKDAY(tbl_salesdata[[#This Row],[Order Date]],2)</f>
        <v>4</v>
      </c>
      <c r="Q940" t="str">
        <f>TEXT(tbl_salesdata[[#This Row],[Order Date]],"dddd")</f>
        <v>Thursday</v>
      </c>
      <c r="R940" t="str">
        <f>IF(tbl_salesdata[[#This Row],[Weekdaynum]]&gt;5,"Yes","No")</f>
        <v>No</v>
      </c>
    </row>
    <row r="941" spans="1:18" x14ac:dyDescent="0.35">
      <c r="A941">
        <v>813730561</v>
      </c>
      <c r="B941" s="3">
        <v>43729</v>
      </c>
      <c r="C941" s="3">
        <v>43745</v>
      </c>
      <c r="D941" t="s">
        <v>118</v>
      </c>
      <c r="E941" t="s">
        <v>24</v>
      </c>
      <c r="F941" t="s">
        <v>13</v>
      </c>
      <c r="G941" t="s">
        <v>18</v>
      </c>
      <c r="H941" t="s">
        <v>19</v>
      </c>
      <c r="I941" s="9">
        <v>9811</v>
      </c>
      <c r="J941" s="9">
        <v>255.28</v>
      </c>
      <c r="K941" s="9">
        <v>159.41999999999999</v>
      </c>
      <c r="L941" s="9">
        <f>tbl_salesdata[[#This Row],[Units Sold]]*tbl_salesdata[[#This Row],[Unit Cost]]</f>
        <v>1564069.6199999999</v>
      </c>
      <c r="M941" s="9">
        <f>tbl_salesdata[[#This Row],[Units Sold]]*tbl_salesdata[[#This Row],[Unit Price]]</f>
        <v>2504552.08</v>
      </c>
      <c r="N941" s="9">
        <f>tbl_salesdata[[#This Row],[Total Sales]]-tbl_salesdata[[#This Row],[Total Cost]]</f>
        <v>940482.4600000002</v>
      </c>
      <c r="O941">
        <f>tbl_salesdata[[#This Row],[Ship Date]]-tbl_salesdata[[#This Row],[Order Date]]</f>
        <v>16</v>
      </c>
      <c r="P941">
        <f>WEEKDAY(tbl_salesdata[[#This Row],[Order Date]],2)</f>
        <v>6</v>
      </c>
      <c r="Q941" t="str">
        <f>TEXT(tbl_salesdata[[#This Row],[Order Date]],"dddd")</f>
        <v>Saturday</v>
      </c>
      <c r="R941" t="str">
        <f>IF(tbl_salesdata[[#This Row],[Weekdaynum]]&gt;5,"Yes","No")</f>
        <v>Yes</v>
      </c>
    </row>
    <row r="942" spans="1:18" x14ac:dyDescent="0.35">
      <c r="A942">
        <v>979200112</v>
      </c>
      <c r="B942" s="3">
        <v>43813</v>
      </c>
      <c r="C942" s="3">
        <v>43818</v>
      </c>
      <c r="D942" t="s">
        <v>175</v>
      </c>
      <c r="E942" t="s">
        <v>21</v>
      </c>
      <c r="F942" t="s">
        <v>47</v>
      </c>
      <c r="G942" t="s">
        <v>14</v>
      </c>
      <c r="H942" t="s">
        <v>19</v>
      </c>
      <c r="I942" s="9">
        <v>5928</v>
      </c>
      <c r="J942" s="9">
        <v>421.89</v>
      </c>
      <c r="K942" s="9">
        <v>364.69</v>
      </c>
      <c r="L942" s="9">
        <f>tbl_salesdata[[#This Row],[Units Sold]]*tbl_salesdata[[#This Row],[Unit Cost]]</f>
        <v>2161882.3199999998</v>
      </c>
      <c r="M942" s="9">
        <f>tbl_salesdata[[#This Row],[Units Sold]]*tbl_salesdata[[#This Row],[Unit Price]]</f>
        <v>2500963.92</v>
      </c>
      <c r="N942" s="9">
        <f>tbl_salesdata[[#This Row],[Total Sales]]-tbl_salesdata[[#This Row],[Total Cost]]</f>
        <v>339081.60000000009</v>
      </c>
      <c r="O942">
        <f>tbl_salesdata[[#This Row],[Ship Date]]-tbl_salesdata[[#This Row],[Order Date]]</f>
        <v>5</v>
      </c>
      <c r="P942">
        <f>WEEKDAY(tbl_salesdata[[#This Row],[Order Date]],2)</f>
        <v>6</v>
      </c>
      <c r="Q942" t="str">
        <f>TEXT(tbl_salesdata[[#This Row],[Order Date]],"dddd")</f>
        <v>Saturday</v>
      </c>
      <c r="R942" t="str">
        <f>IF(tbl_salesdata[[#This Row],[Weekdaynum]]&gt;5,"Yes","No")</f>
        <v>Yes</v>
      </c>
    </row>
    <row r="943" spans="1:18" hidden="1" x14ac:dyDescent="0.35">
      <c r="A943">
        <v>295840632</v>
      </c>
      <c r="B943" s="3">
        <v>44564</v>
      </c>
      <c r="C943" s="3">
        <v>44570</v>
      </c>
      <c r="D943" t="s">
        <v>191</v>
      </c>
      <c r="E943" t="s">
        <v>24</v>
      </c>
      <c r="F943" t="s">
        <v>56</v>
      </c>
      <c r="G943" t="s">
        <v>18</v>
      </c>
      <c r="H943" t="s">
        <v>26</v>
      </c>
      <c r="I943" s="9">
        <v>4672</v>
      </c>
      <c r="J943" s="9">
        <v>9.33</v>
      </c>
      <c r="K943" s="9">
        <v>6.92</v>
      </c>
      <c r="L943" s="9">
        <f>tbl_salesdata[[#This Row],[Units Sold]]*tbl_salesdata[[#This Row],[Unit Cost]]</f>
        <v>32330.239999999998</v>
      </c>
      <c r="M943" s="9">
        <f>tbl_salesdata[[#This Row],[Units Sold]]*tbl_salesdata[[#This Row],[Unit Price]]</f>
        <v>43589.760000000002</v>
      </c>
      <c r="N943" s="9">
        <f>tbl_salesdata[[#This Row],[Total Sales]]-tbl_salesdata[[#This Row],[Total Cost]]</f>
        <v>11259.520000000004</v>
      </c>
      <c r="O943">
        <f>tbl_salesdata[[#This Row],[Ship Date]]-tbl_salesdata[[#This Row],[Order Date]]</f>
        <v>6</v>
      </c>
      <c r="P943">
        <f>WEEKDAY(tbl_salesdata[[#This Row],[Order Date]],2)</f>
        <v>1</v>
      </c>
      <c r="Q943" t="str">
        <f>TEXT(tbl_salesdata[[#This Row],[Order Date]],"dddd")</f>
        <v>Monday</v>
      </c>
      <c r="R943" t="str">
        <f>IF(tbl_salesdata[[#This Row],[Weekdaynum]]&gt;5,"Yes","No")</f>
        <v>No</v>
      </c>
    </row>
    <row r="944" spans="1:18" x14ac:dyDescent="0.35">
      <c r="A944">
        <v>596105563</v>
      </c>
      <c r="B944" s="3">
        <v>44590</v>
      </c>
      <c r="C944" s="3">
        <v>44593</v>
      </c>
      <c r="D944" t="s">
        <v>70</v>
      </c>
      <c r="E944" t="s">
        <v>29</v>
      </c>
      <c r="F944" t="s">
        <v>13</v>
      </c>
      <c r="G944" t="s">
        <v>14</v>
      </c>
      <c r="H944" t="s">
        <v>15</v>
      </c>
      <c r="I944" s="9">
        <v>9738</v>
      </c>
      <c r="J944" s="9">
        <v>255.28</v>
      </c>
      <c r="K944" s="9">
        <v>159.41999999999999</v>
      </c>
      <c r="L944" s="9">
        <f>tbl_salesdata[[#This Row],[Units Sold]]*tbl_salesdata[[#This Row],[Unit Cost]]</f>
        <v>1552431.96</v>
      </c>
      <c r="M944" s="9">
        <f>tbl_salesdata[[#This Row],[Units Sold]]*tbl_salesdata[[#This Row],[Unit Price]]</f>
        <v>2485916.64</v>
      </c>
      <c r="N944" s="9">
        <f>tbl_salesdata[[#This Row],[Total Sales]]-tbl_salesdata[[#This Row],[Total Cost]]</f>
        <v>933484.68000000017</v>
      </c>
      <c r="O944">
        <f>tbl_salesdata[[#This Row],[Ship Date]]-tbl_salesdata[[#This Row],[Order Date]]</f>
        <v>3</v>
      </c>
      <c r="P944">
        <f>WEEKDAY(tbl_salesdata[[#This Row],[Order Date]],2)</f>
        <v>6</v>
      </c>
      <c r="Q944" t="str">
        <f>TEXT(tbl_salesdata[[#This Row],[Order Date]],"dddd")</f>
        <v>Saturday</v>
      </c>
      <c r="R944" t="str">
        <f>IF(tbl_salesdata[[#This Row],[Weekdaynum]]&gt;5,"Yes","No")</f>
        <v>Yes</v>
      </c>
    </row>
    <row r="945" spans="1:18" hidden="1" x14ac:dyDescent="0.35">
      <c r="A945">
        <v>317154967</v>
      </c>
      <c r="B945" s="3">
        <v>43440</v>
      </c>
      <c r="C945" s="3">
        <v>43459</v>
      </c>
      <c r="D945" t="s">
        <v>36</v>
      </c>
      <c r="E945" t="s">
        <v>29</v>
      </c>
      <c r="F945" t="s">
        <v>68</v>
      </c>
      <c r="G945" t="s">
        <v>14</v>
      </c>
      <c r="H945" t="s">
        <v>19</v>
      </c>
      <c r="I945" s="9">
        <v>2058</v>
      </c>
      <c r="J945" s="9">
        <v>154.06</v>
      </c>
      <c r="K945" s="9">
        <v>90.93</v>
      </c>
      <c r="L945" s="9">
        <f>tbl_salesdata[[#This Row],[Units Sold]]*tbl_salesdata[[#This Row],[Unit Cost]]</f>
        <v>187133.94</v>
      </c>
      <c r="M945" s="9">
        <f>tbl_salesdata[[#This Row],[Units Sold]]*tbl_salesdata[[#This Row],[Unit Price]]</f>
        <v>317055.48</v>
      </c>
      <c r="N945" s="9">
        <f>tbl_salesdata[[#This Row],[Total Sales]]-tbl_salesdata[[#This Row],[Total Cost]]</f>
        <v>129921.53999999998</v>
      </c>
      <c r="O945">
        <f>tbl_salesdata[[#This Row],[Ship Date]]-tbl_salesdata[[#This Row],[Order Date]]</f>
        <v>19</v>
      </c>
      <c r="P945">
        <f>WEEKDAY(tbl_salesdata[[#This Row],[Order Date]],2)</f>
        <v>4</v>
      </c>
      <c r="Q945" t="str">
        <f>TEXT(tbl_salesdata[[#This Row],[Order Date]],"dddd")</f>
        <v>Thursday</v>
      </c>
      <c r="R945" t="str">
        <f>IF(tbl_salesdata[[#This Row],[Weekdaynum]]&gt;5,"Yes","No")</f>
        <v>No</v>
      </c>
    </row>
    <row r="946" spans="1:18" hidden="1" x14ac:dyDescent="0.35">
      <c r="A946">
        <v>450797212</v>
      </c>
      <c r="B946" s="3">
        <v>42197</v>
      </c>
      <c r="C946" s="3">
        <v>42217</v>
      </c>
      <c r="D946" t="s">
        <v>61</v>
      </c>
      <c r="E946" t="s">
        <v>12</v>
      </c>
      <c r="F946" t="s">
        <v>47</v>
      </c>
      <c r="G946" t="s">
        <v>18</v>
      </c>
      <c r="H946" t="s">
        <v>34</v>
      </c>
      <c r="I946" s="9">
        <v>9767</v>
      </c>
      <c r="J946" s="9">
        <v>421.89</v>
      </c>
      <c r="K946" s="9">
        <v>364.69</v>
      </c>
      <c r="L946" s="9">
        <f>tbl_salesdata[[#This Row],[Units Sold]]*tbl_salesdata[[#This Row],[Unit Cost]]</f>
        <v>3561927.23</v>
      </c>
      <c r="M946" s="9">
        <f>tbl_salesdata[[#This Row],[Units Sold]]*tbl_salesdata[[#This Row],[Unit Price]]</f>
        <v>4120599.63</v>
      </c>
      <c r="N946" s="9">
        <f>tbl_salesdata[[#This Row],[Total Sales]]-tbl_salesdata[[#This Row],[Total Cost]]</f>
        <v>558672.39999999991</v>
      </c>
      <c r="O946">
        <f>tbl_salesdata[[#This Row],[Ship Date]]-tbl_salesdata[[#This Row],[Order Date]]</f>
        <v>20</v>
      </c>
      <c r="P946">
        <f>WEEKDAY(tbl_salesdata[[#This Row],[Order Date]],2)</f>
        <v>7</v>
      </c>
      <c r="Q946" t="str">
        <f>TEXT(tbl_salesdata[[#This Row],[Order Date]],"dddd")</f>
        <v>Sunday</v>
      </c>
      <c r="R946" t="str">
        <f>IF(tbl_salesdata[[#This Row],[Weekdaynum]]&gt;5,"Yes","No")</f>
        <v>Yes</v>
      </c>
    </row>
    <row r="947" spans="1:18" hidden="1" x14ac:dyDescent="0.35">
      <c r="A947">
        <v>863890445</v>
      </c>
      <c r="B947" s="3">
        <v>44913</v>
      </c>
      <c r="C947" s="3">
        <v>44925</v>
      </c>
      <c r="D947" t="s">
        <v>102</v>
      </c>
      <c r="E947" t="s">
        <v>21</v>
      </c>
      <c r="F947" t="s">
        <v>76</v>
      </c>
      <c r="G947" t="s">
        <v>18</v>
      </c>
      <c r="H947" t="s">
        <v>19</v>
      </c>
      <c r="I947" s="9">
        <v>3235</v>
      </c>
      <c r="J947" s="9">
        <v>668.27</v>
      </c>
      <c r="K947" s="9">
        <v>502.54</v>
      </c>
      <c r="L947" s="9">
        <f>tbl_salesdata[[#This Row],[Units Sold]]*tbl_salesdata[[#This Row],[Unit Cost]]</f>
        <v>1625716.9000000001</v>
      </c>
      <c r="M947" s="9">
        <f>tbl_salesdata[[#This Row],[Units Sold]]*tbl_salesdata[[#This Row],[Unit Price]]</f>
        <v>2161853.4499999997</v>
      </c>
      <c r="N947" s="9">
        <f>tbl_salesdata[[#This Row],[Total Sales]]-tbl_salesdata[[#This Row],[Total Cost]]</f>
        <v>536136.54999999958</v>
      </c>
      <c r="O947">
        <f>tbl_salesdata[[#This Row],[Ship Date]]-tbl_salesdata[[#This Row],[Order Date]]</f>
        <v>12</v>
      </c>
      <c r="P947">
        <f>WEEKDAY(tbl_salesdata[[#This Row],[Order Date]],2)</f>
        <v>7</v>
      </c>
      <c r="Q947" t="str">
        <f>TEXT(tbl_salesdata[[#This Row],[Order Date]],"dddd")</f>
        <v>Sunday</v>
      </c>
      <c r="R947" t="str">
        <f>IF(tbl_salesdata[[#This Row],[Weekdaynum]]&gt;5,"Yes","No")</f>
        <v>Yes</v>
      </c>
    </row>
    <row r="948" spans="1:18" hidden="1" x14ac:dyDescent="0.35">
      <c r="A948">
        <v>667420995</v>
      </c>
      <c r="B948" s="3">
        <v>44577</v>
      </c>
      <c r="C948" s="3">
        <v>44587</v>
      </c>
      <c r="D948" t="s">
        <v>129</v>
      </c>
      <c r="E948" t="s">
        <v>21</v>
      </c>
      <c r="F948" t="s">
        <v>30</v>
      </c>
      <c r="G948" t="s">
        <v>14</v>
      </c>
      <c r="H948" t="s">
        <v>19</v>
      </c>
      <c r="I948" s="9">
        <v>3559</v>
      </c>
      <c r="J948" s="9">
        <v>81.73</v>
      </c>
      <c r="K948" s="9">
        <v>56.67</v>
      </c>
      <c r="L948" s="9">
        <f>tbl_salesdata[[#This Row],[Units Sold]]*tbl_salesdata[[#This Row],[Unit Cost]]</f>
        <v>201688.53</v>
      </c>
      <c r="M948" s="9">
        <f>tbl_salesdata[[#This Row],[Units Sold]]*tbl_salesdata[[#This Row],[Unit Price]]</f>
        <v>290877.07</v>
      </c>
      <c r="N948" s="9">
        <f>tbl_salesdata[[#This Row],[Total Sales]]-tbl_salesdata[[#This Row],[Total Cost]]</f>
        <v>89188.540000000008</v>
      </c>
      <c r="O948">
        <f>tbl_salesdata[[#This Row],[Ship Date]]-tbl_salesdata[[#This Row],[Order Date]]</f>
        <v>10</v>
      </c>
      <c r="P948">
        <f>WEEKDAY(tbl_salesdata[[#This Row],[Order Date]],2)</f>
        <v>7</v>
      </c>
      <c r="Q948" t="str">
        <f>TEXT(tbl_salesdata[[#This Row],[Order Date]],"dddd")</f>
        <v>Sunday</v>
      </c>
      <c r="R948" t="str">
        <f>IF(tbl_salesdata[[#This Row],[Weekdaynum]]&gt;5,"Yes","No")</f>
        <v>Yes</v>
      </c>
    </row>
    <row r="949" spans="1:18" x14ac:dyDescent="0.35">
      <c r="A949">
        <v>785500419</v>
      </c>
      <c r="B949" s="3">
        <v>43624</v>
      </c>
      <c r="C949" s="3">
        <v>43640</v>
      </c>
      <c r="D949" t="s">
        <v>64</v>
      </c>
      <c r="E949" t="s">
        <v>29</v>
      </c>
      <c r="F949" t="s">
        <v>47</v>
      </c>
      <c r="G949" t="s">
        <v>18</v>
      </c>
      <c r="H949" t="s">
        <v>15</v>
      </c>
      <c r="I949" s="9">
        <v>5884</v>
      </c>
      <c r="J949" s="9">
        <v>421.89</v>
      </c>
      <c r="K949" s="9">
        <v>364.69</v>
      </c>
      <c r="L949" s="9">
        <f>tbl_salesdata[[#This Row],[Units Sold]]*tbl_salesdata[[#This Row],[Unit Cost]]</f>
        <v>2145835.96</v>
      </c>
      <c r="M949" s="9">
        <f>tbl_salesdata[[#This Row],[Units Sold]]*tbl_salesdata[[#This Row],[Unit Price]]</f>
        <v>2482400.7599999998</v>
      </c>
      <c r="N949" s="9">
        <f>tbl_salesdata[[#This Row],[Total Sales]]-tbl_salesdata[[#This Row],[Total Cost]]</f>
        <v>336564.79999999981</v>
      </c>
      <c r="O949">
        <f>tbl_salesdata[[#This Row],[Ship Date]]-tbl_salesdata[[#This Row],[Order Date]]</f>
        <v>16</v>
      </c>
      <c r="P949">
        <f>WEEKDAY(tbl_salesdata[[#This Row],[Order Date]],2)</f>
        <v>6</v>
      </c>
      <c r="Q949" t="str">
        <f>TEXT(tbl_salesdata[[#This Row],[Order Date]],"dddd")</f>
        <v>Saturday</v>
      </c>
      <c r="R949" t="str">
        <f>IF(tbl_salesdata[[#This Row],[Weekdaynum]]&gt;5,"Yes","No")</f>
        <v>Yes</v>
      </c>
    </row>
    <row r="950" spans="1:18" hidden="1" x14ac:dyDescent="0.35">
      <c r="A950">
        <v>191301858</v>
      </c>
      <c r="B950" s="3">
        <v>43184</v>
      </c>
      <c r="C950" s="3">
        <v>43192</v>
      </c>
      <c r="D950" t="s">
        <v>151</v>
      </c>
      <c r="E950" t="s">
        <v>32</v>
      </c>
      <c r="F950" t="s">
        <v>30</v>
      </c>
      <c r="G950" t="s">
        <v>18</v>
      </c>
      <c r="H950" t="s">
        <v>34</v>
      </c>
      <c r="I950" s="9">
        <v>9326</v>
      </c>
      <c r="J950" s="9">
        <v>81.73</v>
      </c>
      <c r="K950" s="9">
        <v>56.67</v>
      </c>
      <c r="L950" s="9">
        <f>tbl_salesdata[[#This Row],[Units Sold]]*tbl_salesdata[[#This Row],[Unit Cost]]</f>
        <v>528504.42000000004</v>
      </c>
      <c r="M950" s="9">
        <f>tbl_salesdata[[#This Row],[Units Sold]]*tbl_salesdata[[#This Row],[Unit Price]]</f>
        <v>762213.98</v>
      </c>
      <c r="N950" s="9">
        <f>tbl_salesdata[[#This Row],[Total Sales]]-tbl_salesdata[[#This Row],[Total Cost]]</f>
        <v>233709.55999999994</v>
      </c>
      <c r="O950">
        <f>tbl_salesdata[[#This Row],[Ship Date]]-tbl_salesdata[[#This Row],[Order Date]]</f>
        <v>8</v>
      </c>
      <c r="P950">
        <f>WEEKDAY(tbl_salesdata[[#This Row],[Order Date]],2)</f>
        <v>7</v>
      </c>
      <c r="Q950" t="str">
        <f>TEXT(tbl_salesdata[[#This Row],[Order Date]],"dddd")</f>
        <v>Sunday</v>
      </c>
      <c r="R950" t="str">
        <f>IF(tbl_salesdata[[#This Row],[Weekdaynum]]&gt;5,"Yes","No")</f>
        <v>Yes</v>
      </c>
    </row>
    <row r="951" spans="1:18" hidden="1" x14ac:dyDescent="0.35">
      <c r="A951">
        <v>285187327</v>
      </c>
      <c r="B951" s="3">
        <v>42285</v>
      </c>
      <c r="C951" s="3">
        <v>42303</v>
      </c>
      <c r="D951" t="s">
        <v>46</v>
      </c>
      <c r="E951" t="s">
        <v>29</v>
      </c>
      <c r="F951" t="s">
        <v>25</v>
      </c>
      <c r="G951" t="s">
        <v>14</v>
      </c>
      <c r="H951" t="s">
        <v>26</v>
      </c>
      <c r="I951" s="9">
        <v>2123</v>
      </c>
      <c r="J951" s="9">
        <v>205.7</v>
      </c>
      <c r="K951" s="9">
        <v>117.11</v>
      </c>
      <c r="L951" s="9">
        <f>tbl_salesdata[[#This Row],[Units Sold]]*tbl_salesdata[[#This Row],[Unit Cost]]</f>
        <v>248624.53</v>
      </c>
      <c r="M951" s="9">
        <f>tbl_salesdata[[#This Row],[Units Sold]]*tbl_salesdata[[#This Row],[Unit Price]]</f>
        <v>436701.1</v>
      </c>
      <c r="N951" s="9">
        <f>tbl_salesdata[[#This Row],[Total Sales]]-tbl_salesdata[[#This Row],[Total Cost]]</f>
        <v>188076.56999999998</v>
      </c>
      <c r="O951">
        <f>tbl_salesdata[[#This Row],[Ship Date]]-tbl_salesdata[[#This Row],[Order Date]]</f>
        <v>18</v>
      </c>
      <c r="P951">
        <f>WEEKDAY(tbl_salesdata[[#This Row],[Order Date]],2)</f>
        <v>4</v>
      </c>
      <c r="Q951" t="str">
        <f>TEXT(tbl_salesdata[[#This Row],[Order Date]],"dddd")</f>
        <v>Thursday</v>
      </c>
      <c r="R951" t="str">
        <f>IF(tbl_salesdata[[#This Row],[Weekdaynum]]&gt;5,"Yes","No")</f>
        <v>No</v>
      </c>
    </row>
    <row r="952" spans="1:18" hidden="1" x14ac:dyDescent="0.35">
      <c r="A952">
        <v>516580426</v>
      </c>
      <c r="B952" s="3">
        <v>43758</v>
      </c>
      <c r="C952" s="3">
        <v>43776</v>
      </c>
      <c r="D952" t="s">
        <v>105</v>
      </c>
      <c r="E952" t="s">
        <v>12</v>
      </c>
      <c r="F952" t="s">
        <v>47</v>
      </c>
      <c r="G952" t="s">
        <v>18</v>
      </c>
      <c r="H952" t="s">
        <v>15</v>
      </c>
      <c r="I952" s="9">
        <v>6483</v>
      </c>
      <c r="J952" s="9">
        <v>421.89</v>
      </c>
      <c r="K952" s="9">
        <v>364.69</v>
      </c>
      <c r="L952" s="9">
        <f>tbl_salesdata[[#This Row],[Units Sold]]*tbl_salesdata[[#This Row],[Unit Cost]]</f>
        <v>2364285.27</v>
      </c>
      <c r="M952" s="9">
        <f>tbl_salesdata[[#This Row],[Units Sold]]*tbl_salesdata[[#This Row],[Unit Price]]</f>
        <v>2735112.87</v>
      </c>
      <c r="N952" s="9">
        <f>tbl_salesdata[[#This Row],[Total Sales]]-tbl_salesdata[[#This Row],[Total Cost]]</f>
        <v>370827.60000000009</v>
      </c>
      <c r="O952">
        <f>tbl_salesdata[[#This Row],[Ship Date]]-tbl_salesdata[[#This Row],[Order Date]]</f>
        <v>18</v>
      </c>
      <c r="P952">
        <f>WEEKDAY(tbl_salesdata[[#This Row],[Order Date]],2)</f>
        <v>7</v>
      </c>
      <c r="Q952" t="str">
        <f>TEXT(tbl_salesdata[[#This Row],[Order Date]],"dddd")</f>
        <v>Sunday</v>
      </c>
      <c r="R952" t="str">
        <f>IF(tbl_salesdata[[#This Row],[Weekdaynum]]&gt;5,"Yes","No")</f>
        <v>Yes</v>
      </c>
    </row>
    <row r="953" spans="1:18" hidden="1" x14ac:dyDescent="0.35">
      <c r="A953">
        <v>348029983</v>
      </c>
      <c r="B953" s="3">
        <v>44236</v>
      </c>
      <c r="C953" s="3">
        <v>44241</v>
      </c>
      <c r="D953" t="s">
        <v>136</v>
      </c>
      <c r="E953" t="s">
        <v>38</v>
      </c>
      <c r="F953" t="s">
        <v>47</v>
      </c>
      <c r="G953" t="s">
        <v>18</v>
      </c>
      <c r="H953" t="s">
        <v>26</v>
      </c>
      <c r="I953" s="9">
        <v>8661</v>
      </c>
      <c r="J953" s="9">
        <v>421.89</v>
      </c>
      <c r="K953" s="9">
        <v>364.69</v>
      </c>
      <c r="L953" s="9">
        <f>tbl_salesdata[[#This Row],[Units Sold]]*tbl_salesdata[[#This Row],[Unit Cost]]</f>
        <v>3158580.09</v>
      </c>
      <c r="M953" s="9">
        <f>tbl_salesdata[[#This Row],[Units Sold]]*tbl_salesdata[[#This Row],[Unit Price]]</f>
        <v>3653989.29</v>
      </c>
      <c r="N953" s="9">
        <f>tbl_salesdata[[#This Row],[Total Sales]]-tbl_salesdata[[#This Row],[Total Cost]]</f>
        <v>495409.20000000019</v>
      </c>
      <c r="O953">
        <f>tbl_salesdata[[#This Row],[Ship Date]]-tbl_salesdata[[#This Row],[Order Date]]</f>
        <v>5</v>
      </c>
      <c r="P953">
        <f>WEEKDAY(tbl_salesdata[[#This Row],[Order Date]],2)</f>
        <v>2</v>
      </c>
      <c r="Q953" t="str">
        <f>TEXT(tbl_salesdata[[#This Row],[Order Date]],"dddd")</f>
        <v>Tuesday</v>
      </c>
      <c r="R953" t="str">
        <f>IF(tbl_salesdata[[#This Row],[Weekdaynum]]&gt;5,"Yes","No")</f>
        <v>No</v>
      </c>
    </row>
    <row r="954" spans="1:18" hidden="1" x14ac:dyDescent="0.35">
      <c r="A954">
        <v>662397325</v>
      </c>
      <c r="B954" s="3">
        <v>44384</v>
      </c>
      <c r="C954" s="3">
        <v>44392</v>
      </c>
      <c r="D954" t="s">
        <v>105</v>
      </c>
      <c r="E954" t="s">
        <v>12</v>
      </c>
      <c r="F954" t="s">
        <v>40</v>
      </c>
      <c r="G954" t="s">
        <v>18</v>
      </c>
      <c r="H954" t="s">
        <v>26</v>
      </c>
      <c r="I954" s="9">
        <v>6943</v>
      </c>
      <c r="J954" s="9">
        <v>651.21</v>
      </c>
      <c r="K954" s="9">
        <v>524.96</v>
      </c>
      <c r="L954" s="9">
        <f>tbl_salesdata[[#This Row],[Units Sold]]*tbl_salesdata[[#This Row],[Unit Cost]]</f>
        <v>3644797.2800000003</v>
      </c>
      <c r="M954" s="9">
        <f>tbl_salesdata[[#This Row],[Units Sold]]*tbl_salesdata[[#This Row],[Unit Price]]</f>
        <v>4521351.03</v>
      </c>
      <c r="N954" s="9">
        <f>tbl_salesdata[[#This Row],[Total Sales]]-tbl_salesdata[[#This Row],[Total Cost]]</f>
        <v>876553.75</v>
      </c>
      <c r="O954">
        <f>tbl_salesdata[[#This Row],[Ship Date]]-tbl_salesdata[[#This Row],[Order Date]]</f>
        <v>8</v>
      </c>
      <c r="P954">
        <f>WEEKDAY(tbl_salesdata[[#This Row],[Order Date]],2)</f>
        <v>3</v>
      </c>
      <c r="Q954" t="str">
        <f>TEXT(tbl_salesdata[[#This Row],[Order Date]],"dddd")</f>
        <v>Wednesday</v>
      </c>
      <c r="R954" t="str">
        <f>IF(tbl_salesdata[[#This Row],[Weekdaynum]]&gt;5,"Yes","No")</f>
        <v>No</v>
      </c>
    </row>
    <row r="955" spans="1:18" hidden="1" x14ac:dyDescent="0.35">
      <c r="A955">
        <v>612856280</v>
      </c>
      <c r="B955" s="3">
        <v>42419</v>
      </c>
      <c r="C955" s="3">
        <v>42429</v>
      </c>
      <c r="D955" t="s">
        <v>88</v>
      </c>
      <c r="E955" t="s">
        <v>38</v>
      </c>
      <c r="F955" t="s">
        <v>17</v>
      </c>
      <c r="G955" t="s">
        <v>18</v>
      </c>
      <c r="H955" t="s">
        <v>26</v>
      </c>
      <c r="I955" s="9">
        <v>6647</v>
      </c>
      <c r="J955" s="9">
        <v>152.58000000000001</v>
      </c>
      <c r="K955" s="9">
        <v>97.44</v>
      </c>
      <c r="L955" s="9">
        <f>tbl_salesdata[[#This Row],[Units Sold]]*tbl_salesdata[[#This Row],[Unit Cost]]</f>
        <v>647683.67999999993</v>
      </c>
      <c r="M955" s="9">
        <f>tbl_salesdata[[#This Row],[Units Sold]]*tbl_salesdata[[#This Row],[Unit Price]]</f>
        <v>1014199.2600000001</v>
      </c>
      <c r="N955" s="9">
        <f>tbl_salesdata[[#This Row],[Total Sales]]-tbl_salesdata[[#This Row],[Total Cost]]</f>
        <v>366515.58000000019</v>
      </c>
      <c r="O955">
        <f>tbl_salesdata[[#This Row],[Ship Date]]-tbl_salesdata[[#This Row],[Order Date]]</f>
        <v>10</v>
      </c>
      <c r="P955">
        <f>WEEKDAY(tbl_salesdata[[#This Row],[Order Date]],2)</f>
        <v>5</v>
      </c>
      <c r="Q955" t="str">
        <f>TEXT(tbl_salesdata[[#This Row],[Order Date]],"dddd")</f>
        <v>Friday</v>
      </c>
      <c r="R955" t="str">
        <f>IF(tbl_salesdata[[#This Row],[Weekdaynum]]&gt;5,"Yes","No")</f>
        <v>No</v>
      </c>
    </row>
    <row r="956" spans="1:18" hidden="1" x14ac:dyDescent="0.35">
      <c r="A956">
        <v>772893178</v>
      </c>
      <c r="B956" s="3">
        <v>43832</v>
      </c>
      <c r="C956" s="3">
        <v>43847</v>
      </c>
      <c r="D956" t="s">
        <v>80</v>
      </c>
      <c r="E956" t="s">
        <v>21</v>
      </c>
      <c r="F956" t="s">
        <v>22</v>
      </c>
      <c r="G956" t="s">
        <v>18</v>
      </c>
      <c r="H956" t="s">
        <v>26</v>
      </c>
      <c r="I956" s="9">
        <v>5122</v>
      </c>
      <c r="J956" s="9">
        <v>47.45</v>
      </c>
      <c r="K956" s="9">
        <v>31.79</v>
      </c>
      <c r="L956" s="9">
        <f>tbl_salesdata[[#This Row],[Units Sold]]*tbl_salesdata[[#This Row],[Unit Cost]]</f>
        <v>162828.38</v>
      </c>
      <c r="M956" s="9">
        <f>tbl_salesdata[[#This Row],[Units Sold]]*tbl_salesdata[[#This Row],[Unit Price]]</f>
        <v>243038.90000000002</v>
      </c>
      <c r="N956" s="9">
        <f>tbl_salesdata[[#This Row],[Total Sales]]-tbl_salesdata[[#This Row],[Total Cost]]</f>
        <v>80210.520000000019</v>
      </c>
      <c r="O956">
        <f>tbl_salesdata[[#This Row],[Ship Date]]-tbl_salesdata[[#This Row],[Order Date]]</f>
        <v>15</v>
      </c>
      <c r="P956">
        <f>WEEKDAY(tbl_salesdata[[#This Row],[Order Date]],2)</f>
        <v>4</v>
      </c>
      <c r="Q956" t="str">
        <f>TEXT(tbl_salesdata[[#This Row],[Order Date]],"dddd")</f>
        <v>Thursday</v>
      </c>
      <c r="R956" t="str">
        <f>IF(tbl_salesdata[[#This Row],[Weekdaynum]]&gt;5,"Yes","No")</f>
        <v>No</v>
      </c>
    </row>
    <row r="957" spans="1:18" x14ac:dyDescent="0.35">
      <c r="A957">
        <v>682162415</v>
      </c>
      <c r="B957" s="3">
        <v>42385</v>
      </c>
      <c r="C957" s="3">
        <v>42397</v>
      </c>
      <c r="D957" t="s">
        <v>214</v>
      </c>
      <c r="E957" t="s">
        <v>21</v>
      </c>
      <c r="F957" t="s">
        <v>47</v>
      </c>
      <c r="G957" t="s">
        <v>18</v>
      </c>
      <c r="H957" t="s">
        <v>19</v>
      </c>
      <c r="I957" s="9">
        <v>5873</v>
      </c>
      <c r="J957" s="9">
        <v>421.89</v>
      </c>
      <c r="K957" s="9">
        <v>364.69</v>
      </c>
      <c r="L957" s="9">
        <f>tbl_salesdata[[#This Row],[Units Sold]]*tbl_salesdata[[#This Row],[Unit Cost]]</f>
        <v>2141824.37</v>
      </c>
      <c r="M957" s="9">
        <f>tbl_salesdata[[#This Row],[Units Sold]]*tbl_salesdata[[#This Row],[Unit Price]]</f>
        <v>2477759.9699999997</v>
      </c>
      <c r="N957" s="9">
        <f>tbl_salesdata[[#This Row],[Total Sales]]-tbl_salesdata[[#This Row],[Total Cost]]</f>
        <v>335935.59999999963</v>
      </c>
      <c r="O957">
        <f>tbl_salesdata[[#This Row],[Ship Date]]-tbl_salesdata[[#This Row],[Order Date]]</f>
        <v>12</v>
      </c>
      <c r="P957">
        <f>WEEKDAY(tbl_salesdata[[#This Row],[Order Date]],2)</f>
        <v>6</v>
      </c>
      <c r="Q957" t="str">
        <f>TEXT(tbl_salesdata[[#This Row],[Order Date]],"dddd")</f>
        <v>Saturday</v>
      </c>
      <c r="R957" t="str">
        <f>IF(tbl_salesdata[[#This Row],[Weekdaynum]]&gt;5,"Yes","No")</f>
        <v>Yes</v>
      </c>
    </row>
    <row r="958" spans="1:18" hidden="1" x14ac:dyDescent="0.35">
      <c r="A958">
        <v>317208611</v>
      </c>
      <c r="B958" s="3">
        <v>43188</v>
      </c>
      <c r="C958" s="3">
        <v>43205</v>
      </c>
      <c r="D958" t="s">
        <v>173</v>
      </c>
      <c r="E958" t="s">
        <v>24</v>
      </c>
      <c r="F958" t="s">
        <v>68</v>
      </c>
      <c r="G958" t="s">
        <v>14</v>
      </c>
      <c r="H958" t="s">
        <v>19</v>
      </c>
      <c r="I958" s="9">
        <v>7932</v>
      </c>
      <c r="J958" s="9">
        <v>154.06</v>
      </c>
      <c r="K958" s="9">
        <v>90.93</v>
      </c>
      <c r="L958" s="9">
        <f>tbl_salesdata[[#This Row],[Units Sold]]*tbl_salesdata[[#This Row],[Unit Cost]]</f>
        <v>721256.76</v>
      </c>
      <c r="M958" s="9">
        <f>tbl_salesdata[[#This Row],[Units Sold]]*tbl_salesdata[[#This Row],[Unit Price]]</f>
        <v>1222003.92</v>
      </c>
      <c r="N958" s="9">
        <f>tbl_salesdata[[#This Row],[Total Sales]]-tbl_salesdata[[#This Row],[Total Cost]]</f>
        <v>500747.15999999992</v>
      </c>
      <c r="O958">
        <f>tbl_salesdata[[#This Row],[Ship Date]]-tbl_salesdata[[#This Row],[Order Date]]</f>
        <v>17</v>
      </c>
      <c r="P958">
        <f>WEEKDAY(tbl_salesdata[[#This Row],[Order Date]],2)</f>
        <v>4</v>
      </c>
      <c r="Q958" t="str">
        <f>TEXT(tbl_salesdata[[#This Row],[Order Date]],"dddd")</f>
        <v>Thursday</v>
      </c>
      <c r="R958" t="str">
        <f>IF(tbl_salesdata[[#This Row],[Weekdaynum]]&gt;5,"Yes","No")</f>
        <v>No</v>
      </c>
    </row>
    <row r="959" spans="1:18" hidden="1" x14ac:dyDescent="0.35">
      <c r="A959">
        <v>300022304</v>
      </c>
      <c r="B959" s="3">
        <v>44327</v>
      </c>
      <c r="C959" s="3">
        <v>44336</v>
      </c>
      <c r="D959" t="s">
        <v>163</v>
      </c>
      <c r="E959" t="s">
        <v>38</v>
      </c>
      <c r="F959" t="s">
        <v>13</v>
      </c>
      <c r="G959" t="s">
        <v>18</v>
      </c>
      <c r="H959" t="s">
        <v>26</v>
      </c>
      <c r="I959" s="9">
        <v>2122</v>
      </c>
      <c r="J959" s="9">
        <v>255.28</v>
      </c>
      <c r="K959" s="9">
        <v>159.41999999999999</v>
      </c>
      <c r="L959" s="9">
        <f>tbl_salesdata[[#This Row],[Units Sold]]*tbl_salesdata[[#This Row],[Unit Cost]]</f>
        <v>338289.24</v>
      </c>
      <c r="M959" s="9">
        <f>tbl_salesdata[[#This Row],[Units Sold]]*tbl_salesdata[[#This Row],[Unit Price]]</f>
        <v>541704.16</v>
      </c>
      <c r="N959" s="9">
        <f>tbl_salesdata[[#This Row],[Total Sales]]-tbl_salesdata[[#This Row],[Total Cost]]</f>
        <v>203414.92000000004</v>
      </c>
      <c r="O959">
        <f>tbl_salesdata[[#This Row],[Ship Date]]-tbl_salesdata[[#This Row],[Order Date]]</f>
        <v>9</v>
      </c>
      <c r="P959">
        <f>WEEKDAY(tbl_salesdata[[#This Row],[Order Date]],2)</f>
        <v>2</v>
      </c>
      <c r="Q959" t="str">
        <f>TEXT(tbl_salesdata[[#This Row],[Order Date]],"dddd")</f>
        <v>Tuesday</v>
      </c>
      <c r="R959" t="str">
        <f>IF(tbl_salesdata[[#This Row],[Weekdaynum]]&gt;5,"Yes","No")</f>
        <v>No</v>
      </c>
    </row>
    <row r="960" spans="1:18" hidden="1" x14ac:dyDescent="0.35">
      <c r="A960">
        <v>789484250</v>
      </c>
      <c r="B960" s="3">
        <v>44382</v>
      </c>
      <c r="C960" s="3">
        <v>44402</v>
      </c>
      <c r="D960" t="s">
        <v>20</v>
      </c>
      <c r="E960" t="s">
        <v>21</v>
      </c>
      <c r="F960" t="s">
        <v>17</v>
      </c>
      <c r="G960" t="s">
        <v>14</v>
      </c>
      <c r="H960" t="s">
        <v>15</v>
      </c>
      <c r="I960" s="9">
        <v>4789</v>
      </c>
      <c r="J960" s="9">
        <v>152.58000000000001</v>
      </c>
      <c r="K960" s="9">
        <v>97.44</v>
      </c>
      <c r="L960" s="9">
        <f>tbl_salesdata[[#This Row],[Units Sold]]*tbl_salesdata[[#This Row],[Unit Cost]]</f>
        <v>466640.16</v>
      </c>
      <c r="M960" s="9">
        <f>tbl_salesdata[[#This Row],[Units Sold]]*tbl_salesdata[[#This Row],[Unit Price]]</f>
        <v>730705.62000000011</v>
      </c>
      <c r="N960" s="9">
        <f>tbl_salesdata[[#This Row],[Total Sales]]-tbl_salesdata[[#This Row],[Total Cost]]</f>
        <v>264065.46000000014</v>
      </c>
      <c r="O960">
        <f>tbl_salesdata[[#This Row],[Ship Date]]-tbl_salesdata[[#This Row],[Order Date]]</f>
        <v>20</v>
      </c>
      <c r="P960">
        <f>WEEKDAY(tbl_salesdata[[#This Row],[Order Date]],2)</f>
        <v>1</v>
      </c>
      <c r="Q960" t="str">
        <f>TEXT(tbl_salesdata[[#This Row],[Order Date]],"dddd")</f>
        <v>Monday</v>
      </c>
      <c r="R960" t="str">
        <f>IF(tbl_salesdata[[#This Row],[Weekdaynum]]&gt;5,"Yes","No")</f>
        <v>No</v>
      </c>
    </row>
    <row r="961" spans="1:18" hidden="1" x14ac:dyDescent="0.35">
      <c r="A961">
        <v>910643279</v>
      </c>
      <c r="B961" s="3">
        <v>44868</v>
      </c>
      <c r="C961" s="3">
        <v>44872</v>
      </c>
      <c r="D961" t="s">
        <v>163</v>
      </c>
      <c r="E961" t="s">
        <v>38</v>
      </c>
      <c r="F961" t="s">
        <v>25</v>
      </c>
      <c r="G961" t="s">
        <v>18</v>
      </c>
      <c r="H961" t="s">
        <v>15</v>
      </c>
      <c r="I961" s="9">
        <v>8438</v>
      </c>
      <c r="J961" s="9">
        <v>205.7</v>
      </c>
      <c r="K961" s="9">
        <v>117.11</v>
      </c>
      <c r="L961" s="9">
        <f>tbl_salesdata[[#This Row],[Units Sold]]*tbl_salesdata[[#This Row],[Unit Cost]]</f>
        <v>988174.18</v>
      </c>
      <c r="M961" s="9">
        <f>tbl_salesdata[[#This Row],[Units Sold]]*tbl_salesdata[[#This Row],[Unit Price]]</f>
        <v>1735696.5999999999</v>
      </c>
      <c r="N961" s="9">
        <f>tbl_salesdata[[#This Row],[Total Sales]]-tbl_salesdata[[#This Row],[Total Cost]]</f>
        <v>747522.41999999981</v>
      </c>
      <c r="O961">
        <f>tbl_salesdata[[#This Row],[Ship Date]]-tbl_salesdata[[#This Row],[Order Date]]</f>
        <v>4</v>
      </c>
      <c r="P961">
        <f>WEEKDAY(tbl_salesdata[[#This Row],[Order Date]],2)</f>
        <v>4</v>
      </c>
      <c r="Q961" t="str">
        <f>TEXT(tbl_salesdata[[#This Row],[Order Date]],"dddd")</f>
        <v>Thursday</v>
      </c>
      <c r="R961" t="str">
        <f>IF(tbl_salesdata[[#This Row],[Weekdaynum]]&gt;5,"Yes","No")</f>
        <v>No</v>
      </c>
    </row>
    <row r="962" spans="1:18" x14ac:dyDescent="0.35">
      <c r="A962">
        <v>813189399</v>
      </c>
      <c r="B962" s="3">
        <v>44499</v>
      </c>
      <c r="C962" s="3">
        <v>44504</v>
      </c>
      <c r="D962" t="s">
        <v>73</v>
      </c>
      <c r="E962" t="s">
        <v>24</v>
      </c>
      <c r="F962" t="s">
        <v>13</v>
      </c>
      <c r="G962" t="s">
        <v>14</v>
      </c>
      <c r="H962" t="s">
        <v>15</v>
      </c>
      <c r="I962" s="9">
        <v>9669</v>
      </c>
      <c r="J962" s="9">
        <v>255.28</v>
      </c>
      <c r="K962" s="9">
        <v>159.41999999999999</v>
      </c>
      <c r="L962" s="9">
        <f>tbl_salesdata[[#This Row],[Units Sold]]*tbl_salesdata[[#This Row],[Unit Cost]]</f>
        <v>1541431.98</v>
      </c>
      <c r="M962" s="9">
        <f>tbl_salesdata[[#This Row],[Units Sold]]*tbl_salesdata[[#This Row],[Unit Price]]</f>
        <v>2468302.3199999998</v>
      </c>
      <c r="N962" s="9">
        <f>tbl_salesdata[[#This Row],[Total Sales]]-tbl_salesdata[[#This Row],[Total Cost]]</f>
        <v>926870.33999999985</v>
      </c>
      <c r="O962">
        <f>tbl_salesdata[[#This Row],[Ship Date]]-tbl_salesdata[[#This Row],[Order Date]]</f>
        <v>5</v>
      </c>
      <c r="P962">
        <f>WEEKDAY(tbl_salesdata[[#This Row],[Order Date]],2)</f>
        <v>6</v>
      </c>
      <c r="Q962" t="str">
        <f>TEXT(tbl_salesdata[[#This Row],[Order Date]],"dddd")</f>
        <v>Saturday</v>
      </c>
      <c r="R962" t="str">
        <f>IF(tbl_salesdata[[#This Row],[Weekdaynum]]&gt;5,"Yes","No")</f>
        <v>Yes</v>
      </c>
    </row>
    <row r="963" spans="1:18" x14ac:dyDescent="0.35">
      <c r="A963">
        <v>557141864</v>
      </c>
      <c r="B963" s="3">
        <v>44597</v>
      </c>
      <c r="C963" s="3">
        <v>44600</v>
      </c>
      <c r="D963" t="s">
        <v>199</v>
      </c>
      <c r="E963" t="s">
        <v>29</v>
      </c>
      <c r="F963" t="s">
        <v>13</v>
      </c>
      <c r="G963" t="s">
        <v>18</v>
      </c>
      <c r="H963" t="s">
        <v>15</v>
      </c>
      <c r="I963" s="9">
        <v>9513</v>
      </c>
      <c r="J963" s="9">
        <v>255.28</v>
      </c>
      <c r="K963" s="9">
        <v>159.41999999999999</v>
      </c>
      <c r="L963" s="9">
        <f>tbl_salesdata[[#This Row],[Units Sold]]*tbl_salesdata[[#This Row],[Unit Cost]]</f>
        <v>1516562.46</v>
      </c>
      <c r="M963" s="9">
        <f>tbl_salesdata[[#This Row],[Units Sold]]*tbl_salesdata[[#This Row],[Unit Price]]</f>
        <v>2428478.64</v>
      </c>
      <c r="N963" s="9">
        <f>tbl_salesdata[[#This Row],[Total Sales]]-tbl_salesdata[[#This Row],[Total Cost]]</f>
        <v>911916.18000000017</v>
      </c>
      <c r="O963">
        <f>tbl_salesdata[[#This Row],[Ship Date]]-tbl_salesdata[[#This Row],[Order Date]]</f>
        <v>3</v>
      </c>
      <c r="P963">
        <f>WEEKDAY(tbl_salesdata[[#This Row],[Order Date]],2)</f>
        <v>6</v>
      </c>
      <c r="Q963" t="str">
        <f>TEXT(tbl_salesdata[[#This Row],[Order Date]],"dddd")</f>
        <v>Saturday</v>
      </c>
      <c r="R963" t="str">
        <f>IF(tbl_salesdata[[#This Row],[Weekdaynum]]&gt;5,"Yes","No")</f>
        <v>Yes</v>
      </c>
    </row>
    <row r="964" spans="1:18" hidden="1" x14ac:dyDescent="0.35">
      <c r="A964">
        <v>819478642</v>
      </c>
      <c r="B964" s="3">
        <v>44418</v>
      </c>
      <c r="C964" s="3">
        <v>44436</v>
      </c>
      <c r="D964" t="s">
        <v>207</v>
      </c>
      <c r="E964" t="s">
        <v>51</v>
      </c>
      <c r="F964" t="s">
        <v>33</v>
      </c>
      <c r="G964" t="s">
        <v>14</v>
      </c>
      <c r="H964" t="s">
        <v>19</v>
      </c>
      <c r="I964" s="9">
        <v>796</v>
      </c>
      <c r="J964" s="9">
        <v>109.28</v>
      </c>
      <c r="K964" s="9">
        <v>35.840000000000003</v>
      </c>
      <c r="L964" s="9">
        <f>tbl_salesdata[[#This Row],[Units Sold]]*tbl_salesdata[[#This Row],[Unit Cost]]</f>
        <v>28528.640000000003</v>
      </c>
      <c r="M964" s="9">
        <f>tbl_salesdata[[#This Row],[Units Sold]]*tbl_salesdata[[#This Row],[Unit Price]]</f>
        <v>86986.880000000005</v>
      </c>
      <c r="N964" s="9">
        <f>tbl_salesdata[[#This Row],[Total Sales]]-tbl_salesdata[[#This Row],[Total Cost]]</f>
        <v>58458.240000000005</v>
      </c>
      <c r="O964">
        <f>tbl_salesdata[[#This Row],[Ship Date]]-tbl_salesdata[[#This Row],[Order Date]]</f>
        <v>18</v>
      </c>
      <c r="P964">
        <f>WEEKDAY(tbl_salesdata[[#This Row],[Order Date]],2)</f>
        <v>2</v>
      </c>
      <c r="Q964" t="str">
        <f>TEXT(tbl_salesdata[[#This Row],[Order Date]],"dddd")</f>
        <v>Tuesday</v>
      </c>
      <c r="R964" t="str">
        <f>IF(tbl_salesdata[[#This Row],[Weekdaynum]]&gt;5,"Yes","No")</f>
        <v>No</v>
      </c>
    </row>
    <row r="965" spans="1:18" hidden="1" x14ac:dyDescent="0.35">
      <c r="A965">
        <v>674164283</v>
      </c>
      <c r="B965" s="3">
        <v>42696</v>
      </c>
      <c r="C965" s="3">
        <v>42698</v>
      </c>
      <c r="D965" t="s">
        <v>209</v>
      </c>
      <c r="E965" t="s">
        <v>32</v>
      </c>
      <c r="F965" t="s">
        <v>13</v>
      </c>
      <c r="G965" t="s">
        <v>18</v>
      </c>
      <c r="H965" t="s">
        <v>26</v>
      </c>
      <c r="I965" s="9">
        <v>9048</v>
      </c>
      <c r="J965" s="9">
        <v>255.28</v>
      </c>
      <c r="K965" s="9">
        <v>159.41999999999999</v>
      </c>
      <c r="L965" s="9">
        <f>tbl_salesdata[[#This Row],[Units Sold]]*tbl_salesdata[[#This Row],[Unit Cost]]</f>
        <v>1442432.16</v>
      </c>
      <c r="M965" s="9">
        <f>tbl_salesdata[[#This Row],[Units Sold]]*tbl_salesdata[[#This Row],[Unit Price]]</f>
        <v>2309773.44</v>
      </c>
      <c r="N965" s="9">
        <f>tbl_salesdata[[#This Row],[Total Sales]]-tbl_salesdata[[#This Row],[Total Cost]]</f>
        <v>867341.28</v>
      </c>
      <c r="O965">
        <f>tbl_salesdata[[#This Row],[Ship Date]]-tbl_salesdata[[#This Row],[Order Date]]</f>
        <v>2</v>
      </c>
      <c r="P965">
        <f>WEEKDAY(tbl_salesdata[[#This Row],[Order Date]],2)</f>
        <v>2</v>
      </c>
      <c r="Q965" t="str">
        <f>TEXT(tbl_salesdata[[#This Row],[Order Date]],"dddd")</f>
        <v>Tuesday</v>
      </c>
      <c r="R965" t="str">
        <f>IF(tbl_salesdata[[#This Row],[Weekdaynum]]&gt;5,"Yes","No")</f>
        <v>No</v>
      </c>
    </row>
    <row r="966" spans="1:18" hidden="1" x14ac:dyDescent="0.35">
      <c r="A966">
        <v>890478646</v>
      </c>
      <c r="B966" s="3">
        <v>44734</v>
      </c>
      <c r="C966" s="3">
        <v>44747</v>
      </c>
      <c r="D966" t="s">
        <v>98</v>
      </c>
      <c r="E966" t="s">
        <v>38</v>
      </c>
      <c r="F966" t="s">
        <v>25</v>
      </c>
      <c r="G966" t="s">
        <v>18</v>
      </c>
      <c r="H966" t="s">
        <v>26</v>
      </c>
      <c r="I966" s="9">
        <v>1275</v>
      </c>
      <c r="J966" s="9">
        <v>205.7</v>
      </c>
      <c r="K966" s="9">
        <v>117.11</v>
      </c>
      <c r="L966" s="9">
        <f>tbl_salesdata[[#This Row],[Units Sold]]*tbl_salesdata[[#This Row],[Unit Cost]]</f>
        <v>149315.25</v>
      </c>
      <c r="M966" s="9">
        <f>tbl_salesdata[[#This Row],[Units Sold]]*tbl_salesdata[[#This Row],[Unit Price]]</f>
        <v>262267.5</v>
      </c>
      <c r="N966" s="9">
        <f>tbl_salesdata[[#This Row],[Total Sales]]-tbl_salesdata[[#This Row],[Total Cost]]</f>
        <v>112952.25</v>
      </c>
      <c r="O966">
        <f>tbl_salesdata[[#This Row],[Ship Date]]-tbl_salesdata[[#This Row],[Order Date]]</f>
        <v>13</v>
      </c>
      <c r="P966">
        <f>WEEKDAY(tbl_salesdata[[#This Row],[Order Date]],2)</f>
        <v>3</v>
      </c>
      <c r="Q966" t="str">
        <f>TEXT(tbl_salesdata[[#This Row],[Order Date]],"dddd")</f>
        <v>Wednesday</v>
      </c>
      <c r="R966" t="str">
        <f>IF(tbl_salesdata[[#This Row],[Weekdaynum]]&gt;5,"Yes","No")</f>
        <v>No</v>
      </c>
    </row>
    <row r="967" spans="1:18" x14ac:dyDescent="0.35">
      <c r="A967">
        <v>474498927</v>
      </c>
      <c r="B967" s="3">
        <v>43680</v>
      </c>
      <c r="C967" s="3">
        <v>43683</v>
      </c>
      <c r="D967" t="s">
        <v>58</v>
      </c>
      <c r="E967" t="s">
        <v>29</v>
      </c>
      <c r="F967" t="s">
        <v>76</v>
      </c>
      <c r="G967" t="s">
        <v>14</v>
      </c>
      <c r="H967" t="s">
        <v>34</v>
      </c>
      <c r="I967" s="9">
        <v>3632</v>
      </c>
      <c r="J967" s="9">
        <v>668.27</v>
      </c>
      <c r="K967" s="9">
        <v>502.54</v>
      </c>
      <c r="L967" s="9">
        <f>tbl_salesdata[[#This Row],[Units Sold]]*tbl_salesdata[[#This Row],[Unit Cost]]</f>
        <v>1825225.28</v>
      </c>
      <c r="M967" s="9">
        <f>tbl_salesdata[[#This Row],[Units Sold]]*tbl_salesdata[[#This Row],[Unit Price]]</f>
        <v>2427156.64</v>
      </c>
      <c r="N967" s="9">
        <f>tbl_salesdata[[#This Row],[Total Sales]]-tbl_salesdata[[#This Row],[Total Cost]]</f>
        <v>601931.3600000001</v>
      </c>
      <c r="O967">
        <f>tbl_salesdata[[#This Row],[Ship Date]]-tbl_salesdata[[#This Row],[Order Date]]</f>
        <v>3</v>
      </c>
      <c r="P967">
        <f>WEEKDAY(tbl_salesdata[[#This Row],[Order Date]],2)</f>
        <v>6</v>
      </c>
      <c r="Q967" t="str">
        <f>TEXT(tbl_salesdata[[#This Row],[Order Date]],"dddd")</f>
        <v>Saturday</v>
      </c>
      <c r="R967" t="str">
        <f>IF(tbl_salesdata[[#This Row],[Weekdaynum]]&gt;5,"Yes","No")</f>
        <v>Yes</v>
      </c>
    </row>
    <row r="968" spans="1:18" hidden="1" x14ac:dyDescent="0.35">
      <c r="A968">
        <v>216001355</v>
      </c>
      <c r="B968" s="3">
        <v>44412</v>
      </c>
      <c r="C968" s="3">
        <v>44419</v>
      </c>
      <c r="D968" t="s">
        <v>216</v>
      </c>
      <c r="E968" t="s">
        <v>51</v>
      </c>
      <c r="F968" t="s">
        <v>76</v>
      </c>
      <c r="G968" t="s">
        <v>14</v>
      </c>
      <c r="H968" t="s">
        <v>34</v>
      </c>
      <c r="I968" s="9">
        <v>8456</v>
      </c>
      <c r="J968" s="9">
        <v>668.27</v>
      </c>
      <c r="K968" s="9">
        <v>502.54</v>
      </c>
      <c r="L968" s="9">
        <f>tbl_salesdata[[#This Row],[Units Sold]]*tbl_salesdata[[#This Row],[Unit Cost]]</f>
        <v>4249478.24</v>
      </c>
      <c r="M968" s="9">
        <f>tbl_salesdata[[#This Row],[Units Sold]]*tbl_salesdata[[#This Row],[Unit Price]]</f>
        <v>5650891.1200000001</v>
      </c>
      <c r="N968" s="9">
        <f>tbl_salesdata[[#This Row],[Total Sales]]-tbl_salesdata[[#This Row],[Total Cost]]</f>
        <v>1401412.88</v>
      </c>
      <c r="O968">
        <f>tbl_salesdata[[#This Row],[Ship Date]]-tbl_salesdata[[#This Row],[Order Date]]</f>
        <v>7</v>
      </c>
      <c r="P968">
        <f>WEEKDAY(tbl_salesdata[[#This Row],[Order Date]],2)</f>
        <v>3</v>
      </c>
      <c r="Q968" t="str">
        <f>TEXT(tbl_salesdata[[#This Row],[Order Date]],"dddd")</f>
        <v>Wednesday</v>
      </c>
      <c r="R968" t="str">
        <f>IF(tbl_salesdata[[#This Row],[Weekdaynum]]&gt;5,"Yes","No")</f>
        <v>No</v>
      </c>
    </row>
    <row r="969" spans="1:18" hidden="1" x14ac:dyDescent="0.35">
      <c r="A969">
        <v>429994857</v>
      </c>
      <c r="B969" s="3">
        <v>42379</v>
      </c>
      <c r="C969" s="3">
        <v>42380</v>
      </c>
      <c r="D969" t="s">
        <v>209</v>
      </c>
      <c r="E969" t="s">
        <v>32</v>
      </c>
      <c r="F969" t="s">
        <v>22</v>
      </c>
      <c r="G969" t="s">
        <v>14</v>
      </c>
      <c r="H969" t="s">
        <v>15</v>
      </c>
      <c r="I969" s="9">
        <v>3888</v>
      </c>
      <c r="J969" s="9">
        <v>47.45</v>
      </c>
      <c r="K969" s="9">
        <v>31.79</v>
      </c>
      <c r="L969" s="9">
        <f>tbl_salesdata[[#This Row],[Units Sold]]*tbl_salesdata[[#This Row],[Unit Cost]]</f>
        <v>123599.51999999999</v>
      </c>
      <c r="M969" s="9">
        <f>tbl_salesdata[[#This Row],[Units Sold]]*tbl_salesdata[[#This Row],[Unit Price]]</f>
        <v>184485.6</v>
      </c>
      <c r="N969" s="9">
        <f>tbl_salesdata[[#This Row],[Total Sales]]-tbl_salesdata[[#This Row],[Total Cost]]</f>
        <v>60886.080000000016</v>
      </c>
      <c r="O969">
        <f>tbl_salesdata[[#This Row],[Ship Date]]-tbl_salesdata[[#This Row],[Order Date]]</f>
        <v>1</v>
      </c>
      <c r="P969">
        <f>WEEKDAY(tbl_salesdata[[#This Row],[Order Date]],2)</f>
        <v>7</v>
      </c>
      <c r="Q969" t="str">
        <f>TEXT(tbl_salesdata[[#This Row],[Order Date]],"dddd")</f>
        <v>Sunday</v>
      </c>
      <c r="R969" t="str">
        <f>IF(tbl_salesdata[[#This Row],[Weekdaynum]]&gt;5,"Yes","No")</f>
        <v>Yes</v>
      </c>
    </row>
    <row r="970" spans="1:18" hidden="1" x14ac:dyDescent="0.35">
      <c r="A970">
        <v>515187394</v>
      </c>
      <c r="B970" s="3">
        <v>44609</v>
      </c>
      <c r="C970" s="3">
        <v>44630</v>
      </c>
      <c r="D970" t="s">
        <v>92</v>
      </c>
      <c r="E970" t="s">
        <v>32</v>
      </c>
      <c r="F970" t="s">
        <v>40</v>
      </c>
      <c r="G970" t="s">
        <v>14</v>
      </c>
      <c r="H970" t="s">
        <v>19</v>
      </c>
      <c r="I970" s="9">
        <v>4253</v>
      </c>
      <c r="J970" s="9">
        <v>651.21</v>
      </c>
      <c r="K970" s="9">
        <v>524.96</v>
      </c>
      <c r="L970" s="9">
        <f>tbl_salesdata[[#This Row],[Units Sold]]*tbl_salesdata[[#This Row],[Unit Cost]]</f>
        <v>2232654.8800000004</v>
      </c>
      <c r="M970" s="9">
        <f>tbl_salesdata[[#This Row],[Units Sold]]*tbl_salesdata[[#This Row],[Unit Price]]</f>
        <v>2769596.1300000004</v>
      </c>
      <c r="N970" s="9">
        <f>tbl_salesdata[[#This Row],[Total Sales]]-tbl_salesdata[[#This Row],[Total Cost]]</f>
        <v>536941.25</v>
      </c>
      <c r="O970">
        <f>tbl_salesdata[[#This Row],[Ship Date]]-tbl_salesdata[[#This Row],[Order Date]]</f>
        <v>21</v>
      </c>
      <c r="P970">
        <f>WEEKDAY(tbl_salesdata[[#This Row],[Order Date]],2)</f>
        <v>4</v>
      </c>
      <c r="Q970" t="str">
        <f>TEXT(tbl_salesdata[[#This Row],[Order Date]],"dddd")</f>
        <v>Thursday</v>
      </c>
      <c r="R970" t="str">
        <f>IF(tbl_salesdata[[#This Row],[Weekdaynum]]&gt;5,"Yes","No")</f>
        <v>No</v>
      </c>
    </row>
    <row r="971" spans="1:18" hidden="1" x14ac:dyDescent="0.35">
      <c r="A971">
        <v>749752795</v>
      </c>
      <c r="B971" s="3">
        <v>43854</v>
      </c>
      <c r="C971" s="3">
        <v>43859</v>
      </c>
      <c r="D971" t="s">
        <v>88</v>
      </c>
      <c r="E971" t="s">
        <v>38</v>
      </c>
      <c r="F971" t="s">
        <v>40</v>
      </c>
      <c r="G971" t="s">
        <v>14</v>
      </c>
      <c r="H971" t="s">
        <v>26</v>
      </c>
      <c r="I971" s="9">
        <v>7368</v>
      </c>
      <c r="J971" s="9">
        <v>651.21</v>
      </c>
      <c r="K971" s="9">
        <v>524.96</v>
      </c>
      <c r="L971" s="9">
        <f>tbl_salesdata[[#This Row],[Units Sold]]*tbl_salesdata[[#This Row],[Unit Cost]]</f>
        <v>3867905.2800000003</v>
      </c>
      <c r="M971" s="9">
        <f>tbl_salesdata[[#This Row],[Units Sold]]*tbl_salesdata[[#This Row],[Unit Price]]</f>
        <v>4798115.28</v>
      </c>
      <c r="N971" s="9">
        <f>tbl_salesdata[[#This Row],[Total Sales]]-tbl_salesdata[[#This Row],[Total Cost]]</f>
        <v>930210</v>
      </c>
      <c r="O971">
        <f>tbl_salesdata[[#This Row],[Ship Date]]-tbl_salesdata[[#This Row],[Order Date]]</f>
        <v>5</v>
      </c>
      <c r="P971">
        <f>WEEKDAY(tbl_salesdata[[#This Row],[Order Date]],2)</f>
        <v>5</v>
      </c>
      <c r="Q971" t="str">
        <f>TEXT(tbl_salesdata[[#This Row],[Order Date]],"dddd")</f>
        <v>Friday</v>
      </c>
      <c r="R971" t="str">
        <f>IF(tbl_salesdata[[#This Row],[Weekdaynum]]&gt;5,"Yes","No")</f>
        <v>No</v>
      </c>
    </row>
    <row r="972" spans="1:18" hidden="1" x14ac:dyDescent="0.35">
      <c r="A972">
        <v>132177388</v>
      </c>
      <c r="B972" s="3">
        <v>44833</v>
      </c>
      <c r="C972" s="3">
        <v>44846</v>
      </c>
      <c r="D972" t="s">
        <v>164</v>
      </c>
      <c r="E972" t="s">
        <v>38</v>
      </c>
      <c r="F972" t="s">
        <v>22</v>
      </c>
      <c r="G972" t="s">
        <v>18</v>
      </c>
      <c r="H972" t="s">
        <v>15</v>
      </c>
      <c r="I972" s="9">
        <v>3081</v>
      </c>
      <c r="J972" s="9">
        <v>47.45</v>
      </c>
      <c r="K972" s="9">
        <v>31.79</v>
      </c>
      <c r="L972" s="9">
        <f>tbl_salesdata[[#This Row],[Units Sold]]*tbl_salesdata[[#This Row],[Unit Cost]]</f>
        <v>97944.989999999991</v>
      </c>
      <c r="M972" s="9">
        <f>tbl_salesdata[[#This Row],[Units Sold]]*tbl_salesdata[[#This Row],[Unit Price]]</f>
        <v>146193.45000000001</v>
      </c>
      <c r="N972" s="9">
        <f>tbl_salesdata[[#This Row],[Total Sales]]-tbl_salesdata[[#This Row],[Total Cost]]</f>
        <v>48248.460000000021</v>
      </c>
      <c r="O972">
        <f>tbl_salesdata[[#This Row],[Ship Date]]-tbl_salesdata[[#This Row],[Order Date]]</f>
        <v>13</v>
      </c>
      <c r="P972">
        <f>WEEKDAY(tbl_salesdata[[#This Row],[Order Date]],2)</f>
        <v>4</v>
      </c>
      <c r="Q972" t="str">
        <f>TEXT(tbl_salesdata[[#This Row],[Order Date]],"dddd")</f>
        <v>Thursday</v>
      </c>
      <c r="R972" t="str">
        <f>IF(tbl_salesdata[[#This Row],[Weekdaynum]]&gt;5,"Yes","No")</f>
        <v>No</v>
      </c>
    </row>
    <row r="973" spans="1:18" hidden="1" x14ac:dyDescent="0.35">
      <c r="A973">
        <v>431260001</v>
      </c>
      <c r="B973" s="3">
        <v>42041</v>
      </c>
      <c r="C973" s="3">
        <v>42055</v>
      </c>
      <c r="D973" t="s">
        <v>126</v>
      </c>
      <c r="E973" t="s">
        <v>24</v>
      </c>
      <c r="F973" t="s">
        <v>13</v>
      </c>
      <c r="G973" t="s">
        <v>14</v>
      </c>
      <c r="H973" t="s">
        <v>26</v>
      </c>
      <c r="I973" s="9">
        <v>8273</v>
      </c>
      <c r="J973" s="9">
        <v>255.28</v>
      </c>
      <c r="K973" s="9">
        <v>159.41999999999999</v>
      </c>
      <c r="L973" s="9">
        <f>tbl_salesdata[[#This Row],[Units Sold]]*tbl_salesdata[[#This Row],[Unit Cost]]</f>
        <v>1318881.6599999999</v>
      </c>
      <c r="M973" s="9">
        <f>tbl_salesdata[[#This Row],[Units Sold]]*tbl_salesdata[[#This Row],[Unit Price]]</f>
        <v>2111931.44</v>
      </c>
      <c r="N973" s="9">
        <f>tbl_salesdata[[#This Row],[Total Sales]]-tbl_salesdata[[#This Row],[Total Cost]]</f>
        <v>793049.78</v>
      </c>
      <c r="O973">
        <f>tbl_salesdata[[#This Row],[Ship Date]]-tbl_salesdata[[#This Row],[Order Date]]</f>
        <v>14</v>
      </c>
      <c r="P973">
        <f>WEEKDAY(tbl_salesdata[[#This Row],[Order Date]],2)</f>
        <v>5</v>
      </c>
      <c r="Q973" t="str">
        <f>TEXT(tbl_salesdata[[#This Row],[Order Date]],"dddd")</f>
        <v>Friday</v>
      </c>
      <c r="R973" t="str">
        <f>IF(tbl_salesdata[[#This Row],[Weekdaynum]]&gt;5,"Yes","No")</f>
        <v>No</v>
      </c>
    </row>
    <row r="974" spans="1:18" hidden="1" x14ac:dyDescent="0.35">
      <c r="A974">
        <v>336111962</v>
      </c>
      <c r="B974" s="3">
        <v>43975</v>
      </c>
      <c r="C974" s="3">
        <v>43993</v>
      </c>
      <c r="D974" t="s">
        <v>203</v>
      </c>
      <c r="E974" t="s">
        <v>21</v>
      </c>
      <c r="F974" t="s">
        <v>30</v>
      </c>
      <c r="G974" t="s">
        <v>18</v>
      </c>
      <c r="H974" t="s">
        <v>15</v>
      </c>
      <c r="I974" s="9">
        <v>1854</v>
      </c>
      <c r="J974" s="9">
        <v>81.73</v>
      </c>
      <c r="K974" s="9">
        <v>56.67</v>
      </c>
      <c r="L974" s="9">
        <f>tbl_salesdata[[#This Row],[Units Sold]]*tbl_salesdata[[#This Row],[Unit Cost]]</f>
        <v>105066.18000000001</v>
      </c>
      <c r="M974" s="9">
        <f>tbl_salesdata[[#This Row],[Units Sold]]*tbl_salesdata[[#This Row],[Unit Price]]</f>
        <v>151527.42000000001</v>
      </c>
      <c r="N974" s="9">
        <f>tbl_salesdata[[#This Row],[Total Sales]]-tbl_salesdata[[#This Row],[Total Cost]]</f>
        <v>46461.240000000005</v>
      </c>
      <c r="O974">
        <f>tbl_salesdata[[#This Row],[Ship Date]]-tbl_salesdata[[#This Row],[Order Date]]</f>
        <v>18</v>
      </c>
      <c r="P974">
        <f>WEEKDAY(tbl_salesdata[[#This Row],[Order Date]],2)</f>
        <v>7</v>
      </c>
      <c r="Q974" t="str">
        <f>TEXT(tbl_salesdata[[#This Row],[Order Date]],"dddd")</f>
        <v>Sunday</v>
      </c>
      <c r="R974" t="str">
        <f>IF(tbl_salesdata[[#This Row],[Weekdaynum]]&gt;5,"Yes","No")</f>
        <v>Yes</v>
      </c>
    </row>
    <row r="975" spans="1:18" hidden="1" x14ac:dyDescent="0.35">
      <c r="A975">
        <v>406157100</v>
      </c>
      <c r="B975" s="3">
        <v>42906</v>
      </c>
      <c r="C975" s="3">
        <v>42916</v>
      </c>
      <c r="D975" t="s">
        <v>94</v>
      </c>
      <c r="E975" t="s">
        <v>38</v>
      </c>
      <c r="F975" t="s">
        <v>30</v>
      </c>
      <c r="G975" t="s">
        <v>14</v>
      </c>
      <c r="H975" t="s">
        <v>15</v>
      </c>
      <c r="I975" s="9">
        <v>9766</v>
      </c>
      <c r="J975" s="9">
        <v>81.73</v>
      </c>
      <c r="K975" s="9">
        <v>56.67</v>
      </c>
      <c r="L975" s="9">
        <f>tbl_salesdata[[#This Row],[Units Sold]]*tbl_salesdata[[#This Row],[Unit Cost]]</f>
        <v>553439.22</v>
      </c>
      <c r="M975" s="9">
        <f>tbl_salesdata[[#This Row],[Units Sold]]*tbl_salesdata[[#This Row],[Unit Price]]</f>
        <v>798175.18</v>
      </c>
      <c r="N975" s="9">
        <f>tbl_salesdata[[#This Row],[Total Sales]]-tbl_salesdata[[#This Row],[Total Cost]]</f>
        <v>244735.96000000008</v>
      </c>
      <c r="O975">
        <f>tbl_salesdata[[#This Row],[Ship Date]]-tbl_salesdata[[#This Row],[Order Date]]</f>
        <v>10</v>
      </c>
      <c r="P975">
        <f>WEEKDAY(tbl_salesdata[[#This Row],[Order Date]],2)</f>
        <v>2</v>
      </c>
      <c r="Q975" t="str">
        <f>TEXT(tbl_salesdata[[#This Row],[Order Date]],"dddd")</f>
        <v>Tuesday</v>
      </c>
      <c r="R975" t="str">
        <f>IF(tbl_salesdata[[#This Row],[Weekdaynum]]&gt;5,"Yes","No")</f>
        <v>No</v>
      </c>
    </row>
    <row r="976" spans="1:18" hidden="1" x14ac:dyDescent="0.35">
      <c r="A976">
        <v>821131742</v>
      </c>
      <c r="B976" s="3">
        <v>42347</v>
      </c>
      <c r="C976" s="3">
        <v>42360</v>
      </c>
      <c r="D976" t="s">
        <v>80</v>
      </c>
      <c r="E976" t="s">
        <v>21</v>
      </c>
      <c r="F976" t="s">
        <v>76</v>
      </c>
      <c r="G976" t="s">
        <v>18</v>
      </c>
      <c r="H976" t="s">
        <v>34</v>
      </c>
      <c r="I976" s="9">
        <v>9985</v>
      </c>
      <c r="J976" s="9">
        <v>668.27</v>
      </c>
      <c r="K976" s="9">
        <v>502.54</v>
      </c>
      <c r="L976" s="9">
        <f>tbl_salesdata[[#This Row],[Units Sold]]*tbl_salesdata[[#This Row],[Unit Cost]]</f>
        <v>5017861.9000000004</v>
      </c>
      <c r="M976" s="9">
        <f>tbl_salesdata[[#This Row],[Units Sold]]*tbl_salesdata[[#This Row],[Unit Price]]</f>
        <v>6672675.9500000002</v>
      </c>
      <c r="N976" s="9">
        <f>tbl_salesdata[[#This Row],[Total Sales]]-tbl_salesdata[[#This Row],[Total Cost]]</f>
        <v>1654814.0499999998</v>
      </c>
      <c r="O976">
        <f>tbl_salesdata[[#This Row],[Ship Date]]-tbl_salesdata[[#This Row],[Order Date]]</f>
        <v>13</v>
      </c>
      <c r="P976">
        <f>WEEKDAY(tbl_salesdata[[#This Row],[Order Date]],2)</f>
        <v>3</v>
      </c>
      <c r="Q976" t="str">
        <f>TEXT(tbl_salesdata[[#This Row],[Order Date]],"dddd")</f>
        <v>Wednesday</v>
      </c>
      <c r="R976" t="str">
        <f>IF(tbl_salesdata[[#This Row],[Weekdaynum]]&gt;5,"Yes","No")</f>
        <v>No</v>
      </c>
    </row>
    <row r="977" spans="1:18" hidden="1" x14ac:dyDescent="0.35">
      <c r="A977">
        <v>931084716</v>
      </c>
      <c r="B977" s="3">
        <v>43613</v>
      </c>
      <c r="C977" s="3">
        <v>43620</v>
      </c>
      <c r="D977" t="s">
        <v>190</v>
      </c>
      <c r="E977" t="s">
        <v>38</v>
      </c>
      <c r="F977" t="s">
        <v>30</v>
      </c>
      <c r="G977" t="s">
        <v>14</v>
      </c>
      <c r="H977" t="s">
        <v>15</v>
      </c>
      <c r="I977" s="9">
        <v>7513</v>
      </c>
      <c r="J977" s="9">
        <v>81.73</v>
      </c>
      <c r="K977" s="9">
        <v>56.67</v>
      </c>
      <c r="L977" s="9">
        <f>tbl_salesdata[[#This Row],[Units Sold]]*tbl_salesdata[[#This Row],[Unit Cost]]</f>
        <v>425761.71</v>
      </c>
      <c r="M977" s="9">
        <f>tbl_salesdata[[#This Row],[Units Sold]]*tbl_salesdata[[#This Row],[Unit Price]]</f>
        <v>614037.49</v>
      </c>
      <c r="N977" s="9">
        <f>tbl_salesdata[[#This Row],[Total Sales]]-tbl_salesdata[[#This Row],[Total Cost]]</f>
        <v>188275.77999999997</v>
      </c>
      <c r="O977">
        <f>tbl_salesdata[[#This Row],[Ship Date]]-tbl_salesdata[[#This Row],[Order Date]]</f>
        <v>7</v>
      </c>
      <c r="P977">
        <f>WEEKDAY(tbl_salesdata[[#This Row],[Order Date]],2)</f>
        <v>2</v>
      </c>
      <c r="Q977" t="str">
        <f>TEXT(tbl_salesdata[[#This Row],[Order Date]],"dddd")</f>
        <v>Tuesday</v>
      </c>
      <c r="R977" t="str">
        <f>IF(tbl_salesdata[[#This Row],[Weekdaynum]]&gt;5,"Yes","No")</f>
        <v>No</v>
      </c>
    </row>
    <row r="978" spans="1:18" hidden="1" x14ac:dyDescent="0.35">
      <c r="A978">
        <v>606377351</v>
      </c>
      <c r="B978" s="3">
        <v>42571</v>
      </c>
      <c r="C978" s="3">
        <v>42572</v>
      </c>
      <c r="D978" t="s">
        <v>136</v>
      </c>
      <c r="E978" t="s">
        <v>38</v>
      </c>
      <c r="F978" t="s">
        <v>13</v>
      </c>
      <c r="G978" t="s">
        <v>18</v>
      </c>
      <c r="H978" t="s">
        <v>34</v>
      </c>
      <c r="I978" s="9">
        <v>9388</v>
      </c>
      <c r="J978" s="9">
        <v>255.28</v>
      </c>
      <c r="K978" s="9">
        <v>159.41999999999999</v>
      </c>
      <c r="L978" s="9">
        <f>tbl_salesdata[[#This Row],[Units Sold]]*tbl_salesdata[[#This Row],[Unit Cost]]</f>
        <v>1496634.96</v>
      </c>
      <c r="M978" s="9">
        <f>tbl_salesdata[[#This Row],[Units Sold]]*tbl_salesdata[[#This Row],[Unit Price]]</f>
        <v>2396568.64</v>
      </c>
      <c r="N978" s="9">
        <f>tbl_salesdata[[#This Row],[Total Sales]]-tbl_salesdata[[#This Row],[Total Cost]]</f>
        <v>899933.68000000017</v>
      </c>
      <c r="O978">
        <f>tbl_salesdata[[#This Row],[Ship Date]]-tbl_salesdata[[#This Row],[Order Date]]</f>
        <v>1</v>
      </c>
      <c r="P978">
        <f>WEEKDAY(tbl_salesdata[[#This Row],[Order Date]],2)</f>
        <v>3</v>
      </c>
      <c r="Q978" t="str">
        <f>TEXT(tbl_salesdata[[#This Row],[Order Date]],"dddd")</f>
        <v>Wednesday</v>
      </c>
      <c r="R978" t="str">
        <f>IF(tbl_salesdata[[#This Row],[Weekdaynum]]&gt;5,"Yes","No")</f>
        <v>No</v>
      </c>
    </row>
    <row r="979" spans="1:18" hidden="1" x14ac:dyDescent="0.35">
      <c r="A979">
        <v>687683475</v>
      </c>
      <c r="B979" s="3">
        <v>43166</v>
      </c>
      <c r="C979" s="3">
        <v>43184</v>
      </c>
      <c r="D979" t="s">
        <v>185</v>
      </c>
      <c r="E979" t="s">
        <v>38</v>
      </c>
      <c r="F979" t="s">
        <v>68</v>
      </c>
      <c r="G979" t="s">
        <v>14</v>
      </c>
      <c r="H979" t="s">
        <v>26</v>
      </c>
      <c r="I979" s="9">
        <v>9677</v>
      </c>
      <c r="J979" s="9">
        <v>154.06</v>
      </c>
      <c r="K979" s="9">
        <v>90.93</v>
      </c>
      <c r="L979" s="9">
        <f>tbl_salesdata[[#This Row],[Units Sold]]*tbl_salesdata[[#This Row],[Unit Cost]]</f>
        <v>879929.6100000001</v>
      </c>
      <c r="M979" s="9">
        <f>tbl_salesdata[[#This Row],[Units Sold]]*tbl_salesdata[[#This Row],[Unit Price]]</f>
        <v>1490838.62</v>
      </c>
      <c r="N979" s="9">
        <f>tbl_salesdata[[#This Row],[Total Sales]]-tbl_salesdata[[#This Row],[Total Cost]]</f>
        <v>610909.01</v>
      </c>
      <c r="O979">
        <f>tbl_salesdata[[#This Row],[Ship Date]]-tbl_salesdata[[#This Row],[Order Date]]</f>
        <v>18</v>
      </c>
      <c r="P979">
        <f>WEEKDAY(tbl_salesdata[[#This Row],[Order Date]],2)</f>
        <v>3</v>
      </c>
      <c r="Q979" t="str">
        <f>TEXT(tbl_salesdata[[#This Row],[Order Date]],"dddd")</f>
        <v>Wednesday</v>
      </c>
      <c r="R979" t="str">
        <f>IF(tbl_salesdata[[#This Row],[Weekdaynum]]&gt;5,"Yes","No")</f>
        <v>No</v>
      </c>
    </row>
    <row r="980" spans="1:18" hidden="1" x14ac:dyDescent="0.35">
      <c r="A980">
        <v>735989415</v>
      </c>
      <c r="B980" s="3">
        <v>44309</v>
      </c>
      <c r="C980" s="3">
        <v>44315</v>
      </c>
      <c r="D980" t="s">
        <v>70</v>
      </c>
      <c r="E980" t="s">
        <v>29</v>
      </c>
      <c r="F980" t="s">
        <v>42</v>
      </c>
      <c r="G980" t="s">
        <v>18</v>
      </c>
      <c r="H980" t="s">
        <v>19</v>
      </c>
      <c r="I980" s="9">
        <v>4478</v>
      </c>
      <c r="J980" s="9">
        <v>437.2</v>
      </c>
      <c r="K980" s="9">
        <v>263.33</v>
      </c>
      <c r="L980" s="9">
        <f>tbl_salesdata[[#This Row],[Units Sold]]*tbl_salesdata[[#This Row],[Unit Cost]]</f>
        <v>1179191.74</v>
      </c>
      <c r="M980" s="9">
        <f>tbl_salesdata[[#This Row],[Units Sold]]*tbl_salesdata[[#This Row],[Unit Price]]</f>
        <v>1957781.5999999999</v>
      </c>
      <c r="N980" s="9">
        <f>tbl_salesdata[[#This Row],[Total Sales]]-tbl_salesdata[[#This Row],[Total Cost]]</f>
        <v>778589.85999999987</v>
      </c>
      <c r="O980">
        <f>tbl_salesdata[[#This Row],[Ship Date]]-tbl_salesdata[[#This Row],[Order Date]]</f>
        <v>6</v>
      </c>
      <c r="P980">
        <f>WEEKDAY(tbl_salesdata[[#This Row],[Order Date]],2)</f>
        <v>5</v>
      </c>
      <c r="Q980" t="str">
        <f>TEXT(tbl_salesdata[[#This Row],[Order Date]],"dddd")</f>
        <v>Friday</v>
      </c>
      <c r="R980" t="str">
        <f>IF(tbl_salesdata[[#This Row],[Weekdaynum]]&gt;5,"Yes","No")</f>
        <v>No</v>
      </c>
    </row>
    <row r="981" spans="1:18" hidden="1" x14ac:dyDescent="0.35">
      <c r="A981">
        <v>382594001</v>
      </c>
      <c r="B981" s="3">
        <v>44647</v>
      </c>
      <c r="C981" s="3">
        <v>44662</v>
      </c>
      <c r="D981" t="s">
        <v>11</v>
      </c>
      <c r="E981" t="s">
        <v>12</v>
      </c>
      <c r="F981" t="s">
        <v>17</v>
      </c>
      <c r="G981" t="s">
        <v>18</v>
      </c>
      <c r="H981" t="s">
        <v>15</v>
      </c>
      <c r="I981" s="9">
        <v>6922</v>
      </c>
      <c r="J981" s="9">
        <v>152.58000000000001</v>
      </c>
      <c r="K981" s="9">
        <v>97.44</v>
      </c>
      <c r="L981" s="9">
        <f>tbl_salesdata[[#This Row],[Units Sold]]*tbl_salesdata[[#This Row],[Unit Cost]]</f>
        <v>674479.67999999993</v>
      </c>
      <c r="M981" s="9">
        <f>tbl_salesdata[[#This Row],[Units Sold]]*tbl_salesdata[[#This Row],[Unit Price]]</f>
        <v>1056158.76</v>
      </c>
      <c r="N981" s="9">
        <f>tbl_salesdata[[#This Row],[Total Sales]]-tbl_salesdata[[#This Row],[Total Cost]]</f>
        <v>381679.08000000007</v>
      </c>
      <c r="O981">
        <f>tbl_salesdata[[#This Row],[Ship Date]]-tbl_salesdata[[#This Row],[Order Date]]</f>
        <v>15</v>
      </c>
      <c r="P981">
        <f>WEEKDAY(tbl_salesdata[[#This Row],[Order Date]],2)</f>
        <v>7</v>
      </c>
      <c r="Q981" t="str">
        <f>TEXT(tbl_salesdata[[#This Row],[Order Date]],"dddd")</f>
        <v>Sunday</v>
      </c>
      <c r="R981" t="str">
        <f>IF(tbl_salesdata[[#This Row],[Weekdaynum]]&gt;5,"Yes","No")</f>
        <v>Yes</v>
      </c>
    </row>
    <row r="982" spans="1:18" hidden="1" x14ac:dyDescent="0.35">
      <c r="A982">
        <v>679108560</v>
      </c>
      <c r="B982" s="3">
        <v>43217</v>
      </c>
      <c r="C982" s="3">
        <v>43232</v>
      </c>
      <c r="D982" t="s">
        <v>113</v>
      </c>
      <c r="E982" t="s">
        <v>21</v>
      </c>
      <c r="F982" t="s">
        <v>76</v>
      </c>
      <c r="G982" t="s">
        <v>14</v>
      </c>
      <c r="H982" t="s">
        <v>15</v>
      </c>
      <c r="I982" s="9">
        <v>2169</v>
      </c>
      <c r="J982" s="9">
        <v>668.27</v>
      </c>
      <c r="K982" s="9">
        <v>502.54</v>
      </c>
      <c r="L982" s="9">
        <f>tbl_salesdata[[#This Row],[Units Sold]]*tbl_salesdata[[#This Row],[Unit Cost]]</f>
        <v>1090009.26</v>
      </c>
      <c r="M982" s="9">
        <f>tbl_salesdata[[#This Row],[Units Sold]]*tbl_salesdata[[#This Row],[Unit Price]]</f>
        <v>1449477.63</v>
      </c>
      <c r="N982" s="9">
        <f>tbl_salesdata[[#This Row],[Total Sales]]-tbl_salesdata[[#This Row],[Total Cost]]</f>
        <v>359468.36999999988</v>
      </c>
      <c r="O982">
        <f>tbl_salesdata[[#This Row],[Ship Date]]-tbl_salesdata[[#This Row],[Order Date]]</f>
        <v>15</v>
      </c>
      <c r="P982">
        <f>WEEKDAY(tbl_salesdata[[#This Row],[Order Date]],2)</f>
        <v>5</v>
      </c>
      <c r="Q982" t="str">
        <f>TEXT(tbl_salesdata[[#This Row],[Order Date]],"dddd")</f>
        <v>Friday</v>
      </c>
      <c r="R982" t="str">
        <f>IF(tbl_salesdata[[#This Row],[Weekdaynum]]&gt;5,"Yes","No")</f>
        <v>No</v>
      </c>
    </row>
    <row r="983" spans="1:18" hidden="1" x14ac:dyDescent="0.35">
      <c r="A983">
        <v>947456920</v>
      </c>
      <c r="B983" s="3">
        <v>42600</v>
      </c>
      <c r="C983" s="3">
        <v>42610</v>
      </c>
      <c r="D983" t="s">
        <v>94</v>
      </c>
      <c r="E983" t="s">
        <v>38</v>
      </c>
      <c r="F983" t="s">
        <v>22</v>
      </c>
      <c r="G983" t="s">
        <v>14</v>
      </c>
      <c r="H983" t="s">
        <v>15</v>
      </c>
      <c r="I983" s="9">
        <v>2412</v>
      </c>
      <c r="J983" s="9">
        <v>47.45</v>
      </c>
      <c r="K983" s="9">
        <v>31.79</v>
      </c>
      <c r="L983" s="9">
        <f>tbl_salesdata[[#This Row],[Units Sold]]*tbl_salesdata[[#This Row],[Unit Cost]]</f>
        <v>76677.48</v>
      </c>
      <c r="M983" s="9">
        <f>tbl_salesdata[[#This Row],[Units Sold]]*tbl_salesdata[[#This Row],[Unit Price]]</f>
        <v>114449.40000000001</v>
      </c>
      <c r="N983" s="9">
        <f>tbl_salesdata[[#This Row],[Total Sales]]-tbl_salesdata[[#This Row],[Total Cost]]</f>
        <v>37771.920000000013</v>
      </c>
      <c r="O983">
        <f>tbl_salesdata[[#This Row],[Ship Date]]-tbl_salesdata[[#This Row],[Order Date]]</f>
        <v>10</v>
      </c>
      <c r="P983">
        <f>WEEKDAY(tbl_salesdata[[#This Row],[Order Date]],2)</f>
        <v>4</v>
      </c>
      <c r="Q983" t="str">
        <f>TEXT(tbl_salesdata[[#This Row],[Order Date]],"dddd")</f>
        <v>Thursday</v>
      </c>
      <c r="R983" t="str">
        <f>IF(tbl_salesdata[[#This Row],[Weekdaynum]]&gt;5,"Yes","No")</f>
        <v>No</v>
      </c>
    </row>
    <row r="984" spans="1:18" hidden="1" x14ac:dyDescent="0.35">
      <c r="A984">
        <v>129875409</v>
      </c>
      <c r="B984" s="3">
        <v>44305</v>
      </c>
      <c r="C984" s="3">
        <v>44307</v>
      </c>
      <c r="D984" t="s">
        <v>152</v>
      </c>
      <c r="E984" t="s">
        <v>21</v>
      </c>
      <c r="F984" t="s">
        <v>30</v>
      </c>
      <c r="G984" t="s">
        <v>18</v>
      </c>
      <c r="H984" t="s">
        <v>26</v>
      </c>
      <c r="I984" s="9">
        <v>1875</v>
      </c>
      <c r="J984" s="9">
        <v>81.73</v>
      </c>
      <c r="K984" s="9">
        <v>56.67</v>
      </c>
      <c r="L984" s="9">
        <f>tbl_salesdata[[#This Row],[Units Sold]]*tbl_salesdata[[#This Row],[Unit Cost]]</f>
        <v>106256.25</v>
      </c>
      <c r="M984" s="9">
        <f>tbl_salesdata[[#This Row],[Units Sold]]*tbl_salesdata[[#This Row],[Unit Price]]</f>
        <v>153243.75</v>
      </c>
      <c r="N984" s="9">
        <f>tbl_salesdata[[#This Row],[Total Sales]]-tbl_salesdata[[#This Row],[Total Cost]]</f>
        <v>46987.5</v>
      </c>
      <c r="O984">
        <f>tbl_salesdata[[#This Row],[Ship Date]]-tbl_salesdata[[#This Row],[Order Date]]</f>
        <v>2</v>
      </c>
      <c r="P984">
        <f>WEEKDAY(tbl_salesdata[[#This Row],[Order Date]],2)</f>
        <v>1</v>
      </c>
      <c r="Q984" t="str">
        <f>TEXT(tbl_salesdata[[#This Row],[Order Date]],"dddd")</f>
        <v>Monday</v>
      </c>
      <c r="R984" t="str">
        <f>IF(tbl_salesdata[[#This Row],[Weekdaynum]]&gt;5,"Yes","No")</f>
        <v>No</v>
      </c>
    </row>
    <row r="985" spans="1:18" hidden="1" x14ac:dyDescent="0.35">
      <c r="A985">
        <v>838912856</v>
      </c>
      <c r="B985" s="3">
        <v>43996</v>
      </c>
      <c r="C985" s="3">
        <v>44013</v>
      </c>
      <c r="D985" t="s">
        <v>16</v>
      </c>
      <c r="E985" t="s">
        <v>12</v>
      </c>
      <c r="F985" t="s">
        <v>13</v>
      </c>
      <c r="G985" t="s">
        <v>18</v>
      </c>
      <c r="H985" t="s">
        <v>34</v>
      </c>
      <c r="I985" s="9">
        <v>1811</v>
      </c>
      <c r="J985" s="9">
        <v>255.28</v>
      </c>
      <c r="K985" s="9">
        <v>159.41999999999999</v>
      </c>
      <c r="L985" s="9">
        <f>tbl_salesdata[[#This Row],[Units Sold]]*tbl_salesdata[[#This Row],[Unit Cost]]</f>
        <v>288709.62</v>
      </c>
      <c r="M985" s="9">
        <f>tbl_salesdata[[#This Row],[Units Sold]]*tbl_salesdata[[#This Row],[Unit Price]]</f>
        <v>462312.08</v>
      </c>
      <c r="N985" s="9">
        <f>tbl_salesdata[[#This Row],[Total Sales]]-tbl_salesdata[[#This Row],[Total Cost]]</f>
        <v>173602.46000000002</v>
      </c>
      <c r="O985">
        <f>tbl_salesdata[[#This Row],[Ship Date]]-tbl_salesdata[[#This Row],[Order Date]]</f>
        <v>17</v>
      </c>
      <c r="P985">
        <f>WEEKDAY(tbl_salesdata[[#This Row],[Order Date]],2)</f>
        <v>7</v>
      </c>
      <c r="Q985" t="str">
        <f>TEXT(tbl_salesdata[[#This Row],[Order Date]],"dddd")</f>
        <v>Sunday</v>
      </c>
      <c r="R985" t="str">
        <f>IF(tbl_salesdata[[#This Row],[Weekdaynum]]&gt;5,"Yes","No")</f>
        <v>Yes</v>
      </c>
    </row>
    <row r="986" spans="1:18" x14ac:dyDescent="0.35">
      <c r="A986">
        <v>602715384</v>
      </c>
      <c r="B986" s="3">
        <v>43225</v>
      </c>
      <c r="C986" s="3">
        <v>43229</v>
      </c>
      <c r="D986" t="s">
        <v>36</v>
      </c>
      <c r="E986" t="s">
        <v>29</v>
      </c>
      <c r="F986" t="s">
        <v>47</v>
      </c>
      <c r="G986" t="s">
        <v>18</v>
      </c>
      <c r="H986" t="s">
        <v>34</v>
      </c>
      <c r="I986" s="9">
        <v>5731</v>
      </c>
      <c r="J986" s="9">
        <v>421.89</v>
      </c>
      <c r="K986" s="9">
        <v>364.69</v>
      </c>
      <c r="L986" s="9">
        <f>tbl_salesdata[[#This Row],[Units Sold]]*tbl_salesdata[[#This Row],[Unit Cost]]</f>
        <v>2090038.39</v>
      </c>
      <c r="M986" s="9">
        <f>tbl_salesdata[[#This Row],[Units Sold]]*tbl_salesdata[[#This Row],[Unit Price]]</f>
        <v>2417851.59</v>
      </c>
      <c r="N986" s="9">
        <f>tbl_salesdata[[#This Row],[Total Sales]]-tbl_salesdata[[#This Row],[Total Cost]]</f>
        <v>327813.19999999995</v>
      </c>
      <c r="O986">
        <f>tbl_salesdata[[#This Row],[Ship Date]]-tbl_salesdata[[#This Row],[Order Date]]</f>
        <v>4</v>
      </c>
      <c r="P986">
        <f>WEEKDAY(tbl_salesdata[[#This Row],[Order Date]],2)</f>
        <v>6</v>
      </c>
      <c r="Q986" t="str">
        <f>TEXT(tbl_salesdata[[#This Row],[Order Date]],"dddd")</f>
        <v>Saturday</v>
      </c>
      <c r="R986" t="str">
        <f>IF(tbl_salesdata[[#This Row],[Weekdaynum]]&gt;5,"Yes","No")</f>
        <v>Yes</v>
      </c>
    </row>
    <row r="987" spans="1:18" x14ac:dyDescent="0.35">
      <c r="A987">
        <v>657505834</v>
      </c>
      <c r="B987" s="3">
        <v>42595</v>
      </c>
      <c r="C987" s="3">
        <v>42602</v>
      </c>
      <c r="D987" t="s">
        <v>202</v>
      </c>
      <c r="E987" t="s">
        <v>38</v>
      </c>
      <c r="F987" t="s">
        <v>13</v>
      </c>
      <c r="G987" t="s">
        <v>18</v>
      </c>
      <c r="H987" t="s">
        <v>34</v>
      </c>
      <c r="I987" s="9">
        <v>9442</v>
      </c>
      <c r="J987" s="9">
        <v>255.28</v>
      </c>
      <c r="K987" s="9">
        <v>159.41999999999999</v>
      </c>
      <c r="L987" s="9">
        <f>tbl_salesdata[[#This Row],[Units Sold]]*tbl_salesdata[[#This Row],[Unit Cost]]</f>
        <v>1505243.64</v>
      </c>
      <c r="M987" s="9">
        <f>tbl_salesdata[[#This Row],[Units Sold]]*tbl_salesdata[[#This Row],[Unit Price]]</f>
        <v>2410353.7600000002</v>
      </c>
      <c r="N987" s="9">
        <f>tbl_salesdata[[#This Row],[Total Sales]]-tbl_salesdata[[#This Row],[Total Cost]]</f>
        <v>905110.12000000034</v>
      </c>
      <c r="O987">
        <f>tbl_salesdata[[#This Row],[Ship Date]]-tbl_salesdata[[#This Row],[Order Date]]</f>
        <v>7</v>
      </c>
      <c r="P987">
        <f>WEEKDAY(tbl_salesdata[[#This Row],[Order Date]],2)</f>
        <v>6</v>
      </c>
      <c r="Q987" t="str">
        <f>TEXT(tbl_salesdata[[#This Row],[Order Date]],"dddd")</f>
        <v>Saturday</v>
      </c>
      <c r="R987" t="str">
        <f>IF(tbl_salesdata[[#This Row],[Weekdaynum]]&gt;5,"Yes","No")</f>
        <v>Yes</v>
      </c>
    </row>
    <row r="988" spans="1:18" hidden="1" x14ac:dyDescent="0.35">
      <c r="A988">
        <v>155914723</v>
      </c>
      <c r="B988" s="3">
        <v>42075</v>
      </c>
      <c r="C988" s="3">
        <v>42080</v>
      </c>
      <c r="D988" t="s">
        <v>205</v>
      </c>
      <c r="E988" t="s">
        <v>21</v>
      </c>
      <c r="F988" t="s">
        <v>56</v>
      </c>
      <c r="G988" t="s">
        <v>18</v>
      </c>
      <c r="H988" t="s">
        <v>34</v>
      </c>
      <c r="I988" s="9">
        <v>7486</v>
      </c>
      <c r="J988" s="9">
        <v>9.33</v>
      </c>
      <c r="K988" s="9">
        <v>6.92</v>
      </c>
      <c r="L988" s="9">
        <f>tbl_salesdata[[#This Row],[Units Sold]]*tbl_salesdata[[#This Row],[Unit Cost]]</f>
        <v>51803.12</v>
      </c>
      <c r="M988" s="9">
        <f>tbl_salesdata[[#This Row],[Units Sold]]*tbl_salesdata[[#This Row],[Unit Price]]</f>
        <v>69844.38</v>
      </c>
      <c r="N988" s="9">
        <f>tbl_salesdata[[#This Row],[Total Sales]]-tbl_salesdata[[#This Row],[Total Cost]]</f>
        <v>18041.260000000002</v>
      </c>
      <c r="O988">
        <f>tbl_salesdata[[#This Row],[Ship Date]]-tbl_salesdata[[#This Row],[Order Date]]</f>
        <v>5</v>
      </c>
      <c r="P988">
        <f>WEEKDAY(tbl_salesdata[[#This Row],[Order Date]],2)</f>
        <v>4</v>
      </c>
      <c r="Q988" t="str">
        <f>TEXT(tbl_salesdata[[#This Row],[Order Date]],"dddd")</f>
        <v>Thursday</v>
      </c>
      <c r="R988" t="str">
        <f>IF(tbl_salesdata[[#This Row],[Weekdaynum]]&gt;5,"Yes","No")</f>
        <v>No</v>
      </c>
    </row>
    <row r="989" spans="1:18" x14ac:dyDescent="0.35">
      <c r="A989">
        <v>279703605</v>
      </c>
      <c r="B989" s="3">
        <v>44562</v>
      </c>
      <c r="C989" s="3">
        <v>44578</v>
      </c>
      <c r="D989" t="s">
        <v>145</v>
      </c>
      <c r="E989" t="s">
        <v>21</v>
      </c>
      <c r="F989" t="s">
        <v>13</v>
      </c>
      <c r="G989" t="s">
        <v>18</v>
      </c>
      <c r="H989" t="s">
        <v>19</v>
      </c>
      <c r="I989" s="9">
        <v>9367</v>
      </c>
      <c r="J989" s="9">
        <v>255.28</v>
      </c>
      <c r="K989" s="9">
        <v>159.41999999999999</v>
      </c>
      <c r="L989" s="9">
        <f>tbl_salesdata[[#This Row],[Units Sold]]*tbl_salesdata[[#This Row],[Unit Cost]]</f>
        <v>1493287.14</v>
      </c>
      <c r="M989" s="9">
        <f>tbl_salesdata[[#This Row],[Units Sold]]*tbl_salesdata[[#This Row],[Unit Price]]</f>
        <v>2391207.7600000002</v>
      </c>
      <c r="N989" s="9">
        <f>tbl_salesdata[[#This Row],[Total Sales]]-tbl_salesdata[[#This Row],[Total Cost]]</f>
        <v>897920.62000000034</v>
      </c>
      <c r="O989">
        <f>tbl_salesdata[[#This Row],[Ship Date]]-tbl_salesdata[[#This Row],[Order Date]]</f>
        <v>16</v>
      </c>
      <c r="P989">
        <f>WEEKDAY(tbl_salesdata[[#This Row],[Order Date]],2)</f>
        <v>6</v>
      </c>
      <c r="Q989" t="str">
        <f>TEXT(tbl_salesdata[[#This Row],[Order Date]],"dddd")</f>
        <v>Saturday</v>
      </c>
      <c r="R989" t="str">
        <f>IF(tbl_salesdata[[#This Row],[Weekdaynum]]&gt;5,"Yes","No")</f>
        <v>Yes</v>
      </c>
    </row>
    <row r="990" spans="1:18" x14ac:dyDescent="0.35">
      <c r="A990">
        <v>313923013</v>
      </c>
      <c r="B990" s="3">
        <v>44401</v>
      </c>
      <c r="C990" s="3">
        <v>44402</v>
      </c>
      <c r="D990" t="s">
        <v>88</v>
      </c>
      <c r="E990" t="s">
        <v>38</v>
      </c>
      <c r="F990" t="s">
        <v>47</v>
      </c>
      <c r="G990" t="s">
        <v>14</v>
      </c>
      <c r="H990" t="s">
        <v>19</v>
      </c>
      <c r="I990" s="9">
        <v>5650</v>
      </c>
      <c r="J990" s="9">
        <v>421.89</v>
      </c>
      <c r="K990" s="9">
        <v>364.69</v>
      </c>
      <c r="L990" s="9">
        <f>tbl_salesdata[[#This Row],[Units Sold]]*tbl_salesdata[[#This Row],[Unit Cost]]</f>
        <v>2060498.5</v>
      </c>
      <c r="M990" s="9">
        <f>tbl_salesdata[[#This Row],[Units Sold]]*tbl_salesdata[[#This Row],[Unit Price]]</f>
        <v>2383678.5</v>
      </c>
      <c r="N990" s="9">
        <f>tbl_salesdata[[#This Row],[Total Sales]]-tbl_salesdata[[#This Row],[Total Cost]]</f>
        <v>323180</v>
      </c>
      <c r="O990">
        <f>tbl_salesdata[[#This Row],[Ship Date]]-tbl_salesdata[[#This Row],[Order Date]]</f>
        <v>1</v>
      </c>
      <c r="P990">
        <f>WEEKDAY(tbl_salesdata[[#This Row],[Order Date]],2)</f>
        <v>6</v>
      </c>
      <c r="Q990" t="str">
        <f>TEXT(tbl_salesdata[[#This Row],[Order Date]],"dddd")</f>
        <v>Saturday</v>
      </c>
      <c r="R990" t="str">
        <f>IF(tbl_salesdata[[#This Row],[Weekdaynum]]&gt;5,"Yes","No")</f>
        <v>Yes</v>
      </c>
    </row>
    <row r="991" spans="1:18" hidden="1" x14ac:dyDescent="0.35">
      <c r="A991">
        <v>614245021</v>
      </c>
      <c r="B991" s="3">
        <v>43537</v>
      </c>
      <c r="C991" s="3">
        <v>43538</v>
      </c>
      <c r="D991" t="s">
        <v>43</v>
      </c>
      <c r="E991" t="s">
        <v>24</v>
      </c>
      <c r="F991" t="s">
        <v>42</v>
      </c>
      <c r="G991" t="s">
        <v>18</v>
      </c>
      <c r="H991" t="s">
        <v>26</v>
      </c>
      <c r="I991" s="9">
        <v>7606</v>
      </c>
      <c r="J991" s="9">
        <v>437.2</v>
      </c>
      <c r="K991" s="9">
        <v>263.33</v>
      </c>
      <c r="L991" s="9">
        <f>tbl_salesdata[[#This Row],[Units Sold]]*tbl_salesdata[[#This Row],[Unit Cost]]</f>
        <v>2002887.98</v>
      </c>
      <c r="M991" s="9">
        <f>tbl_salesdata[[#This Row],[Units Sold]]*tbl_salesdata[[#This Row],[Unit Price]]</f>
        <v>3325343.1999999997</v>
      </c>
      <c r="N991" s="9">
        <f>tbl_salesdata[[#This Row],[Total Sales]]-tbl_salesdata[[#This Row],[Total Cost]]</f>
        <v>1322455.2199999997</v>
      </c>
      <c r="O991">
        <f>tbl_salesdata[[#This Row],[Ship Date]]-tbl_salesdata[[#This Row],[Order Date]]</f>
        <v>1</v>
      </c>
      <c r="P991">
        <f>WEEKDAY(tbl_salesdata[[#This Row],[Order Date]],2)</f>
        <v>3</v>
      </c>
      <c r="Q991" t="str">
        <f>TEXT(tbl_salesdata[[#This Row],[Order Date]],"dddd")</f>
        <v>Wednesday</v>
      </c>
      <c r="R991" t="str">
        <f>IF(tbl_salesdata[[#This Row],[Weekdaynum]]&gt;5,"Yes","No")</f>
        <v>No</v>
      </c>
    </row>
    <row r="992" spans="1:18" hidden="1" x14ac:dyDescent="0.35">
      <c r="A992">
        <v>167232358</v>
      </c>
      <c r="B992" s="3">
        <v>43361</v>
      </c>
      <c r="C992" s="3">
        <v>43377</v>
      </c>
      <c r="D992" t="s">
        <v>217</v>
      </c>
      <c r="E992" t="s">
        <v>12</v>
      </c>
      <c r="F992" t="s">
        <v>56</v>
      </c>
      <c r="G992" t="s">
        <v>14</v>
      </c>
      <c r="H992" t="s">
        <v>26</v>
      </c>
      <c r="I992" s="9">
        <v>6626</v>
      </c>
      <c r="J992" s="9">
        <v>9.33</v>
      </c>
      <c r="K992" s="9">
        <v>6.92</v>
      </c>
      <c r="L992" s="9">
        <f>tbl_salesdata[[#This Row],[Units Sold]]*tbl_salesdata[[#This Row],[Unit Cost]]</f>
        <v>45851.92</v>
      </c>
      <c r="M992" s="9">
        <f>tbl_salesdata[[#This Row],[Units Sold]]*tbl_salesdata[[#This Row],[Unit Price]]</f>
        <v>61820.58</v>
      </c>
      <c r="N992" s="9">
        <f>tbl_salesdata[[#This Row],[Total Sales]]-tbl_salesdata[[#This Row],[Total Cost]]</f>
        <v>15968.660000000003</v>
      </c>
      <c r="O992">
        <f>tbl_salesdata[[#This Row],[Ship Date]]-tbl_salesdata[[#This Row],[Order Date]]</f>
        <v>16</v>
      </c>
      <c r="P992">
        <f>WEEKDAY(tbl_salesdata[[#This Row],[Order Date]],2)</f>
        <v>2</v>
      </c>
      <c r="Q992" t="str">
        <f>TEXT(tbl_salesdata[[#This Row],[Order Date]],"dddd")</f>
        <v>Tuesday</v>
      </c>
      <c r="R992" t="str">
        <f>IF(tbl_salesdata[[#This Row],[Weekdaynum]]&gt;5,"Yes","No")</f>
        <v>No</v>
      </c>
    </row>
    <row r="993" spans="1:18" hidden="1" x14ac:dyDescent="0.35">
      <c r="A993">
        <v>378479278</v>
      </c>
      <c r="B993" s="3">
        <v>42024</v>
      </c>
      <c r="C993" s="3">
        <v>42039</v>
      </c>
      <c r="D993" t="s">
        <v>11</v>
      </c>
      <c r="E993" t="s">
        <v>12</v>
      </c>
      <c r="F993" t="s">
        <v>17</v>
      </c>
      <c r="G993" t="s">
        <v>14</v>
      </c>
      <c r="H993" t="s">
        <v>19</v>
      </c>
      <c r="I993" s="9">
        <v>9284</v>
      </c>
      <c r="J993" s="9">
        <v>152.58000000000001</v>
      </c>
      <c r="K993" s="9">
        <v>97.44</v>
      </c>
      <c r="L993" s="9">
        <f>tbl_salesdata[[#This Row],[Units Sold]]*tbl_salesdata[[#This Row],[Unit Cost]]</f>
        <v>904632.96</v>
      </c>
      <c r="M993" s="9">
        <f>tbl_salesdata[[#This Row],[Units Sold]]*tbl_salesdata[[#This Row],[Unit Price]]</f>
        <v>1416552.7200000002</v>
      </c>
      <c r="N993" s="9">
        <f>tbl_salesdata[[#This Row],[Total Sales]]-tbl_salesdata[[#This Row],[Total Cost]]</f>
        <v>511919.76000000024</v>
      </c>
      <c r="O993">
        <f>tbl_salesdata[[#This Row],[Ship Date]]-tbl_salesdata[[#This Row],[Order Date]]</f>
        <v>15</v>
      </c>
      <c r="P993">
        <f>WEEKDAY(tbl_salesdata[[#This Row],[Order Date]],2)</f>
        <v>2</v>
      </c>
      <c r="Q993" t="str">
        <f>TEXT(tbl_salesdata[[#This Row],[Order Date]],"dddd")</f>
        <v>Tuesday</v>
      </c>
      <c r="R993" t="str">
        <f>IF(tbl_salesdata[[#This Row],[Weekdaynum]]&gt;5,"Yes","No")</f>
        <v>No</v>
      </c>
    </row>
    <row r="994" spans="1:18" hidden="1" x14ac:dyDescent="0.35">
      <c r="A994">
        <v>443347108</v>
      </c>
      <c r="B994" s="3">
        <v>42083</v>
      </c>
      <c r="C994" s="3">
        <v>42091</v>
      </c>
      <c r="D994" t="s">
        <v>188</v>
      </c>
      <c r="E994" t="s">
        <v>21</v>
      </c>
      <c r="F994" t="s">
        <v>25</v>
      </c>
      <c r="G994" t="s">
        <v>18</v>
      </c>
      <c r="H994" t="s">
        <v>15</v>
      </c>
      <c r="I994" s="9">
        <v>5116</v>
      </c>
      <c r="J994" s="9">
        <v>205.7</v>
      </c>
      <c r="K994" s="9">
        <v>117.11</v>
      </c>
      <c r="L994" s="9">
        <f>tbl_salesdata[[#This Row],[Units Sold]]*tbl_salesdata[[#This Row],[Unit Cost]]</f>
        <v>599134.76</v>
      </c>
      <c r="M994" s="9">
        <f>tbl_salesdata[[#This Row],[Units Sold]]*tbl_salesdata[[#This Row],[Unit Price]]</f>
        <v>1052361.2</v>
      </c>
      <c r="N994" s="9">
        <f>tbl_salesdata[[#This Row],[Total Sales]]-tbl_salesdata[[#This Row],[Total Cost]]</f>
        <v>453226.43999999994</v>
      </c>
      <c r="O994">
        <f>tbl_salesdata[[#This Row],[Ship Date]]-tbl_salesdata[[#This Row],[Order Date]]</f>
        <v>8</v>
      </c>
      <c r="P994">
        <f>WEEKDAY(tbl_salesdata[[#This Row],[Order Date]],2)</f>
        <v>5</v>
      </c>
      <c r="Q994" t="str">
        <f>TEXT(tbl_salesdata[[#This Row],[Order Date]],"dddd")</f>
        <v>Friday</v>
      </c>
      <c r="R994" t="str">
        <f>IF(tbl_salesdata[[#This Row],[Weekdaynum]]&gt;5,"Yes","No")</f>
        <v>No</v>
      </c>
    </row>
    <row r="995" spans="1:18" hidden="1" x14ac:dyDescent="0.35">
      <c r="A995">
        <v>527509677</v>
      </c>
      <c r="B995" s="3">
        <v>43635</v>
      </c>
      <c r="C995" s="3">
        <v>43643</v>
      </c>
      <c r="D995" t="s">
        <v>189</v>
      </c>
      <c r="E995" t="s">
        <v>21</v>
      </c>
      <c r="F995" t="s">
        <v>40</v>
      </c>
      <c r="G995" t="s">
        <v>14</v>
      </c>
      <c r="H995" t="s">
        <v>19</v>
      </c>
      <c r="I995" s="9">
        <v>691</v>
      </c>
      <c r="J995" s="9">
        <v>651.21</v>
      </c>
      <c r="K995" s="9">
        <v>524.96</v>
      </c>
      <c r="L995" s="9">
        <f>tbl_salesdata[[#This Row],[Units Sold]]*tbl_salesdata[[#This Row],[Unit Cost]]</f>
        <v>362747.36000000004</v>
      </c>
      <c r="M995" s="9">
        <f>tbl_salesdata[[#This Row],[Units Sold]]*tbl_salesdata[[#This Row],[Unit Price]]</f>
        <v>449986.11000000004</v>
      </c>
      <c r="N995" s="9">
        <f>tbl_salesdata[[#This Row],[Total Sales]]-tbl_salesdata[[#This Row],[Total Cost]]</f>
        <v>87238.75</v>
      </c>
      <c r="O995">
        <f>tbl_salesdata[[#This Row],[Ship Date]]-tbl_salesdata[[#This Row],[Order Date]]</f>
        <v>8</v>
      </c>
      <c r="P995">
        <f>WEEKDAY(tbl_salesdata[[#This Row],[Order Date]],2)</f>
        <v>3</v>
      </c>
      <c r="Q995" t="str">
        <f>TEXT(tbl_salesdata[[#This Row],[Order Date]],"dddd")</f>
        <v>Wednesday</v>
      </c>
      <c r="R995" t="str">
        <f>IF(tbl_salesdata[[#This Row],[Weekdaynum]]&gt;5,"Yes","No")</f>
        <v>No</v>
      </c>
    </row>
    <row r="996" spans="1:18" hidden="1" x14ac:dyDescent="0.35">
      <c r="A996">
        <v>416953313</v>
      </c>
      <c r="B996" s="3">
        <v>42633</v>
      </c>
      <c r="C996" s="3">
        <v>42641</v>
      </c>
      <c r="D996" t="s">
        <v>205</v>
      </c>
      <c r="E996" t="s">
        <v>21</v>
      </c>
      <c r="F996" t="s">
        <v>22</v>
      </c>
      <c r="G996" t="s">
        <v>18</v>
      </c>
      <c r="H996" t="s">
        <v>34</v>
      </c>
      <c r="I996" s="9">
        <v>4606</v>
      </c>
      <c r="J996" s="9">
        <v>47.45</v>
      </c>
      <c r="K996" s="9">
        <v>31.79</v>
      </c>
      <c r="L996" s="9">
        <f>tbl_salesdata[[#This Row],[Units Sold]]*tbl_salesdata[[#This Row],[Unit Cost]]</f>
        <v>146424.74</v>
      </c>
      <c r="M996" s="9">
        <f>tbl_salesdata[[#This Row],[Units Sold]]*tbl_salesdata[[#This Row],[Unit Price]]</f>
        <v>218554.7</v>
      </c>
      <c r="N996" s="9">
        <f>tbl_salesdata[[#This Row],[Total Sales]]-tbl_salesdata[[#This Row],[Total Cost]]</f>
        <v>72129.960000000021</v>
      </c>
      <c r="O996">
        <f>tbl_salesdata[[#This Row],[Ship Date]]-tbl_salesdata[[#This Row],[Order Date]]</f>
        <v>8</v>
      </c>
      <c r="P996">
        <f>WEEKDAY(tbl_salesdata[[#This Row],[Order Date]],2)</f>
        <v>2</v>
      </c>
      <c r="Q996" t="str">
        <f>TEXT(tbl_salesdata[[#This Row],[Order Date]],"dddd")</f>
        <v>Tuesday</v>
      </c>
      <c r="R996" t="str">
        <f>IF(tbl_salesdata[[#This Row],[Weekdaynum]]&gt;5,"Yes","No")</f>
        <v>No</v>
      </c>
    </row>
    <row r="997" spans="1:18" hidden="1" x14ac:dyDescent="0.35">
      <c r="A997">
        <v>867976844</v>
      </c>
      <c r="B997" s="3">
        <v>43108</v>
      </c>
      <c r="C997" s="3">
        <v>43112</v>
      </c>
      <c r="D997" t="s">
        <v>53</v>
      </c>
      <c r="E997" t="s">
        <v>29</v>
      </c>
      <c r="F997" t="s">
        <v>22</v>
      </c>
      <c r="G997" t="s">
        <v>14</v>
      </c>
      <c r="H997" t="s">
        <v>15</v>
      </c>
      <c r="I997" s="9">
        <v>2491</v>
      </c>
      <c r="J997" s="9">
        <v>47.45</v>
      </c>
      <c r="K997" s="9">
        <v>31.79</v>
      </c>
      <c r="L997" s="9">
        <f>tbl_salesdata[[#This Row],[Units Sold]]*tbl_salesdata[[#This Row],[Unit Cost]]</f>
        <v>79188.89</v>
      </c>
      <c r="M997" s="9">
        <f>tbl_salesdata[[#This Row],[Units Sold]]*tbl_salesdata[[#This Row],[Unit Price]]</f>
        <v>118197.95000000001</v>
      </c>
      <c r="N997" s="9">
        <f>tbl_salesdata[[#This Row],[Total Sales]]-tbl_salesdata[[#This Row],[Total Cost]]</f>
        <v>39009.060000000012</v>
      </c>
      <c r="O997">
        <f>tbl_salesdata[[#This Row],[Ship Date]]-tbl_salesdata[[#This Row],[Order Date]]</f>
        <v>4</v>
      </c>
      <c r="P997">
        <f>WEEKDAY(tbl_salesdata[[#This Row],[Order Date]],2)</f>
        <v>1</v>
      </c>
      <c r="Q997" t="str">
        <f>TEXT(tbl_salesdata[[#This Row],[Order Date]],"dddd")</f>
        <v>Monday</v>
      </c>
      <c r="R997" t="str">
        <f>IF(tbl_salesdata[[#This Row],[Weekdaynum]]&gt;5,"Yes","No")</f>
        <v>No</v>
      </c>
    </row>
    <row r="998" spans="1:18" hidden="1" x14ac:dyDescent="0.35">
      <c r="A998">
        <v>457191598</v>
      </c>
      <c r="B998" s="3">
        <v>44789</v>
      </c>
      <c r="C998" s="3">
        <v>44810</v>
      </c>
      <c r="D998" t="s">
        <v>219</v>
      </c>
      <c r="E998" t="s">
        <v>38</v>
      </c>
      <c r="F998" t="s">
        <v>68</v>
      </c>
      <c r="G998" t="s">
        <v>18</v>
      </c>
      <c r="H998" t="s">
        <v>15</v>
      </c>
      <c r="I998" s="9">
        <v>2008</v>
      </c>
      <c r="J998" s="9">
        <v>154.06</v>
      </c>
      <c r="K998" s="9">
        <v>90.93</v>
      </c>
      <c r="L998" s="9">
        <f>tbl_salesdata[[#This Row],[Units Sold]]*tbl_salesdata[[#This Row],[Unit Cost]]</f>
        <v>182587.44</v>
      </c>
      <c r="M998" s="9">
        <f>tbl_salesdata[[#This Row],[Units Sold]]*tbl_salesdata[[#This Row],[Unit Price]]</f>
        <v>309352.48</v>
      </c>
      <c r="N998" s="9">
        <f>tbl_salesdata[[#This Row],[Total Sales]]-tbl_salesdata[[#This Row],[Total Cost]]</f>
        <v>126765.03999999998</v>
      </c>
      <c r="O998">
        <f>tbl_salesdata[[#This Row],[Ship Date]]-tbl_salesdata[[#This Row],[Order Date]]</f>
        <v>21</v>
      </c>
      <c r="P998">
        <f>WEEKDAY(tbl_salesdata[[#This Row],[Order Date]],2)</f>
        <v>2</v>
      </c>
      <c r="Q998" t="str">
        <f>TEXT(tbl_salesdata[[#This Row],[Order Date]],"dddd")</f>
        <v>Tuesday</v>
      </c>
      <c r="R998" t="str">
        <f>IF(tbl_salesdata[[#This Row],[Weekdaynum]]&gt;5,"Yes","No")</f>
        <v>No</v>
      </c>
    </row>
    <row r="999" spans="1:18" hidden="1" x14ac:dyDescent="0.35">
      <c r="A999">
        <v>531521403</v>
      </c>
      <c r="B999" s="3">
        <v>42601</v>
      </c>
      <c r="C999" s="3">
        <v>42612</v>
      </c>
      <c r="D999" t="s">
        <v>92</v>
      </c>
      <c r="E999" t="s">
        <v>32</v>
      </c>
      <c r="F999" t="s">
        <v>56</v>
      </c>
      <c r="G999" t="s">
        <v>18</v>
      </c>
      <c r="H999" t="s">
        <v>34</v>
      </c>
      <c r="I999" s="9">
        <v>7850</v>
      </c>
      <c r="J999" s="9">
        <v>9.33</v>
      </c>
      <c r="K999" s="9">
        <v>6.92</v>
      </c>
      <c r="L999" s="9">
        <f>tbl_salesdata[[#This Row],[Units Sold]]*tbl_salesdata[[#This Row],[Unit Cost]]</f>
        <v>54322</v>
      </c>
      <c r="M999" s="9">
        <f>tbl_salesdata[[#This Row],[Units Sold]]*tbl_salesdata[[#This Row],[Unit Price]]</f>
        <v>73240.5</v>
      </c>
      <c r="N999" s="9">
        <f>tbl_salesdata[[#This Row],[Total Sales]]-tbl_salesdata[[#This Row],[Total Cost]]</f>
        <v>18918.5</v>
      </c>
      <c r="O999">
        <f>tbl_salesdata[[#This Row],[Ship Date]]-tbl_salesdata[[#This Row],[Order Date]]</f>
        <v>11</v>
      </c>
      <c r="P999">
        <f>WEEKDAY(tbl_salesdata[[#This Row],[Order Date]],2)</f>
        <v>5</v>
      </c>
      <c r="Q999" t="str">
        <f>TEXT(tbl_salesdata[[#This Row],[Order Date]],"dddd")</f>
        <v>Friday</v>
      </c>
      <c r="R999" t="str">
        <f>IF(tbl_salesdata[[#This Row],[Weekdaynum]]&gt;5,"Yes","No")</f>
        <v>No</v>
      </c>
    </row>
    <row r="1000" spans="1:18" hidden="1" x14ac:dyDescent="0.35">
      <c r="A1000">
        <v>258202588</v>
      </c>
      <c r="B1000" s="3">
        <v>44171</v>
      </c>
      <c r="C1000" s="3">
        <v>44186</v>
      </c>
      <c r="D1000" t="s">
        <v>41</v>
      </c>
      <c r="E1000" t="s">
        <v>29</v>
      </c>
      <c r="F1000" t="s">
        <v>40</v>
      </c>
      <c r="G1000" t="s">
        <v>14</v>
      </c>
      <c r="H1000" t="s">
        <v>26</v>
      </c>
      <c r="I1000" s="9">
        <v>6738</v>
      </c>
      <c r="J1000" s="9">
        <v>651.21</v>
      </c>
      <c r="K1000" s="9">
        <v>524.96</v>
      </c>
      <c r="L1000" s="9">
        <f>tbl_salesdata[[#This Row],[Units Sold]]*tbl_salesdata[[#This Row],[Unit Cost]]</f>
        <v>3537180.4800000004</v>
      </c>
      <c r="M1000" s="9">
        <f>tbl_salesdata[[#This Row],[Units Sold]]*tbl_salesdata[[#This Row],[Unit Price]]</f>
        <v>4387852.9800000004</v>
      </c>
      <c r="N1000" s="9">
        <f>tbl_salesdata[[#This Row],[Total Sales]]-tbl_salesdata[[#This Row],[Total Cost]]</f>
        <v>850672.5</v>
      </c>
      <c r="O1000">
        <f>tbl_salesdata[[#This Row],[Ship Date]]-tbl_salesdata[[#This Row],[Order Date]]</f>
        <v>15</v>
      </c>
      <c r="P1000">
        <f>WEEKDAY(tbl_salesdata[[#This Row],[Order Date]],2)</f>
        <v>7</v>
      </c>
      <c r="Q1000" t="str">
        <f>TEXT(tbl_salesdata[[#This Row],[Order Date]],"dddd")</f>
        <v>Sunday</v>
      </c>
      <c r="R1000" t="str">
        <f>IF(tbl_salesdata[[#This Row],[Weekdaynum]]&gt;5,"Yes","No")</f>
        <v>Yes</v>
      </c>
    </row>
    <row r="1001" spans="1:18" hidden="1" x14ac:dyDescent="0.35">
      <c r="A1001">
        <v>674783980</v>
      </c>
      <c r="B1001" s="3">
        <v>42200</v>
      </c>
      <c r="C1001" s="3">
        <v>42202</v>
      </c>
      <c r="D1001" t="s">
        <v>210</v>
      </c>
      <c r="E1001" t="s">
        <v>38</v>
      </c>
      <c r="F1001" t="s">
        <v>17</v>
      </c>
      <c r="G1001" t="s">
        <v>14</v>
      </c>
      <c r="H1001" t="s">
        <v>15</v>
      </c>
      <c r="I1001" s="9">
        <v>2430</v>
      </c>
      <c r="J1001" s="9">
        <v>152.58000000000001</v>
      </c>
      <c r="K1001" s="9">
        <v>97.44</v>
      </c>
      <c r="L1001" s="9">
        <f>tbl_salesdata[[#This Row],[Units Sold]]*tbl_salesdata[[#This Row],[Unit Cost]]</f>
        <v>236779.19999999998</v>
      </c>
      <c r="M1001" s="9">
        <f>tbl_salesdata[[#This Row],[Units Sold]]*tbl_salesdata[[#This Row],[Unit Price]]</f>
        <v>370769.4</v>
      </c>
      <c r="N1001" s="9">
        <f>tbl_salesdata[[#This Row],[Total Sales]]-tbl_salesdata[[#This Row],[Total Cost]]</f>
        <v>133990.20000000004</v>
      </c>
      <c r="O1001">
        <f>tbl_salesdata[[#This Row],[Ship Date]]-tbl_salesdata[[#This Row],[Order Date]]</f>
        <v>2</v>
      </c>
      <c r="P1001">
        <f>WEEKDAY(tbl_salesdata[[#This Row],[Order Date]],2)</f>
        <v>3</v>
      </c>
      <c r="Q1001" t="str">
        <f>TEXT(tbl_salesdata[[#This Row],[Order Date]],"dddd")</f>
        <v>Wednesday</v>
      </c>
      <c r="R1001" t="str">
        <f>IF(tbl_salesdata[[#This Row],[Weekdaynum]]&gt;5,"Yes","No")</f>
        <v>No</v>
      </c>
    </row>
    <row r="1002" spans="1:18" hidden="1" x14ac:dyDescent="0.35">
      <c r="A1002">
        <v>639126908</v>
      </c>
      <c r="B1002" s="3">
        <v>44285</v>
      </c>
      <c r="C1002" s="3">
        <v>44305</v>
      </c>
      <c r="D1002" t="s">
        <v>35</v>
      </c>
      <c r="E1002" t="s">
        <v>21</v>
      </c>
      <c r="F1002" t="s">
        <v>25</v>
      </c>
      <c r="G1002" t="s">
        <v>14</v>
      </c>
      <c r="H1002" t="s">
        <v>19</v>
      </c>
      <c r="I1002" s="9">
        <v>710</v>
      </c>
      <c r="J1002" s="9">
        <v>205.7</v>
      </c>
      <c r="K1002" s="9">
        <v>117.11</v>
      </c>
      <c r="L1002" s="9">
        <f>tbl_salesdata[[#This Row],[Units Sold]]*tbl_salesdata[[#This Row],[Unit Cost]]</f>
        <v>83148.100000000006</v>
      </c>
      <c r="M1002" s="9">
        <f>tbl_salesdata[[#This Row],[Units Sold]]*tbl_salesdata[[#This Row],[Unit Price]]</f>
        <v>146047</v>
      </c>
      <c r="N1002" s="9">
        <f>tbl_salesdata[[#This Row],[Total Sales]]-tbl_salesdata[[#This Row],[Total Cost]]</f>
        <v>62898.899999999994</v>
      </c>
      <c r="O1002">
        <f>tbl_salesdata[[#This Row],[Ship Date]]-tbl_salesdata[[#This Row],[Order Date]]</f>
        <v>20</v>
      </c>
      <c r="P1002">
        <f>WEEKDAY(tbl_salesdata[[#This Row],[Order Date]],2)</f>
        <v>2</v>
      </c>
      <c r="Q1002" t="str">
        <f>TEXT(tbl_salesdata[[#This Row],[Order Date]],"dddd")</f>
        <v>Tuesday</v>
      </c>
      <c r="R1002" t="str">
        <f>IF(tbl_salesdata[[#This Row],[Weekdaynum]]&gt;5,"Yes","No")</f>
        <v>No</v>
      </c>
    </row>
    <row r="1003" spans="1:18" hidden="1" x14ac:dyDescent="0.35">
      <c r="A1003">
        <v>879405200</v>
      </c>
      <c r="B1003" s="3">
        <v>43254</v>
      </c>
      <c r="C1003" s="3">
        <v>43265</v>
      </c>
      <c r="D1003" t="s">
        <v>204</v>
      </c>
      <c r="E1003" t="s">
        <v>21</v>
      </c>
      <c r="F1003" t="s">
        <v>22</v>
      </c>
      <c r="G1003" t="s">
        <v>14</v>
      </c>
      <c r="H1003" t="s">
        <v>26</v>
      </c>
      <c r="I1003" s="9">
        <v>4396</v>
      </c>
      <c r="J1003" s="9">
        <v>47.45</v>
      </c>
      <c r="K1003" s="9">
        <v>31.79</v>
      </c>
      <c r="L1003" s="9">
        <f>tbl_salesdata[[#This Row],[Units Sold]]*tbl_salesdata[[#This Row],[Unit Cost]]</f>
        <v>139748.84</v>
      </c>
      <c r="M1003" s="9">
        <f>tbl_salesdata[[#This Row],[Units Sold]]*tbl_salesdata[[#This Row],[Unit Price]]</f>
        <v>208590.2</v>
      </c>
      <c r="N1003" s="9">
        <f>tbl_salesdata[[#This Row],[Total Sales]]-tbl_salesdata[[#This Row],[Total Cost]]</f>
        <v>68841.360000000015</v>
      </c>
      <c r="O1003">
        <f>tbl_salesdata[[#This Row],[Ship Date]]-tbl_salesdata[[#This Row],[Order Date]]</f>
        <v>11</v>
      </c>
      <c r="P1003">
        <f>WEEKDAY(tbl_salesdata[[#This Row],[Order Date]],2)</f>
        <v>7</v>
      </c>
      <c r="Q1003" t="str">
        <f>TEXT(tbl_salesdata[[#This Row],[Order Date]],"dddd")</f>
        <v>Sunday</v>
      </c>
      <c r="R1003" t="str">
        <f>IF(tbl_salesdata[[#This Row],[Weekdaynum]]&gt;5,"Yes","No")</f>
        <v>Yes</v>
      </c>
    </row>
    <row r="1004" spans="1:18" hidden="1" x14ac:dyDescent="0.35">
      <c r="A1004">
        <v>844105184</v>
      </c>
      <c r="B1004" s="3">
        <v>44637</v>
      </c>
      <c r="C1004" s="3">
        <v>44643</v>
      </c>
      <c r="D1004" t="s">
        <v>116</v>
      </c>
      <c r="E1004" t="s">
        <v>21</v>
      </c>
      <c r="F1004" t="s">
        <v>22</v>
      </c>
      <c r="G1004" t="s">
        <v>18</v>
      </c>
      <c r="H1004" t="s">
        <v>34</v>
      </c>
      <c r="I1004" s="9">
        <v>8337</v>
      </c>
      <c r="J1004" s="9">
        <v>47.45</v>
      </c>
      <c r="K1004" s="9">
        <v>31.79</v>
      </c>
      <c r="L1004" s="9">
        <f>tbl_salesdata[[#This Row],[Units Sold]]*tbl_salesdata[[#This Row],[Unit Cost]]</f>
        <v>265033.23</v>
      </c>
      <c r="M1004" s="9">
        <f>tbl_salesdata[[#This Row],[Units Sold]]*tbl_salesdata[[#This Row],[Unit Price]]</f>
        <v>395590.65</v>
      </c>
      <c r="N1004" s="9">
        <f>tbl_salesdata[[#This Row],[Total Sales]]-tbl_salesdata[[#This Row],[Total Cost]]</f>
        <v>130557.42000000004</v>
      </c>
      <c r="O1004">
        <f>tbl_salesdata[[#This Row],[Ship Date]]-tbl_salesdata[[#This Row],[Order Date]]</f>
        <v>6</v>
      </c>
      <c r="P1004">
        <f>WEEKDAY(tbl_salesdata[[#This Row],[Order Date]],2)</f>
        <v>4</v>
      </c>
      <c r="Q1004" t="str">
        <f>TEXT(tbl_salesdata[[#This Row],[Order Date]],"dddd")</f>
        <v>Thursday</v>
      </c>
      <c r="R1004" t="str">
        <f>IF(tbl_salesdata[[#This Row],[Weekdaynum]]&gt;5,"Yes","No")</f>
        <v>No</v>
      </c>
    </row>
    <row r="1005" spans="1:18" x14ac:dyDescent="0.35">
      <c r="A1005">
        <v>414219605</v>
      </c>
      <c r="B1005" s="3">
        <v>42847</v>
      </c>
      <c r="C1005" s="3">
        <v>42852</v>
      </c>
      <c r="D1005" t="s">
        <v>27</v>
      </c>
      <c r="E1005" t="s">
        <v>24</v>
      </c>
      <c r="F1005" t="s">
        <v>47</v>
      </c>
      <c r="G1005" t="s">
        <v>18</v>
      </c>
      <c r="H1005" t="s">
        <v>34</v>
      </c>
      <c r="I1005" s="9">
        <v>5641</v>
      </c>
      <c r="J1005" s="9">
        <v>421.89</v>
      </c>
      <c r="K1005" s="9">
        <v>364.69</v>
      </c>
      <c r="L1005" s="9">
        <f>tbl_salesdata[[#This Row],[Units Sold]]*tbl_salesdata[[#This Row],[Unit Cost]]</f>
        <v>2057216.29</v>
      </c>
      <c r="M1005" s="9">
        <f>tbl_salesdata[[#This Row],[Units Sold]]*tbl_salesdata[[#This Row],[Unit Price]]</f>
        <v>2379881.4899999998</v>
      </c>
      <c r="N1005" s="9">
        <f>tbl_salesdata[[#This Row],[Total Sales]]-tbl_salesdata[[#This Row],[Total Cost]]</f>
        <v>322665.19999999972</v>
      </c>
      <c r="O1005">
        <f>tbl_salesdata[[#This Row],[Ship Date]]-tbl_salesdata[[#This Row],[Order Date]]</f>
        <v>5</v>
      </c>
      <c r="P1005">
        <f>WEEKDAY(tbl_salesdata[[#This Row],[Order Date]],2)</f>
        <v>6</v>
      </c>
      <c r="Q1005" t="str">
        <f>TEXT(tbl_salesdata[[#This Row],[Order Date]],"dddd")</f>
        <v>Saturday</v>
      </c>
      <c r="R1005" t="str">
        <f>IF(tbl_salesdata[[#This Row],[Weekdaynum]]&gt;5,"Yes","No")</f>
        <v>Yes</v>
      </c>
    </row>
    <row r="1006" spans="1:18" hidden="1" x14ac:dyDescent="0.35">
      <c r="A1006">
        <v>342278039</v>
      </c>
      <c r="B1006" s="3">
        <v>42501</v>
      </c>
      <c r="C1006" s="3">
        <v>42518</v>
      </c>
      <c r="D1006" t="s">
        <v>170</v>
      </c>
      <c r="E1006" t="s">
        <v>12</v>
      </c>
      <c r="F1006" t="s">
        <v>40</v>
      </c>
      <c r="G1006" t="s">
        <v>14</v>
      </c>
      <c r="H1006" t="s">
        <v>19</v>
      </c>
      <c r="I1006" s="9">
        <v>6533</v>
      </c>
      <c r="J1006" s="9">
        <v>651.21</v>
      </c>
      <c r="K1006" s="9">
        <v>524.96</v>
      </c>
      <c r="L1006" s="9">
        <f>tbl_salesdata[[#This Row],[Units Sold]]*tbl_salesdata[[#This Row],[Unit Cost]]</f>
        <v>3429563.68</v>
      </c>
      <c r="M1006" s="9">
        <f>tbl_salesdata[[#This Row],[Units Sold]]*tbl_salesdata[[#This Row],[Unit Price]]</f>
        <v>4254354.9300000006</v>
      </c>
      <c r="N1006" s="9">
        <f>tbl_salesdata[[#This Row],[Total Sales]]-tbl_salesdata[[#This Row],[Total Cost]]</f>
        <v>824791.25000000047</v>
      </c>
      <c r="O1006">
        <f>tbl_salesdata[[#This Row],[Ship Date]]-tbl_salesdata[[#This Row],[Order Date]]</f>
        <v>17</v>
      </c>
      <c r="P1006">
        <f>WEEKDAY(tbl_salesdata[[#This Row],[Order Date]],2)</f>
        <v>3</v>
      </c>
      <c r="Q1006" t="str">
        <f>TEXT(tbl_salesdata[[#This Row],[Order Date]],"dddd")</f>
        <v>Wednesday</v>
      </c>
      <c r="R1006" t="str">
        <f>IF(tbl_salesdata[[#This Row],[Weekdaynum]]&gt;5,"Yes","No")</f>
        <v>No</v>
      </c>
    </row>
    <row r="1007" spans="1:18" hidden="1" x14ac:dyDescent="0.35">
      <c r="A1007">
        <v>924286067</v>
      </c>
      <c r="B1007" s="3">
        <v>43717</v>
      </c>
      <c r="C1007" s="3">
        <v>43723</v>
      </c>
      <c r="D1007" t="s">
        <v>162</v>
      </c>
      <c r="E1007" t="s">
        <v>38</v>
      </c>
      <c r="F1007" t="s">
        <v>33</v>
      </c>
      <c r="G1007" t="s">
        <v>14</v>
      </c>
      <c r="H1007" t="s">
        <v>34</v>
      </c>
      <c r="I1007" s="9">
        <v>5642</v>
      </c>
      <c r="J1007" s="9">
        <v>109.28</v>
      </c>
      <c r="K1007" s="9">
        <v>35.840000000000003</v>
      </c>
      <c r="L1007" s="9">
        <f>tbl_salesdata[[#This Row],[Units Sold]]*tbl_salesdata[[#This Row],[Unit Cost]]</f>
        <v>202209.28000000003</v>
      </c>
      <c r="M1007" s="9">
        <f>tbl_salesdata[[#This Row],[Units Sold]]*tbl_salesdata[[#This Row],[Unit Price]]</f>
        <v>616557.76</v>
      </c>
      <c r="N1007" s="9">
        <f>tbl_salesdata[[#This Row],[Total Sales]]-tbl_salesdata[[#This Row],[Total Cost]]</f>
        <v>414348.48</v>
      </c>
      <c r="O1007">
        <f>tbl_salesdata[[#This Row],[Ship Date]]-tbl_salesdata[[#This Row],[Order Date]]</f>
        <v>6</v>
      </c>
      <c r="P1007">
        <f>WEEKDAY(tbl_salesdata[[#This Row],[Order Date]],2)</f>
        <v>1</v>
      </c>
      <c r="Q1007" t="str">
        <f>TEXT(tbl_salesdata[[#This Row],[Order Date]],"dddd")</f>
        <v>Monday</v>
      </c>
      <c r="R1007" t="str">
        <f>IF(tbl_salesdata[[#This Row],[Weekdaynum]]&gt;5,"Yes","No")</f>
        <v>No</v>
      </c>
    </row>
    <row r="1008" spans="1:18" hidden="1" x14ac:dyDescent="0.35">
      <c r="A1008">
        <v>627786099</v>
      </c>
      <c r="B1008" s="3">
        <v>42156</v>
      </c>
      <c r="C1008" s="3">
        <v>42166</v>
      </c>
      <c r="D1008" t="s">
        <v>105</v>
      </c>
      <c r="E1008" t="s">
        <v>12</v>
      </c>
      <c r="F1008" t="s">
        <v>33</v>
      </c>
      <c r="G1008" t="s">
        <v>18</v>
      </c>
      <c r="H1008" t="s">
        <v>26</v>
      </c>
      <c r="I1008" s="9">
        <v>4712</v>
      </c>
      <c r="J1008" s="9">
        <v>109.28</v>
      </c>
      <c r="K1008" s="9">
        <v>35.840000000000003</v>
      </c>
      <c r="L1008" s="9">
        <f>tbl_salesdata[[#This Row],[Units Sold]]*tbl_salesdata[[#This Row],[Unit Cost]]</f>
        <v>168878.08000000002</v>
      </c>
      <c r="M1008" s="9">
        <f>tbl_salesdata[[#This Row],[Units Sold]]*tbl_salesdata[[#This Row],[Unit Price]]</f>
        <v>514927.35999999999</v>
      </c>
      <c r="N1008" s="9">
        <f>tbl_salesdata[[#This Row],[Total Sales]]-tbl_salesdata[[#This Row],[Total Cost]]</f>
        <v>346049.27999999997</v>
      </c>
      <c r="O1008">
        <f>tbl_salesdata[[#This Row],[Ship Date]]-tbl_salesdata[[#This Row],[Order Date]]</f>
        <v>10</v>
      </c>
      <c r="P1008">
        <f>WEEKDAY(tbl_salesdata[[#This Row],[Order Date]],2)</f>
        <v>1</v>
      </c>
      <c r="Q1008" t="str">
        <f>TEXT(tbl_salesdata[[#This Row],[Order Date]],"dddd")</f>
        <v>Monday</v>
      </c>
      <c r="R1008" t="str">
        <f>IF(tbl_salesdata[[#This Row],[Weekdaynum]]&gt;5,"Yes","No")</f>
        <v>No</v>
      </c>
    </row>
    <row r="1009" spans="1:18" hidden="1" x14ac:dyDescent="0.35">
      <c r="A1009">
        <v>152826964</v>
      </c>
      <c r="B1009" s="3">
        <v>42292</v>
      </c>
      <c r="C1009" s="3">
        <v>42308</v>
      </c>
      <c r="D1009" t="s">
        <v>147</v>
      </c>
      <c r="E1009" t="s">
        <v>38</v>
      </c>
      <c r="F1009" t="s">
        <v>76</v>
      </c>
      <c r="G1009" t="s">
        <v>14</v>
      </c>
      <c r="H1009" t="s">
        <v>15</v>
      </c>
      <c r="I1009" s="9">
        <v>3750</v>
      </c>
      <c r="J1009" s="9">
        <v>668.27</v>
      </c>
      <c r="K1009" s="9">
        <v>502.54</v>
      </c>
      <c r="L1009" s="9">
        <f>tbl_salesdata[[#This Row],[Units Sold]]*tbl_salesdata[[#This Row],[Unit Cost]]</f>
        <v>1884525</v>
      </c>
      <c r="M1009" s="9">
        <f>tbl_salesdata[[#This Row],[Units Sold]]*tbl_salesdata[[#This Row],[Unit Price]]</f>
        <v>2506012.5</v>
      </c>
      <c r="N1009" s="9">
        <f>tbl_salesdata[[#This Row],[Total Sales]]-tbl_salesdata[[#This Row],[Total Cost]]</f>
        <v>621487.5</v>
      </c>
      <c r="O1009">
        <f>tbl_salesdata[[#This Row],[Ship Date]]-tbl_salesdata[[#This Row],[Order Date]]</f>
        <v>16</v>
      </c>
      <c r="P1009">
        <f>WEEKDAY(tbl_salesdata[[#This Row],[Order Date]],2)</f>
        <v>4</v>
      </c>
      <c r="Q1009" t="str">
        <f>TEXT(tbl_salesdata[[#This Row],[Order Date]],"dddd")</f>
        <v>Thursday</v>
      </c>
      <c r="R1009" t="str">
        <f>IF(tbl_salesdata[[#This Row],[Weekdaynum]]&gt;5,"Yes","No")</f>
        <v>No</v>
      </c>
    </row>
    <row r="1010" spans="1:18" hidden="1" x14ac:dyDescent="0.35">
      <c r="A1010">
        <v>719769990</v>
      </c>
      <c r="B1010" s="3">
        <v>44605</v>
      </c>
      <c r="C1010" s="3">
        <v>44623</v>
      </c>
      <c r="D1010" t="s">
        <v>90</v>
      </c>
      <c r="E1010" t="s">
        <v>38</v>
      </c>
      <c r="F1010" t="s">
        <v>76</v>
      </c>
      <c r="G1010" t="s">
        <v>14</v>
      </c>
      <c r="H1010" t="s">
        <v>15</v>
      </c>
      <c r="I1010" s="9">
        <v>4790</v>
      </c>
      <c r="J1010" s="9">
        <v>668.27</v>
      </c>
      <c r="K1010" s="9">
        <v>502.54</v>
      </c>
      <c r="L1010" s="9">
        <f>tbl_salesdata[[#This Row],[Units Sold]]*tbl_salesdata[[#This Row],[Unit Cost]]</f>
        <v>2407166.6</v>
      </c>
      <c r="M1010" s="9">
        <f>tbl_salesdata[[#This Row],[Units Sold]]*tbl_salesdata[[#This Row],[Unit Price]]</f>
        <v>3201013.3</v>
      </c>
      <c r="N1010" s="9">
        <f>tbl_salesdata[[#This Row],[Total Sales]]-tbl_salesdata[[#This Row],[Total Cost]]</f>
        <v>793846.69999999972</v>
      </c>
      <c r="O1010">
        <f>tbl_salesdata[[#This Row],[Ship Date]]-tbl_salesdata[[#This Row],[Order Date]]</f>
        <v>18</v>
      </c>
      <c r="P1010">
        <f>WEEKDAY(tbl_salesdata[[#This Row],[Order Date]],2)</f>
        <v>7</v>
      </c>
      <c r="Q1010" t="str">
        <f>TEXT(tbl_salesdata[[#This Row],[Order Date]],"dddd")</f>
        <v>Sunday</v>
      </c>
      <c r="R1010" t="str">
        <f>IF(tbl_salesdata[[#This Row],[Weekdaynum]]&gt;5,"Yes","No")</f>
        <v>Yes</v>
      </c>
    </row>
    <row r="1011" spans="1:18" hidden="1" x14ac:dyDescent="0.35">
      <c r="A1011">
        <v>919289004</v>
      </c>
      <c r="B1011" s="3">
        <v>43731</v>
      </c>
      <c r="C1011" s="3">
        <v>43747</v>
      </c>
      <c r="D1011" t="s">
        <v>69</v>
      </c>
      <c r="E1011" t="s">
        <v>38</v>
      </c>
      <c r="F1011" t="s">
        <v>17</v>
      </c>
      <c r="G1011" t="s">
        <v>14</v>
      </c>
      <c r="H1011" t="s">
        <v>34</v>
      </c>
      <c r="I1011" s="9">
        <v>6900</v>
      </c>
      <c r="J1011" s="9">
        <v>152.58000000000001</v>
      </c>
      <c r="K1011" s="9">
        <v>97.44</v>
      </c>
      <c r="L1011" s="9">
        <f>tbl_salesdata[[#This Row],[Units Sold]]*tbl_salesdata[[#This Row],[Unit Cost]]</f>
        <v>672336</v>
      </c>
      <c r="M1011" s="9">
        <f>tbl_salesdata[[#This Row],[Units Sold]]*tbl_salesdata[[#This Row],[Unit Price]]</f>
        <v>1052802</v>
      </c>
      <c r="N1011" s="9">
        <f>tbl_salesdata[[#This Row],[Total Sales]]-tbl_salesdata[[#This Row],[Total Cost]]</f>
        <v>380466</v>
      </c>
      <c r="O1011">
        <f>tbl_salesdata[[#This Row],[Ship Date]]-tbl_salesdata[[#This Row],[Order Date]]</f>
        <v>16</v>
      </c>
      <c r="P1011">
        <f>WEEKDAY(tbl_salesdata[[#This Row],[Order Date]],2)</f>
        <v>1</v>
      </c>
      <c r="Q1011" t="str">
        <f>TEXT(tbl_salesdata[[#This Row],[Order Date]],"dddd")</f>
        <v>Monday</v>
      </c>
      <c r="R1011" t="str">
        <f>IF(tbl_salesdata[[#This Row],[Weekdaynum]]&gt;5,"Yes","No")</f>
        <v>No</v>
      </c>
    </row>
    <row r="1012" spans="1:18" hidden="1" x14ac:dyDescent="0.35">
      <c r="A1012">
        <v>762370336</v>
      </c>
      <c r="B1012" s="3">
        <v>44084</v>
      </c>
      <c r="C1012" s="3">
        <v>44103</v>
      </c>
      <c r="D1012" t="s">
        <v>209</v>
      </c>
      <c r="E1012" t="s">
        <v>32</v>
      </c>
      <c r="F1012" t="s">
        <v>13</v>
      </c>
      <c r="G1012" t="s">
        <v>14</v>
      </c>
      <c r="H1012" t="s">
        <v>15</v>
      </c>
      <c r="I1012" s="9">
        <v>1179</v>
      </c>
      <c r="J1012" s="9">
        <v>255.28</v>
      </c>
      <c r="K1012" s="9">
        <v>159.41999999999999</v>
      </c>
      <c r="L1012" s="9">
        <f>tbl_salesdata[[#This Row],[Units Sold]]*tbl_salesdata[[#This Row],[Unit Cost]]</f>
        <v>187956.18</v>
      </c>
      <c r="M1012" s="9">
        <f>tbl_salesdata[[#This Row],[Units Sold]]*tbl_salesdata[[#This Row],[Unit Price]]</f>
        <v>300975.12</v>
      </c>
      <c r="N1012" s="9">
        <f>tbl_salesdata[[#This Row],[Total Sales]]-tbl_salesdata[[#This Row],[Total Cost]]</f>
        <v>113018.94</v>
      </c>
      <c r="O1012">
        <f>tbl_salesdata[[#This Row],[Ship Date]]-tbl_salesdata[[#This Row],[Order Date]]</f>
        <v>19</v>
      </c>
      <c r="P1012">
        <f>WEEKDAY(tbl_salesdata[[#This Row],[Order Date]],2)</f>
        <v>4</v>
      </c>
      <c r="Q1012" t="str">
        <f>TEXT(tbl_salesdata[[#This Row],[Order Date]],"dddd")</f>
        <v>Thursday</v>
      </c>
      <c r="R1012" t="str">
        <f>IF(tbl_salesdata[[#This Row],[Weekdaynum]]&gt;5,"Yes","No")</f>
        <v>No</v>
      </c>
    </row>
    <row r="1013" spans="1:18" hidden="1" x14ac:dyDescent="0.35">
      <c r="A1013">
        <v>330312812</v>
      </c>
      <c r="B1013" s="3">
        <v>43503</v>
      </c>
      <c r="C1013" s="3">
        <v>43507</v>
      </c>
      <c r="D1013" t="s">
        <v>212</v>
      </c>
      <c r="E1013" t="s">
        <v>32</v>
      </c>
      <c r="F1013" t="s">
        <v>42</v>
      </c>
      <c r="G1013" t="s">
        <v>14</v>
      </c>
      <c r="H1013" t="s">
        <v>15</v>
      </c>
      <c r="I1013" s="9">
        <v>5756</v>
      </c>
      <c r="J1013" s="9">
        <v>437.2</v>
      </c>
      <c r="K1013" s="9">
        <v>263.33</v>
      </c>
      <c r="L1013" s="9">
        <f>tbl_salesdata[[#This Row],[Units Sold]]*tbl_salesdata[[#This Row],[Unit Cost]]</f>
        <v>1515727.48</v>
      </c>
      <c r="M1013" s="9">
        <f>tbl_salesdata[[#This Row],[Units Sold]]*tbl_salesdata[[#This Row],[Unit Price]]</f>
        <v>2516523.1999999997</v>
      </c>
      <c r="N1013" s="9">
        <f>tbl_salesdata[[#This Row],[Total Sales]]-tbl_salesdata[[#This Row],[Total Cost]]</f>
        <v>1000795.7199999997</v>
      </c>
      <c r="O1013">
        <f>tbl_salesdata[[#This Row],[Ship Date]]-tbl_salesdata[[#This Row],[Order Date]]</f>
        <v>4</v>
      </c>
      <c r="P1013">
        <f>WEEKDAY(tbl_salesdata[[#This Row],[Order Date]],2)</f>
        <v>4</v>
      </c>
      <c r="Q1013" t="str">
        <f>TEXT(tbl_salesdata[[#This Row],[Order Date]],"dddd")</f>
        <v>Thursday</v>
      </c>
      <c r="R1013" t="str">
        <f>IF(tbl_salesdata[[#This Row],[Weekdaynum]]&gt;5,"Yes","No")</f>
        <v>No</v>
      </c>
    </row>
    <row r="1014" spans="1:18" hidden="1" x14ac:dyDescent="0.35">
      <c r="A1014">
        <v>224727761</v>
      </c>
      <c r="B1014" s="3">
        <v>43294</v>
      </c>
      <c r="C1014" s="3">
        <v>43315</v>
      </c>
      <c r="D1014" t="s">
        <v>44</v>
      </c>
      <c r="E1014" t="s">
        <v>12</v>
      </c>
      <c r="F1014" t="s">
        <v>25</v>
      </c>
      <c r="G1014" t="s">
        <v>14</v>
      </c>
      <c r="H1014" t="s">
        <v>26</v>
      </c>
      <c r="I1014" s="9">
        <v>793</v>
      </c>
      <c r="J1014" s="9">
        <v>205.7</v>
      </c>
      <c r="K1014" s="9">
        <v>117.11</v>
      </c>
      <c r="L1014" s="9">
        <f>tbl_salesdata[[#This Row],[Units Sold]]*tbl_salesdata[[#This Row],[Unit Cost]]</f>
        <v>92868.23</v>
      </c>
      <c r="M1014" s="9">
        <f>tbl_salesdata[[#This Row],[Units Sold]]*tbl_salesdata[[#This Row],[Unit Price]]</f>
        <v>163120.09999999998</v>
      </c>
      <c r="N1014" s="9">
        <f>tbl_salesdata[[#This Row],[Total Sales]]-tbl_salesdata[[#This Row],[Total Cost]]</f>
        <v>70251.869999999981</v>
      </c>
      <c r="O1014">
        <f>tbl_salesdata[[#This Row],[Ship Date]]-tbl_salesdata[[#This Row],[Order Date]]</f>
        <v>21</v>
      </c>
      <c r="P1014">
        <f>WEEKDAY(tbl_salesdata[[#This Row],[Order Date]],2)</f>
        <v>5</v>
      </c>
      <c r="Q1014" t="str">
        <f>TEXT(tbl_salesdata[[#This Row],[Order Date]],"dddd")</f>
        <v>Friday</v>
      </c>
      <c r="R1014" t="str">
        <f>IF(tbl_salesdata[[#This Row],[Weekdaynum]]&gt;5,"Yes","No")</f>
        <v>No</v>
      </c>
    </row>
    <row r="1015" spans="1:18" hidden="1" x14ac:dyDescent="0.35">
      <c r="A1015">
        <v>217539012</v>
      </c>
      <c r="B1015" s="3">
        <v>43767</v>
      </c>
      <c r="C1015" s="3">
        <v>43784</v>
      </c>
      <c r="D1015" t="s">
        <v>50</v>
      </c>
      <c r="E1015" t="s">
        <v>51</v>
      </c>
      <c r="F1015" t="s">
        <v>47</v>
      </c>
      <c r="G1015" t="s">
        <v>14</v>
      </c>
      <c r="H1015" t="s">
        <v>34</v>
      </c>
      <c r="I1015" s="9">
        <v>3483</v>
      </c>
      <c r="J1015" s="9">
        <v>421.89</v>
      </c>
      <c r="K1015" s="9">
        <v>364.69</v>
      </c>
      <c r="L1015" s="9">
        <f>tbl_salesdata[[#This Row],[Units Sold]]*tbl_salesdata[[#This Row],[Unit Cost]]</f>
        <v>1270215.27</v>
      </c>
      <c r="M1015" s="9">
        <f>tbl_salesdata[[#This Row],[Units Sold]]*tbl_salesdata[[#This Row],[Unit Price]]</f>
        <v>1469442.8699999999</v>
      </c>
      <c r="N1015" s="9">
        <f>tbl_salesdata[[#This Row],[Total Sales]]-tbl_salesdata[[#This Row],[Total Cost]]</f>
        <v>199227.59999999986</v>
      </c>
      <c r="O1015">
        <f>tbl_salesdata[[#This Row],[Ship Date]]-tbl_salesdata[[#This Row],[Order Date]]</f>
        <v>17</v>
      </c>
      <c r="P1015">
        <f>WEEKDAY(tbl_salesdata[[#This Row],[Order Date]],2)</f>
        <v>2</v>
      </c>
      <c r="Q1015" t="str">
        <f>TEXT(tbl_salesdata[[#This Row],[Order Date]],"dddd")</f>
        <v>Tuesday</v>
      </c>
      <c r="R1015" t="str">
        <f>IF(tbl_salesdata[[#This Row],[Weekdaynum]]&gt;5,"Yes","No")</f>
        <v>No</v>
      </c>
    </row>
    <row r="1016" spans="1:18" hidden="1" x14ac:dyDescent="0.35">
      <c r="A1016">
        <v>600982892</v>
      </c>
      <c r="B1016" s="3">
        <v>42547</v>
      </c>
      <c r="C1016" s="3">
        <v>42555</v>
      </c>
      <c r="D1016" t="s">
        <v>82</v>
      </c>
      <c r="E1016" t="s">
        <v>32</v>
      </c>
      <c r="F1016" t="s">
        <v>13</v>
      </c>
      <c r="G1016" t="s">
        <v>14</v>
      </c>
      <c r="H1016" t="s">
        <v>34</v>
      </c>
      <c r="I1016" s="9">
        <v>3048</v>
      </c>
      <c r="J1016" s="9">
        <v>255.28</v>
      </c>
      <c r="K1016" s="9">
        <v>159.41999999999999</v>
      </c>
      <c r="L1016" s="9">
        <f>tbl_salesdata[[#This Row],[Units Sold]]*tbl_salesdata[[#This Row],[Unit Cost]]</f>
        <v>485912.16</v>
      </c>
      <c r="M1016" s="9">
        <f>tbl_salesdata[[#This Row],[Units Sold]]*tbl_salesdata[[#This Row],[Unit Price]]</f>
        <v>778093.44000000006</v>
      </c>
      <c r="N1016" s="9">
        <f>tbl_salesdata[[#This Row],[Total Sales]]-tbl_salesdata[[#This Row],[Total Cost]]</f>
        <v>292181.28000000009</v>
      </c>
      <c r="O1016">
        <f>tbl_salesdata[[#This Row],[Ship Date]]-tbl_salesdata[[#This Row],[Order Date]]</f>
        <v>8</v>
      </c>
      <c r="P1016">
        <f>WEEKDAY(tbl_salesdata[[#This Row],[Order Date]],2)</f>
        <v>7</v>
      </c>
      <c r="Q1016" t="str">
        <f>TEXT(tbl_salesdata[[#This Row],[Order Date]],"dddd")</f>
        <v>Sunday</v>
      </c>
      <c r="R1016" t="str">
        <f>IF(tbl_salesdata[[#This Row],[Weekdaynum]]&gt;5,"Yes","No")</f>
        <v>Yes</v>
      </c>
    </row>
    <row r="1017" spans="1:18" hidden="1" x14ac:dyDescent="0.35">
      <c r="A1017">
        <v>837608230</v>
      </c>
      <c r="B1017" s="3">
        <v>44608</v>
      </c>
      <c r="C1017" s="3">
        <v>44625</v>
      </c>
      <c r="D1017" t="s">
        <v>181</v>
      </c>
      <c r="E1017" t="s">
        <v>38</v>
      </c>
      <c r="F1017" t="s">
        <v>68</v>
      </c>
      <c r="G1017" t="s">
        <v>14</v>
      </c>
      <c r="H1017" t="s">
        <v>15</v>
      </c>
      <c r="I1017" s="9">
        <v>5744</v>
      </c>
      <c r="J1017" s="9">
        <v>154.06</v>
      </c>
      <c r="K1017" s="9">
        <v>90.93</v>
      </c>
      <c r="L1017" s="9">
        <f>tbl_salesdata[[#This Row],[Units Sold]]*tbl_salesdata[[#This Row],[Unit Cost]]</f>
        <v>522301.92000000004</v>
      </c>
      <c r="M1017" s="9">
        <f>tbl_salesdata[[#This Row],[Units Sold]]*tbl_salesdata[[#This Row],[Unit Price]]</f>
        <v>884920.64</v>
      </c>
      <c r="N1017" s="9">
        <f>tbl_salesdata[[#This Row],[Total Sales]]-tbl_salesdata[[#This Row],[Total Cost]]</f>
        <v>362618.72</v>
      </c>
      <c r="O1017">
        <f>tbl_salesdata[[#This Row],[Ship Date]]-tbl_salesdata[[#This Row],[Order Date]]</f>
        <v>17</v>
      </c>
      <c r="P1017">
        <f>WEEKDAY(tbl_salesdata[[#This Row],[Order Date]],2)</f>
        <v>3</v>
      </c>
      <c r="Q1017" t="str">
        <f>TEXT(tbl_salesdata[[#This Row],[Order Date]],"dddd")</f>
        <v>Wednesday</v>
      </c>
      <c r="R1017" t="str">
        <f>IF(tbl_salesdata[[#This Row],[Weekdaynum]]&gt;5,"Yes","No")</f>
        <v>No</v>
      </c>
    </row>
    <row r="1018" spans="1:18" hidden="1" x14ac:dyDescent="0.35">
      <c r="A1018">
        <v>910276353</v>
      </c>
      <c r="B1018" s="3">
        <v>43734</v>
      </c>
      <c r="C1018" s="3">
        <v>43746</v>
      </c>
      <c r="D1018" t="s">
        <v>39</v>
      </c>
      <c r="E1018" t="s">
        <v>29</v>
      </c>
      <c r="F1018" t="s">
        <v>33</v>
      </c>
      <c r="G1018" t="s">
        <v>18</v>
      </c>
      <c r="H1018" t="s">
        <v>26</v>
      </c>
      <c r="I1018" s="9">
        <v>9856</v>
      </c>
      <c r="J1018" s="9">
        <v>109.28</v>
      </c>
      <c r="K1018" s="9">
        <v>35.840000000000003</v>
      </c>
      <c r="L1018" s="9">
        <f>tbl_salesdata[[#This Row],[Units Sold]]*tbl_salesdata[[#This Row],[Unit Cost]]</f>
        <v>353239.04000000004</v>
      </c>
      <c r="M1018" s="9">
        <f>tbl_salesdata[[#This Row],[Units Sold]]*tbl_salesdata[[#This Row],[Unit Price]]</f>
        <v>1077063.6799999999</v>
      </c>
      <c r="N1018" s="9">
        <f>tbl_salesdata[[#This Row],[Total Sales]]-tbl_salesdata[[#This Row],[Total Cost]]</f>
        <v>723824.6399999999</v>
      </c>
      <c r="O1018">
        <f>tbl_salesdata[[#This Row],[Ship Date]]-tbl_salesdata[[#This Row],[Order Date]]</f>
        <v>12</v>
      </c>
      <c r="P1018">
        <f>WEEKDAY(tbl_salesdata[[#This Row],[Order Date]],2)</f>
        <v>4</v>
      </c>
      <c r="Q1018" t="str">
        <f>TEXT(tbl_salesdata[[#This Row],[Order Date]],"dddd")</f>
        <v>Thursday</v>
      </c>
      <c r="R1018" t="str">
        <f>IF(tbl_salesdata[[#This Row],[Weekdaynum]]&gt;5,"Yes","No")</f>
        <v>No</v>
      </c>
    </row>
    <row r="1019" spans="1:18" hidden="1" x14ac:dyDescent="0.35">
      <c r="A1019">
        <v>872161090</v>
      </c>
      <c r="B1019" s="3">
        <v>43566</v>
      </c>
      <c r="C1019" s="3">
        <v>43568</v>
      </c>
      <c r="D1019" t="s">
        <v>37</v>
      </c>
      <c r="E1019" t="s">
        <v>38</v>
      </c>
      <c r="F1019" t="s">
        <v>17</v>
      </c>
      <c r="G1019" t="s">
        <v>18</v>
      </c>
      <c r="H1019" t="s">
        <v>26</v>
      </c>
      <c r="I1019" s="9">
        <v>703</v>
      </c>
      <c r="J1019" s="9">
        <v>152.58000000000001</v>
      </c>
      <c r="K1019" s="9">
        <v>97.44</v>
      </c>
      <c r="L1019" s="9">
        <f>tbl_salesdata[[#This Row],[Units Sold]]*tbl_salesdata[[#This Row],[Unit Cost]]</f>
        <v>68500.319999999992</v>
      </c>
      <c r="M1019" s="9">
        <f>tbl_salesdata[[#This Row],[Units Sold]]*tbl_salesdata[[#This Row],[Unit Price]]</f>
        <v>107263.74</v>
      </c>
      <c r="N1019" s="9">
        <f>tbl_salesdata[[#This Row],[Total Sales]]-tbl_salesdata[[#This Row],[Total Cost]]</f>
        <v>38763.420000000013</v>
      </c>
      <c r="O1019">
        <f>tbl_salesdata[[#This Row],[Ship Date]]-tbl_salesdata[[#This Row],[Order Date]]</f>
        <v>2</v>
      </c>
      <c r="P1019">
        <f>WEEKDAY(tbl_salesdata[[#This Row],[Order Date]],2)</f>
        <v>4</v>
      </c>
      <c r="Q1019" t="str">
        <f>TEXT(tbl_salesdata[[#This Row],[Order Date]],"dddd")</f>
        <v>Thursday</v>
      </c>
      <c r="R1019" t="str">
        <f>IF(tbl_salesdata[[#This Row],[Weekdaynum]]&gt;5,"Yes","No")</f>
        <v>No</v>
      </c>
    </row>
    <row r="1020" spans="1:18" hidden="1" x14ac:dyDescent="0.35">
      <c r="A1020">
        <v>396748769</v>
      </c>
      <c r="B1020" s="3">
        <v>44901</v>
      </c>
      <c r="C1020" s="3">
        <v>44910</v>
      </c>
      <c r="D1020" t="s">
        <v>148</v>
      </c>
      <c r="E1020" t="s">
        <v>24</v>
      </c>
      <c r="F1020" t="s">
        <v>22</v>
      </c>
      <c r="G1020" t="s">
        <v>18</v>
      </c>
      <c r="H1020" t="s">
        <v>34</v>
      </c>
      <c r="I1020" s="9">
        <v>5632</v>
      </c>
      <c r="J1020" s="9">
        <v>47.45</v>
      </c>
      <c r="K1020" s="9">
        <v>31.79</v>
      </c>
      <c r="L1020" s="9">
        <f>tbl_salesdata[[#This Row],[Units Sold]]*tbl_salesdata[[#This Row],[Unit Cost]]</f>
        <v>179041.28</v>
      </c>
      <c r="M1020" s="9">
        <f>tbl_salesdata[[#This Row],[Units Sold]]*tbl_salesdata[[#This Row],[Unit Price]]</f>
        <v>267238.40000000002</v>
      </c>
      <c r="N1020" s="9">
        <f>tbl_salesdata[[#This Row],[Total Sales]]-tbl_salesdata[[#This Row],[Total Cost]]</f>
        <v>88197.120000000024</v>
      </c>
      <c r="O1020">
        <f>tbl_salesdata[[#This Row],[Ship Date]]-tbl_salesdata[[#This Row],[Order Date]]</f>
        <v>9</v>
      </c>
      <c r="P1020">
        <f>WEEKDAY(tbl_salesdata[[#This Row],[Order Date]],2)</f>
        <v>2</v>
      </c>
      <c r="Q1020" t="str">
        <f>TEXT(tbl_salesdata[[#This Row],[Order Date]],"dddd")</f>
        <v>Tuesday</v>
      </c>
      <c r="R1020" t="str">
        <f>IF(tbl_salesdata[[#This Row],[Weekdaynum]]&gt;5,"Yes","No")</f>
        <v>No</v>
      </c>
    </row>
    <row r="1021" spans="1:18" hidden="1" x14ac:dyDescent="0.35">
      <c r="A1021">
        <v>127838218</v>
      </c>
      <c r="B1021" s="3">
        <v>43728</v>
      </c>
      <c r="C1021" s="3">
        <v>43740</v>
      </c>
      <c r="D1021" t="s">
        <v>91</v>
      </c>
      <c r="E1021" t="s">
        <v>21</v>
      </c>
      <c r="F1021" t="s">
        <v>56</v>
      </c>
      <c r="G1021" t="s">
        <v>18</v>
      </c>
      <c r="H1021" t="s">
        <v>19</v>
      </c>
      <c r="I1021" s="9">
        <v>9024</v>
      </c>
      <c r="J1021" s="9">
        <v>9.33</v>
      </c>
      <c r="K1021" s="9">
        <v>6.92</v>
      </c>
      <c r="L1021" s="9">
        <f>tbl_salesdata[[#This Row],[Units Sold]]*tbl_salesdata[[#This Row],[Unit Cost]]</f>
        <v>62446.080000000002</v>
      </c>
      <c r="M1021" s="9">
        <f>tbl_salesdata[[#This Row],[Units Sold]]*tbl_salesdata[[#This Row],[Unit Price]]</f>
        <v>84193.919999999998</v>
      </c>
      <c r="N1021" s="9">
        <f>tbl_salesdata[[#This Row],[Total Sales]]-tbl_salesdata[[#This Row],[Total Cost]]</f>
        <v>21747.839999999997</v>
      </c>
      <c r="O1021">
        <f>tbl_salesdata[[#This Row],[Ship Date]]-tbl_salesdata[[#This Row],[Order Date]]</f>
        <v>12</v>
      </c>
      <c r="P1021">
        <f>WEEKDAY(tbl_salesdata[[#This Row],[Order Date]],2)</f>
        <v>5</v>
      </c>
      <c r="Q1021" t="str">
        <f>TEXT(tbl_salesdata[[#This Row],[Order Date]],"dddd")</f>
        <v>Friday</v>
      </c>
      <c r="R1021" t="str">
        <f>IF(tbl_salesdata[[#This Row],[Weekdaynum]]&gt;5,"Yes","No")</f>
        <v>No</v>
      </c>
    </row>
    <row r="1022" spans="1:18" hidden="1" x14ac:dyDescent="0.35">
      <c r="A1022">
        <v>329540765</v>
      </c>
      <c r="B1022" s="3">
        <v>43320</v>
      </c>
      <c r="C1022" s="3">
        <v>43328</v>
      </c>
      <c r="D1022" t="s">
        <v>84</v>
      </c>
      <c r="E1022" t="s">
        <v>24</v>
      </c>
      <c r="F1022" t="s">
        <v>22</v>
      </c>
      <c r="G1022" t="s">
        <v>14</v>
      </c>
      <c r="H1022" t="s">
        <v>34</v>
      </c>
      <c r="I1022" s="9">
        <v>7290</v>
      </c>
      <c r="J1022" s="9">
        <v>47.45</v>
      </c>
      <c r="K1022" s="9">
        <v>31.79</v>
      </c>
      <c r="L1022" s="9">
        <f>tbl_salesdata[[#This Row],[Units Sold]]*tbl_salesdata[[#This Row],[Unit Cost]]</f>
        <v>231749.1</v>
      </c>
      <c r="M1022" s="9">
        <f>tbl_salesdata[[#This Row],[Units Sold]]*tbl_salesdata[[#This Row],[Unit Price]]</f>
        <v>345910.5</v>
      </c>
      <c r="N1022" s="9">
        <f>tbl_salesdata[[#This Row],[Total Sales]]-tbl_salesdata[[#This Row],[Total Cost]]</f>
        <v>114161.4</v>
      </c>
      <c r="O1022">
        <f>tbl_salesdata[[#This Row],[Ship Date]]-tbl_salesdata[[#This Row],[Order Date]]</f>
        <v>8</v>
      </c>
      <c r="P1022">
        <f>WEEKDAY(tbl_salesdata[[#This Row],[Order Date]],2)</f>
        <v>3</v>
      </c>
      <c r="Q1022" t="str">
        <f>TEXT(tbl_salesdata[[#This Row],[Order Date]],"dddd")</f>
        <v>Wednesday</v>
      </c>
      <c r="R1022" t="str">
        <f>IF(tbl_salesdata[[#This Row],[Weekdaynum]]&gt;5,"Yes","No")</f>
        <v>No</v>
      </c>
    </row>
    <row r="1023" spans="1:18" x14ac:dyDescent="0.35">
      <c r="A1023">
        <v>734201562</v>
      </c>
      <c r="B1023" s="3">
        <v>43470</v>
      </c>
      <c r="C1023" s="3">
        <v>43484</v>
      </c>
      <c r="D1023" t="s">
        <v>112</v>
      </c>
      <c r="E1023" t="s">
        <v>12</v>
      </c>
      <c r="F1023" t="s">
        <v>42</v>
      </c>
      <c r="G1023" t="s">
        <v>18</v>
      </c>
      <c r="H1023" t="s">
        <v>15</v>
      </c>
      <c r="I1023" s="9">
        <v>5413</v>
      </c>
      <c r="J1023" s="9">
        <v>437.2</v>
      </c>
      <c r="K1023" s="9">
        <v>263.33</v>
      </c>
      <c r="L1023" s="9">
        <f>tbl_salesdata[[#This Row],[Units Sold]]*tbl_salesdata[[#This Row],[Unit Cost]]</f>
        <v>1425405.2899999998</v>
      </c>
      <c r="M1023" s="9">
        <f>tbl_salesdata[[#This Row],[Units Sold]]*tbl_salesdata[[#This Row],[Unit Price]]</f>
        <v>2366563.6</v>
      </c>
      <c r="N1023" s="9">
        <f>tbl_salesdata[[#This Row],[Total Sales]]-tbl_salesdata[[#This Row],[Total Cost]]</f>
        <v>941158.31000000029</v>
      </c>
      <c r="O1023">
        <f>tbl_salesdata[[#This Row],[Ship Date]]-tbl_salesdata[[#This Row],[Order Date]]</f>
        <v>14</v>
      </c>
      <c r="P1023">
        <f>WEEKDAY(tbl_salesdata[[#This Row],[Order Date]],2)</f>
        <v>6</v>
      </c>
      <c r="Q1023" t="str">
        <f>TEXT(tbl_salesdata[[#This Row],[Order Date]],"dddd")</f>
        <v>Saturday</v>
      </c>
      <c r="R1023" t="str">
        <f>IF(tbl_salesdata[[#This Row],[Weekdaynum]]&gt;5,"Yes","No")</f>
        <v>Yes</v>
      </c>
    </row>
    <row r="1024" spans="1:18" hidden="1" x14ac:dyDescent="0.35">
      <c r="A1024">
        <v>402792966</v>
      </c>
      <c r="B1024" s="3">
        <v>44731</v>
      </c>
      <c r="C1024" s="3">
        <v>44746</v>
      </c>
      <c r="D1024" t="s">
        <v>59</v>
      </c>
      <c r="E1024" t="s">
        <v>12</v>
      </c>
      <c r="F1024" t="s">
        <v>13</v>
      </c>
      <c r="G1024" t="s">
        <v>18</v>
      </c>
      <c r="H1024" t="s">
        <v>34</v>
      </c>
      <c r="I1024" s="9">
        <v>4244</v>
      </c>
      <c r="J1024" s="9">
        <v>255.28</v>
      </c>
      <c r="K1024" s="9">
        <v>159.41999999999999</v>
      </c>
      <c r="L1024" s="9">
        <f>tbl_salesdata[[#This Row],[Units Sold]]*tbl_salesdata[[#This Row],[Unit Cost]]</f>
        <v>676578.48</v>
      </c>
      <c r="M1024" s="9">
        <f>tbl_salesdata[[#This Row],[Units Sold]]*tbl_salesdata[[#This Row],[Unit Price]]</f>
        <v>1083408.32</v>
      </c>
      <c r="N1024" s="9">
        <f>tbl_salesdata[[#This Row],[Total Sales]]-tbl_salesdata[[#This Row],[Total Cost]]</f>
        <v>406829.84000000008</v>
      </c>
      <c r="O1024">
        <f>tbl_salesdata[[#This Row],[Ship Date]]-tbl_salesdata[[#This Row],[Order Date]]</f>
        <v>15</v>
      </c>
      <c r="P1024">
        <f>WEEKDAY(tbl_salesdata[[#This Row],[Order Date]],2)</f>
        <v>7</v>
      </c>
      <c r="Q1024" t="str">
        <f>TEXT(tbl_salesdata[[#This Row],[Order Date]],"dddd")</f>
        <v>Sunday</v>
      </c>
      <c r="R1024" t="str">
        <f>IF(tbl_salesdata[[#This Row],[Weekdaynum]]&gt;5,"Yes","No")</f>
        <v>Yes</v>
      </c>
    </row>
    <row r="1025" spans="1:21" x14ac:dyDescent="0.35">
      <c r="A1025">
        <v>850562655</v>
      </c>
      <c r="B1025" s="3">
        <v>43323</v>
      </c>
      <c r="C1025" s="3">
        <v>43334</v>
      </c>
      <c r="D1025" t="s">
        <v>71</v>
      </c>
      <c r="E1025" t="s">
        <v>21</v>
      </c>
      <c r="F1025" t="s">
        <v>13</v>
      </c>
      <c r="G1025" t="s">
        <v>18</v>
      </c>
      <c r="H1025" t="s">
        <v>15</v>
      </c>
      <c r="I1025" s="9">
        <v>9246</v>
      </c>
      <c r="J1025" s="9">
        <v>255.28</v>
      </c>
      <c r="K1025" s="9">
        <v>159.41999999999999</v>
      </c>
      <c r="L1025" s="9">
        <f>tbl_salesdata[[#This Row],[Units Sold]]*tbl_salesdata[[#This Row],[Unit Cost]]</f>
        <v>1473997.3199999998</v>
      </c>
      <c r="M1025" s="9">
        <f>tbl_salesdata[[#This Row],[Units Sold]]*tbl_salesdata[[#This Row],[Unit Price]]</f>
        <v>2360318.88</v>
      </c>
      <c r="N1025" s="9">
        <f>tbl_salesdata[[#This Row],[Total Sales]]-tbl_salesdata[[#This Row],[Total Cost]]</f>
        <v>886321.56</v>
      </c>
      <c r="O1025">
        <f>tbl_salesdata[[#This Row],[Ship Date]]-tbl_salesdata[[#This Row],[Order Date]]</f>
        <v>11</v>
      </c>
      <c r="P1025">
        <f>WEEKDAY(tbl_salesdata[[#This Row],[Order Date]],2)</f>
        <v>6</v>
      </c>
      <c r="Q1025" t="str">
        <f>TEXT(tbl_salesdata[[#This Row],[Order Date]],"dddd")</f>
        <v>Saturday</v>
      </c>
      <c r="R1025" t="str">
        <f>IF(tbl_salesdata[[#This Row],[Weekdaynum]]&gt;5,"Yes","No")</f>
        <v>Yes</v>
      </c>
    </row>
    <row r="1026" spans="1:21" hidden="1" x14ac:dyDescent="0.35">
      <c r="A1026">
        <v>535645997</v>
      </c>
      <c r="B1026" s="3">
        <v>42521</v>
      </c>
      <c r="C1026" s="3">
        <v>42522</v>
      </c>
      <c r="D1026" t="s">
        <v>219</v>
      </c>
      <c r="E1026" t="s">
        <v>38</v>
      </c>
      <c r="F1026" t="s">
        <v>22</v>
      </c>
      <c r="G1026" t="s">
        <v>14</v>
      </c>
      <c r="H1026" t="s">
        <v>15</v>
      </c>
      <c r="I1026" s="9">
        <v>8409</v>
      </c>
      <c r="J1026" s="9">
        <v>47.45</v>
      </c>
      <c r="K1026" s="9">
        <v>31.79</v>
      </c>
      <c r="L1026" s="9">
        <f>tbl_salesdata[[#This Row],[Units Sold]]*tbl_salesdata[[#This Row],[Unit Cost]]</f>
        <v>267322.11</v>
      </c>
      <c r="M1026" s="9">
        <f>tbl_salesdata[[#This Row],[Units Sold]]*tbl_salesdata[[#This Row],[Unit Price]]</f>
        <v>399007.05000000005</v>
      </c>
      <c r="N1026" s="9">
        <f>tbl_salesdata[[#This Row],[Total Sales]]-tbl_salesdata[[#This Row],[Total Cost]]</f>
        <v>131684.94000000006</v>
      </c>
      <c r="O1026">
        <f>tbl_salesdata[[#This Row],[Ship Date]]-tbl_salesdata[[#This Row],[Order Date]]</f>
        <v>1</v>
      </c>
      <c r="P1026">
        <f>WEEKDAY(tbl_salesdata[[#This Row],[Order Date]],2)</f>
        <v>2</v>
      </c>
      <c r="Q1026" t="str">
        <f>TEXT(tbl_salesdata[[#This Row],[Order Date]],"dddd")</f>
        <v>Tuesday</v>
      </c>
      <c r="R1026" t="str">
        <f>IF(tbl_salesdata[[#This Row],[Weekdaynum]]&gt;5,"Yes","No")</f>
        <v>No</v>
      </c>
    </row>
    <row r="1027" spans="1:21" hidden="1" x14ac:dyDescent="0.35">
      <c r="A1027">
        <v>963021457</v>
      </c>
      <c r="B1027" s="3">
        <v>43453</v>
      </c>
      <c r="C1027" s="3">
        <v>43454</v>
      </c>
      <c r="D1027" t="s">
        <v>186</v>
      </c>
      <c r="E1027" t="s">
        <v>38</v>
      </c>
      <c r="F1027" t="s">
        <v>33</v>
      </c>
      <c r="G1027" t="s">
        <v>18</v>
      </c>
      <c r="H1027" t="s">
        <v>15</v>
      </c>
      <c r="I1027" s="9">
        <v>8304</v>
      </c>
      <c r="J1027" s="9">
        <v>109.28</v>
      </c>
      <c r="K1027" s="9">
        <v>35.840000000000003</v>
      </c>
      <c r="L1027" s="9">
        <f>tbl_salesdata[[#This Row],[Units Sold]]*tbl_salesdata[[#This Row],[Unit Cost]]</f>
        <v>297615.36000000004</v>
      </c>
      <c r="M1027" s="9">
        <f>tbl_salesdata[[#This Row],[Units Sold]]*tbl_salesdata[[#This Row],[Unit Price]]</f>
        <v>907461.12</v>
      </c>
      <c r="N1027" s="9">
        <f>tbl_salesdata[[#This Row],[Total Sales]]-tbl_salesdata[[#This Row],[Total Cost]]</f>
        <v>609845.76000000001</v>
      </c>
      <c r="O1027">
        <f>tbl_salesdata[[#This Row],[Ship Date]]-tbl_salesdata[[#This Row],[Order Date]]</f>
        <v>1</v>
      </c>
      <c r="P1027">
        <f>WEEKDAY(tbl_salesdata[[#This Row],[Order Date]],2)</f>
        <v>3</v>
      </c>
      <c r="Q1027" t="str">
        <f>TEXT(tbl_salesdata[[#This Row],[Order Date]],"dddd")</f>
        <v>Wednesday</v>
      </c>
      <c r="R1027" t="str">
        <f>IF(tbl_salesdata[[#This Row],[Weekdaynum]]&gt;5,"Yes","No")</f>
        <v>No</v>
      </c>
    </row>
    <row r="1028" spans="1:21" hidden="1" x14ac:dyDescent="0.35">
      <c r="A1028">
        <v>872240483</v>
      </c>
      <c r="B1028" s="3">
        <v>43238</v>
      </c>
      <c r="C1028" s="3">
        <v>43240</v>
      </c>
      <c r="D1028" t="s">
        <v>131</v>
      </c>
      <c r="E1028" t="s">
        <v>32</v>
      </c>
      <c r="F1028" t="s">
        <v>40</v>
      </c>
      <c r="G1028" t="s">
        <v>14</v>
      </c>
      <c r="H1028" t="s">
        <v>26</v>
      </c>
      <c r="I1028" s="9">
        <v>4197</v>
      </c>
      <c r="J1028" s="9">
        <v>651.21</v>
      </c>
      <c r="K1028" s="9">
        <v>524.96</v>
      </c>
      <c r="L1028" s="9">
        <f>tbl_salesdata[[#This Row],[Units Sold]]*tbl_salesdata[[#This Row],[Unit Cost]]</f>
        <v>2203257.12</v>
      </c>
      <c r="M1028" s="9">
        <f>tbl_salesdata[[#This Row],[Units Sold]]*tbl_salesdata[[#This Row],[Unit Price]]</f>
        <v>2733128.37</v>
      </c>
      <c r="N1028" s="9">
        <f>tbl_salesdata[[#This Row],[Total Sales]]-tbl_salesdata[[#This Row],[Total Cost]]</f>
        <v>529871.25</v>
      </c>
      <c r="O1028">
        <f>tbl_salesdata[[#This Row],[Ship Date]]-tbl_salesdata[[#This Row],[Order Date]]</f>
        <v>2</v>
      </c>
      <c r="P1028">
        <f>WEEKDAY(tbl_salesdata[[#This Row],[Order Date]],2)</f>
        <v>5</v>
      </c>
      <c r="Q1028" t="str">
        <f>TEXT(tbl_salesdata[[#This Row],[Order Date]],"dddd")</f>
        <v>Friday</v>
      </c>
      <c r="R1028" t="str">
        <f>IF(tbl_salesdata[[#This Row],[Weekdaynum]]&gt;5,"Yes","No")</f>
        <v>No</v>
      </c>
    </row>
    <row r="1029" spans="1:21" hidden="1" x14ac:dyDescent="0.35">
      <c r="A1029">
        <v>569601905</v>
      </c>
      <c r="B1029" s="3">
        <v>42025</v>
      </c>
      <c r="C1029" s="3">
        <v>42044</v>
      </c>
      <c r="D1029" t="s">
        <v>162</v>
      </c>
      <c r="E1029" t="s">
        <v>38</v>
      </c>
      <c r="F1029" t="s">
        <v>76</v>
      </c>
      <c r="G1029" t="s">
        <v>18</v>
      </c>
      <c r="H1029" t="s">
        <v>19</v>
      </c>
      <c r="I1029" s="9">
        <v>6716</v>
      </c>
      <c r="J1029" s="9">
        <v>668.27</v>
      </c>
      <c r="K1029" s="9">
        <v>502.54</v>
      </c>
      <c r="L1029" s="9">
        <f>tbl_salesdata[[#This Row],[Units Sold]]*tbl_salesdata[[#This Row],[Unit Cost]]</f>
        <v>3375058.64</v>
      </c>
      <c r="M1029" s="9">
        <f>tbl_salesdata[[#This Row],[Units Sold]]*tbl_salesdata[[#This Row],[Unit Price]]</f>
        <v>4488101.32</v>
      </c>
      <c r="N1029" s="9">
        <f>tbl_salesdata[[#This Row],[Total Sales]]-tbl_salesdata[[#This Row],[Total Cost]]</f>
        <v>1113042.6800000002</v>
      </c>
      <c r="O1029">
        <f>tbl_salesdata[[#This Row],[Ship Date]]-tbl_salesdata[[#This Row],[Order Date]]</f>
        <v>19</v>
      </c>
      <c r="P1029">
        <f>WEEKDAY(tbl_salesdata[[#This Row],[Order Date]],2)</f>
        <v>3</v>
      </c>
      <c r="Q1029" t="str">
        <f>TEXT(tbl_salesdata[[#This Row],[Order Date]],"dddd")</f>
        <v>Wednesday</v>
      </c>
      <c r="R1029" t="str">
        <f>IF(tbl_salesdata[[#This Row],[Weekdaynum]]&gt;5,"Yes","No")</f>
        <v>No</v>
      </c>
    </row>
    <row r="1030" spans="1:21" hidden="1" x14ac:dyDescent="0.35">
      <c r="A1030">
        <v>881717050</v>
      </c>
      <c r="B1030" s="3">
        <v>44887</v>
      </c>
      <c r="C1030" s="3">
        <v>44892</v>
      </c>
      <c r="D1030" t="s">
        <v>79</v>
      </c>
      <c r="E1030" t="s">
        <v>21</v>
      </c>
      <c r="F1030" t="s">
        <v>17</v>
      </c>
      <c r="G1030" t="s">
        <v>14</v>
      </c>
      <c r="H1030" t="s">
        <v>15</v>
      </c>
      <c r="I1030" s="9">
        <v>8524</v>
      </c>
      <c r="J1030" s="9">
        <v>152.58000000000001</v>
      </c>
      <c r="K1030" s="9">
        <v>97.44</v>
      </c>
      <c r="L1030" s="9">
        <f>tbl_salesdata[[#This Row],[Units Sold]]*tbl_salesdata[[#This Row],[Unit Cost]]</f>
        <v>830578.55999999994</v>
      </c>
      <c r="M1030" s="9">
        <f>tbl_salesdata[[#This Row],[Units Sold]]*tbl_salesdata[[#This Row],[Unit Price]]</f>
        <v>1300591.9200000002</v>
      </c>
      <c r="N1030" s="9">
        <f>tbl_salesdata[[#This Row],[Total Sales]]-tbl_salesdata[[#This Row],[Total Cost]]</f>
        <v>470013.36000000022</v>
      </c>
      <c r="O1030">
        <f>tbl_salesdata[[#This Row],[Ship Date]]-tbl_salesdata[[#This Row],[Order Date]]</f>
        <v>5</v>
      </c>
      <c r="P1030">
        <f>WEEKDAY(tbl_salesdata[[#This Row],[Order Date]],2)</f>
        <v>2</v>
      </c>
      <c r="Q1030" t="str">
        <f>TEXT(tbl_salesdata[[#This Row],[Order Date]],"dddd")</f>
        <v>Tuesday</v>
      </c>
      <c r="R1030" t="str">
        <f>IF(tbl_salesdata[[#This Row],[Weekdaynum]]&gt;5,"Yes","No")</f>
        <v>No</v>
      </c>
    </row>
    <row r="1031" spans="1:21" hidden="1" x14ac:dyDescent="0.35">
      <c r="A1031">
        <v>905509746</v>
      </c>
      <c r="B1031" s="3">
        <v>42290</v>
      </c>
      <c r="C1031" s="3">
        <v>42294</v>
      </c>
      <c r="D1031" t="s">
        <v>175</v>
      </c>
      <c r="E1031" t="s">
        <v>21</v>
      </c>
      <c r="F1031" t="s">
        <v>76</v>
      </c>
      <c r="G1031" t="s">
        <v>18</v>
      </c>
      <c r="H1031" t="s">
        <v>26</v>
      </c>
      <c r="I1031" s="9">
        <v>9311</v>
      </c>
      <c r="J1031" s="9">
        <v>668.27</v>
      </c>
      <c r="K1031" s="9">
        <v>502.54</v>
      </c>
      <c r="L1031" s="9">
        <f>tbl_salesdata[[#This Row],[Units Sold]]*tbl_salesdata[[#This Row],[Unit Cost]]</f>
        <v>4679149.9400000004</v>
      </c>
      <c r="M1031" s="9">
        <f>tbl_salesdata[[#This Row],[Units Sold]]*tbl_salesdata[[#This Row],[Unit Price]]</f>
        <v>6222261.9699999997</v>
      </c>
      <c r="N1031" s="9">
        <f>tbl_salesdata[[#This Row],[Total Sales]]-tbl_salesdata[[#This Row],[Total Cost]]</f>
        <v>1543112.0299999993</v>
      </c>
      <c r="O1031">
        <f>tbl_salesdata[[#This Row],[Ship Date]]-tbl_salesdata[[#This Row],[Order Date]]</f>
        <v>4</v>
      </c>
      <c r="P1031">
        <f>WEEKDAY(tbl_salesdata[[#This Row],[Order Date]],2)</f>
        <v>2</v>
      </c>
      <c r="Q1031" t="str">
        <f>TEXT(tbl_salesdata[[#This Row],[Order Date]],"dddd")</f>
        <v>Tuesday</v>
      </c>
      <c r="R1031" t="str">
        <f>IF(tbl_salesdata[[#This Row],[Weekdaynum]]&gt;5,"Yes","No")</f>
        <v>No</v>
      </c>
    </row>
    <row r="1032" spans="1:21" hidden="1" x14ac:dyDescent="0.35">
      <c r="A1032">
        <v>258216321</v>
      </c>
      <c r="B1032" s="3">
        <v>43243</v>
      </c>
      <c r="C1032" s="3">
        <v>43261</v>
      </c>
      <c r="D1032" t="s">
        <v>181</v>
      </c>
      <c r="E1032" t="s">
        <v>38</v>
      </c>
      <c r="F1032" t="s">
        <v>40</v>
      </c>
      <c r="G1032" t="s">
        <v>14</v>
      </c>
      <c r="H1032" t="s">
        <v>34</v>
      </c>
      <c r="I1032" s="9">
        <v>802</v>
      </c>
      <c r="J1032" s="9">
        <v>651.21</v>
      </c>
      <c r="K1032" s="9">
        <v>524.96</v>
      </c>
      <c r="L1032" s="9">
        <f>tbl_salesdata[[#This Row],[Units Sold]]*tbl_salesdata[[#This Row],[Unit Cost]]</f>
        <v>421017.92000000004</v>
      </c>
      <c r="M1032" s="9">
        <f>tbl_salesdata[[#This Row],[Units Sold]]*tbl_salesdata[[#This Row],[Unit Price]]</f>
        <v>522270.42000000004</v>
      </c>
      <c r="N1032" s="9">
        <f>tbl_salesdata[[#This Row],[Total Sales]]-tbl_salesdata[[#This Row],[Total Cost]]</f>
        <v>101252.5</v>
      </c>
      <c r="O1032">
        <f>tbl_salesdata[[#This Row],[Ship Date]]-tbl_salesdata[[#This Row],[Order Date]]</f>
        <v>18</v>
      </c>
      <c r="P1032">
        <f>WEEKDAY(tbl_salesdata[[#This Row],[Order Date]],2)</f>
        <v>3</v>
      </c>
      <c r="Q1032" t="str">
        <f>TEXT(tbl_salesdata[[#This Row],[Order Date]],"dddd")</f>
        <v>Wednesday</v>
      </c>
      <c r="R1032" t="str">
        <f>IF(tbl_salesdata[[#This Row],[Weekdaynum]]&gt;5,"Yes","No")</f>
        <v>No</v>
      </c>
    </row>
    <row r="1033" spans="1:21" hidden="1" x14ac:dyDescent="0.35">
      <c r="A1033">
        <v>427385604</v>
      </c>
      <c r="B1033" s="3">
        <v>44334</v>
      </c>
      <c r="C1033" s="3">
        <v>44337</v>
      </c>
      <c r="D1033" t="s">
        <v>157</v>
      </c>
      <c r="E1033" t="s">
        <v>24</v>
      </c>
      <c r="F1033" t="s">
        <v>47</v>
      </c>
      <c r="G1033" t="s">
        <v>18</v>
      </c>
      <c r="H1033" t="s">
        <v>34</v>
      </c>
      <c r="I1033" s="9">
        <v>1752</v>
      </c>
      <c r="J1033" s="9">
        <v>421.89</v>
      </c>
      <c r="K1033" s="9">
        <v>364.69</v>
      </c>
      <c r="L1033" s="9">
        <f>tbl_salesdata[[#This Row],[Units Sold]]*tbl_salesdata[[#This Row],[Unit Cost]]</f>
        <v>638936.88</v>
      </c>
      <c r="M1033" s="9">
        <f>tbl_salesdata[[#This Row],[Units Sold]]*tbl_salesdata[[#This Row],[Unit Price]]</f>
        <v>739151.28</v>
      </c>
      <c r="N1033" s="9">
        <f>tbl_salesdata[[#This Row],[Total Sales]]-tbl_salesdata[[#This Row],[Total Cost]]</f>
        <v>100214.40000000002</v>
      </c>
      <c r="O1033">
        <f>tbl_salesdata[[#This Row],[Ship Date]]-tbl_salesdata[[#This Row],[Order Date]]</f>
        <v>3</v>
      </c>
      <c r="P1033">
        <f>WEEKDAY(tbl_salesdata[[#This Row],[Order Date]],2)</f>
        <v>2</v>
      </c>
      <c r="Q1033" t="str">
        <f>TEXT(tbl_salesdata[[#This Row],[Order Date]],"dddd")</f>
        <v>Tuesday</v>
      </c>
      <c r="R1033" t="str">
        <f>IF(tbl_salesdata[[#This Row],[Weekdaynum]]&gt;5,"Yes","No")</f>
        <v>No</v>
      </c>
    </row>
    <row r="1034" spans="1:21" hidden="1" x14ac:dyDescent="0.35">
      <c r="A1034">
        <v>720878922</v>
      </c>
      <c r="B1034" s="3">
        <v>44004</v>
      </c>
      <c r="C1034" s="3">
        <v>44011</v>
      </c>
      <c r="D1034" t="s">
        <v>113</v>
      </c>
      <c r="E1034" t="s">
        <v>21</v>
      </c>
      <c r="F1034" t="s">
        <v>13</v>
      </c>
      <c r="G1034" t="s">
        <v>14</v>
      </c>
      <c r="H1034" t="s">
        <v>34</v>
      </c>
      <c r="I1034" s="9">
        <v>2948</v>
      </c>
      <c r="J1034" s="9">
        <v>255.28</v>
      </c>
      <c r="K1034" s="9">
        <v>159.41999999999999</v>
      </c>
      <c r="L1034" s="9">
        <f>tbl_salesdata[[#This Row],[Units Sold]]*tbl_salesdata[[#This Row],[Unit Cost]]</f>
        <v>469970.16</v>
      </c>
      <c r="M1034" s="9">
        <f>tbl_salesdata[[#This Row],[Units Sold]]*tbl_salesdata[[#This Row],[Unit Price]]</f>
        <v>752565.44000000006</v>
      </c>
      <c r="N1034" s="9">
        <f>tbl_salesdata[[#This Row],[Total Sales]]-tbl_salesdata[[#This Row],[Total Cost]]</f>
        <v>282595.28000000009</v>
      </c>
      <c r="O1034">
        <f>tbl_salesdata[[#This Row],[Ship Date]]-tbl_salesdata[[#This Row],[Order Date]]</f>
        <v>7</v>
      </c>
      <c r="P1034">
        <f>WEEKDAY(tbl_salesdata[[#This Row],[Order Date]],2)</f>
        <v>1</v>
      </c>
      <c r="Q1034" t="str">
        <f>TEXT(tbl_salesdata[[#This Row],[Order Date]],"dddd")</f>
        <v>Monday</v>
      </c>
      <c r="R1034" t="str">
        <f>IF(tbl_salesdata[[#This Row],[Weekdaynum]]&gt;5,"Yes","No")</f>
        <v>No</v>
      </c>
    </row>
    <row r="1035" spans="1:21" x14ac:dyDescent="0.35">
      <c r="A1035">
        <v>725645959</v>
      </c>
      <c r="B1035" s="3">
        <v>44051</v>
      </c>
      <c r="C1035" s="3">
        <v>44069</v>
      </c>
      <c r="D1035" t="s">
        <v>141</v>
      </c>
      <c r="E1035" t="s">
        <v>38</v>
      </c>
      <c r="F1035" t="s">
        <v>40</v>
      </c>
      <c r="G1035" t="s">
        <v>14</v>
      </c>
      <c r="H1035" t="s">
        <v>19</v>
      </c>
      <c r="I1035" s="9">
        <v>3620</v>
      </c>
      <c r="J1035" s="9">
        <v>651.21</v>
      </c>
      <c r="K1035" s="9">
        <v>524.96</v>
      </c>
      <c r="L1035" s="9">
        <f>tbl_salesdata[[#This Row],[Units Sold]]*tbl_salesdata[[#This Row],[Unit Cost]]</f>
        <v>1900355.2000000002</v>
      </c>
      <c r="M1035" s="9">
        <f>tbl_salesdata[[#This Row],[Units Sold]]*tbl_salesdata[[#This Row],[Unit Price]]</f>
        <v>2357380.2000000002</v>
      </c>
      <c r="N1035" s="9">
        <f>tbl_salesdata[[#This Row],[Total Sales]]-tbl_salesdata[[#This Row],[Total Cost]]</f>
        <v>457025</v>
      </c>
      <c r="O1035">
        <f>tbl_salesdata[[#This Row],[Ship Date]]-tbl_salesdata[[#This Row],[Order Date]]</f>
        <v>18</v>
      </c>
      <c r="P1035">
        <f>WEEKDAY(tbl_salesdata[[#This Row],[Order Date]],2)</f>
        <v>6</v>
      </c>
      <c r="Q1035" t="str">
        <f>TEXT(tbl_salesdata[[#This Row],[Order Date]],"dddd")</f>
        <v>Saturday</v>
      </c>
      <c r="R1035" t="str">
        <f>IF(tbl_salesdata[[#This Row],[Weekdaynum]]&gt;5,"Yes","No")</f>
        <v>Yes</v>
      </c>
    </row>
    <row r="1036" spans="1:21" hidden="1" x14ac:dyDescent="0.35">
      <c r="A1036">
        <v>613845479</v>
      </c>
      <c r="B1036" s="3">
        <v>42867</v>
      </c>
      <c r="C1036" s="3">
        <v>42871</v>
      </c>
      <c r="D1036" t="s">
        <v>157</v>
      </c>
      <c r="E1036" t="s">
        <v>24</v>
      </c>
      <c r="F1036" t="s">
        <v>56</v>
      </c>
      <c r="G1036" t="s">
        <v>18</v>
      </c>
      <c r="H1036" t="s">
        <v>34</v>
      </c>
      <c r="I1036" s="9">
        <v>9373</v>
      </c>
      <c r="J1036" s="9">
        <v>9.33</v>
      </c>
      <c r="K1036" s="9">
        <v>6.92</v>
      </c>
      <c r="L1036" s="9">
        <f>tbl_salesdata[[#This Row],[Units Sold]]*tbl_salesdata[[#This Row],[Unit Cost]]</f>
        <v>64861.159999999996</v>
      </c>
      <c r="M1036" s="9">
        <f>tbl_salesdata[[#This Row],[Units Sold]]*tbl_salesdata[[#This Row],[Unit Price]]</f>
        <v>87450.09</v>
      </c>
      <c r="N1036" s="9">
        <f>tbl_salesdata[[#This Row],[Total Sales]]-tbl_salesdata[[#This Row],[Total Cost]]</f>
        <v>22588.93</v>
      </c>
      <c r="O1036">
        <f>tbl_salesdata[[#This Row],[Ship Date]]-tbl_salesdata[[#This Row],[Order Date]]</f>
        <v>4</v>
      </c>
      <c r="P1036">
        <f>WEEKDAY(tbl_salesdata[[#This Row],[Order Date]],2)</f>
        <v>5</v>
      </c>
      <c r="Q1036" t="str">
        <f>TEXT(tbl_salesdata[[#This Row],[Order Date]],"dddd")</f>
        <v>Friday</v>
      </c>
      <c r="R1036" t="str">
        <f>IF(tbl_salesdata[[#This Row],[Weekdaynum]]&gt;5,"Yes","No")</f>
        <v>No</v>
      </c>
      <c r="U1036">
        <f>COUNTIF(B1:B4995,"cancelled")</f>
        <v>0</v>
      </c>
    </row>
    <row r="1037" spans="1:21" hidden="1" x14ac:dyDescent="0.35">
      <c r="A1037">
        <v>980603873</v>
      </c>
      <c r="B1037" s="3">
        <v>44353</v>
      </c>
      <c r="C1037" s="3">
        <v>44371</v>
      </c>
      <c r="D1037" t="s">
        <v>177</v>
      </c>
      <c r="E1037" t="s">
        <v>24</v>
      </c>
      <c r="F1037" t="s">
        <v>25</v>
      </c>
      <c r="G1037" t="s">
        <v>18</v>
      </c>
      <c r="H1037" t="s">
        <v>34</v>
      </c>
      <c r="I1037" s="9">
        <v>1332</v>
      </c>
      <c r="J1037" s="9">
        <v>205.7</v>
      </c>
      <c r="K1037" s="9">
        <v>117.11</v>
      </c>
      <c r="L1037" s="9">
        <f>tbl_salesdata[[#This Row],[Units Sold]]*tbl_salesdata[[#This Row],[Unit Cost]]</f>
        <v>155990.51999999999</v>
      </c>
      <c r="M1037" s="9">
        <f>tbl_salesdata[[#This Row],[Units Sold]]*tbl_salesdata[[#This Row],[Unit Price]]</f>
        <v>273992.39999999997</v>
      </c>
      <c r="N1037" s="9">
        <f>tbl_salesdata[[#This Row],[Total Sales]]-tbl_salesdata[[#This Row],[Total Cost]]</f>
        <v>118001.87999999998</v>
      </c>
      <c r="O1037">
        <f>tbl_salesdata[[#This Row],[Ship Date]]-tbl_salesdata[[#This Row],[Order Date]]</f>
        <v>18</v>
      </c>
      <c r="P1037">
        <f>WEEKDAY(tbl_salesdata[[#This Row],[Order Date]],2)</f>
        <v>7</v>
      </c>
      <c r="Q1037" t="str">
        <f>TEXT(tbl_salesdata[[#This Row],[Order Date]],"dddd")</f>
        <v>Sunday</v>
      </c>
      <c r="R1037" t="str">
        <f>IF(tbl_salesdata[[#This Row],[Weekdaynum]]&gt;5,"Yes","No")</f>
        <v>Yes</v>
      </c>
    </row>
    <row r="1038" spans="1:21" x14ac:dyDescent="0.35">
      <c r="A1038">
        <v>300911939</v>
      </c>
      <c r="B1038" s="3">
        <v>42098</v>
      </c>
      <c r="C1038" s="3">
        <v>42099</v>
      </c>
      <c r="D1038" t="s">
        <v>154</v>
      </c>
      <c r="E1038" t="s">
        <v>12</v>
      </c>
      <c r="F1038" t="s">
        <v>42</v>
      </c>
      <c r="G1038" t="s">
        <v>14</v>
      </c>
      <c r="H1038" t="s">
        <v>19</v>
      </c>
      <c r="I1038" s="9">
        <v>5384</v>
      </c>
      <c r="J1038" s="9">
        <v>437.2</v>
      </c>
      <c r="K1038" s="9">
        <v>263.33</v>
      </c>
      <c r="L1038" s="9">
        <f>tbl_salesdata[[#This Row],[Units Sold]]*tbl_salesdata[[#This Row],[Unit Cost]]</f>
        <v>1417768.72</v>
      </c>
      <c r="M1038" s="9">
        <f>tbl_salesdata[[#This Row],[Units Sold]]*tbl_salesdata[[#This Row],[Unit Price]]</f>
        <v>2353884.7999999998</v>
      </c>
      <c r="N1038" s="9">
        <f>tbl_salesdata[[#This Row],[Total Sales]]-tbl_salesdata[[#This Row],[Total Cost]]</f>
        <v>936116.07999999984</v>
      </c>
      <c r="O1038">
        <f>tbl_salesdata[[#This Row],[Ship Date]]-tbl_salesdata[[#This Row],[Order Date]]</f>
        <v>1</v>
      </c>
      <c r="P1038">
        <f>WEEKDAY(tbl_salesdata[[#This Row],[Order Date]],2)</f>
        <v>6</v>
      </c>
      <c r="Q1038" t="str">
        <f>TEXT(tbl_salesdata[[#This Row],[Order Date]],"dddd")</f>
        <v>Saturday</v>
      </c>
      <c r="R1038" t="str">
        <f>IF(tbl_salesdata[[#This Row],[Weekdaynum]]&gt;5,"Yes","No")</f>
        <v>Yes</v>
      </c>
    </row>
    <row r="1039" spans="1:21" hidden="1" x14ac:dyDescent="0.35">
      <c r="A1039">
        <v>950227534</v>
      </c>
      <c r="B1039" s="3">
        <v>43762</v>
      </c>
      <c r="C1039" s="3">
        <v>43772</v>
      </c>
      <c r="D1039" t="s">
        <v>82</v>
      </c>
      <c r="E1039" t="s">
        <v>32</v>
      </c>
      <c r="F1039" t="s">
        <v>76</v>
      </c>
      <c r="G1039" t="s">
        <v>18</v>
      </c>
      <c r="H1039" t="s">
        <v>26</v>
      </c>
      <c r="I1039" s="9">
        <v>2298</v>
      </c>
      <c r="J1039" s="9">
        <v>668.27</v>
      </c>
      <c r="K1039" s="9">
        <v>502.54</v>
      </c>
      <c r="L1039" s="9">
        <f>tbl_salesdata[[#This Row],[Units Sold]]*tbl_salesdata[[#This Row],[Unit Cost]]</f>
        <v>1154836.9200000002</v>
      </c>
      <c r="M1039" s="9">
        <f>tbl_salesdata[[#This Row],[Units Sold]]*tbl_salesdata[[#This Row],[Unit Price]]</f>
        <v>1535684.46</v>
      </c>
      <c r="N1039" s="9">
        <f>tbl_salesdata[[#This Row],[Total Sales]]-tbl_salesdata[[#This Row],[Total Cost]]</f>
        <v>380847.5399999998</v>
      </c>
      <c r="O1039">
        <f>tbl_salesdata[[#This Row],[Ship Date]]-tbl_salesdata[[#This Row],[Order Date]]</f>
        <v>10</v>
      </c>
      <c r="P1039">
        <f>WEEKDAY(tbl_salesdata[[#This Row],[Order Date]],2)</f>
        <v>4</v>
      </c>
      <c r="Q1039" t="str">
        <f>TEXT(tbl_salesdata[[#This Row],[Order Date]],"dddd")</f>
        <v>Thursday</v>
      </c>
      <c r="R1039" t="str">
        <f>IF(tbl_salesdata[[#This Row],[Weekdaynum]]&gt;5,"Yes","No")</f>
        <v>No</v>
      </c>
    </row>
    <row r="1040" spans="1:21" hidden="1" x14ac:dyDescent="0.35">
      <c r="A1040">
        <v>392252957</v>
      </c>
      <c r="B1040" s="3">
        <v>42008</v>
      </c>
      <c r="C1040" s="3">
        <v>42027</v>
      </c>
      <c r="D1040" t="s">
        <v>168</v>
      </c>
      <c r="E1040" t="s">
        <v>21</v>
      </c>
      <c r="F1040" t="s">
        <v>25</v>
      </c>
      <c r="G1040" t="s">
        <v>18</v>
      </c>
      <c r="H1040" t="s">
        <v>15</v>
      </c>
      <c r="I1040" s="9">
        <v>5222</v>
      </c>
      <c r="J1040" s="9">
        <v>205.7</v>
      </c>
      <c r="K1040" s="9">
        <v>117.11</v>
      </c>
      <c r="L1040" s="9">
        <f>tbl_salesdata[[#This Row],[Units Sold]]*tbl_salesdata[[#This Row],[Unit Cost]]</f>
        <v>611548.42000000004</v>
      </c>
      <c r="M1040" s="9">
        <f>tbl_salesdata[[#This Row],[Units Sold]]*tbl_salesdata[[#This Row],[Unit Price]]</f>
        <v>1074165.3999999999</v>
      </c>
      <c r="N1040" s="9">
        <f>tbl_salesdata[[#This Row],[Total Sales]]-tbl_salesdata[[#This Row],[Total Cost]]</f>
        <v>462616.97999999986</v>
      </c>
      <c r="O1040">
        <f>tbl_salesdata[[#This Row],[Ship Date]]-tbl_salesdata[[#This Row],[Order Date]]</f>
        <v>19</v>
      </c>
      <c r="P1040">
        <f>WEEKDAY(tbl_salesdata[[#This Row],[Order Date]],2)</f>
        <v>7</v>
      </c>
      <c r="Q1040" t="str">
        <f>TEXT(tbl_salesdata[[#This Row],[Order Date]],"dddd")</f>
        <v>Sunday</v>
      </c>
      <c r="R1040" t="str">
        <f>IF(tbl_salesdata[[#This Row],[Weekdaynum]]&gt;5,"Yes","No")</f>
        <v>Yes</v>
      </c>
    </row>
    <row r="1041" spans="1:18" hidden="1" x14ac:dyDescent="0.35">
      <c r="A1041">
        <v>682381713</v>
      </c>
      <c r="B1041" s="3">
        <v>43282</v>
      </c>
      <c r="C1041" s="3">
        <v>43285</v>
      </c>
      <c r="D1041" t="s">
        <v>73</v>
      </c>
      <c r="E1041" t="s">
        <v>24</v>
      </c>
      <c r="F1041" t="s">
        <v>30</v>
      </c>
      <c r="G1041" t="s">
        <v>14</v>
      </c>
      <c r="H1041" t="s">
        <v>15</v>
      </c>
      <c r="I1041" s="9">
        <v>768</v>
      </c>
      <c r="J1041" s="9">
        <v>81.73</v>
      </c>
      <c r="K1041" s="9">
        <v>56.67</v>
      </c>
      <c r="L1041" s="9">
        <f>tbl_salesdata[[#This Row],[Units Sold]]*tbl_salesdata[[#This Row],[Unit Cost]]</f>
        <v>43522.559999999998</v>
      </c>
      <c r="M1041" s="9">
        <f>tbl_salesdata[[#This Row],[Units Sold]]*tbl_salesdata[[#This Row],[Unit Price]]</f>
        <v>62768.639999999999</v>
      </c>
      <c r="N1041" s="9">
        <f>tbl_salesdata[[#This Row],[Total Sales]]-tbl_salesdata[[#This Row],[Total Cost]]</f>
        <v>19246.080000000002</v>
      </c>
      <c r="O1041">
        <f>tbl_salesdata[[#This Row],[Ship Date]]-tbl_salesdata[[#This Row],[Order Date]]</f>
        <v>3</v>
      </c>
      <c r="P1041">
        <f>WEEKDAY(tbl_salesdata[[#This Row],[Order Date]],2)</f>
        <v>7</v>
      </c>
      <c r="Q1041" t="str">
        <f>TEXT(tbl_salesdata[[#This Row],[Order Date]],"dddd")</f>
        <v>Sunday</v>
      </c>
      <c r="R1041" t="str">
        <f>IF(tbl_salesdata[[#This Row],[Weekdaynum]]&gt;5,"Yes","No")</f>
        <v>Yes</v>
      </c>
    </row>
    <row r="1042" spans="1:18" hidden="1" x14ac:dyDescent="0.35">
      <c r="A1042">
        <v>790975129</v>
      </c>
      <c r="B1042" s="3">
        <v>44335</v>
      </c>
      <c r="C1042" s="3">
        <v>44356</v>
      </c>
      <c r="D1042" t="s">
        <v>69</v>
      </c>
      <c r="E1042" t="s">
        <v>38</v>
      </c>
      <c r="F1042" t="s">
        <v>33</v>
      </c>
      <c r="G1042" t="s">
        <v>14</v>
      </c>
      <c r="H1042" t="s">
        <v>34</v>
      </c>
      <c r="I1042" s="9">
        <v>5973</v>
      </c>
      <c r="J1042" s="9">
        <v>109.28</v>
      </c>
      <c r="K1042" s="9">
        <v>35.840000000000003</v>
      </c>
      <c r="L1042" s="9">
        <f>tbl_salesdata[[#This Row],[Units Sold]]*tbl_salesdata[[#This Row],[Unit Cost]]</f>
        <v>214072.32000000001</v>
      </c>
      <c r="M1042" s="9">
        <f>tbl_salesdata[[#This Row],[Units Sold]]*tbl_salesdata[[#This Row],[Unit Price]]</f>
        <v>652729.44000000006</v>
      </c>
      <c r="N1042" s="9">
        <f>tbl_salesdata[[#This Row],[Total Sales]]-tbl_salesdata[[#This Row],[Total Cost]]</f>
        <v>438657.12000000005</v>
      </c>
      <c r="O1042">
        <f>tbl_salesdata[[#This Row],[Ship Date]]-tbl_salesdata[[#This Row],[Order Date]]</f>
        <v>21</v>
      </c>
      <c r="P1042">
        <f>WEEKDAY(tbl_salesdata[[#This Row],[Order Date]],2)</f>
        <v>3</v>
      </c>
      <c r="Q1042" t="str">
        <f>TEXT(tbl_salesdata[[#This Row],[Order Date]],"dddd")</f>
        <v>Wednesday</v>
      </c>
      <c r="R1042" t="str">
        <f>IF(tbl_salesdata[[#This Row],[Weekdaynum]]&gt;5,"Yes","No")</f>
        <v>No</v>
      </c>
    </row>
    <row r="1043" spans="1:18" hidden="1" x14ac:dyDescent="0.35">
      <c r="A1043">
        <v>658707034</v>
      </c>
      <c r="B1043" s="3">
        <v>42801</v>
      </c>
      <c r="C1043" s="3">
        <v>42810</v>
      </c>
      <c r="D1043" t="s">
        <v>150</v>
      </c>
      <c r="E1043" t="s">
        <v>38</v>
      </c>
      <c r="F1043" t="s">
        <v>42</v>
      </c>
      <c r="G1043" t="s">
        <v>18</v>
      </c>
      <c r="H1043" t="s">
        <v>26</v>
      </c>
      <c r="I1043" s="9">
        <v>4904</v>
      </c>
      <c r="J1043" s="9">
        <v>437.2</v>
      </c>
      <c r="K1043" s="9">
        <v>263.33</v>
      </c>
      <c r="L1043" s="9">
        <f>tbl_salesdata[[#This Row],[Units Sold]]*tbl_salesdata[[#This Row],[Unit Cost]]</f>
        <v>1291370.3199999998</v>
      </c>
      <c r="M1043" s="9">
        <f>tbl_salesdata[[#This Row],[Units Sold]]*tbl_salesdata[[#This Row],[Unit Price]]</f>
        <v>2144028.7999999998</v>
      </c>
      <c r="N1043" s="9">
        <f>tbl_salesdata[[#This Row],[Total Sales]]-tbl_salesdata[[#This Row],[Total Cost]]</f>
        <v>852658.48</v>
      </c>
      <c r="O1043">
        <f>tbl_salesdata[[#This Row],[Ship Date]]-tbl_salesdata[[#This Row],[Order Date]]</f>
        <v>9</v>
      </c>
      <c r="P1043">
        <f>WEEKDAY(tbl_salesdata[[#This Row],[Order Date]],2)</f>
        <v>2</v>
      </c>
      <c r="Q1043" t="str">
        <f>TEXT(tbl_salesdata[[#This Row],[Order Date]],"dddd")</f>
        <v>Tuesday</v>
      </c>
      <c r="R1043" t="str">
        <f>IF(tbl_salesdata[[#This Row],[Weekdaynum]]&gt;5,"Yes","No")</f>
        <v>No</v>
      </c>
    </row>
    <row r="1044" spans="1:18" hidden="1" x14ac:dyDescent="0.35">
      <c r="A1044">
        <v>746563756</v>
      </c>
      <c r="B1044" s="3">
        <v>43173</v>
      </c>
      <c r="C1044" s="3">
        <v>43194</v>
      </c>
      <c r="D1044" t="s">
        <v>125</v>
      </c>
      <c r="E1044" t="s">
        <v>21</v>
      </c>
      <c r="F1044" t="s">
        <v>42</v>
      </c>
      <c r="G1044" t="s">
        <v>18</v>
      </c>
      <c r="H1044" t="s">
        <v>19</v>
      </c>
      <c r="I1044" s="9">
        <v>3661</v>
      </c>
      <c r="J1044" s="9">
        <v>437.2</v>
      </c>
      <c r="K1044" s="9">
        <v>263.33</v>
      </c>
      <c r="L1044" s="9">
        <f>tbl_salesdata[[#This Row],[Units Sold]]*tbl_salesdata[[#This Row],[Unit Cost]]</f>
        <v>964051.12999999989</v>
      </c>
      <c r="M1044" s="9">
        <f>tbl_salesdata[[#This Row],[Units Sold]]*tbl_salesdata[[#This Row],[Unit Price]]</f>
        <v>1600589.2</v>
      </c>
      <c r="N1044" s="9">
        <f>tbl_salesdata[[#This Row],[Total Sales]]-tbl_salesdata[[#This Row],[Total Cost]]</f>
        <v>636538.07000000007</v>
      </c>
      <c r="O1044">
        <f>tbl_salesdata[[#This Row],[Ship Date]]-tbl_salesdata[[#This Row],[Order Date]]</f>
        <v>21</v>
      </c>
      <c r="P1044">
        <f>WEEKDAY(tbl_salesdata[[#This Row],[Order Date]],2)</f>
        <v>3</v>
      </c>
      <c r="Q1044" t="str">
        <f>TEXT(tbl_salesdata[[#This Row],[Order Date]],"dddd")</f>
        <v>Wednesday</v>
      </c>
      <c r="R1044" t="str">
        <f>IF(tbl_salesdata[[#This Row],[Weekdaynum]]&gt;5,"Yes","No")</f>
        <v>No</v>
      </c>
    </row>
    <row r="1045" spans="1:18" hidden="1" x14ac:dyDescent="0.35">
      <c r="A1045">
        <v>685844123</v>
      </c>
      <c r="B1045" s="3">
        <v>43942</v>
      </c>
      <c r="C1045" s="3">
        <v>43948</v>
      </c>
      <c r="D1045" t="s">
        <v>59</v>
      </c>
      <c r="E1045" t="s">
        <v>12</v>
      </c>
      <c r="F1045" t="s">
        <v>56</v>
      </c>
      <c r="G1045" t="s">
        <v>18</v>
      </c>
      <c r="H1045" t="s">
        <v>15</v>
      </c>
      <c r="I1045" s="9">
        <v>5372</v>
      </c>
      <c r="J1045" s="9">
        <v>9.33</v>
      </c>
      <c r="K1045" s="9">
        <v>6.92</v>
      </c>
      <c r="L1045" s="9">
        <f>tbl_salesdata[[#This Row],[Units Sold]]*tbl_salesdata[[#This Row],[Unit Cost]]</f>
        <v>37174.239999999998</v>
      </c>
      <c r="M1045" s="9">
        <f>tbl_salesdata[[#This Row],[Units Sold]]*tbl_salesdata[[#This Row],[Unit Price]]</f>
        <v>50120.76</v>
      </c>
      <c r="N1045" s="9">
        <f>tbl_salesdata[[#This Row],[Total Sales]]-tbl_salesdata[[#This Row],[Total Cost]]</f>
        <v>12946.520000000004</v>
      </c>
      <c r="O1045">
        <f>tbl_salesdata[[#This Row],[Ship Date]]-tbl_salesdata[[#This Row],[Order Date]]</f>
        <v>6</v>
      </c>
      <c r="P1045">
        <f>WEEKDAY(tbl_salesdata[[#This Row],[Order Date]],2)</f>
        <v>2</v>
      </c>
      <c r="Q1045" t="str">
        <f>TEXT(tbl_salesdata[[#This Row],[Order Date]],"dddd")</f>
        <v>Tuesday</v>
      </c>
      <c r="R1045" t="str">
        <f>IF(tbl_salesdata[[#This Row],[Weekdaynum]]&gt;5,"Yes","No")</f>
        <v>No</v>
      </c>
    </row>
    <row r="1046" spans="1:18" x14ac:dyDescent="0.35">
      <c r="A1046">
        <v>263537824</v>
      </c>
      <c r="B1046" s="3">
        <v>42259</v>
      </c>
      <c r="C1046" s="3">
        <v>42274</v>
      </c>
      <c r="D1046" t="s">
        <v>114</v>
      </c>
      <c r="E1046" t="s">
        <v>38</v>
      </c>
      <c r="F1046" t="s">
        <v>47</v>
      </c>
      <c r="G1046" t="s">
        <v>18</v>
      </c>
      <c r="H1046" t="s">
        <v>15</v>
      </c>
      <c r="I1046" s="9">
        <v>5553</v>
      </c>
      <c r="J1046" s="9">
        <v>421.89</v>
      </c>
      <c r="K1046" s="9">
        <v>364.69</v>
      </c>
      <c r="L1046" s="9">
        <f>tbl_salesdata[[#This Row],[Units Sold]]*tbl_salesdata[[#This Row],[Unit Cost]]</f>
        <v>2025123.57</v>
      </c>
      <c r="M1046" s="9">
        <f>tbl_salesdata[[#This Row],[Units Sold]]*tbl_salesdata[[#This Row],[Unit Price]]</f>
        <v>2342755.17</v>
      </c>
      <c r="N1046" s="9">
        <f>tbl_salesdata[[#This Row],[Total Sales]]-tbl_salesdata[[#This Row],[Total Cost]]</f>
        <v>317631.59999999986</v>
      </c>
      <c r="O1046">
        <f>tbl_salesdata[[#This Row],[Ship Date]]-tbl_salesdata[[#This Row],[Order Date]]</f>
        <v>15</v>
      </c>
      <c r="P1046">
        <f>WEEKDAY(tbl_salesdata[[#This Row],[Order Date]],2)</f>
        <v>6</v>
      </c>
      <c r="Q1046" t="str">
        <f>TEXT(tbl_salesdata[[#This Row],[Order Date]],"dddd")</f>
        <v>Saturday</v>
      </c>
      <c r="R1046" t="str">
        <f>IF(tbl_salesdata[[#This Row],[Weekdaynum]]&gt;5,"Yes","No")</f>
        <v>Yes</v>
      </c>
    </row>
    <row r="1047" spans="1:18" hidden="1" x14ac:dyDescent="0.35">
      <c r="A1047">
        <v>795433604</v>
      </c>
      <c r="B1047" s="3">
        <v>43439</v>
      </c>
      <c r="C1047" s="3">
        <v>43440</v>
      </c>
      <c r="D1047" t="s">
        <v>112</v>
      </c>
      <c r="E1047" t="s">
        <v>12</v>
      </c>
      <c r="F1047" t="s">
        <v>17</v>
      </c>
      <c r="G1047" t="s">
        <v>14</v>
      </c>
      <c r="H1047" t="s">
        <v>26</v>
      </c>
      <c r="I1047" s="9">
        <v>5335</v>
      </c>
      <c r="J1047" s="9">
        <v>152.58000000000001</v>
      </c>
      <c r="K1047" s="9">
        <v>97.44</v>
      </c>
      <c r="L1047" s="9">
        <f>tbl_salesdata[[#This Row],[Units Sold]]*tbl_salesdata[[#This Row],[Unit Cost]]</f>
        <v>519842.39999999997</v>
      </c>
      <c r="M1047" s="9">
        <f>tbl_salesdata[[#This Row],[Units Sold]]*tbl_salesdata[[#This Row],[Unit Price]]</f>
        <v>814014.3</v>
      </c>
      <c r="N1047" s="9">
        <f>tbl_salesdata[[#This Row],[Total Sales]]-tbl_salesdata[[#This Row],[Total Cost]]</f>
        <v>294171.90000000008</v>
      </c>
      <c r="O1047">
        <f>tbl_salesdata[[#This Row],[Ship Date]]-tbl_salesdata[[#This Row],[Order Date]]</f>
        <v>1</v>
      </c>
      <c r="P1047">
        <f>WEEKDAY(tbl_salesdata[[#This Row],[Order Date]],2)</f>
        <v>3</v>
      </c>
      <c r="Q1047" t="str">
        <f>TEXT(tbl_salesdata[[#This Row],[Order Date]],"dddd")</f>
        <v>Wednesday</v>
      </c>
      <c r="R1047" t="str">
        <f>IF(tbl_salesdata[[#This Row],[Weekdaynum]]&gt;5,"Yes","No")</f>
        <v>No</v>
      </c>
    </row>
    <row r="1048" spans="1:18" hidden="1" x14ac:dyDescent="0.35">
      <c r="A1048">
        <v>129902875</v>
      </c>
      <c r="B1048" s="3">
        <v>43180</v>
      </c>
      <c r="C1048" s="3">
        <v>43192</v>
      </c>
      <c r="D1048" t="s">
        <v>49</v>
      </c>
      <c r="E1048" t="s">
        <v>21</v>
      </c>
      <c r="F1048" t="s">
        <v>76</v>
      </c>
      <c r="G1048" t="s">
        <v>14</v>
      </c>
      <c r="H1048" t="s">
        <v>19</v>
      </c>
      <c r="I1048" s="9">
        <v>2</v>
      </c>
      <c r="J1048" s="9">
        <v>668.27</v>
      </c>
      <c r="K1048" s="9">
        <v>502.54</v>
      </c>
      <c r="L1048" s="9">
        <f>tbl_salesdata[[#This Row],[Units Sold]]*tbl_salesdata[[#This Row],[Unit Cost]]</f>
        <v>1005.08</v>
      </c>
      <c r="M1048" s="9">
        <f>tbl_salesdata[[#This Row],[Units Sold]]*tbl_salesdata[[#This Row],[Unit Price]]</f>
        <v>1336.54</v>
      </c>
      <c r="N1048" s="9">
        <f>tbl_salesdata[[#This Row],[Total Sales]]-tbl_salesdata[[#This Row],[Total Cost]]</f>
        <v>331.45999999999992</v>
      </c>
      <c r="O1048">
        <f>tbl_salesdata[[#This Row],[Ship Date]]-tbl_salesdata[[#This Row],[Order Date]]</f>
        <v>12</v>
      </c>
      <c r="P1048">
        <f>WEEKDAY(tbl_salesdata[[#This Row],[Order Date]],2)</f>
        <v>3</v>
      </c>
      <c r="Q1048" t="str">
        <f>TEXT(tbl_salesdata[[#This Row],[Order Date]],"dddd")</f>
        <v>Wednesday</v>
      </c>
      <c r="R1048" t="str">
        <f>IF(tbl_salesdata[[#This Row],[Weekdaynum]]&gt;5,"Yes","No")</f>
        <v>No</v>
      </c>
    </row>
    <row r="1049" spans="1:18" hidden="1" x14ac:dyDescent="0.35">
      <c r="A1049">
        <v>344116103</v>
      </c>
      <c r="B1049" s="3">
        <v>44456</v>
      </c>
      <c r="C1049" s="3">
        <v>44472</v>
      </c>
      <c r="D1049" t="s">
        <v>82</v>
      </c>
      <c r="E1049" t="s">
        <v>32</v>
      </c>
      <c r="F1049" t="s">
        <v>40</v>
      </c>
      <c r="G1049" t="s">
        <v>18</v>
      </c>
      <c r="H1049" t="s">
        <v>15</v>
      </c>
      <c r="I1049" s="9">
        <v>457</v>
      </c>
      <c r="J1049" s="9">
        <v>651.21</v>
      </c>
      <c r="K1049" s="9">
        <v>524.96</v>
      </c>
      <c r="L1049" s="9">
        <f>tbl_salesdata[[#This Row],[Units Sold]]*tbl_salesdata[[#This Row],[Unit Cost]]</f>
        <v>239906.72000000003</v>
      </c>
      <c r="M1049" s="9">
        <f>tbl_salesdata[[#This Row],[Units Sold]]*tbl_salesdata[[#This Row],[Unit Price]]</f>
        <v>297602.97000000003</v>
      </c>
      <c r="N1049" s="9">
        <f>tbl_salesdata[[#This Row],[Total Sales]]-tbl_salesdata[[#This Row],[Total Cost]]</f>
        <v>57696.25</v>
      </c>
      <c r="O1049">
        <f>tbl_salesdata[[#This Row],[Ship Date]]-tbl_salesdata[[#This Row],[Order Date]]</f>
        <v>16</v>
      </c>
      <c r="P1049">
        <f>WEEKDAY(tbl_salesdata[[#This Row],[Order Date]],2)</f>
        <v>5</v>
      </c>
      <c r="Q1049" t="str">
        <f>TEXT(tbl_salesdata[[#This Row],[Order Date]],"dddd")</f>
        <v>Friday</v>
      </c>
      <c r="R1049" t="str">
        <f>IF(tbl_salesdata[[#This Row],[Weekdaynum]]&gt;5,"Yes","No")</f>
        <v>No</v>
      </c>
    </row>
    <row r="1050" spans="1:18" x14ac:dyDescent="0.35">
      <c r="A1050">
        <v>807052075</v>
      </c>
      <c r="B1050" s="3">
        <v>42847</v>
      </c>
      <c r="C1050" s="3">
        <v>42852</v>
      </c>
      <c r="D1050" t="s">
        <v>198</v>
      </c>
      <c r="E1050" t="s">
        <v>38</v>
      </c>
      <c r="F1050" t="s">
        <v>40</v>
      </c>
      <c r="G1050" t="s">
        <v>18</v>
      </c>
      <c r="H1050" t="s">
        <v>19</v>
      </c>
      <c r="I1050" s="9">
        <v>3498</v>
      </c>
      <c r="J1050" s="9">
        <v>651.21</v>
      </c>
      <c r="K1050" s="9">
        <v>524.96</v>
      </c>
      <c r="L1050" s="9">
        <f>tbl_salesdata[[#This Row],[Units Sold]]*tbl_salesdata[[#This Row],[Unit Cost]]</f>
        <v>1836310.08</v>
      </c>
      <c r="M1050" s="9">
        <f>tbl_salesdata[[#This Row],[Units Sold]]*tbl_salesdata[[#This Row],[Unit Price]]</f>
        <v>2277932.58</v>
      </c>
      <c r="N1050" s="9">
        <f>tbl_salesdata[[#This Row],[Total Sales]]-tbl_salesdata[[#This Row],[Total Cost]]</f>
        <v>441622.5</v>
      </c>
      <c r="O1050">
        <f>tbl_salesdata[[#This Row],[Ship Date]]-tbl_salesdata[[#This Row],[Order Date]]</f>
        <v>5</v>
      </c>
      <c r="P1050">
        <f>WEEKDAY(tbl_salesdata[[#This Row],[Order Date]],2)</f>
        <v>6</v>
      </c>
      <c r="Q1050" t="str">
        <f>TEXT(tbl_salesdata[[#This Row],[Order Date]],"dddd")</f>
        <v>Saturday</v>
      </c>
      <c r="R1050" t="str">
        <f>IF(tbl_salesdata[[#This Row],[Weekdaynum]]&gt;5,"Yes","No")</f>
        <v>Yes</v>
      </c>
    </row>
    <row r="1051" spans="1:18" hidden="1" x14ac:dyDescent="0.35">
      <c r="A1051">
        <v>713532245</v>
      </c>
      <c r="B1051" s="3">
        <v>43801</v>
      </c>
      <c r="C1051" s="3">
        <v>43803</v>
      </c>
      <c r="D1051" t="s">
        <v>140</v>
      </c>
      <c r="E1051" t="s">
        <v>24</v>
      </c>
      <c r="F1051" t="s">
        <v>25</v>
      </c>
      <c r="G1051" t="s">
        <v>14</v>
      </c>
      <c r="H1051" t="s">
        <v>26</v>
      </c>
      <c r="I1051" s="9">
        <v>8902</v>
      </c>
      <c r="J1051" s="9">
        <v>205.7</v>
      </c>
      <c r="K1051" s="9">
        <v>117.11</v>
      </c>
      <c r="L1051" s="9">
        <f>tbl_salesdata[[#This Row],[Units Sold]]*tbl_salesdata[[#This Row],[Unit Cost]]</f>
        <v>1042513.22</v>
      </c>
      <c r="M1051" s="9">
        <f>tbl_salesdata[[#This Row],[Units Sold]]*tbl_salesdata[[#This Row],[Unit Price]]</f>
        <v>1831141.4</v>
      </c>
      <c r="N1051" s="9">
        <f>tbl_salesdata[[#This Row],[Total Sales]]-tbl_salesdata[[#This Row],[Total Cost]]</f>
        <v>788628.17999999993</v>
      </c>
      <c r="O1051">
        <f>tbl_salesdata[[#This Row],[Ship Date]]-tbl_salesdata[[#This Row],[Order Date]]</f>
        <v>2</v>
      </c>
      <c r="P1051">
        <f>WEEKDAY(tbl_salesdata[[#This Row],[Order Date]],2)</f>
        <v>1</v>
      </c>
      <c r="Q1051" t="str">
        <f>TEXT(tbl_salesdata[[#This Row],[Order Date]],"dddd")</f>
        <v>Monday</v>
      </c>
      <c r="R1051" t="str">
        <f>IF(tbl_salesdata[[#This Row],[Weekdaynum]]&gt;5,"Yes","No")</f>
        <v>No</v>
      </c>
    </row>
    <row r="1052" spans="1:18" hidden="1" x14ac:dyDescent="0.35">
      <c r="A1052">
        <v>595395314</v>
      </c>
      <c r="B1052" s="3">
        <v>43230</v>
      </c>
      <c r="C1052" s="3">
        <v>43240</v>
      </c>
      <c r="D1052" t="s">
        <v>80</v>
      </c>
      <c r="E1052" t="s">
        <v>21</v>
      </c>
      <c r="F1052" t="s">
        <v>22</v>
      </c>
      <c r="G1052" t="s">
        <v>18</v>
      </c>
      <c r="H1052" t="s">
        <v>15</v>
      </c>
      <c r="I1052" s="9">
        <v>9559</v>
      </c>
      <c r="J1052" s="9">
        <v>47.45</v>
      </c>
      <c r="K1052" s="9">
        <v>31.79</v>
      </c>
      <c r="L1052" s="9">
        <f>tbl_salesdata[[#This Row],[Units Sold]]*tbl_salesdata[[#This Row],[Unit Cost]]</f>
        <v>303880.61</v>
      </c>
      <c r="M1052" s="9">
        <f>tbl_salesdata[[#This Row],[Units Sold]]*tbl_salesdata[[#This Row],[Unit Price]]</f>
        <v>453574.55000000005</v>
      </c>
      <c r="N1052" s="9">
        <f>tbl_salesdata[[#This Row],[Total Sales]]-tbl_salesdata[[#This Row],[Total Cost]]</f>
        <v>149693.94000000006</v>
      </c>
      <c r="O1052">
        <f>tbl_salesdata[[#This Row],[Ship Date]]-tbl_salesdata[[#This Row],[Order Date]]</f>
        <v>10</v>
      </c>
      <c r="P1052">
        <f>WEEKDAY(tbl_salesdata[[#This Row],[Order Date]],2)</f>
        <v>4</v>
      </c>
      <c r="Q1052" t="str">
        <f>TEXT(tbl_salesdata[[#This Row],[Order Date]],"dddd")</f>
        <v>Thursday</v>
      </c>
      <c r="R1052" t="str">
        <f>IF(tbl_salesdata[[#This Row],[Weekdaynum]]&gt;5,"Yes","No")</f>
        <v>No</v>
      </c>
    </row>
    <row r="1053" spans="1:18" hidden="1" x14ac:dyDescent="0.35">
      <c r="A1053">
        <v>810322654</v>
      </c>
      <c r="B1053" s="3">
        <v>43832</v>
      </c>
      <c r="C1053" s="3">
        <v>43836</v>
      </c>
      <c r="D1053" t="s">
        <v>52</v>
      </c>
      <c r="E1053" t="s">
        <v>12</v>
      </c>
      <c r="F1053" t="s">
        <v>25</v>
      </c>
      <c r="G1053" t="s">
        <v>18</v>
      </c>
      <c r="H1053" t="s">
        <v>26</v>
      </c>
      <c r="I1053" s="9">
        <v>1335</v>
      </c>
      <c r="J1053" s="9">
        <v>205.7</v>
      </c>
      <c r="K1053" s="9">
        <v>117.11</v>
      </c>
      <c r="L1053" s="9">
        <f>tbl_salesdata[[#This Row],[Units Sold]]*tbl_salesdata[[#This Row],[Unit Cost]]</f>
        <v>156341.85</v>
      </c>
      <c r="M1053" s="9">
        <f>tbl_salesdata[[#This Row],[Units Sold]]*tbl_salesdata[[#This Row],[Unit Price]]</f>
        <v>274609.5</v>
      </c>
      <c r="N1053" s="9">
        <f>tbl_salesdata[[#This Row],[Total Sales]]-tbl_salesdata[[#This Row],[Total Cost]]</f>
        <v>118267.65</v>
      </c>
      <c r="O1053">
        <f>tbl_salesdata[[#This Row],[Ship Date]]-tbl_salesdata[[#This Row],[Order Date]]</f>
        <v>4</v>
      </c>
      <c r="P1053">
        <f>WEEKDAY(tbl_salesdata[[#This Row],[Order Date]],2)</f>
        <v>4</v>
      </c>
      <c r="Q1053" t="str">
        <f>TEXT(tbl_salesdata[[#This Row],[Order Date]],"dddd")</f>
        <v>Thursday</v>
      </c>
      <c r="R1053" t="str">
        <f>IF(tbl_salesdata[[#This Row],[Weekdaynum]]&gt;5,"Yes","No")</f>
        <v>No</v>
      </c>
    </row>
    <row r="1054" spans="1:18" hidden="1" x14ac:dyDescent="0.35">
      <c r="A1054">
        <v>272425591</v>
      </c>
      <c r="B1054" s="3">
        <v>44259</v>
      </c>
      <c r="C1054" s="3">
        <v>44266</v>
      </c>
      <c r="D1054" t="s">
        <v>135</v>
      </c>
      <c r="E1054" t="s">
        <v>21</v>
      </c>
      <c r="F1054" t="s">
        <v>56</v>
      </c>
      <c r="G1054" t="s">
        <v>14</v>
      </c>
      <c r="H1054" t="s">
        <v>26</v>
      </c>
      <c r="I1054" s="9">
        <v>5641</v>
      </c>
      <c r="J1054" s="9">
        <v>9.33</v>
      </c>
      <c r="K1054" s="9">
        <v>6.92</v>
      </c>
      <c r="L1054" s="9">
        <f>tbl_salesdata[[#This Row],[Units Sold]]*tbl_salesdata[[#This Row],[Unit Cost]]</f>
        <v>39035.72</v>
      </c>
      <c r="M1054" s="9">
        <f>tbl_salesdata[[#This Row],[Units Sold]]*tbl_salesdata[[#This Row],[Unit Price]]</f>
        <v>52630.53</v>
      </c>
      <c r="N1054" s="9">
        <f>tbl_salesdata[[#This Row],[Total Sales]]-tbl_salesdata[[#This Row],[Total Cost]]</f>
        <v>13594.809999999998</v>
      </c>
      <c r="O1054">
        <f>tbl_salesdata[[#This Row],[Ship Date]]-tbl_salesdata[[#This Row],[Order Date]]</f>
        <v>7</v>
      </c>
      <c r="P1054">
        <f>WEEKDAY(tbl_salesdata[[#This Row],[Order Date]],2)</f>
        <v>4</v>
      </c>
      <c r="Q1054" t="str">
        <f>TEXT(tbl_salesdata[[#This Row],[Order Date]],"dddd")</f>
        <v>Thursday</v>
      </c>
      <c r="R1054" t="str">
        <f>IF(tbl_salesdata[[#This Row],[Weekdaynum]]&gt;5,"Yes","No")</f>
        <v>No</v>
      </c>
    </row>
    <row r="1055" spans="1:18" hidden="1" x14ac:dyDescent="0.35">
      <c r="A1055">
        <v>666127955</v>
      </c>
      <c r="B1055" s="3">
        <v>43628</v>
      </c>
      <c r="C1055" s="3">
        <v>43646</v>
      </c>
      <c r="D1055" t="s">
        <v>170</v>
      </c>
      <c r="E1055" t="s">
        <v>12</v>
      </c>
      <c r="F1055" t="s">
        <v>25</v>
      </c>
      <c r="G1055" t="s">
        <v>18</v>
      </c>
      <c r="H1055" t="s">
        <v>26</v>
      </c>
      <c r="I1055" s="9">
        <v>920</v>
      </c>
      <c r="J1055" s="9">
        <v>205.7</v>
      </c>
      <c r="K1055" s="9">
        <v>117.11</v>
      </c>
      <c r="L1055" s="9">
        <f>tbl_salesdata[[#This Row],[Units Sold]]*tbl_salesdata[[#This Row],[Unit Cost]]</f>
        <v>107741.2</v>
      </c>
      <c r="M1055" s="9">
        <f>tbl_salesdata[[#This Row],[Units Sold]]*tbl_salesdata[[#This Row],[Unit Price]]</f>
        <v>189244</v>
      </c>
      <c r="N1055" s="9">
        <f>tbl_salesdata[[#This Row],[Total Sales]]-tbl_salesdata[[#This Row],[Total Cost]]</f>
        <v>81502.8</v>
      </c>
      <c r="O1055">
        <f>tbl_salesdata[[#This Row],[Ship Date]]-tbl_salesdata[[#This Row],[Order Date]]</f>
        <v>18</v>
      </c>
      <c r="P1055">
        <f>WEEKDAY(tbl_salesdata[[#This Row],[Order Date]],2)</f>
        <v>3</v>
      </c>
      <c r="Q1055" t="str">
        <f>TEXT(tbl_salesdata[[#This Row],[Order Date]],"dddd")</f>
        <v>Wednesday</v>
      </c>
      <c r="R1055" t="str">
        <f>IF(tbl_salesdata[[#This Row],[Weekdaynum]]&gt;5,"Yes","No")</f>
        <v>No</v>
      </c>
    </row>
    <row r="1056" spans="1:18" hidden="1" x14ac:dyDescent="0.35">
      <c r="A1056">
        <v>596166074</v>
      </c>
      <c r="B1056" s="3">
        <v>43796</v>
      </c>
      <c r="C1056" s="3">
        <v>43804</v>
      </c>
      <c r="D1056" t="s">
        <v>184</v>
      </c>
      <c r="E1056" t="s">
        <v>21</v>
      </c>
      <c r="F1056" t="s">
        <v>13</v>
      </c>
      <c r="G1056" t="s">
        <v>18</v>
      </c>
      <c r="H1056" t="s">
        <v>34</v>
      </c>
      <c r="I1056" s="9">
        <v>7644</v>
      </c>
      <c r="J1056" s="9">
        <v>255.28</v>
      </c>
      <c r="K1056" s="9">
        <v>159.41999999999999</v>
      </c>
      <c r="L1056" s="9">
        <f>tbl_salesdata[[#This Row],[Units Sold]]*tbl_salesdata[[#This Row],[Unit Cost]]</f>
        <v>1218606.48</v>
      </c>
      <c r="M1056" s="9">
        <f>tbl_salesdata[[#This Row],[Units Sold]]*tbl_salesdata[[#This Row],[Unit Price]]</f>
        <v>1951360.32</v>
      </c>
      <c r="N1056" s="9">
        <f>tbl_salesdata[[#This Row],[Total Sales]]-tbl_salesdata[[#This Row],[Total Cost]]</f>
        <v>732753.84000000008</v>
      </c>
      <c r="O1056">
        <f>tbl_salesdata[[#This Row],[Ship Date]]-tbl_salesdata[[#This Row],[Order Date]]</f>
        <v>8</v>
      </c>
      <c r="P1056">
        <f>WEEKDAY(tbl_salesdata[[#This Row],[Order Date]],2)</f>
        <v>3</v>
      </c>
      <c r="Q1056" t="str">
        <f>TEXT(tbl_salesdata[[#This Row],[Order Date]],"dddd")</f>
        <v>Wednesday</v>
      </c>
      <c r="R1056" t="str">
        <f>IF(tbl_salesdata[[#This Row],[Weekdaynum]]&gt;5,"Yes","No")</f>
        <v>No</v>
      </c>
    </row>
    <row r="1057" spans="1:18" hidden="1" x14ac:dyDescent="0.35">
      <c r="A1057">
        <v>537588775</v>
      </c>
      <c r="B1057" s="3">
        <v>44005</v>
      </c>
      <c r="C1057" s="3">
        <v>44013</v>
      </c>
      <c r="D1057" t="s">
        <v>161</v>
      </c>
      <c r="E1057" t="s">
        <v>24</v>
      </c>
      <c r="F1057" t="s">
        <v>30</v>
      </c>
      <c r="G1057" t="s">
        <v>18</v>
      </c>
      <c r="H1057" t="s">
        <v>19</v>
      </c>
      <c r="I1057" s="9">
        <v>3320</v>
      </c>
      <c r="J1057" s="9">
        <v>81.73</v>
      </c>
      <c r="K1057" s="9">
        <v>56.67</v>
      </c>
      <c r="L1057" s="9">
        <f>tbl_salesdata[[#This Row],[Units Sold]]*tbl_salesdata[[#This Row],[Unit Cost]]</f>
        <v>188144.4</v>
      </c>
      <c r="M1057" s="9">
        <f>tbl_salesdata[[#This Row],[Units Sold]]*tbl_salesdata[[#This Row],[Unit Price]]</f>
        <v>271343.60000000003</v>
      </c>
      <c r="N1057" s="9">
        <f>tbl_salesdata[[#This Row],[Total Sales]]-tbl_salesdata[[#This Row],[Total Cost]]</f>
        <v>83199.200000000041</v>
      </c>
      <c r="O1057">
        <f>tbl_salesdata[[#This Row],[Ship Date]]-tbl_salesdata[[#This Row],[Order Date]]</f>
        <v>8</v>
      </c>
      <c r="P1057">
        <f>WEEKDAY(tbl_salesdata[[#This Row],[Order Date]],2)</f>
        <v>2</v>
      </c>
      <c r="Q1057" t="str">
        <f>TEXT(tbl_salesdata[[#This Row],[Order Date]],"dddd")</f>
        <v>Tuesday</v>
      </c>
      <c r="R1057" t="str">
        <f>IF(tbl_salesdata[[#This Row],[Weekdaynum]]&gt;5,"Yes","No")</f>
        <v>No</v>
      </c>
    </row>
    <row r="1058" spans="1:18" hidden="1" x14ac:dyDescent="0.35">
      <c r="A1058">
        <v>585757386</v>
      </c>
      <c r="B1058" s="3">
        <v>44620</v>
      </c>
      <c r="C1058" s="3">
        <v>44623</v>
      </c>
      <c r="D1058" t="s">
        <v>190</v>
      </c>
      <c r="E1058" t="s">
        <v>38</v>
      </c>
      <c r="F1058" t="s">
        <v>25</v>
      </c>
      <c r="G1058" t="s">
        <v>18</v>
      </c>
      <c r="H1058" t="s">
        <v>26</v>
      </c>
      <c r="I1058" s="9">
        <v>7482</v>
      </c>
      <c r="J1058" s="9">
        <v>205.7</v>
      </c>
      <c r="K1058" s="9">
        <v>117.11</v>
      </c>
      <c r="L1058" s="9">
        <f>tbl_salesdata[[#This Row],[Units Sold]]*tbl_salesdata[[#This Row],[Unit Cost]]</f>
        <v>876217.02</v>
      </c>
      <c r="M1058" s="9">
        <f>tbl_salesdata[[#This Row],[Units Sold]]*tbl_salesdata[[#This Row],[Unit Price]]</f>
        <v>1539047.4</v>
      </c>
      <c r="N1058" s="9">
        <f>tbl_salesdata[[#This Row],[Total Sales]]-tbl_salesdata[[#This Row],[Total Cost]]</f>
        <v>662830.37999999989</v>
      </c>
      <c r="O1058">
        <f>tbl_salesdata[[#This Row],[Ship Date]]-tbl_salesdata[[#This Row],[Order Date]]</f>
        <v>3</v>
      </c>
      <c r="P1058">
        <f>WEEKDAY(tbl_salesdata[[#This Row],[Order Date]],2)</f>
        <v>1</v>
      </c>
      <c r="Q1058" t="str">
        <f>TEXT(tbl_salesdata[[#This Row],[Order Date]],"dddd")</f>
        <v>Monday</v>
      </c>
      <c r="R1058" t="str">
        <f>IF(tbl_salesdata[[#This Row],[Weekdaynum]]&gt;5,"Yes","No")</f>
        <v>No</v>
      </c>
    </row>
    <row r="1059" spans="1:18" hidden="1" x14ac:dyDescent="0.35">
      <c r="A1059">
        <v>906345736</v>
      </c>
      <c r="B1059" s="3">
        <v>44122</v>
      </c>
      <c r="C1059" s="3">
        <v>44130</v>
      </c>
      <c r="D1059" t="s">
        <v>91</v>
      </c>
      <c r="E1059" t="s">
        <v>21</v>
      </c>
      <c r="F1059" t="s">
        <v>22</v>
      </c>
      <c r="G1059" t="s">
        <v>18</v>
      </c>
      <c r="H1059" t="s">
        <v>19</v>
      </c>
      <c r="I1059" s="9">
        <v>6699</v>
      </c>
      <c r="J1059" s="9">
        <v>47.45</v>
      </c>
      <c r="K1059" s="9">
        <v>31.79</v>
      </c>
      <c r="L1059" s="9">
        <f>tbl_salesdata[[#This Row],[Units Sold]]*tbl_salesdata[[#This Row],[Unit Cost]]</f>
        <v>212961.21</v>
      </c>
      <c r="M1059" s="9">
        <f>tbl_salesdata[[#This Row],[Units Sold]]*tbl_salesdata[[#This Row],[Unit Price]]</f>
        <v>317867.55000000005</v>
      </c>
      <c r="N1059" s="9">
        <f>tbl_salesdata[[#This Row],[Total Sales]]-tbl_salesdata[[#This Row],[Total Cost]]</f>
        <v>104906.34000000005</v>
      </c>
      <c r="O1059">
        <f>tbl_salesdata[[#This Row],[Ship Date]]-tbl_salesdata[[#This Row],[Order Date]]</f>
        <v>8</v>
      </c>
      <c r="P1059">
        <f>WEEKDAY(tbl_salesdata[[#This Row],[Order Date]],2)</f>
        <v>7</v>
      </c>
      <c r="Q1059" t="str">
        <f>TEXT(tbl_salesdata[[#This Row],[Order Date]],"dddd")</f>
        <v>Sunday</v>
      </c>
      <c r="R1059" t="str">
        <f>IF(tbl_salesdata[[#This Row],[Weekdaynum]]&gt;5,"Yes","No")</f>
        <v>Yes</v>
      </c>
    </row>
    <row r="1060" spans="1:18" hidden="1" x14ac:dyDescent="0.35">
      <c r="A1060">
        <v>385340154</v>
      </c>
      <c r="B1060" s="3">
        <v>43887</v>
      </c>
      <c r="C1060" s="3">
        <v>43888</v>
      </c>
      <c r="D1060" t="s">
        <v>184</v>
      </c>
      <c r="E1060" t="s">
        <v>21</v>
      </c>
      <c r="F1060" t="s">
        <v>42</v>
      </c>
      <c r="G1060" t="s">
        <v>18</v>
      </c>
      <c r="H1060" t="s">
        <v>15</v>
      </c>
      <c r="I1060" s="9">
        <v>9569</v>
      </c>
      <c r="J1060" s="9">
        <v>437.2</v>
      </c>
      <c r="K1060" s="9">
        <v>263.33</v>
      </c>
      <c r="L1060" s="9">
        <f>tbl_salesdata[[#This Row],[Units Sold]]*tbl_salesdata[[#This Row],[Unit Cost]]</f>
        <v>2519804.77</v>
      </c>
      <c r="M1060" s="9">
        <f>tbl_salesdata[[#This Row],[Units Sold]]*tbl_salesdata[[#This Row],[Unit Price]]</f>
        <v>4183566.8</v>
      </c>
      <c r="N1060" s="9">
        <f>tbl_salesdata[[#This Row],[Total Sales]]-tbl_salesdata[[#This Row],[Total Cost]]</f>
        <v>1663762.0299999998</v>
      </c>
      <c r="O1060">
        <f>tbl_salesdata[[#This Row],[Ship Date]]-tbl_salesdata[[#This Row],[Order Date]]</f>
        <v>1</v>
      </c>
      <c r="P1060">
        <f>WEEKDAY(tbl_salesdata[[#This Row],[Order Date]],2)</f>
        <v>3</v>
      </c>
      <c r="Q1060" t="str">
        <f>TEXT(tbl_salesdata[[#This Row],[Order Date]],"dddd")</f>
        <v>Wednesday</v>
      </c>
      <c r="R1060" t="str">
        <f>IF(tbl_salesdata[[#This Row],[Weekdaynum]]&gt;5,"Yes","No")</f>
        <v>No</v>
      </c>
    </row>
    <row r="1061" spans="1:18" hidden="1" x14ac:dyDescent="0.35">
      <c r="A1061">
        <v>679039466</v>
      </c>
      <c r="B1061" s="3">
        <v>43985</v>
      </c>
      <c r="C1061" s="3">
        <v>44002</v>
      </c>
      <c r="D1061" t="s">
        <v>172</v>
      </c>
      <c r="E1061" t="s">
        <v>21</v>
      </c>
      <c r="F1061" t="s">
        <v>42</v>
      </c>
      <c r="G1061" t="s">
        <v>18</v>
      </c>
      <c r="H1061" t="s">
        <v>34</v>
      </c>
      <c r="I1061" s="9">
        <v>1723</v>
      </c>
      <c r="J1061" s="9">
        <v>437.2</v>
      </c>
      <c r="K1061" s="9">
        <v>263.33</v>
      </c>
      <c r="L1061" s="9">
        <f>tbl_salesdata[[#This Row],[Units Sold]]*tbl_salesdata[[#This Row],[Unit Cost]]</f>
        <v>453717.58999999997</v>
      </c>
      <c r="M1061" s="9">
        <f>tbl_salesdata[[#This Row],[Units Sold]]*tbl_salesdata[[#This Row],[Unit Price]]</f>
        <v>753295.6</v>
      </c>
      <c r="N1061" s="9">
        <f>tbl_salesdata[[#This Row],[Total Sales]]-tbl_salesdata[[#This Row],[Total Cost]]</f>
        <v>299578.01</v>
      </c>
      <c r="O1061">
        <f>tbl_salesdata[[#This Row],[Ship Date]]-tbl_salesdata[[#This Row],[Order Date]]</f>
        <v>17</v>
      </c>
      <c r="P1061">
        <f>WEEKDAY(tbl_salesdata[[#This Row],[Order Date]],2)</f>
        <v>3</v>
      </c>
      <c r="Q1061" t="str">
        <f>TEXT(tbl_salesdata[[#This Row],[Order Date]],"dddd")</f>
        <v>Wednesday</v>
      </c>
      <c r="R1061" t="str">
        <f>IF(tbl_salesdata[[#This Row],[Weekdaynum]]&gt;5,"Yes","No")</f>
        <v>No</v>
      </c>
    </row>
    <row r="1062" spans="1:18" hidden="1" x14ac:dyDescent="0.35">
      <c r="A1062">
        <v>364055001</v>
      </c>
      <c r="B1062" s="3">
        <v>44299</v>
      </c>
      <c r="C1062" s="3">
        <v>44317</v>
      </c>
      <c r="D1062" t="s">
        <v>120</v>
      </c>
      <c r="E1062" t="s">
        <v>38</v>
      </c>
      <c r="F1062" t="s">
        <v>76</v>
      </c>
      <c r="G1062" t="s">
        <v>18</v>
      </c>
      <c r="H1062" t="s">
        <v>26</v>
      </c>
      <c r="I1062" s="9">
        <v>820</v>
      </c>
      <c r="J1062" s="9">
        <v>668.27</v>
      </c>
      <c r="K1062" s="9">
        <v>502.54</v>
      </c>
      <c r="L1062" s="9">
        <f>tbl_salesdata[[#This Row],[Units Sold]]*tbl_salesdata[[#This Row],[Unit Cost]]</f>
        <v>412082.8</v>
      </c>
      <c r="M1062" s="9">
        <f>tbl_salesdata[[#This Row],[Units Sold]]*tbl_salesdata[[#This Row],[Unit Price]]</f>
        <v>547981.4</v>
      </c>
      <c r="N1062" s="9">
        <f>tbl_salesdata[[#This Row],[Total Sales]]-tbl_salesdata[[#This Row],[Total Cost]]</f>
        <v>135898.60000000003</v>
      </c>
      <c r="O1062">
        <f>tbl_salesdata[[#This Row],[Ship Date]]-tbl_salesdata[[#This Row],[Order Date]]</f>
        <v>18</v>
      </c>
      <c r="P1062">
        <f>WEEKDAY(tbl_salesdata[[#This Row],[Order Date]],2)</f>
        <v>2</v>
      </c>
      <c r="Q1062" t="str">
        <f>TEXT(tbl_salesdata[[#This Row],[Order Date]],"dddd")</f>
        <v>Tuesday</v>
      </c>
      <c r="R1062" t="str">
        <f>IF(tbl_salesdata[[#This Row],[Weekdaynum]]&gt;5,"Yes","No")</f>
        <v>No</v>
      </c>
    </row>
    <row r="1063" spans="1:18" hidden="1" x14ac:dyDescent="0.35">
      <c r="A1063">
        <v>787310588</v>
      </c>
      <c r="B1063" s="3">
        <v>44292</v>
      </c>
      <c r="C1063" s="3">
        <v>44294</v>
      </c>
      <c r="D1063" t="s">
        <v>180</v>
      </c>
      <c r="E1063" t="s">
        <v>24</v>
      </c>
      <c r="F1063" t="s">
        <v>13</v>
      </c>
      <c r="G1063" t="s">
        <v>14</v>
      </c>
      <c r="H1063" t="s">
        <v>34</v>
      </c>
      <c r="I1063" s="9">
        <v>1554</v>
      </c>
      <c r="J1063" s="9">
        <v>255.28</v>
      </c>
      <c r="K1063" s="9">
        <v>159.41999999999999</v>
      </c>
      <c r="L1063" s="9">
        <f>tbl_salesdata[[#This Row],[Units Sold]]*tbl_salesdata[[#This Row],[Unit Cost]]</f>
        <v>247738.68</v>
      </c>
      <c r="M1063" s="9">
        <f>tbl_salesdata[[#This Row],[Units Sold]]*tbl_salesdata[[#This Row],[Unit Price]]</f>
        <v>396705.12</v>
      </c>
      <c r="N1063" s="9">
        <f>tbl_salesdata[[#This Row],[Total Sales]]-tbl_salesdata[[#This Row],[Total Cost]]</f>
        <v>148966.44</v>
      </c>
      <c r="O1063">
        <f>tbl_salesdata[[#This Row],[Ship Date]]-tbl_salesdata[[#This Row],[Order Date]]</f>
        <v>2</v>
      </c>
      <c r="P1063">
        <f>WEEKDAY(tbl_salesdata[[#This Row],[Order Date]],2)</f>
        <v>2</v>
      </c>
      <c r="Q1063" t="str">
        <f>TEXT(tbl_salesdata[[#This Row],[Order Date]],"dddd")</f>
        <v>Tuesday</v>
      </c>
      <c r="R1063" t="str">
        <f>IF(tbl_salesdata[[#This Row],[Weekdaynum]]&gt;5,"Yes","No")</f>
        <v>No</v>
      </c>
    </row>
    <row r="1064" spans="1:18" hidden="1" x14ac:dyDescent="0.35">
      <c r="A1064">
        <v>216042554</v>
      </c>
      <c r="B1064" s="3">
        <v>42358</v>
      </c>
      <c r="C1064" s="3">
        <v>42359</v>
      </c>
      <c r="D1064" t="s">
        <v>134</v>
      </c>
      <c r="E1064" t="s">
        <v>38</v>
      </c>
      <c r="F1064" t="s">
        <v>33</v>
      </c>
      <c r="G1064" t="s">
        <v>14</v>
      </c>
      <c r="H1064" t="s">
        <v>34</v>
      </c>
      <c r="I1064" s="9">
        <v>647</v>
      </c>
      <c r="J1064" s="9">
        <v>109.28</v>
      </c>
      <c r="K1064" s="9">
        <v>35.840000000000003</v>
      </c>
      <c r="L1064" s="9">
        <f>tbl_salesdata[[#This Row],[Units Sold]]*tbl_salesdata[[#This Row],[Unit Cost]]</f>
        <v>23188.480000000003</v>
      </c>
      <c r="M1064" s="9">
        <f>tbl_salesdata[[#This Row],[Units Sold]]*tbl_salesdata[[#This Row],[Unit Price]]</f>
        <v>70704.160000000003</v>
      </c>
      <c r="N1064" s="9">
        <f>tbl_salesdata[[#This Row],[Total Sales]]-tbl_salesdata[[#This Row],[Total Cost]]</f>
        <v>47515.68</v>
      </c>
      <c r="O1064">
        <f>tbl_salesdata[[#This Row],[Ship Date]]-tbl_salesdata[[#This Row],[Order Date]]</f>
        <v>1</v>
      </c>
      <c r="P1064">
        <f>WEEKDAY(tbl_salesdata[[#This Row],[Order Date]],2)</f>
        <v>7</v>
      </c>
      <c r="Q1064" t="str">
        <f>TEXT(tbl_salesdata[[#This Row],[Order Date]],"dddd")</f>
        <v>Sunday</v>
      </c>
      <c r="R1064" t="str">
        <f>IF(tbl_salesdata[[#This Row],[Weekdaynum]]&gt;5,"Yes","No")</f>
        <v>Yes</v>
      </c>
    </row>
    <row r="1065" spans="1:18" hidden="1" x14ac:dyDescent="0.35">
      <c r="A1065">
        <v>587799727</v>
      </c>
      <c r="B1065" s="3">
        <v>44242</v>
      </c>
      <c r="C1065" s="3">
        <v>44243</v>
      </c>
      <c r="D1065" t="s">
        <v>80</v>
      </c>
      <c r="E1065" t="s">
        <v>21</v>
      </c>
      <c r="F1065" t="s">
        <v>13</v>
      </c>
      <c r="G1065" t="s">
        <v>18</v>
      </c>
      <c r="H1065" t="s">
        <v>26</v>
      </c>
      <c r="I1065" s="9">
        <v>1856</v>
      </c>
      <c r="J1065" s="9">
        <v>255.28</v>
      </c>
      <c r="K1065" s="9">
        <v>159.41999999999999</v>
      </c>
      <c r="L1065" s="9">
        <f>tbl_salesdata[[#This Row],[Units Sold]]*tbl_salesdata[[#This Row],[Unit Cost]]</f>
        <v>295883.51999999996</v>
      </c>
      <c r="M1065" s="9">
        <f>tbl_salesdata[[#This Row],[Units Sold]]*tbl_salesdata[[#This Row],[Unit Price]]</f>
        <v>473799.67999999999</v>
      </c>
      <c r="N1065" s="9">
        <f>tbl_salesdata[[#This Row],[Total Sales]]-tbl_salesdata[[#This Row],[Total Cost]]</f>
        <v>177916.16000000003</v>
      </c>
      <c r="O1065">
        <f>tbl_salesdata[[#This Row],[Ship Date]]-tbl_salesdata[[#This Row],[Order Date]]</f>
        <v>1</v>
      </c>
      <c r="P1065">
        <f>WEEKDAY(tbl_salesdata[[#This Row],[Order Date]],2)</f>
        <v>1</v>
      </c>
      <c r="Q1065" t="str">
        <f>TEXT(tbl_salesdata[[#This Row],[Order Date]],"dddd")</f>
        <v>Monday</v>
      </c>
      <c r="R1065" t="str">
        <f>IF(tbl_salesdata[[#This Row],[Weekdaynum]]&gt;5,"Yes","No")</f>
        <v>No</v>
      </c>
    </row>
    <row r="1066" spans="1:18" hidden="1" x14ac:dyDescent="0.35">
      <c r="A1066">
        <v>760443437</v>
      </c>
      <c r="B1066" s="3">
        <v>43765</v>
      </c>
      <c r="C1066" s="3">
        <v>43776</v>
      </c>
      <c r="D1066" t="s">
        <v>64</v>
      </c>
      <c r="E1066" t="s">
        <v>29</v>
      </c>
      <c r="F1066" t="s">
        <v>56</v>
      </c>
      <c r="G1066" t="s">
        <v>14</v>
      </c>
      <c r="H1066" t="s">
        <v>26</v>
      </c>
      <c r="I1066" s="9">
        <v>966</v>
      </c>
      <c r="J1066" s="9">
        <v>9.33</v>
      </c>
      <c r="K1066" s="9">
        <v>6.92</v>
      </c>
      <c r="L1066" s="9">
        <f>tbl_salesdata[[#This Row],[Units Sold]]*tbl_salesdata[[#This Row],[Unit Cost]]</f>
        <v>6684.72</v>
      </c>
      <c r="M1066" s="9">
        <f>tbl_salesdata[[#This Row],[Units Sold]]*tbl_salesdata[[#This Row],[Unit Price]]</f>
        <v>9012.7800000000007</v>
      </c>
      <c r="N1066" s="9">
        <f>tbl_salesdata[[#This Row],[Total Sales]]-tbl_salesdata[[#This Row],[Total Cost]]</f>
        <v>2328.0600000000004</v>
      </c>
      <c r="O1066">
        <f>tbl_salesdata[[#This Row],[Ship Date]]-tbl_salesdata[[#This Row],[Order Date]]</f>
        <v>11</v>
      </c>
      <c r="P1066">
        <f>WEEKDAY(tbl_salesdata[[#This Row],[Order Date]],2)</f>
        <v>7</v>
      </c>
      <c r="Q1066" t="str">
        <f>TEXT(tbl_salesdata[[#This Row],[Order Date]],"dddd")</f>
        <v>Sunday</v>
      </c>
      <c r="R1066" t="str">
        <f>IF(tbl_salesdata[[#This Row],[Weekdaynum]]&gt;5,"Yes","No")</f>
        <v>Yes</v>
      </c>
    </row>
    <row r="1067" spans="1:18" hidden="1" x14ac:dyDescent="0.35">
      <c r="A1067">
        <v>562147510</v>
      </c>
      <c r="B1067" s="3">
        <v>42262</v>
      </c>
      <c r="C1067" s="3">
        <v>42276</v>
      </c>
      <c r="D1067" t="s">
        <v>206</v>
      </c>
      <c r="E1067" t="s">
        <v>24</v>
      </c>
      <c r="F1067" t="s">
        <v>40</v>
      </c>
      <c r="G1067" t="s">
        <v>18</v>
      </c>
      <c r="H1067" t="s">
        <v>15</v>
      </c>
      <c r="I1067" s="9">
        <v>795</v>
      </c>
      <c r="J1067" s="9">
        <v>651.21</v>
      </c>
      <c r="K1067" s="9">
        <v>524.96</v>
      </c>
      <c r="L1067" s="9">
        <f>tbl_salesdata[[#This Row],[Units Sold]]*tbl_salesdata[[#This Row],[Unit Cost]]</f>
        <v>417343.2</v>
      </c>
      <c r="M1067" s="9">
        <f>tbl_salesdata[[#This Row],[Units Sold]]*tbl_salesdata[[#This Row],[Unit Price]]</f>
        <v>517711.95</v>
      </c>
      <c r="N1067" s="9">
        <f>tbl_salesdata[[#This Row],[Total Sales]]-tbl_salesdata[[#This Row],[Total Cost]]</f>
        <v>100368.75</v>
      </c>
      <c r="O1067">
        <f>tbl_salesdata[[#This Row],[Ship Date]]-tbl_salesdata[[#This Row],[Order Date]]</f>
        <v>14</v>
      </c>
      <c r="P1067">
        <f>WEEKDAY(tbl_salesdata[[#This Row],[Order Date]],2)</f>
        <v>2</v>
      </c>
      <c r="Q1067" t="str">
        <f>TEXT(tbl_salesdata[[#This Row],[Order Date]],"dddd")</f>
        <v>Tuesday</v>
      </c>
      <c r="R1067" t="str">
        <f>IF(tbl_salesdata[[#This Row],[Weekdaynum]]&gt;5,"Yes","No")</f>
        <v>No</v>
      </c>
    </row>
    <row r="1068" spans="1:18" hidden="1" x14ac:dyDescent="0.35">
      <c r="A1068">
        <v>341398274</v>
      </c>
      <c r="B1068" s="3">
        <v>42757</v>
      </c>
      <c r="C1068" s="3">
        <v>42776</v>
      </c>
      <c r="D1068" t="s">
        <v>215</v>
      </c>
      <c r="E1068" t="s">
        <v>21</v>
      </c>
      <c r="F1068" t="s">
        <v>17</v>
      </c>
      <c r="G1068" t="s">
        <v>18</v>
      </c>
      <c r="H1068" t="s">
        <v>26</v>
      </c>
      <c r="I1068" s="9">
        <v>6191</v>
      </c>
      <c r="J1068" s="9">
        <v>152.58000000000001</v>
      </c>
      <c r="K1068" s="9">
        <v>97.44</v>
      </c>
      <c r="L1068" s="9">
        <f>tbl_salesdata[[#This Row],[Units Sold]]*tbl_salesdata[[#This Row],[Unit Cost]]</f>
        <v>603251.04</v>
      </c>
      <c r="M1068" s="9">
        <f>tbl_salesdata[[#This Row],[Units Sold]]*tbl_salesdata[[#This Row],[Unit Price]]</f>
        <v>944622.78</v>
      </c>
      <c r="N1068" s="9">
        <f>tbl_salesdata[[#This Row],[Total Sales]]-tbl_salesdata[[#This Row],[Total Cost]]</f>
        <v>341371.74</v>
      </c>
      <c r="O1068">
        <f>tbl_salesdata[[#This Row],[Ship Date]]-tbl_salesdata[[#This Row],[Order Date]]</f>
        <v>19</v>
      </c>
      <c r="P1068">
        <f>WEEKDAY(tbl_salesdata[[#This Row],[Order Date]],2)</f>
        <v>7</v>
      </c>
      <c r="Q1068" t="str">
        <f>TEXT(tbl_salesdata[[#This Row],[Order Date]],"dddd")</f>
        <v>Sunday</v>
      </c>
      <c r="R1068" t="str">
        <f>IF(tbl_salesdata[[#This Row],[Weekdaynum]]&gt;5,"Yes","No")</f>
        <v>Yes</v>
      </c>
    </row>
    <row r="1069" spans="1:18" hidden="1" x14ac:dyDescent="0.35">
      <c r="A1069">
        <v>516994559</v>
      </c>
      <c r="B1069" s="3">
        <v>42169</v>
      </c>
      <c r="C1069" s="3">
        <v>42179</v>
      </c>
      <c r="D1069" t="s">
        <v>176</v>
      </c>
      <c r="E1069" t="s">
        <v>21</v>
      </c>
      <c r="F1069" t="s">
        <v>56</v>
      </c>
      <c r="G1069" t="s">
        <v>18</v>
      </c>
      <c r="H1069" t="s">
        <v>34</v>
      </c>
      <c r="I1069" s="9">
        <v>9034</v>
      </c>
      <c r="J1069" s="9">
        <v>9.33</v>
      </c>
      <c r="K1069" s="9">
        <v>6.92</v>
      </c>
      <c r="L1069" s="9">
        <f>tbl_salesdata[[#This Row],[Units Sold]]*tbl_salesdata[[#This Row],[Unit Cost]]</f>
        <v>62515.28</v>
      </c>
      <c r="M1069" s="9">
        <f>tbl_salesdata[[#This Row],[Units Sold]]*tbl_salesdata[[#This Row],[Unit Price]]</f>
        <v>84287.22</v>
      </c>
      <c r="N1069" s="9">
        <f>tbl_salesdata[[#This Row],[Total Sales]]-tbl_salesdata[[#This Row],[Total Cost]]</f>
        <v>21771.940000000002</v>
      </c>
      <c r="O1069">
        <f>tbl_salesdata[[#This Row],[Ship Date]]-tbl_salesdata[[#This Row],[Order Date]]</f>
        <v>10</v>
      </c>
      <c r="P1069">
        <f>WEEKDAY(tbl_salesdata[[#This Row],[Order Date]],2)</f>
        <v>7</v>
      </c>
      <c r="Q1069" t="str">
        <f>TEXT(tbl_salesdata[[#This Row],[Order Date]],"dddd")</f>
        <v>Sunday</v>
      </c>
      <c r="R1069" t="str">
        <f>IF(tbl_salesdata[[#This Row],[Weekdaynum]]&gt;5,"Yes","No")</f>
        <v>Yes</v>
      </c>
    </row>
    <row r="1070" spans="1:18" hidden="1" x14ac:dyDescent="0.35">
      <c r="A1070">
        <v>228047692</v>
      </c>
      <c r="B1070" s="3">
        <v>42762</v>
      </c>
      <c r="C1070" s="3">
        <v>42763</v>
      </c>
      <c r="D1070" t="s">
        <v>196</v>
      </c>
      <c r="E1070" t="s">
        <v>32</v>
      </c>
      <c r="F1070" t="s">
        <v>22</v>
      </c>
      <c r="G1070" t="s">
        <v>18</v>
      </c>
      <c r="H1070" t="s">
        <v>19</v>
      </c>
      <c r="I1070" s="9">
        <v>3235</v>
      </c>
      <c r="J1070" s="9">
        <v>47.45</v>
      </c>
      <c r="K1070" s="9">
        <v>31.79</v>
      </c>
      <c r="L1070" s="9">
        <f>tbl_salesdata[[#This Row],[Units Sold]]*tbl_salesdata[[#This Row],[Unit Cost]]</f>
        <v>102840.65</v>
      </c>
      <c r="M1070" s="9">
        <f>tbl_salesdata[[#This Row],[Units Sold]]*tbl_salesdata[[#This Row],[Unit Price]]</f>
        <v>153500.75</v>
      </c>
      <c r="N1070" s="9">
        <f>tbl_salesdata[[#This Row],[Total Sales]]-tbl_salesdata[[#This Row],[Total Cost]]</f>
        <v>50660.100000000006</v>
      </c>
      <c r="O1070">
        <f>tbl_salesdata[[#This Row],[Ship Date]]-tbl_salesdata[[#This Row],[Order Date]]</f>
        <v>1</v>
      </c>
      <c r="P1070">
        <f>WEEKDAY(tbl_salesdata[[#This Row],[Order Date]],2)</f>
        <v>5</v>
      </c>
      <c r="Q1070" t="str">
        <f>TEXT(tbl_salesdata[[#This Row],[Order Date]],"dddd")</f>
        <v>Friday</v>
      </c>
      <c r="R1070" t="str">
        <f>IF(tbl_salesdata[[#This Row],[Weekdaynum]]&gt;5,"Yes","No")</f>
        <v>No</v>
      </c>
    </row>
    <row r="1071" spans="1:18" x14ac:dyDescent="0.35">
      <c r="A1071">
        <v>357120740</v>
      </c>
      <c r="B1071" s="3">
        <v>43554</v>
      </c>
      <c r="C1071" s="3">
        <v>43561</v>
      </c>
      <c r="D1071" t="s">
        <v>182</v>
      </c>
      <c r="E1071" t="s">
        <v>12</v>
      </c>
      <c r="F1071" t="s">
        <v>13</v>
      </c>
      <c r="G1071" t="s">
        <v>18</v>
      </c>
      <c r="H1071" t="s">
        <v>26</v>
      </c>
      <c r="I1071" s="9">
        <v>8818</v>
      </c>
      <c r="J1071" s="9">
        <v>255.28</v>
      </c>
      <c r="K1071" s="9">
        <v>159.41999999999999</v>
      </c>
      <c r="L1071" s="9">
        <f>tbl_salesdata[[#This Row],[Units Sold]]*tbl_salesdata[[#This Row],[Unit Cost]]</f>
        <v>1405765.5599999998</v>
      </c>
      <c r="M1071" s="9">
        <f>tbl_salesdata[[#This Row],[Units Sold]]*tbl_salesdata[[#This Row],[Unit Price]]</f>
        <v>2251059.04</v>
      </c>
      <c r="N1071" s="9">
        <f>tbl_salesdata[[#This Row],[Total Sales]]-tbl_salesdata[[#This Row],[Total Cost]]</f>
        <v>845293.48000000021</v>
      </c>
      <c r="O1071">
        <f>tbl_salesdata[[#This Row],[Ship Date]]-tbl_salesdata[[#This Row],[Order Date]]</f>
        <v>7</v>
      </c>
      <c r="P1071">
        <f>WEEKDAY(tbl_salesdata[[#This Row],[Order Date]],2)</f>
        <v>6</v>
      </c>
      <c r="Q1071" t="str">
        <f>TEXT(tbl_salesdata[[#This Row],[Order Date]],"dddd")</f>
        <v>Saturday</v>
      </c>
      <c r="R1071" t="str">
        <f>IF(tbl_salesdata[[#This Row],[Weekdaynum]]&gt;5,"Yes","No")</f>
        <v>Yes</v>
      </c>
    </row>
    <row r="1072" spans="1:18" x14ac:dyDescent="0.35">
      <c r="A1072">
        <v>621299874</v>
      </c>
      <c r="B1072" s="3">
        <v>42630</v>
      </c>
      <c r="C1072" s="3">
        <v>42648</v>
      </c>
      <c r="D1072" t="s">
        <v>197</v>
      </c>
      <c r="E1072" t="s">
        <v>38</v>
      </c>
      <c r="F1072" t="s">
        <v>47</v>
      </c>
      <c r="G1072" t="s">
        <v>18</v>
      </c>
      <c r="H1072" t="s">
        <v>26</v>
      </c>
      <c r="I1072" s="9">
        <v>5294</v>
      </c>
      <c r="J1072" s="9">
        <v>421.89</v>
      </c>
      <c r="K1072" s="9">
        <v>364.69</v>
      </c>
      <c r="L1072" s="9">
        <f>tbl_salesdata[[#This Row],[Units Sold]]*tbl_salesdata[[#This Row],[Unit Cost]]</f>
        <v>1930668.86</v>
      </c>
      <c r="M1072" s="9">
        <f>tbl_salesdata[[#This Row],[Units Sold]]*tbl_salesdata[[#This Row],[Unit Price]]</f>
        <v>2233485.66</v>
      </c>
      <c r="N1072" s="9">
        <f>tbl_salesdata[[#This Row],[Total Sales]]-tbl_salesdata[[#This Row],[Total Cost]]</f>
        <v>302816.80000000005</v>
      </c>
      <c r="O1072">
        <f>tbl_salesdata[[#This Row],[Ship Date]]-tbl_salesdata[[#This Row],[Order Date]]</f>
        <v>18</v>
      </c>
      <c r="P1072">
        <f>WEEKDAY(tbl_salesdata[[#This Row],[Order Date]],2)</f>
        <v>6</v>
      </c>
      <c r="Q1072" t="str">
        <f>TEXT(tbl_salesdata[[#This Row],[Order Date]],"dddd")</f>
        <v>Saturday</v>
      </c>
      <c r="R1072" t="str">
        <f>IF(tbl_salesdata[[#This Row],[Weekdaynum]]&gt;5,"Yes","No")</f>
        <v>Yes</v>
      </c>
    </row>
    <row r="1073" spans="1:18" x14ac:dyDescent="0.35">
      <c r="A1073">
        <v>540095460</v>
      </c>
      <c r="B1073" s="3">
        <v>43883</v>
      </c>
      <c r="C1073" s="3">
        <v>43903</v>
      </c>
      <c r="D1073" t="s">
        <v>46</v>
      </c>
      <c r="E1073" t="s">
        <v>29</v>
      </c>
      <c r="F1073" t="s">
        <v>42</v>
      </c>
      <c r="G1073" t="s">
        <v>14</v>
      </c>
      <c r="H1073" t="s">
        <v>26</v>
      </c>
      <c r="I1073" s="9">
        <v>5104</v>
      </c>
      <c r="J1073" s="9">
        <v>437.2</v>
      </c>
      <c r="K1073" s="9">
        <v>263.33</v>
      </c>
      <c r="L1073" s="9">
        <f>tbl_salesdata[[#This Row],[Units Sold]]*tbl_salesdata[[#This Row],[Unit Cost]]</f>
        <v>1344036.3199999998</v>
      </c>
      <c r="M1073" s="9">
        <f>tbl_salesdata[[#This Row],[Units Sold]]*tbl_salesdata[[#This Row],[Unit Price]]</f>
        <v>2231468.7999999998</v>
      </c>
      <c r="N1073" s="9">
        <f>tbl_salesdata[[#This Row],[Total Sales]]-tbl_salesdata[[#This Row],[Total Cost]]</f>
        <v>887432.48</v>
      </c>
      <c r="O1073">
        <f>tbl_salesdata[[#This Row],[Ship Date]]-tbl_salesdata[[#This Row],[Order Date]]</f>
        <v>20</v>
      </c>
      <c r="P1073">
        <f>WEEKDAY(tbl_salesdata[[#This Row],[Order Date]],2)</f>
        <v>6</v>
      </c>
      <c r="Q1073" t="str">
        <f>TEXT(tbl_salesdata[[#This Row],[Order Date]],"dddd")</f>
        <v>Saturday</v>
      </c>
      <c r="R1073" t="str">
        <f>IF(tbl_salesdata[[#This Row],[Weekdaynum]]&gt;5,"Yes","No")</f>
        <v>Yes</v>
      </c>
    </row>
    <row r="1074" spans="1:18" x14ac:dyDescent="0.35">
      <c r="A1074">
        <v>836457669</v>
      </c>
      <c r="B1074" s="3">
        <v>42504</v>
      </c>
      <c r="C1074" s="3">
        <v>42518</v>
      </c>
      <c r="D1074" t="s">
        <v>96</v>
      </c>
      <c r="E1074" t="s">
        <v>29</v>
      </c>
      <c r="F1074" t="s">
        <v>47</v>
      </c>
      <c r="G1074" t="s">
        <v>18</v>
      </c>
      <c r="H1074" t="s">
        <v>19</v>
      </c>
      <c r="I1074" s="9">
        <v>5267</v>
      </c>
      <c r="J1074" s="9">
        <v>421.89</v>
      </c>
      <c r="K1074" s="9">
        <v>364.69</v>
      </c>
      <c r="L1074" s="9">
        <f>tbl_salesdata[[#This Row],[Units Sold]]*tbl_salesdata[[#This Row],[Unit Cost]]</f>
        <v>1920822.23</v>
      </c>
      <c r="M1074" s="9">
        <f>tbl_salesdata[[#This Row],[Units Sold]]*tbl_salesdata[[#This Row],[Unit Price]]</f>
        <v>2222094.63</v>
      </c>
      <c r="N1074" s="9">
        <f>tbl_salesdata[[#This Row],[Total Sales]]-tbl_salesdata[[#This Row],[Total Cost]]</f>
        <v>301272.39999999991</v>
      </c>
      <c r="O1074">
        <f>tbl_salesdata[[#This Row],[Ship Date]]-tbl_salesdata[[#This Row],[Order Date]]</f>
        <v>14</v>
      </c>
      <c r="P1074">
        <f>WEEKDAY(tbl_salesdata[[#This Row],[Order Date]],2)</f>
        <v>6</v>
      </c>
      <c r="Q1074" t="str">
        <f>TEXT(tbl_salesdata[[#This Row],[Order Date]],"dddd")</f>
        <v>Saturday</v>
      </c>
      <c r="R1074" t="str">
        <f>IF(tbl_salesdata[[#This Row],[Weekdaynum]]&gt;5,"Yes","No")</f>
        <v>Yes</v>
      </c>
    </row>
    <row r="1075" spans="1:18" hidden="1" x14ac:dyDescent="0.35">
      <c r="A1075">
        <v>805937564</v>
      </c>
      <c r="B1075" s="3">
        <v>42722</v>
      </c>
      <c r="C1075" s="3">
        <v>42740</v>
      </c>
      <c r="D1075" t="s">
        <v>118</v>
      </c>
      <c r="E1075" t="s">
        <v>24</v>
      </c>
      <c r="F1075" t="s">
        <v>42</v>
      </c>
      <c r="G1075" t="s">
        <v>18</v>
      </c>
      <c r="H1075" t="s">
        <v>19</v>
      </c>
      <c r="I1075" s="9">
        <v>3690</v>
      </c>
      <c r="J1075" s="9">
        <v>437.2</v>
      </c>
      <c r="K1075" s="9">
        <v>263.33</v>
      </c>
      <c r="L1075" s="9">
        <f>tbl_salesdata[[#This Row],[Units Sold]]*tbl_salesdata[[#This Row],[Unit Cost]]</f>
        <v>971687.7</v>
      </c>
      <c r="M1075" s="9">
        <f>tbl_salesdata[[#This Row],[Units Sold]]*tbl_salesdata[[#This Row],[Unit Price]]</f>
        <v>1613268</v>
      </c>
      <c r="N1075" s="9">
        <f>tbl_salesdata[[#This Row],[Total Sales]]-tbl_salesdata[[#This Row],[Total Cost]]</f>
        <v>641580.30000000005</v>
      </c>
      <c r="O1075">
        <f>tbl_salesdata[[#This Row],[Ship Date]]-tbl_salesdata[[#This Row],[Order Date]]</f>
        <v>18</v>
      </c>
      <c r="P1075">
        <f>WEEKDAY(tbl_salesdata[[#This Row],[Order Date]],2)</f>
        <v>7</v>
      </c>
      <c r="Q1075" t="str">
        <f>TEXT(tbl_salesdata[[#This Row],[Order Date]],"dddd")</f>
        <v>Sunday</v>
      </c>
      <c r="R1075" t="str">
        <f>IF(tbl_salesdata[[#This Row],[Weekdaynum]]&gt;5,"Yes","No")</f>
        <v>Yes</v>
      </c>
    </row>
    <row r="1076" spans="1:18" hidden="1" x14ac:dyDescent="0.35">
      <c r="A1076">
        <v>688569676</v>
      </c>
      <c r="B1076" s="3">
        <v>42304</v>
      </c>
      <c r="C1076" s="3">
        <v>42310</v>
      </c>
      <c r="D1076" t="s">
        <v>150</v>
      </c>
      <c r="E1076" t="s">
        <v>38</v>
      </c>
      <c r="F1076" t="s">
        <v>30</v>
      </c>
      <c r="G1076" t="s">
        <v>14</v>
      </c>
      <c r="H1076" t="s">
        <v>19</v>
      </c>
      <c r="I1076" s="9">
        <v>1924</v>
      </c>
      <c r="J1076" s="9">
        <v>81.73</v>
      </c>
      <c r="K1076" s="9">
        <v>56.67</v>
      </c>
      <c r="L1076" s="9">
        <f>tbl_salesdata[[#This Row],[Units Sold]]*tbl_salesdata[[#This Row],[Unit Cost]]</f>
        <v>109033.08</v>
      </c>
      <c r="M1076" s="9">
        <f>tbl_salesdata[[#This Row],[Units Sold]]*tbl_salesdata[[#This Row],[Unit Price]]</f>
        <v>157248.52000000002</v>
      </c>
      <c r="N1076" s="9">
        <f>tbl_salesdata[[#This Row],[Total Sales]]-tbl_salesdata[[#This Row],[Total Cost]]</f>
        <v>48215.440000000017</v>
      </c>
      <c r="O1076">
        <f>tbl_salesdata[[#This Row],[Ship Date]]-tbl_salesdata[[#This Row],[Order Date]]</f>
        <v>6</v>
      </c>
      <c r="P1076">
        <f>WEEKDAY(tbl_salesdata[[#This Row],[Order Date]],2)</f>
        <v>2</v>
      </c>
      <c r="Q1076" t="str">
        <f>TEXT(tbl_salesdata[[#This Row],[Order Date]],"dddd")</f>
        <v>Tuesday</v>
      </c>
      <c r="R1076" t="str">
        <f>IF(tbl_salesdata[[#This Row],[Weekdaynum]]&gt;5,"Yes","No")</f>
        <v>No</v>
      </c>
    </row>
    <row r="1077" spans="1:18" x14ac:dyDescent="0.35">
      <c r="A1077">
        <v>863823068</v>
      </c>
      <c r="B1077" s="3">
        <v>44632</v>
      </c>
      <c r="C1077" s="3">
        <v>44645</v>
      </c>
      <c r="D1077" t="s">
        <v>23</v>
      </c>
      <c r="E1077" t="s">
        <v>24</v>
      </c>
      <c r="F1077" t="s">
        <v>76</v>
      </c>
      <c r="G1077" t="s">
        <v>14</v>
      </c>
      <c r="H1077" t="s">
        <v>15</v>
      </c>
      <c r="I1077" s="9">
        <v>3297</v>
      </c>
      <c r="J1077" s="9">
        <v>668.27</v>
      </c>
      <c r="K1077" s="9">
        <v>502.54</v>
      </c>
      <c r="L1077" s="9">
        <f>tbl_salesdata[[#This Row],[Units Sold]]*tbl_salesdata[[#This Row],[Unit Cost]]</f>
        <v>1656874.3800000001</v>
      </c>
      <c r="M1077" s="9">
        <f>tbl_salesdata[[#This Row],[Units Sold]]*tbl_salesdata[[#This Row],[Unit Price]]</f>
        <v>2203286.19</v>
      </c>
      <c r="N1077" s="9">
        <f>tbl_salesdata[[#This Row],[Total Sales]]-tbl_salesdata[[#This Row],[Total Cost]]</f>
        <v>546411.80999999982</v>
      </c>
      <c r="O1077">
        <f>tbl_salesdata[[#This Row],[Ship Date]]-tbl_salesdata[[#This Row],[Order Date]]</f>
        <v>13</v>
      </c>
      <c r="P1077">
        <f>WEEKDAY(tbl_salesdata[[#This Row],[Order Date]],2)</f>
        <v>6</v>
      </c>
      <c r="Q1077" t="str">
        <f>TEXT(tbl_salesdata[[#This Row],[Order Date]],"dddd")</f>
        <v>Saturday</v>
      </c>
      <c r="R1077" t="str">
        <f>IF(tbl_salesdata[[#This Row],[Weekdaynum]]&gt;5,"Yes","No")</f>
        <v>Yes</v>
      </c>
    </row>
    <row r="1078" spans="1:18" hidden="1" x14ac:dyDescent="0.35">
      <c r="A1078">
        <v>989403665</v>
      </c>
      <c r="B1078" s="3">
        <v>42116</v>
      </c>
      <c r="C1078" s="3">
        <v>42137</v>
      </c>
      <c r="D1078" t="s">
        <v>175</v>
      </c>
      <c r="E1078" t="s">
        <v>21</v>
      </c>
      <c r="F1078" t="s">
        <v>33</v>
      </c>
      <c r="G1078" t="s">
        <v>14</v>
      </c>
      <c r="H1078" t="s">
        <v>15</v>
      </c>
      <c r="I1078" s="9">
        <v>5386</v>
      </c>
      <c r="J1078" s="9">
        <v>109.28</v>
      </c>
      <c r="K1078" s="9">
        <v>35.840000000000003</v>
      </c>
      <c r="L1078" s="9">
        <f>tbl_salesdata[[#This Row],[Units Sold]]*tbl_salesdata[[#This Row],[Unit Cost]]</f>
        <v>193034.24000000002</v>
      </c>
      <c r="M1078" s="9">
        <f>tbl_salesdata[[#This Row],[Units Sold]]*tbl_salesdata[[#This Row],[Unit Price]]</f>
        <v>588582.07999999996</v>
      </c>
      <c r="N1078" s="9">
        <f>tbl_salesdata[[#This Row],[Total Sales]]-tbl_salesdata[[#This Row],[Total Cost]]</f>
        <v>395547.83999999997</v>
      </c>
      <c r="O1078">
        <f>tbl_salesdata[[#This Row],[Ship Date]]-tbl_salesdata[[#This Row],[Order Date]]</f>
        <v>21</v>
      </c>
      <c r="P1078">
        <f>WEEKDAY(tbl_salesdata[[#This Row],[Order Date]],2)</f>
        <v>3</v>
      </c>
      <c r="Q1078" t="str">
        <f>TEXT(tbl_salesdata[[#This Row],[Order Date]],"dddd")</f>
        <v>Wednesday</v>
      </c>
      <c r="R1078" t="str">
        <f>IF(tbl_salesdata[[#This Row],[Weekdaynum]]&gt;5,"Yes","No")</f>
        <v>No</v>
      </c>
    </row>
    <row r="1079" spans="1:18" hidden="1" x14ac:dyDescent="0.35">
      <c r="A1079">
        <v>881140697</v>
      </c>
      <c r="B1079" s="3">
        <v>43962</v>
      </c>
      <c r="C1079" s="3">
        <v>43970</v>
      </c>
      <c r="D1079" t="s">
        <v>31</v>
      </c>
      <c r="E1079" t="s">
        <v>32</v>
      </c>
      <c r="F1079" t="s">
        <v>13</v>
      </c>
      <c r="G1079" t="s">
        <v>14</v>
      </c>
      <c r="H1079" t="s">
        <v>19</v>
      </c>
      <c r="I1079" s="9">
        <v>7968</v>
      </c>
      <c r="J1079" s="9">
        <v>255.28</v>
      </c>
      <c r="K1079" s="9">
        <v>159.41999999999999</v>
      </c>
      <c r="L1079" s="9">
        <f>tbl_salesdata[[#This Row],[Units Sold]]*tbl_salesdata[[#This Row],[Unit Cost]]</f>
        <v>1270258.5599999998</v>
      </c>
      <c r="M1079" s="9">
        <f>tbl_salesdata[[#This Row],[Units Sold]]*tbl_salesdata[[#This Row],[Unit Price]]</f>
        <v>2034071.04</v>
      </c>
      <c r="N1079" s="9">
        <f>tbl_salesdata[[#This Row],[Total Sales]]-tbl_salesdata[[#This Row],[Total Cost]]</f>
        <v>763812.48000000021</v>
      </c>
      <c r="O1079">
        <f>tbl_salesdata[[#This Row],[Ship Date]]-tbl_salesdata[[#This Row],[Order Date]]</f>
        <v>8</v>
      </c>
      <c r="P1079">
        <f>WEEKDAY(tbl_salesdata[[#This Row],[Order Date]],2)</f>
        <v>1</v>
      </c>
      <c r="Q1079" t="str">
        <f>TEXT(tbl_salesdata[[#This Row],[Order Date]],"dddd")</f>
        <v>Monday</v>
      </c>
      <c r="R1079" t="str">
        <f>IF(tbl_salesdata[[#This Row],[Weekdaynum]]&gt;5,"Yes","No")</f>
        <v>No</v>
      </c>
    </row>
    <row r="1080" spans="1:18" x14ac:dyDescent="0.35">
      <c r="A1080">
        <v>146545875</v>
      </c>
      <c r="B1080" s="3">
        <v>44527</v>
      </c>
      <c r="C1080" s="3">
        <v>44537</v>
      </c>
      <c r="D1080" t="s">
        <v>195</v>
      </c>
      <c r="E1080" t="s">
        <v>21</v>
      </c>
      <c r="F1080" t="s">
        <v>42</v>
      </c>
      <c r="G1080" t="s">
        <v>18</v>
      </c>
      <c r="H1080" t="s">
        <v>15</v>
      </c>
      <c r="I1080" s="9">
        <v>5036</v>
      </c>
      <c r="J1080" s="9">
        <v>437.2</v>
      </c>
      <c r="K1080" s="9">
        <v>263.33</v>
      </c>
      <c r="L1080" s="9">
        <f>tbl_salesdata[[#This Row],[Units Sold]]*tbl_salesdata[[#This Row],[Unit Cost]]</f>
        <v>1326129.8799999999</v>
      </c>
      <c r="M1080" s="9">
        <f>tbl_salesdata[[#This Row],[Units Sold]]*tbl_salesdata[[#This Row],[Unit Price]]</f>
        <v>2201739.1999999997</v>
      </c>
      <c r="N1080" s="9">
        <f>tbl_salesdata[[#This Row],[Total Sales]]-tbl_salesdata[[#This Row],[Total Cost]]</f>
        <v>875609.31999999983</v>
      </c>
      <c r="O1080">
        <f>tbl_salesdata[[#This Row],[Ship Date]]-tbl_salesdata[[#This Row],[Order Date]]</f>
        <v>10</v>
      </c>
      <c r="P1080">
        <f>WEEKDAY(tbl_salesdata[[#This Row],[Order Date]],2)</f>
        <v>6</v>
      </c>
      <c r="Q1080" t="str">
        <f>TEXT(tbl_salesdata[[#This Row],[Order Date]],"dddd")</f>
        <v>Saturday</v>
      </c>
      <c r="R1080" t="str">
        <f>IF(tbl_salesdata[[#This Row],[Weekdaynum]]&gt;5,"Yes","No")</f>
        <v>Yes</v>
      </c>
    </row>
    <row r="1081" spans="1:18" hidden="1" x14ac:dyDescent="0.35">
      <c r="A1081">
        <v>258436477</v>
      </c>
      <c r="B1081" s="3">
        <v>42806</v>
      </c>
      <c r="C1081" s="3">
        <v>42807</v>
      </c>
      <c r="D1081" t="s">
        <v>139</v>
      </c>
      <c r="E1081" t="s">
        <v>51</v>
      </c>
      <c r="F1081" t="s">
        <v>56</v>
      </c>
      <c r="G1081" t="s">
        <v>14</v>
      </c>
      <c r="H1081" t="s">
        <v>15</v>
      </c>
      <c r="I1081" s="9">
        <v>5951</v>
      </c>
      <c r="J1081" s="9">
        <v>9.33</v>
      </c>
      <c r="K1081" s="9">
        <v>6.92</v>
      </c>
      <c r="L1081" s="9">
        <f>tbl_salesdata[[#This Row],[Units Sold]]*tbl_salesdata[[#This Row],[Unit Cost]]</f>
        <v>41180.92</v>
      </c>
      <c r="M1081" s="9">
        <f>tbl_salesdata[[#This Row],[Units Sold]]*tbl_salesdata[[#This Row],[Unit Price]]</f>
        <v>55522.83</v>
      </c>
      <c r="N1081" s="9">
        <f>tbl_salesdata[[#This Row],[Total Sales]]-tbl_salesdata[[#This Row],[Total Cost]]</f>
        <v>14341.910000000003</v>
      </c>
      <c r="O1081">
        <f>tbl_salesdata[[#This Row],[Ship Date]]-tbl_salesdata[[#This Row],[Order Date]]</f>
        <v>1</v>
      </c>
      <c r="P1081">
        <f>WEEKDAY(tbl_salesdata[[#This Row],[Order Date]],2)</f>
        <v>7</v>
      </c>
      <c r="Q1081" t="str">
        <f>TEXT(tbl_salesdata[[#This Row],[Order Date]],"dddd")</f>
        <v>Sunday</v>
      </c>
      <c r="R1081" t="str">
        <f>IF(tbl_salesdata[[#This Row],[Weekdaynum]]&gt;5,"Yes","No")</f>
        <v>Yes</v>
      </c>
    </row>
    <row r="1082" spans="1:18" hidden="1" x14ac:dyDescent="0.35">
      <c r="A1082">
        <v>989405381</v>
      </c>
      <c r="B1082" s="3">
        <v>42528</v>
      </c>
      <c r="C1082" s="3">
        <v>42535</v>
      </c>
      <c r="D1082" t="s">
        <v>82</v>
      </c>
      <c r="E1082" t="s">
        <v>32</v>
      </c>
      <c r="F1082" t="s">
        <v>56</v>
      </c>
      <c r="G1082" t="s">
        <v>18</v>
      </c>
      <c r="H1082" t="s">
        <v>19</v>
      </c>
      <c r="I1082" s="9">
        <v>5894</v>
      </c>
      <c r="J1082" s="9">
        <v>9.33</v>
      </c>
      <c r="K1082" s="9">
        <v>6.92</v>
      </c>
      <c r="L1082" s="9">
        <f>tbl_salesdata[[#This Row],[Units Sold]]*tbl_salesdata[[#This Row],[Unit Cost]]</f>
        <v>40786.480000000003</v>
      </c>
      <c r="M1082" s="9">
        <f>tbl_salesdata[[#This Row],[Units Sold]]*tbl_salesdata[[#This Row],[Unit Price]]</f>
        <v>54991.02</v>
      </c>
      <c r="N1082" s="9">
        <f>tbl_salesdata[[#This Row],[Total Sales]]-tbl_salesdata[[#This Row],[Total Cost]]</f>
        <v>14204.539999999994</v>
      </c>
      <c r="O1082">
        <f>tbl_salesdata[[#This Row],[Ship Date]]-tbl_salesdata[[#This Row],[Order Date]]</f>
        <v>7</v>
      </c>
      <c r="P1082">
        <f>WEEKDAY(tbl_salesdata[[#This Row],[Order Date]],2)</f>
        <v>2</v>
      </c>
      <c r="Q1082" t="str">
        <f>TEXT(tbl_salesdata[[#This Row],[Order Date]],"dddd")</f>
        <v>Tuesday</v>
      </c>
      <c r="R1082" t="str">
        <f>IF(tbl_salesdata[[#This Row],[Weekdaynum]]&gt;5,"Yes","No")</f>
        <v>No</v>
      </c>
    </row>
    <row r="1083" spans="1:18" hidden="1" x14ac:dyDescent="0.35">
      <c r="A1083">
        <v>962715899</v>
      </c>
      <c r="B1083" s="3">
        <v>44888</v>
      </c>
      <c r="C1083" s="3">
        <v>44904</v>
      </c>
      <c r="D1083" t="s">
        <v>163</v>
      </c>
      <c r="E1083" t="s">
        <v>38</v>
      </c>
      <c r="F1083" t="s">
        <v>42</v>
      </c>
      <c r="G1083" t="s">
        <v>18</v>
      </c>
      <c r="H1083" t="s">
        <v>15</v>
      </c>
      <c r="I1083" s="9">
        <v>7883</v>
      </c>
      <c r="J1083" s="9">
        <v>437.2</v>
      </c>
      <c r="K1083" s="9">
        <v>263.33</v>
      </c>
      <c r="L1083" s="9">
        <f>tbl_salesdata[[#This Row],[Units Sold]]*tbl_salesdata[[#This Row],[Unit Cost]]</f>
        <v>2075830.39</v>
      </c>
      <c r="M1083" s="9">
        <f>tbl_salesdata[[#This Row],[Units Sold]]*tbl_salesdata[[#This Row],[Unit Price]]</f>
        <v>3446447.6</v>
      </c>
      <c r="N1083" s="9">
        <f>tbl_salesdata[[#This Row],[Total Sales]]-tbl_salesdata[[#This Row],[Total Cost]]</f>
        <v>1370617.2100000002</v>
      </c>
      <c r="O1083">
        <f>tbl_salesdata[[#This Row],[Ship Date]]-tbl_salesdata[[#This Row],[Order Date]]</f>
        <v>16</v>
      </c>
      <c r="P1083">
        <f>WEEKDAY(tbl_salesdata[[#This Row],[Order Date]],2)</f>
        <v>3</v>
      </c>
      <c r="Q1083" t="str">
        <f>TEXT(tbl_salesdata[[#This Row],[Order Date]],"dddd")</f>
        <v>Wednesday</v>
      </c>
      <c r="R1083" t="str">
        <f>IF(tbl_salesdata[[#This Row],[Weekdaynum]]&gt;5,"Yes","No")</f>
        <v>No</v>
      </c>
    </row>
    <row r="1084" spans="1:18" x14ac:dyDescent="0.35">
      <c r="A1084">
        <v>315711724</v>
      </c>
      <c r="B1084" s="3">
        <v>43176</v>
      </c>
      <c r="C1084" s="3">
        <v>43187</v>
      </c>
      <c r="D1084" t="s">
        <v>99</v>
      </c>
      <c r="E1084" t="s">
        <v>38</v>
      </c>
      <c r="F1084" t="s">
        <v>42</v>
      </c>
      <c r="G1084" t="s">
        <v>14</v>
      </c>
      <c r="H1084" t="s">
        <v>34</v>
      </c>
      <c r="I1084" s="9">
        <v>4970</v>
      </c>
      <c r="J1084" s="9">
        <v>437.2</v>
      </c>
      <c r="K1084" s="9">
        <v>263.33</v>
      </c>
      <c r="L1084" s="9">
        <f>tbl_salesdata[[#This Row],[Units Sold]]*tbl_salesdata[[#This Row],[Unit Cost]]</f>
        <v>1308750.0999999999</v>
      </c>
      <c r="M1084" s="9">
        <f>tbl_salesdata[[#This Row],[Units Sold]]*tbl_salesdata[[#This Row],[Unit Price]]</f>
        <v>2172884</v>
      </c>
      <c r="N1084" s="9">
        <f>tbl_salesdata[[#This Row],[Total Sales]]-tbl_salesdata[[#This Row],[Total Cost]]</f>
        <v>864133.90000000014</v>
      </c>
      <c r="O1084">
        <f>tbl_salesdata[[#This Row],[Ship Date]]-tbl_salesdata[[#This Row],[Order Date]]</f>
        <v>11</v>
      </c>
      <c r="P1084">
        <f>WEEKDAY(tbl_salesdata[[#This Row],[Order Date]],2)</f>
        <v>6</v>
      </c>
      <c r="Q1084" t="str">
        <f>TEXT(tbl_salesdata[[#This Row],[Order Date]],"dddd")</f>
        <v>Saturday</v>
      </c>
      <c r="R1084" t="str">
        <f>IF(tbl_salesdata[[#This Row],[Weekdaynum]]&gt;5,"Yes","No")</f>
        <v>Yes</v>
      </c>
    </row>
    <row r="1085" spans="1:18" hidden="1" x14ac:dyDescent="0.35">
      <c r="A1085">
        <v>100619590</v>
      </c>
      <c r="B1085" s="3">
        <v>43170</v>
      </c>
      <c r="C1085" s="3">
        <v>43174</v>
      </c>
      <c r="D1085" t="s">
        <v>84</v>
      </c>
      <c r="E1085" t="s">
        <v>24</v>
      </c>
      <c r="F1085" t="s">
        <v>76</v>
      </c>
      <c r="G1085" t="s">
        <v>14</v>
      </c>
      <c r="H1085" t="s">
        <v>34</v>
      </c>
      <c r="I1085" s="9">
        <v>4427</v>
      </c>
      <c r="J1085" s="9">
        <v>668.27</v>
      </c>
      <c r="K1085" s="9">
        <v>502.54</v>
      </c>
      <c r="L1085" s="9">
        <f>tbl_salesdata[[#This Row],[Units Sold]]*tbl_salesdata[[#This Row],[Unit Cost]]</f>
        <v>2224744.58</v>
      </c>
      <c r="M1085" s="9">
        <f>tbl_salesdata[[#This Row],[Units Sold]]*tbl_salesdata[[#This Row],[Unit Price]]</f>
        <v>2958431.29</v>
      </c>
      <c r="N1085" s="9">
        <f>tbl_salesdata[[#This Row],[Total Sales]]-tbl_salesdata[[#This Row],[Total Cost]]</f>
        <v>733686.71</v>
      </c>
      <c r="O1085">
        <f>tbl_salesdata[[#This Row],[Ship Date]]-tbl_salesdata[[#This Row],[Order Date]]</f>
        <v>4</v>
      </c>
      <c r="P1085">
        <f>WEEKDAY(tbl_salesdata[[#This Row],[Order Date]],2)</f>
        <v>7</v>
      </c>
      <c r="Q1085" t="str">
        <f>TEXT(tbl_salesdata[[#This Row],[Order Date]],"dddd")</f>
        <v>Sunday</v>
      </c>
      <c r="R1085" t="str">
        <f>IF(tbl_salesdata[[#This Row],[Weekdaynum]]&gt;5,"Yes","No")</f>
        <v>Yes</v>
      </c>
    </row>
    <row r="1086" spans="1:18" hidden="1" x14ac:dyDescent="0.35">
      <c r="A1086">
        <v>173122918</v>
      </c>
      <c r="B1086" s="3">
        <v>42163</v>
      </c>
      <c r="C1086" s="3">
        <v>42177</v>
      </c>
      <c r="D1086" t="s">
        <v>204</v>
      </c>
      <c r="E1086" t="s">
        <v>21</v>
      </c>
      <c r="F1086" t="s">
        <v>33</v>
      </c>
      <c r="G1086" t="s">
        <v>18</v>
      </c>
      <c r="H1086" t="s">
        <v>15</v>
      </c>
      <c r="I1086" s="9">
        <v>9773</v>
      </c>
      <c r="J1086" s="9">
        <v>109.28</v>
      </c>
      <c r="K1086" s="9">
        <v>35.840000000000003</v>
      </c>
      <c r="L1086" s="9">
        <f>tbl_salesdata[[#This Row],[Units Sold]]*tbl_salesdata[[#This Row],[Unit Cost]]</f>
        <v>350264.32000000001</v>
      </c>
      <c r="M1086" s="9">
        <f>tbl_salesdata[[#This Row],[Units Sold]]*tbl_salesdata[[#This Row],[Unit Price]]</f>
        <v>1067993.44</v>
      </c>
      <c r="N1086" s="9">
        <f>tbl_salesdata[[#This Row],[Total Sales]]-tbl_salesdata[[#This Row],[Total Cost]]</f>
        <v>717729.11999999988</v>
      </c>
      <c r="O1086">
        <f>tbl_salesdata[[#This Row],[Ship Date]]-tbl_salesdata[[#This Row],[Order Date]]</f>
        <v>14</v>
      </c>
      <c r="P1086">
        <f>WEEKDAY(tbl_salesdata[[#This Row],[Order Date]],2)</f>
        <v>1</v>
      </c>
      <c r="Q1086" t="str">
        <f>TEXT(tbl_salesdata[[#This Row],[Order Date]],"dddd")</f>
        <v>Monday</v>
      </c>
      <c r="R1086" t="str">
        <f>IF(tbl_salesdata[[#This Row],[Weekdaynum]]&gt;5,"Yes","No")</f>
        <v>No</v>
      </c>
    </row>
    <row r="1087" spans="1:18" hidden="1" x14ac:dyDescent="0.35">
      <c r="A1087">
        <v>403788173</v>
      </c>
      <c r="B1087" s="3">
        <v>44509</v>
      </c>
      <c r="C1087" s="3">
        <v>44521</v>
      </c>
      <c r="D1087" t="s">
        <v>167</v>
      </c>
      <c r="E1087" t="s">
        <v>38</v>
      </c>
      <c r="F1087" t="s">
        <v>76</v>
      </c>
      <c r="G1087" t="s">
        <v>18</v>
      </c>
      <c r="H1087" t="s">
        <v>19</v>
      </c>
      <c r="I1087" s="9">
        <v>8748</v>
      </c>
      <c r="J1087" s="9">
        <v>668.27</v>
      </c>
      <c r="K1087" s="9">
        <v>502.54</v>
      </c>
      <c r="L1087" s="9">
        <f>tbl_salesdata[[#This Row],[Units Sold]]*tbl_salesdata[[#This Row],[Unit Cost]]</f>
        <v>4396219.92</v>
      </c>
      <c r="M1087" s="9">
        <f>tbl_salesdata[[#This Row],[Units Sold]]*tbl_salesdata[[#This Row],[Unit Price]]</f>
        <v>5846025.96</v>
      </c>
      <c r="N1087" s="9">
        <f>tbl_salesdata[[#This Row],[Total Sales]]-tbl_salesdata[[#This Row],[Total Cost]]</f>
        <v>1449806.04</v>
      </c>
      <c r="O1087">
        <f>tbl_salesdata[[#This Row],[Ship Date]]-tbl_salesdata[[#This Row],[Order Date]]</f>
        <v>12</v>
      </c>
      <c r="P1087">
        <f>WEEKDAY(tbl_salesdata[[#This Row],[Order Date]],2)</f>
        <v>2</v>
      </c>
      <c r="Q1087" t="str">
        <f>TEXT(tbl_salesdata[[#This Row],[Order Date]],"dddd")</f>
        <v>Tuesday</v>
      </c>
      <c r="R1087" t="str">
        <f>IF(tbl_salesdata[[#This Row],[Weekdaynum]]&gt;5,"Yes","No")</f>
        <v>No</v>
      </c>
    </row>
    <row r="1088" spans="1:18" hidden="1" x14ac:dyDescent="0.35">
      <c r="A1088">
        <v>747351682</v>
      </c>
      <c r="B1088" s="3">
        <v>42905</v>
      </c>
      <c r="C1088" s="3">
        <v>42919</v>
      </c>
      <c r="D1088" t="s">
        <v>185</v>
      </c>
      <c r="E1088" t="s">
        <v>38</v>
      </c>
      <c r="F1088" t="s">
        <v>56</v>
      </c>
      <c r="G1088" t="s">
        <v>14</v>
      </c>
      <c r="H1088" t="s">
        <v>15</v>
      </c>
      <c r="I1088" s="9">
        <v>6825</v>
      </c>
      <c r="J1088" s="9">
        <v>9.33</v>
      </c>
      <c r="K1088" s="9">
        <v>6.92</v>
      </c>
      <c r="L1088" s="9">
        <f>tbl_salesdata[[#This Row],[Units Sold]]*tbl_salesdata[[#This Row],[Unit Cost]]</f>
        <v>47229</v>
      </c>
      <c r="M1088" s="9">
        <f>tbl_salesdata[[#This Row],[Units Sold]]*tbl_salesdata[[#This Row],[Unit Price]]</f>
        <v>63677.25</v>
      </c>
      <c r="N1088" s="9">
        <f>tbl_salesdata[[#This Row],[Total Sales]]-tbl_salesdata[[#This Row],[Total Cost]]</f>
        <v>16448.25</v>
      </c>
      <c r="O1088">
        <f>tbl_salesdata[[#This Row],[Ship Date]]-tbl_salesdata[[#This Row],[Order Date]]</f>
        <v>14</v>
      </c>
      <c r="P1088">
        <f>WEEKDAY(tbl_salesdata[[#This Row],[Order Date]],2)</f>
        <v>1</v>
      </c>
      <c r="Q1088" t="str">
        <f>TEXT(tbl_salesdata[[#This Row],[Order Date]],"dddd")</f>
        <v>Monday</v>
      </c>
      <c r="R1088" t="str">
        <f>IF(tbl_salesdata[[#This Row],[Weekdaynum]]&gt;5,"Yes","No")</f>
        <v>No</v>
      </c>
    </row>
    <row r="1089" spans="1:18" hidden="1" x14ac:dyDescent="0.35">
      <c r="A1089">
        <v>328862273</v>
      </c>
      <c r="B1089" s="3">
        <v>43560</v>
      </c>
      <c r="C1089" s="3">
        <v>43562</v>
      </c>
      <c r="D1089" t="s">
        <v>69</v>
      </c>
      <c r="E1089" t="s">
        <v>38</v>
      </c>
      <c r="F1089" t="s">
        <v>76</v>
      </c>
      <c r="G1089" t="s">
        <v>14</v>
      </c>
      <c r="H1089" t="s">
        <v>34</v>
      </c>
      <c r="I1089" s="9">
        <v>6510</v>
      </c>
      <c r="J1089" s="9">
        <v>668.27</v>
      </c>
      <c r="K1089" s="9">
        <v>502.54</v>
      </c>
      <c r="L1089" s="9">
        <f>tbl_salesdata[[#This Row],[Units Sold]]*tbl_salesdata[[#This Row],[Unit Cost]]</f>
        <v>3271535.4</v>
      </c>
      <c r="M1089" s="9">
        <f>tbl_salesdata[[#This Row],[Units Sold]]*tbl_salesdata[[#This Row],[Unit Price]]</f>
        <v>4350437.7</v>
      </c>
      <c r="N1089" s="9">
        <f>tbl_salesdata[[#This Row],[Total Sales]]-tbl_salesdata[[#This Row],[Total Cost]]</f>
        <v>1078902.3000000003</v>
      </c>
      <c r="O1089">
        <f>tbl_salesdata[[#This Row],[Ship Date]]-tbl_salesdata[[#This Row],[Order Date]]</f>
        <v>2</v>
      </c>
      <c r="P1089">
        <f>WEEKDAY(tbl_salesdata[[#This Row],[Order Date]],2)</f>
        <v>5</v>
      </c>
      <c r="Q1089" t="str">
        <f>TEXT(tbl_salesdata[[#This Row],[Order Date]],"dddd")</f>
        <v>Friday</v>
      </c>
      <c r="R1089" t="str">
        <f>IF(tbl_salesdata[[#This Row],[Weekdaynum]]&gt;5,"Yes","No")</f>
        <v>No</v>
      </c>
    </row>
    <row r="1090" spans="1:18" x14ac:dyDescent="0.35">
      <c r="A1090">
        <v>719872558</v>
      </c>
      <c r="B1090" s="3">
        <v>42042</v>
      </c>
      <c r="C1090" s="3">
        <v>42046</v>
      </c>
      <c r="D1090" t="s">
        <v>16</v>
      </c>
      <c r="E1090" t="s">
        <v>12</v>
      </c>
      <c r="F1090" t="s">
        <v>47</v>
      </c>
      <c r="G1090" t="s">
        <v>18</v>
      </c>
      <c r="H1090" t="s">
        <v>19</v>
      </c>
      <c r="I1090" s="9">
        <v>5142</v>
      </c>
      <c r="J1090" s="9">
        <v>421.89</v>
      </c>
      <c r="K1090" s="9">
        <v>364.69</v>
      </c>
      <c r="L1090" s="9">
        <f>tbl_salesdata[[#This Row],[Units Sold]]*tbl_salesdata[[#This Row],[Unit Cost]]</f>
        <v>1875235.98</v>
      </c>
      <c r="M1090" s="9">
        <f>tbl_salesdata[[#This Row],[Units Sold]]*tbl_salesdata[[#This Row],[Unit Price]]</f>
        <v>2169358.38</v>
      </c>
      <c r="N1090" s="9">
        <f>tbl_salesdata[[#This Row],[Total Sales]]-tbl_salesdata[[#This Row],[Total Cost]]</f>
        <v>294122.39999999991</v>
      </c>
      <c r="O1090">
        <f>tbl_salesdata[[#This Row],[Ship Date]]-tbl_salesdata[[#This Row],[Order Date]]</f>
        <v>4</v>
      </c>
      <c r="P1090">
        <f>WEEKDAY(tbl_salesdata[[#This Row],[Order Date]],2)</f>
        <v>6</v>
      </c>
      <c r="Q1090" t="str">
        <f>TEXT(tbl_salesdata[[#This Row],[Order Date]],"dddd")</f>
        <v>Saturday</v>
      </c>
      <c r="R1090" t="str">
        <f>IF(tbl_salesdata[[#This Row],[Weekdaynum]]&gt;5,"Yes","No")</f>
        <v>Yes</v>
      </c>
    </row>
    <row r="1091" spans="1:18" x14ac:dyDescent="0.35">
      <c r="A1091">
        <v>900488221</v>
      </c>
      <c r="B1091" s="3">
        <v>44191</v>
      </c>
      <c r="C1091" s="3">
        <v>44194</v>
      </c>
      <c r="D1091" t="s">
        <v>81</v>
      </c>
      <c r="E1091" t="s">
        <v>32</v>
      </c>
      <c r="F1091" t="s">
        <v>40</v>
      </c>
      <c r="G1091" t="s">
        <v>18</v>
      </c>
      <c r="H1091" t="s">
        <v>15</v>
      </c>
      <c r="I1091" s="9">
        <v>3330</v>
      </c>
      <c r="J1091" s="9">
        <v>651.21</v>
      </c>
      <c r="K1091" s="9">
        <v>524.96</v>
      </c>
      <c r="L1091" s="9">
        <f>tbl_salesdata[[#This Row],[Units Sold]]*tbl_salesdata[[#This Row],[Unit Cost]]</f>
        <v>1748116.8</v>
      </c>
      <c r="M1091" s="9">
        <f>tbl_salesdata[[#This Row],[Units Sold]]*tbl_salesdata[[#This Row],[Unit Price]]</f>
        <v>2168529.3000000003</v>
      </c>
      <c r="N1091" s="9">
        <f>tbl_salesdata[[#This Row],[Total Sales]]-tbl_salesdata[[#This Row],[Total Cost]]</f>
        <v>420412.50000000023</v>
      </c>
      <c r="O1091">
        <f>tbl_salesdata[[#This Row],[Ship Date]]-tbl_salesdata[[#This Row],[Order Date]]</f>
        <v>3</v>
      </c>
      <c r="P1091">
        <f>WEEKDAY(tbl_salesdata[[#This Row],[Order Date]],2)</f>
        <v>6</v>
      </c>
      <c r="Q1091" t="str">
        <f>TEXT(tbl_salesdata[[#This Row],[Order Date]],"dddd")</f>
        <v>Saturday</v>
      </c>
      <c r="R1091" t="str">
        <f>IF(tbl_salesdata[[#This Row],[Weekdaynum]]&gt;5,"Yes","No")</f>
        <v>Yes</v>
      </c>
    </row>
    <row r="1092" spans="1:18" hidden="1" x14ac:dyDescent="0.35">
      <c r="A1092">
        <v>756252324</v>
      </c>
      <c r="B1092" s="3">
        <v>44579</v>
      </c>
      <c r="C1092" s="3">
        <v>44590</v>
      </c>
      <c r="D1092" t="s">
        <v>116</v>
      </c>
      <c r="E1092" t="s">
        <v>21</v>
      </c>
      <c r="F1092" t="s">
        <v>56</v>
      </c>
      <c r="G1092" t="s">
        <v>14</v>
      </c>
      <c r="H1092" t="s">
        <v>26</v>
      </c>
      <c r="I1092" s="9">
        <v>723</v>
      </c>
      <c r="J1092" s="9">
        <v>9.33</v>
      </c>
      <c r="K1092" s="9">
        <v>6.92</v>
      </c>
      <c r="L1092" s="9">
        <f>tbl_salesdata[[#This Row],[Units Sold]]*tbl_salesdata[[#This Row],[Unit Cost]]</f>
        <v>5003.16</v>
      </c>
      <c r="M1092" s="9">
        <f>tbl_salesdata[[#This Row],[Units Sold]]*tbl_salesdata[[#This Row],[Unit Price]]</f>
        <v>6745.59</v>
      </c>
      <c r="N1092" s="9">
        <f>tbl_salesdata[[#This Row],[Total Sales]]-tbl_salesdata[[#This Row],[Total Cost]]</f>
        <v>1742.4300000000003</v>
      </c>
      <c r="O1092">
        <f>tbl_salesdata[[#This Row],[Ship Date]]-tbl_salesdata[[#This Row],[Order Date]]</f>
        <v>11</v>
      </c>
      <c r="P1092">
        <f>WEEKDAY(tbl_salesdata[[#This Row],[Order Date]],2)</f>
        <v>2</v>
      </c>
      <c r="Q1092" t="str">
        <f>TEXT(tbl_salesdata[[#This Row],[Order Date]],"dddd")</f>
        <v>Tuesday</v>
      </c>
      <c r="R1092" t="str">
        <f>IF(tbl_salesdata[[#This Row],[Weekdaynum]]&gt;5,"Yes","No")</f>
        <v>No</v>
      </c>
    </row>
    <row r="1093" spans="1:18" hidden="1" x14ac:dyDescent="0.35">
      <c r="A1093">
        <v>296289527</v>
      </c>
      <c r="B1093" s="3">
        <v>43718</v>
      </c>
      <c r="C1093" s="3">
        <v>43726</v>
      </c>
      <c r="D1093" t="s">
        <v>139</v>
      </c>
      <c r="E1093" t="s">
        <v>51</v>
      </c>
      <c r="F1093" t="s">
        <v>40</v>
      </c>
      <c r="G1093" t="s">
        <v>14</v>
      </c>
      <c r="H1093" t="s">
        <v>15</v>
      </c>
      <c r="I1093" s="9">
        <v>7510</v>
      </c>
      <c r="J1093" s="9">
        <v>651.21</v>
      </c>
      <c r="K1093" s="9">
        <v>524.96</v>
      </c>
      <c r="L1093" s="9">
        <f>tbl_salesdata[[#This Row],[Units Sold]]*tbl_salesdata[[#This Row],[Unit Cost]]</f>
        <v>3942449.6</v>
      </c>
      <c r="M1093" s="9">
        <f>tbl_salesdata[[#This Row],[Units Sold]]*tbl_salesdata[[#This Row],[Unit Price]]</f>
        <v>4890587.1000000006</v>
      </c>
      <c r="N1093" s="9">
        <f>tbl_salesdata[[#This Row],[Total Sales]]-tbl_salesdata[[#This Row],[Total Cost]]</f>
        <v>948137.50000000047</v>
      </c>
      <c r="O1093">
        <f>tbl_salesdata[[#This Row],[Ship Date]]-tbl_salesdata[[#This Row],[Order Date]]</f>
        <v>8</v>
      </c>
      <c r="P1093">
        <f>WEEKDAY(tbl_salesdata[[#This Row],[Order Date]],2)</f>
        <v>2</v>
      </c>
      <c r="Q1093" t="str">
        <f>TEXT(tbl_salesdata[[#This Row],[Order Date]],"dddd")</f>
        <v>Tuesday</v>
      </c>
      <c r="R1093" t="str">
        <f>IF(tbl_salesdata[[#This Row],[Weekdaynum]]&gt;5,"Yes","No")</f>
        <v>No</v>
      </c>
    </row>
    <row r="1094" spans="1:18" hidden="1" x14ac:dyDescent="0.35">
      <c r="A1094">
        <v>704205453</v>
      </c>
      <c r="B1094" s="3">
        <v>44483</v>
      </c>
      <c r="C1094" s="3">
        <v>44486</v>
      </c>
      <c r="D1094" t="s">
        <v>166</v>
      </c>
      <c r="E1094" t="s">
        <v>38</v>
      </c>
      <c r="F1094" t="s">
        <v>17</v>
      </c>
      <c r="G1094" t="s">
        <v>14</v>
      </c>
      <c r="H1094" t="s">
        <v>15</v>
      </c>
      <c r="I1094" s="9">
        <v>8897</v>
      </c>
      <c r="J1094" s="9">
        <v>152.58000000000001</v>
      </c>
      <c r="K1094" s="9">
        <v>97.44</v>
      </c>
      <c r="L1094" s="9">
        <f>tbl_salesdata[[#This Row],[Units Sold]]*tbl_salesdata[[#This Row],[Unit Cost]]</f>
        <v>866923.67999999993</v>
      </c>
      <c r="M1094" s="9">
        <f>tbl_salesdata[[#This Row],[Units Sold]]*tbl_salesdata[[#This Row],[Unit Price]]</f>
        <v>1357504.26</v>
      </c>
      <c r="N1094" s="9">
        <f>tbl_salesdata[[#This Row],[Total Sales]]-tbl_salesdata[[#This Row],[Total Cost]]</f>
        <v>490580.58000000007</v>
      </c>
      <c r="O1094">
        <f>tbl_salesdata[[#This Row],[Ship Date]]-tbl_salesdata[[#This Row],[Order Date]]</f>
        <v>3</v>
      </c>
      <c r="P1094">
        <f>WEEKDAY(tbl_salesdata[[#This Row],[Order Date]],2)</f>
        <v>4</v>
      </c>
      <c r="Q1094" t="str">
        <f>TEXT(tbl_salesdata[[#This Row],[Order Date]],"dddd")</f>
        <v>Thursday</v>
      </c>
      <c r="R1094" t="str">
        <f>IF(tbl_salesdata[[#This Row],[Weekdaynum]]&gt;5,"Yes","No")</f>
        <v>No</v>
      </c>
    </row>
    <row r="1095" spans="1:18" hidden="1" x14ac:dyDescent="0.35">
      <c r="A1095">
        <v>176923930</v>
      </c>
      <c r="B1095" s="3">
        <v>44798</v>
      </c>
      <c r="C1095" s="3">
        <v>44803</v>
      </c>
      <c r="D1095" t="s">
        <v>101</v>
      </c>
      <c r="E1095" t="s">
        <v>24</v>
      </c>
      <c r="F1095" t="s">
        <v>25</v>
      </c>
      <c r="G1095" t="s">
        <v>18</v>
      </c>
      <c r="H1095" t="s">
        <v>15</v>
      </c>
      <c r="I1095" s="9">
        <v>4577</v>
      </c>
      <c r="J1095" s="9">
        <v>205.7</v>
      </c>
      <c r="K1095" s="9">
        <v>117.11</v>
      </c>
      <c r="L1095" s="9">
        <f>tbl_salesdata[[#This Row],[Units Sold]]*tbl_salesdata[[#This Row],[Unit Cost]]</f>
        <v>536012.47</v>
      </c>
      <c r="M1095" s="9">
        <f>tbl_salesdata[[#This Row],[Units Sold]]*tbl_salesdata[[#This Row],[Unit Price]]</f>
        <v>941488.89999999991</v>
      </c>
      <c r="N1095" s="9">
        <f>tbl_salesdata[[#This Row],[Total Sales]]-tbl_salesdata[[#This Row],[Total Cost]]</f>
        <v>405476.42999999993</v>
      </c>
      <c r="O1095">
        <f>tbl_salesdata[[#This Row],[Ship Date]]-tbl_salesdata[[#This Row],[Order Date]]</f>
        <v>5</v>
      </c>
      <c r="P1095">
        <f>WEEKDAY(tbl_salesdata[[#This Row],[Order Date]],2)</f>
        <v>4</v>
      </c>
      <c r="Q1095" t="str">
        <f>TEXT(tbl_salesdata[[#This Row],[Order Date]],"dddd")</f>
        <v>Thursday</v>
      </c>
      <c r="R1095" t="str">
        <f>IF(tbl_salesdata[[#This Row],[Weekdaynum]]&gt;5,"Yes","No")</f>
        <v>No</v>
      </c>
    </row>
    <row r="1096" spans="1:18" hidden="1" x14ac:dyDescent="0.35">
      <c r="A1096">
        <v>131681287</v>
      </c>
      <c r="B1096" s="3">
        <v>44594</v>
      </c>
      <c r="C1096" s="3">
        <v>44604</v>
      </c>
      <c r="D1096" t="s">
        <v>89</v>
      </c>
      <c r="E1096" t="s">
        <v>38</v>
      </c>
      <c r="F1096" t="s">
        <v>68</v>
      </c>
      <c r="G1096" t="s">
        <v>14</v>
      </c>
      <c r="H1096" t="s">
        <v>15</v>
      </c>
      <c r="I1096" s="9">
        <v>6274</v>
      </c>
      <c r="J1096" s="9">
        <v>154.06</v>
      </c>
      <c r="K1096" s="9">
        <v>90.93</v>
      </c>
      <c r="L1096" s="9">
        <f>tbl_salesdata[[#This Row],[Units Sold]]*tbl_salesdata[[#This Row],[Unit Cost]]</f>
        <v>570494.82000000007</v>
      </c>
      <c r="M1096" s="9">
        <f>tbl_salesdata[[#This Row],[Units Sold]]*tbl_salesdata[[#This Row],[Unit Price]]</f>
        <v>966572.44000000006</v>
      </c>
      <c r="N1096" s="9">
        <f>tbl_salesdata[[#This Row],[Total Sales]]-tbl_salesdata[[#This Row],[Total Cost]]</f>
        <v>396077.62</v>
      </c>
      <c r="O1096">
        <f>tbl_salesdata[[#This Row],[Ship Date]]-tbl_salesdata[[#This Row],[Order Date]]</f>
        <v>10</v>
      </c>
      <c r="P1096">
        <f>WEEKDAY(tbl_salesdata[[#This Row],[Order Date]],2)</f>
        <v>3</v>
      </c>
      <c r="Q1096" t="str">
        <f>TEXT(tbl_salesdata[[#This Row],[Order Date]],"dddd")</f>
        <v>Wednesday</v>
      </c>
      <c r="R1096" t="str">
        <f>IF(tbl_salesdata[[#This Row],[Weekdaynum]]&gt;5,"Yes","No")</f>
        <v>No</v>
      </c>
    </row>
    <row r="1097" spans="1:18" hidden="1" x14ac:dyDescent="0.35">
      <c r="A1097">
        <v>256026351</v>
      </c>
      <c r="B1097" s="3">
        <v>43384</v>
      </c>
      <c r="C1097" s="3">
        <v>43395</v>
      </c>
      <c r="D1097" t="s">
        <v>97</v>
      </c>
      <c r="E1097" t="s">
        <v>29</v>
      </c>
      <c r="F1097" t="s">
        <v>56</v>
      </c>
      <c r="G1097" t="s">
        <v>14</v>
      </c>
      <c r="H1097" t="s">
        <v>19</v>
      </c>
      <c r="I1097" s="9">
        <v>2742</v>
      </c>
      <c r="J1097" s="9">
        <v>9.33</v>
      </c>
      <c r="K1097" s="9">
        <v>6.92</v>
      </c>
      <c r="L1097" s="9">
        <f>tbl_salesdata[[#This Row],[Units Sold]]*tbl_salesdata[[#This Row],[Unit Cost]]</f>
        <v>18974.64</v>
      </c>
      <c r="M1097" s="9">
        <f>tbl_salesdata[[#This Row],[Units Sold]]*tbl_salesdata[[#This Row],[Unit Price]]</f>
        <v>25582.86</v>
      </c>
      <c r="N1097" s="9">
        <f>tbl_salesdata[[#This Row],[Total Sales]]-tbl_salesdata[[#This Row],[Total Cost]]</f>
        <v>6608.2200000000012</v>
      </c>
      <c r="O1097">
        <f>tbl_salesdata[[#This Row],[Ship Date]]-tbl_salesdata[[#This Row],[Order Date]]</f>
        <v>11</v>
      </c>
      <c r="P1097">
        <f>WEEKDAY(tbl_salesdata[[#This Row],[Order Date]],2)</f>
        <v>4</v>
      </c>
      <c r="Q1097" t="str">
        <f>TEXT(tbl_salesdata[[#This Row],[Order Date]],"dddd")</f>
        <v>Thursday</v>
      </c>
      <c r="R1097" t="str">
        <f>IF(tbl_salesdata[[#This Row],[Weekdaynum]]&gt;5,"Yes","No")</f>
        <v>No</v>
      </c>
    </row>
    <row r="1098" spans="1:18" hidden="1" x14ac:dyDescent="0.35">
      <c r="A1098">
        <v>757820451</v>
      </c>
      <c r="B1098" s="3">
        <v>42110</v>
      </c>
      <c r="C1098" s="3">
        <v>42125</v>
      </c>
      <c r="D1098" t="s">
        <v>90</v>
      </c>
      <c r="E1098" t="s">
        <v>38</v>
      </c>
      <c r="F1098" t="s">
        <v>17</v>
      </c>
      <c r="G1098" t="s">
        <v>18</v>
      </c>
      <c r="H1098" t="s">
        <v>26</v>
      </c>
      <c r="I1098" s="9">
        <v>4767</v>
      </c>
      <c r="J1098" s="9">
        <v>152.58000000000001</v>
      </c>
      <c r="K1098" s="9">
        <v>97.44</v>
      </c>
      <c r="L1098" s="9">
        <f>tbl_salesdata[[#This Row],[Units Sold]]*tbl_salesdata[[#This Row],[Unit Cost]]</f>
        <v>464496.48</v>
      </c>
      <c r="M1098" s="9">
        <f>tbl_salesdata[[#This Row],[Units Sold]]*tbl_salesdata[[#This Row],[Unit Price]]</f>
        <v>727348.8600000001</v>
      </c>
      <c r="N1098" s="9">
        <f>tbl_salesdata[[#This Row],[Total Sales]]-tbl_salesdata[[#This Row],[Total Cost]]</f>
        <v>262852.38000000012</v>
      </c>
      <c r="O1098">
        <f>tbl_salesdata[[#This Row],[Ship Date]]-tbl_salesdata[[#This Row],[Order Date]]</f>
        <v>15</v>
      </c>
      <c r="P1098">
        <f>WEEKDAY(tbl_salesdata[[#This Row],[Order Date]],2)</f>
        <v>4</v>
      </c>
      <c r="Q1098" t="str">
        <f>TEXT(tbl_salesdata[[#This Row],[Order Date]],"dddd")</f>
        <v>Thursday</v>
      </c>
      <c r="R1098" t="str">
        <f>IF(tbl_salesdata[[#This Row],[Weekdaynum]]&gt;5,"Yes","No")</f>
        <v>No</v>
      </c>
    </row>
    <row r="1099" spans="1:18" hidden="1" x14ac:dyDescent="0.35">
      <c r="A1099">
        <v>115237414</v>
      </c>
      <c r="B1099" s="3">
        <v>43331</v>
      </c>
      <c r="C1099" s="3">
        <v>43345</v>
      </c>
      <c r="D1099" t="s">
        <v>187</v>
      </c>
      <c r="E1099" t="s">
        <v>29</v>
      </c>
      <c r="F1099" t="s">
        <v>68</v>
      </c>
      <c r="G1099" t="s">
        <v>18</v>
      </c>
      <c r="H1099" t="s">
        <v>34</v>
      </c>
      <c r="I1099" s="9">
        <v>167</v>
      </c>
      <c r="J1099" s="9">
        <v>154.06</v>
      </c>
      <c r="K1099" s="9">
        <v>90.93</v>
      </c>
      <c r="L1099" s="9">
        <f>tbl_salesdata[[#This Row],[Units Sold]]*tbl_salesdata[[#This Row],[Unit Cost]]</f>
        <v>15185.310000000001</v>
      </c>
      <c r="M1099" s="9">
        <f>tbl_salesdata[[#This Row],[Units Sold]]*tbl_salesdata[[#This Row],[Unit Price]]</f>
        <v>25728.02</v>
      </c>
      <c r="N1099" s="9">
        <f>tbl_salesdata[[#This Row],[Total Sales]]-tbl_salesdata[[#This Row],[Total Cost]]</f>
        <v>10542.71</v>
      </c>
      <c r="O1099">
        <f>tbl_salesdata[[#This Row],[Ship Date]]-tbl_salesdata[[#This Row],[Order Date]]</f>
        <v>14</v>
      </c>
      <c r="P1099">
        <f>WEEKDAY(tbl_salesdata[[#This Row],[Order Date]],2)</f>
        <v>7</v>
      </c>
      <c r="Q1099" t="str">
        <f>TEXT(tbl_salesdata[[#This Row],[Order Date]],"dddd")</f>
        <v>Sunday</v>
      </c>
      <c r="R1099" t="str">
        <f>IF(tbl_salesdata[[#This Row],[Weekdaynum]]&gt;5,"Yes","No")</f>
        <v>Yes</v>
      </c>
    </row>
    <row r="1100" spans="1:18" hidden="1" x14ac:dyDescent="0.35">
      <c r="A1100">
        <v>926763570</v>
      </c>
      <c r="B1100" s="3">
        <v>42690</v>
      </c>
      <c r="C1100" s="3">
        <v>42707</v>
      </c>
      <c r="D1100" t="s">
        <v>122</v>
      </c>
      <c r="E1100" t="s">
        <v>21</v>
      </c>
      <c r="F1100" t="s">
        <v>33</v>
      </c>
      <c r="G1100" t="s">
        <v>18</v>
      </c>
      <c r="H1100" t="s">
        <v>34</v>
      </c>
      <c r="I1100" s="9">
        <v>8790</v>
      </c>
      <c r="J1100" s="9">
        <v>109.28</v>
      </c>
      <c r="K1100" s="9">
        <v>35.840000000000003</v>
      </c>
      <c r="L1100" s="9">
        <f>tbl_salesdata[[#This Row],[Units Sold]]*tbl_salesdata[[#This Row],[Unit Cost]]</f>
        <v>315033.60000000003</v>
      </c>
      <c r="M1100" s="9">
        <f>tbl_salesdata[[#This Row],[Units Sold]]*tbl_salesdata[[#This Row],[Unit Price]]</f>
        <v>960571.2</v>
      </c>
      <c r="N1100" s="9">
        <f>tbl_salesdata[[#This Row],[Total Sales]]-tbl_salesdata[[#This Row],[Total Cost]]</f>
        <v>645537.59999999986</v>
      </c>
      <c r="O1100">
        <f>tbl_salesdata[[#This Row],[Ship Date]]-tbl_salesdata[[#This Row],[Order Date]]</f>
        <v>17</v>
      </c>
      <c r="P1100">
        <f>WEEKDAY(tbl_salesdata[[#This Row],[Order Date]],2)</f>
        <v>3</v>
      </c>
      <c r="Q1100" t="str">
        <f>TEXT(tbl_salesdata[[#This Row],[Order Date]],"dddd")</f>
        <v>Wednesday</v>
      </c>
      <c r="R1100" t="str">
        <f>IF(tbl_salesdata[[#This Row],[Weekdaynum]]&gt;5,"Yes","No")</f>
        <v>No</v>
      </c>
    </row>
    <row r="1101" spans="1:18" hidden="1" x14ac:dyDescent="0.35">
      <c r="A1101">
        <v>461197745</v>
      </c>
      <c r="B1101" s="3">
        <v>42298</v>
      </c>
      <c r="C1101" s="3">
        <v>42304</v>
      </c>
      <c r="D1101" t="s">
        <v>82</v>
      </c>
      <c r="E1101" t="s">
        <v>32</v>
      </c>
      <c r="F1101" t="s">
        <v>56</v>
      </c>
      <c r="G1101" t="s">
        <v>14</v>
      </c>
      <c r="H1101" t="s">
        <v>34</v>
      </c>
      <c r="I1101" s="9">
        <v>7517</v>
      </c>
      <c r="J1101" s="9">
        <v>9.33</v>
      </c>
      <c r="K1101" s="9">
        <v>6.92</v>
      </c>
      <c r="L1101" s="9">
        <f>tbl_salesdata[[#This Row],[Units Sold]]*tbl_salesdata[[#This Row],[Unit Cost]]</f>
        <v>52017.64</v>
      </c>
      <c r="M1101" s="9">
        <f>tbl_salesdata[[#This Row],[Units Sold]]*tbl_salesdata[[#This Row],[Unit Price]]</f>
        <v>70133.61</v>
      </c>
      <c r="N1101" s="9">
        <f>tbl_salesdata[[#This Row],[Total Sales]]-tbl_salesdata[[#This Row],[Total Cost]]</f>
        <v>18115.97</v>
      </c>
      <c r="O1101">
        <f>tbl_salesdata[[#This Row],[Ship Date]]-tbl_salesdata[[#This Row],[Order Date]]</f>
        <v>6</v>
      </c>
      <c r="P1101">
        <f>WEEKDAY(tbl_salesdata[[#This Row],[Order Date]],2)</f>
        <v>3</v>
      </c>
      <c r="Q1101" t="str">
        <f>TEXT(tbl_salesdata[[#This Row],[Order Date]],"dddd")</f>
        <v>Wednesday</v>
      </c>
      <c r="R1101" t="str">
        <f>IF(tbl_salesdata[[#This Row],[Weekdaynum]]&gt;5,"Yes","No")</f>
        <v>No</v>
      </c>
    </row>
    <row r="1102" spans="1:18" hidden="1" x14ac:dyDescent="0.35">
      <c r="A1102">
        <v>107651269</v>
      </c>
      <c r="B1102" s="3">
        <v>43766</v>
      </c>
      <c r="C1102" s="3">
        <v>43782</v>
      </c>
      <c r="D1102" t="s">
        <v>193</v>
      </c>
      <c r="E1102" t="s">
        <v>21</v>
      </c>
      <c r="F1102" t="s">
        <v>76</v>
      </c>
      <c r="G1102" t="s">
        <v>14</v>
      </c>
      <c r="H1102" t="s">
        <v>15</v>
      </c>
      <c r="I1102" s="9">
        <v>5258</v>
      </c>
      <c r="J1102" s="9">
        <v>668.27</v>
      </c>
      <c r="K1102" s="9">
        <v>502.54</v>
      </c>
      <c r="L1102" s="9">
        <f>tbl_salesdata[[#This Row],[Units Sold]]*tbl_salesdata[[#This Row],[Unit Cost]]</f>
        <v>2642355.3200000003</v>
      </c>
      <c r="M1102" s="9">
        <f>tbl_salesdata[[#This Row],[Units Sold]]*tbl_salesdata[[#This Row],[Unit Price]]</f>
        <v>3513763.6599999997</v>
      </c>
      <c r="N1102" s="9">
        <f>tbl_salesdata[[#This Row],[Total Sales]]-tbl_salesdata[[#This Row],[Total Cost]]</f>
        <v>871408.33999999939</v>
      </c>
      <c r="O1102">
        <f>tbl_salesdata[[#This Row],[Ship Date]]-tbl_salesdata[[#This Row],[Order Date]]</f>
        <v>16</v>
      </c>
      <c r="P1102">
        <f>WEEKDAY(tbl_salesdata[[#This Row],[Order Date]],2)</f>
        <v>1</v>
      </c>
      <c r="Q1102" t="str">
        <f>TEXT(tbl_salesdata[[#This Row],[Order Date]],"dddd")</f>
        <v>Monday</v>
      </c>
      <c r="R1102" t="str">
        <f>IF(tbl_salesdata[[#This Row],[Weekdaynum]]&gt;5,"Yes","No")</f>
        <v>No</v>
      </c>
    </row>
    <row r="1103" spans="1:18" hidden="1" x14ac:dyDescent="0.35">
      <c r="A1103">
        <v>425547969</v>
      </c>
      <c r="B1103" s="3">
        <v>44792</v>
      </c>
      <c r="C1103" s="3">
        <v>44811</v>
      </c>
      <c r="D1103" t="s">
        <v>188</v>
      </c>
      <c r="E1103" t="s">
        <v>21</v>
      </c>
      <c r="F1103" t="s">
        <v>22</v>
      </c>
      <c r="G1103" t="s">
        <v>14</v>
      </c>
      <c r="H1103" t="s">
        <v>34</v>
      </c>
      <c r="I1103" s="9">
        <v>7955</v>
      </c>
      <c r="J1103" s="9">
        <v>47.45</v>
      </c>
      <c r="K1103" s="9">
        <v>31.79</v>
      </c>
      <c r="L1103" s="9">
        <f>tbl_salesdata[[#This Row],[Units Sold]]*tbl_salesdata[[#This Row],[Unit Cost]]</f>
        <v>252889.44999999998</v>
      </c>
      <c r="M1103" s="9">
        <f>tbl_salesdata[[#This Row],[Units Sold]]*tbl_salesdata[[#This Row],[Unit Price]]</f>
        <v>377464.75</v>
      </c>
      <c r="N1103" s="9">
        <f>tbl_salesdata[[#This Row],[Total Sales]]-tbl_salesdata[[#This Row],[Total Cost]]</f>
        <v>124575.30000000002</v>
      </c>
      <c r="O1103">
        <f>tbl_salesdata[[#This Row],[Ship Date]]-tbl_salesdata[[#This Row],[Order Date]]</f>
        <v>19</v>
      </c>
      <c r="P1103">
        <f>WEEKDAY(tbl_salesdata[[#This Row],[Order Date]],2)</f>
        <v>5</v>
      </c>
      <c r="Q1103" t="str">
        <f>TEXT(tbl_salesdata[[#This Row],[Order Date]],"dddd")</f>
        <v>Friday</v>
      </c>
      <c r="R1103" t="str">
        <f>IF(tbl_salesdata[[#This Row],[Weekdaynum]]&gt;5,"Yes","No")</f>
        <v>No</v>
      </c>
    </row>
    <row r="1104" spans="1:18" hidden="1" x14ac:dyDescent="0.35">
      <c r="A1104">
        <v>694624173</v>
      </c>
      <c r="B1104" s="3">
        <v>43303</v>
      </c>
      <c r="C1104" s="3">
        <v>43315</v>
      </c>
      <c r="D1104" t="s">
        <v>59</v>
      </c>
      <c r="E1104" t="s">
        <v>12</v>
      </c>
      <c r="F1104" t="s">
        <v>76</v>
      </c>
      <c r="G1104" t="s">
        <v>18</v>
      </c>
      <c r="H1104" t="s">
        <v>19</v>
      </c>
      <c r="I1104" s="9">
        <v>3584</v>
      </c>
      <c r="J1104" s="9">
        <v>668.27</v>
      </c>
      <c r="K1104" s="9">
        <v>502.54</v>
      </c>
      <c r="L1104" s="9">
        <f>tbl_salesdata[[#This Row],[Units Sold]]*tbl_salesdata[[#This Row],[Unit Cost]]</f>
        <v>1801103.3600000001</v>
      </c>
      <c r="M1104" s="9">
        <f>tbl_salesdata[[#This Row],[Units Sold]]*tbl_salesdata[[#This Row],[Unit Price]]</f>
        <v>2395079.6799999997</v>
      </c>
      <c r="N1104" s="9">
        <f>tbl_salesdata[[#This Row],[Total Sales]]-tbl_salesdata[[#This Row],[Total Cost]]</f>
        <v>593976.3199999996</v>
      </c>
      <c r="O1104">
        <f>tbl_salesdata[[#This Row],[Ship Date]]-tbl_salesdata[[#This Row],[Order Date]]</f>
        <v>12</v>
      </c>
      <c r="P1104">
        <f>WEEKDAY(tbl_salesdata[[#This Row],[Order Date]],2)</f>
        <v>7</v>
      </c>
      <c r="Q1104" t="str">
        <f>TEXT(tbl_salesdata[[#This Row],[Order Date]],"dddd")</f>
        <v>Sunday</v>
      </c>
      <c r="R1104" t="str">
        <f>IF(tbl_salesdata[[#This Row],[Weekdaynum]]&gt;5,"Yes","No")</f>
        <v>Yes</v>
      </c>
    </row>
    <row r="1105" spans="1:18" hidden="1" x14ac:dyDescent="0.35">
      <c r="A1105">
        <v>264928710</v>
      </c>
      <c r="B1105" s="3">
        <v>42393</v>
      </c>
      <c r="C1105" s="3">
        <v>42407</v>
      </c>
      <c r="D1105" t="s">
        <v>55</v>
      </c>
      <c r="E1105" t="s">
        <v>21</v>
      </c>
      <c r="F1105" t="s">
        <v>33</v>
      </c>
      <c r="G1105" t="s">
        <v>18</v>
      </c>
      <c r="H1105" t="s">
        <v>26</v>
      </c>
      <c r="I1105" s="9">
        <v>7147</v>
      </c>
      <c r="J1105" s="9">
        <v>109.28</v>
      </c>
      <c r="K1105" s="9">
        <v>35.840000000000003</v>
      </c>
      <c r="L1105" s="9">
        <f>tbl_salesdata[[#This Row],[Units Sold]]*tbl_salesdata[[#This Row],[Unit Cost]]</f>
        <v>256148.48000000001</v>
      </c>
      <c r="M1105" s="9">
        <f>tbl_salesdata[[#This Row],[Units Sold]]*tbl_salesdata[[#This Row],[Unit Price]]</f>
        <v>781024.16</v>
      </c>
      <c r="N1105" s="9">
        <f>tbl_salesdata[[#This Row],[Total Sales]]-tbl_salesdata[[#This Row],[Total Cost]]</f>
        <v>524875.68000000005</v>
      </c>
      <c r="O1105">
        <f>tbl_salesdata[[#This Row],[Ship Date]]-tbl_salesdata[[#This Row],[Order Date]]</f>
        <v>14</v>
      </c>
      <c r="P1105">
        <f>WEEKDAY(tbl_salesdata[[#This Row],[Order Date]],2)</f>
        <v>7</v>
      </c>
      <c r="Q1105" t="str">
        <f>TEXT(tbl_salesdata[[#This Row],[Order Date]],"dddd")</f>
        <v>Sunday</v>
      </c>
      <c r="R1105" t="str">
        <f>IF(tbl_salesdata[[#This Row],[Weekdaynum]]&gt;5,"Yes","No")</f>
        <v>Yes</v>
      </c>
    </row>
    <row r="1106" spans="1:18" hidden="1" x14ac:dyDescent="0.35">
      <c r="A1106">
        <v>806822907</v>
      </c>
      <c r="B1106" s="3">
        <v>43193</v>
      </c>
      <c r="C1106" s="3">
        <v>43203</v>
      </c>
      <c r="D1106" t="s">
        <v>207</v>
      </c>
      <c r="E1106" t="s">
        <v>51</v>
      </c>
      <c r="F1106" t="s">
        <v>76</v>
      </c>
      <c r="G1106" t="s">
        <v>14</v>
      </c>
      <c r="H1106" t="s">
        <v>15</v>
      </c>
      <c r="I1106" s="9">
        <v>5683</v>
      </c>
      <c r="J1106" s="9">
        <v>668.27</v>
      </c>
      <c r="K1106" s="9">
        <v>502.54</v>
      </c>
      <c r="L1106" s="9">
        <f>tbl_salesdata[[#This Row],[Units Sold]]*tbl_salesdata[[#This Row],[Unit Cost]]</f>
        <v>2855934.8200000003</v>
      </c>
      <c r="M1106" s="9">
        <f>tbl_salesdata[[#This Row],[Units Sold]]*tbl_salesdata[[#This Row],[Unit Price]]</f>
        <v>3797778.4099999997</v>
      </c>
      <c r="N1106" s="9">
        <f>tbl_salesdata[[#This Row],[Total Sales]]-tbl_salesdata[[#This Row],[Total Cost]]</f>
        <v>941843.58999999939</v>
      </c>
      <c r="O1106">
        <f>tbl_salesdata[[#This Row],[Ship Date]]-tbl_salesdata[[#This Row],[Order Date]]</f>
        <v>10</v>
      </c>
      <c r="P1106">
        <f>WEEKDAY(tbl_salesdata[[#This Row],[Order Date]],2)</f>
        <v>2</v>
      </c>
      <c r="Q1106" t="str">
        <f>TEXT(tbl_salesdata[[#This Row],[Order Date]],"dddd")</f>
        <v>Tuesday</v>
      </c>
      <c r="R1106" t="str">
        <f>IF(tbl_salesdata[[#This Row],[Weekdaynum]]&gt;5,"Yes","No")</f>
        <v>No</v>
      </c>
    </row>
    <row r="1107" spans="1:18" hidden="1" x14ac:dyDescent="0.35">
      <c r="A1107">
        <v>460980594</v>
      </c>
      <c r="B1107" s="3">
        <v>43494</v>
      </c>
      <c r="C1107" s="3">
        <v>43504</v>
      </c>
      <c r="D1107" t="s">
        <v>170</v>
      </c>
      <c r="E1107" t="s">
        <v>12</v>
      </c>
      <c r="F1107" t="s">
        <v>25</v>
      </c>
      <c r="G1107" t="s">
        <v>18</v>
      </c>
      <c r="H1107" t="s">
        <v>19</v>
      </c>
      <c r="I1107" s="9">
        <v>3257</v>
      </c>
      <c r="J1107" s="9">
        <v>205.7</v>
      </c>
      <c r="K1107" s="9">
        <v>117.11</v>
      </c>
      <c r="L1107" s="9">
        <f>tbl_salesdata[[#This Row],[Units Sold]]*tbl_salesdata[[#This Row],[Unit Cost]]</f>
        <v>381427.27</v>
      </c>
      <c r="M1107" s="9">
        <f>tbl_salesdata[[#This Row],[Units Sold]]*tbl_salesdata[[#This Row],[Unit Price]]</f>
        <v>669964.89999999991</v>
      </c>
      <c r="N1107" s="9">
        <f>tbl_salesdata[[#This Row],[Total Sales]]-tbl_salesdata[[#This Row],[Total Cost]]</f>
        <v>288537.62999999989</v>
      </c>
      <c r="O1107">
        <f>tbl_salesdata[[#This Row],[Ship Date]]-tbl_salesdata[[#This Row],[Order Date]]</f>
        <v>10</v>
      </c>
      <c r="P1107">
        <f>WEEKDAY(tbl_salesdata[[#This Row],[Order Date]],2)</f>
        <v>2</v>
      </c>
      <c r="Q1107" t="str">
        <f>TEXT(tbl_salesdata[[#This Row],[Order Date]],"dddd")</f>
        <v>Tuesday</v>
      </c>
      <c r="R1107" t="str">
        <f>IF(tbl_salesdata[[#This Row],[Weekdaynum]]&gt;5,"Yes","No")</f>
        <v>No</v>
      </c>
    </row>
    <row r="1108" spans="1:18" hidden="1" x14ac:dyDescent="0.35">
      <c r="A1108">
        <v>588388097</v>
      </c>
      <c r="B1108" s="3">
        <v>42940</v>
      </c>
      <c r="C1108" s="3">
        <v>42960</v>
      </c>
      <c r="D1108" t="s">
        <v>167</v>
      </c>
      <c r="E1108" t="s">
        <v>38</v>
      </c>
      <c r="F1108" t="s">
        <v>68</v>
      </c>
      <c r="G1108" t="s">
        <v>14</v>
      </c>
      <c r="H1108" t="s">
        <v>34</v>
      </c>
      <c r="I1108" s="9">
        <v>5968</v>
      </c>
      <c r="J1108" s="9">
        <v>154.06</v>
      </c>
      <c r="K1108" s="9">
        <v>90.93</v>
      </c>
      <c r="L1108" s="9">
        <f>tbl_salesdata[[#This Row],[Units Sold]]*tbl_salesdata[[#This Row],[Unit Cost]]</f>
        <v>542670.24</v>
      </c>
      <c r="M1108" s="9">
        <f>tbl_salesdata[[#This Row],[Units Sold]]*tbl_salesdata[[#This Row],[Unit Price]]</f>
        <v>919430.08</v>
      </c>
      <c r="N1108" s="9">
        <f>tbl_salesdata[[#This Row],[Total Sales]]-tbl_salesdata[[#This Row],[Total Cost]]</f>
        <v>376759.83999999997</v>
      </c>
      <c r="O1108">
        <f>tbl_salesdata[[#This Row],[Ship Date]]-tbl_salesdata[[#This Row],[Order Date]]</f>
        <v>20</v>
      </c>
      <c r="P1108">
        <f>WEEKDAY(tbl_salesdata[[#This Row],[Order Date]],2)</f>
        <v>1</v>
      </c>
      <c r="Q1108" t="str">
        <f>TEXT(tbl_salesdata[[#This Row],[Order Date]],"dddd")</f>
        <v>Monday</v>
      </c>
      <c r="R1108" t="str">
        <f>IF(tbl_salesdata[[#This Row],[Weekdaynum]]&gt;5,"Yes","No")</f>
        <v>No</v>
      </c>
    </row>
    <row r="1109" spans="1:18" hidden="1" x14ac:dyDescent="0.35">
      <c r="A1109">
        <v>820344245</v>
      </c>
      <c r="B1109" s="3">
        <v>43409</v>
      </c>
      <c r="C1109" s="3">
        <v>43411</v>
      </c>
      <c r="D1109" t="s">
        <v>69</v>
      </c>
      <c r="E1109" t="s">
        <v>38</v>
      </c>
      <c r="F1109" t="s">
        <v>22</v>
      </c>
      <c r="G1109" t="s">
        <v>18</v>
      </c>
      <c r="H1109" t="s">
        <v>26</v>
      </c>
      <c r="I1109" s="9">
        <v>6947</v>
      </c>
      <c r="J1109" s="9">
        <v>47.45</v>
      </c>
      <c r="K1109" s="9">
        <v>31.79</v>
      </c>
      <c r="L1109" s="9">
        <f>tbl_salesdata[[#This Row],[Units Sold]]*tbl_salesdata[[#This Row],[Unit Cost]]</f>
        <v>220845.13</v>
      </c>
      <c r="M1109" s="9">
        <f>tbl_salesdata[[#This Row],[Units Sold]]*tbl_salesdata[[#This Row],[Unit Price]]</f>
        <v>329635.15000000002</v>
      </c>
      <c r="N1109" s="9">
        <f>tbl_salesdata[[#This Row],[Total Sales]]-tbl_salesdata[[#This Row],[Total Cost]]</f>
        <v>108790.02000000002</v>
      </c>
      <c r="O1109">
        <f>tbl_salesdata[[#This Row],[Ship Date]]-tbl_salesdata[[#This Row],[Order Date]]</f>
        <v>2</v>
      </c>
      <c r="P1109">
        <f>WEEKDAY(tbl_salesdata[[#This Row],[Order Date]],2)</f>
        <v>1</v>
      </c>
      <c r="Q1109" t="str">
        <f>TEXT(tbl_salesdata[[#This Row],[Order Date]],"dddd")</f>
        <v>Monday</v>
      </c>
      <c r="R1109" t="str">
        <f>IF(tbl_salesdata[[#This Row],[Weekdaynum]]&gt;5,"Yes","No")</f>
        <v>No</v>
      </c>
    </row>
    <row r="1110" spans="1:18" x14ac:dyDescent="0.35">
      <c r="A1110">
        <v>538602435</v>
      </c>
      <c r="B1110" s="3">
        <v>42567</v>
      </c>
      <c r="C1110" s="3">
        <v>42570</v>
      </c>
      <c r="D1110" t="s">
        <v>74</v>
      </c>
      <c r="E1110" t="s">
        <v>38</v>
      </c>
      <c r="F1110" t="s">
        <v>40</v>
      </c>
      <c r="G1110" t="s">
        <v>14</v>
      </c>
      <c r="H1110" t="s">
        <v>26</v>
      </c>
      <c r="I1110" s="9">
        <v>3284</v>
      </c>
      <c r="J1110" s="9">
        <v>651.21</v>
      </c>
      <c r="K1110" s="9">
        <v>524.96</v>
      </c>
      <c r="L1110" s="9">
        <f>tbl_salesdata[[#This Row],[Units Sold]]*tbl_salesdata[[#This Row],[Unit Cost]]</f>
        <v>1723968.6400000001</v>
      </c>
      <c r="M1110" s="9">
        <f>tbl_salesdata[[#This Row],[Units Sold]]*tbl_salesdata[[#This Row],[Unit Price]]</f>
        <v>2138573.64</v>
      </c>
      <c r="N1110" s="9">
        <f>tbl_salesdata[[#This Row],[Total Sales]]-tbl_salesdata[[#This Row],[Total Cost]]</f>
        <v>414605</v>
      </c>
      <c r="O1110">
        <f>tbl_salesdata[[#This Row],[Ship Date]]-tbl_salesdata[[#This Row],[Order Date]]</f>
        <v>3</v>
      </c>
      <c r="P1110">
        <f>WEEKDAY(tbl_salesdata[[#This Row],[Order Date]],2)</f>
        <v>6</v>
      </c>
      <c r="Q1110" t="str">
        <f>TEXT(tbl_salesdata[[#This Row],[Order Date]],"dddd")</f>
        <v>Saturday</v>
      </c>
      <c r="R1110" t="str">
        <f>IF(tbl_salesdata[[#This Row],[Weekdaynum]]&gt;5,"Yes","No")</f>
        <v>Yes</v>
      </c>
    </row>
    <row r="1111" spans="1:18" hidden="1" x14ac:dyDescent="0.35">
      <c r="A1111">
        <v>474660289</v>
      </c>
      <c r="B1111" s="3">
        <v>43720</v>
      </c>
      <c r="C1111" s="3">
        <v>43721</v>
      </c>
      <c r="D1111" t="s">
        <v>139</v>
      </c>
      <c r="E1111" t="s">
        <v>51</v>
      </c>
      <c r="F1111" t="s">
        <v>13</v>
      </c>
      <c r="G1111" t="s">
        <v>18</v>
      </c>
      <c r="H1111" t="s">
        <v>34</v>
      </c>
      <c r="I1111" s="9">
        <v>1382</v>
      </c>
      <c r="J1111" s="9">
        <v>255.28</v>
      </c>
      <c r="K1111" s="9">
        <v>159.41999999999999</v>
      </c>
      <c r="L1111" s="9">
        <f>tbl_salesdata[[#This Row],[Units Sold]]*tbl_salesdata[[#This Row],[Unit Cost]]</f>
        <v>220318.43999999997</v>
      </c>
      <c r="M1111" s="9">
        <f>tbl_salesdata[[#This Row],[Units Sold]]*tbl_salesdata[[#This Row],[Unit Price]]</f>
        <v>352796.96</v>
      </c>
      <c r="N1111" s="9">
        <f>tbl_salesdata[[#This Row],[Total Sales]]-tbl_salesdata[[#This Row],[Total Cost]]</f>
        <v>132478.52000000005</v>
      </c>
      <c r="O1111">
        <f>tbl_salesdata[[#This Row],[Ship Date]]-tbl_salesdata[[#This Row],[Order Date]]</f>
        <v>1</v>
      </c>
      <c r="P1111">
        <f>WEEKDAY(tbl_salesdata[[#This Row],[Order Date]],2)</f>
        <v>4</v>
      </c>
      <c r="Q1111" t="str">
        <f>TEXT(tbl_salesdata[[#This Row],[Order Date]],"dddd")</f>
        <v>Thursday</v>
      </c>
      <c r="R1111" t="str">
        <f>IF(tbl_salesdata[[#This Row],[Weekdaynum]]&gt;5,"Yes","No")</f>
        <v>No</v>
      </c>
    </row>
    <row r="1112" spans="1:18" hidden="1" x14ac:dyDescent="0.35">
      <c r="A1112">
        <v>861180341</v>
      </c>
      <c r="B1112" s="3">
        <v>44574</v>
      </c>
      <c r="C1112" s="3">
        <v>44589</v>
      </c>
      <c r="D1112" t="s">
        <v>188</v>
      </c>
      <c r="E1112" t="s">
        <v>21</v>
      </c>
      <c r="F1112" t="s">
        <v>22</v>
      </c>
      <c r="G1112" t="s">
        <v>18</v>
      </c>
      <c r="H1112" t="s">
        <v>26</v>
      </c>
      <c r="I1112" s="9">
        <v>1255</v>
      </c>
      <c r="J1112" s="9">
        <v>47.45</v>
      </c>
      <c r="K1112" s="9">
        <v>31.79</v>
      </c>
      <c r="L1112" s="9">
        <f>tbl_salesdata[[#This Row],[Units Sold]]*tbl_salesdata[[#This Row],[Unit Cost]]</f>
        <v>39896.449999999997</v>
      </c>
      <c r="M1112" s="9">
        <f>tbl_salesdata[[#This Row],[Units Sold]]*tbl_salesdata[[#This Row],[Unit Price]]</f>
        <v>59549.75</v>
      </c>
      <c r="N1112" s="9">
        <f>tbl_salesdata[[#This Row],[Total Sales]]-tbl_salesdata[[#This Row],[Total Cost]]</f>
        <v>19653.300000000003</v>
      </c>
      <c r="O1112">
        <f>tbl_salesdata[[#This Row],[Ship Date]]-tbl_salesdata[[#This Row],[Order Date]]</f>
        <v>15</v>
      </c>
      <c r="P1112">
        <f>WEEKDAY(tbl_salesdata[[#This Row],[Order Date]],2)</f>
        <v>4</v>
      </c>
      <c r="Q1112" t="str">
        <f>TEXT(tbl_salesdata[[#This Row],[Order Date]],"dddd")</f>
        <v>Thursday</v>
      </c>
      <c r="R1112" t="str">
        <f>IF(tbl_salesdata[[#This Row],[Weekdaynum]]&gt;5,"Yes","No")</f>
        <v>No</v>
      </c>
    </row>
    <row r="1113" spans="1:18" hidden="1" x14ac:dyDescent="0.35">
      <c r="A1113">
        <v>580569350</v>
      </c>
      <c r="B1113" s="3">
        <v>44357</v>
      </c>
      <c r="C1113" s="3">
        <v>44370</v>
      </c>
      <c r="D1113" t="s">
        <v>205</v>
      </c>
      <c r="E1113" t="s">
        <v>21</v>
      </c>
      <c r="F1113" t="s">
        <v>22</v>
      </c>
      <c r="G1113" t="s">
        <v>18</v>
      </c>
      <c r="H1113" t="s">
        <v>15</v>
      </c>
      <c r="I1113" s="9">
        <v>2227</v>
      </c>
      <c r="J1113" s="9">
        <v>47.45</v>
      </c>
      <c r="K1113" s="9">
        <v>31.79</v>
      </c>
      <c r="L1113" s="9">
        <f>tbl_salesdata[[#This Row],[Units Sold]]*tbl_salesdata[[#This Row],[Unit Cost]]</f>
        <v>70796.33</v>
      </c>
      <c r="M1113" s="9">
        <f>tbl_salesdata[[#This Row],[Units Sold]]*tbl_salesdata[[#This Row],[Unit Price]]</f>
        <v>105671.15000000001</v>
      </c>
      <c r="N1113" s="9">
        <f>tbl_salesdata[[#This Row],[Total Sales]]-tbl_salesdata[[#This Row],[Total Cost]]</f>
        <v>34874.820000000007</v>
      </c>
      <c r="O1113">
        <f>tbl_salesdata[[#This Row],[Ship Date]]-tbl_salesdata[[#This Row],[Order Date]]</f>
        <v>13</v>
      </c>
      <c r="P1113">
        <f>WEEKDAY(tbl_salesdata[[#This Row],[Order Date]],2)</f>
        <v>4</v>
      </c>
      <c r="Q1113" t="str">
        <f>TEXT(tbl_salesdata[[#This Row],[Order Date]],"dddd")</f>
        <v>Thursday</v>
      </c>
      <c r="R1113" t="str">
        <f>IF(tbl_salesdata[[#This Row],[Weekdaynum]]&gt;5,"Yes","No")</f>
        <v>No</v>
      </c>
    </row>
    <row r="1114" spans="1:18" x14ac:dyDescent="0.35">
      <c r="A1114">
        <v>607071721</v>
      </c>
      <c r="B1114" s="3">
        <v>42035</v>
      </c>
      <c r="C1114" s="3">
        <v>42050</v>
      </c>
      <c r="D1114" t="s">
        <v>92</v>
      </c>
      <c r="E1114" t="s">
        <v>32</v>
      </c>
      <c r="F1114" t="s">
        <v>42</v>
      </c>
      <c r="G1114" t="s">
        <v>14</v>
      </c>
      <c r="H1114" t="s">
        <v>34</v>
      </c>
      <c r="I1114" s="9">
        <v>4868</v>
      </c>
      <c r="J1114" s="9">
        <v>437.2</v>
      </c>
      <c r="K1114" s="9">
        <v>263.33</v>
      </c>
      <c r="L1114" s="9">
        <f>tbl_salesdata[[#This Row],[Units Sold]]*tbl_salesdata[[#This Row],[Unit Cost]]</f>
        <v>1281890.44</v>
      </c>
      <c r="M1114" s="9">
        <f>tbl_salesdata[[#This Row],[Units Sold]]*tbl_salesdata[[#This Row],[Unit Price]]</f>
        <v>2128289.6</v>
      </c>
      <c r="N1114" s="9">
        <f>tbl_salesdata[[#This Row],[Total Sales]]-tbl_salesdata[[#This Row],[Total Cost]]</f>
        <v>846399.16000000015</v>
      </c>
      <c r="O1114">
        <f>tbl_salesdata[[#This Row],[Ship Date]]-tbl_salesdata[[#This Row],[Order Date]]</f>
        <v>15</v>
      </c>
      <c r="P1114">
        <f>WEEKDAY(tbl_salesdata[[#This Row],[Order Date]],2)</f>
        <v>6</v>
      </c>
      <c r="Q1114" t="str">
        <f>TEXT(tbl_salesdata[[#This Row],[Order Date]],"dddd")</f>
        <v>Saturday</v>
      </c>
      <c r="R1114" t="str">
        <f>IF(tbl_salesdata[[#This Row],[Weekdaynum]]&gt;5,"Yes","No")</f>
        <v>Yes</v>
      </c>
    </row>
    <row r="1115" spans="1:18" hidden="1" x14ac:dyDescent="0.35">
      <c r="A1115">
        <v>719712054</v>
      </c>
      <c r="B1115" s="3">
        <v>44479</v>
      </c>
      <c r="C1115" s="3">
        <v>44483</v>
      </c>
      <c r="D1115" t="s">
        <v>105</v>
      </c>
      <c r="E1115" t="s">
        <v>12</v>
      </c>
      <c r="F1115" t="s">
        <v>22</v>
      </c>
      <c r="G1115" t="s">
        <v>18</v>
      </c>
      <c r="H1115" t="s">
        <v>19</v>
      </c>
      <c r="I1115" s="9">
        <v>7645</v>
      </c>
      <c r="J1115" s="9">
        <v>47.45</v>
      </c>
      <c r="K1115" s="9">
        <v>31.79</v>
      </c>
      <c r="L1115" s="9">
        <f>tbl_salesdata[[#This Row],[Units Sold]]*tbl_salesdata[[#This Row],[Unit Cost]]</f>
        <v>243034.55</v>
      </c>
      <c r="M1115" s="9">
        <f>tbl_salesdata[[#This Row],[Units Sold]]*tbl_salesdata[[#This Row],[Unit Price]]</f>
        <v>362755.25</v>
      </c>
      <c r="N1115" s="9">
        <f>tbl_salesdata[[#This Row],[Total Sales]]-tbl_salesdata[[#This Row],[Total Cost]]</f>
        <v>119720.70000000001</v>
      </c>
      <c r="O1115">
        <f>tbl_salesdata[[#This Row],[Ship Date]]-tbl_salesdata[[#This Row],[Order Date]]</f>
        <v>4</v>
      </c>
      <c r="P1115">
        <f>WEEKDAY(tbl_salesdata[[#This Row],[Order Date]],2)</f>
        <v>7</v>
      </c>
      <c r="Q1115" t="str">
        <f>TEXT(tbl_salesdata[[#This Row],[Order Date]],"dddd")</f>
        <v>Sunday</v>
      </c>
      <c r="R1115" t="str">
        <f>IF(tbl_salesdata[[#This Row],[Weekdaynum]]&gt;5,"Yes","No")</f>
        <v>Yes</v>
      </c>
    </row>
    <row r="1116" spans="1:18" x14ac:dyDescent="0.35">
      <c r="A1116">
        <v>242583978</v>
      </c>
      <c r="B1116" s="3">
        <v>43505</v>
      </c>
      <c r="C1116" s="3">
        <v>43506</v>
      </c>
      <c r="D1116" t="s">
        <v>44</v>
      </c>
      <c r="E1116" t="s">
        <v>12</v>
      </c>
      <c r="F1116" t="s">
        <v>42</v>
      </c>
      <c r="G1116" t="s">
        <v>14</v>
      </c>
      <c r="H1116" t="s">
        <v>26</v>
      </c>
      <c r="I1116" s="9">
        <v>4845</v>
      </c>
      <c r="J1116" s="9">
        <v>437.2</v>
      </c>
      <c r="K1116" s="9">
        <v>263.33</v>
      </c>
      <c r="L1116" s="9">
        <f>tbl_salesdata[[#This Row],[Units Sold]]*tbl_salesdata[[#This Row],[Unit Cost]]</f>
        <v>1275833.8499999999</v>
      </c>
      <c r="M1116" s="9">
        <f>tbl_salesdata[[#This Row],[Units Sold]]*tbl_salesdata[[#This Row],[Unit Price]]</f>
        <v>2118234</v>
      </c>
      <c r="N1116" s="9">
        <f>tbl_salesdata[[#This Row],[Total Sales]]-tbl_salesdata[[#This Row],[Total Cost]]</f>
        <v>842400.15000000014</v>
      </c>
      <c r="O1116">
        <f>tbl_salesdata[[#This Row],[Ship Date]]-tbl_salesdata[[#This Row],[Order Date]]</f>
        <v>1</v>
      </c>
      <c r="P1116">
        <f>WEEKDAY(tbl_salesdata[[#This Row],[Order Date]],2)</f>
        <v>6</v>
      </c>
      <c r="Q1116" t="str">
        <f>TEXT(tbl_salesdata[[#This Row],[Order Date]],"dddd")</f>
        <v>Saturday</v>
      </c>
      <c r="R1116" t="str">
        <f>IF(tbl_salesdata[[#This Row],[Weekdaynum]]&gt;5,"Yes","No")</f>
        <v>Yes</v>
      </c>
    </row>
    <row r="1117" spans="1:18" hidden="1" x14ac:dyDescent="0.35">
      <c r="A1117">
        <v>698729026</v>
      </c>
      <c r="B1117" s="3">
        <v>44091</v>
      </c>
      <c r="C1117" s="3">
        <v>44095</v>
      </c>
      <c r="D1117" t="s">
        <v>141</v>
      </c>
      <c r="E1117" t="s">
        <v>38</v>
      </c>
      <c r="F1117" t="s">
        <v>25</v>
      </c>
      <c r="G1117" t="s">
        <v>18</v>
      </c>
      <c r="H1117" t="s">
        <v>15</v>
      </c>
      <c r="I1117" s="9">
        <v>8301</v>
      </c>
      <c r="J1117" s="9">
        <v>205.7</v>
      </c>
      <c r="K1117" s="9">
        <v>117.11</v>
      </c>
      <c r="L1117" s="9">
        <f>tbl_salesdata[[#This Row],[Units Sold]]*tbl_salesdata[[#This Row],[Unit Cost]]</f>
        <v>972130.11</v>
      </c>
      <c r="M1117" s="9">
        <f>tbl_salesdata[[#This Row],[Units Sold]]*tbl_salesdata[[#This Row],[Unit Price]]</f>
        <v>1707515.7</v>
      </c>
      <c r="N1117" s="9">
        <f>tbl_salesdata[[#This Row],[Total Sales]]-tbl_salesdata[[#This Row],[Total Cost]]</f>
        <v>735385.59</v>
      </c>
      <c r="O1117">
        <f>tbl_salesdata[[#This Row],[Ship Date]]-tbl_salesdata[[#This Row],[Order Date]]</f>
        <v>4</v>
      </c>
      <c r="P1117">
        <f>WEEKDAY(tbl_salesdata[[#This Row],[Order Date]],2)</f>
        <v>4</v>
      </c>
      <c r="Q1117" t="str">
        <f>TEXT(tbl_salesdata[[#This Row],[Order Date]],"dddd")</f>
        <v>Thursday</v>
      </c>
      <c r="R1117" t="str">
        <f>IF(tbl_salesdata[[#This Row],[Weekdaynum]]&gt;5,"Yes","No")</f>
        <v>No</v>
      </c>
    </row>
    <row r="1118" spans="1:18" hidden="1" x14ac:dyDescent="0.35">
      <c r="A1118">
        <v>931632745</v>
      </c>
      <c r="B1118" s="3">
        <v>43919</v>
      </c>
      <c r="C1118" s="3">
        <v>43937</v>
      </c>
      <c r="D1118" t="s">
        <v>138</v>
      </c>
      <c r="E1118" t="s">
        <v>24</v>
      </c>
      <c r="F1118" t="s">
        <v>76</v>
      </c>
      <c r="G1118" t="s">
        <v>14</v>
      </c>
      <c r="H1118" t="s">
        <v>26</v>
      </c>
      <c r="I1118" s="9">
        <v>9687</v>
      </c>
      <c r="J1118" s="9">
        <v>668.27</v>
      </c>
      <c r="K1118" s="9">
        <v>502.54</v>
      </c>
      <c r="L1118" s="9">
        <f>tbl_salesdata[[#This Row],[Units Sold]]*tbl_salesdata[[#This Row],[Unit Cost]]</f>
        <v>4868104.9800000004</v>
      </c>
      <c r="M1118" s="9">
        <f>tbl_salesdata[[#This Row],[Units Sold]]*tbl_salesdata[[#This Row],[Unit Price]]</f>
        <v>6473531.4900000002</v>
      </c>
      <c r="N1118" s="9">
        <f>tbl_salesdata[[#This Row],[Total Sales]]-tbl_salesdata[[#This Row],[Total Cost]]</f>
        <v>1605426.5099999998</v>
      </c>
      <c r="O1118">
        <f>tbl_salesdata[[#This Row],[Ship Date]]-tbl_salesdata[[#This Row],[Order Date]]</f>
        <v>18</v>
      </c>
      <c r="P1118">
        <f>WEEKDAY(tbl_salesdata[[#This Row],[Order Date]],2)</f>
        <v>7</v>
      </c>
      <c r="Q1118" t="str">
        <f>TEXT(tbl_salesdata[[#This Row],[Order Date]],"dddd")</f>
        <v>Sunday</v>
      </c>
      <c r="R1118" t="str">
        <f>IF(tbl_salesdata[[#This Row],[Weekdaynum]]&gt;5,"Yes","No")</f>
        <v>Yes</v>
      </c>
    </row>
    <row r="1119" spans="1:18" x14ac:dyDescent="0.35">
      <c r="A1119">
        <v>180923211</v>
      </c>
      <c r="B1119" s="3">
        <v>44310</v>
      </c>
      <c r="C1119" s="3">
        <v>44316</v>
      </c>
      <c r="D1119" t="s">
        <v>96</v>
      </c>
      <c r="E1119" t="s">
        <v>29</v>
      </c>
      <c r="F1119" t="s">
        <v>13</v>
      </c>
      <c r="G1119" t="s">
        <v>14</v>
      </c>
      <c r="H1119" t="s">
        <v>15</v>
      </c>
      <c r="I1119" s="9">
        <v>8054</v>
      </c>
      <c r="J1119" s="9">
        <v>255.28</v>
      </c>
      <c r="K1119" s="9">
        <v>159.41999999999999</v>
      </c>
      <c r="L1119" s="9">
        <f>tbl_salesdata[[#This Row],[Units Sold]]*tbl_salesdata[[#This Row],[Unit Cost]]</f>
        <v>1283968.68</v>
      </c>
      <c r="M1119" s="9">
        <f>tbl_salesdata[[#This Row],[Units Sold]]*tbl_salesdata[[#This Row],[Unit Price]]</f>
        <v>2056025.12</v>
      </c>
      <c r="N1119" s="9">
        <f>tbl_salesdata[[#This Row],[Total Sales]]-tbl_salesdata[[#This Row],[Total Cost]]</f>
        <v>772056.44000000018</v>
      </c>
      <c r="O1119">
        <f>tbl_salesdata[[#This Row],[Ship Date]]-tbl_salesdata[[#This Row],[Order Date]]</f>
        <v>6</v>
      </c>
      <c r="P1119">
        <f>WEEKDAY(tbl_salesdata[[#This Row],[Order Date]],2)</f>
        <v>6</v>
      </c>
      <c r="Q1119" t="str">
        <f>TEXT(tbl_salesdata[[#This Row],[Order Date]],"dddd")</f>
        <v>Saturday</v>
      </c>
      <c r="R1119" t="str">
        <f>IF(tbl_salesdata[[#This Row],[Weekdaynum]]&gt;5,"Yes","No")</f>
        <v>Yes</v>
      </c>
    </row>
    <row r="1120" spans="1:18" x14ac:dyDescent="0.35">
      <c r="A1120">
        <v>736396253</v>
      </c>
      <c r="B1120" s="3">
        <v>43771</v>
      </c>
      <c r="C1120" s="3">
        <v>43789</v>
      </c>
      <c r="D1120" t="s">
        <v>84</v>
      </c>
      <c r="E1120" t="s">
        <v>24</v>
      </c>
      <c r="F1120" t="s">
        <v>47</v>
      </c>
      <c r="G1120" t="s">
        <v>18</v>
      </c>
      <c r="H1120" t="s">
        <v>34</v>
      </c>
      <c r="I1120" s="9">
        <v>4870</v>
      </c>
      <c r="J1120" s="9">
        <v>421.89</v>
      </c>
      <c r="K1120" s="9">
        <v>364.69</v>
      </c>
      <c r="L1120" s="9">
        <f>tbl_salesdata[[#This Row],[Units Sold]]*tbl_salesdata[[#This Row],[Unit Cost]]</f>
        <v>1776040.3</v>
      </c>
      <c r="M1120" s="9">
        <f>tbl_salesdata[[#This Row],[Units Sold]]*tbl_salesdata[[#This Row],[Unit Price]]</f>
        <v>2054604.3</v>
      </c>
      <c r="N1120" s="9">
        <f>tbl_salesdata[[#This Row],[Total Sales]]-tbl_salesdata[[#This Row],[Total Cost]]</f>
        <v>278564</v>
      </c>
      <c r="O1120">
        <f>tbl_salesdata[[#This Row],[Ship Date]]-tbl_salesdata[[#This Row],[Order Date]]</f>
        <v>18</v>
      </c>
      <c r="P1120">
        <f>WEEKDAY(tbl_salesdata[[#This Row],[Order Date]],2)</f>
        <v>6</v>
      </c>
      <c r="Q1120" t="str">
        <f>TEXT(tbl_salesdata[[#This Row],[Order Date]],"dddd")</f>
        <v>Saturday</v>
      </c>
      <c r="R1120" t="str">
        <f>IF(tbl_salesdata[[#This Row],[Weekdaynum]]&gt;5,"Yes","No")</f>
        <v>Yes</v>
      </c>
    </row>
    <row r="1121" spans="1:18" hidden="1" x14ac:dyDescent="0.35">
      <c r="A1121">
        <v>527948272</v>
      </c>
      <c r="B1121" s="3">
        <v>44698</v>
      </c>
      <c r="C1121" s="3">
        <v>44713</v>
      </c>
      <c r="D1121" t="s">
        <v>217</v>
      </c>
      <c r="E1121" t="s">
        <v>12</v>
      </c>
      <c r="F1121" t="s">
        <v>30</v>
      </c>
      <c r="G1121" t="s">
        <v>18</v>
      </c>
      <c r="H1121" t="s">
        <v>34</v>
      </c>
      <c r="I1121" s="9">
        <v>481</v>
      </c>
      <c r="J1121" s="9">
        <v>81.73</v>
      </c>
      <c r="K1121" s="9">
        <v>56.67</v>
      </c>
      <c r="L1121" s="9">
        <f>tbl_salesdata[[#This Row],[Units Sold]]*tbl_salesdata[[#This Row],[Unit Cost]]</f>
        <v>27258.27</v>
      </c>
      <c r="M1121" s="9">
        <f>tbl_salesdata[[#This Row],[Units Sold]]*tbl_salesdata[[#This Row],[Unit Price]]</f>
        <v>39312.130000000005</v>
      </c>
      <c r="N1121" s="9">
        <f>tbl_salesdata[[#This Row],[Total Sales]]-tbl_salesdata[[#This Row],[Total Cost]]</f>
        <v>12053.860000000004</v>
      </c>
      <c r="O1121">
        <f>tbl_salesdata[[#This Row],[Ship Date]]-tbl_salesdata[[#This Row],[Order Date]]</f>
        <v>15</v>
      </c>
      <c r="P1121">
        <f>WEEKDAY(tbl_salesdata[[#This Row],[Order Date]],2)</f>
        <v>2</v>
      </c>
      <c r="Q1121" t="str">
        <f>TEXT(tbl_salesdata[[#This Row],[Order Date]],"dddd")</f>
        <v>Tuesday</v>
      </c>
      <c r="R1121" t="str">
        <f>IF(tbl_salesdata[[#This Row],[Weekdaynum]]&gt;5,"Yes","No")</f>
        <v>No</v>
      </c>
    </row>
    <row r="1122" spans="1:18" hidden="1" x14ac:dyDescent="0.35">
      <c r="A1122">
        <v>559417665</v>
      </c>
      <c r="B1122" s="3">
        <v>43521</v>
      </c>
      <c r="C1122" s="3">
        <v>43524</v>
      </c>
      <c r="D1122" t="s">
        <v>103</v>
      </c>
      <c r="E1122" t="s">
        <v>21</v>
      </c>
      <c r="F1122" t="s">
        <v>68</v>
      </c>
      <c r="G1122" t="s">
        <v>18</v>
      </c>
      <c r="H1122" t="s">
        <v>15</v>
      </c>
      <c r="I1122" s="9">
        <v>2973</v>
      </c>
      <c r="J1122" s="9">
        <v>154.06</v>
      </c>
      <c r="K1122" s="9">
        <v>90.93</v>
      </c>
      <c r="L1122" s="9">
        <f>tbl_salesdata[[#This Row],[Units Sold]]*tbl_salesdata[[#This Row],[Unit Cost]]</f>
        <v>270334.89</v>
      </c>
      <c r="M1122" s="9">
        <f>tbl_salesdata[[#This Row],[Units Sold]]*tbl_salesdata[[#This Row],[Unit Price]]</f>
        <v>458020.38</v>
      </c>
      <c r="N1122" s="9">
        <f>tbl_salesdata[[#This Row],[Total Sales]]-tbl_salesdata[[#This Row],[Total Cost]]</f>
        <v>187685.49</v>
      </c>
      <c r="O1122">
        <f>tbl_salesdata[[#This Row],[Ship Date]]-tbl_salesdata[[#This Row],[Order Date]]</f>
        <v>3</v>
      </c>
      <c r="P1122">
        <f>WEEKDAY(tbl_salesdata[[#This Row],[Order Date]],2)</f>
        <v>1</v>
      </c>
      <c r="Q1122" t="str">
        <f>TEXT(tbl_salesdata[[#This Row],[Order Date]],"dddd")</f>
        <v>Monday</v>
      </c>
      <c r="R1122" t="str">
        <f>IF(tbl_salesdata[[#This Row],[Weekdaynum]]&gt;5,"Yes","No")</f>
        <v>No</v>
      </c>
    </row>
    <row r="1123" spans="1:18" x14ac:dyDescent="0.35">
      <c r="A1123">
        <v>612495791</v>
      </c>
      <c r="B1123" s="3">
        <v>43757</v>
      </c>
      <c r="C1123" s="3">
        <v>43761</v>
      </c>
      <c r="D1123" t="s">
        <v>196</v>
      </c>
      <c r="E1123" t="s">
        <v>32</v>
      </c>
      <c r="F1123" t="s">
        <v>25</v>
      </c>
      <c r="G1123" t="s">
        <v>14</v>
      </c>
      <c r="H1123" t="s">
        <v>26</v>
      </c>
      <c r="I1123" s="9">
        <v>9971</v>
      </c>
      <c r="J1123" s="9">
        <v>205.7</v>
      </c>
      <c r="K1123" s="9">
        <v>117.11</v>
      </c>
      <c r="L1123" s="9">
        <f>tbl_salesdata[[#This Row],[Units Sold]]*tbl_salesdata[[#This Row],[Unit Cost]]</f>
        <v>1167703.81</v>
      </c>
      <c r="M1123" s="9">
        <f>tbl_salesdata[[#This Row],[Units Sold]]*tbl_salesdata[[#This Row],[Unit Price]]</f>
        <v>2051034.7</v>
      </c>
      <c r="N1123" s="9">
        <f>tbl_salesdata[[#This Row],[Total Sales]]-tbl_salesdata[[#This Row],[Total Cost]]</f>
        <v>883330.8899999999</v>
      </c>
      <c r="O1123">
        <f>tbl_salesdata[[#This Row],[Ship Date]]-tbl_salesdata[[#This Row],[Order Date]]</f>
        <v>4</v>
      </c>
      <c r="P1123">
        <f>WEEKDAY(tbl_salesdata[[#This Row],[Order Date]],2)</f>
        <v>6</v>
      </c>
      <c r="Q1123" t="str">
        <f>TEXT(tbl_salesdata[[#This Row],[Order Date]],"dddd")</f>
        <v>Saturday</v>
      </c>
      <c r="R1123" t="str">
        <f>IF(tbl_salesdata[[#This Row],[Weekdaynum]]&gt;5,"Yes","No")</f>
        <v>Yes</v>
      </c>
    </row>
    <row r="1124" spans="1:18" hidden="1" x14ac:dyDescent="0.35">
      <c r="A1124">
        <v>184976994</v>
      </c>
      <c r="B1124" s="3">
        <v>42237</v>
      </c>
      <c r="C1124" s="3">
        <v>42239</v>
      </c>
      <c r="D1124" t="s">
        <v>113</v>
      </c>
      <c r="E1124" t="s">
        <v>21</v>
      </c>
      <c r="F1124" t="s">
        <v>76</v>
      </c>
      <c r="G1124" t="s">
        <v>14</v>
      </c>
      <c r="H1124" t="s">
        <v>19</v>
      </c>
      <c r="I1124" s="9">
        <v>7658</v>
      </c>
      <c r="J1124" s="9">
        <v>668.27</v>
      </c>
      <c r="K1124" s="9">
        <v>502.54</v>
      </c>
      <c r="L1124" s="9">
        <f>tbl_salesdata[[#This Row],[Units Sold]]*tbl_salesdata[[#This Row],[Unit Cost]]</f>
        <v>3848451.3200000003</v>
      </c>
      <c r="M1124" s="9">
        <f>tbl_salesdata[[#This Row],[Units Sold]]*tbl_salesdata[[#This Row],[Unit Price]]</f>
        <v>5117611.66</v>
      </c>
      <c r="N1124" s="9">
        <f>tbl_salesdata[[#This Row],[Total Sales]]-tbl_salesdata[[#This Row],[Total Cost]]</f>
        <v>1269160.3399999999</v>
      </c>
      <c r="O1124">
        <f>tbl_salesdata[[#This Row],[Ship Date]]-tbl_salesdata[[#This Row],[Order Date]]</f>
        <v>2</v>
      </c>
      <c r="P1124">
        <f>WEEKDAY(tbl_salesdata[[#This Row],[Order Date]],2)</f>
        <v>5</v>
      </c>
      <c r="Q1124" t="str">
        <f>TEXT(tbl_salesdata[[#This Row],[Order Date]],"dddd")</f>
        <v>Friday</v>
      </c>
      <c r="R1124" t="str">
        <f>IF(tbl_salesdata[[#This Row],[Weekdaynum]]&gt;5,"Yes","No")</f>
        <v>No</v>
      </c>
    </row>
    <row r="1125" spans="1:18" hidden="1" x14ac:dyDescent="0.35">
      <c r="A1125">
        <v>321352088</v>
      </c>
      <c r="B1125" s="3">
        <v>44304</v>
      </c>
      <c r="C1125" s="3">
        <v>44316</v>
      </c>
      <c r="D1125" t="s">
        <v>110</v>
      </c>
      <c r="E1125" t="s">
        <v>38</v>
      </c>
      <c r="F1125" t="s">
        <v>30</v>
      </c>
      <c r="G1125" t="s">
        <v>18</v>
      </c>
      <c r="H1125" t="s">
        <v>15</v>
      </c>
      <c r="I1125" s="9">
        <v>4079</v>
      </c>
      <c r="J1125" s="9">
        <v>81.73</v>
      </c>
      <c r="K1125" s="9">
        <v>56.67</v>
      </c>
      <c r="L1125" s="9">
        <f>tbl_salesdata[[#This Row],[Units Sold]]*tbl_salesdata[[#This Row],[Unit Cost]]</f>
        <v>231156.93</v>
      </c>
      <c r="M1125" s="9">
        <f>tbl_salesdata[[#This Row],[Units Sold]]*tbl_salesdata[[#This Row],[Unit Price]]</f>
        <v>333376.67000000004</v>
      </c>
      <c r="N1125" s="9">
        <f>tbl_salesdata[[#This Row],[Total Sales]]-tbl_salesdata[[#This Row],[Total Cost]]</f>
        <v>102219.74000000005</v>
      </c>
      <c r="O1125">
        <f>tbl_salesdata[[#This Row],[Ship Date]]-tbl_salesdata[[#This Row],[Order Date]]</f>
        <v>12</v>
      </c>
      <c r="P1125">
        <f>WEEKDAY(tbl_salesdata[[#This Row],[Order Date]],2)</f>
        <v>7</v>
      </c>
      <c r="Q1125" t="str">
        <f>TEXT(tbl_salesdata[[#This Row],[Order Date]],"dddd")</f>
        <v>Sunday</v>
      </c>
      <c r="R1125" t="str">
        <f>IF(tbl_salesdata[[#This Row],[Weekdaynum]]&gt;5,"Yes","No")</f>
        <v>Yes</v>
      </c>
    </row>
    <row r="1126" spans="1:18" hidden="1" x14ac:dyDescent="0.35">
      <c r="A1126">
        <v>102168405</v>
      </c>
      <c r="B1126" s="3">
        <v>43980</v>
      </c>
      <c r="C1126" s="3">
        <v>43988</v>
      </c>
      <c r="D1126" t="s">
        <v>197</v>
      </c>
      <c r="E1126" t="s">
        <v>38</v>
      </c>
      <c r="F1126" t="s">
        <v>56</v>
      </c>
      <c r="G1126" t="s">
        <v>18</v>
      </c>
      <c r="H1126" t="s">
        <v>15</v>
      </c>
      <c r="I1126" s="9">
        <v>2756</v>
      </c>
      <c r="J1126" s="9">
        <v>9.33</v>
      </c>
      <c r="K1126" s="9">
        <v>6.92</v>
      </c>
      <c r="L1126" s="9">
        <f>tbl_salesdata[[#This Row],[Units Sold]]*tbl_salesdata[[#This Row],[Unit Cost]]</f>
        <v>19071.52</v>
      </c>
      <c r="M1126" s="9">
        <f>tbl_salesdata[[#This Row],[Units Sold]]*tbl_salesdata[[#This Row],[Unit Price]]</f>
        <v>25713.48</v>
      </c>
      <c r="N1126" s="9">
        <f>tbl_salesdata[[#This Row],[Total Sales]]-tbl_salesdata[[#This Row],[Total Cost]]</f>
        <v>6641.9599999999991</v>
      </c>
      <c r="O1126">
        <f>tbl_salesdata[[#This Row],[Ship Date]]-tbl_salesdata[[#This Row],[Order Date]]</f>
        <v>8</v>
      </c>
      <c r="P1126">
        <f>WEEKDAY(tbl_salesdata[[#This Row],[Order Date]],2)</f>
        <v>5</v>
      </c>
      <c r="Q1126" t="str">
        <f>TEXT(tbl_salesdata[[#This Row],[Order Date]],"dddd")</f>
        <v>Friday</v>
      </c>
      <c r="R1126" t="str">
        <f>IF(tbl_salesdata[[#This Row],[Weekdaynum]]&gt;5,"Yes","No")</f>
        <v>No</v>
      </c>
    </row>
    <row r="1127" spans="1:18" hidden="1" x14ac:dyDescent="0.35">
      <c r="A1127">
        <v>874349772</v>
      </c>
      <c r="B1127" s="3">
        <v>43807</v>
      </c>
      <c r="C1127" s="3">
        <v>43812</v>
      </c>
      <c r="D1127" t="s">
        <v>121</v>
      </c>
      <c r="E1127" t="s">
        <v>21</v>
      </c>
      <c r="F1127" t="s">
        <v>22</v>
      </c>
      <c r="G1127" t="s">
        <v>14</v>
      </c>
      <c r="H1127" t="s">
        <v>15</v>
      </c>
      <c r="I1127" s="9">
        <v>8383</v>
      </c>
      <c r="J1127" s="9">
        <v>47.45</v>
      </c>
      <c r="K1127" s="9">
        <v>31.79</v>
      </c>
      <c r="L1127" s="9">
        <f>tbl_salesdata[[#This Row],[Units Sold]]*tbl_salesdata[[#This Row],[Unit Cost]]</f>
        <v>266495.57</v>
      </c>
      <c r="M1127" s="9">
        <f>tbl_salesdata[[#This Row],[Units Sold]]*tbl_salesdata[[#This Row],[Unit Price]]</f>
        <v>397773.35000000003</v>
      </c>
      <c r="N1127" s="9">
        <f>tbl_salesdata[[#This Row],[Total Sales]]-tbl_salesdata[[#This Row],[Total Cost]]</f>
        <v>131277.78000000003</v>
      </c>
      <c r="O1127">
        <f>tbl_salesdata[[#This Row],[Ship Date]]-tbl_salesdata[[#This Row],[Order Date]]</f>
        <v>5</v>
      </c>
      <c r="P1127">
        <f>WEEKDAY(tbl_salesdata[[#This Row],[Order Date]],2)</f>
        <v>7</v>
      </c>
      <c r="Q1127" t="str">
        <f>TEXT(tbl_salesdata[[#This Row],[Order Date]],"dddd")</f>
        <v>Sunday</v>
      </c>
      <c r="R1127" t="str">
        <f>IF(tbl_salesdata[[#This Row],[Weekdaynum]]&gt;5,"Yes","No")</f>
        <v>Yes</v>
      </c>
    </row>
    <row r="1128" spans="1:18" x14ac:dyDescent="0.35">
      <c r="A1128">
        <v>754249465</v>
      </c>
      <c r="B1128" s="3">
        <v>43953</v>
      </c>
      <c r="C1128" s="3">
        <v>43967</v>
      </c>
      <c r="D1128" t="s">
        <v>69</v>
      </c>
      <c r="E1128" t="s">
        <v>38</v>
      </c>
      <c r="F1128" t="s">
        <v>13</v>
      </c>
      <c r="G1128" t="s">
        <v>14</v>
      </c>
      <c r="H1128" t="s">
        <v>34</v>
      </c>
      <c r="I1128" s="9">
        <v>8033</v>
      </c>
      <c r="J1128" s="9">
        <v>255.28</v>
      </c>
      <c r="K1128" s="9">
        <v>159.41999999999999</v>
      </c>
      <c r="L1128" s="9">
        <f>tbl_salesdata[[#This Row],[Units Sold]]*tbl_salesdata[[#This Row],[Unit Cost]]</f>
        <v>1280620.8599999999</v>
      </c>
      <c r="M1128" s="9">
        <f>tbl_salesdata[[#This Row],[Units Sold]]*tbl_salesdata[[#This Row],[Unit Price]]</f>
        <v>2050664.24</v>
      </c>
      <c r="N1128" s="9">
        <f>tbl_salesdata[[#This Row],[Total Sales]]-tbl_salesdata[[#This Row],[Total Cost]]</f>
        <v>770043.38000000012</v>
      </c>
      <c r="O1128">
        <f>tbl_salesdata[[#This Row],[Ship Date]]-tbl_salesdata[[#This Row],[Order Date]]</f>
        <v>14</v>
      </c>
      <c r="P1128">
        <f>WEEKDAY(tbl_salesdata[[#This Row],[Order Date]],2)</f>
        <v>6</v>
      </c>
      <c r="Q1128" t="str">
        <f>TEXT(tbl_salesdata[[#This Row],[Order Date]],"dddd")</f>
        <v>Saturday</v>
      </c>
      <c r="R1128" t="str">
        <f>IF(tbl_salesdata[[#This Row],[Weekdaynum]]&gt;5,"Yes","No")</f>
        <v>Yes</v>
      </c>
    </row>
    <row r="1129" spans="1:18" hidden="1" x14ac:dyDescent="0.35">
      <c r="A1129">
        <v>332065474</v>
      </c>
      <c r="B1129" s="3">
        <v>43378</v>
      </c>
      <c r="C1129" s="3">
        <v>43392</v>
      </c>
      <c r="D1129" t="s">
        <v>36</v>
      </c>
      <c r="E1129" t="s">
        <v>29</v>
      </c>
      <c r="F1129" t="s">
        <v>68</v>
      </c>
      <c r="G1129" t="s">
        <v>18</v>
      </c>
      <c r="H1129" t="s">
        <v>34</v>
      </c>
      <c r="I1129" s="9">
        <v>4408</v>
      </c>
      <c r="J1129" s="9">
        <v>154.06</v>
      </c>
      <c r="K1129" s="9">
        <v>90.93</v>
      </c>
      <c r="L1129" s="9">
        <f>tbl_salesdata[[#This Row],[Units Sold]]*tbl_salesdata[[#This Row],[Unit Cost]]</f>
        <v>400819.44</v>
      </c>
      <c r="M1129" s="9">
        <f>tbl_salesdata[[#This Row],[Units Sold]]*tbl_salesdata[[#This Row],[Unit Price]]</f>
        <v>679096.48</v>
      </c>
      <c r="N1129" s="9">
        <f>tbl_salesdata[[#This Row],[Total Sales]]-tbl_salesdata[[#This Row],[Total Cost]]</f>
        <v>278277.03999999998</v>
      </c>
      <c r="O1129">
        <f>tbl_salesdata[[#This Row],[Ship Date]]-tbl_salesdata[[#This Row],[Order Date]]</f>
        <v>14</v>
      </c>
      <c r="P1129">
        <f>WEEKDAY(tbl_salesdata[[#This Row],[Order Date]],2)</f>
        <v>5</v>
      </c>
      <c r="Q1129" t="str">
        <f>TEXT(tbl_salesdata[[#This Row],[Order Date]],"dddd")</f>
        <v>Friday</v>
      </c>
      <c r="R1129" t="str">
        <f>IF(tbl_salesdata[[#This Row],[Weekdaynum]]&gt;5,"Yes","No")</f>
        <v>No</v>
      </c>
    </row>
    <row r="1130" spans="1:18" hidden="1" x14ac:dyDescent="0.35">
      <c r="A1130">
        <v>713009965</v>
      </c>
      <c r="B1130" s="3">
        <v>42689</v>
      </c>
      <c r="C1130" s="3">
        <v>42691</v>
      </c>
      <c r="D1130" t="s">
        <v>188</v>
      </c>
      <c r="E1130" t="s">
        <v>21</v>
      </c>
      <c r="F1130" t="s">
        <v>76</v>
      </c>
      <c r="G1130" t="s">
        <v>14</v>
      </c>
      <c r="H1130" t="s">
        <v>34</v>
      </c>
      <c r="I1130" s="9">
        <v>4348</v>
      </c>
      <c r="J1130" s="9">
        <v>668.27</v>
      </c>
      <c r="K1130" s="9">
        <v>502.54</v>
      </c>
      <c r="L1130" s="9">
        <f>tbl_salesdata[[#This Row],[Units Sold]]*tbl_salesdata[[#This Row],[Unit Cost]]</f>
        <v>2185043.92</v>
      </c>
      <c r="M1130" s="9">
        <f>tbl_salesdata[[#This Row],[Units Sold]]*tbl_salesdata[[#This Row],[Unit Price]]</f>
        <v>2905637.96</v>
      </c>
      <c r="N1130" s="9">
        <f>tbl_salesdata[[#This Row],[Total Sales]]-tbl_salesdata[[#This Row],[Total Cost]]</f>
        <v>720594.04</v>
      </c>
      <c r="O1130">
        <f>tbl_salesdata[[#This Row],[Ship Date]]-tbl_salesdata[[#This Row],[Order Date]]</f>
        <v>2</v>
      </c>
      <c r="P1130">
        <f>WEEKDAY(tbl_salesdata[[#This Row],[Order Date]],2)</f>
        <v>2</v>
      </c>
      <c r="Q1130" t="str">
        <f>TEXT(tbl_salesdata[[#This Row],[Order Date]],"dddd")</f>
        <v>Tuesday</v>
      </c>
      <c r="R1130" t="str">
        <f>IF(tbl_salesdata[[#This Row],[Weekdaynum]]&gt;5,"Yes","No")</f>
        <v>No</v>
      </c>
    </row>
    <row r="1131" spans="1:18" hidden="1" x14ac:dyDescent="0.35">
      <c r="A1131">
        <v>976139819</v>
      </c>
      <c r="B1131" s="3">
        <v>42904</v>
      </c>
      <c r="C1131" s="3">
        <v>42918</v>
      </c>
      <c r="D1131" t="s">
        <v>197</v>
      </c>
      <c r="E1131" t="s">
        <v>38</v>
      </c>
      <c r="F1131" t="s">
        <v>13</v>
      </c>
      <c r="G1131" t="s">
        <v>18</v>
      </c>
      <c r="H1131" t="s">
        <v>15</v>
      </c>
      <c r="I1131" s="9">
        <v>319</v>
      </c>
      <c r="J1131" s="9">
        <v>255.28</v>
      </c>
      <c r="K1131" s="9">
        <v>159.41999999999999</v>
      </c>
      <c r="L1131" s="9">
        <f>tbl_salesdata[[#This Row],[Units Sold]]*tbl_salesdata[[#This Row],[Unit Cost]]</f>
        <v>50854.979999999996</v>
      </c>
      <c r="M1131" s="9">
        <f>tbl_salesdata[[#This Row],[Units Sold]]*tbl_salesdata[[#This Row],[Unit Price]]</f>
        <v>81434.320000000007</v>
      </c>
      <c r="N1131" s="9">
        <f>tbl_salesdata[[#This Row],[Total Sales]]-tbl_salesdata[[#This Row],[Total Cost]]</f>
        <v>30579.340000000011</v>
      </c>
      <c r="O1131">
        <f>tbl_salesdata[[#This Row],[Ship Date]]-tbl_salesdata[[#This Row],[Order Date]]</f>
        <v>14</v>
      </c>
      <c r="P1131">
        <f>WEEKDAY(tbl_salesdata[[#This Row],[Order Date]],2)</f>
        <v>7</v>
      </c>
      <c r="Q1131" t="str">
        <f>TEXT(tbl_salesdata[[#This Row],[Order Date]],"dddd")</f>
        <v>Sunday</v>
      </c>
      <c r="R1131" t="str">
        <f>IF(tbl_salesdata[[#This Row],[Weekdaynum]]&gt;5,"Yes","No")</f>
        <v>Yes</v>
      </c>
    </row>
    <row r="1132" spans="1:18" hidden="1" x14ac:dyDescent="0.35">
      <c r="A1132">
        <v>569941365</v>
      </c>
      <c r="B1132" s="3">
        <v>42667</v>
      </c>
      <c r="C1132" s="3">
        <v>42677</v>
      </c>
      <c r="D1132" t="s">
        <v>188</v>
      </c>
      <c r="E1132" t="s">
        <v>21</v>
      </c>
      <c r="F1132" t="s">
        <v>13</v>
      </c>
      <c r="G1132" t="s">
        <v>14</v>
      </c>
      <c r="H1132" t="s">
        <v>15</v>
      </c>
      <c r="I1132" s="9">
        <v>7170</v>
      </c>
      <c r="J1132" s="9">
        <v>255.28</v>
      </c>
      <c r="K1132" s="9">
        <v>159.41999999999999</v>
      </c>
      <c r="L1132" s="9">
        <f>tbl_salesdata[[#This Row],[Units Sold]]*tbl_salesdata[[#This Row],[Unit Cost]]</f>
        <v>1143041.3999999999</v>
      </c>
      <c r="M1132" s="9">
        <f>tbl_salesdata[[#This Row],[Units Sold]]*tbl_salesdata[[#This Row],[Unit Price]]</f>
        <v>1830357.6</v>
      </c>
      <c r="N1132" s="9">
        <f>tbl_salesdata[[#This Row],[Total Sales]]-tbl_salesdata[[#This Row],[Total Cost]]</f>
        <v>687316.20000000019</v>
      </c>
      <c r="O1132">
        <f>tbl_salesdata[[#This Row],[Ship Date]]-tbl_salesdata[[#This Row],[Order Date]]</f>
        <v>10</v>
      </c>
      <c r="P1132">
        <f>WEEKDAY(tbl_salesdata[[#This Row],[Order Date]],2)</f>
        <v>1</v>
      </c>
      <c r="Q1132" t="str">
        <f>TEXT(tbl_salesdata[[#This Row],[Order Date]],"dddd")</f>
        <v>Monday</v>
      </c>
      <c r="R1132" t="str">
        <f>IF(tbl_salesdata[[#This Row],[Weekdaynum]]&gt;5,"Yes","No")</f>
        <v>No</v>
      </c>
    </row>
    <row r="1133" spans="1:18" x14ac:dyDescent="0.35">
      <c r="A1133">
        <v>141875827</v>
      </c>
      <c r="B1133" s="3">
        <v>44268</v>
      </c>
      <c r="C1133" s="3">
        <v>44286</v>
      </c>
      <c r="D1133" t="s">
        <v>109</v>
      </c>
      <c r="E1133" t="s">
        <v>21</v>
      </c>
      <c r="F1133" t="s">
        <v>76</v>
      </c>
      <c r="G1133" t="s">
        <v>14</v>
      </c>
      <c r="H1133" t="s">
        <v>19</v>
      </c>
      <c r="I1133" s="9">
        <v>3065</v>
      </c>
      <c r="J1133" s="9">
        <v>668.27</v>
      </c>
      <c r="K1133" s="9">
        <v>502.54</v>
      </c>
      <c r="L1133" s="9">
        <f>tbl_salesdata[[#This Row],[Units Sold]]*tbl_salesdata[[#This Row],[Unit Cost]]</f>
        <v>1540285.1</v>
      </c>
      <c r="M1133" s="9">
        <f>tbl_salesdata[[#This Row],[Units Sold]]*tbl_salesdata[[#This Row],[Unit Price]]</f>
        <v>2048247.55</v>
      </c>
      <c r="N1133" s="9">
        <f>tbl_salesdata[[#This Row],[Total Sales]]-tbl_salesdata[[#This Row],[Total Cost]]</f>
        <v>507962.44999999995</v>
      </c>
      <c r="O1133">
        <f>tbl_salesdata[[#This Row],[Ship Date]]-tbl_salesdata[[#This Row],[Order Date]]</f>
        <v>18</v>
      </c>
      <c r="P1133">
        <f>WEEKDAY(tbl_salesdata[[#This Row],[Order Date]],2)</f>
        <v>6</v>
      </c>
      <c r="Q1133" t="str">
        <f>TEXT(tbl_salesdata[[#This Row],[Order Date]],"dddd")</f>
        <v>Saturday</v>
      </c>
      <c r="R1133" t="str">
        <f>IF(tbl_salesdata[[#This Row],[Weekdaynum]]&gt;5,"Yes","No")</f>
        <v>Yes</v>
      </c>
    </row>
    <row r="1134" spans="1:18" hidden="1" x14ac:dyDescent="0.35">
      <c r="A1134">
        <v>845067346</v>
      </c>
      <c r="B1134" s="3">
        <v>44813</v>
      </c>
      <c r="C1134" s="3">
        <v>44832</v>
      </c>
      <c r="D1134" t="s">
        <v>117</v>
      </c>
      <c r="E1134" t="s">
        <v>21</v>
      </c>
      <c r="F1134" t="s">
        <v>76</v>
      </c>
      <c r="G1134" t="s">
        <v>14</v>
      </c>
      <c r="H1134" t="s">
        <v>34</v>
      </c>
      <c r="I1134" s="9">
        <v>3062</v>
      </c>
      <c r="J1134" s="9">
        <v>668.27</v>
      </c>
      <c r="K1134" s="9">
        <v>502.54</v>
      </c>
      <c r="L1134" s="9">
        <f>tbl_salesdata[[#This Row],[Units Sold]]*tbl_salesdata[[#This Row],[Unit Cost]]</f>
        <v>1538777.48</v>
      </c>
      <c r="M1134" s="9">
        <f>tbl_salesdata[[#This Row],[Units Sold]]*tbl_salesdata[[#This Row],[Unit Price]]</f>
        <v>2046242.74</v>
      </c>
      <c r="N1134" s="9">
        <f>tbl_salesdata[[#This Row],[Total Sales]]-tbl_salesdata[[#This Row],[Total Cost]]</f>
        <v>507465.26</v>
      </c>
      <c r="O1134">
        <f>tbl_salesdata[[#This Row],[Ship Date]]-tbl_salesdata[[#This Row],[Order Date]]</f>
        <v>19</v>
      </c>
      <c r="P1134">
        <f>WEEKDAY(tbl_salesdata[[#This Row],[Order Date]],2)</f>
        <v>5</v>
      </c>
      <c r="Q1134" t="str">
        <f>TEXT(tbl_salesdata[[#This Row],[Order Date]],"dddd")</f>
        <v>Friday</v>
      </c>
      <c r="R1134" t="str">
        <f>IF(tbl_salesdata[[#This Row],[Weekdaynum]]&gt;5,"Yes","No")</f>
        <v>No</v>
      </c>
    </row>
    <row r="1135" spans="1:18" x14ac:dyDescent="0.35">
      <c r="A1135">
        <v>416795814</v>
      </c>
      <c r="B1135" s="3">
        <v>43638</v>
      </c>
      <c r="C1135" s="3">
        <v>43656</v>
      </c>
      <c r="D1135" t="s">
        <v>98</v>
      </c>
      <c r="E1135" t="s">
        <v>38</v>
      </c>
      <c r="F1135" t="s">
        <v>13</v>
      </c>
      <c r="G1135" t="s">
        <v>18</v>
      </c>
      <c r="H1135" t="s">
        <v>19</v>
      </c>
      <c r="I1135" s="9">
        <v>7998</v>
      </c>
      <c r="J1135" s="9">
        <v>255.28</v>
      </c>
      <c r="K1135" s="9">
        <v>159.41999999999999</v>
      </c>
      <c r="L1135" s="9">
        <f>tbl_salesdata[[#This Row],[Units Sold]]*tbl_salesdata[[#This Row],[Unit Cost]]</f>
        <v>1275041.1599999999</v>
      </c>
      <c r="M1135" s="9">
        <f>tbl_salesdata[[#This Row],[Units Sold]]*tbl_salesdata[[#This Row],[Unit Price]]</f>
        <v>2041729.44</v>
      </c>
      <c r="N1135" s="9">
        <f>tbl_salesdata[[#This Row],[Total Sales]]-tbl_salesdata[[#This Row],[Total Cost]]</f>
        <v>766688.28</v>
      </c>
      <c r="O1135">
        <f>tbl_salesdata[[#This Row],[Ship Date]]-tbl_salesdata[[#This Row],[Order Date]]</f>
        <v>18</v>
      </c>
      <c r="P1135">
        <f>WEEKDAY(tbl_salesdata[[#This Row],[Order Date]],2)</f>
        <v>6</v>
      </c>
      <c r="Q1135" t="str">
        <f>TEXT(tbl_salesdata[[#This Row],[Order Date]],"dddd")</f>
        <v>Saturday</v>
      </c>
      <c r="R1135" t="str">
        <f>IF(tbl_salesdata[[#This Row],[Weekdaynum]]&gt;5,"Yes","No")</f>
        <v>Yes</v>
      </c>
    </row>
    <row r="1136" spans="1:18" hidden="1" x14ac:dyDescent="0.35">
      <c r="A1136">
        <v>332528531</v>
      </c>
      <c r="B1136" s="3">
        <v>43285</v>
      </c>
      <c r="C1136" s="3">
        <v>43306</v>
      </c>
      <c r="D1136" t="s">
        <v>62</v>
      </c>
      <c r="E1136" t="s">
        <v>38</v>
      </c>
      <c r="F1136" t="s">
        <v>22</v>
      </c>
      <c r="G1136" t="s">
        <v>14</v>
      </c>
      <c r="H1136" t="s">
        <v>26</v>
      </c>
      <c r="I1136" s="9">
        <v>1437</v>
      </c>
      <c r="J1136" s="9">
        <v>47.45</v>
      </c>
      <c r="K1136" s="9">
        <v>31.79</v>
      </c>
      <c r="L1136" s="9">
        <f>tbl_salesdata[[#This Row],[Units Sold]]*tbl_salesdata[[#This Row],[Unit Cost]]</f>
        <v>45682.229999999996</v>
      </c>
      <c r="M1136" s="9">
        <f>tbl_salesdata[[#This Row],[Units Sold]]*tbl_salesdata[[#This Row],[Unit Price]]</f>
        <v>68185.650000000009</v>
      </c>
      <c r="N1136" s="9">
        <f>tbl_salesdata[[#This Row],[Total Sales]]-tbl_salesdata[[#This Row],[Total Cost]]</f>
        <v>22503.420000000013</v>
      </c>
      <c r="O1136">
        <f>tbl_salesdata[[#This Row],[Ship Date]]-tbl_salesdata[[#This Row],[Order Date]]</f>
        <v>21</v>
      </c>
      <c r="P1136">
        <f>WEEKDAY(tbl_salesdata[[#This Row],[Order Date]],2)</f>
        <v>3</v>
      </c>
      <c r="Q1136" t="str">
        <f>TEXT(tbl_salesdata[[#This Row],[Order Date]],"dddd")</f>
        <v>Wednesday</v>
      </c>
      <c r="R1136" t="str">
        <f>IF(tbl_salesdata[[#This Row],[Weekdaynum]]&gt;5,"Yes","No")</f>
        <v>No</v>
      </c>
    </row>
    <row r="1137" spans="1:18" hidden="1" x14ac:dyDescent="0.35">
      <c r="A1137">
        <v>217920958</v>
      </c>
      <c r="B1137" s="3">
        <v>44322</v>
      </c>
      <c r="C1137" s="3">
        <v>44324</v>
      </c>
      <c r="D1137" t="s">
        <v>145</v>
      </c>
      <c r="E1137" t="s">
        <v>21</v>
      </c>
      <c r="F1137" t="s">
        <v>13</v>
      </c>
      <c r="G1137" t="s">
        <v>14</v>
      </c>
      <c r="H1137" t="s">
        <v>34</v>
      </c>
      <c r="I1137" s="9">
        <v>6509</v>
      </c>
      <c r="J1137" s="9">
        <v>255.28</v>
      </c>
      <c r="K1137" s="9">
        <v>159.41999999999999</v>
      </c>
      <c r="L1137" s="9">
        <f>tbl_salesdata[[#This Row],[Units Sold]]*tbl_salesdata[[#This Row],[Unit Cost]]</f>
        <v>1037664.7799999999</v>
      </c>
      <c r="M1137" s="9">
        <f>tbl_salesdata[[#This Row],[Units Sold]]*tbl_salesdata[[#This Row],[Unit Price]]</f>
        <v>1661617.52</v>
      </c>
      <c r="N1137" s="9">
        <f>tbl_salesdata[[#This Row],[Total Sales]]-tbl_salesdata[[#This Row],[Total Cost]]</f>
        <v>623952.74000000011</v>
      </c>
      <c r="O1137">
        <f>tbl_salesdata[[#This Row],[Ship Date]]-tbl_salesdata[[#This Row],[Order Date]]</f>
        <v>2</v>
      </c>
      <c r="P1137">
        <f>WEEKDAY(tbl_salesdata[[#This Row],[Order Date]],2)</f>
        <v>4</v>
      </c>
      <c r="Q1137" t="str">
        <f>TEXT(tbl_salesdata[[#This Row],[Order Date]],"dddd")</f>
        <v>Thursday</v>
      </c>
      <c r="R1137" t="str">
        <f>IF(tbl_salesdata[[#This Row],[Weekdaynum]]&gt;5,"Yes","No")</f>
        <v>No</v>
      </c>
    </row>
    <row r="1138" spans="1:18" x14ac:dyDescent="0.35">
      <c r="A1138">
        <v>905883538</v>
      </c>
      <c r="B1138" s="3">
        <v>42882</v>
      </c>
      <c r="C1138" s="3">
        <v>42886</v>
      </c>
      <c r="D1138" t="s">
        <v>119</v>
      </c>
      <c r="E1138" t="s">
        <v>24</v>
      </c>
      <c r="F1138" t="s">
        <v>25</v>
      </c>
      <c r="G1138" t="s">
        <v>18</v>
      </c>
      <c r="H1138" t="s">
        <v>34</v>
      </c>
      <c r="I1138" s="9">
        <v>9925</v>
      </c>
      <c r="J1138" s="9">
        <v>205.7</v>
      </c>
      <c r="K1138" s="9">
        <v>117.11</v>
      </c>
      <c r="L1138" s="9">
        <f>tbl_salesdata[[#This Row],[Units Sold]]*tbl_salesdata[[#This Row],[Unit Cost]]</f>
        <v>1162316.75</v>
      </c>
      <c r="M1138" s="9">
        <f>tbl_salesdata[[#This Row],[Units Sold]]*tbl_salesdata[[#This Row],[Unit Price]]</f>
        <v>2041572.5</v>
      </c>
      <c r="N1138" s="9">
        <f>tbl_salesdata[[#This Row],[Total Sales]]-tbl_salesdata[[#This Row],[Total Cost]]</f>
        <v>879255.75</v>
      </c>
      <c r="O1138">
        <f>tbl_salesdata[[#This Row],[Ship Date]]-tbl_salesdata[[#This Row],[Order Date]]</f>
        <v>4</v>
      </c>
      <c r="P1138">
        <f>WEEKDAY(tbl_salesdata[[#This Row],[Order Date]],2)</f>
        <v>6</v>
      </c>
      <c r="Q1138" t="str">
        <f>TEXT(tbl_salesdata[[#This Row],[Order Date]],"dddd")</f>
        <v>Saturday</v>
      </c>
      <c r="R1138" t="str">
        <f>IF(tbl_salesdata[[#This Row],[Weekdaynum]]&gt;5,"Yes","No")</f>
        <v>Yes</v>
      </c>
    </row>
    <row r="1139" spans="1:18" hidden="1" x14ac:dyDescent="0.35">
      <c r="A1139">
        <v>523836123</v>
      </c>
      <c r="B1139" s="3">
        <v>43502</v>
      </c>
      <c r="C1139" s="3">
        <v>43507</v>
      </c>
      <c r="D1139" t="s">
        <v>152</v>
      </c>
      <c r="E1139" t="s">
        <v>21</v>
      </c>
      <c r="F1139" t="s">
        <v>33</v>
      </c>
      <c r="G1139" t="s">
        <v>14</v>
      </c>
      <c r="H1139" t="s">
        <v>19</v>
      </c>
      <c r="I1139" s="9">
        <v>3605</v>
      </c>
      <c r="J1139" s="9">
        <v>109.28</v>
      </c>
      <c r="K1139" s="9">
        <v>35.840000000000003</v>
      </c>
      <c r="L1139" s="9">
        <f>tbl_salesdata[[#This Row],[Units Sold]]*tbl_salesdata[[#This Row],[Unit Cost]]</f>
        <v>129203.20000000001</v>
      </c>
      <c r="M1139" s="9">
        <f>tbl_salesdata[[#This Row],[Units Sold]]*tbl_salesdata[[#This Row],[Unit Price]]</f>
        <v>393954.4</v>
      </c>
      <c r="N1139" s="9">
        <f>tbl_salesdata[[#This Row],[Total Sales]]-tbl_salesdata[[#This Row],[Total Cost]]</f>
        <v>264751.2</v>
      </c>
      <c r="O1139">
        <f>tbl_salesdata[[#This Row],[Ship Date]]-tbl_salesdata[[#This Row],[Order Date]]</f>
        <v>5</v>
      </c>
      <c r="P1139">
        <f>WEEKDAY(tbl_salesdata[[#This Row],[Order Date]],2)</f>
        <v>3</v>
      </c>
      <c r="Q1139" t="str">
        <f>TEXT(tbl_salesdata[[#This Row],[Order Date]],"dddd")</f>
        <v>Wednesday</v>
      </c>
      <c r="R1139" t="str">
        <f>IF(tbl_salesdata[[#This Row],[Weekdaynum]]&gt;5,"Yes","No")</f>
        <v>No</v>
      </c>
    </row>
    <row r="1140" spans="1:18" x14ac:dyDescent="0.35">
      <c r="A1140">
        <v>336707198</v>
      </c>
      <c r="B1140" s="3">
        <v>42287</v>
      </c>
      <c r="C1140" s="3">
        <v>42305</v>
      </c>
      <c r="D1140" t="s">
        <v>206</v>
      </c>
      <c r="E1140" t="s">
        <v>24</v>
      </c>
      <c r="F1140" t="s">
        <v>13</v>
      </c>
      <c r="G1140" t="s">
        <v>14</v>
      </c>
      <c r="H1140" t="s">
        <v>26</v>
      </c>
      <c r="I1140" s="9">
        <v>7997</v>
      </c>
      <c r="J1140" s="9">
        <v>255.28</v>
      </c>
      <c r="K1140" s="9">
        <v>159.41999999999999</v>
      </c>
      <c r="L1140" s="9">
        <f>tbl_salesdata[[#This Row],[Units Sold]]*tbl_salesdata[[#This Row],[Unit Cost]]</f>
        <v>1274881.74</v>
      </c>
      <c r="M1140" s="9">
        <f>tbl_salesdata[[#This Row],[Units Sold]]*tbl_salesdata[[#This Row],[Unit Price]]</f>
        <v>2041474.16</v>
      </c>
      <c r="N1140" s="9">
        <f>tbl_salesdata[[#This Row],[Total Sales]]-tbl_salesdata[[#This Row],[Total Cost]]</f>
        <v>766592.41999999993</v>
      </c>
      <c r="O1140">
        <f>tbl_salesdata[[#This Row],[Ship Date]]-tbl_salesdata[[#This Row],[Order Date]]</f>
        <v>18</v>
      </c>
      <c r="P1140">
        <f>WEEKDAY(tbl_salesdata[[#This Row],[Order Date]],2)</f>
        <v>6</v>
      </c>
      <c r="Q1140" t="str">
        <f>TEXT(tbl_salesdata[[#This Row],[Order Date]],"dddd")</f>
        <v>Saturday</v>
      </c>
      <c r="R1140" t="str">
        <f>IF(tbl_salesdata[[#This Row],[Weekdaynum]]&gt;5,"Yes","No")</f>
        <v>Yes</v>
      </c>
    </row>
    <row r="1141" spans="1:18" x14ac:dyDescent="0.35">
      <c r="A1141">
        <v>371361768</v>
      </c>
      <c r="B1141" s="3">
        <v>44555</v>
      </c>
      <c r="C1141" s="3">
        <v>44576</v>
      </c>
      <c r="D1141" t="s">
        <v>139</v>
      </c>
      <c r="E1141" t="s">
        <v>51</v>
      </c>
      <c r="F1141" t="s">
        <v>76</v>
      </c>
      <c r="G1141" t="s">
        <v>18</v>
      </c>
      <c r="H1141" t="s">
        <v>19</v>
      </c>
      <c r="I1141" s="9">
        <v>3054</v>
      </c>
      <c r="J1141" s="9">
        <v>668.27</v>
      </c>
      <c r="K1141" s="9">
        <v>502.54</v>
      </c>
      <c r="L1141" s="9">
        <f>tbl_salesdata[[#This Row],[Units Sold]]*tbl_salesdata[[#This Row],[Unit Cost]]</f>
        <v>1534757.1600000001</v>
      </c>
      <c r="M1141" s="9">
        <f>tbl_salesdata[[#This Row],[Units Sold]]*tbl_salesdata[[#This Row],[Unit Price]]</f>
        <v>2040896.5799999998</v>
      </c>
      <c r="N1141" s="9">
        <f>tbl_salesdata[[#This Row],[Total Sales]]-tbl_salesdata[[#This Row],[Total Cost]]</f>
        <v>506139.41999999969</v>
      </c>
      <c r="O1141">
        <f>tbl_salesdata[[#This Row],[Ship Date]]-tbl_salesdata[[#This Row],[Order Date]]</f>
        <v>21</v>
      </c>
      <c r="P1141">
        <f>WEEKDAY(tbl_salesdata[[#This Row],[Order Date]],2)</f>
        <v>6</v>
      </c>
      <c r="Q1141" t="str">
        <f>TEXT(tbl_salesdata[[#This Row],[Order Date]],"dddd")</f>
        <v>Saturday</v>
      </c>
      <c r="R1141" t="str">
        <f>IF(tbl_salesdata[[#This Row],[Weekdaynum]]&gt;5,"Yes","No")</f>
        <v>Yes</v>
      </c>
    </row>
    <row r="1142" spans="1:18" hidden="1" x14ac:dyDescent="0.35">
      <c r="A1142">
        <v>685329568</v>
      </c>
      <c r="B1142" s="3">
        <v>42571</v>
      </c>
      <c r="C1142" s="3">
        <v>42591</v>
      </c>
      <c r="D1142" t="s">
        <v>64</v>
      </c>
      <c r="E1142" t="s">
        <v>29</v>
      </c>
      <c r="F1142" t="s">
        <v>30</v>
      </c>
      <c r="G1142" t="s">
        <v>14</v>
      </c>
      <c r="H1142" t="s">
        <v>15</v>
      </c>
      <c r="I1142" s="9">
        <v>3104</v>
      </c>
      <c r="J1142" s="9">
        <v>81.73</v>
      </c>
      <c r="K1142" s="9">
        <v>56.67</v>
      </c>
      <c r="L1142" s="9">
        <f>tbl_salesdata[[#This Row],[Units Sold]]*tbl_salesdata[[#This Row],[Unit Cost]]</f>
        <v>175903.68</v>
      </c>
      <c r="M1142" s="9">
        <f>tbl_salesdata[[#This Row],[Units Sold]]*tbl_salesdata[[#This Row],[Unit Price]]</f>
        <v>253689.92</v>
      </c>
      <c r="N1142" s="9">
        <f>tbl_salesdata[[#This Row],[Total Sales]]-tbl_salesdata[[#This Row],[Total Cost]]</f>
        <v>77786.24000000002</v>
      </c>
      <c r="O1142">
        <f>tbl_salesdata[[#This Row],[Ship Date]]-tbl_salesdata[[#This Row],[Order Date]]</f>
        <v>20</v>
      </c>
      <c r="P1142">
        <f>WEEKDAY(tbl_salesdata[[#This Row],[Order Date]],2)</f>
        <v>3</v>
      </c>
      <c r="Q1142" t="str">
        <f>TEXT(tbl_salesdata[[#This Row],[Order Date]],"dddd")</f>
        <v>Wednesday</v>
      </c>
      <c r="R1142" t="str">
        <f>IF(tbl_salesdata[[#This Row],[Weekdaynum]]&gt;5,"Yes","No")</f>
        <v>No</v>
      </c>
    </row>
    <row r="1143" spans="1:18" hidden="1" x14ac:dyDescent="0.35">
      <c r="A1143">
        <v>475992381</v>
      </c>
      <c r="B1143" s="3">
        <v>44330</v>
      </c>
      <c r="C1143" s="3">
        <v>44334</v>
      </c>
      <c r="D1143" t="s">
        <v>67</v>
      </c>
      <c r="E1143" t="s">
        <v>21</v>
      </c>
      <c r="F1143" t="s">
        <v>33</v>
      </c>
      <c r="G1143" t="s">
        <v>14</v>
      </c>
      <c r="H1143" t="s">
        <v>34</v>
      </c>
      <c r="I1143" s="9">
        <v>5578</v>
      </c>
      <c r="J1143" s="9">
        <v>109.28</v>
      </c>
      <c r="K1143" s="9">
        <v>35.840000000000003</v>
      </c>
      <c r="L1143" s="9">
        <f>tbl_salesdata[[#This Row],[Units Sold]]*tbl_salesdata[[#This Row],[Unit Cost]]</f>
        <v>199915.52000000002</v>
      </c>
      <c r="M1143" s="9">
        <f>tbl_salesdata[[#This Row],[Units Sold]]*tbl_salesdata[[#This Row],[Unit Price]]</f>
        <v>609563.84</v>
      </c>
      <c r="N1143" s="9">
        <f>tbl_salesdata[[#This Row],[Total Sales]]-tbl_salesdata[[#This Row],[Total Cost]]</f>
        <v>409648.31999999995</v>
      </c>
      <c r="O1143">
        <f>tbl_salesdata[[#This Row],[Ship Date]]-tbl_salesdata[[#This Row],[Order Date]]</f>
        <v>4</v>
      </c>
      <c r="P1143">
        <f>WEEKDAY(tbl_salesdata[[#This Row],[Order Date]],2)</f>
        <v>5</v>
      </c>
      <c r="Q1143" t="str">
        <f>TEXT(tbl_salesdata[[#This Row],[Order Date]],"dddd")</f>
        <v>Friday</v>
      </c>
      <c r="R1143" t="str">
        <f>IF(tbl_salesdata[[#This Row],[Weekdaynum]]&gt;5,"Yes","No")</f>
        <v>No</v>
      </c>
    </row>
    <row r="1144" spans="1:18" x14ac:dyDescent="0.35">
      <c r="A1144">
        <v>678830468</v>
      </c>
      <c r="B1144" s="3">
        <v>43526</v>
      </c>
      <c r="C1144" s="3">
        <v>43539</v>
      </c>
      <c r="D1144" t="s">
        <v>220</v>
      </c>
      <c r="E1144" t="s">
        <v>29</v>
      </c>
      <c r="F1144" t="s">
        <v>25</v>
      </c>
      <c r="G1144" t="s">
        <v>14</v>
      </c>
      <c r="H1144" t="s">
        <v>15</v>
      </c>
      <c r="I1144" s="9">
        <v>9876</v>
      </c>
      <c r="J1144" s="9">
        <v>205.7</v>
      </c>
      <c r="K1144" s="9">
        <v>117.11</v>
      </c>
      <c r="L1144" s="9">
        <f>tbl_salesdata[[#This Row],[Units Sold]]*tbl_salesdata[[#This Row],[Unit Cost]]</f>
        <v>1156578.3600000001</v>
      </c>
      <c r="M1144" s="9">
        <f>tbl_salesdata[[#This Row],[Units Sold]]*tbl_salesdata[[#This Row],[Unit Price]]</f>
        <v>2031493.2</v>
      </c>
      <c r="N1144" s="9">
        <f>tbl_salesdata[[#This Row],[Total Sales]]-tbl_salesdata[[#This Row],[Total Cost]]</f>
        <v>874914.83999999985</v>
      </c>
      <c r="O1144">
        <f>tbl_salesdata[[#This Row],[Ship Date]]-tbl_salesdata[[#This Row],[Order Date]]</f>
        <v>13</v>
      </c>
      <c r="P1144">
        <f>WEEKDAY(tbl_salesdata[[#This Row],[Order Date]],2)</f>
        <v>6</v>
      </c>
      <c r="Q1144" t="str">
        <f>TEXT(tbl_salesdata[[#This Row],[Order Date]],"dddd")</f>
        <v>Saturday</v>
      </c>
      <c r="R1144" t="str">
        <f>IF(tbl_salesdata[[#This Row],[Weekdaynum]]&gt;5,"Yes","No")</f>
        <v>Yes</v>
      </c>
    </row>
    <row r="1145" spans="1:18" hidden="1" x14ac:dyDescent="0.35">
      <c r="A1145">
        <v>410514724</v>
      </c>
      <c r="B1145" s="3">
        <v>42795</v>
      </c>
      <c r="C1145" s="3">
        <v>42805</v>
      </c>
      <c r="D1145" t="s">
        <v>103</v>
      </c>
      <c r="E1145" t="s">
        <v>21</v>
      </c>
      <c r="F1145" t="s">
        <v>40</v>
      </c>
      <c r="G1145" t="s">
        <v>18</v>
      </c>
      <c r="H1145" t="s">
        <v>19</v>
      </c>
      <c r="I1145" s="9">
        <v>9284</v>
      </c>
      <c r="J1145" s="9">
        <v>651.21</v>
      </c>
      <c r="K1145" s="9">
        <v>524.96</v>
      </c>
      <c r="L1145" s="9">
        <f>tbl_salesdata[[#This Row],[Units Sold]]*tbl_salesdata[[#This Row],[Unit Cost]]</f>
        <v>4873728.6400000006</v>
      </c>
      <c r="M1145" s="9">
        <f>tbl_salesdata[[#This Row],[Units Sold]]*tbl_salesdata[[#This Row],[Unit Price]]</f>
        <v>6045833.6400000006</v>
      </c>
      <c r="N1145" s="9">
        <f>tbl_salesdata[[#This Row],[Total Sales]]-tbl_salesdata[[#This Row],[Total Cost]]</f>
        <v>1172105</v>
      </c>
      <c r="O1145">
        <f>tbl_salesdata[[#This Row],[Ship Date]]-tbl_salesdata[[#This Row],[Order Date]]</f>
        <v>10</v>
      </c>
      <c r="P1145">
        <f>WEEKDAY(tbl_salesdata[[#This Row],[Order Date]],2)</f>
        <v>3</v>
      </c>
      <c r="Q1145" t="str">
        <f>TEXT(tbl_salesdata[[#This Row],[Order Date]],"dddd")</f>
        <v>Wednesday</v>
      </c>
      <c r="R1145" t="str">
        <f>IF(tbl_salesdata[[#This Row],[Weekdaynum]]&gt;5,"Yes","No")</f>
        <v>No</v>
      </c>
    </row>
    <row r="1146" spans="1:18" hidden="1" x14ac:dyDescent="0.35">
      <c r="A1146">
        <v>899784409</v>
      </c>
      <c r="B1146" s="3">
        <v>43842</v>
      </c>
      <c r="C1146" s="3">
        <v>43849</v>
      </c>
      <c r="D1146" t="s">
        <v>128</v>
      </c>
      <c r="E1146" t="s">
        <v>38</v>
      </c>
      <c r="F1146" t="s">
        <v>22</v>
      </c>
      <c r="G1146" t="s">
        <v>18</v>
      </c>
      <c r="H1146" t="s">
        <v>15</v>
      </c>
      <c r="I1146" s="9">
        <v>5057</v>
      </c>
      <c r="J1146" s="9">
        <v>47.45</v>
      </c>
      <c r="K1146" s="9">
        <v>31.79</v>
      </c>
      <c r="L1146" s="9">
        <f>tbl_salesdata[[#This Row],[Units Sold]]*tbl_salesdata[[#This Row],[Unit Cost]]</f>
        <v>160762.03</v>
      </c>
      <c r="M1146" s="9">
        <f>tbl_salesdata[[#This Row],[Units Sold]]*tbl_salesdata[[#This Row],[Unit Price]]</f>
        <v>239954.65000000002</v>
      </c>
      <c r="N1146" s="9">
        <f>tbl_salesdata[[#This Row],[Total Sales]]-tbl_salesdata[[#This Row],[Total Cost]]</f>
        <v>79192.620000000024</v>
      </c>
      <c r="O1146">
        <f>tbl_salesdata[[#This Row],[Ship Date]]-tbl_salesdata[[#This Row],[Order Date]]</f>
        <v>7</v>
      </c>
      <c r="P1146">
        <f>WEEKDAY(tbl_salesdata[[#This Row],[Order Date]],2)</f>
        <v>7</v>
      </c>
      <c r="Q1146" t="str">
        <f>TEXT(tbl_salesdata[[#This Row],[Order Date]],"dddd")</f>
        <v>Sunday</v>
      </c>
      <c r="R1146" t="str">
        <f>IF(tbl_salesdata[[#This Row],[Weekdaynum]]&gt;5,"Yes","No")</f>
        <v>Yes</v>
      </c>
    </row>
    <row r="1147" spans="1:18" hidden="1" x14ac:dyDescent="0.35">
      <c r="A1147">
        <v>884520709</v>
      </c>
      <c r="B1147" s="3">
        <v>42573</v>
      </c>
      <c r="C1147" s="3">
        <v>42587</v>
      </c>
      <c r="D1147" t="s">
        <v>37</v>
      </c>
      <c r="E1147" t="s">
        <v>38</v>
      </c>
      <c r="F1147" t="s">
        <v>30</v>
      </c>
      <c r="G1147" t="s">
        <v>14</v>
      </c>
      <c r="H1147" t="s">
        <v>34</v>
      </c>
      <c r="I1147" s="9">
        <v>8189</v>
      </c>
      <c r="J1147" s="9">
        <v>81.73</v>
      </c>
      <c r="K1147" s="9">
        <v>56.67</v>
      </c>
      <c r="L1147" s="9">
        <f>tbl_salesdata[[#This Row],[Units Sold]]*tbl_salesdata[[#This Row],[Unit Cost]]</f>
        <v>464070.63</v>
      </c>
      <c r="M1147" s="9">
        <f>tbl_salesdata[[#This Row],[Units Sold]]*tbl_salesdata[[#This Row],[Unit Price]]</f>
        <v>669286.97000000009</v>
      </c>
      <c r="N1147" s="9">
        <f>tbl_salesdata[[#This Row],[Total Sales]]-tbl_salesdata[[#This Row],[Total Cost]]</f>
        <v>205216.34000000008</v>
      </c>
      <c r="O1147">
        <f>tbl_salesdata[[#This Row],[Ship Date]]-tbl_salesdata[[#This Row],[Order Date]]</f>
        <v>14</v>
      </c>
      <c r="P1147">
        <f>WEEKDAY(tbl_salesdata[[#This Row],[Order Date]],2)</f>
        <v>5</v>
      </c>
      <c r="Q1147" t="str">
        <f>TEXT(tbl_salesdata[[#This Row],[Order Date]],"dddd")</f>
        <v>Friday</v>
      </c>
      <c r="R1147" t="str">
        <f>IF(tbl_salesdata[[#This Row],[Weekdaynum]]&gt;5,"Yes","No")</f>
        <v>No</v>
      </c>
    </row>
    <row r="1148" spans="1:18" hidden="1" x14ac:dyDescent="0.35">
      <c r="A1148">
        <v>938209950</v>
      </c>
      <c r="B1148" s="3">
        <v>44634</v>
      </c>
      <c r="C1148" s="3">
        <v>44638</v>
      </c>
      <c r="D1148" t="s">
        <v>184</v>
      </c>
      <c r="E1148" t="s">
        <v>21</v>
      </c>
      <c r="F1148" t="s">
        <v>30</v>
      </c>
      <c r="G1148" t="s">
        <v>18</v>
      </c>
      <c r="H1148" t="s">
        <v>19</v>
      </c>
      <c r="I1148" s="9">
        <v>6028</v>
      </c>
      <c r="J1148" s="9">
        <v>81.73</v>
      </c>
      <c r="K1148" s="9">
        <v>56.67</v>
      </c>
      <c r="L1148" s="9">
        <f>tbl_salesdata[[#This Row],[Units Sold]]*tbl_salesdata[[#This Row],[Unit Cost]]</f>
        <v>341606.76</v>
      </c>
      <c r="M1148" s="9">
        <f>tbl_salesdata[[#This Row],[Units Sold]]*tbl_salesdata[[#This Row],[Unit Price]]</f>
        <v>492668.44</v>
      </c>
      <c r="N1148" s="9">
        <f>tbl_salesdata[[#This Row],[Total Sales]]-tbl_salesdata[[#This Row],[Total Cost]]</f>
        <v>151061.68</v>
      </c>
      <c r="O1148">
        <f>tbl_salesdata[[#This Row],[Ship Date]]-tbl_salesdata[[#This Row],[Order Date]]</f>
        <v>4</v>
      </c>
      <c r="P1148">
        <f>WEEKDAY(tbl_salesdata[[#This Row],[Order Date]],2)</f>
        <v>1</v>
      </c>
      <c r="Q1148" t="str">
        <f>TEXT(tbl_salesdata[[#This Row],[Order Date]],"dddd")</f>
        <v>Monday</v>
      </c>
      <c r="R1148" t="str">
        <f>IF(tbl_salesdata[[#This Row],[Weekdaynum]]&gt;5,"Yes","No")</f>
        <v>No</v>
      </c>
    </row>
    <row r="1149" spans="1:18" hidden="1" x14ac:dyDescent="0.35">
      <c r="A1149">
        <v>804650962</v>
      </c>
      <c r="B1149" s="3">
        <v>42054</v>
      </c>
      <c r="C1149" s="3">
        <v>42063</v>
      </c>
      <c r="D1149" t="s">
        <v>134</v>
      </c>
      <c r="E1149" t="s">
        <v>38</v>
      </c>
      <c r="F1149" t="s">
        <v>56</v>
      </c>
      <c r="G1149" t="s">
        <v>14</v>
      </c>
      <c r="H1149" t="s">
        <v>15</v>
      </c>
      <c r="I1149" s="9">
        <v>2956</v>
      </c>
      <c r="J1149" s="9">
        <v>9.33</v>
      </c>
      <c r="K1149" s="9">
        <v>6.92</v>
      </c>
      <c r="L1149" s="9">
        <f>tbl_salesdata[[#This Row],[Units Sold]]*tbl_salesdata[[#This Row],[Unit Cost]]</f>
        <v>20455.52</v>
      </c>
      <c r="M1149" s="9">
        <f>tbl_salesdata[[#This Row],[Units Sold]]*tbl_salesdata[[#This Row],[Unit Price]]</f>
        <v>27579.48</v>
      </c>
      <c r="N1149" s="9">
        <f>tbl_salesdata[[#This Row],[Total Sales]]-tbl_salesdata[[#This Row],[Total Cost]]</f>
        <v>7123.9599999999991</v>
      </c>
      <c r="O1149">
        <f>tbl_salesdata[[#This Row],[Ship Date]]-tbl_salesdata[[#This Row],[Order Date]]</f>
        <v>9</v>
      </c>
      <c r="P1149">
        <f>WEEKDAY(tbl_salesdata[[#This Row],[Order Date]],2)</f>
        <v>4</v>
      </c>
      <c r="Q1149" t="str">
        <f>TEXT(tbl_salesdata[[#This Row],[Order Date]],"dddd")</f>
        <v>Thursday</v>
      </c>
      <c r="R1149" t="str">
        <f>IF(tbl_salesdata[[#This Row],[Weekdaynum]]&gt;5,"Yes","No")</f>
        <v>No</v>
      </c>
    </row>
    <row r="1150" spans="1:18" hidden="1" x14ac:dyDescent="0.35">
      <c r="A1150">
        <v>747955071</v>
      </c>
      <c r="B1150" s="3">
        <v>42640</v>
      </c>
      <c r="C1150" s="3">
        <v>42661</v>
      </c>
      <c r="D1150" t="s">
        <v>100</v>
      </c>
      <c r="E1150" t="s">
        <v>21</v>
      </c>
      <c r="F1150" t="s">
        <v>33</v>
      </c>
      <c r="G1150" t="s">
        <v>18</v>
      </c>
      <c r="H1150" t="s">
        <v>34</v>
      </c>
      <c r="I1150" s="9">
        <v>5382</v>
      </c>
      <c r="J1150" s="9">
        <v>109.28</v>
      </c>
      <c r="K1150" s="9">
        <v>35.840000000000003</v>
      </c>
      <c r="L1150" s="9">
        <f>tbl_salesdata[[#This Row],[Units Sold]]*tbl_salesdata[[#This Row],[Unit Cost]]</f>
        <v>192890.88</v>
      </c>
      <c r="M1150" s="9">
        <f>tbl_salesdata[[#This Row],[Units Sold]]*tbl_salesdata[[#This Row],[Unit Price]]</f>
        <v>588144.96</v>
      </c>
      <c r="N1150" s="9">
        <f>tbl_salesdata[[#This Row],[Total Sales]]-tbl_salesdata[[#This Row],[Total Cost]]</f>
        <v>395254.07999999996</v>
      </c>
      <c r="O1150">
        <f>tbl_salesdata[[#This Row],[Ship Date]]-tbl_salesdata[[#This Row],[Order Date]]</f>
        <v>21</v>
      </c>
      <c r="P1150">
        <f>WEEKDAY(tbl_salesdata[[#This Row],[Order Date]],2)</f>
        <v>2</v>
      </c>
      <c r="Q1150" t="str">
        <f>TEXT(tbl_salesdata[[#This Row],[Order Date]],"dddd")</f>
        <v>Tuesday</v>
      </c>
      <c r="R1150" t="str">
        <f>IF(tbl_salesdata[[#This Row],[Weekdaynum]]&gt;5,"Yes","No")</f>
        <v>No</v>
      </c>
    </row>
    <row r="1151" spans="1:18" x14ac:dyDescent="0.35">
      <c r="A1151">
        <v>341730868</v>
      </c>
      <c r="B1151" s="3">
        <v>43211</v>
      </c>
      <c r="C1151" s="3">
        <v>43227</v>
      </c>
      <c r="D1151" t="s">
        <v>219</v>
      </c>
      <c r="E1151" t="s">
        <v>38</v>
      </c>
      <c r="F1151" t="s">
        <v>42</v>
      </c>
      <c r="G1151" t="s">
        <v>14</v>
      </c>
      <c r="H1151" t="s">
        <v>34</v>
      </c>
      <c r="I1151" s="9">
        <v>4613</v>
      </c>
      <c r="J1151" s="9">
        <v>437.2</v>
      </c>
      <c r="K1151" s="9">
        <v>263.33</v>
      </c>
      <c r="L1151" s="9">
        <f>tbl_salesdata[[#This Row],[Units Sold]]*tbl_salesdata[[#This Row],[Unit Cost]]</f>
        <v>1214741.29</v>
      </c>
      <c r="M1151" s="9">
        <f>tbl_salesdata[[#This Row],[Units Sold]]*tbl_salesdata[[#This Row],[Unit Price]]</f>
        <v>2016803.5999999999</v>
      </c>
      <c r="N1151" s="9">
        <f>tbl_salesdata[[#This Row],[Total Sales]]-tbl_salesdata[[#This Row],[Total Cost]]</f>
        <v>802062.30999999982</v>
      </c>
      <c r="O1151">
        <f>tbl_salesdata[[#This Row],[Ship Date]]-tbl_salesdata[[#This Row],[Order Date]]</f>
        <v>16</v>
      </c>
      <c r="P1151">
        <f>WEEKDAY(tbl_salesdata[[#This Row],[Order Date]],2)</f>
        <v>6</v>
      </c>
      <c r="Q1151" t="str">
        <f>TEXT(tbl_salesdata[[#This Row],[Order Date]],"dddd")</f>
        <v>Saturday</v>
      </c>
      <c r="R1151" t="str">
        <f>IF(tbl_salesdata[[#This Row],[Weekdaynum]]&gt;5,"Yes","No")</f>
        <v>Yes</v>
      </c>
    </row>
    <row r="1152" spans="1:18" hidden="1" x14ac:dyDescent="0.35">
      <c r="A1152">
        <v>923160398</v>
      </c>
      <c r="B1152" s="3">
        <v>42869</v>
      </c>
      <c r="C1152" s="3">
        <v>42871</v>
      </c>
      <c r="D1152" t="s">
        <v>188</v>
      </c>
      <c r="E1152" t="s">
        <v>21</v>
      </c>
      <c r="F1152" t="s">
        <v>33</v>
      </c>
      <c r="G1152" t="s">
        <v>18</v>
      </c>
      <c r="H1152" t="s">
        <v>26</v>
      </c>
      <c r="I1152" s="9">
        <v>2531</v>
      </c>
      <c r="J1152" s="9">
        <v>109.28</v>
      </c>
      <c r="K1152" s="9">
        <v>35.840000000000003</v>
      </c>
      <c r="L1152" s="9">
        <f>tbl_salesdata[[#This Row],[Units Sold]]*tbl_salesdata[[#This Row],[Unit Cost]]</f>
        <v>90711.040000000008</v>
      </c>
      <c r="M1152" s="9">
        <f>tbl_salesdata[[#This Row],[Units Sold]]*tbl_salesdata[[#This Row],[Unit Price]]</f>
        <v>276587.68</v>
      </c>
      <c r="N1152" s="9">
        <f>tbl_salesdata[[#This Row],[Total Sales]]-tbl_salesdata[[#This Row],[Total Cost]]</f>
        <v>185876.63999999998</v>
      </c>
      <c r="O1152">
        <f>tbl_salesdata[[#This Row],[Ship Date]]-tbl_salesdata[[#This Row],[Order Date]]</f>
        <v>2</v>
      </c>
      <c r="P1152">
        <f>WEEKDAY(tbl_salesdata[[#This Row],[Order Date]],2)</f>
        <v>7</v>
      </c>
      <c r="Q1152" t="str">
        <f>TEXT(tbl_salesdata[[#This Row],[Order Date]],"dddd")</f>
        <v>Sunday</v>
      </c>
      <c r="R1152" t="str">
        <f>IF(tbl_salesdata[[#This Row],[Weekdaynum]]&gt;5,"Yes","No")</f>
        <v>Yes</v>
      </c>
    </row>
    <row r="1153" spans="1:18" hidden="1" x14ac:dyDescent="0.35">
      <c r="A1153">
        <v>234846770</v>
      </c>
      <c r="B1153" s="3">
        <v>44341</v>
      </c>
      <c r="C1153" s="3">
        <v>44345</v>
      </c>
      <c r="D1153" t="s">
        <v>94</v>
      </c>
      <c r="E1153" t="s">
        <v>38</v>
      </c>
      <c r="F1153" t="s">
        <v>56</v>
      </c>
      <c r="G1153" t="s">
        <v>14</v>
      </c>
      <c r="H1153" t="s">
        <v>19</v>
      </c>
      <c r="I1153" s="9">
        <v>5233</v>
      </c>
      <c r="J1153" s="9">
        <v>9.33</v>
      </c>
      <c r="K1153" s="9">
        <v>6.92</v>
      </c>
      <c r="L1153" s="9">
        <f>tbl_salesdata[[#This Row],[Units Sold]]*tbl_salesdata[[#This Row],[Unit Cost]]</f>
        <v>36212.36</v>
      </c>
      <c r="M1153" s="9">
        <f>tbl_salesdata[[#This Row],[Units Sold]]*tbl_salesdata[[#This Row],[Unit Price]]</f>
        <v>48823.89</v>
      </c>
      <c r="N1153" s="9">
        <f>tbl_salesdata[[#This Row],[Total Sales]]-tbl_salesdata[[#This Row],[Total Cost]]</f>
        <v>12611.529999999999</v>
      </c>
      <c r="O1153">
        <f>tbl_salesdata[[#This Row],[Ship Date]]-tbl_salesdata[[#This Row],[Order Date]]</f>
        <v>4</v>
      </c>
      <c r="P1153">
        <f>WEEKDAY(tbl_salesdata[[#This Row],[Order Date]],2)</f>
        <v>2</v>
      </c>
      <c r="Q1153" t="str">
        <f>TEXT(tbl_salesdata[[#This Row],[Order Date]],"dddd")</f>
        <v>Tuesday</v>
      </c>
      <c r="R1153" t="str">
        <f>IF(tbl_salesdata[[#This Row],[Weekdaynum]]&gt;5,"Yes","No")</f>
        <v>No</v>
      </c>
    </row>
    <row r="1154" spans="1:18" hidden="1" x14ac:dyDescent="0.35">
      <c r="A1154">
        <v>482966554</v>
      </c>
      <c r="B1154" s="3">
        <v>43402</v>
      </c>
      <c r="C1154" s="3">
        <v>43403</v>
      </c>
      <c r="D1154" t="s">
        <v>31</v>
      </c>
      <c r="E1154" t="s">
        <v>32</v>
      </c>
      <c r="F1154" t="s">
        <v>40</v>
      </c>
      <c r="G1154" t="s">
        <v>18</v>
      </c>
      <c r="H1154" t="s">
        <v>26</v>
      </c>
      <c r="I1154" s="9">
        <v>9391</v>
      </c>
      <c r="J1154" s="9">
        <v>651.21</v>
      </c>
      <c r="K1154" s="9">
        <v>524.96</v>
      </c>
      <c r="L1154" s="9">
        <f>tbl_salesdata[[#This Row],[Units Sold]]*tbl_salesdata[[#This Row],[Unit Cost]]</f>
        <v>4929899.3600000003</v>
      </c>
      <c r="M1154" s="9">
        <f>tbl_salesdata[[#This Row],[Units Sold]]*tbl_salesdata[[#This Row],[Unit Price]]</f>
        <v>6115513.1100000003</v>
      </c>
      <c r="N1154" s="9">
        <f>tbl_salesdata[[#This Row],[Total Sales]]-tbl_salesdata[[#This Row],[Total Cost]]</f>
        <v>1185613.75</v>
      </c>
      <c r="O1154">
        <f>tbl_salesdata[[#This Row],[Ship Date]]-tbl_salesdata[[#This Row],[Order Date]]</f>
        <v>1</v>
      </c>
      <c r="P1154">
        <f>WEEKDAY(tbl_salesdata[[#This Row],[Order Date]],2)</f>
        <v>1</v>
      </c>
      <c r="Q1154" t="str">
        <f>TEXT(tbl_salesdata[[#This Row],[Order Date]],"dddd")</f>
        <v>Monday</v>
      </c>
      <c r="R1154" t="str">
        <f>IF(tbl_salesdata[[#This Row],[Weekdaynum]]&gt;5,"Yes","No")</f>
        <v>No</v>
      </c>
    </row>
    <row r="1155" spans="1:18" hidden="1" x14ac:dyDescent="0.35">
      <c r="A1155">
        <v>483193576</v>
      </c>
      <c r="B1155" s="3">
        <v>43311</v>
      </c>
      <c r="C1155" s="3">
        <v>43319</v>
      </c>
      <c r="D1155" t="s">
        <v>148</v>
      </c>
      <c r="E1155" t="s">
        <v>24</v>
      </c>
      <c r="F1155" t="s">
        <v>56</v>
      </c>
      <c r="G1155" t="s">
        <v>14</v>
      </c>
      <c r="H1155" t="s">
        <v>26</v>
      </c>
      <c r="I1155" s="9">
        <v>6572</v>
      </c>
      <c r="J1155" s="9">
        <v>9.33</v>
      </c>
      <c r="K1155" s="9">
        <v>6.92</v>
      </c>
      <c r="L1155" s="9">
        <f>tbl_salesdata[[#This Row],[Units Sold]]*tbl_salesdata[[#This Row],[Unit Cost]]</f>
        <v>45478.239999999998</v>
      </c>
      <c r="M1155" s="9">
        <f>tbl_salesdata[[#This Row],[Units Sold]]*tbl_salesdata[[#This Row],[Unit Price]]</f>
        <v>61316.76</v>
      </c>
      <c r="N1155" s="9">
        <f>tbl_salesdata[[#This Row],[Total Sales]]-tbl_salesdata[[#This Row],[Total Cost]]</f>
        <v>15838.520000000004</v>
      </c>
      <c r="O1155">
        <f>tbl_salesdata[[#This Row],[Ship Date]]-tbl_salesdata[[#This Row],[Order Date]]</f>
        <v>8</v>
      </c>
      <c r="P1155">
        <f>WEEKDAY(tbl_salesdata[[#This Row],[Order Date]],2)</f>
        <v>1</v>
      </c>
      <c r="Q1155" t="str">
        <f>TEXT(tbl_salesdata[[#This Row],[Order Date]],"dddd")</f>
        <v>Monday</v>
      </c>
      <c r="R1155" t="str">
        <f>IF(tbl_salesdata[[#This Row],[Weekdaynum]]&gt;5,"Yes","No")</f>
        <v>No</v>
      </c>
    </row>
    <row r="1156" spans="1:18" hidden="1" x14ac:dyDescent="0.35">
      <c r="A1156">
        <v>471514165</v>
      </c>
      <c r="B1156" s="3">
        <v>43745</v>
      </c>
      <c r="C1156" s="3">
        <v>43751</v>
      </c>
      <c r="D1156" t="s">
        <v>72</v>
      </c>
      <c r="E1156" t="s">
        <v>24</v>
      </c>
      <c r="F1156" t="s">
        <v>68</v>
      </c>
      <c r="G1156" t="s">
        <v>14</v>
      </c>
      <c r="H1156" t="s">
        <v>19</v>
      </c>
      <c r="I1156" s="9">
        <v>374</v>
      </c>
      <c r="J1156" s="9">
        <v>154.06</v>
      </c>
      <c r="K1156" s="9">
        <v>90.93</v>
      </c>
      <c r="L1156" s="9">
        <f>tbl_salesdata[[#This Row],[Units Sold]]*tbl_salesdata[[#This Row],[Unit Cost]]</f>
        <v>34007.82</v>
      </c>
      <c r="M1156" s="9">
        <f>tbl_salesdata[[#This Row],[Units Sold]]*tbl_salesdata[[#This Row],[Unit Price]]</f>
        <v>57618.44</v>
      </c>
      <c r="N1156" s="9">
        <f>tbl_salesdata[[#This Row],[Total Sales]]-tbl_salesdata[[#This Row],[Total Cost]]</f>
        <v>23610.620000000003</v>
      </c>
      <c r="O1156">
        <f>tbl_salesdata[[#This Row],[Ship Date]]-tbl_salesdata[[#This Row],[Order Date]]</f>
        <v>6</v>
      </c>
      <c r="P1156">
        <f>WEEKDAY(tbl_salesdata[[#This Row],[Order Date]],2)</f>
        <v>1</v>
      </c>
      <c r="Q1156" t="str">
        <f>TEXT(tbl_salesdata[[#This Row],[Order Date]],"dddd")</f>
        <v>Monday</v>
      </c>
      <c r="R1156" t="str">
        <f>IF(tbl_salesdata[[#This Row],[Weekdaynum]]&gt;5,"Yes","No")</f>
        <v>No</v>
      </c>
    </row>
    <row r="1157" spans="1:18" hidden="1" x14ac:dyDescent="0.35">
      <c r="A1157">
        <v>754227149</v>
      </c>
      <c r="B1157" s="3">
        <v>44124</v>
      </c>
      <c r="C1157" s="3">
        <v>44142</v>
      </c>
      <c r="D1157" t="s">
        <v>122</v>
      </c>
      <c r="E1157" t="s">
        <v>21</v>
      </c>
      <c r="F1157" t="s">
        <v>40</v>
      </c>
      <c r="G1157" t="s">
        <v>14</v>
      </c>
      <c r="H1157" t="s">
        <v>34</v>
      </c>
      <c r="I1157" s="9">
        <v>1429</v>
      </c>
      <c r="J1157" s="9">
        <v>651.21</v>
      </c>
      <c r="K1157" s="9">
        <v>524.96</v>
      </c>
      <c r="L1157" s="9">
        <f>tbl_salesdata[[#This Row],[Units Sold]]*tbl_salesdata[[#This Row],[Unit Cost]]</f>
        <v>750167.84000000008</v>
      </c>
      <c r="M1157" s="9">
        <f>tbl_salesdata[[#This Row],[Units Sold]]*tbl_salesdata[[#This Row],[Unit Price]]</f>
        <v>930579.09000000008</v>
      </c>
      <c r="N1157" s="9">
        <f>tbl_salesdata[[#This Row],[Total Sales]]-tbl_salesdata[[#This Row],[Total Cost]]</f>
        <v>180411.25</v>
      </c>
      <c r="O1157">
        <f>tbl_salesdata[[#This Row],[Ship Date]]-tbl_salesdata[[#This Row],[Order Date]]</f>
        <v>18</v>
      </c>
      <c r="P1157">
        <f>WEEKDAY(tbl_salesdata[[#This Row],[Order Date]],2)</f>
        <v>2</v>
      </c>
      <c r="Q1157" t="str">
        <f>TEXT(tbl_salesdata[[#This Row],[Order Date]],"dddd")</f>
        <v>Tuesday</v>
      </c>
      <c r="R1157" t="str">
        <f>IF(tbl_salesdata[[#This Row],[Weekdaynum]]&gt;5,"Yes","No")</f>
        <v>No</v>
      </c>
    </row>
    <row r="1158" spans="1:18" hidden="1" x14ac:dyDescent="0.35">
      <c r="A1158">
        <v>357943856</v>
      </c>
      <c r="B1158" s="3">
        <v>43520</v>
      </c>
      <c r="C1158" s="3">
        <v>43528</v>
      </c>
      <c r="D1158" t="s">
        <v>125</v>
      </c>
      <c r="E1158" t="s">
        <v>21</v>
      </c>
      <c r="F1158" t="s">
        <v>13</v>
      </c>
      <c r="G1158" t="s">
        <v>18</v>
      </c>
      <c r="H1158" t="s">
        <v>26</v>
      </c>
      <c r="I1158" s="9">
        <v>2396</v>
      </c>
      <c r="J1158" s="9">
        <v>255.28</v>
      </c>
      <c r="K1158" s="9">
        <v>159.41999999999999</v>
      </c>
      <c r="L1158" s="9">
        <f>tbl_salesdata[[#This Row],[Units Sold]]*tbl_salesdata[[#This Row],[Unit Cost]]</f>
        <v>381970.31999999995</v>
      </c>
      <c r="M1158" s="9">
        <f>tbl_salesdata[[#This Row],[Units Sold]]*tbl_salesdata[[#This Row],[Unit Price]]</f>
        <v>611650.88</v>
      </c>
      <c r="N1158" s="9">
        <f>tbl_salesdata[[#This Row],[Total Sales]]-tbl_salesdata[[#This Row],[Total Cost]]</f>
        <v>229680.56000000006</v>
      </c>
      <c r="O1158">
        <f>tbl_salesdata[[#This Row],[Ship Date]]-tbl_salesdata[[#This Row],[Order Date]]</f>
        <v>8</v>
      </c>
      <c r="P1158">
        <f>WEEKDAY(tbl_salesdata[[#This Row],[Order Date]],2)</f>
        <v>7</v>
      </c>
      <c r="Q1158" t="str">
        <f>TEXT(tbl_salesdata[[#This Row],[Order Date]],"dddd")</f>
        <v>Sunday</v>
      </c>
      <c r="R1158" t="str">
        <f>IF(tbl_salesdata[[#This Row],[Weekdaynum]]&gt;5,"Yes","No")</f>
        <v>Yes</v>
      </c>
    </row>
    <row r="1159" spans="1:18" hidden="1" x14ac:dyDescent="0.35">
      <c r="A1159">
        <v>179588115</v>
      </c>
      <c r="B1159" s="3">
        <v>43669</v>
      </c>
      <c r="C1159" s="3">
        <v>43686</v>
      </c>
      <c r="D1159" t="s">
        <v>98</v>
      </c>
      <c r="E1159" t="s">
        <v>38</v>
      </c>
      <c r="F1159" t="s">
        <v>30</v>
      </c>
      <c r="G1159" t="s">
        <v>18</v>
      </c>
      <c r="H1159" t="s">
        <v>34</v>
      </c>
      <c r="I1159" s="9">
        <v>2969</v>
      </c>
      <c r="J1159" s="9">
        <v>81.73</v>
      </c>
      <c r="K1159" s="9">
        <v>56.67</v>
      </c>
      <c r="L1159" s="9">
        <f>tbl_salesdata[[#This Row],[Units Sold]]*tbl_salesdata[[#This Row],[Unit Cost]]</f>
        <v>168253.23</v>
      </c>
      <c r="M1159" s="9">
        <f>tbl_salesdata[[#This Row],[Units Sold]]*tbl_salesdata[[#This Row],[Unit Price]]</f>
        <v>242656.37000000002</v>
      </c>
      <c r="N1159" s="9">
        <f>tbl_salesdata[[#This Row],[Total Sales]]-tbl_salesdata[[#This Row],[Total Cost]]</f>
        <v>74403.140000000014</v>
      </c>
      <c r="O1159">
        <f>tbl_salesdata[[#This Row],[Ship Date]]-tbl_salesdata[[#This Row],[Order Date]]</f>
        <v>17</v>
      </c>
      <c r="P1159">
        <f>WEEKDAY(tbl_salesdata[[#This Row],[Order Date]],2)</f>
        <v>2</v>
      </c>
      <c r="Q1159" t="str">
        <f>TEXT(tbl_salesdata[[#This Row],[Order Date]],"dddd")</f>
        <v>Tuesday</v>
      </c>
      <c r="R1159" t="str">
        <f>IF(tbl_salesdata[[#This Row],[Weekdaynum]]&gt;5,"Yes","No")</f>
        <v>No</v>
      </c>
    </row>
    <row r="1160" spans="1:18" x14ac:dyDescent="0.35">
      <c r="A1160">
        <v>116925704</v>
      </c>
      <c r="B1160" s="3">
        <v>42224</v>
      </c>
      <c r="C1160" s="3">
        <v>42240</v>
      </c>
      <c r="D1160" t="s">
        <v>208</v>
      </c>
      <c r="E1160" t="s">
        <v>12</v>
      </c>
      <c r="F1160" t="s">
        <v>25</v>
      </c>
      <c r="G1160" t="s">
        <v>14</v>
      </c>
      <c r="H1160" t="s">
        <v>34</v>
      </c>
      <c r="I1160" s="9">
        <v>9769</v>
      </c>
      <c r="J1160" s="9">
        <v>205.7</v>
      </c>
      <c r="K1160" s="9">
        <v>117.11</v>
      </c>
      <c r="L1160" s="9">
        <f>tbl_salesdata[[#This Row],[Units Sold]]*tbl_salesdata[[#This Row],[Unit Cost]]</f>
        <v>1144047.5900000001</v>
      </c>
      <c r="M1160" s="9">
        <f>tbl_salesdata[[#This Row],[Units Sold]]*tbl_salesdata[[#This Row],[Unit Price]]</f>
        <v>2009483.2999999998</v>
      </c>
      <c r="N1160" s="9">
        <f>tbl_salesdata[[#This Row],[Total Sales]]-tbl_salesdata[[#This Row],[Total Cost]]</f>
        <v>865435.70999999973</v>
      </c>
      <c r="O1160">
        <f>tbl_salesdata[[#This Row],[Ship Date]]-tbl_salesdata[[#This Row],[Order Date]]</f>
        <v>16</v>
      </c>
      <c r="P1160">
        <f>WEEKDAY(tbl_salesdata[[#This Row],[Order Date]],2)</f>
        <v>6</v>
      </c>
      <c r="Q1160" t="str">
        <f>TEXT(tbl_salesdata[[#This Row],[Order Date]],"dddd")</f>
        <v>Saturday</v>
      </c>
      <c r="R1160" t="str">
        <f>IF(tbl_salesdata[[#This Row],[Weekdaynum]]&gt;5,"Yes","No")</f>
        <v>Yes</v>
      </c>
    </row>
    <row r="1161" spans="1:18" hidden="1" x14ac:dyDescent="0.35">
      <c r="A1161">
        <v>815917098</v>
      </c>
      <c r="B1161" s="3">
        <v>44224</v>
      </c>
      <c r="C1161" s="3">
        <v>44236</v>
      </c>
      <c r="D1161" t="s">
        <v>205</v>
      </c>
      <c r="E1161" t="s">
        <v>21</v>
      </c>
      <c r="F1161" t="s">
        <v>42</v>
      </c>
      <c r="G1161" t="s">
        <v>14</v>
      </c>
      <c r="H1161" t="s">
        <v>15</v>
      </c>
      <c r="I1161" s="9">
        <v>6856</v>
      </c>
      <c r="J1161" s="9">
        <v>437.2</v>
      </c>
      <c r="K1161" s="9">
        <v>263.33</v>
      </c>
      <c r="L1161" s="9">
        <f>tbl_salesdata[[#This Row],[Units Sold]]*tbl_salesdata[[#This Row],[Unit Cost]]</f>
        <v>1805390.48</v>
      </c>
      <c r="M1161" s="9">
        <f>tbl_salesdata[[#This Row],[Units Sold]]*tbl_salesdata[[#This Row],[Unit Price]]</f>
        <v>2997443.1999999997</v>
      </c>
      <c r="N1161" s="9">
        <f>tbl_salesdata[[#This Row],[Total Sales]]-tbl_salesdata[[#This Row],[Total Cost]]</f>
        <v>1192052.7199999997</v>
      </c>
      <c r="O1161">
        <f>tbl_salesdata[[#This Row],[Ship Date]]-tbl_salesdata[[#This Row],[Order Date]]</f>
        <v>12</v>
      </c>
      <c r="P1161">
        <f>WEEKDAY(tbl_salesdata[[#This Row],[Order Date]],2)</f>
        <v>4</v>
      </c>
      <c r="Q1161" t="str">
        <f>TEXT(tbl_salesdata[[#This Row],[Order Date]],"dddd")</f>
        <v>Thursday</v>
      </c>
      <c r="R1161" t="str">
        <f>IF(tbl_salesdata[[#This Row],[Weekdaynum]]&gt;5,"Yes","No")</f>
        <v>No</v>
      </c>
    </row>
    <row r="1162" spans="1:18" x14ac:dyDescent="0.35">
      <c r="A1162">
        <v>914770448</v>
      </c>
      <c r="B1162" s="3">
        <v>42406</v>
      </c>
      <c r="C1162" s="3">
        <v>42418</v>
      </c>
      <c r="D1162" t="s">
        <v>187</v>
      </c>
      <c r="E1162" t="s">
        <v>29</v>
      </c>
      <c r="F1162" t="s">
        <v>25</v>
      </c>
      <c r="G1162" t="s">
        <v>14</v>
      </c>
      <c r="H1162" t="s">
        <v>26</v>
      </c>
      <c r="I1162" s="9">
        <v>9759</v>
      </c>
      <c r="J1162" s="9">
        <v>205.7</v>
      </c>
      <c r="K1162" s="9">
        <v>117.11</v>
      </c>
      <c r="L1162" s="9">
        <f>tbl_salesdata[[#This Row],[Units Sold]]*tbl_salesdata[[#This Row],[Unit Cost]]</f>
        <v>1142876.49</v>
      </c>
      <c r="M1162" s="9">
        <f>tbl_salesdata[[#This Row],[Units Sold]]*tbl_salesdata[[#This Row],[Unit Price]]</f>
        <v>2007426.2999999998</v>
      </c>
      <c r="N1162" s="9">
        <f>tbl_salesdata[[#This Row],[Total Sales]]-tbl_salesdata[[#This Row],[Total Cost]]</f>
        <v>864549.80999999982</v>
      </c>
      <c r="O1162">
        <f>tbl_salesdata[[#This Row],[Ship Date]]-tbl_salesdata[[#This Row],[Order Date]]</f>
        <v>12</v>
      </c>
      <c r="P1162">
        <f>WEEKDAY(tbl_salesdata[[#This Row],[Order Date]],2)</f>
        <v>6</v>
      </c>
      <c r="Q1162" t="str">
        <f>TEXT(tbl_salesdata[[#This Row],[Order Date]],"dddd")</f>
        <v>Saturday</v>
      </c>
      <c r="R1162" t="str">
        <f>IF(tbl_salesdata[[#This Row],[Weekdaynum]]&gt;5,"Yes","No")</f>
        <v>Yes</v>
      </c>
    </row>
    <row r="1163" spans="1:18" hidden="1" x14ac:dyDescent="0.35">
      <c r="A1163">
        <v>444854724</v>
      </c>
      <c r="B1163" s="3">
        <v>42598</v>
      </c>
      <c r="C1163" s="3">
        <v>42608</v>
      </c>
      <c r="D1163" t="s">
        <v>139</v>
      </c>
      <c r="E1163" t="s">
        <v>51</v>
      </c>
      <c r="F1163" t="s">
        <v>30</v>
      </c>
      <c r="G1163" t="s">
        <v>18</v>
      </c>
      <c r="H1163" t="s">
        <v>26</v>
      </c>
      <c r="I1163" s="9">
        <v>1253</v>
      </c>
      <c r="J1163" s="9">
        <v>81.73</v>
      </c>
      <c r="K1163" s="9">
        <v>56.67</v>
      </c>
      <c r="L1163" s="9">
        <f>tbl_salesdata[[#This Row],[Units Sold]]*tbl_salesdata[[#This Row],[Unit Cost]]</f>
        <v>71007.510000000009</v>
      </c>
      <c r="M1163" s="9">
        <f>tbl_salesdata[[#This Row],[Units Sold]]*tbl_salesdata[[#This Row],[Unit Price]]</f>
        <v>102407.69</v>
      </c>
      <c r="N1163" s="9">
        <f>tbl_salesdata[[#This Row],[Total Sales]]-tbl_salesdata[[#This Row],[Total Cost]]</f>
        <v>31400.179999999993</v>
      </c>
      <c r="O1163">
        <f>tbl_salesdata[[#This Row],[Ship Date]]-tbl_salesdata[[#This Row],[Order Date]]</f>
        <v>10</v>
      </c>
      <c r="P1163">
        <f>WEEKDAY(tbl_salesdata[[#This Row],[Order Date]],2)</f>
        <v>2</v>
      </c>
      <c r="Q1163" t="str">
        <f>TEXT(tbl_salesdata[[#This Row],[Order Date]],"dddd")</f>
        <v>Tuesday</v>
      </c>
      <c r="R1163" t="str">
        <f>IF(tbl_salesdata[[#This Row],[Weekdaynum]]&gt;5,"Yes","No")</f>
        <v>No</v>
      </c>
    </row>
    <row r="1164" spans="1:18" hidden="1" x14ac:dyDescent="0.35">
      <c r="A1164">
        <v>170931661</v>
      </c>
      <c r="B1164" s="3">
        <v>42687</v>
      </c>
      <c r="C1164" s="3">
        <v>42693</v>
      </c>
      <c r="D1164" t="s">
        <v>134</v>
      </c>
      <c r="E1164" t="s">
        <v>38</v>
      </c>
      <c r="F1164" t="s">
        <v>47</v>
      </c>
      <c r="G1164" t="s">
        <v>18</v>
      </c>
      <c r="H1164" t="s">
        <v>26</v>
      </c>
      <c r="I1164" s="9">
        <v>1332</v>
      </c>
      <c r="J1164" s="9">
        <v>421.89</v>
      </c>
      <c r="K1164" s="9">
        <v>364.69</v>
      </c>
      <c r="L1164" s="9">
        <f>tbl_salesdata[[#This Row],[Units Sold]]*tbl_salesdata[[#This Row],[Unit Cost]]</f>
        <v>485767.08</v>
      </c>
      <c r="M1164" s="9">
        <f>tbl_salesdata[[#This Row],[Units Sold]]*tbl_salesdata[[#This Row],[Unit Price]]</f>
        <v>561957.48</v>
      </c>
      <c r="N1164" s="9">
        <f>tbl_salesdata[[#This Row],[Total Sales]]-tbl_salesdata[[#This Row],[Total Cost]]</f>
        <v>76190.399999999965</v>
      </c>
      <c r="O1164">
        <f>tbl_salesdata[[#This Row],[Ship Date]]-tbl_salesdata[[#This Row],[Order Date]]</f>
        <v>6</v>
      </c>
      <c r="P1164">
        <f>WEEKDAY(tbl_salesdata[[#This Row],[Order Date]],2)</f>
        <v>7</v>
      </c>
      <c r="Q1164" t="str">
        <f>TEXT(tbl_salesdata[[#This Row],[Order Date]],"dddd")</f>
        <v>Sunday</v>
      </c>
      <c r="R1164" t="str">
        <f>IF(tbl_salesdata[[#This Row],[Weekdaynum]]&gt;5,"Yes","No")</f>
        <v>Yes</v>
      </c>
    </row>
    <row r="1165" spans="1:18" hidden="1" x14ac:dyDescent="0.35">
      <c r="A1165">
        <v>673041617</v>
      </c>
      <c r="B1165" s="3">
        <v>43494</v>
      </c>
      <c r="C1165" s="3">
        <v>43499</v>
      </c>
      <c r="D1165" t="s">
        <v>57</v>
      </c>
      <c r="E1165" t="s">
        <v>32</v>
      </c>
      <c r="F1165" t="s">
        <v>76</v>
      </c>
      <c r="G1165" t="s">
        <v>14</v>
      </c>
      <c r="H1165" t="s">
        <v>15</v>
      </c>
      <c r="I1165" s="9">
        <v>6826</v>
      </c>
      <c r="J1165" s="9">
        <v>668.27</v>
      </c>
      <c r="K1165" s="9">
        <v>502.54</v>
      </c>
      <c r="L1165" s="9">
        <f>tbl_salesdata[[#This Row],[Units Sold]]*tbl_salesdata[[#This Row],[Unit Cost]]</f>
        <v>3430338.04</v>
      </c>
      <c r="M1165" s="9">
        <f>tbl_salesdata[[#This Row],[Units Sold]]*tbl_salesdata[[#This Row],[Unit Price]]</f>
        <v>4561611.0199999996</v>
      </c>
      <c r="N1165" s="9">
        <f>tbl_salesdata[[#This Row],[Total Sales]]-tbl_salesdata[[#This Row],[Total Cost]]</f>
        <v>1131272.9799999995</v>
      </c>
      <c r="O1165">
        <f>tbl_salesdata[[#This Row],[Ship Date]]-tbl_salesdata[[#This Row],[Order Date]]</f>
        <v>5</v>
      </c>
      <c r="P1165">
        <f>WEEKDAY(tbl_salesdata[[#This Row],[Order Date]],2)</f>
        <v>2</v>
      </c>
      <c r="Q1165" t="str">
        <f>TEXT(tbl_salesdata[[#This Row],[Order Date]],"dddd")</f>
        <v>Tuesday</v>
      </c>
      <c r="R1165" t="str">
        <f>IF(tbl_salesdata[[#This Row],[Weekdaynum]]&gt;5,"Yes","No")</f>
        <v>No</v>
      </c>
    </row>
    <row r="1166" spans="1:18" hidden="1" x14ac:dyDescent="0.35">
      <c r="A1166">
        <v>640295922</v>
      </c>
      <c r="B1166" s="3">
        <v>42095</v>
      </c>
      <c r="C1166" s="3">
        <v>42111</v>
      </c>
      <c r="D1166" t="s">
        <v>35</v>
      </c>
      <c r="E1166" t="s">
        <v>21</v>
      </c>
      <c r="F1166" t="s">
        <v>13</v>
      </c>
      <c r="G1166" t="s">
        <v>14</v>
      </c>
      <c r="H1166" t="s">
        <v>15</v>
      </c>
      <c r="I1166" s="9">
        <v>6647</v>
      </c>
      <c r="J1166" s="9">
        <v>255.28</v>
      </c>
      <c r="K1166" s="9">
        <v>159.41999999999999</v>
      </c>
      <c r="L1166" s="9">
        <f>tbl_salesdata[[#This Row],[Units Sold]]*tbl_salesdata[[#This Row],[Unit Cost]]</f>
        <v>1059664.74</v>
      </c>
      <c r="M1166" s="9">
        <f>tbl_salesdata[[#This Row],[Units Sold]]*tbl_salesdata[[#This Row],[Unit Price]]</f>
        <v>1696846.16</v>
      </c>
      <c r="N1166" s="9">
        <f>tbl_salesdata[[#This Row],[Total Sales]]-tbl_salesdata[[#This Row],[Total Cost]]</f>
        <v>637181.41999999993</v>
      </c>
      <c r="O1166">
        <f>tbl_salesdata[[#This Row],[Ship Date]]-tbl_salesdata[[#This Row],[Order Date]]</f>
        <v>16</v>
      </c>
      <c r="P1166">
        <f>WEEKDAY(tbl_salesdata[[#This Row],[Order Date]],2)</f>
        <v>3</v>
      </c>
      <c r="Q1166" t="str">
        <f>TEXT(tbl_salesdata[[#This Row],[Order Date]],"dddd")</f>
        <v>Wednesday</v>
      </c>
      <c r="R1166" t="str">
        <f>IF(tbl_salesdata[[#This Row],[Weekdaynum]]&gt;5,"Yes","No")</f>
        <v>No</v>
      </c>
    </row>
    <row r="1167" spans="1:18" hidden="1" x14ac:dyDescent="0.35">
      <c r="A1167">
        <v>632118403</v>
      </c>
      <c r="B1167" s="3">
        <v>42185</v>
      </c>
      <c r="C1167" s="3">
        <v>42201</v>
      </c>
      <c r="D1167" t="s">
        <v>154</v>
      </c>
      <c r="E1167" t="s">
        <v>12</v>
      </c>
      <c r="F1167" t="s">
        <v>68</v>
      </c>
      <c r="G1167" t="s">
        <v>18</v>
      </c>
      <c r="H1167" t="s">
        <v>34</v>
      </c>
      <c r="I1167" s="9">
        <v>6737</v>
      </c>
      <c r="J1167" s="9">
        <v>154.06</v>
      </c>
      <c r="K1167" s="9">
        <v>90.93</v>
      </c>
      <c r="L1167" s="9">
        <f>tbl_salesdata[[#This Row],[Units Sold]]*tbl_salesdata[[#This Row],[Unit Cost]]</f>
        <v>612595.41</v>
      </c>
      <c r="M1167" s="9">
        <f>tbl_salesdata[[#This Row],[Units Sold]]*tbl_salesdata[[#This Row],[Unit Price]]</f>
        <v>1037902.22</v>
      </c>
      <c r="N1167" s="9">
        <f>tbl_salesdata[[#This Row],[Total Sales]]-tbl_salesdata[[#This Row],[Total Cost]]</f>
        <v>425306.80999999994</v>
      </c>
      <c r="O1167">
        <f>tbl_salesdata[[#This Row],[Ship Date]]-tbl_salesdata[[#This Row],[Order Date]]</f>
        <v>16</v>
      </c>
      <c r="P1167">
        <f>WEEKDAY(tbl_salesdata[[#This Row],[Order Date]],2)</f>
        <v>2</v>
      </c>
      <c r="Q1167" t="str">
        <f>TEXT(tbl_salesdata[[#This Row],[Order Date]],"dddd")</f>
        <v>Tuesday</v>
      </c>
      <c r="R1167" t="str">
        <f>IF(tbl_salesdata[[#This Row],[Weekdaynum]]&gt;5,"Yes","No")</f>
        <v>No</v>
      </c>
    </row>
    <row r="1168" spans="1:18" hidden="1" x14ac:dyDescent="0.35">
      <c r="A1168">
        <v>828245389</v>
      </c>
      <c r="B1168" s="3">
        <v>43310</v>
      </c>
      <c r="C1168" s="3">
        <v>43316</v>
      </c>
      <c r="D1168" t="s">
        <v>167</v>
      </c>
      <c r="E1168" t="s">
        <v>38</v>
      </c>
      <c r="F1168" t="s">
        <v>40</v>
      </c>
      <c r="G1168" t="s">
        <v>14</v>
      </c>
      <c r="H1168" t="s">
        <v>26</v>
      </c>
      <c r="I1168" s="9">
        <v>5071</v>
      </c>
      <c r="J1168" s="9">
        <v>651.21</v>
      </c>
      <c r="K1168" s="9">
        <v>524.96</v>
      </c>
      <c r="L1168" s="9">
        <f>tbl_salesdata[[#This Row],[Units Sold]]*tbl_salesdata[[#This Row],[Unit Cost]]</f>
        <v>2662072.16</v>
      </c>
      <c r="M1168" s="9">
        <f>tbl_salesdata[[#This Row],[Units Sold]]*tbl_salesdata[[#This Row],[Unit Price]]</f>
        <v>3302285.91</v>
      </c>
      <c r="N1168" s="9">
        <f>tbl_salesdata[[#This Row],[Total Sales]]-tbl_salesdata[[#This Row],[Total Cost]]</f>
        <v>640213.75</v>
      </c>
      <c r="O1168">
        <f>tbl_salesdata[[#This Row],[Ship Date]]-tbl_salesdata[[#This Row],[Order Date]]</f>
        <v>6</v>
      </c>
      <c r="P1168">
        <f>WEEKDAY(tbl_salesdata[[#This Row],[Order Date]],2)</f>
        <v>7</v>
      </c>
      <c r="Q1168" t="str">
        <f>TEXT(tbl_salesdata[[#This Row],[Order Date]],"dddd")</f>
        <v>Sunday</v>
      </c>
      <c r="R1168" t="str">
        <f>IF(tbl_salesdata[[#This Row],[Weekdaynum]]&gt;5,"Yes","No")</f>
        <v>Yes</v>
      </c>
    </row>
    <row r="1169" spans="1:18" hidden="1" x14ac:dyDescent="0.35">
      <c r="A1169">
        <v>578725707</v>
      </c>
      <c r="B1169" s="3">
        <v>44754</v>
      </c>
      <c r="C1169" s="3">
        <v>44774</v>
      </c>
      <c r="D1169" t="s">
        <v>181</v>
      </c>
      <c r="E1169" t="s">
        <v>38</v>
      </c>
      <c r="F1169" t="s">
        <v>25</v>
      </c>
      <c r="G1169" t="s">
        <v>18</v>
      </c>
      <c r="H1169" t="s">
        <v>15</v>
      </c>
      <c r="I1169" s="9">
        <v>6652</v>
      </c>
      <c r="J1169" s="9">
        <v>205.7</v>
      </c>
      <c r="K1169" s="9">
        <v>117.11</v>
      </c>
      <c r="L1169" s="9">
        <f>tbl_salesdata[[#This Row],[Units Sold]]*tbl_salesdata[[#This Row],[Unit Cost]]</f>
        <v>779015.72</v>
      </c>
      <c r="M1169" s="9">
        <f>tbl_salesdata[[#This Row],[Units Sold]]*tbl_salesdata[[#This Row],[Unit Price]]</f>
        <v>1368316.4</v>
      </c>
      <c r="N1169" s="9">
        <f>tbl_salesdata[[#This Row],[Total Sales]]-tbl_salesdata[[#This Row],[Total Cost]]</f>
        <v>589300.67999999993</v>
      </c>
      <c r="O1169">
        <f>tbl_salesdata[[#This Row],[Ship Date]]-tbl_salesdata[[#This Row],[Order Date]]</f>
        <v>20</v>
      </c>
      <c r="P1169">
        <f>WEEKDAY(tbl_salesdata[[#This Row],[Order Date]],2)</f>
        <v>2</v>
      </c>
      <c r="Q1169" t="str">
        <f>TEXT(tbl_salesdata[[#This Row],[Order Date]],"dddd")</f>
        <v>Tuesday</v>
      </c>
      <c r="R1169" t="str">
        <f>IF(tbl_salesdata[[#This Row],[Weekdaynum]]&gt;5,"Yes","No")</f>
        <v>No</v>
      </c>
    </row>
    <row r="1170" spans="1:18" hidden="1" x14ac:dyDescent="0.35">
      <c r="A1170">
        <v>653920686</v>
      </c>
      <c r="B1170" s="3">
        <v>44572</v>
      </c>
      <c r="C1170" s="3">
        <v>44576</v>
      </c>
      <c r="D1170" t="s">
        <v>214</v>
      </c>
      <c r="E1170" t="s">
        <v>21</v>
      </c>
      <c r="F1170" t="s">
        <v>17</v>
      </c>
      <c r="G1170" t="s">
        <v>14</v>
      </c>
      <c r="H1170" t="s">
        <v>19</v>
      </c>
      <c r="I1170" s="9">
        <v>8517</v>
      </c>
      <c r="J1170" s="9">
        <v>152.58000000000001</v>
      </c>
      <c r="K1170" s="9">
        <v>97.44</v>
      </c>
      <c r="L1170" s="9">
        <f>tbl_salesdata[[#This Row],[Units Sold]]*tbl_salesdata[[#This Row],[Unit Cost]]</f>
        <v>829896.48</v>
      </c>
      <c r="M1170" s="9">
        <f>tbl_salesdata[[#This Row],[Units Sold]]*tbl_salesdata[[#This Row],[Unit Price]]</f>
        <v>1299523.8600000001</v>
      </c>
      <c r="N1170" s="9">
        <f>tbl_salesdata[[#This Row],[Total Sales]]-tbl_salesdata[[#This Row],[Total Cost]]</f>
        <v>469627.38000000012</v>
      </c>
      <c r="O1170">
        <f>tbl_salesdata[[#This Row],[Ship Date]]-tbl_salesdata[[#This Row],[Order Date]]</f>
        <v>4</v>
      </c>
      <c r="P1170">
        <f>WEEKDAY(tbl_salesdata[[#This Row],[Order Date]],2)</f>
        <v>2</v>
      </c>
      <c r="Q1170" t="str">
        <f>TEXT(tbl_salesdata[[#This Row],[Order Date]],"dddd")</f>
        <v>Tuesday</v>
      </c>
      <c r="R1170" t="str">
        <f>IF(tbl_salesdata[[#This Row],[Weekdaynum]]&gt;5,"Yes","No")</f>
        <v>No</v>
      </c>
    </row>
    <row r="1171" spans="1:18" hidden="1" x14ac:dyDescent="0.35">
      <c r="A1171">
        <v>994504153</v>
      </c>
      <c r="B1171" s="3">
        <v>42745</v>
      </c>
      <c r="C1171" s="3">
        <v>42752</v>
      </c>
      <c r="D1171" t="s">
        <v>172</v>
      </c>
      <c r="E1171" t="s">
        <v>21</v>
      </c>
      <c r="F1171" t="s">
        <v>56</v>
      </c>
      <c r="G1171" t="s">
        <v>14</v>
      </c>
      <c r="H1171" t="s">
        <v>15</v>
      </c>
      <c r="I1171" s="9">
        <v>4734</v>
      </c>
      <c r="J1171" s="9">
        <v>9.33</v>
      </c>
      <c r="K1171" s="9">
        <v>6.92</v>
      </c>
      <c r="L1171" s="9">
        <f>tbl_salesdata[[#This Row],[Units Sold]]*tbl_salesdata[[#This Row],[Unit Cost]]</f>
        <v>32759.279999999999</v>
      </c>
      <c r="M1171" s="9">
        <f>tbl_salesdata[[#This Row],[Units Sold]]*tbl_salesdata[[#This Row],[Unit Price]]</f>
        <v>44168.22</v>
      </c>
      <c r="N1171" s="9">
        <f>tbl_salesdata[[#This Row],[Total Sales]]-tbl_salesdata[[#This Row],[Total Cost]]</f>
        <v>11408.940000000002</v>
      </c>
      <c r="O1171">
        <f>tbl_salesdata[[#This Row],[Ship Date]]-tbl_salesdata[[#This Row],[Order Date]]</f>
        <v>7</v>
      </c>
      <c r="P1171">
        <f>WEEKDAY(tbl_salesdata[[#This Row],[Order Date]],2)</f>
        <v>2</v>
      </c>
      <c r="Q1171" t="str">
        <f>TEXT(tbl_salesdata[[#This Row],[Order Date]],"dddd")</f>
        <v>Tuesday</v>
      </c>
      <c r="R1171" t="str">
        <f>IF(tbl_salesdata[[#This Row],[Weekdaynum]]&gt;5,"Yes","No")</f>
        <v>No</v>
      </c>
    </row>
    <row r="1172" spans="1:18" hidden="1" x14ac:dyDescent="0.35">
      <c r="A1172">
        <v>261462438</v>
      </c>
      <c r="B1172" s="3">
        <v>43766</v>
      </c>
      <c r="C1172" s="3">
        <v>43771</v>
      </c>
      <c r="D1172" t="s">
        <v>72</v>
      </c>
      <c r="E1172" t="s">
        <v>24</v>
      </c>
      <c r="F1172" t="s">
        <v>76</v>
      </c>
      <c r="G1172" t="s">
        <v>14</v>
      </c>
      <c r="H1172" t="s">
        <v>19</v>
      </c>
      <c r="I1172" s="9">
        <v>1400</v>
      </c>
      <c r="J1172" s="9">
        <v>668.27</v>
      </c>
      <c r="K1172" s="9">
        <v>502.54</v>
      </c>
      <c r="L1172" s="9">
        <f>tbl_salesdata[[#This Row],[Units Sold]]*tbl_salesdata[[#This Row],[Unit Cost]]</f>
        <v>703556</v>
      </c>
      <c r="M1172" s="9">
        <f>tbl_salesdata[[#This Row],[Units Sold]]*tbl_salesdata[[#This Row],[Unit Price]]</f>
        <v>935578</v>
      </c>
      <c r="N1172" s="9">
        <f>tbl_salesdata[[#This Row],[Total Sales]]-tbl_salesdata[[#This Row],[Total Cost]]</f>
        <v>232022</v>
      </c>
      <c r="O1172">
        <f>tbl_salesdata[[#This Row],[Ship Date]]-tbl_salesdata[[#This Row],[Order Date]]</f>
        <v>5</v>
      </c>
      <c r="P1172">
        <f>WEEKDAY(tbl_salesdata[[#This Row],[Order Date]],2)</f>
        <v>1</v>
      </c>
      <c r="Q1172" t="str">
        <f>TEXT(tbl_salesdata[[#This Row],[Order Date]],"dddd")</f>
        <v>Monday</v>
      </c>
      <c r="R1172" t="str">
        <f>IF(tbl_salesdata[[#This Row],[Weekdaynum]]&gt;5,"Yes","No")</f>
        <v>No</v>
      </c>
    </row>
    <row r="1173" spans="1:18" hidden="1" x14ac:dyDescent="0.35">
      <c r="A1173">
        <v>786094367</v>
      </c>
      <c r="B1173" s="3">
        <v>44666</v>
      </c>
      <c r="C1173" s="3">
        <v>44673</v>
      </c>
      <c r="D1173" t="s">
        <v>98</v>
      </c>
      <c r="E1173" t="s">
        <v>38</v>
      </c>
      <c r="F1173" t="s">
        <v>76</v>
      </c>
      <c r="G1173" t="s">
        <v>14</v>
      </c>
      <c r="H1173" t="s">
        <v>15</v>
      </c>
      <c r="I1173" s="9">
        <v>1647</v>
      </c>
      <c r="J1173" s="9">
        <v>668.27</v>
      </c>
      <c r="K1173" s="9">
        <v>502.54</v>
      </c>
      <c r="L1173" s="9">
        <f>tbl_salesdata[[#This Row],[Units Sold]]*tbl_salesdata[[#This Row],[Unit Cost]]</f>
        <v>827683.38</v>
      </c>
      <c r="M1173" s="9">
        <f>tbl_salesdata[[#This Row],[Units Sold]]*tbl_salesdata[[#This Row],[Unit Price]]</f>
        <v>1100640.69</v>
      </c>
      <c r="N1173" s="9">
        <f>tbl_salesdata[[#This Row],[Total Sales]]-tbl_salesdata[[#This Row],[Total Cost]]</f>
        <v>272957.30999999994</v>
      </c>
      <c r="O1173">
        <f>tbl_salesdata[[#This Row],[Ship Date]]-tbl_salesdata[[#This Row],[Order Date]]</f>
        <v>7</v>
      </c>
      <c r="P1173">
        <f>WEEKDAY(tbl_salesdata[[#This Row],[Order Date]],2)</f>
        <v>5</v>
      </c>
      <c r="Q1173" t="str">
        <f>TEXT(tbl_salesdata[[#This Row],[Order Date]],"dddd")</f>
        <v>Friday</v>
      </c>
      <c r="R1173" t="str">
        <f>IF(tbl_salesdata[[#This Row],[Weekdaynum]]&gt;5,"Yes","No")</f>
        <v>No</v>
      </c>
    </row>
    <row r="1174" spans="1:18" hidden="1" x14ac:dyDescent="0.35">
      <c r="A1174">
        <v>920011270</v>
      </c>
      <c r="B1174" s="3">
        <v>42864</v>
      </c>
      <c r="C1174" s="3">
        <v>42885</v>
      </c>
      <c r="D1174" t="s">
        <v>20</v>
      </c>
      <c r="E1174" t="s">
        <v>21</v>
      </c>
      <c r="F1174" t="s">
        <v>47</v>
      </c>
      <c r="G1174" t="s">
        <v>18</v>
      </c>
      <c r="H1174" t="s">
        <v>15</v>
      </c>
      <c r="I1174" s="9">
        <v>634</v>
      </c>
      <c r="J1174" s="9">
        <v>421.89</v>
      </c>
      <c r="K1174" s="9">
        <v>364.69</v>
      </c>
      <c r="L1174" s="9">
        <f>tbl_salesdata[[#This Row],[Units Sold]]*tbl_salesdata[[#This Row],[Unit Cost]]</f>
        <v>231213.46</v>
      </c>
      <c r="M1174" s="9">
        <f>tbl_salesdata[[#This Row],[Units Sold]]*tbl_salesdata[[#This Row],[Unit Price]]</f>
        <v>267478.26</v>
      </c>
      <c r="N1174" s="9">
        <f>tbl_salesdata[[#This Row],[Total Sales]]-tbl_salesdata[[#This Row],[Total Cost]]</f>
        <v>36264.800000000017</v>
      </c>
      <c r="O1174">
        <f>tbl_salesdata[[#This Row],[Ship Date]]-tbl_salesdata[[#This Row],[Order Date]]</f>
        <v>21</v>
      </c>
      <c r="P1174">
        <f>WEEKDAY(tbl_salesdata[[#This Row],[Order Date]],2)</f>
        <v>2</v>
      </c>
      <c r="Q1174" t="str">
        <f>TEXT(tbl_salesdata[[#This Row],[Order Date]],"dddd")</f>
        <v>Tuesday</v>
      </c>
      <c r="R1174" t="str">
        <f>IF(tbl_salesdata[[#This Row],[Weekdaynum]]&gt;5,"Yes","No")</f>
        <v>No</v>
      </c>
    </row>
    <row r="1175" spans="1:18" hidden="1" x14ac:dyDescent="0.35">
      <c r="A1175">
        <v>885136973</v>
      </c>
      <c r="B1175" s="3">
        <v>44174</v>
      </c>
      <c r="C1175" s="3">
        <v>44185</v>
      </c>
      <c r="D1175" t="s">
        <v>50</v>
      </c>
      <c r="E1175" t="s">
        <v>51</v>
      </c>
      <c r="F1175" t="s">
        <v>68</v>
      </c>
      <c r="G1175" t="s">
        <v>18</v>
      </c>
      <c r="H1175" t="s">
        <v>19</v>
      </c>
      <c r="I1175" s="9">
        <v>555</v>
      </c>
      <c r="J1175" s="9">
        <v>154.06</v>
      </c>
      <c r="K1175" s="9">
        <v>90.93</v>
      </c>
      <c r="L1175" s="9">
        <f>tbl_salesdata[[#This Row],[Units Sold]]*tbl_salesdata[[#This Row],[Unit Cost]]</f>
        <v>50466.15</v>
      </c>
      <c r="M1175" s="9">
        <f>tbl_salesdata[[#This Row],[Units Sold]]*tbl_salesdata[[#This Row],[Unit Price]]</f>
        <v>85503.3</v>
      </c>
      <c r="N1175" s="9">
        <f>tbl_salesdata[[#This Row],[Total Sales]]-tbl_salesdata[[#This Row],[Total Cost]]</f>
        <v>35037.15</v>
      </c>
      <c r="O1175">
        <f>tbl_salesdata[[#This Row],[Ship Date]]-tbl_salesdata[[#This Row],[Order Date]]</f>
        <v>11</v>
      </c>
      <c r="P1175">
        <f>WEEKDAY(tbl_salesdata[[#This Row],[Order Date]],2)</f>
        <v>3</v>
      </c>
      <c r="Q1175" t="str">
        <f>TEXT(tbl_salesdata[[#This Row],[Order Date]],"dddd")</f>
        <v>Wednesday</v>
      </c>
      <c r="R1175" t="str">
        <f>IF(tbl_salesdata[[#This Row],[Weekdaynum]]&gt;5,"Yes","No")</f>
        <v>No</v>
      </c>
    </row>
    <row r="1176" spans="1:18" hidden="1" x14ac:dyDescent="0.35">
      <c r="A1176">
        <v>523707807</v>
      </c>
      <c r="B1176" s="3">
        <v>43794</v>
      </c>
      <c r="C1176" s="3">
        <v>43812</v>
      </c>
      <c r="D1176" t="s">
        <v>35</v>
      </c>
      <c r="E1176" t="s">
        <v>21</v>
      </c>
      <c r="F1176" t="s">
        <v>68</v>
      </c>
      <c r="G1176" t="s">
        <v>14</v>
      </c>
      <c r="H1176" t="s">
        <v>15</v>
      </c>
      <c r="I1176" s="9">
        <v>5633</v>
      </c>
      <c r="J1176" s="9">
        <v>154.06</v>
      </c>
      <c r="K1176" s="9">
        <v>90.93</v>
      </c>
      <c r="L1176" s="9">
        <f>tbl_salesdata[[#This Row],[Units Sold]]*tbl_salesdata[[#This Row],[Unit Cost]]</f>
        <v>512208.69000000006</v>
      </c>
      <c r="M1176" s="9">
        <f>tbl_salesdata[[#This Row],[Units Sold]]*tbl_salesdata[[#This Row],[Unit Price]]</f>
        <v>867819.98</v>
      </c>
      <c r="N1176" s="9">
        <f>tbl_salesdata[[#This Row],[Total Sales]]-tbl_salesdata[[#This Row],[Total Cost]]</f>
        <v>355611.28999999992</v>
      </c>
      <c r="O1176">
        <f>tbl_salesdata[[#This Row],[Ship Date]]-tbl_salesdata[[#This Row],[Order Date]]</f>
        <v>18</v>
      </c>
      <c r="P1176">
        <f>WEEKDAY(tbl_salesdata[[#This Row],[Order Date]],2)</f>
        <v>1</v>
      </c>
      <c r="Q1176" t="str">
        <f>TEXT(tbl_salesdata[[#This Row],[Order Date]],"dddd")</f>
        <v>Monday</v>
      </c>
      <c r="R1176" t="str">
        <f>IF(tbl_salesdata[[#This Row],[Weekdaynum]]&gt;5,"Yes","No")</f>
        <v>No</v>
      </c>
    </row>
    <row r="1177" spans="1:18" hidden="1" x14ac:dyDescent="0.35">
      <c r="A1177">
        <v>648272597</v>
      </c>
      <c r="B1177" s="3">
        <v>44432</v>
      </c>
      <c r="C1177" s="3">
        <v>44449</v>
      </c>
      <c r="D1177" t="s">
        <v>190</v>
      </c>
      <c r="E1177" t="s">
        <v>38</v>
      </c>
      <c r="F1177" t="s">
        <v>76</v>
      </c>
      <c r="G1177" t="s">
        <v>18</v>
      </c>
      <c r="H1177" t="s">
        <v>15</v>
      </c>
      <c r="I1177" s="9">
        <v>7122</v>
      </c>
      <c r="J1177" s="9">
        <v>668.27</v>
      </c>
      <c r="K1177" s="9">
        <v>502.54</v>
      </c>
      <c r="L1177" s="9">
        <f>tbl_salesdata[[#This Row],[Units Sold]]*tbl_salesdata[[#This Row],[Unit Cost]]</f>
        <v>3579089.8800000004</v>
      </c>
      <c r="M1177" s="9">
        <f>tbl_salesdata[[#This Row],[Units Sold]]*tbl_salesdata[[#This Row],[Unit Price]]</f>
        <v>4759418.9399999995</v>
      </c>
      <c r="N1177" s="9">
        <f>tbl_salesdata[[#This Row],[Total Sales]]-tbl_salesdata[[#This Row],[Total Cost]]</f>
        <v>1180329.0599999991</v>
      </c>
      <c r="O1177">
        <f>tbl_salesdata[[#This Row],[Ship Date]]-tbl_salesdata[[#This Row],[Order Date]]</f>
        <v>17</v>
      </c>
      <c r="P1177">
        <f>WEEKDAY(tbl_salesdata[[#This Row],[Order Date]],2)</f>
        <v>2</v>
      </c>
      <c r="Q1177" t="str">
        <f>TEXT(tbl_salesdata[[#This Row],[Order Date]],"dddd")</f>
        <v>Tuesday</v>
      </c>
      <c r="R1177" t="str">
        <f>IF(tbl_salesdata[[#This Row],[Weekdaynum]]&gt;5,"Yes","No")</f>
        <v>No</v>
      </c>
    </row>
    <row r="1178" spans="1:18" hidden="1" x14ac:dyDescent="0.35">
      <c r="A1178">
        <v>791692674</v>
      </c>
      <c r="B1178" s="3">
        <v>43755</v>
      </c>
      <c r="C1178" s="3">
        <v>43760</v>
      </c>
      <c r="D1178" t="s">
        <v>79</v>
      </c>
      <c r="E1178" t="s">
        <v>21</v>
      </c>
      <c r="F1178" t="s">
        <v>56</v>
      </c>
      <c r="G1178" t="s">
        <v>14</v>
      </c>
      <c r="H1178" t="s">
        <v>26</v>
      </c>
      <c r="I1178" s="9">
        <v>8310</v>
      </c>
      <c r="J1178" s="9">
        <v>9.33</v>
      </c>
      <c r="K1178" s="9">
        <v>6.92</v>
      </c>
      <c r="L1178" s="9">
        <f>tbl_salesdata[[#This Row],[Units Sold]]*tbl_salesdata[[#This Row],[Unit Cost]]</f>
        <v>57505.2</v>
      </c>
      <c r="M1178" s="9">
        <f>tbl_salesdata[[#This Row],[Units Sold]]*tbl_salesdata[[#This Row],[Unit Price]]</f>
        <v>77532.3</v>
      </c>
      <c r="N1178" s="9">
        <f>tbl_salesdata[[#This Row],[Total Sales]]-tbl_salesdata[[#This Row],[Total Cost]]</f>
        <v>20027.100000000006</v>
      </c>
      <c r="O1178">
        <f>tbl_salesdata[[#This Row],[Ship Date]]-tbl_salesdata[[#This Row],[Order Date]]</f>
        <v>5</v>
      </c>
      <c r="P1178">
        <f>WEEKDAY(tbl_salesdata[[#This Row],[Order Date]],2)</f>
        <v>4</v>
      </c>
      <c r="Q1178" t="str">
        <f>TEXT(tbl_salesdata[[#This Row],[Order Date]],"dddd")</f>
        <v>Thursday</v>
      </c>
      <c r="R1178" t="str">
        <f>IF(tbl_salesdata[[#This Row],[Weekdaynum]]&gt;5,"Yes","No")</f>
        <v>No</v>
      </c>
    </row>
    <row r="1179" spans="1:18" x14ac:dyDescent="0.35">
      <c r="A1179">
        <v>515510118</v>
      </c>
      <c r="B1179" s="3">
        <v>44688</v>
      </c>
      <c r="C1179" s="3">
        <v>44701</v>
      </c>
      <c r="D1179" t="s">
        <v>61</v>
      </c>
      <c r="E1179" t="s">
        <v>12</v>
      </c>
      <c r="F1179" t="s">
        <v>25</v>
      </c>
      <c r="G1179" t="s">
        <v>18</v>
      </c>
      <c r="H1179" t="s">
        <v>26</v>
      </c>
      <c r="I1179" s="9">
        <v>9754</v>
      </c>
      <c r="J1179" s="9">
        <v>205.7</v>
      </c>
      <c r="K1179" s="9">
        <v>117.11</v>
      </c>
      <c r="L1179" s="9">
        <f>tbl_salesdata[[#This Row],[Units Sold]]*tbl_salesdata[[#This Row],[Unit Cost]]</f>
        <v>1142290.94</v>
      </c>
      <c r="M1179" s="9">
        <f>tbl_salesdata[[#This Row],[Units Sold]]*tbl_salesdata[[#This Row],[Unit Price]]</f>
        <v>2006397.7999999998</v>
      </c>
      <c r="N1179" s="9">
        <f>tbl_salesdata[[#This Row],[Total Sales]]-tbl_salesdata[[#This Row],[Total Cost]]</f>
        <v>864106.85999999987</v>
      </c>
      <c r="O1179">
        <f>tbl_salesdata[[#This Row],[Ship Date]]-tbl_salesdata[[#This Row],[Order Date]]</f>
        <v>13</v>
      </c>
      <c r="P1179">
        <f>WEEKDAY(tbl_salesdata[[#This Row],[Order Date]],2)</f>
        <v>6</v>
      </c>
      <c r="Q1179" t="str">
        <f>TEXT(tbl_salesdata[[#This Row],[Order Date]],"dddd")</f>
        <v>Saturday</v>
      </c>
      <c r="R1179" t="str">
        <f>IF(tbl_salesdata[[#This Row],[Weekdaynum]]&gt;5,"Yes","No")</f>
        <v>Yes</v>
      </c>
    </row>
    <row r="1180" spans="1:18" hidden="1" x14ac:dyDescent="0.35">
      <c r="A1180">
        <v>968106496</v>
      </c>
      <c r="B1180" s="3">
        <v>43137</v>
      </c>
      <c r="C1180" s="3">
        <v>43157</v>
      </c>
      <c r="D1180" t="s">
        <v>110</v>
      </c>
      <c r="E1180" t="s">
        <v>38</v>
      </c>
      <c r="F1180" t="s">
        <v>76</v>
      </c>
      <c r="G1180" t="s">
        <v>14</v>
      </c>
      <c r="H1180" t="s">
        <v>15</v>
      </c>
      <c r="I1180" s="9">
        <v>3080</v>
      </c>
      <c r="J1180" s="9">
        <v>668.27</v>
      </c>
      <c r="K1180" s="9">
        <v>502.54</v>
      </c>
      <c r="L1180" s="9">
        <f>tbl_salesdata[[#This Row],[Units Sold]]*tbl_salesdata[[#This Row],[Unit Cost]]</f>
        <v>1547823.2</v>
      </c>
      <c r="M1180" s="9">
        <f>tbl_salesdata[[#This Row],[Units Sold]]*tbl_salesdata[[#This Row],[Unit Price]]</f>
        <v>2058271.5999999999</v>
      </c>
      <c r="N1180" s="9">
        <f>tbl_salesdata[[#This Row],[Total Sales]]-tbl_salesdata[[#This Row],[Total Cost]]</f>
        <v>510448.39999999991</v>
      </c>
      <c r="O1180">
        <f>tbl_salesdata[[#This Row],[Ship Date]]-tbl_salesdata[[#This Row],[Order Date]]</f>
        <v>20</v>
      </c>
      <c r="P1180">
        <f>WEEKDAY(tbl_salesdata[[#This Row],[Order Date]],2)</f>
        <v>2</v>
      </c>
      <c r="Q1180" t="str">
        <f>TEXT(tbl_salesdata[[#This Row],[Order Date]],"dddd")</f>
        <v>Tuesday</v>
      </c>
      <c r="R1180" t="str">
        <f>IF(tbl_salesdata[[#This Row],[Weekdaynum]]&gt;5,"Yes","No")</f>
        <v>No</v>
      </c>
    </row>
    <row r="1181" spans="1:18" hidden="1" x14ac:dyDescent="0.35">
      <c r="A1181">
        <v>418385398</v>
      </c>
      <c r="B1181" s="3">
        <v>43791</v>
      </c>
      <c r="C1181" s="3">
        <v>43805</v>
      </c>
      <c r="D1181" t="s">
        <v>199</v>
      </c>
      <c r="E1181" t="s">
        <v>29</v>
      </c>
      <c r="F1181" t="s">
        <v>56</v>
      </c>
      <c r="G1181" t="s">
        <v>18</v>
      </c>
      <c r="H1181" t="s">
        <v>15</v>
      </c>
      <c r="I1181" s="9">
        <v>8392</v>
      </c>
      <c r="J1181" s="9">
        <v>9.33</v>
      </c>
      <c r="K1181" s="9">
        <v>6.92</v>
      </c>
      <c r="L1181" s="9">
        <f>tbl_salesdata[[#This Row],[Units Sold]]*tbl_salesdata[[#This Row],[Unit Cost]]</f>
        <v>58072.639999999999</v>
      </c>
      <c r="M1181" s="9">
        <f>tbl_salesdata[[#This Row],[Units Sold]]*tbl_salesdata[[#This Row],[Unit Price]]</f>
        <v>78297.36</v>
      </c>
      <c r="N1181" s="9">
        <f>tbl_salesdata[[#This Row],[Total Sales]]-tbl_salesdata[[#This Row],[Total Cost]]</f>
        <v>20224.72</v>
      </c>
      <c r="O1181">
        <f>tbl_salesdata[[#This Row],[Ship Date]]-tbl_salesdata[[#This Row],[Order Date]]</f>
        <v>14</v>
      </c>
      <c r="P1181">
        <f>WEEKDAY(tbl_salesdata[[#This Row],[Order Date]],2)</f>
        <v>5</v>
      </c>
      <c r="Q1181" t="str">
        <f>TEXT(tbl_salesdata[[#This Row],[Order Date]],"dddd")</f>
        <v>Friday</v>
      </c>
      <c r="R1181" t="str">
        <f>IF(tbl_salesdata[[#This Row],[Weekdaynum]]&gt;5,"Yes","No")</f>
        <v>No</v>
      </c>
    </row>
    <row r="1182" spans="1:18" hidden="1" x14ac:dyDescent="0.35">
      <c r="A1182">
        <v>522089898</v>
      </c>
      <c r="B1182" s="3">
        <v>43752</v>
      </c>
      <c r="C1182" s="3">
        <v>43760</v>
      </c>
      <c r="D1182" t="s">
        <v>186</v>
      </c>
      <c r="E1182" t="s">
        <v>38</v>
      </c>
      <c r="F1182" t="s">
        <v>56</v>
      </c>
      <c r="G1182" t="s">
        <v>14</v>
      </c>
      <c r="H1182" t="s">
        <v>19</v>
      </c>
      <c r="I1182" s="9">
        <v>6858</v>
      </c>
      <c r="J1182" s="9">
        <v>9.33</v>
      </c>
      <c r="K1182" s="9">
        <v>6.92</v>
      </c>
      <c r="L1182" s="9">
        <f>tbl_salesdata[[#This Row],[Units Sold]]*tbl_salesdata[[#This Row],[Unit Cost]]</f>
        <v>47457.36</v>
      </c>
      <c r="M1182" s="9">
        <f>tbl_salesdata[[#This Row],[Units Sold]]*tbl_salesdata[[#This Row],[Unit Price]]</f>
        <v>63985.14</v>
      </c>
      <c r="N1182" s="9">
        <f>tbl_salesdata[[#This Row],[Total Sales]]-tbl_salesdata[[#This Row],[Total Cost]]</f>
        <v>16527.78</v>
      </c>
      <c r="O1182">
        <f>tbl_salesdata[[#This Row],[Ship Date]]-tbl_salesdata[[#This Row],[Order Date]]</f>
        <v>8</v>
      </c>
      <c r="P1182">
        <f>WEEKDAY(tbl_salesdata[[#This Row],[Order Date]],2)</f>
        <v>1</v>
      </c>
      <c r="Q1182" t="str">
        <f>TEXT(tbl_salesdata[[#This Row],[Order Date]],"dddd")</f>
        <v>Monday</v>
      </c>
      <c r="R1182" t="str">
        <f>IF(tbl_salesdata[[#This Row],[Weekdaynum]]&gt;5,"Yes","No")</f>
        <v>No</v>
      </c>
    </row>
    <row r="1183" spans="1:18" hidden="1" x14ac:dyDescent="0.35">
      <c r="A1183">
        <v>263643825</v>
      </c>
      <c r="B1183" s="3">
        <v>42138</v>
      </c>
      <c r="C1183" s="3">
        <v>42153</v>
      </c>
      <c r="D1183" t="s">
        <v>202</v>
      </c>
      <c r="E1183" t="s">
        <v>38</v>
      </c>
      <c r="F1183" t="s">
        <v>68</v>
      </c>
      <c r="G1183" t="s">
        <v>14</v>
      </c>
      <c r="H1183" t="s">
        <v>26</v>
      </c>
      <c r="I1183" s="9">
        <v>6921</v>
      </c>
      <c r="J1183" s="9">
        <v>154.06</v>
      </c>
      <c r="K1183" s="9">
        <v>90.93</v>
      </c>
      <c r="L1183" s="9">
        <f>tbl_salesdata[[#This Row],[Units Sold]]*tbl_salesdata[[#This Row],[Unit Cost]]</f>
        <v>629326.53</v>
      </c>
      <c r="M1183" s="9">
        <f>tbl_salesdata[[#This Row],[Units Sold]]*tbl_salesdata[[#This Row],[Unit Price]]</f>
        <v>1066249.26</v>
      </c>
      <c r="N1183" s="9">
        <f>tbl_salesdata[[#This Row],[Total Sales]]-tbl_salesdata[[#This Row],[Total Cost]]</f>
        <v>436922.73</v>
      </c>
      <c r="O1183">
        <f>tbl_salesdata[[#This Row],[Ship Date]]-tbl_salesdata[[#This Row],[Order Date]]</f>
        <v>15</v>
      </c>
      <c r="P1183">
        <f>WEEKDAY(tbl_salesdata[[#This Row],[Order Date]],2)</f>
        <v>4</v>
      </c>
      <c r="Q1183" t="str">
        <f>TEXT(tbl_salesdata[[#This Row],[Order Date]],"dddd")</f>
        <v>Thursday</v>
      </c>
      <c r="R1183" t="str">
        <f>IF(tbl_salesdata[[#This Row],[Weekdaynum]]&gt;5,"Yes","No")</f>
        <v>No</v>
      </c>
    </row>
    <row r="1184" spans="1:18" hidden="1" x14ac:dyDescent="0.35">
      <c r="A1184">
        <v>947783505</v>
      </c>
      <c r="B1184" s="3">
        <v>43724</v>
      </c>
      <c r="C1184" s="3">
        <v>43733</v>
      </c>
      <c r="D1184" t="s">
        <v>180</v>
      </c>
      <c r="E1184" t="s">
        <v>24</v>
      </c>
      <c r="F1184" t="s">
        <v>13</v>
      </c>
      <c r="G1184" t="s">
        <v>18</v>
      </c>
      <c r="H1184" t="s">
        <v>19</v>
      </c>
      <c r="I1184" s="9">
        <v>9056</v>
      </c>
      <c r="J1184" s="9">
        <v>255.28</v>
      </c>
      <c r="K1184" s="9">
        <v>159.41999999999999</v>
      </c>
      <c r="L1184" s="9">
        <f>tbl_salesdata[[#This Row],[Units Sold]]*tbl_salesdata[[#This Row],[Unit Cost]]</f>
        <v>1443707.5199999998</v>
      </c>
      <c r="M1184" s="9">
        <f>tbl_salesdata[[#This Row],[Units Sold]]*tbl_salesdata[[#This Row],[Unit Price]]</f>
        <v>2311815.6800000002</v>
      </c>
      <c r="N1184" s="9">
        <f>tbl_salesdata[[#This Row],[Total Sales]]-tbl_salesdata[[#This Row],[Total Cost]]</f>
        <v>868108.16000000038</v>
      </c>
      <c r="O1184">
        <f>tbl_salesdata[[#This Row],[Ship Date]]-tbl_salesdata[[#This Row],[Order Date]]</f>
        <v>9</v>
      </c>
      <c r="P1184">
        <f>WEEKDAY(tbl_salesdata[[#This Row],[Order Date]],2)</f>
        <v>1</v>
      </c>
      <c r="Q1184" t="str">
        <f>TEXT(tbl_salesdata[[#This Row],[Order Date]],"dddd")</f>
        <v>Monday</v>
      </c>
      <c r="R1184" t="str">
        <f>IF(tbl_salesdata[[#This Row],[Weekdaynum]]&gt;5,"Yes","No")</f>
        <v>No</v>
      </c>
    </row>
    <row r="1185" spans="1:18" hidden="1" x14ac:dyDescent="0.35">
      <c r="A1185">
        <v>349557769</v>
      </c>
      <c r="B1185" s="3">
        <v>42486</v>
      </c>
      <c r="C1185" s="3">
        <v>42500</v>
      </c>
      <c r="D1185" t="s">
        <v>160</v>
      </c>
      <c r="E1185" t="s">
        <v>29</v>
      </c>
      <c r="F1185" t="s">
        <v>76</v>
      </c>
      <c r="G1185" t="s">
        <v>18</v>
      </c>
      <c r="H1185" t="s">
        <v>26</v>
      </c>
      <c r="I1185" s="9">
        <v>767</v>
      </c>
      <c r="J1185" s="9">
        <v>668.27</v>
      </c>
      <c r="K1185" s="9">
        <v>502.54</v>
      </c>
      <c r="L1185" s="9">
        <f>tbl_salesdata[[#This Row],[Units Sold]]*tbl_salesdata[[#This Row],[Unit Cost]]</f>
        <v>385448.18</v>
      </c>
      <c r="M1185" s="9">
        <f>tbl_salesdata[[#This Row],[Units Sold]]*tbl_salesdata[[#This Row],[Unit Price]]</f>
        <v>512563.08999999997</v>
      </c>
      <c r="N1185" s="9">
        <f>tbl_salesdata[[#This Row],[Total Sales]]-tbl_salesdata[[#This Row],[Total Cost]]</f>
        <v>127114.90999999997</v>
      </c>
      <c r="O1185">
        <f>tbl_salesdata[[#This Row],[Ship Date]]-tbl_salesdata[[#This Row],[Order Date]]</f>
        <v>14</v>
      </c>
      <c r="P1185">
        <f>WEEKDAY(tbl_salesdata[[#This Row],[Order Date]],2)</f>
        <v>2</v>
      </c>
      <c r="Q1185" t="str">
        <f>TEXT(tbl_salesdata[[#This Row],[Order Date]],"dddd")</f>
        <v>Tuesday</v>
      </c>
      <c r="R1185" t="str">
        <f>IF(tbl_salesdata[[#This Row],[Weekdaynum]]&gt;5,"Yes","No")</f>
        <v>No</v>
      </c>
    </row>
    <row r="1186" spans="1:18" hidden="1" x14ac:dyDescent="0.35">
      <c r="A1186">
        <v>364327943</v>
      </c>
      <c r="B1186" s="3">
        <v>42596</v>
      </c>
      <c r="C1186" s="3">
        <v>42600</v>
      </c>
      <c r="D1186" t="s">
        <v>93</v>
      </c>
      <c r="E1186" t="s">
        <v>29</v>
      </c>
      <c r="F1186" t="s">
        <v>33</v>
      </c>
      <c r="G1186" t="s">
        <v>18</v>
      </c>
      <c r="H1186" t="s">
        <v>34</v>
      </c>
      <c r="I1186" s="9">
        <v>1589</v>
      </c>
      <c r="J1186" s="9">
        <v>109.28</v>
      </c>
      <c r="K1186" s="9">
        <v>35.840000000000003</v>
      </c>
      <c r="L1186" s="9">
        <f>tbl_salesdata[[#This Row],[Units Sold]]*tbl_salesdata[[#This Row],[Unit Cost]]</f>
        <v>56949.760000000002</v>
      </c>
      <c r="M1186" s="9">
        <f>tbl_salesdata[[#This Row],[Units Sold]]*tbl_salesdata[[#This Row],[Unit Price]]</f>
        <v>173645.92</v>
      </c>
      <c r="N1186" s="9">
        <f>tbl_salesdata[[#This Row],[Total Sales]]-tbl_salesdata[[#This Row],[Total Cost]]</f>
        <v>116696.16</v>
      </c>
      <c r="O1186">
        <f>tbl_salesdata[[#This Row],[Ship Date]]-tbl_salesdata[[#This Row],[Order Date]]</f>
        <v>4</v>
      </c>
      <c r="P1186">
        <f>WEEKDAY(tbl_salesdata[[#This Row],[Order Date]],2)</f>
        <v>7</v>
      </c>
      <c r="Q1186" t="str">
        <f>TEXT(tbl_salesdata[[#This Row],[Order Date]],"dddd")</f>
        <v>Sunday</v>
      </c>
      <c r="R1186" t="str">
        <f>IF(tbl_salesdata[[#This Row],[Weekdaynum]]&gt;5,"Yes","No")</f>
        <v>Yes</v>
      </c>
    </row>
    <row r="1187" spans="1:18" hidden="1" x14ac:dyDescent="0.35">
      <c r="A1187">
        <v>257767856</v>
      </c>
      <c r="B1187" s="3">
        <v>44153</v>
      </c>
      <c r="C1187" s="3">
        <v>44158</v>
      </c>
      <c r="D1187" t="s">
        <v>186</v>
      </c>
      <c r="E1187" t="s">
        <v>38</v>
      </c>
      <c r="F1187" t="s">
        <v>30</v>
      </c>
      <c r="G1187" t="s">
        <v>14</v>
      </c>
      <c r="H1187" t="s">
        <v>15</v>
      </c>
      <c r="I1187" s="9">
        <v>8092</v>
      </c>
      <c r="J1187" s="9">
        <v>81.73</v>
      </c>
      <c r="K1187" s="9">
        <v>56.67</v>
      </c>
      <c r="L1187" s="9">
        <f>tbl_salesdata[[#This Row],[Units Sold]]*tbl_salesdata[[#This Row],[Unit Cost]]</f>
        <v>458573.64</v>
      </c>
      <c r="M1187" s="9">
        <f>tbl_salesdata[[#This Row],[Units Sold]]*tbl_salesdata[[#This Row],[Unit Price]]</f>
        <v>661359.16</v>
      </c>
      <c r="N1187" s="9">
        <f>tbl_salesdata[[#This Row],[Total Sales]]-tbl_salesdata[[#This Row],[Total Cost]]</f>
        <v>202785.52000000002</v>
      </c>
      <c r="O1187">
        <f>tbl_salesdata[[#This Row],[Ship Date]]-tbl_salesdata[[#This Row],[Order Date]]</f>
        <v>5</v>
      </c>
      <c r="P1187">
        <f>WEEKDAY(tbl_salesdata[[#This Row],[Order Date]],2)</f>
        <v>3</v>
      </c>
      <c r="Q1187" t="str">
        <f>TEXT(tbl_salesdata[[#This Row],[Order Date]],"dddd")</f>
        <v>Wednesday</v>
      </c>
      <c r="R1187" t="str">
        <f>IF(tbl_salesdata[[#This Row],[Weekdaynum]]&gt;5,"Yes","No")</f>
        <v>No</v>
      </c>
    </row>
    <row r="1188" spans="1:18" hidden="1" x14ac:dyDescent="0.35">
      <c r="A1188">
        <v>715863835</v>
      </c>
      <c r="B1188" s="3">
        <v>43837</v>
      </c>
      <c r="C1188" s="3">
        <v>43852</v>
      </c>
      <c r="D1188" t="s">
        <v>172</v>
      </c>
      <c r="E1188" t="s">
        <v>21</v>
      </c>
      <c r="F1188" t="s">
        <v>68</v>
      </c>
      <c r="G1188" t="s">
        <v>14</v>
      </c>
      <c r="H1188" t="s">
        <v>19</v>
      </c>
      <c r="I1188" s="9">
        <v>8872</v>
      </c>
      <c r="J1188" s="9">
        <v>154.06</v>
      </c>
      <c r="K1188" s="9">
        <v>90.93</v>
      </c>
      <c r="L1188" s="9">
        <f>tbl_salesdata[[#This Row],[Units Sold]]*tbl_salesdata[[#This Row],[Unit Cost]]</f>
        <v>806730.96000000008</v>
      </c>
      <c r="M1188" s="9">
        <f>tbl_salesdata[[#This Row],[Units Sold]]*tbl_salesdata[[#This Row],[Unit Price]]</f>
        <v>1366820.32</v>
      </c>
      <c r="N1188" s="9">
        <f>tbl_salesdata[[#This Row],[Total Sales]]-tbl_salesdata[[#This Row],[Total Cost]]</f>
        <v>560089.36</v>
      </c>
      <c r="O1188">
        <f>tbl_salesdata[[#This Row],[Ship Date]]-tbl_salesdata[[#This Row],[Order Date]]</f>
        <v>15</v>
      </c>
      <c r="P1188">
        <f>WEEKDAY(tbl_salesdata[[#This Row],[Order Date]],2)</f>
        <v>2</v>
      </c>
      <c r="Q1188" t="str">
        <f>TEXT(tbl_salesdata[[#This Row],[Order Date]],"dddd")</f>
        <v>Tuesday</v>
      </c>
      <c r="R1188" t="str">
        <f>IF(tbl_salesdata[[#This Row],[Weekdaynum]]&gt;5,"Yes","No")</f>
        <v>No</v>
      </c>
    </row>
    <row r="1189" spans="1:18" hidden="1" x14ac:dyDescent="0.35">
      <c r="A1189">
        <v>694914710</v>
      </c>
      <c r="B1189" s="3">
        <v>44796</v>
      </c>
      <c r="C1189" s="3">
        <v>44806</v>
      </c>
      <c r="D1189" t="s">
        <v>156</v>
      </c>
      <c r="E1189" t="s">
        <v>21</v>
      </c>
      <c r="F1189" t="s">
        <v>42</v>
      </c>
      <c r="G1189" t="s">
        <v>18</v>
      </c>
      <c r="H1189" t="s">
        <v>19</v>
      </c>
      <c r="I1189" s="9">
        <v>9560</v>
      </c>
      <c r="J1189" s="9">
        <v>437.2</v>
      </c>
      <c r="K1189" s="9">
        <v>263.33</v>
      </c>
      <c r="L1189" s="9">
        <f>tbl_salesdata[[#This Row],[Units Sold]]*tbl_salesdata[[#This Row],[Unit Cost]]</f>
        <v>2517434.7999999998</v>
      </c>
      <c r="M1189" s="9">
        <f>tbl_salesdata[[#This Row],[Units Sold]]*tbl_salesdata[[#This Row],[Unit Price]]</f>
        <v>4179632</v>
      </c>
      <c r="N1189" s="9">
        <f>tbl_salesdata[[#This Row],[Total Sales]]-tbl_salesdata[[#This Row],[Total Cost]]</f>
        <v>1662197.2000000002</v>
      </c>
      <c r="O1189">
        <f>tbl_salesdata[[#This Row],[Ship Date]]-tbl_salesdata[[#This Row],[Order Date]]</f>
        <v>10</v>
      </c>
      <c r="P1189">
        <f>WEEKDAY(tbl_salesdata[[#This Row],[Order Date]],2)</f>
        <v>2</v>
      </c>
      <c r="Q1189" t="str">
        <f>TEXT(tbl_salesdata[[#This Row],[Order Date]],"dddd")</f>
        <v>Tuesday</v>
      </c>
      <c r="R1189" t="str">
        <f>IF(tbl_salesdata[[#This Row],[Weekdaynum]]&gt;5,"Yes","No")</f>
        <v>No</v>
      </c>
    </row>
    <row r="1190" spans="1:18" hidden="1" x14ac:dyDescent="0.35">
      <c r="A1190">
        <v>571531808</v>
      </c>
      <c r="B1190" s="3">
        <v>43104</v>
      </c>
      <c r="C1190" s="3">
        <v>43112</v>
      </c>
      <c r="D1190" t="s">
        <v>185</v>
      </c>
      <c r="E1190" t="s">
        <v>38</v>
      </c>
      <c r="F1190" t="s">
        <v>13</v>
      </c>
      <c r="G1190" t="s">
        <v>18</v>
      </c>
      <c r="H1190" t="s">
        <v>15</v>
      </c>
      <c r="I1190" s="9">
        <v>7818</v>
      </c>
      <c r="J1190" s="9">
        <v>255.28</v>
      </c>
      <c r="K1190" s="9">
        <v>159.41999999999999</v>
      </c>
      <c r="L1190" s="9">
        <f>tbl_salesdata[[#This Row],[Units Sold]]*tbl_salesdata[[#This Row],[Unit Cost]]</f>
        <v>1246345.5599999998</v>
      </c>
      <c r="M1190" s="9">
        <f>tbl_salesdata[[#This Row],[Units Sold]]*tbl_salesdata[[#This Row],[Unit Price]]</f>
        <v>1995779.04</v>
      </c>
      <c r="N1190" s="9">
        <f>tbl_salesdata[[#This Row],[Total Sales]]-tbl_salesdata[[#This Row],[Total Cost]]</f>
        <v>749433.48000000021</v>
      </c>
      <c r="O1190">
        <f>tbl_salesdata[[#This Row],[Ship Date]]-tbl_salesdata[[#This Row],[Order Date]]</f>
        <v>8</v>
      </c>
      <c r="P1190">
        <f>WEEKDAY(tbl_salesdata[[#This Row],[Order Date]],2)</f>
        <v>4</v>
      </c>
      <c r="Q1190" t="str">
        <f>TEXT(tbl_salesdata[[#This Row],[Order Date]],"dddd")</f>
        <v>Thursday</v>
      </c>
      <c r="R1190" t="str">
        <f>IF(tbl_salesdata[[#This Row],[Weekdaynum]]&gt;5,"Yes","No")</f>
        <v>No</v>
      </c>
    </row>
    <row r="1191" spans="1:18" hidden="1" x14ac:dyDescent="0.35">
      <c r="A1191">
        <v>792638957</v>
      </c>
      <c r="B1191" s="3">
        <v>42766</v>
      </c>
      <c r="C1191" s="3">
        <v>42773</v>
      </c>
      <c r="D1191" t="s">
        <v>85</v>
      </c>
      <c r="E1191" t="s">
        <v>12</v>
      </c>
      <c r="F1191" t="s">
        <v>25</v>
      </c>
      <c r="G1191" t="s">
        <v>14</v>
      </c>
      <c r="H1191" t="s">
        <v>19</v>
      </c>
      <c r="I1191" s="9">
        <v>8336</v>
      </c>
      <c r="J1191" s="9">
        <v>205.7</v>
      </c>
      <c r="K1191" s="9">
        <v>117.11</v>
      </c>
      <c r="L1191" s="9">
        <f>tbl_salesdata[[#This Row],[Units Sold]]*tbl_salesdata[[#This Row],[Unit Cost]]</f>
        <v>976228.96</v>
      </c>
      <c r="M1191" s="9">
        <f>tbl_salesdata[[#This Row],[Units Sold]]*tbl_salesdata[[#This Row],[Unit Price]]</f>
        <v>1714715.2</v>
      </c>
      <c r="N1191" s="9">
        <f>tbl_salesdata[[#This Row],[Total Sales]]-tbl_salesdata[[#This Row],[Total Cost]]</f>
        <v>738486.24</v>
      </c>
      <c r="O1191">
        <f>tbl_salesdata[[#This Row],[Ship Date]]-tbl_salesdata[[#This Row],[Order Date]]</f>
        <v>7</v>
      </c>
      <c r="P1191">
        <f>WEEKDAY(tbl_salesdata[[#This Row],[Order Date]],2)</f>
        <v>2</v>
      </c>
      <c r="Q1191" t="str">
        <f>TEXT(tbl_salesdata[[#This Row],[Order Date]],"dddd")</f>
        <v>Tuesday</v>
      </c>
      <c r="R1191" t="str">
        <f>IF(tbl_salesdata[[#This Row],[Weekdaynum]]&gt;5,"Yes","No")</f>
        <v>No</v>
      </c>
    </row>
    <row r="1192" spans="1:18" x14ac:dyDescent="0.35">
      <c r="A1192">
        <v>537435138</v>
      </c>
      <c r="B1192" s="3">
        <v>43708</v>
      </c>
      <c r="C1192" s="3">
        <v>43722</v>
      </c>
      <c r="D1192" t="s">
        <v>146</v>
      </c>
      <c r="E1192" t="s">
        <v>29</v>
      </c>
      <c r="F1192" t="s">
        <v>13</v>
      </c>
      <c r="G1192" t="s">
        <v>14</v>
      </c>
      <c r="H1192" t="s">
        <v>26</v>
      </c>
      <c r="I1192" s="9">
        <v>7855</v>
      </c>
      <c r="J1192" s="9">
        <v>255.28</v>
      </c>
      <c r="K1192" s="9">
        <v>159.41999999999999</v>
      </c>
      <c r="L1192" s="9">
        <f>tbl_salesdata[[#This Row],[Units Sold]]*tbl_salesdata[[#This Row],[Unit Cost]]</f>
        <v>1252244.0999999999</v>
      </c>
      <c r="M1192" s="9">
        <f>tbl_salesdata[[#This Row],[Units Sold]]*tbl_salesdata[[#This Row],[Unit Price]]</f>
        <v>2005224.4</v>
      </c>
      <c r="N1192" s="9">
        <f>tbl_salesdata[[#This Row],[Total Sales]]-tbl_salesdata[[#This Row],[Total Cost]]</f>
        <v>752980.3</v>
      </c>
      <c r="O1192">
        <f>tbl_salesdata[[#This Row],[Ship Date]]-tbl_salesdata[[#This Row],[Order Date]]</f>
        <v>14</v>
      </c>
      <c r="P1192">
        <f>WEEKDAY(tbl_salesdata[[#This Row],[Order Date]],2)</f>
        <v>6</v>
      </c>
      <c r="Q1192" t="str">
        <f>TEXT(tbl_salesdata[[#This Row],[Order Date]],"dddd")</f>
        <v>Saturday</v>
      </c>
      <c r="R1192" t="str">
        <f>IF(tbl_salesdata[[#This Row],[Weekdaynum]]&gt;5,"Yes","No")</f>
        <v>Yes</v>
      </c>
    </row>
    <row r="1193" spans="1:18" hidden="1" x14ac:dyDescent="0.35">
      <c r="A1193">
        <v>807581222</v>
      </c>
      <c r="B1193" s="3">
        <v>44305</v>
      </c>
      <c r="C1193" s="3">
        <v>44311</v>
      </c>
      <c r="D1193" t="s">
        <v>90</v>
      </c>
      <c r="E1193" t="s">
        <v>38</v>
      </c>
      <c r="F1193" t="s">
        <v>17</v>
      </c>
      <c r="G1193" t="s">
        <v>18</v>
      </c>
      <c r="H1193" t="s">
        <v>34</v>
      </c>
      <c r="I1193" s="9">
        <v>85</v>
      </c>
      <c r="J1193" s="9">
        <v>152.58000000000001</v>
      </c>
      <c r="K1193" s="9">
        <v>97.44</v>
      </c>
      <c r="L1193" s="9">
        <f>tbl_salesdata[[#This Row],[Units Sold]]*tbl_salesdata[[#This Row],[Unit Cost]]</f>
        <v>8282.4</v>
      </c>
      <c r="M1193" s="9">
        <f>tbl_salesdata[[#This Row],[Units Sold]]*tbl_salesdata[[#This Row],[Unit Price]]</f>
        <v>12969.300000000001</v>
      </c>
      <c r="N1193" s="9">
        <f>tbl_salesdata[[#This Row],[Total Sales]]-tbl_salesdata[[#This Row],[Total Cost]]</f>
        <v>4686.9000000000015</v>
      </c>
      <c r="O1193">
        <f>tbl_salesdata[[#This Row],[Ship Date]]-tbl_salesdata[[#This Row],[Order Date]]</f>
        <v>6</v>
      </c>
      <c r="P1193">
        <f>WEEKDAY(tbl_salesdata[[#This Row],[Order Date]],2)</f>
        <v>1</v>
      </c>
      <c r="Q1193" t="str">
        <f>TEXT(tbl_salesdata[[#This Row],[Order Date]],"dddd")</f>
        <v>Monday</v>
      </c>
      <c r="R1193" t="str">
        <f>IF(tbl_salesdata[[#This Row],[Weekdaynum]]&gt;5,"Yes","No")</f>
        <v>No</v>
      </c>
    </row>
    <row r="1194" spans="1:18" hidden="1" x14ac:dyDescent="0.35">
      <c r="A1194">
        <v>496826493</v>
      </c>
      <c r="B1194" s="3">
        <v>44132</v>
      </c>
      <c r="C1194" s="3">
        <v>44139</v>
      </c>
      <c r="D1194" t="s">
        <v>215</v>
      </c>
      <c r="E1194" t="s">
        <v>21</v>
      </c>
      <c r="F1194" t="s">
        <v>56</v>
      </c>
      <c r="G1194" t="s">
        <v>14</v>
      </c>
      <c r="H1194" t="s">
        <v>26</v>
      </c>
      <c r="I1194" s="9">
        <v>855</v>
      </c>
      <c r="J1194" s="9">
        <v>9.33</v>
      </c>
      <c r="K1194" s="9">
        <v>6.92</v>
      </c>
      <c r="L1194" s="9">
        <f>tbl_salesdata[[#This Row],[Units Sold]]*tbl_salesdata[[#This Row],[Unit Cost]]</f>
        <v>5916.6</v>
      </c>
      <c r="M1194" s="9">
        <f>tbl_salesdata[[#This Row],[Units Sold]]*tbl_salesdata[[#This Row],[Unit Price]]</f>
        <v>7977.15</v>
      </c>
      <c r="N1194" s="9">
        <f>tbl_salesdata[[#This Row],[Total Sales]]-tbl_salesdata[[#This Row],[Total Cost]]</f>
        <v>2060.5499999999993</v>
      </c>
      <c r="O1194">
        <f>tbl_salesdata[[#This Row],[Ship Date]]-tbl_salesdata[[#This Row],[Order Date]]</f>
        <v>7</v>
      </c>
      <c r="P1194">
        <f>WEEKDAY(tbl_salesdata[[#This Row],[Order Date]],2)</f>
        <v>3</v>
      </c>
      <c r="Q1194" t="str">
        <f>TEXT(tbl_salesdata[[#This Row],[Order Date]],"dddd")</f>
        <v>Wednesday</v>
      </c>
      <c r="R1194" t="str">
        <f>IF(tbl_salesdata[[#This Row],[Weekdaynum]]&gt;5,"Yes","No")</f>
        <v>No</v>
      </c>
    </row>
    <row r="1195" spans="1:18" hidden="1" x14ac:dyDescent="0.35">
      <c r="A1195">
        <v>321382129</v>
      </c>
      <c r="B1195" s="3">
        <v>43875</v>
      </c>
      <c r="C1195" s="3">
        <v>43881</v>
      </c>
      <c r="D1195" t="s">
        <v>208</v>
      </c>
      <c r="E1195" t="s">
        <v>12</v>
      </c>
      <c r="F1195" t="s">
        <v>17</v>
      </c>
      <c r="G1195" t="s">
        <v>14</v>
      </c>
      <c r="H1195" t="s">
        <v>19</v>
      </c>
      <c r="I1195" s="9">
        <v>2969</v>
      </c>
      <c r="J1195" s="9">
        <v>152.58000000000001</v>
      </c>
      <c r="K1195" s="9">
        <v>97.44</v>
      </c>
      <c r="L1195" s="9">
        <f>tbl_salesdata[[#This Row],[Units Sold]]*tbl_salesdata[[#This Row],[Unit Cost]]</f>
        <v>289299.36</v>
      </c>
      <c r="M1195" s="9">
        <f>tbl_salesdata[[#This Row],[Units Sold]]*tbl_salesdata[[#This Row],[Unit Price]]</f>
        <v>453010.02</v>
      </c>
      <c r="N1195" s="9">
        <f>tbl_salesdata[[#This Row],[Total Sales]]-tbl_salesdata[[#This Row],[Total Cost]]</f>
        <v>163710.66000000003</v>
      </c>
      <c r="O1195">
        <f>tbl_salesdata[[#This Row],[Ship Date]]-tbl_salesdata[[#This Row],[Order Date]]</f>
        <v>6</v>
      </c>
      <c r="P1195">
        <f>WEEKDAY(tbl_salesdata[[#This Row],[Order Date]],2)</f>
        <v>5</v>
      </c>
      <c r="Q1195" t="str">
        <f>TEXT(tbl_salesdata[[#This Row],[Order Date]],"dddd")</f>
        <v>Friday</v>
      </c>
      <c r="R1195" t="str">
        <f>IF(tbl_salesdata[[#This Row],[Weekdaynum]]&gt;5,"Yes","No")</f>
        <v>No</v>
      </c>
    </row>
    <row r="1196" spans="1:18" hidden="1" x14ac:dyDescent="0.35">
      <c r="A1196">
        <v>629734456</v>
      </c>
      <c r="B1196" s="3">
        <v>42750</v>
      </c>
      <c r="C1196" s="3">
        <v>42771</v>
      </c>
      <c r="D1196" t="s">
        <v>64</v>
      </c>
      <c r="E1196" t="s">
        <v>29</v>
      </c>
      <c r="F1196" t="s">
        <v>56</v>
      </c>
      <c r="G1196" t="s">
        <v>14</v>
      </c>
      <c r="H1196" t="s">
        <v>15</v>
      </c>
      <c r="I1196" s="9">
        <v>1274</v>
      </c>
      <c r="J1196" s="9">
        <v>9.33</v>
      </c>
      <c r="K1196" s="9">
        <v>6.92</v>
      </c>
      <c r="L1196" s="9">
        <f>tbl_salesdata[[#This Row],[Units Sold]]*tbl_salesdata[[#This Row],[Unit Cost]]</f>
        <v>8816.08</v>
      </c>
      <c r="M1196" s="9">
        <f>tbl_salesdata[[#This Row],[Units Sold]]*tbl_salesdata[[#This Row],[Unit Price]]</f>
        <v>11886.42</v>
      </c>
      <c r="N1196" s="9">
        <f>tbl_salesdata[[#This Row],[Total Sales]]-tbl_salesdata[[#This Row],[Total Cost]]</f>
        <v>3070.34</v>
      </c>
      <c r="O1196">
        <f>tbl_salesdata[[#This Row],[Ship Date]]-tbl_salesdata[[#This Row],[Order Date]]</f>
        <v>21</v>
      </c>
      <c r="P1196">
        <f>WEEKDAY(tbl_salesdata[[#This Row],[Order Date]],2)</f>
        <v>7</v>
      </c>
      <c r="Q1196" t="str">
        <f>TEXT(tbl_salesdata[[#This Row],[Order Date]],"dddd")</f>
        <v>Sunday</v>
      </c>
      <c r="R1196" t="str">
        <f>IF(tbl_salesdata[[#This Row],[Weekdaynum]]&gt;5,"Yes","No")</f>
        <v>Yes</v>
      </c>
    </row>
    <row r="1197" spans="1:18" x14ac:dyDescent="0.35">
      <c r="A1197">
        <v>708899104</v>
      </c>
      <c r="B1197" s="3">
        <v>44919</v>
      </c>
      <c r="C1197" s="3">
        <v>44939</v>
      </c>
      <c r="D1197" t="s">
        <v>161</v>
      </c>
      <c r="E1197" t="s">
        <v>24</v>
      </c>
      <c r="F1197" t="s">
        <v>13</v>
      </c>
      <c r="G1197" t="s">
        <v>18</v>
      </c>
      <c r="H1197" t="s">
        <v>15</v>
      </c>
      <c r="I1197" s="9">
        <v>7853</v>
      </c>
      <c r="J1197" s="9">
        <v>255.28</v>
      </c>
      <c r="K1197" s="9">
        <v>159.41999999999999</v>
      </c>
      <c r="L1197" s="9">
        <f>tbl_salesdata[[#This Row],[Units Sold]]*tbl_salesdata[[#This Row],[Unit Cost]]</f>
        <v>1251925.26</v>
      </c>
      <c r="M1197" s="9">
        <f>tbl_salesdata[[#This Row],[Units Sold]]*tbl_salesdata[[#This Row],[Unit Price]]</f>
        <v>2004713.84</v>
      </c>
      <c r="N1197" s="9">
        <f>tbl_salesdata[[#This Row],[Total Sales]]-tbl_salesdata[[#This Row],[Total Cost]]</f>
        <v>752788.58000000007</v>
      </c>
      <c r="O1197">
        <f>tbl_salesdata[[#This Row],[Ship Date]]-tbl_salesdata[[#This Row],[Order Date]]</f>
        <v>20</v>
      </c>
      <c r="P1197">
        <f>WEEKDAY(tbl_salesdata[[#This Row],[Order Date]],2)</f>
        <v>6</v>
      </c>
      <c r="Q1197" t="str">
        <f>TEXT(tbl_salesdata[[#This Row],[Order Date]],"dddd")</f>
        <v>Saturday</v>
      </c>
      <c r="R1197" t="str">
        <f>IF(tbl_salesdata[[#This Row],[Weekdaynum]]&gt;5,"Yes","No")</f>
        <v>Yes</v>
      </c>
    </row>
    <row r="1198" spans="1:18" hidden="1" x14ac:dyDescent="0.35">
      <c r="A1198">
        <v>393336999</v>
      </c>
      <c r="B1198" s="3">
        <v>43959</v>
      </c>
      <c r="C1198" s="3">
        <v>43975</v>
      </c>
      <c r="D1198" t="s">
        <v>194</v>
      </c>
      <c r="E1198" t="s">
        <v>32</v>
      </c>
      <c r="F1198" t="s">
        <v>30</v>
      </c>
      <c r="G1198" t="s">
        <v>18</v>
      </c>
      <c r="H1198" t="s">
        <v>19</v>
      </c>
      <c r="I1198" s="9">
        <v>6014</v>
      </c>
      <c r="J1198" s="9">
        <v>81.73</v>
      </c>
      <c r="K1198" s="9">
        <v>56.67</v>
      </c>
      <c r="L1198" s="9">
        <f>tbl_salesdata[[#This Row],[Units Sold]]*tbl_salesdata[[#This Row],[Unit Cost]]</f>
        <v>340813.38</v>
      </c>
      <c r="M1198" s="9">
        <f>tbl_salesdata[[#This Row],[Units Sold]]*tbl_salesdata[[#This Row],[Unit Price]]</f>
        <v>491524.22000000003</v>
      </c>
      <c r="N1198" s="9">
        <f>tbl_salesdata[[#This Row],[Total Sales]]-tbl_salesdata[[#This Row],[Total Cost]]</f>
        <v>150710.84000000003</v>
      </c>
      <c r="O1198">
        <f>tbl_salesdata[[#This Row],[Ship Date]]-tbl_salesdata[[#This Row],[Order Date]]</f>
        <v>16</v>
      </c>
      <c r="P1198">
        <f>WEEKDAY(tbl_salesdata[[#This Row],[Order Date]],2)</f>
        <v>5</v>
      </c>
      <c r="Q1198" t="str">
        <f>TEXT(tbl_salesdata[[#This Row],[Order Date]],"dddd")</f>
        <v>Friday</v>
      </c>
      <c r="R1198" t="str">
        <f>IF(tbl_salesdata[[#This Row],[Weekdaynum]]&gt;5,"Yes","No")</f>
        <v>No</v>
      </c>
    </row>
    <row r="1199" spans="1:18" hidden="1" x14ac:dyDescent="0.35">
      <c r="A1199">
        <v>897122371</v>
      </c>
      <c r="B1199" s="3">
        <v>43986</v>
      </c>
      <c r="C1199" s="3">
        <v>44004</v>
      </c>
      <c r="D1199" t="s">
        <v>146</v>
      </c>
      <c r="E1199" t="s">
        <v>29</v>
      </c>
      <c r="F1199" t="s">
        <v>56</v>
      </c>
      <c r="G1199" t="s">
        <v>18</v>
      </c>
      <c r="H1199" t="s">
        <v>19</v>
      </c>
      <c r="I1199" s="9">
        <v>7300</v>
      </c>
      <c r="J1199" s="9">
        <v>9.33</v>
      </c>
      <c r="K1199" s="9">
        <v>6.92</v>
      </c>
      <c r="L1199" s="9">
        <f>tbl_salesdata[[#This Row],[Units Sold]]*tbl_salesdata[[#This Row],[Unit Cost]]</f>
        <v>50516</v>
      </c>
      <c r="M1199" s="9">
        <f>tbl_salesdata[[#This Row],[Units Sold]]*tbl_salesdata[[#This Row],[Unit Price]]</f>
        <v>68109</v>
      </c>
      <c r="N1199" s="9">
        <f>tbl_salesdata[[#This Row],[Total Sales]]-tbl_salesdata[[#This Row],[Total Cost]]</f>
        <v>17593</v>
      </c>
      <c r="O1199">
        <f>tbl_salesdata[[#This Row],[Ship Date]]-tbl_salesdata[[#This Row],[Order Date]]</f>
        <v>18</v>
      </c>
      <c r="P1199">
        <f>WEEKDAY(tbl_salesdata[[#This Row],[Order Date]],2)</f>
        <v>4</v>
      </c>
      <c r="Q1199" t="str">
        <f>TEXT(tbl_salesdata[[#This Row],[Order Date]],"dddd")</f>
        <v>Thursday</v>
      </c>
      <c r="R1199" t="str">
        <f>IF(tbl_salesdata[[#This Row],[Weekdaynum]]&gt;5,"Yes","No")</f>
        <v>No</v>
      </c>
    </row>
    <row r="1200" spans="1:18" x14ac:dyDescent="0.35">
      <c r="A1200">
        <v>525472486</v>
      </c>
      <c r="B1200" s="3">
        <v>42329</v>
      </c>
      <c r="C1200" s="3">
        <v>42331</v>
      </c>
      <c r="D1200" t="s">
        <v>175</v>
      </c>
      <c r="E1200" t="s">
        <v>21</v>
      </c>
      <c r="F1200" t="s">
        <v>13</v>
      </c>
      <c r="G1200" t="s">
        <v>14</v>
      </c>
      <c r="H1200" t="s">
        <v>15</v>
      </c>
      <c r="I1200" s="9">
        <v>7840</v>
      </c>
      <c r="J1200" s="9">
        <v>255.28</v>
      </c>
      <c r="K1200" s="9">
        <v>159.41999999999999</v>
      </c>
      <c r="L1200" s="9">
        <f>tbl_salesdata[[#This Row],[Units Sold]]*tbl_salesdata[[#This Row],[Unit Cost]]</f>
        <v>1249852.7999999998</v>
      </c>
      <c r="M1200" s="9">
        <f>tbl_salesdata[[#This Row],[Units Sold]]*tbl_salesdata[[#This Row],[Unit Price]]</f>
        <v>2001395.2</v>
      </c>
      <c r="N1200" s="9">
        <f>tbl_salesdata[[#This Row],[Total Sales]]-tbl_salesdata[[#This Row],[Total Cost]]</f>
        <v>751542.40000000014</v>
      </c>
      <c r="O1200">
        <f>tbl_salesdata[[#This Row],[Ship Date]]-tbl_salesdata[[#This Row],[Order Date]]</f>
        <v>2</v>
      </c>
      <c r="P1200">
        <f>WEEKDAY(tbl_salesdata[[#This Row],[Order Date]],2)</f>
        <v>6</v>
      </c>
      <c r="Q1200" t="str">
        <f>TEXT(tbl_salesdata[[#This Row],[Order Date]],"dddd")</f>
        <v>Saturday</v>
      </c>
      <c r="R1200" t="str">
        <f>IF(tbl_salesdata[[#This Row],[Weekdaynum]]&gt;5,"Yes","No")</f>
        <v>Yes</v>
      </c>
    </row>
    <row r="1201" spans="1:18" hidden="1" x14ac:dyDescent="0.35">
      <c r="A1201">
        <v>447342956</v>
      </c>
      <c r="B1201" s="3">
        <v>43691</v>
      </c>
      <c r="C1201" s="3">
        <v>43704</v>
      </c>
      <c r="D1201" t="s">
        <v>58</v>
      </c>
      <c r="E1201" t="s">
        <v>29</v>
      </c>
      <c r="F1201" t="s">
        <v>13</v>
      </c>
      <c r="G1201" t="s">
        <v>14</v>
      </c>
      <c r="H1201" t="s">
        <v>15</v>
      </c>
      <c r="I1201" s="9">
        <v>7576</v>
      </c>
      <c r="J1201" s="9">
        <v>255.28</v>
      </c>
      <c r="K1201" s="9">
        <v>159.41999999999999</v>
      </c>
      <c r="L1201" s="9">
        <f>tbl_salesdata[[#This Row],[Units Sold]]*tbl_salesdata[[#This Row],[Unit Cost]]</f>
        <v>1207765.92</v>
      </c>
      <c r="M1201" s="9">
        <f>tbl_salesdata[[#This Row],[Units Sold]]*tbl_salesdata[[#This Row],[Unit Price]]</f>
        <v>1934001.28</v>
      </c>
      <c r="N1201" s="9">
        <f>tbl_salesdata[[#This Row],[Total Sales]]-tbl_salesdata[[#This Row],[Total Cost]]</f>
        <v>726235.3600000001</v>
      </c>
      <c r="O1201">
        <f>tbl_salesdata[[#This Row],[Ship Date]]-tbl_salesdata[[#This Row],[Order Date]]</f>
        <v>13</v>
      </c>
      <c r="P1201">
        <f>WEEKDAY(tbl_salesdata[[#This Row],[Order Date]],2)</f>
        <v>3</v>
      </c>
      <c r="Q1201" t="str">
        <f>TEXT(tbl_salesdata[[#This Row],[Order Date]],"dddd")</f>
        <v>Wednesday</v>
      </c>
      <c r="R1201" t="str">
        <f>IF(tbl_salesdata[[#This Row],[Weekdaynum]]&gt;5,"Yes","No")</f>
        <v>No</v>
      </c>
    </row>
    <row r="1202" spans="1:18" hidden="1" x14ac:dyDescent="0.35">
      <c r="A1202">
        <v>514188325</v>
      </c>
      <c r="B1202" s="3">
        <v>44518</v>
      </c>
      <c r="C1202" s="3">
        <v>44527</v>
      </c>
      <c r="D1202" t="s">
        <v>201</v>
      </c>
      <c r="E1202" t="s">
        <v>24</v>
      </c>
      <c r="F1202" t="s">
        <v>68</v>
      </c>
      <c r="G1202" t="s">
        <v>14</v>
      </c>
      <c r="H1202" t="s">
        <v>15</v>
      </c>
      <c r="I1202" s="9">
        <v>8607</v>
      </c>
      <c r="J1202" s="9">
        <v>154.06</v>
      </c>
      <c r="K1202" s="9">
        <v>90.93</v>
      </c>
      <c r="L1202" s="9">
        <f>tbl_salesdata[[#This Row],[Units Sold]]*tbl_salesdata[[#This Row],[Unit Cost]]</f>
        <v>782634.51</v>
      </c>
      <c r="M1202" s="9">
        <f>tbl_salesdata[[#This Row],[Units Sold]]*tbl_salesdata[[#This Row],[Unit Price]]</f>
        <v>1325994.42</v>
      </c>
      <c r="N1202" s="9">
        <f>tbl_salesdata[[#This Row],[Total Sales]]-tbl_salesdata[[#This Row],[Total Cost]]</f>
        <v>543359.90999999992</v>
      </c>
      <c r="O1202">
        <f>tbl_salesdata[[#This Row],[Ship Date]]-tbl_salesdata[[#This Row],[Order Date]]</f>
        <v>9</v>
      </c>
      <c r="P1202">
        <f>WEEKDAY(tbl_salesdata[[#This Row],[Order Date]],2)</f>
        <v>4</v>
      </c>
      <c r="Q1202" t="str">
        <f>TEXT(tbl_salesdata[[#This Row],[Order Date]],"dddd")</f>
        <v>Thursday</v>
      </c>
      <c r="R1202" t="str">
        <f>IF(tbl_salesdata[[#This Row],[Weekdaynum]]&gt;5,"Yes","No")</f>
        <v>No</v>
      </c>
    </row>
    <row r="1203" spans="1:18" hidden="1" x14ac:dyDescent="0.35">
      <c r="A1203">
        <v>972984683</v>
      </c>
      <c r="B1203" s="3">
        <v>42839</v>
      </c>
      <c r="C1203" s="3">
        <v>42850</v>
      </c>
      <c r="D1203" t="s">
        <v>210</v>
      </c>
      <c r="E1203" t="s">
        <v>38</v>
      </c>
      <c r="F1203" t="s">
        <v>47</v>
      </c>
      <c r="G1203" t="s">
        <v>14</v>
      </c>
      <c r="H1203" t="s">
        <v>34</v>
      </c>
      <c r="I1203" s="9">
        <v>6644</v>
      </c>
      <c r="J1203" s="9">
        <v>421.89</v>
      </c>
      <c r="K1203" s="9">
        <v>364.69</v>
      </c>
      <c r="L1203" s="9">
        <f>tbl_salesdata[[#This Row],[Units Sold]]*tbl_salesdata[[#This Row],[Unit Cost]]</f>
        <v>2423000.36</v>
      </c>
      <c r="M1203" s="9">
        <f>tbl_salesdata[[#This Row],[Units Sold]]*tbl_salesdata[[#This Row],[Unit Price]]</f>
        <v>2803037.1599999997</v>
      </c>
      <c r="N1203" s="9">
        <f>tbl_salesdata[[#This Row],[Total Sales]]-tbl_salesdata[[#This Row],[Total Cost]]</f>
        <v>380036.79999999981</v>
      </c>
      <c r="O1203">
        <f>tbl_salesdata[[#This Row],[Ship Date]]-tbl_salesdata[[#This Row],[Order Date]]</f>
        <v>11</v>
      </c>
      <c r="P1203">
        <f>WEEKDAY(tbl_salesdata[[#This Row],[Order Date]],2)</f>
        <v>5</v>
      </c>
      <c r="Q1203" t="str">
        <f>TEXT(tbl_salesdata[[#This Row],[Order Date]],"dddd")</f>
        <v>Friday</v>
      </c>
      <c r="R1203" t="str">
        <f>IF(tbl_salesdata[[#This Row],[Weekdaynum]]&gt;5,"Yes","No")</f>
        <v>No</v>
      </c>
    </row>
    <row r="1204" spans="1:18" hidden="1" x14ac:dyDescent="0.35">
      <c r="A1204">
        <v>934718358</v>
      </c>
      <c r="B1204" s="3">
        <v>42340</v>
      </c>
      <c r="C1204" s="3">
        <v>42360</v>
      </c>
      <c r="D1204" t="s">
        <v>205</v>
      </c>
      <c r="E1204" t="s">
        <v>21</v>
      </c>
      <c r="F1204" t="s">
        <v>68</v>
      </c>
      <c r="G1204" t="s">
        <v>14</v>
      </c>
      <c r="H1204" t="s">
        <v>34</v>
      </c>
      <c r="I1204" s="9">
        <v>2789</v>
      </c>
      <c r="J1204" s="9">
        <v>154.06</v>
      </c>
      <c r="K1204" s="9">
        <v>90.93</v>
      </c>
      <c r="L1204" s="9">
        <f>tbl_salesdata[[#This Row],[Units Sold]]*tbl_salesdata[[#This Row],[Unit Cost]]</f>
        <v>253603.77000000002</v>
      </c>
      <c r="M1204" s="9">
        <f>tbl_salesdata[[#This Row],[Units Sold]]*tbl_salesdata[[#This Row],[Unit Price]]</f>
        <v>429673.34</v>
      </c>
      <c r="N1204" s="9">
        <f>tbl_salesdata[[#This Row],[Total Sales]]-tbl_salesdata[[#This Row],[Total Cost]]</f>
        <v>176069.57</v>
      </c>
      <c r="O1204">
        <f>tbl_salesdata[[#This Row],[Ship Date]]-tbl_salesdata[[#This Row],[Order Date]]</f>
        <v>20</v>
      </c>
      <c r="P1204">
        <f>WEEKDAY(tbl_salesdata[[#This Row],[Order Date]],2)</f>
        <v>3</v>
      </c>
      <c r="Q1204" t="str">
        <f>TEXT(tbl_salesdata[[#This Row],[Order Date]],"dddd")</f>
        <v>Wednesday</v>
      </c>
      <c r="R1204" t="str">
        <f>IF(tbl_salesdata[[#This Row],[Weekdaynum]]&gt;5,"Yes","No")</f>
        <v>No</v>
      </c>
    </row>
    <row r="1205" spans="1:18" hidden="1" x14ac:dyDescent="0.35">
      <c r="A1205">
        <v>480688178</v>
      </c>
      <c r="B1205" s="3">
        <v>43781</v>
      </c>
      <c r="C1205" s="3">
        <v>43788</v>
      </c>
      <c r="D1205" t="s">
        <v>137</v>
      </c>
      <c r="E1205" t="s">
        <v>38</v>
      </c>
      <c r="F1205" t="s">
        <v>17</v>
      </c>
      <c r="G1205" t="s">
        <v>18</v>
      </c>
      <c r="H1205" t="s">
        <v>15</v>
      </c>
      <c r="I1205" s="9">
        <v>5169</v>
      </c>
      <c r="J1205" s="9">
        <v>152.58000000000001</v>
      </c>
      <c r="K1205" s="9">
        <v>97.44</v>
      </c>
      <c r="L1205" s="9">
        <f>tbl_salesdata[[#This Row],[Units Sold]]*tbl_salesdata[[#This Row],[Unit Cost]]</f>
        <v>503667.36</v>
      </c>
      <c r="M1205" s="9">
        <f>tbl_salesdata[[#This Row],[Units Sold]]*tbl_salesdata[[#This Row],[Unit Price]]</f>
        <v>788686.02</v>
      </c>
      <c r="N1205" s="9">
        <f>tbl_salesdata[[#This Row],[Total Sales]]-tbl_salesdata[[#This Row],[Total Cost]]</f>
        <v>285018.66000000003</v>
      </c>
      <c r="O1205">
        <f>tbl_salesdata[[#This Row],[Ship Date]]-tbl_salesdata[[#This Row],[Order Date]]</f>
        <v>7</v>
      </c>
      <c r="P1205">
        <f>WEEKDAY(tbl_salesdata[[#This Row],[Order Date]],2)</f>
        <v>2</v>
      </c>
      <c r="Q1205" t="str">
        <f>TEXT(tbl_salesdata[[#This Row],[Order Date]],"dddd")</f>
        <v>Tuesday</v>
      </c>
      <c r="R1205" t="str">
        <f>IF(tbl_salesdata[[#This Row],[Weekdaynum]]&gt;5,"Yes","No")</f>
        <v>No</v>
      </c>
    </row>
    <row r="1206" spans="1:18" hidden="1" x14ac:dyDescent="0.35">
      <c r="A1206">
        <v>212505471</v>
      </c>
      <c r="B1206" s="3">
        <v>44817</v>
      </c>
      <c r="C1206" s="3">
        <v>44837</v>
      </c>
      <c r="D1206" t="s">
        <v>199</v>
      </c>
      <c r="E1206" t="s">
        <v>29</v>
      </c>
      <c r="F1206" t="s">
        <v>76</v>
      </c>
      <c r="G1206" t="s">
        <v>14</v>
      </c>
      <c r="H1206" t="s">
        <v>19</v>
      </c>
      <c r="I1206" s="9">
        <v>3946</v>
      </c>
      <c r="J1206" s="9">
        <v>668.27</v>
      </c>
      <c r="K1206" s="9">
        <v>502.54</v>
      </c>
      <c r="L1206" s="9">
        <f>tbl_salesdata[[#This Row],[Units Sold]]*tbl_salesdata[[#This Row],[Unit Cost]]</f>
        <v>1983022.84</v>
      </c>
      <c r="M1206" s="9">
        <f>tbl_salesdata[[#This Row],[Units Sold]]*tbl_salesdata[[#This Row],[Unit Price]]</f>
        <v>2636993.42</v>
      </c>
      <c r="N1206" s="9">
        <f>tbl_salesdata[[#This Row],[Total Sales]]-tbl_salesdata[[#This Row],[Total Cost]]</f>
        <v>653970.57999999984</v>
      </c>
      <c r="O1206">
        <f>tbl_salesdata[[#This Row],[Ship Date]]-tbl_salesdata[[#This Row],[Order Date]]</f>
        <v>20</v>
      </c>
      <c r="P1206">
        <f>WEEKDAY(tbl_salesdata[[#This Row],[Order Date]],2)</f>
        <v>2</v>
      </c>
      <c r="Q1206" t="str">
        <f>TEXT(tbl_salesdata[[#This Row],[Order Date]],"dddd")</f>
        <v>Tuesday</v>
      </c>
      <c r="R1206" t="str">
        <f>IF(tbl_salesdata[[#This Row],[Weekdaynum]]&gt;5,"Yes","No")</f>
        <v>No</v>
      </c>
    </row>
    <row r="1207" spans="1:18" x14ac:dyDescent="0.35">
      <c r="A1207">
        <v>443125665</v>
      </c>
      <c r="B1207" s="3">
        <v>43631</v>
      </c>
      <c r="C1207" s="3">
        <v>43638</v>
      </c>
      <c r="D1207" t="s">
        <v>103</v>
      </c>
      <c r="E1207" t="s">
        <v>21</v>
      </c>
      <c r="F1207" t="s">
        <v>25</v>
      </c>
      <c r="G1207" t="s">
        <v>18</v>
      </c>
      <c r="H1207" t="s">
        <v>15</v>
      </c>
      <c r="I1207" s="9">
        <v>9586</v>
      </c>
      <c r="J1207" s="9">
        <v>205.7</v>
      </c>
      <c r="K1207" s="9">
        <v>117.11</v>
      </c>
      <c r="L1207" s="9">
        <f>tbl_salesdata[[#This Row],[Units Sold]]*tbl_salesdata[[#This Row],[Unit Cost]]</f>
        <v>1122616.46</v>
      </c>
      <c r="M1207" s="9">
        <f>tbl_salesdata[[#This Row],[Units Sold]]*tbl_salesdata[[#This Row],[Unit Price]]</f>
        <v>1971840.2</v>
      </c>
      <c r="N1207" s="9">
        <f>tbl_salesdata[[#This Row],[Total Sales]]-tbl_salesdata[[#This Row],[Total Cost]]</f>
        <v>849223.74</v>
      </c>
      <c r="O1207">
        <f>tbl_salesdata[[#This Row],[Ship Date]]-tbl_salesdata[[#This Row],[Order Date]]</f>
        <v>7</v>
      </c>
      <c r="P1207">
        <f>WEEKDAY(tbl_salesdata[[#This Row],[Order Date]],2)</f>
        <v>6</v>
      </c>
      <c r="Q1207" t="str">
        <f>TEXT(tbl_salesdata[[#This Row],[Order Date]],"dddd")</f>
        <v>Saturday</v>
      </c>
      <c r="R1207" t="str">
        <f>IF(tbl_salesdata[[#This Row],[Weekdaynum]]&gt;5,"Yes","No")</f>
        <v>Yes</v>
      </c>
    </row>
    <row r="1208" spans="1:18" hidden="1" x14ac:dyDescent="0.35">
      <c r="A1208">
        <v>741690289</v>
      </c>
      <c r="B1208" s="3">
        <v>43913</v>
      </c>
      <c r="C1208" s="3">
        <v>43920</v>
      </c>
      <c r="D1208" t="s">
        <v>214</v>
      </c>
      <c r="E1208" t="s">
        <v>21</v>
      </c>
      <c r="F1208" t="s">
        <v>47</v>
      </c>
      <c r="G1208" t="s">
        <v>18</v>
      </c>
      <c r="H1208" t="s">
        <v>19</v>
      </c>
      <c r="I1208" s="9">
        <v>1494</v>
      </c>
      <c r="J1208" s="9">
        <v>421.89</v>
      </c>
      <c r="K1208" s="9">
        <v>364.69</v>
      </c>
      <c r="L1208" s="9">
        <f>tbl_salesdata[[#This Row],[Units Sold]]*tbl_salesdata[[#This Row],[Unit Cost]]</f>
        <v>544846.86</v>
      </c>
      <c r="M1208" s="9">
        <f>tbl_salesdata[[#This Row],[Units Sold]]*tbl_salesdata[[#This Row],[Unit Price]]</f>
        <v>630303.66</v>
      </c>
      <c r="N1208" s="9">
        <f>tbl_salesdata[[#This Row],[Total Sales]]-tbl_salesdata[[#This Row],[Total Cost]]</f>
        <v>85456.800000000047</v>
      </c>
      <c r="O1208">
        <f>tbl_salesdata[[#This Row],[Ship Date]]-tbl_salesdata[[#This Row],[Order Date]]</f>
        <v>7</v>
      </c>
      <c r="P1208">
        <f>WEEKDAY(tbl_salesdata[[#This Row],[Order Date]],2)</f>
        <v>1</v>
      </c>
      <c r="Q1208" t="str">
        <f>TEXT(tbl_salesdata[[#This Row],[Order Date]],"dddd")</f>
        <v>Monday</v>
      </c>
      <c r="R1208" t="str">
        <f>IF(tbl_salesdata[[#This Row],[Weekdaynum]]&gt;5,"Yes","No")</f>
        <v>No</v>
      </c>
    </row>
    <row r="1209" spans="1:18" hidden="1" x14ac:dyDescent="0.35">
      <c r="A1209">
        <v>393842971</v>
      </c>
      <c r="B1209" s="3">
        <v>44573</v>
      </c>
      <c r="C1209" s="3">
        <v>44593</v>
      </c>
      <c r="D1209" t="s">
        <v>103</v>
      </c>
      <c r="E1209" t="s">
        <v>21</v>
      </c>
      <c r="F1209" t="s">
        <v>33</v>
      </c>
      <c r="G1209" t="s">
        <v>18</v>
      </c>
      <c r="H1209" t="s">
        <v>26</v>
      </c>
      <c r="I1209" s="9">
        <v>5742</v>
      </c>
      <c r="J1209" s="9">
        <v>109.28</v>
      </c>
      <c r="K1209" s="9">
        <v>35.840000000000003</v>
      </c>
      <c r="L1209" s="9">
        <f>tbl_salesdata[[#This Row],[Units Sold]]*tbl_salesdata[[#This Row],[Unit Cost]]</f>
        <v>205793.28000000003</v>
      </c>
      <c r="M1209" s="9">
        <f>tbl_salesdata[[#This Row],[Units Sold]]*tbl_salesdata[[#This Row],[Unit Price]]</f>
        <v>627485.76</v>
      </c>
      <c r="N1209" s="9">
        <f>tbl_salesdata[[#This Row],[Total Sales]]-tbl_salesdata[[#This Row],[Total Cost]]</f>
        <v>421692.48</v>
      </c>
      <c r="O1209">
        <f>tbl_salesdata[[#This Row],[Ship Date]]-tbl_salesdata[[#This Row],[Order Date]]</f>
        <v>20</v>
      </c>
      <c r="P1209">
        <f>WEEKDAY(tbl_salesdata[[#This Row],[Order Date]],2)</f>
        <v>3</v>
      </c>
      <c r="Q1209" t="str">
        <f>TEXT(tbl_salesdata[[#This Row],[Order Date]],"dddd")</f>
        <v>Wednesday</v>
      </c>
      <c r="R1209" t="str">
        <f>IF(tbl_salesdata[[#This Row],[Weekdaynum]]&gt;5,"Yes","No")</f>
        <v>No</v>
      </c>
    </row>
    <row r="1210" spans="1:18" hidden="1" x14ac:dyDescent="0.35">
      <c r="A1210">
        <v>641413438</v>
      </c>
      <c r="B1210" s="3">
        <v>42251</v>
      </c>
      <c r="C1210" s="3">
        <v>42255</v>
      </c>
      <c r="D1210" t="s">
        <v>105</v>
      </c>
      <c r="E1210" t="s">
        <v>12</v>
      </c>
      <c r="F1210" t="s">
        <v>17</v>
      </c>
      <c r="G1210" t="s">
        <v>14</v>
      </c>
      <c r="H1210" t="s">
        <v>15</v>
      </c>
      <c r="I1210" s="9">
        <v>7345</v>
      </c>
      <c r="J1210" s="9">
        <v>152.58000000000001</v>
      </c>
      <c r="K1210" s="9">
        <v>97.44</v>
      </c>
      <c r="L1210" s="9">
        <f>tbl_salesdata[[#This Row],[Units Sold]]*tbl_salesdata[[#This Row],[Unit Cost]]</f>
        <v>715696.79999999993</v>
      </c>
      <c r="M1210" s="9">
        <f>tbl_salesdata[[#This Row],[Units Sold]]*tbl_salesdata[[#This Row],[Unit Price]]</f>
        <v>1120700.1000000001</v>
      </c>
      <c r="N1210" s="9">
        <f>tbl_salesdata[[#This Row],[Total Sales]]-tbl_salesdata[[#This Row],[Total Cost]]</f>
        <v>405003.30000000016</v>
      </c>
      <c r="O1210">
        <f>tbl_salesdata[[#This Row],[Ship Date]]-tbl_salesdata[[#This Row],[Order Date]]</f>
        <v>4</v>
      </c>
      <c r="P1210">
        <f>WEEKDAY(tbl_salesdata[[#This Row],[Order Date]],2)</f>
        <v>5</v>
      </c>
      <c r="Q1210" t="str">
        <f>TEXT(tbl_salesdata[[#This Row],[Order Date]],"dddd")</f>
        <v>Friday</v>
      </c>
      <c r="R1210" t="str">
        <f>IF(tbl_salesdata[[#This Row],[Weekdaynum]]&gt;5,"Yes","No")</f>
        <v>No</v>
      </c>
    </row>
    <row r="1211" spans="1:18" hidden="1" x14ac:dyDescent="0.35">
      <c r="A1211">
        <v>637575519</v>
      </c>
      <c r="B1211" s="3">
        <v>42048</v>
      </c>
      <c r="C1211" s="3">
        <v>42067</v>
      </c>
      <c r="D1211" t="s">
        <v>166</v>
      </c>
      <c r="E1211" t="s">
        <v>38</v>
      </c>
      <c r="F1211" t="s">
        <v>42</v>
      </c>
      <c r="G1211" t="s">
        <v>18</v>
      </c>
      <c r="H1211" t="s">
        <v>15</v>
      </c>
      <c r="I1211" s="9">
        <v>1619</v>
      </c>
      <c r="J1211" s="9">
        <v>437.2</v>
      </c>
      <c r="K1211" s="9">
        <v>263.33</v>
      </c>
      <c r="L1211" s="9">
        <f>tbl_salesdata[[#This Row],[Units Sold]]*tbl_salesdata[[#This Row],[Unit Cost]]</f>
        <v>426331.26999999996</v>
      </c>
      <c r="M1211" s="9">
        <f>tbl_salesdata[[#This Row],[Units Sold]]*tbl_salesdata[[#This Row],[Unit Price]]</f>
        <v>707826.79999999993</v>
      </c>
      <c r="N1211" s="9">
        <f>tbl_salesdata[[#This Row],[Total Sales]]-tbl_salesdata[[#This Row],[Total Cost]]</f>
        <v>281495.52999999997</v>
      </c>
      <c r="O1211">
        <f>tbl_salesdata[[#This Row],[Ship Date]]-tbl_salesdata[[#This Row],[Order Date]]</f>
        <v>19</v>
      </c>
      <c r="P1211">
        <f>WEEKDAY(tbl_salesdata[[#This Row],[Order Date]],2)</f>
        <v>5</v>
      </c>
      <c r="Q1211" t="str">
        <f>TEXT(tbl_salesdata[[#This Row],[Order Date]],"dddd")</f>
        <v>Friday</v>
      </c>
      <c r="R1211" t="str">
        <f>IF(tbl_salesdata[[#This Row],[Weekdaynum]]&gt;5,"Yes","No")</f>
        <v>No</v>
      </c>
    </row>
    <row r="1212" spans="1:18" hidden="1" x14ac:dyDescent="0.35">
      <c r="A1212">
        <v>955815541</v>
      </c>
      <c r="B1212" s="3">
        <v>44760</v>
      </c>
      <c r="C1212" s="3">
        <v>44775</v>
      </c>
      <c r="D1212" t="s">
        <v>78</v>
      </c>
      <c r="E1212" t="s">
        <v>24</v>
      </c>
      <c r="F1212" t="s">
        <v>42</v>
      </c>
      <c r="G1212" t="s">
        <v>18</v>
      </c>
      <c r="H1212" t="s">
        <v>15</v>
      </c>
      <c r="I1212" s="9">
        <v>5914</v>
      </c>
      <c r="J1212" s="9">
        <v>437.2</v>
      </c>
      <c r="K1212" s="9">
        <v>263.33</v>
      </c>
      <c r="L1212" s="9">
        <f>tbl_salesdata[[#This Row],[Units Sold]]*tbl_salesdata[[#This Row],[Unit Cost]]</f>
        <v>1557333.6199999999</v>
      </c>
      <c r="M1212" s="9">
        <f>tbl_salesdata[[#This Row],[Units Sold]]*tbl_salesdata[[#This Row],[Unit Price]]</f>
        <v>2585600.7999999998</v>
      </c>
      <c r="N1212" s="9">
        <f>tbl_salesdata[[#This Row],[Total Sales]]-tbl_salesdata[[#This Row],[Total Cost]]</f>
        <v>1028267.1799999999</v>
      </c>
      <c r="O1212">
        <f>tbl_salesdata[[#This Row],[Ship Date]]-tbl_salesdata[[#This Row],[Order Date]]</f>
        <v>15</v>
      </c>
      <c r="P1212">
        <f>WEEKDAY(tbl_salesdata[[#This Row],[Order Date]],2)</f>
        <v>1</v>
      </c>
      <c r="Q1212" t="str">
        <f>TEXT(tbl_salesdata[[#This Row],[Order Date]],"dddd")</f>
        <v>Monday</v>
      </c>
      <c r="R1212" t="str">
        <f>IF(tbl_salesdata[[#This Row],[Weekdaynum]]&gt;5,"Yes","No")</f>
        <v>No</v>
      </c>
    </row>
    <row r="1213" spans="1:18" hidden="1" x14ac:dyDescent="0.35">
      <c r="A1213">
        <v>439932334</v>
      </c>
      <c r="B1213" s="3">
        <v>42572</v>
      </c>
      <c r="C1213" s="3">
        <v>42582</v>
      </c>
      <c r="D1213" t="s">
        <v>150</v>
      </c>
      <c r="E1213" t="s">
        <v>38</v>
      </c>
      <c r="F1213" t="s">
        <v>25</v>
      </c>
      <c r="G1213" t="s">
        <v>14</v>
      </c>
      <c r="H1213" t="s">
        <v>34</v>
      </c>
      <c r="I1213" s="9">
        <v>4609</v>
      </c>
      <c r="J1213" s="9">
        <v>205.7</v>
      </c>
      <c r="K1213" s="9">
        <v>117.11</v>
      </c>
      <c r="L1213" s="9">
        <f>tbl_salesdata[[#This Row],[Units Sold]]*tbl_salesdata[[#This Row],[Unit Cost]]</f>
        <v>539759.99</v>
      </c>
      <c r="M1213" s="9">
        <f>tbl_salesdata[[#This Row],[Units Sold]]*tbl_salesdata[[#This Row],[Unit Price]]</f>
        <v>948071.29999999993</v>
      </c>
      <c r="N1213" s="9">
        <f>tbl_salesdata[[#This Row],[Total Sales]]-tbl_salesdata[[#This Row],[Total Cost]]</f>
        <v>408311.30999999994</v>
      </c>
      <c r="O1213">
        <f>tbl_salesdata[[#This Row],[Ship Date]]-tbl_salesdata[[#This Row],[Order Date]]</f>
        <v>10</v>
      </c>
      <c r="P1213">
        <f>WEEKDAY(tbl_salesdata[[#This Row],[Order Date]],2)</f>
        <v>4</v>
      </c>
      <c r="Q1213" t="str">
        <f>TEXT(tbl_salesdata[[#This Row],[Order Date]],"dddd")</f>
        <v>Thursday</v>
      </c>
      <c r="R1213" t="str">
        <f>IF(tbl_salesdata[[#This Row],[Weekdaynum]]&gt;5,"Yes","No")</f>
        <v>No</v>
      </c>
    </row>
    <row r="1214" spans="1:18" hidden="1" x14ac:dyDescent="0.35">
      <c r="A1214">
        <v>254037225</v>
      </c>
      <c r="B1214" s="3">
        <v>44907</v>
      </c>
      <c r="C1214" s="3">
        <v>44926</v>
      </c>
      <c r="D1214" t="s">
        <v>66</v>
      </c>
      <c r="E1214" t="s">
        <v>38</v>
      </c>
      <c r="F1214" t="s">
        <v>13</v>
      </c>
      <c r="G1214" t="s">
        <v>18</v>
      </c>
      <c r="H1214" t="s">
        <v>34</v>
      </c>
      <c r="I1214" s="9">
        <v>4115</v>
      </c>
      <c r="J1214" s="9">
        <v>255.28</v>
      </c>
      <c r="K1214" s="9">
        <v>159.41999999999999</v>
      </c>
      <c r="L1214" s="9">
        <f>tbl_salesdata[[#This Row],[Units Sold]]*tbl_salesdata[[#This Row],[Unit Cost]]</f>
        <v>656013.29999999993</v>
      </c>
      <c r="M1214" s="9">
        <f>tbl_salesdata[[#This Row],[Units Sold]]*tbl_salesdata[[#This Row],[Unit Price]]</f>
        <v>1050477.2</v>
      </c>
      <c r="N1214" s="9">
        <f>tbl_salesdata[[#This Row],[Total Sales]]-tbl_salesdata[[#This Row],[Total Cost]]</f>
        <v>394463.9</v>
      </c>
      <c r="O1214">
        <f>tbl_salesdata[[#This Row],[Ship Date]]-tbl_salesdata[[#This Row],[Order Date]]</f>
        <v>19</v>
      </c>
      <c r="P1214">
        <f>WEEKDAY(tbl_salesdata[[#This Row],[Order Date]],2)</f>
        <v>1</v>
      </c>
      <c r="Q1214" t="str">
        <f>TEXT(tbl_salesdata[[#This Row],[Order Date]],"dddd")</f>
        <v>Monday</v>
      </c>
      <c r="R1214" t="str">
        <f>IF(tbl_salesdata[[#This Row],[Weekdaynum]]&gt;5,"Yes","No")</f>
        <v>No</v>
      </c>
    </row>
    <row r="1215" spans="1:18" x14ac:dyDescent="0.35">
      <c r="A1215">
        <v>582836139</v>
      </c>
      <c r="B1215" s="3">
        <v>43190</v>
      </c>
      <c r="C1215" s="3">
        <v>43205</v>
      </c>
      <c r="D1215" t="s">
        <v>188</v>
      </c>
      <c r="E1215" t="s">
        <v>21</v>
      </c>
      <c r="F1215" t="s">
        <v>40</v>
      </c>
      <c r="G1215" t="s">
        <v>14</v>
      </c>
      <c r="H1215" t="s">
        <v>34</v>
      </c>
      <c r="I1215" s="9">
        <v>3020</v>
      </c>
      <c r="J1215" s="9">
        <v>651.21</v>
      </c>
      <c r="K1215" s="9">
        <v>524.96</v>
      </c>
      <c r="L1215" s="9">
        <f>tbl_salesdata[[#This Row],[Units Sold]]*tbl_salesdata[[#This Row],[Unit Cost]]</f>
        <v>1585379.2000000002</v>
      </c>
      <c r="M1215" s="9">
        <f>tbl_salesdata[[#This Row],[Units Sold]]*tbl_salesdata[[#This Row],[Unit Price]]</f>
        <v>1966654.2000000002</v>
      </c>
      <c r="N1215" s="9">
        <f>tbl_salesdata[[#This Row],[Total Sales]]-tbl_salesdata[[#This Row],[Total Cost]]</f>
        <v>381275</v>
      </c>
      <c r="O1215">
        <f>tbl_salesdata[[#This Row],[Ship Date]]-tbl_salesdata[[#This Row],[Order Date]]</f>
        <v>15</v>
      </c>
      <c r="P1215">
        <f>WEEKDAY(tbl_salesdata[[#This Row],[Order Date]],2)</f>
        <v>6</v>
      </c>
      <c r="Q1215" t="str">
        <f>TEXT(tbl_salesdata[[#This Row],[Order Date]],"dddd")</f>
        <v>Saturday</v>
      </c>
      <c r="R1215" t="str">
        <f>IF(tbl_salesdata[[#This Row],[Weekdaynum]]&gt;5,"Yes","No")</f>
        <v>Yes</v>
      </c>
    </row>
    <row r="1216" spans="1:18" hidden="1" x14ac:dyDescent="0.35">
      <c r="A1216">
        <v>930219113</v>
      </c>
      <c r="B1216" s="3">
        <v>44623</v>
      </c>
      <c r="C1216" s="3">
        <v>44628</v>
      </c>
      <c r="D1216" t="s">
        <v>162</v>
      </c>
      <c r="E1216" t="s">
        <v>38</v>
      </c>
      <c r="F1216" t="s">
        <v>40</v>
      </c>
      <c r="G1216" t="s">
        <v>14</v>
      </c>
      <c r="H1216" t="s">
        <v>15</v>
      </c>
      <c r="I1216" s="9">
        <v>1362</v>
      </c>
      <c r="J1216" s="9">
        <v>651.21</v>
      </c>
      <c r="K1216" s="9">
        <v>524.96</v>
      </c>
      <c r="L1216" s="9">
        <f>tbl_salesdata[[#This Row],[Units Sold]]*tbl_salesdata[[#This Row],[Unit Cost]]</f>
        <v>714995.52</v>
      </c>
      <c r="M1216" s="9">
        <f>tbl_salesdata[[#This Row],[Units Sold]]*tbl_salesdata[[#This Row],[Unit Price]]</f>
        <v>886948.02</v>
      </c>
      <c r="N1216" s="9">
        <f>tbl_salesdata[[#This Row],[Total Sales]]-tbl_salesdata[[#This Row],[Total Cost]]</f>
        <v>171952.5</v>
      </c>
      <c r="O1216">
        <f>tbl_salesdata[[#This Row],[Ship Date]]-tbl_salesdata[[#This Row],[Order Date]]</f>
        <v>5</v>
      </c>
      <c r="P1216">
        <f>WEEKDAY(tbl_salesdata[[#This Row],[Order Date]],2)</f>
        <v>4</v>
      </c>
      <c r="Q1216" t="str">
        <f>TEXT(tbl_salesdata[[#This Row],[Order Date]],"dddd")</f>
        <v>Thursday</v>
      </c>
      <c r="R1216" t="str">
        <f>IF(tbl_salesdata[[#This Row],[Weekdaynum]]&gt;5,"Yes","No")</f>
        <v>No</v>
      </c>
    </row>
    <row r="1217" spans="1:18" x14ac:dyDescent="0.35">
      <c r="A1217">
        <v>478405082</v>
      </c>
      <c r="B1217" s="3">
        <v>44450</v>
      </c>
      <c r="C1217" s="3">
        <v>44452</v>
      </c>
      <c r="D1217" t="s">
        <v>112</v>
      </c>
      <c r="E1217" t="s">
        <v>12</v>
      </c>
      <c r="F1217" t="s">
        <v>25</v>
      </c>
      <c r="G1217" t="s">
        <v>14</v>
      </c>
      <c r="H1217" t="s">
        <v>26</v>
      </c>
      <c r="I1217" s="9">
        <v>9550</v>
      </c>
      <c r="J1217" s="9">
        <v>205.7</v>
      </c>
      <c r="K1217" s="9">
        <v>117.11</v>
      </c>
      <c r="L1217" s="9">
        <f>tbl_salesdata[[#This Row],[Units Sold]]*tbl_salesdata[[#This Row],[Unit Cost]]</f>
        <v>1118400.5</v>
      </c>
      <c r="M1217" s="9">
        <f>tbl_salesdata[[#This Row],[Units Sold]]*tbl_salesdata[[#This Row],[Unit Price]]</f>
        <v>1964435</v>
      </c>
      <c r="N1217" s="9">
        <f>tbl_salesdata[[#This Row],[Total Sales]]-tbl_salesdata[[#This Row],[Total Cost]]</f>
        <v>846034.5</v>
      </c>
      <c r="O1217">
        <f>tbl_salesdata[[#This Row],[Ship Date]]-tbl_salesdata[[#This Row],[Order Date]]</f>
        <v>2</v>
      </c>
      <c r="P1217">
        <f>WEEKDAY(tbl_salesdata[[#This Row],[Order Date]],2)</f>
        <v>6</v>
      </c>
      <c r="Q1217" t="str">
        <f>TEXT(tbl_salesdata[[#This Row],[Order Date]],"dddd")</f>
        <v>Saturday</v>
      </c>
      <c r="R1217" t="str">
        <f>IF(tbl_salesdata[[#This Row],[Weekdaynum]]&gt;5,"Yes","No")</f>
        <v>Yes</v>
      </c>
    </row>
    <row r="1218" spans="1:18" hidden="1" x14ac:dyDescent="0.35">
      <c r="A1218">
        <v>203501832</v>
      </c>
      <c r="B1218" s="3">
        <v>44911</v>
      </c>
      <c r="C1218" s="3">
        <v>44917</v>
      </c>
      <c r="D1218" t="s">
        <v>93</v>
      </c>
      <c r="E1218" t="s">
        <v>29</v>
      </c>
      <c r="F1218" t="s">
        <v>40</v>
      </c>
      <c r="G1218" t="s">
        <v>18</v>
      </c>
      <c r="H1218" t="s">
        <v>34</v>
      </c>
      <c r="I1218" s="9">
        <v>9569</v>
      </c>
      <c r="J1218" s="9">
        <v>651.21</v>
      </c>
      <c r="K1218" s="9">
        <v>524.96</v>
      </c>
      <c r="L1218" s="9">
        <f>tbl_salesdata[[#This Row],[Units Sold]]*tbl_salesdata[[#This Row],[Unit Cost]]</f>
        <v>5023342.24</v>
      </c>
      <c r="M1218" s="9">
        <f>tbl_salesdata[[#This Row],[Units Sold]]*tbl_salesdata[[#This Row],[Unit Price]]</f>
        <v>6231428.4900000002</v>
      </c>
      <c r="N1218" s="9">
        <f>tbl_salesdata[[#This Row],[Total Sales]]-tbl_salesdata[[#This Row],[Total Cost]]</f>
        <v>1208086.25</v>
      </c>
      <c r="O1218">
        <f>tbl_salesdata[[#This Row],[Ship Date]]-tbl_salesdata[[#This Row],[Order Date]]</f>
        <v>6</v>
      </c>
      <c r="P1218">
        <f>WEEKDAY(tbl_salesdata[[#This Row],[Order Date]],2)</f>
        <v>5</v>
      </c>
      <c r="Q1218" t="str">
        <f>TEXT(tbl_salesdata[[#This Row],[Order Date]],"dddd")</f>
        <v>Friday</v>
      </c>
      <c r="R1218" t="str">
        <f>IF(tbl_salesdata[[#This Row],[Weekdaynum]]&gt;5,"Yes","No")</f>
        <v>No</v>
      </c>
    </row>
    <row r="1219" spans="1:18" hidden="1" x14ac:dyDescent="0.35">
      <c r="A1219">
        <v>440154635</v>
      </c>
      <c r="B1219" s="3">
        <v>42038</v>
      </c>
      <c r="C1219" s="3">
        <v>42058</v>
      </c>
      <c r="D1219" t="s">
        <v>202</v>
      </c>
      <c r="E1219" t="s">
        <v>38</v>
      </c>
      <c r="F1219" t="s">
        <v>33</v>
      </c>
      <c r="G1219" t="s">
        <v>14</v>
      </c>
      <c r="H1219" t="s">
        <v>26</v>
      </c>
      <c r="I1219" s="9">
        <v>393</v>
      </c>
      <c r="J1219" s="9">
        <v>109.28</v>
      </c>
      <c r="K1219" s="9">
        <v>35.840000000000003</v>
      </c>
      <c r="L1219" s="9">
        <f>tbl_salesdata[[#This Row],[Units Sold]]*tbl_salesdata[[#This Row],[Unit Cost]]</f>
        <v>14085.12</v>
      </c>
      <c r="M1219" s="9">
        <f>tbl_salesdata[[#This Row],[Units Sold]]*tbl_salesdata[[#This Row],[Unit Price]]</f>
        <v>42947.040000000001</v>
      </c>
      <c r="N1219" s="9">
        <f>tbl_salesdata[[#This Row],[Total Sales]]-tbl_salesdata[[#This Row],[Total Cost]]</f>
        <v>28861.919999999998</v>
      </c>
      <c r="O1219">
        <f>tbl_salesdata[[#This Row],[Ship Date]]-tbl_salesdata[[#This Row],[Order Date]]</f>
        <v>20</v>
      </c>
      <c r="P1219">
        <f>WEEKDAY(tbl_salesdata[[#This Row],[Order Date]],2)</f>
        <v>2</v>
      </c>
      <c r="Q1219" t="str">
        <f>TEXT(tbl_salesdata[[#This Row],[Order Date]],"dddd")</f>
        <v>Tuesday</v>
      </c>
      <c r="R1219" t="str">
        <f>IF(tbl_salesdata[[#This Row],[Weekdaynum]]&gt;5,"Yes","No")</f>
        <v>No</v>
      </c>
    </row>
    <row r="1220" spans="1:18" x14ac:dyDescent="0.35">
      <c r="A1220">
        <v>695279920</v>
      </c>
      <c r="B1220" s="3">
        <v>43169</v>
      </c>
      <c r="C1220" s="3">
        <v>43172</v>
      </c>
      <c r="D1220" t="s">
        <v>93</v>
      </c>
      <c r="E1220" t="s">
        <v>29</v>
      </c>
      <c r="F1220" t="s">
        <v>13</v>
      </c>
      <c r="G1220" t="s">
        <v>14</v>
      </c>
      <c r="H1220" t="s">
        <v>34</v>
      </c>
      <c r="I1220" s="9">
        <v>7634</v>
      </c>
      <c r="J1220" s="9">
        <v>255.28</v>
      </c>
      <c r="K1220" s="9">
        <v>159.41999999999999</v>
      </c>
      <c r="L1220" s="9">
        <f>tbl_salesdata[[#This Row],[Units Sold]]*tbl_salesdata[[#This Row],[Unit Cost]]</f>
        <v>1217012.2799999998</v>
      </c>
      <c r="M1220" s="9">
        <f>tbl_salesdata[[#This Row],[Units Sold]]*tbl_salesdata[[#This Row],[Unit Price]]</f>
        <v>1948807.52</v>
      </c>
      <c r="N1220" s="9">
        <f>tbl_salesdata[[#This Row],[Total Sales]]-tbl_salesdata[[#This Row],[Total Cost]]</f>
        <v>731795.24000000022</v>
      </c>
      <c r="O1220">
        <f>tbl_salesdata[[#This Row],[Ship Date]]-tbl_salesdata[[#This Row],[Order Date]]</f>
        <v>3</v>
      </c>
      <c r="P1220">
        <f>WEEKDAY(tbl_salesdata[[#This Row],[Order Date]],2)</f>
        <v>6</v>
      </c>
      <c r="Q1220" t="str">
        <f>TEXT(tbl_salesdata[[#This Row],[Order Date]],"dddd")</f>
        <v>Saturday</v>
      </c>
      <c r="R1220" t="str">
        <f>IF(tbl_salesdata[[#This Row],[Weekdaynum]]&gt;5,"Yes","No")</f>
        <v>Yes</v>
      </c>
    </row>
    <row r="1221" spans="1:18" hidden="1" x14ac:dyDescent="0.35">
      <c r="A1221">
        <v>143414771</v>
      </c>
      <c r="B1221" s="3">
        <v>43972</v>
      </c>
      <c r="C1221" s="3">
        <v>43988</v>
      </c>
      <c r="D1221" t="s">
        <v>205</v>
      </c>
      <c r="E1221" t="s">
        <v>21</v>
      </c>
      <c r="F1221" t="s">
        <v>76</v>
      </c>
      <c r="G1221" t="s">
        <v>18</v>
      </c>
      <c r="H1221" t="s">
        <v>34</v>
      </c>
      <c r="I1221" s="9">
        <v>8473</v>
      </c>
      <c r="J1221" s="9">
        <v>668.27</v>
      </c>
      <c r="K1221" s="9">
        <v>502.54</v>
      </c>
      <c r="L1221" s="9">
        <f>tbl_salesdata[[#This Row],[Units Sold]]*tbl_salesdata[[#This Row],[Unit Cost]]</f>
        <v>4258021.42</v>
      </c>
      <c r="M1221" s="9">
        <f>tbl_salesdata[[#This Row],[Units Sold]]*tbl_salesdata[[#This Row],[Unit Price]]</f>
        <v>5662251.71</v>
      </c>
      <c r="N1221" s="9">
        <f>tbl_salesdata[[#This Row],[Total Sales]]-tbl_salesdata[[#This Row],[Total Cost]]</f>
        <v>1404230.29</v>
      </c>
      <c r="O1221">
        <f>tbl_salesdata[[#This Row],[Ship Date]]-tbl_salesdata[[#This Row],[Order Date]]</f>
        <v>16</v>
      </c>
      <c r="P1221">
        <f>WEEKDAY(tbl_salesdata[[#This Row],[Order Date]],2)</f>
        <v>4</v>
      </c>
      <c r="Q1221" t="str">
        <f>TEXT(tbl_salesdata[[#This Row],[Order Date]],"dddd")</f>
        <v>Thursday</v>
      </c>
      <c r="R1221" t="str">
        <f>IF(tbl_salesdata[[#This Row],[Weekdaynum]]&gt;5,"Yes","No")</f>
        <v>No</v>
      </c>
    </row>
    <row r="1222" spans="1:18" hidden="1" x14ac:dyDescent="0.35">
      <c r="A1222">
        <v>742932260</v>
      </c>
      <c r="B1222" s="3">
        <v>43462</v>
      </c>
      <c r="C1222" s="3">
        <v>43479</v>
      </c>
      <c r="D1222" t="s">
        <v>78</v>
      </c>
      <c r="E1222" t="s">
        <v>24</v>
      </c>
      <c r="F1222" t="s">
        <v>68</v>
      </c>
      <c r="G1222" t="s">
        <v>18</v>
      </c>
      <c r="H1222" t="s">
        <v>15</v>
      </c>
      <c r="I1222" s="9">
        <v>9020</v>
      </c>
      <c r="J1222" s="9">
        <v>154.06</v>
      </c>
      <c r="K1222" s="9">
        <v>90.93</v>
      </c>
      <c r="L1222" s="9">
        <f>tbl_salesdata[[#This Row],[Units Sold]]*tbl_salesdata[[#This Row],[Unit Cost]]</f>
        <v>820188.60000000009</v>
      </c>
      <c r="M1222" s="9">
        <f>tbl_salesdata[[#This Row],[Units Sold]]*tbl_salesdata[[#This Row],[Unit Price]]</f>
        <v>1389621.2</v>
      </c>
      <c r="N1222" s="9">
        <f>tbl_salesdata[[#This Row],[Total Sales]]-tbl_salesdata[[#This Row],[Total Cost]]</f>
        <v>569432.59999999986</v>
      </c>
      <c r="O1222">
        <f>tbl_salesdata[[#This Row],[Ship Date]]-tbl_salesdata[[#This Row],[Order Date]]</f>
        <v>17</v>
      </c>
      <c r="P1222">
        <f>WEEKDAY(tbl_salesdata[[#This Row],[Order Date]],2)</f>
        <v>5</v>
      </c>
      <c r="Q1222" t="str">
        <f>TEXT(tbl_salesdata[[#This Row],[Order Date]],"dddd")</f>
        <v>Friday</v>
      </c>
      <c r="R1222" t="str">
        <f>IF(tbl_salesdata[[#This Row],[Weekdaynum]]&gt;5,"Yes","No")</f>
        <v>No</v>
      </c>
    </row>
    <row r="1223" spans="1:18" x14ac:dyDescent="0.35">
      <c r="A1223">
        <v>189403712</v>
      </c>
      <c r="B1223" s="3">
        <v>42819</v>
      </c>
      <c r="C1223" s="3">
        <v>42820</v>
      </c>
      <c r="D1223" t="s">
        <v>148</v>
      </c>
      <c r="E1223" t="s">
        <v>24</v>
      </c>
      <c r="F1223" t="s">
        <v>13</v>
      </c>
      <c r="G1223" t="s">
        <v>18</v>
      </c>
      <c r="H1223" t="s">
        <v>26</v>
      </c>
      <c r="I1223" s="9">
        <v>7622</v>
      </c>
      <c r="J1223" s="9">
        <v>255.28</v>
      </c>
      <c r="K1223" s="9">
        <v>159.41999999999999</v>
      </c>
      <c r="L1223" s="9">
        <f>tbl_salesdata[[#This Row],[Units Sold]]*tbl_salesdata[[#This Row],[Unit Cost]]</f>
        <v>1215099.24</v>
      </c>
      <c r="M1223" s="9">
        <f>tbl_salesdata[[#This Row],[Units Sold]]*tbl_salesdata[[#This Row],[Unit Price]]</f>
        <v>1945744.16</v>
      </c>
      <c r="N1223" s="9">
        <f>tbl_salesdata[[#This Row],[Total Sales]]-tbl_salesdata[[#This Row],[Total Cost]]</f>
        <v>730644.91999999993</v>
      </c>
      <c r="O1223">
        <f>tbl_salesdata[[#This Row],[Ship Date]]-tbl_salesdata[[#This Row],[Order Date]]</f>
        <v>1</v>
      </c>
      <c r="P1223">
        <f>WEEKDAY(tbl_salesdata[[#This Row],[Order Date]],2)</f>
        <v>6</v>
      </c>
      <c r="Q1223" t="str">
        <f>TEXT(tbl_salesdata[[#This Row],[Order Date]],"dddd")</f>
        <v>Saturday</v>
      </c>
      <c r="R1223" t="str">
        <f>IF(tbl_salesdata[[#This Row],[Weekdaynum]]&gt;5,"Yes","No")</f>
        <v>Yes</v>
      </c>
    </row>
    <row r="1224" spans="1:18" hidden="1" x14ac:dyDescent="0.35">
      <c r="A1224">
        <v>272361218</v>
      </c>
      <c r="B1224" s="3">
        <v>44738</v>
      </c>
      <c r="C1224" s="3">
        <v>44743</v>
      </c>
      <c r="D1224" t="s">
        <v>107</v>
      </c>
      <c r="E1224" t="s">
        <v>21</v>
      </c>
      <c r="F1224" t="s">
        <v>17</v>
      </c>
      <c r="G1224" t="s">
        <v>18</v>
      </c>
      <c r="H1224" t="s">
        <v>19</v>
      </c>
      <c r="I1224" s="9">
        <v>6592</v>
      </c>
      <c r="J1224" s="9">
        <v>152.58000000000001</v>
      </c>
      <c r="K1224" s="9">
        <v>97.44</v>
      </c>
      <c r="L1224" s="9">
        <f>tbl_salesdata[[#This Row],[Units Sold]]*tbl_salesdata[[#This Row],[Unit Cost]]</f>
        <v>642324.47999999998</v>
      </c>
      <c r="M1224" s="9">
        <f>tbl_salesdata[[#This Row],[Units Sold]]*tbl_salesdata[[#This Row],[Unit Price]]</f>
        <v>1005807.3600000001</v>
      </c>
      <c r="N1224" s="9">
        <f>tbl_salesdata[[#This Row],[Total Sales]]-tbl_salesdata[[#This Row],[Total Cost]]</f>
        <v>363482.88000000012</v>
      </c>
      <c r="O1224">
        <f>tbl_salesdata[[#This Row],[Ship Date]]-tbl_salesdata[[#This Row],[Order Date]]</f>
        <v>5</v>
      </c>
      <c r="P1224">
        <f>WEEKDAY(tbl_salesdata[[#This Row],[Order Date]],2)</f>
        <v>7</v>
      </c>
      <c r="Q1224" t="str">
        <f>TEXT(tbl_salesdata[[#This Row],[Order Date]],"dddd")</f>
        <v>Sunday</v>
      </c>
      <c r="R1224" t="str">
        <f>IF(tbl_salesdata[[#This Row],[Weekdaynum]]&gt;5,"Yes","No")</f>
        <v>Yes</v>
      </c>
    </row>
    <row r="1225" spans="1:18" hidden="1" x14ac:dyDescent="0.35">
      <c r="A1225">
        <v>307057845</v>
      </c>
      <c r="B1225" s="3">
        <v>42159</v>
      </c>
      <c r="C1225" s="3">
        <v>42170</v>
      </c>
      <c r="D1225" t="s">
        <v>44</v>
      </c>
      <c r="E1225" t="s">
        <v>12</v>
      </c>
      <c r="F1225" t="s">
        <v>68</v>
      </c>
      <c r="G1225" t="s">
        <v>18</v>
      </c>
      <c r="H1225" t="s">
        <v>19</v>
      </c>
      <c r="I1225" s="9">
        <v>4095</v>
      </c>
      <c r="J1225" s="9">
        <v>154.06</v>
      </c>
      <c r="K1225" s="9">
        <v>90.93</v>
      </c>
      <c r="L1225" s="9">
        <f>tbl_salesdata[[#This Row],[Units Sold]]*tbl_salesdata[[#This Row],[Unit Cost]]</f>
        <v>372358.35000000003</v>
      </c>
      <c r="M1225" s="9">
        <f>tbl_salesdata[[#This Row],[Units Sold]]*tbl_salesdata[[#This Row],[Unit Price]]</f>
        <v>630875.69999999995</v>
      </c>
      <c r="N1225" s="9">
        <f>tbl_salesdata[[#This Row],[Total Sales]]-tbl_salesdata[[#This Row],[Total Cost]]</f>
        <v>258517.34999999992</v>
      </c>
      <c r="O1225">
        <f>tbl_salesdata[[#This Row],[Ship Date]]-tbl_salesdata[[#This Row],[Order Date]]</f>
        <v>11</v>
      </c>
      <c r="P1225">
        <f>WEEKDAY(tbl_salesdata[[#This Row],[Order Date]],2)</f>
        <v>4</v>
      </c>
      <c r="Q1225" t="str">
        <f>TEXT(tbl_salesdata[[#This Row],[Order Date]],"dddd")</f>
        <v>Thursday</v>
      </c>
      <c r="R1225" t="str">
        <f>IF(tbl_salesdata[[#This Row],[Weekdaynum]]&gt;5,"Yes","No")</f>
        <v>No</v>
      </c>
    </row>
    <row r="1226" spans="1:18" hidden="1" x14ac:dyDescent="0.35">
      <c r="A1226">
        <v>325453507</v>
      </c>
      <c r="B1226" s="3">
        <v>43380</v>
      </c>
      <c r="C1226" s="3">
        <v>43386</v>
      </c>
      <c r="D1226" t="s">
        <v>157</v>
      </c>
      <c r="E1226" t="s">
        <v>24</v>
      </c>
      <c r="F1226" t="s">
        <v>22</v>
      </c>
      <c r="G1226" t="s">
        <v>14</v>
      </c>
      <c r="H1226" t="s">
        <v>19</v>
      </c>
      <c r="I1226" s="9">
        <v>7780</v>
      </c>
      <c r="J1226" s="9">
        <v>47.45</v>
      </c>
      <c r="K1226" s="9">
        <v>31.79</v>
      </c>
      <c r="L1226" s="9">
        <f>tbl_salesdata[[#This Row],[Units Sold]]*tbl_salesdata[[#This Row],[Unit Cost]]</f>
        <v>247326.19999999998</v>
      </c>
      <c r="M1226" s="9">
        <f>tbl_salesdata[[#This Row],[Units Sold]]*tbl_salesdata[[#This Row],[Unit Price]]</f>
        <v>369161</v>
      </c>
      <c r="N1226" s="9">
        <f>tbl_salesdata[[#This Row],[Total Sales]]-tbl_salesdata[[#This Row],[Total Cost]]</f>
        <v>121834.80000000002</v>
      </c>
      <c r="O1226">
        <f>tbl_salesdata[[#This Row],[Ship Date]]-tbl_salesdata[[#This Row],[Order Date]]</f>
        <v>6</v>
      </c>
      <c r="P1226">
        <f>WEEKDAY(tbl_salesdata[[#This Row],[Order Date]],2)</f>
        <v>7</v>
      </c>
      <c r="Q1226" t="str">
        <f>TEXT(tbl_salesdata[[#This Row],[Order Date]],"dddd")</f>
        <v>Sunday</v>
      </c>
      <c r="R1226" t="str">
        <f>IF(tbl_salesdata[[#This Row],[Weekdaynum]]&gt;5,"Yes","No")</f>
        <v>Yes</v>
      </c>
    </row>
    <row r="1227" spans="1:18" x14ac:dyDescent="0.35">
      <c r="A1227">
        <v>392892396</v>
      </c>
      <c r="B1227" s="3">
        <v>42105</v>
      </c>
      <c r="C1227" s="3">
        <v>42126</v>
      </c>
      <c r="D1227" t="s">
        <v>66</v>
      </c>
      <c r="E1227" t="s">
        <v>38</v>
      </c>
      <c r="F1227" t="s">
        <v>42</v>
      </c>
      <c r="G1227" t="s">
        <v>18</v>
      </c>
      <c r="H1227" t="s">
        <v>19</v>
      </c>
      <c r="I1227" s="9">
        <v>4446</v>
      </c>
      <c r="J1227" s="9">
        <v>437.2</v>
      </c>
      <c r="K1227" s="9">
        <v>263.33</v>
      </c>
      <c r="L1227" s="9">
        <f>tbl_salesdata[[#This Row],[Units Sold]]*tbl_salesdata[[#This Row],[Unit Cost]]</f>
        <v>1170765.18</v>
      </c>
      <c r="M1227" s="9">
        <f>tbl_salesdata[[#This Row],[Units Sold]]*tbl_salesdata[[#This Row],[Unit Price]]</f>
        <v>1943791.2</v>
      </c>
      <c r="N1227" s="9">
        <f>tbl_salesdata[[#This Row],[Total Sales]]-tbl_salesdata[[#This Row],[Total Cost]]</f>
        <v>773026.02</v>
      </c>
      <c r="O1227">
        <f>tbl_salesdata[[#This Row],[Ship Date]]-tbl_salesdata[[#This Row],[Order Date]]</f>
        <v>21</v>
      </c>
      <c r="P1227">
        <f>WEEKDAY(tbl_salesdata[[#This Row],[Order Date]],2)</f>
        <v>6</v>
      </c>
      <c r="Q1227" t="str">
        <f>TEXT(tbl_salesdata[[#This Row],[Order Date]],"dddd")</f>
        <v>Saturday</v>
      </c>
      <c r="R1227" t="str">
        <f>IF(tbl_salesdata[[#This Row],[Weekdaynum]]&gt;5,"Yes","No")</f>
        <v>Yes</v>
      </c>
    </row>
    <row r="1228" spans="1:18" hidden="1" x14ac:dyDescent="0.35">
      <c r="A1228">
        <v>146349751</v>
      </c>
      <c r="B1228" s="3">
        <v>42856</v>
      </c>
      <c r="C1228" s="3">
        <v>42877</v>
      </c>
      <c r="D1228" t="s">
        <v>152</v>
      </c>
      <c r="E1228" t="s">
        <v>21</v>
      </c>
      <c r="F1228" t="s">
        <v>68</v>
      </c>
      <c r="G1228" t="s">
        <v>14</v>
      </c>
      <c r="H1228" t="s">
        <v>15</v>
      </c>
      <c r="I1228" s="9">
        <v>6999</v>
      </c>
      <c r="J1228" s="9">
        <v>154.06</v>
      </c>
      <c r="K1228" s="9">
        <v>90.93</v>
      </c>
      <c r="L1228" s="9">
        <f>tbl_salesdata[[#This Row],[Units Sold]]*tbl_salesdata[[#This Row],[Unit Cost]]</f>
        <v>636419.07000000007</v>
      </c>
      <c r="M1228" s="9">
        <f>tbl_salesdata[[#This Row],[Units Sold]]*tbl_salesdata[[#This Row],[Unit Price]]</f>
        <v>1078265.94</v>
      </c>
      <c r="N1228" s="9">
        <f>tbl_salesdata[[#This Row],[Total Sales]]-tbl_salesdata[[#This Row],[Total Cost]]</f>
        <v>441846.86999999988</v>
      </c>
      <c r="O1228">
        <f>tbl_salesdata[[#This Row],[Ship Date]]-tbl_salesdata[[#This Row],[Order Date]]</f>
        <v>21</v>
      </c>
      <c r="P1228">
        <f>WEEKDAY(tbl_salesdata[[#This Row],[Order Date]],2)</f>
        <v>1</v>
      </c>
      <c r="Q1228" t="str">
        <f>TEXT(tbl_salesdata[[#This Row],[Order Date]],"dddd")</f>
        <v>Monday</v>
      </c>
      <c r="R1228" t="str">
        <f>IF(tbl_salesdata[[#This Row],[Weekdaynum]]&gt;5,"Yes","No")</f>
        <v>No</v>
      </c>
    </row>
    <row r="1229" spans="1:18" hidden="1" x14ac:dyDescent="0.35">
      <c r="A1229">
        <v>716135489</v>
      </c>
      <c r="B1229" s="3">
        <v>44864</v>
      </c>
      <c r="C1229" s="3">
        <v>44868</v>
      </c>
      <c r="D1229" t="s">
        <v>43</v>
      </c>
      <c r="E1229" t="s">
        <v>24</v>
      </c>
      <c r="F1229" t="s">
        <v>56</v>
      </c>
      <c r="G1229" t="s">
        <v>14</v>
      </c>
      <c r="H1229" t="s">
        <v>19</v>
      </c>
      <c r="I1229" s="9">
        <v>9260</v>
      </c>
      <c r="J1229" s="9">
        <v>9.33</v>
      </c>
      <c r="K1229" s="9">
        <v>6.92</v>
      </c>
      <c r="L1229" s="9">
        <f>tbl_salesdata[[#This Row],[Units Sold]]*tbl_salesdata[[#This Row],[Unit Cost]]</f>
        <v>64079.199999999997</v>
      </c>
      <c r="M1229" s="9">
        <f>tbl_salesdata[[#This Row],[Units Sold]]*tbl_salesdata[[#This Row],[Unit Price]]</f>
        <v>86395.8</v>
      </c>
      <c r="N1229" s="9">
        <f>tbl_salesdata[[#This Row],[Total Sales]]-tbl_salesdata[[#This Row],[Total Cost]]</f>
        <v>22316.600000000006</v>
      </c>
      <c r="O1229">
        <f>tbl_salesdata[[#This Row],[Ship Date]]-tbl_salesdata[[#This Row],[Order Date]]</f>
        <v>4</v>
      </c>
      <c r="P1229">
        <f>WEEKDAY(tbl_salesdata[[#This Row],[Order Date]],2)</f>
        <v>7</v>
      </c>
      <c r="Q1229" t="str">
        <f>TEXT(tbl_salesdata[[#This Row],[Order Date]],"dddd")</f>
        <v>Sunday</v>
      </c>
      <c r="R1229" t="str">
        <f>IF(tbl_salesdata[[#This Row],[Weekdaynum]]&gt;5,"Yes","No")</f>
        <v>Yes</v>
      </c>
    </row>
    <row r="1230" spans="1:18" hidden="1" x14ac:dyDescent="0.35">
      <c r="A1230">
        <v>104190576</v>
      </c>
      <c r="B1230" s="3">
        <v>42788</v>
      </c>
      <c r="C1230" s="3">
        <v>42795</v>
      </c>
      <c r="D1230" t="s">
        <v>215</v>
      </c>
      <c r="E1230" t="s">
        <v>21</v>
      </c>
      <c r="F1230" t="s">
        <v>47</v>
      </c>
      <c r="G1230" t="s">
        <v>18</v>
      </c>
      <c r="H1230" t="s">
        <v>19</v>
      </c>
      <c r="I1230" s="9">
        <v>1162</v>
      </c>
      <c r="J1230" s="9">
        <v>421.89</v>
      </c>
      <c r="K1230" s="9">
        <v>364.69</v>
      </c>
      <c r="L1230" s="9">
        <f>tbl_salesdata[[#This Row],[Units Sold]]*tbl_salesdata[[#This Row],[Unit Cost]]</f>
        <v>423769.77999999997</v>
      </c>
      <c r="M1230" s="9">
        <f>tbl_salesdata[[#This Row],[Units Sold]]*tbl_salesdata[[#This Row],[Unit Price]]</f>
        <v>490236.18</v>
      </c>
      <c r="N1230" s="9">
        <f>tbl_salesdata[[#This Row],[Total Sales]]-tbl_salesdata[[#This Row],[Total Cost]]</f>
        <v>66466.400000000023</v>
      </c>
      <c r="O1230">
        <f>tbl_salesdata[[#This Row],[Ship Date]]-tbl_salesdata[[#This Row],[Order Date]]</f>
        <v>7</v>
      </c>
      <c r="P1230">
        <f>WEEKDAY(tbl_salesdata[[#This Row],[Order Date]],2)</f>
        <v>3</v>
      </c>
      <c r="Q1230" t="str">
        <f>TEXT(tbl_salesdata[[#This Row],[Order Date]],"dddd")</f>
        <v>Wednesday</v>
      </c>
      <c r="R1230" t="str">
        <f>IF(tbl_salesdata[[#This Row],[Weekdaynum]]&gt;5,"Yes","No")</f>
        <v>No</v>
      </c>
    </row>
    <row r="1231" spans="1:18" hidden="1" x14ac:dyDescent="0.35">
      <c r="A1231">
        <v>669938838</v>
      </c>
      <c r="B1231" s="3">
        <v>43559</v>
      </c>
      <c r="C1231" s="3">
        <v>43575</v>
      </c>
      <c r="D1231" t="s">
        <v>72</v>
      </c>
      <c r="E1231" t="s">
        <v>24</v>
      </c>
      <c r="F1231" t="s">
        <v>13</v>
      </c>
      <c r="G1231" t="s">
        <v>18</v>
      </c>
      <c r="H1231" t="s">
        <v>15</v>
      </c>
      <c r="I1231" s="9">
        <v>8645</v>
      </c>
      <c r="J1231" s="9">
        <v>255.28</v>
      </c>
      <c r="K1231" s="9">
        <v>159.41999999999999</v>
      </c>
      <c r="L1231" s="9">
        <f>tbl_salesdata[[#This Row],[Units Sold]]*tbl_salesdata[[#This Row],[Unit Cost]]</f>
        <v>1378185.9</v>
      </c>
      <c r="M1231" s="9">
        <f>tbl_salesdata[[#This Row],[Units Sold]]*tbl_salesdata[[#This Row],[Unit Price]]</f>
        <v>2206895.6</v>
      </c>
      <c r="N1231" s="9">
        <f>tbl_salesdata[[#This Row],[Total Sales]]-tbl_salesdata[[#This Row],[Total Cost]]</f>
        <v>828709.70000000019</v>
      </c>
      <c r="O1231">
        <f>tbl_salesdata[[#This Row],[Ship Date]]-tbl_salesdata[[#This Row],[Order Date]]</f>
        <v>16</v>
      </c>
      <c r="P1231">
        <f>WEEKDAY(tbl_salesdata[[#This Row],[Order Date]],2)</f>
        <v>4</v>
      </c>
      <c r="Q1231" t="str">
        <f>TEXT(tbl_salesdata[[#This Row],[Order Date]],"dddd")</f>
        <v>Thursday</v>
      </c>
      <c r="R1231" t="str">
        <f>IF(tbl_salesdata[[#This Row],[Weekdaynum]]&gt;5,"Yes","No")</f>
        <v>No</v>
      </c>
    </row>
    <row r="1232" spans="1:18" hidden="1" x14ac:dyDescent="0.35">
      <c r="A1232">
        <v>793116605</v>
      </c>
      <c r="B1232" s="3">
        <v>42030</v>
      </c>
      <c r="C1232" s="3">
        <v>42036</v>
      </c>
      <c r="D1232" t="s">
        <v>81</v>
      </c>
      <c r="E1232" t="s">
        <v>32</v>
      </c>
      <c r="F1232" t="s">
        <v>40</v>
      </c>
      <c r="G1232" t="s">
        <v>18</v>
      </c>
      <c r="H1232" t="s">
        <v>26</v>
      </c>
      <c r="I1232" s="9">
        <v>9683</v>
      </c>
      <c r="J1232" s="9">
        <v>651.21</v>
      </c>
      <c r="K1232" s="9">
        <v>524.96</v>
      </c>
      <c r="L1232" s="9">
        <f>tbl_salesdata[[#This Row],[Units Sold]]*tbl_salesdata[[#This Row],[Unit Cost]]</f>
        <v>5083187.6800000006</v>
      </c>
      <c r="M1232" s="9">
        <f>tbl_salesdata[[#This Row],[Units Sold]]*tbl_salesdata[[#This Row],[Unit Price]]</f>
        <v>6305666.4300000006</v>
      </c>
      <c r="N1232" s="9">
        <f>tbl_salesdata[[#This Row],[Total Sales]]-tbl_salesdata[[#This Row],[Total Cost]]</f>
        <v>1222478.75</v>
      </c>
      <c r="O1232">
        <f>tbl_salesdata[[#This Row],[Ship Date]]-tbl_salesdata[[#This Row],[Order Date]]</f>
        <v>6</v>
      </c>
      <c r="P1232">
        <f>WEEKDAY(tbl_salesdata[[#This Row],[Order Date]],2)</f>
        <v>1</v>
      </c>
      <c r="Q1232" t="str">
        <f>TEXT(tbl_salesdata[[#This Row],[Order Date]],"dddd")</f>
        <v>Monday</v>
      </c>
      <c r="R1232" t="str">
        <f>IF(tbl_salesdata[[#This Row],[Weekdaynum]]&gt;5,"Yes","No")</f>
        <v>No</v>
      </c>
    </row>
    <row r="1233" spans="1:18" hidden="1" x14ac:dyDescent="0.35">
      <c r="A1233">
        <v>723772704</v>
      </c>
      <c r="B1233" s="3">
        <v>43480</v>
      </c>
      <c r="C1233" s="3">
        <v>43491</v>
      </c>
      <c r="D1233" t="s">
        <v>72</v>
      </c>
      <c r="E1233" t="s">
        <v>24</v>
      </c>
      <c r="F1233" t="s">
        <v>76</v>
      </c>
      <c r="G1233" t="s">
        <v>18</v>
      </c>
      <c r="H1233" t="s">
        <v>15</v>
      </c>
      <c r="I1233" s="9">
        <v>9282</v>
      </c>
      <c r="J1233" s="9">
        <v>668.27</v>
      </c>
      <c r="K1233" s="9">
        <v>502.54</v>
      </c>
      <c r="L1233" s="9">
        <f>tbl_salesdata[[#This Row],[Units Sold]]*tbl_salesdata[[#This Row],[Unit Cost]]</f>
        <v>4664576.28</v>
      </c>
      <c r="M1233" s="9">
        <f>tbl_salesdata[[#This Row],[Units Sold]]*tbl_salesdata[[#This Row],[Unit Price]]</f>
        <v>6202882.1399999997</v>
      </c>
      <c r="N1233" s="9">
        <f>tbl_salesdata[[#This Row],[Total Sales]]-tbl_salesdata[[#This Row],[Total Cost]]</f>
        <v>1538305.8599999994</v>
      </c>
      <c r="O1233">
        <f>tbl_salesdata[[#This Row],[Ship Date]]-tbl_salesdata[[#This Row],[Order Date]]</f>
        <v>11</v>
      </c>
      <c r="P1233">
        <f>WEEKDAY(tbl_salesdata[[#This Row],[Order Date]],2)</f>
        <v>2</v>
      </c>
      <c r="Q1233" t="str">
        <f>TEXT(tbl_salesdata[[#This Row],[Order Date]],"dddd")</f>
        <v>Tuesday</v>
      </c>
      <c r="R1233" t="str">
        <f>IF(tbl_salesdata[[#This Row],[Weekdaynum]]&gt;5,"Yes","No")</f>
        <v>No</v>
      </c>
    </row>
    <row r="1234" spans="1:18" hidden="1" x14ac:dyDescent="0.35">
      <c r="A1234">
        <v>332268464</v>
      </c>
      <c r="B1234" s="3">
        <v>43775</v>
      </c>
      <c r="C1234" s="3">
        <v>43782</v>
      </c>
      <c r="D1234" t="s">
        <v>109</v>
      </c>
      <c r="E1234" t="s">
        <v>21</v>
      </c>
      <c r="F1234" t="s">
        <v>25</v>
      </c>
      <c r="G1234" t="s">
        <v>14</v>
      </c>
      <c r="H1234" t="s">
        <v>19</v>
      </c>
      <c r="I1234" s="9">
        <v>4477</v>
      </c>
      <c r="J1234" s="9">
        <v>205.7</v>
      </c>
      <c r="K1234" s="9">
        <v>117.11</v>
      </c>
      <c r="L1234" s="9">
        <f>tbl_salesdata[[#This Row],[Units Sold]]*tbl_salesdata[[#This Row],[Unit Cost]]</f>
        <v>524301.47</v>
      </c>
      <c r="M1234" s="9">
        <f>tbl_salesdata[[#This Row],[Units Sold]]*tbl_salesdata[[#This Row],[Unit Price]]</f>
        <v>920918.89999999991</v>
      </c>
      <c r="N1234" s="9">
        <f>tbl_salesdata[[#This Row],[Total Sales]]-tbl_salesdata[[#This Row],[Total Cost]]</f>
        <v>396617.42999999993</v>
      </c>
      <c r="O1234">
        <f>tbl_salesdata[[#This Row],[Ship Date]]-tbl_salesdata[[#This Row],[Order Date]]</f>
        <v>7</v>
      </c>
      <c r="P1234">
        <f>WEEKDAY(tbl_salesdata[[#This Row],[Order Date]],2)</f>
        <v>3</v>
      </c>
      <c r="Q1234" t="str">
        <f>TEXT(tbl_salesdata[[#This Row],[Order Date]],"dddd")</f>
        <v>Wednesday</v>
      </c>
      <c r="R1234" t="str">
        <f>IF(tbl_salesdata[[#This Row],[Weekdaynum]]&gt;5,"Yes","No")</f>
        <v>No</v>
      </c>
    </row>
    <row r="1235" spans="1:18" hidden="1" x14ac:dyDescent="0.35">
      <c r="A1235">
        <v>459277713</v>
      </c>
      <c r="B1235" s="3">
        <v>43784</v>
      </c>
      <c r="C1235" s="3">
        <v>43799</v>
      </c>
      <c r="D1235" t="s">
        <v>168</v>
      </c>
      <c r="E1235" t="s">
        <v>21</v>
      </c>
      <c r="F1235" t="s">
        <v>47</v>
      </c>
      <c r="G1235" t="s">
        <v>14</v>
      </c>
      <c r="H1235" t="s">
        <v>15</v>
      </c>
      <c r="I1235" s="9">
        <v>9336</v>
      </c>
      <c r="J1235" s="9">
        <v>421.89</v>
      </c>
      <c r="K1235" s="9">
        <v>364.69</v>
      </c>
      <c r="L1235" s="9">
        <f>tbl_salesdata[[#This Row],[Units Sold]]*tbl_salesdata[[#This Row],[Unit Cost]]</f>
        <v>3404745.84</v>
      </c>
      <c r="M1235" s="9">
        <f>tbl_salesdata[[#This Row],[Units Sold]]*tbl_salesdata[[#This Row],[Unit Price]]</f>
        <v>3938765.04</v>
      </c>
      <c r="N1235" s="9">
        <f>tbl_salesdata[[#This Row],[Total Sales]]-tbl_salesdata[[#This Row],[Total Cost]]</f>
        <v>534019.20000000019</v>
      </c>
      <c r="O1235">
        <f>tbl_salesdata[[#This Row],[Ship Date]]-tbl_salesdata[[#This Row],[Order Date]]</f>
        <v>15</v>
      </c>
      <c r="P1235">
        <f>WEEKDAY(tbl_salesdata[[#This Row],[Order Date]],2)</f>
        <v>5</v>
      </c>
      <c r="Q1235" t="str">
        <f>TEXT(tbl_salesdata[[#This Row],[Order Date]],"dddd")</f>
        <v>Friday</v>
      </c>
      <c r="R1235" t="str">
        <f>IF(tbl_salesdata[[#This Row],[Weekdaynum]]&gt;5,"Yes","No")</f>
        <v>No</v>
      </c>
    </row>
    <row r="1236" spans="1:18" hidden="1" x14ac:dyDescent="0.35">
      <c r="A1236">
        <v>665786778</v>
      </c>
      <c r="B1236" s="3">
        <v>44766</v>
      </c>
      <c r="C1236" s="3">
        <v>44778</v>
      </c>
      <c r="D1236" t="s">
        <v>214</v>
      </c>
      <c r="E1236" t="s">
        <v>21</v>
      </c>
      <c r="F1236" t="s">
        <v>56</v>
      </c>
      <c r="G1236" t="s">
        <v>18</v>
      </c>
      <c r="H1236" t="s">
        <v>26</v>
      </c>
      <c r="I1236" s="9">
        <v>9958</v>
      </c>
      <c r="J1236" s="9">
        <v>9.33</v>
      </c>
      <c r="K1236" s="9">
        <v>6.92</v>
      </c>
      <c r="L1236" s="9">
        <f>tbl_salesdata[[#This Row],[Units Sold]]*tbl_salesdata[[#This Row],[Unit Cost]]</f>
        <v>68909.36</v>
      </c>
      <c r="M1236" s="9">
        <f>tbl_salesdata[[#This Row],[Units Sold]]*tbl_salesdata[[#This Row],[Unit Price]]</f>
        <v>92908.14</v>
      </c>
      <c r="N1236" s="9">
        <f>tbl_salesdata[[#This Row],[Total Sales]]-tbl_salesdata[[#This Row],[Total Cost]]</f>
        <v>23998.78</v>
      </c>
      <c r="O1236">
        <f>tbl_salesdata[[#This Row],[Ship Date]]-tbl_salesdata[[#This Row],[Order Date]]</f>
        <v>12</v>
      </c>
      <c r="P1236">
        <f>WEEKDAY(tbl_salesdata[[#This Row],[Order Date]],2)</f>
        <v>7</v>
      </c>
      <c r="Q1236" t="str">
        <f>TEXT(tbl_salesdata[[#This Row],[Order Date]],"dddd")</f>
        <v>Sunday</v>
      </c>
      <c r="R1236" t="str">
        <f>IF(tbl_salesdata[[#This Row],[Weekdaynum]]&gt;5,"Yes","No")</f>
        <v>Yes</v>
      </c>
    </row>
    <row r="1237" spans="1:18" hidden="1" x14ac:dyDescent="0.35">
      <c r="A1237">
        <v>583094489</v>
      </c>
      <c r="B1237" s="3">
        <v>43748</v>
      </c>
      <c r="C1237" s="3">
        <v>43755</v>
      </c>
      <c r="D1237" t="s">
        <v>173</v>
      </c>
      <c r="E1237" t="s">
        <v>24</v>
      </c>
      <c r="F1237" t="s">
        <v>76</v>
      </c>
      <c r="G1237" t="s">
        <v>14</v>
      </c>
      <c r="H1237" t="s">
        <v>15</v>
      </c>
      <c r="I1237" s="9">
        <v>9472</v>
      </c>
      <c r="J1237" s="9">
        <v>668.27</v>
      </c>
      <c r="K1237" s="9">
        <v>502.54</v>
      </c>
      <c r="L1237" s="9">
        <f>tbl_salesdata[[#This Row],[Units Sold]]*tbl_salesdata[[#This Row],[Unit Cost]]</f>
        <v>4760058.88</v>
      </c>
      <c r="M1237" s="9">
        <f>tbl_salesdata[[#This Row],[Units Sold]]*tbl_salesdata[[#This Row],[Unit Price]]</f>
        <v>6329853.4399999995</v>
      </c>
      <c r="N1237" s="9">
        <f>tbl_salesdata[[#This Row],[Total Sales]]-tbl_salesdata[[#This Row],[Total Cost]]</f>
        <v>1569794.5599999996</v>
      </c>
      <c r="O1237">
        <f>tbl_salesdata[[#This Row],[Ship Date]]-tbl_salesdata[[#This Row],[Order Date]]</f>
        <v>7</v>
      </c>
      <c r="P1237">
        <f>WEEKDAY(tbl_salesdata[[#This Row],[Order Date]],2)</f>
        <v>4</v>
      </c>
      <c r="Q1237" t="str">
        <f>TEXT(tbl_salesdata[[#This Row],[Order Date]],"dddd")</f>
        <v>Thursday</v>
      </c>
      <c r="R1237" t="str">
        <f>IF(tbl_salesdata[[#This Row],[Weekdaynum]]&gt;5,"Yes","No")</f>
        <v>No</v>
      </c>
    </row>
    <row r="1238" spans="1:18" hidden="1" x14ac:dyDescent="0.35">
      <c r="A1238">
        <v>362812173</v>
      </c>
      <c r="B1238" s="3">
        <v>44466</v>
      </c>
      <c r="C1238" s="3">
        <v>44479</v>
      </c>
      <c r="D1238" t="s">
        <v>197</v>
      </c>
      <c r="E1238" t="s">
        <v>38</v>
      </c>
      <c r="F1238" t="s">
        <v>25</v>
      </c>
      <c r="G1238" t="s">
        <v>18</v>
      </c>
      <c r="H1238" t="s">
        <v>15</v>
      </c>
      <c r="I1238" s="9">
        <v>3039</v>
      </c>
      <c r="J1238" s="9">
        <v>205.7</v>
      </c>
      <c r="K1238" s="9">
        <v>117.11</v>
      </c>
      <c r="L1238" s="9">
        <f>tbl_salesdata[[#This Row],[Units Sold]]*tbl_salesdata[[#This Row],[Unit Cost]]</f>
        <v>355897.29</v>
      </c>
      <c r="M1238" s="9">
        <f>tbl_salesdata[[#This Row],[Units Sold]]*tbl_salesdata[[#This Row],[Unit Price]]</f>
        <v>625122.29999999993</v>
      </c>
      <c r="N1238" s="9">
        <f>tbl_salesdata[[#This Row],[Total Sales]]-tbl_salesdata[[#This Row],[Total Cost]]</f>
        <v>269225.00999999995</v>
      </c>
      <c r="O1238">
        <f>tbl_salesdata[[#This Row],[Ship Date]]-tbl_salesdata[[#This Row],[Order Date]]</f>
        <v>13</v>
      </c>
      <c r="P1238">
        <f>WEEKDAY(tbl_salesdata[[#This Row],[Order Date]],2)</f>
        <v>1</v>
      </c>
      <c r="Q1238" t="str">
        <f>TEXT(tbl_salesdata[[#This Row],[Order Date]],"dddd")</f>
        <v>Monday</v>
      </c>
      <c r="R1238" t="str">
        <f>IF(tbl_salesdata[[#This Row],[Weekdaynum]]&gt;5,"Yes","No")</f>
        <v>No</v>
      </c>
    </row>
    <row r="1239" spans="1:18" hidden="1" x14ac:dyDescent="0.35">
      <c r="A1239">
        <v>226863658</v>
      </c>
      <c r="B1239" s="3">
        <v>44071</v>
      </c>
      <c r="C1239" s="3">
        <v>44074</v>
      </c>
      <c r="D1239" t="s">
        <v>105</v>
      </c>
      <c r="E1239" t="s">
        <v>12</v>
      </c>
      <c r="F1239" t="s">
        <v>17</v>
      </c>
      <c r="G1239" t="s">
        <v>14</v>
      </c>
      <c r="H1239" t="s">
        <v>19</v>
      </c>
      <c r="I1239" s="9">
        <v>2853</v>
      </c>
      <c r="J1239" s="9">
        <v>152.58000000000001</v>
      </c>
      <c r="K1239" s="9">
        <v>97.44</v>
      </c>
      <c r="L1239" s="9">
        <f>tbl_salesdata[[#This Row],[Units Sold]]*tbl_salesdata[[#This Row],[Unit Cost]]</f>
        <v>277996.32</v>
      </c>
      <c r="M1239" s="9">
        <f>tbl_salesdata[[#This Row],[Units Sold]]*tbl_salesdata[[#This Row],[Unit Price]]</f>
        <v>435310.74000000005</v>
      </c>
      <c r="N1239" s="9">
        <f>tbl_salesdata[[#This Row],[Total Sales]]-tbl_salesdata[[#This Row],[Total Cost]]</f>
        <v>157314.42000000004</v>
      </c>
      <c r="O1239">
        <f>tbl_salesdata[[#This Row],[Ship Date]]-tbl_salesdata[[#This Row],[Order Date]]</f>
        <v>3</v>
      </c>
      <c r="P1239">
        <f>WEEKDAY(tbl_salesdata[[#This Row],[Order Date]],2)</f>
        <v>5</v>
      </c>
      <c r="Q1239" t="str">
        <f>TEXT(tbl_salesdata[[#This Row],[Order Date]],"dddd")</f>
        <v>Friday</v>
      </c>
      <c r="R1239" t="str">
        <f>IF(tbl_salesdata[[#This Row],[Weekdaynum]]&gt;5,"Yes","No")</f>
        <v>No</v>
      </c>
    </row>
    <row r="1240" spans="1:18" hidden="1" x14ac:dyDescent="0.35">
      <c r="A1240">
        <v>917485272</v>
      </c>
      <c r="B1240" s="3">
        <v>44805</v>
      </c>
      <c r="C1240" s="3">
        <v>44806</v>
      </c>
      <c r="D1240" t="s">
        <v>102</v>
      </c>
      <c r="E1240" t="s">
        <v>21</v>
      </c>
      <c r="F1240" t="s">
        <v>13</v>
      </c>
      <c r="G1240" t="s">
        <v>14</v>
      </c>
      <c r="H1240" t="s">
        <v>26</v>
      </c>
      <c r="I1240" s="9">
        <v>3136</v>
      </c>
      <c r="J1240" s="9">
        <v>255.28</v>
      </c>
      <c r="K1240" s="9">
        <v>159.41999999999999</v>
      </c>
      <c r="L1240" s="9">
        <f>tbl_salesdata[[#This Row],[Units Sold]]*tbl_salesdata[[#This Row],[Unit Cost]]</f>
        <v>499941.11999999994</v>
      </c>
      <c r="M1240" s="9">
        <f>tbl_salesdata[[#This Row],[Units Sold]]*tbl_salesdata[[#This Row],[Unit Price]]</f>
        <v>800558.07999999996</v>
      </c>
      <c r="N1240" s="9">
        <f>tbl_salesdata[[#This Row],[Total Sales]]-tbl_salesdata[[#This Row],[Total Cost]]</f>
        <v>300616.96000000002</v>
      </c>
      <c r="O1240">
        <f>tbl_salesdata[[#This Row],[Ship Date]]-tbl_salesdata[[#This Row],[Order Date]]</f>
        <v>1</v>
      </c>
      <c r="P1240">
        <f>WEEKDAY(tbl_salesdata[[#This Row],[Order Date]],2)</f>
        <v>4</v>
      </c>
      <c r="Q1240" t="str">
        <f>TEXT(tbl_salesdata[[#This Row],[Order Date]],"dddd")</f>
        <v>Thursday</v>
      </c>
      <c r="R1240" t="str">
        <f>IF(tbl_salesdata[[#This Row],[Weekdaynum]]&gt;5,"Yes","No")</f>
        <v>No</v>
      </c>
    </row>
    <row r="1241" spans="1:18" hidden="1" x14ac:dyDescent="0.35">
      <c r="A1241">
        <v>547225844</v>
      </c>
      <c r="B1241" s="3">
        <v>43949</v>
      </c>
      <c r="C1241" s="3">
        <v>43951</v>
      </c>
      <c r="D1241" t="s">
        <v>205</v>
      </c>
      <c r="E1241" t="s">
        <v>21</v>
      </c>
      <c r="F1241" t="s">
        <v>30</v>
      </c>
      <c r="G1241" t="s">
        <v>18</v>
      </c>
      <c r="H1241" t="s">
        <v>26</v>
      </c>
      <c r="I1241" s="9">
        <v>5143</v>
      </c>
      <c r="J1241" s="9">
        <v>81.73</v>
      </c>
      <c r="K1241" s="9">
        <v>56.67</v>
      </c>
      <c r="L1241" s="9">
        <f>tbl_salesdata[[#This Row],[Units Sold]]*tbl_salesdata[[#This Row],[Unit Cost]]</f>
        <v>291453.81</v>
      </c>
      <c r="M1241" s="9">
        <f>tbl_salesdata[[#This Row],[Units Sold]]*tbl_salesdata[[#This Row],[Unit Price]]</f>
        <v>420337.39</v>
      </c>
      <c r="N1241" s="9">
        <f>tbl_salesdata[[#This Row],[Total Sales]]-tbl_salesdata[[#This Row],[Total Cost]]</f>
        <v>128883.58000000002</v>
      </c>
      <c r="O1241">
        <f>tbl_salesdata[[#This Row],[Ship Date]]-tbl_salesdata[[#This Row],[Order Date]]</f>
        <v>2</v>
      </c>
      <c r="P1241">
        <f>WEEKDAY(tbl_salesdata[[#This Row],[Order Date]],2)</f>
        <v>2</v>
      </c>
      <c r="Q1241" t="str">
        <f>TEXT(tbl_salesdata[[#This Row],[Order Date]],"dddd")</f>
        <v>Tuesday</v>
      </c>
      <c r="R1241" t="str">
        <f>IF(tbl_salesdata[[#This Row],[Weekdaynum]]&gt;5,"Yes","No")</f>
        <v>No</v>
      </c>
    </row>
    <row r="1242" spans="1:18" hidden="1" x14ac:dyDescent="0.35">
      <c r="A1242">
        <v>448946702</v>
      </c>
      <c r="B1242" s="3">
        <v>44598</v>
      </c>
      <c r="C1242" s="3">
        <v>44608</v>
      </c>
      <c r="D1242" t="s">
        <v>181</v>
      </c>
      <c r="E1242" t="s">
        <v>38</v>
      </c>
      <c r="F1242" t="s">
        <v>76</v>
      </c>
      <c r="G1242" t="s">
        <v>18</v>
      </c>
      <c r="H1242" t="s">
        <v>15</v>
      </c>
      <c r="I1242" s="9">
        <v>2161</v>
      </c>
      <c r="J1242" s="9">
        <v>668.27</v>
      </c>
      <c r="K1242" s="9">
        <v>502.54</v>
      </c>
      <c r="L1242" s="9">
        <f>tbl_salesdata[[#This Row],[Units Sold]]*tbl_salesdata[[#This Row],[Unit Cost]]</f>
        <v>1085988.94</v>
      </c>
      <c r="M1242" s="9">
        <f>tbl_salesdata[[#This Row],[Units Sold]]*tbl_salesdata[[#This Row],[Unit Price]]</f>
        <v>1444131.47</v>
      </c>
      <c r="N1242" s="9">
        <f>tbl_salesdata[[#This Row],[Total Sales]]-tbl_salesdata[[#This Row],[Total Cost]]</f>
        <v>358142.53</v>
      </c>
      <c r="O1242">
        <f>tbl_salesdata[[#This Row],[Ship Date]]-tbl_salesdata[[#This Row],[Order Date]]</f>
        <v>10</v>
      </c>
      <c r="P1242">
        <f>WEEKDAY(tbl_salesdata[[#This Row],[Order Date]],2)</f>
        <v>7</v>
      </c>
      <c r="Q1242" t="str">
        <f>TEXT(tbl_salesdata[[#This Row],[Order Date]],"dddd")</f>
        <v>Sunday</v>
      </c>
      <c r="R1242" t="str">
        <f>IF(tbl_salesdata[[#This Row],[Weekdaynum]]&gt;5,"Yes","No")</f>
        <v>Yes</v>
      </c>
    </row>
    <row r="1243" spans="1:18" hidden="1" x14ac:dyDescent="0.35">
      <c r="A1243">
        <v>225821673</v>
      </c>
      <c r="B1243" s="3">
        <v>42542</v>
      </c>
      <c r="C1243" s="3">
        <v>42545</v>
      </c>
      <c r="D1243" t="s">
        <v>153</v>
      </c>
      <c r="E1243" t="s">
        <v>38</v>
      </c>
      <c r="F1243" t="s">
        <v>42</v>
      </c>
      <c r="G1243" t="s">
        <v>14</v>
      </c>
      <c r="H1243" t="s">
        <v>34</v>
      </c>
      <c r="I1243" s="9">
        <v>4506</v>
      </c>
      <c r="J1243" s="9">
        <v>437.2</v>
      </c>
      <c r="K1243" s="9">
        <v>263.33</v>
      </c>
      <c r="L1243" s="9">
        <f>tbl_salesdata[[#This Row],[Units Sold]]*tbl_salesdata[[#This Row],[Unit Cost]]</f>
        <v>1186564.98</v>
      </c>
      <c r="M1243" s="9">
        <f>tbl_salesdata[[#This Row],[Units Sold]]*tbl_salesdata[[#This Row],[Unit Price]]</f>
        <v>1970023.2</v>
      </c>
      <c r="N1243" s="9">
        <f>tbl_salesdata[[#This Row],[Total Sales]]-tbl_salesdata[[#This Row],[Total Cost]]</f>
        <v>783458.22</v>
      </c>
      <c r="O1243">
        <f>tbl_salesdata[[#This Row],[Ship Date]]-tbl_salesdata[[#This Row],[Order Date]]</f>
        <v>3</v>
      </c>
      <c r="P1243">
        <f>WEEKDAY(tbl_salesdata[[#This Row],[Order Date]],2)</f>
        <v>2</v>
      </c>
      <c r="Q1243" t="str">
        <f>TEXT(tbl_salesdata[[#This Row],[Order Date]],"dddd")</f>
        <v>Tuesday</v>
      </c>
      <c r="R1243" t="str">
        <f>IF(tbl_salesdata[[#This Row],[Weekdaynum]]&gt;5,"Yes","No")</f>
        <v>No</v>
      </c>
    </row>
    <row r="1244" spans="1:18" hidden="1" x14ac:dyDescent="0.35">
      <c r="A1244">
        <v>901337087</v>
      </c>
      <c r="B1244" s="3">
        <v>43349</v>
      </c>
      <c r="C1244" s="3">
        <v>43357</v>
      </c>
      <c r="D1244" t="s">
        <v>84</v>
      </c>
      <c r="E1244" t="s">
        <v>24</v>
      </c>
      <c r="F1244" t="s">
        <v>22</v>
      </c>
      <c r="G1244" t="s">
        <v>14</v>
      </c>
      <c r="H1244" t="s">
        <v>26</v>
      </c>
      <c r="I1244" s="9">
        <v>4529</v>
      </c>
      <c r="J1244" s="9">
        <v>47.45</v>
      </c>
      <c r="K1244" s="9">
        <v>31.79</v>
      </c>
      <c r="L1244" s="9">
        <f>tbl_salesdata[[#This Row],[Units Sold]]*tbl_salesdata[[#This Row],[Unit Cost]]</f>
        <v>143976.91</v>
      </c>
      <c r="M1244" s="9">
        <f>tbl_salesdata[[#This Row],[Units Sold]]*tbl_salesdata[[#This Row],[Unit Price]]</f>
        <v>214901.05000000002</v>
      </c>
      <c r="N1244" s="9">
        <f>tbl_salesdata[[#This Row],[Total Sales]]-tbl_salesdata[[#This Row],[Total Cost]]</f>
        <v>70924.140000000014</v>
      </c>
      <c r="O1244">
        <f>tbl_salesdata[[#This Row],[Ship Date]]-tbl_salesdata[[#This Row],[Order Date]]</f>
        <v>8</v>
      </c>
      <c r="P1244">
        <f>WEEKDAY(tbl_salesdata[[#This Row],[Order Date]],2)</f>
        <v>4</v>
      </c>
      <c r="Q1244" t="str">
        <f>TEXT(tbl_salesdata[[#This Row],[Order Date]],"dddd")</f>
        <v>Thursday</v>
      </c>
      <c r="R1244" t="str">
        <f>IF(tbl_salesdata[[#This Row],[Weekdaynum]]&gt;5,"Yes","No")</f>
        <v>No</v>
      </c>
    </row>
    <row r="1245" spans="1:18" hidden="1" x14ac:dyDescent="0.35">
      <c r="A1245">
        <v>869291770</v>
      </c>
      <c r="B1245" s="3">
        <v>42204</v>
      </c>
      <c r="C1245" s="3">
        <v>42219</v>
      </c>
      <c r="D1245" t="s">
        <v>71</v>
      </c>
      <c r="E1245" t="s">
        <v>21</v>
      </c>
      <c r="F1245" t="s">
        <v>76</v>
      </c>
      <c r="G1245" t="s">
        <v>18</v>
      </c>
      <c r="H1245" t="s">
        <v>26</v>
      </c>
      <c r="I1245" s="9">
        <v>1607</v>
      </c>
      <c r="J1245" s="9">
        <v>668.27</v>
      </c>
      <c r="K1245" s="9">
        <v>502.54</v>
      </c>
      <c r="L1245" s="9">
        <f>tbl_salesdata[[#This Row],[Units Sold]]*tbl_salesdata[[#This Row],[Unit Cost]]</f>
        <v>807581.78</v>
      </c>
      <c r="M1245" s="9">
        <f>tbl_salesdata[[#This Row],[Units Sold]]*tbl_salesdata[[#This Row],[Unit Price]]</f>
        <v>1073909.8899999999</v>
      </c>
      <c r="N1245" s="9">
        <f>tbl_salesdata[[#This Row],[Total Sales]]-tbl_salesdata[[#This Row],[Total Cost]]</f>
        <v>266328.10999999987</v>
      </c>
      <c r="O1245">
        <f>tbl_salesdata[[#This Row],[Ship Date]]-tbl_salesdata[[#This Row],[Order Date]]</f>
        <v>15</v>
      </c>
      <c r="P1245">
        <f>WEEKDAY(tbl_salesdata[[#This Row],[Order Date]],2)</f>
        <v>7</v>
      </c>
      <c r="Q1245" t="str">
        <f>TEXT(tbl_salesdata[[#This Row],[Order Date]],"dddd")</f>
        <v>Sunday</v>
      </c>
      <c r="R1245" t="str">
        <f>IF(tbl_salesdata[[#This Row],[Weekdaynum]]&gt;5,"Yes","No")</f>
        <v>Yes</v>
      </c>
    </row>
    <row r="1246" spans="1:18" hidden="1" x14ac:dyDescent="0.35">
      <c r="A1246">
        <v>843797051</v>
      </c>
      <c r="B1246" s="3">
        <v>42297</v>
      </c>
      <c r="C1246" s="3">
        <v>42312</v>
      </c>
      <c r="D1246" t="s">
        <v>208</v>
      </c>
      <c r="E1246" t="s">
        <v>12</v>
      </c>
      <c r="F1246" t="s">
        <v>13</v>
      </c>
      <c r="G1246" t="s">
        <v>18</v>
      </c>
      <c r="H1246" t="s">
        <v>26</v>
      </c>
      <c r="I1246" s="9">
        <v>7153</v>
      </c>
      <c r="J1246" s="9">
        <v>255.28</v>
      </c>
      <c r="K1246" s="9">
        <v>159.41999999999999</v>
      </c>
      <c r="L1246" s="9">
        <f>tbl_salesdata[[#This Row],[Units Sold]]*tbl_salesdata[[#This Row],[Unit Cost]]</f>
        <v>1140331.26</v>
      </c>
      <c r="M1246" s="9">
        <f>tbl_salesdata[[#This Row],[Units Sold]]*tbl_salesdata[[#This Row],[Unit Price]]</f>
        <v>1826017.84</v>
      </c>
      <c r="N1246" s="9">
        <f>tbl_salesdata[[#This Row],[Total Sales]]-tbl_salesdata[[#This Row],[Total Cost]]</f>
        <v>685686.58000000007</v>
      </c>
      <c r="O1246">
        <f>tbl_salesdata[[#This Row],[Ship Date]]-tbl_salesdata[[#This Row],[Order Date]]</f>
        <v>15</v>
      </c>
      <c r="P1246">
        <f>WEEKDAY(tbl_salesdata[[#This Row],[Order Date]],2)</f>
        <v>2</v>
      </c>
      <c r="Q1246" t="str">
        <f>TEXT(tbl_salesdata[[#This Row],[Order Date]],"dddd")</f>
        <v>Tuesday</v>
      </c>
      <c r="R1246" t="str">
        <f>IF(tbl_salesdata[[#This Row],[Weekdaynum]]&gt;5,"Yes","No")</f>
        <v>No</v>
      </c>
    </row>
    <row r="1247" spans="1:18" hidden="1" x14ac:dyDescent="0.35">
      <c r="A1247">
        <v>709276759</v>
      </c>
      <c r="B1247" s="3">
        <v>42747</v>
      </c>
      <c r="C1247" s="3">
        <v>42759</v>
      </c>
      <c r="D1247" t="s">
        <v>214</v>
      </c>
      <c r="E1247" t="s">
        <v>21</v>
      </c>
      <c r="F1247" t="s">
        <v>33</v>
      </c>
      <c r="G1247" t="s">
        <v>18</v>
      </c>
      <c r="H1247" t="s">
        <v>26</v>
      </c>
      <c r="I1247" s="9">
        <v>9610</v>
      </c>
      <c r="J1247" s="9">
        <v>109.28</v>
      </c>
      <c r="K1247" s="9">
        <v>35.840000000000003</v>
      </c>
      <c r="L1247" s="9">
        <f>tbl_salesdata[[#This Row],[Units Sold]]*tbl_salesdata[[#This Row],[Unit Cost]]</f>
        <v>344422.40000000002</v>
      </c>
      <c r="M1247" s="9">
        <f>tbl_salesdata[[#This Row],[Units Sold]]*tbl_salesdata[[#This Row],[Unit Price]]</f>
        <v>1050180.8</v>
      </c>
      <c r="N1247" s="9">
        <f>tbl_salesdata[[#This Row],[Total Sales]]-tbl_salesdata[[#This Row],[Total Cost]]</f>
        <v>705758.4</v>
      </c>
      <c r="O1247">
        <f>tbl_salesdata[[#This Row],[Ship Date]]-tbl_salesdata[[#This Row],[Order Date]]</f>
        <v>12</v>
      </c>
      <c r="P1247">
        <f>WEEKDAY(tbl_salesdata[[#This Row],[Order Date]],2)</f>
        <v>4</v>
      </c>
      <c r="Q1247" t="str">
        <f>TEXT(tbl_salesdata[[#This Row],[Order Date]],"dddd")</f>
        <v>Thursday</v>
      </c>
      <c r="R1247" t="str">
        <f>IF(tbl_salesdata[[#This Row],[Weekdaynum]]&gt;5,"Yes","No")</f>
        <v>No</v>
      </c>
    </row>
    <row r="1248" spans="1:18" hidden="1" x14ac:dyDescent="0.35">
      <c r="A1248">
        <v>870467221</v>
      </c>
      <c r="B1248" s="3">
        <v>43217</v>
      </c>
      <c r="C1248" s="3">
        <v>43231</v>
      </c>
      <c r="D1248" t="s">
        <v>200</v>
      </c>
      <c r="E1248" t="s">
        <v>24</v>
      </c>
      <c r="F1248" t="s">
        <v>56</v>
      </c>
      <c r="G1248" t="s">
        <v>14</v>
      </c>
      <c r="H1248" t="s">
        <v>15</v>
      </c>
      <c r="I1248" s="9">
        <v>9449</v>
      </c>
      <c r="J1248" s="9">
        <v>9.33</v>
      </c>
      <c r="K1248" s="9">
        <v>6.92</v>
      </c>
      <c r="L1248" s="9">
        <f>tbl_salesdata[[#This Row],[Units Sold]]*tbl_salesdata[[#This Row],[Unit Cost]]</f>
        <v>65387.08</v>
      </c>
      <c r="M1248" s="9">
        <f>tbl_salesdata[[#This Row],[Units Sold]]*tbl_salesdata[[#This Row],[Unit Price]]</f>
        <v>88159.17</v>
      </c>
      <c r="N1248" s="9">
        <f>tbl_salesdata[[#This Row],[Total Sales]]-tbl_salesdata[[#This Row],[Total Cost]]</f>
        <v>22772.089999999997</v>
      </c>
      <c r="O1248">
        <f>tbl_salesdata[[#This Row],[Ship Date]]-tbl_salesdata[[#This Row],[Order Date]]</f>
        <v>14</v>
      </c>
      <c r="P1248">
        <f>WEEKDAY(tbl_salesdata[[#This Row],[Order Date]],2)</f>
        <v>5</v>
      </c>
      <c r="Q1248" t="str">
        <f>TEXT(tbl_salesdata[[#This Row],[Order Date]],"dddd")</f>
        <v>Friday</v>
      </c>
      <c r="R1248" t="str">
        <f>IF(tbl_salesdata[[#This Row],[Weekdaynum]]&gt;5,"Yes","No")</f>
        <v>No</v>
      </c>
    </row>
    <row r="1249" spans="1:18" hidden="1" x14ac:dyDescent="0.35">
      <c r="A1249">
        <v>902417266</v>
      </c>
      <c r="B1249" s="3">
        <v>42064</v>
      </c>
      <c r="C1249" s="3">
        <v>42072</v>
      </c>
      <c r="D1249" t="s">
        <v>198</v>
      </c>
      <c r="E1249" t="s">
        <v>38</v>
      </c>
      <c r="F1249" t="s">
        <v>13</v>
      </c>
      <c r="G1249" t="s">
        <v>14</v>
      </c>
      <c r="H1249" t="s">
        <v>15</v>
      </c>
      <c r="I1249" s="9">
        <v>4178</v>
      </c>
      <c r="J1249" s="9">
        <v>255.28</v>
      </c>
      <c r="K1249" s="9">
        <v>159.41999999999999</v>
      </c>
      <c r="L1249" s="9">
        <f>tbl_salesdata[[#This Row],[Units Sold]]*tbl_salesdata[[#This Row],[Unit Cost]]</f>
        <v>666056.75999999989</v>
      </c>
      <c r="M1249" s="9">
        <f>tbl_salesdata[[#This Row],[Units Sold]]*tbl_salesdata[[#This Row],[Unit Price]]</f>
        <v>1066559.8400000001</v>
      </c>
      <c r="N1249" s="9">
        <f>tbl_salesdata[[#This Row],[Total Sales]]-tbl_salesdata[[#This Row],[Total Cost]]</f>
        <v>400503.08000000019</v>
      </c>
      <c r="O1249">
        <f>tbl_salesdata[[#This Row],[Ship Date]]-tbl_salesdata[[#This Row],[Order Date]]</f>
        <v>8</v>
      </c>
      <c r="P1249">
        <f>WEEKDAY(tbl_salesdata[[#This Row],[Order Date]],2)</f>
        <v>7</v>
      </c>
      <c r="Q1249" t="str">
        <f>TEXT(tbl_salesdata[[#This Row],[Order Date]],"dddd")</f>
        <v>Sunday</v>
      </c>
      <c r="R1249" t="str">
        <f>IF(tbl_salesdata[[#This Row],[Weekdaynum]]&gt;5,"Yes","No")</f>
        <v>Yes</v>
      </c>
    </row>
    <row r="1250" spans="1:18" x14ac:dyDescent="0.35">
      <c r="A1250">
        <v>127332246</v>
      </c>
      <c r="B1250" s="3">
        <v>42385</v>
      </c>
      <c r="C1250" s="3">
        <v>42401</v>
      </c>
      <c r="D1250" t="s">
        <v>114</v>
      </c>
      <c r="E1250" t="s">
        <v>38</v>
      </c>
      <c r="F1250" t="s">
        <v>25</v>
      </c>
      <c r="G1250" t="s">
        <v>14</v>
      </c>
      <c r="H1250" t="s">
        <v>15</v>
      </c>
      <c r="I1250" s="9">
        <v>9296</v>
      </c>
      <c r="J1250" s="9">
        <v>205.7</v>
      </c>
      <c r="K1250" s="9">
        <v>117.11</v>
      </c>
      <c r="L1250" s="9">
        <f>tbl_salesdata[[#This Row],[Units Sold]]*tbl_salesdata[[#This Row],[Unit Cost]]</f>
        <v>1088654.56</v>
      </c>
      <c r="M1250" s="9">
        <f>tbl_salesdata[[#This Row],[Units Sold]]*tbl_salesdata[[#This Row],[Unit Price]]</f>
        <v>1912187.2</v>
      </c>
      <c r="N1250" s="9">
        <f>tbl_salesdata[[#This Row],[Total Sales]]-tbl_salesdata[[#This Row],[Total Cost]]</f>
        <v>823532.6399999999</v>
      </c>
      <c r="O1250">
        <f>tbl_salesdata[[#This Row],[Ship Date]]-tbl_salesdata[[#This Row],[Order Date]]</f>
        <v>16</v>
      </c>
      <c r="P1250">
        <f>WEEKDAY(tbl_salesdata[[#This Row],[Order Date]],2)</f>
        <v>6</v>
      </c>
      <c r="Q1250" t="str">
        <f>TEXT(tbl_salesdata[[#This Row],[Order Date]],"dddd")</f>
        <v>Saturday</v>
      </c>
      <c r="R1250" t="str">
        <f>IF(tbl_salesdata[[#This Row],[Weekdaynum]]&gt;5,"Yes","No")</f>
        <v>Yes</v>
      </c>
    </row>
    <row r="1251" spans="1:18" hidden="1" x14ac:dyDescent="0.35">
      <c r="A1251">
        <v>130353915</v>
      </c>
      <c r="B1251" s="3">
        <v>43696</v>
      </c>
      <c r="C1251" s="3">
        <v>43709</v>
      </c>
      <c r="D1251" t="s">
        <v>173</v>
      </c>
      <c r="E1251" t="s">
        <v>24</v>
      </c>
      <c r="F1251" t="s">
        <v>33</v>
      </c>
      <c r="G1251" t="s">
        <v>14</v>
      </c>
      <c r="H1251" t="s">
        <v>34</v>
      </c>
      <c r="I1251" s="9">
        <v>3475</v>
      </c>
      <c r="J1251" s="9">
        <v>109.28</v>
      </c>
      <c r="K1251" s="9">
        <v>35.840000000000003</v>
      </c>
      <c r="L1251" s="9">
        <f>tbl_salesdata[[#This Row],[Units Sold]]*tbl_salesdata[[#This Row],[Unit Cost]]</f>
        <v>124544.00000000001</v>
      </c>
      <c r="M1251" s="9">
        <f>tbl_salesdata[[#This Row],[Units Sold]]*tbl_salesdata[[#This Row],[Unit Price]]</f>
        <v>379748</v>
      </c>
      <c r="N1251" s="9">
        <f>tbl_salesdata[[#This Row],[Total Sales]]-tbl_salesdata[[#This Row],[Total Cost]]</f>
        <v>255204</v>
      </c>
      <c r="O1251">
        <f>tbl_salesdata[[#This Row],[Ship Date]]-tbl_salesdata[[#This Row],[Order Date]]</f>
        <v>13</v>
      </c>
      <c r="P1251">
        <f>WEEKDAY(tbl_salesdata[[#This Row],[Order Date]],2)</f>
        <v>1</v>
      </c>
      <c r="Q1251" t="str">
        <f>TEXT(tbl_salesdata[[#This Row],[Order Date]],"dddd")</f>
        <v>Monday</v>
      </c>
      <c r="R1251" t="str">
        <f>IF(tbl_salesdata[[#This Row],[Weekdaynum]]&gt;5,"Yes","No")</f>
        <v>No</v>
      </c>
    </row>
    <row r="1252" spans="1:18" x14ac:dyDescent="0.35">
      <c r="A1252">
        <v>696197879</v>
      </c>
      <c r="B1252" s="3">
        <v>44639</v>
      </c>
      <c r="C1252" s="3">
        <v>44648</v>
      </c>
      <c r="D1252" t="s">
        <v>188</v>
      </c>
      <c r="E1252" t="s">
        <v>21</v>
      </c>
      <c r="F1252" t="s">
        <v>25</v>
      </c>
      <c r="G1252" t="s">
        <v>14</v>
      </c>
      <c r="H1252" t="s">
        <v>34</v>
      </c>
      <c r="I1252" s="9">
        <v>9278</v>
      </c>
      <c r="J1252" s="9">
        <v>205.7</v>
      </c>
      <c r="K1252" s="9">
        <v>117.11</v>
      </c>
      <c r="L1252" s="9">
        <f>tbl_salesdata[[#This Row],[Units Sold]]*tbl_salesdata[[#This Row],[Unit Cost]]</f>
        <v>1086546.58</v>
      </c>
      <c r="M1252" s="9">
        <f>tbl_salesdata[[#This Row],[Units Sold]]*tbl_salesdata[[#This Row],[Unit Price]]</f>
        <v>1908484.5999999999</v>
      </c>
      <c r="N1252" s="9">
        <f>tbl_salesdata[[#This Row],[Total Sales]]-tbl_salesdata[[#This Row],[Total Cost]]</f>
        <v>821938.01999999979</v>
      </c>
      <c r="O1252">
        <f>tbl_salesdata[[#This Row],[Ship Date]]-tbl_salesdata[[#This Row],[Order Date]]</f>
        <v>9</v>
      </c>
      <c r="P1252">
        <f>WEEKDAY(tbl_salesdata[[#This Row],[Order Date]],2)</f>
        <v>6</v>
      </c>
      <c r="Q1252" t="str">
        <f>TEXT(tbl_salesdata[[#This Row],[Order Date]],"dddd")</f>
        <v>Saturday</v>
      </c>
      <c r="R1252" t="str">
        <f>IF(tbl_salesdata[[#This Row],[Weekdaynum]]&gt;5,"Yes","No")</f>
        <v>Yes</v>
      </c>
    </row>
    <row r="1253" spans="1:18" x14ac:dyDescent="0.35">
      <c r="A1253">
        <v>469144809</v>
      </c>
      <c r="B1253" s="3">
        <v>43666</v>
      </c>
      <c r="C1253" s="3">
        <v>43687</v>
      </c>
      <c r="D1253" t="s">
        <v>117</v>
      </c>
      <c r="E1253" t="s">
        <v>21</v>
      </c>
      <c r="F1253" t="s">
        <v>25</v>
      </c>
      <c r="G1253" t="s">
        <v>18</v>
      </c>
      <c r="H1253" t="s">
        <v>15</v>
      </c>
      <c r="I1253" s="9">
        <v>9229</v>
      </c>
      <c r="J1253" s="9">
        <v>205.7</v>
      </c>
      <c r="K1253" s="9">
        <v>117.11</v>
      </c>
      <c r="L1253" s="9">
        <f>tbl_salesdata[[#This Row],[Units Sold]]*tbl_salesdata[[#This Row],[Unit Cost]]</f>
        <v>1080808.19</v>
      </c>
      <c r="M1253" s="9">
        <f>tbl_salesdata[[#This Row],[Units Sold]]*tbl_salesdata[[#This Row],[Unit Price]]</f>
        <v>1898405.2999999998</v>
      </c>
      <c r="N1253" s="9">
        <f>tbl_salesdata[[#This Row],[Total Sales]]-tbl_salesdata[[#This Row],[Total Cost]]</f>
        <v>817597.10999999987</v>
      </c>
      <c r="O1253">
        <f>tbl_salesdata[[#This Row],[Ship Date]]-tbl_salesdata[[#This Row],[Order Date]]</f>
        <v>21</v>
      </c>
      <c r="P1253">
        <f>WEEKDAY(tbl_salesdata[[#This Row],[Order Date]],2)</f>
        <v>6</v>
      </c>
      <c r="Q1253" t="str">
        <f>TEXT(tbl_salesdata[[#This Row],[Order Date]],"dddd")</f>
        <v>Saturday</v>
      </c>
      <c r="R1253" t="str">
        <f>IF(tbl_salesdata[[#This Row],[Weekdaynum]]&gt;5,"Yes","No")</f>
        <v>Yes</v>
      </c>
    </row>
    <row r="1254" spans="1:18" hidden="1" x14ac:dyDescent="0.35">
      <c r="A1254">
        <v>872145211</v>
      </c>
      <c r="B1254" s="3">
        <v>42401</v>
      </c>
      <c r="C1254" s="3">
        <v>42420</v>
      </c>
      <c r="D1254" t="s">
        <v>140</v>
      </c>
      <c r="E1254" t="s">
        <v>24</v>
      </c>
      <c r="F1254" t="s">
        <v>13</v>
      </c>
      <c r="G1254" t="s">
        <v>18</v>
      </c>
      <c r="H1254" t="s">
        <v>19</v>
      </c>
      <c r="I1254" s="9">
        <v>6004</v>
      </c>
      <c r="J1254" s="9">
        <v>255.28</v>
      </c>
      <c r="K1254" s="9">
        <v>159.41999999999999</v>
      </c>
      <c r="L1254" s="9">
        <f>tbl_salesdata[[#This Row],[Units Sold]]*tbl_salesdata[[#This Row],[Unit Cost]]</f>
        <v>957157.67999999993</v>
      </c>
      <c r="M1254" s="9">
        <f>tbl_salesdata[[#This Row],[Units Sold]]*tbl_salesdata[[#This Row],[Unit Price]]</f>
        <v>1532701.12</v>
      </c>
      <c r="N1254" s="9">
        <f>tbl_salesdata[[#This Row],[Total Sales]]-tbl_salesdata[[#This Row],[Total Cost]]</f>
        <v>575543.44000000018</v>
      </c>
      <c r="O1254">
        <f>tbl_salesdata[[#This Row],[Ship Date]]-tbl_salesdata[[#This Row],[Order Date]]</f>
        <v>19</v>
      </c>
      <c r="P1254">
        <f>WEEKDAY(tbl_salesdata[[#This Row],[Order Date]],2)</f>
        <v>1</v>
      </c>
      <c r="Q1254" t="str">
        <f>TEXT(tbl_salesdata[[#This Row],[Order Date]],"dddd")</f>
        <v>Monday</v>
      </c>
      <c r="R1254" t="str">
        <f>IF(tbl_salesdata[[#This Row],[Weekdaynum]]&gt;5,"Yes","No")</f>
        <v>No</v>
      </c>
    </row>
    <row r="1255" spans="1:18" hidden="1" x14ac:dyDescent="0.35">
      <c r="A1255">
        <v>542178142</v>
      </c>
      <c r="B1255" s="3">
        <v>43514</v>
      </c>
      <c r="C1255" s="3">
        <v>43530</v>
      </c>
      <c r="D1255" t="s">
        <v>114</v>
      </c>
      <c r="E1255" t="s">
        <v>38</v>
      </c>
      <c r="F1255" t="s">
        <v>40</v>
      </c>
      <c r="G1255" t="s">
        <v>14</v>
      </c>
      <c r="H1255" t="s">
        <v>19</v>
      </c>
      <c r="I1255" s="9">
        <v>1415</v>
      </c>
      <c r="J1255" s="9">
        <v>651.21</v>
      </c>
      <c r="K1255" s="9">
        <v>524.96</v>
      </c>
      <c r="L1255" s="9">
        <f>tbl_salesdata[[#This Row],[Units Sold]]*tbl_salesdata[[#This Row],[Unit Cost]]</f>
        <v>742818.4</v>
      </c>
      <c r="M1255" s="9">
        <f>tbl_salesdata[[#This Row],[Units Sold]]*tbl_salesdata[[#This Row],[Unit Price]]</f>
        <v>921462.15</v>
      </c>
      <c r="N1255" s="9">
        <f>tbl_salesdata[[#This Row],[Total Sales]]-tbl_salesdata[[#This Row],[Total Cost]]</f>
        <v>178643.75</v>
      </c>
      <c r="O1255">
        <f>tbl_salesdata[[#This Row],[Ship Date]]-tbl_salesdata[[#This Row],[Order Date]]</f>
        <v>16</v>
      </c>
      <c r="P1255">
        <f>WEEKDAY(tbl_salesdata[[#This Row],[Order Date]],2)</f>
        <v>1</v>
      </c>
      <c r="Q1255" t="str">
        <f>TEXT(tbl_salesdata[[#This Row],[Order Date]],"dddd")</f>
        <v>Monday</v>
      </c>
      <c r="R1255" t="str">
        <f>IF(tbl_salesdata[[#This Row],[Weekdaynum]]&gt;5,"Yes","No")</f>
        <v>No</v>
      </c>
    </row>
    <row r="1256" spans="1:18" hidden="1" x14ac:dyDescent="0.35">
      <c r="A1256">
        <v>877062451</v>
      </c>
      <c r="B1256" s="3">
        <v>44113</v>
      </c>
      <c r="C1256" s="3">
        <v>44116</v>
      </c>
      <c r="D1256" t="s">
        <v>156</v>
      </c>
      <c r="E1256" t="s">
        <v>21</v>
      </c>
      <c r="F1256" t="s">
        <v>22</v>
      </c>
      <c r="G1256" t="s">
        <v>14</v>
      </c>
      <c r="H1256" t="s">
        <v>19</v>
      </c>
      <c r="I1256" s="9">
        <v>1124</v>
      </c>
      <c r="J1256" s="9">
        <v>47.45</v>
      </c>
      <c r="K1256" s="9">
        <v>31.79</v>
      </c>
      <c r="L1256" s="9">
        <f>tbl_salesdata[[#This Row],[Units Sold]]*tbl_salesdata[[#This Row],[Unit Cost]]</f>
        <v>35731.96</v>
      </c>
      <c r="M1256" s="9">
        <f>tbl_salesdata[[#This Row],[Units Sold]]*tbl_salesdata[[#This Row],[Unit Price]]</f>
        <v>53333.8</v>
      </c>
      <c r="N1256" s="9">
        <f>tbl_salesdata[[#This Row],[Total Sales]]-tbl_salesdata[[#This Row],[Total Cost]]</f>
        <v>17601.840000000004</v>
      </c>
      <c r="O1256">
        <f>tbl_salesdata[[#This Row],[Ship Date]]-tbl_salesdata[[#This Row],[Order Date]]</f>
        <v>3</v>
      </c>
      <c r="P1256">
        <f>WEEKDAY(tbl_salesdata[[#This Row],[Order Date]],2)</f>
        <v>5</v>
      </c>
      <c r="Q1256" t="str">
        <f>TEXT(tbl_salesdata[[#This Row],[Order Date]],"dddd")</f>
        <v>Friday</v>
      </c>
      <c r="R1256" t="str">
        <f>IF(tbl_salesdata[[#This Row],[Weekdaynum]]&gt;5,"Yes","No")</f>
        <v>No</v>
      </c>
    </row>
    <row r="1257" spans="1:18" hidden="1" x14ac:dyDescent="0.35">
      <c r="A1257">
        <v>214346969</v>
      </c>
      <c r="B1257" s="3">
        <v>42326</v>
      </c>
      <c r="C1257" s="3">
        <v>42340</v>
      </c>
      <c r="D1257" t="s">
        <v>219</v>
      </c>
      <c r="E1257" t="s">
        <v>38</v>
      </c>
      <c r="F1257" t="s">
        <v>30</v>
      </c>
      <c r="G1257" t="s">
        <v>18</v>
      </c>
      <c r="H1257" t="s">
        <v>15</v>
      </c>
      <c r="I1257" s="9">
        <v>8886</v>
      </c>
      <c r="J1257" s="9">
        <v>81.73</v>
      </c>
      <c r="K1257" s="9">
        <v>56.67</v>
      </c>
      <c r="L1257" s="9">
        <f>tbl_salesdata[[#This Row],[Units Sold]]*tbl_salesdata[[#This Row],[Unit Cost]]</f>
        <v>503569.62</v>
      </c>
      <c r="M1257" s="9">
        <f>tbl_salesdata[[#This Row],[Units Sold]]*tbl_salesdata[[#This Row],[Unit Price]]</f>
        <v>726252.78</v>
      </c>
      <c r="N1257" s="9">
        <f>tbl_salesdata[[#This Row],[Total Sales]]-tbl_salesdata[[#This Row],[Total Cost]]</f>
        <v>222683.16000000003</v>
      </c>
      <c r="O1257">
        <f>tbl_salesdata[[#This Row],[Ship Date]]-tbl_salesdata[[#This Row],[Order Date]]</f>
        <v>14</v>
      </c>
      <c r="P1257">
        <f>WEEKDAY(tbl_salesdata[[#This Row],[Order Date]],2)</f>
        <v>3</v>
      </c>
      <c r="Q1257" t="str">
        <f>TEXT(tbl_salesdata[[#This Row],[Order Date]],"dddd")</f>
        <v>Wednesday</v>
      </c>
      <c r="R1257" t="str">
        <f>IF(tbl_salesdata[[#This Row],[Weekdaynum]]&gt;5,"Yes","No")</f>
        <v>No</v>
      </c>
    </row>
    <row r="1258" spans="1:18" hidden="1" x14ac:dyDescent="0.35">
      <c r="A1258">
        <v>111893022</v>
      </c>
      <c r="B1258" s="3">
        <v>42671</v>
      </c>
      <c r="C1258" s="3">
        <v>42687</v>
      </c>
      <c r="D1258" t="s">
        <v>116</v>
      </c>
      <c r="E1258" t="s">
        <v>21</v>
      </c>
      <c r="F1258" t="s">
        <v>13</v>
      </c>
      <c r="G1258" t="s">
        <v>14</v>
      </c>
      <c r="H1258" t="s">
        <v>26</v>
      </c>
      <c r="I1258" s="9">
        <v>486</v>
      </c>
      <c r="J1258" s="9">
        <v>255.28</v>
      </c>
      <c r="K1258" s="9">
        <v>159.41999999999999</v>
      </c>
      <c r="L1258" s="9">
        <f>tbl_salesdata[[#This Row],[Units Sold]]*tbl_salesdata[[#This Row],[Unit Cost]]</f>
        <v>77478.12</v>
      </c>
      <c r="M1258" s="9">
        <f>tbl_salesdata[[#This Row],[Units Sold]]*tbl_salesdata[[#This Row],[Unit Price]]</f>
        <v>124066.08</v>
      </c>
      <c r="N1258" s="9">
        <f>tbl_salesdata[[#This Row],[Total Sales]]-tbl_salesdata[[#This Row],[Total Cost]]</f>
        <v>46587.960000000006</v>
      </c>
      <c r="O1258">
        <f>tbl_salesdata[[#This Row],[Ship Date]]-tbl_salesdata[[#This Row],[Order Date]]</f>
        <v>16</v>
      </c>
      <c r="P1258">
        <f>WEEKDAY(tbl_salesdata[[#This Row],[Order Date]],2)</f>
        <v>5</v>
      </c>
      <c r="Q1258" t="str">
        <f>TEXT(tbl_salesdata[[#This Row],[Order Date]],"dddd")</f>
        <v>Friday</v>
      </c>
      <c r="R1258" t="str">
        <f>IF(tbl_salesdata[[#This Row],[Weekdaynum]]&gt;5,"Yes","No")</f>
        <v>No</v>
      </c>
    </row>
    <row r="1259" spans="1:18" hidden="1" x14ac:dyDescent="0.35">
      <c r="A1259">
        <v>397874438</v>
      </c>
      <c r="B1259" s="3">
        <v>43402</v>
      </c>
      <c r="C1259" s="3">
        <v>43413</v>
      </c>
      <c r="D1259" t="s">
        <v>195</v>
      </c>
      <c r="E1259" t="s">
        <v>21</v>
      </c>
      <c r="F1259" t="s">
        <v>22</v>
      </c>
      <c r="G1259" t="s">
        <v>14</v>
      </c>
      <c r="H1259" t="s">
        <v>15</v>
      </c>
      <c r="I1259" s="9">
        <v>8743</v>
      </c>
      <c r="J1259" s="9">
        <v>47.45</v>
      </c>
      <c r="K1259" s="9">
        <v>31.79</v>
      </c>
      <c r="L1259" s="9">
        <f>tbl_salesdata[[#This Row],[Units Sold]]*tbl_salesdata[[#This Row],[Unit Cost]]</f>
        <v>277939.96999999997</v>
      </c>
      <c r="M1259" s="9">
        <f>tbl_salesdata[[#This Row],[Units Sold]]*tbl_salesdata[[#This Row],[Unit Price]]</f>
        <v>414855.35000000003</v>
      </c>
      <c r="N1259" s="9">
        <f>tbl_salesdata[[#This Row],[Total Sales]]-tbl_salesdata[[#This Row],[Total Cost]]</f>
        <v>136915.38000000006</v>
      </c>
      <c r="O1259">
        <f>tbl_salesdata[[#This Row],[Ship Date]]-tbl_salesdata[[#This Row],[Order Date]]</f>
        <v>11</v>
      </c>
      <c r="P1259">
        <f>WEEKDAY(tbl_salesdata[[#This Row],[Order Date]],2)</f>
        <v>1</v>
      </c>
      <c r="Q1259" t="str">
        <f>TEXT(tbl_salesdata[[#This Row],[Order Date]],"dddd")</f>
        <v>Monday</v>
      </c>
      <c r="R1259" t="str">
        <f>IF(tbl_salesdata[[#This Row],[Weekdaynum]]&gt;5,"Yes","No")</f>
        <v>No</v>
      </c>
    </row>
    <row r="1260" spans="1:18" hidden="1" x14ac:dyDescent="0.35">
      <c r="A1260">
        <v>520777547</v>
      </c>
      <c r="B1260" s="3">
        <v>44622</v>
      </c>
      <c r="C1260" s="3">
        <v>44628</v>
      </c>
      <c r="D1260" t="s">
        <v>49</v>
      </c>
      <c r="E1260" t="s">
        <v>21</v>
      </c>
      <c r="F1260" t="s">
        <v>33</v>
      </c>
      <c r="G1260" t="s">
        <v>18</v>
      </c>
      <c r="H1260" t="s">
        <v>19</v>
      </c>
      <c r="I1260" s="9">
        <v>8504</v>
      </c>
      <c r="J1260" s="9">
        <v>109.28</v>
      </c>
      <c r="K1260" s="9">
        <v>35.840000000000003</v>
      </c>
      <c r="L1260" s="9">
        <f>tbl_salesdata[[#This Row],[Units Sold]]*tbl_salesdata[[#This Row],[Unit Cost]]</f>
        <v>304783.36000000004</v>
      </c>
      <c r="M1260" s="9">
        <f>tbl_salesdata[[#This Row],[Units Sold]]*tbl_salesdata[[#This Row],[Unit Price]]</f>
        <v>929317.12</v>
      </c>
      <c r="N1260" s="9">
        <f>tbl_salesdata[[#This Row],[Total Sales]]-tbl_salesdata[[#This Row],[Total Cost]]</f>
        <v>624533.76000000001</v>
      </c>
      <c r="O1260">
        <f>tbl_salesdata[[#This Row],[Ship Date]]-tbl_salesdata[[#This Row],[Order Date]]</f>
        <v>6</v>
      </c>
      <c r="P1260">
        <f>WEEKDAY(tbl_salesdata[[#This Row],[Order Date]],2)</f>
        <v>3</v>
      </c>
      <c r="Q1260" t="str">
        <f>TEXT(tbl_salesdata[[#This Row],[Order Date]],"dddd")</f>
        <v>Wednesday</v>
      </c>
      <c r="R1260" t="str">
        <f>IF(tbl_salesdata[[#This Row],[Weekdaynum]]&gt;5,"Yes","No")</f>
        <v>No</v>
      </c>
    </row>
    <row r="1261" spans="1:18" hidden="1" x14ac:dyDescent="0.35">
      <c r="A1261">
        <v>899401175</v>
      </c>
      <c r="B1261" s="3">
        <v>42209</v>
      </c>
      <c r="C1261" s="3">
        <v>42220</v>
      </c>
      <c r="D1261" t="s">
        <v>191</v>
      </c>
      <c r="E1261" t="s">
        <v>24</v>
      </c>
      <c r="F1261" t="s">
        <v>56</v>
      </c>
      <c r="G1261" t="s">
        <v>18</v>
      </c>
      <c r="H1261" t="s">
        <v>19</v>
      </c>
      <c r="I1261" s="9">
        <v>1649</v>
      </c>
      <c r="J1261" s="9">
        <v>9.33</v>
      </c>
      <c r="K1261" s="9">
        <v>6.92</v>
      </c>
      <c r="L1261" s="9">
        <f>tbl_salesdata[[#This Row],[Units Sold]]*tbl_salesdata[[#This Row],[Unit Cost]]</f>
        <v>11411.08</v>
      </c>
      <c r="M1261" s="9">
        <f>tbl_salesdata[[#This Row],[Units Sold]]*tbl_salesdata[[#This Row],[Unit Price]]</f>
        <v>15385.17</v>
      </c>
      <c r="N1261" s="9">
        <f>tbl_salesdata[[#This Row],[Total Sales]]-tbl_salesdata[[#This Row],[Total Cost]]</f>
        <v>3974.09</v>
      </c>
      <c r="O1261">
        <f>tbl_salesdata[[#This Row],[Ship Date]]-tbl_salesdata[[#This Row],[Order Date]]</f>
        <v>11</v>
      </c>
      <c r="P1261">
        <f>WEEKDAY(tbl_salesdata[[#This Row],[Order Date]],2)</f>
        <v>5</v>
      </c>
      <c r="Q1261" t="str">
        <f>TEXT(tbl_salesdata[[#This Row],[Order Date]],"dddd")</f>
        <v>Friday</v>
      </c>
      <c r="R1261" t="str">
        <f>IF(tbl_salesdata[[#This Row],[Weekdaynum]]&gt;5,"Yes","No")</f>
        <v>No</v>
      </c>
    </row>
    <row r="1262" spans="1:18" hidden="1" x14ac:dyDescent="0.35">
      <c r="A1262">
        <v>672856652</v>
      </c>
      <c r="B1262" s="3">
        <v>43278</v>
      </c>
      <c r="C1262" s="3">
        <v>43286</v>
      </c>
      <c r="D1262" t="s">
        <v>203</v>
      </c>
      <c r="E1262" t="s">
        <v>21</v>
      </c>
      <c r="F1262" t="s">
        <v>76</v>
      </c>
      <c r="G1262" t="s">
        <v>14</v>
      </c>
      <c r="H1262" t="s">
        <v>19</v>
      </c>
      <c r="I1262" s="9">
        <v>2091</v>
      </c>
      <c r="J1262" s="9">
        <v>668.27</v>
      </c>
      <c r="K1262" s="9">
        <v>502.54</v>
      </c>
      <c r="L1262" s="9">
        <f>tbl_salesdata[[#This Row],[Units Sold]]*tbl_salesdata[[#This Row],[Unit Cost]]</f>
        <v>1050811.1400000001</v>
      </c>
      <c r="M1262" s="9">
        <f>tbl_salesdata[[#This Row],[Units Sold]]*tbl_salesdata[[#This Row],[Unit Price]]</f>
        <v>1397352.57</v>
      </c>
      <c r="N1262" s="9">
        <f>tbl_salesdata[[#This Row],[Total Sales]]-tbl_salesdata[[#This Row],[Total Cost]]</f>
        <v>346541.42999999993</v>
      </c>
      <c r="O1262">
        <f>tbl_salesdata[[#This Row],[Ship Date]]-tbl_salesdata[[#This Row],[Order Date]]</f>
        <v>8</v>
      </c>
      <c r="P1262">
        <f>WEEKDAY(tbl_salesdata[[#This Row],[Order Date]],2)</f>
        <v>3</v>
      </c>
      <c r="Q1262" t="str">
        <f>TEXT(tbl_salesdata[[#This Row],[Order Date]],"dddd")</f>
        <v>Wednesday</v>
      </c>
      <c r="R1262" t="str">
        <f>IF(tbl_salesdata[[#This Row],[Weekdaynum]]&gt;5,"Yes","No")</f>
        <v>No</v>
      </c>
    </row>
    <row r="1263" spans="1:18" x14ac:dyDescent="0.35">
      <c r="A1263">
        <v>354667699</v>
      </c>
      <c r="B1263" s="3">
        <v>44156</v>
      </c>
      <c r="C1263" s="3">
        <v>44167</v>
      </c>
      <c r="D1263" t="s">
        <v>193</v>
      </c>
      <c r="E1263" t="s">
        <v>21</v>
      </c>
      <c r="F1263" t="s">
        <v>40</v>
      </c>
      <c r="G1263" t="s">
        <v>18</v>
      </c>
      <c r="H1263" t="s">
        <v>26</v>
      </c>
      <c r="I1263" s="9">
        <v>2908</v>
      </c>
      <c r="J1263" s="9">
        <v>651.21</v>
      </c>
      <c r="K1263" s="9">
        <v>524.96</v>
      </c>
      <c r="L1263" s="9">
        <f>tbl_salesdata[[#This Row],[Units Sold]]*tbl_salesdata[[#This Row],[Unit Cost]]</f>
        <v>1526583.6800000002</v>
      </c>
      <c r="M1263" s="9">
        <f>tbl_salesdata[[#This Row],[Units Sold]]*tbl_salesdata[[#This Row],[Unit Price]]</f>
        <v>1893718.6800000002</v>
      </c>
      <c r="N1263" s="9">
        <f>tbl_salesdata[[#This Row],[Total Sales]]-tbl_salesdata[[#This Row],[Total Cost]]</f>
        <v>367135</v>
      </c>
      <c r="O1263">
        <f>tbl_salesdata[[#This Row],[Ship Date]]-tbl_salesdata[[#This Row],[Order Date]]</f>
        <v>11</v>
      </c>
      <c r="P1263">
        <f>WEEKDAY(tbl_salesdata[[#This Row],[Order Date]],2)</f>
        <v>6</v>
      </c>
      <c r="Q1263" t="str">
        <f>TEXT(tbl_salesdata[[#This Row],[Order Date]],"dddd")</f>
        <v>Saturday</v>
      </c>
      <c r="R1263" t="str">
        <f>IF(tbl_salesdata[[#This Row],[Weekdaynum]]&gt;5,"Yes","No")</f>
        <v>Yes</v>
      </c>
    </row>
    <row r="1264" spans="1:18" hidden="1" x14ac:dyDescent="0.35">
      <c r="A1264">
        <v>262270963</v>
      </c>
      <c r="B1264" s="3">
        <v>42184</v>
      </c>
      <c r="C1264" s="3">
        <v>42204</v>
      </c>
      <c r="D1264" t="s">
        <v>130</v>
      </c>
      <c r="E1264" t="s">
        <v>29</v>
      </c>
      <c r="F1264" t="s">
        <v>17</v>
      </c>
      <c r="G1264" t="s">
        <v>14</v>
      </c>
      <c r="H1264" t="s">
        <v>26</v>
      </c>
      <c r="I1264" s="9">
        <v>661</v>
      </c>
      <c r="J1264" s="9">
        <v>152.58000000000001</v>
      </c>
      <c r="K1264" s="9">
        <v>97.44</v>
      </c>
      <c r="L1264" s="9">
        <f>tbl_salesdata[[#This Row],[Units Sold]]*tbl_salesdata[[#This Row],[Unit Cost]]</f>
        <v>64407.839999999997</v>
      </c>
      <c r="M1264" s="9">
        <f>tbl_salesdata[[#This Row],[Units Sold]]*tbl_salesdata[[#This Row],[Unit Price]]</f>
        <v>100855.38</v>
      </c>
      <c r="N1264" s="9">
        <f>tbl_salesdata[[#This Row],[Total Sales]]-tbl_salesdata[[#This Row],[Total Cost]]</f>
        <v>36447.540000000008</v>
      </c>
      <c r="O1264">
        <f>tbl_salesdata[[#This Row],[Ship Date]]-tbl_salesdata[[#This Row],[Order Date]]</f>
        <v>20</v>
      </c>
      <c r="P1264">
        <f>WEEKDAY(tbl_salesdata[[#This Row],[Order Date]],2)</f>
        <v>1</v>
      </c>
      <c r="Q1264" t="str">
        <f>TEXT(tbl_salesdata[[#This Row],[Order Date]],"dddd")</f>
        <v>Monday</v>
      </c>
      <c r="R1264" t="str">
        <f>IF(tbl_salesdata[[#This Row],[Weekdaynum]]&gt;5,"Yes","No")</f>
        <v>No</v>
      </c>
    </row>
    <row r="1265" spans="1:18" x14ac:dyDescent="0.35">
      <c r="A1265">
        <v>420111453</v>
      </c>
      <c r="B1265" s="3">
        <v>42728</v>
      </c>
      <c r="C1265" s="3">
        <v>42738</v>
      </c>
      <c r="D1265" t="s">
        <v>123</v>
      </c>
      <c r="E1265" t="s">
        <v>38</v>
      </c>
      <c r="F1265" t="s">
        <v>25</v>
      </c>
      <c r="G1265" t="s">
        <v>14</v>
      </c>
      <c r="H1265" t="s">
        <v>26</v>
      </c>
      <c r="I1265" s="9">
        <v>9170</v>
      </c>
      <c r="J1265" s="9">
        <v>205.7</v>
      </c>
      <c r="K1265" s="9">
        <v>117.11</v>
      </c>
      <c r="L1265" s="9">
        <f>tbl_salesdata[[#This Row],[Units Sold]]*tbl_salesdata[[#This Row],[Unit Cost]]</f>
        <v>1073898.7</v>
      </c>
      <c r="M1265" s="9">
        <f>tbl_salesdata[[#This Row],[Units Sold]]*tbl_salesdata[[#This Row],[Unit Price]]</f>
        <v>1886269</v>
      </c>
      <c r="N1265" s="9">
        <f>tbl_salesdata[[#This Row],[Total Sales]]-tbl_salesdata[[#This Row],[Total Cost]]</f>
        <v>812370.3</v>
      </c>
      <c r="O1265">
        <f>tbl_salesdata[[#This Row],[Ship Date]]-tbl_salesdata[[#This Row],[Order Date]]</f>
        <v>10</v>
      </c>
      <c r="P1265">
        <f>WEEKDAY(tbl_salesdata[[#This Row],[Order Date]],2)</f>
        <v>6</v>
      </c>
      <c r="Q1265" t="str">
        <f>TEXT(tbl_salesdata[[#This Row],[Order Date]],"dddd")</f>
        <v>Saturday</v>
      </c>
      <c r="R1265" t="str">
        <f>IF(tbl_salesdata[[#This Row],[Weekdaynum]]&gt;5,"Yes","No")</f>
        <v>Yes</v>
      </c>
    </row>
    <row r="1266" spans="1:18" hidden="1" x14ac:dyDescent="0.35">
      <c r="A1266">
        <v>108161103</v>
      </c>
      <c r="B1266" s="3">
        <v>42347</v>
      </c>
      <c r="C1266" s="3">
        <v>42367</v>
      </c>
      <c r="D1266" t="s">
        <v>105</v>
      </c>
      <c r="E1266" t="s">
        <v>12</v>
      </c>
      <c r="F1266" t="s">
        <v>56</v>
      </c>
      <c r="G1266" t="s">
        <v>18</v>
      </c>
      <c r="H1266" t="s">
        <v>19</v>
      </c>
      <c r="I1266" s="9">
        <v>6129</v>
      </c>
      <c r="J1266" s="9">
        <v>9.33</v>
      </c>
      <c r="K1266" s="9">
        <v>6.92</v>
      </c>
      <c r="L1266" s="9">
        <f>tbl_salesdata[[#This Row],[Units Sold]]*tbl_salesdata[[#This Row],[Unit Cost]]</f>
        <v>42412.68</v>
      </c>
      <c r="M1266" s="9">
        <f>tbl_salesdata[[#This Row],[Units Sold]]*tbl_salesdata[[#This Row],[Unit Price]]</f>
        <v>57183.57</v>
      </c>
      <c r="N1266" s="9">
        <f>tbl_salesdata[[#This Row],[Total Sales]]-tbl_salesdata[[#This Row],[Total Cost]]</f>
        <v>14770.89</v>
      </c>
      <c r="O1266">
        <f>tbl_salesdata[[#This Row],[Ship Date]]-tbl_salesdata[[#This Row],[Order Date]]</f>
        <v>20</v>
      </c>
      <c r="P1266">
        <f>WEEKDAY(tbl_salesdata[[#This Row],[Order Date]],2)</f>
        <v>3</v>
      </c>
      <c r="Q1266" t="str">
        <f>TEXT(tbl_salesdata[[#This Row],[Order Date]],"dddd")</f>
        <v>Wednesday</v>
      </c>
      <c r="R1266" t="str">
        <f>IF(tbl_salesdata[[#This Row],[Weekdaynum]]&gt;5,"Yes","No")</f>
        <v>No</v>
      </c>
    </row>
    <row r="1267" spans="1:18" hidden="1" x14ac:dyDescent="0.35">
      <c r="A1267">
        <v>353383243</v>
      </c>
      <c r="B1267" s="3">
        <v>43235</v>
      </c>
      <c r="C1267" s="3">
        <v>43245</v>
      </c>
      <c r="D1267" t="s">
        <v>144</v>
      </c>
      <c r="E1267" t="s">
        <v>21</v>
      </c>
      <c r="F1267" t="s">
        <v>40</v>
      </c>
      <c r="G1267" t="s">
        <v>14</v>
      </c>
      <c r="H1267" t="s">
        <v>26</v>
      </c>
      <c r="I1267" s="9">
        <v>2809</v>
      </c>
      <c r="J1267" s="9">
        <v>651.21</v>
      </c>
      <c r="K1267" s="9">
        <v>524.96</v>
      </c>
      <c r="L1267" s="9">
        <f>tbl_salesdata[[#This Row],[Units Sold]]*tbl_salesdata[[#This Row],[Unit Cost]]</f>
        <v>1474612.6400000001</v>
      </c>
      <c r="M1267" s="9">
        <f>tbl_salesdata[[#This Row],[Units Sold]]*tbl_salesdata[[#This Row],[Unit Price]]</f>
        <v>1829248.8900000001</v>
      </c>
      <c r="N1267" s="9">
        <f>tbl_salesdata[[#This Row],[Total Sales]]-tbl_salesdata[[#This Row],[Total Cost]]</f>
        <v>354636.25</v>
      </c>
      <c r="O1267">
        <f>tbl_salesdata[[#This Row],[Ship Date]]-tbl_salesdata[[#This Row],[Order Date]]</f>
        <v>10</v>
      </c>
      <c r="P1267">
        <f>WEEKDAY(tbl_salesdata[[#This Row],[Order Date]],2)</f>
        <v>2</v>
      </c>
      <c r="Q1267" t="str">
        <f>TEXT(tbl_salesdata[[#This Row],[Order Date]],"dddd")</f>
        <v>Tuesday</v>
      </c>
      <c r="R1267" t="str">
        <f>IF(tbl_salesdata[[#This Row],[Weekdaynum]]&gt;5,"Yes","No")</f>
        <v>No</v>
      </c>
    </row>
    <row r="1268" spans="1:18" x14ac:dyDescent="0.35">
      <c r="A1268">
        <v>833340728</v>
      </c>
      <c r="B1268" s="3">
        <v>44163</v>
      </c>
      <c r="C1268" s="3">
        <v>44178</v>
      </c>
      <c r="D1268" t="s">
        <v>183</v>
      </c>
      <c r="E1268" t="s">
        <v>24</v>
      </c>
      <c r="F1268" t="s">
        <v>40</v>
      </c>
      <c r="G1268" t="s">
        <v>18</v>
      </c>
      <c r="H1268" t="s">
        <v>15</v>
      </c>
      <c r="I1268" s="9">
        <v>2895</v>
      </c>
      <c r="J1268" s="9">
        <v>651.21</v>
      </c>
      <c r="K1268" s="9">
        <v>524.96</v>
      </c>
      <c r="L1268" s="9">
        <f>tbl_salesdata[[#This Row],[Units Sold]]*tbl_salesdata[[#This Row],[Unit Cost]]</f>
        <v>1519759.2000000002</v>
      </c>
      <c r="M1268" s="9">
        <f>tbl_salesdata[[#This Row],[Units Sold]]*tbl_salesdata[[#This Row],[Unit Price]]</f>
        <v>1885252.9500000002</v>
      </c>
      <c r="N1268" s="9">
        <f>tbl_salesdata[[#This Row],[Total Sales]]-tbl_salesdata[[#This Row],[Total Cost]]</f>
        <v>365493.75</v>
      </c>
      <c r="O1268">
        <f>tbl_salesdata[[#This Row],[Ship Date]]-tbl_salesdata[[#This Row],[Order Date]]</f>
        <v>15</v>
      </c>
      <c r="P1268">
        <f>WEEKDAY(tbl_salesdata[[#This Row],[Order Date]],2)</f>
        <v>6</v>
      </c>
      <c r="Q1268" t="str">
        <f>TEXT(tbl_salesdata[[#This Row],[Order Date]],"dddd")</f>
        <v>Saturday</v>
      </c>
      <c r="R1268" t="str">
        <f>IF(tbl_salesdata[[#This Row],[Weekdaynum]]&gt;5,"Yes","No")</f>
        <v>Yes</v>
      </c>
    </row>
    <row r="1269" spans="1:18" hidden="1" x14ac:dyDescent="0.35">
      <c r="A1269">
        <v>193313300</v>
      </c>
      <c r="B1269" s="3">
        <v>44568</v>
      </c>
      <c r="C1269" s="3">
        <v>44585</v>
      </c>
      <c r="D1269" t="s">
        <v>207</v>
      </c>
      <c r="E1269" t="s">
        <v>51</v>
      </c>
      <c r="F1269" t="s">
        <v>68</v>
      </c>
      <c r="G1269" t="s">
        <v>18</v>
      </c>
      <c r="H1269" t="s">
        <v>19</v>
      </c>
      <c r="I1269" s="9">
        <v>4556</v>
      </c>
      <c r="J1269" s="9">
        <v>154.06</v>
      </c>
      <c r="K1269" s="9">
        <v>90.93</v>
      </c>
      <c r="L1269" s="9">
        <f>tbl_salesdata[[#This Row],[Units Sold]]*tbl_salesdata[[#This Row],[Unit Cost]]</f>
        <v>414277.08</v>
      </c>
      <c r="M1269" s="9">
        <f>tbl_salesdata[[#This Row],[Units Sold]]*tbl_salesdata[[#This Row],[Unit Price]]</f>
        <v>701897.36</v>
      </c>
      <c r="N1269" s="9">
        <f>tbl_salesdata[[#This Row],[Total Sales]]-tbl_salesdata[[#This Row],[Total Cost]]</f>
        <v>287620.27999999997</v>
      </c>
      <c r="O1269">
        <f>tbl_salesdata[[#This Row],[Ship Date]]-tbl_salesdata[[#This Row],[Order Date]]</f>
        <v>17</v>
      </c>
      <c r="P1269">
        <f>WEEKDAY(tbl_salesdata[[#This Row],[Order Date]],2)</f>
        <v>5</v>
      </c>
      <c r="Q1269" t="str">
        <f>TEXT(tbl_salesdata[[#This Row],[Order Date]],"dddd")</f>
        <v>Friday</v>
      </c>
      <c r="R1269" t="str">
        <f>IF(tbl_salesdata[[#This Row],[Weekdaynum]]&gt;5,"Yes","No")</f>
        <v>No</v>
      </c>
    </row>
    <row r="1270" spans="1:18" hidden="1" x14ac:dyDescent="0.35">
      <c r="A1270">
        <v>470931375</v>
      </c>
      <c r="B1270" s="3">
        <v>44157</v>
      </c>
      <c r="C1270" s="3">
        <v>44167</v>
      </c>
      <c r="D1270" t="s">
        <v>126</v>
      </c>
      <c r="E1270" t="s">
        <v>24</v>
      </c>
      <c r="F1270" t="s">
        <v>22</v>
      </c>
      <c r="G1270" t="s">
        <v>14</v>
      </c>
      <c r="H1270" t="s">
        <v>15</v>
      </c>
      <c r="I1270" s="9">
        <v>7914</v>
      </c>
      <c r="J1270" s="9">
        <v>47.45</v>
      </c>
      <c r="K1270" s="9">
        <v>31.79</v>
      </c>
      <c r="L1270" s="9">
        <f>tbl_salesdata[[#This Row],[Units Sold]]*tbl_salesdata[[#This Row],[Unit Cost]]</f>
        <v>251586.06</v>
      </c>
      <c r="M1270" s="9">
        <f>tbl_salesdata[[#This Row],[Units Sold]]*tbl_salesdata[[#This Row],[Unit Price]]</f>
        <v>375519.30000000005</v>
      </c>
      <c r="N1270" s="9">
        <f>tbl_salesdata[[#This Row],[Total Sales]]-tbl_salesdata[[#This Row],[Total Cost]]</f>
        <v>123933.24000000005</v>
      </c>
      <c r="O1270">
        <f>tbl_salesdata[[#This Row],[Ship Date]]-tbl_salesdata[[#This Row],[Order Date]]</f>
        <v>10</v>
      </c>
      <c r="P1270">
        <f>WEEKDAY(tbl_salesdata[[#This Row],[Order Date]],2)</f>
        <v>7</v>
      </c>
      <c r="Q1270" t="str">
        <f>TEXT(tbl_salesdata[[#This Row],[Order Date]],"dddd")</f>
        <v>Sunday</v>
      </c>
      <c r="R1270" t="str">
        <f>IF(tbl_salesdata[[#This Row],[Weekdaynum]]&gt;5,"Yes","No")</f>
        <v>Yes</v>
      </c>
    </row>
    <row r="1271" spans="1:18" hidden="1" x14ac:dyDescent="0.35">
      <c r="A1271">
        <v>959445750</v>
      </c>
      <c r="B1271" s="3">
        <v>44853</v>
      </c>
      <c r="C1271" s="3">
        <v>44856</v>
      </c>
      <c r="D1271" t="s">
        <v>216</v>
      </c>
      <c r="E1271" t="s">
        <v>51</v>
      </c>
      <c r="F1271" t="s">
        <v>17</v>
      </c>
      <c r="G1271" t="s">
        <v>18</v>
      </c>
      <c r="H1271" t="s">
        <v>15</v>
      </c>
      <c r="I1271" s="9">
        <v>173</v>
      </c>
      <c r="J1271" s="9">
        <v>152.58000000000001</v>
      </c>
      <c r="K1271" s="9">
        <v>97.44</v>
      </c>
      <c r="L1271" s="9">
        <f>tbl_salesdata[[#This Row],[Units Sold]]*tbl_salesdata[[#This Row],[Unit Cost]]</f>
        <v>16857.12</v>
      </c>
      <c r="M1271" s="9">
        <f>tbl_salesdata[[#This Row],[Units Sold]]*tbl_salesdata[[#This Row],[Unit Price]]</f>
        <v>26396.340000000004</v>
      </c>
      <c r="N1271" s="9">
        <f>tbl_salesdata[[#This Row],[Total Sales]]-tbl_salesdata[[#This Row],[Total Cost]]</f>
        <v>9539.2200000000048</v>
      </c>
      <c r="O1271">
        <f>tbl_salesdata[[#This Row],[Ship Date]]-tbl_salesdata[[#This Row],[Order Date]]</f>
        <v>3</v>
      </c>
      <c r="P1271">
        <f>WEEKDAY(tbl_salesdata[[#This Row],[Order Date]],2)</f>
        <v>3</v>
      </c>
      <c r="Q1271" t="str">
        <f>TEXT(tbl_salesdata[[#This Row],[Order Date]],"dddd")</f>
        <v>Wednesday</v>
      </c>
      <c r="R1271" t="str">
        <f>IF(tbl_salesdata[[#This Row],[Weekdaynum]]&gt;5,"Yes","No")</f>
        <v>No</v>
      </c>
    </row>
    <row r="1272" spans="1:18" hidden="1" x14ac:dyDescent="0.35">
      <c r="A1272">
        <v>151092755</v>
      </c>
      <c r="B1272" s="3">
        <v>42662</v>
      </c>
      <c r="C1272" s="3">
        <v>42681</v>
      </c>
      <c r="D1272" t="s">
        <v>200</v>
      </c>
      <c r="E1272" t="s">
        <v>24</v>
      </c>
      <c r="F1272" t="s">
        <v>33</v>
      </c>
      <c r="G1272" t="s">
        <v>14</v>
      </c>
      <c r="H1272" t="s">
        <v>19</v>
      </c>
      <c r="I1272" s="9">
        <v>559</v>
      </c>
      <c r="J1272" s="9">
        <v>109.28</v>
      </c>
      <c r="K1272" s="9">
        <v>35.840000000000003</v>
      </c>
      <c r="L1272" s="9">
        <f>tbl_salesdata[[#This Row],[Units Sold]]*tbl_salesdata[[#This Row],[Unit Cost]]</f>
        <v>20034.560000000001</v>
      </c>
      <c r="M1272" s="9">
        <f>tbl_salesdata[[#This Row],[Units Sold]]*tbl_salesdata[[#This Row],[Unit Price]]</f>
        <v>61087.520000000004</v>
      </c>
      <c r="N1272" s="9">
        <f>tbl_salesdata[[#This Row],[Total Sales]]-tbl_salesdata[[#This Row],[Total Cost]]</f>
        <v>41052.960000000006</v>
      </c>
      <c r="O1272">
        <f>tbl_salesdata[[#This Row],[Ship Date]]-tbl_salesdata[[#This Row],[Order Date]]</f>
        <v>19</v>
      </c>
      <c r="P1272">
        <f>WEEKDAY(tbl_salesdata[[#This Row],[Order Date]],2)</f>
        <v>3</v>
      </c>
      <c r="Q1272" t="str">
        <f>TEXT(tbl_salesdata[[#This Row],[Order Date]],"dddd")</f>
        <v>Wednesday</v>
      </c>
      <c r="R1272" t="str">
        <f>IF(tbl_salesdata[[#This Row],[Weekdaynum]]&gt;5,"Yes","No")</f>
        <v>No</v>
      </c>
    </row>
    <row r="1273" spans="1:18" hidden="1" x14ac:dyDescent="0.35">
      <c r="A1273">
        <v>208421218</v>
      </c>
      <c r="B1273" s="3">
        <v>44907</v>
      </c>
      <c r="C1273" s="3">
        <v>44917</v>
      </c>
      <c r="D1273" t="s">
        <v>50</v>
      </c>
      <c r="E1273" t="s">
        <v>51</v>
      </c>
      <c r="F1273" t="s">
        <v>56</v>
      </c>
      <c r="G1273" t="s">
        <v>14</v>
      </c>
      <c r="H1273" t="s">
        <v>26</v>
      </c>
      <c r="I1273" s="9">
        <v>5325</v>
      </c>
      <c r="J1273" s="9">
        <v>9.33</v>
      </c>
      <c r="K1273" s="9">
        <v>6.92</v>
      </c>
      <c r="L1273" s="9">
        <f>tbl_salesdata[[#This Row],[Units Sold]]*tbl_salesdata[[#This Row],[Unit Cost]]</f>
        <v>36849</v>
      </c>
      <c r="M1273" s="9">
        <f>tbl_salesdata[[#This Row],[Units Sold]]*tbl_salesdata[[#This Row],[Unit Price]]</f>
        <v>49682.25</v>
      </c>
      <c r="N1273" s="9">
        <f>tbl_salesdata[[#This Row],[Total Sales]]-tbl_salesdata[[#This Row],[Total Cost]]</f>
        <v>12833.25</v>
      </c>
      <c r="O1273">
        <f>tbl_salesdata[[#This Row],[Ship Date]]-tbl_salesdata[[#This Row],[Order Date]]</f>
        <v>10</v>
      </c>
      <c r="P1273">
        <f>WEEKDAY(tbl_salesdata[[#This Row],[Order Date]],2)</f>
        <v>1</v>
      </c>
      <c r="Q1273" t="str">
        <f>TEXT(tbl_salesdata[[#This Row],[Order Date]],"dddd")</f>
        <v>Monday</v>
      </c>
      <c r="R1273" t="str">
        <f>IF(tbl_salesdata[[#This Row],[Weekdaynum]]&gt;5,"Yes","No")</f>
        <v>No</v>
      </c>
    </row>
    <row r="1274" spans="1:18" hidden="1" x14ac:dyDescent="0.35">
      <c r="A1274">
        <v>214292466</v>
      </c>
      <c r="B1274" s="3">
        <v>43910</v>
      </c>
      <c r="C1274" s="3">
        <v>43913</v>
      </c>
      <c r="D1274" t="s">
        <v>71</v>
      </c>
      <c r="E1274" t="s">
        <v>21</v>
      </c>
      <c r="F1274" t="s">
        <v>17</v>
      </c>
      <c r="G1274" t="s">
        <v>14</v>
      </c>
      <c r="H1274" t="s">
        <v>26</v>
      </c>
      <c r="I1274" s="9">
        <v>2758</v>
      </c>
      <c r="J1274" s="9">
        <v>152.58000000000001</v>
      </c>
      <c r="K1274" s="9">
        <v>97.44</v>
      </c>
      <c r="L1274" s="9">
        <f>tbl_salesdata[[#This Row],[Units Sold]]*tbl_salesdata[[#This Row],[Unit Cost]]</f>
        <v>268739.52</v>
      </c>
      <c r="M1274" s="9">
        <f>tbl_salesdata[[#This Row],[Units Sold]]*tbl_salesdata[[#This Row],[Unit Price]]</f>
        <v>420815.64</v>
      </c>
      <c r="N1274" s="9">
        <f>tbl_salesdata[[#This Row],[Total Sales]]-tbl_salesdata[[#This Row],[Total Cost]]</f>
        <v>152076.12</v>
      </c>
      <c r="O1274">
        <f>tbl_salesdata[[#This Row],[Ship Date]]-tbl_salesdata[[#This Row],[Order Date]]</f>
        <v>3</v>
      </c>
      <c r="P1274">
        <f>WEEKDAY(tbl_salesdata[[#This Row],[Order Date]],2)</f>
        <v>5</v>
      </c>
      <c r="Q1274" t="str">
        <f>TEXT(tbl_salesdata[[#This Row],[Order Date]],"dddd")</f>
        <v>Friday</v>
      </c>
      <c r="R1274" t="str">
        <f>IF(tbl_salesdata[[#This Row],[Weekdaynum]]&gt;5,"Yes","No")</f>
        <v>No</v>
      </c>
    </row>
    <row r="1275" spans="1:18" hidden="1" x14ac:dyDescent="0.35">
      <c r="A1275">
        <v>221880328</v>
      </c>
      <c r="B1275" s="3">
        <v>43157</v>
      </c>
      <c r="C1275" s="3">
        <v>43173</v>
      </c>
      <c r="D1275" t="s">
        <v>206</v>
      </c>
      <c r="E1275" t="s">
        <v>24</v>
      </c>
      <c r="F1275" t="s">
        <v>13</v>
      </c>
      <c r="G1275" t="s">
        <v>14</v>
      </c>
      <c r="H1275" t="s">
        <v>26</v>
      </c>
      <c r="I1275" s="9">
        <v>8175</v>
      </c>
      <c r="J1275" s="9">
        <v>255.28</v>
      </c>
      <c r="K1275" s="9">
        <v>159.41999999999999</v>
      </c>
      <c r="L1275" s="9">
        <f>tbl_salesdata[[#This Row],[Units Sold]]*tbl_salesdata[[#This Row],[Unit Cost]]</f>
        <v>1303258.5</v>
      </c>
      <c r="M1275" s="9">
        <f>tbl_salesdata[[#This Row],[Units Sold]]*tbl_salesdata[[#This Row],[Unit Price]]</f>
        <v>2086914</v>
      </c>
      <c r="N1275" s="9">
        <f>tbl_salesdata[[#This Row],[Total Sales]]-tbl_salesdata[[#This Row],[Total Cost]]</f>
        <v>783655.5</v>
      </c>
      <c r="O1275">
        <f>tbl_salesdata[[#This Row],[Ship Date]]-tbl_salesdata[[#This Row],[Order Date]]</f>
        <v>16</v>
      </c>
      <c r="P1275">
        <f>WEEKDAY(tbl_salesdata[[#This Row],[Order Date]],2)</f>
        <v>1</v>
      </c>
      <c r="Q1275" t="str">
        <f>TEXT(tbl_salesdata[[#This Row],[Order Date]],"dddd")</f>
        <v>Monday</v>
      </c>
      <c r="R1275" t="str">
        <f>IF(tbl_salesdata[[#This Row],[Weekdaynum]]&gt;5,"Yes","No")</f>
        <v>No</v>
      </c>
    </row>
    <row r="1276" spans="1:18" hidden="1" x14ac:dyDescent="0.35">
      <c r="A1276">
        <v>804671132</v>
      </c>
      <c r="B1276" s="3">
        <v>44329</v>
      </c>
      <c r="C1276" s="3">
        <v>44338</v>
      </c>
      <c r="D1276" t="s">
        <v>151</v>
      </c>
      <c r="E1276" t="s">
        <v>32</v>
      </c>
      <c r="F1276" t="s">
        <v>22</v>
      </c>
      <c r="G1276" t="s">
        <v>14</v>
      </c>
      <c r="H1276" t="s">
        <v>34</v>
      </c>
      <c r="I1276" s="9">
        <v>8924</v>
      </c>
      <c r="J1276" s="9">
        <v>47.45</v>
      </c>
      <c r="K1276" s="9">
        <v>31.79</v>
      </c>
      <c r="L1276" s="9">
        <f>tbl_salesdata[[#This Row],[Units Sold]]*tbl_salesdata[[#This Row],[Unit Cost]]</f>
        <v>283693.96000000002</v>
      </c>
      <c r="M1276" s="9">
        <f>tbl_salesdata[[#This Row],[Units Sold]]*tbl_salesdata[[#This Row],[Unit Price]]</f>
        <v>423443.80000000005</v>
      </c>
      <c r="N1276" s="9">
        <f>tbl_salesdata[[#This Row],[Total Sales]]-tbl_salesdata[[#This Row],[Total Cost]]</f>
        <v>139749.84000000003</v>
      </c>
      <c r="O1276">
        <f>tbl_salesdata[[#This Row],[Ship Date]]-tbl_salesdata[[#This Row],[Order Date]]</f>
        <v>9</v>
      </c>
      <c r="P1276">
        <f>WEEKDAY(tbl_salesdata[[#This Row],[Order Date]],2)</f>
        <v>4</v>
      </c>
      <c r="Q1276" t="str">
        <f>TEXT(tbl_salesdata[[#This Row],[Order Date]],"dddd")</f>
        <v>Thursday</v>
      </c>
      <c r="R1276" t="str">
        <f>IF(tbl_salesdata[[#This Row],[Weekdaynum]]&gt;5,"Yes","No")</f>
        <v>No</v>
      </c>
    </row>
    <row r="1277" spans="1:18" hidden="1" x14ac:dyDescent="0.35">
      <c r="A1277">
        <v>806463706</v>
      </c>
      <c r="B1277" s="3">
        <v>44879</v>
      </c>
      <c r="C1277" s="3">
        <v>44881</v>
      </c>
      <c r="D1277" t="s">
        <v>59</v>
      </c>
      <c r="E1277" t="s">
        <v>12</v>
      </c>
      <c r="F1277" t="s">
        <v>25</v>
      </c>
      <c r="G1277" t="s">
        <v>14</v>
      </c>
      <c r="H1277" t="s">
        <v>34</v>
      </c>
      <c r="I1277" s="9">
        <v>9387</v>
      </c>
      <c r="J1277" s="9">
        <v>205.7</v>
      </c>
      <c r="K1277" s="9">
        <v>117.11</v>
      </c>
      <c r="L1277" s="9">
        <f>tbl_salesdata[[#This Row],[Units Sold]]*tbl_salesdata[[#This Row],[Unit Cost]]</f>
        <v>1099311.57</v>
      </c>
      <c r="M1277" s="9">
        <f>tbl_salesdata[[#This Row],[Units Sold]]*tbl_salesdata[[#This Row],[Unit Price]]</f>
        <v>1930905.9</v>
      </c>
      <c r="N1277" s="9">
        <f>tbl_salesdata[[#This Row],[Total Sales]]-tbl_salesdata[[#This Row],[Total Cost]]</f>
        <v>831594.32999999984</v>
      </c>
      <c r="O1277">
        <f>tbl_salesdata[[#This Row],[Ship Date]]-tbl_salesdata[[#This Row],[Order Date]]</f>
        <v>2</v>
      </c>
      <c r="P1277">
        <f>WEEKDAY(tbl_salesdata[[#This Row],[Order Date]],2)</f>
        <v>1</v>
      </c>
      <c r="Q1277" t="str">
        <f>TEXT(tbl_salesdata[[#This Row],[Order Date]],"dddd")</f>
        <v>Monday</v>
      </c>
      <c r="R1277" t="str">
        <f>IF(tbl_salesdata[[#This Row],[Weekdaynum]]&gt;5,"Yes","No")</f>
        <v>No</v>
      </c>
    </row>
    <row r="1278" spans="1:18" hidden="1" x14ac:dyDescent="0.35">
      <c r="A1278">
        <v>491369378</v>
      </c>
      <c r="B1278" s="3">
        <v>43538</v>
      </c>
      <c r="C1278" s="3">
        <v>43552</v>
      </c>
      <c r="D1278" t="s">
        <v>54</v>
      </c>
      <c r="E1278" t="s">
        <v>29</v>
      </c>
      <c r="F1278" t="s">
        <v>68</v>
      </c>
      <c r="G1278" t="s">
        <v>18</v>
      </c>
      <c r="H1278" t="s">
        <v>15</v>
      </c>
      <c r="I1278" s="9">
        <v>5973</v>
      </c>
      <c r="J1278" s="9">
        <v>154.06</v>
      </c>
      <c r="K1278" s="9">
        <v>90.93</v>
      </c>
      <c r="L1278" s="9">
        <f>tbl_salesdata[[#This Row],[Units Sold]]*tbl_salesdata[[#This Row],[Unit Cost]]</f>
        <v>543124.89</v>
      </c>
      <c r="M1278" s="9">
        <f>tbl_salesdata[[#This Row],[Units Sold]]*tbl_salesdata[[#This Row],[Unit Price]]</f>
        <v>920200.38</v>
      </c>
      <c r="N1278" s="9">
        <f>tbl_salesdata[[#This Row],[Total Sales]]-tbl_salesdata[[#This Row],[Total Cost]]</f>
        <v>377075.49</v>
      </c>
      <c r="O1278">
        <f>tbl_salesdata[[#This Row],[Ship Date]]-tbl_salesdata[[#This Row],[Order Date]]</f>
        <v>14</v>
      </c>
      <c r="P1278">
        <f>WEEKDAY(tbl_salesdata[[#This Row],[Order Date]],2)</f>
        <v>4</v>
      </c>
      <c r="Q1278" t="str">
        <f>TEXT(tbl_salesdata[[#This Row],[Order Date]],"dddd")</f>
        <v>Thursday</v>
      </c>
      <c r="R1278" t="str">
        <f>IF(tbl_salesdata[[#This Row],[Weekdaynum]]&gt;5,"Yes","No")</f>
        <v>No</v>
      </c>
    </row>
    <row r="1279" spans="1:18" hidden="1" x14ac:dyDescent="0.35">
      <c r="A1279">
        <v>193811976</v>
      </c>
      <c r="B1279" s="3">
        <v>42425</v>
      </c>
      <c r="C1279" s="3">
        <v>42428</v>
      </c>
      <c r="D1279" t="s">
        <v>28</v>
      </c>
      <c r="E1279" t="s">
        <v>29</v>
      </c>
      <c r="F1279" t="s">
        <v>42</v>
      </c>
      <c r="G1279" t="s">
        <v>14</v>
      </c>
      <c r="H1279" t="s">
        <v>19</v>
      </c>
      <c r="I1279" s="9">
        <v>2126</v>
      </c>
      <c r="J1279" s="9">
        <v>437.2</v>
      </c>
      <c r="K1279" s="9">
        <v>263.33</v>
      </c>
      <c r="L1279" s="9">
        <f>tbl_salesdata[[#This Row],[Units Sold]]*tbl_salesdata[[#This Row],[Unit Cost]]</f>
        <v>559839.57999999996</v>
      </c>
      <c r="M1279" s="9">
        <f>tbl_salesdata[[#This Row],[Units Sold]]*tbl_salesdata[[#This Row],[Unit Price]]</f>
        <v>929487.2</v>
      </c>
      <c r="N1279" s="9">
        <f>tbl_salesdata[[#This Row],[Total Sales]]-tbl_salesdata[[#This Row],[Total Cost]]</f>
        <v>369647.62</v>
      </c>
      <c r="O1279">
        <f>tbl_salesdata[[#This Row],[Ship Date]]-tbl_salesdata[[#This Row],[Order Date]]</f>
        <v>3</v>
      </c>
      <c r="P1279">
        <f>WEEKDAY(tbl_salesdata[[#This Row],[Order Date]],2)</f>
        <v>4</v>
      </c>
      <c r="Q1279" t="str">
        <f>TEXT(tbl_salesdata[[#This Row],[Order Date]],"dddd")</f>
        <v>Thursday</v>
      </c>
      <c r="R1279" t="str">
        <f>IF(tbl_salesdata[[#This Row],[Weekdaynum]]&gt;5,"Yes","No")</f>
        <v>No</v>
      </c>
    </row>
    <row r="1280" spans="1:18" hidden="1" x14ac:dyDescent="0.35">
      <c r="A1280">
        <v>768527829</v>
      </c>
      <c r="B1280" s="3">
        <v>44202</v>
      </c>
      <c r="C1280" s="3">
        <v>44215</v>
      </c>
      <c r="D1280" t="s">
        <v>86</v>
      </c>
      <c r="E1280" t="s">
        <v>29</v>
      </c>
      <c r="F1280" t="s">
        <v>68</v>
      </c>
      <c r="G1280" t="s">
        <v>18</v>
      </c>
      <c r="H1280" t="s">
        <v>26</v>
      </c>
      <c r="I1280" s="9">
        <v>3318</v>
      </c>
      <c r="J1280" s="9">
        <v>154.06</v>
      </c>
      <c r="K1280" s="9">
        <v>90.93</v>
      </c>
      <c r="L1280" s="9">
        <f>tbl_salesdata[[#This Row],[Units Sold]]*tbl_salesdata[[#This Row],[Unit Cost]]</f>
        <v>301705.74000000005</v>
      </c>
      <c r="M1280" s="9">
        <f>tbl_salesdata[[#This Row],[Units Sold]]*tbl_salesdata[[#This Row],[Unit Price]]</f>
        <v>511171.08</v>
      </c>
      <c r="N1280" s="9">
        <f>tbl_salesdata[[#This Row],[Total Sales]]-tbl_salesdata[[#This Row],[Total Cost]]</f>
        <v>209465.33999999997</v>
      </c>
      <c r="O1280">
        <f>tbl_salesdata[[#This Row],[Ship Date]]-tbl_salesdata[[#This Row],[Order Date]]</f>
        <v>13</v>
      </c>
      <c r="P1280">
        <f>WEEKDAY(tbl_salesdata[[#This Row],[Order Date]],2)</f>
        <v>3</v>
      </c>
      <c r="Q1280" t="str">
        <f>TEXT(tbl_salesdata[[#This Row],[Order Date]],"dddd")</f>
        <v>Wednesday</v>
      </c>
      <c r="R1280" t="str">
        <f>IF(tbl_salesdata[[#This Row],[Weekdaynum]]&gt;5,"Yes","No")</f>
        <v>No</v>
      </c>
    </row>
    <row r="1281" spans="1:18" x14ac:dyDescent="0.35">
      <c r="A1281">
        <v>103772151</v>
      </c>
      <c r="B1281" s="3">
        <v>42539</v>
      </c>
      <c r="C1281" s="3">
        <v>42541</v>
      </c>
      <c r="D1281" t="s">
        <v>46</v>
      </c>
      <c r="E1281" t="s">
        <v>29</v>
      </c>
      <c r="F1281" t="s">
        <v>13</v>
      </c>
      <c r="G1281" t="s">
        <v>14</v>
      </c>
      <c r="H1281" t="s">
        <v>15</v>
      </c>
      <c r="I1281" s="9">
        <v>7340</v>
      </c>
      <c r="J1281" s="9">
        <v>255.28</v>
      </c>
      <c r="K1281" s="9">
        <v>159.41999999999999</v>
      </c>
      <c r="L1281" s="9">
        <f>tbl_salesdata[[#This Row],[Units Sold]]*tbl_salesdata[[#This Row],[Unit Cost]]</f>
        <v>1170142.7999999998</v>
      </c>
      <c r="M1281" s="9">
        <f>tbl_salesdata[[#This Row],[Units Sold]]*tbl_salesdata[[#This Row],[Unit Price]]</f>
        <v>1873755.2</v>
      </c>
      <c r="N1281" s="9">
        <f>tbl_salesdata[[#This Row],[Total Sales]]-tbl_salesdata[[#This Row],[Total Cost]]</f>
        <v>703612.40000000014</v>
      </c>
      <c r="O1281">
        <f>tbl_salesdata[[#This Row],[Ship Date]]-tbl_salesdata[[#This Row],[Order Date]]</f>
        <v>2</v>
      </c>
      <c r="P1281">
        <f>WEEKDAY(tbl_salesdata[[#This Row],[Order Date]],2)</f>
        <v>6</v>
      </c>
      <c r="Q1281" t="str">
        <f>TEXT(tbl_salesdata[[#This Row],[Order Date]],"dddd")</f>
        <v>Saturday</v>
      </c>
      <c r="R1281" t="str">
        <f>IF(tbl_salesdata[[#This Row],[Weekdaynum]]&gt;5,"Yes","No")</f>
        <v>Yes</v>
      </c>
    </row>
    <row r="1282" spans="1:18" hidden="1" x14ac:dyDescent="0.35">
      <c r="A1282">
        <v>655287110</v>
      </c>
      <c r="B1282" s="3">
        <v>42053</v>
      </c>
      <c r="C1282" s="3">
        <v>42060</v>
      </c>
      <c r="D1282" t="s">
        <v>107</v>
      </c>
      <c r="E1282" t="s">
        <v>21</v>
      </c>
      <c r="F1282" t="s">
        <v>76</v>
      </c>
      <c r="G1282" t="s">
        <v>18</v>
      </c>
      <c r="H1282" t="s">
        <v>34</v>
      </c>
      <c r="I1282" s="9">
        <v>2873</v>
      </c>
      <c r="J1282" s="9">
        <v>668.27</v>
      </c>
      <c r="K1282" s="9">
        <v>502.54</v>
      </c>
      <c r="L1282" s="9">
        <f>tbl_salesdata[[#This Row],[Units Sold]]*tbl_salesdata[[#This Row],[Unit Cost]]</f>
        <v>1443797.4200000002</v>
      </c>
      <c r="M1282" s="9">
        <f>tbl_salesdata[[#This Row],[Units Sold]]*tbl_salesdata[[#This Row],[Unit Price]]</f>
        <v>1919939.71</v>
      </c>
      <c r="N1282" s="9">
        <f>tbl_salesdata[[#This Row],[Total Sales]]-tbl_salesdata[[#This Row],[Total Cost]]</f>
        <v>476142.2899999998</v>
      </c>
      <c r="O1282">
        <f>tbl_salesdata[[#This Row],[Ship Date]]-tbl_salesdata[[#This Row],[Order Date]]</f>
        <v>7</v>
      </c>
      <c r="P1282">
        <f>WEEKDAY(tbl_salesdata[[#This Row],[Order Date]],2)</f>
        <v>3</v>
      </c>
      <c r="Q1282" t="str">
        <f>TEXT(tbl_salesdata[[#This Row],[Order Date]],"dddd")</f>
        <v>Wednesday</v>
      </c>
      <c r="R1282" t="str">
        <f>IF(tbl_salesdata[[#This Row],[Weekdaynum]]&gt;5,"Yes","No")</f>
        <v>No</v>
      </c>
    </row>
    <row r="1283" spans="1:18" x14ac:dyDescent="0.35">
      <c r="A1283">
        <v>129623496</v>
      </c>
      <c r="B1283" s="3">
        <v>43141</v>
      </c>
      <c r="C1283" s="3">
        <v>43152</v>
      </c>
      <c r="D1283" t="s">
        <v>58</v>
      </c>
      <c r="E1283" t="s">
        <v>29</v>
      </c>
      <c r="F1283" t="s">
        <v>13</v>
      </c>
      <c r="G1283" t="s">
        <v>14</v>
      </c>
      <c r="H1283" t="s">
        <v>15</v>
      </c>
      <c r="I1283" s="9">
        <v>7328</v>
      </c>
      <c r="J1283" s="9">
        <v>255.28</v>
      </c>
      <c r="K1283" s="9">
        <v>159.41999999999999</v>
      </c>
      <c r="L1283" s="9">
        <f>tbl_salesdata[[#This Row],[Units Sold]]*tbl_salesdata[[#This Row],[Unit Cost]]</f>
        <v>1168229.76</v>
      </c>
      <c r="M1283" s="9">
        <f>tbl_salesdata[[#This Row],[Units Sold]]*tbl_salesdata[[#This Row],[Unit Price]]</f>
        <v>1870691.84</v>
      </c>
      <c r="N1283" s="9">
        <f>tbl_salesdata[[#This Row],[Total Sales]]-tbl_salesdata[[#This Row],[Total Cost]]</f>
        <v>702462.08000000007</v>
      </c>
      <c r="O1283">
        <f>tbl_salesdata[[#This Row],[Ship Date]]-tbl_salesdata[[#This Row],[Order Date]]</f>
        <v>11</v>
      </c>
      <c r="P1283">
        <f>WEEKDAY(tbl_salesdata[[#This Row],[Order Date]],2)</f>
        <v>6</v>
      </c>
      <c r="Q1283" t="str">
        <f>TEXT(tbl_salesdata[[#This Row],[Order Date]],"dddd")</f>
        <v>Saturday</v>
      </c>
      <c r="R1283" t="str">
        <f>IF(tbl_salesdata[[#This Row],[Weekdaynum]]&gt;5,"Yes","No")</f>
        <v>Yes</v>
      </c>
    </row>
    <row r="1284" spans="1:18" hidden="1" x14ac:dyDescent="0.35">
      <c r="A1284">
        <v>295787847</v>
      </c>
      <c r="B1284" s="3">
        <v>42022</v>
      </c>
      <c r="C1284" s="3">
        <v>42034</v>
      </c>
      <c r="D1284" t="s">
        <v>113</v>
      </c>
      <c r="E1284" t="s">
        <v>21</v>
      </c>
      <c r="F1284" t="s">
        <v>13</v>
      </c>
      <c r="G1284" t="s">
        <v>14</v>
      </c>
      <c r="H1284" t="s">
        <v>34</v>
      </c>
      <c r="I1284" s="9">
        <v>9052</v>
      </c>
      <c r="J1284" s="9">
        <v>255.28</v>
      </c>
      <c r="K1284" s="9">
        <v>159.41999999999999</v>
      </c>
      <c r="L1284" s="9">
        <f>tbl_salesdata[[#This Row],[Units Sold]]*tbl_salesdata[[#This Row],[Unit Cost]]</f>
        <v>1443069.8399999999</v>
      </c>
      <c r="M1284" s="9">
        <f>tbl_salesdata[[#This Row],[Units Sold]]*tbl_salesdata[[#This Row],[Unit Price]]</f>
        <v>2310794.56</v>
      </c>
      <c r="N1284" s="9">
        <f>tbl_salesdata[[#This Row],[Total Sales]]-tbl_salesdata[[#This Row],[Total Cost]]</f>
        <v>867724.7200000002</v>
      </c>
      <c r="O1284">
        <f>tbl_salesdata[[#This Row],[Ship Date]]-tbl_salesdata[[#This Row],[Order Date]]</f>
        <v>12</v>
      </c>
      <c r="P1284">
        <f>WEEKDAY(tbl_salesdata[[#This Row],[Order Date]],2)</f>
        <v>7</v>
      </c>
      <c r="Q1284" t="str">
        <f>TEXT(tbl_salesdata[[#This Row],[Order Date]],"dddd")</f>
        <v>Sunday</v>
      </c>
      <c r="R1284" t="str">
        <f>IF(tbl_salesdata[[#This Row],[Weekdaynum]]&gt;5,"Yes","No")</f>
        <v>Yes</v>
      </c>
    </row>
    <row r="1285" spans="1:18" hidden="1" x14ac:dyDescent="0.35">
      <c r="A1285">
        <v>263852393</v>
      </c>
      <c r="B1285" s="3">
        <v>43992</v>
      </c>
      <c r="C1285" s="3">
        <v>43993</v>
      </c>
      <c r="D1285" t="s">
        <v>144</v>
      </c>
      <c r="E1285" t="s">
        <v>21</v>
      </c>
      <c r="F1285" t="s">
        <v>13</v>
      </c>
      <c r="G1285" t="s">
        <v>18</v>
      </c>
      <c r="H1285" t="s">
        <v>26</v>
      </c>
      <c r="I1285" s="9">
        <v>8641</v>
      </c>
      <c r="J1285" s="9">
        <v>255.28</v>
      </c>
      <c r="K1285" s="9">
        <v>159.41999999999999</v>
      </c>
      <c r="L1285" s="9">
        <f>tbl_salesdata[[#This Row],[Units Sold]]*tbl_salesdata[[#This Row],[Unit Cost]]</f>
        <v>1377548.22</v>
      </c>
      <c r="M1285" s="9">
        <f>tbl_salesdata[[#This Row],[Units Sold]]*tbl_salesdata[[#This Row],[Unit Price]]</f>
        <v>2205874.48</v>
      </c>
      <c r="N1285" s="9">
        <f>tbl_salesdata[[#This Row],[Total Sales]]-tbl_salesdata[[#This Row],[Total Cost]]</f>
        <v>828326.26</v>
      </c>
      <c r="O1285">
        <f>tbl_salesdata[[#This Row],[Ship Date]]-tbl_salesdata[[#This Row],[Order Date]]</f>
        <v>1</v>
      </c>
      <c r="P1285">
        <f>WEEKDAY(tbl_salesdata[[#This Row],[Order Date]],2)</f>
        <v>3</v>
      </c>
      <c r="Q1285" t="str">
        <f>TEXT(tbl_salesdata[[#This Row],[Order Date]],"dddd")</f>
        <v>Wednesday</v>
      </c>
      <c r="R1285" t="str">
        <f>IF(tbl_salesdata[[#This Row],[Weekdaynum]]&gt;5,"Yes","No")</f>
        <v>No</v>
      </c>
    </row>
    <row r="1286" spans="1:18" hidden="1" x14ac:dyDescent="0.35">
      <c r="A1286">
        <v>959170663</v>
      </c>
      <c r="B1286" s="3">
        <v>42845</v>
      </c>
      <c r="C1286" s="3">
        <v>42853</v>
      </c>
      <c r="D1286" t="s">
        <v>166</v>
      </c>
      <c r="E1286" t="s">
        <v>38</v>
      </c>
      <c r="F1286" t="s">
        <v>22</v>
      </c>
      <c r="G1286" t="s">
        <v>18</v>
      </c>
      <c r="H1286" t="s">
        <v>15</v>
      </c>
      <c r="I1286" s="9">
        <v>8769</v>
      </c>
      <c r="J1286" s="9">
        <v>47.45</v>
      </c>
      <c r="K1286" s="9">
        <v>31.79</v>
      </c>
      <c r="L1286" s="9">
        <f>tbl_salesdata[[#This Row],[Units Sold]]*tbl_salesdata[[#This Row],[Unit Cost]]</f>
        <v>278766.51</v>
      </c>
      <c r="M1286" s="9">
        <f>tbl_salesdata[[#This Row],[Units Sold]]*tbl_salesdata[[#This Row],[Unit Price]]</f>
        <v>416089.05000000005</v>
      </c>
      <c r="N1286" s="9">
        <f>tbl_salesdata[[#This Row],[Total Sales]]-tbl_salesdata[[#This Row],[Total Cost]]</f>
        <v>137322.54000000004</v>
      </c>
      <c r="O1286">
        <f>tbl_salesdata[[#This Row],[Ship Date]]-tbl_salesdata[[#This Row],[Order Date]]</f>
        <v>8</v>
      </c>
      <c r="P1286">
        <f>WEEKDAY(tbl_salesdata[[#This Row],[Order Date]],2)</f>
        <v>4</v>
      </c>
      <c r="Q1286" t="str">
        <f>TEXT(tbl_salesdata[[#This Row],[Order Date]],"dddd")</f>
        <v>Thursday</v>
      </c>
      <c r="R1286" t="str">
        <f>IF(tbl_salesdata[[#This Row],[Weekdaynum]]&gt;5,"Yes","No")</f>
        <v>No</v>
      </c>
    </row>
    <row r="1287" spans="1:18" hidden="1" x14ac:dyDescent="0.35">
      <c r="A1287">
        <v>578666484</v>
      </c>
      <c r="B1287" s="3">
        <v>43548</v>
      </c>
      <c r="C1287" s="3">
        <v>43553</v>
      </c>
      <c r="D1287" t="s">
        <v>95</v>
      </c>
      <c r="E1287" t="s">
        <v>21</v>
      </c>
      <c r="F1287" t="s">
        <v>56</v>
      </c>
      <c r="G1287" t="s">
        <v>18</v>
      </c>
      <c r="H1287" t="s">
        <v>34</v>
      </c>
      <c r="I1287" s="9">
        <v>9127</v>
      </c>
      <c r="J1287" s="9">
        <v>9.33</v>
      </c>
      <c r="K1287" s="9">
        <v>6.92</v>
      </c>
      <c r="L1287" s="9">
        <f>tbl_salesdata[[#This Row],[Units Sold]]*tbl_salesdata[[#This Row],[Unit Cost]]</f>
        <v>63158.84</v>
      </c>
      <c r="M1287" s="9">
        <f>tbl_salesdata[[#This Row],[Units Sold]]*tbl_salesdata[[#This Row],[Unit Price]]</f>
        <v>85154.91</v>
      </c>
      <c r="N1287" s="9">
        <f>tbl_salesdata[[#This Row],[Total Sales]]-tbl_salesdata[[#This Row],[Total Cost]]</f>
        <v>21996.070000000007</v>
      </c>
      <c r="O1287">
        <f>tbl_salesdata[[#This Row],[Ship Date]]-tbl_salesdata[[#This Row],[Order Date]]</f>
        <v>5</v>
      </c>
      <c r="P1287">
        <f>WEEKDAY(tbl_salesdata[[#This Row],[Order Date]],2)</f>
        <v>7</v>
      </c>
      <c r="Q1287" t="str">
        <f>TEXT(tbl_salesdata[[#This Row],[Order Date]],"dddd")</f>
        <v>Sunday</v>
      </c>
      <c r="R1287" t="str">
        <f>IF(tbl_salesdata[[#This Row],[Weekdaynum]]&gt;5,"Yes","No")</f>
        <v>Yes</v>
      </c>
    </row>
    <row r="1288" spans="1:18" x14ac:dyDescent="0.35">
      <c r="A1288">
        <v>517953717</v>
      </c>
      <c r="B1288" s="3">
        <v>42315</v>
      </c>
      <c r="C1288" s="3">
        <v>42328</v>
      </c>
      <c r="D1288" t="s">
        <v>147</v>
      </c>
      <c r="E1288" t="s">
        <v>38</v>
      </c>
      <c r="F1288" t="s">
        <v>40</v>
      </c>
      <c r="G1288" t="s">
        <v>18</v>
      </c>
      <c r="H1288" t="s">
        <v>15</v>
      </c>
      <c r="I1288" s="9">
        <v>2870</v>
      </c>
      <c r="J1288" s="9">
        <v>651.21</v>
      </c>
      <c r="K1288" s="9">
        <v>524.96</v>
      </c>
      <c r="L1288" s="9">
        <f>tbl_salesdata[[#This Row],[Units Sold]]*tbl_salesdata[[#This Row],[Unit Cost]]</f>
        <v>1506635.2000000002</v>
      </c>
      <c r="M1288" s="9">
        <f>tbl_salesdata[[#This Row],[Units Sold]]*tbl_salesdata[[#This Row],[Unit Price]]</f>
        <v>1868972.7000000002</v>
      </c>
      <c r="N1288" s="9">
        <f>tbl_salesdata[[#This Row],[Total Sales]]-tbl_salesdata[[#This Row],[Total Cost]]</f>
        <v>362337.5</v>
      </c>
      <c r="O1288">
        <f>tbl_salesdata[[#This Row],[Ship Date]]-tbl_salesdata[[#This Row],[Order Date]]</f>
        <v>13</v>
      </c>
      <c r="P1288">
        <f>WEEKDAY(tbl_salesdata[[#This Row],[Order Date]],2)</f>
        <v>6</v>
      </c>
      <c r="Q1288" t="str">
        <f>TEXT(tbl_salesdata[[#This Row],[Order Date]],"dddd")</f>
        <v>Saturday</v>
      </c>
      <c r="R1288" t="str">
        <f>IF(tbl_salesdata[[#This Row],[Weekdaynum]]&gt;5,"Yes","No")</f>
        <v>Yes</v>
      </c>
    </row>
    <row r="1289" spans="1:18" hidden="1" x14ac:dyDescent="0.35">
      <c r="A1289">
        <v>529448592</v>
      </c>
      <c r="B1289" s="3">
        <v>44075</v>
      </c>
      <c r="C1289" s="3">
        <v>44084</v>
      </c>
      <c r="D1289" t="s">
        <v>82</v>
      </c>
      <c r="E1289" t="s">
        <v>32</v>
      </c>
      <c r="F1289" t="s">
        <v>76</v>
      </c>
      <c r="G1289" t="s">
        <v>18</v>
      </c>
      <c r="H1289" t="s">
        <v>26</v>
      </c>
      <c r="I1289" s="9">
        <v>4459</v>
      </c>
      <c r="J1289" s="9">
        <v>668.27</v>
      </c>
      <c r="K1289" s="9">
        <v>502.54</v>
      </c>
      <c r="L1289" s="9">
        <f>tbl_salesdata[[#This Row],[Units Sold]]*tbl_salesdata[[#This Row],[Unit Cost]]</f>
        <v>2240825.86</v>
      </c>
      <c r="M1289" s="9">
        <f>tbl_salesdata[[#This Row],[Units Sold]]*tbl_salesdata[[#This Row],[Unit Price]]</f>
        <v>2979815.9299999997</v>
      </c>
      <c r="N1289" s="9">
        <f>tbl_salesdata[[#This Row],[Total Sales]]-tbl_salesdata[[#This Row],[Total Cost]]</f>
        <v>738990.06999999983</v>
      </c>
      <c r="O1289">
        <f>tbl_salesdata[[#This Row],[Ship Date]]-tbl_salesdata[[#This Row],[Order Date]]</f>
        <v>9</v>
      </c>
      <c r="P1289">
        <f>WEEKDAY(tbl_salesdata[[#This Row],[Order Date]],2)</f>
        <v>2</v>
      </c>
      <c r="Q1289" t="str">
        <f>TEXT(tbl_salesdata[[#This Row],[Order Date]],"dddd")</f>
        <v>Tuesday</v>
      </c>
      <c r="R1289" t="str">
        <f>IF(tbl_salesdata[[#This Row],[Weekdaynum]]&gt;5,"Yes","No")</f>
        <v>No</v>
      </c>
    </row>
    <row r="1290" spans="1:18" hidden="1" x14ac:dyDescent="0.35">
      <c r="A1290">
        <v>756145036</v>
      </c>
      <c r="B1290" s="3">
        <v>44353</v>
      </c>
      <c r="C1290" s="3">
        <v>44367</v>
      </c>
      <c r="D1290" t="s">
        <v>163</v>
      </c>
      <c r="E1290" t="s">
        <v>38</v>
      </c>
      <c r="F1290" t="s">
        <v>68</v>
      </c>
      <c r="G1290" t="s">
        <v>14</v>
      </c>
      <c r="H1290" t="s">
        <v>26</v>
      </c>
      <c r="I1290" s="9">
        <v>8974</v>
      </c>
      <c r="J1290" s="9">
        <v>154.06</v>
      </c>
      <c r="K1290" s="9">
        <v>90.93</v>
      </c>
      <c r="L1290" s="9">
        <f>tbl_salesdata[[#This Row],[Units Sold]]*tbl_salesdata[[#This Row],[Unit Cost]]</f>
        <v>816005.82000000007</v>
      </c>
      <c r="M1290" s="9">
        <f>tbl_salesdata[[#This Row],[Units Sold]]*tbl_salesdata[[#This Row],[Unit Price]]</f>
        <v>1382534.44</v>
      </c>
      <c r="N1290" s="9">
        <f>tbl_salesdata[[#This Row],[Total Sales]]-tbl_salesdata[[#This Row],[Total Cost]]</f>
        <v>566528.61999999988</v>
      </c>
      <c r="O1290">
        <f>tbl_salesdata[[#This Row],[Ship Date]]-tbl_salesdata[[#This Row],[Order Date]]</f>
        <v>14</v>
      </c>
      <c r="P1290">
        <f>WEEKDAY(tbl_salesdata[[#This Row],[Order Date]],2)</f>
        <v>7</v>
      </c>
      <c r="Q1290" t="str">
        <f>TEXT(tbl_salesdata[[#This Row],[Order Date]],"dddd")</f>
        <v>Sunday</v>
      </c>
      <c r="R1290" t="str">
        <f>IF(tbl_salesdata[[#This Row],[Weekdaynum]]&gt;5,"Yes","No")</f>
        <v>Yes</v>
      </c>
    </row>
    <row r="1291" spans="1:18" hidden="1" x14ac:dyDescent="0.35">
      <c r="A1291">
        <v>597839343</v>
      </c>
      <c r="B1291" s="3">
        <v>43269</v>
      </c>
      <c r="C1291" s="3">
        <v>43289</v>
      </c>
      <c r="D1291" t="s">
        <v>135</v>
      </c>
      <c r="E1291" t="s">
        <v>21</v>
      </c>
      <c r="F1291" t="s">
        <v>30</v>
      </c>
      <c r="G1291" t="s">
        <v>18</v>
      </c>
      <c r="H1291" t="s">
        <v>19</v>
      </c>
      <c r="I1291" s="9">
        <v>2802</v>
      </c>
      <c r="J1291" s="9">
        <v>81.73</v>
      </c>
      <c r="K1291" s="9">
        <v>56.67</v>
      </c>
      <c r="L1291" s="9">
        <f>tbl_salesdata[[#This Row],[Units Sold]]*tbl_salesdata[[#This Row],[Unit Cost]]</f>
        <v>158789.34</v>
      </c>
      <c r="M1291" s="9">
        <f>tbl_salesdata[[#This Row],[Units Sold]]*tbl_salesdata[[#This Row],[Unit Price]]</f>
        <v>229007.46000000002</v>
      </c>
      <c r="N1291" s="9">
        <f>tbl_salesdata[[#This Row],[Total Sales]]-tbl_salesdata[[#This Row],[Total Cost]]</f>
        <v>70218.120000000024</v>
      </c>
      <c r="O1291">
        <f>tbl_salesdata[[#This Row],[Ship Date]]-tbl_salesdata[[#This Row],[Order Date]]</f>
        <v>20</v>
      </c>
      <c r="P1291">
        <f>WEEKDAY(tbl_salesdata[[#This Row],[Order Date]],2)</f>
        <v>1</v>
      </c>
      <c r="Q1291" t="str">
        <f>TEXT(tbl_salesdata[[#This Row],[Order Date]],"dddd")</f>
        <v>Monday</v>
      </c>
      <c r="R1291" t="str">
        <f>IF(tbl_salesdata[[#This Row],[Weekdaynum]]&gt;5,"Yes","No")</f>
        <v>No</v>
      </c>
    </row>
    <row r="1292" spans="1:18" hidden="1" x14ac:dyDescent="0.35">
      <c r="A1292">
        <v>853017842</v>
      </c>
      <c r="B1292" s="3">
        <v>44815</v>
      </c>
      <c r="C1292" s="3">
        <v>44831</v>
      </c>
      <c r="D1292" t="s">
        <v>131</v>
      </c>
      <c r="E1292" t="s">
        <v>32</v>
      </c>
      <c r="F1292" t="s">
        <v>40</v>
      </c>
      <c r="G1292" t="s">
        <v>18</v>
      </c>
      <c r="H1292" t="s">
        <v>15</v>
      </c>
      <c r="I1292" s="9">
        <v>5790</v>
      </c>
      <c r="J1292" s="9">
        <v>651.21</v>
      </c>
      <c r="K1292" s="9">
        <v>524.96</v>
      </c>
      <c r="L1292" s="9">
        <f>tbl_salesdata[[#This Row],[Units Sold]]*tbl_salesdata[[#This Row],[Unit Cost]]</f>
        <v>3039518.4000000004</v>
      </c>
      <c r="M1292" s="9">
        <f>tbl_salesdata[[#This Row],[Units Sold]]*tbl_salesdata[[#This Row],[Unit Price]]</f>
        <v>3770505.9000000004</v>
      </c>
      <c r="N1292" s="9">
        <f>tbl_salesdata[[#This Row],[Total Sales]]-tbl_salesdata[[#This Row],[Total Cost]]</f>
        <v>730987.5</v>
      </c>
      <c r="O1292">
        <f>tbl_salesdata[[#This Row],[Ship Date]]-tbl_salesdata[[#This Row],[Order Date]]</f>
        <v>16</v>
      </c>
      <c r="P1292">
        <f>WEEKDAY(tbl_salesdata[[#This Row],[Order Date]],2)</f>
        <v>7</v>
      </c>
      <c r="Q1292" t="str">
        <f>TEXT(tbl_salesdata[[#This Row],[Order Date]],"dddd")</f>
        <v>Sunday</v>
      </c>
      <c r="R1292" t="str">
        <f>IF(tbl_salesdata[[#This Row],[Weekdaynum]]&gt;5,"Yes","No")</f>
        <v>Yes</v>
      </c>
    </row>
    <row r="1293" spans="1:18" hidden="1" x14ac:dyDescent="0.35">
      <c r="A1293">
        <v>590479362</v>
      </c>
      <c r="B1293" s="3">
        <v>42598</v>
      </c>
      <c r="C1293" s="3">
        <v>42619</v>
      </c>
      <c r="D1293" t="s">
        <v>41</v>
      </c>
      <c r="E1293" t="s">
        <v>29</v>
      </c>
      <c r="F1293" t="s">
        <v>13</v>
      </c>
      <c r="G1293" t="s">
        <v>18</v>
      </c>
      <c r="H1293" t="s">
        <v>26</v>
      </c>
      <c r="I1293" s="9">
        <v>4820</v>
      </c>
      <c r="J1293" s="9">
        <v>255.28</v>
      </c>
      <c r="K1293" s="9">
        <v>159.41999999999999</v>
      </c>
      <c r="L1293" s="9">
        <f>tbl_salesdata[[#This Row],[Units Sold]]*tbl_salesdata[[#This Row],[Unit Cost]]</f>
        <v>768404.39999999991</v>
      </c>
      <c r="M1293" s="9">
        <f>tbl_salesdata[[#This Row],[Units Sold]]*tbl_salesdata[[#This Row],[Unit Price]]</f>
        <v>1230449.6000000001</v>
      </c>
      <c r="N1293" s="9">
        <f>tbl_salesdata[[#This Row],[Total Sales]]-tbl_salesdata[[#This Row],[Total Cost]]</f>
        <v>462045.20000000019</v>
      </c>
      <c r="O1293">
        <f>tbl_salesdata[[#This Row],[Ship Date]]-tbl_salesdata[[#This Row],[Order Date]]</f>
        <v>21</v>
      </c>
      <c r="P1293">
        <f>WEEKDAY(tbl_salesdata[[#This Row],[Order Date]],2)</f>
        <v>2</v>
      </c>
      <c r="Q1293" t="str">
        <f>TEXT(tbl_salesdata[[#This Row],[Order Date]],"dddd")</f>
        <v>Tuesday</v>
      </c>
      <c r="R1293" t="str">
        <f>IF(tbl_salesdata[[#This Row],[Weekdaynum]]&gt;5,"Yes","No")</f>
        <v>No</v>
      </c>
    </row>
    <row r="1294" spans="1:18" hidden="1" x14ac:dyDescent="0.35">
      <c r="A1294">
        <v>299335229</v>
      </c>
      <c r="B1294" s="3">
        <v>44542</v>
      </c>
      <c r="C1294" s="3">
        <v>44557</v>
      </c>
      <c r="D1294" t="s">
        <v>214</v>
      </c>
      <c r="E1294" t="s">
        <v>21</v>
      </c>
      <c r="F1294" t="s">
        <v>42</v>
      </c>
      <c r="G1294" t="s">
        <v>18</v>
      </c>
      <c r="H1294" t="s">
        <v>15</v>
      </c>
      <c r="I1294" s="9">
        <v>8801</v>
      </c>
      <c r="J1294" s="9">
        <v>437.2</v>
      </c>
      <c r="K1294" s="9">
        <v>263.33</v>
      </c>
      <c r="L1294" s="9">
        <f>tbl_salesdata[[#This Row],[Units Sold]]*tbl_salesdata[[#This Row],[Unit Cost]]</f>
        <v>2317567.33</v>
      </c>
      <c r="M1294" s="9">
        <f>tbl_salesdata[[#This Row],[Units Sold]]*tbl_salesdata[[#This Row],[Unit Price]]</f>
        <v>3847797.1999999997</v>
      </c>
      <c r="N1294" s="9">
        <f>tbl_salesdata[[#This Row],[Total Sales]]-tbl_salesdata[[#This Row],[Total Cost]]</f>
        <v>1530229.8699999996</v>
      </c>
      <c r="O1294">
        <f>tbl_salesdata[[#This Row],[Ship Date]]-tbl_salesdata[[#This Row],[Order Date]]</f>
        <v>15</v>
      </c>
      <c r="P1294">
        <f>WEEKDAY(tbl_salesdata[[#This Row],[Order Date]],2)</f>
        <v>7</v>
      </c>
      <c r="Q1294" t="str">
        <f>TEXT(tbl_salesdata[[#This Row],[Order Date]],"dddd")</f>
        <v>Sunday</v>
      </c>
      <c r="R1294" t="str">
        <f>IF(tbl_salesdata[[#This Row],[Weekdaynum]]&gt;5,"Yes","No")</f>
        <v>Yes</v>
      </c>
    </row>
    <row r="1295" spans="1:18" hidden="1" x14ac:dyDescent="0.35">
      <c r="A1295">
        <v>539009273</v>
      </c>
      <c r="B1295" s="3">
        <v>44378</v>
      </c>
      <c r="C1295" s="3">
        <v>44388</v>
      </c>
      <c r="D1295" t="s">
        <v>158</v>
      </c>
      <c r="E1295" t="s">
        <v>12</v>
      </c>
      <c r="F1295" t="s">
        <v>33</v>
      </c>
      <c r="G1295" t="s">
        <v>14</v>
      </c>
      <c r="H1295" t="s">
        <v>19</v>
      </c>
      <c r="I1295" s="9">
        <v>3677</v>
      </c>
      <c r="J1295" s="9">
        <v>109.28</v>
      </c>
      <c r="K1295" s="9">
        <v>35.840000000000003</v>
      </c>
      <c r="L1295" s="9">
        <f>tbl_salesdata[[#This Row],[Units Sold]]*tbl_salesdata[[#This Row],[Unit Cost]]</f>
        <v>131783.68000000002</v>
      </c>
      <c r="M1295" s="9">
        <f>tbl_salesdata[[#This Row],[Units Sold]]*tbl_salesdata[[#This Row],[Unit Price]]</f>
        <v>401822.56</v>
      </c>
      <c r="N1295" s="9">
        <f>tbl_salesdata[[#This Row],[Total Sales]]-tbl_salesdata[[#This Row],[Total Cost]]</f>
        <v>270038.88</v>
      </c>
      <c r="O1295">
        <f>tbl_salesdata[[#This Row],[Ship Date]]-tbl_salesdata[[#This Row],[Order Date]]</f>
        <v>10</v>
      </c>
      <c r="P1295">
        <f>WEEKDAY(tbl_salesdata[[#This Row],[Order Date]],2)</f>
        <v>4</v>
      </c>
      <c r="Q1295" t="str">
        <f>TEXT(tbl_salesdata[[#This Row],[Order Date]],"dddd")</f>
        <v>Thursday</v>
      </c>
      <c r="R1295" t="str">
        <f>IF(tbl_salesdata[[#This Row],[Weekdaynum]]&gt;5,"Yes","No")</f>
        <v>No</v>
      </c>
    </row>
    <row r="1296" spans="1:18" hidden="1" x14ac:dyDescent="0.35">
      <c r="A1296">
        <v>589237821</v>
      </c>
      <c r="B1296" s="3">
        <v>42382</v>
      </c>
      <c r="C1296" s="3">
        <v>42399</v>
      </c>
      <c r="D1296" t="s">
        <v>53</v>
      </c>
      <c r="E1296" t="s">
        <v>29</v>
      </c>
      <c r="F1296" t="s">
        <v>30</v>
      </c>
      <c r="G1296" t="s">
        <v>14</v>
      </c>
      <c r="H1296" t="s">
        <v>34</v>
      </c>
      <c r="I1296" s="9">
        <v>7420</v>
      </c>
      <c r="J1296" s="9">
        <v>81.73</v>
      </c>
      <c r="K1296" s="9">
        <v>56.67</v>
      </c>
      <c r="L1296" s="9">
        <f>tbl_salesdata[[#This Row],[Units Sold]]*tbl_salesdata[[#This Row],[Unit Cost]]</f>
        <v>420491.4</v>
      </c>
      <c r="M1296" s="9">
        <f>tbl_salesdata[[#This Row],[Units Sold]]*tbl_salesdata[[#This Row],[Unit Price]]</f>
        <v>606436.6</v>
      </c>
      <c r="N1296" s="9">
        <f>tbl_salesdata[[#This Row],[Total Sales]]-tbl_salesdata[[#This Row],[Total Cost]]</f>
        <v>185945.19999999995</v>
      </c>
      <c r="O1296">
        <f>tbl_salesdata[[#This Row],[Ship Date]]-tbl_salesdata[[#This Row],[Order Date]]</f>
        <v>17</v>
      </c>
      <c r="P1296">
        <f>WEEKDAY(tbl_salesdata[[#This Row],[Order Date]],2)</f>
        <v>3</v>
      </c>
      <c r="Q1296" t="str">
        <f>TEXT(tbl_salesdata[[#This Row],[Order Date]],"dddd")</f>
        <v>Wednesday</v>
      </c>
      <c r="R1296" t="str">
        <f>IF(tbl_salesdata[[#This Row],[Weekdaynum]]&gt;5,"Yes","No")</f>
        <v>No</v>
      </c>
    </row>
    <row r="1297" spans="1:18" hidden="1" x14ac:dyDescent="0.35">
      <c r="A1297">
        <v>700069701</v>
      </c>
      <c r="B1297" s="3">
        <v>42379</v>
      </c>
      <c r="C1297" s="3">
        <v>42398</v>
      </c>
      <c r="D1297" t="s">
        <v>203</v>
      </c>
      <c r="E1297" t="s">
        <v>21</v>
      </c>
      <c r="F1297" t="s">
        <v>68</v>
      </c>
      <c r="G1297" t="s">
        <v>18</v>
      </c>
      <c r="H1297" t="s">
        <v>26</v>
      </c>
      <c r="I1297" s="9">
        <v>5037</v>
      </c>
      <c r="J1297" s="9">
        <v>154.06</v>
      </c>
      <c r="K1297" s="9">
        <v>90.93</v>
      </c>
      <c r="L1297" s="9">
        <f>tbl_salesdata[[#This Row],[Units Sold]]*tbl_salesdata[[#This Row],[Unit Cost]]</f>
        <v>458014.41000000003</v>
      </c>
      <c r="M1297" s="9">
        <f>tbl_salesdata[[#This Row],[Units Sold]]*tbl_salesdata[[#This Row],[Unit Price]]</f>
        <v>776000.22</v>
      </c>
      <c r="N1297" s="9">
        <f>tbl_salesdata[[#This Row],[Total Sales]]-tbl_salesdata[[#This Row],[Total Cost]]</f>
        <v>317985.80999999994</v>
      </c>
      <c r="O1297">
        <f>tbl_salesdata[[#This Row],[Ship Date]]-tbl_salesdata[[#This Row],[Order Date]]</f>
        <v>19</v>
      </c>
      <c r="P1297">
        <f>WEEKDAY(tbl_salesdata[[#This Row],[Order Date]],2)</f>
        <v>7</v>
      </c>
      <c r="Q1297" t="str">
        <f>TEXT(tbl_salesdata[[#This Row],[Order Date]],"dddd")</f>
        <v>Sunday</v>
      </c>
      <c r="R1297" t="str">
        <f>IF(tbl_salesdata[[#This Row],[Weekdaynum]]&gt;5,"Yes","No")</f>
        <v>Yes</v>
      </c>
    </row>
    <row r="1298" spans="1:18" hidden="1" x14ac:dyDescent="0.35">
      <c r="A1298">
        <v>741866242</v>
      </c>
      <c r="B1298" s="3">
        <v>44770</v>
      </c>
      <c r="C1298" s="3">
        <v>44789</v>
      </c>
      <c r="D1298" t="s">
        <v>100</v>
      </c>
      <c r="E1298" t="s">
        <v>21</v>
      </c>
      <c r="F1298" t="s">
        <v>76</v>
      </c>
      <c r="G1298" t="s">
        <v>14</v>
      </c>
      <c r="H1298" t="s">
        <v>34</v>
      </c>
      <c r="I1298" s="9">
        <v>3562</v>
      </c>
      <c r="J1298" s="9">
        <v>668.27</v>
      </c>
      <c r="K1298" s="9">
        <v>502.54</v>
      </c>
      <c r="L1298" s="9">
        <f>tbl_salesdata[[#This Row],[Units Sold]]*tbl_salesdata[[#This Row],[Unit Cost]]</f>
        <v>1790047.48</v>
      </c>
      <c r="M1298" s="9">
        <f>tbl_salesdata[[#This Row],[Units Sold]]*tbl_salesdata[[#This Row],[Unit Price]]</f>
        <v>2380377.7399999998</v>
      </c>
      <c r="N1298" s="9">
        <f>tbl_salesdata[[#This Row],[Total Sales]]-tbl_salesdata[[#This Row],[Total Cost]]</f>
        <v>590330.25999999978</v>
      </c>
      <c r="O1298">
        <f>tbl_salesdata[[#This Row],[Ship Date]]-tbl_salesdata[[#This Row],[Order Date]]</f>
        <v>19</v>
      </c>
      <c r="P1298">
        <f>WEEKDAY(tbl_salesdata[[#This Row],[Order Date]],2)</f>
        <v>4</v>
      </c>
      <c r="Q1298" t="str">
        <f>TEXT(tbl_salesdata[[#This Row],[Order Date]],"dddd")</f>
        <v>Thursday</v>
      </c>
      <c r="R1298" t="str">
        <f>IF(tbl_salesdata[[#This Row],[Weekdaynum]]&gt;5,"Yes","No")</f>
        <v>No</v>
      </c>
    </row>
    <row r="1299" spans="1:18" hidden="1" x14ac:dyDescent="0.35">
      <c r="A1299">
        <v>655301272</v>
      </c>
      <c r="B1299" s="3">
        <v>44267</v>
      </c>
      <c r="C1299" s="3">
        <v>44271</v>
      </c>
      <c r="D1299" t="s">
        <v>11</v>
      </c>
      <c r="E1299" t="s">
        <v>12</v>
      </c>
      <c r="F1299" t="s">
        <v>25</v>
      </c>
      <c r="G1299" t="s">
        <v>18</v>
      </c>
      <c r="H1299" t="s">
        <v>26</v>
      </c>
      <c r="I1299" s="9">
        <v>7064</v>
      </c>
      <c r="J1299" s="9">
        <v>205.7</v>
      </c>
      <c r="K1299" s="9">
        <v>117.11</v>
      </c>
      <c r="L1299" s="9">
        <f>tbl_salesdata[[#This Row],[Units Sold]]*tbl_salesdata[[#This Row],[Unit Cost]]</f>
        <v>827265.04</v>
      </c>
      <c r="M1299" s="9">
        <f>tbl_salesdata[[#This Row],[Units Sold]]*tbl_salesdata[[#This Row],[Unit Price]]</f>
        <v>1453064.7999999998</v>
      </c>
      <c r="N1299" s="9">
        <f>tbl_salesdata[[#This Row],[Total Sales]]-tbl_salesdata[[#This Row],[Total Cost]]</f>
        <v>625799.75999999978</v>
      </c>
      <c r="O1299">
        <f>tbl_salesdata[[#This Row],[Ship Date]]-tbl_salesdata[[#This Row],[Order Date]]</f>
        <v>4</v>
      </c>
      <c r="P1299">
        <f>WEEKDAY(tbl_salesdata[[#This Row],[Order Date]],2)</f>
        <v>5</v>
      </c>
      <c r="Q1299" t="str">
        <f>TEXT(tbl_salesdata[[#This Row],[Order Date]],"dddd")</f>
        <v>Friday</v>
      </c>
      <c r="R1299" t="str">
        <f>IF(tbl_salesdata[[#This Row],[Weekdaynum]]&gt;5,"Yes","No")</f>
        <v>No</v>
      </c>
    </row>
    <row r="1300" spans="1:18" hidden="1" x14ac:dyDescent="0.35">
      <c r="A1300">
        <v>901361119</v>
      </c>
      <c r="B1300" s="3">
        <v>42129</v>
      </c>
      <c r="C1300" s="3">
        <v>42138</v>
      </c>
      <c r="D1300" t="s">
        <v>212</v>
      </c>
      <c r="E1300" t="s">
        <v>32</v>
      </c>
      <c r="F1300" t="s">
        <v>22</v>
      </c>
      <c r="G1300" t="s">
        <v>14</v>
      </c>
      <c r="H1300" t="s">
        <v>19</v>
      </c>
      <c r="I1300" s="9">
        <v>1640</v>
      </c>
      <c r="J1300" s="9">
        <v>47.45</v>
      </c>
      <c r="K1300" s="9">
        <v>31.79</v>
      </c>
      <c r="L1300" s="9">
        <f>tbl_salesdata[[#This Row],[Units Sold]]*tbl_salesdata[[#This Row],[Unit Cost]]</f>
        <v>52135.6</v>
      </c>
      <c r="M1300" s="9">
        <f>tbl_salesdata[[#This Row],[Units Sold]]*tbl_salesdata[[#This Row],[Unit Price]]</f>
        <v>77818</v>
      </c>
      <c r="N1300" s="9">
        <f>tbl_salesdata[[#This Row],[Total Sales]]-tbl_salesdata[[#This Row],[Total Cost]]</f>
        <v>25682.400000000001</v>
      </c>
      <c r="O1300">
        <f>tbl_salesdata[[#This Row],[Ship Date]]-tbl_salesdata[[#This Row],[Order Date]]</f>
        <v>9</v>
      </c>
      <c r="P1300">
        <f>WEEKDAY(tbl_salesdata[[#This Row],[Order Date]],2)</f>
        <v>2</v>
      </c>
      <c r="Q1300" t="str">
        <f>TEXT(tbl_salesdata[[#This Row],[Order Date]],"dddd")</f>
        <v>Tuesday</v>
      </c>
      <c r="R1300" t="str">
        <f>IF(tbl_salesdata[[#This Row],[Weekdaynum]]&gt;5,"Yes","No")</f>
        <v>No</v>
      </c>
    </row>
    <row r="1301" spans="1:18" hidden="1" x14ac:dyDescent="0.35">
      <c r="A1301">
        <v>211344611</v>
      </c>
      <c r="B1301" s="3">
        <v>44621</v>
      </c>
      <c r="C1301" s="3">
        <v>44623</v>
      </c>
      <c r="D1301" t="s">
        <v>49</v>
      </c>
      <c r="E1301" t="s">
        <v>21</v>
      </c>
      <c r="F1301" t="s">
        <v>17</v>
      </c>
      <c r="G1301" t="s">
        <v>18</v>
      </c>
      <c r="H1301" t="s">
        <v>26</v>
      </c>
      <c r="I1301" s="9">
        <v>422</v>
      </c>
      <c r="J1301" s="9">
        <v>152.58000000000001</v>
      </c>
      <c r="K1301" s="9">
        <v>97.44</v>
      </c>
      <c r="L1301" s="9">
        <f>tbl_salesdata[[#This Row],[Units Sold]]*tbl_salesdata[[#This Row],[Unit Cost]]</f>
        <v>41119.68</v>
      </c>
      <c r="M1301" s="9">
        <f>tbl_salesdata[[#This Row],[Units Sold]]*tbl_salesdata[[#This Row],[Unit Price]]</f>
        <v>64388.76</v>
      </c>
      <c r="N1301" s="9">
        <f>tbl_salesdata[[#This Row],[Total Sales]]-tbl_salesdata[[#This Row],[Total Cost]]</f>
        <v>23269.08</v>
      </c>
      <c r="O1301">
        <f>tbl_salesdata[[#This Row],[Ship Date]]-tbl_salesdata[[#This Row],[Order Date]]</f>
        <v>2</v>
      </c>
      <c r="P1301">
        <f>WEEKDAY(tbl_salesdata[[#This Row],[Order Date]],2)</f>
        <v>2</v>
      </c>
      <c r="Q1301" t="str">
        <f>TEXT(tbl_salesdata[[#This Row],[Order Date]],"dddd")</f>
        <v>Tuesday</v>
      </c>
      <c r="R1301" t="str">
        <f>IF(tbl_salesdata[[#This Row],[Weekdaynum]]&gt;5,"Yes","No")</f>
        <v>No</v>
      </c>
    </row>
    <row r="1302" spans="1:18" hidden="1" x14ac:dyDescent="0.35">
      <c r="A1302">
        <v>536863076</v>
      </c>
      <c r="B1302" s="3">
        <v>43161</v>
      </c>
      <c r="C1302" s="3">
        <v>43177</v>
      </c>
      <c r="D1302" t="s">
        <v>39</v>
      </c>
      <c r="E1302" t="s">
        <v>29</v>
      </c>
      <c r="F1302" t="s">
        <v>22</v>
      </c>
      <c r="G1302" t="s">
        <v>14</v>
      </c>
      <c r="H1302" t="s">
        <v>26</v>
      </c>
      <c r="I1302" s="9">
        <v>8569</v>
      </c>
      <c r="J1302" s="9">
        <v>47.45</v>
      </c>
      <c r="K1302" s="9">
        <v>31.79</v>
      </c>
      <c r="L1302" s="9">
        <f>tbl_salesdata[[#This Row],[Units Sold]]*tbl_salesdata[[#This Row],[Unit Cost]]</f>
        <v>272408.51</v>
      </c>
      <c r="M1302" s="9">
        <f>tbl_salesdata[[#This Row],[Units Sold]]*tbl_salesdata[[#This Row],[Unit Price]]</f>
        <v>406599.05000000005</v>
      </c>
      <c r="N1302" s="9">
        <f>tbl_salesdata[[#This Row],[Total Sales]]-tbl_salesdata[[#This Row],[Total Cost]]</f>
        <v>134190.54000000004</v>
      </c>
      <c r="O1302">
        <f>tbl_salesdata[[#This Row],[Ship Date]]-tbl_salesdata[[#This Row],[Order Date]]</f>
        <v>16</v>
      </c>
      <c r="P1302">
        <f>WEEKDAY(tbl_salesdata[[#This Row],[Order Date]],2)</f>
        <v>5</v>
      </c>
      <c r="Q1302" t="str">
        <f>TEXT(tbl_salesdata[[#This Row],[Order Date]],"dddd")</f>
        <v>Friday</v>
      </c>
      <c r="R1302" t="str">
        <f>IF(tbl_salesdata[[#This Row],[Weekdaynum]]&gt;5,"Yes","No")</f>
        <v>No</v>
      </c>
    </row>
    <row r="1303" spans="1:18" hidden="1" x14ac:dyDescent="0.35">
      <c r="A1303">
        <v>299840342</v>
      </c>
      <c r="B1303" s="3">
        <v>44140</v>
      </c>
      <c r="C1303" s="3">
        <v>44152</v>
      </c>
      <c r="D1303" t="s">
        <v>167</v>
      </c>
      <c r="E1303" t="s">
        <v>38</v>
      </c>
      <c r="F1303" t="s">
        <v>30</v>
      </c>
      <c r="G1303" t="s">
        <v>14</v>
      </c>
      <c r="H1303" t="s">
        <v>15</v>
      </c>
      <c r="I1303" s="9">
        <v>8275</v>
      </c>
      <c r="J1303" s="9">
        <v>81.73</v>
      </c>
      <c r="K1303" s="9">
        <v>56.67</v>
      </c>
      <c r="L1303" s="9">
        <f>tbl_salesdata[[#This Row],[Units Sold]]*tbl_salesdata[[#This Row],[Unit Cost]]</f>
        <v>468944.25</v>
      </c>
      <c r="M1303" s="9">
        <f>tbl_salesdata[[#This Row],[Units Sold]]*tbl_salesdata[[#This Row],[Unit Price]]</f>
        <v>676315.75</v>
      </c>
      <c r="N1303" s="9">
        <f>tbl_salesdata[[#This Row],[Total Sales]]-tbl_salesdata[[#This Row],[Total Cost]]</f>
        <v>207371.5</v>
      </c>
      <c r="O1303">
        <f>tbl_salesdata[[#This Row],[Ship Date]]-tbl_salesdata[[#This Row],[Order Date]]</f>
        <v>12</v>
      </c>
      <c r="P1303">
        <f>WEEKDAY(tbl_salesdata[[#This Row],[Order Date]],2)</f>
        <v>4</v>
      </c>
      <c r="Q1303" t="str">
        <f>TEXT(tbl_salesdata[[#This Row],[Order Date]],"dddd")</f>
        <v>Thursday</v>
      </c>
      <c r="R1303" t="str">
        <f>IF(tbl_salesdata[[#This Row],[Weekdaynum]]&gt;5,"Yes","No")</f>
        <v>No</v>
      </c>
    </row>
    <row r="1304" spans="1:18" hidden="1" x14ac:dyDescent="0.35">
      <c r="A1304">
        <v>242512738</v>
      </c>
      <c r="B1304" s="3">
        <v>42179</v>
      </c>
      <c r="C1304" s="3">
        <v>42180</v>
      </c>
      <c r="D1304" t="s">
        <v>11</v>
      </c>
      <c r="E1304" t="s">
        <v>12</v>
      </c>
      <c r="F1304" t="s">
        <v>33</v>
      </c>
      <c r="G1304" t="s">
        <v>18</v>
      </c>
      <c r="H1304" t="s">
        <v>34</v>
      </c>
      <c r="I1304" s="9">
        <v>3763</v>
      </c>
      <c r="J1304" s="9">
        <v>109.28</v>
      </c>
      <c r="K1304" s="9">
        <v>35.840000000000003</v>
      </c>
      <c r="L1304" s="9">
        <f>tbl_salesdata[[#This Row],[Units Sold]]*tbl_salesdata[[#This Row],[Unit Cost]]</f>
        <v>134865.92000000001</v>
      </c>
      <c r="M1304" s="9">
        <f>tbl_salesdata[[#This Row],[Units Sold]]*tbl_salesdata[[#This Row],[Unit Price]]</f>
        <v>411220.64</v>
      </c>
      <c r="N1304" s="9">
        <f>tbl_salesdata[[#This Row],[Total Sales]]-tbl_salesdata[[#This Row],[Total Cost]]</f>
        <v>276354.71999999997</v>
      </c>
      <c r="O1304">
        <f>tbl_salesdata[[#This Row],[Ship Date]]-tbl_salesdata[[#This Row],[Order Date]]</f>
        <v>1</v>
      </c>
      <c r="P1304">
        <f>WEEKDAY(tbl_salesdata[[#This Row],[Order Date]],2)</f>
        <v>3</v>
      </c>
      <c r="Q1304" t="str">
        <f>TEXT(tbl_salesdata[[#This Row],[Order Date]],"dddd")</f>
        <v>Wednesday</v>
      </c>
      <c r="R1304" t="str">
        <f>IF(tbl_salesdata[[#This Row],[Weekdaynum]]&gt;5,"Yes","No")</f>
        <v>No</v>
      </c>
    </row>
    <row r="1305" spans="1:18" x14ac:dyDescent="0.35">
      <c r="A1305">
        <v>498915612</v>
      </c>
      <c r="B1305" s="3">
        <v>42427</v>
      </c>
      <c r="C1305" s="3">
        <v>42440</v>
      </c>
      <c r="D1305" t="s">
        <v>45</v>
      </c>
      <c r="E1305" t="s">
        <v>12</v>
      </c>
      <c r="F1305" t="s">
        <v>25</v>
      </c>
      <c r="G1305" t="s">
        <v>14</v>
      </c>
      <c r="H1305" t="s">
        <v>19</v>
      </c>
      <c r="I1305" s="9">
        <v>9072</v>
      </c>
      <c r="J1305" s="9">
        <v>205.7</v>
      </c>
      <c r="K1305" s="9">
        <v>117.11</v>
      </c>
      <c r="L1305" s="9">
        <f>tbl_salesdata[[#This Row],[Units Sold]]*tbl_salesdata[[#This Row],[Unit Cost]]</f>
        <v>1062421.92</v>
      </c>
      <c r="M1305" s="9">
        <f>tbl_salesdata[[#This Row],[Units Sold]]*tbl_salesdata[[#This Row],[Unit Price]]</f>
        <v>1866110.4</v>
      </c>
      <c r="N1305" s="9">
        <f>tbl_salesdata[[#This Row],[Total Sales]]-tbl_salesdata[[#This Row],[Total Cost]]</f>
        <v>803688.48</v>
      </c>
      <c r="O1305">
        <f>tbl_salesdata[[#This Row],[Ship Date]]-tbl_salesdata[[#This Row],[Order Date]]</f>
        <v>13</v>
      </c>
      <c r="P1305">
        <f>WEEKDAY(tbl_salesdata[[#This Row],[Order Date]],2)</f>
        <v>6</v>
      </c>
      <c r="Q1305" t="str">
        <f>TEXT(tbl_salesdata[[#This Row],[Order Date]],"dddd")</f>
        <v>Saturday</v>
      </c>
      <c r="R1305" t="str">
        <f>IF(tbl_salesdata[[#This Row],[Weekdaynum]]&gt;5,"Yes","No")</f>
        <v>Yes</v>
      </c>
    </row>
    <row r="1306" spans="1:18" hidden="1" x14ac:dyDescent="0.35">
      <c r="A1306">
        <v>837450730</v>
      </c>
      <c r="B1306" s="3">
        <v>43266</v>
      </c>
      <c r="C1306" s="3">
        <v>43284</v>
      </c>
      <c r="D1306" t="s">
        <v>27</v>
      </c>
      <c r="E1306" t="s">
        <v>24</v>
      </c>
      <c r="F1306" t="s">
        <v>68</v>
      </c>
      <c r="G1306" t="s">
        <v>18</v>
      </c>
      <c r="H1306" t="s">
        <v>34</v>
      </c>
      <c r="I1306" s="9">
        <v>9136</v>
      </c>
      <c r="J1306" s="9">
        <v>154.06</v>
      </c>
      <c r="K1306" s="9">
        <v>90.93</v>
      </c>
      <c r="L1306" s="9">
        <f>tbl_salesdata[[#This Row],[Units Sold]]*tbl_salesdata[[#This Row],[Unit Cost]]</f>
        <v>830736.4800000001</v>
      </c>
      <c r="M1306" s="9">
        <f>tbl_salesdata[[#This Row],[Units Sold]]*tbl_salesdata[[#This Row],[Unit Price]]</f>
        <v>1407492.16</v>
      </c>
      <c r="N1306" s="9">
        <f>tbl_salesdata[[#This Row],[Total Sales]]-tbl_salesdata[[#This Row],[Total Cost]]</f>
        <v>576755.67999999982</v>
      </c>
      <c r="O1306">
        <f>tbl_salesdata[[#This Row],[Ship Date]]-tbl_salesdata[[#This Row],[Order Date]]</f>
        <v>18</v>
      </c>
      <c r="P1306">
        <f>WEEKDAY(tbl_salesdata[[#This Row],[Order Date]],2)</f>
        <v>5</v>
      </c>
      <c r="Q1306" t="str">
        <f>TEXT(tbl_salesdata[[#This Row],[Order Date]],"dddd")</f>
        <v>Friday</v>
      </c>
      <c r="R1306" t="str">
        <f>IF(tbl_salesdata[[#This Row],[Weekdaynum]]&gt;5,"Yes","No")</f>
        <v>No</v>
      </c>
    </row>
    <row r="1307" spans="1:18" hidden="1" x14ac:dyDescent="0.35">
      <c r="A1307">
        <v>625751483</v>
      </c>
      <c r="B1307" s="3">
        <v>42276</v>
      </c>
      <c r="C1307" s="3">
        <v>42293</v>
      </c>
      <c r="D1307" t="s">
        <v>80</v>
      </c>
      <c r="E1307" t="s">
        <v>21</v>
      </c>
      <c r="F1307" t="s">
        <v>30</v>
      </c>
      <c r="G1307" t="s">
        <v>18</v>
      </c>
      <c r="H1307" t="s">
        <v>34</v>
      </c>
      <c r="I1307" s="9">
        <v>2624</v>
      </c>
      <c r="J1307" s="9">
        <v>81.73</v>
      </c>
      <c r="K1307" s="9">
        <v>56.67</v>
      </c>
      <c r="L1307" s="9">
        <f>tbl_salesdata[[#This Row],[Units Sold]]*tbl_salesdata[[#This Row],[Unit Cost]]</f>
        <v>148702.08000000002</v>
      </c>
      <c r="M1307" s="9">
        <f>tbl_salesdata[[#This Row],[Units Sold]]*tbl_salesdata[[#This Row],[Unit Price]]</f>
        <v>214459.52000000002</v>
      </c>
      <c r="N1307" s="9">
        <f>tbl_salesdata[[#This Row],[Total Sales]]-tbl_salesdata[[#This Row],[Total Cost]]</f>
        <v>65757.440000000002</v>
      </c>
      <c r="O1307">
        <f>tbl_salesdata[[#This Row],[Ship Date]]-tbl_salesdata[[#This Row],[Order Date]]</f>
        <v>17</v>
      </c>
      <c r="P1307">
        <f>WEEKDAY(tbl_salesdata[[#This Row],[Order Date]],2)</f>
        <v>2</v>
      </c>
      <c r="Q1307" t="str">
        <f>TEXT(tbl_salesdata[[#This Row],[Order Date]],"dddd")</f>
        <v>Tuesday</v>
      </c>
      <c r="R1307" t="str">
        <f>IF(tbl_salesdata[[#This Row],[Weekdaynum]]&gt;5,"Yes","No")</f>
        <v>No</v>
      </c>
    </row>
    <row r="1308" spans="1:18" x14ac:dyDescent="0.35">
      <c r="A1308">
        <v>828237664</v>
      </c>
      <c r="B1308" s="3">
        <v>43568</v>
      </c>
      <c r="C1308" s="3">
        <v>43589</v>
      </c>
      <c r="D1308" t="s">
        <v>146</v>
      </c>
      <c r="E1308" t="s">
        <v>29</v>
      </c>
      <c r="F1308" t="s">
        <v>76</v>
      </c>
      <c r="G1308" t="s">
        <v>18</v>
      </c>
      <c r="H1308" t="s">
        <v>34</v>
      </c>
      <c r="I1308" s="9">
        <v>2785</v>
      </c>
      <c r="J1308" s="9">
        <v>668.27</v>
      </c>
      <c r="K1308" s="9">
        <v>502.54</v>
      </c>
      <c r="L1308" s="9">
        <f>tbl_salesdata[[#This Row],[Units Sold]]*tbl_salesdata[[#This Row],[Unit Cost]]</f>
        <v>1399573.9000000001</v>
      </c>
      <c r="M1308" s="9">
        <f>tbl_salesdata[[#This Row],[Units Sold]]*tbl_salesdata[[#This Row],[Unit Price]]</f>
        <v>1861131.95</v>
      </c>
      <c r="N1308" s="9">
        <f>tbl_salesdata[[#This Row],[Total Sales]]-tbl_salesdata[[#This Row],[Total Cost]]</f>
        <v>461558.04999999981</v>
      </c>
      <c r="O1308">
        <f>tbl_salesdata[[#This Row],[Ship Date]]-tbl_salesdata[[#This Row],[Order Date]]</f>
        <v>21</v>
      </c>
      <c r="P1308">
        <f>WEEKDAY(tbl_salesdata[[#This Row],[Order Date]],2)</f>
        <v>6</v>
      </c>
      <c r="Q1308" t="str">
        <f>TEXT(tbl_salesdata[[#This Row],[Order Date]],"dddd")</f>
        <v>Saturday</v>
      </c>
      <c r="R1308" t="str">
        <f>IF(tbl_salesdata[[#This Row],[Weekdaynum]]&gt;5,"Yes","No")</f>
        <v>Yes</v>
      </c>
    </row>
    <row r="1309" spans="1:18" hidden="1" x14ac:dyDescent="0.35">
      <c r="A1309">
        <v>251448142</v>
      </c>
      <c r="B1309" s="3">
        <v>44598</v>
      </c>
      <c r="C1309" s="3">
        <v>44609</v>
      </c>
      <c r="D1309" t="s">
        <v>65</v>
      </c>
      <c r="E1309" t="s">
        <v>32</v>
      </c>
      <c r="F1309" t="s">
        <v>56</v>
      </c>
      <c r="G1309" t="s">
        <v>14</v>
      </c>
      <c r="H1309" t="s">
        <v>15</v>
      </c>
      <c r="I1309" s="9">
        <v>7948</v>
      </c>
      <c r="J1309" s="9">
        <v>9.33</v>
      </c>
      <c r="K1309" s="9">
        <v>6.92</v>
      </c>
      <c r="L1309" s="9">
        <f>tbl_salesdata[[#This Row],[Units Sold]]*tbl_salesdata[[#This Row],[Unit Cost]]</f>
        <v>55000.159999999996</v>
      </c>
      <c r="M1309" s="9">
        <f>tbl_salesdata[[#This Row],[Units Sold]]*tbl_salesdata[[#This Row],[Unit Price]]</f>
        <v>74154.84</v>
      </c>
      <c r="N1309" s="9">
        <f>tbl_salesdata[[#This Row],[Total Sales]]-tbl_salesdata[[#This Row],[Total Cost]]</f>
        <v>19154.68</v>
      </c>
      <c r="O1309">
        <f>tbl_salesdata[[#This Row],[Ship Date]]-tbl_salesdata[[#This Row],[Order Date]]</f>
        <v>11</v>
      </c>
      <c r="P1309">
        <f>WEEKDAY(tbl_salesdata[[#This Row],[Order Date]],2)</f>
        <v>7</v>
      </c>
      <c r="Q1309" t="str">
        <f>TEXT(tbl_salesdata[[#This Row],[Order Date]],"dddd")</f>
        <v>Sunday</v>
      </c>
      <c r="R1309" t="str">
        <f>IF(tbl_salesdata[[#This Row],[Weekdaynum]]&gt;5,"Yes","No")</f>
        <v>Yes</v>
      </c>
    </row>
    <row r="1310" spans="1:18" hidden="1" x14ac:dyDescent="0.35">
      <c r="A1310">
        <v>996754205</v>
      </c>
      <c r="B1310" s="3">
        <v>44824</v>
      </c>
      <c r="C1310" s="3">
        <v>44842</v>
      </c>
      <c r="D1310" t="s">
        <v>95</v>
      </c>
      <c r="E1310" t="s">
        <v>21</v>
      </c>
      <c r="F1310" t="s">
        <v>13</v>
      </c>
      <c r="G1310" t="s">
        <v>18</v>
      </c>
      <c r="H1310" t="s">
        <v>26</v>
      </c>
      <c r="I1310" s="9">
        <v>574</v>
      </c>
      <c r="J1310" s="9">
        <v>255.28</v>
      </c>
      <c r="K1310" s="9">
        <v>159.41999999999999</v>
      </c>
      <c r="L1310" s="9">
        <f>tbl_salesdata[[#This Row],[Units Sold]]*tbl_salesdata[[#This Row],[Unit Cost]]</f>
        <v>91507.079999999987</v>
      </c>
      <c r="M1310" s="9">
        <f>tbl_salesdata[[#This Row],[Units Sold]]*tbl_salesdata[[#This Row],[Unit Price]]</f>
        <v>146530.72</v>
      </c>
      <c r="N1310" s="9">
        <f>tbl_salesdata[[#This Row],[Total Sales]]-tbl_salesdata[[#This Row],[Total Cost]]</f>
        <v>55023.640000000014</v>
      </c>
      <c r="O1310">
        <f>tbl_salesdata[[#This Row],[Ship Date]]-tbl_salesdata[[#This Row],[Order Date]]</f>
        <v>18</v>
      </c>
      <c r="P1310">
        <f>WEEKDAY(tbl_salesdata[[#This Row],[Order Date]],2)</f>
        <v>2</v>
      </c>
      <c r="Q1310" t="str">
        <f>TEXT(tbl_salesdata[[#This Row],[Order Date]],"dddd")</f>
        <v>Tuesday</v>
      </c>
      <c r="R1310" t="str">
        <f>IF(tbl_salesdata[[#This Row],[Weekdaynum]]&gt;5,"Yes","No")</f>
        <v>No</v>
      </c>
    </row>
    <row r="1311" spans="1:18" hidden="1" x14ac:dyDescent="0.35">
      <c r="A1311">
        <v>986159694</v>
      </c>
      <c r="B1311" s="3">
        <v>44416</v>
      </c>
      <c r="C1311" s="3">
        <v>44425</v>
      </c>
      <c r="D1311" t="s">
        <v>146</v>
      </c>
      <c r="E1311" t="s">
        <v>29</v>
      </c>
      <c r="F1311" t="s">
        <v>68</v>
      </c>
      <c r="G1311" t="s">
        <v>18</v>
      </c>
      <c r="H1311" t="s">
        <v>34</v>
      </c>
      <c r="I1311" s="9">
        <v>5423</v>
      </c>
      <c r="J1311" s="9">
        <v>154.06</v>
      </c>
      <c r="K1311" s="9">
        <v>90.93</v>
      </c>
      <c r="L1311" s="9">
        <f>tbl_salesdata[[#This Row],[Units Sold]]*tbl_salesdata[[#This Row],[Unit Cost]]</f>
        <v>493113.39</v>
      </c>
      <c r="M1311" s="9">
        <f>tbl_salesdata[[#This Row],[Units Sold]]*tbl_salesdata[[#This Row],[Unit Price]]</f>
        <v>835467.38</v>
      </c>
      <c r="N1311" s="9">
        <f>tbl_salesdata[[#This Row],[Total Sales]]-tbl_salesdata[[#This Row],[Total Cost]]</f>
        <v>342353.99</v>
      </c>
      <c r="O1311">
        <f>tbl_salesdata[[#This Row],[Ship Date]]-tbl_salesdata[[#This Row],[Order Date]]</f>
        <v>9</v>
      </c>
      <c r="P1311">
        <f>WEEKDAY(tbl_salesdata[[#This Row],[Order Date]],2)</f>
        <v>7</v>
      </c>
      <c r="Q1311" t="str">
        <f>TEXT(tbl_salesdata[[#This Row],[Order Date]],"dddd")</f>
        <v>Sunday</v>
      </c>
      <c r="R1311" t="str">
        <f>IF(tbl_salesdata[[#This Row],[Weekdaynum]]&gt;5,"Yes","No")</f>
        <v>Yes</v>
      </c>
    </row>
    <row r="1312" spans="1:18" hidden="1" x14ac:dyDescent="0.35">
      <c r="A1312">
        <v>624400937</v>
      </c>
      <c r="B1312" s="3">
        <v>42152</v>
      </c>
      <c r="C1312" s="3">
        <v>42171</v>
      </c>
      <c r="D1312" t="s">
        <v>143</v>
      </c>
      <c r="E1312" t="s">
        <v>24</v>
      </c>
      <c r="F1312" t="s">
        <v>76</v>
      </c>
      <c r="G1312" t="s">
        <v>18</v>
      </c>
      <c r="H1312" t="s">
        <v>34</v>
      </c>
      <c r="I1312" s="9">
        <v>2968</v>
      </c>
      <c r="J1312" s="9">
        <v>668.27</v>
      </c>
      <c r="K1312" s="9">
        <v>502.54</v>
      </c>
      <c r="L1312" s="9">
        <f>tbl_salesdata[[#This Row],[Units Sold]]*tbl_salesdata[[#This Row],[Unit Cost]]</f>
        <v>1491538.72</v>
      </c>
      <c r="M1312" s="9">
        <f>tbl_salesdata[[#This Row],[Units Sold]]*tbl_salesdata[[#This Row],[Unit Price]]</f>
        <v>1983425.3599999999</v>
      </c>
      <c r="N1312" s="9">
        <f>tbl_salesdata[[#This Row],[Total Sales]]-tbl_salesdata[[#This Row],[Total Cost]]</f>
        <v>491886.6399999999</v>
      </c>
      <c r="O1312">
        <f>tbl_salesdata[[#This Row],[Ship Date]]-tbl_salesdata[[#This Row],[Order Date]]</f>
        <v>19</v>
      </c>
      <c r="P1312">
        <f>WEEKDAY(tbl_salesdata[[#This Row],[Order Date]],2)</f>
        <v>4</v>
      </c>
      <c r="Q1312" t="str">
        <f>TEXT(tbl_salesdata[[#This Row],[Order Date]],"dddd")</f>
        <v>Thursday</v>
      </c>
      <c r="R1312" t="str">
        <f>IF(tbl_salesdata[[#This Row],[Weekdaynum]]&gt;5,"Yes","No")</f>
        <v>No</v>
      </c>
    </row>
    <row r="1313" spans="1:18" hidden="1" x14ac:dyDescent="0.35">
      <c r="A1313">
        <v>386526763</v>
      </c>
      <c r="B1313" s="3">
        <v>43275</v>
      </c>
      <c r="C1313" s="3">
        <v>43291</v>
      </c>
      <c r="D1313" t="s">
        <v>158</v>
      </c>
      <c r="E1313" t="s">
        <v>12</v>
      </c>
      <c r="F1313" t="s">
        <v>30</v>
      </c>
      <c r="G1313" t="s">
        <v>18</v>
      </c>
      <c r="H1313" t="s">
        <v>15</v>
      </c>
      <c r="I1313" s="9">
        <v>713</v>
      </c>
      <c r="J1313" s="9">
        <v>81.73</v>
      </c>
      <c r="K1313" s="9">
        <v>56.67</v>
      </c>
      <c r="L1313" s="9">
        <f>tbl_salesdata[[#This Row],[Units Sold]]*tbl_salesdata[[#This Row],[Unit Cost]]</f>
        <v>40405.71</v>
      </c>
      <c r="M1313" s="9">
        <f>tbl_salesdata[[#This Row],[Units Sold]]*tbl_salesdata[[#This Row],[Unit Price]]</f>
        <v>58273.490000000005</v>
      </c>
      <c r="N1313" s="9">
        <f>tbl_salesdata[[#This Row],[Total Sales]]-tbl_salesdata[[#This Row],[Total Cost]]</f>
        <v>17867.780000000006</v>
      </c>
      <c r="O1313">
        <f>tbl_salesdata[[#This Row],[Ship Date]]-tbl_salesdata[[#This Row],[Order Date]]</f>
        <v>16</v>
      </c>
      <c r="P1313">
        <f>WEEKDAY(tbl_salesdata[[#This Row],[Order Date]],2)</f>
        <v>7</v>
      </c>
      <c r="Q1313" t="str">
        <f>TEXT(tbl_salesdata[[#This Row],[Order Date]],"dddd")</f>
        <v>Sunday</v>
      </c>
      <c r="R1313" t="str">
        <f>IF(tbl_salesdata[[#This Row],[Weekdaynum]]&gt;5,"Yes","No")</f>
        <v>Yes</v>
      </c>
    </row>
    <row r="1314" spans="1:18" hidden="1" x14ac:dyDescent="0.35">
      <c r="A1314">
        <v>367898499</v>
      </c>
      <c r="B1314" s="3">
        <v>42880</v>
      </c>
      <c r="C1314" s="3">
        <v>42887</v>
      </c>
      <c r="D1314" t="s">
        <v>123</v>
      </c>
      <c r="E1314" t="s">
        <v>38</v>
      </c>
      <c r="F1314" t="s">
        <v>42</v>
      </c>
      <c r="G1314" t="s">
        <v>14</v>
      </c>
      <c r="H1314" t="s">
        <v>34</v>
      </c>
      <c r="I1314" s="9">
        <v>8196</v>
      </c>
      <c r="J1314" s="9">
        <v>437.2</v>
      </c>
      <c r="K1314" s="9">
        <v>263.33</v>
      </c>
      <c r="L1314" s="9">
        <f>tbl_salesdata[[#This Row],[Units Sold]]*tbl_salesdata[[#This Row],[Unit Cost]]</f>
        <v>2158252.6799999997</v>
      </c>
      <c r="M1314" s="9">
        <f>tbl_salesdata[[#This Row],[Units Sold]]*tbl_salesdata[[#This Row],[Unit Price]]</f>
        <v>3583291.1999999997</v>
      </c>
      <c r="N1314" s="9">
        <f>tbl_salesdata[[#This Row],[Total Sales]]-tbl_salesdata[[#This Row],[Total Cost]]</f>
        <v>1425038.52</v>
      </c>
      <c r="O1314">
        <f>tbl_salesdata[[#This Row],[Ship Date]]-tbl_salesdata[[#This Row],[Order Date]]</f>
        <v>7</v>
      </c>
      <c r="P1314">
        <f>WEEKDAY(tbl_salesdata[[#This Row],[Order Date]],2)</f>
        <v>4</v>
      </c>
      <c r="Q1314" t="str">
        <f>TEXT(tbl_salesdata[[#This Row],[Order Date]],"dddd")</f>
        <v>Thursday</v>
      </c>
      <c r="R1314" t="str">
        <f>IF(tbl_salesdata[[#This Row],[Weekdaynum]]&gt;5,"Yes","No")</f>
        <v>No</v>
      </c>
    </row>
    <row r="1315" spans="1:18" x14ac:dyDescent="0.35">
      <c r="A1315">
        <v>694771802</v>
      </c>
      <c r="B1315" s="3">
        <v>43540</v>
      </c>
      <c r="C1315" s="3">
        <v>43559</v>
      </c>
      <c r="D1315" t="s">
        <v>91</v>
      </c>
      <c r="E1315" t="s">
        <v>21</v>
      </c>
      <c r="F1315" t="s">
        <v>13</v>
      </c>
      <c r="G1315" t="s">
        <v>18</v>
      </c>
      <c r="H1315" t="s">
        <v>34</v>
      </c>
      <c r="I1315" s="9">
        <v>7270</v>
      </c>
      <c r="J1315" s="9">
        <v>255.28</v>
      </c>
      <c r="K1315" s="9">
        <v>159.41999999999999</v>
      </c>
      <c r="L1315" s="9">
        <f>tbl_salesdata[[#This Row],[Units Sold]]*tbl_salesdata[[#This Row],[Unit Cost]]</f>
        <v>1158983.3999999999</v>
      </c>
      <c r="M1315" s="9">
        <f>tbl_salesdata[[#This Row],[Units Sold]]*tbl_salesdata[[#This Row],[Unit Price]]</f>
        <v>1855885.6</v>
      </c>
      <c r="N1315" s="9">
        <f>tbl_salesdata[[#This Row],[Total Sales]]-tbl_salesdata[[#This Row],[Total Cost]]</f>
        <v>696902.20000000019</v>
      </c>
      <c r="O1315">
        <f>tbl_salesdata[[#This Row],[Ship Date]]-tbl_salesdata[[#This Row],[Order Date]]</f>
        <v>19</v>
      </c>
      <c r="P1315">
        <f>WEEKDAY(tbl_salesdata[[#This Row],[Order Date]],2)</f>
        <v>6</v>
      </c>
      <c r="Q1315" t="str">
        <f>TEXT(tbl_salesdata[[#This Row],[Order Date]],"dddd")</f>
        <v>Saturday</v>
      </c>
      <c r="R1315" t="str">
        <f>IF(tbl_salesdata[[#This Row],[Weekdaynum]]&gt;5,"Yes","No")</f>
        <v>Yes</v>
      </c>
    </row>
    <row r="1316" spans="1:18" hidden="1" x14ac:dyDescent="0.35">
      <c r="A1316">
        <v>371387517</v>
      </c>
      <c r="B1316" s="3">
        <v>43747</v>
      </c>
      <c r="C1316" s="3">
        <v>43758</v>
      </c>
      <c r="D1316" t="s">
        <v>185</v>
      </c>
      <c r="E1316" t="s">
        <v>38</v>
      </c>
      <c r="F1316" t="s">
        <v>42</v>
      </c>
      <c r="G1316" t="s">
        <v>18</v>
      </c>
      <c r="H1316" t="s">
        <v>26</v>
      </c>
      <c r="I1316" s="9">
        <v>674</v>
      </c>
      <c r="J1316" s="9">
        <v>437.2</v>
      </c>
      <c r="K1316" s="9">
        <v>263.33</v>
      </c>
      <c r="L1316" s="9">
        <f>tbl_salesdata[[#This Row],[Units Sold]]*tbl_salesdata[[#This Row],[Unit Cost]]</f>
        <v>177484.41999999998</v>
      </c>
      <c r="M1316" s="9">
        <f>tbl_salesdata[[#This Row],[Units Sold]]*tbl_salesdata[[#This Row],[Unit Price]]</f>
        <v>294672.8</v>
      </c>
      <c r="N1316" s="9">
        <f>tbl_salesdata[[#This Row],[Total Sales]]-tbl_salesdata[[#This Row],[Total Cost]]</f>
        <v>117188.38</v>
      </c>
      <c r="O1316">
        <f>tbl_salesdata[[#This Row],[Ship Date]]-tbl_salesdata[[#This Row],[Order Date]]</f>
        <v>11</v>
      </c>
      <c r="P1316">
        <f>WEEKDAY(tbl_salesdata[[#This Row],[Order Date]],2)</f>
        <v>3</v>
      </c>
      <c r="Q1316" t="str">
        <f>TEXT(tbl_salesdata[[#This Row],[Order Date]],"dddd")</f>
        <v>Wednesday</v>
      </c>
      <c r="R1316" t="str">
        <f>IF(tbl_salesdata[[#This Row],[Weekdaynum]]&gt;5,"Yes","No")</f>
        <v>No</v>
      </c>
    </row>
    <row r="1317" spans="1:18" hidden="1" x14ac:dyDescent="0.35">
      <c r="A1317">
        <v>935789954</v>
      </c>
      <c r="B1317" s="3">
        <v>44837</v>
      </c>
      <c r="C1317" s="3">
        <v>44840</v>
      </c>
      <c r="D1317" t="s">
        <v>204</v>
      </c>
      <c r="E1317" t="s">
        <v>21</v>
      </c>
      <c r="F1317" t="s">
        <v>22</v>
      </c>
      <c r="G1317" t="s">
        <v>14</v>
      </c>
      <c r="H1317" t="s">
        <v>26</v>
      </c>
      <c r="I1317" s="9">
        <v>9898</v>
      </c>
      <c r="J1317" s="9">
        <v>47.45</v>
      </c>
      <c r="K1317" s="9">
        <v>31.79</v>
      </c>
      <c r="L1317" s="9">
        <f>tbl_salesdata[[#This Row],[Units Sold]]*tbl_salesdata[[#This Row],[Unit Cost]]</f>
        <v>314657.42</v>
      </c>
      <c r="M1317" s="9">
        <f>tbl_salesdata[[#This Row],[Units Sold]]*tbl_salesdata[[#This Row],[Unit Price]]</f>
        <v>469660.10000000003</v>
      </c>
      <c r="N1317" s="9">
        <f>tbl_salesdata[[#This Row],[Total Sales]]-tbl_salesdata[[#This Row],[Total Cost]]</f>
        <v>155002.68000000005</v>
      </c>
      <c r="O1317">
        <f>tbl_salesdata[[#This Row],[Ship Date]]-tbl_salesdata[[#This Row],[Order Date]]</f>
        <v>3</v>
      </c>
      <c r="P1317">
        <f>WEEKDAY(tbl_salesdata[[#This Row],[Order Date]],2)</f>
        <v>1</v>
      </c>
      <c r="Q1317" t="str">
        <f>TEXT(tbl_salesdata[[#This Row],[Order Date]],"dddd")</f>
        <v>Monday</v>
      </c>
      <c r="R1317" t="str">
        <f>IF(tbl_salesdata[[#This Row],[Weekdaynum]]&gt;5,"Yes","No")</f>
        <v>No</v>
      </c>
    </row>
    <row r="1318" spans="1:18" x14ac:dyDescent="0.35">
      <c r="A1318">
        <v>780899035</v>
      </c>
      <c r="B1318" s="3">
        <v>43995</v>
      </c>
      <c r="C1318" s="3">
        <v>44016</v>
      </c>
      <c r="D1318" t="s">
        <v>195</v>
      </c>
      <c r="E1318" t="s">
        <v>21</v>
      </c>
      <c r="F1318" t="s">
        <v>42</v>
      </c>
      <c r="G1318" t="s">
        <v>18</v>
      </c>
      <c r="H1318" t="s">
        <v>34</v>
      </c>
      <c r="I1318" s="9">
        <v>4233</v>
      </c>
      <c r="J1318" s="9">
        <v>437.2</v>
      </c>
      <c r="K1318" s="9">
        <v>263.33</v>
      </c>
      <c r="L1318" s="9">
        <f>tbl_salesdata[[#This Row],[Units Sold]]*tbl_salesdata[[#This Row],[Unit Cost]]</f>
        <v>1114675.8899999999</v>
      </c>
      <c r="M1318" s="9">
        <f>tbl_salesdata[[#This Row],[Units Sold]]*tbl_salesdata[[#This Row],[Unit Price]]</f>
        <v>1850667.5999999999</v>
      </c>
      <c r="N1318" s="9">
        <f>tbl_salesdata[[#This Row],[Total Sales]]-tbl_salesdata[[#This Row],[Total Cost]]</f>
        <v>735991.71</v>
      </c>
      <c r="O1318">
        <f>tbl_salesdata[[#This Row],[Ship Date]]-tbl_salesdata[[#This Row],[Order Date]]</f>
        <v>21</v>
      </c>
      <c r="P1318">
        <f>WEEKDAY(tbl_salesdata[[#This Row],[Order Date]],2)</f>
        <v>6</v>
      </c>
      <c r="Q1318" t="str">
        <f>TEXT(tbl_salesdata[[#This Row],[Order Date]],"dddd")</f>
        <v>Saturday</v>
      </c>
      <c r="R1318" t="str">
        <f>IF(tbl_salesdata[[#This Row],[Weekdaynum]]&gt;5,"Yes","No")</f>
        <v>Yes</v>
      </c>
    </row>
    <row r="1319" spans="1:18" hidden="1" x14ac:dyDescent="0.35">
      <c r="A1319">
        <v>122967326</v>
      </c>
      <c r="B1319" s="3">
        <v>42818</v>
      </c>
      <c r="C1319" s="3">
        <v>42834</v>
      </c>
      <c r="D1319" t="s">
        <v>204</v>
      </c>
      <c r="E1319" t="s">
        <v>21</v>
      </c>
      <c r="F1319" t="s">
        <v>22</v>
      </c>
      <c r="G1319" t="s">
        <v>14</v>
      </c>
      <c r="H1319" t="s">
        <v>34</v>
      </c>
      <c r="I1319" s="9">
        <v>7619</v>
      </c>
      <c r="J1319" s="9">
        <v>47.45</v>
      </c>
      <c r="K1319" s="9">
        <v>31.79</v>
      </c>
      <c r="L1319" s="9">
        <f>tbl_salesdata[[#This Row],[Units Sold]]*tbl_salesdata[[#This Row],[Unit Cost]]</f>
        <v>242208.00999999998</v>
      </c>
      <c r="M1319" s="9">
        <f>tbl_salesdata[[#This Row],[Units Sold]]*tbl_salesdata[[#This Row],[Unit Price]]</f>
        <v>361521.55000000005</v>
      </c>
      <c r="N1319" s="9">
        <f>tbl_salesdata[[#This Row],[Total Sales]]-tbl_salesdata[[#This Row],[Total Cost]]</f>
        <v>119313.54000000007</v>
      </c>
      <c r="O1319">
        <f>tbl_salesdata[[#This Row],[Ship Date]]-tbl_salesdata[[#This Row],[Order Date]]</f>
        <v>16</v>
      </c>
      <c r="P1319">
        <f>WEEKDAY(tbl_salesdata[[#This Row],[Order Date]],2)</f>
        <v>5</v>
      </c>
      <c r="Q1319" t="str">
        <f>TEXT(tbl_salesdata[[#This Row],[Order Date]],"dddd")</f>
        <v>Friday</v>
      </c>
      <c r="R1319" t="str">
        <f>IF(tbl_salesdata[[#This Row],[Weekdaynum]]&gt;5,"Yes","No")</f>
        <v>No</v>
      </c>
    </row>
    <row r="1320" spans="1:18" hidden="1" x14ac:dyDescent="0.35">
      <c r="A1320">
        <v>159902417</v>
      </c>
      <c r="B1320" s="3">
        <v>44609</v>
      </c>
      <c r="C1320" s="3">
        <v>44610</v>
      </c>
      <c r="D1320" t="s">
        <v>142</v>
      </c>
      <c r="E1320" t="s">
        <v>29</v>
      </c>
      <c r="F1320" t="s">
        <v>13</v>
      </c>
      <c r="G1320" t="s">
        <v>14</v>
      </c>
      <c r="H1320" t="s">
        <v>19</v>
      </c>
      <c r="I1320" s="9">
        <v>7533</v>
      </c>
      <c r="J1320" s="9">
        <v>255.28</v>
      </c>
      <c r="K1320" s="9">
        <v>159.41999999999999</v>
      </c>
      <c r="L1320" s="9">
        <f>tbl_salesdata[[#This Row],[Units Sold]]*tbl_salesdata[[#This Row],[Unit Cost]]</f>
        <v>1200910.8599999999</v>
      </c>
      <c r="M1320" s="9">
        <f>tbl_salesdata[[#This Row],[Units Sold]]*tbl_salesdata[[#This Row],[Unit Price]]</f>
        <v>1923024.24</v>
      </c>
      <c r="N1320" s="9">
        <f>tbl_salesdata[[#This Row],[Total Sales]]-tbl_salesdata[[#This Row],[Total Cost]]</f>
        <v>722113.38000000012</v>
      </c>
      <c r="O1320">
        <f>tbl_salesdata[[#This Row],[Ship Date]]-tbl_salesdata[[#This Row],[Order Date]]</f>
        <v>1</v>
      </c>
      <c r="P1320">
        <f>WEEKDAY(tbl_salesdata[[#This Row],[Order Date]],2)</f>
        <v>4</v>
      </c>
      <c r="Q1320" t="str">
        <f>TEXT(tbl_salesdata[[#This Row],[Order Date]],"dddd")</f>
        <v>Thursday</v>
      </c>
      <c r="R1320" t="str">
        <f>IF(tbl_salesdata[[#This Row],[Weekdaynum]]&gt;5,"Yes","No")</f>
        <v>No</v>
      </c>
    </row>
    <row r="1321" spans="1:18" hidden="1" x14ac:dyDescent="0.35">
      <c r="A1321">
        <v>352362716</v>
      </c>
      <c r="B1321" s="3">
        <v>43597</v>
      </c>
      <c r="C1321" s="3">
        <v>43616</v>
      </c>
      <c r="D1321" t="s">
        <v>207</v>
      </c>
      <c r="E1321" t="s">
        <v>51</v>
      </c>
      <c r="F1321" t="s">
        <v>47</v>
      </c>
      <c r="G1321" t="s">
        <v>18</v>
      </c>
      <c r="H1321" t="s">
        <v>19</v>
      </c>
      <c r="I1321" s="9">
        <v>813</v>
      </c>
      <c r="J1321" s="9">
        <v>421.89</v>
      </c>
      <c r="K1321" s="9">
        <v>364.69</v>
      </c>
      <c r="L1321" s="9">
        <f>tbl_salesdata[[#This Row],[Units Sold]]*tbl_salesdata[[#This Row],[Unit Cost]]</f>
        <v>296492.96999999997</v>
      </c>
      <c r="M1321" s="9">
        <f>tbl_salesdata[[#This Row],[Units Sold]]*tbl_salesdata[[#This Row],[Unit Price]]</f>
        <v>342996.57</v>
      </c>
      <c r="N1321" s="9">
        <f>tbl_salesdata[[#This Row],[Total Sales]]-tbl_salesdata[[#This Row],[Total Cost]]</f>
        <v>46503.600000000035</v>
      </c>
      <c r="O1321">
        <f>tbl_salesdata[[#This Row],[Ship Date]]-tbl_salesdata[[#This Row],[Order Date]]</f>
        <v>19</v>
      </c>
      <c r="P1321">
        <f>WEEKDAY(tbl_salesdata[[#This Row],[Order Date]],2)</f>
        <v>7</v>
      </c>
      <c r="Q1321" t="str">
        <f>TEXT(tbl_salesdata[[#This Row],[Order Date]],"dddd")</f>
        <v>Sunday</v>
      </c>
      <c r="R1321" t="str">
        <f>IF(tbl_salesdata[[#This Row],[Weekdaynum]]&gt;5,"Yes","No")</f>
        <v>Yes</v>
      </c>
    </row>
    <row r="1322" spans="1:18" x14ac:dyDescent="0.35">
      <c r="A1322">
        <v>126808679</v>
      </c>
      <c r="B1322" s="3">
        <v>44002</v>
      </c>
      <c r="C1322" s="3">
        <v>44005</v>
      </c>
      <c r="D1322" t="s">
        <v>160</v>
      </c>
      <c r="E1322" t="s">
        <v>29</v>
      </c>
      <c r="F1322" t="s">
        <v>47</v>
      </c>
      <c r="G1322" t="s">
        <v>14</v>
      </c>
      <c r="H1322" t="s">
        <v>34</v>
      </c>
      <c r="I1322" s="9">
        <v>4361</v>
      </c>
      <c r="J1322" s="9">
        <v>421.89</v>
      </c>
      <c r="K1322" s="9">
        <v>364.69</v>
      </c>
      <c r="L1322" s="9">
        <f>tbl_salesdata[[#This Row],[Units Sold]]*tbl_salesdata[[#This Row],[Unit Cost]]</f>
        <v>1590413.09</v>
      </c>
      <c r="M1322" s="9">
        <f>tbl_salesdata[[#This Row],[Units Sold]]*tbl_salesdata[[#This Row],[Unit Price]]</f>
        <v>1839862.29</v>
      </c>
      <c r="N1322" s="9">
        <f>tbl_salesdata[[#This Row],[Total Sales]]-tbl_salesdata[[#This Row],[Total Cost]]</f>
        <v>249449.19999999995</v>
      </c>
      <c r="O1322">
        <f>tbl_salesdata[[#This Row],[Ship Date]]-tbl_salesdata[[#This Row],[Order Date]]</f>
        <v>3</v>
      </c>
      <c r="P1322">
        <f>WEEKDAY(tbl_salesdata[[#This Row],[Order Date]],2)</f>
        <v>6</v>
      </c>
      <c r="Q1322" t="str">
        <f>TEXT(tbl_salesdata[[#This Row],[Order Date]],"dddd")</f>
        <v>Saturday</v>
      </c>
      <c r="R1322" t="str">
        <f>IF(tbl_salesdata[[#This Row],[Weekdaynum]]&gt;5,"Yes","No")</f>
        <v>Yes</v>
      </c>
    </row>
    <row r="1323" spans="1:18" hidden="1" x14ac:dyDescent="0.35">
      <c r="A1323">
        <v>305616748</v>
      </c>
      <c r="B1323" s="3">
        <v>44718</v>
      </c>
      <c r="C1323" s="3">
        <v>44739</v>
      </c>
      <c r="D1323" t="s">
        <v>60</v>
      </c>
      <c r="E1323" t="s">
        <v>21</v>
      </c>
      <c r="F1323" t="s">
        <v>25</v>
      </c>
      <c r="G1323" t="s">
        <v>18</v>
      </c>
      <c r="H1323" t="s">
        <v>15</v>
      </c>
      <c r="I1323" s="9">
        <v>7642</v>
      </c>
      <c r="J1323" s="9">
        <v>205.7</v>
      </c>
      <c r="K1323" s="9">
        <v>117.11</v>
      </c>
      <c r="L1323" s="9">
        <f>tbl_salesdata[[#This Row],[Units Sold]]*tbl_salesdata[[#This Row],[Unit Cost]]</f>
        <v>894954.62</v>
      </c>
      <c r="M1323" s="9">
        <f>tbl_salesdata[[#This Row],[Units Sold]]*tbl_salesdata[[#This Row],[Unit Price]]</f>
        <v>1571959.4</v>
      </c>
      <c r="N1323" s="9">
        <f>tbl_salesdata[[#This Row],[Total Sales]]-tbl_salesdata[[#This Row],[Total Cost]]</f>
        <v>677004.77999999991</v>
      </c>
      <c r="O1323">
        <f>tbl_salesdata[[#This Row],[Ship Date]]-tbl_salesdata[[#This Row],[Order Date]]</f>
        <v>21</v>
      </c>
      <c r="P1323">
        <f>WEEKDAY(tbl_salesdata[[#This Row],[Order Date]],2)</f>
        <v>1</v>
      </c>
      <c r="Q1323" t="str">
        <f>TEXT(tbl_salesdata[[#This Row],[Order Date]],"dddd")</f>
        <v>Monday</v>
      </c>
      <c r="R1323" t="str">
        <f>IF(tbl_salesdata[[#This Row],[Weekdaynum]]&gt;5,"Yes","No")</f>
        <v>No</v>
      </c>
    </row>
    <row r="1324" spans="1:18" hidden="1" x14ac:dyDescent="0.35">
      <c r="A1324">
        <v>243070638</v>
      </c>
      <c r="B1324" s="3">
        <v>44321</v>
      </c>
      <c r="C1324" s="3">
        <v>44337</v>
      </c>
      <c r="D1324" t="s">
        <v>117</v>
      </c>
      <c r="E1324" t="s">
        <v>21</v>
      </c>
      <c r="F1324" t="s">
        <v>40</v>
      </c>
      <c r="G1324" t="s">
        <v>18</v>
      </c>
      <c r="H1324" t="s">
        <v>15</v>
      </c>
      <c r="I1324" s="9">
        <v>8858</v>
      </c>
      <c r="J1324" s="9">
        <v>651.21</v>
      </c>
      <c r="K1324" s="9">
        <v>524.96</v>
      </c>
      <c r="L1324" s="9">
        <f>tbl_salesdata[[#This Row],[Units Sold]]*tbl_salesdata[[#This Row],[Unit Cost]]</f>
        <v>4650095.6800000006</v>
      </c>
      <c r="M1324" s="9">
        <f>tbl_salesdata[[#This Row],[Units Sold]]*tbl_salesdata[[#This Row],[Unit Price]]</f>
        <v>5768418.1800000006</v>
      </c>
      <c r="N1324" s="9">
        <f>tbl_salesdata[[#This Row],[Total Sales]]-tbl_salesdata[[#This Row],[Total Cost]]</f>
        <v>1118322.5</v>
      </c>
      <c r="O1324">
        <f>tbl_salesdata[[#This Row],[Ship Date]]-tbl_salesdata[[#This Row],[Order Date]]</f>
        <v>16</v>
      </c>
      <c r="P1324">
        <f>WEEKDAY(tbl_salesdata[[#This Row],[Order Date]],2)</f>
        <v>3</v>
      </c>
      <c r="Q1324" t="str">
        <f>TEXT(tbl_salesdata[[#This Row],[Order Date]],"dddd")</f>
        <v>Wednesday</v>
      </c>
      <c r="R1324" t="str">
        <f>IF(tbl_salesdata[[#This Row],[Weekdaynum]]&gt;5,"Yes","No")</f>
        <v>No</v>
      </c>
    </row>
    <row r="1325" spans="1:18" hidden="1" x14ac:dyDescent="0.35">
      <c r="A1325">
        <v>689370048</v>
      </c>
      <c r="B1325" s="3">
        <v>43107</v>
      </c>
      <c r="C1325" s="3">
        <v>43114</v>
      </c>
      <c r="D1325" t="s">
        <v>120</v>
      </c>
      <c r="E1325" t="s">
        <v>38</v>
      </c>
      <c r="F1325" t="s">
        <v>30</v>
      </c>
      <c r="G1325" t="s">
        <v>18</v>
      </c>
      <c r="H1325" t="s">
        <v>15</v>
      </c>
      <c r="I1325" s="9">
        <v>8771</v>
      </c>
      <c r="J1325" s="9">
        <v>81.73</v>
      </c>
      <c r="K1325" s="9">
        <v>56.67</v>
      </c>
      <c r="L1325" s="9">
        <f>tbl_salesdata[[#This Row],[Units Sold]]*tbl_salesdata[[#This Row],[Unit Cost]]</f>
        <v>497052.57</v>
      </c>
      <c r="M1325" s="9">
        <f>tbl_salesdata[[#This Row],[Units Sold]]*tbl_salesdata[[#This Row],[Unit Price]]</f>
        <v>716853.83000000007</v>
      </c>
      <c r="N1325" s="9">
        <f>tbl_salesdata[[#This Row],[Total Sales]]-tbl_salesdata[[#This Row],[Total Cost]]</f>
        <v>219801.26000000007</v>
      </c>
      <c r="O1325">
        <f>tbl_salesdata[[#This Row],[Ship Date]]-tbl_salesdata[[#This Row],[Order Date]]</f>
        <v>7</v>
      </c>
      <c r="P1325">
        <f>WEEKDAY(tbl_salesdata[[#This Row],[Order Date]],2)</f>
        <v>7</v>
      </c>
      <c r="Q1325" t="str">
        <f>TEXT(tbl_salesdata[[#This Row],[Order Date]],"dddd")</f>
        <v>Sunday</v>
      </c>
      <c r="R1325" t="str">
        <f>IF(tbl_salesdata[[#This Row],[Weekdaynum]]&gt;5,"Yes","No")</f>
        <v>Yes</v>
      </c>
    </row>
    <row r="1326" spans="1:18" hidden="1" x14ac:dyDescent="0.35">
      <c r="A1326">
        <v>783626306</v>
      </c>
      <c r="B1326" s="3">
        <v>42769</v>
      </c>
      <c r="C1326" s="3">
        <v>42771</v>
      </c>
      <c r="D1326" t="s">
        <v>160</v>
      </c>
      <c r="E1326" t="s">
        <v>29</v>
      </c>
      <c r="F1326" t="s">
        <v>22</v>
      </c>
      <c r="G1326" t="s">
        <v>18</v>
      </c>
      <c r="H1326" t="s">
        <v>34</v>
      </c>
      <c r="I1326" s="9">
        <v>1293</v>
      </c>
      <c r="J1326" s="9">
        <v>47.45</v>
      </c>
      <c r="K1326" s="9">
        <v>31.79</v>
      </c>
      <c r="L1326" s="9">
        <f>tbl_salesdata[[#This Row],[Units Sold]]*tbl_salesdata[[#This Row],[Unit Cost]]</f>
        <v>41104.47</v>
      </c>
      <c r="M1326" s="9">
        <f>tbl_salesdata[[#This Row],[Units Sold]]*tbl_salesdata[[#This Row],[Unit Price]]</f>
        <v>61352.850000000006</v>
      </c>
      <c r="N1326" s="9">
        <f>tbl_salesdata[[#This Row],[Total Sales]]-tbl_salesdata[[#This Row],[Total Cost]]</f>
        <v>20248.380000000005</v>
      </c>
      <c r="O1326">
        <f>tbl_salesdata[[#This Row],[Ship Date]]-tbl_salesdata[[#This Row],[Order Date]]</f>
        <v>2</v>
      </c>
      <c r="P1326">
        <f>WEEKDAY(tbl_salesdata[[#This Row],[Order Date]],2)</f>
        <v>5</v>
      </c>
      <c r="Q1326" t="str">
        <f>TEXT(tbl_salesdata[[#This Row],[Order Date]],"dddd")</f>
        <v>Friday</v>
      </c>
      <c r="R1326" t="str">
        <f>IF(tbl_salesdata[[#This Row],[Weekdaynum]]&gt;5,"Yes","No")</f>
        <v>No</v>
      </c>
    </row>
    <row r="1327" spans="1:18" hidden="1" x14ac:dyDescent="0.35">
      <c r="A1327">
        <v>635263240</v>
      </c>
      <c r="B1327" s="3">
        <v>42542</v>
      </c>
      <c r="C1327" s="3">
        <v>42545</v>
      </c>
      <c r="D1327" t="s">
        <v>46</v>
      </c>
      <c r="E1327" t="s">
        <v>29</v>
      </c>
      <c r="F1327" t="s">
        <v>22</v>
      </c>
      <c r="G1327" t="s">
        <v>18</v>
      </c>
      <c r="H1327" t="s">
        <v>19</v>
      </c>
      <c r="I1327" s="9">
        <v>7364</v>
      </c>
      <c r="J1327" s="9">
        <v>47.45</v>
      </c>
      <c r="K1327" s="9">
        <v>31.79</v>
      </c>
      <c r="L1327" s="9">
        <f>tbl_salesdata[[#This Row],[Units Sold]]*tbl_salesdata[[#This Row],[Unit Cost]]</f>
        <v>234101.56</v>
      </c>
      <c r="M1327" s="9">
        <f>tbl_salesdata[[#This Row],[Units Sold]]*tbl_salesdata[[#This Row],[Unit Price]]</f>
        <v>349421.80000000005</v>
      </c>
      <c r="N1327" s="9">
        <f>tbl_salesdata[[#This Row],[Total Sales]]-tbl_salesdata[[#This Row],[Total Cost]]</f>
        <v>115320.24000000005</v>
      </c>
      <c r="O1327">
        <f>tbl_salesdata[[#This Row],[Ship Date]]-tbl_salesdata[[#This Row],[Order Date]]</f>
        <v>3</v>
      </c>
      <c r="P1327">
        <f>WEEKDAY(tbl_salesdata[[#This Row],[Order Date]],2)</f>
        <v>2</v>
      </c>
      <c r="Q1327" t="str">
        <f>TEXT(tbl_salesdata[[#This Row],[Order Date]],"dddd")</f>
        <v>Tuesday</v>
      </c>
      <c r="R1327" t="str">
        <f>IF(tbl_salesdata[[#This Row],[Weekdaynum]]&gt;5,"Yes","No")</f>
        <v>No</v>
      </c>
    </row>
    <row r="1328" spans="1:18" hidden="1" x14ac:dyDescent="0.35">
      <c r="A1328">
        <v>874017179</v>
      </c>
      <c r="B1328" s="3">
        <v>42624</v>
      </c>
      <c r="C1328" s="3">
        <v>42644</v>
      </c>
      <c r="D1328" t="s">
        <v>57</v>
      </c>
      <c r="E1328" t="s">
        <v>32</v>
      </c>
      <c r="F1328" t="s">
        <v>30</v>
      </c>
      <c r="G1328" t="s">
        <v>18</v>
      </c>
      <c r="H1328" t="s">
        <v>26</v>
      </c>
      <c r="I1328" s="9">
        <v>9961</v>
      </c>
      <c r="J1328" s="9">
        <v>81.73</v>
      </c>
      <c r="K1328" s="9">
        <v>56.67</v>
      </c>
      <c r="L1328" s="9">
        <f>tbl_salesdata[[#This Row],[Units Sold]]*tbl_salesdata[[#This Row],[Unit Cost]]</f>
        <v>564489.87</v>
      </c>
      <c r="M1328" s="9">
        <f>tbl_salesdata[[#This Row],[Units Sold]]*tbl_salesdata[[#This Row],[Unit Price]]</f>
        <v>814112.53</v>
      </c>
      <c r="N1328" s="9">
        <f>tbl_salesdata[[#This Row],[Total Sales]]-tbl_salesdata[[#This Row],[Total Cost]]</f>
        <v>249622.66000000003</v>
      </c>
      <c r="O1328">
        <f>tbl_salesdata[[#This Row],[Ship Date]]-tbl_salesdata[[#This Row],[Order Date]]</f>
        <v>20</v>
      </c>
      <c r="P1328">
        <f>WEEKDAY(tbl_salesdata[[#This Row],[Order Date]],2)</f>
        <v>7</v>
      </c>
      <c r="Q1328" t="str">
        <f>TEXT(tbl_salesdata[[#This Row],[Order Date]],"dddd")</f>
        <v>Sunday</v>
      </c>
      <c r="R1328" t="str">
        <f>IF(tbl_salesdata[[#This Row],[Weekdaynum]]&gt;5,"Yes","No")</f>
        <v>Yes</v>
      </c>
    </row>
    <row r="1329" spans="1:18" hidden="1" x14ac:dyDescent="0.35">
      <c r="A1329">
        <v>399936950</v>
      </c>
      <c r="B1329" s="3">
        <v>43837</v>
      </c>
      <c r="C1329" s="3">
        <v>43854</v>
      </c>
      <c r="D1329" t="s">
        <v>96</v>
      </c>
      <c r="E1329" t="s">
        <v>29</v>
      </c>
      <c r="F1329" t="s">
        <v>40</v>
      </c>
      <c r="G1329" t="s">
        <v>14</v>
      </c>
      <c r="H1329" t="s">
        <v>34</v>
      </c>
      <c r="I1329" s="9">
        <v>9086</v>
      </c>
      <c r="J1329" s="9">
        <v>651.21</v>
      </c>
      <c r="K1329" s="9">
        <v>524.96</v>
      </c>
      <c r="L1329" s="9">
        <f>tbl_salesdata[[#This Row],[Units Sold]]*tbl_salesdata[[#This Row],[Unit Cost]]</f>
        <v>4769786.5600000005</v>
      </c>
      <c r="M1329" s="9">
        <f>tbl_salesdata[[#This Row],[Units Sold]]*tbl_salesdata[[#This Row],[Unit Price]]</f>
        <v>5916894.0600000005</v>
      </c>
      <c r="N1329" s="9">
        <f>tbl_salesdata[[#This Row],[Total Sales]]-tbl_salesdata[[#This Row],[Total Cost]]</f>
        <v>1147107.5</v>
      </c>
      <c r="O1329">
        <f>tbl_salesdata[[#This Row],[Ship Date]]-tbl_salesdata[[#This Row],[Order Date]]</f>
        <v>17</v>
      </c>
      <c r="P1329">
        <f>WEEKDAY(tbl_salesdata[[#This Row],[Order Date]],2)</f>
        <v>2</v>
      </c>
      <c r="Q1329" t="str">
        <f>TEXT(tbl_salesdata[[#This Row],[Order Date]],"dddd")</f>
        <v>Tuesday</v>
      </c>
      <c r="R1329" t="str">
        <f>IF(tbl_salesdata[[#This Row],[Weekdaynum]]&gt;5,"Yes","No")</f>
        <v>No</v>
      </c>
    </row>
    <row r="1330" spans="1:18" hidden="1" x14ac:dyDescent="0.35">
      <c r="A1330">
        <v>433383882</v>
      </c>
      <c r="B1330" s="3">
        <v>44158</v>
      </c>
      <c r="C1330" s="3">
        <v>44159</v>
      </c>
      <c r="D1330" t="s">
        <v>130</v>
      </c>
      <c r="E1330" t="s">
        <v>29</v>
      </c>
      <c r="F1330" t="s">
        <v>68</v>
      </c>
      <c r="G1330" t="s">
        <v>14</v>
      </c>
      <c r="H1330" t="s">
        <v>19</v>
      </c>
      <c r="I1330" s="9">
        <v>6776</v>
      </c>
      <c r="J1330" s="9">
        <v>154.06</v>
      </c>
      <c r="K1330" s="9">
        <v>90.93</v>
      </c>
      <c r="L1330" s="9">
        <f>tbl_salesdata[[#This Row],[Units Sold]]*tbl_salesdata[[#This Row],[Unit Cost]]</f>
        <v>616141.68000000005</v>
      </c>
      <c r="M1330" s="9">
        <f>tbl_salesdata[[#This Row],[Units Sold]]*tbl_salesdata[[#This Row],[Unit Price]]</f>
        <v>1043910.56</v>
      </c>
      <c r="N1330" s="9">
        <f>tbl_salesdata[[#This Row],[Total Sales]]-tbl_salesdata[[#This Row],[Total Cost]]</f>
        <v>427768.88</v>
      </c>
      <c r="O1330">
        <f>tbl_salesdata[[#This Row],[Ship Date]]-tbl_salesdata[[#This Row],[Order Date]]</f>
        <v>1</v>
      </c>
      <c r="P1330">
        <f>WEEKDAY(tbl_salesdata[[#This Row],[Order Date]],2)</f>
        <v>1</v>
      </c>
      <c r="Q1330" t="str">
        <f>TEXT(tbl_salesdata[[#This Row],[Order Date]],"dddd")</f>
        <v>Monday</v>
      </c>
      <c r="R1330" t="str">
        <f>IF(tbl_salesdata[[#This Row],[Weekdaynum]]&gt;5,"Yes","No")</f>
        <v>No</v>
      </c>
    </row>
    <row r="1331" spans="1:18" x14ac:dyDescent="0.35">
      <c r="A1331">
        <v>458816373</v>
      </c>
      <c r="B1331" s="3">
        <v>42098</v>
      </c>
      <c r="C1331" s="3">
        <v>42102</v>
      </c>
      <c r="D1331" t="s">
        <v>159</v>
      </c>
      <c r="E1331" t="s">
        <v>21</v>
      </c>
      <c r="F1331" t="s">
        <v>40</v>
      </c>
      <c r="G1331" t="s">
        <v>18</v>
      </c>
      <c r="H1331" t="s">
        <v>26</v>
      </c>
      <c r="I1331" s="9">
        <v>2815</v>
      </c>
      <c r="J1331" s="9">
        <v>651.21</v>
      </c>
      <c r="K1331" s="9">
        <v>524.96</v>
      </c>
      <c r="L1331" s="9">
        <f>tbl_salesdata[[#This Row],[Units Sold]]*tbl_salesdata[[#This Row],[Unit Cost]]</f>
        <v>1477762.4000000001</v>
      </c>
      <c r="M1331" s="9">
        <f>tbl_salesdata[[#This Row],[Units Sold]]*tbl_salesdata[[#This Row],[Unit Price]]</f>
        <v>1833156.1500000001</v>
      </c>
      <c r="N1331" s="9">
        <f>tbl_salesdata[[#This Row],[Total Sales]]-tbl_salesdata[[#This Row],[Total Cost]]</f>
        <v>355393.75</v>
      </c>
      <c r="O1331">
        <f>tbl_salesdata[[#This Row],[Ship Date]]-tbl_salesdata[[#This Row],[Order Date]]</f>
        <v>4</v>
      </c>
      <c r="P1331">
        <f>WEEKDAY(tbl_salesdata[[#This Row],[Order Date]],2)</f>
        <v>6</v>
      </c>
      <c r="Q1331" t="str">
        <f>TEXT(tbl_salesdata[[#This Row],[Order Date]],"dddd")</f>
        <v>Saturday</v>
      </c>
      <c r="R1331" t="str">
        <f>IF(tbl_salesdata[[#This Row],[Weekdaynum]]&gt;5,"Yes","No")</f>
        <v>Yes</v>
      </c>
    </row>
    <row r="1332" spans="1:18" hidden="1" x14ac:dyDescent="0.35">
      <c r="A1332">
        <v>505867040</v>
      </c>
      <c r="B1332" s="3">
        <v>44685</v>
      </c>
      <c r="C1332" s="3">
        <v>44686</v>
      </c>
      <c r="D1332" t="s">
        <v>49</v>
      </c>
      <c r="E1332" t="s">
        <v>21</v>
      </c>
      <c r="F1332" t="s">
        <v>33</v>
      </c>
      <c r="G1332" t="s">
        <v>18</v>
      </c>
      <c r="H1332" t="s">
        <v>26</v>
      </c>
      <c r="I1332" s="9">
        <v>6153</v>
      </c>
      <c r="J1332" s="9">
        <v>109.28</v>
      </c>
      <c r="K1332" s="9">
        <v>35.840000000000003</v>
      </c>
      <c r="L1332" s="9">
        <f>tbl_salesdata[[#This Row],[Units Sold]]*tbl_salesdata[[#This Row],[Unit Cost]]</f>
        <v>220523.52000000002</v>
      </c>
      <c r="M1332" s="9">
        <f>tbl_salesdata[[#This Row],[Units Sold]]*tbl_salesdata[[#This Row],[Unit Price]]</f>
        <v>672399.84</v>
      </c>
      <c r="N1332" s="9">
        <f>tbl_salesdata[[#This Row],[Total Sales]]-tbl_salesdata[[#This Row],[Total Cost]]</f>
        <v>451876.31999999995</v>
      </c>
      <c r="O1332">
        <f>tbl_salesdata[[#This Row],[Ship Date]]-tbl_salesdata[[#This Row],[Order Date]]</f>
        <v>1</v>
      </c>
      <c r="P1332">
        <f>WEEKDAY(tbl_salesdata[[#This Row],[Order Date]],2)</f>
        <v>3</v>
      </c>
      <c r="Q1332" t="str">
        <f>TEXT(tbl_salesdata[[#This Row],[Order Date]],"dddd")</f>
        <v>Wednesday</v>
      </c>
      <c r="R1332" t="str">
        <f>IF(tbl_salesdata[[#This Row],[Weekdaynum]]&gt;5,"Yes","No")</f>
        <v>No</v>
      </c>
    </row>
    <row r="1333" spans="1:18" hidden="1" x14ac:dyDescent="0.35">
      <c r="A1333">
        <v>637188422</v>
      </c>
      <c r="B1333" s="3">
        <v>43179</v>
      </c>
      <c r="C1333" s="3">
        <v>43187</v>
      </c>
      <c r="D1333" t="s">
        <v>165</v>
      </c>
      <c r="E1333" t="s">
        <v>21</v>
      </c>
      <c r="F1333" t="s">
        <v>42</v>
      </c>
      <c r="G1333" t="s">
        <v>14</v>
      </c>
      <c r="H1333" t="s">
        <v>19</v>
      </c>
      <c r="I1333" s="9">
        <v>7069</v>
      </c>
      <c r="J1333" s="9">
        <v>437.2</v>
      </c>
      <c r="K1333" s="9">
        <v>263.33</v>
      </c>
      <c r="L1333" s="9">
        <f>tbl_salesdata[[#This Row],[Units Sold]]*tbl_salesdata[[#This Row],[Unit Cost]]</f>
        <v>1861479.7699999998</v>
      </c>
      <c r="M1333" s="9">
        <f>tbl_salesdata[[#This Row],[Units Sold]]*tbl_salesdata[[#This Row],[Unit Price]]</f>
        <v>3090566.8</v>
      </c>
      <c r="N1333" s="9">
        <f>tbl_salesdata[[#This Row],[Total Sales]]-tbl_salesdata[[#This Row],[Total Cost]]</f>
        <v>1229087.03</v>
      </c>
      <c r="O1333">
        <f>tbl_salesdata[[#This Row],[Ship Date]]-tbl_salesdata[[#This Row],[Order Date]]</f>
        <v>8</v>
      </c>
      <c r="P1333">
        <f>WEEKDAY(tbl_salesdata[[#This Row],[Order Date]],2)</f>
        <v>2</v>
      </c>
      <c r="Q1333" t="str">
        <f>TEXT(tbl_salesdata[[#This Row],[Order Date]],"dddd")</f>
        <v>Tuesday</v>
      </c>
      <c r="R1333" t="str">
        <f>IF(tbl_salesdata[[#This Row],[Weekdaynum]]&gt;5,"Yes","No")</f>
        <v>No</v>
      </c>
    </row>
    <row r="1334" spans="1:18" hidden="1" x14ac:dyDescent="0.35">
      <c r="A1334">
        <v>560607278</v>
      </c>
      <c r="B1334" s="3">
        <v>42209</v>
      </c>
      <c r="C1334" s="3">
        <v>42226</v>
      </c>
      <c r="D1334" t="s">
        <v>54</v>
      </c>
      <c r="E1334" t="s">
        <v>29</v>
      </c>
      <c r="F1334" t="s">
        <v>68</v>
      </c>
      <c r="G1334" t="s">
        <v>14</v>
      </c>
      <c r="H1334" t="s">
        <v>15</v>
      </c>
      <c r="I1334" s="9">
        <v>5006</v>
      </c>
      <c r="J1334" s="9">
        <v>154.06</v>
      </c>
      <c r="K1334" s="9">
        <v>90.93</v>
      </c>
      <c r="L1334" s="9">
        <f>tbl_salesdata[[#This Row],[Units Sold]]*tbl_salesdata[[#This Row],[Unit Cost]]</f>
        <v>455195.58</v>
      </c>
      <c r="M1334" s="9">
        <f>tbl_salesdata[[#This Row],[Units Sold]]*tbl_salesdata[[#This Row],[Unit Price]]</f>
        <v>771224.36</v>
      </c>
      <c r="N1334" s="9">
        <f>tbl_salesdata[[#This Row],[Total Sales]]-tbl_salesdata[[#This Row],[Total Cost]]</f>
        <v>316028.77999999997</v>
      </c>
      <c r="O1334">
        <f>tbl_salesdata[[#This Row],[Ship Date]]-tbl_salesdata[[#This Row],[Order Date]]</f>
        <v>17</v>
      </c>
      <c r="P1334">
        <f>WEEKDAY(tbl_salesdata[[#This Row],[Order Date]],2)</f>
        <v>5</v>
      </c>
      <c r="Q1334" t="str">
        <f>TEXT(tbl_salesdata[[#This Row],[Order Date]],"dddd")</f>
        <v>Friday</v>
      </c>
      <c r="R1334" t="str">
        <f>IF(tbl_salesdata[[#This Row],[Weekdaynum]]&gt;5,"Yes","No")</f>
        <v>No</v>
      </c>
    </row>
    <row r="1335" spans="1:18" hidden="1" x14ac:dyDescent="0.35">
      <c r="A1335">
        <v>948047435</v>
      </c>
      <c r="B1335" s="3">
        <v>44279</v>
      </c>
      <c r="C1335" s="3">
        <v>44283</v>
      </c>
      <c r="D1335" t="s">
        <v>169</v>
      </c>
      <c r="E1335" t="s">
        <v>29</v>
      </c>
      <c r="F1335" t="s">
        <v>42</v>
      </c>
      <c r="G1335" t="s">
        <v>18</v>
      </c>
      <c r="H1335" t="s">
        <v>15</v>
      </c>
      <c r="I1335" s="9">
        <v>7159</v>
      </c>
      <c r="J1335" s="9">
        <v>437.2</v>
      </c>
      <c r="K1335" s="9">
        <v>263.33</v>
      </c>
      <c r="L1335" s="9">
        <f>tbl_salesdata[[#This Row],[Units Sold]]*tbl_salesdata[[#This Row],[Unit Cost]]</f>
        <v>1885179.47</v>
      </c>
      <c r="M1335" s="9">
        <f>tbl_salesdata[[#This Row],[Units Sold]]*tbl_salesdata[[#This Row],[Unit Price]]</f>
        <v>3129914.8</v>
      </c>
      <c r="N1335" s="9">
        <f>tbl_salesdata[[#This Row],[Total Sales]]-tbl_salesdata[[#This Row],[Total Cost]]</f>
        <v>1244735.3299999998</v>
      </c>
      <c r="O1335">
        <f>tbl_salesdata[[#This Row],[Ship Date]]-tbl_salesdata[[#This Row],[Order Date]]</f>
        <v>4</v>
      </c>
      <c r="P1335">
        <f>WEEKDAY(tbl_salesdata[[#This Row],[Order Date]],2)</f>
        <v>3</v>
      </c>
      <c r="Q1335" t="str">
        <f>TEXT(tbl_salesdata[[#This Row],[Order Date]],"dddd")</f>
        <v>Wednesday</v>
      </c>
      <c r="R1335" t="str">
        <f>IF(tbl_salesdata[[#This Row],[Weekdaynum]]&gt;5,"Yes","No")</f>
        <v>No</v>
      </c>
    </row>
    <row r="1336" spans="1:18" hidden="1" x14ac:dyDescent="0.35">
      <c r="A1336">
        <v>291745221</v>
      </c>
      <c r="B1336" s="3">
        <v>43201</v>
      </c>
      <c r="C1336" s="3">
        <v>43211</v>
      </c>
      <c r="D1336" t="s">
        <v>202</v>
      </c>
      <c r="E1336" t="s">
        <v>38</v>
      </c>
      <c r="F1336" t="s">
        <v>42</v>
      </c>
      <c r="G1336" t="s">
        <v>18</v>
      </c>
      <c r="H1336" t="s">
        <v>19</v>
      </c>
      <c r="I1336" s="9">
        <v>2749</v>
      </c>
      <c r="J1336" s="9">
        <v>437.2</v>
      </c>
      <c r="K1336" s="9">
        <v>263.33</v>
      </c>
      <c r="L1336" s="9">
        <f>tbl_salesdata[[#This Row],[Units Sold]]*tbl_salesdata[[#This Row],[Unit Cost]]</f>
        <v>723894.16999999993</v>
      </c>
      <c r="M1336" s="9">
        <f>tbl_salesdata[[#This Row],[Units Sold]]*tbl_salesdata[[#This Row],[Unit Price]]</f>
        <v>1201862.8</v>
      </c>
      <c r="N1336" s="9">
        <f>tbl_salesdata[[#This Row],[Total Sales]]-tbl_salesdata[[#This Row],[Total Cost]]</f>
        <v>477968.63000000012</v>
      </c>
      <c r="O1336">
        <f>tbl_salesdata[[#This Row],[Ship Date]]-tbl_salesdata[[#This Row],[Order Date]]</f>
        <v>10</v>
      </c>
      <c r="P1336">
        <f>WEEKDAY(tbl_salesdata[[#This Row],[Order Date]],2)</f>
        <v>3</v>
      </c>
      <c r="Q1336" t="str">
        <f>TEXT(tbl_salesdata[[#This Row],[Order Date]],"dddd")</f>
        <v>Wednesday</v>
      </c>
      <c r="R1336" t="str">
        <f>IF(tbl_salesdata[[#This Row],[Weekdaynum]]&gt;5,"Yes","No")</f>
        <v>No</v>
      </c>
    </row>
    <row r="1337" spans="1:18" x14ac:dyDescent="0.35">
      <c r="A1337">
        <v>750654447</v>
      </c>
      <c r="B1337" s="3">
        <v>42476</v>
      </c>
      <c r="C1337" s="3">
        <v>42487</v>
      </c>
      <c r="D1337" t="s">
        <v>52</v>
      </c>
      <c r="E1337" t="s">
        <v>12</v>
      </c>
      <c r="F1337" t="s">
        <v>42</v>
      </c>
      <c r="G1337" t="s">
        <v>18</v>
      </c>
      <c r="H1337" t="s">
        <v>19</v>
      </c>
      <c r="I1337" s="9">
        <v>4187</v>
      </c>
      <c r="J1337" s="9">
        <v>437.2</v>
      </c>
      <c r="K1337" s="9">
        <v>263.33</v>
      </c>
      <c r="L1337" s="9">
        <f>tbl_salesdata[[#This Row],[Units Sold]]*tbl_salesdata[[#This Row],[Unit Cost]]</f>
        <v>1102562.71</v>
      </c>
      <c r="M1337" s="9">
        <f>tbl_salesdata[[#This Row],[Units Sold]]*tbl_salesdata[[#This Row],[Unit Price]]</f>
        <v>1830556.4</v>
      </c>
      <c r="N1337" s="9">
        <f>tbl_salesdata[[#This Row],[Total Sales]]-tbl_salesdata[[#This Row],[Total Cost]]</f>
        <v>727993.69</v>
      </c>
      <c r="O1337">
        <f>tbl_salesdata[[#This Row],[Ship Date]]-tbl_salesdata[[#This Row],[Order Date]]</f>
        <v>11</v>
      </c>
      <c r="P1337">
        <f>WEEKDAY(tbl_salesdata[[#This Row],[Order Date]],2)</f>
        <v>6</v>
      </c>
      <c r="Q1337" t="str">
        <f>TEXT(tbl_salesdata[[#This Row],[Order Date]],"dddd")</f>
        <v>Saturday</v>
      </c>
      <c r="R1337" t="str">
        <f>IF(tbl_salesdata[[#This Row],[Weekdaynum]]&gt;5,"Yes","No")</f>
        <v>Yes</v>
      </c>
    </row>
    <row r="1338" spans="1:18" x14ac:dyDescent="0.35">
      <c r="A1338">
        <v>516635358</v>
      </c>
      <c r="B1338" s="3">
        <v>43855</v>
      </c>
      <c r="C1338" s="3">
        <v>43856</v>
      </c>
      <c r="D1338" t="s">
        <v>152</v>
      </c>
      <c r="E1338" t="s">
        <v>21</v>
      </c>
      <c r="F1338" t="s">
        <v>76</v>
      </c>
      <c r="G1338" t="s">
        <v>14</v>
      </c>
      <c r="H1338" t="s">
        <v>34</v>
      </c>
      <c r="I1338" s="9">
        <v>2738</v>
      </c>
      <c r="J1338" s="9">
        <v>668.27</v>
      </c>
      <c r="K1338" s="9">
        <v>502.54</v>
      </c>
      <c r="L1338" s="9">
        <f>tbl_salesdata[[#This Row],[Units Sold]]*tbl_salesdata[[#This Row],[Unit Cost]]</f>
        <v>1375954.52</v>
      </c>
      <c r="M1338" s="9">
        <f>tbl_salesdata[[#This Row],[Units Sold]]*tbl_salesdata[[#This Row],[Unit Price]]</f>
        <v>1829723.26</v>
      </c>
      <c r="N1338" s="9">
        <f>tbl_salesdata[[#This Row],[Total Sales]]-tbl_salesdata[[#This Row],[Total Cost]]</f>
        <v>453768.74</v>
      </c>
      <c r="O1338">
        <f>tbl_salesdata[[#This Row],[Ship Date]]-tbl_salesdata[[#This Row],[Order Date]]</f>
        <v>1</v>
      </c>
      <c r="P1338">
        <f>WEEKDAY(tbl_salesdata[[#This Row],[Order Date]],2)</f>
        <v>6</v>
      </c>
      <c r="Q1338" t="str">
        <f>TEXT(tbl_salesdata[[#This Row],[Order Date]],"dddd")</f>
        <v>Saturday</v>
      </c>
      <c r="R1338" t="str">
        <f>IF(tbl_salesdata[[#This Row],[Weekdaynum]]&gt;5,"Yes","No")</f>
        <v>Yes</v>
      </c>
    </row>
    <row r="1339" spans="1:18" x14ac:dyDescent="0.35">
      <c r="A1339">
        <v>551118266</v>
      </c>
      <c r="B1339" s="3">
        <v>42567</v>
      </c>
      <c r="C1339" s="3">
        <v>42585</v>
      </c>
      <c r="D1339" t="s">
        <v>35</v>
      </c>
      <c r="E1339" t="s">
        <v>21</v>
      </c>
      <c r="F1339" t="s">
        <v>13</v>
      </c>
      <c r="G1339" t="s">
        <v>14</v>
      </c>
      <c r="H1339" t="s">
        <v>26</v>
      </c>
      <c r="I1339" s="9">
        <v>6997</v>
      </c>
      <c r="J1339" s="9">
        <v>255.28</v>
      </c>
      <c r="K1339" s="9">
        <v>159.41999999999999</v>
      </c>
      <c r="L1339" s="9">
        <f>tbl_salesdata[[#This Row],[Units Sold]]*tbl_salesdata[[#This Row],[Unit Cost]]</f>
        <v>1115461.74</v>
      </c>
      <c r="M1339" s="9">
        <f>tbl_salesdata[[#This Row],[Units Sold]]*tbl_salesdata[[#This Row],[Unit Price]]</f>
        <v>1786194.16</v>
      </c>
      <c r="N1339" s="9">
        <f>tbl_salesdata[[#This Row],[Total Sales]]-tbl_salesdata[[#This Row],[Total Cost]]</f>
        <v>670732.41999999993</v>
      </c>
      <c r="O1339">
        <f>tbl_salesdata[[#This Row],[Ship Date]]-tbl_salesdata[[#This Row],[Order Date]]</f>
        <v>18</v>
      </c>
      <c r="P1339">
        <f>WEEKDAY(tbl_salesdata[[#This Row],[Order Date]],2)</f>
        <v>6</v>
      </c>
      <c r="Q1339" t="str">
        <f>TEXT(tbl_salesdata[[#This Row],[Order Date]],"dddd")</f>
        <v>Saturday</v>
      </c>
      <c r="R1339" t="str">
        <f>IF(tbl_salesdata[[#This Row],[Weekdaynum]]&gt;5,"Yes","No")</f>
        <v>Yes</v>
      </c>
    </row>
    <row r="1340" spans="1:18" hidden="1" x14ac:dyDescent="0.35">
      <c r="A1340">
        <v>484776723</v>
      </c>
      <c r="B1340" s="3">
        <v>44070</v>
      </c>
      <c r="C1340" s="3">
        <v>44079</v>
      </c>
      <c r="D1340" t="s">
        <v>132</v>
      </c>
      <c r="E1340" t="s">
        <v>38</v>
      </c>
      <c r="F1340" t="s">
        <v>22</v>
      </c>
      <c r="G1340" t="s">
        <v>14</v>
      </c>
      <c r="H1340" t="s">
        <v>34</v>
      </c>
      <c r="I1340" s="9">
        <v>5060</v>
      </c>
      <c r="J1340" s="9">
        <v>47.45</v>
      </c>
      <c r="K1340" s="9">
        <v>31.79</v>
      </c>
      <c r="L1340" s="9">
        <f>tbl_salesdata[[#This Row],[Units Sold]]*tbl_salesdata[[#This Row],[Unit Cost]]</f>
        <v>160857.4</v>
      </c>
      <c r="M1340" s="9">
        <f>tbl_salesdata[[#This Row],[Units Sold]]*tbl_salesdata[[#This Row],[Unit Price]]</f>
        <v>240097</v>
      </c>
      <c r="N1340" s="9">
        <f>tbl_salesdata[[#This Row],[Total Sales]]-tbl_salesdata[[#This Row],[Total Cost]]</f>
        <v>79239.600000000006</v>
      </c>
      <c r="O1340">
        <f>tbl_salesdata[[#This Row],[Ship Date]]-tbl_salesdata[[#This Row],[Order Date]]</f>
        <v>9</v>
      </c>
      <c r="P1340">
        <f>WEEKDAY(tbl_salesdata[[#This Row],[Order Date]],2)</f>
        <v>4</v>
      </c>
      <c r="Q1340" t="str">
        <f>TEXT(tbl_salesdata[[#This Row],[Order Date]],"dddd")</f>
        <v>Thursday</v>
      </c>
      <c r="R1340" t="str">
        <f>IF(tbl_salesdata[[#This Row],[Weekdaynum]]&gt;5,"Yes","No")</f>
        <v>No</v>
      </c>
    </row>
    <row r="1341" spans="1:18" hidden="1" x14ac:dyDescent="0.35">
      <c r="A1341">
        <v>104245078</v>
      </c>
      <c r="B1341" s="3">
        <v>43551</v>
      </c>
      <c r="C1341" s="3">
        <v>43556</v>
      </c>
      <c r="D1341" t="s">
        <v>115</v>
      </c>
      <c r="E1341" t="s">
        <v>21</v>
      </c>
      <c r="F1341" t="s">
        <v>56</v>
      </c>
      <c r="G1341" t="s">
        <v>18</v>
      </c>
      <c r="H1341" t="s">
        <v>15</v>
      </c>
      <c r="I1341" s="9">
        <v>7290</v>
      </c>
      <c r="J1341" s="9">
        <v>9.33</v>
      </c>
      <c r="K1341" s="9">
        <v>6.92</v>
      </c>
      <c r="L1341" s="9">
        <f>tbl_salesdata[[#This Row],[Units Sold]]*tbl_salesdata[[#This Row],[Unit Cost]]</f>
        <v>50446.8</v>
      </c>
      <c r="M1341" s="9">
        <f>tbl_salesdata[[#This Row],[Units Sold]]*tbl_salesdata[[#This Row],[Unit Price]]</f>
        <v>68015.7</v>
      </c>
      <c r="N1341" s="9">
        <f>tbl_salesdata[[#This Row],[Total Sales]]-tbl_salesdata[[#This Row],[Total Cost]]</f>
        <v>17568.899999999994</v>
      </c>
      <c r="O1341">
        <f>tbl_salesdata[[#This Row],[Ship Date]]-tbl_salesdata[[#This Row],[Order Date]]</f>
        <v>5</v>
      </c>
      <c r="P1341">
        <f>WEEKDAY(tbl_salesdata[[#This Row],[Order Date]],2)</f>
        <v>3</v>
      </c>
      <c r="Q1341" t="str">
        <f>TEXT(tbl_salesdata[[#This Row],[Order Date]],"dddd")</f>
        <v>Wednesday</v>
      </c>
      <c r="R1341" t="str">
        <f>IF(tbl_salesdata[[#This Row],[Weekdaynum]]&gt;5,"Yes","No")</f>
        <v>No</v>
      </c>
    </row>
    <row r="1342" spans="1:18" x14ac:dyDescent="0.35">
      <c r="A1342">
        <v>816463840</v>
      </c>
      <c r="B1342" s="3">
        <v>44912</v>
      </c>
      <c r="C1342" s="3">
        <v>44913</v>
      </c>
      <c r="D1342" t="s">
        <v>16</v>
      </c>
      <c r="E1342" t="s">
        <v>12</v>
      </c>
      <c r="F1342" t="s">
        <v>25</v>
      </c>
      <c r="G1342" t="s">
        <v>14</v>
      </c>
      <c r="H1342" t="s">
        <v>34</v>
      </c>
      <c r="I1342" s="9">
        <v>8649</v>
      </c>
      <c r="J1342" s="9">
        <v>205.7</v>
      </c>
      <c r="K1342" s="9">
        <v>117.11</v>
      </c>
      <c r="L1342" s="9">
        <f>tbl_salesdata[[#This Row],[Units Sold]]*tbl_salesdata[[#This Row],[Unit Cost]]</f>
        <v>1012884.39</v>
      </c>
      <c r="M1342" s="9">
        <f>tbl_salesdata[[#This Row],[Units Sold]]*tbl_salesdata[[#This Row],[Unit Price]]</f>
        <v>1779099.2999999998</v>
      </c>
      <c r="N1342" s="9">
        <f>tbl_salesdata[[#This Row],[Total Sales]]-tbl_salesdata[[#This Row],[Total Cost]]</f>
        <v>766214.9099999998</v>
      </c>
      <c r="O1342">
        <f>tbl_salesdata[[#This Row],[Ship Date]]-tbl_salesdata[[#This Row],[Order Date]]</f>
        <v>1</v>
      </c>
      <c r="P1342">
        <f>WEEKDAY(tbl_salesdata[[#This Row],[Order Date]],2)</f>
        <v>6</v>
      </c>
      <c r="Q1342" t="str">
        <f>TEXT(tbl_salesdata[[#This Row],[Order Date]],"dddd")</f>
        <v>Saturday</v>
      </c>
      <c r="R1342" t="str">
        <f>IF(tbl_salesdata[[#This Row],[Weekdaynum]]&gt;5,"Yes","No")</f>
        <v>Yes</v>
      </c>
    </row>
    <row r="1343" spans="1:18" hidden="1" x14ac:dyDescent="0.35">
      <c r="A1343">
        <v>386319911</v>
      </c>
      <c r="B1343" s="3">
        <v>44911</v>
      </c>
      <c r="C1343" s="3">
        <v>44918</v>
      </c>
      <c r="D1343" t="s">
        <v>168</v>
      </c>
      <c r="E1343" t="s">
        <v>21</v>
      </c>
      <c r="F1343" t="s">
        <v>68</v>
      </c>
      <c r="G1343" t="s">
        <v>14</v>
      </c>
      <c r="H1343" t="s">
        <v>19</v>
      </c>
      <c r="I1343" s="9">
        <v>9501</v>
      </c>
      <c r="J1343" s="9">
        <v>154.06</v>
      </c>
      <c r="K1343" s="9">
        <v>90.93</v>
      </c>
      <c r="L1343" s="9">
        <f>tbl_salesdata[[#This Row],[Units Sold]]*tbl_salesdata[[#This Row],[Unit Cost]]</f>
        <v>863925.93</v>
      </c>
      <c r="M1343" s="9">
        <f>tbl_salesdata[[#This Row],[Units Sold]]*tbl_salesdata[[#This Row],[Unit Price]]</f>
        <v>1463724.06</v>
      </c>
      <c r="N1343" s="9">
        <f>tbl_salesdata[[#This Row],[Total Sales]]-tbl_salesdata[[#This Row],[Total Cost]]</f>
        <v>599798.13</v>
      </c>
      <c r="O1343">
        <f>tbl_salesdata[[#This Row],[Ship Date]]-tbl_salesdata[[#This Row],[Order Date]]</f>
        <v>7</v>
      </c>
      <c r="P1343">
        <f>WEEKDAY(tbl_salesdata[[#This Row],[Order Date]],2)</f>
        <v>5</v>
      </c>
      <c r="Q1343" t="str">
        <f>TEXT(tbl_salesdata[[#This Row],[Order Date]],"dddd")</f>
        <v>Friday</v>
      </c>
      <c r="R1343" t="str">
        <f>IF(tbl_salesdata[[#This Row],[Weekdaynum]]&gt;5,"Yes","No")</f>
        <v>No</v>
      </c>
    </row>
    <row r="1344" spans="1:18" hidden="1" x14ac:dyDescent="0.35">
      <c r="A1344">
        <v>438086545</v>
      </c>
      <c r="B1344" s="3">
        <v>43954</v>
      </c>
      <c r="C1344" s="3">
        <v>43958</v>
      </c>
      <c r="D1344" t="s">
        <v>137</v>
      </c>
      <c r="E1344" t="s">
        <v>38</v>
      </c>
      <c r="F1344" t="s">
        <v>68</v>
      </c>
      <c r="G1344" t="s">
        <v>18</v>
      </c>
      <c r="H1344" t="s">
        <v>19</v>
      </c>
      <c r="I1344" s="9">
        <v>8399</v>
      </c>
      <c r="J1344" s="9">
        <v>154.06</v>
      </c>
      <c r="K1344" s="9">
        <v>90.93</v>
      </c>
      <c r="L1344" s="9">
        <f>tbl_salesdata[[#This Row],[Units Sold]]*tbl_salesdata[[#This Row],[Unit Cost]]</f>
        <v>763721.07000000007</v>
      </c>
      <c r="M1344" s="9">
        <f>tbl_salesdata[[#This Row],[Units Sold]]*tbl_salesdata[[#This Row],[Unit Price]]</f>
        <v>1293949.94</v>
      </c>
      <c r="N1344" s="9">
        <f>tbl_salesdata[[#This Row],[Total Sales]]-tbl_salesdata[[#This Row],[Total Cost]]</f>
        <v>530228.86999999988</v>
      </c>
      <c r="O1344">
        <f>tbl_salesdata[[#This Row],[Ship Date]]-tbl_salesdata[[#This Row],[Order Date]]</f>
        <v>4</v>
      </c>
      <c r="P1344">
        <f>WEEKDAY(tbl_salesdata[[#This Row],[Order Date]],2)</f>
        <v>7</v>
      </c>
      <c r="Q1344" t="str">
        <f>TEXT(tbl_salesdata[[#This Row],[Order Date]],"dddd")</f>
        <v>Sunday</v>
      </c>
      <c r="R1344" t="str">
        <f>IF(tbl_salesdata[[#This Row],[Weekdaynum]]&gt;5,"Yes","No")</f>
        <v>Yes</v>
      </c>
    </row>
    <row r="1345" spans="1:18" hidden="1" x14ac:dyDescent="0.35">
      <c r="A1345">
        <v>740300261</v>
      </c>
      <c r="B1345" s="3">
        <v>42446</v>
      </c>
      <c r="C1345" s="3">
        <v>42459</v>
      </c>
      <c r="D1345" t="s">
        <v>121</v>
      </c>
      <c r="E1345" t="s">
        <v>21</v>
      </c>
      <c r="F1345" t="s">
        <v>13</v>
      </c>
      <c r="G1345" t="s">
        <v>14</v>
      </c>
      <c r="H1345" t="s">
        <v>15</v>
      </c>
      <c r="I1345" s="9">
        <v>153</v>
      </c>
      <c r="J1345" s="9">
        <v>255.28</v>
      </c>
      <c r="K1345" s="9">
        <v>159.41999999999999</v>
      </c>
      <c r="L1345" s="9">
        <f>tbl_salesdata[[#This Row],[Units Sold]]*tbl_salesdata[[#This Row],[Unit Cost]]</f>
        <v>24391.26</v>
      </c>
      <c r="M1345" s="9">
        <f>tbl_salesdata[[#This Row],[Units Sold]]*tbl_salesdata[[#This Row],[Unit Price]]</f>
        <v>39057.840000000004</v>
      </c>
      <c r="N1345" s="9">
        <f>tbl_salesdata[[#This Row],[Total Sales]]-tbl_salesdata[[#This Row],[Total Cost]]</f>
        <v>14666.580000000005</v>
      </c>
      <c r="O1345">
        <f>tbl_salesdata[[#This Row],[Ship Date]]-tbl_salesdata[[#This Row],[Order Date]]</f>
        <v>13</v>
      </c>
      <c r="P1345">
        <f>WEEKDAY(tbl_salesdata[[#This Row],[Order Date]],2)</f>
        <v>4</v>
      </c>
      <c r="Q1345" t="str">
        <f>TEXT(tbl_salesdata[[#This Row],[Order Date]],"dddd")</f>
        <v>Thursday</v>
      </c>
      <c r="R1345" t="str">
        <f>IF(tbl_salesdata[[#This Row],[Weekdaynum]]&gt;5,"Yes","No")</f>
        <v>No</v>
      </c>
    </row>
    <row r="1346" spans="1:18" hidden="1" x14ac:dyDescent="0.35">
      <c r="A1346">
        <v>938322389</v>
      </c>
      <c r="B1346" s="3">
        <v>43907</v>
      </c>
      <c r="C1346" s="3">
        <v>43922</v>
      </c>
      <c r="D1346" t="s">
        <v>75</v>
      </c>
      <c r="E1346" t="s">
        <v>38</v>
      </c>
      <c r="F1346" t="s">
        <v>13</v>
      </c>
      <c r="G1346" t="s">
        <v>18</v>
      </c>
      <c r="H1346" t="s">
        <v>15</v>
      </c>
      <c r="I1346" s="9">
        <v>9301</v>
      </c>
      <c r="J1346" s="9">
        <v>255.28</v>
      </c>
      <c r="K1346" s="9">
        <v>159.41999999999999</v>
      </c>
      <c r="L1346" s="9">
        <f>tbl_salesdata[[#This Row],[Units Sold]]*tbl_salesdata[[#This Row],[Unit Cost]]</f>
        <v>1482765.42</v>
      </c>
      <c r="M1346" s="9">
        <f>tbl_salesdata[[#This Row],[Units Sold]]*tbl_salesdata[[#This Row],[Unit Price]]</f>
        <v>2374359.2799999998</v>
      </c>
      <c r="N1346" s="9">
        <f>tbl_salesdata[[#This Row],[Total Sales]]-tbl_salesdata[[#This Row],[Total Cost]]</f>
        <v>891593.85999999987</v>
      </c>
      <c r="O1346">
        <f>tbl_salesdata[[#This Row],[Ship Date]]-tbl_salesdata[[#This Row],[Order Date]]</f>
        <v>15</v>
      </c>
      <c r="P1346">
        <f>WEEKDAY(tbl_salesdata[[#This Row],[Order Date]],2)</f>
        <v>2</v>
      </c>
      <c r="Q1346" t="str">
        <f>TEXT(tbl_salesdata[[#This Row],[Order Date]],"dddd")</f>
        <v>Tuesday</v>
      </c>
      <c r="R1346" t="str">
        <f>IF(tbl_salesdata[[#This Row],[Weekdaynum]]&gt;5,"Yes","No")</f>
        <v>No</v>
      </c>
    </row>
    <row r="1347" spans="1:18" hidden="1" x14ac:dyDescent="0.35">
      <c r="A1347">
        <v>747826755</v>
      </c>
      <c r="B1347" s="3">
        <v>42933</v>
      </c>
      <c r="C1347" s="3">
        <v>42934</v>
      </c>
      <c r="D1347" t="s">
        <v>175</v>
      </c>
      <c r="E1347" t="s">
        <v>21</v>
      </c>
      <c r="F1347" t="s">
        <v>40</v>
      </c>
      <c r="G1347" t="s">
        <v>18</v>
      </c>
      <c r="H1347" t="s">
        <v>19</v>
      </c>
      <c r="I1347" s="9">
        <v>7410</v>
      </c>
      <c r="J1347" s="9">
        <v>651.21</v>
      </c>
      <c r="K1347" s="9">
        <v>524.96</v>
      </c>
      <c r="L1347" s="9">
        <f>tbl_salesdata[[#This Row],[Units Sold]]*tbl_salesdata[[#This Row],[Unit Cost]]</f>
        <v>3889953.6</v>
      </c>
      <c r="M1347" s="9">
        <f>tbl_salesdata[[#This Row],[Units Sold]]*tbl_salesdata[[#This Row],[Unit Price]]</f>
        <v>4825466.1000000006</v>
      </c>
      <c r="N1347" s="9">
        <f>tbl_salesdata[[#This Row],[Total Sales]]-tbl_salesdata[[#This Row],[Total Cost]]</f>
        <v>935512.50000000047</v>
      </c>
      <c r="O1347">
        <f>tbl_salesdata[[#This Row],[Ship Date]]-tbl_salesdata[[#This Row],[Order Date]]</f>
        <v>1</v>
      </c>
      <c r="P1347">
        <f>WEEKDAY(tbl_salesdata[[#This Row],[Order Date]],2)</f>
        <v>1</v>
      </c>
      <c r="Q1347" t="str">
        <f>TEXT(tbl_salesdata[[#This Row],[Order Date]],"dddd")</f>
        <v>Monday</v>
      </c>
      <c r="R1347" t="str">
        <f>IF(tbl_salesdata[[#This Row],[Weekdaynum]]&gt;5,"Yes","No")</f>
        <v>No</v>
      </c>
    </row>
    <row r="1348" spans="1:18" hidden="1" x14ac:dyDescent="0.35">
      <c r="A1348">
        <v>404799687</v>
      </c>
      <c r="B1348" s="3">
        <v>44055</v>
      </c>
      <c r="C1348" s="3">
        <v>44071</v>
      </c>
      <c r="D1348" t="s">
        <v>96</v>
      </c>
      <c r="E1348" t="s">
        <v>29</v>
      </c>
      <c r="F1348" t="s">
        <v>76</v>
      </c>
      <c r="G1348" t="s">
        <v>14</v>
      </c>
      <c r="H1348" t="s">
        <v>15</v>
      </c>
      <c r="I1348" s="9">
        <v>8078</v>
      </c>
      <c r="J1348" s="9">
        <v>668.27</v>
      </c>
      <c r="K1348" s="9">
        <v>502.54</v>
      </c>
      <c r="L1348" s="9">
        <f>tbl_salesdata[[#This Row],[Units Sold]]*tbl_salesdata[[#This Row],[Unit Cost]]</f>
        <v>4059518.12</v>
      </c>
      <c r="M1348" s="9">
        <f>tbl_salesdata[[#This Row],[Units Sold]]*tbl_salesdata[[#This Row],[Unit Price]]</f>
        <v>5398285.0599999996</v>
      </c>
      <c r="N1348" s="9">
        <f>tbl_salesdata[[#This Row],[Total Sales]]-tbl_salesdata[[#This Row],[Total Cost]]</f>
        <v>1338766.9399999995</v>
      </c>
      <c r="O1348">
        <f>tbl_salesdata[[#This Row],[Ship Date]]-tbl_salesdata[[#This Row],[Order Date]]</f>
        <v>16</v>
      </c>
      <c r="P1348">
        <f>WEEKDAY(tbl_salesdata[[#This Row],[Order Date]],2)</f>
        <v>3</v>
      </c>
      <c r="Q1348" t="str">
        <f>TEXT(tbl_salesdata[[#This Row],[Order Date]],"dddd")</f>
        <v>Wednesday</v>
      </c>
      <c r="R1348" t="str">
        <f>IF(tbl_salesdata[[#This Row],[Weekdaynum]]&gt;5,"Yes","No")</f>
        <v>No</v>
      </c>
    </row>
    <row r="1349" spans="1:18" hidden="1" x14ac:dyDescent="0.35">
      <c r="A1349">
        <v>215540015</v>
      </c>
      <c r="B1349" s="3">
        <v>44186</v>
      </c>
      <c r="C1349" s="3">
        <v>44193</v>
      </c>
      <c r="D1349" t="s">
        <v>214</v>
      </c>
      <c r="E1349" t="s">
        <v>21</v>
      </c>
      <c r="F1349" t="s">
        <v>30</v>
      </c>
      <c r="G1349" t="s">
        <v>18</v>
      </c>
      <c r="H1349" t="s">
        <v>15</v>
      </c>
      <c r="I1349" s="9">
        <v>1935</v>
      </c>
      <c r="J1349" s="9">
        <v>81.73</v>
      </c>
      <c r="K1349" s="9">
        <v>56.67</v>
      </c>
      <c r="L1349" s="9">
        <f>tbl_salesdata[[#This Row],[Units Sold]]*tbl_salesdata[[#This Row],[Unit Cost]]</f>
        <v>109656.45</v>
      </c>
      <c r="M1349" s="9">
        <f>tbl_salesdata[[#This Row],[Units Sold]]*tbl_salesdata[[#This Row],[Unit Price]]</f>
        <v>158147.55000000002</v>
      </c>
      <c r="N1349" s="9">
        <f>tbl_salesdata[[#This Row],[Total Sales]]-tbl_salesdata[[#This Row],[Total Cost]]</f>
        <v>48491.10000000002</v>
      </c>
      <c r="O1349">
        <f>tbl_salesdata[[#This Row],[Ship Date]]-tbl_salesdata[[#This Row],[Order Date]]</f>
        <v>7</v>
      </c>
      <c r="P1349">
        <f>WEEKDAY(tbl_salesdata[[#This Row],[Order Date]],2)</f>
        <v>1</v>
      </c>
      <c r="Q1349" t="str">
        <f>TEXT(tbl_salesdata[[#This Row],[Order Date]],"dddd")</f>
        <v>Monday</v>
      </c>
      <c r="R1349" t="str">
        <f>IF(tbl_salesdata[[#This Row],[Weekdaynum]]&gt;5,"Yes","No")</f>
        <v>No</v>
      </c>
    </row>
    <row r="1350" spans="1:18" hidden="1" x14ac:dyDescent="0.35">
      <c r="A1350">
        <v>106659066</v>
      </c>
      <c r="B1350" s="3">
        <v>44019</v>
      </c>
      <c r="C1350" s="3">
        <v>44038</v>
      </c>
      <c r="D1350" t="s">
        <v>154</v>
      </c>
      <c r="E1350" t="s">
        <v>12</v>
      </c>
      <c r="F1350" t="s">
        <v>30</v>
      </c>
      <c r="G1350" t="s">
        <v>18</v>
      </c>
      <c r="H1350" t="s">
        <v>26</v>
      </c>
      <c r="I1350" s="9">
        <v>1643</v>
      </c>
      <c r="J1350" s="9">
        <v>81.73</v>
      </c>
      <c r="K1350" s="9">
        <v>56.67</v>
      </c>
      <c r="L1350" s="9">
        <f>tbl_salesdata[[#This Row],[Units Sold]]*tbl_salesdata[[#This Row],[Unit Cost]]</f>
        <v>93108.81</v>
      </c>
      <c r="M1350" s="9">
        <f>tbl_salesdata[[#This Row],[Units Sold]]*tbl_salesdata[[#This Row],[Unit Price]]</f>
        <v>134282.39000000001</v>
      </c>
      <c r="N1350" s="9">
        <f>tbl_salesdata[[#This Row],[Total Sales]]-tbl_salesdata[[#This Row],[Total Cost]]</f>
        <v>41173.580000000016</v>
      </c>
      <c r="O1350">
        <f>tbl_salesdata[[#This Row],[Ship Date]]-tbl_salesdata[[#This Row],[Order Date]]</f>
        <v>19</v>
      </c>
      <c r="P1350">
        <f>WEEKDAY(tbl_salesdata[[#This Row],[Order Date]],2)</f>
        <v>2</v>
      </c>
      <c r="Q1350" t="str">
        <f>TEXT(tbl_salesdata[[#This Row],[Order Date]],"dddd")</f>
        <v>Tuesday</v>
      </c>
      <c r="R1350" t="str">
        <f>IF(tbl_salesdata[[#This Row],[Weekdaynum]]&gt;5,"Yes","No")</f>
        <v>No</v>
      </c>
    </row>
    <row r="1351" spans="1:18" hidden="1" x14ac:dyDescent="0.35">
      <c r="A1351">
        <v>975080668</v>
      </c>
      <c r="B1351" s="3">
        <v>42939</v>
      </c>
      <c r="C1351" s="3">
        <v>42941</v>
      </c>
      <c r="D1351" t="s">
        <v>144</v>
      </c>
      <c r="E1351" t="s">
        <v>21</v>
      </c>
      <c r="F1351" t="s">
        <v>68</v>
      </c>
      <c r="G1351" t="s">
        <v>18</v>
      </c>
      <c r="H1351" t="s">
        <v>19</v>
      </c>
      <c r="I1351" s="9">
        <v>6893</v>
      </c>
      <c r="J1351" s="9">
        <v>154.06</v>
      </c>
      <c r="K1351" s="9">
        <v>90.93</v>
      </c>
      <c r="L1351" s="9">
        <f>tbl_salesdata[[#This Row],[Units Sold]]*tbl_salesdata[[#This Row],[Unit Cost]]</f>
        <v>626780.49</v>
      </c>
      <c r="M1351" s="9">
        <f>tbl_salesdata[[#This Row],[Units Sold]]*tbl_salesdata[[#This Row],[Unit Price]]</f>
        <v>1061935.58</v>
      </c>
      <c r="N1351" s="9">
        <f>tbl_salesdata[[#This Row],[Total Sales]]-tbl_salesdata[[#This Row],[Total Cost]]</f>
        <v>435155.09000000008</v>
      </c>
      <c r="O1351">
        <f>tbl_salesdata[[#This Row],[Ship Date]]-tbl_salesdata[[#This Row],[Order Date]]</f>
        <v>2</v>
      </c>
      <c r="P1351">
        <f>WEEKDAY(tbl_salesdata[[#This Row],[Order Date]],2)</f>
        <v>7</v>
      </c>
      <c r="Q1351" t="str">
        <f>TEXT(tbl_salesdata[[#This Row],[Order Date]],"dddd")</f>
        <v>Sunday</v>
      </c>
      <c r="R1351" t="str">
        <f>IF(tbl_salesdata[[#This Row],[Weekdaynum]]&gt;5,"Yes","No")</f>
        <v>Yes</v>
      </c>
    </row>
    <row r="1352" spans="1:18" hidden="1" x14ac:dyDescent="0.35">
      <c r="A1352">
        <v>638041150</v>
      </c>
      <c r="B1352" s="3">
        <v>44113</v>
      </c>
      <c r="C1352" s="3">
        <v>44123</v>
      </c>
      <c r="D1352" t="s">
        <v>35</v>
      </c>
      <c r="E1352" t="s">
        <v>21</v>
      </c>
      <c r="F1352" t="s">
        <v>13</v>
      </c>
      <c r="G1352" t="s">
        <v>14</v>
      </c>
      <c r="H1352" t="s">
        <v>26</v>
      </c>
      <c r="I1352" s="9">
        <v>9410</v>
      </c>
      <c r="J1352" s="9">
        <v>255.28</v>
      </c>
      <c r="K1352" s="9">
        <v>159.41999999999999</v>
      </c>
      <c r="L1352" s="9">
        <f>tbl_salesdata[[#This Row],[Units Sold]]*tbl_salesdata[[#This Row],[Unit Cost]]</f>
        <v>1500142.2</v>
      </c>
      <c r="M1352" s="9">
        <f>tbl_salesdata[[#This Row],[Units Sold]]*tbl_salesdata[[#This Row],[Unit Price]]</f>
        <v>2402184.7999999998</v>
      </c>
      <c r="N1352" s="9">
        <f>tbl_salesdata[[#This Row],[Total Sales]]-tbl_salesdata[[#This Row],[Total Cost]]</f>
        <v>902042.59999999986</v>
      </c>
      <c r="O1352">
        <f>tbl_salesdata[[#This Row],[Ship Date]]-tbl_salesdata[[#This Row],[Order Date]]</f>
        <v>10</v>
      </c>
      <c r="P1352">
        <f>WEEKDAY(tbl_salesdata[[#This Row],[Order Date]],2)</f>
        <v>5</v>
      </c>
      <c r="Q1352" t="str">
        <f>TEXT(tbl_salesdata[[#This Row],[Order Date]],"dddd")</f>
        <v>Friday</v>
      </c>
      <c r="R1352" t="str">
        <f>IF(tbl_salesdata[[#This Row],[Weekdaynum]]&gt;5,"Yes","No")</f>
        <v>No</v>
      </c>
    </row>
    <row r="1353" spans="1:18" hidden="1" x14ac:dyDescent="0.35">
      <c r="A1353">
        <v>583089339</v>
      </c>
      <c r="B1353" s="3">
        <v>44703</v>
      </c>
      <c r="C1353" s="3">
        <v>44715</v>
      </c>
      <c r="D1353" t="s">
        <v>176</v>
      </c>
      <c r="E1353" t="s">
        <v>21</v>
      </c>
      <c r="F1353" t="s">
        <v>42</v>
      </c>
      <c r="G1353" t="s">
        <v>14</v>
      </c>
      <c r="H1353" t="s">
        <v>19</v>
      </c>
      <c r="I1353" s="9">
        <v>7948</v>
      </c>
      <c r="J1353" s="9">
        <v>437.2</v>
      </c>
      <c r="K1353" s="9">
        <v>263.33</v>
      </c>
      <c r="L1353" s="9">
        <f>tbl_salesdata[[#This Row],[Units Sold]]*tbl_salesdata[[#This Row],[Unit Cost]]</f>
        <v>2092946.8399999999</v>
      </c>
      <c r="M1353" s="9">
        <f>tbl_salesdata[[#This Row],[Units Sold]]*tbl_salesdata[[#This Row],[Unit Price]]</f>
        <v>3474865.6</v>
      </c>
      <c r="N1353" s="9">
        <f>tbl_salesdata[[#This Row],[Total Sales]]-tbl_salesdata[[#This Row],[Total Cost]]</f>
        <v>1381918.7600000002</v>
      </c>
      <c r="O1353">
        <f>tbl_salesdata[[#This Row],[Ship Date]]-tbl_salesdata[[#This Row],[Order Date]]</f>
        <v>12</v>
      </c>
      <c r="P1353">
        <f>WEEKDAY(tbl_salesdata[[#This Row],[Order Date]],2)</f>
        <v>7</v>
      </c>
      <c r="Q1353" t="str">
        <f>TEXT(tbl_salesdata[[#This Row],[Order Date]],"dddd")</f>
        <v>Sunday</v>
      </c>
      <c r="R1353" t="str">
        <f>IF(tbl_salesdata[[#This Row],[Weekdaynum]]&gt;5,"Yes","No")</f>
        <v>Yes</v>
      </c>
    </row>
    <row r="1354" spans="1:18" hidden="1" x14ac:dyDescent="0.35">
      <c r="A1354">
        <v>118086564</v>
      </c>
      <c r="B1354" s="3">
        <v>42419</v>
      </c>
      <c r="C1354" s="3">
        <v>42428</v>
      </c>
      <c r="D1354" t="s">
        <v>125</v>
      </c>
      <c r="E1354" t="s">
        <v>21</v>
      </c>
      <c r="F1354" t="s">
        <v>17</v>
      </c>
      <c r="G1354" t="s">
        <v>14</v>
      </c>
      <c r="H1354" t="s">
        <v>15</v>
      </c>
      <c r="I1354" s="9">
        <v>3293</v>
      </c>
      <c r="J1354" s="9">
        <v>152.58000000000001</v>
      </c>
      <c r="K1354" s="9">
        <v>97.44</v>
      </c>
      <c r="L1354" s="9">
        <f>tbl_salesdata[[#This Row],[Units Sold]]*tbl_salesdata[[#This Row],[Unit Cost]]</f>
        <v>320869.92</v>
      </c>
      <c r="M1354" s="9">
        <f>tbl_salesdata[[#This Row],[Units Sold]]*tbl_salesdata[[#This Row],[Unit Price]]</f>
        <v>502445.94000000006</v>
      </c>
      <c r="N1354" s="9">
        <f>tbl_salesdata[[#This Row],[Total Sales]]-tbl_salesdata[[#This Row],[Total Cost]]</f>
        <v>181576.02000000008</v>
      </c>
      <c r="O1354">
        <f>tbl_salesdata[[#This Row],[Ship Date]]-tbl_salesdata[[#This Row],[Order Date]]</f>
        <v>9</v>
      </c>
      <c r="P1354">
        <f>WEEKDAY(tbl_salesdata[[#This Row],[Order Date]],2)</f>
        <v>5</v>
      </c>
      <c r="Q1354" t="str">
        <f>TEXT(tbl_salesdata[[#This Row],[Order Date]],"dddd")</f>
        <v>Friday</v>
      </c>
      <c r="R1354" t="str">
        <f>IF(tbl_salesdata[[#This Row],[Weekdaynum]]&gt;5,"Yes","No")</f>
        <v>No</v>
      </c>
    </row>
    <row r="1355" spans="1:18" hidden="1" x14ac:dyDescent="0.35">
      <c r="A1355">
        <v>421206653</v>
      </c>
      <c r="B1355" s="3">
        <v>44672</v>
      </c>
      <c r="C1355" s="3">
        <v>44676</v>
      </c>
      <c r="D1355" t="s">
        <v>98</v>
      </c>
      <c r="E1355" t="s">
        <v>38</v>
      </c>
      <c r="F1355" t="s">
        <v>40</v>
      </c>
      <c r="G1355" t="s">
        <v>14</v>
      </c>
      <c r="H1355" t="s">
        <v>26</v>
      </c>
      <c r="I1355" s="9">
        <v>3264</v>
      </c>
      <c r="J1355" s="9">
        <v>651.21</v>
      </c>
      <c r="K1355" s="9">
        <v>524.96</v>
      </c>
      <c r="L1355" s="9">
        <f>tbl_salesdata[[#This Row],[Units Sold]]*tbl_salesdata[[#This Row],[Unit Cost]]</f>
        <v>1713469.4400000002</v>
      </c>
      <c r="M1355" s="9">
        <f>tbl_salesdata[[#This Row],[Units Sold]]*tbl_salesdata[[#This Row],[Unit Price]]</f>
        <v>2125549.44</v>
      </c>
      <c r="N1355" s="9">
        <f>tbl_salesdata[[#This Row],[Total Sales]]-tbl_salesdata[[#This Row],[Total Cost]]</f>
        <v>412079.99999999977</v>
      </c>
      <c r="O1355">
        <f>tbl_salesdata[[#This Row],[Ship Date]]-tbl_salesdata[[#This Row],[Order Date]]</f>
        <v>4</v>
      </c>
      <c r="P1355">
        <f>WEEKDAY(tbl_salesdata[[#This Row],[Order Date]],2)</f>
        <v>4</v>
      </c>
      <c r="Q1355" t="str">
        <f>TEXT(tbl_salesdata[[#This Row],[Order Date]],"dddd")</f>
        <v>Thursday</v>
      </c>
      <c r="R1355" t="str">
        <f>IF(tbl_salesdata[[#This Row],[Weekdaynum]]&gt;5,"Yes","No")</f>
        <v>No</v>
      </c>
    </row>
    <row r="1356" spans="1:18" x14ac:dyDescent="0.35">
      <c r="A1356">
        <v>924594628</v>
      </c>
      <c r="B1356" s="3">
        <v>44660</v>
      </c>
      <c r="C1356" s="3">
        <v>44678</v>
      </c>
      <c r="D1356" t="s">
        <v>39</v>
      </c>
      <c r="E1356" t="s">
        <v>29</v>
      </c>
      <c r="F1356" t="s">
        <v>13</v>
      </c>
      <c r="G1356" t="s">
        <v>18</v>
      </c>
      <c r="H1356" t="s">
        <v>15</v>
      </c>
      <c r="I1356" s="9">
        <v>6952</v>
      </c>
      <c r="J1356" s="9">
        <v>255.28</v>
      </c>
      <c r="K1356" s="9">
        <v>159.41999999999999</v>
      </c>
      <c r="L1356" s="9">
        <f>tbl_salesdata[[#This Row],[Units Sold]]*tbl_salesdata[[#This Row],[Unit Cost]]</f>
        <v>1108287.8399999999</v>
      </c>
      <c r="M1356" s="9">
        <f>tbl_salesdata[[#This Row],[Units Sold]]*tbl_salesdata[[#This Row],[Unit Price]]</f>
        <v>1774706.56</v>
      </c>
      <c r="N1356" s="9">
        <f>tbl_salesdata[[#This Row],[Total Sales]]-tbl_salesdata[[#This Row],[Total Cost]]</f>
        <v>666418.7200000002</v>
      </c>
      <c r="O1356">
        <f>tbl_salesdata[[#This Row],[Ship Date]]-tbl_salesdata[[#This Row],[Order Date]]</f>
        <v>18</v>
      </c>
      <c r="P1356">
        <f>WEEKDAY(tbl_salesdata[[#This Row],[Order Date]],2)</f>
        <v>6</v>
      </c>
      <c r="Q1356" t="str">
        <f>TEXT(tbl_salesdata[[#This Row],[Order Date]],"dddd")</f>
        <v>Saturday</v>
      </c>
      <c r="R1356" t="str">
        <f>IF(tbl_salesdata[[#This Row],[Weekdaynum]]&gt;5,"Yes","No")</f>
        <v>Yes</v>
      </c>
    </row>
    <row r="1357" spans="1:18" hidden="1" x14ac:dyDescent="0.35">
      <c r="A1357">
        <v>296073234</v>
      </c>
      <c r="B1357" s="3">
        <v>42121</v>
      </c>
      <c r="C1357" s="3">
        <v>42128</v>
      </c>
      <c r="D1357" t="s">
        <v>117</v>
      </c>
      <c r="E1357" t="s">
        <v>21</v>
      </c>
      <c r="F1357" t="s">
        <v>13</v>
      </c>
      <c r="G1357" t="s">
        <v>18</v>
      </c>
      <c r="H1357" t="s">
        <v>19</v>
      </c>
      <c r="I1357" s="9">
        <v>3504</v>
      </c>
      <c r="J1357" s="9">
        <v>255.28</v>
      </c>
      <c r="K1357" s="9">
        <v>159.41999999999999</v>
      </c>
      <c r="L1357" s="9">
        <f>tbl_salesdata[[#This Row],[Units Sold]]*tbl_salesdata[[#This Row],[Unit Cost]]</f>
        <v>558607.67999999993</v>
      </c>
      <c r="M1357" s="9">
        <f>tbl_salesdata[[#This Row],[Units Sold]]*tbl_salesdata[[#This Row],[Unit Price]]</f>
        <v>894501.12</v>
      </c>
      <c r="N1357" s="9">
        <f>tbl_salesdata[[#This Row],[Total Sales]]-tbl_salesdata[[#This Row],[Total Cost]]</f>
        <v>335893.44000000006</v>
      </c>
      <c r="O1357">
        <f>tbl_salesdata[[#This Row],[Ship Date]]-tbl_salesdata[[#This Row],[Order Date]]</f>
        <v>7</v>
      </c>
      <c r="P1357">
        <f>WEEKDAY(tbl_salesdata[[#This Row],[Order Date]],2)</f>
        <v>1</v>
      </c>
      <c r="Q1357" t="str">
        <f>TEXT(tbl_salesdata[[#This Row],[Order Date]],"dddd")</f>
        <v>Monday</v>
      </c>
      <c r="R1357" t="str">
        <f>IF(tbl_salesdata[[#This Row],[Weekdaynum]]&gt;5,"Yes","No")</f>
        <v>No</v>
      </c>
    </row>
    <row r="1358" spans="1:18" hidden="1" x14ac:dyDescent="0.35">
      <c r="A1358">
        <v>325729882</v>
      </c>
      <c r="B1358" s="3">
        <v>43389</v>
      </c>
      <c r="C1358" s="3">
        <v>43394</v>
      </c>
      <c r="D1358" t="s">
        <v>44</v>
      </c>
      <c r="E1358" t="s">
        <v>12</v>
      </c>
      <c r="F1358" t="s">
        <v>13</v>
      </c>
      <c r="G1358" t="s">
        <v>14</v>
      </c>
      <c r="H1358" t="s">
        <v>15</v>
      </c>
      <c r="I1358" s="9">
        <v>9565</v>
      </c>
      <c r="J1358" s="9">
        <v>255.28</v>
      </c>
      <c r="K1358" s="9">
        <v>159.41999999999999</v>
      </c>
      <c r="L1358" s="9">
        <f>tbl_salesdata[[#This Row],[Units Sold]]*tbl_salesdata[[#This Row],[Unit Cost]]</f>
        <v>1524852.2999999998</v>
      </c>
      <c r="M1358" s="9">
        <f>tbl_salesdata[[#This Row],[Units Sold]]*tbl_salesdata[[#This Row],[Unit Price]]</f>
        <v>2441753.2000000002</v>
      </c>
      <c r="N1358" s="9">
        <f>tbl_salesdata[[#This Row],[Total Sales]]-tbl_salesdata[[#This Row],[Total Cost]]</f>
        <v>916900.90000000037</v>
      </c>
      <c r="O1358">
        <f>tbl_salesdata[[#This Row],[Ship Date]]-tbl_salesdata[[#This Row],[Order Date]]</f>
        <v>5</v>
      </c>
      <c r="P1358">
        <f>WEEKDAY(tbl_salesdata[[#This Row],[Order Date]],2)</f>
        <v>2</v>
      </c>
      <c r="Q1358" t="str">
        <f>TEXT(tbl_salesdata[[#This Row],[Order Date]],"dddd")</f>
        <v>Tuesday</v>
      </c>
      <c r="R1358" t="str">
        <f>IF(tbl_salesdata[[#This Row],[Weekdaynum]]&gt;5,"Yes","No")</f>
        <v>No</v>
      </c>
    </row>
    <row r="1359" spans="1:18" hidden="1" x14ac:dyDescent="0.35">
      <c r="A1359">
        <v>239329707</v>
      </c>
      <c r="B1359" s="3">
        <v>44637</v>
      </c>
      <c r="C1359" s="3">
        <v>44648</v>
      </c>
      <c r="D1359" t="s">
        <v>27</v>
      </c>
      <c r="E1359" t="s">
        <v>24</v>
      </c>
      <c r="F1359" t="s">
        <v>33</v>
      </c>
      <c r="G1359" t="s">
        <v>14</v>
      </c>
      <c r="H1359" t="s">
        <v>26</v>
      </c>
      <c r="I1359" s="9">
        <v>1834</v>
      </c>
      <c r="J1359" s="9">
        <v>109.28</v>
      </c>
      <c r="K1359" s="9">
        <v>35.840000000000003</v>
      </c>
      <c r="L1359" s="9">
        <f>tbl_salesdata[[#This Row],[Units Sold]]*tbl_salesdata[[#This Row],[Unit Cost]]</f>
        <v>65730.560000000012</v>
      </c>
      <c r="M1359" s="9">
        <f>tbl_salesdata[[#This Row],[Units Sold]]*tbl_salesdata[[#This Row],[Unit Price]]</f>
        <v>200419.52</v>
      </c>
      <c r="N1359" s="9">
        <f>tbl_salesdata[[#This Row],[Total Sales]]-tbl_salesdata[[#This Row],[Total Cost]]</f>
        <v>134688.95999999996</v>
      </c>
      <c r="O1359">
        <f>tbl_salesdata[[#This Row],[Ship Date]]-tbl_salesdata[[#This Row],[Order Date]]</f>
        <v>11</v>
      </c>
      <c r="P1359">
        <f>WEEKDAY(tbl_salesdata[[#This Row],[Order Date]],2)</f>
        <v>4</v>
      </c>
      <c r="Q1359" t="str">
        <f>TEXT(tbl_salesdata[[#This Row],[Order Date]],"dddd")</f>
        <v>Thursday</v>
      </c>
      <c r="R1359" t="str">
        <f>IF(tbl_salesdata[[#This Row],[Weekdaynum]]&gt;5,"Yes","No")</f>
        <v>No</v>
      </c>
    </row>
    <row r="1360" spans="1:18" hidden="1" x14ac:dyDescent="0.35">
      <c r="A1360">
        <v>216609036</v>
      </c>
      <c r="B1360" s="3">
        <v>42908</v>
      </c>
      <c r="C1360" s="3">
        <v>42915</v>
      </c>
      <c r="D1360" t="s">
        <v>50</v>
      </c>
      <c r="E1360" t="s">
        <v>51</v>
      </c>
      <c r="F1360" t="s">
        <v>22</v>
      </c>
      <c r="G1360" t="s">
        <v>18</v>
      </c>
      <c r="H1360" t="s">
        <v>26</v>
      </c>
      <c r="I1360" s="9">
        <v>8282</v>
      </c>
      <c r="J1360" s="9">
        <v>47.45</v>
      </c>
      <c r="K1360" s="9">
        <v>31.79</v>
      </c>
      <c r="L1360" s="9">
        <f>tbl_salesdata[[#This Row],[Units Sold]]*tbl_salesdata[[#This Row],[Unit Cost]]</f>
        <v>263284.77999999997</v>
      </c>
      <c r="M1360" s="9">
        <f>tbl_salesdata[[#This Row],[Units Sold]]*tbl_salesdata[[#This Row],[Unit Price]]</f>
        <v>392980.9</v>
      </c>
      <c r="N1360" s="9">
        <f>tbl_salesdata[[#This Row],[Total Sales]]-tbl_salesdata[[#This Row],[Total Cost]]</f>
        <v>129696.12000000005</v>
      </c>
      <c r="O1360">
        <f>tbl_salesdata[[#This Row],[Ship Date]]-tbl_salesdata[[#This Row],[Order Date]]</f>
        <v>7</v>
      </c>
      <c r="P1360">
        <f>WEEKDAY(tbl_salesdata[[#This Row],[Order Date]],2)</f>
        <v>4</v>
      </c>
      <c r="Q1360" t="str">
        <f>TEXT(tbl_salesdata[[#This Row],[Order Date]],"dddd")</f>
        <v>Thursday</v>
      </c>
      <c r="R1360" t="str">
        <f>IF(tbl_salesdata[[#This Row],[Weekdaynum]]&gt;5,"Yes","No")</f>
        <v>No</v>
      </c>
    </row>
    <row r="1361" spans="1:18" hidden="1" x14ac:dyDescent="0.35">
      <c r="A1361">
        <v>507616698</v>
      </c>
      <c r="B1361" s="3">
        <v>44529</v>
      </c>
      <c r="C1361" s="3">
        <v>44546</v>
      </c>
      <c r="D1361" t="s">
        <v>23</v>
      </c>
      <c r="E1361" t="s">
        <v>24</v>
      </c>
      <c r="F1361" t="s">
        <v>56</v>
      </c>
      <c r="G1361" t="s">
        <v>18</v>
      </c>
      <c r="H1361" t="s">
        <v>34</v>
      </c>
      <c r="I1361" s="9">
        <v>3916</v>
      </c>
      <c r="J1361" s="9">
        <v>9.33</v>
      </c>
      <c r="K1361" s="9">
        <v>6.92</v>
      </c>
      <c r="L1361" s="9">
        <f>tbl_salesdata[[#This Row],[Units Sold]]*tbl_salesdata[[#This Row],[Unit Cost]]</f>
        <v>27098.720000000001</v>
      </c>
      <c r="M1361" s="9">
        <f>tbl_salesdata[[#This Row],[Units Sold]]*tbl_salesdata[[#This Row],[Unit Price]]</f>
        <v>36536.28</v>
      </c>
      <c r="N1361" s="9">
        <f>tbl_salesdata[[#This Row],[Total Sales]]-tbl_salesdata[[#This Row],[Total Cost]]</f>
        <v>9437.5599999999977</v>
      </c>
      <c r="O1361">
        <f>tbl_salesdata[[#This Row],[Ship Date]]-tbl_salesdata[[#This Row],[Order Date]]</f>
        <v>17</v>
      </c>
      <c r="P1361">
        <f>WEEKDAY(tbl_salesdata[[#This Row],[Order Date]],2)</f>
        <v>1</v>
      </c>
      <c r="Q1361" t="str">
        <f>TEXT(tbl_salesdata[[#This Row],[Order Date]],"dddd")</f>
        <v>Monday</v>
      </c>
      <c r="R1361" t="str">
        <f>IF(tbl_salesdata[[#This Row],[Weekdaynum]]&gt;5,"Yes","No")</f>
        <v>No</v>
      </c>
    </row>
    <row r="1362" spans="1:18" hidden="1" x14ac:dyDescent="0.35">
      <c r="A1362">
        <v>982714021</v>
      </c>
      <c r="B1362" s="3">
        <v>42128</v>
      </c>
      <c r="C1362" s="3">
        <v>42146</v>
      </c>
      <c r="D1362" t="s">
        <v>149</v>
      </c>
      <c r="E1362" t="s">
        <v>12</v>
      </c>
      <c r="F1362" t="s">
        <v>68</v>
      </c>
      <c r="G1362" t="s">
        <v>14</v>
      </c>
      <c r="H1362" t="s">
        <v>26</v>
      </c>
      <c r="I1362" s="9">
        <v>5772</v>
      </c>
      <c r="J1362" s="9">
        <v>154.06</v>
      </c>
      <c r="K1362" s="9">
        <v>90.93</v>
      </c>
      <c r="L1362" s="9">
        <f>tbl_salesdata[[#This Row],[Units Sold]]*tbl_salesdata[[#This Row],[Unit Cost]]</f>
        <v>524847.96000000008</v>
      </c>
      <c r="M1362" s="9">
        <f>tbl_salesdata[[#This Row],[Units Sold]]*tbl_salesdata[[#This Row],[Unit Price]]</f>
        <v>889234.32000000007</v>
      </c>
      <c r="N1362" s="9">
        <f>tbl_salesdata[[#This Row],[Total Sales]]-tbl_salesdata[[#This Row],[Total Cost]]</f>
        <v>364386.36</v>
      </c>
      <c r="O1362">
        <f>tbl_salesdata[[#This Row],[Ship Date]]-tbl_salesdata[[#This Row],[Order Date]]</f>
        <v>18</v>
      </c>
      <c r="P1362">
        <f>WEEKDAY(tbl_salesdata[[#This Row],[Order Date]],2)</f>
        <v>1</v>
      </c>
      <c r="Q1362" t="str">
        <f>TEXT(tbl_salesdata[[#This Row],[Order Date]],"dddd")</f>
        <v>Monday</v>
      </c>
      <c r="R1362" t="str">
        <f>IF(tbl_salesdata[[#This Row],[Weekdaynum]]&gt;5,"Yes","No")</f>
        <v>No</v>
      </c>
    </row>
    <row r="1363" spans="1:18" hidden="1" x14ac:dyDescent="0.35">
      <c r="A1363">
        <v>682574832</v>
      </c>
      <c r="B1363" s="3">
        <v>42575</v>
      </c>
      <c r="C1363" s="3">
        <v>42579</v>
      </c>
      <c r="D1363" t="s">
        <v>181</v>
      </c>
      <c r="E1363" t="s">
        <v>38</v>
      </c>
      <c r="F1363" t="s">
        <v>33</v>
      </c>
      <c r="G1363" t="s">
        <v>18</v>
      </c>
      <c r="H1363" t="s">
        <v>34</v>
      </c>
      <c r="I1363" s="9">
        <v>7916</v>
      </c>
      <c r="J1363" s="9">
        <v>109.28</v>
      </c>
      <c r="K1363" s="9">
        <v>35.840000000000003</v>
      </c>
      <c r="L1363" s="9">
        <f>tbl_salesdata[[#This Row],[Units Sold]]*tbl_salesdata[[#This Row],[Unit Cost]]</f>
        <v>283709.44</v>
      </c>
      <c r="M1363" s="9">
        <f>tbl_salesdata[[#This Row],[Units Sold]]*tbl_salesdata[[#This Row],[Unit Price]]</f>
        <v>865060.48</v>
      </c>
      <c r="N1363" s="9">
        <f>tbl_salesdata[[#This Row],[Total Sales]]-tbl_salesdata[[#This Row],[Total Cost]]</f>
        <v>581351.04</v>
      </c>
      <c r="O1363">
        <f>tbl_salesdata[[#This Row],[Ship Date]]-tbl_salesdata[[#This Row],[Order Date]]</f>
        <v>4</v>
      </c>
      <c r="P1363">
        <f>WEEKDAY(tbl_salesdata[[#This Row],[Order Date]],2)</f>
        <v>7</v>
      </c>
      <c r="Q1363" t="str">
        <f>TEXT(tbl_salesdata[[#This Row],[Order Date]],"dddd")</f>
        <v>Sunday</v>
      </c>
      <c r="R1363" t="str">
        <f>IF(tbl_salesdata[[#This Row],[Weekdaynum]]&gt;5,"Yes","No")</f>
        <v>Yes</v>
      </c>
    </row>
    <row r="1364" spans="1:18" hidden="1" x14ac:dyDescent="0.35">
      <c r="A1364">
        <v>968185460</v>
      </c>
      <c r="B1364" s="3">
        <v>43474</v>
      </c>
      <c r="C1364" s="3">
        <v>43476</v>
      </c>
      <c r="D1364" t="s">
        <v>109</v>
      </c>
      <c r="E1364" t="s">
        <v>21</v>
      </c>
      <c r="F1364" t="s">
        <v>17</v>
      </c>
      <c r="G1364" t="s">
        <v>14</v>
      </c>
      <c r="H1364" t="s">
        <v>15</v>
      </c>
      <c r="I1364" s="9">
        <v>6448</v>
      </c>
      <c r="J1364" s="9">
        <v>152.58000000000001</v>
      </c>
      <c r="K1364" s="9">
        <v>97.44</v>
      </c>
      <c r="L1364" s="9">
        <f>tbl_salesdata[[#This Row],[Units Sold]]*tbl_salesdata[[#This Row],[Unit Cost]]</f>
        <v>628293.12</v>
      </c>
      <c r="M1364" s="9">
        <f>tbl_salesdata[[#This Row],[Units Sold]]*tbl_salesdata[[#This Row],[Unit Price]]</f>
        <v>983835.84000000008</v>
      </c>
      <c r="N1364" s="9">
        <f>tbl_salesdata[[#This Row],[Total Sales]]-tbl_salesdata[[#This Row],[Total Cost]]</f>
        <v>355542.72000000009</v>
      </c>
      <c r="O1364">
        <f>tbl_salesdata[[#This Row],[Ship Date]]-tbl_salesdata[[#This Row],[Order Date]]</f>
        <v>2</v>
      </c>
      <c r="P1364">
        <f>WEEKDAY(tbl_salesdata[[#This Row],[Order Date]],2)</f>
        <v>3</v>
      </c>
      <c r="Q1364" t="str">
        <f>TEXT(tbl_salesdata[[#This Row],[Order Date]],"dddd")</f>
        <v>Wednesday</v>
      </c>
      <c r="R1364" t="str">
        <f>IF(tbl_salesdata[[#This Row],[Weekdaynum]]&gt;5,"Yes","No")</f>
        <v>No</v>
      </c>
    </row>
    <row r="1365" spans="1:18" hidden="1" x14ac:dyDescent="0.35">
      <c r="A1365">
        <v>570844733</v>
      </c>
      <c r="B1365" s="3">
        <v>43319</v>
      </c>
      <c r="C1365" s="3">
        <v>43325</v>
      </c>
      <c r="D1365" t="s">
        <v>45</v>
      </c>
      <c r="E1365" t="s">
        <v>12</v>
      </c>
      <c r="F1365" t="s">
        <v>56</v>
      </c>
      <c r="G1365" t="s">
        <v>18</v>
      </c>
      <c r="H1365" t="s">
        <v>34</v>
      </c>
      <c r="I1365" s="9">
        <v>4497</v>
      </c>
      <c r="J1365" s="9">
        <v>9.33</v>
      </c>
      <c r="K1365" s="9">
        <v>6.92</v>
      </c>
      <c r="L1365" s="9">
        <f>tbl_salesdata[[#This Row],[Units Sold]]*tbl_salesdata[[#This Row],[Unit Cost]]</f>
        <v>31119.239999999998</v>
      </c>
      <c r="M1365" s="9">
        <f>tbl_salesdata[[#This Row],[Units Sold]]*tbl_salesdata[[#This Row],[Unit Price]]</f>
        <v>41957.01</v>
      </c>
      <c r="N1365" s="9">
        <f>tbl_salesdata[[#This Row],[Total Sales]]-tbl_salesdata[[#This Row],[Total Cost]]</f>
        <v>10837.770000000004</v>
      </c>
      <c r="O1365">
        <f>tbl_salesdata[[#This Row],[Ship Date]]-tbl_salesdata[[#This Row],[Order Date]]</f>
        <v>6</v>
      </c>
      <c r="P1365">
        <f>WEEKDAY(tbl_salesdata[[#This Row],[Order Date]],2)</f>
        <v>2</v>
      </c>
      <c r="Q1365" t="str">
        <f>TEXT(tbl_salesdata[[#This Row],[Order Date]],"dddd")</f>
        <v>Tuesday</v>
      </c>
      <c r="R1365" t="str">
        <f>IF(tbl_salesdata[[#This Row],[Weekdaynum]]&gt;5,"Yes","No")</f>
        <v>No</v>
      </c>
    </row>
    <row r="1366" spans="1:18" hidden="1" x14ac:dyDescent="0.35">
      <c r="A1366">
        <v>542163980</v>
      </c>
      <c r="B1366" s="3">
        <v>42761</v>
      </c>
      <c r="C1366" s="3">
        <v>42771</v>
      </c>
      <c r="D1366" t="s">
        <v>98</v>
      </c>
      <c r="E1366" t="s">
        <v>38</v>
      </c>
      <c r="F1366" t="s">
        <v>13</v>
      </c>
      <c r="G1366" t="s">
        <v>14</v>
      </c>
      <c r="H1366" t="s">
        <v>15</v>
      </c>
      <c r="I1366" s="9">
        <v>7224</v>
      </c>
      <c r="J1366" s="9">
        <v>255.28</v>
      </c>
      <c r="K1366" s="9">
        <v>159.41999999999999</v>
      </c>
      <c r="L1366" s="9">
        <f>tbl_salesdata[[#This Row],[Units Sold]]*tbl_salesdata[[#This Row],[Unit Cost]]</f>
        <v>1151650.0799999998</v>
      </c>
      <c r="M1366" s="9">
        <f>tbl_salesdata[[#This Row],[Units Sold]]*tbl_salesdata[[#This Row],[Unit Price]]</f>
        <v>1844142.72</v>
      </c>
      <c r="N1366" s="9">
        <f>tbl_salesdata[[#This Row],[Total Sales]]-tbl_salesdata[[#This Row],[Total Cost]]</f>
        <v>692492.64000000013</v>
      </c>
      <c r="O1366">
        <f>tbl_salesdata[[#This Row],[Ship Date]]-tbl_salesdata[[#This Row],[Order Date]]</f>
        <v>10</v>
      </c>
      <c r="P1366">
        <f>WEEKDAY(tbl_salesdata[[#This Row],[Order Date]],2)</f>
        <v>4</v>
      </c>
      <c r="Q1366" t="str">
        <f>TEXT(tbl_salesdata[[#This Row],[Order Date]],"dddd")</f>
        <v>Thursday</v>
      </c>
      <c r="R1366" t="str">
        <f>IF(tbl_salesdata[[#This Row],[Weekdaynum]]&gt;5,"Yes","No")</f>
        <v>No</v>
      </c>
    </row>
    <row r="1367" spans="1:18" hidden="1" x14ac:dyDescent="0.35">
      <c r="A1367">
        <v>204067027</v>
      </c>
      <c r="B1367" s="3">
        <v>43651</v>
      </c>
      <c r="C1367" s="3">
        <v>43658</v>
      </c>
      <c r="D1367" t="s">
        <v>114</v>
      </c>
      <c r="E1367" t="s">
        <v>38</v>
      </c>
      <c r="F1367" t="s">
        <v>47</v>
      </c>
      <c r="G1367" t="s">
        <v>14</v>
      </c>
      <c r="H1367" t="s">
        <v>34</v>
      </c>
      <c r="I1367" s="9">
        <v>6823</v>
      </c>
      <c r="J1367" s="9">
        <v>421.89</v>
      </c>
      <c r="K1367" s="9">
        <v>364.69</v>
      </c>
      <c r="L1367" s="9">
        <f>tbl_salesdata[[#This Row],[Units Sold]]*tbl_salesdata[[#This Row],[Unit Cost]]</f>
        <v>2488279.87</v>
      </c>
      <c r="M1367" s="9">
        <f>tbl_salesdata[[#This Row],[Units Sold]]*tbl_salesdata[[#This Row],[Unit Price]]</f>
        <v>2878555.4699999997</v>
      </c>
      <c r="N1367" s="9">
        <f>tbl_salesdata[[#This Row],[Total Sales]]-tbl_salesdata[[#This Row],[Total Cost]]</f>
        <v>390275.59999999963</v>
      </c>
      <c r="O1367">
        <f>tbl_salesdata[[#This Row],[Ship Date]]-tbl_salesdata[[#This Row],[Order Date]]</f>
        <v>7</v>
      </c>
      <c r="P1367">
        <f>WEEKDAY(tbl_salesdata[[#This Row],[Order Date]],2)</f>
        <v>5</v>
      </c>
      <c r="Q1367" t="str">
        <f>TEXT(tbl_salesdata[[#This Row],[Order Date]],"dddd")</f>
        <v>Friday</v>
      </c>
      <c r="R1367" t="str">
        <f>IF(tbl_salesdata[[#This Row],[Weekdaynum]]&gt;5,"Yes","No")</f>
        <v>No</v>
      </c>
    </row>
    <row r="1368" spans="1:18" hidden="1" x14ac:dyDescent="0.35">
      <c r="A1368">
        <v>298790204</v>
      </c>
      <c r="B1368" s="3">
        <v>43535</v>
      </c>
      <c r="C1368" s="3">
        <v>43538</v>
      </c>
      <c r="D1368" t="s">
        <v>62</v>
      </c>
      <c r="E1368" t="s">
        <v>38</v>
      </c>
      <c r="F1368" t="s">
        <v>33</v>
      </c>
      <c r="G1368" t="s">
        <v>18</v>
      </c>
      <c r="H1368" t="s">
        <v>34</v>
      </c>
      <c r="I1368" s="9">
        <v>7516</v>
      </c>
      <c r="J1368" s="9">
        <v>109.28</v>
      </c>
      <c r="K1368" s="9">
        <v>35.840000000000003</v>
      </c>
      <c r="L1368" s="9">
        <f>tbl_salesdata[[#This Row],[Units Sold]]*tbl_salesdata[[#This Row],[Unit Cost]]</f>
        <v>269373.44</v>
      </c>
      <c r="M1368" s="9">
        <f>tbl_salesdata[[#This Row],[Units Sold]]*tbl_salesdata[[#This Row],[Unit Price]]</f>
        <v>821348.48</v>
      </c>
      <c r="N1368" s="9">
        <f>tbl_salesdata[[#This Row],[Total Sales]]-tbl_salesdata[[#This Row],[Total Cost]]</f>
        <v>551975.04</v>
      </c>
      <c r="O1368">
        <f>tbl_salesdata[[#This Row],[Ship Date]]-tbl_salesdata[[#This Row],[Order Date]]</f>
        <v>3</v>
      </c>
      <c r="P1368">
        <f>WEEKDAY(tbl_salesdata[[#This Row],[Order Date]],2)</f>
        <v>1</v>
      </c>
      <c r="Q1368" t="str">
        <f>TEXT(tbl_salesdata[[#This Row],[Order Date]],"dddd")</f>
        <v>Monday</v>
      </c>
      <c r="R1368" t="str">
        <f>IF(tbl_salesdata[[#This Row],[Weekdaynum]]&gt;5,"Yes","No")</f>
        <v>No</v>
      </c>
    </row>
    <row r="1369" spans="1:18" hidden="1" x14ac:dyDescent="0.35">
      <c r="A1369">
        <v>738882339</v>
      </c>
      <c r="B1369" s="3">
        <v>42041</v>
      </c>
      <c r="C1369" s="3">
        <v>42044</v>
      </c>
      <c r="D1369" t="s">
        <v>149</v>
      </c>
      <c r="E1369" t="s">
        <v>12</v>
      </c>
      <c r="F1369" t="s">
        <v>25</v>
      </c>
      <c r="G1369" t="s">
        <v>14</v>
      </c>
      <c r="H1369" t="s">
        <v>15</v>
      </c>
      <c r="I1369" s="9">
        <v>558</v>
      </c>
      <c r="J1369" s="9">
        <v>205.7</v>
      </c>
      <c r="K1369" s="9">
        <v>117.11</v>
      </c>
      <c r="L1369" s="9">
        <f>tbl_salesdata[[#This Row],[Units Sold]]*tbl_salesdata[[#This Row],[Unit Cost]]</f>
        <v>65347.38</v>
      </c>
      <c r="M1369" s="9">
        <f>tbl_salesdata[[#This Row],[Units Sold]]*tbl_salesdata[[#This Row],[Unit Price]]</f>
        <v>114780.59999999999</v>
      </c>
      <c r="N1369" s="9">
        <f>tbl_salesdata[[#This Row],[Total Sales]]-tbl_salesdata[[#This Row],[Total Cost]]</f>
        <v>49433.219999999994</v>
      </c>
      <c r="O1369">
        <f>tbl_salesdata[[#This Row],[Ship Date]]-tbl_salesdata[[#This Row],[Order Date]]</f>
        <v>3</v>
      </c>
      <c r="P1369">
        <f>WEEKDAY(tbl_salesdata[[#This Row],[Order Date]],2)</f>
        <v>5</v>
      </c>
      <c r="Q1369" t="str">
        <f>TEXT(tbl_salesdata[[#This Row],[Order Date]],"dddd")</f>
        <v>Friday</v>
      </c>
      <c r="R1369" t="str">
        <f>IF(tbl_salesdata[[#This Row],[Weekdaynum]]&gt;5,"Yes","No")</f>
        <v>No</v>
      </c>
    </row>
    <row r="1370" spans="1:18" hidden="1" x14ac:dyDescent="0.35">
      <c r="A1370">
        <v>157204759</v>
      </c>
      <c r="B1370" s="3">
        <v>44455</v>
      </c>
      <c r="C1370" s="3">
        <v>44457</v>
      </c>
      <c r="D1370" t="s">
        <v>112</v>
      </c>
      <c r="E1370" t="s">
        <v>12</v>
      </c>
      <c r="F1370" t="s">
        <v>42</v>
      </c>
      <c r="G1370" t="s">
        <v>14</v>
      </c>
      <c r="H1370" t="s">
        <v>15</v>
      </c>
      <c r="I1370" s="9">
        <v>9236</v>
      </c>
      <c r="J1370" s="9">
        <v>437.2</v>
      </c>
      <c r="K1370" s="9">
        <v>263.33</v>
      </c>
      <c r="L1370" s="9">
        <f>tbl_salesdata[[#This Row],[Units Sold]]*tbl_salesdata[[#This Row],[Unit Cost]]</f>
        <v>2432115.88</v>
      </c>
      <c r="M1370" s="9">
        <f>tbl_salesdata[[#This Row],[Units Sold]]*tbl_salesdata[[#This Row],[Unit Price]]</f>
        <v>4037979.1999999997</v>
      </c>
      <c r="N1370" s="9">
        <f>tbl_salesdata[[#This Row],[Total Sales]]-tbl_salesdata[[#This Row],[Total Cost]]</f>
        <v>1605863.3199999998</v>
      </c>
      <c r="O1370">
        <f>tbl_salesdata[[#This Row],[Ship Date]]-tbl_salesdata[[#This Row],[Order Date]]</f>
        <v>2</v>
      </c>
      <c r="P1370">
        <f>WEEKDAY(tbl_salesdata[[#This Row],[Order Date]],2)</f>
        <v>4</v>
      </c>
      <c r="Q1370" t="str">
        <f>TEXT(tbl_salesdata[[#This Row],[Order Date]],"dddd")</f>
        <v>Thursday</v>
      </c>
      <c r="R1370" t="str">
        <f>IF(tbl_salesdata[[#This Row],[Weekdaynum]]&gt;5,"Yes","No")</f>
        <v>No</v>
      </c>
    </row>
    <row r="1371" spans="1:18" hidden="1" x14ac:dyDescent="0.35">
      <c r="A1371">
        <v>856931293</v>
      </c>
      <c r="B1371" s="3">
        <v>42183</v>
      </c>
      <c r="C1371" s="3">
        <v>42200</v>
      </c>
      <c r="D1371" t="s">
        <v>86</v>
      </c>
      <c r="E1371" t="s">
        <v>29</v>
      </c>
      <c r="F1371" t="s">
        <v>56</v>
      </c>
      <c r="G1371" t="s">
        <v>18</v>
      </c>
      <c r="H1371" t="s">
        <v>26</v>
      </c>
      <c r="I1371" s="9">
        <v>3867</v>
      </c>
      <c r="J1371" s="9">
        <v>9.33</v>
      </c>
      <c r="K1371" s="9">
        <v>6.92</v>
      </c>
      <c r="L1371" s="9">
        <f>tbl_salesdata[[#This Row],[Units Sold]]*tbl_salesdata[[#This Row],[Unit Cost]]</f>
        <v>26759.64</v>
      </c>
      <c r="M1371" s="9">
        <f>tbl_salesdata[[#This Row],[Units Sold]]*tbl_salesdata[[#This Row],[Unit Price]]</f>
        <v>36079.11</v>
      </c>
      <c r="N1371" s="9">
        <f>tbl_salesdata[[#This Row],[Total Sales]]-tbl_salesdata[[#This Row],[Total Cost]]</f>
        <v>9319.4700000000012</v>
      </c>
      <c r="O1371">
        <f>tbl_salesdata[[#This Row],[Ship Date]]-tbl_salesdata[[#This Row],[Order Date]]</f>
        <v>17</v>
      </c>
      <c r="P1371">
        <f>WEEKDAY(tbl_salesdata[[#This Row],[Order Date]],2)</f>
        <v>7</v>
      </c>
      <c r="Q1371" t="str">
        <f>TEXT(tbl_salesdata[[#This Row],[Order Date]],"dddd")</f>
        <v>Sunday</v>
      </c>
      <c r="R1371" t="str">
        <f>IF(tbl_salesdata[[#This Row],[Weekdaynum]]&gt;5,"Yes","No")</f>
        <v>Yes</v>
      </c>
    </row>
    <row r="1372" spans="1:18" hidden="1" x14ac:dyDescent="0.35">
      <c r="A1372">
        <v>261548268</v>
      </c>
      <c r="B1372" s="3">
        <v>42832</v>
      </c>
      <c r="C1372" s="3">
        <v>42837</v>
      </c>
      <c r="D1372" t="s">
        <v>133</v>
      </c>
      <c r="E1372" t="s">
        <v>38</v>
      </c>
      <c r="F1372" t="s">
        <v>17</v>
      </c>
      <c r="G1372" t="s">
        <v>18</v>
      </c>
      <c r="H1372" t="s">
        <v>26</v>
      </c>
      <c r="I1372" s="9">
        <v>6800</v>
      </c>
      <c r="J1372" s="9">
        <v>152.58000000000001</v>
      </c>
      <c r="K1372" s="9">
        <v>97.44</v>
      </c>
      <c r="L1372" s="9">
        <f>tbl_salesdata[[#This Row],[Units Sold]]*tbl_salesdata[[#This Row],[Unit Cost]]</f>
        <v>662592</v>
      </c>
      <c r="M1372" s="9">
        <f>tbl_salesdata[[#This Row],[Units Sold]]*tbl_salesdata[[#This Row],[Unit Price]]</f>
        <v>1037544.0000000001</v>
      </c>
      <c r="N1372" s="9">
        <f>tbl_salesdata[[#This Row],[Total Sales]]-tbl_salesdata[[#This Row],[Total Cost]]</f>
        <v>374952.00000000012</v>
      </c>
      <c r="O1372">
        <f>tbl_salesdata[[#This Row],[Ship Date]]-tbl_salesdata[[#This Row],[Order Date]]</f>
        <v>5</v>
      </c>
      <c r="P1372">
        <f>WEEKDAY(tbl_salesdata[[#This Row],[Order Date]],2)</f>
        <v>5</v>
      </c>
      <c r="Q1372" t="str">
        <f>TEXT(tbl_salesdata[[#This Row],[Order Date]],"dddd")</f>
        <v>Friday</v>
      </c>
      <c r="R1372" t="str">
        <f>IF(tbl_salesdata[[#This Row],[Weekdaynum]]&gt;5,"Yes","No")</f>
        <v>No</v>
      </c>
    </row>
    <row r="1373" spans="1:18" hidden="1" x14ac:dyDescent="0.35">
      <c r="A1373">
        <v>364854514</v>
      </c>
      <c r="B1373" s="3">
        <v>44087</v>
      </c>
      <c r="C1373" s="3">
        <v>44099</v>
      </c>
      <c r="D1373" t="s">
        <v>144</v>
      </c>
      <c r="E1373" t="s">
        <v>21</v>
      </c>
      <c r="F1373" t="s">
        <v>13</v>
      </c>
      <c r="G1373" t="s">
        <v>18</v>
      </c>
      <c r="H1373" t="s">
        <v>15</v>
      </c>
      <c r="I1373" s="9">
        <v>7413</v>
      </c>
      <c r="J1373" s="9">
        <v>255.28</v>
      </c>
      <c r="K1373" s="9">
        <v>159.41999999999999</v>
      </c>
      <c r="L1373" s="9">
        <f>tbl_salesdata[[#This Row],[Units Sold]]*tbl_salesdata[[#This Row],[Unit Cost]]</f>
        <v>1181780.46</v>
      </c>
      <c r="M1373" s="9">
        <f>tbl_salesdata[[#This Row],[Units Sold]]*tbl_salesdata[[#This Row],[Unit Price]]</f>
        <v>1892390.64</v>
      </c>
      <c r="N1373" s="9">
        <f>tbl_salesdata[[#This Row],[Total Sales]]-tbl_salesdata[[#This Row],[Total Cost]]</f>
        <v>710610.17999999993</v>
      </c>
      <c r="O1373">
        <f>tbl_salesdata[[#This Row],[Ship Date]]-tbl_salesdata[[#This Row],[Order Date]]</f>
        <v>12</v>
      </c>
      <c r="P1373">
        <f>WEEKDAY(tbl_salesdata[[#This Row],[Order Date]],2)</f>
        <v>7</v>
      </c>
      <c r="Q1373" t="str">
        <f>TEXT(tbl_salesdata[[#This Row],[Order Date]],"dddd")</f>
        <v>Sunday</v>
      </c>
      <c r="R1373" t="str">
        <f>IF(tbl_salesdata[[#This Row],[Weekdaynum]]&gt;5,"Yes","No")</f>
        <v>Yes</v>
      </c>
    </row>
    <row r="1374" spans="1:18" hidden="1" x14ac:dyDescent="0.35">
      <c r="A1374">
        <v>980961358</v>
      </c>
      <c r="B1374" s="3">
        <v>43714</v>
      </c>
      <c r="C1374" s="3">
        <v>43731</v>
      </c>
      <c r="D1374" t="s">
        <v>67</v>
      </c>
      <c r="E1374" t="s">
        <v>21</v>
      </c>
      <c r="F1374" t="s">
        <v>42</v>
      </c>
      <c r="G1374" t="s">
        <v>14</v>
      </c>
      <c r="H1374" t="s">
        <v>19</v>
      </c>
      <c r="I1374" s="9">
        <v>7120</v>
      </c>
      <c r="J1374" s="9">
        <v>437.2</v>
      </c>
      <c r="K1374" s="9">
        <v>263.33</v>
      </c>
      <c r="L1374" s="9">
        <f>tbl_salesdata[[#This Row],[Units Sold]]*tbl_salesdata[[#This Row],[Unit Cost]]</f>
        <v>1874909.5999999999</v>
      </c>
      <c r="M1374" s="9">
        <f>tbl_salesdata[[#This Row],[Units Sold]]*tbl_salesdata[[#This Row],[Unit Price]]</f>
        <v>3112864</v>
      </c>
      <c r="N1374" s="9">
        <f>tbl_salesdata[[#This Row],[Total Sales]]-tbl_salesdata[[#This Row],[Total Cost]]</f>
        <v>1237954.4000000001</v>
      </c>
      <c r="O1374">
        <f>tbl_salesdata[[#This Row],[Ship Date]]-tbl_salesdata[[#This Row],[Order Date]]</f>
        <v>17</v>
      </c>
      <c r="P1374">
        <f>WEEKDAY(tbl_salesdata[[#This Row],[Order Date]],2)</f>
        <v>5</v>
      </c>
      <c r="Q1374" t="str">
        <f>TEXT(tbl_salesdata[[#This Row],[Order Date]],"dddd")</f>
        <v>Friday</v>
      </c>
      <c r="R1374" t="str">
        <f>IF(tbl_salesdata[[#This Row],[Weekdaynum]]&gt;5,"Yes","No")</f>
        <v>No</v>
      </c>
    </row>
    <row r="1375" spans="1:18" hidden="1" x14ac:dyDescent="0.35">
      <c r="A1375">
        <v>194292628</v>
      </c>
      <c r="B1375" s="3">
        <v>43180</v>
      </c>
      <c r="C1375" s="3">
        <v>43182</v>
      </c>
      <c r="D1375" t="s">
        <v>157</v>
      </c>
      <c r="E1375" t="s">
        <v>24</v>
      </c>
      <c r="F1375" t="s">
        <v>42</v>
      </c>
      <c r="G1375" t="s">
        <v>18</v>
      </c>
      <c r="H1375" t="s">
        <v>26</v>
      </c>
      <c r="I1375" s="9">
        <v>4361</v>
      </c>
      <c r="J1375" s="9">
        <v>437.2</v>
      </c>
      <c r="K1375" s="9">
        <v>263.33</v>
      </c>
      <c r="L1375" s="9">
        <f>tbl_salesdata[[#This Row],[Units Sold]]*tbl_salesdata[[#This Row],[Unit Cost]]</f>
        <v>1148382.1299999999</v>
      </c>
      <c r="M1375" s="9">
        <f>tbl_salesdata[[#This Row],[Units Sold]]*tbl_salesdata[[#This Row],[Unit Price]]</f>
        <v>1906629.2</v>
      </c>
      <c r="N1375" s="9">
        <f>tbl_salesdata[[#This Row],[Total Sales]]-tbl_salesdata[[#This Row],[Total Cost]]</f>
        <v>758247.07000000007</v>
      </c>
      <c r="O1375">
        <f>tbl_salesdata[[#This Row],[Ship Date]]-tbl_salesdata[[#This Row],[Order Date]]</f>
        <v>2</v>
      </c>
      <c r="P1375">
        <f>WEEKDAY(tbl_salesdata[[#This Row],[Order Date]],2)</f>
        <v>3</v>
      </c>
      <c r="Q1375" t="str">
        <f>TEXT(tbl_salesdata[[#This Row],[Order Date]],"dddd")</f>
        <v>Wednesday</v>
      </c>
      <c r="R1375" t="str">
        <f>IF(tbl_salesdata[[#This Row],[Weekdaynum]]&gt;5,"Yes","No")</f>
        <v>No</v>
      </c>
    </row>
    <row r="1376" spans="1:18" x14ac:dyDescent="0.35">
      <c r="A1376">
        <v>760280358</v>
      </c>
      <c r="B1376" s="3">
        <v>44044</v>
      </c>
      <c r="C1376" s="3">
        <v>44058</v>
      </c>
      <c r="D1376" t="s">
        <v>144</v>
      </c>
      <c r="E1376" t="s">
        <v>21</v>
      </c>
      <c r="F1376" t="s">
        <v>40</v>
      </c>
      <c r="G1376" t="s">
        <v>18</v>
      </c>
      <c r="H1376" t="s">
        <v>15</v>
      </c>
      <c r="I1376" s="9">
        <v>2708</v>
      </c>
      <c r="J1376" s="9">
        <v>651.21</v>
      </c>
      <c r="K1376" s="9">
        <v>524.96</v>
      </c>
      <c r="L1376" s="9">
        <f>tbl_salesdata[[#This Row],[Units Sold]]*tbl_salesdata[[#This Row],[Unit Cost]]</f>
        <v>1421591.6800000002</v>
      </c>
      <c r="M1376" s="9">
        <f>tbl_salesdata[[#This Row],[Units Sold]]*tbl_salesdata[[#This Row],[Unit Price]]</f>
        <v>1763476.6800000002</v>
      </c>
      <c r="N1376" s="9">
        <f>tbl_salesdata[[#This Row],[Total Sales]]-tbl_salesdata[[#This Row],[Total Cost]]</f>
        <v>341885</v>
      </c>
      <c r="O1376">
        <f>tbl_salesdata[[#This Row],[Ship Date]]-tbl_salesdata[[#This Row],[Order Date]]</f>
        <v>14</v>
      </c>
      <c r="P1376">
        <f>WEEKDAY(tbl_salesdata[[#This Row],[Order Date]],2)</f>
        <v>6</v>
      </c>
      <c r="Q1376" t="str">
        <f>TEXT(tbl_salesdata[[#This Row],[Order Date]],"dddd")</f>
        <v>Saturday</v>
      </c>
      <c r="R1376" t="str">
        <f>IF(tbl_salesdata[[#This Row],[Weekdaynum]]&gt;5,"Yes","No")</f>
        <v>Yes</v>
      </c>
    </row>
    <row r="1377" spans="1:18" hidden="1" x14ac:dyDescent="0.35">
      <c r="A1377">
        <v>601886260</v>
      </c>
      <c r="B1377" s="3">
        <v>43199</v>
      </c>
      <c r="C1377" s="3">
        <v>43201</v>
      </c>
      <c r="D1377" t="s">
        <v>165</v>
      </c>
      <c r="E1377" t="s">
        <v>21</v>
      </c>
      <c r="F1377" t="s">
        <v>56</v>
      </c>
      <c r="G1377" t="s">
        <v>18</v>
      </c>
      <c r="H1377" t="s">
        <v>19</v>
      </c>
      <c r="I1377" s="9">
        <v>374</v>
      </c>
      <c r="J1377" s="9">
        <v>9.33</v>
      </c>
      <c r="K1377" s="9">
        <v>6.92</v>
      </c>
      <c r="L1377" s="9">
        <f>tbl_salesdata[[#This Row],[Units Sold]]*tbl_salesdata[[#This Row],[Unit Cost]]</f>
        <v>2588.08</v>
      </c>
      <c r="M1377" s="9">
        <f>tbl_salesdata[[#This Row],[Units Sold]]*tbl_salesdata[[#This Row],[Unit Price]]</f>
        <v>3489.42</v>
      </c>
      <c r="N1377" s="9">
        <f>tbl_salesdata[[#This Row],[Total Sales]]-tbl_salesdata[[#This Row],[Total Cost]]</f>
        <v>901.34000000000015</v>
      </c>
      <c r="O1377">
        <f>tbl_salesdata[[#This Row],[Ship Date]]-tbl_salesdata[[#This Row],[Order Date]]</f>
        <v>2</v>
      </c>
      <c r="P1377">
        <f>WEEKDAY(tbl_salesdata[[#This Row],[Order Date]],2)</f>
        <v>1</v>
      </c>
      <c r="Q1377" t="str">
        <f>TEXT(tbl_salesdata[[#This Row],[Order Date]],"dddd")</f>
        <v>Monday</v>
      </c>
      <c r="R1377" t="str">
        <f>IF(tbl_salesdata[[#This Row],[Weekdaynum]]&gt;5,"Yes","No")</f>
        <v>No</v>
      </c>
    </row>
    <row r="1378" spans="1:18" hidden="1" x14ac:dyDescent="0.35">
      <c r="A1378">
        <v>566558778</v>
      </c>
      <c r="B1378" s="3">
        <v>43360</v>
      </c>
      <c r="C1378" s="3">
        <v>43368</v>
      </c>
      <c r="D1378" t="s">
        <v>154</v>
      </c>
      <c r="E1378" t="s">
        <v>12</v>
      </c>
      <c r="F1378" t="s">
        <v>42</v>
      </c>
      <c r="G1378" t="s">
        <v>14</v>
      </c>
      <c r="H1378" t="s">
        <v>19</v>
      </c>
      <c r="I1378" s="9">
        <v>6187</v>
      </c>
      <c r="J1378" s="9">
        <v>437.2</v>
      </c>
      <c r="K1378" s="9">
        <v>263.33</v>
      </c>
      <c r="L1378" s="9">
        <f>tbl_salesdata[[#This Row],[Units Sold]]*tbl_salesdata[[#This Row],[Unit Cost]]</f>
        <v>1629222.71</v>
      </c>
      <c r="M1378" s="9">
        <f>tbl_salesdata[[#This Row],[Units Sold]]*tbl_salesdata[[#This Row],[Unit Price]]</f>
        <v>2704956.4</v>
      </c>
      <c r="N1378" s="9">
        <f>tbl_salesdata[[#This Row],[Total Sales]]-tbl_salesdata[[#This Row],[Total Cost]]</f>
        <v>1075733.69</v>
      </c>
      <c r="O1378">
        <f>tbl_salesdata[[#This Row],[Ship Date]]-tbl_salesdata[[#This Row],[Order Date]]</f>
        <v>8</v>
      </c>
      <c r="P1378">
        <f>WEEKDAY(tbl_salesdata[[#This Row],[Order Date]],2)</f>
        <v>1</v>
      </c>
      <c r="Q1378" t="str">
        <f>TEXT(tbl_salesdata[[#This Row],[Order Date]],"dddd")</f>
        <v>Monday</v>
      </c>
      <c r="R1378" t="str">
        <f>IF(tbl_salesdata[[#This Row],[Weekdaynum]]&gt;5,"Yes","No")</f>
        <v>No</v>
      </c>
    </row>
    <row r="1379" spans="1:18" hidden="1" x14ac:dyDescent="0.35">
      <c r="A1379">
        <v>269276034</v>
      </c>
      <c r="B1379" s="3">
        <v>42573</v>
      </c>
      <c r="C1379" s="3">
        <v>42591</v>
      </c>
      <c r="D1379" t="s">
        <v>99</v>
      </c>
      <c r="E1379" t="s">
        <v>38</v>
      </c>
      <c r="F1379" t="s">
        <v>30</v>
      </c>
      <c r="G1379" t="s">
        <v>18</v>
      </c>
      <c r="H1379" t="s">
        <v>15</v>
      </c>
      <c r="I1379" s="9">
        <v>3617</v>
      </c>
      <c r="J1379" s="9">
        <v>81.73</v>
      </c>
      <c r="K1379" s="9">
        <v>56.67</v>
      </c>
      <c r="L1379" s="9">
        <f>tbl_salesdata[[#This Row],[Units Sold]]*tbl_salesdata[[#This Row],[Unit Cost]]</f>
        <v>204975.39</v>
      </c>
      <c r="M1379" s="9">
        <f>tbl_salesdata[[#This Row],[Units Sold]]*tbl_salesdata[[#This Row],[Unit Price]]</f>
        <v>295617.41000000003</v>
      </c>
      <c r="N1379" s="9">
        <f>tbl_salesdata[[#This Row],[Total Sales]]-tbl_salesdata[[#This Row],[Total Cost]]</f>
        <v>90642.020000000019</v>
      </c>
      <c r="O1379">
        <f>tbl_salesdata[[#This Row],[Ship Date]]-tbl_salesdata[[#This Row],[Order Date]]</f>
        <v>18</v>
      </c>
      <c r="P1379">
        <f>WEEKDAY(tbl_salesdata[[#This Row],[Order Date]],2)</f>
        <v>5</v>
      </c>
      <c r="Q1379" t="str">
        <f>TEXT(tbl_salesdata[[#This Row],[Order Date]],"dddd")</f>
        <v>Friday</v>
      </c>
      <c r="R1379" t="str">
        <f>IF(tbl_salesdata[[#This Row],[Weekdaynum]]&gt;5,"Yes","No")</f>
        <v>No</v>
      </c>
    </row>
    <row r="1380" spans="1:18" hidden="1" x14ac:dyDescent="0.35">
      <c r="A1380">
        <v>396024358</v>
      </c>
      <c r="B1380" s="3">
        <v>44406</v>
      </c>
      <c r="C1380" s="3">
        <v>44423</v>
      </c>
      <c r="D1380" t="s">
        <v>130</v>
      </c>
      <c r="E1380" t="s">
        <v>29</v>
      </c>
      <c r="F1380" t="s">
        <v>40</v>
      </c>
      <c r="G1380" t="s">
        <v>18</v>
      </c>
      <c r="H1380" t="s">
        <v>26</v>
      </c>
      <c r="I1380" s="9">
        <v>1263</v>
      </c>
      <c r="J1380" s="9">
        <v>651.21</v>
      </c>
      <c r="K1380" s="9">
        <v>524.96</v>
      </c>
      <c r="L1380" s="9">
        <f>tbl_salesdata[[#This Row],[Units Sold]]*tbl_salesdata[[#This Row],[Unit Cost]]</f>
        <v>663024.4800000001</v>
      </c>
      <c r="M1380" s="9">
        <f>tbl_salesdata[[#This Row],[Units Sold]]*tbl_salesdata[[#This Row],[Unit Price]]</f>
        <v>822478.2300000001</v>
      </c>
      <c r="N1380" s="9">
        <f>tbl_salesdata[[#This Row],[Total Sales]]-tbl_salesdata[[#This Row],[Total Cost]]</f>
        <v>159453.75</v>
      </c>
      <c r="O1380">
        <f>tbl_salesdata[[#This Row],[Ship Date]]-tbl_salesdata[[#This Row],[Order Date]]</f>
        <v>17</v>
      </c>
      <c r="P1380">
        <f>WEEKDAY(tbl_salesdata[[#This Row],[Order Date]],2)</f>
        <v>4</v>
      </c>
      <c r="Q1380" t="str">
        <f>TEXT(tbl_salesdata[[#This Row],[Order Date]],"dddd")</f>
        <v>Thursday</v>
      </c>
      <c r="R1380" t="str">
        <f>IF(tbl_salesdata[[#This Row],[Weekdaynum]]&gt;5,"Yes","No")</f>
        <v>No</v>
      </c>
    </row>
    <row r="1381" spans="1:18" x14ac:dyDescent="0.35">
      <c r="A1381">
        <v>764484775</v>
      </c>
      <c r="B1381" s="3">
        <v>42238</v>
      </c>
      <c r="C1381" s="3">
        <v>42256</v>
      </c>
      <c r="D1381" t="s">
        <v>209</v>
      </c>
      <c r="E1381" t="s">
        <v>32</v>
      </c>
      <c r="F1381" t="s">
        <v>13</v>
      </c>
      <c r="G1381" t="s">
        <v>18</v>
      </c>
      <c r="H1381" t="s">
        <v>15</v>
      </c>
      <c r="I1381" s="9">
        <v>6888</v>
      </c>
      <c r="J1381" s="9">
        <v>255.28</v>
      </c>
      <c r="K1381" s="9">
        <v>159.41999999999999</v>
      </c>
      <c r="L1381" s="9">
        <f>tbl_salesdata[[#This Row],[Units Sold]]*tbl_salesdata[[#This Row],[Unit Cost]]</f>
        <v>1098084.96</v>
      </c>
      <c r="M1381" s="9">
        <f>tbl_salesdata[[#This Row],[Units Sold]]*tbl_salesdata[[#This Row],[Unit Price]]</f>
        <v>1758368.64</v>
      </c>
      <c r="N1381" s="9">
        <f>tbl_salesdata[[#This Row],[Total Sales]]-tbl_salesdata[[#This Row],[Total Cost]]</f>
        <v>660283.67999999993</v>
      </c>
      <c r="O1381">
        <f>tbl_salesdata[[#This Row],[Ship Date]]-tbl_salesdata[[#This Row],[Order Date]]</f>
        <v>18</v>
      </c>
      <c r="P1381">
        <f>WEEKDAY(tbl_salesdata[[#This Row],[Order Date]],2)</f>
        <v>6</v>
      </c>
      <c r="Q1381" t="str">
        <f>TEXT(tbl_salesdata[[#This Row],[Order Date]],"dddd")</f>
        <v>Saturday</v>
      </c>
      <c r="R1381" t="str">
        <f>IF(tbl_salesdata[[#This Row],[Weekdaynum]]&gt;5,"Yes","No")</f>
        <v>Yes</v>
      </c>
    </row>
    <row r="1382" spans="1:18" hidden="1" x14ac:dyDescent="0.35">
      <c r="A1382">
        <v>967122018</v>
      </c>
      <c r="B1382" s="3">
        <v>43131</v>
      </c>
      <c r="C1382" s="3">
        <v>43142</v>
      </c>
      <c r="D1382" t="s">
        <v>111</v>
      </c>
      <c r="E1382" t="s">
        <v>38</v>
      </c>
      <c r="F1382" t="s">
        <v>40</v>
      </c>
      <c r="G1382" t="s">
        <v>14</v>
      </c>
      <c r="H1382" t="s">
        <v>15</v>
      </c>
      <c r="I1382" s="9">
        <v>1752</v>
      </c>
      <c r="J1382" s="9">
        <v>651.21</v>
      </c>
      <c r="K1382" s="9">
        <v>524.96</v>
      </c>
      <c r="L1382" s="9">
        <f>tbl_salesdata[[#This Row],[Units Sold]]*tbl_salesdata[[#This Row],[Unit Cost]]</f>
        <v>919729.92</v>
      </c>
      <c r="M1382" s="9">
        <f>tbl_salesdata[[#This Row],[Units Sold]]*tbl_salesdata[[#This Row],[Unit Price]]</f>
        <v>1140919.9200000002</v>
      </c>
      <c r="N1382" s="9">
        <f>tbl_salesdata[[#This Row],[Total Sales]]-tbl_salesdata[[#This Row],[Total Cost]]</f>
        <v>221190.00000000012</v>
      </c>
      <c r="O1382">
        <f>tbl_salesdata[[#This Row],[Ship Date]]-tbl_salesdata[[#This Row],[Order Date]]</f>
        <v>11</v>
      </c>
      <c r="P1382">
        <f>WEEKDAY(tbl_salesdata[[#This Row],[Order Date]],2)</f>
        <v>3</v>
      </c>
      <c r="Q1382" t="str">
        <f>TEXT(tbl_salesdata[[#This Row],[Order Date]],"dddd")</f>
        <v>Wednesday</v>
      </c>
      <c r="R1382" t="str">
        <f>IF(tbl_salesdata[[#This Row],[Weekdaynum]]&gt;5,"Yes","No")</f>
        <v>No</v>
      </c>
    </row>
    <row r="1383" spans="1:18" hidden="1" x14ac:dyDescent="0.35">
      <c r="A1383">
        <v>435006511</v>
      </c>
      <c r="B1383" s="3">
        <v>43182</v>
      </c>
      <c r="C1383" s="3">
        <v>43197</v>
      </c>
      <c r="D1383" t="s">
        <v>37</v>
      </c>
      <c r="E1383" t="s">
        <v>38</v>
      </c>
      <c r="F1383" t="s">
        <v>30</v>
      </c>
      <c r="G1383" t="s">
        <v>14</v>
      </c>
      <c r="H1383" t="s">
        <v>26</v>
      </c>
      <c r="I1383" s="9">
        <v>6948</v>
      </c>
      <c r="J1383" s="9">
        <v>81.73</v>
      </c>
      <c r="K1383" s="9">
        <v>56.67</v>
      </c>
      <c r="L1383" s="9">
        <f>tbl_salesdata[[#This Row],[Units Sold]]*tbl_salesdata[[#This Row],[Unit Cost]]</f>
        <v>393743.16000000003</v>
      </c>
      <c r="M1383" s="9">
        <f>tbl_salesdata[[#This Row],[Units Sold]]*tbl_salesdata[[#This Row],[Unit Price]]</f>
        <v>567860.04</v>
      </c>
      <c r="N1383" s="9">
        <f>tbl_salesdata[[#This Row],[Total Sales]]-tbl_salesdata[[#This Row],[Total Cost]]</f>
        <v>174116.88</v>
      </c>
      <c r="O1383">
        <f>tbl_salesdata[[#This Row],[Ship Date]]-tbl_salesdata[[#This Row],[Order Date]]</f>
        <v>15</v>
      </c>
      <c r="P1383">
        <f>WEEKDAY(tbl_salesdata[[#This Row],[Order Date]],2)</f>
        <v>5</v>
      </c>
      <c r="Q1383" t="str">
        <f>TEXT(tbl_salesdata[[#This Row],[Order Date]],"dddd")</f>
        <v>Friday</v>
      </c>
      <c r="R1383" t="str">
        <f>IF(tbl_salesdata[[#This Row],[Weekdaynum]]&gt;5,"Yes","No")</f>
        <v>No</v>
      </c>
    </row>
    <row r="1384" spans="1:18" hidden="1" x14ac:dyDescent="0.35">
      <c r="A1384">
        <v>173992383</v>
      </c>
      <c r="B1384" s="3">
        <v>42199</v>
      </c>
      <c r="C1384" s="3">
        <v>42207</v>
      </c>
      <c r="D1384" t="s">
        <v>93</v>
      </c>
      <c r="E1384" t="s">
        <v>29</v>
      </c>
      <c r="F1384" t="s">
        <v>68</v>
      </c>
      <c r="G1384" t="s">
        <v>14</v>
      </c>
      <c r="H1384" t="s">
        <v>19</v>
      </c>
      <c r="I1384" s="9">
        <v>7067</v>
      </c>
      <c r="J1384" s="9">
        <v>154.06</v>
      </c>
      <c r="K1384" s="9">
        <v>90.93</v>
      </c>
      <c r="L1384" s="9">
        <f>tbl_salesdata[[#This Row],[Units Sold]]*tbl_salesdata[[#This Row],[Unit Cost]]</f>
        <v>642602.31000000006</v>
      </c>
      <c r="M1384" s="9">
        <f>tbl_salesdata[[#This Row],[Units Sold]]*tbl_salesdata[[#This Row],[Unit Price]]</f>
        <v>1088742.02</v>
      </c>
      <c r="N1384" s="9">
        <f>tbl_salesdata[[#This Row],[Total Sales]]-tbl_salesdata[[#This Row],[Total Cost]]</f>
        <v>446139.70999999996</v>
      </c>
      <c r="O1384">
        <f>tbl_salesdata[[#This Row],[Ship Date]]-tbl_salesdata[[#This Row],[Order Date]]</f>
        <v>8</v>
      </c>
      <c r="P1384">
        <f>WEEKDAY(tbl_salesdata[[#This Row],[Order Date]],2)</f>
        <v>2</v>
      </c>
      <c r="Q1384" t="str">
        <f>TEXT(tbl_salesdata[[#This Row],[Order Date]],"dddd")</f>
        <v>Tuesday</v>
      </c>
      <c r="R1384" t="str">
        <f>IF(tbl_salesdata[[#This Row],[Weekdaynum]]&gt;5,"Yes","No")</f>
        <v>No</v>
      </c>
    </row>
    <row r="1385" spans="1:18" hidden="1" x14ac:dyDescent="0.35">
      <c r="A1385">
        <v>321628463</v>
      </c>
      <c r="B1385" s="3">
        <v>44313</v>
      </c>
      <c r="C1385" s="3">
        <v>44322</v>
      </c>
      <c r="D1385" t="s">
        <v>109</v>
      </c>
      <c r="E1385" t="s">
        <v>21</v>
      </c>
      <c r="F1385" t="s">
        <v>76</v>
      </c>
      <c r="G1385" t="s">
        <v>14</v>
      </c>
      <c r="H1385" t="s">
        <v>26</v>
      </c>
      <c r="I1385" s="9">
        <v>5864</v>
      </c>
      <c r="J1385" s="9">
        <v>668.27</v>
      </c>
      <c r="K1385" s="9">
        <v>502.54</v>
      </c>
      <c r="L1385" s="9">
        <f>tbl_salesdata[[#This Row],[Units Sold]]*tbl_salesdata[[#This Row],[Unit Cost]]</f>
        <v>2946894.56</v>
      </c>
      <c r="M1385" s="9">
        <f>tbl_salesdata[[#This Row],[Units Sold]]*tbl_salesdata[[#This Row],[Unit Price]]</f>
        <v>3918735.28</v>
      </c>
      <c r="N1385" s="9">
        <f>tbl_salesdata[[#This Row],[Total Sales]]-tbl_salesdata[[#This Row],[Total Cost]]</f>
        <v>971840.71999999974</v>
      </c>
      <c r="O1385">
        <f>tbl_salesdata[[#This Row],[Ship Date]]-tbl_salesdata[[#This Row],[Order Date]]</f>
        <v>9</v>
      </c>
      <c r="P1385">
        <f>WEEKDAY(tbl_salesdata[[#This Row],[Order Date]],2)</f>
        <v>2</v>
      </c>
      <c r="Q1385" t="str">
        <f>TEXT(tbl_salesdata[[#This Row],[Order Date]],"dddd")</f>
        <v>Tuesday</v>
      </c>
      <c r="R1385" t="str">
        <f>IF(tbl_salesdata[[#This Row],[Weekdaynum]]&gt;5,"Yes","No")</f>
        <v>No</v>
      </c>
    </row>
    <row r="1386" spans="1:18" hidden="1" x14ac:dyDescent="0.35">
      <c r="A1386">
        <v>635776078</v>
      </c>
      <c r="B1386" s="3">
        <v>44231</v>
      </c>
      <c r="C1386" s="3">
        <v>44241</v>
      </c>
      <c r="D1386" t="s">
        <v>209</v>
      </c>
      <c r="E1386" t="s">
        <v>32</v>
      </c>
      <c r="F1386" t="s">
        <v>25</v>
      </c>
      <c r="G1386" t="s">
        <v>18</v>
      </c>
      <c r="H1386" t="s">
        <v>15</v>
      </c>
      <c r="I1386" s="9">
        <v>9125</v>
      </c>
      <c r="J1386" s="9">
        <v>205.7</v>
      </c>
      <c r="K1386" s="9">
        <v>117.11</v>
      </c>
      <c r="L1386" s="9">
        <f>tbl_salesdata[[#This Row],[Units Sold]]*tbl_salesdata[[#This Row],[Unit Cost]]</f>
        <v>1068628.75</v>
      </c>
      <c r="M1386" s="9">
        <f>tbl_salesdata[[#This Row],[Units Sold]]*tbl_salesdata[[#This Row],[Unit Price]]</f>
        <v>1877012.5</v>
      </c>
      <c r="N1386" s="9">
        <f>tbl_salesdata[[#This Row],[Total Sales]]-tbl_salesdata[[#This Row],[Total Cost]]</f>
        <v>808383.75</v>
      </c>
      <c r="O1386">
        <f>tbl_salesdata[[#This Row],[Ship Date]]-tbl_salesdata[[#This Row],[Order Date]]</f>
        <v>10</v>
      </c>
      <c r="P1386">
        <f>WEEKDAY(tbl_salesdata[[#This Row],[Order Date]],2)</f>
        <v>4</v>
      </c>
      <c r="Q1386" t="str">
        <f>TEXT(tbl_salesdata[[#This Row],[Order Date]],"dddd")</f>
        <v>Thursday</v>
      </c>
      <c r="R1386" t="str">
        <f>IF(tbl_salesdata[[#This Row],[Weekdaynum]]&gt;5,"Yes","No")</f>
        <v>No</v>
      </c>
    </row>
    <row r="1387" spans="1:18" hidden="1" x14ac:dyDescent="0.35">
      <c r="A1387">
        <v>944609057</v>
      </c>
      <c r="B1387" s="3">
        <v>43130</v>
      </c>
      <c r="C1387" s="3">
        <v>43141</v>
      </c>
      <c r="D1387" t="s">
        <v>107</v>
      </c>
      <c r="E1387" t="s">
        <v>21</v>
      </c>
      <c r="F1387" t="s">
        <v>47</v>
      </c>
      <c r="G1387" t="s">
        <v>14</v>
      </c>
      <c r="H1387" t="s">
        <v>26</v>
      </c>
      <c r="I1387" s="9">
        <v>9666</v>
      </c>
      <c r="J1387" s="9">
        <v>421.89</v>
      </c>
      <c r="K1387" s="9">
        <v>364.69</v>
      </c>
      <c r="L1387" s="9">
        <f>tbl_salesdata[[#This Row],[Units Sold]]*tbl_salesdata[[#This Row],[Unit Cost]]</f>
        <v>3525093.54</v>
      </c>
      <c r="M1387" s="9">
        <f>tbl_salesdata[[#This Row],[Units Sold]]*tbl_salesdata[[#This Row],[Unit Price]]</f>
        <v>4077988.7399999998</v>
      </c>
      <c r="N1387" s="9">
        <f>tbl_salesdata[[#This Row],[Total Sales]]-tbl_salesdata[[#This Row],[Total Cost]]</f>
        <v>552895.19999999972</v>
      </c>
      <c r="O1387">
        <f>tbl_salesdata[[#This Row],[Ship Date]]-tbl_salesdata[[#This Row],[Order Date]]</f>
        <v>11</v>
      </c>
      <c r="P1387">
        <f>WEEKDAY(tbl_salesdata[[#This Row],[Order Date]],2)</f>
        <v>2</v>
      </c>
      <c r="Q1387" t="str">
        <f>TEXT(tbl_salesdata[[#This Row],[Order Date]],"dddd")</f>
        <v>Tuesday</v>
      </c>
      <c r="R1387" t="str">
        <f>IF(tbl_salesdata[[#This Row],[Weekdaynum]]&gt;5,"Yes","No")</f>
        <v>No</v>
      </c>
    </row>
    <row r="1388" spans="1:18" x14ac:dyDescent="0.35">
      <c r="A1388">
        <v>366407191</v>
      </c>
      <c r="B1388" s="3">
        <v>42133</v>
      </c>
      <c r="C1388" s="3">
        <v>42154</v>
      </c>
      <c r="D1388" t="s">
        <v>62</v>
      </c>
      <c r="E1388" t="s">
        <v>38</v>
      </c>
      <c r="F1388" t="s">
        <v>13</v>
      </c>
      <c r="G1388" t="s">
        <v>14</v>
      </c>
      <c r="H1388" t="s">
        <v>15</v>
      </c>
      <c r="I1388" s="9">
        <v>6885</v>
      </c>
      <c r="J1388" s="9">
        <v>255.28</v>
      </c>
      <c r="K1388" s="9">
        <v>159.41999999999999</v>
      </c>
      <c r="L1388" s="9">
        <f>tbl_salesdata[[#This Row],[Units Sold]]*tbl_salesdata[[#This Row],[Unit Cost]]</f>
        <v>1097606.7</v>
      </c>
      <c r="M1388" s="9">
        <f>tbl_salesdata[[#This Row],[Units Sold]]*tbl_salesdata[[#This Row],[Unit Price]]</f>
        <v>1757602.8</v>
      </c>
      <c r="N1388" s="9">
        <f>tbl_salesdata[[#This Row],[Total Sales]]-tbl_salesdata[[#This Row],[Total Cost]]</f>
        <v>659996.10000000009</v>
      </c>
      <c r="O1388">
        <f>tbl_salesdata[[#This Row],[Ship Date]]-tbl_salesdata[[#This Row],[Order Date]]</f>
        <v>21</v>
      </c>
      <c r="P1388">
        <f>WEEKDAY(tbl_salesdata[[#This Row],[Order Date]],2)</f>
        <v>6</v>
      </c>
      <c r="Q1388" t="str">
        <f>TEXT(tbl_salesdata[[#This Row],[Order Date]],"dddd")</f>
        <v>Saturday</v>
      </c>
      <c r="R1388" t="str">
        <f>IF(tbl_salesdata[[#This Row],[Weekdaynum]]&gt;5,"Yes","No")</f>
        <v>Yes</v>
      </c>
    </row>
    <row r="1389" spans="1:18" hidden="1" x14ac:dyDescent="0.35">
      <c r="A1389">
        <v>310588920</v>
      </c>
      <c r="B1389" s="3">
        <v>44179</v>
      </c>
      <c r="C1389" s="3">
        <v>44184</v>
      </c>
      <c r="D1389" t="s">
        <v>117</v>
      </c>
      <c r="E1389" t="s">
        <v>21</v>
      </c>
      <c r="F1389" t="s">
        <v>42</v>
      </c>
      <c r="G1389" t="s">
        <v>18</v>
      </c>
      <c r="H1389" t="s">
        <v>34</v>
      </c>
      <c r="I1389" s="9">
        <v>9018</v>
      </c>
      <c r="J1389" s="9">
        <v>437.2</v>
      </c>
      <c r="K1389" s="9">
        <v>263.33</v>
      </c>
      <c r="L1389" s="9">
        <f>tbl_salesdata[[#This Row],[Units Sold]]*tbl_salesdata[[#This Row],[Unit Cost]]</f>
        <v>2374709.94</v>
      </c>
      <c r="M1389" s="9">
        <f>tbl_salesdata[[#This Row],[Units Sold]]*tbl_salesdata[[#This Row],[Unit Price]]</f>
        <v>3942669.6</v>
      </c>
      <c r="N1389" s="9">
        <f>tbl_salesdata[[#This Row],[Total Sales]]-tbl_salesdata[[#This Row],[Total Cost]]</f>
        <v>1567959.6600000001</v>
      </c>
      <c r="O1389">
        <f>tbl_salesdata[[#This Row],[Ship Date]]-tbl_salesdata[[#This Row],[Order Date]]</f>
        <v>5</v>
      </c>
      <c r="P1389">
        <f>WEEKDAY(tbl_salesdata[[#This Row],[Order Date]],2)</f>
        <v>1</v>
      </c>
      <c r="Q1389" t="str">
        <f>TEXT(tbl_salesdata[[#This Row],[Order Date]],"dddd")</f>
        <v>Monday</v>
      </c>
      <c r="R1389" t="str">
        <f>IF(tbl_salesdata[[#This Row],[Weekdaynum]]&gt;5,"Yes","No")</f>
        <v>No</v>
      </c>
    </row>
    <row r="1390" spans="1:18" x14ac:dyDescent="0.35">
      <c r="A1390">
        <v>825065791</v>
      </c>
      <c r="B1390" s="3">
        <v>44401</v>
      </c>
      <c r="C1390" s="3">
        <v>44412</v>
      </c>
      <c r="D1390" t="s">
        <v>102</v>
      </c>
      <c r="E1390" t="s">
        <v>21</v>
      </c>
      <c r="F1390" t="s">
        <v>47</v>
      </c>
      <c r="G1390" t="s">
        <v>18</v>
      </c>
      <c r="H1390" t="s">
        <v>19</v>
      </c>
      <c r="I1390" s="9">
        <v>4157</v>
      </c>
      <c r="J1390" s="9">
        <v>421.89</v>
      </c>
      <c r="K1390" s="9">
        <v>364.69</v>
      </c>
      <c r="L1390" s="9">
        <f>tbl_salesdata[[#This Row],[Units Sold]]*tbl_salesdata[[#This Row],[Unit Cost]]</f>
        <v>1516016.33</v>
      </c>
      <c r="M1390" s="9">
        <f>tbl_salesdata[[#This Row],[Units Sold]]*tbl_salesdata[[#This Row],[Unit Price]]</f>
        <v>1753796.73</v>
      </c>
      <c r="N1390" s="9">
        <f>tbl_salesdata[[#This Row],[Total Sales]]-tbl_salesdata[[#This Row],[Total Cost]]</f>
        <v>237780.39999999991</v>
      </c>
      <c r="O1390">
        <f>tbl_salesdata[[#This Row],[Ship Date]]-tbl_salesdata[[#This Row],[Order Date]]</f>
        <v>11</v>
      </c>
      <c r="P1390">
        <f>WEEKDAY(tbl_salesdata[[#This Row],[Order Date]],2)</f>
        <v>6</v>
      </c>
      <c r="Q1390" t="str">
        <f>TEXT(tbl_salesdata[[#This Row],[Order Date]],"dddd")</f>
        <v>Saturday</v>
      </c>
      <c r="R1390" t="str">
        <f>IF(tbl_salesdata[[#This Row],[Weekdaynum]]&gt;5,"Yes","No")</f>
        <v>Yes</v>
      </c>
    </row>
    <row r="1391" spans="1:18" hidden="1" x14ac:dyDescent="0.35">
      <c r="A1391">
        <v>251208674</v>
      </c>
      <c r="B1391" s="3">
        <v>42157</v>
      </c>
      <c r="C1391" s="3">
        <v>42162</v>
      </c>
      <c r="D1391" t="s">
        <v>129</v>
      </c>
      <c r="E1391" t="s">
        <v>21</v>
      </c>
      <c r="F1391" t="s">
        <v>47</v>
      </c>
      <c r="G1391" t="s">
        <v>18</v>
      </c>
      <c r="H1391" t="s">
        <v>15</v>
      </c>
      <c r="I1391" s="9">
        <v>7084</v>
      </c>
      <c r="J1391" s="9">
        <v>421.89</v>
      </c>
      <c r="K1391" s="9">
        <v>364.69</v>
      </c>
      <c r="L1391" s="9">
        <f>tbl_salesdata[[#This Row],[Units Sold]]*tbl_salesdata[[#This Row],[Unit Cost]]</f>
        <v>2583463.96</v>
      </c>
      <c r="M1391" s="9">
        <f>tbl_salesdata[[#This Row],[Units Sold]]*tbl_salesdata[[#This Row],[Unit Price]]</f>
        <v>2988668.76</v>
      </c>
      <c r="N1391" s="9">
        <f>tbl_salesdata[[#This Row],[Total Sales]]-tbl_salesdata[[#This Row],[Total Cost]]</f>
        <v>405204.79999999981</v>
      </c>
      <c r="O1391">
        <f>tbl_salesdata[[#This Row],[Ship Date]]-tbl_salesdata[[#This Row],[Order Date]]</f>
        <v>5</v>
      </c>
      <c r="P1391">
        <f>WEEKDAY(tbl_salesdata[[#This Row],[Order Date]],2)</f>
        <v>2</v>
      </c>
      <c r="Q1391" t="str">
        <f>TEXT(tbl_salesdata[[#This Row],[Order Date]],"dddd")</f>
        <v>Tuesday</v>
      </c>
      <c r="R1391" t="str">
        <f>IF(tbl_salesdata[[#This Row],[Weekdaynum]]&gt;5,"Yes","No")</f>
        <v>No</v>
      </c>
    </row>
    <row r="1392" spans="1:18" hidden="1" x14ac:dyDescent="0.35">
      <c r="A1392">
        <v>417013394</v>
      </c>
      <c r="B1392" s="3">
        <v>44853</v>
      </c>
      <c r="C1392" s="3">
        <v>44871</v>
      </c>
      <c r="D1392" t="s">
        <v>110</v>
      </c>
      <c r="E1392" t="s">
        <v>38</v>
      </c>
      <c r="F1392" t="s">
        <v>30</v>
      </c>
      <c r="G1392" t="s">
        <v>14</v>
      </c>
      <c r="H1392" t="s">
        <v>34</v>
      </c>
      <c r="I1392" s="9">
        <v>2385</v>
      </c>
      <c r="J1392" s="9">
        <v>81.73</v>
      </c>
      <c r="K1392" s="9">
        <v>56.67</v>
      </c>
      <c r="L1392" s="9">
        <f>tbl_salesdata[[#This Row],[Units Sold]]*tbl_salesdata[[#This Row],[Unit Cost]]</f>
        <v>135157.95000000001</v>
      </c>
      <c r="M1392" s="9">
        <f>tbl_salesdata[[#This Row],[Units Sold]]*tbl_salesdata[[#This Row],[Unit Price]]</f>
        <v>194926.05000000002</v>
      </c>
      <c r="N1392" s="9">
        <f>tbl_salesdata[[#This Row],[Total Sales]]-tbl_salesdata[[#This Row],[Total Cost]]</f>
        <v>59768.100000000006</v>
      </c>
      <c r="O1392">
        <f>tbl_salesdata[[#This Row],[Ship Date]]-tbl_salesdata[[#This Row],[Order Date]]</f>
        <v>18</v>
      </c>
      <c r="P1392">
        <f>WEEKDAY(tbl_salesdata[[#This Row],[Order Date]],2)</f>
        <v>3</v>
      </c>
      <c r="Q1392" t="str">
        <f>TEXT(tbl_salesdata[[#This Row],[Order Date]],"dddd")</f>
        <v>Wednesday</v>
      </c>
      <c r="R1392" t="str">
        <f>IF(tbl_salesdata[[#This Row],[Weekdaynum]]&gt;5,"Yes","No")</f>
        <v>No</v>
      </c>
    </row>
    <row r="1393" spans="1:18" hidden="1" x14ac:dyDescent="0.35">
      <c r="A1393">
        <v>123108947</v>
      </c>
      <c r="B1393" s="3">
        <v>42264</v>
      </c>
      <c r="C1393" s="3">
        <v>42265</v>
      </c>
      <c r="D1393" t="s">
        <v>28</v>
      </c>
      <c r="E1393" t="s">
        <v>29</v>
      </c>
      <c r="F1393" t="s">
        <v>22</v>
      </c>
      <c r="G1393" t="s">
        <v>14</v>
      </c>
      <c r="H1393" t="s">
        <v>15</v>
      </c>
      <c r="I1393" s="9">
        <v>9528</v>
      </c>
      <c r="J1393" s="9">
        <v>47.45</v>
      </c>
      <c r="K1393" s="9">
        <v>31.79</v>
      </c>
      <c r="L1393" s="9">
        <f>tbl_salesdata[[#This Row],[Units Sold]]*tbl_salesdata[[#This Row],[Unit Cost]]</f>
        <v>302895.12</v>
      </c>
      <c r="M1393" s="9">
        <f>tbl_salesdata[[#This Row],[Units Sold]]*tbl_salesdata[[#This Row],[Unit Price]]</f>
        <v>452103.60000000003</v>
      </c>
      <c r="N1393" s="9">
        <f>tbl_salesdata[[#This Row],[Total Sales]]-tbl_salesdata[[#This Row],[Total Cost]]</f>
        <v>149208.48000000004</v>
      </c>
      <c r="O1393">
        <f>tbl_salesdata[[#This Row],[Ship Date]]-tbl_salesdata[[#This Row],[Order Date]]</f>
        <v>1</v>
      </c>
      <c r="P1393">
        <f>WEEKDAY(tbl_salesdata[[#This Row],[Order Date]],2)</f>
        <v>4</v>
      </c>
      <c r="Q1393" t="str">
        <f>TEXT(tbl_salesdata[[#This Row],[Order Date]],"dddd")</f>
        <v>Thursday</v>
      </c>
      <c r="R1393" t="str">
        <f>IF(tbl_salesdata[[#This Row],[Weekdaynum]]&gt;5,"Yes","No")</f>
        <v>No</v>
      </c>
    </row>
    <row r="1394" spans="1:18" hidden="1" x14ac:dyDescent="0.35">
      <c r="A1394">
        <v>589856660</v>
      </c>
      <c r="B1394" s="3">
        <v>44680</v>
      </c>
      <c r="C1394" s="3">
        <v>44698</v>
      </c>
      <c r="D1394" t="s">
        <v>88</v>
      </c>
      <c r="E1394" t="s">
        <v>38</v>
      </c>
      <c r="F1394" t="s">
        <v>30</v>
      </c>
      <c r="G1394" t="s">
        <v>14</v>
      </c>
      <c r="H1394" t="s">
        <v>19</v>
      </c>
      <c r="I1394" s="9">
        <v>548</v>
      </c>
      <c r="J1394" s="9">
        <v>81.73</v>
      </c>
      <c r="K1394" s="9">
        <v>56.67</v>
      </c>
      <c r="L1394" s="9">
        <f>tbl_salesdata[[#This Row],[Units Sold]]*tbl_salesdata[[#This Row],[Unit Cost]]</f>
        <v>31055.16</v>
      </c>
      <c r="M1394" s="9">
        <f>tbl_salesdata[[#This Row],[Units Sold]]*tbl_salesdata[[#This Row],[Unit Price]]</f>
        <v>44788.04</v>
      </c>
      <c r="N1394" s="9">
        <f>tbl_salesdata[[#This Row],[Total Sales]]-tbl_salesdata[[#This Row],[Total Cost]]</f>
        <v>13732.880000000001</v>
      </c>
      <c r="O1394">
        <f>tbl_salesdata[[#This Row],[Ship Date]]-tbl_salesdata[[#This Row],[Order Date]]</f>
        <v>18</v>
      </c>
      <c r="P1394">
        <f>WEEKDAY(tbl_salesdata[[#This Row],[Order Date]],2)</f>
        <v>5</v>
      </c>
      <c r="Q1394" t="str">
        <f>TEXT(tbl_salesdata[[#This Row],[Order Date]],"dddd")</f>
        <v>Friday</v>
      </c>
      <c r="R1394" t="str">
        <f>IF(tbl_salesdata[[#This Row],[Weekdaynum]]&gt;5,"Yes","No")</f>
        <v>No</v>
      </c>
    </row>
    <row r="1395" spans="1:18" hidden="1" x14ac:dyDescent="0.35">
      <c r="A1395">
        <v>407930362</v>
      </c>
      <c r="B1395" s="3">
        <v>42928</v>
      </c>
      <c r="C1395" s="3">
        <v>42935</v>
      </c>
      <c r="D1395" t="s">
        <v>149</v>
      </c>
      <c r="E1395" t="s">
        <v>12</v>
      </c>
      <c r="F1395" t="s">
        <v>33</v>
      </c>
      <c r="G1395" t="s">
        <v>14</v>
      </c>
      <c r="H1395" t="s">
        <v>26</v>
      </c>
      <c r="I1395" s="9">
        <v>4514</v>
      </c>
      <c r="J1395" s="9">
        <v>109.28</v>
      </c>
      <c r="K1395" s="9">
        <v>35.840000000000003</v>
      </c>
      <c r="L1395" s="9">
        <f>tbl_salesdata[[#This Row],[Units Sold]]*tbl_salesdata[[#This Row],[Unit Cost]]</f>
        <v>161781.76000000001</v>
      </c>
      <c r="M1395" s="9">
        <f>tbl_salesdata[[#This Row],[Units Sold]]*tbl_salesdata[[#This Row],[Unit Price]]</f>
        <v>493289.92</v>
      </c>
      <c r="N1395" s="9">
        <f>tbl_salesdata[[#This Row],[Total Sales]]-tbl_salesdata[[#This Row],[Total Cost]]</f>
        <v>331508.15999999997</v>
      </c>
      <c r="O1395">
        <f>tbl_salesdata[[#This Row],[Ship Date]]-tbl_salesdata[[#This Row],[Order Date]]</f>
        <v>7</v>
      </c>
      <c r="P1395">
        <f>WEEKDAY(tbl_salesdata[[#This Row],[Order Date]],2)</f>
        <v>3</v>
      </c>
      <c r="Q1395" t="str">
        <f>TEXT(tbl_salesdata[[#This Row],[Order Date]],"dddd")</f>
        <v>Wednesday</v>
      </c>
      <c r="R1395" t="str">
        <f>IF(tbl_salesdata[[#This Row],[Weekdaynum]]&gt;5,"Yes","No")</f>
        <v>No</v>
      </c>
    </row>
    <row r="1396" spans="1:18" x14ac:dyDescent="0.35">
      <c r="A1396">
        <v>280477797</v>
      </c>
      <c r="B1396" s="3">
        <v>44492</v>
      </c>
      <c r="C1396" s="3">
        <v>44497</v>
      </c>
      <c r="D1396" t="s">
        <v>176</v>
      </c>
      <c r="E1396" t="s">
        <v>21</v>
      </c>
      <c r="F1396" t="s">
        <v>25</v>
      </c>
      <c r="G1396" t="s">
        <v>18</v>
      </c>
      <c r="H1396" t="s">
        <v>26</v>
      </c>
      <c r="I1396" s="9">
        <v>8468</v>
      </c>
      <c r="J1396" s="9">
        <v>205.7</v>
      </c>
      <c r="K1396" s="9">
        <v>117.11</v>
      </c>
      <c r="L1396" s="9">
        <f>tbl_salesdata[[#This Row],[Units Sold]]*tbl_salesdata[[#This Row],[Unit Cost]]</f>
        <v>991687.48</v>
      </c>
      <c r="M1396" s="9">
        <f>tbl_salesdata[[#This Row],[Units Sold]]*tbl_salesdata[[#This Row],[Unit Price]]</f>
        <v>1741867.5999999999</v>
      </c>
      <c r="N1396" s="9">
        <f>tbl_salesdata[[#This Row],[Total Sales]]-tbl_salesdata[[#This Row],[Total Cost]]</f>
        <v>750180.11999999988</v>
      </c>
      <c r="O1396">
        <f>tbl_salesdata[[#This Row],[Ship Date]]-tbl_salesdata[[#This Row],[Order Date]]</f>
        <v>5</v>
      </c>
      <c r="P1396">
        <f>WEEKDAY(tbl_salesdata[[#This Row],[Order Date]],2)</f>
        <v>6</v>
      </c>
      <c r="Q1396" t="str">
        <f>TEXT(tbl_salesdata[[#This Row],[Order Date]],"dddd")</f>
        <v>Saturday</v>
      </c>
      <c r="R1396" t="str">
        <f>IF(tbl_salesdata[[#This Row],[Weekdaynum]]&gt;5,"Yes","No")</f>
        <v>Yes</v>
      </c>
    </row>
    <row r="1397" spans="1:18" hidden="1" x14ac:dyDescent="0.35">
      <c r="A1397">
        <v>912313544</v>
      </c>
      <c r="B1397" s="3">
        <v>44311</v>
      </c>
      <c r="C1397" s="3">
        <v>44319</v>
      </c>
      <c r="D1397" t="s">
        <v>41</v>
      </c>
      <c r="E1397" t="s">
        <v>29</v>
      </c>
      <c r="F1397" t="s">
        <v>25</v>
      </c>
      <c r="G1397" t="s">
        <v>18</v>
      </c>
      <c r="H1397" t="s">
        <v>34</v>
      </c>
      <c r="I1397" s="9">
        <v>2706</v>
      </c>
      <c r="J1397" s="9">
        <v>205.7</v>
      </c>
      <c r="K1397" s="9">
        <v>117.11</v>
      </c>
      <c r="L1397" s="9">
        <f>tbl_salesdata[[#This Row],[Units Sold]]*tbl_salesdata[[#This Row],[Unit Cost]]</f>
        <v>316899.65999999997</v>
      </c>
      <c r="M1397" s="9">
        <f>tbl_salesdata[[#This Row],[Units Sold]]*tbl_salesdata[[#This Row],[Unit Price]]</f>
        <v>556624.19999999995</v>
      </c>
      <c r="N1397" s="9">
        <f>tbl_salesdata[[#This Row],[Total Sales]]-tbl_salesdata[[#This Row],[Total Cost]]</f>
        <v>239724.53999999998</v>
      </c>
      <c r="O1397">
        <f>tbl_salesdata[[#This Row],[Ship Date]]-tbl_salesdata[[#This Row],[Order Date]]</f>
        <v>8</v>
      </c>
      <c r="P1397">
        <f>WEEKDAY(tbl_salesdata[[#This Row],[Order Date]],2)</f>
        <v>7</v>
      </c>
      <c r="Q1397" t="str">
        <f>TEXT(tbl_salesdata[[#This Row],[Order Date]],"dddd")</f>
        <v>Sunday</v>
      </c>
      <c r="R1397" t="str">
        <f>IF(tbl_salesdata[[#This Row],[Weekdaynum]]&gt;5,"Yes","No")</f>
        <v>Yes</v>
      </c>
    </row>
    <row r="1398" spans="1:18" hidden="1" x14ac:dyDescent="0.35">
      <c r="A1398">
        <v>481533181</v>
      </c>
      <c r="B1398" s="3">
        <v>44243</v>
      </c>
      <c r="C1398" s="3">
        <v>44253</v>
      </c>
      <c r="D1398" t="s">
        <v>220</v>
      </c>
      <c r="E1398" t="s">
        <v>29</v>
      </c>
      <c r="F1398" t="s">
        <v>22</v>
      </c>
      <c r="G1398" t="s">
        <v>14</v>
      </c>
      <c r="H1398" t="s">
        <v>26</v>
      </c>
      <c r="I1398" s="9">
        <v>5224</v>
      </c>
      <c r="J1398" s="9">
        <v>47.45</v>
      </c>
      <c r="K1398" s="9">
        <v>31.79</v>
      </c>
      <c r="L1398" s="9">
        <f>tbl_salesdata[[#This Row],[Units Sold]]*tbl_salesdata[[#This Row],[Unit Cost]]</f>
        <v>166070.96</v>
      </c>
      <c r="M1398" s="9">
        <f>tbl_salesdata[[#This Row],[Units Sold]]*tbl_salesdata[[#This Row],[Unit Price]]</f>
        <v>247878.80000000002</v>
      </c>
      <c r="N1398" s="9">
        <f>tbl_salesdata[[#This Row],[Total Sales]]-tbl_salesdata[[#This Row],[Total Cost]]</f>
        <v>81807.840000000026</v>
      </c>
      <c r="O1398">
        <f>tbl_salesdata[[#This Row],[Ship Date]]-tbl_salesdata[[#This Row],[Order Date]]</f>
        <v>10</v>
      </c>
      <c r="P1398">
        <f>WEEKDAY(tbl_salesdata[[#This Row],[Order Date]],2)</f>
        <v>2</v>
      </c>
      <c r="Q1398" t="str">
        <f>TEXT(tbl_salesdata[[#This Row],[Order Date]],"dddd")</f>
        <v>Tuesday</v>
      </c>
      <c r="R1398" t="str">
        <f>IF(tbl_salesdata[[#This Row],[Weekdaynum]]&gt;5,"Yes","No")</f>
        <v>No</v>
      </c>
    </row>
    <row r="1399" spans="1:18" hidden="1" x14ac:dyDescent="0.35">
      <c r="A1399">
        <v>767899119</v>
      </c>
      <c r="B1399" s="3">
        <v>43877</v>
      </c>
      <c r="C1399" s="3">
        <v>43890</v>
      </c>
      <c r="D1399" t="s">
        <v>185</v>
      </c>
      <c r="E1399" t="s">
        <v>38</v>
      </c>
      <c r="F1399" t="s">
        <v>30</v>
      </c>
      <c r="G1399" t="s">
        <v>14</v>
      </c>
      <c r="H1399" t="s">
        <v>26</v>
      </c>
      <c r="I1399" s="9">
        <v>7269</v>
      </c>
      <c r="J1399" s="9">
        <v>81.73</v>
      </c>
      <c r="K1399" s="9">
        <v>56.67</v>
      </c>
      <c r="L1399" s="9">
        <f>tbl_salesdata[[#This Row],[Units Sold]]*tbl_salesdata[[#This Row],[Unit Cost]]</f>
        <v>411934.23000000004</v>
      </c>
      <c r="M1399" s="9">
        <f>tbl_salesdata[[#This Row],[Units Sold]]*tbl_salesdata[[#This Row],[Unit Price]]</f>
        <v>594095.37</v>
      </c>
      <c r="N1399" s="9">
        <f>tbl_salesdata[[#This Row],[Total Sales]]-tbl_salesdata[[#This Row],[Total Cost]]</f>
        <v>182161.13999999996</v>
      </c>
      <c r="O1399">
        <f>tbl_salesdata[[#This Row],[Ship Date]]-tbl_salesdata[[#This Row],[Order Date]]</f>
        <v>13</v>
      </c>
      <c r="P1399">
        <f>WEEKDAY(tbl_salesdata[[#This Row],[Order Date]],2)</f>
        <v>7</v>
      </c>
      <c r="Q1399" t="str">
        <f>TEXT(tbl_salesdata[[#This Row],[Order Date]],"dddd")</f>
        <v>Sunday</v>
      </c>
      <c r="R1399" t="str">
        <f>IF(tbl_salesdata[[#This Row],[Weekdaynum]]&gt;5,"Yes","No")</f>
        <v>Yes</v>
      </c>
    </row>
    <row r="1400" spans="1:18" hidden="1" x14ac:dyDescent="0.35">
      <c r="A1400">
        <v>263647687</v>
      </c>
      <c r="B1400" s="3">
        <v>43913</v>
      </c>
      <c r="C1400" s="3">
        <v>43930</v>
      </c>
      <c r="D1400" t="s">
        <v>203</v>
      </c>
      <c r="E1400" t="s">
        <v>21</v>
      </c>
      <c r="F1400" t="s">
        <v>33</v>
      </c>
      <c r="G1400" t="s">
        <v>14</v>
      </c>
      <c r="H1400" t="s">
        <v>15</v>
      </c>
      <c r="I1400" s="9">
        <v>8064</v>
      </c>
      <c r="J1400" s="9">
        <v>109.28</v>
      </c>
      <c r="K1400" s="9">
        <v>35.840000000000003</v>
      </c>
      <c r="L1400" s="9">
        <f>tbl_salesdata[[#This Row],[Units Sold]]*tbl_salesdata[[#This Row],[Unit Cost]]</f>
        <v>289013.76000000001</v>
      </c>
      <c r="M1400" s="9">
        <f>tbl_salesdata[[#This Row],[Units Sold]]*tbl_salesdata[[#This Row],[Unit Price]]</f>
        <v>881233.92000000004</v>
      </c>
      <c r="N1400" s="9">
        <f>tbl_salesdata[[#This Row],[Total Sales]]-tbl_salesdata[[#This Row],[Total Cost]]</f>
        <v>592220.16000000003</v>
      </c>
      <c r="O1400">
        <f>tbl_salesdata[[#This Row],[Ship Date]]-tbl_salesdata[[#This Row],[Order Date]]</f>
        <v>17</v>
      </c>
      <c r="P1400">
        <f>WEEKDAY(tbl_salesdata[[#This Row],[Order Date]],2)</f>
        <v>1</v>
      </c>
      <c r="Q1400" t="str">
        <f>TEXT(tbl_salesdata[[#This Row],[Order Date]],"dddd")</f>
        <v>Monday</v>
      </c>
      <c r="R1400" t="str">
        <f>IF(tbl_salesdata[[#This Row],[Weekdaynum]]&gt;5,"Yes","No")</f>
        <v>No</v>
      </c>
    </row>
    <row r="1401" spans="1:18" hidden="1" x14ac:dyDescent="0.35">
      <c r="A1401">
        <v>231327712</v>
      </c>
      <c r="B1401" s="3">
        <v>43172</v>
      </c>
      <c r="C1401" s="3">
        <v>43190</v>
      </c>
      <c r="D1401" t="s">
        <v>110</v>
      </c>
      <c r="E1401" t="s">
        <v>38</v>
      </c>
      <c r="F1401" t="s">
        <v>22</v>
      </c>
      <c r="G1401" t="s">
        <v>14</v>
      </c>
      <c r="H1401" t="s">
        <v>26</v>
      </c>
      <c r="I1401" s="9">
        <v>3865</v>
      </c>
      <c r="J1401" s="9">
        <v>47.45</v>
      </c>
      <c r="K1401" s="9">
        <v>31.79</v>
      </c>
      <c r="L1401" s="9">
        <f>tbl_salesdata[[#This Row],[Units Sold]]*tbl_salesdata[[#This Row],[Unit Cost]]</f>
        <v>122868.34999999999</v>
      </c>
      <c r="M1401" s="9">
        <f>tbl_salesdata[[#This Row],[Units Sold]]*tbl_salesdata[[#This Row],[Unit Price]]</f>
        <v>183394.25</v>
      </c>
      <c r="N1401" s="9">
        <f>tbl_salesdata[[#This Row],[Total Sales]]-tbl_salesdata[[#This Row],[Total Cost]]</f>
        <v>60525.900000000009</v>
      </c>
      <c r="O1401">
        <f>tbl_salesdata[[#This Row],[Ship Date]]-tbl_salesdata[[#This Row],[Order Date]]</f>
        <v>18</v>
      </c>
      <c r="P1401">
        <f>WEEKDAY(tbl_salesdata[[#This Row],[Order Date]],2)</f>
        <v>2</v>
      </c>
      <c r="Q1401" t="str">
        <f>TEXT(tbl_salesdata[[#This Row],[Order Date]],"dddd")</f>
        <v>Tuesday</v>
      </c>
      <c r="R1401" t="str">
        <f>IF(tbl_salesdata[[#This Row],[Weekdaynum]]&gt;5,"Yes","No")</f>
        <v>No</v>
      </c>
    </row>
    <row r="1402" spans="1:18" hidden="1" x14ac:dyDescent="0.35">
      <c r="A1402">
        <v>653800523</v>
      </c>
      <c r="B1402" s="3">
        <v>43209</v>
      </c>
      <c r="C1402" s="3">
        <v>43227</v>
      </c>
      <c r="D1402" t="s">
        <v>71</v>
      </c>
      <c r="E1402" t="s">
        <v>21</v>
      </c>
      <c r="F1402" t="s">
        <v>30</v>
      </c>
      <c r="G1402" t="s">
        <v>18</v>
      </c>
      <c r="H1402" t="s">
        <v>34</v>
      </c>
      <c r="I1402" s="9">
        <v>2958</v>
      </c>
      <c r="J1402" s="9">
        <v>81.73</v>
      </c>
      <c r="K1402" s="9">
        <v>56.67</v>
      </c>
      <c r="L1402" s="9">
        <f>tbl_salesdata[[#This Row],[Units Sold]]*tbl_salesdata[[#This Row],[Unit Cost]]</f>
        <v>167629.86000000002</v>
      </c>
      <c r="M1402" s="9">
        <f>tbl_salesdata[[#This Row],[Units Sold]]*tbl_salesdata[[#This Row],[Unit Price]]</f>
        <v>241757.34000000003</v>
      </c>
      <c r="N1402" s="9">
        <f>tbl_salesdata[[#This Row],[Total Sales]]-tbl_salesdata[[#This Row],[Total Cost]]</f>
        <v>74127.48000000001</v>
      </c>
      <c r="O1402">
        <f>tbl_salesdata[[#This Row],[Ship Date]]-tbl_salesdata[[#This Row],[Order Date]]</f>
        <v>18</v>
      </c>
      <c r="P1402">
        <f>WEEKDAY(tbl_salesdata[[#This Row],[Order Date]],2)</f>
        <v>4</v>
      </c>
      <c r="Q1402" t="str">
        <f>TEXT(tbl_salesdata[[#This Row],[Order Date]],"dddd")</f>
        <v>Thursday</v>
      </c>
      <c r="R1402" t="str">
        <f>IF(tbl_salesdata[[#This Row],[Weekdaynum]]&gt;5,"Yes","No")</f>
        <v>No</v>
      </c>
    </row>
    <row r="1403" spans="1:18" x14ac:dyDescent="0.35">
      <c r="A1403">
        <v>425901591</v>
      </c>
      <c r="B1403" s="3">
        <v>42378</v>
      </c>
      <c r="C1403" s="3">
        <v>42392</v>
      </c>
      <c r="D1403" t="s">
        <v>65</v>
      </c>
      <c r="E1403" t="s">
        <v>32</v>
      </c>
      <c r="F1403" t="s">
        <v>76</v>
      </c>
      <c r="G1403" t="s">
        <v>18</v>
      </c>
      <c r="H1403" t="s">
        <v>34</v>
      </c>
      <c r="I1403" s="9">
        <v>2600</v>
      </c>
      <c r="J1403" s="9">
        <v>668.27</v>
      </c>
      <c r="K1403" s="9">
        <v>502.54</v>
      </c>
      <c r="L1403" s="9">
        <f>tbl_salesdata[[#This Row],[Units Sold]]*tbl_salesdata[[#This Row],[Unit Cost]]</f>
        <v>1306604</v>
      </c>
      <c r="M1403" s="9">
        <f>tbl_salesdata[[#This Row],[Units Sold]]*tbl_salesdata[[#This Row],[Unit Price]]</f>
        <v>1737502</v>
      </c>
      <c r="N1403" s="9">
        <f>tbl_salesdata[[#This Row],[Total Sales]]-tbl_salesdata[[#This Row],[Total Cost]]</f>
        <v>430898</v>
      </c>
      <c r="O1403">
        <f>tbl_salesdata[[#This Row],[Ship Date]]-tbl_salesdata[[#This Row],[Order Date]]</f>
        <v>14</v>
      </c>
      <c r="P1403">
        <f>WEEKDAY(tbl_salesdata[[#This Row],[Order Date]],2)</f>
        <v>6</v>
      </c>
      <c r="Q1403" t="str">
        <f>TEXT(tbl_salesdata[[#This Row],[Order Date]],"dddd")</f>
        <v>Saturday</v>
      </c>
      <c r="R1403" t="str">
        <f>IF(tbl_salesdata[[#This Row],[Weekdaynum]]&gt;5,"Yes","No")</f>
        <v>Yes</v>
      </c>
    </row>
    <row r="1404" spans="1:18" hidden="1" x14ac:dyDescent="0.35">
      <c r="A1404">
        <v>896132314</v>
      </c>
      <c r="B1404" s="3">
        <v>43254</v>
      </c>
      <c r="C1404" s="3">
        <v>43260</v>
      </c>
      <c r="D1404" t="s">
        <v>99</v>
      </c>
      <c r="E1404" t="s">
        <v>38</v>
      </c>
      <c r="F1404" t="s">
        <v>25</v>
      </c>
      <c r="G1404" t="s">
        <v>18</v>
      </c>
      <c r="H1404" t="s">
        <v>15</v>
      </c>
      <c r="I1404" s="9">
        <v>4321</v>
      </c>
      <c r="J1404" s="9">
        <v>205.7</v>
      </c>
      <c r="K1404" s="9">
        <v>117.11</v>
      </c>
      <c r="L1404" s="9">
        <f>tbl_salesdata[[#This Row],[Units Sold]]*tbl_salesdata[[#This Row],[Unit Cost]]</f>
        <v>506032.31</v>
      </c>
      <c r="M1404" s="9">
        <f>tbl_salesdata[[#This Row],[Units Sold]]*tbl_salesdata[[#This Row],[Unit Price]]</f>
        <v>888829.7</v>
      </c>
      <c r="N1404" s="9">
        <f>tbl_salesdata[[#This Row],[Total Sales]]-tbl_salesdata[[#This Row],[Total Cost]]</f>
        <v>382797.38999999996</v>
      </c>
      <c r="O1404">
        <f>tbl_salesdata[[#This Row],[Ship Date]]-tbl_salesdata[[#This Row],[Order Date]]</f>
        <v>6</v>
      </c>
      <c r="P1404">
        <f>WEEKDAY(tbl_salesdata[[#This Row],[Order Date]],2)</f>
        <v>7</v>
      </c>
      <c r="Q1404" t="str">
        <f>TEXT(tbl_salesdata[[#This Row],[Order Date]],"dddd")</f>
        <v>Sunday</v>
      </c>
      <c r="R1404" t="str">
        <f>IF(tbl_salesdata[[#This Row],[Weekdaynum]]&gt;5,"Yes","No")</f>
        <v>Yes</v>
      </c>
    </row>
    <row r="1405" spans="1:18" hidden="1" x14ac:dyDescent="0.35">
      <c r="A1405">
        <v>133276450</v>
      </c>
      <c r="B1405" s="3">
        <v>42396</v>
      </c>
      <c r="C1405" s="3">
        <v>42399</v>
      </c>
      <c r="D1405" t="s">
        <v>203</v>
      </c>
      <c r="E1405" t="s">
        <v>21</v>
      </c>
      <c r="F1405" t="s">
        <v>30</v>
      </c>
      <c r="G1405" t="s">
        <v>14</v>
      </c>
      <c r="H1405" t="s">
        <v>34</v>
      </c>
      <c r="I1405" s="9">
        <v>8318</v>
      </c>
      <c r="J1405" s="9">
        <v>81.73</v>
      </c>
      <c r="K1405" s="9">
        <v>56.67</v>
      </c>
      <c r="L1405" s="9">
        <f>tbl_salesdata[[#This Row],[Units Sold]]*tbl_salesdata[[#This Row],[Unit Cost]]</f>
        <v>471381.06</v>
      </c>
      <c r="M1405" s="9">
        <f>tbl_salesdata[[#This Row],[Units Sold]]*tbl_salesdata[[#This Row],[Unit Price]]</f>
        <v>679830.14</v>
      </c>
      <c r="N1405" s="9">
        <f>tbl_salesdata[[#This Row],[Total Sales]]-tbl_salesdata[[#This Row],[Total Cost]]</f>
        <v>208449.08000000002</v>
      </c>
      <c r="O1405">
        <f>tbl_salesdata[[#This Row],[Ship Date]]-tbl_salesdata[[#This Row],[Order Date]]</f>
        <v>3</v>
      </c>
      <c r="P1405">
        <f>WEEKDAY(tbl_salesdata[[#This Row],[Order Date]],2)</f>
        <v>3</v>
      </c>
      <c r="Q1405" t="str">
        <f>TEXT(tbl_salesdata[[#This Row],[Order Date]],"dddd")</f>
        <v>Wednesday</v>
      </c>
      <c r="R1405" t="str">
        <f>IF(tbl_salesdata[[#This Row],[Weekdaynum]]&gt;5,"Yes","No")</f>
        <v>No</v>
      </c>
    </row>
    <row r="1406" spans="1:18" hidden="1" x14ac:dyDescent="0.35">
      <c r="A1406">
        <v>459783685</v>
      </c>
      <c r="B1406" s="3">
        <v>44399</v>
      </c>
      <c r="C1406" s="3">
        <v>44411</v>
      </c>
      <c r="D1406" t="s">
        <v>173</v>
      </c>
      <c r="E1406" t="s">
        <v>24</v>
      </c>
      <c r="F1406" t="s">
        <v>33</v>
      </c>
      <c r="G1406" t="s">
        <v>18</v>
      </c>
      <c r="H1406" t="s">
        <v>34</v>
      </c>
      <c r="I1406" s="9">
        <v>9065</v>
      </c>
      <c r="J1406" s="9">
        <v>109.28</v>
      </c>
      <c r="K1406" s="9">
        <v>35.840000000000003</v>
      </c>
      <c r="L1406" s="9">
        <f>tbl_salesdata[[#This Row],[Units Sold]]*tbl_salesdata[[#This Row],[Unit Cost]]</f>
        <v>324889.60000000003</v>
      </c>
      <c r="M1406" s="9">
        <f>tbl_salesdata[[#This Row],[Units Sold]]*tbl_salesdata[[#This Row],[Unit Price]]</f>
        <v>990623.2</v>
      </c>
      <c r="N1406" s="9">
        <f>tbl_salesdata[[#This Row],[Total Sales]]-tbl_salesdata[[#This Row],[Total Cost]]</f>
        <v>665733.59999999986</v>
      </c>
      <c r="O1406">
        <f>tbl_salesdata[[#This Row],[Ship Date]]-tbl_salesdata[[#This Row],[Order Date]]</f>
        <v>12</v>
      </c>
      <c r="P1406">
        <f>WEEKDAY(tbl_salesdata[[#This Row],[Order Date]],2)</f>
        <v>4</v>
      </c>
      <c r="Q1406" t="str">
        <f>TEXT(tbl_salesdata[[#This Row],[Order Date]],"dddd")</f>
        <v>Thursday</v>
      </c>
      <c r="R1406" t="str">
        <f>IF(tbl_salesdata[[#This Row],[Weekdaynum]]&gt;5,"Yes","No")</f>
        <v>No</v>
      </c>
    </row>
    <row r="1407" spans="1:18" hidden="1" x14ac:dyDescent="0.35">
      <c r="A1407">
        <v>410077846</v>
      </c>
      <c r="B1407" s="3">
        <v>43761</v>
      </c>
      <c r="C1407" s="3">
        <v>43776</v>
      </c>
      <c r="D1407" t="s">
        <v>166</v>
      </c>
      <c r="E1407" t="s">
        <v>38</v>
      </c>
      <c r="F1407" t="s">
        <v>33</v>
      </c>
      <c r="G1407" t="s">
        <v>14</v>
      </c>
      <c r="H1407" t="s">
        <v>15</v>
      </c>
      <c r="I1407" s="9">
        <v>2</v>
      </c>
      <c r="J1407" s="9">
        <v>109.28</v>
      </c>
      <c r="K1407" s="9">
        <v>35.840000000000003</v>
      </c>
      <c r="L1407" s="9">
        <f>tbl_salesdata[[#This Row],[Units Sold]]*tbl_salesdata[[#This Row],[Unit Cost]]</f>
        <v>71.680000000000007</v>
      </c>
      <c r="M1407" s="9">
        <f>tbl_salesdata[[#This Row],[Units Sold]]*tbl_salesdata[[#This Row],[Unit Price]]</f>
        <v>218.56</v>
      </c>
      <c r="N1407" s="9">
        <f>tbl_salesdata[[#This Row],[Total Sales]]-tbl_salesdata[[#This Row],[Total Cost]]</f>
        <v>146.88</v>
      </c>
      <c r="O1407">
        <f>tbl_salesdata[[#This Row],[Ship Date]]-tbl_salesdata[[#This Row],[Order Date]]</f>
        <v>15</v>
      </c>
      <c r="P1407">
        <f>WEEKDAY(tbl_salesdata[[#This Row],[Order Date]],2)</f>
        <v>3</v>
      </c>
      <c r="Q1407" t="str">
        <f>TEXT(tbl_salesdata[[#This Row],[Order Date]],"dddd")</f>
        <v>Wednesday</v>
      </c>
      <c r="R1407" t="str">
        <f>IF(tbl_salesdata[[#This Row],[Weekdaynum]]&gt;5,"Yes","No")</f>
        <v>No</v>
      </c>
    </row>
    <row r="1408" spans="1:18" x14ac:dyDescent="0.35">
      <c r="A1408">
        <v>403298938</v>
      </c>
      <c r="B1408" s="3">
        <v>42266</v>
      </c>
      <c r="C1408" s="3">
        <v>42282</v>
      </c>
      <c r="D1408" t="s">
        <v>78</v>
      </c>
      <c r="E1408" t="s">
        <v>24</v>
      </c>
      <c r="F1408" t="s">
        <v>42</v>
      </c>
      <c r="G1408" t="s">
        <v>14</v>
      </c>
      <c r="H1408" t="s">
        <v>19</v>
      </c>
      <c r="I1408" s="9">
        <v>3973</v>
      </c>
      <c r="J1408" s="9">
        <v>437.2</v>
      </c>
      <c r="K1408" s="9">
        <v>263.33</v>
      </c>
      <c r="L1408" s="9">
        <f>tbl_salesdata[[#This Row],[Units Sold]]*tbl_salesdata[[#This Row],[Unit Cost]]</f>
        <v>1046210.09</v>
      </c>
      <c r="M1408" s="9">
        <f>tbl_salesdata[[#This Row],[Units Sold]]*tbl_salesdata[[#This Row],[Unit Price]]</f>
        <v>1736995.5999999999</v>
      </c>
      <c r="N1408" s="9">
        <f>tbl_salesdata[[#This Row],[Total Sales]]-tbl_salesdata[[#This Row],[Total Cost]]</f>
        <v>690785.50999999989</v>
      </c>
      <c r="O1408">
        <f>tbl_salesdata[[#This Row],[Ship Date]]-tbl_salesdata[[#This Row],[Order Date]]</f>
        <v>16</v>
      </c>
      <c r="P1408">
        <f>WEEKDAY(tbl_salesdata[[#This Row],[Order Date]],2)</f>
        <v>6</v>
      </c>
      <c r="Q1408" t="str">
        <f>TEXT(tbl_salesdata[[#This Row],[Order Date]],"dddd")</f>
        <v>Saturday</v>
      </c>
      <c r="R1408" t="str">
        <f>IF(tbl_salesdata[[#This Row],[Weekdaynum]]&gt;5,"Yes","No")</f>
        <v>Yes</v>
      </c>
    </row>
    <row r="1409" spans="1:18" hidden="1" x14ac:dyDescent="0.35">
      <c r="A1409">
        <v>871284759</v>
      </c>
      <c r="B1409" s="3">
        <v>42456</v>
      </c>
      <c r="C1409" s="3">
        <v>42468</v>
      </c>
      <c r="D1409" t="s">
        <v>154</v>
      </c>
      <c r="E1409" t="s">
        <v>12</v>
      </c>
      <c r="F1409" t="s">
        <v>68</v>
      </c>
      <c r="G1409" t="s">
        <v>14</v>
      </c>
      <c r="H1409" t="s">
        <v>15</v>
      </c>
      <c r="I1409" s="9">
        <v>1377</v>
      </c>
      <c r="J1409" s="9">
        <v>154.06</v>
      </c>
      <c r="K1409" s="9">
        <v>90.93</v>
      </c>
      <c r="L1409" s="9">
        <f>tbl_salesdata[[#This Row],[Units Sold]]*tbl_salesdata[[#This Row],[Unit Cost]]</f>
        <v>125210.61000000002</v>
      </c>
      <c r="M1409" s="9">
        <f>tbl_salesdata[[#This Row],[Units Sold]]*tbl_salesdata[[#This Row],[Unit Price]]</f>
        <v>212140.62</v>
      </c>
      <c r="N1409" s="9">
        <f>tbl_salesdata[[#This Row],[Total Sales]]-tbl_salesdata[[#This Row],[Total Cost]]</f>
        <v>86930.00999999998</v>
      </c>
      <c r="O1409">
        <f>tbl_salesdata[[#This Row],[Ship Date]]-tbl_salesdata[[#This Row],[Order Date]]</f>
        <v>12</v>
      </c>
      <c r="P1409">
        <f>WEEKDAY(tbl_salesdata[[#This Row],[Order Date]],2)</f>
        <v>7</v>
      </c>
      <c r="Q1409" t="str">
        <f>TEXT(tbl_salesdata[[#This Row],[Order Date]],"dddd")</f>
        <v>Sunday</v>
      </c>
      <c r="R1409" t="str">
        <f>IF(tbl_salesdata[[#This Row],[Weekdaynum]]&gt;5,"Yes","No")</f>
        <v>Yes</v>
      </c>
    </row>
    <row r="1410" spans="1:18" hidden="1" x14ac:dyDescent="0.35">
      <c r="A1410">
        <v>152607667</v>
      </c>
      <c r="B1410" s="3">
        <v>42856</v>
      </c>
      <c r="C1410" s="3">
        <v>42857</v>
      </c>
      <c r="D1410" t="s">
        <v>86</v>
      </c>
      <c r="E1410" t="s">
        <v>29</v>
      </c>
      <c r="F1410" t="s">
        <v>76</v>
      </c>
      <c r="G1410" t="s">
        <v>18</v>
      </c>
      <c r="H1410" t="s">
        <v>19</v>
      </c>
      <c r="I1410" s="9">
        <v>8855</v>
      </c>
      <c r="J1410" s="9">
        <v>668.27</v>
      </c>
      <c r="K1410" s="9">
        <v>502.54</v>
      </c>
      <c r="L1410" s="9">
        <f>tbl_salesdata[[#This Row],[Units Sold]]*tbl_salesdata[[#This Row],[Unit Cost]]</f>
        <v>4449991.7</v>
      </c>
      <c r="M1410" s="9">
        <f>tbl_salesdata[[#This Row],[Units Sold]]*tbl_salesdata[[#This Row],[Unit Price]]</f>
        <v>5917530.8499999996</v>
      </c>
      <c r="N1410" s="9">
        <f>tbl_salesdata[[#This Row],[Total Sales]]-tbl_salesdata[[#This Row],[Total Cost]]</f>
        <v>1467539.1499999994</v>
      </c>
      <c r="O1410">
        <f>tbl_salesdata[[#This Row],[Ship Date]]-tbl_salesdata[[#This Row],[Order Date]]</f>
        <v>1</v>
      </c>
      <c r="P1410">
        <f>WEEKDAY(tbl_salesdata[[#This Row],[Order Date]],2)</f>
        <v>1</v>
      </c>
      <c r="Q1410" t="str">
        <f>TEXT(tbl_salesdata[[#This Row],[Order Date]],"dddd")</f>
        <v>Monday</v>
      </c>
      <c r="R1410" t="str">
        <f>IF(tbl_salesdata[[#This Row],[Weekdaynum]]&gt;5,"Yes","No")</f>
        <v>No</v>
      </c>
    </row>
    <row r="1411" spans="1:18" hidden="1" x14ac:dyDescent="0.35">
      <c r="A1411">
        <v>198537814</v>
      </c>
      <c r="B1411" s="3">
        <v>44526</v>
      </c>
      <c r="C1411" s="3">
        <v>44539</v>
      </c>
      <c r="D1411" t="s">
        <v>135</v>
      </c>
      <c r="E1411" t="s">
        <v>21</v>
      </c>
      <c r="F1411" t="s">
        <v>47</v>
      </c>
      <c r="G1411" t="s">
        <v>14</v>
      </c>
      <c r="H1411" t="s">
        <v>19</v>
      </c>
      <c r="I1411" s="9">
        <v>606</v>
      </c>
      <c r="J1411" s="9">
        <v>421.89</v>
      </c>
      <c r="K1411" s="9">
        <v>364.69</v>
      </c>
      <c r="L1411" s="9">
        <f>tbl_salesdata[[#This Row],[Units Sold]]*tbl_salesdata[[#This Row],[Unit Cost]]</f>
        <v>221002.13999999998</v>
      </c>
      <c r="M1411" s="9">
        <f>tbl_salesdata[[#This Row],[Units Sold]]*tbl_salesdata[[#This Row],[Unit Price]]</f>
        <v>255665.34</v>
      </c>
      <c r="N1411" s="9">
        <f>tbl_salesdata[[#This Row],[Total Sales]]-tbl_salesdata[[#This Row],[Total Cost]]</f>
        <v>34663.200000000012</v>
      </c>
      <c r="O1411">
        <f>tbl_salesdata[[#This Row],[Ship Date]]-tbl_salesdata[[#This Row],[Order Date]]</f>
        <v>13</v>
      </c>
      <c r="P1411">
        <f>WEEKDAY(tbl_salesdata[[#This Row],[Order Date]],2)</f>
        <v>5</v>
      </c>
      <c r="Q1411" t="str">
        <f>TEXT(tbl_salesdata[[#This Row],[Order Date]],"dddd")</f>
        <v>Friday</v>
      </c>
      <c r="R1411" t="str">
        <f>IF(tbl_salesdata[[#This Row],[Weekdaynum]]&gt;5,"Yes","No")</f>
        <v>No</v>
      </c>
    </row>
    <row r="1412" spans="1:18" hidden="1" x14ac:dyDescent="0.35">
      <c r="A1412">
        <v>345061528</v>
      </c>
      <c r="B1412" s="3">
        <v>44799</v>
      </c>
      <c r="C1412" s="3">
        <v>44809</v>
      </c>
      <c r="D1412" t="s">
        <v>131</v>
      </c>
      <c r="E1412" t="s">
        <v>32</v>
      </c>
      <c r="F1412" t="s">
        <v>47</v>
      </c>
      <c r="G1412" t="s">
        <v>18</v>
      </c>
      <c r="H1412" t="s">
        <v>19</v>
      </c>
      <c r="I1412" s="9">
        <v>229</v>
      </c>
      <c r="J1412" s="9">
        <v>421.89</v>
      </c>
      <c r="K1412" s="9">
        <v>364.69</v>
      </c>
      <c r="L1412" s="9">
        <f>tbl_salesdata[[#This Row],[Units Sold]]*tbl_salesdata[[#This Row],[Unit Cost]]</f>
        <v>83514.009999999995</v>
      </c>
      <c r="M1412" s="9">
        <f>tbl_salesdata[[#This Row],[Units Sold]]*tbl_salesdata[[#This Row],[Unit Price]]</f>
        <v>96612.81</v>
      </c>
      <c r="N1412" s="9">
        <f>tbl_salesdata[[#This Row],[Total Sales]]-tbl_salesdata[[#This Row],[Total Cost]]</f>
        <v>13098.800000000003</v>
      </c>
      <c r="O1412">
        <f>tbl_salesdata[[#This Row],[Ship Date]]-tbl_salesdata[[#This Row],[Order Date]]</f>
        <v>10</v>
      </c>
      <c r="P1412">
        <f>WEEKDAY(tbl_salesdata[[#This Row],[Order Date]],2)</f>
        <v>5</v>
      </c>
      <c r="Q1412" t="str">
        <f>TEXT(tbl_salesdata[[#This Row],[Order Date]],"dddd")</f>
        <v>Friday</v>
      </c>
      <c r="R1412" t="str">
        <f>IF(tbl_salesdata[[#This Row],[Weekdaynum]]&gt;5,"Yes","No")</f>
        <v>No</v>
      </c>
    </row>
    <row r="1413" spans="1:18" hidden="1" x14ac:dyDescent="0.35">
      <c r="A1413">
        <v>898477637</v>
      </c>
      <c r="B1413" s="3">
        <v>43821</v>
      </c>
      <c r="C1413" s="3">
        <v>43824</v>
      </c>
      <c r="D1413" t="s">
        <v>105</v>
      </c>
      <c r="E1413" t="s">
        <v>12</v>
      </c>
      <c r="F1413" t="s">
        <v>68</v>
      </c>
      <c r="G1413" t="s">
        <v>18</v>
      </c>
      <c r="H1413" t="s">
        <v>15</v>
      </c>
      <c r="I1413" s="9">
        <v>8354</v>
      </c>
      <c r="J1413" s="9">
        <v>154.06</v>
      </c>
      <c r="K1413" s="9">
        <v>90.93</v>
      </c>
      <c r="L1413" s="9">
        <f>tbl_salesdata[[#This Row],[Units Sold]]*tbl_salesdata[[#This Row],[Unit Cost]]</f>
        <v>759629.22000000009</v>
      </c>
      <c r="M1413" s="9">
        <f>tbl_salesdata[[#This Row],[Units Sold]]*tbl_salesdata[[#This Row],[Unit Price]]</f>
        <v>1287017.24</v>
      </c>
      <c r="N1413" s="9">
        <f>tbl_salesdata[[#This Row],[Total Sales]]-tbl_salesdata[[#This Row],[Total Cost]]</f>
        <v>527388.0199999999</v>
      </c>
      <c r="O1413">
        <f>tbl_salesdata[[#This Row],[Ship Date]]-tbl_salesdata[[#This Row],[Order Date]]</f>
        <v>3</v>
      </c>
      <c r="P1413">
        <f>WEEKDAY(tbl_salesdata[[#This Row],[Order Date]],2)</f>
        <v>7</v>
      </c>
      <c r="Q1413" t="str">
        <f>TEXT(tbl_salesdata[[#This Row],[Order Date]],"dddd")</f>
        <v>Sunday</v>
      </c>
      <c r="R1413" t="str">
        <f>IF(tbl_salesdata[[#This Row],[Weekdaynum]]&gt;5,"Yes","No")</f>
        <v>Yes</v>
      </c>
    </row>
    <row r="1414" spans="1:18" x14ac:dyDescent="0.35">
      <c r="A1414">
        <v>835265910</v>
      </c>
      <c r="B1414" s="3">
        <v>44800</v>
      </c>
      <c r="C1414" s="3">
        <v>44803</v>
      </c>
      <c r="D1414" t="s">
        <v>48</v>
      </c>
      <c r="E1414" t="s">
        <v>21</v>
      </c>
      <c r="F1414" t="s">
        <v>76</v>
      </c>
      <c r="G1414" t="s">
        <v>18</v>
      </c>
      <c r="H1414" t="s">
        <v>15</v>
      </c>
      <c r="I1414" s="9">
        <v>2599</v>
      </c>
      <c r="J1414" s="9">
        <v>668.27</v>
      </c>
      <c r="K1414" s="9">
        <v>502.54</v>
      </c>
      <c r="L1414" s="9">
        <f>tbl_salesdata[[#This Row],[Units Sold]]*tbl_salesdata[[#This Row],[Unit Cost]]</f>
        <v>1306101.46</v>
      </c>
      <c r="M1414" s="9">
        <f>tbl_salesdata[[#This Row],[Units Sold]]*tbl_salesdata[[#This Row],[Unit Price]]</f>
        <v>1736833.73</v>
      </c>
      <c r="N1414" s="9">
        <f>tbl_salesdata[[#This Row],[Total Sales]]-tbl_salesdata[[#This Row],[Total Cost]]</f>
        <v>430732.27</v>
      </c>
      <c r="O1414">
        <f>tbl_salesdata[[#This Row],[Ship Date]]-tbl_salesdata[[#This Row],[Order Date]]</f>
        <v>3</v>
      </c>
      <c r="P1414">
        <f>WEEKDAY(tbl_salesdata[[#This Row],[Order Date]],2)</f>
        <v>6</v>
      </c>
      <c r="Q1414" t="str">
        <f>TEXT(tbl_salesdata[[#This Row],[Order Date]],"dddd")</f>
        <v>Saturday</v>
      </c>
      <c r="R1414" t="str">
        <f>IF(tbl_salesdata[[#This Row],[Weekdaynum]]&gt;5,"Yes","No")</f>
        <v>Yes</v>
      </c>
    </row>
    <row r="1415" spans="1:18" hidden="1" x14ac:dyDescent="0.35">
      <c r="A1415">
        <v>302744853</v>
      </c>
      <c r="B1415" s="3">
        <v>43389</v>
      </c>
      <c r="C1415" s="3">
        <v>43395</v>
      </c>
      <c r="D1415" t="s">
        <v>145</v>
      </c>
      <c r="E1415" t="s">
        <v>21</v>
      </c>
      <c r="F1415" t="s">
        <v>30</v>
      </c>
      <c r="G1415" t="s">
        <v>18</v>
      </c>
      <c r="H1415" t="s">
        <v>34</v>
      </c>
      <c r="I1415" s="9">
        <v>7785</v>
      </c>
      <c r="J1415" s="9">
        <v>81.73</v>
      </c>
      <c r="K1415" s="9">
        <v>56.67</v>
      </c>
      <c r="L1415" s="9">
        <f>tbl_salesdata[[#This Row],[Units Sold]]*tbl_salesdata[[#This Row],[Unit Cost]]</f>
        <v>441175.95</v>
      </c>
      <c r="M1415" s="9">
        <f>tbl_salesdata[[#This Row],[Units Sold]]*tbl_salesdata[[#This Row],[Unit Price]]</f>
        <v>636268.05000000005</v>
      </c>
      <c r="N1415" s="9">
        <f>tbl_salesdata[[#This Row],[Total Sales]]-tbl_salesdata[[#This Row],[Total Cost]]</f>
        <v>195092.10000000003</v>
      </c>
      <c r="O1415">
        <f>tbl_salesdata[[#This Row],[Ship Date]]-tbl_salesdata[[#This Row],[Order Date]]</f>
        <v>6</v>
      </c>
      <c r="P1415">
        <f>WEEKDAY(tbl_salesdata[[#This Row],[Order Date]],2)</f>
        <v>2</v>
      </c>
      <c r="Q1415" t="str">
        <f>TEXT(tbl_salesdata[[#This Row],[Order Date]],"dddd")</f>
        <v>Tuesday</v>
      </c>
      <c r="R1415" t="str">
        <f>IF(tbl_salesdata[[#This Row],[Weekdaynum]]&gt;5,"Yes","No")</f>
        <v>No</v>
      </c>
    </row>
    <row r="1416" spans="1:18" hidden="1" x14ac:dyDescent="0.35">
      <c r="A1416">
        <v>567756116</v>
      </c>
      <c r="B1416" s="3">
        <v>44868</v>
      </c>
      <c r="C1416" s="3">
        <v>44887</v>
      </c>
      <c r="D1416" t="s">
        <v>98</v>
      </c>
      <c r="E1416" t="s">
        <v>38</v>
      </c>
      <c r="F1416" t="s">
        <v>22</v>
      </c>
      <c r="G1416" t="s">
        <v>14</v>
      </c>
      <c r="H1416" t="s">
        <v>26</v>
      </c>
      <c r="I1416" s="9">
        <v>506</v>
      </c>
      <c r="J1416" s="9">
        <v>47.45</v>
      </c>
      <c r="K1416" s="9">
        <v>31.79</v>
      </c>
      <c r="L1416" s="9">
        <f>tbl_salesdata[[#This Row],[Units Sold]]*tbl_salesdata[[#This Row],[Unit Cost]]</f>
        <v>16085.74</v>
      </c>
      <c r="M1416" s="9">
        <f>tbl_salesdata[[#This Row],[Units Sold]]*tbl_salesdata[[#This Row],[Unit Price]]</f>
        <v>24009.7</v>
      </c>
      <c r="N1416" s="9">
        <f>tbl_salesdata[[#This Row],[Total Sales]]-tbl_salesdata[[#This Row],[Total Cost]]</f>
        <v>7923.9600000000009</v>
      </c>
      <c r="O1416">
        <f>tbl_salesdata[[#This Row],[Ship Date]]-tbl_salesdata[[#This Row],[Order Date]]</f>
        <v>19</v>
      </c>
      <c r="P1416">
        <f>WEEKDAY(tbl_salesdata[[#This Row],[Order Date]],2)</f>
        <v>4</v>
      </c>
      <c r="Q1416" t="str">
        <f>TEXT(tbl_salesdata[[#This Row],[Order Date]],"dddd")</f>
        <v>Thursday</v>
      </c>
      <c r="R1416" t="str">
        <f>IF(tbl_salesdata[[#This Row],[Weekdaynum]]&gt;5,"Yes","No")</f>
        <v>No</v>
      </c>
    </row>
    <row r="1417" spans="1:18" hidden="1" x14ac:dyDescent="0.35">
      <c r="A1417">
        <v>467980086</v>
      </c>
      <c r="B1417" s="3">
        <v>42426</v>
      </c>
      <c r="C1417" s="3">
        <v>42441</v>
      </c>
      <c r="D1417" t="s">
        <v>98</v>
      </c>
      <c r="E1417" t="s">
        <v>38</v>
      </c>
      <c r="F1417" t="s">
        <v>22</v>
      </c>
      <c r="G1417" t="s">
        <v>14</v>
      </c>
      <c r="H1417" t="s">
        <v>15</v>
      </c>
      <c r="I1417" s="9">
        <v>4562</v>
      </c>
      <c r="J1417" s="9">
        <v>47.45</v>
      </c>
      <c r="K1417" s="9">
        <v>31.79</v>
      </c>
      <c r="L1417" s="9">
        <f>tbl_salesdata[[#This Row],[Units Sold]]*tbl_salesdata[[#This Row],[Unit Cost]]</f>
        <v>145025.98000000001</v>
      </c>
      <c r="M1417" s="9">
        <f>tbl_salesdata[[#This Row],[Units Sold]]*tbl_salesdata[[#This Row],[Unit Price]]</f>
        <v>216466.90000000002</v>
      </c>
      <c r="N1417" s="9">
        <f>tbl_salesdata[[#This Row],[Total Sales]]-tbl_salesdata[[#This Row],[Total Cost]]</f>
        <v>71440.920000000013</v>
      </c>
      <c r="O1417">
        <f>tbl_salesdata[[#This Row],[Ship Date]]-tbl_salesdata[[#This Row],[Order Date]]</f>
        <v>15</v>
      </c>
      <c r="P1417">
        <f>WEEKDAY(tbl_salesdata[[#This Row],[Order Date]],2)</f>
        <v>5</v>
      </c>
      <c r="Q1417" t="str">
        <f>TEXT(tbl_salesdata[[#This Row],[Order Date]],"dddd")</f>
        <v>Friday</v>
      </c>
      <c r="R1417" t="str">
        <f>IF(tbl_salesdata[[#This Row],[Weekdaynum]]&gt;5,"Yes","No")</f>
        <v>No</v>
      </c>
    </row>
    <row r="1418" spans="1:18" hidden="1" x14ac:dyDescent="0.35">
      <c r="A1418">
        <v>211278092</v>
      </c>
      <c r="B1418" s="3">
        <v>43737</v>
      </c>
      <c r="C1418" s="3">
        <v>43745</v>
      </c>
      <c r="D1418" t="s">
        <v>220</v>
      </c>
      <c r="E1418" t="s">
        <v>29</v>
      </c>
      <c r="F1418" t="s">
        <v>30</v>
      </c>
      <c r="G1418" t="s">
        <v>14</v>
      </c>
      <c r="H1418" t="s">
        <v>26</v>
      </c>
      <c r="I1418" s="9">
        <v>737</v>
      </c>
      <c r="J1418" s="9">
        <v>81.73</v>
      </c>
      <c r="K1418" s="9">
        <v>56.67</v>
      </c>
      <c r="L1418" s="9">
        <f>tbl_salesdata[[#This Row],[Units Sold]]*tbl_salesdata[[#This Row],[Unit Cost]]</f>
        <v>41765.79</v>
      </c>
      <c r="M1418" s="9">
        <f>tbl_salesdata[[#This Row],[Units Sold]]*tbl_salesdata[[#This Row],[Unit Price]]</f>
        <v>60235.01</v>
      </c>
      <c r="N1418" s="9">
        <f>tbl_salesdata[[#This Row],[Total Sales]]-tbl_salesdata[[#This Row],[Total Cost]]</f>
        <v>18469.22</v>
      </c>
      <c r="O1418">
        <f>tbl_salesdata[[#This Row],[Ship Date]]-tbl_salesdata[[#This Row],[Order Date]]</f>
        <v>8</v>
      </c>
      <c r="P1418">
        <f>WEEKDAY(tbl_salesdata[[#This Row],[Order Date]],2)</f>
        <v>7</v>
      </c>
      <c r="Q1418" t="str">
        <f>TEXT(tbl_salesdata[[#This Row],[Order Date]],"dddd")</f>
        <v>Sunday</v>
      </c>
      <c r="R1418" t="str">
        <f>IF(tbl_salesdata[[#This Row],[Weekdaynum]]&gt;5,"Yes","No")</f>
        <v>Yes</v>
      </c>
    </row>
    <row r="1419" spans="1:18" hidden="1" x14ac:dyDescent="0.35">
      <c r="A1419">
        <v>975823962</v>
      </c>
      <c r="B1419" s="3">
        <v>43170</v>
      </c>
      <c r="C1419" s="3">
        <v>43186</v>
      </c>
      <c r="D1419" t="s">
        <v>176</v>
      </c>
      <c r="E1419" t="s">
        <v>21</v>
      </c>
      <c r="F1419" t="s">
        <v>40</v>
      </c>
      <c r="G1419" t="s">
        <v>14</v>
      </c>
      <c r="H1419" t="s">
        <v>26</v>
      </c>
      <c r="I1419" s="9">
        <v>6850</v>
      </c>
      <c r="J1419" s="9">
        <v>651.21</v>
      </c>
      <c r="K1419" s="9">
        <v>524.96</v>
      </c>
      <c r="L1419" s="9">
        <f>tbl_salesdata[[#This Row],[Units Sold]]*tbl_salesdata[[#This Row],[Unit Cost]]</f>
        <v>3595976.0000000005</v>
      </c>
      <c r="M1419" s="9">
        <f>tbl_salesdata[[#This Row],[Units Sold]]*tbl_salesdata[[#This Row],[Unit Price]]</f>
        <v>4460788.5</v>
      </c>
      <c r="N1419" s="9">
        <f>tbl_salesdata[[#This Row],[Total Sales]]-tbl_salesdata[[#This Row],[Total Cost]]</f>
        <v>864812.49999999953</v>
      </c>
      <c r="O1419">
        <f>tbl_salesdata[[#This Row],[Ship Date]]-tbl_salesdata[[#This Row],[Order Date]]</f>
        <v>16</v>
      </c>
      <c r="P1419">
        <f>WEEKDAY(tbl_salesdata[[#This Row],[Order Date]],2)</f>
        <v>7</v>
      </c>
      <c r="Q1419" t="str">
        <f>TEXT(tbl_salesdata[[#This Row],[Order Date]],"dddd")</f>
        <v>Sunday</v>
      </c>
      <c r="R1419" t="str">
        <f>IF(tbl_salesdata[[#This Row],[Weekdaynum]]&gt;5,"Yes","No")</f>
        <v>Yes</v>
      </c>
    </row>
    <row r="1420" spans="1:18" hidden="1" x14ac:dyDescent="0.35">
      <c r="A1420">
        <v>860104024</v>
      </c>
      <c r="B1420" s="3">
        <v>43826</v>
      </c>
      <c r="C1420" s="3">
        <v>43832</v>
      </c>
      <c r="D1420" t="s">
        <v>135</v>
      </c>
      <c r="E1420" t="s">
        <v>21</v>
      </c>
      <c r="F1420" t="s">
        <v>42</v>
      </c>
      <c r="G1420" t="s">
        <v>18</v>
      </c>
      <c r="H1420" t="s">
        <v>15</v>
      </c>
      <c r="I1420" s="9">
        <v>2749</v>
      </c>
      <c r="J1420" s="9">
        <v>437.2</v>
      </c>
      <c r="K1420" s="9">
        <v>263.33</v>
      </c>
      <c r="L1420" s="9">
        <f>tbl_salesdata[[#This Row],[Units Sold]]*tbl_salesdata[[#This Row],[Unit Cost]]</f>
        <v>723894.16999999993</v>
      </c>
      <c r="M1420" s="9">
        <f>tbl_salesdata[[#This Row],[Units Sold]]*tbl_salesdata[[#This Row],[Unit Price]]</f>
        <v>1201862.8</v>
      </c>
      <c r="N1420" s="9">
        <f>tbl_salesdata[[#This Row],[Total Sales]]-tbl_salesdata[[#This Row],[Total Cost]]</f>
        <v>477968.63000000012</v>
      </c>
      <c r="O1420">
        <f>tbl_salesdata[[#This Row],[Ship Date]]-tbl_salesdata[[#This Row],[Order Date]]</f>
        <v>6</v>
      </c>
      <c r="P1420">
        <f>WEEKDAY(tbl_salesdata[[#This Row],[Order Date]],2)</f>
        <v>5</v>
      </c>
      <c r="Q1420" t="str">
        <f>TEXT(tbl_salesdata[[#This Row],[Order Date]],"dddd")</f>
        <v>Friday</v>
      </c>
      <c r="R1420" t="str">
        <f>IF(tbl_salesdata[[#This Row],[Weekdaynum]]&gt;5,"Yes","No")</f>
        <v>No</v>
      </c>
    </row>
    <row r="1421" spans="1:18" hidden="1" x14ac:dyDescent="0.35">
      <c r="A1421">
        <v>732917106</v>
      </c>
      <c r="B1421" s="3">
        <v>43279</v>
      </c>
      <c r="C1421" s="3">
        <v>43290</v>
      </c>
      <c r="D1421" t="s">
        <v>218</v>
      </c>
      <c r="E1421" t="s">
        <v>38</v>
      </c>
      <c r="F1421" t="s">
        <v>42</v>
      </c>
      <c r="G1421" t="s">
        <v>14</v>
      </c>
      <c r="H1421" t="s">
        <v>15</v>
      </c>
      <c r="I1421" s="9">
        <v>5313</v>
      </c>
      <c r="J1421" s="9">
        <v>437.2</v>
      </c>
      <c r="K1421" s="9">
        <v>263.33</v>
      </c>
      <c r="L1421" s="9">
        <f>tbl_salesdata[[#This Row],[Units Sold]]*tbl_salesdata[[#This Row],[Unit Cost]]</f>
        <v>1399072.2899999998</v>
      </c>
      <c r="M1421" s="9">
        <f>tbl_salesdata[[#This Row],[Units Sold]]*tbl_salesdata[[#This Row],[Unit Price]]</f>
        <v>2322843.6</v>
      </c>
      <c r="N1421" s="9">
        <f>tbl_salesdata[[#This Row],[Total Sales]]-tbl_salesdata[[#This Row],[Total Cost]]</f>
        <v>923771.31000000029</v>
      </c>
      <c r="O1421">
        <f>tbl_salesdata[[#This Row],[Ship Date]]-tbl_salesdata[[#This Row],[Order Date]]</f>
        <v>11</v>
      </c>
      <c r="P1421">
        <f>WEEKDAY(tbl_salesdata[[#This Row],[Order Date]],2)</f>
        <v>4</v>
      </c>
      <c r="Q1421" t="str">
        <f>TEXT(tbl_salesdata[[#This Row],[Order Date]],"dddd")</f>
        <v>Thursday</v>
      </c>
      <c r="R1421" t="str">
        <f>IF(tbl_salesdata[[#This Row],[Weekdaynum]]&gt;5,"Yes","No")</f>
        <v>No</v>
      </c>
    </row>
    <row r="1422" spans="1:18" hidden="1" x14ac:dyDescent="0.35">
      <c r="A1422">
        <v>183374536</v>
      </c>
      <c r="B1422" s="3">
        <v>44756</v>
      </c>
      <c r="C1422" s="3">
        <v>44776</v>
      </c>
      <c r="D1422" t="s">
        <v>90</v>
      </c>
      <c r="E1422" t="s">
        <v>38</v>
      </c>
      <c r="F1422" t="s">
        <v>25</v>
      </c>
      <c r="G1422" t="s">
        <v>14</v>
      </c>
      <c r="H1422" t="s">
        <v>26</v>
      </c>
      <c r="I1422" s="9">
        <v>3455</v>
      </c>
      <c r="J1422" s="9">
        <v>205.7</v>
      </c>
      <c r="K1422" s="9">
        <v>117.11</v>
      </c>
      <c r="L1422" s="9">
        <f>tbl_salesdata[[#This Row],[Units Sold]]*tbl_salesdata[[#This Row],[Unit Cost]]</f>
        <v>404615.05</v>
      </c>
      <c r="M1422" s="9">
        <f>tbl_salesdata[[#This Row],[Units Sold]]*tbl_salesdata[[#This Row],[Unit Price]]</f>
        <v>710693.5</v>
      </c>
      <c r="N1422" s="9">
        <f>tbl_salesdata[[#This Row],[Total Sales]]-tbl_salesdata[[#This Row],[Total Cost]]</f>
        <v>306078.45</v>
      </c>
      <c r="O1422">
        <f>tbl_salesdata[[#This Row],[Ship Date]]-tbl_salesdata[[#This Row],[Order Date]]</f>
        <v>20</v>
      </c>
      <c r="P1422">
        <f>WEEKDAY(tbl_salesdata[[#This Row],[Order Date]],2)</f>
        <v>4</v>
      </c>
      <c r="Q1422" t="str">
        <f>TEXT(tbl_salesdata[[#This Row],[Order Date]],"dddd")</f>
        <v>Thursday</v>
      </c>
      <c r="R1422" t="str">
        <f>IF(tbl_salesdata[[#This Row],[Weekdaynum]]&gt;5,"Yes","No")</f>
        <v>No</v>
      </c>
    </row>
    <row r="1423" spans="1:18" hidden="1" x14ac:dyDescent="0.35">
      <c r="A1423">
        <v>670900142</v>
      </c>
      <c r="B1423" s="3">
        <v>42722</v>
      </c>
      <c r="C1423" s="3">
        <v>42727</v>
      </c>
      <c r="D1423" t="s">
        <v>167</v>
      </c>
      <c r="E1423" t="s">
        <v>38</v>
      </c>
      <c r="F1423" t="s">
        <v>13</v>
      </c>
      <c r="G1423" t="s">
        <v>18</v>
      </c>
      <c r="H1423" t="s">
        <v>19</v>
      </c>
      <c r="I1423" s="9">
        <v>3116</v>
      </c>
      <c r="J1423" s="9">
        <v>255.28</v>
      </c>
      <c r="K1423" s="9">
        <v>159.41999999999999</v>
      </c>
      <c r="L1423" s="9">
        <f>tbl_salesdata[[#This Row],[Units Sold]]*tbl_salesdata[[#This Row],[Unit Cost]]</f>
        <v>496752.72</v>
      </c>
      <c r="M1423" s="9">
        <f>tbl_salesdata[[#This Row],[Units Sold]]*tbl_salesdata[[#This Row],[Unit Price]]</f>
        <v>795452.48</v>
      </c>
      <c r="N1423" s="9">
        <f>tbl_salesdata[[#This Row],[Total Sales]]-tbl_salesdata[[#This Row],[Total Cost]]</f>
        <v>298699.76</v>
      </c>
      <c r="O1423">
        <f>tbl_salesdata[[#This Row],[Ship Date]]-tbl_salesdata[[#This Row],[Order Date]]</f>
        <v>5</v>
      </c>
      <c r="P1423">
        <f>WEEKDAY(tbl_salesdata[[#This Row],[Order Date]],2)</f>
        <v>7</v>
      </c>
      <c r="Q1423" t="str">
        <f>TEXT(tbl_salesdata[[#This Row],[Order Date]],"dddd")</f>
        <v>Sunday</v>
      </c>
      <c r="R1423" t="str">
        <f>IF(tbl_salesdata[[#This Row],[Weekdaynum]]&gt;5,"Yes","No")</f>
        <v>Yes</v>
      </c>
    </row>
    <row r="1424" spans="1:18" hidden="1" x14ac:dyDescent="0.35">
      <c r="A1424">
        <v>575230252</v>
      </c>
      <c r="B1424" s="3">
        <v>44494</v>
      </c>
      <c r="C1424" s="3">
        <v>44509</v>
      </c>
      <c r="D1424" t="s">
        <v>81</v>
      </c>
      <c r="E1424" t="s">
        <v>32</v>
      </c>
      <c r="F1424" t="s">
        <v>47</v>
      </c>
      <c r="G1424" t="s">
        <v>14</v>
      </c>
      <c r="H1424" t="s">
        <v>26</v>
      </c>
      <c r="I1424" s="9">
        <v>2269</v>
      </c>
      <c r="J1424" s="9">
        <v>421.89</v>
      </c>
      <c r="K1424" s="9">
        <v>364.69</v>
      </c>
      <c r="L1424" s="9">
        <f>tbl_salesdata[[#This Row],[Units Sold]]*tbl_salesdata[[#This Row],[Unit Cost]]</f>
        <v>827481.61</v>
      </c>
      <c r="M1424" s="9">
        <f>tbl_salesdata[[#This Row],[Units Sold]]*tbl_salesdata[[#This Row],[Unit Price]]</f>
        <v>957268.40999999992</v>
      </c>
      <c r="N1424" s="9">
        <f>tbl_salesdata[[#This Row],[Total Sales]]-tbl_salesdata[[#This Row],[Total Cost]]</f>
        <v>129786.79999999993</v>
      </c>
      <c r="O1424">
        <f>tbl_salesdata[[#This Row],[Ship Date]]-tbl_salesdata[[#This Row],[Order Date]]</f>
        <v>15</v>
      </c>
      <c r="P1424">
        <f>WEEKDAY(tbl_salesdata[[#This Row],[Order Date]],2)</f>
        <v>1</v>
      </c>
      <c r="Q1424" t="str">
        <f>TEXT(tbl_salesdata[[#This Row],[Order Date]],"dddd")</f>
        <v>Monday</v>
      </c>
      <c r="R1424" t="str">
        <f>IF(tbl_salesdata[[#This Row],[Weekdaynum]]&gt;5,"Yes","No")</f>
        <v>No</v>
      </c>
    </row>
    <row r="1425" spans="1:18" hidden="1" x14ac:dyDescent="0.35">
      <c r="A1425">
        <v>146413695</v>
      </c>
      <c r="B1425" s="3">
        <v>42313</v>
      </c>
      <c r="C1425" s="3">
        <v>42326</v>
      </c>
      <c r="D1425" t="s">
        <v>16</v>
      </c>
      <c r="E1425" t="s">
        <v>12</v>
      </c>
      <c r="F1425" t="s">
        <v>40</v>
      </c>
      <c r="G1425" t="s">
        <v>18</v>
      </c>
      <c r="H1425" t="s">
        <v>34</v>
      </c>
      <c r="I1425" s="9">
        <v>5921</v>
      </c>
      <c r="J1425" s="9">
        <v>651.21</v>
      </c>
      <c r="K1425" s="9">
        <v>524.96</v>
      </c>
      <c r="L1425" s="9">
        <f>tbl_salesdata[[#This Row],[Units Sold]]*tbl_salesdata[[#This Row],[Unit Cost]]</f>
        <v>3108288.16</v>
      </c>
      <c r="M1425" s="9">
        <f>tbl_salesdata[[#This Row],[Units Sold]]*tbl_salesdata[[#This Row],[Unit Price]]</f>
        <v>3855814.41</v>
      </c>
      <c r="N1425" s="9">
        <f>tbl_salesdata[[#This Row],[Total Sales]]-tbl_salesdata[[#This Row],[Total Cost]]</f>
        <v>747526.25</v>
      </c>
      <c r="O1425">
        <f>tbl_salesdata[[#This Row],[Ship Date]]-tbl_salesdata[[#This Row],[Order Date]]</f>
        <v>13</v>
      </c>
      <c r="P1425">
        <f>WEEKDAY(tbl_salesdata[[#This Row],[Order Date]],2)</f>
        <v>4</v>
      </c>
      <c r="Q1425" t="str">
        <f>TEXT(tbl_salesdata[[#This Row],[Order Date]],"dddd")</f>
        <v>Thursday</v>
      </c>
      <c r="R1425" t="str">
        <f>IF(tbl_salesdata[[#This Row],[Weekdaynum]]&gt;5,"Yes","No")</f>
        <v>No</v>
      </c>
    </row>
    <row r="1426" spans="1:18" hidden="1" x14ac:dyDescent="0.35">
      <c r="A1426">
        <v>154811799</v>
      </c>
      <c r="B1426" s="3">
        <v>43467</v>
      </c>
      <c r="C1426" s="3">
        <v>43487</v>
      </c>
      <c r="D1426" t="s">
        <v>132</v>
      </c>
      <c r="E1426" t="s">
        <v>38</v>
      </c>
      <c r="F1426" t="s">
        <v>56</v>
      </c>
      <c r="G1426" t="s">
        <v>18</v>
      </c>
      <c r="H1426" t="s">
        <v>26</v>
      </c>
      <c r="I1426" s="9">
        <v>1106</v>
      </c>
      <c r="J1426" s="9">
        <v>9.33</v>
      </c>
      <c r="K1426" s="9">
        <v>6.92</v>
      </c>
      <c r="L1426" s="9">
        <f>tbl_salesdata[[#This Row],[Units Sold]]*tbl_salesdata[[#This Row],[Unit Cost]]</f>
        <v>7653.5199999999995</v>
      </c>
      <c r="M1426" s="9">
        <f>tbl_salesdata[[#This Row],[Units Sold]]*tbl_salesdata[[#This Row],[Unit Price]]</f>
        <v>10318.98</v>
      </c>
      <c r="N1426" s="9">
        <f>tbl_salesdata[[#This Row],[Total Sales]]-tbl_salesdata[[#This Row],[Total Cost]]</f>
        <v>2665.46</v>
      </c>
      <c r="O1426">
        <f>tbl_salesdata[[#This Row],[Ship Date]]-tbl_salesdata[[#This Row],[Order Date]]</f>
        <v>20</v>
      </c>
      <c r="P1426">
        <f>WEEKDAY(tbl_salesdata[[#This Row],[Order Date]],2)</f>
        <v>3</v>
      </c>
      <c r="Q1426" t="str">
        <f>TEXT(tbl_salesdata[[#This Row],[Order Date]],"dddd")</f>
        <v>Wednesday</v>
      </c>
      <c r="R1426" t="str">
        <f>IF(tbl_salesdata[[#This Row],[Weekdaynum]]&gt;5,"Yes","No")</f>
        <v>No</v>
      </c>
    </row>
    <row r="1427" spans="1:18" hidden="1" x14ac:dyDescent="0.35">
      <c r="A1427">
        <v>541098392</v>
      </c>
      <c r="B1427" s="3">
        <v>43403</v>
      </c>
      <c r="C1427" s="3">
        <v>43407</v>
      </c>
      <c r="D1427" t="s">
        <v>190</v>
      </c>
      <c r="E1427" t="s">
        <v>38</v>
      </c>
      <c r="F1427" t="s">
        <v>76</v>
      </c>
      <c r="G1427" t="s">
        <v>14</v>
      </c>
      <c r="H1427" t="s">
        <v>19</v>
      </c>
      <c r="I1427" s="9">
        <v>1893</v>
      </c>
      <c r="J1427" s="9">
        <v>668.27</v>
      </c>
      <c r="K1427" s="9">
        <v>502.54</v>
      </c>
      <c r="L1427" s="9">
        <f>tbl_salesdata[[#This Row],[Units Sold]]*tbl_salesdata[[#This Row],[Unit Cost]]</f>
        <v>951308.22000000009</v>
      </c>
      <c r="M1427" s="9">
        <f>tbl_salesdata[[#This Row],[Units Sold]]*tbl_salesdata[[#This Row],[Unit Price]]</f>
        <v>1265035.1099999999</v>
      </c>
      <c r="N1427" s="9">
        <f>tbl_salesdata[[#This Row],[Total Sales]]-tbl_salesdata[[#This Row],[Total Cost]]</f>
        <v>313726.88999999978</v>
      </c>
      <c r="O1427">
        <f>tbl_salesdata[[#This Row],[Ship Date]]-tbl_salesdata[[#This Row],[Order Date]]</f>
        <v>4</v>
      </c>
      <c r="P1427">
        <f>WEEKDAY(tbl_salesdata[[#This Row],[Order Date]],2)</f>
        <v>2</v>
      </c>
      <c r="Q1427" t="str">
        <f>TEXT(tbl_salesdata[[#This Row],[Order Date]],"dddd")</f>
        <v>Tuesday</v>
      </c>
      <c r="R1427" t="str">
        <f>IF(tbl_salesdata[[#This Row],[Weekdaynum]]&gt;5,"Yes","No")</f>
        <v>No</v>
      </c>
    </row>
    <row r="1428" spans="1:18" hidden="1" x14ac:dyDescent="0.35">
      <c r="A1428">
        <v>866259801</v>
      </c>
      <c r="B1428" s="3">
        <v>44262</v>
      </c>
      <c r="C1428" s="3">
        <v>44277</v>
      </c>
      <c r="D1428" t="s">
        <v>148</v>
      </c>
      <c r="E1428" t="s">
        <v>24</v>
      </c>
      <c r="F1428" t="s">
        <v>13</v>
      </c>
      <c r="G1428" t="s">
        <v>14</v>
      </c>
      <c r="H1428" t="s">
        <v>15</v>
      </c>
      <c r="I1428" s="9">
        <v>4380</v>
      </c>
      <c r="J1428" s="9">
        <v>255.28</v>
      </c>
      <c r="K1428" s="9">
        <v>159.41999999999999</v>
      </c>
      <c r="L1428" s="9">
        <f>tbl_salesdata[[#This Row],[Units Sold]]*tbl_salesdata[[#This Row],[Unit Cost]]</f>
        <v>698259.6</v>
      </c>
      <c r="M1428" s="9">
        <f>tbl_salesdata[[#This Row],[Units Sold]]*tbl_salesdata[[#This Row],[Unit Price]]</f>
        <v>1118126.3999999999</v>
      </c>
      <c r="N1428" s="9">
        <f>tbl_salesdata[[#This Row],[Total Sales]]-tbl_salesdata[[#This Row],[Total Cost]]</f>
        <v>419866.79999999993</v>
      </c>
      <c r="O1428">
        <f>tbl_salesdata[[#This Row],[Ship Date]]-tbl_salesdata[[#This Row],[Order Date]]</f>
        <v>15</v>
      </c>
      <c r="P1428">
        <f>WEEKDAY(tbl_salesdata[[#This Row],[Order Date]],2)</f>
        <v>7</v>
      </c>
      <c r="Q1428" t="str">
        <f>TEXT(tbl_salesdata[[#This Row],[Order Date]],"dddd")</f>
        <v>Sunday</v>
      </c>
      <c r="R1428" t="str">
        <f>IF(tbl_salesdata[[#This Row],[Weekdaynum]]&gt;5,"Yes","No")</f>
        <v>Yes</v>
      </c>
    </row>
    <row r="1429" spans="1:18" hidden="1" x14ac:dyDescent="0.35">
      <c r="A1429">
        <v>761594855</v>
      </c>
      <c r="B1429" s="3">
        <v>44538</v>
      </c>
      <c r="C1429" s="3">
        <v>44546</v>
      </c>
      <c r="D1429" t="s">
        <v>23</v>
      </c>
      <c r="E1429" t="s">
        <v>24</v>
      </c>
      <c r="F1429" t="s">
        <v>33</v>
      </c>
      <c r="G1429" t="s">
        <v>18</v>
      </c>
      <c r="H1429" t="s">
        <v>19</v>
      </c>
      <c r="I1429" s="9">
        <v>1697</v>
      </c>
      <c r="J1429" s="9">
        <v>109.28</v>
      </c>
      <c r="K1429" s="9">
        <v>35.840000000000003</v>
      </c>
      <c r="L1429" s="9">
        <f>tbl_salesdata[[#This Row],[Units Sold]]*tbl_salesdata[[#This Row],[Unit Cost]]</f>
        <v>60820.480000000003</v>
      </c>
      <c r="M1429" s="9">
        <f>tbl_salesdata[[#This Row],[Units Sold]]*tbl_salesdata[[#This Row],[Unit Price]]</f>
        <v>185448.16</v>
      </c>
      <c r="N1429" s="9">
        <f>tbl_salesdata[[#This Row],[Total Sales]]-tbl_salesdata[[#This Row],[Total Cost]]</f>
        <v>124627.68</v>
      </c>
      <c r="O1429">
        <f>tbl_salesdata[[#This Row],[Ship Date]]-tbl_salesdata[[#This Row],[Order Date]]</f>
        <v>8</v>
      </c>
      <c r="P1429">
        <f>WEEKDAY(tbl_salesdata[[#This Row],[Order Date]],2)</f>
        <v>3</v>
      </c>
      <c r="Q1429" t="str">
        <f>TEXT(tbl_salesdata[[#This Row],[Order Date]],"dddd")</f>
        <v>Wednesday</v>
      </c>
      <c r="R1429" t="str">
        <f>IF(tbl_salesdata[[#This Row],[Weekdaynum]]&gt;5,"Yes","No")</f>
        <v>No</v>
      </c>
    </row>
    <row r="1430" spans="1:18" hidden="1" x14ac:dyDescent="0.35">
      <c r="A1430">
        <v>378714883</v>
      </c>
      <c r="B1430" s="3">
        <v>44151</v>
      </c>
      <c r="C1430" s="3">
        <v>44159</v>
      </c>
      <c r="D1430" t="s">
        <v>60</v>
      </c>
      <c r="E1430" t="s">
        <v>21</v>
      </c>
      <c r="F1430" t="s">
        <v>42</v>
      </c>
      <c r="G1430" t="s">
        <v>18</v>
      </c>
      <c r="H1430" t="s">
        <v>15</v>
      </c>
      <c r="I1430" s="9">
        <v>9005</v>
      </c>
      <c r="J1430" s="9">
        <v>437.2</v>
      </c>
      <c r="K1430" s="9">
        <v>263.33</v>
      </c>
      <c r="L1430" s="9">
        <f>tbl_salesdata[[#This Row],[Units Sold]]*tbl_salesdata[[#This Row],[Unit Cost]]</f>
        <v>2371286.65</v>
      </c>
      <c r="M1430" s="9">
        <f>tbl_salesdata[[#This Row],[Units Sold]]*tbl_salesdata[[#This Row],[Unit Price]]</f>
        <v>3936986</v>
      </c>
      <c r="N1430" s="9">
        <f>tbl_salesdata[[#This Row],[Total Sales]]-tbl_salesdata[[#This Row],[Total Cost]]</f>
        <v>1565699.35</v>
      </c>
      <c r="O1430">
        <f>tbl_salesdata[[#This Row],[Ship Date]]-tbl_salesdata[[#This Row],[Order Date]]</f>
        <v>8</v>
      </c>
      <c r="P1430">
        <f>WEEKDAY(tbl_salesdata[[#This Row],[Order Date]],2)</f>
        <v>1</v>
      </c>
      <c r="Q1430" t="str">
        <f>TEXT(tbl_salesdata[[#This Row],[Order Date]],"dddd")</f>
        <v>Monday</v>
      </c>
      <c r="R1430" t="str">
        <f>IF(tbl_salesdata[[#This Row],[Weekdaynum]]&gt;5,"Yes","No")</f>
        <v>No</v>
      </c>
    </row>
    <row r="1431" spans="1:18" hidden="1" x14ac:dyDescent="0.35">
      <c r="A1431">
        <v>839543712</v>
      </c>
      <c r="B1431" s="3">
        <v>43336</v>
      </c>
      <c r="C1431" s="3">
        <v>43345</v>
      </c>
      <c r="D1431" t="s">
        <v>96</v>
      </c>
      <c r="E1431" t="s">
        <v>29</v>
      </c>
      <c r="F1431" t="s">
        <v>30</v>
      </c>
      <c r="G1431" t="s">
        <v>14</v>
      </c>
      <c r="H1431" t="s">
        <v>34</v>
      </c>
      <c r="I1431" s="9">
        <v>8496</v>
      </c>
      <c r="J1431" s="9">
        <v>81.73</v>
      </c>
      <c r="K1431" s="9">
        <v>56.67</v>
      </c>
      <c r="L1431" s="9">
        <f>tbl_salesdata[[#This Row],[Units Sold]]*tbl_salesdata[[#This Row],[Unit Cost]]</f>
        <v>481468.32</v>
      </c>
      <c r="M1431" s="9">
        <f>tbl_salesdata[[#This Row],[Units Sold]]*tbl_salesdata[[#This Row],[Unit Price]]</f>
        <v>694378.08000000007</v>
      </c>
      <c r="N1431" s="9">
        <f>tbl_salesdata[[#This Row],[Total Sales]]-tbl_salesdata[[#This Row],[Total Cost]]</f>
        <v>212909.76000000007</v>
      </c>
      <c r="O1431">
        <f>tbl_salesdata[[#This Row],[Ship Date]]-tbl_salesdata[[#This Row],[Order Date]]</f>
        <v>9</v>
      </c>
      <c r="P1431">
        <f>WEEKDAY(tbl_salesdata[[#This Row],[Order Date]],2)</f>
        <v>5</v>
      </c>
      <c r="Q1431" t="str">
        <f>TEXT(tbl_salesdata[[#This Row],[Order Date]],"dddd")</f>
        <v>Friday</v>
      </c>
      <c r="R1431" t="str">
        <f>IF(tbl_salesdata[[#This Row],[Weekdaynum]]&gt;5,"Yes","No")</f>
        <v>No</v>
      </c>
    </row>
    <row r="1432" spans="1:18" hidden="1" x14ac:dyDescent="0.35">
      <c r="A1432">
        <v>186317670</v>
      </c>
      <c r="B1432" s="3">
        <v>44334</v>
      </c>
      <c r="C1432" s="3">
        <v>44340</v>
      </c>
      <c r="D1432" t="s">
        <v>23</v>
      </c>
      <c r="E1432" t="s">
        <v>24</v>
      </c>
      <c r="F1432" t="s">
        <v>22</v>
      </c>
      <c r="G1432" t="s">
        <v>14</v>
      </c>
      <c r="H1432" t="s">
        <v>15</v>
      </c>
      <c r="I1432" s="9">
        <v>4394</v>
      </c>
      <c r="J1432" s="9">
        <v>47.45</v>
      </c>
      <c r="K1432" s="9">
        <v>31.79</v>
      </c>
      <c r="L1432" s="9">
        <f>tbl_salesdata[[#This Row],[Units Sold]]*tbl_salesdata[[#This Row],[Unit Cost]]</f>
        <v>139685.26</v>
      </c>
      <c r="M1432" s="9">
        <f>tbl_salesdata[[#This Row],[Units Sold]]*tbl_salesdata[[#This Row],[Unit Price]]</f>
        <v>208495.30000000002</v>
      </c>
      <c r="N1432" s="9">
        <f>tbl_salesdata[[#This Row],[Total Sales]]-tbl_salesdata[[#This Row],[Total Cost]]</f>
        <v>68810.040000000008</v>
      </c>
      <c r="O1432">
        <f>tbl_salesdata[[#This Row],[Ship Date]]-tbl_salesdata[[#This Row],[Order Date]]</f>
        <v>6</v>
      </c>
      <c r="P1432">
        <f>WEEKDAY(tbl_salesdata[[#This Row],[Order Date]],2)</f>
        <v>2</v>
      </c>
      <c r="Q1432" t="str">
        <f>TEXT(tbl_salesdata[[#This Row],[Order Date]],"dddd")</f>
        <v>Tuesday</v>
      </c>
      <c r="R1432" t="str">
        <f>IF(tbl_salesdata[[#This Row],[Weekdaynum]]&gt;5,"Yes","No")</f>
        <v>No</v>
      </c>
    </row>
    <row r="1433" spans="1:18" hidden="1" x14ac:dyDescent="0.35">
      <c r="A1433">
        <v>131585586</v>
      </c>
      <c r="B1433" s="3">
        <v>42807</v>
      </c>
      <c r="C1433" s="3">
        <v>42808</v>
      </c>
      <c r="D1433" t="s">
        <v>165</v>
      </c>
      <c r="E1433" t="s">
        <v>21</v>
      </c>
      <c r="F1433" t="s">
        <v>30</v>
      </c>
      <c r="G1433" t="s">
        <v>18</v>
      </c>
      <c r="H1433" t="s">
        <v>19</v>
      </c>
      <c r="I1433" s="9">
        <v>7954</v>
      </c>
      <c r="J1433" s="9">
        <v>81.73</v>
      </c>
      <c r="K1433" s="9">
        <v>56.67</v>
      </c>
      <c r="L1433" s="9">
        <f>tbl_salesdata[[#This Row],[Units Sold]]*tbl_salesdata[[#This Row],[Unit Cost]]</f>
        <v>450753.18</v>
      </c>
      <c r="M1433" s="9">
        <f>tbl_salesdata[[#This Row],[Units Sold]]*tbl_salesdata[[#This Row],[Unit Price]]</f>
        <v>650080.42000000004</v>
      </c>
      <c r="N1433" s="9">
        <f>tbl_salesdata[[#This Row],[Total Sales]]-tbl_salesdata[[#This Row],[Total Cost]]</f>
        <v>199327.24000000005</v>
      </c>
      <c r="O1433">
        <f>tbl_salesdata[[#This Row],[Ship Date]]-tbl_salesdata[[#This Row],[Order Date]]</f>
        <v>1</v>
      </c>
      <c r="P1433">
        <f>WEEKDAY(tbl_salesdata[[#This Row],[Order Date]],2)</f>
        <v>1</v>
      </c>
      <c r="Q1433" t="str">
        <f>TEXT(tbl_salesdata[[#This Row],[Order Date]],"dddd")</f>
        <v>Monday</v>
      </c>
      <c r="R1433" t="str">
        <f>IF(tbl_salesdata[[#This Row],[Weekdaynum]]&gt;5,"Yes","No")</f>
        <v>No</v>
      </c>
    </row>
    <row r="1434" spans="1:18" hidden="1" x14ac:dyDescent="0.35">
      <c r="A1434">
        <v>208208787</v>
      </c>
      <c r="B1434" s="3">
        <v>42738</v>
      </c>
      <c r="C1434" s="3">
        <v>42746</v>
      </c>
      <c r="D1434" t="s">
        <v>93</v>
      </c>
      <c r="E1434" t="s">
        <v>29</v>
      </c>
      <c r="F1434" t="s">
        <v>56</v>
      </c>
      <c r="G1434" t="s">
        <v>18</v>
      </c>
      <c r="H1434" t="s">
        <v>19</v>
      </c>
      <c r="I1434" s="9">
        <v>2462</v>
      </c>
      <c r="J1434" s="9">
        <v>9.33</v>
      </c>
      <c r="K1434" s="9">
        <v>6.92</v>
      </c>
      <c r="L1434" s="9">
        <f>tbl_salesdata[[#This Row],[Units Sold]]*tbl_salesdata[[#This Row],[Unit Cost]]</f>
        <v>17037.04</v>
      </c>
      <c r="M1434" s="9">
        <f>tbl_salesdata[[#This Row],[Units Sold]]*tbl_salesdata[[#This Row],[Unit Price]]</f>
        <v>22970.46</v>
      </c>
      <c r="N1434" s="9">
        <f>tbl_salesdata[[#This Row],[Total Sales]]-tbl_salesdata[[#This Row],[Total Cost]]</f>
        <v>5933.4199999999983</v>
      </c>
      <c r="O1434">
        <f>tbl_salesdata[[#This Row],[Ship Date]]-tbl_salesdata[[#This Row],[Order Date]]</f>
        <v>8</v>
      </c>
      <c r="P1434">
        <f>WEEKDAY(tbl_salesdata[[#This Row],[Order Date]],2)</f>
        <v>2</v>
      </c>
      <c r="Q1434" t="str">
        <f>TEXT(tbl_salesdata[[#This Row],[Order Date]],"dddd")</f>
        <v>Tuesday</v>
      </c>
      <c r="R1434" t="str">
        <f>IF(tbl_salesdata[[#This Row],[Weekdaynum]]&gt;5,"Yes","No")</f>
        <v>No</v>
      </c>
    </row>
    <row r="1435" spans="1:18" hidden="1" x14ac:dyDescent="0.35">
      <c r="A1435">
        <v>919361102</v>
      </c>
      <c r="B1435" s="3">
        <v>42264</v>
      </c>
      <c r="C1435" s="3">
        <v>42266</v>
      </c>
      <c r="D1435" t="s">
        <v>148</v>
      </c>
      <c r="E1435" t="s">
        <v>24</v>
      </c>
      <c r="F1435" t="s">
        <v>13</v>
      </c>
      <c r="G1435" t="s">
        <v>18</v>
      </c>
      <c r="H1435" t="s">
        <v>15</v>
      </c>
      <c r="I1435" s="9">
        <v>8235</v>
      </c>
      <c r="J1435" s="9">
        <v>255.28</v>
      </c>
      <c r="K1435" s="9">
        <v>159.41999999999999</v>
      </c>
      <c r="L1435" s="9">
        <f>tbl_salesdata[[#This Row],[Units Sold]]*tbl_salesdata[[#This Row],[Unit Cost]]</f>
        <v>1312823.7</v>
      </c>
      <c r="M1435" s="9">
        <f>tbl_salesdata[[#This Row],[Units Sold]]*tbl_salesdata[[#This Row],[Unit Price]]</f>
        <v>2102230.7999999998</v>
      </c>
      <c r="N1435" s="9">
        <f>tbl_salesdata[[#This Row],[Total Sales]]-tbl_salesdata[[#This Row],[Total Cost]]</f>
        <v>789407.09999999986</v>
      </c>
      <c r="O1435">
        <f>tbl_salesdata[[#This Row],[Ship Date]]-tbl_salesdata[[#This Row],[Order Date]]</f>
        <v>2</v>
      </c>
      <c r="P1435">
        <f>WEEKDAY(tbl_salesdata[[#This Row],[Order Date]],2)</f>
        <v>4</v>
      </c>
      <c r="Q1435" t="str">
        <f>TEXT(tbl_salesdata[[#This Row],[Order Date]],"dddd")</f>
        <v>Thursday</v>
      </c>
      <c r="R1435" t="str">
        <f>IF(tbl_salesdata[[#This Row],[Weekdaynum]]&gt;5,"Yes","No")</f>
        <v>No</v>
      </c>
    </row>
    <row r="1436" spans="1:18" x14ac:dyDescent="0.35">
      <c r="A1436">
        <v>886306846</v>
      </c>
      <c r="B1436" s="3">
        <v>43729</v>
      </c>
      <c r="C1436" s="3">
        <v>43750</v>
      </c>
      <c r="D1436" t="s">
        <v>98</v>
      </c>
      <c r="E1436" t="s">
        <v>38</v>
      </c>
      <c r="F1436" t="s">
        <v>13</v>
      </c>
      <c r="G1436" t="s">
        <v>14</v>
      </c>
      <c r="H1436" t="s">
        <v>34</v>
      </c>
      <c r="I1436" s="9">
        <v>6746</v>
      </c>
      <c r="J1436" s="9">
        <v>255.28</v>
      </c>
      <c r="K1436" s="9">
        <v>159.41999999999999</v>
      </c>
      <c r="L1436" s="9">
        <f>tbl_salesdata[[#This Row],[Units Sold]]*tbl_salesdata[[#This Row],[Unit Cost]]</f>
        <v>1075447.3199999998</v>
      </c>
      <c r="M1436" s="9">
        <f>tbl_salesdata[[#This Row],[Units Sold]]*tbl_salesdata[[#This Row],[Unit Price]]</f>
        <v>1722118.8800000001</v>
      </c>
      <c r="N1436" s="9">
        <f>tbl_salesdata[[#This Row],[Total Sales]]-tbl_salesdata[[#This Row],[Total Cost]]</f>
        <v>646671.56000000029</v>
      </c>
      <c r="O1436">
        <f>tbl_salesdata[[#This Row],[Ship Date]]-tbl_salesdata[[#This Row],[Order Date]]</f>
        <v>21</v>
      </c>
      <c r="P1436">
        <f>WEEKDAY(tbl_salesdata[[#This Row],[Order Date]],2)</f>
        <v>6</v>
      </c>
      <c r="Q1436" t="str">
        <f>TEXT(tbl_salesdata[[#This Row],[Order Date]],"dddd")</f>
        <v>Saturday</v>
      </c>
      <c r="R1436" t="str">
        <f>IF(tbl_salesdata[[#This Row],[Weekdaynum]]&gt;5,"Yes","No")</f>
        <v>Yes</v>
      </c>
    </row>
    <row r="1437" spans="1:18" hidden="1" x14ac:dyDescent="0.35">
      <c r="A1437">
        <v>309510886</v>
      </c>
      <c r="B1437" s="3">
        <v>42288</v>
      </c>
      <c r="C1437" s="3">
        <v>42307</v>
      </c>
      <c r="D1437" t="s">
        <v>151</v>
      </c>
      <c r="E1437" t="s">
        <v>32</v>
      </c>
      <c r="F1437" t="s">
        <v>22</v>
      </c>
      <c r="G1437" t="s">
        <v>18</v>
      </c>
      <c r="H1437" t="s">
        <v>26</v>
      </c>
      <c r="I1437" s="9">
        <v>4</v>
      </c>
      <c r="J1437" s="9">
        <v>47.45</v>
      </c>
      <c r="K1437" s="9">
        <v>31.79</v>
      </c>
      <c r="L1437" s="9">
        <f>tbl_salesdata[[#This Row],[Units Sold]]*tbl_salesdata[[#This Row],[Unit Cost]]</f>
        <v>127.16</v>
      </c>
      <c r="M1437" s="9">
        <f>tbl_salesdata[[#This Row],[Units Sold]]*tbl_salesdata[[#This Row],[Unit Price]]</f>
        <v>189.8</v>
      </c>
      <c r="N1437" s="9">
        <f>tbl_salesdata[[#This Row],[Total Sales]]-tbl_salesdata[[#This Row],[Total Cost]]</f>
        <v>62.640000000000015</v>
      </c>
      <c r="O1437">
        <f>tbl_salesdata[[#This Row],[Ship Date]]-tbl_salesdata[[#This Row],[Order Date]]</f>
        <v>19</v>
      </c>
      <c r="P1437">
        <f>WEEKDAY(tbl_salesdata[[#This Row],[Order Date]],2)</f>
        <v>7</v>
      </c>
      <c r="Q1437" t="str">
        <f>TEXT(tbl_salesdata[[#This Row],[Order Date]],"dddd")</f>
        <v>Sunday</v>
      </c>
      <c r="R1437" t="str">
        <f>IF(tbl_salesdata[[#This Row],[Weekdaynum]]&gt;5,"Yes","No")</f>
        <v>Yes</v>
      </c>
    </row>
    <row r="1438" spans="1:18" hidden="1" x14ac:dyDescent="0.35">
      <c r="A1438">
        <v>796418511</v>
      </c>
      <c r="B1438" s="3">
        <v>42778</v>
      </c>
      <c r="C1438" s="3">
        <v>42788</v>
      </c>
      <c r="D1438" t="s">
        <v>175</v>
      </c>
      <c r="E1438" t="s">
        <v>21</v>
      </c>
      <c r="F1438" t="s">
        <v>47</v>
      </c>
      <c r="G1438" t="s">
        <v>14</v>
      </c>
      <c r="H1438" t="s">
        <v>26</v>
      </c>
      <c r="I1438" s="9">
        <v>6791</v>
      </c>
      <c r="J1438" s="9">
        <v>421.89</v>
      </c>
      <c r="K1438" s="9">
        <v>364.69</v>
      </c>
      <c r="L1438" s="9">
        <f>tbl_salesdata[[#This Row],[Units Sold]]*tbl_salesdata[[#This Row],[Unit Cost]]</f>
        <v>2476609.79</v>
      </c>
      <c r="M1438" s="9">
        <f>tbl_salesdata[[#This Row],[Units Sold]]*tbl_salesdata[[#This Row],[Unit Price]]</f>
        <v>2865054.9899999998</v>
      </c>
      <c r="N1438" s="9">
        <f>tbl_salesdata[[#This Row],[Total Sales]]-tbl_salesdata[[#This Row],[Total Cost]]</f>
        <v>388445.19999999972</v>
      </c>
      <c r="O1438">
        <f>tbl_salesdata[[#This Row],[Ship Date]]-tbl_salesdata[[#This Row],[Order Date]]</f>
        <v>10</v>
      </c>
      <c r="P1438">
        <f>WEEKDAY(tbl_salesdata[[#This Row],[Order Date]],2)</f>
        <v>7</v>
      </c>
      <c r="Q1438" t="str">
        <f>TEXT(tbl_salesdata[[#This Row],[Order Date]],"dddd")</f>
        <v>Sunday</v>
      </c>
      <c r="R1438" t="str">
        <f>IF(tbl_salesdata[[#This Row],[Weekdaynum]]&gt;5,"Yes","No")</f>
        <v>Yes</v>
      </c>
    </row>
    <row r="1439" spans="1:18" x14ac:dyDescent="0.35">
      <c r="A1439">
        <v>807468354</v>
      </c>
      <c r="B1439" s="3">
        <v>43351</v>
      </c>
      <c r="C1439" s="3">
        <v>43353</v>
      </c>
      <c r="D1439" t="s">
        <v>153</v>
      </c>
      <c r="E1439" t="s">
        <v>38</v>
      </c>
      <c r="F1439" t="s">
        <v>13</v>
      </c>
      <c r="G1439" t="s">
        <v>18</v>
      </c>
      <c r="H1439" t="s">
        <v>19</v>
      </c>
      <c r="I1439" s="9">
        <v>6685</v>
      </c>
      <c r="J1439" s="9">
        <v>255.28</v>
      </c>
      <c r="K1439" s="9">
        <v>159.41999999999999</v>
      </c>
      <c r="L1439" s="9">
        <f>tbl_salesdata[[#This Row],[Units Sold]]*tbl_salesdata[[#This Row],[Unit Cost]]</f>
        <v>1065722.7</v>
      </c>
      <c r="M1439" s="9">
        <f>tbl_salesdata[[#This Row],[Units Sold]]*tbl_salesdata[[#This Row],[Unit Price]]</f>
        <v>1706546.8</v>
      </c>
      <c r="N1439" s="9">
        <f>tbl_salesdata[[#This Row],[Total Sales]]-tbl_salesdata[[#This Row],[Total Cost]]</f>
        <v>640824.10000000009</v>
      </c>
      <c r="O1439">
        <f>tbl_salesdata[[#This Row],[Ship Date]]-tbl_salesdata[[#This Row],[Order Date]]</f>
        <v>2</v>
      </c>
      <c r="P1439">
        <f>WEEKDAY(tbl_salesdata[[#This Row],[Order Date]],2)</f>
        <v>6</v>
      </c>
      <c r="Q1439" t="str">
        <f>TEXT(tbl_salesdata[[#This Row],[Order Date]],"dddd")</f>
        <v>Saturday</v>
      </c>
      <c r="R1439" t="str">
        <f>IF(tbl_salesdata[[#This Row],[Weekdaynum]]&gt;5,"Yes","No")</f>
        <v>Yes</v>
      </c>
    </row>
    <row r="1440" spans="1:18" hidden="1" x14ac:dyDescent="0.35">
      <c r="A1440">
        <v>526018369</v>
      </c>
      <c r="B1440" s="3">
        <v>44350</v>
      </c>
      <c r="C1440" s="3">
        <v>44359</v>
      </c>
      <c r="D1440" t="s">
        <v>144</v>
      </c>
      <c r="E1440" t="s">
        <v>21</v>
      </c>
      <c r="F1440" t="s">
        <v>42</v>
      </c>
      <c r="G1440" t="s">
        <v>14</v>
      </c>
      <c r="H1440" t="s">
        <v>15</v>
      </c>
      <c r="I1440" s="9">
        <v>9379</v>
      </c>
      <c r="J1440" s="9">
        <v>437.2</v>
      </c>
      <c r="K1440" s="9">
        <v>263.33</v>
      </c>
      <c r="L1440" s="9">
        <f>tbl_salesdata[[#This Row],[Units Sold]]*tbl_salesdata[[#This Row],[Unit Cost]]</f>
        <v>2469772.0699999998</v>
      </c>
      <c r="M1440" s="9">
        <f>tbl_salesdata[[#This Row],[Units Sold]]*tbl_salesdata[[#This Row],[Unit Price]]</f>
        <v>4100498.8</v>
      </c>
      <c r="N1440" s="9">
        <f>tbl_salesdata[[#This Row],[Total Sales]]-tbl_salesdata[[#This Row],[Total Cost]]</f>
        <v>1630726.73</v>
      </c>
      <c r="O1440">
        <f>tbl_salesdata[[#This Row],[Ship Date]]-tbl_salesdata[[#This Row],[Order Date]]</f>
        <v>9</v>
      </c>
      <c r="P1440">
        <f>WEEKDAY(tbl_salesdata[[#This Row],[Order Date]],2)</f>
        <v>4</v>
      </c>
      <c r="Q1440" t="str">
        <f>TEXT(tbl_salesdata[[#This Row],[Order Date]],"dddd")</f>
        <v>Thursday</v>
      </c>
      <c r="R1440" t="str">
        <f>IF(tbl_salesdata[[#This Row],[Weekdaynum]]&gt;5,"Yes","No")</f>
        <v>No</v>
      </c>
    </row>
    <row r="1441" spans="1:18" x14ac:dyDescent="0.35">
      <c r="A1441">
        <v>904169070</v>
      </c>
      <c r="B1441" s="3">
        <v>44002</v>
      </c>
      <c r="C1441" s="3">
        <v>44017</v>
      </c>
      <c r="D1441" t="s">
        <v>62</v>
      </c>
      <c r="E1441" t="s">
        <v>38</v>
      </c>
      <c r="F1441" t="s">
        <v>40</v>
      </c>
      <c r="G1441" t="s">
        <v>18</v>
      </c>
      <c r="H1441" t="s">
        <v>15</v>
      </c>
      <c r="I1441" s="9">
        <v>2575</v>
      </c>
      <c r="J1441" s="9">
        <v>651.21</v>
      </c>
      <c r="K1441" s="9">
        <v>524.96</v>
      </c>
      <c r="L1441" s="9">
        <f>tbl_salesdata[[#This Row],[Units Sold]]*tbl_salesdata[[#This Row],[Unit Cost]]</f>
        <v>1351772</v>
      </c>
      <c r="M1441" s="9">
        <f>tbl_salesdata[[#This Row],[Units Sold]]*tbl_salesdata[[#This Row],[Unit Price]]</f>
        <v>1676865.75</v>
      </c>
      <c r="N1441" s="9">
        <f>tbl_salesdata[[#This Row],[Total Sales]]-tbl_salesdata[[#This Row],[Total Cost]]</f>
        <v>325093.75</v>
      </c>
      <c r="O1441">
        <f>tbl_salesdata[[#This Row],[Ship Date]]-tbl_salesdata[[#This Row],[Order Date]]</f>
        <v>15</v>
      </c>
      <c r="P1441">
        <f>WEEKDAY(tbl_salesdata[[#This Row],[Order Date]],2)</f>
        <v>6</v>
      </c>
      <c r="Q1441" t="str">
        <f>TEXT(tbl_salesdata[[#This Row],[Order Date]],"dddd")</f>
        <v>Saturday</v>
      </c>
      <c r="R1441" t="str">
        <f>IF(tbl_salesdata[[#This Row],[Weekdaynum]]&gt;5,"Yes","No")</f>
        <v>Yes</v>
      </c>
    </row>
    <row r="1442" spans="1:18" hidden="1" x14ac:dyDescent="0.35">
      <c r="A1442">
        <v>596469056</v>
      </c>
      <c r="B1442" s="3">
        <v>44012</v>
      </c>
      <c r="C1442" s="3">
        <v>44027</v>
      </c>
      <c r="D1442" t="s">
        <v>85</v>
      </c>
      <c r="E1442" t="s">
        <v>12</v>
      </c>
      <c r="F1442" t="s">
        <v>68</v>
      </c>
      <c r="G1442" t="s">
        <v>18</v>
      </c>
      <c r="H1442" t="s">
        <v>34</v>
      </c>
      <c r="I1442" s="9">
        <v>7303</v>
      </c>
      <c r="J1442" s="9">
        <v>154.06</v>
      </c>
      <c r="K1442" s="9">
        <v>90.93</v>
      </c>
      <c r="L1442" s="9">
        <f>tbl_salesdata[[#This Row],[Units Sold]]*tbl_salesdata[[#This Row],[Unit Cost]]</f>
        <v>664061.79</v>
      </c>
      <c r="M1442" s="9">
        <f>tbl_salesdata[[#This Row],[Units Sold]]*tbl_salesdata[[#This Row],[Unit Price]]</f>
        <v>1125100.18</v>
      </c>
      <c r="N1442" s="9">
        <f>tbl_salesdata[[#This Row],[Total Sales]]-tbl_salesdata[[#This Row],[Total Cost]]</f>
        <v>461038.3899999999</v>
      </c>
      <c r="O1442">
        <f>tbl_salesdata[[#This Row],[Ship Date]]-tbl_salesdata[[#This Row],[Order Date]]</f>
        <v>15</v>
      </c>
      <c r="P1442">
        <f>WEEKDAY(tbl_salesdata[[#This Row],[Order Date]],2)</f>
        <v>2</v>
      </c>
      <c r="Q1442" t="str">
        <f>TEXT(tbl_salesdata[[#This Row],[Order Date]],"dddd")</f>
        <v>Tuesday</v>
      </c>
      <c r="R1442" t="str">
        <f>IF(tbl_salesdata[[#This Row],[Weekdaynum]]&gt;5,"Yes","No")</f>
        <v>No</v>
      </c>
    </row>
    <row r="1443" spans="1:18" hidden="1" x14ac:dyDescent="0.35">
      <c r="A1443">
        <v>535612094</v>
      </c>
      <c r="B1443" s="3">
        <v>44253</v>
      </c>
      <c r="C1443" s="3">
        <v>44270</v>
      </c>
      <c r="D1443" t="s">
        <v>130</v>
      </c>
      <c r="E1443" t="s">
        <v>29</v>
      </c>
      <c r="F1443" t="s">
        <v>56</v>
      </c>
      <c r="G1443" t="s">
        <v>14</v>
      </c>
      <c r="H1443" t="s">
        <v>34</v>
      </c>
      <c r="I1443" s="9">
        <v>8376</v>
      </c>
      <c r="J1443" s="9">
        <v>9.33</v>
      </c>
      <c r="K1443" s="9">
        <v>6.92</v>
      </c>
      <c r="L1443" s="9">
        <f>tbl_salesdata[[#This Row],[Units Sold]]*tbl_salesdata[[#This Row],[Unit Cost]]</f>
        <v>57961.919999999998</v>
      </c>
      <c r="M1443" s="9">
        <f>tbl_salesdata[[#This Row],[Units Sold]]*tbl_salesdata[[#This Row],[Unit Price]]</f>
        <v>78148.08</v>
      </c>
      <c r="N1443" s="9">
        <f>tbl_salesdata[[#This Row],[Total Sales]]-tbl_salesdata[[#This Row],[Total Cost]]</f>
        <v>20186.160000000003</v>
      </c>
      <c r="O1443">
        <f>tbl_salesdata[[#This Row],[Ship Date]]-tbl_salesdata[[#This Row],[Order Date]]</f>
        <v>17</v>
      </c>
      <c r="P1443">
        <f>WEEKDAY(tbl_salesdata[[#This Row],[Order Date]],2)</f>
        <v>5</v>
      </c>
      <c r="Q1443" t="str">
        <f>TEXT(tbl_salesdata[[#This Row],[Order Date]],"dddd")</f>
        <v>Friday</v>
      </c>
      <c r="R1443" t="str">
        <f>IF(tbl_salesdata[[#This Row],[Weekdaynum]]&gt;5,"Yes","No")</f>
        <v>No</v>
      </c>
    </row>
    <row r="1444" spans="1:18" hidden="1" x14ac:dyDescent="0.35">
      <c r="A1444">
        <v>251911199</v>
      </c>
      <c r="B1444" s="3">
        <v>42888</v>
      </c>
      <c r="C1444" s="3">
        <v>42890</v>
      </c>
      <c r="D1444" t="s">
        <v>50</v>
      </c>
      <c r="E1444" t="s">
        <v>51</v>
      </c>
      <c r="F1444" t="s">
        <v>17</v>
      </c>
      <c r="G1444" t="s">
        <v>18</v>
      </c>
      <c r="H1444" t="s">
        <v>26</v>
      </c>
      <c r="I1444" s="9">
        <v>4977</v>
      </c>
      <c r="J1444" s="9">
        <v>152.58000000000001</v>
      </c>
      <c r="K1444" s="9">
        <v>97.44</v>
      </c>
      <c r="L1444" s="9">
        <f>tbl_salesdata[[#This Row],[Units Sold]]*tbl_salesdata[[#This Row],[Unit Cost]]</f>
        <v>484958.88</v>
      </c>
      <c r="M1444" s="9">
        <f>tbl_salesdata[[#This Row],[Units Sold]]*tbl_salesdata[[#This Row],[Unit Price]]</f>
        <v>759390.66</v>
      </c>
      <c r="N1444" s="9">
        <f>tbl_salesdata[[#This Row],[Total Sales]]-tbl_salesdata[[#This Row],[Total Cost]]</f>
        <v>274431.78000000003</v>
      </c>
      <c r="O1444">
        <f>tbl_salesdata[[#This Row],[Ship Date]]-tbl_salesdata[[#This Row],[Order Date]]</f>
        <v>2</v>
      </c>
      <c r="P1444">
        <f>WEEKDAY(tbl_salesdata[[#This Row],[Order Date]],2)</f>
        <v>5</v>
      </c>
      <c r="Q1444" t="str">
        <f>TEXT(tbl_salesdata[[#This Row],[Order Date]],"dddd")</f>
        <v>Friday</v>
      </c>
      <c r="R1444" t="str">
        <f>IF(tbl_salesdata[[#This Row],[Weekdaynum]]&gt;5,"Yes","No")</f>
        <v>No</v>
      </c>
    </row>
    <row r="1445" spans="1:18" hidden="1" x14ac:dyDescent="0.35">
      <c r="A1445">
        <v>501665198</v>
      </c>
      <c r="B1445" s="3">
        <v>44109</v>
      </c>
      <c r="C1445" s="3">
        <v>44128</v>
      </c>
      <c r="D1445" t="s">
        <v>217</v>
      </c>
      <c r="E1445" t="s">
        <v>12</v>
      </c>
      <c r="F1445" t="s">
        <v>40</v>
      </c>
      <c r="G1445" t="s">
        <v>18</v>
      </c>
      <c r="H1445" t="s">
        <v>26</v>
      </c>
      <c r="I1445" s="9">
        <v>2735</v>
      </c>
      <c r="J1445" s="9">
        <v>651.21</v>
      </c>
      <c r="K1445" s="9">
        <v>524.96</v>
      </c>
      <c r="L1445" s="9">
        <f>tbl_salesdata[[#This Row],[Units Sold]]*tbl_salesdata[[#This Row],[Unit Cost]]</f>
        <v>1435765.6</v>
      </c>
      <c r="M1445" s="9">
        <f>tbl_salesdata[[#This Row],[Units Sold]]*tbl_salesdata[[#This Row],[Unit Price]]</f>
        <v>1781059.35</v>
      </c>
      <c r="N1445" s="9">
        <f>tbl_salesdata[[#This Row],[Total Sales]]-tbl_salesdata[[#This Row],[Total Cost]]</f>
        <v>345293.75</v>
      </c>
      <c r="O1445">
        <f>tbl_salesdata[[#This Row],[Ship Date]]-tbl_salesdata[[#This Row],[Order Date]]</f>
        <v>19</v>
      </c>
      <c r="P1445">
        <f>WEEKDAY(tbl_salesdata[[#This Row],[Order Date]],2)</f>
        <v>1</v>
      </c>
      <c r="Q1445" t="str">
        <f>TEXT(tbl_salesdata[[#This Row],[Order Date]],"dddd")</f>
        <v>Monday</v>
      </c>
      <c r="R1445" t="str">
        <f>IF(tbl_salesdata[[#This Row],[Weekdaynum]]&gt;5,"Yes","No")</f>
        <v>No</v>
      </c>
    </row>
    <row r="1446" spans="1:18" hidden="1" x14ac:dyDescent="0.35">
      <c r="A1446">
        <v>761485421</v>
      </c>
      <c r="B1446" s="3">
        <v>44564</v>
      </c>
      <c r="C1446" s="3">
        <v>44566</v>
      </c>
      <c r="D1446" t="s">
        <v>43</v>
      </c>
      <c r="E1446" t="s">
        <v>24</v>
      </c>
      <c r="F1446" t="s">
        <v>22</v>
      </c>
      <c r="G1446" t="s">
        <v>18</v>
      </c>
      <c r="H1446" t="s">
        <v>26</v>
      </c>
      <c r="I1446" s="9">
        <v>9313</v>
      </c>
      <c r="J1446" s="9">
        <v>47.45</v>
      </c>
      <c r="K1446" s="9">
        <v>31.79</v>
      </c>
      <c r="L1446" s="9">
        <f>tbl_salesdata[[#This Row],[Units Sold]]*tbl_salesdata[[#This Row],[Unit Cost]]</f>
        <v>296060.27</v>
      </c>
      <c r="M1446" s="9">
        <f>tbl_salesdata[[#This Row],[Units Sold]]*tbl_salesdata[[#This Row],[Unit Price]]</f>
        <v>441901.85000000003</v>
      </c>
      <c r="N1446" s="9">
        <f>tbl_salesdata[[#This Row],[Total Sales]]-tbl_salesdata[[#This Row],[Total Cost]]</f>
        <v>145841.58000000002</v>
      </c>
      <c r="O1446">
        <f>tbl_salesdata[[#This Row],[Ship Date]]-tbl_salesdata[[#This Row],[Order Date]]</f>
        <v>2</v>
      </c>
      <c r="P1446">
        <f>WEEKDAY(tbl_salesdata[[#This Row],[Order Date]],2)</f>
        <v>1</v>
      </c>
      <c r="Q1446" t="str">
        <f>TEXT(tbl_salesdata[[#This Row],[Order Date]],"dddd")</f>
        <v>Monday</v>
      </c>
      <c r="R1446" t="str">
        <f>IF(tbl_salesdata[[#This Row],[Weekdaynum]]&gt;5,"Yes","No")</f>
        <v>No</v>
      </c>
    </row>
    <row r="1447" spans="1:18" hidden="1" x14ac:dyDescent="0.35">
      <c r="A1447">
        <v>578295695</v>
      </c>
      <c r="B1447" s="3">
        <v>44449</v>
      </c>
      <c r="C1447" s="3">
        <v>44456</v>
      </c>
      <c r="D1447" t="s">
        <v>64</v>
      </c>
      <c r="E1447" t="s">
        <v>29</v>
      </c>
      <c r="F1447" t="s">
        <v>47</v>
      </c>
      <c r="G1447" t="s">
        <v>18</v>
      </c>
      <c r="H1447" t="s">
        <v>26</v>
      </c>
      <c r="I1447" s="9">
        <v>9402</v>
      </c>
      <c r="J1447" s="9">
        <v>421.89</v>
      </c>
      <c r="K1447" s="9">
        <v>364.69</v>
      </c>
      <c r="L1447" s="9">
        <f>tbl_salesdata[[#This Row],[Units Sold]]*tbl_salesdata[[#This Row],[Unit Cost]]</f>
        <v>3428815.38</v>
      </c>
      <c r="M1447" s="9">
        <f>tbl_salesdata[[#This Row],[Units Sold]]*tbl_salesdata[[#This Row],[Unit Price]]</f>
        <v>3966609.78</v>
      </c>
      <c r="N1447" s="9">
        <f>tbl_salesdata[[#This Row],[Total Sales]]-tbl_salesdata[[#This Row],[Total Cost]]</f>
        <v>537794.39999999991</v>
      </c>
      <c r="O1447">
        <f>tbl_salesdata[[#This Row],[Ship Date]]-tbl_salesdata[[#This Row],[Order Date]]</f>
        <v>7</v>
      </c>
      <c r="P1447">
        <f>WEEKDAY(tbl_salesdata[[#This Row],[Order Date]],2)</f>
        <v>5</v>
      </c>
      <c r="Q1447" t="str">
        <f>TEXT(tbl_salesdata[[#This Row],[Order Date]],"dddd")</f>
        <v>Friday</v>
      </c>
      <c r="R1447" t="str">
        <f>IF(tbl_salesdata[[#This Row],[Weekdaynum]]&gt;5,"Yes","No")</f>
        <v>No</v>
      </c>
    </row>
    <row r="1448" spans="1:18" x14ac:dyDescent="0.35">
      <c r="A1448">
        <v>294959151</v>
      </c>
      <c r="B1448" s="3">
        <v>42791</v>
      </c>
      <c r="C1448" s="3">
        <v>42795</v>
      </c>
      <c r="D1448" t="s">
        <v>70</v>
      </c>
      <c r="E1448" t="s">
        <v>29</v>
      </c>
      <c r="F1448" t="s">
        <v>42</v>
      </c>
      <c r="G1448" t="s">
        <v>14</v>
      </c>
      <c r="H1448" t="s">
        <v>19</v>
      </c>
      <c r="I1448" s="9">
        <v>3822</v>
      </c>
      <c r="J1448" s="9">
        <v>437.2</v>
      </c>
      <c r="K1448" s="9">
        <v>263.33</v>
      </c>
      <c r="L1448" s="9">
        <f>tbl_salesdata[[#This Row],[Units Sold]]*tbl_salesdata[[#This Row],[Unit Cost]]</f>
        <v>1006447.2599999999</v>
      </c>
      <c r="M1448" s="9">
        <f>tbl_salesdata[[#This Row],[Units Sold]]*tbl_salesdata[[#This Row],[Unit Price]]</f>
        <v>1670978.4</v>
      </c>
      <c r="N1448" s="9">
        <f>tbl_salesdata[[#This Row],[Total Sales]]-tbl_salesdata[[#This Row],[Total Cost]]</f>
        <v>664531.14</v>
      </c>
      <c r="O1448">
        <f>tbl_salesdata[[#This Row],[Ship Date]]-tbl_salesdata[[#This Row],[Order Date]]</f>
        <v>4</v>
      </c>
      <c r="P1448">
        <f>WEEKDAY(tbl_salesdata[[#This Row],[Order Date]],2)</f>
        <v>6</v>
      </c>
      <c r="Q1448" t="str">
        <f>TEXT(tbl_salesdata[[#This Row],[Order Date]],"dddd")</f>
        <v>Saturday</v>
      </c>
      <c r="R1448" t="str">
        <f>IF(tbl_salesdata[[#This Row],[Weekdaynum]]&gt;5,"Yes","No")</f>
        <v>Yes</v>
      </c>
    </row>
    <row r="1449" spans="1:18" hidden="1" x14ac:dyDescent="0.35">
      <c r="A1449">
        <v>122144210</v>
      </c>
      <c r="B1449" s="3">
        <v>42852</v>
      </c>
      <c r="C1449" s="3">
        <v>42861</v>
      </c>
      <c r="D1449" t="s">
        <v>60</v>
      </c>
      <c r="E1449" t="s">
        <v>21</v>
      </c>
      <c r="F1449" t="s">
        <v>22</v>
      </c>
      <c r="G1449" t="s">
        <v>18</v>
      </c>
      <c r="H1449" t="s">
        <v>19</v>
      </c>
      <c r="I1449" s="9">
        <v>4041</v>
      </c>
      <c r="J1449" s="9">
        <v>47.45</v>
      </c>
      <c r="K1449" s="9">
        <v>31.79</v>
      </c>
      <c r="L1449" s="9">
        <f>tbl_salesdata[[#This Row],[Units Sold]]*tbl_salesdata[[#This Row],[Unit Cost]]</f>
        <v>128463.39</v>
      </c>
      <c r="M1449" s="9">
        <f>tbl_salesdata[[#This Row],[Units Sold]]*tbl_salesdata[[#This Row],[Unit Price]]</f>
        <v>191745.45</v>
      </c>
      <c r="N1449" s="9">
        <f>tbl_salesdata[[#This Row],[Total Sales]]-tbl_salesdata[[#This Row],[Total Cost]]</f>
        <v>63282.060000000012</v>
      </c>
      <c r="O1449">
        <f>tbl_salesdata[[#This Row],[Ship Date]]-tbl_salesdata[[#This Row],[Order Date]]</f>
        <v>9</v>
      </c>
      <c r="P1449">
        <f>WEEKDAY(tbl_salesdata[[#This Row],[Order Date]],2)</f>
        <v>4</v>
      </c>
      <c r="Q1449" t="str">
        <f>TEXT(tbl_salesdata[[#This Row],[Order Date]],"dddd")</f>
        <v>Thursday</v>
      </c>
      <c r="R1449" t="str">
        <f>IF(tbl_salesdata[[#This Row],[Weekdaynum]]&gt;5,"Yes","No")</f>
        <v>No</v>
      </c>
    </row>
    <row r="1450" spans="1:18" hidden="1" x14ac:dyDescent="0.35">
      <c r="A1450">
        <v>644592607</v>
      </c>
      <c r="B1450" s="3">
        <v>42557</v>
      </c>
      <c r="C1450" s="3">
        <v>42560</v>
      </c>
      <c r="D1450" t="s">
        <v>204</v>
      </c>
      <c r="E1450" t="s">
        <v>21</v>
      </c>
      <c r="F1450" t="s">
        <v>40</v>
      </c>
      <c r="G1450" t="s">
        <v>18</v>
      </c>
      <c r="H1450" t="s">
        <v>34</v>
      </c>
      <c r="I1450" s="9">
        <v>8131</v>
      </c>
      <c r="J1450" s="9">
        <v>651.21</v>
      </c>
      <c r="K1450" s="9">
        <v>524.96</v>
      </c>
      <c r="L1450" s="9">
        <f>tbl_salesdata[[#This Row],[Units Sold]]*tbl_salesdata[[#This Row],[Unit Cost]]</f>
        <v>4268449.7600000007</v>
      </c>
      <c r="M1450" s="9">
        <f>tbl_salesdata[[#This Row],[Units Sold]]*tbl_salesdata[[#This Row],[Unit Price]]</f>
        <v>5294988.5100000007</v>
      </c>
      <c r="N1450" s="9">
        <f>tbl_salesdata[[#This Row],[Total Sales]]-tbl_salesdata[[#This Row],[Total Cost]]</f>
        <v>1026538.75</v>
      </c>
      <c r="O1450">
        <f>tbl_salesdata[[#This Row],[Ship Date]]-tbl_salesdata[[#This Row],[Order Date]]</f>
        <v>3</v>
      </c>
      <c r="P1450">
        <f>WEEKDAY(tbl_salesdata[[#This Row],[Order Date]],2)</f>
        <v>3</v>
      </c>
      <c r="Q1450" t="str">
        <f>TEXT(tbl_salesdata[[#This Row],[Order Date]],"dddd")</f>
        <v>Wednesday</v>
      </c>
      <c r="R1450" t="str">
        <f>IF(tbl_salesdata[[#This Row],[Weekdaynum]]&gt;5,"Yes","No")</f>
        <v>No</v>
      </c>
    </row>
    <row r="1451" spans="1:18" hidden="1" x14ac:dyDescent="0.35">
      <c r="A1451">
        <v>514851367</v>
      </c>
      <c r="B1451" s="3">
        <v>44792</v>
      </c>
      <c r="C1451" s="3">
        <v>44810</v>
      </c>
      <c r="D1451" t="s">
        <v>207</v>
      </c>
      <c r="E1451" t="s">
        <v>51</v>
      </c>
      <c r="F1451" t="s">
        <v>25</v>
      </c>
      <c r="G1451" t="s">
        <v>18</v>
      </c>
      <c r="H1451" t="s">
        <v>34</v>
      </c>
      <c r="I1451" s="9">
        <v>4815</v>
      </c>
      <c r="J1451" s="9">
        <v>205.7</v>
      </c>
      <c r="K1451" s="9">
        <v>117.11</v>
      </c>
      <c r="L1451" s="9">
        <f>tbl_salesdata[[#This Row],[Units Sold]]*tbl_salesdata[[#This Row],[Unit Cost]]</f>
        <v>563884.65</v>
      </c>
      <c r="M1451" s="9">
        <f>tbl_salesdata[[#This Row],[Units Sold]]*tbl_salesdata[[#This Row],[Unit Price]]</f>
        <v>990445.5</v>
      </c>
      <c r="N1451" s="9">
        <f>tbl_salesdata[[#This Row],[Total Sales]]-tbl_salesdata[[#This Row],[Total Cost]]</f>
        <v>426560.85</v>
      </c>
      <c r="O1451">
        <f>tbl_salesdata[[#This Row],[Ship Date]]-tbl_salesdata[[#This Row],[Order Date]]</f>
        <v>18</v>
      </c>
      <c r="P1451">
        <f>WEEKDAY(tbl_salesdata[[#This Row],[Order Date]],2)</f>
        <v>5</v>
      </c>
      <c r="Q1451" t="str">
        <f>TEXT(tbl_salesdata[[#This Row],[Order Date]],"dddd")</f>
        <v>Friday</v>
      </c>
      <c r="R1451" t="str">
        <f>IF(tbl_salesdata[[#This Row],[Weekdaynum]]&gt;5,"Yes","No")</f>
        <v>No</v>
      </c>
    </row>
    <row r="1452" spans="1:18" hidden="1" x14ac:dyDescent="0.35">
      <c r="A1452">
        <v>981406819</v>
      </c>
      <c r="B1452" s="3">
        <v>42044</v>
      </c>
      <c r="C1452" s="3">
        <v>42060</v>
      </c>
      <c r="D1452" t="s">
        <v>198</v>
      </c>
      <c r="E1452" t="s">
        <v>38</v>
      </c>
      <c r="F1452" t="s">
        <v>68</v>
      </c>
      <c r="G1452" t="s">
        <v>18</v>
      </c>
      <c r="H1452" t="s">
        <v>19</v>
      </c>
      <c r="I1452" s="9">
        <v>8942</v>
      </c>
      <c r="J1452" s="9">
        <v>154.06</v>
      </c>
      <c r="K1452" s="9">
        <v>90.93</v>
      </c>
      <c r="L1452" s="9">
        <f>tbl_salesdata[[#This Row],[Units Sold]]*tbl_salesdata[[#This Row],[Unit Cost]]</f>
        <v>813096.06</v>
      </c>
      <c r="M1452" s="9">
        <f>tbl_salesdata[[#This Row],[Units Sold]]*tbl_salesdata[[#This Row],[Unit Price]]</f>
        <v>1377604.52</v>
      </c>
      <c r="N1452" s="9">
        <f>tbl_salesdata[[#This Row],[Total Sales]]-tbl_salesdata[[#This Row],[Total Cost]]</f>
        <v>564508.46</v>
      </c>
      <c r="O1452">
        <f>tbl_salesdata[[#This Row],[Ship Date]]-tbl_salesdata[[#This Row],[Order Date]]</f>
        <v>16</v>
      </c>
      <c r="P1452">
        <f>WEEKDAY(tbl_salesdata[[#This Row],[Order Date]],2)</f>
        <v>1</v>
      </c>
      <c r="Q1452" t="str">
        <f>TEXT(tbl_salesdata[[#This Row],[Order Date]],"dddd")</f>
        <v>Monday</v>
      </c>
      <c r="R1452" t="str">
        <f>IF(tbl_salesdata[[#This Row],[Weekdaynum]]&gt;5,"Yes","No")</f>
        <v>No</v>
      </c>
    </row>
    <row r="1453" spans="1:18" hidden="1" x14ac:dyDescent="0.35">
      <c r="A1453">
        <v>663057792</v>
      </c>
      <c r="B1453" s="3">
        <v>43962</v>
      </c>
      <c r="C1453" s="3">
        <v>43966</v>
      </c>
      <c r="D1453" t="s">
        <v>146</v>
      </c>
      <c r="E1453" t="s">
        <v>29</v>
      </c>
      <c r="F1453" t="s">
        <v>22</v>
      </c>
      <c r="G1453" t="s">
        <v>18</v>
      </c>
      <c r="H1453" t="s">
        <v>15</v>
      </c>
      <c r="I1453" s="9">
        <v>2390</v>
      </c>
      <c r="J1453" s="9">
        <v>47.45</v>
      </c>
      <c r="K1453" s="9">
        <v>31.79</v>
      </c>
      <c r="L1453" s="9">
        <f>tbl_salesdata[[#This Row],[Units Sold]]*tbl_salesdata[[#This Row],[Unit Cost]]</f>
        <v>75978.099999999991</v>
      </c>
      <c r="M1453" s="9">
        <f>tbl_salesdata[[#This Row],[Units Sold]]*tbl_salesdata[[#This Row],[Unit Price]]</f>
        <v>113405.5</v>
      </c>
      <c r="N1453" s="9">
        <f>tbl_salesdata[[#This Row],[Total Sales]]-tbl_salesdata[[#This Row],[Total Cost]]</f>
        <v>37427.400000000009</v>
      </c>
      <c r="O1453">
        <f>tbl_salesdata[[#This Row],[Ship Date]]-tbl_salesdata[[#This Row],[Order Date]]</f>
        <v>4</v>
      </c>
      <c r="P1453">
        <f>WEEKDAY(tbl_salesdata[[#This Row],[Order Date]],2)</f>
        <v>1</v>
      </c>
      <c r="Q1453" t="str">
        <f>TEXT(tbl_salesdata[[#This Row],[Order Date]],"dddd")</f>
        <v>Monday</v>
      </c>
      <c r="R1453" t="str">
        <f>IF(tbl_salesdata[[#This Row],[Weekdaynum]]&gt;5,"Yes","No")</f>
        <v>No</v>
      </c>
    </row>
    <row r="1454" spans="1:18" x14ac:dyDescent="0.35">
      <c r="A1454">
        <v>368061578</v>
      </c>
      <c r="B1454" s="3">
        <v>44219</v>
      </c>
      <c r="C1454" s="3">
        <v>44225</v>
      </c>
      <c r="D1454" t="s">
        <v>155</v>
      </c>
      <c r="E1454" t="s">
        <v>12</v>
      </c>
      <c r="F1454" t="s">
        <v>13</v>
      </c>
      <c r="G1454" t="s">
        <v>14</v>
      </c>
      <c r="H1454" t="s">
        <v>15</v>
      </c>
      <c r="I1454" s="9">
        <v>6455</v>
      </c>
      <c r="J1454" s="9">
        <v>255.28</v>
      </c>
      <c r="K1454" s="9">
        <v>159.41999999999999</v>
      </c>
      <c r="L1454" s="9">
        <f>tbl_salesdata[[#This Row],[Units Sold]]*tbl_salesdata[[#This Row],[Unit Cost]]</f>
        <v>1029056.1</v>
      </c>
      <c r="M1454" s="9">
        <f>tbl_salesdata[[#This Row],[Units Sold]]*tbl_salesdata[[#This Row],[Unit Price]]</f>
        <v>1647832.4</v>
      </c>
      <c r="N1454" s="9">
        <f>tbl_salesdata[[#This Row],[Total Sales]]-tbl_salesdata[[#This Row],[Total Cost]]</f>
        <v>618776.29999999993</v>
      </c>
      <c r="O1454">
        <f>tbl_salesdata[[#This Row],[Ship Date]]-tbl_salesdata[[#This Row],[Order Date]]</f>
        <v>6</v>
      </c>
      <c r="P1454">
        <f>WEEKDAY(tbl_salesdata[[#This Row],[Order Date]],2)</f>
        <v>6</v>
      </c>
      <c r="Q1454" t="str">
        <f>TEXT(tbl_salesdata[[#This Row],[Order Date]],"dddd")</f>
        <v>Saturday</v>
      </c>
      <c r="R1454" t="str">
        <f>IF(tbl_salesdata[[#This Row],[Weekdaynum]]&gt;5,"Yes","No")</f>
        <v>Yes</v>
      </c>
    </row>
    <row r="1455" spans="1:18" x14ac:dyDescent="0.35">
      <c r="A1455">
        <v>438104569</v>
      </c>
      <c r="B1455" s="3">
        <v>44135</v>
      </c>
      <c r="C1455" s="3">
        <v>44147</v>
      </c>
      <c r="D1455" t="s">
        <v>154</v>
      </c>
      <c r="E1455" t="s">
        <v>12</v>
      </c>
      <c r="F1455" t="s">
        <v>42</v>
      </c>
      <c r="G1455" t="s">
        <v>18</v>
      </c>
      <c r="H1455" t="s">
        <v>34</v>
      </c>
      <c r="I1455" s="9">
        <v>3733</v>
      </c>
      <c r="J1455" s="9">
        <v>437.2</v>
      </c>
      <c r="K1455" s="9">
        <v>263.33</v>
      </c>
      <c r="L1455" s="9">
        <f>tbl_salesdata[[#This Row],[Units Sold]]*tbl_salesdata[[#This Row],[Unit Cost]]</f>
        <v>983010.8899999999</v>
      </c>
      <c r="M1455" s="9">
        <f>tbl_salesdata[[#This Row],[Units Sold]]*tbl_salesdata[[#This Row],[Unit Price]]</f>
        <v>1632067.5999999999</v>
      </c>
      <c r="N1455" s="9">
        <f>tbl_salesdata[[#This Row],[Total Sales]]-tbl_salesdata[[#This Row],[Total Cost]]</f>
        <v>649056.71</v>
      </c>
      <c r="O1455">
        <f>tbl_salesdata[[#This Row],[Ship Date]]-tbl_salesdata[[#This Row],[Order Date]]</f>
        <v>12</v>
      </c>
      <c r="P1455">
        <f>WEEKDAY(tbl_salesdata[[#This Row],[Order Date]],2)</f>
        <v>6</v>
      </c>
      <c r="Q1455" t="str">
        <f>TEXT(tbl_salesdata[[#This Row],[Order Date]],"dddd")</f>
        <v>Saturday</v>
      </c>
      <c r="R1455" t="str">
        <f>IF(tbl_salesdata[[#This Row],[Weekdaynum]]&gt;5,"Yes","No")</f>
        <v>Yes</v>
      </c>
    </row>
    <row r="1456" spans="1:18" x14ac:dyDescent="0.35">
      <c r="A1456">
        <v>743962228</v>
      </c>
      <c r="B1456" s="3">
        <v>44870</v>
      </c>
      <c r="C1456" s="3">
        <v>44874</v>
      </c>
      <c r="D1456" t="s">
        <v>173</v>
      </c>
      <c r="E1456" t="s">
        <v>24</v>
      </c>
      <c r="F1456" t="s">
        <v>47</v>
      </c>
      <c r="G1456" t="s">
        <v>14</v>
      </c>
      <c r="H1456" t="s">
        <v>34</v>
      </c>
      <c r="I1456" s="9">
        <v>3811</v>
      </c>
      <c r="J1456" s="9">
        <v>421.89</v>
      </c>
      <c r="K1456" s="9">
        <v>364.69</v>
      </c>
      <c r="L1456" s="9">
        <f>tbl_salesdata[[#This Row],[Units Sold]]*tbl_salesdata[[#This Row],[Unit Cost]]</f>
        <v>1389833.59</v>
      </c>
      <c r="M1456" s="9">
        <f>tbl_salesdata[[#This Row],[Units Sold]]*tbl_salesdata[[#This Row],[Unit Price]]</f>
        <v>1607822.79</v>
      </c>
      <c r="N1456" s="9">
        <f>tbl_salesdata[[#This Row],[Total Sales]]-tbl_salesdata[[#This Row],[Total Cost]]</f>
        <v>217989.19999999995</v>
      </c>
      <c r="O1456">
        <f>tbl_salesdata[[#This Row],[Ship Date]]-tbl_salesdata[[#This Row],[Order Date]]</f>
        <v>4</v>
      </c>
      <c r="P1456">
        <f>WEEKDAY(tbl_salesdata[[#This Row],[Order Date]],2)</f>
        <v>6</v>
      </c>
      <c r="Q1456" t="str">
        <f>TEXT(tbl_salesdata[[#This Row],[Order Date]],"dddd")</f>
        <v>Saturday</v>
      </c>
      <c r="R1456" t="str">
        <f>IF(tbl_salesdata[[#This Row],[Weekdaynum]]&gt;5,"Yes","No")</f>
        <v>Yes</v>
      </c>
    </row>
    <row r="1457" spans="1:18" hidden="1" x14ac:dyDescent="0.35">
      <c r="A1457">
        <v>577530944</v>
      </c>
      <c r="B1457" s="3">
        <v>43943</v>
      </c>
      <c r="C1457" s="3">
        <v>43952</v>
      </c>
      <c r="D1457" t="s">
        <v>20</v>
      </c>
      <c r="E1457" t="s">
        <v>21</v>
      </c>
      <c r="F1457" t="s">
        <v>30</v>
      </c>
      <c r="G1457" t="s">
        <v>14</v>
      </c>
      <c r="H1457" t="s">
        <v>19</v>
      </c>
      <c r="I1457" s="9">
        <v>3095</v>
      </c>
      <c r="J1457" s="9">
        <v>81.73</v>
      </c>
      <c r="K1457" s="9">
        <v>56.67</v>
      </c>
      <c r="L1457" s="9">
        <f>tbl_salesdata[[#This Row],[Units Sold]]*tbl_salesdata[[#This Row],[Unit Cost]]</f>
        <v>175393.65</v>
      </c>
      <c r="M1457" s="9">
        <f>tbl_salesdata[[#This Row],[Units Sold]]*tbl_salesdata[[#This Row],[Unit Price]]</f>
        <v>252954.35</v>
      </c>
      <c r="N1457" s="9">
        <f>tbl_salesdata[[#This Row],[Total Sales]]-tbl_salesdata[[#This Row],[Total Cost]]</f>
        <v>77560.700000000012</v>
      </c>
      <c r="O1457">
        <f>tbl_salesdata[[#This Row],[Ship Date]]-tbl_salesdata[[#This Row],[Order Date]]</f>
        <v>9</v>
      </c>
      <c r="P1457">
        <f>WEEKDAY(tbl_salesdata[[#This Row],[Order Date]],2)</f>
        <v>3</v>
      </c>
      <c r="Q1457" t="str">
        <f>TEXT(tbl_salesdata[[#This Row],[Order Date]],"dddd")</f>
        <v>Wednesday</v>
      </c>
      <c r="R1457" t="str">
        <f>IF(tbl_salesdata[[#This Row],[Weekdaynum]]&gt;5,"Yes","No")</f>
        <v>No</v>
      </c>
    </row>
    <row r="1458" spans="1:18" hidden="1" x14ac:dyDescent="0.35">
      <c r="A1458">
        <v>577579438</v>
      </c>
      <c r="B1458" s="3">
        <v>42298</v>
      </c>
      <c r="C1458" s="3">
        <v>42309</v>
      </c>
      <c r="D1458" t="s">
        <v>139</v>
      </c>
      <c r="E1458" t="s">
        <v>51</v>
      </c>
      <c r="F1458" t="s">
        <v>25</v>
      </c>
      <c r="G1458" t="s">
        <v>18</v>
      </c>
      <c r="H1458" t="s">
        <v>15</v>
      </c>
      <c r="I1458" s="9">
        <v>7446</v>
      </c>
      <c r="J1458" s="9">
        <v>205.7</v>
      </c>
      <c r="K1458" s="9">
        <v>117.11</v>
      </c>
      <c r="L1458" s="9">
        <f>tbl_salesdata[[#This Row],[Units Sold]]*tbl_salesdata[[#This Row],[Unit Cost]]</f>
        <v>872001.05999999994</v>
      </c>
      <c r="M1458" s="9">
        <f>tbl_salesdata[[#This Row],[Units Sold]]*tbl_salesdata[[#This Row],[Unit Price]]</f>
        <v>1531642.2</v>
      </c>
      <c r="N1458" s="9">
        <f>tbl_salesdata[[#This Row],[Total Sales]]-tbl_salesdata[[#This Row],[Total Cost]]</f>
        <v>659641.14</v>
      </c>
      <c r="O1458">
        <f>tbl_salesdata[[#This Row],[Ship Date]]-tbl_salesdata[[#This Row],[Order Date]]</f>
        <v>11</v>
      </c>
      <c r="P1458">
        <f>WEEKDAY(tbl_salesdata[[#This Row],[Order Date]],2)</f>
        <v>3</v>
      </c>
      <c r="Q1458" t="str">
        <f>TEXT(tbl_salesdata[[#This Row],[Order Date]],"dddd")</f>
        <v>Wednesday</v>
      </c>
      <c r="R1458" t="str">
        <f>IF(tbl_salesdata[[#This Row],[Weekdaynum]]&gt;5,"Yes","No")</f>
        <v>No</v>
      </c>
    </row>
    <row r="1459" spans="1:18" hidden="1" x14ac:dyDescent="0.35">
      <c r="A1459">
        <v>182078921</v>
      </c>
      <c r="B1459" s="3">
        <v>42381</v>
      </c>
      <c r="C1459" s="3">
        <v>42402</v>
      </c>
      <c r="D1459" t="s">
        <v>77</v>
      </c>
      <c r="E1459" t="s">
        <v>21</v>
      </c>
      <c r="F1459" t="s">
        <v>56</v>
      </c>
      <c r="G1459" t="s">
        <v>18</v>
      </c>
      <c r="H1459" t="s">
        <v>34</v>
      </c>
      <c r="I1459" s="9">
        <v>54</v>
      </c>
      <c r="J1459" s="9">
        <v>9.33</v>
      </c>
      <c r="K1459" s="9">
        <v>6.92</v>
      </c>
      <c r="L1459" s="9">
        <f>tbl_salesdata[[#This Row],[Units Sold]]*tbl_salesdata[[#This Row],[Unit Cost]]</f>
        <v>373.68</v>
      </c>
      <c r="M1459" s="9">
        <f>tbl_salesdata[[#This Row],[Units Sold]]*tbl_salesdata[[#This Row],[Unit Price]]</f>
        <v>503.82</v>
      </c>
      <c r="N1459" s="9">
        <f>tbl_salesdata[[#This Row],[Total Sales]]-tbl_salesdata[[#This Row],[Total Cost]]</f>
        <v>130.13999999999999</v>
      </c>
      <c r="O1459">
        <f>tbl_salesdata[[#This Row],[Ship Date]]-tbl_salesdata[[#This Row],[Order Date]]</f>
        <v>21</v>
      </c>
      <c r="P1459">
        <f>WEEKDAY(tbl_salesdata[[#This Row],[Order Date]],2)</f>
        <v>2</v>
      </c>
      <c r="Q1459" t="str">
        <f>TEXT(tbl_salesdata[[#This Row],[Order Date]],"dddd")</f>
        <v>Tuesday</v>
      </c>
      <c r="R1459" t="str">
        <f>IF(tbl_salesdata[[#This Row],[Weekdaynum]]&gt;5,"Yes","No")</f>
        <v>No</v>
      </c>
    </row>
    <row r="1460" spans="1:18" hidden="1" x14ac:dyDescent="0.35">
      <c r="A1460">
        <v>302015721</v>
      </c>
      <c r="B1460" s="3">
        <v>43181</v>
      </c>
      <c r="C1460" s="3">
        <v>43200</v>
      </c>
      <c r="D1460" t="s">
        <v>103</v>
      </c>
      <c r="E1460" t="s">
        <v>21</v>
      </c>
      <c r="F1460" t="s">
        <v>13</v>
      </c>
      <c r="G1460" t="s">
        <v>14</v>
      </c>
      <c r="H1460" t="s">
        <v>34</v>
      </c>
      <c r="I1460" s="9">
        <v>2018</v>
      </c>
      <c r="J1460" s="9">
        <v>255.28</v>
      </c>
      <c r="K1460" s="9">
        <v>159.41999999999999</v>
      </c>
      <c r="L1460" s="9">
        <f>tbl_salesdata[[#This Row],[Units Sold]]*tbl_salesdata[[#This Row],[Unit Cost]]</f>
        <v>321709.56</v>
      </c>
      <c r="M1460" s="9">
        <f>tbl_salesdata[[#This Row],[Units Sold]]*tbl_salesdata[[#This Row],[Unit Price]]</f>
        <v>515155.04</v>
      </c>
      <c r="N1460" s="9">
        <f>tbl_salesdata[[#This Row],[Total Sales]]-tbl_salesdata[[#This Row],[Total Cost]]</f>
        <v>193445.47999999998</v>
      </c>
      <c r="O1460">
        <f>tbl_salesdata[[#This Row],[Ship Date]]-tbl_salesdata[[#This Row],[Order Date]]</f>
        <v>19</v>
      </c>
      <c r="P1460">
        <f>WEEKDAY(tbl_salesdata[[#This Row],[Order Date]],2)</f>
        <v>4</v>
      </c>
      <c r="Q1460" t="str">
        <f>TEXT(tbl_salesdata[[#This Row],[Order Date]],"dddd")</f>
        <v>Thursday</v>
      </c>
      <c r="R1460" t="str">
        <f>IF(tbl_salesdata[[#This Row],[Weekdaynum]]&gt;5,"Yes","No")</f>
        <v>No</v>
      </c>
    </row>
    <row r="1461" spans="1:18" hidden="1" x14ac:dyDescent="0.35">
      <c r="A1461">
        <v>118688666</v>
      </c>
      <c r="B1461" s="3">
        <v>42537</v>
      </c>
      <c r="C1461" s="3">
        <v>42542</v>
      </c>
      <c r="D1461" t="s">
        <v>36</v>
      </c>
      <c r="E1461" t="s">
        <v>29</v>
      </c>
      <c r="F1461" t="s">
        <v>56</v>
      </c>
      <c r="G1461" t="s">
        <v>14</v>
      </c>
      <c r="H1461" t="s">
        <v>26</v>
      </c>
      <c r="I1461" s="9">
        <v>1469</v>
      </c>
      <c r="J1461" s="9">
        <v>9.33</v>
      </c>
      <c r="K1461" s="9">
        <v>6.92</v>
      </c>
      <c r="L1461" s="9">
        <f>tbl_salesdata[[#This Row],[Units Sold]]*tbl_salesdata[[#This Row],[Unit Cost]]</f>
        <v>10165.48</v>
      </c>
      <c r="M1461" s="9">
        <f>tbl_salesdata[[#This Row],[Units Sold]]*tbl_salesdata[[#This Row],[Unit Price]]</f>
        <v>13705.77</v>
      </c>
      <c r="N1461" s="9">
        <f>tbl_salesdata[[#This Row],[Total Sales]]-tbl_salesdata[[#This Row],[Total Cost]]</f>
        <v>3540.2900000000009</v>
      </c>
      <c r="O1461">
        <f>tbl_salesdata[[#This Row],[Ship Date]]-tbl_salesdata[[#This Row],[Order Date]]</f>
        <v>5</v>
      </c>
      <c r="P1461">
        <f>WEEKDAY(tbl_salesdata[[#This Row],[Order Date]],2)</f>
        <v>4</v>
      </c>
      <c r="Q1461" t="str">
        <f>TEXT(tbl_salesdata[[#This Row],[Order Date]],"dddd")</f>
        <v>Thursday</v>
      </c>
      <c r="R1461" t="str">
        <f>IF(tbl_salesdata[[#This Row],[Weekdaynum]]&gt;5,"Yes","No")</f>
        <v>No</v>
      </c>
    </row>
    <row r="1462" spans="1:18" hidden="1" x14ac:dyDescent="0.35">
      <c r="A1462">
        <v>233709084</v>
      </c>
      <c r="B1462" s="3">
        <v>43371</v>
      </c>
      <c r="C1462" s="3">
        <v>43376</v>
      </c>
      <c r="D1462" t="s">
        <v>102</v>
      </c>
      <c r="E1462" t="s">
        <v>21</v>
      </c>
      <c r="F1462" t="s">
        <v>33</v>
      </c>
      <c r="G1462" t="s">
        <v>18</v>
      </c>
      <c r="H1462" t="s">
        <v>15</v>
      </c>
      <c r="I1462" s="9">
        <v>8566</v>
      </c>
      <c r="J1462" s="9">
        <v>109.28</v>
      </c>
      <c r="K1462" s="9">
        <v>35.840000000000003</v>
      </c>
      <c r="L1462" s="9">
        <f>tbl_salesdata[[#This Row],[Units Sold]]*tbl_salesdata[[#This Row],[Unit Cost]]</f>
        <v>307005.44</v>
      </c>
      <c r="M1462" s="9">
        <f>tbl_salesdata[[#This Row],[Units Sold]]*tbl_salesdata[[#This Row],[Unit Price]]</f>
        <v>936092.48</v>
      </c>
      <c r="N1462" s="9">
        <f>tbl_salesdata[[#This Row],[Total Sales]]-tbl_salesdata[[#This Row],[Total Cost]]</f>
        <v>629087.04</v>
      </c>
      <c r="O1462">
        <f>tbl_salesdata[[#This Row],[Ship Date]]-tbl_salesdata[[#This Row],[Order Date]]</f>
        <v>5</v>
      </c>
      <c r="P1462">
        <f>WEEKDAY(tbl_salesdata[[#This Row],[Order Date]],2)</f>
        <v>5</v>
      </c>
      <c r="Q1462" t="str">
        <f>TEXT(tbl_salesdata[[#This Row],[Order Date]],"dddd")</f>
        <v>Friday</v>
      </c>
      <c r="R1462" t="str">
        <f>IF(tbl_salesdata[[#This Row],[Weekdaynum]]&gt;5,"Yes","No")</f>
        <v>No</v>
      </c>
    </row>
    <row r="1463" spans="1:18" hidden="1" x14ac:dyDescent="0.35">
      <c r="A1463">
        <v>419000804</v>
      </c>
      <c r="B1463" s="3">
        <v>43647</v>
      </c>
      <c r="C1463" s="3">
        <v>43654</v>
      </c>
      <c r="D1463" t="s">
        <v>219</v>
      </c>
      <c r="E1463" t="s">
        <v>38</v>
      </c>
      <c r="F1463" t="s">
        <v>68</v>
      </c>
      <c r="G1463" t="s">
        <v>14</v>
      </c>
      <c r="H1463" t="s">
        <v>15</v>
      </c>
      <c r="I1463" s="9">
        <v>504</v>
      </c>
      <c r="J1463" s="9">
        <v>154.06</v>
      </c>
      <c r="K1463" s="9">
        <v>90.93</v>
      </c>
      <c r="L1463" s="9">
        <f>tbl_salesdata[[#This Row],[Units Sold]]*tbl_salesdata[[#This Row],[Unit Cost]]</f>
        <v>45828.72</v>
      </c>
      <c r="M1463" s="9">
        <f>tbl_salesdata[[#This Row],[Units Sold]]*tbl_salesdata[[#This Row],[Unit Price]]</f>
        <v>77646.240000000005</v>
      </c>
      <c r="N1463" s="9">
        <f>tbl_salesdata[[#This Row],[Total Sales]]-tbl_salesdata[[#This Row],[Total Cost]]</f>
        <v>31817.520000000004</v>
      </c>
      <c r="O1463">
        <f>tbl_salesdata[[#This Row],[Ship Date]]-tbl_salesdata[[#This Row],[Order Date]]</f>
        <v>7</v>
      </c>
      <c r="P1463">
        <f>WEEKDAY(tbl_salesdata[[#This Row],[Order Date]],2)</f>
        <v>1</v>
      </c>
      <c r="Q1463" t="str">
        <f>TEXT(tbl_salesdata[[#This Row],[Order Date]],"dddd")</f>
        <v>Monday</v>
      </c>
      <c r="R1463" t="str">
        <f>IF(tbl_salesdata[[#This Row],[Weekdaynum]]&gt;5,"Yes","No")</f>
        <v>No</v>
      </c>
    </row>
    <row r="1464" spans="1:18" hidden="1" x14ac:dyDescent="0.35">
      <c r="A1464">
        <v>966800153</v>
      </c>
      <c r="B1464" s="3">
        <v>44798</v>
      </c>
      <c r="C1464" s="3">
        <v>44805</v>
      </c>
      <c r="D1464" t="s">
        <v>55</v>
      </c>
      <c r="E1464" t="s">
        <v>21</v>
      </c>
      <c r="F1464" t="s">
        <v>47</v>
      </c>
      <c r="G1464" t="s">
        <v>18</v>
      </c>
      <c r="H1464" t="s">
        <v>15</v>
      </c>
      <c r="I1464" s="9">
        <v>6505</v>
      </c>
      <c r="J1464" s="9">
        <v>421.89</v>
      </c>
      <c r="K1464" s="9">
        <v>364.69</v>
      </c>
      <c r="L1464" s="9">
        <f>tbl_salesdata[[#This Row],[Units Sold]]*tbl_salesdata[[#This Row],[Unit Cost]]</f>
        <v>2372308.4500000002</v>
      </c>
      <c r="M1464" s="9">
        <f>tbl_salesdata[[#This Row],[Units Sold]]*tbl_salesdata[[#This Row],[Unit Price]]</f>
        <v>2744394.4499999997</v>
      </c>
      <c r="N1464" s="9">
        <f>tbl_salesdata[[#This Row],[Total Sales]]-tbl_salesdata[[#This Row],[Total Cost]]</f>
        <v>372085.99999999953</v>
      </c>
      <c r="O1464">
        <f>tbl_salesdata[[#This Row],[Ship Date]]-tbl_salesdata[[#This Row],[Order Date]]</f>
        <v>7</v>
      </c>
      <c r="P1464">
        <f>WEEKDAY(tbl_salesdata[[#This Row],[Order Date]],2)</f>
        <v>4</v>
      </c>
      <c r="Q1464" t="str">
        <f>TEXT(tbl_salesdata[[#This Row],[Order Date]],"dddd")</f>
        <v>Thursday</v>
      </c>
      <c r="R1464" t="str">
        <f>IF(tbl_salesdata[[#This Row],[Weekdaynum]]&gt;5,"Yes","No")</f>
        <v>No</v>
      </c>
    </row>
    <row r="1465" spans="1:18" hidden="1" x14ac:dyDescent="0.35">
      <c r="A1465">
        <v>439655959</v>
      </c>
      <c r="B1465" s="3">
        <v>42563</v>
      </c>
      <c r="C1465" s="3">
        <v>42583</v>
      </c>
      <c r="D1465" t="s">
        <v>119</v>
      </c>
      <c r="E1465" t="s">
        <v>24</v>
      </c>
      <c r="F1465" t="s">
        <v>13</v>
      </c>
      <c r="G1465" t="s">
        <v>14</v>
      </c>
      <c r="H1465" t="s">
        <v>26</v>
      </c>
      <c r="I1465" s="9">
        <v>2823</v>
      </c>
      <c r="J1465" s="9">
        <v>255.28</v>
      </c>
      <c r="K1465" s="9">
        <v>159.41999999999999</v>
      </c>
      <c r="L1465" s="9">
        <f>tbl_salesdata[[#This Row],[Units Sold]]*tbl_salesdata[[#This Row],[Unit Cost]]</f>
        <v>450042.66</v>
      </c>
      <c r="M1465" s="9">
        <f>tbl_salesdata[[#This Row],[Units Sold]]*tbl_salesdata[[#This Row],[Unit Price]]</f>
        <v>720655.44000000006</v>
      </c>
      <c r="N1465" s="9">
        <f>tbl_salesdata[[#This Row],[Total Sales]]-tbl_salesdata[[#This Row],[Total Cost]]</f>
        <v>270612.78000000009</v>
      </c>
      <c r="O1465">
        <f>tbl_salesdata[[#This Row],[Ship Date]]-tbl_salesdata[[#This Row],[Order Date]]</f>
        <v>20</v>
      </c>
      <c r="P1465">
        <f>WEEKDAY(tbl_salesdata[[#This Row],[Order Date]],2)</f>
        <v>2</v>
      </c>
      <c r="Q1465" t="str">
        <f>TEXT(tbl_salesdata[[#This Row],[Order Date]],"dddd")</f>
        <v>Tuesday</v>
      </c>
      <c r="R1465" t="str">
        <f>IF(tbl_salesdata[[#This Row],[Weekdaynum]]&gt;5,"Yes","No")</f>
        <v>No</v>
      </c>
    </row>
    <row r="1466" spans="1:18" hidden="1" x14ac:dyDescent="0.35">
      <c r="A1466">
        <v>620429551</v>
      </c>
      <c r="B1466" s="3">
        <v>43926</v>
      </c>
      <c r="C1466" s="3">
        <v>43947</v>
      </c>
      <c r="D1466" t="s">
        <v>105</v>
      </c>
      <c r="E1466" t="s">
        <v>12</v>
      </c>
      <c r="F1466" t="s">
        <v>42</v>
      </c>
      <c r="G1466" t="s">
        <v>18</v>
      </c>
      <c r="H1466" t="s">
        <v>34</v>
      </c>
      <c r="I1466" s="9">
        <v>7746</v>
      </c>
      <c r="J1466" s="9">
        <v>437.2</v>
      </c>
      <c r="K1466" s="9">
        <v>263.33</v>
      </c>
      <c r="L1466" s="9">
        <f>tbl_salesdata[[#This Row],[Units Sold]]*tbl_salesdata[[#This Row],[Unit Cost]]</f>
        <v>2039754.18</v>
      </c>
      <c r="M1466" s="9">
        <f>tbl_salesdata[[#This Row],[Units Sold]]*tbl_salesdata[[#This Row],[Unit Price]]</f>
        <v>3386551.1999999997</v>
      </c>
      <c r="N1466" s="9">
        <f>tbl_salesdata[[#This Row],[Total Sales]]-tbl_salesdata[[#This Row],[Total Cost]]</f>
        <v>1346797.0199999998</v>
      </c>
      <c r="O1466">
        <f>tbl_salesdata[[#This Row],[Ship Date]]-tbl_salesdata[[#This Row],[Order Date]]</f>
        <v>21</v>
      </c>
      <c r="P1466">
        <f>WEEKDAY(tbl_salesdata[[#This Row],[Order Date]],2)</f>
        <v>7</v>
      </c>
      <c r="Q1466" t="str">
        <f>TEXT(tbl_salesdata[[#This Row],[Order Date]],"dddd")</f>
        <v>Sunday</v>
      </c>
      <c r="R1466" t="str">
        <f>IF(tbl_salesdata[[#This Row],[Weekdaynum]]&gt;5,"Yes","No")</f>
        <v>Yes</v>
      </c>
    </row>
    <row r="1467" spans="1:18" hidden="1" x14ac:dyDescent="0.35">
      <c r="A1467">
        <v>662294757</v>
      </c>
      <c r="B1467" s="3">
        <v>43138</v>
      </c>
      <c r="C1467" s="3">
        <v>43140</v>
      </c>
      <c r="D1467" t="s">
        <v>190</v>
      </c>
      <c r="E1467" t="s">
        <v>38</v>
      </c>
      <c r="F1467" t="s">
        <v>30</v>
      </c>
      <c r="G1467" t="s">
        <v>14</v>
      </c>
      <c r="H1467" t="s">
        <v>34</v>
      </c>
      <c r="I1467" s="9">
        <v>6591</v>
      </c>
      <c r="J1467" s="9">
        <v>81.73</v>
      </c>
      <c r="K1467" s="9">
        <v>56.67</v>
      </c>
      <c r="L1467" s="9">
        <f>tbl_salesdata[[#This Row],[Units Sold]]*tbl_salesdata[[#This Row],[Unit Cost]]</f>
        <v>373511.97000000003</v>
      </c>
      <c r="M1467" s="9">
        <f>tbl_salesdata[[#This Row],[Units Sold]]*tbl_salesdata[[#This Row],[Unit Price]]</f>
        <v>538682.43000000005</v>
      </c>
      <c r="N1467" s="9">
        <f>tbl_salesdata[[#This Row],[Total Sales]]-tbl_salesdata[[#This Row],[Total Cost]]</f>
        <v>165170.46000000002</v>
      </c>
      <c r="O1467">
        <f>tbl_salesdata[[#This Row],[Ship Date]]-tbl_salesdata[[#This Row],[Order Date]]</f>
        <v>2</v>
      </c>
      <c r="P1467">
        <f>WEEKDAY(tbl_salesdata[[#This Row],[Order Date]],2)</f>
        <v>3</v>
      </c>
      <c r="Q1467" t="str">
        <f>TEXT(tbl_salesdata[[#This Row],[Order Date]],"dddd")</f>
        <v>Wednesday</v>
      </c>
      <c r="R1467" t="str">
        <f>IF(tbl_salesdata[[#This Row],[Weekdaynum]]&gt;5,"Yes","No")</f>
        <v>No</v>
      </c>
    </row>
    <row r="1468" spans="1:18" hidden="1" x14ac:dyDescent="0.35">
      <c r="A1468">
        <v>238737905</v>
      </c>
      <c r="B1468" s="3">
        <v>42610</v>
      </c>
      <c r="C1468" s="3">
        <v>42620</v>
      </c>
      <c r="D1468" t="s">
        <v>37</v>
      </c>
      <c r="E1468" t="s">
        <v>38</v>
      </c>
      <c r="F1468" t="s">
        <v>40</v>
      </c>
      <c r="G1468" t="s">
        <v>18</v>
      </c>
      <c r="H1468" t="s">
        <v>34</v>
      </c>
      <c r="I1468" s="9">
        <v>6706</v>
      </c>
      <c r="J1468" s="9">
        <v>651.21</v>
      </c>
      <c r="K1468" s="9">
        <v>524.96</v>
      </c>
      <c r="L1468" s="9">
        <f>tbl_salesdata[[#This Row],[Units Sold]]*tbl_salesdata[[#This Row],[Unit Cost]]</f>
        <v>3520381.7600000002</v>
      </c>
      <c r="M1468" s="9">
        <f>tbl_salesdata[[#This Row],[Units Sold]]*tbl_salesdata[[#This Row],[Unit Price]]</f>
        <v>4367014.2600000007</v>
      </c>
      <c r="N1468" s="9">
        <f>tbl_salesdata[[#This Row],[Total Sales]]-tbl_salesdata[[#This Row],[Total Cost]]</f>
        <v>846632.50000000047</v>
      </c>
      <c r="O1468">
        <f>tbl_salesdata[[#This Row],[Ship Date]]-tbl_salesdata[[#This Row],[Order Date]]</f>
        <v>10</v>
      </c>
      <c r="P1468">
        <f>WEEKDAY(tbl_salesdata[[#This Row],[Order Date]],2)</f>
        <v>7</v>
      </c>
      <c r="Q1468" t="str">
        <f>TEXT(tbl_salesdata[[#This Row],[Order Date]],"dddd")</f>
        <v>Sunday</v>
      </c>
      <c r="R1468" t="str">
        <f>IF(tbl_salesdata[[#This Row],[Weekdaynum]]&gt;5,"Yes","No")</f>
        <v>Yes</v>
      </c>
    </row>
    <row r="1469" spans="1:18" x14ac:dyDescent="0.35">
      <c r="A1469">
        <v>956594026</v>
      </c>
      <c r="B1469" s="3">
        <v>44338</v>
      </c>
      <c r="C1469" s="3">
        <v>44346</v>
      </c>
      <c r="D1469" t="s">
        <v>168</v>
      </c>
      <c r="E1469" t="s">
        <v>21</v>
      </c>
      <c r="F1469" t="s">
        <v>13</v>
      </c>
      <c r="G1469" t="s">
        <v>18</v>
      </c>
      <c r="H1469" t="s">
        <v>26</v>
      </c>
      <c r="I1469" s="9">
        <v>6285</v>
      </c>
      <c r="J1469" s="9">
        <v>255.28</v>
      </c>
      <c r="K1469" s="9">
        <v>159.41999999999999</v>
      </c>
      <c r="L1469" s="9">
        <f>tbl_salesdata[[#This Row],[Units Sold]]*tbl_salesdata[[#This Row],[Unit Cost]]</f>
        <v>1001954.7</v>
      </c>
      <c r="M1469" s="9">
        <f>tbl_salesdata[[#This Row],[Units Sold]]*tbl_salesdata[[#This Row],[Unit Price]]</f>
        <v>1604434.8</v>
      </c>
      <c r="N1469" s="9">
        <f>tbl_salesdata[[#This Row],[Total Sales]]-tbl_salesdata[[#This Row],[Total Cost]]</f>
        <v>602480.10000000009</v>
      </c>
      <c r="O1469">
        <f>tbl_salesdata[[#This Row],[Ship Date]]-tbl_salesdata[[#This Row],[Order Date]]</f>
        <v>8</v>
      </c>
      <c r="P1469">
        <f>WEEKDAY(tbl_salesdata[[#This Row],[Order Date]],2)</f>
        <v>6</v>
      </c>
      <c r="Q1469" t="str">
        <f>TEXT(tbl_salesdata[[#This Row],[Order Date]],"dddd")</f>
        <v>Saturday</v>
      </c>
      <c r="R1469" t="str">
        <f>IF(tbl_salesdata[[#This Row],[Weekdaynum]]&gt;5,"Yes","No")</f>
        <v>Yes</v>
      </c>
    </row>
    <row r="1470" spans="1:18" hidden="1" x14ac:dyDescent="0.35">
      <c r="A1470">
        <v>190865838</v>
      </c>
      <c r="B1470" s="3">
        <v>42087</v>
      </c>
      <c r="C1470" s="3">
        <v>42099</v>
      </c>
      <c r="D1470" t="s">
        <v>217</v>
      </c>
      <c r="E1470" t="s">
        <v>12</v>
      </c>
      <c r="F1470" t="s">
        <v>76</v>
      </c>
      <c r="G1470" t="s">
        <v>18</v>
      </c>
      <c r="H1470" t="s">
        <v>15</v>
      </c>
      <c r="I1470" s="9">
        <v>298</v>
      </c>
      <c r="J1470" s="9">
        <v>668.27</v>
      </c>
      <c r="K1470" s="9">
        <v>502.54</v>
      </c>
      <c r="L1470" s="9">
        <f>tbl_salesdata[[#This Row],[Units Sold]]*tbl_salesdata[[#This Row],[Unit Cost]]</f>
        <v>149756.92000000001</v>
      </c>
      <c r="M1470" s="9">
        <f>tbl_salesdata[[#This Row],[Units Sold]]*tbl_salesdata[[#This Row],[Unit Price]]</f>
        <v>199144.46</v>
      </c>
      <c r="N1470" s="9">
        <f>tbl_salesdata[[#This Row],[Total Sales]]-tbl_salesdata[[#This Row],[Total Cost]]</f>
        <v>49387.539999999979</v>
      </c>
      <c r="O1470">
        <f>tbl_salesdata[[#This Row],[Ship Date]]-tbl_salesdata[[#This Row],[Order Date]]</f>
        <v>12</v>
      </c>
      <c r="P1470">
        <f>WEEKDAY(tbl_salesdata[[#This Row],[Order Date]],2)</f>
        <v>2</v>
      </c>
      <c r="Q1470" t="str">
        <f>TEXT(tbl_salesdata[[#This Row],[Order Date]],"dddd")</f>
        <v>Tuesday</v>
      </c>
      <c r="R1470" t="str">
        <f>IF(tbl_salesdata[[#This Row],[Weekdaynum]]&gt;5,"Yes","No")</f>
        <v>No</v>
      </c>
    </row>
    <row r="1471" spans="1:18" x14ac:dyDescent="0.35">
      <c r="A1471">
        <v>940682303</v>
      </c>
      <c r="B1471" s="3">
        <v>44562</v>
      </c>
      <c r="C1471" s="3">
        <v>44578</v>
      </c>
      <c r="D1471" t="s">
        <v>113</v>
      </c>
      <c r="E1471" t="s">
        <v>21</v>
      </c>
      <c r="F1471" t="s">
        <v>25</v>
      </c>
      <c r="G1471" t="s">
        <v>14</v>
      </c>
      <c r="H1471" t="s">
        <v>26</v>
      </c>
      <c r="I1471" s="9">
        <v>7652</v>
      </c>
      <c r="J1471" s="9">
        <v>205.7</v>
      </c>
      <c r="K1471" s="9">
        <v>117.11</v>
      </c>
      <c r="L1471" s="9">
        <f>tbl_salesdata[[#This Row],[Units Sold]]*tbl_salesdata[[#This Row],[Unit Cost]]</f>
        <v>896125.72</v>
      </c>
      <c r="M1471" s="9">
        <f>tbl_salesdata[[#This Row],[Units Sold]]*tbl_salesdata[[#This Row],[Unit Price]]</f>
        <v>1574016.4</v>
      </c>
      <c r="N1471" s="9">
        <f>tbl_salesdata[[#This Row],[Total Sales]]-tbl_salesdata[[#This Row],[Total Cost]]</f>
        <v>677890.67999999993</v>
      </c>
      <c r="O1471">
        <f>tbl_salesdata[[#This Row],[Ship Date]]-tbl_salesdata[[#This Row],[Order Date]]</f>
        <v>16</v>
      </c>
      <c r="P1471">
        <f>WEEKDAY(tbl_salesdata[[#This Row],[Order Date]],2)</f>
        <v>6</v>
      </c>
      <c r="Q1471" t="str">
        <f>TEXT(tbl_salesdata[[#This Row],[Order Date]],"dddd")</f>
        <v>Saturday</v>
      </c>
      <c r="R1471" t="str">
        <f>IF(tbl_salesdata[[#This Row],[Weekdaynum]]&gt;5,"Yes","No")</f>
        <v>Yes</v>
      </c>
    </row>
    <row r="1472" spans="1:18" hidden="1" x14ac:dyDescent="0.35">
      <c r="A1472">
        <v>170953977</v>
      </c>
      <c r="B1472" s="3">
        <v>42516</v>
      </c>
      <c r="C1472" s="3">
        <v>42521</v>
      </c>
      <c r="D1472" t="s">
        <v>180</v>
      </c>
      <c r="E1472" t="s">
        <v>24</v>
      </c>
      <c r="F1472" t="s">
        <v>13</v>
      </c>
      <c r="G1472" t="s">
        <v>18</v>
      </c>
      <c r="H1472" t="s">
        <v>26</v>
      </c>
      <c r="I1472" s="9">
        <v>7936</v>
      </c>
      <c r="J1472" s="9">
        <v>255.28</v>
      </c>
      <c r="K1472" s="9">
        <v>159.41999999999999</v>
      </c>
      <c r="L1472" s="9">
        <f>tbl_salesdata[[#This Row],[Units Sold]]*tbl_salesdata[[#This Row],[Unit Cost]]</f>
        <v>1265157.1199999999</v>
      </c>
      <c r="M1472" s="9">
        <f>tbl_salesdata[[#This Row],[Units Sold]]*tbl_salesdata[[#This Row],[Unit Price]]</f>
        <v>2025902.0800000001</v>
      </c>
      <c r="N1472" s="9">
        <f>tbl_salesdata[[#This Row],[Total Sales]]-tbl_salesdata[[#This Row],[Total Cost]]</f>
        <v>760744.9600000002</v>
      </c>
      <c r="O1472">
        <f>tbl_salesdata[[#This Row],[Ship Date]]-tbl_salesdata[[#This Row],[Order Date]]</f>
        <v>5</v>
      </c>
      <c r="P1472">
        <f>WEEKDAY(tbl_salesdata[[#This Row],[Order Date]],2)</f>
        <v>4</v>
      </c>
      <c r="Q1472" t="str">
        <f>TEXT(tbl_salesdata[[#This Row],[Order Date]],"dddd")</f>
        <v>Thursday</v>
      </c>
      <c r="R1472" t="str">
        <f>IF(tbl_salesdata[[#This Row],[Weekdaynum]]&gt;5,"Yes","No")</f>
        <v>No</v>
      </c>
    </row>
    <row r="1473" spans="1:18" hidden="1" x14ac:dyDescent="0.35">
      <c r="A1473">
        <v>833519256</v>
      </c>
      <c r="B1473" s="3">
        <v>42639</v>
      </c>
      <c r="C1473" s="3">
        <v>42650</v>
      </c>
      <c r="D1473" t="s">
        <v>138</v>
      </c>
      <c r="E1473" t="s">
        <v>24</v>
      </c>
      <c r="F1473" t="s">
        <v>33</v>
      </c>
      <c r="G1473" t="s">
        <v>18</v>
      </c>
      <c r="H1473" t="s">
        <v>19</v>
      </c>
      <c r="I1473" s="9">
        <v>5725</v>
      </c>
      <c r="J1473" s="9">
        <v>109.28</v>
      </c>
      <c r="K1473" s="9">
        <v>35.840000000000003</v>
      </c>
      <c r="L1473" s="9">
        <f>tbl_salesdata[[#This Row],[Units Sold]]*tbl_salesdata[[#This Row],[Unit Cost]]</f>
        <v>205184.00000000003</v>
      </c>
      <c r="M1473" s="9">
        <f>tbl_salesdata[[#This Row],[Units Sold]]*tbl_salesdata[[#This Row],[Unit Price]]</f>
        <v>625628</v>
      </c>
      <c r="N1473" s="9">
        <f>tbl_salesdata[[#This Row],[Total Sales]]-tbl_salesdata[[#This Row],[Total Cost]]</f>
        <v>420444</v>
      </c>
      <c r="O1473">
        <f>tbl_salesdata[[#This Row],[Ship Date]]-tbl_salesdata[[#This Row],[Order Date]]</f>
        <v>11</v>
      </c>
      <c r="P1473">
        <f>WEEKDAY(tbl_salesdata[[#This Row],[Order Date]],2)</f>
        <v>1</v>
      </c>
      <c r="Q1473" t="str">
        <f>TEXT(tbl_salesdata[[#This Row],[Order Date]],"dddd")</f>
        <v>Monday</v>
      </c>
      <c r="R1473" t="str">
        <f>IF(tbl_salesdata[[#This Row],[Weekdaynum]]&gt;5,"Yes","No")</f>
        <v>No</v>
      </c>
    </row>
    <row r="1474" spans="1:18" hidden="1" x14ac:dyDescent="0.35">
      <c r="A1474">
        <v>998142945</v>
      </c>
      <c r="B1474" s="3">
        <v>42134</v>
      </c>
      <c r="C1474" s="3">
        <v>42149</v>
      </c>
      <c r="D1474" t="s">
        <v>150</v>
      </c>
      <c r="E1474" t="s">
        <v>38</v>
      </c>
      <c r="F1474" t="s">
        <v>40</v>
      </c>
      <c r="G1474" t="s">
        <v>18</v>
      </c>
      <c r="H1474" t="s">
        <v>26</v>
      </c>
      <c r="I1474" s="9">
        <v>1533</v>
      </c>
      <c r="J1474" s="9">
        <v>651.21</v>
      </c>
      <c r="K1474" s="9">
        <v>524.96</v>
      </c>
      <c r="L1474" s="9">
        <f>tbl_salesdata[[#This Row],[Units Sold]]*tbl_salesdata[[#This Row],[Unit Cost]]</f>
        <v>804763.68</v>
      </c>
      <c r="M1474" s="9">
        <f>tbl_salesdata[[#This Row],[Units Sold]]*tbl_salesdata[[#This Row],[Unit Price]]</f>
        <v>998304.93</v>
      </c>
      <c r="N1474" s="9">
        <f>tbl_salesdata[[#This Row],[Total Sales]]-tbl_salesdata[[#This Row],[Total Cost]]</f>
        <v>193541.25</v>
      </c>
      <c r="O1474">
        <f>tbl_salesdata[[#This Row],[Ship Date]]-tbl_salesdata[[#This Row],[Order Date]]</f>
        <v>15</v>
      </c>
      <c r="P1474">
        <f>WEEKDAY(tbl_salesdata[[#This Row],[Order Date]],2)</f>
        <v>7</v>
      </c>
      <c r="Q1474" t="str">
        <f>TEXT(tbl_salesdata[[#This Row],[Order Date]],"dddd")</f>
        <v>Sunday</v>
      </c>
      <c r="R1474" t="str">
        <f>IF(tbl_salesdata[[#This Row],[Weekdaynum]]&gt;5,"Yes","No")</f>
        <v>Yes</v>
      </c>
    </row>
    <row r="1475" spans="1:18" hidden="1" x14ac:dyDescent="0.35">
      <c r="A1475">
        <v>380498874</v>
      </c>
      <c r="B1475" s="3">
        <v>43214</v>
      </c>
      <c r="C1475" s="3">
        <v>43231</v>
      </c>
      <c r="D1475" t="s">
        <v>49</v>
      </c>
      <c r="E1475" t="s">
        <v>21</v>
      </c>
      <c r="F1475" t="s">
        <v>33</v>
      </c>
      <c r="G1475" t="s">
        <v>14</v>
      </c>
      <c r="H1475" t="s">
        <v>34</v>
      </c>
      <c r="I1475" s="9">
        <v>6927</v>
      </c>
      <c r="J1475" s="9">
        <v>109.28</v>
      </c>
      <c r="K1475" s="9">
        <v>35.840000000000003</v>
      </c>
      <c r="L1475" s="9">
        <f>tbl_salesdata[[#This Row],[Units Sold]]*tbl_salesdata[[#This Row],[Unit Cost]]</f>
        <v>248263.68000000002</v>
      </c>
      <c r="M1475" s="9">
        <f>tbl_salesdata[[#This Row],[Units Sold]]*tbl_salesdata[[#This Row],[Unit Price]]</f>
        <v>756982.56</v>
      </c>
      <c r="N1475" s="9">
        <f>tbl_salesdata[[#This Row],[Total Sales]]-tbl_salesdata[[#This Row],[Total Cost]]</f>
        <v>508718.88</v>
      </c>
      <c r="O1475">
        <f>tbl_salesdata[[#This Row],[Ship Date]]-tbl_salesdata[[#This Row],[Order Date]]</f>
        <v>17</v>
      </c>
      <c r="P1475">
        <f>WEEKDAY(tbl_salesdata[[#This Row],[Order Date]],2)</f>
        <v>2</v>
      </c>
      <c r="Q1475" t="str">
        <f>TEXT(tbl_salesdata[[#This Row],[Order Date]],"dddd")</f>
        <v>Tuesday</v>
      </c>
      <c r="R1475" t="str">
        <f>IF(tbl_salesdata[[#This Row],[Weekdaynum]]&gt;5,"Yes","No")</f>
        <v>No</v>
      </c>
    </row>
    <row r="1476" spans="1:18" hidden="1" x14ac:dyDescent="0.35">
      <c r="A1476">
        <v>116573369</v>
      </c>
      <c r="B1476" s="3">
        <v>42638</v>
      </c>
      <c r="C1476" s="3">
        <v>42646</v>
      </c>
      <c r="D1476" t="s">
        <v>210</v>
      </c>
      <c r="E1476" t="s">
        <v>38</v>
      </c>
      <c r="F1476" t="s">
        <v>47</v>
      </c>
      <c r="G1476" t="s">
        <v>18</v>
      </c>
      <c r="H1476" t="s">
        <v>19</v>
      </c>
      <c r="I1476" s="9">
        <v>5505</v>
      </c>
      <c r="J1476" s="9">
        <v>421.89</v>
      </c>
      <c r="K1476" s="9">
        <v>364.69</v>
      </c>
      <c r="L1476" s="9">
        <f>tbl_salesdata[[#This Row],[Units Sold]]*tbl_salesdata[[#This Row],[Unit Cost]]</f>
        <v>2007618.45</v>
      </c>
      <c r="M1476" s="9">
        <f>tbl_salesdata[[#This Row],[Units Sold]]*tbl_salesdata[[#This Row],[Unit Price]]</f>
        <v>2322504.4499999997</v>
      </c>
      <c r="N1476" s="9">
        <f>tbl_salesdata[[#This Row],[Total Sales]]-tbl_salesdata[[#This Row],[Total Cost]]</f>
        <v>314885.99999999977</v>
      </c>
      <c r="O1476">
        <f>tbl_salesdata[[#This Row],[Ship Date]]-tbl_salesdata[[#This Row],[Order Date]]</f>
        <v>8</v>
      </c>
      <c r="P1476">
        <f>WEEKDAY(tbl_salesdata[[#This Row],[Order Date]],2)</f>
        <v>7</v>
      </c>
      <c r="Q1476" t="str">
        <f>TEXT(tbl_salesdata[[#This Row],[Order Date]],"dddd")</f>
        <v>Sunday</v>
      </c>
      <c r="R1476" t="str">
        <f>IF(tbl_salesdata[[#This Row],[Weekdaynum]]&gt;5,"Yes","No")</f>
        <v>Yes</v>
      </c>
    </row>
    <row r="1477" spans="1:18" hidden="1" x14ac:dyDescent="0.35">
      <c r="A1477">
        <v>512665259</v>
      </c>
      <c r="B1477" s="3">
        <v>42170</v>
      </c>
      <c r="C1477" s="3">
        <v>42189</v>
      </c>
      <c r="D1477" t="s">
        <v>66</v>
      </c>
      <c r="E1477" t="s">
        <v>38</v>
      </c>
      <c r="F1477" t="s">
        <v>56</v>
      </c>
      <c r="G1477" t="s">
        <v>18</v>
      </c>
      <c r="H1477" t="s">
        <v>19</v>
      </c>
      <c r="I1477" s="9">
        <v>7898</v>
      </c>
      <c r="J1477" s="9">
        <v>9.33</v>
      </c>
      <c r="K1477" s="9">
        <v>6.92</v>
      </c>
      <c r="L1477" s="9">
        <f>tbl_salesdata[[#This Row],[Units Sold]]*tbl_salesdata[[#This Row],[Unit Cost]]</f>
        <v>54654.159999999996</v>
      </c>
      <c r="M1477" s="9">
        <f>tbl_salesdata[[#This Row],[Units Sold]]*tbl_salesdata[[#This Row],[Unit Price]]</f>
        <v>73688.34</v>
      </c>
      <c r="N1477" s="9">
        <f>tbl_salesdata[[#This Row],[Total Sales]]-tbl_salesdata[[#This Row],[Total Cost]]</f>
        <v>19034.18</v>
      </c>
      <c r="O1477">
        <f>tbl_salesdata[[#This Row],[Ship Date]]-tbl_salesdata[[#This Row],[Order Date]]</f>
        <v>19</v>
      </c>
      <c r="P1477">
        <f>WEEKDAY(tbl_salesdata[[#This Row],[Order Date]],2)</f>
        <v>1</v>
      </c>
      <c r="Q1477" t="str">
        <f>TEXT(tbl_salesdata[[#This Row],[Order Date]],"dddd")</f>
        <v>Monday</v>
      </c>
      <c r="R1477" t="str">
        <f>IF(tbl_salesdata[[#This Row],[Weekdaynum]]&gt;5,"Yes","No")</f>
        <v>No</v>
      </c>
    </row>
    <row r="1478" spans="1:18" hidden="1" x14ac:dyDescent="0.35">
      <c r="A1478">
        <v>595385873</v>
      </c>
      <c r="B1478" s="3">
        <v>44537</v>
      </c>
      <c r="C1478" s="3">
        <v>44540</v>
      </c>
      <c r="D1478" t="s">
        <v>67</v>
      </c>
      <c r="E1478" t="s">
        <v>21</v>
      </c>
      <c r="F1478" t="s">
        <v>30</v>
      </c>
      <c r="G1478" t="s">
        <v>18</v>
      </c>
      <c r="H1478" t="s">
        <v>15</v>
      </c>
      <c r="I1478" s="9">
        <v>6765</v>
      </c>
      <c r="J1478" s="9">
        <v>81.73</v>
      </c>
      <c r="K1478" s="9">
        <v>56.67</v>
      </c>
      <c r="L1478" s="9">
        <f>tbl_salesdata[[#This Row],[Units Sold]]*tbl_salesdata[[#This Row],[Unit Cost]]</f>
        <v>383372.55</v>
      </c>
      <c r="M1478" s="9">
        <f>tbl_salesdata[[#This Row],[Units Sold]]*tbl_salesdata[[#This Row],[Unit Price]]</f>
        <v>552903.45000000007</v>
      </c>
      <c r="N1478" s="9">
        <f>tbl_salesdata[[#This Row],[Total Sales]]-tbl_salesdata[[#This Row],[Total Cost]]</f>
        <v>169530.90000000008</v>
      </c>
      <c r="O1478">
        <f>tbl_salesdata[[#This Row],[Ship Date]]-tbl_salesdata[[#This Row],[Order Date]]</f>
        <v>3</v>
      </c>
      <c r="P1478">
        <f>WEEKDAY(tbl_salesdata[[#This Row],[Order Date]],2)</f>
        <v>2</v>
      </c>
      <c r="Q1478" t="str">
        <f>TEXT(tbl_salesdata[[#This Row],[Order Date]],"dddd")</f>
        <v>Tuesday</v>
      </c>
      <c r="R1478" t="str">
        <f>IF(tbl_salesdata[[#This Row],[Weekdaynum]]&gt;5,"Yes","No")</f>
        <v>No</v>
      </c>
    </row>
    <row r="1479" spans="1:18" hidden="1" x14ac:dyDescent="0.35">
      <c r="A1479">
        <v>361659038</v>
      </c>
      <c r="B1479" s="3">
        <v>44012</v>
      </c>
      <c r="C1479" s="3">
        <v>44031</v>
      </c>
      <c r="D1479" t="s">
        <v>67</v>
      </c>
      <c r="E1479" t="s">
        <v>21</v>
      </c>
      <c r="F1479" t="s">
        <v>25</v>
      </c>
      <c r="G1479" t="s">
        <v>14</v>
      </c>
      <c r="H1479" t="s">
        <v>26</v>
      </c>
      <c r="I1479" s="9">
        <v>1801</v>
      </c>
      <c r="J1479" s="9">
        <v>205.7</v>
      </c>
      <c r="K1479" s="9">
        <v>117.11</v>
      </c>
      <c r="L1479" s="9">
        <f>tbl_salesdata[[#This Row],[Units Sold]]*tbl_salesdata[[#This Row],[Unit Cost]]</f>
        <v>210915.11</v>
      </c>
      <c r="M1479" s="9">
        <f>tbl_salesdata[[#This Row],[Units Sold]]*tbl_salesdata[[#This Row],[Unit Price]]</f>
        <v>370465.69999999995</v>
      </c>
      <c r="N1479" s="9">
        <f>tbl_salesdata[[#This Row],[Total Sales]]-tbl_salesdata[[#This Row],[Total Cost]]</f>
        <v>159550.58999999997</v>
      </c>
      <c r="O1479">
        <f>tbl_salesdata[[#This Row],[Ship Date]]-tbl_salesdata[[#This Row],[Order Date]]</f>
        <v>19</v>
      </c>
      <c r="P1479">
        <f>WEEKDAY(tbl_salesdata[[#This Row],[Order Date]],2)</f>
        <v>2</v>
      </c>
      <c r="Q1479" t="str">
        <f>TEXT(tbl_salesdata[[#This Row],[Order Date]],"dddd")</f>
        <v>Tuesday</v>
      </c>
      <c r="R1479" t="str">
        <f>IF(tbl_salesdata[[#This Row],[Weekdaynum]]&gt;5,"Yes","No")</f>
        <v>No</v>
      </c>
    </row>
    <row r="1480" spans="1:18" hidden="1" x14ac:dyDescent="0.35">
      <c r="A1480">
        <v>328721082</v>
      </c>
      <c r="B1480" s="3">
        <v>42718</v>
      </c>
      <c r="C1480" s="3">
        <v>42719</v>
      </c>
      <c r="D1480" t="s">
        <v>144</v>
      </c>
      <c r="E1480" t="s">
        <v>21</v>
      </c>
      <c r="F1480" t="s">
        <v>13</v>
      </c>
      <c r="G1480" t="s">
        <v>14</v>
      </c>
      <c r="H1480" t="s">
        <v>26</v>
      </c>
      <c r="I1480" s="9">
        <v>4728</v>
      </c>
      <c r="J1480" s="9">
        <v>255.28</v>
      </c>
      <c r="K1480" s="9">
        <v>159.41999999999999</v>
      </c>
      <c r="L1480" s="9">
        <f>tbl_salesdata[[#This Row],[Units Sold]]*tbl_salesdata[[#This Row],[Unit Cost]]</f>
        <v>753737.75999999989</v>
      </c>
      <c r="M1480" s="9">
        <f>tbl_salesdata[[#This Row],[Units Sold]]*tbl_salesdata[[#This Row],[Unit Price]]</f>
        <v>1206963.8400000001</v>
      </c>
      <c r="N1480" s="9">
        <f>tbl_salesdata[[#This Row],[Total Sales]]-tbl_salesdata[[#This Row],[Total Cost]]</f>
        <v>453226.08000000019</v>
      </c>
      <c r="O1480">
        <f>tbl_salesdata[[#This Row],[Ship Date]]-tbl_salesdata[[#This Row],[Order Date]]</f>
        <v>1</v>
      </c>
      <c r="P1480">
        <f>WEEKDAY(tbl_salesdata[[#This Row],[Order Date]],2)</f>
        <v>3</v>
      </c>
      <c r="Q1480" t="str">
        <f>TEXT(tbl_salesdata[[#This Row],[Order Date]],"dddd")</f>
        <v>Wednesday</v>
      </c>
      <c r="R1480" t="str">
        <f>IF(tbl_salesdata[[#This Row],[Weekdaynum]]&gt;5,"Yes","No")</f>
        <v>No</v>
      </c>
    </row>
    <row r="1481" spans="1:18" x14ac:dyDescent="0.35">
      <c r="A1481">
        <v>735189044</v>
      </c>
      <c r="B1481" s="3">
        <v>43505</v>
      </c>
      <c r="C1481" s="3">
        <v>43511</v>
      </c>
      <c r="D1481" t="s">
        <v>39</v>
      </c>
      <c r="E1481" t="s">
        <v>29</v>
      </c>
      <c r="F1481" t="s">
        <v>25</v>
      </c>
      <c r="G1481" t="s">
        <v>18</v>
      </c>
      <c r="H1481" t="s">
        <v>26</v>
      </c>
      <c r="I1481" s="9">
        <v>7631</v>
      </c>
      <c r="J1481" s="9">
        <v>205.7</v>
      </c>
      <c r="K1481" s="9">
        <v>117.11</v>
      </c>
      <c r="L1481" s="9">
        <f>tbl_salesdata[[#This Row],[Units Sold]]*tbl_salesdata[[#This Row],[Unit Cost]]</f>
        <v>893666.41</v>
      </c>
      <c r="M1481" s="9">
        <f>tbl_salesdata[[#This Row],[Units Sold]]*tbl_salesdata[[#This Row],[Unit Price]]</f>
        <v>1569696.7</v>
      </c>
      <c r="N1481" s="9">
        <f>tbl_salesdata[[#This Row],[Total Sales]]-tbl_salesdata[[#This Row],[Total Cost]]</f>
        <v>676030.28999999992</v>
      </c>
      <c r="O1481">
        <f>tbl_salesdata[[#This Row],[Ship Date]]-tbl_salesdata[[#This Row],[Order Date]]</f>
        <v>6</v>
      </c>
      <c r="P1481">
        <f>WEEKDAY(tbl_salesdata[[#This Row],[Order Date]],2)</f>
        <v>6</v>
      </c>
      <c r="Q1481" t="str">
        <f>TEXT(tbl_salesdata[[#This Row],[Order Date]],"dddd")</f>
        <v>Saturday</v>
      </c>
      <c r="R1481" t="str">
        <f>IF(tbl_salesdata[[#This Row],[Weekdaynum]]&gt;5,"Yes","No")</f>
        <v>Yes</v>
      </c>
    </row>
    <row r="1482" spans="1:18" hidden="1" x14ac:dyDescent="0.35">
      <c r="A1482">
        <v>135719621</v>
      </c>
      <c r="B1482" s="3">
        <v>44498</v>
      </c>
      <c r="C1482" s="3">
        <v>44500</v>
      </c>
      <c r="D1482" t="s">
        <v>119</v>
      </c>
      <c r="E1482" t="s">
        <v>24</v>
      </c>
      <c r="F1482" t="s">
        <v>47</v>
      </c>
      <c r="G1482" t="s">
        <v>14</v>
      </c>
      <c r="H1482" t="s">
        <v>34</v>
      </c>
      <c r="I1482" s="9">
        <v>1307</v>
      </c>
      <c r="J1482" s="9">
        <v>421.89</v>
      </c>
      <c r="K1482" s="9">
        <v>364.69</v>
      </c>
      <c r="L1482" s="9">
        <f>tbl_salesdata[[#This Row],[Units Sold]]*tbl_salesdata[[#This Row],[Unit Cost]]</f>
        <v>476649.83</v>
      </c>
      <c r="M1482" s="9">
        <f>tbl_salesdata[[#This Row],[Units Sold]]*tbl_salesdata[[#This Row],[Unit Price]]</f>
        <v>551410.23</v>
      </c>
      <c r="N1482" s="9">
        <f>tbl_salesdata[[#This Row],[Total Sales]]-tbl_salesdata[[#This Row],[Total Cost]]</f>
        <v>74760.399999999965</v>
      </c>
      <c r="O1482">
        <f>tbl_salesdata[[#This Row],[Ship Date]]-tbl_salesdata[[#This Row],[Order Date]]</f>
        <v>2</v>
      </c>
      <c r="P1482">
        <f>WEEKDAY(tbl_salesdata[[#This Row],[Order Date]],2)</f>
        <v>5</v>
      </c>
      <c r="Q1482" t="str">
        <f>TEXT(tbl_salesdata[[#This Row],[Order Date]],"dddd")</f>
        <v>Friday</v>
      </c>
      <c r="R1482" t="str">
        <f>IF(tbl_salesdata[[#This Row],[Weekdaynum]]&gt;5,"Yes","No")</f>
        <v>No</v>
      </c>
    </row>
    <row r="1483" spans="1:18" hidden="1" x14ac:dyDescent="0.35">
      <c r="A1483">
        <v>461691272</v>
      </c>
      <c r="B1483" s="3">
        <v>44918</v>
      </c>
      <c r="C1483" s="3">
        <v>44938</v>
      </c>
      <c r="D1483" t="s">
        <v>82</v>
      </c>
      <c r="E1483" t="s">
        <v>32</v>
      </c>
      <c r="F1483" t="s">
        <v>30</v>
      </c>
      <c r="G1483" t="s">
        <v>18</v>
      </c>
      <c r="H1483" t="s">
        <v>19</v>
      </c>
      <c r="I1483" s="9">
        <v>3562</v>
      </c>
      <c r="J1483" s="9">
        <v>81.73</v>
      </c>
      <c r="K1483" s="9">
        <v>56.67</v>
      </c>
      <c r="L1483" s="9">
        <f>tbl_salesdata[[#This Row],[Units Sold]]*tbl_salesdata[[#This Row],[Unit Cost]]</f>
        <v>201858.54</v>
      </c>
      <c r="M1483" s="9">
        <f>tbl_salesdata[[#This Row],[Units Sold]]*tbl_salesdata[[#This Row],[Unit Price]]</f>
        <v>291122.26</v>
      </c>
      <c r="N1483" s="9">
        <f>tbl_salesdata[[#This Row],[Total Sales]]-tbl_salesdata[[#This Row],[Total Cost]]</f>
        <v>89263.72</v>
      </c>
      <c r="O1483">
        <f>tbl_salesdata[[#This Row],[Ship Date]]-tbl_salesdata[[#This Row],[Order Date]]</f>
        <v>20</v>
      </c>
      <c r="P1483">
        <f>WEEKDAY(tbl_salesdata[[#This Row],[Order Date]],2)</f>
        <v>5</v>
      </c>
      <c r="Q1483" t="str">
        <f>TEXT(tbl_salesdata[[#This Row],[Order Date]],"dddd")</f>
        <v>Friday</v>
      </c>
      <c r="R1483" t="str">
        <f>IF(tbl_salesdata[[#This Row],[Weekdaynum]]&gt;5,"Yes","No")</f>
        <v>No</v>
      </c>
    </row>
    <row r="1484" spans="1:18" hidden="1" x14ac:dyDescent="0.35">
      <c r="A1484">
        <v>160522115</v>
      </c>
      <c r="B1484" s="3">
        <v>42496</v>
      </c>
      <c r="C1484" s="3">
        <v>42497</v>
      </c>
      <c r="D1484" t="s">
        <v>140</v>
      </c>
      <c r="E1484" t="s">
        <v>24</v>
      </c>
      <c r="F1484" t="s">
        <v>17</v>
      </c>
      <c r="G1484" t="s">
        <v>18</v>
      </c>
      <c r="H1484" t="s">
        <v>15</v>
      </c>
      <c r="I1484" s="9">
        <v>916</v>
      </c>
      <c r="J1484" s="9">
        <v>152.58000000000001</v>
      </c>
      <c r="K1484" s="9">
        <v>97.44</v>
      </c>
      <c r="L1484" s="9">
        <f>tbl_salesdata[[#This Row],[Units Sold]]*tbl_salesdata[[#This Row],[Unit Cost]]</f>
        <v>89255.039999999994</v>
      </c>
      <c r="M1484" s="9">
        <f>tbl_salesdata[[#This Row],[Units Sold]]*tbl_salesdata[[#This Row],[Unit Price]]</f>
        <v>139763.28</v>
      </c>
      <c r="N1484" s="9">
        <f>tbl_salesdata[[#This Row],[Total Sales]]-tbl_salesdata[[#This Row],[Total Cost]]</f>
        <v>50508.240000000005</v>
      </c>
      <c r="O1484">
        <f>tbl_salesdata[[#This Row],[Ship Date]]-tbl_salesdata[[#This Row],[Order Date]]</f>
        <v>1</v>
      </c>
      <c r="P1484">
        <f>WEEKDAY(tbl_salesdata[[#This Row],[Order Date]],2)</f>
        <v>5</v>
      </c>
      <c r="Q1484" t="str">
        <f>TEXT(tbl_salesdata[[#This Row],[Order Date]],"dddd")</f>
        <v>Friday</v>
      </c>
      <c r="R1484" t="str">
        <f>IF(tbl_salesdata[[#This Row],[Weekdaynum]]&gt;5,"Yes","No")</f>
        <v>No</v>
      </c>
    </row>
    <row r="1485" spans="1:18" x14ac:dyDescent="0.35">
      <c r="A1485">
        <v>189640176</v>
      </c>
      <c r="B1485" s="3">
        <v>44499</v>
      </c>
      <c r="C1485" s="3">
        <v>44519</v>
      </c>
      <c r="D1485" t="s">
        <v>53</v>
      </c>
      <c r="E1485" t="s">
        <v>29</v>
      </c>
      <c r="F1485" t="s">
        <v>25</v>
      </c>
      <c r="G1485" t="s">
        <v>18</v>
      </c>
      <c r="H1485" t="s">
        <v>26</v>
      </c>
      <c r="I1485" s="9">
        <v>7597</v>
      </c>
      <c r="J1485" s="9">
        <v>205.7</v>
      </c>
      <c r="K1485" s="9">
        <v>117.11</v>
      </c>
      <c r="L1485" s="9">
        <f>tbl_salesdata[[#This Row],[Units Sold]]*tbl_salesdata[[#This Row],[Unit Cost]]</f>
        <v>889684.67</v>
      </c>
      <c r="M1485" s="9">
        <f>tbl_salesdata[[#This Row],[Units Sold]]*tbl_salesdata[[#This Row],[Unit Price]]</f>
        <v>1562702.9</v>
      </c>
      <c r="N1485" s="9">
        <f>tbl_salesdata[[#This Row],[Total Sales]]-tbl_salesdata[[#This Row],[Total Cost]]</f>
        <v>673018.22999999986</v>
      </c>
      <c r="O1485">
        <f>tbl_salesdata[[#This Row],[Ship Date]]-tbl_salesdata[[#This Row],[Order Date]]</f>
        <v>20</v>
      </c>
      <c r="P1485">
        <f>WEEKDAY(tbl_salesdata[[#This Row],[Order Date]],2)</f>
        <v>6</v>
      </c>
      <c r="Q1485" t="str">
        <f>TEXT(tbl_salesdata[[#This Row],[Order Date]],"dddd")</f>
        <v>Saturday</v>
      </c>
      <c r="R1485" t="str">
        <f>IF(tbl_salesdata[[#This Row],[Weekdaynum]]&gt;5,"Yes","No")</f>
        <v>Yes</v>
      </c>
    </row>
    <row r="1486" spans="1:18" hidden="1" x14ac:dyDescent="0.35">
      <c r="A1486">
        <v>772269189</v>
      </c>
      <c r="B1486" s="3">
        <v>43219</v>
      </c>
      <c r="C1486" s="3">
        <v>43233</v>
      </c>
      <c r="D1486" t="s">
        <v>97</v>
      </c>
      <c r="E1486" t="s">
        <v>29</v>
      </c>
      <c r="F1486" t="s">
        <v>68</v>
      </c>
      <c r="G1486" t="s">
        <v>14</v>
      </c>
      <c r="H1486" t="s">
        <v>15</v>
      </c>
      <c r="I1486" s="9">
        <v>469</v>
      </c>
      <c r="J1486" s="9">
        <v>154.06</v>
      </c>
      <c r="K1486" s="9">
        <v>90.93</v>
      </c>
      <c r="L1486" s="9">
        <f>tbl_salesdata[[#This Row],[Units Sold]]*tbl_salesdata[[#This Row],[Unit Cost]]</f>
        <v>42646.170000000006</v>
      </c>
      <c r="M1486" s="9">
        <f>tbl_salesdata[[#This Row],[Units Sold]]*tbl_salesdata[[#This Row],[Unit Price]]</f>
        <v>72254.14</v>
      </c>
      <c r="N1486" s="9">
        <f>tbl_salesdata[[#This Row],[Total Sales]]-tbl_salesdata[[#This Row],[Total Cost]]</f>
        <v>29607.969999999994</v>
      </c>
      <c r="O1486">
        <f>tbl_salesdata[[#This Row],[Ship Date]]-tbl_salesdata[[#This Row],[Order Date]]</f>
        <v>14</v>
      </c>
      <c r="P1486">
        <f>WEEKDAY(tbl_salesdata[[#This Row],[Order Date]],2)</f>
        <v>7</v>
      </c>
      <c r="Q1486" t="str">
        <f>TEXT(tbl_salesdata[[#This Row],[Order Date]],"dddd")</f>
        <v>Sunday</v>
      </c>
      <c r="R1486" t="str">
        <f>IF(tbl_salesdata[[#This Row],[Weekdaynum]]&gt;5,"Yes","No")</f>
        <v>Yes</v>
      </c>
    </row>
    <row r="1487" spans="1:18" hidden="1" x14ac:dyDescent="0.35">
      <c r="A1487">
        <v>933720576</v>
      </c>
      <c r="B1487" s="3">
        <v>42596</v>
      </c>
      <c r="C1487" s="3">
        <v>42608</v>
      </c>
      <c r="D1487" t="s">
        <v>113</v>
      </c>
      <c r="E1487" t="s">
        <v>21</v>
      </c>
      <c r="F1487" t="s">
        <v>68</v>
      </c>
      <c r="G1487" t="s">
        <v>18</v>
      </c>
      <c r="H1487" t="s">
        <v>34</v>
      </c>
      <c r="I1487" s="9">
        <v>7523</v>
      </c>
      <c r="J1487" s="9">
        <v>154.06</v>
      </c>
      <c r="K1487" s="9">
        <v>90.93</v>
      </c>
      <c r="L1487" s="9">
        <f>tbl_salesdata[[#This Row],[Units Sold]]*tbl_salesdata[[#This Row],[Unit Cost]]</f>
        <v>684066.39</v>
      </c>
      <c r="M1487" s="9">
        <f>tbl_salesdata[[#This Row],[Units Sold]]*tbl_salesdata[[#This Row],[Unit Price]]</f>
        <v>1158993.3800000001</v>
      </c>
      <c r="N1487" s="9">
        <f>tbl_salesdata[[#This Row],[Total Sales]]-tbl_salesdata[[#This Row],[Total Cost]]</f>
        <v>474926.99000000011</v>
      </c>
      <c r="O1487">
        <f>tbl_salesdata[[#This Row],[Ship Date]]-tbl_salesdata[[#This Row],[Order Date]]</f>
        <v>12</v>
      </c>
      <c r="P1487">
        <f>WEEKDAY(tbl_salesdata[[#This Row],[Order Date]],2)</f>
        <v>7</v>
      </c>
      <c r="Q1487" t="str">
        <f>TEXT(tbl_salesdata[[#This Row],[Order Date]],"dddd")</f>
        <v>Sunday</v>
      </c>
      <c r="R1487" t="str">
        <f>IF(tbl_salesdata[[#This Row],[Weekdaynum]]&gt;5,"Yes","No")</f>
        <v>Yes</v>
      </c>
    </row>
    <row r="1488" spans="1:18" hidden="1" x14ac:dyDescent="0.35">
      <c r="A1488">
        <v>765101468</v>
      </c>
      <c r="B1488" s="3">
        <v>43173</v>
      </c>
      <c r="C1488" s="3">
        <v>43177</v>
      </c>
      <c r="D1488" t="s">
        <v>102</v>
      </c>
      <c r="E1488" t="s">
        <v>21</v>
      </c>
      <c r="F1488" t="s">
        <v>42</v>
      </c>
      <c r="G1488" t="s">
        <v>14</v>
      </c>
      <c r="H1488" t="s">
        <v>34</v>
      </c>
      <c r="I1488" s="9">
        <v>9382</v>
      </c>
      <c r="J1488" s="9">
        <v>437.2</v>
      </c>
      <c r="K1488" s="9">
        <v>263.33</v>
      </c>
      <c r="L1488" s="9">
        <f>tbl_salesdata[[#This Row],[Units Sold]]*tbl_salesdata[[#This Row],[Unit Cost]]</f>
        <v>2470562.06</v>
      </c>
      <c r="M1488" s="9">
        <f>tbl_salesdata[[#This Row],[Units Sold]]*tbl_salesdata[[#This Row],[Unit Price]]</f>
        <v>4101810.4</v>
      </c>
      <c r="N1488" s="9">
        <f>tbl_salesdata[[#This Row],[Total Sales]]-tbl_salesdata[[#This Row],[Total Cost]]</f>
        <v>1631248.3399999999</v>
      </c>
      <c r="O1488">
        <f>tbl_salesdata[[#This Row],[Ship Date]]-tbl_salesdata[[#This Row],[Order Date]]</f>
        <v>4</v>
      </c>
      <c r="P1488">
        <f>WEEKDAY(tbl_salesdata[[#This Row],[Order Date]],2)</f>
        <v>3</v>
      </c>
      <c r="Q1488" t="str">
        <f>TEXT(tbl_salesdata[[#This Row],[Order Date]],"dddd")</f>
        <v>Wednesday</v>
      </c>
      <c r="R1488" t="str">
        <f>IF(tbl_salesdata[[#This Row],[Weekdaynum]]&gt;5,"Yes","No")</f>
        <v>No</v>
      </c>
    </row>
    <row r="1489" spans="1:18" hidden="1" x14ac:dyDescent="0.35">
      <c r="A1489">
        <v>516460692</v>
      </c>
      <c r="B1489" s="3">
        <v>44077</v>
      </c>
      <c r="C1489" s="3">
        <v>44097</v>
      </c>
      <c r="D1489" t="s">
        <v>129</v>
      </c>
      <c r="E1489" t="s">
        <v>21</v>
      </c>
      <c r="F1489" t="s">
        <v>76</v>
      </c>
      <c r="G1489" t="s">
        <v>18</v>
      </c>
      <c r="H1489" t="s">
        <v>15</v>
      </c>
      <c r="I1489" s="9">
        <v>1051</v>
      </c>
      <c r="J1489" s="9">
        <v>668.27</v>
      </c>
      <c r="K1489" s="9">
        <v>502.54</v>
      </c>
      <c r="L1489" s="9">
        <f>tbl_salesdata[[#This Row],[Units Sold]]*tbl_salesdata[[#This Row],[Unit Cost]]</f>
        <v>528169.54</v>
      </c>
      <c r="M1489" s="9">
        <f>tbl_salesdata[[#This Row],[Units Sold]]*tbl_salesdata[[#This Row],[Unit Price]]</f>
        <v>702351.77</v>
      </c>
      <c r="N1489" s="9">
        <f>tbl_salesdata[[#This Row],[Total Sales]]-tbl_salesdata[[#This Row],[Total Cost]]</f>
        <v>174182.22999999998</v>
      </c>
      <c r="O1489">
        <f>tbl_salesdata[[#This Row],[Ship Date]]-tbl_salesdata[[#This Row],[Order Date]]</f>
        <v>20</v>
      </c>
      <c r="P1489">
        <f>WEEKDAY(tbl_salesdata[[#This Row],[Order Date]],2)</f>
        <v>4</v>
      </c>
      <c r="Q1489" t="str">
        <f>TEXT(tbl_salesdata[[#This Row],[Order Date]],"dddd")</f>
        <v>Thursday</v>
      </c>
      <c r="R1489" t="str">
        <f>IF(tbl_salesdata[[#This Row],[Weekdaynum]]&gt;5,"Yes","No")</f>
        <v>No</v>
      </c>
    </row>
    <row r="1490" spans="1:18" hidden="1" x14ac:dyDescent="0.35">
      <c r="A1490">
        <v>958159577</v>
      </c>
      <c r="B1490" s="3">
        <v>44250</v>
      </c>
      <c r="C1490" s="3">
        <v>44254</v>
      </c>
      <c r="D1490" t="s">
        <v>23</v>
      </c>
      <c r="E1490" t="s">
        <v>24</v>
      </c>
      <c r="F1490" t="s">
        <v>56</v>
      </c>
      <c r="G1490" t="s">
        <v>14</v>
      </c>
      <c r="H1490" t="s">
        <v>26</v>
      </c>
      <c r="I1490" s="9">
        <v>9566</v>
      </c>
      <c r="J1490" s="9">
        <v>9.33</v>
      </c>
      <c r="K1490" s="9">
        <v>6.92</v>
      </c>
      <c r="L1490" s="9">
        <f>tbl_salesdata[[#This Row],[Units Sold]]*tbl_salesdata[[#This Row],[Unit Cost]]</f>
        <v>66196.72</v>
      </c>
      <c r="M1490" s="9">
        <f>tbl_salesdata[[#This Row],[Units Sold]]*tbl_salesdata[[#This Row],[Unit Price]]</f>
        <v>89250.78</v>
      </c>
      <c r="N1490" s="9">
        <f>tbl_salesdata[[#This Row],[Total Sales]]-tbl_salesdata[[#This Row],[Total Cost]]</f>
        <v>23054.059999999998</v>
      </c>
      <c r="O1490">
        <f>tbl_salesdata[[#This Row],[Ship Date]]-tbl_salesdata[[#This Row],[Order Date]]</f>
        <v>4</v>
      </c>
      <c r="P1490">
        <f>WEEKDAY(tbl_salesdata[[#This Row],[Order Date]],2)</f>
        <v>2</v>
      </c>
      <c r="Q1490" t="str">
        <f>TEXT(tbl_salesdata[[#This Row],[Order Date]],"dddd")</f>
        <v>Tuesday</v>
      </c>
      <c r="R1490" t="str">
        <f>IF(tbl_salesdata[[#This Row],[Weekdaynum]]&gt;5,"Yes","No")</f>
        <v>No</v>
      </c>
    </row>
    <row r="1491" spans="1:18" hidden="1" x14ac:dyDescent="0.35">
      <c r="A1491">
        <v>230871951</v>
      </c>
      <c r="B1491" s="3">
        <v>43672</v>
      </c>
      <c r="C1491" s="3">
        <v>43679</v>
      </c>
      <c r="D1491" t="s">
        <v>200</v>
      </c>
      <c r="E1491" t="s">
        <v>24</v>
      </c>
      <c r="F1491" t="s">
        <v>76</v>
      </c>
      <c r="G1491" t="s">
        <v>18</v>
      </c>
      <c r="H1491" t="s">
        <v>34</v>
      </c>
      <c r="I1491" s="9">
        <v>8996</v>
      </c>
      <c r="J1491" s="9">
        <v>668.27</v>
      </c>
      <c r="K1491" s="9">
        <v>502.54</v>
      </c>
      <c r="L1491" s="9">
        <f>tbl_salesdata[[#This Row],[Units Sold]]*tbl_salesdata[[#This Row],[Unit Cost]]</f>
        <v>4520849.84</v>
      </c>
      <c r="M1491" s="9">
        <f>tbl_salesdata[[#This Row],[Units Sold]]*tbl_salesdata[[#This Row],[Unit Price]]</f>
        <v>6011756.9199999999</v>
      </c>
      <c r="N1491" s="9">
        <f>tbl_salesdata[[#This Row],[Total Sales]]-tbl_salesdata[[#This Row],[Total Cost]]</f>
        <v>1490907.08</v>
      </c>
      <c r="O1491">
        <f>tbl_salesdata[[#This Row],[Ship Date]]-tbl_salesdata[[#This Row],[Order Date]]</f>
        <v>7</v>
      </c>
      <c r="P1491">
        <f>WEEKDAY(tbl_salesdata[[#This Row],[Order Date]],2)</f>
        <v>5</v>
      </c>
      <c r="Q1491" t="str">
        <f>TEXT(tbl_salesdata[[#This Row],[Order Date]],"dddd")</f>
        <v>Friday</v>
      </c>
      <c r="R1491" t="str">
        <f>IF(tbl_salesdata[[#This Row],[Weekdaynum]]&gt;5,"Yes","No")</f>
        <v>No</v>
      </c>
    </row>
    <row r="1492" spans="1:18" x14ac:dyDescent="0.35">
      <c r="A1492">
        <v>652721202</v>
      </c>
      <c r="B1492" s="3">
        <v>44779</v>
      </c>
      <c r="C1492" s="3">
        <v>44796</v>
      </c>
      <c r="D1492" t="s">
        <v>200</v>
      </c>
      <c r="E1492" t="s">
        <v>24</v>
      </c>
      <c r="F1492" t="s">
        <v>42</v>
      </c>
      <c r="G1492" t="s">
        <v>18</v>
      </c>
      <c r="H1492" t="s">
        <v>19</v>
      </c>
      <c r="I1492" s="9">
        <v>3563</v>
      </c>
      <c r="J1492" s="9">
        <v>437.2</v>
      </c>
      <c r="K1492" s="9">
        <v>263.33</v>
      </c>
      <c r="L1492" s="9">
        <f>tbl_salesdata[[#This Row],[Units Sold]]*tbl_salesdata[[#This Row],[Unit Cost]]</f>
        <v>938244.78999999992</v>
      </c>
      <c r="M1492" s="9">
        <f>tbl_salesdata[[#This Row],[Units Sold]]*tbl_salesdata[[#This Row],[Unit Price]]</f>
        <v>1557743.5999999999</v>
      </c>
      <c r="N1492" s="9">
        <f>tbl_salesdata[[#This Row],[Total Sales]]-tbl_salesdata[[#This Row],[Total Cost]]</f>
        <v>619498.80999999994</v>
      </c>
      <c r="O1492">
        <f>tbl_salesdata[[#This Row],[Ship Date]]-tbl_salesdata[[#This Row],[Order Date]]</f>
        <v>17</v>
      </c>
      <c r="P1492">
        <f>WEEKDAY(tbl_salesdata[[#This Row],[Order Date]],2)</f>
        <v>6</v>
      </c>
      <c r="Q1492" t="str">
        <f>TEXT(tbl_salesdata[[#This Row],[Order Date]],"dddd")</f>
        <v>Saturday</v>
      </c>
      <c r="R1492" t="str">
        <f>IF(tbl_salesdata[[#This Row],[Weekdaynum]]&gt;5,"Yes","No")</f>
        <v>Yes</v>
      </c>
    </row>
    <row r="1493" spans="1:18" hidden="1" x14ac:dyDescent="0.35">
      <c r="A1493">
        <v>783594977</v>
      </c>
      <c r="B1493" s="3">
        <v>42850</v>
      </c>
      <c r="C1493" s="3">
        <v>42866</v>
      </c>
      <c r="D1493" t="s">
        <v>100</v>
      </c>
      <c r="E1493" t="s">
        <v>21</v>
      </c>
      <c r="F1493" t="s">
        <v>47</v>
      </c>
      <c r="G1493" t="s">
        <v>18</v>
      </c>
      <c r="H1493" t="s">
        <v>34</v>
      </c>
      <c r="I1493" s="9">
        <v>2022</v>
      </c>
      <c r="J1493" s="9">
        <v>421.89</v>
      </c>
      <c r="K1493" s="9">
        <v>364.69</v>
      </c>
      <c r="L1493" s="9">
        <f>tbl_salesdata[[#This Row],[Units Sold]]*tbl_salesdata[[#This Row],[Unit Cost]]</f>
        <v>737403.18</v>
      </c>
      <c r="M1493" s="9">
        <f>tbl_salesdata[[#This Row],[Units Sold]]*tbl_salesdata[[#This Row],[Unit Price]]</f>
        <v>853061.58</v>
      </c>
      <c r="N1493" s="9">
        <f>tbl_salesdata[[#This Row],[Total Sales]]-tbl_salesdata[[#This Row],[Total Cost]]</f>
        <v>115658.39999999991</v>
      </c>
      <c r="O1493">
        <f>tbl_salesdata[[#This Row],[Ship Date]]-tbl_salesdata[[#This Row],[Order Date]]</f>
        <v>16</v>
      </c>
      <c r="P1493">
        <f>WEEKDAY(tbl_salesdata[[#This Row],[Order Date]],2)</f>
        <v>2</v>
      </c>
      <c r="Q1493" t="str">
        <f>TEXT(tbl_salesdata[[#This Row],[Order Date]],"dddd")</f>
        <v>Tuesday</v>
      </c>
      <c r="R1493" t="str">
        <f>IF(tbl_salesdata[[#This Row],[Weekdaynum]]&gt;5,"Yes","No")</f>
        <v>No</v>
      </c>
    </row>
    <row r="1494" spans="1:18" hidden="1" x14ac:dyDescent="0.35">
      <c r="A1494">
        <v>946515786</v>
      </c>
      <c r="B1494" s="3">
        <v>42635</v>
      </c>
      <c r="C1494" s="3">
        <v>42649</v>
      </c>
      <c r="D1494" t="s">
        <v>180</v>
      </c>
      <c r="E1494" t="s">
        <v>24</v>
      </c>
      <c r="F1494" t="s">
        <v>30</v>
      </c>
      <c r="G1494" t="s">
        <v>14</v>
      </c>
      <c r="H1494" t="s">
        <v>26</v>
      </c>
      <c r="I1494" s="9">
        <v>3910</v>
      </c>
      <c r="J1494" s="9">
        <v>81.73</v>
      </c>
      <c r="K1494" s="9">
        <v>56.67</v>
      </c>
      <c r="L1494" s="9">
        <f>tbl_salesdata[[#This Row],[Units Sold]]*tbl_salesdata[[#This Row],[Unit Cost]]</f>
        <v>221579.7</v>
      </c>
      <c r="M1494" s="9">
        <f>tbl_salesdata[[#This Row],[Units Sold]]*tbl_salesdata[[#This Row],[Unit Price]]</f>
        <v>319564.3</v>
      </c>
      <c r="N1494" s="9">
        <f>tbl_salesdata[[#This Row],[Total Sales]]-tbl_salesdata[[#This Row],[Total Cost]]</f>
        <v>97984.599999999977</v>
      </c>
      <c r="O1494">
        <f>tbl_salesdata[[#This Row],[Ship Date]]-tbl_salesdata[[#This Row],[Order Date]]</f>
        <v>14</v>
      </c>
      <c r="P1494">
        <f>WEEKDAY(tbl_salesdata[[#This Row],[Order Date]],2)</f>
        <v>4</v>
      </c>
      <c r="Q1494" t="str">
        <f>TEXT(tbl_salesdata[[#This Row],[Order Date]],"dddd")</f>
        <v>Thursday</v>
      </c>
      <c r="R1494" t="str">
        <f>IF(tbl_salesdata[[#This Row],[Weekdaynum]]&gt;5,"Yes","No")</f>
        <v>No</v>
      </c>
    </row>
    <row r="1495" spans="1:18" hidden="1" x14ac:dyDescent="0.35">
      <c r="A1495">
        <v>406270396</v>
      </c>
      <c r="B1495" s="3">
        <v>42463</v>
      </c>
      <c r="C1495" s="3">
        <v>42476</v>
      </c>
      <c r="D1495" t="s">
        <v>214</v>
      </c>
      <c r="E1495" t="s">
        <v>21</v>
      </c>
      <c r="F1495" t="s">
        <v>17</v>
      </c>
      <c r="G1495" t="s">
        <v>14</v>
      </c>
      <c r="H1495" t="s">
        <v>26</v>
      </c>
      <c r="I1495" s="9">
        <v>3293</v>
      </c>
      <c r="J1495" s="9">
        <v>152.58000000000001</v>
      </c>
      <c r="K1495" s="9">
        <v>97.44</v>
      </c>
      <c r="L1495" s="9">
        <f>tbl_salesdata[[#This Row],[Units Sold]]*tbl_salesdata[[#This Row],[Unit Cost]]</f>
        <v>320869.92</v>
      </c>
      <c r="M1495" s="9">
        <f>tbl_salesdata[[#This Row],[Units Sold]]*tbl_salesdata[[#This Row],[Unit Price]]</f>
        <v>502445.94000000006</v>
      </c>
      <c r="N1495" s="9">
        <f>tbl_salesdata[[#This Row],[Total Sales]]-tbl_salesdata[[#This Row],[Total Cost]]</f>
        <v>181576.02000000008</v>
      </c>
      <c r="O1495">
        <f>tbl_salesdata[[#This Row],[Ship Date]]-tbl_salesdata[[#This Row],[Order Date]]</f>
        <v>13</v>
      </c>
      <c r="P1495">
        <f>WEEKDAY(tbl_salesdata[[#This Row],[Order Date]],2)</f>
        <v>7</v>
      </c>
      <c r="Q1495" t="str">
        <f>TEXT(tbl_salesdata[[#This Row],[Order Date]],"dddd")</f>
        <v>Sunday</v>
      </c>
      <c r="R1495" t="str">
        <f>IF(tbl_salesdata[[#This Row],[Weekdaynum]]&gt;5,"Yes","No")</f>
        <v>Yes</v>
      </c>
    </row>
    <row r="1496" spans="1:18" hidden="1" x14ac:dyDescent="0.35">
      <c r="A1496">
        <v>805095136</v>
      </c>
      <c r="B1496" s="3">
        <v>44574</v>
      </c>
      <c r="C1496" s="3">
        <v>44587</v>
      </c>
      <c r="D1496" t="s">
        <v>144</v>
      </c>
      <c r="E1496" t="s">
        <v>21</v>
      </c>
      <c r="F1496" t="s">
        <v>68</v>
      </c>
      <c r="G1496" t="s">
        <v>14</v>
      </c>
      <c r="H1496" t="s">
        <v>26</v>
      </c>
      <c r="I1496" s="9">
        <v>4396</v>
      </c>
      <c r="J1496" s="9">
        <v>154.06</v>
      </c>
      <c r="K1496" s="9">
        <v>90.93</v>
      </c>
      <c r="L1496" s="9">
        <f>tbl_salesdata[[#This Row],[Units Sold]]*tbl_salesdata[[#This Row],[Unit Cost]]</f>
        <v>399728.28</v>
      </c>
      <c r="M1496" s="9">
        <f>tbl_salesdata[[#This Row],[Units Sold]]*tbl_salesdata[[#This Row],[Unit Price]]</f>
        <v>677247.76</v>
      </c>
      <c r="N1496" s="9">
        <f>tbl_salesdata[[#This Row],[Total Sales]]-tbl_salesdata[[#This Row],[Total Cost]]</f>
        <v>277519.48</v>
      </c>
      <c r="O1496">
        <f>tbl_salesdata[[#This Row],[Ship Date]]-tbl_salesdata[[#This Row],[Order Date]]</f>
        <v>13</v>
      </c>
      <c r="P1496">
        <f>WEEKDAY(tbl_salesdata[[#This Row],[Order Date]],2)</f>
        <v>4</v>
      </c>
      <c r="Q1496" t="str">
        <f>TEXT(tbl_salesdata[[#This Row],[Order Date]],"dddd")</f>
        <v>Thursday</v>
      </c>
      <c r="R1496" t="str">
        <f>IF(tbl_salesdata[[#This Row],[Weekdaynum]]&gt;5,"Yes","No")</f>
        <v>No</v>
      </c>
    </row>
    <row r="1497" spans="1:18" hidden="1" x14ac:dyDescent="0.35">
      <c r="A1497">
        <v>255538833</v>
      </c>
      <c r="B1497" s="3">
        <v>43902</v>
      </c>
      <c r="C1497" s="3">
        <v>43908</v>
      </c>
      <c r="D1497" t="s">
        <v>126</v>
      </c>
      <c r="E1497" t="s">
        <v>24</v>
      </c>
      <c r="F1497" t="s">
        <v>56</v>
      </c>
      <c r="G1497" t="s">
        <v>18</v>
      </c>
      <c r="H1497" t="s">
        <v>15</v>
      </c>
      <c r="I1497" s="9">
        <v>8474</v>
      </c>
      <c r="J1497" s="9">
        <v>9.33</v>
      </c>
      <c r="K1497" s="9">
        <v>6.92</v>
      </c>
      <c r="L1497" s="9">
        <f>tbl_salesdata[[#This Row],[Units Sold]]*tbl_salesdata[[#This Row],[Unit Cost]]</f>
        <v>58640.08</v>
      </c>
      <c r="M1497" s="9">
        <f>tbl_salesdata[[#This Row],[Units Sold]]*tbl_salesdata[[#This Row],[Unit Price]]</f>
        <v>79062.42</v>
      </c>
      <c r="N1497" s="9">
        <f>tbl_salesdata[[#This Row],[Total Sales]]-tbl_salesdata[[#This Row],[Total Cost]]</f>
        <v>20422.339999999997</v>
      </c>
      <c r="O1497">
        <f>tbl_salesdata[[#This Row],[Ship Date]]-tbl_salesdata[[#This Row],[Order Date]]</f>
        <v>6</v>
      </c>
      <c r="P1497">
        <f>WEEKDAY(tbl_salesdata[[#This Row],[Order Date]],2)</f>
        <v>4</v>
      </c>
      <c r="Q1497" t="str">
        <f>TEXT(tbl_salesdata[[#This Row],[Order Date]],"dddd")</f>
        <v>Thursday</v>
      </c>
      <c r="R1497" t="str">
        <f>IF(tbl_salesdata[[#This Row],[Weekdaynum]]&gt;5,"Yes","No")</f>
        <v>No</v>
      </c>
    </row>
    <row r="1498" spans="1:18" hidden="1" x14ac:dyDescent="0.35">
      <c r="A1498">
        <v>990462815</v>
      </c>
      <c r="B1498" s="3">
        <v>42080</v>
      </c>
      <c r="C1498" s="3">
        <v>42083</v>
      </c>
      <c r="D1498" t="s">
        <v>137</v>
      </c>
      <c r="E1498" t="s">
        <v>38</v>
      </c>
      <c r="F1498" t="s">
        <v>40</v>
      </c>
      <c r="G1498" t="s">
        <v>14</v>
      </c>
      <c r="H1498" t="s">
        <v>19</v>
      </c>
      <c r="I1498" s="9">
        <v>8812</v>
      </c>
      <c r="J1498" s="9">
        <v>651.21</v>
      </c>
      <c r="K1498" s="9">
        <v>524.96</v>
      </c>
      <c r="L1498" s="9">
        <f>tbl_salesdata[[#This Row],[Units Sold]]*tbl_salesdata[[#This Row],[Unit Cost]]</f>
        <v>4625947.5200000005</v>
      </c>
      <c r="M1498" s="9">
        <f>tbl_salesdata[[#This Row],[Units Sold]]*tbl_salesdata[[#This Row],[Unit Price]]</f>
        <v>5738462.5200000005</v>
      </c>
      <c r="N1498" s="9">
        <f>tbl_salesdata[[#This Row],[Total Sales]]-tbl_salesdata[[#This Row],[Total Cost]]</f>
        <v>1112515</v>
      </c>
      <c r="O1498">
        <f>tbl_salesdata[[#This Row],[Ship Date]]-tbl_salesdata[[#This Row],[Order Date]]</f>
        <v>3</v>
      </c>
      <c r="P1498">
        <f>WEEKDAY(tbl_salesdata[[#This Row],[Order Date]],2)</f>
        <v>2</v>
      </c>
      <c r="Q1498" t="str">
        <f>TEXT(tbl_salesdata[[#This Row],[Order Date]],"dddd")</f>
        <v>Tuesday</v>
      </c>
      <c r="R1498" t="str">
        <f>IF(tbl_salesdata[[#This Row],[Weekdaynum]]&gt;5,"Yes","No")</f>
        <v>No</v>
      </c>
    </row>
    <row r="1499" spans="1:18" hidden="1" x14ac:dyDescent="0.35">
      <c r="A1499">
        <v>813040912</v>
      </c>
      <c r="B1499" s="3">
        <v>42516</v>
      </c>
      <c r="C1499" s="3">
        <v>42523</v>
      </c>
      <c r="D1499" t="s">
        <v>65</v>
      </c>
      <c r="E1499" t="s">
        <v>32</v>
      </c>
      <c r="F1499" t="s">
        <v>13</v>
      </c>
      <c r="G1499" t="s">
        <v>18</v>
      </c>
      <c r="H1499" t="s">
        <v>15</v>
      </c>
      <c r="I1499" s="9">
        <v>5728</v>
      </c>
      <c r="J1499" s="9">
        <v>255.28</v>
      </c>
      <c r="K1499" s="9">
        <v>159.41999999999999</v>
      </c>
      <c r="L1499" s="9">
        <f>tbl_salesdata[[#This Row],[Units Sold]]*tbl_salesdata[[#This Row],[Unit Cost]]</f>
        <v>913157.75999999989</v>
      </c>
      <c r="M1499" s="9">
        <f>tbl_salesdata[[#This Row],[Units Sold]]*tbl_salesdata[[#This Row],[Unit Price]]</f>
        <v>1462243.84</v>
      </c>
      <c r="N1499" s="9">
        <f>tbl_salesdata[[#This Row],[Total Sales]]-tbl_salesdata[[#This Row],[Total Cost]]</f>
        <v>549086.08000000019</v>
      </c>
      <c r="O1499">
        <f>tbl_salesdata[[#This Row],[Ship Date]]-tbl_salesdata[[#This Row],[Order Date]]</f>
        <v>7</v>
      </c>
      <c r="P1499">
        <f>WEEKDAY(tbl_salesdata[[#This Row],[Order Date]],2)</f>
        <v>4</v>
      </c>
      <c r="Q1499" t="str">
        <f>TEXT(tbl_salesdata[[#This Row],[Order Date]],"dddd")</f>
        <v>Thursday</v>
      </c>
      <c r="R1499" t="str">
        <f>IF(tbl_salesdata[[#This Row],[Weekdaynum]]&gt;5,"Yes","No")</f>
        <v>No</v>
      </c>
    </row>
    <row r="1500" spans="1:18" x14ac:dyDescent="0.35">
      <c r="A1500">
        <v>622383916</v>
      </c>
      <c r="B1500" s="3">
        <v>43120</v>
      </c>
      <c r="C1500" s="3">
        <v>43135</v>
      </c>
      <c r="D1500" t="s">
        <v>53</v>
      </c>
      <c r="E1500" t="s">
        <v>29</v>
      </c>
      <c r="F1500" t="s">
        <v>13</v>
      </c>
      <c r="G1500" t="s">
        <v>18</v>
      </c>
      <c r="H1500" t="s">
        <v>34</v>
      </c>
      <c r="I1500" s="9">
        <v>6086</v>
      </c>
      <c r="J1500" s="9">
        <v>255.28</v>
      </c>
      <c r="K1500" s="9">
        <v>159.41999999999999</v>
      </c>
      <c r="L1500" s="9">
        <f>tbl_salesdata[[#This Row],[Units Sold]]*tbl_salesdata[[#This Row],[Unit Cost]]</f>
        <v>970230.11999999988</v>
      </c>
      <c r="M1500" s="9">
        <f>tbl_salesdata[[#This Row],[Units Sold]]*tbl_salesdata[[#This Row],[Unit Price]]</f>
        <v>1553634.08</v>
      </c>
      <c r="N1500" s="9">
        <f>tbl_salesdata[[#This Row],[Total Sales]]-tbl_salesdata[[#This Row],[Total Cost]]</f>
        <v>583403.9600000002</v>
      </c>
      <c r="O1500">
        <f>tbl_salesdata[[#This Row],[Ship Date]]-tbl_salesdata[[#This Row],[Order Date]]</f>
        <v>15</v>
      </c>
      <c r="P1500">
        <f>WEEKDAY(tbl_salesdata[[#This Row],[Order Date]],2)</f>
        <v>6</v>
      </c>
      <c r="Q1500" t="str">
        <f>TEXT(tbl_salesdata[[#This Row],[Order Date]],"dddd")</f>
        <v>Saturday</v>
      </c>
      <c r="R1500" t="str">
        <f>IF(tbl_salesdata[[#This Row],[Weekdaynum]]&gt;5,"Yes","No")</f>
        <v>Yes</v>
      </c>
    </row>
    <row r="1501" spans="1:18" hidden="1" x14ac:dyDescent="0.35">
      <c r="A1501">
        <v>985417258</v>
      </c>
      <c r="B1501" s="3">
        <v>44470</v>
      </c>
      <c r="C1501" s="3">
        <v>44479</v>
      </c>
      <c r="D1501" t="s">
        <v>115</v>
      </c>
      <c r="E1501" t="s">
        <v>21</v>
      </c>
      <c r="F1501" t="s">
        <v>25</v>
      </c>
      <c r="G1501" t="s">
        <v>14</v>
      </c>
      <c r="H1501" t="s">
        <v>15</v>
      </c>
      <c r="I1501" s="9">
        <v>5720</v>
      </c>
      <c r="J1501" s="9">
        <v>205.7</v>
      </c>
      <c r="K1501" s="9">
        <v>117.11</v>
      </c>
      <c r="L1501" s="9">
        <f>tbl_salesdata[[#This Row],[Units Sold]]*tbl_salesdata[[#This Row],[Unit Cost]]</f>
        <v>669869.19999999995</v>
      </c>
      <c r="M1501" s="9">
        <f>tbl_salesdata[[#This Row],[Units Sold]]*tbl_salesdata[[#This Row],[Unit Price]]</f>
        <v>1176604</v>
      </c>
      <c r="N1501" s="9">
        <f>tbl_salesdata[[#This Row],[Total Sales]]-tbl_salesdata[[#This Row],[Total Cost]]</f>
        <v>506734.80000000005</v>
      </c>
      <c r="O1501">
        <f>tbl_salesdata[[#This Row],[Ship Date]]-tbl_salesdata[[#This Row],[Order Date]]</f>
        <v>9</v>
      </c>
      <c r="P1501">
        <f>WEEKDAY(tbl_salesdata[[#This Row],[Order Date]],2)</f>
        <v>5</v>
      </c>
      <c r="Q1501" t="str">
        <f>TEXT(tbl_salesdata[[#This Row],[Order Date]],"dddd")</f>
        <v>Friday</v>
      </c>
      <c r="R1501" t="str">
        <f>IF(tbl_salesdata[[#This Row],[Weekdaynum]]&gt;5,"Yes","No")</f>
        <v>No</v>
      </c>
    </row>
    <row r="1502" spans="1:18" x14ac:dyDescent="0.35">
      <c r="A1502">
        <v>519578492</v>
      </c>
      <c r="B1502" s="3">
        <v>44163</v>
      </c>
      <c r="C1502" s="3">
        <v>44164</v>
      </c>
      <c r="D1502" t="s">
        <v>170</v>
      </c>
      <c r="E1502" t="s">
        <v>12</v>
      </c>
      <c r="F1502" t="s">
        <v>47</v>
      </c>
      <c r="G1502" t="s">
        <v>18</v>
      </c>
      <c r="H1502" t="s">
        <v>26</v>
      </c>
      <c r="I1502" s="9">
        <v>3677</v>
      </c>
      <c r="J1502" s="9">
        <v>421.89</v>
      </c>
      <c r="K1502" s="9">
        <v>364.69</v>
      </c>
      <c r="L1502" s="9">
        <f>tbl_salesdata[[#This Row],[Units Sold]]*tbl_salesdata[[#This Row],[Unit Cost]]</f>
        <v>1340965.1299999999</v>
      </c>
      <c r="M1502" s="9">
        <f>tbl_salesdata[[#This Row],[Units Sold]]*tbl_salesdata[[#This Row],[Unit Price]]</f>
        <v>1551289.53</v>
      </c>
      <c r="N1502" s="9">
        <f>tbl_salesdata[[#This Row],[Total Sales]]-tbl_salesdata[[#This Row],[Total Cost]]</f>
        <v>210324.40000000014</v>
      </c>
      <c r="O1502">
        <f>tbl_salesdata[[#This Row],[Ship Date]]-tbl_salesdata[[#This Row],[Order Date]]</f>
        <v>1</v>
      </c>
      <c r="P1502">
        <f>WEEKDAY(tbl_salesdata[[#This Row],[Order Date]],2)</f>
        <v>6</v>
      </c>
      <c r="Q1502" t="str">
        <f>TEXT(tbl_salesdata[[#This Row],[Order Date]],"dddd")</f>
        <v>Saturday</v>
      </c>
      <c r="R1502" t="str">
        <f>IF(tbl_salesdata[[#This Row],[Weekdaynum]]&gt;5,"Yes","No")</f>
        <v>Yes</v>
      </c>
    </row>
    <row r="1503" spans="1:18" hidden="1" x14ac:dyDescent="0.35">
      <c r="A1503">
        <v>804308497</v>
      </c>
      <c r="B1503" s="3">
        <v>43573</v>
      </c>
      <c r="C1503" s="3">
        <v>43581</v>
      </c>
      <c r="D1503" t="s">
        <v>136</v>
      </c>
      <c r="E1503" t="s">
        <v>38</v>
      </c>
      <c r="F1503" t="s">
        <v>68</v>
      </c>
      <c r="G1503" t="s">
        <v>18</v>
      </c>
      <c r="H1503" t="s">
        <v>19</v>
      </c>
      <c r="I1503" s="9">
        <v>1613</v>
      </c>
      <c r="J1503" s="9">
        <v>154.06</v>
      </c>
      <c r="K1503" s="9">
        <v>90.93</v>
      </c>
      <c r="L1503" s="9">
        <f>tbl_salesdata[[#This Row],[Units Sold]]*tbl_salesdata[[#This Row],[Unit Cost]]</f>
        <v>146670.09</v>
      </c>
      <c r="M1503" s="9">
        <f>tbl_salesdata[[#This Row],[Units Sold]]*tbl_salesdata[[#This Row],[Unit Price]]</f>
        <v>248498.78</v>
      </c>
      <c r="N1503" s="9">
        <f>tbl_salesdata[[#This Row],[Total Sales]]-tbl_salesdata[[#This Row],[Total Cost]]</f>
        <v>101828.69</v>
      </c>
      <c r="O1503">
        <f>tbl_salesdata[[#This Row],[Ship Date]]-tbl_salesdata[[#This Row],[Order Date]]</f>
        <v>8</v>
      </c>
      <c r="P1503">
        <f>WEEKDAY(tbl_salesdata[[#This Row],[Order Date]],2)</f>
        <v>4</v>
      </c>
      <c r="Q1503" t="str">
        <f>TEXT(tbl_salesdata[[#This Row],[Order Date]],"dddd")</f>
        <v>Thursday</v>
      </c>
      <c r="R1503" t="str">
        <f>IF(tbl_salesdata[[#This Row],[Weekdaynum]]&gt;5,"Yes","No")</f>
        <v>No</v>
      </c>
    </row>
    <row r="1504" spans="1:18" hidden="1" x14ac:dyDescent="0.35">
      <c r="A1504">
        <v>673702085</v>
      </c>
      <c r="B1504" s="3">
        <v>43803</v>
      </c>
      <c r="C1504" s="3">
        <v>43805</v>
      </c>
      <c r="D1504" t="s">
        <v>171</v>
      </c>
      <c r="E1504" t="s">
        <v>12</v>
      </c>
      <c r="F1504" t="s">
        <v>42</v>
      </c>
      <c r="G1504" t="s">
        <v>14</v>
      </c>
      <c r="H1504" t="s">
        <v>34</v>
      </c>
      <c r="I1504" s="9">
        <v>2273</v>
      </c>
      <c r="J1504" s="9">
        <v>437.2</v>
      </c>
      <c r="K1504" s="9">
        <v>263.33</v>
      </c>
      <c r="L1504" s="9">
        <f>tbl_salesdata[[#This Row],[Units Sold]]*tbl_salesdata[[#This Row],[Unit Cost]]</f>
        <v>598549.09</v>
      </c>
      <c r="M1504" s="9">
        <f>tbl_salesdata[[#This Row],[Units Sold]]*tbl_salesdata[[#This Row],[Unit Price]]</f>
        <v>993755.6</v>
      </c>
      <c r="N1504" s="9">
        <f>tbl_salesdata[[#This Row],[Total Sales]]-tbl_salesdata[[#This Row],[Total Cost]]</f>
        <v>395206.51</v>
      </c>
      <c r="O1504">
        <f>tbl_salesdata[[#This Row],[Ship Date]]-tbl_salesdata[[#This Row],[Order Date]]</f>
        <v>2</v>
      </c>
      <c r="P1504">
        <f>WEEKDAY(tbl_salesdata[[#This Row],[Order Date]],2)</f>
        <v>3</v>
      </c>
      <c r="Q1504" t="str">
        <f>TEXT(tbl_salesdata[[#This Row],[Order Date]],"dddd")</f>
        <v>Wednesday</v>
      </c>
      <c r="R1504" t="str">
        <f>IF(tbl_salesdata[[#This Row],[Weekdaynum]]&gt;5,"Yes","No")</f>
        <v>No</v>
      </c>
    </row>
    <row r="1505" spans="1:18" hidden="1" x14ac:dyDescent="0.35">
      <c r="A1505">
        <v>526355254</v>
      </c>
      <c r="B1505" s="3">
        <v>42103</v>
      </c>
      <c r="C1505" s="3">
        <v>42112</v>
      </c>
      <c r="D1505" t="s">
        <v>27</v>
      </c>
      <c r="E1505" t="s">
        <v>24</v>
      </c>
      <c r="F1505" t="s">
        <v>56</v>
      </c>
      <c r="G1505" t="s">
        <v>18</v>
      </c>
      <c r="H1505" t="s">
        <v>26</v>
      </c>
      <c r="I1505" s="9">
        <v>9071</v>
      </c>
      <c r="J1505" s="9">
        <v>9.33</v>
      </c>
      <c r="K1505" s="9">
        <v>6.92</v>
      </c>
      <c r="L1505" s="9">
        <f>tbl_salesdata[[#This Row],[Units Sold]]*tbl_salesdata[[#This Row],[Unit Cost]]</f>
        <v>62771.32</v>
      </c>
      <c r="M1505" s="9">
        <f>tbl_salesdata[[#This Row],[Units Sold]]*tbl_salesdata[[#This Row],[Unit Price]]</f>
        <v>84632.430000000008</v>
      </c>
      <c r="N1505" s="9">
        <f>tbl_salesdata[[#This Row],[Total Sales]]-tbl_salesdata[[#This Row],[Total Cost]]</f>
        <v>21861.110000000008</v>
      </c>
      <c r="O1505">
        <f>tbl_salesdata[[#This Row],[Ship Date]]-tbl_salesdata[[#This Row],[Order Date]]</f>
        <v>9</v>
      </c>
      <c r="P1505">
        <f>WEEKDAY(tbl_salesdata[[#This Row],[Order Date]],2)</f>
        <v>4</v>
      </c>
      <c r="Q1505" t="str">
        <f>TEXT(tbl_salesdata[[#This Row],[Order Date]],"dddd")</f>
        <v>Thursday</v>
      </c>
      <c r="R1505" t="str">
        <f>IF(tbl_salesdata[[#This Row],[Weekdaynum]]&gt;5,"Yes","No")</f>
        <v>No</v>
      </c>
    </row>
    <row r="1506" spans="1:18" hidden="1" x14ac:dyDescent="0.35">
      <c r="A1506">
        <v>457629334</v>
      </c>
      <c r="B1506" s="3">
        <v>44837</v>
      </c>
      <c r="C1506" s="3">
        <v>44841</v>
      </c>
      <c r="D1506" t="s">
        <v>182</v>
      </c>
      <c r="E1506" t="s">
        <v>12</v>
      </c>
      <c r="F1506" t="s">
        <v>33</v>
      </c>
      <c r="G1506" t="s">
        <v>18</v>
      </c>
      <c r="H1506" t="s">
        <v>26</v>
      </c>
      <c r="I1506" s="9">
        <v>1544</v>
      </c>
      <c r="J1506" s="9">
        <v>109.28</v>
      </c>
      <c r="K1506" s="9">
        <v>35.840000000000003</v>
      </c>
      <c r="L1506" s="9">
        <f>tbl_salesdata[[#This Row],[Units Sold]]*tbl_salesdata[[#This Row],[Unit Cost]]</f>
        <v>55336.960000000006</v>
      </c>
      <c r="M1506" s="9">
        <f>tbl_salesdata[[#This Row],[Units Sold]]*tbl_salesdata[[#This Row],[Unit Price]]</f>
        <v>168728.32000000001</v>
      </c>
      <c r="N1506" s="9">
        <f>tbl_salesdata[[#This Row],[Total Sales]]-tbl_salesdata[[#This Row],[Total Cost]]</f>
        <v>113391.36</v>
      </c>
      <c r="O1506">
        <f>tbl_salesdata[[#This Row],[Ship Date]]-tbl_salesdata[[#This Row],[Order Date]]</f>
        <v>4</v>
      </c>
      <c r="P1506">
        <f>WEEKDAY(tbl_salesdata[[#This Row],[Order Date]],2)</f>
        <v>1</v>
      </c>
      <c r="Q1506" t="str">
        <f>TEXT(tbl_salesdata[[#This Row],[Order Date]],"dddd")</f>
        <v>Monday</v>
      </c>
      <c r="R1506" t="str">
        <f>IF(tbl_salesdata[[#This Row],[Weekdaynum]]&gt;5,"Yes","No")</f>
        <v>No</v>
      </c>
    </row>
    <row r="1507" spans="1:18" x14ac:dyDescent="0.35">
      <c r="A1507">
        <v>754804790</v>
      </c>
      <c r="B1507" s="3">
        <v>44667</v>
      </c>
      <c r="C1507" s="3">
        <v>44680</v>
      </c>
      <c r="D1507" t="s">
        <v>150</v>
      </c>
      <c r="E1507" t="s">
        <v>38</v>
      </c>
      <c r="F1507" t="s">
        <v>40</v>
      </c>
      <c r="G1507" t="s">
        <v>14</v>
      </c>
      <c r="H1507" t="s">
        <v>34</v>
      </c>
      <c r="I1507" s="9">
        <v>2366</v>
      </c>
      <c r="J1507" s="9">
        <v>651.21</v>
      </c>
      <c r="K1507" s="9">
        <v>524.96</v>
      </c>
      <c r="L1507" s="9">
        <f>tbl_salesdata[[#This Row],[Units Sold]]*tbl_salesdata[[#This Row],[Unit Cost]]</f>
        <v>1242055.3600000001</v>
      </c>
      <c r="M1507" s="9">
        <f>tbl_salesdata[[#This Row],[Units Sold]]*tbl_salesdata[[#This Row],[Unit Price]]</f>
        <v>1540762.86</v>
      </c>
      <c r="N1507" s="9">
        <f>tbl_salesdata[[#This Row],[Total Sales]]-tbl_salesdata[[#This Row],[Total Cost]]</f>
        <v>298707.5</v>
      </c>
      <c r="O1507">
        <f>tbl_salesdata[[#This Row],[Ship Date]]-tbl_salesdata[[#This Row],[Order Date]]</f>
        <v>13</v>
      </c>
      <c r="P1507">
        <f>WEEKDAY(tbl_salesdata[[#This Row],[Order Date]],2)</f>
        <v>6</v>
      </c>
      <c r="Q1507" t="str">
        <f>TEXT(tbl_salesdata[[#This Row],[Order Date]],"dddd")</f>
        <v>Saturday</v>
      </c>
      <c r="R1507" t="str">
        <f>IF(tbl_salesdata[[#This Row],[Weekdaynum]]&gt;5,"Yes","No")</f>
        <v>Yes</v>
      </c>
    </row>
    <row r="1508" spans="1:18" hidden="1" x14ac:dyDescent="0.35">
      <c r="A1508">
        <v>839048039</v>
      </c>
      <c r="B1508" s="3">
        <v>42431</v>
      </c>
      <c r="C1508" s="3">
        <v>42447</v>
      </c>
      <c r="D1508" t="s">
        <v>179</v>
      </c>
      <c r="E1508" t="s">
        <v>32</v>
      </c>
      <c r="F1508" t="s">
        <v>40</v>
      </c>
      <c r="G1508" t="s">
        <v>18</v>
      </c>
      <c r="H1508" t="s">
        <v>34</v>
      </c>
      <c r="I1508" s="9">
        <v>1815</v>
      </c>
      <c r="J1508" s="9">
        <v>651.21</v>
      </c>
      <c r="K1508" s="9">
        <v>524.96</v>
      </c>
      <c r="L1508" s="9">
        <f>tbl_salesdata[[#This Row],[Units Sold]]*tbl_salesdata[[#This Row],[Unit Cost]]</f>
        <v>952802.4</v>
      </c>
      <c r="M1508" s="9">
        <f>tbl_salesdata[[#This Row],[Units Sold]]*tbl_salesdata[[#This Row],[Unit Price]]</f>
        <v>1181946.1500000001</v>
      </c>
      <c r="N1508" s="9">
        <f>tbl_salesdata[[#This Row],[Total Sales]]-tbl_salesdata[[#This Row],[Total Cost]]</f>
        <v>229143.75000000012</v>
      </c>
      <c r="O1508">
        <f>tbl_salesdata[[#This Row],[Ship Date]]-tbl_salesdata[[#This Row],[Order Date]]</f>
        <v>16</v>
      </c>
      <c r="P1508">
        <f>WEEKDAY(tbl_salesdata[[#This Row],[Order Date]],2)</f>
        <v>3</v>
      </c>
      <c r="Q1508" t="str">
        <f>TEXT(tbl_salesdata[[#This Row],[Order Date]],"dddd")</f>
        <v>Wednesday</v>
      </c>
      <c r="R1508" t="str">
        <f>IF(tbl_salesdata[[#This Row],[Weekdaynum]]&gt;5,"Yes","No")</f>
        <v>No</v>
      </c>
    </row>
    <row r="1509" spans="1:18" x14ac:dyDescent="0.35">
      <c r="A1509">
        <v>168979442</v>
      </c>
      <c r="B1509" s="3">
        <v>44856</v>
      </c>
      <c r="C1509" s="3">
        <v>44861</v>
      </c>
      <c r="D1509" t="s">
        <v>80</v>
      </c>
      <c r="E1509" t="s">
        <v>21</v>
      </c>
      <c r="F1509" t="s">
        <v>47</v>
      </c>
      <c r="G1509" t="s">
        <v>14</v>
      </c>
      <c r="H1509" t="s">
        <v>34</v>
      </c>
      <c r="I1509" s="9">
        <v>3627</v>
      </c>
      <c r="J1509" s="9">
        <v>421.89</v>
      </c>
      <c r="K1509" s="9">
        <v>364.69</v>
      </c>
      <c r="L1509" s="9">
        <f>tbl_salesdata[[#This Row],[Units Sold]]*tbl_salesdata[[#This Row],[Unit Cost]]</f>
        <v>1322730.6299999999</v>
      </c>
      <c r="M1509" s="9">
        <f>tbl_salesdata[[#This Row],[Units Sold]]*tbl_salesdata[[#This Row],[Unit Price]]</f>
        <v>1530195.03</v>
      </c>
      <c r="N1509" s="9">
        <f>tbl_salesdata[[#This Row],[Total Sales]]-tbl_salesdata[[#This Row],[Total Cost]]</f>
        <v>207464.40000000014</v>
      </c>
      <c r="O1509">
        <f>tbl_salesdata[[#This Row],[Ship Date]]-tbl_salesdata[[#This Row],[Order Date]]</f>
        <v>5</v>
      </c>
      <c r="P1509">
        <f>WEEKDAY(tbl_salesdata[[#This Row],[Order Date]],2)</f>
        <v>6</v>
      </c>
      <c r="Q1509" t="str">
        <f>TEXT(tbl_salesdata[[#This Row],[Order Date]],"dddd")</f>
        <v>Saturday</v>
      </c>
      <c r="R1509" t="str">
        <f>IF(tbl_salesdata[[#This Row],[Weekdaynum]]&gt;5,"Yes","No")</f>
        <v>Yes</v>
      </c>
    </row>
    <row r="1510" spans="1:18" hidden="1" x14ac:dyDescent="0.35">
      <c r="A1510">
        <v>387098824</v>
      </c>
      <c r="B1510" s="3">
        <v>43822</v>
      </c>
      <c r="C1510" s="3">
        <v>43824</v>
      </c>
      <c r="D1510" t="s">
        <v>115</v>
      </c>
      <c r="E1510" t="s">
        <v>21</v>
      </c>
      <c r="F1510" t="s">
        <v>30</v>
      </c>
      <c r="G1510" t="s">
        <v>18</v>
      </c>
      <c r="H1510" t="s">
        <v>34</v>
      </c>
      <c r="I1510" s="9">
        <v>9999</v>
      </c>
      <c r="J1510" s="9">
        <v>81.73</v>
      </c>
      <c r="K1510" s="9">
        <v>56.67</v>
      </c>
      <c r="L1510" s="9">
        <f>tbl_salesdata[[#This Row],[Units Sold]]*tbl_salesdata[[#This Row],[Unit Cost]]</f>
        <v>566643.33000000007</v>
      </c>
      <c r="M1510" s="9">
        <f>tbl_salesdata[[#This Row],[Units Sold]]*tbl_salesdata[[#This Row],[Unit Price]]</f>
        <v>817218.27</v>
      </c>
      <c r="N1510" s="9">
        <f>tbl_salesdata[[#This Row],[Total Sales]]-tbl_salesdata[[#This Row],[Total Cost]]</f>
        <v>250574.93999999994</v>
      </c>
      <c r="O1510">
        <f>tbl_salesdata[[#This Row],[Ship Date]]-tbl_salesdata[[#This Row],[Order Date]]</f>
        <v>2</v>
      </c>
      <c r="P1510">
        <f>WEEKDAY(tbl_salesdata[[#This Row],[Order Date]],2)</f>
        <v>1</v>
      </c>
      <c r="Q1510" t="str">
        <f>TEXT(tbl_salesdata[[#This Row],[Order Date]],"dddd")</f>
        <v>Monday</v>
      </c>
      <c r="R1510" t="str">
        <f>IF(tbl_salesdata[[#This Row],[Weekdaynum]]&gt;5,"Yes","No")</f>
        <v>No</v>
      </c>
    </row>
    <row r="1511" spans="1:18" hidden="1" x14ac:dyDescent="0.35">
      <c r="A1511">
        <v>552834880</v>
      </c>
      <c r="B1511" s="3">
        <v>42810</v>
      </c>
      <c r="C1511" s="3">
        <v>42816</v>
      </c>
      <c r="D1511" t="s">
        <v>198</v>
      </c>
      <c r="E1511" t="s">
        <v>38</v>
      </c>
      <c r="F1511" t="s">
        <v>47</v>
      </c>
      <c r="G1511" t="s">
        <v>14</v>
      </c>
      <c r="H1511" t="s">
        <v>26</v>
      </c>
      <c r="I1511" s="9">
        <v>4981</v>
      </c>
      <c r="J1511" s="9">
        <v>421.89</v>
      </c>
      <c r="K1511" s="9">
        <v>364.69</v>
      </c>
      <c r="L1511" s="9">
        <f>tbl_salesdata[[#This Row],[Units Sold]]*tbl_salesdata[[#This Row],[Unit Cost]]</f>
        <v>1816520.89</v>
      </c>
      <c r="M1511" s="9">
        <f>tbl_salesdata[[#This Row],[Units Sold]]*tbl_salesdata[[#This Row],[Unit Price]]</f>
        <v>2101434.09</v>
      </c>
      <c r="N1511" s="9">
        <f>tbl_salesdata[[#This Row],[Total Sales]]-tbl_salesdata[[#This Row],[Total Cost]]</f>
        <v>284913.19999999995</v>
      </c>
      <c r="O1511">
        <f>tbl_salesdata[[#This Row],[Ship Date]]-tbl_salesdata[[#This Row],[Order Date]]</f>
        <v>6</v>
      </c>
      <c r="P1511">
        <f>WEEKDAY(tbl_salesdata[[#This Row],[Order Date]],2)</f>
        <v>4</v>
      </c>
      <c r="Q1511" t="str">
        <f>TEXT(tbl_salesdata[[#This Row],[Order Date]],"dddd")</f>
        <v>Thursday</v>
      </c>
      <c r="R1511" t="str">
        <f>IF(tbl_salesdata[[#This Row],[Weekdaynum]]&gt;5,"Yes","No")</f>
        <v>No</v>
      </c>
    </row>
    <row r="1512" spans="1:18" hidden="1" x14ac:dyDescent="0.35">
      <c r="A1512">
        <v>595922315</v>
      </c>
      <c r="B1512" s="3">
        <v>44055</v>
      </c>
      <c r="C1512" s="3">
        <v>44072</v>
      </c>
      <c r="D1512" t="s">
        <v>135</v>
      </c>
      <c r="E1512" t="s">
        <v>21</v>
      </c>
      <c r="F1512" t="s">
        <v>47</v>
      </c>
      <c r="G1512" t="s">
        <v>18</v>
      </c>
      <c r="H1512" t="s">
        <v>15</v>
      </c>
      <c r="I1512" s="9">
        <v>5510</v>
      </c>
      <c r="J1512" s="9">
        <v>421.89</v>
      </c>
      <c r="K1512" s="9">
        <v>364.69</v>
      </c>
      <c r="L1512" s="9">
        <f>tbl_salesdata[[#This Row],[Units Sold]]*tbl_salesdata[[#This Row],[Unit Cost]]</f>
        <v>2009441.9</v>
      </c>
      <c r="M1512" s="9">
        <f>tbl_salesdata[[#This Row],[Units Sold]]*tbl_salesdata[[#This Row],[Unit Price]]</f>
        <v>2324613.9</v>
      </c>
      <c r="N1512" s="9">
        <f>tbl_salesdata[[#This Row],[Total Sales]]-tbl_salesdata[[#This Row],[Total Cost]]</f>
        <v>315172</v>
      </c>
      <c r="O1512">
        <f>tbl_salesdata[[#This Row],[Ship Date]]-tbl_salesdata[[#This Row],[Order Date]]</f>
        <v>17</v>
      </c>
      <c r="P1512">
        <f>WEEKDAY(tbl_salesdata[[#This Row],[Order Date]],2)</f>
        <v>3</v>
      </c>
      <c r="Q1512" t="str">
        <f>TEXT(tbl_salesdata[[#This Row],[Order Date]],"dddd")</f>
        <v>Wednesday</v>
      </c>
      <c r="R1512" t="str">
        <f>IF(tbl_salesdata[[#This Row],[Weekdaynum]]&gt;5,"Yes","No")</f>
        <v>No</v>
      </c>
    </row>
    <row r="1513" spans="1:18" hidden="1" x14ac:dyDescent="0.35">
      <c r="A1513">
        <v>653909957</v>
      </c>
      <c r="B1513" s="3">
        <v>42452</v>
      </c>
      <c r="C1513" s="3">
        <v>42467</v>
      </c>
      <c r="D1513" t="s">
        <v>195</v>
      </c>
      <c r="E1513" t="s">
        <v>21</v>
      </c>
      <c r="F1513" t="s">
        <v>40</v>
      </c>
      <c r="G1513" t="s">
        <v>14</v>
      </c>
      <c r="H1513" t="s">
        <v>15</v>
      </c>
      <c r="I1513" s="9">
        <v>5342</v>
      </c>
      <c r="J1513" s="9">
        <v>651.21</v>
      </c>
      <c r="K1513" s="9">
        <v>524.96</v>
      </c>
      <c r="L1513" s="9">
        <f>tbl_salesdata[[#This Row],[Units Sold]]*tbl_salesdata[[#This Row],[Unit Cost]]</f>
        <v>2804336.3200000003</v>
      </c>
      <c r="M1513" s="9">
        <f>tbl_salesdata[[#This Row],[Units Sold]]*tbl_salesdata[[#This Row],[Unit Price]]</f>
        <v>3478763.8200000003</v>
      </c>
      <c r="N1513" s="9">
        <f>tbl_salesdata[[#This Row],[Total Sales]]-tbl_salesdata[[#This Row],[Total Cost]]</f>
        <v>674427.5</v>
      </c>
      <c r="O1513">
        <f>tbl_salesdata[[#This Row],[Ship Date]]-tbl_salesdata[[#This Row],[Order Date]]</f>
        <v>15</v>
      </c>
      <c r="P1513">
        <f>WEEKDAY(tbl_salesdata[[#This Row],[Order Date]],2)</f>
        <v>3</v>
      </c>
      <c r="Q1513" t="str">
        <f>TEXT(tbl_salesdata[[#This Row],[Order Date]],"dddd")</f>
        <v>Wednesday</v>
      </c>
      <c r="R1513" t="str">
        <f>IF(tbl_salesdata[[#This Row],[Weekdaynum]]&gt;5,"Yes","No")</f>
        <v>No</v>
      </c>
    </row>
    <row r="1514" spans="1:18" hidden="1" x14ac:dyDescent="0.35">
      <c r="A1514">
        <v>484659135</v>
      </c>
      <c r="B1514" s="3">
        <v>43404</v>
      </c>
      <c r="C1514" s="3">
        <v>43411</v>
      </c>
      <c r="D1514" t="s">
        <v>111</v>
      </c>
      <c r="E1514" t="s">
        <v>38</v>
      </c>
      <c r="F1514" t="s">
        <v>22</v>
      </c>
      <c r="G1514" t="s">
        <v>14</v>
      </c>
      <c r="H1514" t="s">
        <v>15</v>
      </c>
      <c r="I1514" s="9">
        <v>263</v>
      </c>
      <c r="J1514" s="9">
        <v>47.45</v>
      </c>
      <c r="K1514" s="9">
        <v>31.79</v>
      </c>
      <c r="L1514" s="9">
        <f>tbl_salesdata[[#This Row],[Units Sold]]*tbl_salesdata[[#This Row],[Unit Cost]]</f>
        <v>8360.77</v>
      </c>
      <c r="M1514" s="9">
        <f>tbl_salesdata[[#This Row],[Units Sold]]*tbl_salesdata[[#This Row],[Unit Price]]</f>
        <v>12479.35</v>
      </c>
      <c r="N1514" s="9">
        <f>tbl_salesdata[[#This Row],[Total Sales]]-tbl_salesdata[[#This Row],[Total Cost]]</f>
        <v>4118.58</v>
      </c>
      <c r="O1514">
        <f>tbl_salesdata[[#This Row],[Ship Date]]-tbl_salesdata[[#This Row],[Order Date]]</f>
        <v>7</v>
      </c>
      <c r="P1514">
        <f>WEEKDAY(tbl_salesdata[[#This Row],[Order Date]],2)</f>
        <v>3</v>
      </c>
      <c r="Q1514" t="str">
        <f>TEXT(tbl_salesdata[[#This Row],[Order Date]],"dddd")</f>
        <v>Wednesday</v>
      </c>
      <c r="R1514" t="str">
        <f>IF(tbl_salesdata[[#This Row],[Weekdaynum]]&gt;5,"Yes","No")</f>
        <v>No</v>
      </c>
    </row>
    <row r="1515" spans="1:18" hidden="1" x14ac:dyDescent="0.35">
      <c r="A1515">
        <v>816343677</v>
      </c>
      <c r="B1515" s="3">
        <v>42088</v>
      </c>
      <c r="C1515" s="3">
        <v>42093</v>
      </c>
      <c r="D1515" t="s">
        <v>219</v>
      </c>
      <c r="E1515" t="s">
        <v>38</v>
      </c>
      <c r="F1515" t="s">
        <v>17</v>
      </c>
      <c r="G1515" t="s">
        <v>14</v>
      </c>
      <c r="H1515" t="s">
        <v>34</v>
      </c>
      <c r="I1515" s="9">
        <v>3090</v>
      </c>
      <c r="J1515" s="9">
        <v>152.58000000000001</v>
      </c>
      <c r="K1515" s="9">
        <v>97.44</v>
      </c>
      <c r="L1515" s="9">
        <f>tbl_salesdata[[#This Row],[Units Sold]]*tbl_salesdata[[#This Row],[Unit Cost]]</f>
        <v>301089.59999999998</v>
      </c>
      <c r="M1515" s="9">
        <f>tbl_salesdata[[#This Row],[Units Sold]]*tbl_salesdata[[#This Row],[Unit Price]]</f>
        <v>471472.2</v>
      </c>
      <c r="N1515" s="9">
        <f>tbl_salesdata[[#This Row],[Total Sales]]-tbl_salesdata[[#This Row],[Total Cost]]</f>
        <v>170382.60000000003</v>
      </c>
      <c r="O1515">
        <f>tbl_salesdata[[#This Row],[Ship Date]]-tbl_salesdata[[#This Row],[Order Date]]</f>
        <v>5</v>
      </c>
      <c r="P1515">
        <f>WEEKDAY(tbl_salesdata[[#This Row],[Order Date]],2)</f>
        <v>3</v>
      </c>
      <c r="Q1515" t="str">
        <f>TEXT(tbl_salesdata[[#This Row],[Order Date]],"dddd")</f>
        <v>Wednesday</v>
      </c>
      <c r="R1515" t="str">
        <f>IF(tbl_salesdata[[#This Row],[Weekdaynum]]&gt;5,"Yes","No")</f>
        <v>No</v>
      </c>
    </row>
    <row r="1516" spans="1:18" hidden="1" x14ac:dyDescent="0.35">
      <c r="A1516">
        <v>197449910</v>
      </c>
      <c r="B1516" s="3">
        <v>44608</v>
      </c>
      <c r="C1516" s="3">
        <v>44619</v>
      </c>
      <c r="D1516" t="s">
        <v>143</v>
      </c>
      <c r="E1516" t="s">
        <v>24</v>
      </c>
      <c r="F1516" t="s">
        <v>30</v>
      </c>
      <c r="G1516" t="s">
        <v>14</v>
      </c>
      <c r="H1516" t="s">
        <v>15</v>
      </c>
      <c r="I1516" s="9">
        <v>8671</v>
      </c>
      <c r="J1516" s="9">
        <v>81.73</v>
      </c>
      <c r="K1516" s="9">
        <v>56.67</v>
      </c>
      <c r="L1516" s="9">
        <f>tbl_salesdata[[#This Row],[Units Sold]]*tbl_salesdata[[#This Row],[Unit Cost]]</f>
        <v>491385.57</v>
      </c>
      <c r="M1516" s="9">
        <f>tbl_salesdata[[#This Row],[Units Sold]]*tbl_salesdata[[#This Row],[Unit Price]]</f>
        <v>708680.83000000007</v>
      </c>
      <c r="N1516" s="9">
        <f>tbl_salesdata[[#This Row],[Total Sales]]-tbl_salesdata[[#This Row],[Total Cost]]</f>
        <v>217295.26000000007</v>
      </c>
      <c r="O1516">
        <f>tbl_salesdata[[#This Row],[Ship Date]]-tbl_salesdata[[#This Row],[Order Date]]</f>
        <v>11</v>
      </c>
      <c r="P1516">
        <f>WEEKDAY(tbl_salesdata[[#This Row],[Order Date]],2)</f>
        <v>3</v>
      </c>
      <c r="Q1516" t="str">
        <f>TEXT(tbl_salesdata[[#This Row],[Order Date]],"dddd")</f>
        <v>Wednesday</v>
      </c>
      <c r="R1516" t="str">
        <f>IF(tbl_salesdata[[#This Row],[Weekdaynum]]&gt;5,"Yes","No")</f>
        <v>No</v>
      </c>
    </row>
    <row r="1517" spans="1:18" hidden="1" x14ac:dyDescent="0.35">
      <c r="A1517">
        <v>846776664</v>
      </c>
      <c r="B1517" s="3">
        <v>43917</v>
      </c>
      <c r="C1517" s="3">
        <v>43922</v>
      </c>
      <c r="D1517" t="s">
        <v>101</v>
      </c>
      <c r="E1517" t="s">
        <v>24</v>
      </c>
      <c r="F1517" t="s">
        <v>17</v>
      </c>
      <c r="G1517" t="s">
        <v>18</v>
      </c>
      <c r="H1517" t="s">
        <v>26</v>
      </c>
      <c r="I1517" s="9">
        <v>8887</v>
      </c>
      <c r="J1517" s="9">
        <v>152.58000000000001</v>
      </c>
      <c r="K1517" s="9">
        <v>97.44</v>
      </c>
      <c r="L1517" s="9">
        <f>tbl_salesdata[[#This Row],[Units Sold]]*tbl_salesdata[[#This Row],[Unit Cost]]</f>
        <v>865949.28</v>
      </c>
      <c r="M1517" s="9">
        <f>tbl_salesdata[[#This Row],[Units Sold]]*tbl_salesdata[[#This Row],[Unit Price]]</f>
        <v>1355978.4600000002</v>
      </c>
      <c r="N1517" s="9">
        <f>tbl_salesdata[[#This Row],[Total Sales]]-tbl_salesdata[[#This Row],[Total Cost]]</f>
        <v>490029.18000000017</v>
      </c>
      <c r="O1517">
        <f>tbl_salesdata[[#This Row],[Ship Date]]-tbl_salesdata[[#This Row],[Order Date]]</f>
        <v>5</v>
      </c>
      <c r="P1517">
        <f>WEEKDAY(tbl_salesdata[[#This Row],[Order Date]],2)</f>
        <v>5</v>
      </c>
      <c r="Q1517" t="str">
        <f>TEXT(tbl_salesdata[[#This Row],[Order Date]],"dddd")</f>
        <v>Friday</v>
      </c>
      <c r="R1517" t="str">
        <f>IF(tbl_salesdata[[#This Row],[Weekdaynum]]&gt;5,"Yes","No")</f>
        <v>No</v>
      </c>
    </row>
    <row r="1518" spans="1:18" hidden="1" x14ac:dyDescent="0.35">
      <c r="A1518">
        <v>103435266</v>
      </c>
      <c r="B1518" s="3">
        <v>44054</v>
      </c>
      <c r="C1518" s="3">
        <v>44056</v>
      </c>
      <c r="D1518" t="s">
        <v>103</v>
      </c>
      <c r="E1518" t="s">
        <v>21</v>
      </c>
      <c r="F1518" t="s">
        <v>22</v>
      </c>
      <c r="G1518" t="s">
        <v>18</v>
      </c>
      <c r="H1518" t="s">
        <v>34</v>
      </c>
      <c r="I1518" s="9">
        <v>7648</v>
      </c>
      <c r="J1518" s="9">
        <v>47.45</v>
      </c>
      <c r="K1518" s="9">
        <v>31.79</v>
      </c>
      <c r="L1518" s="9">
        <f>tbl_salesdata[[#This Row],[Units Sold]]*tbl_salesdata[[#This Row],[Unit Cost]]</f>
        <v>243129.91999999998</v>
      </c>
      <c r="M1518" s="9">
        <f>tbl_salesdata[[#This Row],[Units Sold]]*tbl_salesdata[[#This Row],[Unit Price]]</f>
        <v>362897.60000000003</v>
      </c>
      <c r="N1518" s="9">
        <f>tbl_salesdata[[#This Row],[Total Sales]]-tbl_salesdata[[#This Row],[Total Cost]]</f>
        <v>119767.68000000005</v>
      </c>
      <c r="O1518">
        <f>tbl_salesdata[[#This Row],[Ship Date]]-tbl_salesdata[[#This Row],[Order Date]]</f>
        <v>2</v>
      </c>
      <c r="P1518">
        <f>WEEKDAY(tbl_salesdata[[#This Row],[Order Date]],2)</f>
        <v>2</v>
      </c>
      <c r="Q1518" t="str">
        <f>TEXT(tbl_salesdata[[#This Row],[Order Date]],"dddd")</f>
        <v>Tuesday</v>
      </c>
      <c r="R1518" t="str">
        <f>IF(tbl_salesdata[[#This Row],[Weekdaynum]]&gt;5,"Yes","No")</f>
        <v>No</v>
      </c>
    </row>
    <row r="1519" spans="1:18" hidden="1" x14ac:dyDescent="0.35">
      <c r="A1519">
        <v>776849544</v>
      </c>
      <c r="B1519" s="3">
        <v>43368</v>
      </c>
      <c r="C1519" s="3">
        <v>43386</v>
      </c>
      <c r="D1519" t="s">
        <v>154</v>
      </c>
      <c r="E1519" t="s">
        <v>12</v>
      </c>
      <c r="F1519" t="s">
        <v>56</v>
      </c>
      <c r="G1519" t="s">
        <v>14</v>
      </c>
      <c r="H1519" t="s">
        <v>34</v>
      </c>
      <c r="I1519" s="9">
        <v>5898</v>
      </c>
      <c r="J1519" s="9">
        <v>9.33</v>
      </c>
      <c r="K1519" s="9">
        <v>6.92</v>
      </c>
      <c r="L1519" s="9">
        <f>tbl_salesdata[[#This Row],[Units Sold]]*tbl_salesdata[[#This Row],[Unit Cost]]</f>
        <v>40814.159999999996</v>
      </c>
      <c r="M1519" s="9">
        <f>tbl_salesdata[[#This Row],[Units Sold]]*tbl_salesdata[[#This Row],[Unit Price]]</f>
        <v>55028.340000000004</v>
      </c>
      <c r="N1519" s="9">
        <f>tbl_salesdata[[#This Row],[Total Sales]]-tbl_salesdata[[#This Row],[Total Cost]]</f>
        <v>14214.180000000008</v>
      </c>
      <c r="O1519">
        <f>tbl_salesdata[[#This Row],[Ship Date]]-tbl_salesdata[[#This Row],[Order Date]]</f>
        <v>18</v>
      </c>
      <c r="P1519">
        <f>WEEKDAY(tbl_salesdata[[#This Row],[Order Date]],2)</f>
        <v>2</v>
      </c>
      <c r="Q1519" t="str">
        <f>TEXT(tbl_salesdata[[#This Row],[Order Date]],"dddd")</f>
        <v>Tuesday</v>
      </c>
      <c r="R1519" t="str">
        <f>IF(tbl_salesdata[[#This Row],[Weekdaynum]]&gt;5,"Yes","No")</f>
        <v>No</v>
      </c>
    </row>
    <row r="1520" spans="1:18" hidden="1" x14ac:dyDescent="0.35">
      <c r="A1520">
        <v>796755826</v>
      </c>
      <c r="B1520" s="3">
        <v>42213</v>
      </c>
      <c r="C1520" s="3">
        <v>42231</v>
      </c>
      <c r="D1520" t="s">
        <v>202</v>
      </c>
      <c r="E1520" t="s">
        <v>38</v>
      </c>
      <c r="F1520" t="s">
        <v>13</v>
      </c>
      <c r="G1520" t="s">
        <v>18</v>
      </c>
      <c r="H1520" t="s">
        <v>26</v>
      </c>
      <c r="I1520" s="9">
        <v>6609</v>
      </c>
      <c r="J1520" s="9">
        <v>255.28</v>
      </c>
      <c r="K1520" s="9">
        <v>159.41999999999999</v>
      </c>
      <c r="L1520" s="9">
        <f>tbl_salesdata[[#This Row],[Units Sold]]*tbl_salesdata[[#This Row],[Unit Cost]]</f>
        <v>1053606.78</v>
      </c>
      <c r="M1520" s="9">
        <f>tbl_salesdata[[#This Row],[Units Sold]]*tbl_salesdata[[#This Row],[Unit Price]]</f>
        <v>1687145.52</v>
      </c>
      <c r="N1520" s="9">
        <f>tbl_salesdata[[#This Row],[Total Sales]]-tbl_salesdata[[#This Row],[Total Cost]]</f>
        <v>633538.74</v>
      </c>
      <c r="O1520">
        <f>tbl_salesdata[[#This Row],[Ship Date]]-tbl_salesdata[[#This Row],[Order Date]]</f>
        <v>18</v>
      </c>
      <c r="P1520">
        <f>WEEKDAY(tbl_salesdata[[#This Row],[Order Date]],2)</f>
        <v>2</v>
      </c>
      <c r="Q1520" t="str">
        <f>TEXT(tbl_salesdata[[#This Row],[Order Date]],"dddd")</f>
        <v>Tuesday</v>
      </c>
      <c r="R1520" t="str">
        <f>IF(tbl_salesdata[[#This Row],[Weekdaynum]]&gt;5,"Yes","No")</f>
        <v>No</v>
      </c>
    </row>
    <row r="1521" spans="1:18" hidden="1" x14ac:dyDescent="0.35">
      <c r="A1521">
        <v>863202941</v>
      </c>
      <c r="B1521" s="3">
        <v>42716</v>
      </c>
      <c r="C1521" s="3">
        <v>42718</v>
      </c>
      <c r="D1521" t="s">
        <v>172</v>
      </c>
      <c r="E1521" t="s">
        <v>21</v>
      </c>
      <c r="F1521" t="s">
        <v>47</v>
      </c>
      <c r="G1521" t="s">
        <v>18</v>
      </c>
      <c r="H1521" t="s">
        <v>26</v>
      </c>
      <c r="I1521" s="9">
        <v>9787</v>
      </c>
      <c r="J1521" s="9">
        <v>421.89</v>
      </c>
      <c r="K1521" s="9">
        <v>364.69</v>
      </c>
      <c r="L1521" s="9">
        <f>tbl_salesdata[[#This Row],[Units Sold]]*tbl_salesdata[[#This Row],[Unit Cost]]</f>
        <v>3569221.03</v>
      </c>
      <c r="M1521" s="9">
        <f>tbl_salesdata[[#This Row],[Units Sold]]*tbl_salesdata[[#This Row],[Unit Price]]</f>
        <v>4129037.4299999997</v>
      </c>
      <c r="N1521" s="9">
        <f>tbl_salesdata[[#This Row],[Total Sales]]-tbl_salesdata[[#This Row],[Total Cost]]</f>
        <v>559816.39999999991</v>
      </c>
      <c r="O1521">
        <f>tbl_salesdata[[#This Row],[Ship Date]]-tbl_salesdata[[#This Row],[Order Date]]</f>
        <v>2</v>
      </c>
      <c r="P1521">
        <f>WEEKDAY(tbl_salesdata[[#This Row],[Order Date]],2)</f>
        <v>1</v>
      </c>
      <c r="Q1521" t="str">
        <f>TEXT(tbl_salesdata[[#This Row],[Order Date]],"dddd")</f>
        <v>Monday</v>
      </c>
      <c r="R1521" t="str">
        <f>IF(tbl_salesdata[[#This Row],[Weekdaynum]]&gt;5,"Yes","No")</f>
        <v>No</v>
      </c>
    </row>
    <row r="1522" spans="1:18" hidden="1" x14ac:dyDescent="0.35">
      <c r="A1522">
        <v>396552217</v>
      </c>
      <c r="B1522" s="3">
        <v>43167</v>
      </c>
      <c r="C1522" s="3">
        <v>43174</v>
      </c>
      <c r="D1522" t="s">
        <v>121</v>
      </c>
      <c r="E1522" t="s">
        <v>21</v>
      </c>
      <c r="F1522" t="s">
        <v>33</v>
      </c>
      <c r="G1522" t="s">
        <v>18</v>
      </c>
      <c r="H1522" t="s">
        <v>15</v>
      </c>
      <c r="I1522" s="9">
        <v>7468</v>
      </c>
      <c r="J1522" s="9">
        <v>109.28</v>
      </c>
      <c r="K1522" s="9">
        <v>35.840000000000003</v>
      </c>
      <c r="L1522" s="9">
        <f>tbl_salesdata[[#This Row],[Units Sold]]*tbl_salesdata[[#This Row],[Unit Cost]]</f>
        <v>267653.12000000005</v>
      </c>
      <c r="M1522" s="9">
        <f>tbl_salesdata[[#This Row],[Units Sold]]*tbl_salesdata[[#This Row],[Unit Price]]</f>
        <v>816103.04</v>
      </c>
      <c r="N1522" s="9">
        <f>tbl_salesdata[[#This Row],[Total Sales]]-tbl_salesdata[[#This Row],[Total Cost]]</f>
        <v>548449.91999999993</v>
      </c>
      <c r="O1522">
        <f>tbl_salesdata[[#This Row],[Ship Date]]-tbl_salesdata[[#This Row],[Order Date]]</f>
        <v>7</v>
      </c>
      <c r="P1522">
        <f>WEEKDAY(tbl_salesdata[[#This Row],[Order Date]],2)</f>
        <v>4</v>
      </c>
      <c r="Q1522" t="str">
        <f>TEXT(tbl_salesdata[[#This Row],[Order Date]],"dddd")</f>
        <v>Thursday</v>
      </c>
      <c r="R1522" t="str">
        <f>IF(tbl_salesdata[[#This Row],[Weekdaynum]]&gt;5,"Yes","No")</f>
        <v>No</v>
      </c>
    </row>
    <row r="1523" spans="1:18" hidden="1" x14ac:dyDescent="0.35">
      <c r="A1523">
        <v>687477481</v>
      </c>
      <c r="B1523" s="3">
        <v>42008</v>
      </c>
      <c r="C1523" s="3">
        <v>42024</v>
      </c>
      <c r="D1523" t="s">
        <v>78</v>
      </c>
      <c r="E1523" t="s">
        <v>24</v>
      </c>
      <c r="F1523" t="s">
        <v>22</v>
      </c>
      <c r="G1523" t="s">
        <v>18</v>
      </c>
      <c r="H1523" t="s">
        <v>19</v>
      </c>
      <c r="I1523" s="9">
        <v>8719</v>
      </c>
      <c r="J1523" s="9">
        <v>47.45</v>
      </c>
      <c r="K1523" s="9">
        <v>31.79</v>
      </c>
      <c r="L1523" s="9">
        <f>tbl_salesdata[[#This Row],[Units Sold]]*tbl_salesdata[[#This Row],[Unit Cost]]</f>
        <v>277177.01</v>
      </c>
      <c r="M1523" s="9">
        <f>tbl_salesdata[[#This Row],[Units Sold]]*tbl_salesdata[[#This Row],[Unit Price]]</f>
        <v>413716.55000000005</v>
      </c>
      <c r="N1523" s="9">
        <f>tbl_salesdata[[#This Row],[Total Sales]]-tbl_salesdata[[#This Row],[Total Cost]]</f>
        <v>136539.54000000004</v>
      </c>
      <c r="O1523">
        <f>tbl_salesdata[[#This Row],[Ship Date]]-tbl_salesdata[[#This Row],[Order Date]]</f>
        <v>16</v>
      </c>
      <c r="P1523">
        <f>WEEKDAY(tbl_salesdata[[#This Row],[Order Date]],2)</f>
        <v>7</v>
      </c>
      <c r="Q1523" t="str">
        <f>TEXT(tbl_salesdata[[#This Row],[Order Date]],"dddd")</f>
        <v>Sunday</v>
      </c>
      <c r="R1523" t="str">
        <f>IF(tbl_salesdata[[#This Row],[Weekdaynum]]&gt;5,"Yes","No")</f>
        <v>Yes</v>
      </c>
    </row>
    <row r="1524" spans="1:18" hidden="1" x14ac:dyDescent="0.35">
      <c r="A1524">
        <v>846965062</v>
      </c>
      <c r="B1524" s="3">
        <v>43497</v>
      </c>
      <c r="C1524" s="3">
        <v>43505</v>
      </c>
      <c r="D1524" t="s">
        <v>69</v>
      </c>
      <c r="E1524" t="s">
        <v>38</v>
      </c>
      <c r="F1524" t="s">
        <v>17</v>
      </c>
      <c r="G1524" t="s">
        <v>14</v>
      </c>
      <c r="H1524" t="s">
        <v>34</v>
      </c>
      <c r="I1524" s="9">
        <v>4638</v>
      </c>
      <c r="J1524" s="9">
        <v>152.58000000000001</v>
      </c>
      <c r="K1524" s="9">
        <v>97.44</v>
      </c>
      <c r="L1524" s="9">
        <f>tbl_salesdata[[#This Row],[Units Sold]]*tbl_salesdata[[#This Row],[Unit Cost]]</f>
        <v>451926.72</v>
      </c>
      <c r="M1524" s="9">
        <f>tbl_salesdata[[#This Row],[Units Sold]]*tbl_salesdata[[#This Row],[Unit Price]]</f>
        <v>707666.04</v>
      </c>
      <c r="N1524" s="9">
        <f>tbl_salesdata[[#This Row],[Total Sales]]-tbl_salesdata[[#This Row],[Total Cost]]</f>
        <v>255739.32000000007</v>
      </c>
      <c r="O1524">
        <f>tbl_salesdata[[#This Row],[Ship Date]]-tbl_salesdata[[#This Row],[Order Date]]</f>
        <v>8</v>
      </c>
      <c r="P1524">
        <f>WEEKDAY(tbl_salesdata[[#This Row],[Order Date]],2)</f>
        <v>5</v>
      </c>
      <c r="Q1524" t="str">
        <f>TEXT(tbl_salesdata[[#This Row],[Order Date]],"dddd")</f>
        <v>Friday</v>
      </c>
      <c r="R1524" t="str">
        <f>IF(tbl_salesdata[[#This Row],[Weekdaynum]]&gt;5,"Yes","No")</f>
        <v>No</v>
      </c>
    </row>
    <row r="1525" spans="1:18" hidden="1" x14ac:dyDescent="0.35">
      <c r="A1525">
        <v>956313788</v>
      </c>
      <c r="B1525" s="3">
        <v>43284</v>
      </c>
      <c r="C1525" s="3">
        <v>43297</v>
      </c>
      <c r="D1525" t="s">
        <v>36</v>
      </c>
      <c r="E1525" t="s">
        <v>29</v>
      </c>
      <c r="F1525" t="s">
        <v>30</v>
      </c>
      <c r="G1525" t="s">
        <v>14</v>
      </c>
      <c r="H1525" t="s">
        <v>15</v>
      </c>
      <c r="I1525" s="9">
        <v>3356</v>
      </c>
      <c r="J1525" s="9">
        <v>81.73</v>
      </c>
      <c r="K1525" s="9">
        <v>56.67</v>
      </c>
      <c r="L1525" s="9">
        <f>tbl_salesdata[[#This Row],[Units Sold]]*tbl_salesdata[[#This Row],[Unit Cost]]</f>
        <v>190184.52000000002</v>
      </c>
      <c r="M1525" s="9">
        <f>tbl_salesdata[[#This Row],[Units Sold]]*tbl_salesdata[[#This Row],[Unit Price]]</f>
        <v>274285.88</v>
      </c>
      <c r="N1525" s="9">
        <f>tbl_salesdata[[#This Row],[Total Sales]]-tbl_salesdata[[#This Row],[Total Cost]]</f>
        <v>84101.359999999986</v>
      </c>
      <c r="O1525">
        <f>tbl_salesdata[[#This Row],[Ship Date]]-tbl_salesdata[[#This Row],[Order Date]]</f>
        <v>13</v>
      </c>
      <c r="P1525">
        <f>WEEKDAY(tbl_salesdata[[#This Row],[Order Date]],2)</f>
        <v>2</v>
      </c>
      <c r="Q1525" t="str">
        <f>TEXT(tbl_salesdata[[#This Row],[Order Date]],"dddd")</f>
        <v>Tuesday</v>
      </c>
      <c r="R1525" t="str">
        <f>IF(tbl_salesdata[[#This Row],[Weekdaynum]]&gt;5,"Yes","No")</f>
        <v>No</v>
      </c>
    </row>
    <row r="1526" spans="1:18" hidden="1" x14ac:dyDescent="0.35">
      <c r="A1526">
        <v>717134988</v>
      </c>
      <c r="B1526" s="3">
        <v>44290</v>
      </c>
      <c r="C1526" s="3">
        <v>44298</v>
      </c>
      <c r="D1526" t="s">
        <v>112</v>
      </c>
      <c r="E1526" t="s">
        <v>12</v>
      </c>
      <c r="F1526" t="s">
        <v>33</v>
      </c>
      <c r="G1526" t="s">
        <v>18</v>
      </c>
      <c r="H1526" t="s">
        <v>34</v>
      </c>
      <c r="I1526" s="9">
        <v>5034</v>
      </c>
      <c r="J1526" s="9">
        <v>109.28</v>
      </c>
      <c r="K1526" s="9">
        <v>35.840000000000003</v>
      </c>
      <c r="L1526" s="9">
        <f>tbl_salesdata[[#This Row],[Units Sold]]*tbl_salesdata[[#This Row],[Unit Cost]]</f>
        <v>180418.56000000003</v>
      </c>
      <c r="M1526" s="9">
        <f>tbl_salesdata[[#This Row],[Units Sold]]*tbl_salesdata[[#This Row],[Unit Price]]</f>
        <v>550115.52</v>
      </c>
      <c r="N1526" s="9">
        <f>tbl_salesdata[[#This Row],[Total Sales]]-tbl_salesdata[[#This Row],[Total Cost]]</f>
        <v>369696.95999999996</v>
      </c>
      <c r="O1526">
        <f>tbl_salesdata[[#This Row],[Ship Date]]-tbl_salesdata[[#This Row],[Order Date]]</f>
        <v>8</v>
      </c>
      <c r="P1526">
        <f>WEEKDAY(tbl_salesdata[[#This Row],[Order Date]],2)</f>
        <v>7</v>
      </c>
      <c r="Q1526" t="str">
        <f>TEXT(tbl_salesdata[[#This Row],[Order Date]],"dddd")</f>
        <v>Sunday</v>
      </c>
      <c r="R1526" t="str">
        <f>IF(tbl_salesdata[[#This Row],[Weekdaynum]]&gt;5,"Yes","No")</f>
        <v>Yes</v>
      </c>
    </row>
    <row r="1527" spans="1:18" hidden="1" x14ac:dyDescent="0.35">
      <c r="A1527">
        <v>801352488</v>
      </c>
      <c r="B1527" s="3">
        <v>42130</v>
      </c>
      <c r="C1527" s="3">
        <v>42140</v>
      </c>
      <c r="D1527" t="s">
        <v>115</v>
      </c>
      <c r="E1527" t="s">
        <v>21</v>
      </c>
      <c r="F1527" t="s">
        <v>42</v>
      </c>
      <c r="G1527" t="s">
        <v>18</v>
      </c>
      <c r="H1527" t="s">
        <v>15</v>
      </c>
      <c r="I1527" s="9">
        <v>6864</v>
      </c>
      <c r="J1527" s="9">
        <v>437.2</v>
      </c>
      <c r="K1527" s="9">
        <v>263.33</v>
      </c>
      <c r="L1527" s="9">
        <f>tbl_salesdata[[#This Row],[Units Sold]]*tbl_salesdata[[#This Row],[Unit Cost]]</f>
        <v>1807497.1199999999</v>
      </c>
      <c r="M1527" s="9">
        <f>tbl_salesdata[[#This Row],[Units Sold]]*tbl_salesdata[[#This Row],[Unit Price]]</f>
        <v>3000940.8</v>
      </c>
      <c r="N1527" s="9">
        <f>tbl_salesdata[[#This Row],[Total Sales]]-tbl_salesdata[[#This Row],[Total Cost]]</f>
        <v>1193443.68</v>
      </c>
      <c r="O1527">
        <f>tbl_salesdata[[#This Row],[Ship Date]]-tbl_salesdata[[#This Row],[Order Date]]</f>
        <v>10</v>
      </c>
      <c r="P1527">
        <f>WEEKDAY(tbl_salesdata[[#This Row],[Order Date]],2)</f>
        <v>3</v>
      </c>
      <c r="Q1527" t="str">
        <f>TEXT(tbl_salesdata[[#This Row],[Order Date]],"dddd")</f>
        <v>Wednesday</v>
      </c>
      <c r="R1527" t="str">
        <f>IF(tbl_salesdata[[#This Row],[Weekdaynum]]&gt;5,"Yes","No")</f>
        <v>No</v>
      </c>
    </row>
    <row r="1528" spans="1:18" x14ac:dyDescent="0.35">
      <c r="A1528">
        <v>606032741</v>
      </c>
      <c r="B1528" s="3">
        <v>44345</v>
      </c>
      <c r="C1528" s="3">
        <v>44351</v>
      </c>
      <c r="D1528" t="s">
        <v>154</v>
      </c>
      <c r="E1528" t="s">
        <v>12</v>
      </c>
      <c r="F1528" t="s">
        <v>25</v>
      </c>
      <c r="G1528" t="s">
        <v>14</v>
      </c>
      <c r="H1528" t="s">
        <v>15</v>
      </c>
      <c r="I1528" s="9">
        <v>7410</v>
      </c>
      <c r="J1528" s="9">
        <v>205.7</v>
      </c>
      <c r="K1528" s="9">
        <v>117.11</v>
      </c>
      <c r="L1528" s="9">
        <f>tbl_salesdata[[#This Row],[Units Sold]]*tbl_salesdata[[#This Row],[Unit Cost]]</f>
        <v>867785.1</v>
      </c>
      <c r="M1528" s="9">
        <f>tbl_salesdata[[#This Row],[Units Sold]]*tbl_salesdata[[#This Row],[Unit Price]]</f>
        <v>1524237</v>
      </c>
      <c r="N1528" s="9">
        <f>tbl_salesdata[[#This Row],[Total Sales]]-tbl_salesdata[[#This Row],[Total Cost]]</f>
        <v>656451.9</v>
      </c>
      <c r="O1528">
        <f>tbl_salesdata[[#This Row],[Ship Date]]-tbl_salesdata[[#This Row],[Order Date]]</f>
        <v>6</v>
      </c>
      <c r="P1528">
        <f>WEEKDAY(tbl_salesdata[[#This Row],[Order Date]],2)</f>
        <v>6</v>
      </c>
      <c r="Q1528" t="str">
        <f>TEXT(tbl_salesdata[[#This Row],[Order Date]],"dddd")</f>
        <v>Saturday</v>
      </c>
      <c r="R1528" t="str">
        <f>IF(tbl_salesdata[[#This Row],[Weekdaynum]]&gt;5,"Yes","No")</f>
        <v>Yes</v>
      </c>
    </row>
    <row r="1529" spans="1:18" hidden="1" x14ac:dyDescent="0.35">
      <c r="A1529">
        <v>479234206</v>
      </c>
      <c r="B1529" s="3">
        <v>44476</v>
      </c>
      <c r="C1529" s="3">
        <v>44490</v>
      </c>
      <c r="D1529" t="s">
        <v>67</v>
      </c>
      <c r="E1529" t="s">
        <v>21</v>
      </c>
      <c r="F1529" t="s">
        <v>56</v>
      </c>
      <c r="G1529" t="s">
        <v>14</v>
      </c>
      <c r="H1529" t="s">
        <v>34</v>
      </c>
      <c r="I1529" s="9">
        <v>4906</v>
      </c>
      <c r="J1529" s="9">
        <v>9.33</v>
      </c>
      <c r="K1529" s="9">
        <v>6.92</v>
      </c>
      <c r="L1529" s="9">
        <f>tbl_salesdata[[#This Row],[Units Sold]]*tbl_salesdata[[#This Row],[Unit Cost]]</f>
        <v>33949.519999999997</v>
      </c>
      <c r="M1529" s="9">
        <f>tbl_salesdata[[#This Row],[Units Sold]]*tbl_salesdata[[#This Row],[Unit Price]]</f>
        <v>45772.98</v>
      </c>
      <c r="N1529" s="9">
        <f>tbl_salesdata[[#This Row],[Total Sales]]-tbl_salesdata[[#This Row],[Total Cost]]</f>
        <v>11823.460000000006</v>
      </c>
      <c r="O1529">
        <f>tbl_salesdata[[#This Row],[Ship Date]]-tbl_salesdata[[#This Row],[Order Date]]</f>
        <v>14</v>
      </c>
      <c r="P1529">
        <f>WEEKDAY(tbl_salesdata[[#This Row],[Order Date]],2)</f>
        <v>4</v>
      </c>
      <c r="Q1529" t="str">
        <f>TEXT(tbl_salesdata[[#This Row],[Order Date]],"dddd")</f>
        <v>Thursday</v>
      </c>
      <c r="R1529" t="str">
        <f>IF(tbl_salesdata[[#This Row],[Weekdaynum]]&gt;5,"Yes","No")</f>
        <v>No</v>
      </c>
    </row>
    <row r="1530" spans="1:18" hidden="1" x14ac:dyDescent="0.35">
      <c r="A1530">
        <v>418308579</v>
      </c>
      <c r="B1530" s="3">
        <v>44817</v>
      </c>
      <c r="C1530" s="3">
        <v>44835</v>
      </c>
      <c r="D1530" t="s">
        <v>128</v>
      </c>
      <c r="E1530" t="s">
        <v>38</v>
      </c>
      <c r="F1530" t="s">
        <v>13</v>
      </c>
      <c r="G1530" t="s">
        <v>18</v>
      </c>
      <c r="H1530" t="s">
        <v>26</v>
      </c>
      <c r="I1530" s="9">
        <v>5659</v>
      </c>
      <c r="J1530" s="9">
        <v>255.28</v>
      </c>
      <c r="K1530" s="9">
        <v>159.41999999999999</v>
      </c>
      <c r="L1530" s="9">
        <f>tbl_salesdata[[#This Row],[Units Sold]]*tbl_salesdata[[#This Row],[Unit Cost]]</f>
        <v>902157.77999999991</v>
      </c>
      <c r="M1530" s="9">
        <f>tbl_salesdata[[#This Row],[Units Sold]]*tbl_salesdata[[#This Row],[Unit Price]]</f>
        <v>1444629.52</v>
      </c>
      <c r="N1530" s="9">
        <f>tbl_salesdata[[#This Row],[Total Sales]]-tbl_salesdata[[#This Row],[Total Cost]]</f>
        <v>542471.74000000011</v>
      </c>
      <c r="O1530">
        <f>tbl_salesdata[[#This Row],[Ship Date]]-tbl_salesdata[[#This Row],[Order Date]]</f>
        <v>18</v>
      </c>
      <c r="P1530">
        <f>WEEKDAY(tbl_salesdata[[#This Row],[Order Date]],2)</f>
        <v>2</v>
      </c>
      <c r="Q1530" t="str">
        <f>TEXT(tbl_salesdata[[#This Row],[Order Date]],"dddd")</f>
        <v>Tuesday</v>
      </c>
      <c r="R1530" t="str">
        <f>IF(tbl_salesdata[[#This Row],[Weekdaynum]]&gt;5,"Yes","No")</f>
        <v>No</v>
      </c>
    </row>
    <row r="1531" spans="1:18" hidden="1" x14ac:dyDescent="0.35">
      <c r="A1531">
        <v>471599566</v>
      </c>
      <c r="B1531" s="3">
        <v>42016</v>
      </c>
      <c r="C1531" s="3">
        <v>42025</v>
      </c>
      <c r="D1531" t="s">
        <v>39</v>
      </c>
      <c r="E1531" t="s">
        <v>29</v>
      </c>
      <c r="F1531" t="s">
        <v>42</v>
      </c>
      <c r="G1531" t="s">
        <v>18</v>
      </c>
      <c r="H1531" t="s">
        <v>26</v>
      </c>
      <c r="I1531" s="9">
        <v>5647</v>
      </c>
      <c r="J1531" s="9">
        <v>437.2</v>
      </c>
      <c r="K1531" s="9">
        <v>263.33</v>
      </c>
      <c r="L1531" s="9">
        <f>tbl_salesdata[[#This Row],[Units Sold]]*tbl_salesdata[[#This Row],[Unit Cost]]</f>
        <v>1487024.51</v>
      </c>
      <c r="M1531" s="9">
        <f>tbl_salesdata[[#This Row],[Units Sold]]*tbl_salesdata[[#This Row],[Unit Price]]</f>
        <v>2468868.4</v>
      </c>
      <c r="N1531" s="9">
        <f>tbl_salesdata[[#This Row],[Total Sales]]-tbl_salesdata[[#This Row],[Total Cost]]</f>
        <v>981843.8899999999</v>
      </c>
      <c r="O1531">
        <f>tbl_salesdata[[#This Row],[Ship Date]]-tbl_salesdata[[#This Row],[Order Date]]</f>
        <v>9</v>
      </c>
      <c r="P1531">
        <f>WEEKDAY(tbl_salesdata[[#This Row],[Order Date]],2)</f>
        <v>1</v>
      </c>
      <c r="Q1531" t="str">
        <f>TEXT(tbl_salesdata[[#This Row],[Order Date]],"dddd")</f>
        <v>Monday</v>
      </c>
      <c r="R1531" t="str">
        <f>IF(tbl_salesdata[[#This Row],[Weekdaynum]]&gt;5,"Yes","No")</f>
        <v>No</v>
      </c>
    </row>
    <row r="1532" spans="1:18" hidden="1" x14ac:dyDescent="0.35">
      <c r="A1532">
        <v>312593495</v>
      </c>
      <c r="B1532" s="3">
        <v>44487</v>
      </c>
      <c r="C1532" s="3">
        <v>44505</v>
      </c>
      <c r="D1532" t="s">
        <v>75</v>
      </c>
      <c r="E1532" t="s">
        <v>38</v>
      </c>
      <c r="F1532" t="s">
        <v>13</v>
      </c>
      <c r="G1532" t="s">
        <v>14</v>
      </c>
      <c r="H1532" t="s">
        <v>34</v>
      </c>
      <c r="I1532" s="9">
        <v>2217</v>
      </c>
      <c r="J1532" s="9">
        <v>255.28</v>
      </c>
      <c r="K1532" s="9">
        <v>159.41999999999999</v>
      </c>
      <c r="L1532" s="9">
        <f>tbl_salesdata[[#This Row],[Units Sold]]*tbl_salesdata[[#This Row],[Unit Cost]]</f>
        <v>353434.13999999996</v>
      </c>
      <c r="M1532" s="9">
        <f>tbl_salesdata[[#This Row],[Units Sold]]*tbl_salesdata[[#This Row],[Unit Price]]</f>
        <v>565955.76</v>
      </c>
      <c r="N1532" s="9">
        <f>tbl_salesdata[[#This Row],[Total Sales]]-tbl_salesdata[[#This Row],[Total Cost]]</f>
        <v>212521.62000000005</v>
      </c>
      <c r="O1532">
        <f>tbl_salesdata[[#This Row],[Ship Date]]-tbl_salesdata[[#This Row],[Order Date]]</f>
        <v>18</v>
      </c>
      <c r="P1532">
        <f>WEEKDAY(tbl_salesdata[[#This Row],[Order Date]],2)</f>
        <v>1</v>
      </c>
      <c r="Q1532" t="str">
        <f>TEXT(tbl_salesdata[[#This Row],[Order Date]],"dddd")</f>
        <v>Monday</v>
      </c>
      <c r="R1532" t="str">
        <f>IF(tbl_salesdata[[#This Row],[Weekdaynum]]&gt;5,"Yes","No")</f>
        <v>No</v>
      </c>
    </row>
    <row r="1533" spans="1:18" hidden="1" x14ac:dyDescent="0.35">
      <c r="A1533">
        <v>585089194</v>
      </c>
      <c r="B1533" s="3">
        <v>42221</v>
      </c>
      <c r="C1533" s="3">
        <v>42232</v>
      </c>
      <c r="D1533" t="s">
        <v>162</v>
      </c>
      <c r="E1533" t="s">
        <v>38</v>
      </c>
      <c r="F1533" t="s">
        <v>17</v>
      </c>
      <c r="G1533" t="s">
        <v>18</v>
      </c>
      <c r="H1533" t="s">
        <v>15</v>
      </c>
      <c r="I1533" s="9">
        <v>9749</v>
      </c>
      <c r="J1533" s="9">
        <v>152.58000000000001</v>
      </c>
      <c r="K1533" s="9">
        <v>97.44</v>
      </c>
      <c r="L1533" s="9">
        <f>tbl_salesdata[[#This Row],[Units Sold]]*tbl_salesdata[[#This Row],[Unit Cost]]</f>
        <v>949942.55999999994</v>
      </c>
      <c r="M1533" s="9">
        <f>tbl_salesdata[[#This Row],[Units Sold]]*tbl_salesdata[[#This Row],[Unit Price]]</f>
        <v>1487502.4200000002</v>
      </c>
      <c r="N1533" s="9">
        <f>tbl_salesdata[[#This Row],[Total Sales]]-tbl_salesdata[[#This Row],[Total Cost]]</f>
        <v>537559.86000000022</v>
      </c>
      <c r="O1533">
        <f>tbl_salesdata[[#This Row],[Ship Date]]-tbl_salesdata[[#This Row],[Order Date]]</f>
        <v>11</v>
      </c>
      <c r="P1533">
        <f>WEEKDAY(tbl_salesdata[[#This Row],[Order Date]],2)</f>
        <v>3</v>
      </c>
      <c r="Q1533" t="str">
        <f>TEXT(tbl_salesdata[[#This Row],[Order Date]],"dddd")</f>
        <v>Wednesday</v>
      </c>
      <c r="R1533" t="str">
        <f>IF(tbl_salesdata[[#This Row],[Weekdaynum]]&gt;5,"Yes","No")</f>
        <v>No</v>
      </c>
    </row>
    <row r="1534" spans="1:18" hidden="1" x14ac:dyDescent="0.35">
      <c r="A1534">
        <v>653197991</v>
      </c>
      <c r="B1534" s="3">
        <v>44489</v>
      </c>
      <c r="C1534" s="3">
        <v>44510</v>
      </c>
      <c r="D1534" t="s">
        <v>160</v>
      </c>
      <c r="E1534" t="s">
        <v>29</v>
      </c>
      <c r="F1534" t="s">
        <v>17</v>
      </c>
      <c r="G1534" t="s">
        <v>14</v>
      </c>
      <c r="H1534" t="s">
        <v>19</v>
      </c>
      <c r="I1534" s="9">
        <v>4656</v>
      </c>
      <c r="J1534" s="9">
        <v>152.58000000000001</v>
      </c>
      <c r="K1534" s="9">
        <v>97.44</v>
      </c>
      <c r="L1534" s="9">
        <f>tbl_salesdata[[#This Row],[Units Sold]]*tbl_salesdata[[#This Row],[Unit Cost]]</f>
        <v>453680.64000000001</v>
      </c>
      <c r="M1534" s="9">
        <f>tbl_salesdata[[#This Row],[Units Sold]]*tbl_salesdata[[#This Row],[Unit Price]]</f>
        <v>710412.4800000001</v>
      </c>
      <c r="N1534" s="9">
        <f>tbl_salesdata[[#This Row],[Total Sales]]-tbl_salesdata[[#This Row],[Total Cost]]</f>
        <v>256731.84000000008</v>
      </c>
      <c r="O1534">
        <f>tbl_salesdata[[#This Row],[Ship Date]]-tbl_salesdata[[#This Row],[Order Date]]</f>
        <v>21</v>
      </c>
      <c r="P1534">
        <f>WEEKDAY(tbl_salesdata[[#This Row],[Order Date]],2)</f>
        <v>3</v>
      </c>
      <c r="Q1534" t="str">
        <f>TEXT(tbl_salesdata[[#This Row],[Order Date]],"dddd")</f>
        <v>Wednesday</v>
      </c>
      <c r="R1534" t="str">
        <f>IF(tbl_salesdata[[#This Row],[Weekdaynum]]&gt;5,"Yes","No")</f>
        <v>No</v>
      </c>
    </row>
    <row r="1535" spans="1:18" hidden="1" x14ac:dyDescent="0.35">
      <c r="A1535">
        <v>851343715</v>
      </c>
      <c r="B1535" s="3">
        <v>43597</v>
      </c>
      <c r="C1535" s="3">
        <v>43605</v>
      </c>
      <c r="D1535" t="s">
        <v>124</v>
      </c>
      <c r="E1535" t="s">
        <v>38</v>
      </c>
      <c r="F1535" t="s">
        <v>25</v>
      </c>
      <c r="G1535" t="s">
        <v>14</v>
      </c>
      <c r="H1535" t="s">
        <v>19</v>
      </c>
      <c r="I1535" s="9">
        <v>379</v>
      </c>
      <c r="J1535" s="9">
        <v>205.7</v>
      </c>
      <c r="K1535" s="9">
        <v>117.11</v>
      </c>
      <c r="L1535" s="9">
        <f>tbl_salesdata[[#This Row],[Units Sold]]*tbl_salesdata[[#This Row],[Unit Cost]]</f>
        <v>44384.69</v>
      </c>
      <c r="M1535" s="9">
        <f>tbl_salesdata[[#This Row],[Units Sold]]*tbl_salesdata[[#This Row],[Unit Price]]</f>
        <v>77960.3</v>
      </c>
      <c r="N1535" s="9">
        <f>tbl_salesdata[[#This Row],[Total Sales]]-tbl_salesdata[[#This Row],[Total Cost]]</f>
        <v>33575.61</v>
      </c>
      <c r="O1535">
        <f>tbl_salesdata[[#This Row],[Ship Date]]-tbl_salesdata[[#This Row],[Order Date]]</f>
        <v>8</v>
      </c>
      <c r="P1535">
        <f>WEEKDAY(tbl_salesdata[[#This Row],[Order Date]],2)</f>
        <v>7</v>
      </c>
      <c r="Q1535" t="str">
        <f>TEXT(tbl_salesdata[[#This Row],[Order Date]],"dddd")</f>
        <v>Sunday</v>
      </c>
      <c r="R1535" t="str">
        <f>IF(tbl_salesdata[[#This Row],[Weekdaynum]]&gt;5,"Yes","No")</f>
        <v>Yes</v>
      </c>
    </row>
    <row r="1536" spans="1:18" hidden="1" x14ac:dyDescent="0.35">
      <c r="A1536">
        <v>234262692</v>
      </c>
      <c r="B1536" s="3">
        <v>44404</v>
      </c>
      <c r="C1536" s="3">
        <v>44420</v>
      </c>
      <c r="D1536" t="s">
        <v>141</v>
      </c>
      <c r="E1536" t="s">
        <v>38</v>
      </c>
      <c r="F1536" t="s">
        <v>76</v>
      </c>
      <c r="G1536" t="s">
        <v>18</v>
      </c>
      <c r="H1536" t="s">
        <v>19</v>
      </c>
      <c r="I1536" s="9">
        <v>2391</v>
      </c>
      <c r="J1536" s="9">
        <v>668.27</v>
      </c>
      <c r="K1536" s="9">
        <v>502.54</v>
      </c>
      <c r="L1536" s="9">
        <f>tbl_salesdata[[#This Row],[Units Sold]]*tbl_salesdata[[#This Row],[Unit Cost]]</f>
        <v>1201573.1400000001</v>
      </c>
      <c r="M1536" s="9">
        <f>tbl_salesdata[[#This Row],[Units Sold]]*tbl_salesdata[[#This Row],[Unit Price]]</f>
        <v>1597833.57</v>
      </c>
      <c r="N1536" s="9">
        <f>tbl_salesdata[[#This Row],[Total Sales]]-tbl_salesdata[[#This Row],[Total Cost]]</f>
        <v>396260.42999999993</v>
      </c>
      <c r="O1536">
        <f>tbl_salesdata[[#This Row],[Ship Date]]-tbl_salesdata[[#This Row],[Order Date]]</f>
        <v>16</v>
      </c>
      <c r="P1536">
        <f>WEEKDAY(tbl_salesdata[[#This Row],[Order Date]],2)</f>
        <v>2</v>
      </c>
      <c r="Q1536" t="str">
        <f>TEXT(tbl_salesdata[[#This Row],[Order Date]],"dddd")</f>
        <v>Tuesday</v>
      </c>
      <c r="R1536" t="str">
        <f>IF(tbl_salesdata[[#This Row],[Weekdaynum]]&gt;5,"Yes","No")</f>
        <v>No</v>
      </c>
    </row>
    <row r="1537" spans="1:18" x14ac:dyDescent="0.35">
      <c r="A1537">
        <v>970934617</v>
      </c>
      <c r="B1537" s="3">
        <v>42014</v>
      </c>
      <c r="C1537" s="3">
        <v>42016</v>
      </c>
      <c r="D1537" t="s">
        <v>94</v>
      </c>
      <c r="E1537" t="s">
        <v>38</v>
      </c>
      <c r="F1537" t="s">
        <v>17</v>
      </c>
      <c r="G1537" t="s">
        <v>14</v>
      </c>
      <c r="H1537" t="s">
        <v>15</v>
      </c>
      <c r="I1537" s="9">
        <v>9984</v>
      </c>
      <c r="J1537" s="9">
        <v>152.58000000000001</v>
      </c>
      <c r="K1537" s="9">
        <v>97.44</v>
      </c>
      <c r="L1537" s="9">
        <f>tbl_salesdata[[#This Row],[Units Sold]]*tbl_salesdata[[#This Row],[Unit Cost]]</f>
        <v>972840.95999999996</v>
      </c>
      <c r="M1537" s="9">
        <f>tbl_salesdata[[#This Row],[Units Sold]]*tbl_salesdata[[#This Row],[Unit Price]]</f>
        <v>1523358.7200000002</v>
      </c>
      <c r="N1537" s="9">
        <f>tbl_salesdata[[#This Row],[Total Sales]]-tbl_salesdata[[#This Row],[Total Cost]]</f>
        <v>550517.76000000024</v>
      </c>
      <c r="O1537">
        <f>tbl_salesdata[[#This Row],[Ship Date]]-tbl_salesdata[[#This Row],[Order Date]]</f>
        <v>2</v>
      </c>
      <c r="P1537">
        <f>WEEKDAY(tbl_salesdata[[#This Row],[Order Date]],2)</f>
        <v>6</v>
      </c>
      <c r="Q1537" t="str">
        <f>TEXT(tbl_salesdata[[#This Row],[Order Date]],"dddd")</f>
        <v>Saturday</v>
      </c>
      <c r="R1537" t="str">
        <f>IF(tbl_salesdata[[#This Row],[Weekdaynum]]&gt;5,"Yes","No")</f>
        <v>Yes</v>
      </c>
    </row>
    <row r="1538" spans="1:18" hidden="1" x14ac:dyDescent="0.35">
      <c r="A1538">
        <v>774928224</v>
      </c>
      <c r="B1538" s="3">
        <v>43775</v>
      </c>
      <c r="C1538" s="3">
        <v>43779</v>
      </c>
      <c r="D1538" t="s">
        <v>220</v>
      </c>
      <c r="E1538" t="s">
        <v>29</v>
      </c>
      <c r="F1538" t="s">
        <v>68</v>
      </c>
      <c r="G1538" t="s">
        <v>18</v>
      </c>
      <c r="H1538" t="s">
        <v>19</v>
      </c>
      <c r="I1538" s="9">
        <v>7337</v>
      </c>
      <c r="J1538" s="9">
        <v>154.06</v>
      </c>
      <c r="K1538" s="9">
        <v>90.93</v>
      </c>
      <c r="L1538" s="9">
        <f>tbl_salesdata[[#This Row],[Units Sold]]*tbl_salesdata[[#This Row],[Unit Cost]]</f>
        <v>667153.41</v>
      </c>
      <c r="M1538" s="9">
        <f>tbl_salesdata[[#This Row],[Units Sold]]*tbl_salesdata[[#This Row],[Unit Price]]</f>
        <v>1130338.22</v>
      </c>
      <c r="N1538" s="9">
        <f>tbl_salesdata[[#This Row],[Total Sales]]-tbl_salesdata[[#This Row],[Total Cost]]</f>
        <v>463184.80999999994</v>
      </c>
      <c r="O1538">
        <f>tbl_salesdata[[#This Row],[Ship Date]]-tbl_salesdata[[#This Row],[Order Date]]</f>
        <v>4</v>
      </c>
      <c r="P1538">
        <f>WEEKDAY(tbl_salesdata[[#This Row],[Order Date]],2)</f>
        <v>3</v>
      </c>
      <c r="Q1538" t="str">
        <f>TEXT(tbl_salesdata[[#This Row],[Order Date]],"dddd")</f>
        <v>Wednesday</v>
      </c>
      <c r="R1538" t="str">
        <f>IF(tbl_salesdata[[#This Row],[Weekdaynum]]&gt;5,"Yes","No")</f>
        <v>No</v>
      </c>
    </row>
    <row r="1539" spans="1:18" hidden="1" x14ac:dyDescent="0.35">
      <c r="A1539">
        <v>393709933</v>
      </c>
      <c r="B1539" s="3">
        <v>42806</v>
      </c>
      <c r="C1539" s="3">
        <v>42818</v>
      </c>
      <c r="D1539" t="s">
        <v>165</v>
      </c>
      <c r="E1539" t="s">
        <v>21</v>
      </c>
      <c r="F1539" t="s">
        <v>56</v>
      </c>
      <c r="G1539" t="s">
        <v>18</v>
      </c>
      <c r="H1539" t="s">
        <v>19</v>
      </c>
      <c r="I1539" s="9">
        <v>6373</v>
      </c>
      <c r="J1539" s="9">
        <v>9.33</v>
      </c>
      <c r="K1539" s="9">
        <v>6.92</v>
      </c>
      <c r="L1539" s="9">
        <f>tbl_salesdata[[#This Row],[Units Sold]]*tbl_salesdata[[#This Row],[Unit Cost]]</f>
        <v>44101.159999999996</v>
      </c>
      <c r="M1539" s="9">
        <f>tbl_salesdata[[#This Row],[Units Sold]]*tbl_salesdata[[#This Row],[Unit Price]]</f>
        <v>59460.090000000004</v>
      </c>
      <c r="N1539" s="9">
        <f>tbl_salesdata[[#This Row],[Total Sales]]-tbl_salesdata[[#This Row],[Total Cost]]</f>
        <v>15358.930000000008</v>
      </c>
      <c r="O1539">
        <f>tbl_salesdata[[#This Row],[Ship Date]]-tbl_salesdata[[#This Row],[Order Date]]</f>
        <v>12</v>
      </c>
      <c r="P1539">
        <f>WEEKDAY(tbl_salesdata[[#This Row],[Order Date]],2)</f>
        <v>7</v>
      </c>
      <c r="Q1539" t="str">
        <f>TEXT(tbl_salesdata[[#This Row],[Order Date]],"dddd")</f>
        <v>Sunday</v>
      </c>
      <c r="R1539" t="str">
        <f>IF(tbl_salesdata[[#This Row],[Weekdaynum]]&gt;5,"Yes","No")</f>
        <v>Yes</v>
      </c>
    </row>
    <row r="1540" spans="1:18" hidden="1" x14ac:dyDescent="0.35">
      <c r="A1540">
        <v>619335210</v>
      </c>
      <c r="B1540" s="3">
        <v>42267</v>
      </c>
      <c r="C1540" s="3">
        <v>42287</v>
      </c>
      <c r="D1540" t="s">
        <v>98</v>
      </c>
      <c r="E1540" t="s">
        <v>38</v>
      </c>
      <c r="F1540" t="s">
        <v>76</v>
      </c>
      <c r="G1540" t="s">
        <v>14</v>
      </c>
      <c r="H1540" t="s">
        <v>19</v>
      </c>
      <c r="I1540" s="9">
        <v>3906</v>
      </c>
      <c r="J1540" s="9">
        <v>668.27</v>
      </c>
      <c r="K1540" s="9">
        <v>502.54</v>
      </c>
      <c r="L1540" s="9">
        <f>tbl_salesdata[[#This Row],[Units Sold]]*tbl_salesdata[[#This Row],[Unit Cost]]</f>
        <v>1962921.24</v>
      </c>
      <c r="M1540" s="9">
        <f>tbl_salesdata[[#This Row],[Units Sold]]*tbl_salesdata[[#This Row],[Unit Price]]</f>
        <v>2610262.62</v>
      </c>
      <c r="N1540" s="9">
        <f>tbl_salesdata[[#This Row],[Total Sales]]-tbl_salesdata[[#This Row],[Total Cost]]</f>
        <v>647341.38000000012</v>
      </c>
      <c r="O1540">
        <f>tbl_salesdata[[#This Row],[Ship Date]]-tbl_salesdata[[#This Row],[Order Date]]</f>
        <v>20</v>
      </c>
      <c r="P1540">
        <f>WEEKDAY(tbl_salesdata[[#This Row],[Order Date]],2)</f>
        <v>7</v>
      </c>
      <c r="Q1540" t="str">
        <f>TEXT(tbl_salesdata[[#This Row],[Order Date]],"dddd")</f>
        <v>Sunday</v>
      </c>
      <c r="R1540" t="str">
        <f>IF(tbl_salesdata[[#This Row],[Weekdaynum]]&gt;5,"Yes","No")</f>
        <v>Yes</v>
      </c>
    </row>
    <row r="1541" spans="1:18" x14ac:dyDescent="0.35">
      <c r="A1541">
        <v>105799901</v>
      </c>
      <c r="B1541" s="3">
        <v>44422</v>
      </c>
      <c r="C1541" s="3">
        <v>44423</v>
      </c>
      <c r="D1541" t="s">
        <v>140</v>
      </c>
      <c r="E1541" t="s">
        <v>24</v>
      </c>
      <c r="F1541" t="s">
        <v>25</v>
      </c>
      <c r="G1541" t="s">
        <v>14</v>
      </c>
      <c r="H1541" t="s">
        <v>19</v>
      </c>
      <c r="I1541" s="9">
        <v>7397</v>
      </c>
      <c r="J1541" s="9">
        <v>205.7</v>
      </c>
      <c r="K1541" s="9">
        <v>117.11</v>
      </c>
      <c r="L1541" s="9">
        <f>tbl_salesdata[[#This Row],[Units Sold]]*tbl_salesdata[[#This Row],[Unit Cost]]</f>
        <v>866262.67</v>
      </c>
      <c r="M1541" s="9">
        <f>tbl_salesdata[[#This Row],[Units Sold]]*tbl_salesdata[[#This Row],[Unit Price]]</f>
        <v>1521562.9</v>
      </c>
      <c r="N1541" s="9">
        <f>tbl_salesdata[[#This Row],[Total Sales]]-tbl_salesdata[[#This Row],[Total Cost]]</f>
        <v>655300.22999999986</v>
      </c>
      <c r="O1541">
        <f>tbl_salesdata[[#This Row],[Ship Date]]-tbl_salesdata[[#This Row],[Order Date]]</f>
        <v>1</v>
      </c>
      <c r="P1541">
        <f>WEEKDAY(tbl_salesdata[[#This Row],[Order Date]],2)</f>
        <v>6</v>
      </c>
      <c r="Q1541" t="str">
        <f>TEXT(tbl_salesdata[[#This Row],[Order Date]],"dddd")</f>
        <v>Saturday</v>
      </c>
      <c r="R1541" t="str">
        <f>IF(tbl_salesdata[[#This Row],[Weekdaynum]]&gt;5,"Yes","No")</f>
        <v>Yes</v>
      </c>
    </row>
    <row r="1542" spans="1:18" x14ac:dyDescent="0.35">
      <c r="A1542">
        <v>594991052</v>
      </c>
      <c r="B1542" s="3">
        <v>42847</v>
      </c>
      <c r="C1542" s="3">
        <v>42851</v>
      </c>
      <c r="D1542" t="s">
        <v>67</v>
      </c>
      <c r="E1542" t="s">
        <v>21</v>
      </c>
      <c r="F1542" t="s">
        <v>17</v>
      </c>
      <c r="G1542" t="s">
        <v>18</v>
      </c>
      <c r="H1542" t="s">
        <v>15</v>
      </c>
      <c r="I1542" s="9">
        <v>9929</v>
      </c>
      <c r="J1542" s="9">
        <v>152.58000000000001</v>
      </c>
      <c r="K1542" s="9">
        <v>97.44</v>
      </c>
      <c r="L1542" s="9">
        <f>tbl_salesdata[[#This Row],[Units Sold]]*tbl_salesdata[[#This Row],[Unit Cost]]</f>
        <v>967481.76</v>
      </c>
      <c r="M1542" s="9">
        <f>tbl_salesdata[[#This Row],[Units Sold]]*tbl_salesdata[[#This Row],[Unit Price]]</f>
        <v>1514966.82</v>
      </c>
      <c r="N1542" s="9">
        <f>tbl_salesdata[[#This Row],[Total Sales]]-tbl_salesdata[[#This Row],[Total Cost]]</f>
        <v>547485.06000000006</v>
      </c>
      <c r="O1542">
        <f>tbl_salesdata[[#This Row],[Ship Date]]-tbl_salesdata[[#This Row],[Order Date]]</f>
        <v>4</v>
      </c>
      <c r="P1542">
        <f>WEEKDAY(tbl_salesdata[[#This Row],[Order Date]],2)</f>
        <v>6</v>
      </c>
      <c r="Q1542" t="str">
        <f>TEXT(tbl_salesdata[[#This Row],[Order Date]],"dddd")</f>
        <v>Saturday</v>
      </c>
      <c r="R1542" t="str">
        <f>IF(tbl_salesdata[[#This Row],[Weekdaynum]]&gt;5,"Yes","No")</f>
        <v>Yes</v>
      </c>
    </row>
    <row r="1543" spans="1:18" x14ac:dyDescent="0.35">
      <c r="A1543">
        <v>549260890</v>
      </c>
      <c r="B1543" s="3">
        <v>43162</v>
      </c>
      <c r="C1543" s="3">
        <v>43178</v>
      </c>
      <c r="D1543" t="s">
        <v>183</v>
      </c>
      <c r="E1543" t="s">
        <v>24</v>
      </c>
      <c r="F1543" t="s">
        <v>25</v>
      </c>
      <c r="G1543" t="s">
        <v>18</v>
      </c>
      <c r="H1543" t="s">
        <v>34</v>
      </c>
      <c r="I1543" s="9">
        <v>7358</v>
      </c>
      <c r="J1543" s="9">
        <v>205.7</v>
      </c>
      <c r="K1543" s="9">
        <v>117.11</v>
      </c>
      <c r="L1543" s="9">
        <f>tbl_salesdata[[#This Row],[Units Sold]]*tbl_salesdata[[#This Row],[Unit Cost]]</f>
        <v>861695.38</v>
      </c>
      <c r="M1543" s="9">
        <f>tbl_salesdata[[#This Row],[Units Sold]]*tbl_salesdata[[#This Row],[Unit Price]]</f>
        <v>1513540.5999999999</v>
      </c>
      <c r="N1543" s="9">
        <f>tbl_salesdata[[#This Row],[Total Sales]]-tbl_salesdata[[#This Row],[Total Cost]]</f>
        <v>651845.21999999986</v>
      </c>
      <c r="O1543">
        <f>tbl_salesdata[[#This Row],[Ship Date]]-tbl_salesdata[[#This Row],[Order Date]]</f>
        <v>16</v>
      </c>
      <c r="P1543">
        <f>WEEKDAY(tbl_salesdata[[#This Row],[Order Date]],2)</f>
        <v>6</v>
      </c>
      <c r="Q1543" t="str">
        <f>TEXT(tbl_salesdata[[#This Row],[Order Date]],"dddd")</f>
        <v>Saturday</v>
      </c>
      <c r="R1543" t="str">
        <f>IF(tbl_salesdata[[#This Row],[Weekdaynum]]&gt;5,"Yes","No")</f>
        <v>Yes</v>
      </c>
    </row>
    <row r="1544" spans="1:18" hidden="1" x14ac:dyDescent="0.35">
      <c r="A1544">
        <v>820936048</v>
      </c>
      <c r="B1544" s="3">
        <v>42358</v>
      </c>
      <c r="C1544" s="3">
        <v>42375</v>
      </c>
      <c r="D1544" t="s">
        <v>161</v>
      </c>
      <c r="E1544" t="s">
        <v>24</v>
      </c>
      <c r="F1544" t="s">
        <v>56</v>
      </c>
      <c r="G1544" t="s">
        <v>14</v>
      </c>
      <c r="H1544" t="s">
        <v>34</v>
      </c>
      <c r="I1544" s="9">
        <v>2074</v>
      </c>
      <c r="J1544" s="9">
        <v>9.33</v>
      </c>
      <c r="K1544" s="9">
        <v>6.92</v>
      </c>
      <c r="L1544" s="9">
        <f>tbl_salesdata[[#This Row],[Units Sold]]*tbl_salesdata[[#This Row],[Unit Cost]]</f>
        <v>14352.08</v>
      </c>
      <c r="M1544" s="9">
        <f>tbl_salesdata[[#This Row],[Units Sold]]*tbl_salesdata[[#This Row],[Unit Price]]</f>
        <v>19350.420000000002</v>
      </c>
      <c r="N1544" s="9">
        <f>tbl_salesdata[[#This Row],[Total Sales]]-tbl_salesdata[[#This Row],[Total Cost]]</f>
        <v>4998.340000000002</v>
      </c>
      <c r="O1544">
        <f>tbl_salesdata[[#This Row],[Ship Date]]-tbl_salesdata[[#This Row],[Order Date]]</f>
        <v>17</v>
      </c>
      <c r="P1544">
        <f>WEEKDAY(tbl_salesdata[[#This Row],[Order Date]],2)</f>
        <v>7</v>
      </c>
      <c r="Q1544" t="str">
        <f>TEXT(tbl_salesdata[[#This Row],[Order Date]],"dddd")</f>
        <v>Sunday</v>
      </c>
      <c r="R1544" t="str">
        <f>IF(tbl_salesdata[[#This Row],[Weekdaynum]]&gt;5,"Yes","No")</f>
        <v>Yes</v>
      </c>
    </row>
    <row r="1545" spans="1:18" hidden="1" x14ac:dyDescent="0.35">
      <c r="A1545">
        <v>631511580</v>
      </c>
      <c r="B1545" s="3">
        <v>43816</v>
      </c>
      <c r="C1545" s="3">
        <v>43824</v>
      </c>
      <c r="D1545" t="s">
        <v>114</v>
      </c>
      <c r="E1545" t="s">
        <v>38</v>
      </c>
      <c r="F1545" t="s">
        <v>17</v>
      </c>
      <c r="G1545" t="s">
        <v>14</v>
      </c>
      <c r="H1545" t="s">
        <v>15</v>
      </c>
      <c r="I1545" s="9">
        <v>7165</v>
      </c>
      <c r="J1545" s="9">
        <v>152.58000000000001</v>
      </c>
      <c r="K1545" s="9">
        <v>97.44</v>
      </c>
      <c r="L1545" s="9">
        <f>tbl_salesdata[[#This Row],[Units Sold]]*tbl_salesdata[[#This Row],[Unit Cost]]</f>
        <v>698157.6</v>
      </c>
      <c r="M1545" s="9">
        <f>tbl_salesdata[[#This Row],[Units Sold]]*tbl_salesdata[[#This Row],[Unit Price]]</f>
        <v>1093235.7000000002</v>
      </c>
      <c r="N1545" s="9">
        <f>tbl_salesdata[[#This Row],[Total Sales]]-tbl_salesdata[[#This Row],[Total Cost]]</f>
        <v>395078.10000000021</v>
      </c>
      <c r="O1545">
        <f>tbl_salesdata[[#This Row],[Ship Date]]-tbl_salesdata[[#This Row],[Order Date]]</f>
        <v>8</v>
      </c>
      <c r="P1545">
        <f>WEEKDAY(tbl_salesdata[[#This Row],[Order Date]],2)</f>
        <v>2</v>
      </c>
      <c r="Q1545" t="str">
        <f>TEXT(tbl_salesdata[[#This Row],[Order Date]],"dddd")</f>
        <v>Tuesday</v>
      </c>
      <c r="R1545" t="str">
        <f>IF(tbl_salesdata[[#This Row],[Weekdaynum]]&gt;5,"Yes","No")</f>
        <v>No</v>
      </c>
    </row>
    <row r="1546" spans="1:18" hidden="1" x14ac:dyDescent="0.35">
      <c r="A1546">
        <v>791411149</v>
      </c>
      <c r="B1546" s="3">
        <v>44701</v>
      </c>
      <c r="C1546" s="3">
        <v>44715</v>
      </c>
      <c r="D1546" t="s">
        <v>161</v>
      </c>
      <c r="E1546" t="s">
        <v>24</v>
      </c>
      <c r="F1546" t="s">
        <v>76</v>
      </c>
      <c r="G1546" t="s">
        <v>14</v>
      </c>
      <c r="H1546" t="s">
        <v>19</v>
      </c>
      <c r="I1546" s="9">
        <v>5001</v>
      </c>
      <c r="J1546" s="9">
        <v>668.27</v>
      </c>
      <c r="K1546" s="9">
        <v>502.54</v>
      </c>
      <c r="L1546" s="9">
        <f>tbl_salesdata[[#This Row],[Units Sold]]*tbl_salesdata[[#This Row],[Unit Cost]]</f>
        <v>2513202.54</v>
      </c>
      <c r="M1546" s="9">
        <f>tbl_salesdata[[#This Row],[Units Sold]]*tbl_salesdata[[#This Row],[Unit Price]]</f>
        <v>3342018.27</v>
      </c>
      <c r="N1546" s="9">
        <f>tbl_salesdata[[#This Row],[Total Sales]]-tbl_salesdata[[#This Row],[Total Cost]]</f>
        <v>828815.73</v>
      </c>
      <c r="O1546">
        <f>tbl_salesdata[[#This Row],[Ship Date]]-tbl_salesdata[[#This Row],[Order Date]]</f>
        <v>14</v>
      </c>
      <c r="P1546">
        <f>WEEKDAY(tbl_salesdata[[#This Row],[Order Date]],2)</f>
        <v>5</v>
      </c>
      <c r="Q1546" t="str">
        <f>TEXT(tbl_salesdata[[#This Row],[Order Date]],"dddd")</f>
        <v>Friday</v>
      </c>
      <c r="R1546" t="str">
        <f>IF(tbl_salesdata[[#This Row],[Weekdaynum]]&gt;5,"Yes","No")</f>
        <v>No</v>
      </c>
    </row>
    <row r="1547" spans="1:18" x14ac:dyDescent="0.35">
      <c r="A1547">
        <v>104008615</v>
      </c>
      <c r="B1547" s="3">
        <v>44219</v>
      </c>
      <c r="C1547" s="3">
        <v>44222</v>
      </c>
      <c r="D1547" t="s">
        <v>184</v>
      </c>
      <c r="E1547" t="s">
        <v>21</v>
      </c>
      <c r="F1547" t="s">
        <v>25</v>
      </c>
      <c r="G1547" t="s">
        <v>14</v>
      </c>
      <c r="H1547" t="s">
        <v>15</v>
      </c>
      <c r="I1547" s="9">
        <v>7315</v>
      </c>
      <c r="J1547" s="9">
        <v>205.7</v>
      </c>
      <c r="K1547" s="9">
        <v>117.11</v>
      </c>
      <c r="L1547" s="9">
        <f>tbl_salesdata[[#This Row],[Units Sold]]*tbl_salesdata[[#This Row],[Unit Cost]]</f>
        <v>856659.65</v>
      </c>
      <c r="M1547" s="9">
        <f>tbl_salesdata[[#This Row],[Units Sold]]*tbl_salesdata[[#This Row],[Unit Price]]</f>
        <v>1504695.5</v>
      </c>
      <c r="N1547" s="9">
        <f>tbl_salesdata[[#This Row],[Total Sales]]-tbl_salesdata[[#This Row],[Total Cost]]</f>
        <v>648035.85</v>
      </c>
      <c r="O1547">
        <f>tbl_salesdata[[#This Row],[Ship Date]]-tbl_salesdata[[#This Row],[Order Date]]</f>
        <v>3</v>
      </c>
      <c r="P1547">
        <f>WEEKDAY(tbl_salesdata[[#This Row],[Order Date]],2)</f>
        <v>6</v>
      </c>
      <c r="Q1547" t="str">
        <f>TEXT(tbl_salesdata[[#This Row],[Order Date]],"dddd")</f>
        <v>Saturday</v>
      </c>
      <c r="R1547" t="str">
        <f>IF(tbl_salesdata[[#This Row],[Weekdaynum]]&gt;5,"Yes","No")</f>
        <v>Yes</v>
      </c>
    </row>
    <row r="1548" spans="1:18" hidden="1" x14ac:dyDescent="0.35">
      <c r="A1548">
        <v>192190206</v>
      </c>
      <c r="B1548" s="3">
        <v>44416</v>
      </c>
      <c r="C1548" s="3">
        <v>44426</v>
      </c>
      <c r="D1548" t="s">
        <v>212</v>
      </c>
      <c r="E1548" t="s">
        <v>32</v>
      </c>
      <c r="F1548" t="s">
        <v>76</v>
      </c>
      <c r="G1548" t="s">
        <v>14</v>
      </c>
      <c r="H1548" t="s">
        <v>19</v>
      </c>
      <c r="I1548" s="9">
        <v>2208</v>
      </c>
      <c r="J1548" s="9">
        <v>668.27</v>
      </c>
      <c r="K1548" s="9">
        <v>502.54</v>
      </c>
      <c r="L1548" s="9">
        <f>tbl_salesdata[[#This Row],[Units Sold]]*tbl_salesdata[[#This Row],[Unit Cost]]</f>
        <v>1109608.32</v>
      </c>
      <c r="M1548" s="9">
        <f>tbl_salesdata[[#This Row],[Units Sold]]*tbl_salesdata[[#This Row],[Unit Price]]</f>
        <v>1475540.16</v>
      </c>
      <c r="N1548" s="9">
        <f>tbl_salesdata[[#This Row],[Total Sales]]-tbl_salesdata[[#This Row],[Total Cost]]</f>
        <v>365931.83999999985</v>
      </c>
      <c r="O1548">
        <f>tbl_salesdata[[#This Row],[Ship Date]]-tbl_salesdata[[#This Row],[Order Date]]</f>
        <v>10</v>
      </c>
      <c r="P1548">
        <f>WEEKDAY(tbl_salesdata[[#This Row],[Order Date]],2)</f>
        <v>7</v>
      </c>
      <c r="Q1548" t="str">
        <f>TEXT(tbl_salesdata[[#This Row],[Order Date]],"dddd")</f>
        <v>Sunday</v>
      </c>
      <c r="R1548" t="str">
        <f>IF(tbl_salesdata[[#This Row],[Weekdaynum]]&gt;5,"Yes","No")</f>
        <v>Yes</v>
      </c>
    </row>
    <row r="1549" spans="1:18" hidden="1" x14ac:dyDescent="0.35">
      <c r="A1549">
        <v>200354850</v>
      </c>
      <c r="B1549" s="3">
        <v>43191</v>
      </c>
      <c r="C1549" s="3">
        <v>43194</v>
      </c>
      <c r="D1549" t="s">
        <v>175</v>
      </c>
      <c r="E1549" t="s">
        <v>21</v>
      </c>
      <c r="F1549" t="s">
        <v>13</v>
      </c>
      <c r="G1549" t="s">
        <v>18</v>
      </c>
      <c r="H1549" t="s">
        <v>34</v>
      </c>
      <c r="I1549" s="9">
        <v>8307</v>
      </c>
      <c r="J1549" s="9">
        <v>255.28</v>
      </c>
      <c r="K1549" s="9">
        <v>159.41999999999999</v>
      </c>
      <c r="L1549" s="9">
        <f>tbl_salesdata[[#This Row],[Units Sold]]*tbl_salesdata[[#This Row],[Unit Cost]]</f>
        <v>1324301.94</v>
      </c>
      <c r="M1549" s="9">
        <f>tbl_salesdata[[#This Row],[Units Sold]]*tbl_salesdata[[#This Row],[Unit Price]]</f>
        <v>2120610.96</v>
      </c>
      <c r="N1549" s="9">
        <f>tbl_salesdata[[#This Row],[Total Sales]]-tbl_salesdata[[#This Row],[Total Cost]]</f>
        <v>796309.02</v>
      </c>
      <c r="O1549">
        <f>tbl_salesdata[[#This Row],[Ship Date]]-tbl_salesdata[[#This Row],[Order Date]]</f>
        <v>3</v>
      </c>
      <c r="P1549">
        <f>WEEKDAY(tbl_salesdata[[#This Row],[Order Date]],2)</f>
        <v>7</v>
      </c>
      <c r="Q1549" t="str">
        <f>TEXT(tbl_salesdata[[#This Row],[Order Date]],"dddd")</f>
        <v>Sunday</v>
      </c>
      <c r="R1549" t="str">
        <f>IF(tbl_salesdata[[#This Row],[Weekdaynum]]&gt;5,"Yes","No")</f>
        <v>Yes</v>
      </c>
    </row>
    <row r="1550" spans="1:18" hidden="1" x14ac:dyDescent="0.35">
      <c r="A1550">
        <v>292413842</v>
      </c>
      <c r="B1550" s="3">
        <v>44203</v>
      </c>
      <c r="C1550" s="3">
        <v>44205</v>
      </c>
      <c r="D1550" t="s">
        <v>139</v>
      </c>
      <c r="E1550" t="s">
        <v>51</v>
      </c>
      <c r="F1550" t="s">
        <v>33</v>
      </c>
      <c r="G1550" t="s">
        <v>18</v>
      </c>
      <c r="H1550" t="s">
        <v>34</v>
      </c>
      <c r="I1550" s="9">
        <v>609</v>
      </c>
      <c r="J1550" s="9">
        <v>109.28</v>
      </c>
      <c r="K1550" s="9">
        <v>35.840000000000003</v>
      </c>
      <c r="L1550" s="9">
        <f>tbl_salesdata[[#This Row],[Units Sold]]*tbl_salesdata[[#This Row],[Unit Cost]]</f>
        <v>21826.560000000001</v>
      </c>
      <c r="M1550" s="9">
        <f>tbl_salesdata[[#This Row],[Units Sold]]*tbl_salesdata[[#This Row],[Unit Price]]</f>
        <v>66551.520000000004</v>
      </c>
      <c r="N1550" s="9">
        <f>tbl_salesdata[[#This Row],[Total Sales]]-tbl_salesdata[[#This Row],[Total Cost]]</f>
        <v>44724.960000000006</v>
      </c>
      <c r="O1550">
        <f>tbl_salesdata[[#This Row],[Ship Date]]-tbl_salesdata[[#This Row],[Order Date]]</f>
        <v>2</v>
      </c>
      <c r="P1550">
        <f>WEEKDAY(tbl_salesdata[[#This Row],[Order Date]],2)</f>
        <v>4</v>
      </c>
      <c r="Q1550" t="str">
        <f>TEXT(tbl_salesdata[[#This Row],[Order Date]],"dddd")</f>
        <v>Thursday</v>
      </c>
      <c r="R1550" t="str">
        <f>IF(tbl_salesdata[[#This Row],[Weekdaynum]]&gt;5,"Yes","No")</f>
        <v>No</v>
      </c>
    </row>
    <row r="1551" spans="1:18" x14ac:dyDescent="0.35">
      <c r="A1551">
        <v>971576201</v>
      </c>
      <c r="B1551" s="3">
        <v>44205</v>
      </c>
      <c r="C1551" s="3">
        <v>44215</v>
      </c>
      <c r="D1551" t="s">
        <v>58</v>
      </c>
      <c r="E1551" t="s">
        <v>29</v>
      </c>
      <c r="F1551" t="s">
        <v>17</v>
      </c>
      <c r="G1551" t="s">
        <v>14</v>
      </c>
      <c r="H1551" t="s">
        <v>34</v>
      </c>
      <c r="I1551" s="9">
        <v>9843</v>
      </c>
      <c r="J1551" s="9">
        <v>152.58000000000001</v>
      </c>
      <c r="K1551" s="9">
        <v>97.44</v>
      </c>
      <c r="L1551" s="9">
        <f>tbl_salesdata[[#This Row],[Units Sold]]*tbl_salesdata[[#This Row],[Unit Cost]]</f>
        <v>959101.91999999993</v>
      </c>
      <c r="M1551" s="9">
        <f>tbl_salesdata[[#This Row],[Units Sold]]*tbl_salesdata[[#This Row],[Unit Price]]</f>
        <v>1501844.9400000002</v>
      </c>
      <c r="N1551" s="9">
        <f>tbl_salesdata[[#This Row],[Total Sales]]-tbl_salesdata[[#This Row],[Total Cost]]</f>
        <v>542743.02000000025</v>
      </c>
      <c r="O1551">
        <f>tbl_salesdata[[#This Row],[Ship Date]]-tbl_salesdata[[#This Row],[Order Date]]</f>
        <v>10</v>
      </c>
      <c r="P1551">
        <f>WEEKDAY(tbl_salesdata[[#This Row],[Order Date]],2)</f>
        <v>6</v>
      </c>
      <c r="Q1551" t="str">
        <f>TEXT(tbl_salesdata[[#This Row],[Order Date]],"dddd")</f>
        <v>Saturday</v>
      </c>
      <c r="R1551" t="str">
        <f>IF(tbl_salesdata[[#This Row],[Weekdaynum]]&gt;5,"Yes","No")</f>
        <v>Yes</v>
      </c>
    </row>
    <row r="1552" spans="1:18" hidden="1" x14ac:dyDescent="0.35">
      <c r="A1552">
        <v>786222684</v>
      </c>
      <c r="B1552" s="3">
        <v>42757</v>
      </c>
      <c r="C1552" s="3">
        <v>42759</v>
      </c>
      <c r="D1552" t="s">
        <v>65</v>
      </c>
      <c r="E1552" t="s">
        <v>32</v>
      </c>
      <c r="F1552" t="s">
        <v>25</v>
      </c>
      <c r="G1552" t="s">
        <v>14</v>
      </c>
      <c r="H1552" t="s">
        <v>26</v>
      </c>
      <c r="I1552" s="9">
        <v>9619</v>
      </c>
      <c r="J1552" s="9">
        <v>205.7</v>
      </c>
      <c r="K1552" s="9">
        <v>117.11</v>
      </c>
      <c r="L1552" s="9">
        <f>tbl_salesdata[[#This Row],[Units Sold]]*tbl_salesdata[[#This Row],[Unit Cost]]</f>
        <v>1126481.0900000001</v>
      </c>
      <c r="M1552" s="9">
        <f>tbl_salesdata[[#This Row],[Units Sold]]*tbl_salesdata[[#This Row],[Unit Price]]</f>
        <v>1978628.2999999998</v>
      </c>
      <c r="N1552" s="9">
        <f>tbl_salesdata[[#This Row],[Total Sales]]-tbl_salesdata[[#This Row],[Total Cost]]</f>
        <v>852147.20999999973</v>
      </c>
      <c r="O1552">
        <f>tbl_salesdata[[#This Row],[Ship Date]]-tbl_salesdata[[#This Row],[Order Date]]</f>
        <v>2</v>
      </c>
      <c r="P1552">
        <f>WEEKDAY(tbl_salesdata[[#This Row],[Order Date]],2)</f>
        <v>7</v>
      </c>
      <c r="Q1552" t="str">
        <f>TEXT(tbl_salesdata[[#This Row],[Order Date]],"dddd")</f>
        <v>Sunday</v>
      </c>
      <c r="R1552" t="str">
        <f>IF(tbl_salesdata[[#This Row],[Weekdaynum]]&gt;5,"Yes","No")</f>
        <v>Yes</v>
      </c>
    </row>
    <row r="1553" spans="1:18" hidden="1" x14ac:dyDescent="0.35">
      <c r="A1553">
        <v>717757689</v>
      </c>
      <c r="B1553" s="3">
        <v>42937</v>
      </c>
      <c r="C1553" s="3">
        <v>42942</v>
      </c>
      <c r="D1553" t="s">
        <v>57</v>
      </c>
      <c r="E1553" t="s">
        <v>32</v>
      </c>
      <c r="F1553" t="s">
        <v>42</v>
      </c>
      <c r="G1553" t="s">
        <v>14</v>
      </c>
      <c r="H1553" t="s">
        <v>19</v>
      </c>
      <c r="I1553" s="9">
        <v>9305</v>
      </c>
      <c r="J1553" s="9">
        <v>437.2</v>
      </c>
      <c r="K1553" s="9">
        <v>263.33</v>
      </c>
      <c r="L1553" s="9">
        <f>tbl_salesdata[[#This Row],[Units Sold]]*tbl_salesdata[[#This Row],[Unit Cost]]</f>
        <v>2450285.65</v>
      </c>
      <c r="M1553" s="9">
        <f>tbl_salesdata[[#This Row],[Units Sold]]*tbl_salesdata[[#This Row],[Unit Price]]</f>
        <v>4068146</v>
      </c>
      <c r="N1553" s="9">
        <f>tbl_salesdata[[#This Row],[Total Sales]]-tbl_salesdata[[#This Row],[Total Cost]]</f>
        <v>1617860.35</v>
      </c>
      <c r="O1553">
        <f>tbl_salesdata[[#This Row],[Ship Date]]-tbl_salesdata[[#This Row],[Order Date]]</f>
        <v>5</v>
      </c>
      <c r="P1553">
        <f>WEEKDAY(tbl_salesdata[[#This Row],[Order Date]],2)</f>
        <v>5</v>
      </c>
      <c r="Q1553" t="str">
        <f>TEXT(tbl_salesdata[[#This Row],[Order Date]],"dddd")</f>
        <v>Friday</v>
      </c>
      <c r="R1553" t="str">
        <f>IF(tbl_salesdata[[#This Row],[Weekdaynum]]&gt;5,"Yes","No")</f>
        <v>No</v>
      </c>
    </row>
    <row r="1554" spans="1:18" hidden="1" x14ac:dyDescent="0.35">
      <c r="A1554">
        <v>692757356</v>
      </c>
      <c r="B1554" s="3">
        <v>42857</v>
      </c>
      <c r="C1554" s="3">
        <v>42865</v>
      </c>
      <c r="D1554" t="s">
        <v>184</v>
      </c>
      <c r="E1554" t="s">
        <v>21</v>
      </c>
      <c r="F1554" t="s">
        <v>47</v>
      </c>
      <c r="G1554" t="s">
        <v>18</v>
      </c>
      <c r="H1554" t="s">
        <v>34</v>
      </c>
      <c r="I1554" s="9">
        <v>1151</v>
      </c>
      <c r="J1554" s="9">
        <v>421.89</v>
      </c>
      <c r="K1554" s="9">
        <v>364.69</v>
      </c>
      <c r="L1554" s="9">
        <f>tbl_salesdata[[#This Row],[Units Sold]]*tbl_salesdata[[#This Row],[Unit Cost]]</f>
        <v>419758.19</v>
      </c>
      <c r="M1554" s="9">
        <f>tbl_salesdata[[#This Row],[Units Sold]]*tbl_salesdata[[#This Row],[Unit Price]]</f>
        <v>485595.38999999996</v>
      </c>
      <c r="N1554" s="9">
        <f>tbl_salesdata[[#This Row],[Total Sales]]-tbl_salesdata[[#This Row],[Total Cost]]</f>
        <v>65837.199999999953</v>
      </c>
      <c r="O1554">
        <f>tbl_salesdata[[#This Row],[Ship Date]]-tbl_salesdata[[#This Row],[Order Date]]</f>
        <v>8</v>
      </c>
      <c r="P1554">
        <f>WEEKDAY(tbl_salesdata[[#This Row],[Order Date]],2)</f>
        <v>2</v>
      </c>
      <c r="Q1554" t="str">
        <f>TEXT(tbl_salesdata[[#This Row],[Order Date]],"dddd")</f>
        <v>Tuesday</v>
      </c>
      <c r="R1554" t="str">
        <f>IF(tbl_salesdata[[#This Row],[Weekdaynum]]&gt;5,"Yes","No")</f>
        <v>No</v>
      </c>
    </row>
    <row r="1555" spans="1:18" hidden="1" x14ac:dyDescent="0.35">
      <c r="A1555">
        <v>651895511</v>
      </c>
      <c r="B1555" s="3">
        <v>44116</v>
      </c>
      <c r="C1555" s="3">
        <v>44121</v>
      </c>
      <c r="D1555" t="s">
        <v>113</v>
      </c>
      <c r="E1555" t="s">
        <v>21</v>
      </c>
      <c r="F1555" t="s">
        <v>13</v>
      </c>
      <c r="G1555" t="s">
        <v>18</v>
      </c>
      <c r="H1555" t="s">
        <v>26</v>
      </c>
      <c r="I1555" s="9">
        <v>9223</v>
      </c>
      <c r="J1555" s="9">
        <v>255.28</v>
      </c>
      <c r="K1555" s="9">
        <v>159.41999999999999</v>
      </c>
      <c r="L1555" s="9">
        <f>tbl_salesdata[[#This Row],[Units Sold]]*tbl_salesdata[[#This Row],[Unit Cost]]</f>
        <v>1470330.66</v>
      </c>
      <c r="M1555" s="9">
        <f>tbl_salesdata[[#This Row],[Units Sold]]*tbl_salesdata[[#This Row],[Unit Price]]</f>
        <v>2354447.44</v>
      </c>
      <c r="N1555" s="9">
        <f>tbl_salesdata[[#This Row],[Total Sales]]-tbl_salesdata[[#This Row],[Total Cost]]</f>
        <v>884116.78</v>
      </c>
      <c r="O1555">
        <f>tbl_salesdata[[#This Row],[Ship Date]]-tbl_salesdata[[#This Row],[Order Date]]</f>
        <v>5</v>
      </c>
      <c r="P1555">
        <f>WEEKDAY(tbl_salesdata[[#This Row],[Order Date]],2)</f>
        <v>1</v>
      </c>
      <c r="Q1555" t="str">
        <f>TEXT(tbl_salesdata[[#This Row],[Order Date]],"dddd")</f>
        <v>Monday</v>
      </c>
      <c r="R1555" t="str">
        <f>IF(tbl_salesdata[[#This Row],[Weekdaynum]]&gt;5,"Yes","No")</f>
        <v>No</v>
      </c>
    </row>
    <row r="1556" spans="1:18" hidden="1" x14ac:dyDescent="0.35">
      <c r="A1556">
        <v>156158483</v>
      </c>
      <c r="B1556" s="3">
        <v>42547</v>
      </c>
      <c r="C1556" s="3">
        <v>42557</v>
      </c>
      <c r="D1556" t="s">
        <v>152</v>
      </c>
      <c r="E1556" t="s">
        <v>21</v>
      </c>
      <c r="F1556" t="s">
        <v>33</v>
      </c>
      <c r="G1556" t="s">
        <v>18</v>
      </c>
      <c r="H1556" t="s">
        <v>19</v>
      </c>
      <c r="I1556" s="9">
        <v>9620</v>
      </c>
      <c r="J1556" s="9">
        <v>109.28</v>
      </c>
      <c r="K1556" s="9">
        <v>35.840000000000003</v>
      </c>
      <c r="L1556" s="9">
        <f>tbl_salesdata[[#This Row],[Units Sold]]*tbl_salesdata[[#This Row],[Unit Cost]]</f>
        <v>344780.80000000005</v>
      </c>
      <c r="M1556" s="9">
        <f>tbl_salesdata[[#This Row],[Units Sold]]*tbl_salesdata[[#This Row],[Unit Price]]</f>
        <v>1051273.6000000001</v>
      </c>
      <c r="N1556" s="9">
        <f>tbl_salesdata[[#This Row],[Total Sales]]-tbl_salesdata[[#This Row],[Total Cost]]</f>
        <v>706492.8</v>
      </c>
      <c r="O1556">
        <f>tbl_salesdata[[#This Row],[Ship Date]]-tbl_salesdata[[#This Row],[Order Date]]</f>
        <v>10</v>
      </c>
      <c r="P1556">
        <f>WEEKDAY(tbl_salesdata[[#This Row],[Order Date]],2)</f>
        <v>7</v>
      </c>
      <c r="Q1556" t="str">
        <f>TEXT(tbl_salesdata[[#This Row],[Order Date]],"dddd")</f>
        <v>Sunday</v>
      </c>
      <c r="R1556" t="str">
        <f>IF(tbl_salesdata[[#This Row],[Weekdaynum]]&gt;5,"Yes","No")</f>
        <v>Yes</v>
      </c>
    </row>
    <row r="1557" spans="1:18" hidden="1" x14ac:dyDescent="0.35">
      <c r="A1557">
        <v>636845099</v>
      </c>
      <c r="B1557" s="3">
        <v>42222</v>
      </c>
      <c r="C1557" s="3">
        <v>42238</v>
      </c>
      <c r="D1557" t="s">
        <v>157</v>
      </c>
      <c r="E1557" t="s">
        <v>24</v>
      </c>
      <c r="F1557" t="s">
        <v>40</v>
      </c>
      <c r="G1557" t="s">
        <v>18</v>
      </c>
      <c r="H1557" t="s">
        <v>26</v>
      </c>
      <c r="I1557" s="9">
        <v>5472</v>
      </c>
      <c r="J1557" s="9">
        <v>651.21</v>
      </c>
      <c r="K1557" s="9">
        <v>524.96</v>
      </c>
      <c r="L1557" s="9">
        <f>tbl_salesdata[[#This Row],[Units Sold]]*tbl_salesdata[[#This Row],[Unit Cost]]</f>
        <v>2872581.12</v>
      </c>
      <c r="M1557" s="9">
        <f>tbl_salesdata[[#This Row],[Units Sold]]*tbl_salesdata[[#This Row],[Unit Price]]</f>
        <v>3563421.12</v>
      </c>
      <c r="N1557" s="9">
        <f>tbl_salesdata[[#This Row],[Total Sales]]-tbl_salesdata[[#This Row],[Total Cost]]</f>
        <v>690840</v>
      </c>
      <c r="O1557">
        <f>tbl_salesdata[[#This Row],[Ship Date]]-tbl_salesdata[[#This Row],[Order Date]]</f>
        <v>16</v>
      </c>
      <c r="P1557">
        <f>WEEKDAY(tbl_salesdata[[#This Row],[Order Date]],2)</f>
        <v>4</v>
      </c>
      <c r="Q1557" t="str">
        <f>TEXT(tbl_salesdata[[#This Row],[Order Date]],"dddd")</f>
        <v>Thursday</v>
      </c>
      <c r="R1557" t="str">
        <f>IF(tbl_salesdata[[#This Row],[Weekdaynum]]&gt;5,"Yes","No")</f>
        <v>No</v>
      </c>
    </row>
    <row r="1558" spans="1:18" hidden="1" x14ac:dyDescent="0.35">
      <c r="A1558">
        <v>445566689</v>
      </c>
      <c r="B1558" s="3">
        <v>43639</v>
      </c>
      <c r="C1558" s="3">
        <v>43652</v>
      </c>
      <c r="D1558" t="s">
        <v>210</v>
      </c>
      <c r="E1558" t="s">
        <v>38</v>
      </c>
      <c r="F1558" t="s">
        <v>42</v>
      </c>
      <c r="G1558" t="s">
        <v>18</v>
      </c>
      <c r="H1558" t="s">
        <v>34</v>
      </c>
      <c r="I1558" s="9">
        <v>1940</v>
      </c>
      <c r="J1558" s="9">
        <v>437.2</v>
      </c>
      <c r="K1558" s="9">
        <v>263.33</v>
      </c>
      <c r="L1558" s="9">
        <f>tbl_salesdata[[#This Row],[Units Sold]]*tbl_salesdata[[#This Row],[Unit Cost]]</f>
        <v>510860.19999999995</v>
      </c>
      <c r="M1558" s="9">
        <f>tbl_salesdata[[#This Row],[Units Sold]]*tbl_salesdata[[#This Row],[Unit Price]]</f>
        <v>848168</v>
      </c>
      <c r="N1558" s="9">
        <f>tbl_salesdata[[#This Row],[Total Sales]]-tbl_salesdata[[#This Row],[Total Cost]]</f>
        <v>337307.80000000005</v>
      </c>
      <c r="O1558">
        <f>tbl_salesdata[[#This Row],[Ship Date]]-tbl_salesdata[[#This Row],[Order Date]]</f>
        <v>13</v>
      </c>
      <c r="P1558">
        <f>WEEKDAY(tbl_salesdata[[#This Row],[Order Date]],2)</f>
        <v>7</v>
      </c>
      <c r="Q1558" t="str">
        <f>TEXT(tbl_salesdata[[#This Row],[Order Date]],"dddd")</f>
        <v>Sunday</v>
      </c>
      <c r="R1558" t="str">
        <f>IF(tbl_salesdata[[#This Row],[Weekdaynum]]&gt;5,"Yes","No")</f>
        <v>Yes</v>
      </c>
    </row>
    <row r="1559" spans="1:18" hidden="1" x14ac:dyDescent="0.35">
      <c r="A1559">
        <v>704247081</v>
      </c>
      <c r="B1559" s="3">
        <v>44841</v>
      </c>
      <c r="C1559" s="3">
        <v>44860</v>
      </c>
      <c r="D1559" t="s">
        <v>88</v>
      </c>
      <c r="E1559" t="s">
        <v>38</v>
      </c>
      <c r="F1559" t="s">
        <v>68</v>
      </c>
      <c r="G1559" t="s">
        <v>18</v>
      </c>
      <c r="H1559" t="s">
        <v>34</v>
      </c>
      <c r="I1559" s="9">
        <v>1216</v>
      </c>
      <c r="J1559" s="9">
        <v>154.06</v>
      </c>
      <c r="K1559" s="9">
        <v>90.93</v>
      </c>
      <c r="L1559" s="9">
        <f>tbl_salesdata[[#This Row],[Units Sold]]*tbl_salesdata[[#This Row],[Unit Cost]]</f>
        <v>110570.88</v>
      </c>
      <c r="M1559" s="9">
        <f>tbl_salesdata[[#This Row],[Units Sold]]*tbl_salesdata[[#This Row],[Unit Price]]</f>
        <v>187336.95999999999</v>
      </c>
      <c r="N1559" s="9">
        <f>tbl_salesdata[[#This Row],[Total Sales]]-tbl_salesdata[[#This Row],[Total Cost]]</f>
        <v>76766.079999999987</v>
      </c>
      <c r="O1559">
        <f>tbl_salesdata[[#This Row],[Ship Date]]-tbl_salesdata[[#This Row],[Order Date]]</f>
        <v>19</v>
      </c>
      <c r="P1559">
        <f>WEEKDAY(tbl_salesdata[[#This Row],[Order Date]],2)</f>
        <v>5</v>
      </c>
      <c r="Q1559" t="str">
        <f>TEXT(tbl_salesdata[[#This Row],[Order Date]],"dddd")</f>
        <v>Friday</v>
      </c>
      <c r="R1559" t="str">
        <f>IF(tbl_salesdata[[#This Row],[Weekdaynum]]&gt;5,"Yes","No")</f>
        <v>No</v>
      </c>
    </row>
    <row r="1560" spans="1:18" hidden="1" x14ac:dyDescent="0.35">
      <c r="A1560">
        <v>355122601</v>
      </c>
      <c r="B1560" s="3">
        <v>42640</v>
      </c>
      <c r="C1560" s="3">
        <v>42645</v>
      </c>
      <c r="D1560" t="s">
        <v>137</v>
      </c>
      <c r="E1560" t="s">
        <v>38</v>
      </c>
      <c r="F1560" t="s">
        <v>22</v>
      </c>
      <c r="G1560" t="s">
        <v>14</v>
      </c>
      <c r="H1560" t="s">
        <v>26</v>
      </c>
      <c r="I1560" s="9">
        <v>7524</v>
      </c>
      <c r="J1560" s="9">
        <v>47.45</v>
      </c>
      <c r="K1560" s="9">
        <v>31.79</v>
      </c>
      <c r="L1560" s="9">
        <f>tbl_salesdata[[#This Row],[Units Sold]]*tbl_salesdata[[#This Row],[Unit Cost]]</f>
        <v>239187.96</v>
      </c>
      <c r="M1560" s="9">
        <f>tbl_salesdata[[#This Row],[Units Sold]]*tbl_salesdata[[#This Row],[Unit Price]]</f>
        <v>357013.80000000005</v>
      </c>
      <c r="N1560" s="9">
        <f>tbl_salesdata[[#This Row],[Total Sales]]-tbl_salesdata[[#This Row],[Total Cost]]</f>
        <v>117825.84000000005</v>
      </c>
      <c r="O1560">
        <f>tbl_salesdata[[#This Row],[Ship Date]]-tbl_salesdata[[#This Row],[Order Date]]</f>
        <v>5</v>
      </c>
      <c r="P1560">
        <f>WEEKDAY(tbl_salesdata[[#This Row],[Order Date]],2)</f>
        <v>2</v>
      </c>
      <c r="Q1560" t="str">
        <f>TEXT(tbl_salesdata[[#This Row],[Order Date]],"dddd")</f>
        <v>Tuesday</v>
      </c>
      <c r="R1560" t="str">
        <f>IF(tbl_salesdata[[#This Row],[Weekdaynum]]&gt;5,"Yes","No")</f>
        <v>No</v>
      </c>
    </row>
    <row r="1561" spans="1:18" hidden="1" x14ac:dyDescent="0.35">
      <c r="A1561">
        <v>210742080</v>
      </c>
      <c r="B1561" s="3">
        <v>42092</v>
      </c>
      <c r="C1561" s="3">
        <v>42102</v>
      </c>
      <c r="D1561" t="s">
        <v>196</v>
      </c>
      <c r="E1561" t="s">
        <v>32</v>
      </c>
      <c r="F1561" t="s">
        <v>25</v>
      </c>
      <c r="G1561" t="s">
        <v>14</v>
      </c>
      <c r="H1561" t="s">
        <v>15</v>
      </c>
      <c r="I1561" s="9">
        <v>2119</v>
      </c>
      <c r="J1561" s="9">
        <v>205.7</v>
      </c>
      <c r="K1561" s="9">
        <v>117.11</v>
      </c>
      <c r="L1561" s="9">
        <f>tbl_salesdata[[#This Row],[Units Sold]]*tbl_salesdata[[#This Row],[Unit Cost]]</f>
        <v>248156.09</v>
      </c>
      <c r="M1561" s="9">
        <f>tbl_salesdata[[#This Row],[Units Sold]]*tbl_salesdata[[#This Row],[Unit Price]]</f>
        <v>435878.3</v>
      </c>
      <c r="N1561" s="9">
        <f>tbl_salesdata[[#This Row],[Total Sales]]-tbl_salesdata[[#This Row],[Total Cost]]</f>
        <v>187722.21</v>
      </c>
      <c r="O1561">
        <f>tbl_salesdata[[#This Row],[Ship Date]]-tbl_salesdata[[#This Row],[Order Date]]</f>
        <v>10</v>
      </c>
      <c r="P1561">
        <f>WEEKDAY(tbl_salesdata[[#This Row],[Order Date]],2)</f>
        <v>7</v>
      </c>
      <c r="Q1561" t="str">
        <f>TEXT(tbl_salesdata[[#This Row],[Order Date]],"dddd")</f>
        <v>Sunday</v>
      </c>
      <c r="R1561" t="str">
        <f>IF(tbl_salesdata[[#This Row],[Weekdaynum]]&gt;5,"Yes","No")</f>
        <v>Yes</v>
      </c>
    </row>
    <row r="1562" spans="1:18" hidden="1" x14ac:dyDescent="0.35">
      <c r="A1562">
        <v>703966844</v>
      </c>
      <c r="B1562" s="3">
        <v>43787</v>
      </c>
      <c r="C1562" s="3">
        <v>43799</v>
      </c>
      <c r="D1562" t="s">
        <v>103</v>
      </c>
      <c r="E1562" t="s">
        <v>21</v>
      </c>
      <c r="F1562" t="s">
        <v>17</v>
      </c>
      <c r="G1562" t="s">
        <v>18</v>
      </c>
      <c r="H1562" t="s">
        <v>19</v>
      </c>
      <c r="I1562" s="9">
        <v>8288</v>
      </c>
      <c r="J1562" s="9">
        <v>152.58000000000001</v>
      </c>
      <c r="K1562" s="9">
        <v>97.44</v>
      </c>
      <c r="L1562" s="9">
        <f>tbl_salesdata[[#This Row],[Units Sold]]*tbl_salesdata[[#This Row],[Unit Cost]]</f>
        <v>807582.71999999997</v>
      </c>
      <c r="M1562" s="9">
        <f>tbl_salesdata[[#This Row],[Units Sold]]*tbl_salesdata[[#This Row],[Unit Price]]</f>
        <v>1264583.04</v>
      </c>
      <c r="N1562" s="9">
        <f>tbl_salesdata[[#This Row],[Total Sales]]-tbl_salesdata[[#This Row],[Total Cost]]</f>
        <v>457000.32000000007</v>
      </c>
      <c r="O1562">
        <f>tbl_salesdata[[#This Row],[Ship Date]]-tbl_salesdata[[#This Row],[Order Date]]</f>
        <v>12</v>
      </c>
      <c r="P1562">
        <f>WEEKDAY(tbl_salesdata[[#This Row],[Order Date]],2)</f>
        <v>1</v>
      </c>
      <c r="Q1562" t="str">
        <f>TEXT(tbl_salesdata[[#This Row],[Order Date]],"dddd")</f>
        <v>Monday</v>
      </c>
      <c r="R1562" t="str">
        <f>IF(tbl_salesdata[[#This Row],[Weekdaynum]]&gt;5,"Yes","No")</f>
        <v>No</v>
      </c>
    </row>
    <row r="1563" spans="1:18" hidden="1" x14ac:dyDescent="0.35">
      <c r="A1563">
        <v>537970721</v>
      </c>
      <c r="B1563" s="3">
        <v>42942</v>
      </c>
      <c r="C1563" s="3">
        <v>42948</v>
      </c>
      <c r="D1563" t="s">
        <v>110</v>
      </c>
      <c r="E1563" t="s">
        <v>38</v>
      </c>
      <c r="F1563" t="s">
        <v>42</v>
      </c>
      <c r="G1563" t="s">
        <v>14</v>
      </c>
      <c r="H1563" t="s">
        <v>19</v>
      </c>
      <c r="I1563" s="9">
        <v>6346</v>
      </c>
      <c r="J1563" s="9">
        <v>437.2</v>
      </c>
      <c r="K1563" s="9">
        <v>263.33</v>
      </c>
      <c r="L1563" s="9">
        <f>tbl_salesdata[[#This Row],[Units Sold]]*tbl_salesdata[[#This Row],[Unit Cost]]</f>
        <v>1671092.18</v>
      </c>
      <c r="M1563" s="9">
        <f>tbl_salesdata[[#This Row],[Units Sold]]*tbl_salesdata[[#This Row],[Unit Price]]</f>
        <v>2774471.1999999997</v>
      </c>
      <c r="N1563" s="9">
        <f>tbl_salesdata[[#This Row],[Total Sales]]-tbl_salesdata[[#This Row],[Total Cost]]</f>
        <v>1103379.0199999998</v>
      </c>
      <c r="O1563">
        <f>tbl_salesdata[[#This Row],[Ship Date]]-tbl_salesdata[[#This Row],[Order Date]]</f>
        <v>6</v>
      </c>
      <c r="P1563">
        <f>WEEKDAY(tbl_salesdata[[#This Row],[Order Date]],2)</f>
        <v>3</v>
      </c>
      <c r="Q1563" t="str">
        <f>TEXT(tbl_salesdata[[#This Row],[Order Date]],"dddd")</f>
        <v>Wednesday</v>
      </c>
      <c r="R1563" t="str">
        <f>IF(tbl_salesdata[[#This Row],[Weekdaynum]]&gt;5,"Yes","No")</f>
        <v>No</v>
      </c>
    </row>
    <row r="1564" spans="1:18" x14ac:dyDescent="0.35">
      <c r="A1564">
        <v>347399985</v>
      </c>
      <c r="B1564" s="3">
        <v>43561</v>
      </c>
      <c r="C1564" s="3">
        <v>43574</v>
      </c>
      <c r="D1564" t="s">
        <v>112</v>
      </c>
      <c r="E1564" t="s">
        <v>12</v>
      </c>
      <c r="F1564" t="s">
        <v>76</v>
      </c>
      <c r="G1564" t="s">
        <v>14</v>
      </c>
      <c r="H1564" t="s">
        <v>34</v>
      </c>
      <c r="I1564" s="9">
        <v>2231</v>
      </c>
      <c r="J1564" s="9">
        <v>668.27</v>
      </c>
      <c r="K1564" s="9">
        <v>502.54</v>
      </c>
      <c r="L1564" s="9">
        <f>tbl_salesdata[[#This Row],[Units Sold]]*tbl_salesdata[[#This Row],[Unit Cost]]</f>
        <v>1121166.74</v>
      </c>
      <c r="M1564" s="9">
        <f>tbl_salesdata[[#This Row],[Units Sold]]*tbl_salesdata[[#This Row],[Unit Price]]</f>
        <v>1490910.3699999999</v>
      </c>
      <c r="N1564" s="9">
        <f>tbl_salesdata[[#This Row],[Total Sales]]-tbl_salesdata[[#This Row],[Total Cost]]</f>
        <v>369743.62999999989</v>
      </c>
      <c r="O1564">
        <f>tbl_salesdata[[#This Row],[Ship Date]]-tbl_salesdata[[#This Row],[Order Date]]</f>
        <v>13</v>
      </c>
      <c r="P1564">
        <f>WEEKDAY(tbl_salesdata[[#This Row],[Order Date]],2)</f>
        <v>6</v>
      </c>
      <c r="Q1564" t="str">
        <f>TEXT(tbl_salesdata[[#This Row],[Order Date]],"dddd")</f>
        <v>Saturday</v>
      </c>
      <c r="R1564" t="str">
        <f>IF(tbl_salesdata[[#This Row],[Weekdaynum]]&gt;5,"Yes","No")</f>
        <v>Yes</v>
      </c>
    </row>
    <row r="1565" spans="1:18" hidden="1" x14ac:dyDescent="0.35">
      <c r="A1565">
        <v>592573630</v>
      </c>
      <c r="B1565" s="3">
        <v>42286</v>
      </c>
      <c r="C1565" s="3">
        <v>42296</v>
      </c>
      <c r="D1565" t="s">
        <v>97</v>
      </c>
      <c r="E1565" t="s">
        <v>29</v>
      </c>
      <c r="F1565" t="s">
        <v>40</v>
      </c>
      <c r="G1565" t="s">
        <v>14</v>
      </c>
      <c r="H1565" t="s">
        <v>34</v>
      </c>
      <c r="I1565" s="9">
        <v>4560</v>
      </c>
      <c r="J1565" s="9">
        <v>651.21</v>
      </c>
      <c r="K1565" s="9">
        <v>524.96</v>
      </c>
      <c r="L1565" s="9">
        <f>tbl_salesdata[[#This Row],[Units Sold]]*tbl_salesdata[[#This Row],[Unit Cost]]</f>
        <v>2393817.6</v>
      </c>
      <c r="M1565" s="9">
        <f>tbl_salesdata[[#This Row],[Units Sold]]*tbl_salesdata[[#This Row],[Unit Price]]</f>
        <v>2969517.6</v>
      </c>
      <c r="N1565" s="9">
        <f>tbl_salesdata[[#This Row],[Total Sales]]-tbl_salesdata[[#This Row],[Total Cost]]</f>
        <v>575700</v>
      </c>
      <c r="O1565">
        <f>tbl_salesdata[[#This Row],[Ship Date]]-tbl_salesdata[[#This Row],[Order Date]]</f>
        <v>10</v>
      </c>
      <c r="P1565">
        <f>WEEKDAY(tbl_salesdata[[#This Row],[Order Date]],2)</f>
        <v>5</v>
      </c>
      <c r="Q1565" t="str">
        <f>TEXT(tbl_salesdata[[#This Row],[Order Date]],"dddd")</f>
        <v>Friday</v>
      </c>
      <c r="R1565" t="str">
        <f>IF(tbl_salesdata[[#This Row],[Weekdaynum]]&gt;5,"Yes","No")</f>
        <v>No</v>
      </c>
    </row>
    <row r="1566" spans="1:18" hidden="1" x14ac:dyDescent="0.35">
      <c r="A1566">
        <v>821082818</v>
      </c>
      <c r="B1566" s="3">
        <v>44658</v>
      </c>
      <c r="C1566" s="3">
        <v>44666</v>
      </c>
      <c r="D1566" t="s">
        <v>112</v>
      </c>
      <c r="E1566" t="s">
        <v>12</v>
      </c>
      <c r="F1566" t="s">
        <v>17</v>
      </c>
      <c r="G1566" t="s">
        <v>14</v>
      </c>
      <c r="H1566" t="s">
        <v>26</v>
      </c>
      <c r="I1566" s="9">
        <v>5507</v>
      </c>
      <c r="J1566" s="9">
        <v>152.58000000000001</v>
      </c>
      <c r="K1566" s="9">
        <v>97.44</v>
      </c>
      <c r="L1566" s="9">
        <f>tbl_salesdata[[#This Row],[Units Sold]]*tbl_salesdata[[#This Row],[Unit Cost]]</f>
        <v>536602.07999999996</v>
      </c>
      <c r="M1566" s="9">
        <f>tbl_salesdata[[#This Row],[Units Sold]]*tbl_salesdata[[#This Row],[Unit Price]]</f>
        <v>840258.06</v>
      </c>
      <c r="N1566" s="9">
        <f>tbl_salesdata[[#This Row],[Total Sales]]-tbl_salesdata[[#This Row],[Total Cost]]</f>
        <v>303655.9800000001</v>
      </c>
      <c r="O1566">
        <f>tbl_salesdata[[#This Row],[Ship Date]]-tbl_salesdata[[#This Row],[Order Date]]</f>
        <v>8</v>
      </c>
      <c r="P1566">
        <f>WEEKDAY(tbl_salesdata[[#This Row],[Order Date]],2)</f>
        <v>4</v>
      </c>
      <c r="Q1566" t="str">
        <f>TEXT(tbl_salesdata[[#This Row],[Order Date]],"dddd")</f>
        <v>Thursday</v>
      </c>
      <c r="R1566" t="str">
        <f>IF(tbl_salesdata[[#This Row],[Weekdaynum]]&gt;5,"Yes","No")</f>
        <v>No</v>
      </c>
    </row>
    <row r="1567" spans="1:18" hidden="1" x14ac:dyDescent="0.35">
      <c r="A1567">
        <v>406191432</v>
      </c>
      <c r="B1567" s="3">
        <v>42856</v>
      </c>
      <c r="C1567" s="3">
        <v>42861</v>
      </c>
      <c r="D1567" t="s">
        <v>210</v>
      </c>
      <c r="E1567" t="s">
        <v>38</v>
      </c>
      <c r="F1567" t="s">
        <v>76</v>
      </c>
      <c r="G1567" t="s">
        <v>18</v>
      </c>
      <c r="H1567" t="s">
        <v>26</v>
      </c>
      <c r="I1567" s="9">
        <v>9926</v>
      </c>
      <c r="J1567" s="9">
        <v>668.27</v>
      </c>
      <c r="K1567" s="9">
        <v>502.54</v>
      </c>
      <c r="L1567" s="9">
        <f>tbl_salesdata[[#This Row],[Units Sold]]*tbl_salesdata[[#This Row],[Unit Cost]]</f>
        <v>4988212.04</v>
      </c>
      <c r="M1567" s="9">
        <f>tbl_salesdata[[#This Row],[Units Sold]]*tbl_salesdata[[#This Row],[Unit Price]]</f>
        <v>6633248.0199999996</v>
      </c>
      <c r="N1567" s="9">
        <f>tbl_salesdata[[#This Row],[Total Sales]]-tbl_salesdata[[#This Row],[Total Cost]]</f>
        <v>1645035.9799999995</v>
      </c>
      <c r="O1567">
        <f>tbl_salesdata[[#This Row],[Ship Date]]-tbl_salesdata[[#This Row],[Order Date]]</f>
        <v>5</v>
      </c>
      <c r="P1567">
        <f>WEEKDAY(tbl_salesdata[[#This Row],[Order Date]],2)</f>
        <v>1</v>
      </c>
      <c r="Q1567" t="str">
        <f>TEXT(tbl_salesdata[[#This Row],[Order Date]],"dddd")</f>
        <v>Monday</v>
      </c>
      <c r="R1567" t="str">
        <f>IF(tbl_salesdata[[#This Row],[Weekdaynum]]&gt;5,"Yes","No")</f>
        <v>No</v>
      </c>
    </row>
    <row r="1568" spans="1:18" hidden="1" x14ac:dyDescent="0.35">
      <c r="A1568">
        <v>652635800</v>
      </c>
      <c r="B1568" s="3">
        <v>42699</v>
      </c>
      <c r="C1568" s="3">
        <v>42700</v>
      </c>
      <c r="D1568" t="s">
        <v>127</v>
      </c>
      <c r="E1568" t="s">
        <v>38</v>
      </c>
      <c r="F1568" t="s">
        <v>40</v>
      </c>
      <c r="G1568" t="s">
        <v>14</v>
      </c>
      <c r="H1568" t="s">
        <v>34</v>
      </c>
      <c r="I1568" s="9">
        <v>8291</v>
      </c>
      <c r="J1568" s="9">
        <v>651.21</v>
      </c>
      <c r="K1568" s="9">
        <v>524.96</v>
      </c>
      <c r="L1568" s="9">
        <f>tbl_salesdata[[#This Row],[Units Sold]]*tbl_salesdata[[#This Row],[Unit Cost]]</f>
        <v>4352443.3600000003</v>
      </c>
      <c r="M1568" s="9">
        <f>tbl_salesdata[[#This Row],[Units Sold]]*tbl_salesdata[[#This Row],[Unit Price]]</f>
        <v>5399182.1100000003</v>
      </c>
      <c r="N1568" s="9">
        <f>tbl_salesdata[[#This Row],[Total Sales]]-tbl_salesdata[[#This Row],[Total Cost]]</f>
        <v>1046738.75</v>
      </c>
      <c r="O1568">
        <f>tbl_salesdata[[#This Row],[Ship Date]]-tbl_salesdata[[#This Row],[Order Date]]</f>
        <v>1</v>
      </c>
      <c r="P1568">
        <f>WEEKDAY(tbl_salesdata[[#This Row],[Order Date]],2)</f>
        <v>5</v>
      </c>
      <c r="Q1568" t="str">
        <f>TEXT(tbl_salesdata[[#This Row],[Order Date]],"dddd")</f>
        <v>Friday</v>
      </c>
      <c r="R1568" t="str">
        <f>IF(tbl_salesdata[[#This Row],[Weekdaynum]]&gt;5,"Yes","No")</f>
        <v>No</v>
      </c>
    </row>
    <row r="1569" spans="1:18" hidden="1" x14ac:dyDescent="0.35">
      <c r="A1569">
        <v>235464751</v>
      </c>
      <c r="B1569" s="3">
        <v>42545</v>
      </c>
      <c r="C1569" s="3">
        <v>42554</v>
      </c>
      <c r="D1569" t="s">
        <v>101</v>
      </c>
      <c r="E1569" t="s">
        <v>24</v>
      </c>
      <c r="F1569" t="s">
        <v>47</v>
      </c>
      <c r="G1569" t="s">
        <v>18</v>
      </c>
      <c r="H1569" t="s">
        <v>34</v>
      </c>
      <c r="I1569" s="9">
        <v>8107</v>
      </c>
      <c r="J1569" s="9">
        <v>421.89</v>
      </c>
      <c r="K1569" s="9">
        <v>364.69</v>
      </c>
      <c r="L1569" s="9">
        <f>tbl_salesdata[[#This Row],[Units Sold]]*tbl_salesdata[[#This Row],[Unit Cost]]</f>
        <v>2956541.83</v>
      </c>
      <c r="M1569" s="9">
        <f>tbl_salesdata[[#This Row],[Units Sold]]*tbl_salesdata[[#This Row],[Unit Price]]</f>
        <v>3420262.23</v>
      </c>
      <c r="N1569" s="9">
        <f>tbl_salesdata[[#This Row],[Total Sales]]-tbl_salesdata[[#This Row],[Total Cost]]</f>
        <v>463720.39999999991</v>
      </c>
      <c r="O1569">
        <f>tbl_salesdata[[#This Row],[Ship Date]]-tbl_salesdata[[#This Row],[Order Date]]</f>
        <v>9</v>
      </c>
      <c r="P1569">
        <f>WEEKDAY(tbl_salesdata[[#This Row],[Order Date]],2)</f>
        <v>5</v>
      </c>
      <c r="Q1569" t="str">
        <f>TEXT(tbl_salesdata[[#This Row],[Order Date]],"dddd")</f>
        <v>Friday</v>
      </c>
      <c r="R1569" t="str">
        <f>IF(tbl_salesdata[[#This Row],[Weekdaynum]]&gt;5,"Yes","No")</f>
        <v>No</v>
      </c>
    </row>
    <row r="1570" spans="1:18" hidden="1" x14ac:dyDescent="0.35">
      <c r="A1570">
        <v>150039613</v>
      </c>
      <c r="B1570" s="3">
        <v>42758</v>
      </c>
      <c r="C1570" s="3">
        <v>42759</v>
      </c>
      <c r="D1570" t="s">
        <v>74</v>
      </c>
      <c r="E1570" t="s">
        <v>38</v>
      </c>
      <c r="F1570" t="s">
        <v>56</v>
      </c>
      <c r="G1570" t="s">
        <v>18</v>
      </c>
      <c r="H1570" t="s">
        <v>15</v>
      </c>
      <c r="I1570" s="9">
        <v>8910</v>
      </c>
      <c r="J1570" s="9">
        <v>9.33</v>
      </c>
      <c r="K1570" s="9">
        <v>6.92</v>
      </c>
      <c r="L1570" s="9">
        <f>tbl_salesdata[[#This Row],[Units Sold]]*tbl_salesdata[[#This Row],[Unit Cost]]</f>
        <v>61657.2</v>
      </c>
      <c r="M1570" s="9">
        <f>tbl_salesdata[[#This Row],[Units Sold]]*tbl_salesdata[[#This Row],[Unit Price]]</f>
        <v>83130.3</v>
      </c>
      <c r="N1570" s="9">
        <f>tbl_salesdata[[#This Row],[Total Sales]]-tbl_salesdata[[#This Row],[Total Cost]]</f>
        <v>21473.100000000006</v>
      </c>
      <c r="O1570">
        <f>tbl_salesdata[[#This Row],[Ship Date]]-tbl_salesdata[[#This Row],[Order Date]]</f>
        <v>1</v>
      </c>
      <c r="P1570">
        <f>WEEKDAY(tbl_salesdata[[#This Row],[Order Date]],2)</f>
        <v>1</v>
      </c>
      <c r="Q1570" t="str">
        <f>TEXT(tbl_salesdata[[#This Row],[Order Date]],"dddd")</f>
        <v>Monday</v>
      </c>
      <c r="R1570" t="str">
        <f>IF(tbl_salesdata[[#This Row],[Weekdaynum]]&gt;5,"Yes","No")</f>
        <v>No</v>
      </c>
    </row>
    <row r="1571" spans="1:18" hidden="1" x14ac:dyDescent="0.35">
      <c r="A1571">
        <v>562034213</v>
      </c>
      <c r="B1571" s="3">
        <v>42705</v>
      </c>
      <c r="C1571" s="3">
        <v>42715</v>
      </c>
      <c r="D1571" t="s">
        <v>174</v>
      </c>
      <c r="E1571" t="s">
        <v>29</v>
      </c>
      <c r="F1571" t="s">
        <v>42</v>
      </c>
      <c r="G1571" t="s">
        <v>18</v>
      </c>
      <c r="H1571" t="s">
        <v>15</v>
      </c>
      <c r="I1571" s="9">
        <v>7268</v>
      </c>
      <c r="J1571" s="9">
        <v>437.2</v>
      </c>
      <c r="K1571" s="9">
        <v>263.33</v>
      </c>
      <c r="L1571" s="9">
        <f>tbl_salesdata[[#This Row],[Units Sold]]*tbl_salesdata[[#This Row],[Unit Cost]]</f>
        <v>1913882.44</v>
      </c>
      <c r="M1571" s="9">
        <f>tbl_salesdata[[#This Row],[Units Sold]]*tbl_salesdata[[#This Row],[Unit Price]]</f>
        <v>3177569.6</v>
      </c>
      <c r="N1571" s="9">
        <f>tbl_salesdata[[#This Row],[Total Sales]]-tbl_salesdata[[#This Row],[Total Cost]]</f>
        <v>1263687.1600000001</v>
      </c>
      <c r="O1571">
        <f>tbl_salesdata[[#This Row],[Ship Date]]-tbl_salesdata[[#This Row],[Order Date]]</f>
        <v>10</v>
      </c>
      <c r="P1571">
        <f>WEEKDAY(tbl_salesdata[[#This Row],[Order Date]],2)</f>
        <v>4</v>
      </c>
      <c r="Q1571" t="str">
        <f>TEXT(tbl_salesdata[[#This Row],[Order Date]],"dddd")</f>
        <v>Thursday</v>
      </c>
      <c r="R1571" t="str">
        <f>IF(tbl_salesdata[[#This Row],[Weekdaynum]]&gt;5,"Yes","No")</f>
        <v>No</v>
      </c>
    </row>
    <row r="1572" spans="1:18" hidden="1" x14ac:dyDescent="0.35">
      <c r="A1572">
        <v>357434880</v>
      </c>
      <c r="B1572" s="3">
        <v>42146</v>
      </c>
      <c r="C1572" s="3">
        <v>42166</v>
      </c>
      <c r="D1572" t="s">
        <v>60</v>
      </c>
      <c r="E1572" t="s">
        <v>21</v>
      </c>
      <c r="F1572" t="s">
        <v>42</v>
      </c>
      <c r="G1572" t="s">
        <v>14</v>
      </c>
      <c r="H1572" t="s">
        <v>19</v>
      </c>
      <c r="I1572" s="9">
        <v>1779</v>
      </c>
      <c r="J1572" s="9">
        <v>437.2</v>
      </c>
      <c r="K1572" s="9">
        <v>263.33</v>
      </c>
      <c r="L1572" s="9">
        <f>tbl_salesdata[[#This Row],[Units Sold]]*tbl_salesdata[[#This Row],[Unit Cost]]</f>
        <v>468464.06999999995</v>
      </c>
      <c r="M1572" s="9">
        <f>tbl_salesdata[[#This Row],[Units Sold]]*tbl_salesdata[[#This Row],[Unit Price]]</f>
        <v>777778.79999999993</v>
      </c>
      <c r="N1572" s="9">
        <f>tbl_salesdata[[#This Row],[Total Sales]]-tbl_salesdata[[#This Row],[Total Cost]]</f>
        <v>309314.73</v>
      </c>
      <c r="O1572">
        <f>tbl_salesdata[[#This Row],[Ship Date]]-tbl_salesdata[[#This Row],[Order Date]]</f>
        <v>20</v>
      </c>
      <c r="P1572">
        <f>WEEKDAY(tbl_salesdata[[#This Row],[Order Date]],2)</f>
        <v>5</v>
      </c>
      <c r="Q1572" t="str">
        <f>TEXT(tbl_salesdata[[#This Row],[Order Date]],"dddd")</f>
        <v>Friday</v>
      </c>
      <c r="R1572" t="str">
        <f>IF(tbl_salesdata[[#This Row],[Weekdaynum]]&gt;5,"Yes","No")</f>
        <v>No</v>
      </c>
    </row>
    <row r="1573" spans="1:18" hidden="1" x14ac:dyDescent="0.35">
      <c r="A1573">
        <v>292540442</v>
      </c>
      <c r="B1573" s="3">
        <v>42611</v>
      </c>
      <c r="C1573" s="3">
        <v>42619</v>
      </c>
      <c r="D1573" t="s">
        <v>101</v>
      </c>
      <c r="E1573" t="s">
        <v>24</v>
      </c>
      <c r="F1573" t="s">
        <v>76</v>
      </c>
      <c r="G1573" t="s">
        <v>18</v>
      </c>
      <c r="H1573" t="s">
        <v>34</v>
      </c>
      <c r="I1573" s="9">
        <v>8073</v>
      </c>
      <c r="J1573" s="9">
        <v>668.27</v>
      </c>
      <c r="K1573" s="9">
        <v>502.54</v>
      </c>
      <c r="L1573" s="9">
        <f>tbl_salesdata[[#This Row],[Units Sold]]*tbl_salesdata[[#This Row],[Unit Cost]]</f>
        <v>4057005.4200000004</v>
      </c>
      <c r="M1573" s="9">
        <f>tbl_salesdata[[#This Row],[Units Sold]]*tbl_salesdata[[#This Row],[Unit Price]]</f>
        <v>5394943.71</v>
      </c>
      <c r="N1573" s="9">
        <f>tbl_salesdata[[#This Row],[Total Sales]]-tbl_salesdata[[#This Row],[Total Cost]]</f>
        <v>1337938.2899999996</v>
      </c>
      <c r="O1573">
        <f>tbl_salesdata[[#This Row],[Ship Date]]-tbl_salesdata[[#This Row],[Order Date]]</f>
        <v>8</v>
      </c>
      <c r="P1573">
        <f>WEEKDAY(tbl_salesdata[[#This Row],[Order Date]],2)</f>
        <v>1</v>
      </c>
      <c r="Q1573" t="str">
        <f>TEXT(tbl_salesdata[[#This Row],[Order Date]],"dddd")</f>
        <v>Monday</v>
      </c>
      <c r="R1573" t="str">
        <f>IF(tbl_salesdata[[#This Row],[Weekdaynum]]&gt;5,"Yes","No")</f>
        <v>No</v>
      </c>
    </row>
    <row r="1574" spans="1:18" x14ac:dyDescent="0.35">
      <c r="A1574">
        <v>919332349</v>
      </c>
      <c r="B1574" s="3">
        <v>43771</v>
      </c>
      <c r="C1574" s="3">
        <v>43789</v>
      </c>
      <c r="D1574" t="s">
        <v>146</v>
      </c>
      <c r="E1574" t="s">
        <v>29</v>
      </c>
      <c r="F1574" t="s">
        <v>17</v>
      </c>
      <c r="G1574" t="s">
        <v>18</v>
      </c>
      <c r="H1574" t="s">
        <v>15</v>
      </c>
      <c r="I1574" s="9">
        <v>9726</v>
      </c>
      <c r="J1574" s="9">
        <v>152.58000000000001</v>
      </c>
      <c r="K1574" s="9">
        <v>97.44</v>
      </c>
      <c r="L1574" s="9">
        <f>tbl_salesdata[[#This Row],[Units Sold]]*tbl_salesdata[[#This Row],[Unit Cost]]</f>
        <v>947701.44</v>
      </c>
      <c r="M1574" s="9">
        <f>tbl_salesdata[[#This Row],[Units Sold]]*tbl_salesdata[[#This Row],[Unit Price]]</f>
        <v>1483993.08</v>
      </c>
      <c r="N1574" s="9">
        <f>tbl_salesdata[[#This Row],[Total Sales]]-tbl_salesdata[[#This Row],[Total Cost]]</f>
        <v>536291.64000000013</v>
      </c>
      <c r="O1574">
        <f>tbl_salesdata[[#This Row],[Ship Date]]-tbl_salesdata[[#This Row],[Order Date]]</f>
        <v>18</v>
      </c>
      <c r="P1574">
        <f>WEEKDAY(tbl_salesdata[[#This Row],[Order Date]],2)</f>
        <v>6</v>
      </c>
      <c r="Q1574" t="str">
        <f>TEXT(tbl_salesdata[[#This Row],[Order Date]],"dddd")</f>
        <v>Saturday</v>
      </c>
      <c r="R1574" t="str">
        <f>IF(tbl_salesdata[[#This Row],[Weekdaynum]]&gt;5,"Yes","No")</f>
        <v>Yes</v>
      </c>
    </row>
    <row r="1575" spans="1:18" x14ac:dyDescent="0.35">
      <c r="A1575">
        <v>209584653</v>
      </c>
      <c r="B1575" s="3">
        <v>42721</v>
      </c>
      <c r="C1575" s="3">
        <v>42738</v>
      </c>
      <c r="D1575" t="s">
        <v>86</v>
      </c>
      <c r="E1575" t="s">
        <v>29</v>
      </c>
      <c r="F1575" t="s">
        <v>68</v>
      </c>
      <c r="G1575" t="s">
        <v>18</v>
      </c>
      <c r="H1575" t="s">
        <v>34</v>
      </c>
      <c r="I1575" s="9">
        <v>9611</v>
      </c>
      <c r="J1575" s="9">
        <v>154.06</v>
      </c>
      <c r="K1575" s="9">
        <v>90.93</v>
      </c>
      <c r="L1575" s="9">
        <f>tbl_salesdata[[#This Row],[Units Sold]]*tbl_salesdata[[#This Row],[Unit Cost]]</f>
        <v>873928.2300000001</v>
      </c>
      <c r="M1575" s="9">
        <f>tbl_salesdata[[#This Row],[Units Sold]]*tbl_salesdata[[#This Row],[Unit Price]]</f>
        <v>1480670.66</v>
      </c>
      <c r="N1575" s="9">
        <f>tbl_salesdata[[#This Row],[Total Sales]]-tbl_salesdata[[#This Row],[Total Cost]]</f>
        <v>606742.42999999982</v>
      </c>
      <c r="O1575">
        <f>tbl_salesdata[[#This Row],[Ship Date]]-tbl_salesdata[[#This Row],[Order Date]]</f>
        <v>17</v>
      </c>
      <c r="P1575">
        <f>WEEKDAY(tbl_salesdata[[#This Row],[Order Date]],2)</f>
        <v>6</v>
      </c>
      <c r="Q1575" t="str">
        <f>TEXT(tbl_salesdata[[#This Row],[Order Date]],"dddd")</f>
        <v>Saturday</v>
      </c>
      <c r="R1575" t="str">
        <f>IF(tbl_salesdata[[#This Row],[Weekdaynum]]&gt;5,"Yes","No")</f>
        <v>Yes</v>
      </c>
    </row>
    <row r="1576" spans="1:18" hidden="1" x14ac:dyDescent="0.35">
      <c r="A1576">
        <v>103762280</v>
      </c>
      <c r="B1576" s="3">
        <v>44512</v>
      </c>
      <c r="C1576" s="3">
        <v>44530</v>
      </c>
      <c r="D1576" t="s">
        <v>168</v>
      </c>
      <c r="E1576" t="s">
        <v>21</v>
      </c>
      <c r="F1576" t="s">
        <v>68</v>
      </c>
      <c r="G1576" t="s">
        <v>14</v>
      </c>
      <c r="H1576" t="s">
        <v>15</v>
      </c>
      <c r="I1576" s="9">
        <v>4419</v>
      </c>
      <c r="J1576" s="9">
        <v>154.06</v>
      </c>
      <c r="K1576" s="9">
        <v>90.93</v>
      </c>
      <c r="L1576" s="9">
        <f>tbl_salesdata[[#This Row],[Units Sold]]*tbl_salesdata[[#This Row],[Unit Cost]]</f>
        <v>401819.67000000004</v>
      </c>
      <c r="M1576" s="9">
        <f>tbl_salesdata[[#This Row],[Units Sold]]*tbl_salesdata[[#This Row],[Unit Price]]</f>
        <v>680791.14</v>
      </c>
      <c r="N1576" s="9">
        <f>tbl_salesdata[[#This Row],[Total Sales]]-tbl_salesdata[[#This Row],[Total Cost]]</f>
        <v>278971.46999999997</v>
      </c>
      <c r="O1576">
        <f>tbl_salesdata[[#This Row],[Ship Date]]-tbl_salesdata[[#This Row],[Order Date]]</f>
        <v>18</v>
      </c>
      <c r="P1576">
        <f>WEEKDAY(tbl_salesdata[[#This Row],[Order Date]],2)</f>
        <v>5</v>
      </c>
      <c r="Q1576" t="str">
        <f>TEXT(tbl_salesdata[[#This Row],[Order Date]],"dddd")</f>
        <v>Friday</v>
      </c>
      <c r="R1576" t="str">
        <f>IF(tbl_salesdata[[#This Row],[Weekdaynum]]&gt;5,"Yes","No")</f>
        <v>No</v>
      </c>
    </row>
    <row r="1577" spans="1:18" x14ac:dyDescent="0.35">
      <c r="A1577">
        <v>295139396</v>
      </c>
      <c r="B1577" s="3">
        <v>43295</v>
      </c>
      <c r="C1577" s="3">
        <v>43316</v>
      </c>
      <c r="D1577" t="s">
        <v>181</v>
      </c>
      <c r="E1577" t="s">
        <v>38</v>
      </c>
      <c r="F1577" t="s">
        <v>25</v>
      </c>
      <c r="G1577" t="s">
        <v>18</v>
      </c>
      <c r="H1577" t="s">
        <v>26</v>
      </c>
      <c r="I1577" s="9">
        <v>7161</v>
      </c>
      <c r="J1577" s="9">
        <v>205.7</v>
      </c>
      <c r="K1577" s="9">
        <v>117.11</v>
      </c>
      <c r="L1577" s="9">
        <f>tbl_salesdata[[#This Row],[Units Sold]]*tbl_salesdata[[#This Row],[Unit Cost]]</f>
        <v>838624.71</v>
      </c>
      <c r="M1577" s="9">
        <f>tbl_salesdata[[#This Row],[Units Sold]]*tbl_salesdata[[#This Row],[Unit Price]]</f>
        <v>1473017.7</v>
      </c>
      <c r="N1577" s="9">
        <f>tbl_salesdata[[#This Row],[Total Sales]]-tbl_salesdata[[#This Row],[Total Cost]]</f>
        <v>634392.99</v>
      </c>
      <c r="O1577">
        <f>tbl_salesdata[[#This Row],[Ship Date]]-tbl_salesdata[[#This Row],[Order Date]]</f>
        <v>21</v>
      </c>
      <c r="P1577">
        <f>WEEKDAY(tbl_salesdata[[#This Row],[Order Date]],2)</f>
        <v>6</v>
      </c>
      <c r="Q1577" t="str">
        <f>TEXT(tbl_salesdata[[#This Row],[Order Date]],"dddd")</f>
        <v>Saturday</v>
      </c>
      <c r="R1577" t="str">
        <f>IF(tbl_salesdata[[#This Row],[Weekdaynum]]&gt;5,"Yes","No")</f>
        <v>Yes</v>
      </c>
    </row>
    <row r="1578" spans="1:18" hidden="1" x14ac:dyDescent="0.35">
      <c r="A1578">
        <v>155975663</v>
      </c>
      <c r="B1578" s="3">
        <v>43693</v>
      </c>
      <c r="C1578" s="3">
        <v>43703</v>
      </c>
      <c r="D1578" t="s">
        <v>84</v>
      </c>
      <c r="E1578" t="s">
        <v>24</v>
      </c>
      <c r="F1578" t="s">
        <v>76</v>
      </c>
      <c r="G1578" t="s">
        <v>14</v>
      </c>
      <c r="H1578" t="s">
        <v>19</v>
      </c>
      <c r="I1578" s="9">
        <v>5520</v>
      </c>
      <c r="J1578" s="9">
        <v>668.27</v>
      </c>
      <c r="K1578" s="9">
        <v>502.54</v>
      </c>
      <c r="L1578" s="9">
        <f>tbl_salesdata[[#This Row],[Units Sold]]*tbl_salesdata[[#This Row],[Unit Cost]]</f>
        <v>2774020.8000000003</v>
      </c>
      <c r="M1578" s="9">
        <f>tbl_salesdata[[#This Row],[Units Sold]]*tbl_salesdata[[#This Row],[Unit Price]]</f>
        <v>3688850.4</v>
      </c>
      <c r="N1578" s="9">
        <f>tbl_salesdata[[#This Row],[Total Sales]]-tbl_salesdata[[#This Row],[Total Cost]]</f>
        <v>914829.59999999963</v>
      </c>
      <c r="O1578">
        <f>tbl_salesdata[[#This Row],[Ship Date]]-tbl_salesdata[[#This Row],[Order Date]]</f>
        <v>10</v>
      </c>
      <c r="P1578">
        <f>WEEKDAY(tbl_salesdata[[#This Row],[Order Date]],2)</f>
        <v>5</v>
      </c>
      <c r="Q1578" t="str">
        <f>TEXT(tbl_salesdata[[#This Row],[Order Date]],"dddd")</f>
        <v>Friday</v>
      </c>
      <c r="R1578" t="str">
        <f>IF(tbl_salesdata[[#This Row],[Weekdaynum]]&gt;5,"Yes","No")</f>
        <v>No</v>
      </c>
    </row>
    <row r="1579" spans="1:18" hidden="1" x14ac:dyDescent="0.35">
      <c r="A1579">
        <v>949085986</v>
      </c>
      <c r="B1579" s="3">
        <v>44096</v>
      </c>
      <c r="C1579" s="3">
        <v>44111</v>
      </c>
      <c r="D1579" t="s">
        <v>90</v>
      </c>
      <c r="E1579" t="s">
        <v>38</v>
      </c>
      <c r="F1579" t="s">
        <v>33</v>
      </c>
      <c r="G1579" t="s">
        <v>14</v>
      </c>
      <c r="H1579" t="s">
        <v>15</v>
      </c>
      <c r="I1579" s="9">
        <v>4489</v>
      </c>
      <c r="J1579" s="9">
        <v>109.28</v>
      </c>
      <c r="K1579" s="9">
        <v>35.840000000000003</v>
      </c>
      <c r="L1579" s="9">
        <f>tbl_salesdata[[#This Row],[Units Sold]]*tbl_salesdata[[#This Row],[Unit Cost]]</f>
        <v>160885.76000000001</v>
      </c>
      <c r="M1579" s="9">
        <f>tbl_salesdata[[#This Row],[Units Sold]]*tbl_salesdata[[#This Row],[Unit Price]]</f>
        <v>490557.92</v>
      </c>
      <c r="N1579" s="9">
        <f>tbl_salesdata[[#This Row],[Total Sales]]-tbl_salesdata[[#This Row],[Total Cost]]</f>
        <v>329672.15999999997</v>
      </c>
      <c r="O1579">
        <f>tbl_salesdata[[#This Row],[Ship Date]]-tbl_salesdata[[#This Row],[Order Date]]</f>
        <v>15</v>
      </c>
      <c r="P1579">
        <f>WEEKDAY(tbl_salesdata[[#This Row],[Order Date]],2)</f>
        <v>2</v>
      </c>
      <c r="Q1579" t="str">
        <f>TEXT(tbl_salesdata[[#This Row],[Order Date]],"dddd")</f>
        <v>Tuesday</v>
      </c>
      <c r="R1579" t="str">
        <f>IF(tbl_salesdata[[#This Row],[Weekdaynum]]&gt;5,"Yes","No")</f>
        <v>No</v>
      </c>
    </row>
    <row r="1580" spans="1:18" hidden="1" x14ac:dyDescent="0.35">
      <c r="A1580">
        <v>144743001</v>
      </c>
      <c r="B1580" s="3">
        <v>43536</v>
      </c>
      <c r="C1580" s="3">
        <v>43556</v>
      </c>
      <c r="D1580" t="s">
        <v>116</v>
      </c>
      <c r="E1580" t="s">
        <v>21</v>
      </c>
      <c r="F1580" t="s">
        <v>13</v>
      </c>
      <c r="G1580" t="s">
        <v>18</v>
      </c>
      <c r="H1580" t="s">
        <v>15</v>
      </c>
      <c r="I1580" s="9">
        <v>1525</v>
      </c>
      <c r="J1580" s="9">
        <v>255.28</v>
      </c>
      <c r="K1580" s="9">
        <v>159.41999999999999</v>
      </c>
      <c r="L1580" s="9">
        <f>tbl_salesdata[[#This Row],[Units Sold]]*tbl_salesdata[[#This Row],[Unit Cost]]</f>
        <v>243115.49999999997</v>
      </c>
      <c r="M1580" s="9">
        <f>tbl_salesdata[[#This Row],[Units Sold]]*tbl_salesdata[[#This Row],[Unit Price]]</f>
        <v>389302</v>
      </c>
      <c r="N1580" s="9">
        <f>tbl_salesdata[[#This Row],[Total Sales]]-tbl_salesdata[[#This Row],[Total Cost]]</f>
        <v>146186.50000000003</v>
      </c>
      <c r="O1580">
        <f>tbl_salesdata[[#This Row],[Ship Date]]-tbl_salesdata[[#This Row],[Order Date]]</f>
        <v>20</v>
      </c>
      <c r="P1580">
        <f>WEEKDAY(tbl_salesdata[[#This Row],[Order Date]],2)</f>
        <v>2</v>
      </c>
      <c r="Q1580" t="str">
        <f>TEXT(tbl_salesdata[[#This Row],[Order Date]],"dddd")</f>
        <v>Tuesday</v>
      </c>
      <c r="R1580" t="str">
        <f>IF(tbl_salesdata[[#This Row],[Weekdaynum]]&gt;5,"Yes","No")</f>
        <v>No</v>
      </c>
    </row>
    <row r="1581" spans="1:18" hidden="1" x14ac:dyDescent="0.35">
      <c r="A1581">
        <v>861745536</v>
      </c>
      <c r="B1581" s="3">
        <v>44046</v>
      </c>
      <c r="C1581" s="3">
        <v>44065</v>
      </c>
      <c r="D1581" t="s">
        <v>191</v>
      </c>
      <c r="E1581" t="s">
        <v>24</v>
      </c>
      <c r="F1581" t="s">
        <v>13</v>
      </c>
      <c r="G1581" t="s">
        <v>14</v>
      </c>
      <c r="H1581" t="s">
        <v>15</v>
      </c>
      <c r="I1581" s="9">
        <v>8509</v>
      </c>
      <c r="J1581" s="9">
        <v>255.28</v>
      </c>
      <c r="K1581" s="9">
        <v>159.41999999999999</v>
      </c>
      <c r="L1581" s="9">
        <f>tbl_salesdata[[#This Row],[Units Sold]]*tbl_salesdata[[#This Row],[Unit Cost]]</f>
        <v>1356504.7799999998</v>
      </c>
      <c r="M1581" s="9">
        <f>tbl_salesdata[[#This Row],[Units Sold]]*tbl_salesdata[[#This Row],[Unit Price]]</f>
        <v>2172177.52</v>
      </c>
      <c r="N1581" s="9">
        <f>tbl_salesdata[[#This Row],[Total Sales]]-tbl_salesdata[[#This Row],[Total Cost]]</f>
        <v>815672.74000000022</v>
      </c>
      <c r="O1581">
        <f>tbl_salesdata[[#This Row],[Ship Date]]-tbl_salesdata[[#This Row],[Order Date]]</f>
        <v>19</v>
      </c>
      <c r="P1581">
        <f>WEEKDAY(tbl_salesdata[[#This Row],[Order Date]],2)</f>
        <v>1</v>
      </c>
      <c r="Q1581" t="str">
        <f>TEXT(tbl_salesdata[[#This Row],[Order Date]],"dddd")</f>
        <v>Monday</v>
      </c>
      <c r="R1581" t="str">
        <f>IF(tbl_salesdata[[#This Row],[Weekdaynum]]&gt;5,"Yes","No")</f>
        <v>No</v>
      </c>
    </row>
    <row r="1582" spans="1:18" x14ac:dyDescent="0.35">
      <c r="A1582">
        <v>517097985</v>
      </c>
      <c r="B1582" s="3">
        <v>42812</v>
      </c>
      <c r="C1582" s="3">
        <v>42817</v>
      </c>
      <c r="D1582" t="s">
        <v>102</v>
      </c>
      <c r="E1582" t="s">
        <v>21</v>
      </c>
      <c r="F1582" t="s">
        <v>17</v>
      </c>
      <c r="G1582" t="s">
        <v>14</v>
      </c>
      <c r="H1582" t="s">
        <v>15</v>
      </c>
      <c r="I1582" s="9">
        <v>9640</v>
      </c>
      <c r="J1582" s="9">
        <v>152.58000000000001</v>
      </c>
      <c r="K1582" s="9">
        <v>97.44</v>
      </c>
      <c r="L1582" s="9">
        <f>tbl_salesdata[[#This Row],[Units Sold]]*tbl_salesdata[[#This Row],[Unit Cost]]</f>
        <v>939321.6</v>
      </c>
      <c r="M1582" s="9">
        <f>tbl_salesdata[[#This Row],[Units Sold]]*tbl_salesdata[[#This Row],[Unit Price]]</f>
        <v>1470871.2000000002</v>
      </c>
      <c r="N1582" s="9">
        <f>tbl_salesdata[[#This Row],[Total Sales]]-tbl_salesdata[[#This Row],[Total Cost]]</f>
        <v>531549.60000000021</v>
      </c>
      <c r="O1582">
        <f>tbl_salesdata[[#This Row],[Ship Date]]-tbl_salesdata[[#This Row],[Order Date]]</f>
        <v>5</v>
      </c>
      <c r="P1582">
        <f>WEEKDAY(tbl_salesdata[[#This Row],[Order Date]],2)</f>
        <v>6</v>
      </c>
      <c r="Q1582" t="str">
        <f>TEXT(tbl_salesdata[[#This Row],[Order Date]],"dddd")</f>
        <v>Saturday</v>
      </c>
      <c r="R1582" t="str">
        <f>IF(tbl_salesdata[[#This Row],[Weekdaynum]]&gt;5,"Yes","No")</f>
        <v>Yes</v>
      </c>
    </row>
    <row r="1583" spans="1:18" hidden="1" x14ac:dyDescent="0.35">
      <c r="A1583">
        <v>786544978</v>
      </c>
      <c r="B1583" s="3">
        <v>42041</v>
      </c>
      <c r="C1583" s="3">
        <v>42046</v>
      </c>
      <c r="D1583" t="s">
        <v>114</v>
      </c>
      <c r="E1583" t="s">
        <v>38</v>
      </c>
      <c r="F1583" t="s">
        <v>40</v>
      </c>
      <c r="G1583" t="s">
        <v>18</v>
      </c>
      <c r="H1583" t="s">
        <v>26</v>
      </c>
      <c r="I1583" s="9">
        <v>4993</v>
      </c>
      <c r="J1583" s="9">
        <v>651.21</v>
      </c>
      <c r="K1583" s="9">
        <v>524.96</v>
      </c>
      <c r="L1583" s="9">
        <f>tbl_salesdata[[#This Row],[Units Sold]]*tbl_salesdata[[#This Row],[Unit Cost]]</f>
        <v>2621125.2800000003</v>
      </c>
      <c r="M1583" s="9">
        <f>tbl_salesdata[[#This Row],[Units Sold]]*tbl_salesdata[[#This Row],[Unit Price]]</f>
        <v>3251491.5300000003</v>
      </c>
      <c r="N1583" s="9">
        <f>tbl_salesdata[[#This Row],[Total Sales]]-tbl_salesdata[[#This Row],[Total Cost]]</f>
        <v>630366.25</v>
      </c>
      <c r="O1583">
        <f>tbl_salesdata[[#This Row],[Ship Date]]-tbl_salesdata[[#This Row],[Order Date]]</f>
        <v>5</v>
      </c>
      <c r="P1583">
        <f>WEEKDAY(tbl_salesdata[[#This Row],[Order Date]],2)</f>
        <v>5</v>
      </c>
      <c r="Q1583" t="str">
        <f>TEXT(tbl_salesdata[[#This Row],[Order Date]],"dddd")</f>
        <v>Friday</v>
      </c>
      <c r="R1583" t="str">
        <f>IF(tbl_salesdata[[#This Row],[Weekdaynum]]&gt;5,"Yes","No")</f>
        <v>No</v>
      </c>
    </row>
    <row r="1584" spans="1:18" hidden="1" x14ac:dyDescent="0.35">
      <c r="A1584">
        <v>733502042</v>
      </c>
      <c r="B1584" s="3">
        <v>44231</v>
      </c>
      <c r="C1584" s="3">
        <v>44237</v>
      </c>
      <c r="D1584" t="s">
        <v>106</v>
      </c>
      <c r="E1584" t="s">
        <v>38</v>
      </c>
      <c r="F1584" t="s">
        <v>47</v>
      </c>
      <c r="G1584" t="s">
        <v>14</v>
      </c>
      <c r="H1584" t="s">
        <v>19</v>
      </c>
      <c r="I1584" s="9">
        <v>8409</v>
      </c>
      <c r="J1584" s="9">
        <v>421.89</v>
      </c>
      <c r="K1584" s="9">
        <v>364.69</v>
      </c>
      <c r="L1584" s="9">
        <f>tbl_salesdata[[#This Row],[Units Sold]]*tbl_salesdata[[#This Row],[Unit Cost]]</f>
        <v>3066678.21</v>
      </c>
      <c r="M1584" s="9">
        <f>tbl_salesdata[[#This Row],[Units Sold]]*tbl_salesdata[[#This Row],[Unit Price]]</f>
        <v>3547673.01</v>
      </c>
      <c r="N1584" s="9">
        <f>tbl_salesdata[[#This Row],[Total Sales]]-tbl_salesdata[[#This Row],[Total Cost]]</f>
        <v>480994.79999999981</v>
      </c>
      <c r="O1584">
        <f>tbl_salesdata[[#This Row],[Ship Date]]-tbl_salesdata[[#This Row],[Order Date]]</f>
        <v>6</v>
      </c>
      <c r="P1584">
        <f>WEEKDAY(tbl_salesdata[[#This Row],[Order Date]],2)</f>
        <v>4</v>
      </c>
      <c r="Q1584" t="str">
        <f>TEXT(tbl_salesdata[[#This Row],[Order Date]],"dddd")</f>
        <v>Thursday</v>
      </c>
      <c r="R1584" t="str">
        <f>IF(tbl_salesdata[[#This Row],[Weekdaynum]]&gt;5,"Yes","No")</f>
        <v>No</v>
      </c>
    </row>
    <row r="1585" spans="1:18" hidden="1" x14ac:dyDescent="0.35">
      <c r="A1585">
        <v>980124938</v>
      </c>
      <c r="B1585" s="3">
        <v>43280</v>
      </c>
      <c r="C1585" s="3">
        <v>43285</v>
      </c>
      <c r="D1585" t="s">
        <v>37</v>
      </c>
      <c r="E1585" t="s">
        <v>38</v>
      </c>
      <c r="F1585" t="s">
        <v>30</v>
      </c>
      <c r="G1585" t="s">
        <v>14</v>
      </c>
      <c r="H1585" t="s">
        <v>19</v>
      </c>
      <c r="I1585" s="9">
        <v>9605</v>
      </c>
      <c r="J1585" s="9">
        <v>81.73</v>
      </c>
      <c r="K1585" s="9">
        <v>56.67</v>
      </c>
      <c r="L1585" s="9">
        <f>tbl_salesdata[[#This Row],[Units Sold]]*tbl_salesdata[[#This Row],[Unit Cost]]</f>
        <v>544315.35</v>
      </c>
      <c r="M1585" s="9">
        <f>tbl_salesdata[[#This Row],[Units Sold]]*tbl_salesdata[[#This Row],[Unit Price]]</f>
        <v>785016.65</v>
      </c>
      <c r="N1585" s="9">
        <f>tbl_salesdata[[#This Row],[Total Sales]]-tbl_salesdata[[#This Row],[Total Cost]]</f>
        <v>240701.30000000005</v>
      </c>
      <c r="O1585">
        <f>tbl_salesdata[[#This Row],[Ship Date]]-tbl_salesdata[[#This Row],[Order Date]]</f>
        <v>5</v>
      </c>
      <c r="P1585">
        <f>WEEKDAY(tbl_salesdata[[#This Row],[Order Date]],2)</f>
        <v>5</v>
      </c>
      <c r="Q1585" t="str">
        <f>TEXT(tbl_salesdata[[#This Row],[Order Date]],"dddd")</f>
        <v>Friday</v>
      </c>
      <c r="R1585" t="str">
        <f>IF(tbl_salesdata[[#This Row],[Weekdaynum]]&gt;5,"Yes","No")</f>
        <v>No</v>
      </c>
    </row>
    <row r="1586" spans="1:18" x14ac:dyDescent="0.35">
      <c r="A1586">
        <v>324775445</v>
      </c>
      <c r="B1586" s="3">
        <v>42224</v>
      </c>
      <c r="C1586" s="3">
        <v>42227</v>
      </c>
      <c r="D1586" t="s">
        <v>28</v>
      </c>
      <c r="E1586" t="s">
        <v>29</v>
      </c>
      <c r="F1586" t="s">
        <v>25</v>
      </c>
      <c r="G1586" t="s">
        <v>14</v>
      </c>
      <c r="H1586" t="s">
        <v>19</v>
      </c>
      <c r="I1586" s="9">
        <v>7126</v>
      </c>
      <c r="J1586" s="9">
        <v>205.7</v>
      </c>
      <c r="K1586" s="9">
        <v>117.11</v>
      </c>
      <c r="L1586" s="9">
        <f>tbl_salesdata[[#This Row],[Units Sold]]*tbl_salesdata[[#This Row],[Unit Cost]]</f>
        <v>834525.86</v>
      </c>
      <c r="M1586" s="9">
        <f>tbl_salesdata[[#This Row],[Units Sold]]*tbl_salesdata[[#This Row],[Unit Price]]</f>
        <v>1465818.2</v>
      </c>
      <c r="N1586" s="9">
        <f>tbl_salesdata[[#This Row],[Total Sales]]-tbl_salesdata[[#This Row],[Total Cost]]</f>
        <v>631292.34</v>
      </c>
      <c r="O1586">
        <f>tbl_salesdata[[#This Row],[Ship Date]]-tbl_salesdata[[#This Row],[Order Date]]</f>
        <v>3</v>
      </c>
      <c r="P1586">
        <f>WEEKDAY(tbl_salesdata[[#This Row],[Order Date]],2)</f>
        <v>6</v>
      </c>
      <c r="Q1586" t="str">
        <f>TEXT(tbl_salesdata[[#This Row],[Order Date]],"dddd")</f>
        <v>Saturday</v>
      </c>
      <c r="R1586" t="str">
        <f>IF(tbl_salesdata[[#This Row],[Weekdaynum]]&gt;5,"Yes","No")</f>
        <v>Yes</v>
      </c>
    </row>
    <row r="1587" spans="1:18" hidden="1" x14ac:dyDescent="0.35">
      <c r="A1587">
        <v>124126040</v>
      </c>
      <c r="B1587" s="3">
        <v>43268</v>
      </c>
      <c r="C1587" s="3">
        <v>43277</v>
      </c>
      <c r="D1587" t="s">
        <v>192</v>
      </c>
      <c r="E1587" t="s">
        <v>32</v>
      </c>
      <c r="F1587" t="s">
        <v>33</v>
      </c>
      <c r="G1587" t="s">
        <v>18</v>
      </c>
      <c r="H1587" t="s">
        <v>34</v>
      </c>
      <c r="I1587" s="9">
        <v>509</v>
      </c>
      <c r="J1587" s="9">
        <v>109.28</v>
      </c>
      <c r="K1587" s="9">
        <v>35.840000000000003</v>
      </c>
      <c r="L1587" s="9">
        <f>tbl_salesdata[[#This Row],[Units Sold]]*tbl_salesdata[[#This Row],[Unit Cost]]</f>
        <v>18242.560000000001</v>
      </c>
      <c r="M1587" s="9">
        <f>tbl_salesdata[[#This Row],[Units Sold]]*tbl_salesdata[[#This Row],[Unit Price]]</f>
        <v>55623.520000000004</v>
      </c>
      <c r="N1587" s="9">
        <f>tbl_salesdata[[#This Row],[Total Sales]]-tbl_salesdata[[#This Row],[Total Cost]]</f>
        <v>37380.960000000006</v>
      </c>
      <c r="O1587">
        <f>tbl_salesdata[[#This Row],[Ship Date]]-tbl_salesdata[[#This Row],[Order Date]]</f>
        <v>9</v>
      </c>
      <c r="P1587">
        <f>WEEKDAY(tbl_salesdata[[#This Row],[Order Date]],2)</f>
        <v>7</v>
      </c>
      <c r="Q1587" t="str">
        <f>TEXT(tbl_salesdata[[#This Row],[Order Date]],"dddd")</f>
        <v>Sunday</v>
      </c>
      <c r="R1587" t="str">
        <f>IF(tbl_salesdata[[#This Row],[Weekdaynum]]&gt;5,"Yes","No")</f>
        <v>Yes</v>
      </c>
    </row>
    <row r="1588" spans="1:18" hidden="1" x14ac:dyDescent="0.35">
      <c r="A1588">
        <v>323164403</v>
      </c>
      <c r="B1588" s="3">
        <v>43987</v>
      </c>
      <c r="C1588" s="3">
        <v>43996</v>
      </c>
      <c r="D1588" t="s">
        <v>114</v>
      </c>
      <c r="E1588" t="s">
        <v>38</v>
      </c>
      <c r="F1588" t="s">
        <v>22</v>
      </c>
      <c r="G1588" t="s">
        <v>14</v>
      </c>
      <c r="H1588" t="s">
        <v>34</v>
      </c>
      <c r="I1588" s="9">
        <v>383</v>
      </c>
      <c r="J1588" s="9">
        <v>47.45</v>
      </c>
      <c r="K1588" s="9">
        <v>31.79</v>
      </c>
      <c r="L1588" s="9">
        <f>tbl_salesdata[[#This Row],[Units Sold]]*tbl_salesdata[[#This Row],[Unit Cost]]</f>
        <v>12175.57</v>
      </c>
      <c r="M1588" s="9">
        <f>tbl_salesdata[[#This Row],[Units Sold]]*tbl_salesdata[[#This Row],[Unit Price]]</f>
        <v>18173.350000000002</v>
      </c>
      <c r="N1588" s="9">
        <f>tbl_salesdata[[#This Row],[Total Sales]]-tbl_salesdata[[#This Row],[Total Cost]]</f>
        <v>5997.7800000000025</v>
      </c>
      <c r="O1588">
        <f>tbl_salesdata[[#This Row],[Ship Date]]-tbl_salesdata[[#This Row],[Order Date]]</f>
        <v>9</v>
      </c>
      <c r="P1588">
        <f>WEEKDAY(tbl_salesdata[[#This Row],[Order Date]],2)</f>
        <v>5</v>
      </c>
      <c r="Q1588" t="str">
        <f>TEXT(tbl_salesdata[[#This Row],[Order Date]],"dddd")</f>
        <v>Friday</v>
      </c>
      <c r="R1588" t="str">
        <f>IF(tbl_salesdata[[#This Row],[Weekdaynum]]&gt;5,"Yes","No")</f>
        <v>No</v>
      </c>
    </row>
    <row r="1589" spans="1:18" hidden="1" x14ac:dyDescent="0.35">
      <c r="A1589">
        <v>725188910</v>
      </c>
      <c r="B1589" s="3">
        <v>43473</v>
      </c>
      <c r="C1589" s="3">
        <v>43474</v>
      </c>
      <c r="D1589" t="s">
        <v>46</v>
      </c>
      <c r="E1589" t="s">
        <v>29</v>
      </c>
      <c r="F1589" t="s">
        <v>25</v>
      </c>
      <c r="G1589" t="s">
        <v>14</v>
      </c>
      <c r="H1589" t="s">
        <v>26</v>
      </c>
      <c r="I1589" s="9">
        <v>8369</v>
      </c>
      <c r="J1589" s="9">
        <v>205.7</v>
      </c>
      <c r="K1589" s="9">
        <v>117.11</v>
      </c>
      <c r="L1589" s="9">
        <f>tbl_salesdata[[#This Row],[Units Sold]]*tbl_salesdata[[#This Row],[Unit Cost]]</f>
        <v>980093.59</v>
      </c>
      <c r="M1589" s="9">
        <f>tbl_salesdata[[#This Row],[Units Sold]]*tbl_salesdata[[#This Row],[Unit Price]]</f>
        <v>1721503.2999999998</v>
      </c>
      <c r="N1589" s="9">
        <f>tbl_salesdata[[#This Row],[Total Sales]]-tbl_salesdata[[#This Row],[Total Cost]]</f>
        <v>741409.70999999985</v>
      </c>
      <c r="O1589">
        <f>tbl_salesdata[[#This Row],[Ship Date]]-tbl_salesdata[[#This Row],[Order Date]]</f>
        <v>1</v>
      </c>
      <c r="P1589">
        <f>WEEKDAY(tbl_salesdata[[#This Row],[Order Date]],2)</f>
        <v>2</v>
      </c>
      <c r="Q1589" t="str">
        <f>TEXT(tbl_salesdata[[#This Row],[Order Date]],"dddd")</f>
        <v>Tuesday</v>
      </c>
      <c r="R1589" t="str">
        <f>IF(tbl_salesdata[[#This Row],[Weekdaynum]]&gt;5,"Yes","No")</f>
        <v>No</v>
      </c>
    </row>
    <row r="1590" spans="1:18" hidden="1" x14ac:dyDescent="0.35">
      <c r="A1590">
        <v>131810891</v>
      </c>
      <c r="B1590" s="3">
        <v>42303</v>
      </c>
      <c r="C1590" s="3">
        <v>42315</v>
      </c>
      <c r="D1590" t="s">
        <v>134</v>
      </c>
      <c r="E1590" t="s">
        <v>38</v>
      </c>
      <c r="F1590" t="s">
        <v>22</v>
      </c>
      <c r="G1590" t="s">
        <v>14</v>
      </c>
      <c r="H1590" t="s">
        <v>15</v>
      </c>
      <c r="I1590" s="9">
        <v>4627</v>
      </c>
      <c r="J1590" s="9">
        <v>47.45</v>
      </c>
      <c r="K1590" s="9">
        <v>31.79</v>
      </c>
      <c r="L1590" s="9">
        <f>tbl_salesdata[[#This Row],[Units Sold]]*tbl_salesdata[[#This Row],[Unit Cost]]</f>
        <v>147092.32999999999</v>
      </c>
      <c r="M1590" s="9">
        <f>tbl_salesdata[[#This Row],[Units Sold]]*tbl_salesdata[[#This Row],[Unit Price]]</f>
        <v>219551.15000000002</v>
      </c>
      <c r="N1590" s="9">
        <f>tbl_salesdata[[#This Row],[Total Sales]]-tbl_salesdata[[#This Row],[Total Cost]]</f>
        <v>72458.820000000036</v>
      </c>
      <c r="O1590">
        <f>tbl_salesdata[[#This Row],[Ship Date]]-tbl_salesdata[[#This Row],[Order Date]]</f>
        <v>12</v>
      </c>
      <c r="P1590">
        <f>WEEKDAY(tbl_salesdata[[#This Row],[Order Date]],2)</f>
        <v>1</v>
      </c>
      <c r="Q1590" t="str">
        <f>TEXT(tbl_salesdata[[#This Row],[Order Date]],"dddd")</f>
        <v>Monday</v>
      </c>
      <c r="R1590" t="str">
        <f>IF(tbl_salesdata[[#This Row],[Weekdaynum]]&gt;5,"Yes","No")</f>
        <v>No</v>
      </c>
    </row>
    <row r="1591" spans="1:18" hidden="1" x14ac:dyDescent="0.35">
      <c r="A1591">
        <v>114954173</v>
      </c>
      <c r="B1591" s="3">
        <v>44595</v>
      </c>
      <c r="C1591" s="3">
        <v>44609</v>
      </c>
      <c r="D1591" t="s">
        <v>117</v>
      </c>
      <c r="E1591" t="s">
        <v>21</v>
      </c>
      <c r="F1591" t="s">
        <v>56</v>
      </c>
      <c r="G1591" t="s">
        <v>18</v>
      </c>
      <c r="H1591" t="s">
        <v>19</v>
      </c>
      <c r="I1591" s="9">
        <v>6349</v>
      </c>
      <c r="J1591" s="9">
        <v>9.33</v>
      </c>
      <c r="K1591" s="9">
        <v>6.92</v>
      </c>
      <c r="L1591" s="9">
        <f>tbl_salesdata[[#This Row],[Units Sold]]*tbl_salesdata[[#This Row],[Unit Cost]]</f>
        <v>43935.08</v>
      </c>
      <c r="M1591" s="9">
        <f>tbl_salesdata[[#This Row],[Units Sold]]*tbl_salesdata[[#This Row],[Unit Price]]</f>
        <v>59236.17</v>
      </c>
      <c r="N1591" s="9">
        <f>tbl_salesdata[[#This Row],[Total Sales]]-tbl_salesdata[[#This Row],[Total Cost]]</f>
        <v>15301.089999999997</v>
      </c>
      <c r="O1591">
        <f>tbl_salesdata[[#This Row],[Ship Date]]-tbl_salesdata[[#This Row],[Order Date]]</f>
        <v>14</v>
      </c>
      <c r="P1591">
        <f>WEEKDAY(tbl_salesdata[[#This Row],[Order Date]],2)</f>
        <v>4</v>
      </c>
      <c r="Q1591" t="str">
        <f>TEXT(tbl_salesdata[[#This Row],[Order Date]],"dddd")</f>
        <v>Thursday</v>
      </c>
      <c r="R1591" t="str">
        <f>IF(tbl_salesdata[[#This Row],[Weekdaynum]]&gt;5,"Yes","No")</f>
        <v>No</v>
      </c>
    </row>
    <row r="1592" spans="1:18" hidden="1" x14ac:dyDescent="0.35">
      <c r="A1592">
        <v>966855084</v>
      </c>
      <c r="B1592" s="3">
        <v>42547</v>
      </c>
      <c r="C1592" s="3">
        <v>42554</v>
      </c>
      <c r="D1592" t="s">
        <v>36</v>
      </c>
      <c r="E1592" t="s">
        <v>29</v>
      </c>
      <c r="F1592" t="s">
        <v>30</v>
      </c>
      <c r="G1592" t="s">
        <v>14</v>
      </c>
      <c r="H1592" t="s">
        <v>19</v>
      </c>
      <c r="I1592" s="9">
        <v>2760</v>
      </c>
      <c r="J1592" s="9">
        <v>81.73</v>
      </c>
      <c r="K1592" s="9">
        <v>56.67</v>
      </c>
      <c r="L1592" s="9">
        <f>tbl_salesdata[[#This Row],[Units Sold]]*tbl_salesdata[[#This Row],[Unit Cost]]</f>
        <v>156409.20000000001</v>
      </c>
      <c r="M1592" s="9">
        <f>tbl_salesdata[[#This Row],[Units Sold]]*tbl_salesdata[[#This Row],[Unit Price]]</f>
        <v>225574.80000000002</v>
      </c>
      <c r="N1592" s="9">
        <f>tbl_salesdata[[#This Row],[Total Sales]]-tbl_salesdata[[#This Row],[Total Cost]]</f>
        <v>69165.600000000006</v>
      </c>
      <c r="O1592">
        <f>tbl_salesdata[[#This Row],[Ship Date]]-tbl_salesdata[[#This Row],[Order Date]]</f>
        <v>7</v>
      </c>
      <c r="P1592">
        <f>WEEKDAY(tbl_salesdata[[#This Row],[Order Date]],2)</f>
        <v>7</v>
      </c>
      <c r="Q1592" t="str">
        <f>TEXT(tbl_salesdata[[#This Row],[Order Date]],"dddd")</f>
        <v>Sunday</v>
      </c>
      <c r="R1592" t="str">
        <f>IF(tbl_salesdata[[#This Row],[Weekdaynum]]&gt;5,"Yes","No")</f>
        <v>Yes</v>
      </c>
    </row>
    <row r="1593" spans="1:18" x14ac:dyDescent="0.35">
      <c r="A1593">
        <v>747327220</v>
      </c>
      <c r="B1593" s="3">
        <v>43330</v>
      </c>
      <c r="C1593" s="3">
        <v>43351</v>
      </c>
      <c r="D1593" t="s">
        <v>214</v>
      </c>
      <c r="E1593" t="s">
        <v>21</v>
      </c>
      <c r="F1593" t="s">
        <v>17</v>
      </c>
      <c r="G1593" t="s">
        <v>14</v>
      </c>
      <c r="H1593" t="s">
        <v>34</v>
      </c>
      <c r="I1593" s="9">
        <v>9587</v>
      </c>
      <c r="J1593" s="9">
        <v>152.58000000000001</v>
      </c>
      <c r="K1593" s="9">
        <v>97.44</v>
      </c>
      <c r="L1593" s="9">
        <f>tbl_salesdata[[#This Row],[Units Sold]]*tbl_salesdata[[#This Row],[Unit Cost]]</f>
        <v>934157.28</v>
      </c>
      <c r="M1593" s="9">
        <f>tbl_salesdata[[#This Row],[Units Sold]]*tbl_salesdata[[#This Row],[Unit Price]]</f>
        <v>1462784.4600000002</v>
      </c>
      <c r="N1593" s="9">
        <f>tbl_salesdata[[#This Row],[Total Sales]]-tbl_salesdata[[#This Row],[Total Cost]]</f>
        <v>528627.18000000017</v>
      </c>
      <c r="O1593">
        <f>tbl_salesdata[[#This Row],[Ship Date]]-tbl_salesdata[[#This Row],[Order Date]]</f>
        <v>21</v>
      </c>
      <c r="P1593">
        <f>WEEKDAY(tbl_salesdata[[#This Row],[Order Date]],2)</f>
        <v>6</v>
      </c>
      <c r="Q1593" t="str">
        <f>TEXT(tbl_salesdata[[#This Row],[Order Date]],"dddd")</f>
        <v>Saturday</v>
      </c>
      <c r="R1593" t="str">
        <f>IF(tbl_salesdata[[#This Row],[Weekdaynum]]&gt;5,"Yes","No")</f>
        <v>Yes</v>
      </c>
    </row>
    <row r="1594" spans="1:18" hidden="1" x14ac:dyDescent="0.35">
      <c r="A1594">
        <v>947437608</v>
      </c>
      <c r="B1594" s="3">
        <v>42802</v>
      </c>
      <c r="C1594" s="3">
        <v>42807</v>
      </c>
      <c r="D1594" t="s">
        <v>92</v>
      </c>
      <c r="E1594" t="s">
        <v>32</v>
      </c>
      <c r="F1594" t="s">
        <v>13</v>
      </c>
      <c r="G1594" t="s">
        <v>14</v>
      </c>
      <c r="H1594" t="s">
        <v>26</v>
      </c>
      <c r="I1594" s="9">
        <v>6697</v>
      </c>
      <c r="J1594" s="9">
        <v>255.28</v>
      </c>
      <c r="K1594" s="9">
        <v>159.41999999999999</v>
      </c>
      <c r="L1594" s="9">
        <f>tbl_salesdata[[#This Row],[Units Sold]]*tbl_salesdata[[#This Row],[Unit Cost]]</f>
        <v>1067635.74</v>
      </c>
      <c r="M1594" s="9">
        <f>tbl_salesdata[[#This Row],[Units Sold]]*tbl_salesdata[[#This Row],[Unit Price]]</f>
        <v>1709610.16</v>
      </c>
      <c r="N1594" s="9">
        <f>tbl_salesdata[[#This Row],[Total Sales]]-tbl_salesdata[[#This Row],[Total Cost]]</f>
        <v>641974.41999999993</v>
      </c>
      <c r="O1594">
        <f>tbl_salesdata[[#This Row],[Ship Date]]-tbl_salesdata[[#This Row],[Order Date]]</f>
        <v>5</v>
      </c>
      <c r="P1594">
        <f>WEEKDAY(tbl_salesdata[[#This Row],[Order Date]],2)</f>
        <v>3</v>
      </c>
      <c r="Q1594" t="str">
        <f>TEXT(tbl_salesdata[[#This Row],[Order Date]],"dddd")</f>
        <v>Wednesday</v>
      </c>
      <c r="R1594" t="str">
        <f>IF(tbl_salesdata[[#This Row],[Weekdaynum]]&gt;5,"Yes","No")</f>
        <v>No</v>
      </c>
    </row>
    <row r="1595" spans="1:18" hidden="1" x14ac:dyDescent="0.35">
      <c r="A1595">
        <v>112154376</v>
      </c>
      <c r="B1595" s="3">
        <v>42529</v>
      </c>
      <c r="C1595" s="3">
        <v>42550</v>
      </c>
      <c r="D1595" t="s">
        <v>167</v>
      </c>
      <c r="E1595" t="s">
        <v>38</v>
      </c>
      <c r="F1595" t="s">
        <v>22</v>
      </c>
      <c r="G1595" t="s">
        <v>14</v>
      </c>
      <c r="H1595" t="s">
        <v>19</v>
      </c>
      <c r="I1595" s="9">
        <v>7827</v>
      </c>
      <c r="J1595" s="9">
        <v>47.45</v>
      </c>
      <c r="K1595" s="9">
        <v>31.79</v>
      </c>
      <c r="L1595" s="9">
        <f>tbl_salesdata[[#This Row],[Units Sold]]*tbl_salesdata[[#This Row],[Unit Cost]]</f>
        <v>248820.33</v>
      </c>
      <c r="M1595" s="9">
        <f>tbl_salesdata[[#This Row],[Units Sold]]*tbl_salesdata[[#This Row],[Unit Price]]</f>
        <v>371391.15</v>
      </c>
      <c r="N1595" s="9">
        <f>tbl_salesdata[[#This Row],[Total Sales]]-tbl_salesdata[[#This Row],[Total Cost]]</f>
        <v>122570.82000000004</v>
      </c>
      <c r="O1595">
        <f>tbl_salesdata[[#This Row],[Ship Date]]-tbl_salesdata[[#This Row],[Order Date]]</f>
        <v>21</v>
      </c>
      <c r="P1595">
        <f>WEEKDAY(tbl_salesdata[[#This Row],[Order Date]],2)</f>
        <v>3</v>
      </c>
      <c r="Q1595" t="str">
        <f>TEXT(tbl_salesdata[[#This Row],[Order Date]],"dddd")</f>
        <v>Wednesday</v>
      </c>
      <c r="R1595" t="str">
        <f>IF(tbl_salesdata[[#This Row],[Weekdaynum]]&gt;5,"Yes","No")</f>
        <v>No</v>
      </c>
    </row>
    <row r="1596" spans="1:18" hidden="1" x14ac:dyDescent="0.35">
      <c r="A1596">
        <v>217699086</v>
      </c>
      <c r="B1596" s="3">
        <v>43459</v>
      </c>
      <c r="C1596" s="3">
        <v>43474</v>
      </c>
      <c r="D1596" t="s">
        <v>81</v>
      </c>
      <c r="E1596" t="s">
        <v>32</v>
      </c>
      <c r="F1596" t="s">
        <v>76</v>
      </c>
      <c r="G1596" t="s">
        <v>18</v>
      </c>
      <c r="H1596" t="s">
        <v>15</v>
      </c>
      <c r="I1596" s="9">
        <v>852</v>
      </c>
      <c r="J1596" s="9">
        <v>668.27</v>
      </c>
      <c r="K1596" s="9">
        <v>502.54</v>
      </c>
      <c r="L1596" s="9">
        <f>tbl_salesdata[[#This Row],[Units Sold]]*tbl_salesdata[[#This Row],[Unit Cost]]</f>
        <v>428164.08</v>
      </c>
      <c r="M1596" s="9">
        <f>tbl_salesdata[[#This Row],[Units Sold]]*tbl_salesdata[[#This Row],[Unit Price]]</f>
        <v>569366.04</v>
      </c>
      <c r="N1596" s="9">
        <f>tbl_salesdata[[#This Row],[Total Sales]]-tbl_salesdata[[#This Row],[Total Cost]]</f>
        <v>141201.96000000002</v>
      </c>
      <c r="O1596">
        <f>tbl_salesdata[[#This Row],[Ship Date]]-tbl_salesdata[[#This Row],[Order Date]]</f>
        <v>15</v>
      </c>
      <c r="P1596">
        <f>WEEKDAY(tbl_salesdata[[#This Row],[Order Date]],2)</f>
        <v>2</v>
      </c>
      <c r="Q1596" t="str">
        <f>TEXT(tbl_salesdata[[#This Row],[Order Date]],"dddd")</f>
        <v>Tuesday</v>
      </c>
      <c r="R1596" t="str">
        <f>IF(tbl_salesdata[[#This Row],[Weekdaynum]]&gt;5,"Yes","No")</f>
        <v>No</v>
      </c>
    </row>
    <row r="1597" spans="1:18" x14ac:dyDescent="0.35">
      <c r="A1597">
        <v>636757123</v>
      </c>
      <c r="B1597" s="3">
        <v>42525</v>
      </c>
      <c r="C1597" s="3">
        <v>42529</v>
      </c>
      <c r="D1597" t="s">
        <v>177</v>
      </c>
      <c r="E1597" t="s">
        <v>24</v>
      </c>
      <c r="F1597" t="s">
        <v>68</v>
      </c>
      <c r="G1597" t="s">
        <v>18</v>
      </c>
      <c r="H1597" t="s">
        <v>26</v>
      </c>
      <c r="I1597" s="9">
        <v>9438</v>
      </c>
      <c r="J1597" s="9">
        <v>154.06</v>
      </c>
      <c r="K1597" s="9">
        <v>90.93</v>
      </c>
      <c r="L1597" s="9">
        <f>tbl_salesdata[[#This Row],[Units Sold]]*tbl_salesdata[[#This Row],[Unit Cost]]</f>
        <v>858197.34000000008</v>
      </c>
      <c r="M1597" s="9">
        <f>tbl_salesdata[[#This Row],[Units Sold]]*tbl_salesdata[[#This Row],[Unit Price]]</f>
        <v>1454018.28</v>
      </c>
      <c r="N1597" s="9">
        <f>tbl_salesdata[[#This Row],[Total Sales]]-tbl_salesdata[[#This Row],[Total Cost]]</f>
        <v>595820.93999999994</v>
      </c>
      <c r="O1597">
        <f>tbl_salesdata[[#This Row],[Ship Date]]-tbl_salesdata[[#This Row],[Order Date]]</f>
        <v>4</v>
      </c>
      <c r="P1597">
        <f>WEEKDAY(tbl_salesdata[[#This Row],[Order Date]],2)</f>
        <v>6</v>
      </c>
      <c r="Q1597" t="str">
        <f>TEXT(tbl_salesdata[[#This Row],[Order Date]],"dddd")</f>
        <v>Saturday</v>
      </c>
      <c r="R1597" t="str">
        <f>IF(tbl_salesdata[[#This Row],[Weekdaynum]]&gt;5,"Yes","No")</f>
        <v>Yes</v>
      </c>
    </row>
    <row r="1598" spans="1:18" hidden="1" x14ac:dyDescent="0.35">
      <c r="A1598">
        <v>946780145</v>
      </c>
      <c r="B1598" s="3">
        <v>42523</v>
      </c>
      <c r="C1598" s="3">
        <v>42541</v>
      </c>
      <c r="D1598" t="s">
        <v>106</v>
      </c>
      <c r="E1598" t="s">
        <v>38</v>
      </c>
      <c r="F1598" t="s">
        <v>25</v>
      </c>
      <c r="G1598" t="s">
        <v>14</v>
      </c>
      <c r="H1598" t="s">
        <v>19</v>
      </c>
      <c r="I1598" s="9">
        <v>2139</v>
      </c>
      <c r="J1598" s="9">
        <v>205.7</v>
      </c>
      <c r="K1598" s="9">
        <v>117.11</v>
      </c>
      <c r="L1598" s="9">
        <f>tbl_salesdata[[#This Row],[Units Sold]]*tbl_salesdata[[#This Row],[Unit Cost]]</f>
        <v>250498.29</v>
      </c>
      <c r="M1598" s="9">
        <f>tbl_salesdata[[#This Row],[Units Sold]]*tbl_salesdata[[#This Row],[Unit Price]]</f>
        <v>439992.3</v>
      </c>
      <c r="N1598" s="9">
        <f>tbl_salesdata[[#This Row],[Total Sales]]-tbl_salesdata[[#This Row],[Total Cost]]</f>
        <v>189494.00999999998</v>
      </c>
      <c r="O1598">
        <f>tbl_salesdata[[#This Row],[Ship Date]]-tbl_salesdata[[#This Row],[Order Date]]</f>
        <v>18</v>
      </c>
      <c r="P1598">
        <f>WEEKDAY(tbl_salesdata[[#This Row],[Order Date]],2)</f>
        <v>4</v>
      </c>
      <c r="Q1598" t="str">
        <f>TEXT(tbl_salesdata[[#This Row],[Order Date]],"dddd")</f>
        <v>Thursday</v>
      </c>
      <c r="R1598" t="str">
        <f>IF(tbl_salesdata[[#This Row],[Weekdaynum]]&gt;5,"Yes","No")</f>
        <v>No</v>
      </c>
    </row>
    <row r="1599" spans="1:18" x14ac:dyDescent="0.35">
      <c r="A1599">
        <v>113524663</v>
      </c>
      <c r="B1599" s="3">
        <v>44863</v>
      </c>
      <c r="C1599" s="3">
        <v>44864</v>
      </c>
      <c r="D1599" t="s">
        <v>95</v>
      </c>
      <c r="E1599" t="s">
        <v>21</v>
      </c>
      <c r="F1599" t="s">
        <v>42</v>
      </c>
      <c r="G1599" t="s">
        <v>14</v>
      </c>
      <c r="H1599" t="s">
        <v>26</v>
      </c>
      <c r="I1599" s="9">
        <v>3325</v>
      </c>
      <c r="J1599" s="9">
        <v>437.2</v>
      </c>
      <c r="K1599" s="9">
        <v>263.33</v>
      </c>
      <c r="L1599" s="9">
        <f>tbl_salesdata[[#This Row],[Units Sold]]*tbl_salesdata[[#This Row],[Unit Cost]]</f>
        <v>875572.25</v>
      </c>
      <c r="M1599" s="9">
        <f>tbl_salesdata[[#This Row],[Units Sold]]*tbl_salesdata[[#This Row],[Unit Price]]</f>
        <v>1453690</v>
      </c>
      <c r="N1599" s="9">
        <f>tbl_salesdata[[#This Row],[Total Sales]]-tbl_salesdata[[#This Row],[Total Cost]]</f>
        <v>578117.75</v>
      </c>
      <c r="O1599">
        <f>tbl_salesdata[[#This Row],[Ship Date]]-tbl_salesdata[[#This Row],[Order Date]]</f>
        <v>1</v>
      </c>
      <c r="P1599">
        <f>WEEKDAY(tbl_salesdata[[#This Row],[Order Date]],2)</f>
        <v>6</v>
      </c>
      <c r="Q1599" t="str">
        <f>TEXT(tbl_salesdata[[#This Row],[Order Date]],"dddd")</f>
        <v>Saturday</v>
      </c>
      <c r="R1599" t="str">
        <f>IF(tbl_salesdata[[#This Row],[Weekdaynum]]&gt;5,"Yes","No")</f>
        <v>Yes</v>
      </c>
    </row>
    <row r="1600" spans="1:18" x14ac:dyDescent="0.35">
      <c r="A1600">
        <v>982566821</v>
      </c>
      <c r="B1600" s="3">
        <v>44303</v>
      </c>
      <c r="C1600" s="3">
        <v>44314</v>
      </c>
      <c r="D1600" t="s">
        <v>152</v>
      </c>
      <c r="E1600" t="s">
        <v>21</v>
      </c>
      <c r="F1600" t="s">
        <v>40</v>
      </c>
      <c r="G1600" t="s">
        <v>14</v>
      </c>
      <c r="H1600" t="s">
        <v>15</v>
      </c>
      <c r="I1600" s="9">
        <v>2212</v>
      </c>
      <c r="J1600" s="9">
        <v>651.21</v>
      </c>
      <c r="K1600" s="9">
        <v>524.96</v>
      </c>
      <c r="L1600" s="9">
        <f>tbl_salesdata[[#This Row],[Units Sold]]*tbl_salesdata[[#This Row],[Unit Cost]]</f>
        <v>1161211.52</v>
      </c>
      <c r="M1600" s="9">
        <f>tbl_salesdata[[#This Row],[Units Sold]]*tbl_salesdata[[#This Row],[Unit Price]]</f>
        <v>1440476.52</v>
      </c>
      <c r="N1600" s="9">
        <f>tbl_salesdata[[#This Row],[Total Sales]]-tbl_salesdata[[#This Row],[Total Cost]]</f>
        <v>279265</v>
      </c>
      <c r="O1600">
        <f>tbl_salesdata[[#This Row],[Ship Date]]-tbl_salesdata[[#This Row],[Order Date]]</f>
        <v>11</v>
      </c>
      <c r="P1600">
        <f>WEEKDAY(tbl_salesdata[[#This Row],[Order Date]],2)</f>
        <v>6</v>
      </c>
      <c r="Q1600" t="str">
        <f>TEXT(tbl_salesdata[[#This Row],[Order Date]],"dddd")</f>
        <v>Saturday</v>
      </c>
      <c r="R1600" t="str">
        <f>IF(tbl_salesdata[[#This Row],[Weekdaynum]]&gt;5,"Yes","No")</f>
        <v>Yes</v>
      </c>
    </row>
    <row r="1601" spans="1:18" hidden="1" x14ac:dyDescent="0.35">
      <c r="A1601">
        <v>251738250</v>
      </c>
      <c r="B1601" s="3">
        <v>44410</v>
      </c>
      <c r="C1601" s="3">
        <v>44416</v>
      </c>
      <c r="D1601" t="s">
        <v>82</v>
      </c>
      <c r="E1601" t="s">
        <v>32</v>
      </c>
      <c r="F1601" t="s">
        <v>68</v>
      </c>
      <c r="G1601" t="s">
        <v>18</v>
      </c>
      <c r="H1601" t="s">
        <v>26</v>
      </c>
      <c r="I1601" s="9">
        <v>3797</v>
      </c>
      <c r="J1601" s="9">
        <v>154.06</v>
      </c>
      <c r="K1601" s="9">
        <v>90.93</v>
      </c>
      <c r="L1601" s="9">
        <f>tbl_salesdata[[#This Row],[Units Sold]]*tbl_salesdata[[#This Row],[Unit Cost]]</f>
        <v>345261.21</v>
      </c>
      <c r="M1601" s="9">
        <f>tbl_salesdata[[#This Row],[Units Sold]]*tbl_salesdata[[#This Row],[Unit Price]]</f>
        <v>584965.82000000007</v>
      </c>
      <c r="N1601" s="9">
        <f>tbl_salesdata[[#This Row],[Total Sales]]-tbl_salesdata[[#This Row],[Total Cost]]</f>
        <v>239704.61000000004</v>
      </c>
      <c r="O1601">
        <f>tbl_salesdata[[#This Row],[Ship Date]]-tbl_salesdata[[#This Row],[Order Date]]</f>
        <v>6</v>
      </c>
      <c r="P1601">
        <f>WEEKDAY(tbl_salesdata[[#This Row],[Order Date]],2)</f>
        <v>1</v>
      </c>
      <c r="Q1601" t="str">
        <f>TEXT(tbl_salesdata[[#This Row],[Order Date]],"dddd")</f>
        <v>Monday</v>
      </c>
      <c r="R1601" t="str">
        <f>IF(tbl_salesdata[[#This Row],[Weekdaynum]]&gt;5,"Yes","No")</f>
        <v>No</v>
      </c>
    </row>
    <row r="1602" spans="1:18" hidden="1" x14ac:dyDescent="0.35">
      <c r="A1602">
        <v>382963502</v>
      </c>
      <c r="B1602" s="3">
        <v>44130</v>
      </c>
      <c r="C1602" s="3">
        <v>44145</v>
      </c>
      <c r="D1602" t="s">
        <v>166</v>
      </c>
      <c r="E1602" t="s">
        <v>38</v>
      </c>
      <c r="F1602" t="s">
        <v>47</v>
      </c>
      <c r="G1602" t="s">
        <v>14</v>
      </c>
      <c r="H1602" t="s">
        <v>15</v>
      </c>
      <c r="I1602" s="9">
        <v>6265</v>
      </c>
      <c r="J1602" s="9">
        <v>421.89</v>
      </c>
      <c r="K1602" s="9">
        <v>364.69</v>
      </c>
      <c r="L1602" s="9">
        <f>tbl_salesdata[[#This Row],[Units Sold]]*tbl_salesdata[[#This Row],[Unit Cost]]</f>
        <v>2284782.85</v>
      </c>
      <c r="M1602" s="9">
        <f>tbl_salesdata[[#This Row],[Units Sold]]*tbl_salesdata[[#This Row],[Unit Price]]</f>
        <v>2643140.85</v>
      </c>
      <c r="N1602" s="9">
        <f>tbl_salesdata[[#This Row],[Total Sales]]-tbl_salesdata[[#This Row],[Total Cost]]</f>
        <v>358358</v>
      </c>
      <c r="O1602">
        <f>tbl_salesdata[[#This Row],[Ship Date]]-tbl_salesdata[[#This Row],[Order Date]]</f>
        <v>15</v>
      </c>
      <c r="P1602">
        <f>WEEKDAY(tbl_salesdata[[#This Row],[Order Date]],2)</f>
        <v>1</v>
      </c>
      <c r="Q1602" t="str">
        <f>TEXT(tbl_salesdata[[#This Row],[Order Date]],"dddd")</f>
        <v>Monday</v>
      </c>
      <c r="R1602" t="str">
        <f>IF(tbl_salesdata[[#This Row],[Weekdaynum]]&gt;5,"Yes","No")</f>
        <v>No</v>
      </c>
    </row>
    <row r="1603" spans="1:18" hidden="1" x14ac:dyDescent="0.35">
      <c r="A1603">
        <v>238170993</v>
      </c>
      <c r="B1603" s="3">
        <v>44187</v>
      </c>
      <c r="C1603" s="3">
        <v>44189</v>
      </c>
      <c r="D1603" t="s">
        <v>125</v>
      </c>
      <c r="E1603" t="s">
        <v>21</v>
      </c>
      <c r="F1603" t="s">
        <v>22</v>
      </c>
      <c r="G1603" t="s">
        <v>18</v>
      </c>
      <c r="H1603" t="s">
        <v>26</v>
      </c>
      <c r="I1603" s="9">
        <v>8944</v>
      </c>
      <c r="J1603" s="9">
        <v>47.45</v>
      </c>
      <c r="K1603" s="9">
        <v>31.79</v>
      </c>
      <c r="L1603" s="9">
        <f>tbl_salesdata[[#This Row],[Units Sold]]*tbl_salesdata[[#This Row],[Unit Cost]]</f>
        <v>284329.76</v>
      </c>
      <c r="M1603" s="9">
        <f>tbl_salesdata[[#This Row],[Units Sold]]*tbl_salesdata[[#This Row],[Unit Price]]</f>
        <v>424392.80000000005</v>
      </c>
      <c r="N1603" s="9">
        <f>tbl_salesdata[[#This Row],[Total Sales]]-tbl_salesdata[[#This Row],[Total Cost]]</f>
        <v>140063.04000000004</v>
      </c>
      <c r="O1603">
        <f>tbl_salesdata[[#This Row],[Ship Date]]-tbl_salesdata[[#This Row],[Order Date]]</f>
        <v>2</v>
      </c>
      <c r="P1603">
        <f>WEEKDAY(tbl_salesdata[[#This Row],[Order Date]],2)</f>
        <v>2</v>
      </c>
      <c r="Q1603" t="str">
        <f>TEXT(tbl_salesdata[[#This Row],[Order Date]],"dddd")</f>
        <v>Tuesday</v>
      </c>
      <c r="R1603" t="str">
        <f>IF(tbl_salesdata[[#This Row],[Weekdaynum]]&gt;5,"Yes","No")</f>
        <v>No</v>
      </c>
    </row>
    <row r="1604" spans="1:18" hidden="1" x14ac:dyDescent="0.35">
      <c r="A1604">
        <v>953347051</v>
      </c>
      <c r="B1604" s="3">
        <v>42069</v>
      </c>
      <c r="C1604" s="3">
        <v>42090</v>
      </c>
      <c r="D1604" t="s">
        <v>147</v>
      </c>
      <c r="E1604" t="s">
        <v>38</v>
      </c>
      <c r="F1604" t="s">
        <v>13</v>
      </c>
      <c r="G1604" t="s">
        <v>18</v>
      </c>
      <c r="H1604" t="s">
        <v>15</v>
      </c>
      <c r="I1604" s="9">
        <v>5433</v>
      </c>
      <c r="J1604" s="9">
        <v>255.28</v>
      </c>
      <c r="K1604" s="9">
        <v>159.41999999999999</v>
      </c>
      <c r="L1604" s="9">
        <f>tbl_salesdata[[#This Row],[Units Sold]]*tbl_salesdata[[#This Row],[Unit Cost]]</f>
        <v>866128.86</v>
      </c>
      <c r="M1604" s="9">
        <f>tbl_salesdata[[#This Row],[Units Sold]]*tbl_salesdata[[#This Row],[Unit Price]]</f>
        <v>1386936.24</v>
      </c>
      <c r="N1604" s="9">
        <f>tbl_salesdata[[#This Row],[Total Sales]]-tbl_salesdata[[#This Row],[Total Cost]]</f>
        <v>520807.38</v>
      </c>
      <c r="O1604">
        <f>tbl_salesdata[[#This Row],[Ship Date]]-tbl_salesdata[[#This Row],[Order Date]]</f>
        <v>21</v>
      </c>
      <c r="P1604">
        <f>WEEKDAY(tbl_salesdata[[#This Row],[Order Date]],2)</f>
        <v>5</v>
      </c>
      <c r="Q1604" t="str">
        <f>TEXT(tbl_salesdata[[#This Row],[Order Date]],"dddd")</f>
        <v>Friday</v>
      </c>
      <c r="R1604" t="str">
        <f>IF(tbl_salesdata[[#This Row],[Weekdaynum]]&gt;5,"Yes","No")</f>
        <v>No</v>
      </c>
    </row>
    <row r="1605" spans="1:18" hidden="1" x14ac:dyDescent="0.35">
      <c r="A1605">
        <v>134790503</v>
      </c>
      <c r="B1605" s="3">
        <v>43923</v>
      </c>
      <c r="C1605" s="3">
        <v>43934</v>
      </c>
      <c r="D1605" t="s">
        <v>178</v>
      </c>
      <c r="E1605" t="s">
        <v>21</v>
      </c>
      <c r="F1605" t="s">
        <v>33</v>
      </c>
      <c r="G1605" t="s">
        <v>14</v>
      </c>
      <c r="H1605" t="s">
        <v>15</v>
      </c>
      <c r="I1605" s="9">
        <v>6360</v>
      </c>
      <c r="J1605" s="9">
        <v>109.28</v>
      </c>
      <c r="K1605" s="9">
        <v>35.840000000000003</v>
      </c>
      <c r="L1605" s="9">
        <f>tbl_salesdata[[#This Row],[Units Sold]]*tbl_salesdata[[#This Row],[Unit Cost]]</f>
        <v>227942.40000000002</v>
      </c>
      <c r="M1605" s="9">
        <f>tbl_salesdata[[#This Row],[Units Sold]]*tbl_salesdata[[#This Row],[Unit Price]]</f>
        <v>695020.8</v>
      </c>
      <c r="N1605" s="9">
        <f>tbl_salesdata[[#This Row],[Total Sales]]-tbl_salesdata[[#This Row],[Total Cost]]</f>
        <v>467078.40000000002</v>
      </c>
      <c r="O1605">
        <f>tbl_salesdata[[#This Row],[Ship Date]]-tbl_salesdata[[#This Row],[Order Date]]</f>
        <v>11</v>
      </c>
      <c r="P1605">
        <f>WEEKDAY(tbl_salesdata[[#This Row],[Order Date]],2)</f>
        <v>4</v>
      </c>
      <c r="Q1605" t="str">
        <f>TEXT(tbl_salesdata[[#This Row],[Order Date]],"dddd")</f>
        <v>Thursday</v>
      </c>
      <c r="R1605" t="str">
        <f>IF(tbl_salesdata[[#This Row],[Weekdaynum]]&gt;5,"Yes","No")</f>
        <v>No</v>
      </c>
    </row>
    <row r="1606" spans="1:18" x14ac:dyDescent="0.35">
      <c r="A1606">
        <v>804132115</v>
      </c>
      <c r="B1606" s="3">
        <v>44114</v>
      </c>
      <c r="C1606" s="3">
        <v>44134</v>
      </c>
      <c r="D1606" t="s">
        <v>97</v>
      </c>
      <c r="E1606" t="s">
        <v>29</v>
      </c>
      <c r="F1606" t="s">
        <v>17</v>
      </c>
      <c r="G1606" t="s">
        <v>14</v>
      </c>
      <c r="H1606" t="s">
        <v>19</v>
      </c>
      <c r="I1606" s="9">
        <v>9417</v>
      </c>
      <c r="J1606" s="9">
        <v>152.58000000000001</v>
      </c>
      <c r="K1606" s="9">
        <v>97.44</v>
      </c>
      <c r="L1606" s="9">
        <f>tbl_salesdata[[#This Row],[Units Sold]]*tbl_salesdata[[#This Row],[Unit Cost]]</f>
        <v>917592.48</v>
      </c>
      <c r="M1606" s="9">
        <f>tbl_salesdata[[#This Row],[Units Sold]]*tbl_salesdata[[#This Row],[Unit Price]]</f>
        <v>1436845.86</v>
      </c>
      <c r="N1606" s="9">
        <f>tbl_salesdata[[#This Row],[Total Sales]]-tbl_salesdata[[#This Row],[Total Cost]]</f>
        <v>519253.38000000012</v>
      </c>
      <c r="O1606">
        <f>tbl_salesdata[[#This Row],[Ship Date]]-tbl_salesdata[[#This Row],[Order Date]]</f>
        <v>20</v>
      </c>
      <c r="P1606">
        <f>WEEKDAY(tbl_salesdata[[#This Row],[Order Date]],2)</f>
        <v>6</v>
      </c>
      <c r="Q1606" t="str">
        <f>TEXT(tbl_salesdata[[#This Row],[Order Date]],"dddd")</f>
        <v>Saturday</v>
      </c>
      <c r="R1606" t="str">
        <f>IF(tbl_salesdata[[#This Row],[Weekdaynum]]&gt;5,"Yes","No")</f>
        <v>Yes</v>
      </c>
    </row>
    <row r="1607" spans="1:18" hidden="1" x14ac:dyDescent="0.35">
      <c r="A1607">
        <v>873237407</v>
      </c>
      <c r="B1607" s="3">
        <v>42698</v>
      </c>
      <c r="C1607" s="3">
        <v>42712</v>
      </c>
      <c r="D1607" t="s">
        <v>120</v>
      </c>
      <c r="E1607" t="s">
        <v>38</v>
      </c>
      <c r="F1607" t="s">
        <v>30</v>
      </c>
      <c r="G1607" t="s">
        <v>18</v>
      </c>
      <c r="H1607" t="s">
        <v>26</v>
      </c>
      <c r="I1607" s="9">
        <v>9209</v>
      </c>
      <c r="J1607" s="9">
        <v>81.73</v>
      </c>
      <c r="K1607" s="9">
        <v>56.67</v>
      </c>
      <c r="L1607" s="9">
        <f>tbl_salesdata[[#This Row],[Units Sold]]*tbl_salesdata[[#This Row],[Unit Cost]]</f>
        <v>521874.03</v>
      </c>
      <c r="M1607" s="9">
        <f>tbl_salesdata[[#This Row],[Units Sold]]*tbl_salesdata[[#This Row],[Unit Price]]</f>
        <v>752651.57000000007</v>
      </c>
      <c r="N1607" s="9">
        <f>tbl_salesdata[[#This Row],[Total Sales]]-tbl_salesdata[[#This Row],[Total Cost]]</f>
        <v>230777.54000000004</v>
      </c>
      <c r="O1607">
        <f>tbl_salesdata[[#This Row],[Ship Date]]-tbl_salesdata[[#This Row],[Order Date]]</f>
        <v>14</v>
      </c>
      <c r="P1607">
        <f>WEEKDAY(tbl_salesdata[[#This Row],[Order Date]],2)</f>
        <v>4</v>
      </c>
      <c r="Q1607" t="str">
        <f>TEXT(tbl_salesdata[[#This Row],[Order Date]],"dddd")</f>
        <v>Thursday</v>
      </c>
      <c r="R1607" t="str">
        <f>IF(tbl_salesdata[[#This Row],[Weekdaynum]]&gt;5,"Yes","No")</f>
        <v>No</v>
      </c>
    </row>
    <row r="1608" spans="1:18" hidden="1" x14ac:dyDescent="0.35">
      <c r="A1608">
        <v>244401013</v>
      </c>
      <c r="B1608" s="3">
        <v>42170</v>
      </c>
      <c r="C1608" s="3">
        <v>42183</v>
      </c>
      <c r="D1608" t="s">
        <v>124</v>
      </c>
      <c r="E1608" t="s">
        <v>38</v>
      </c>
      <c r="F1608" t="s">
        <v>76</v>
      </c>
      <c r="G1608" t="s">
        <v>18</v>
      </c>
      <c r="H1608" t="s">
        <v>19</v>
      </c>
      <c r="I1608" s="9">
        <v>2546</v>
      </c>
      <c r="J1608" s="9">
        <v>668.27</v>
      </c>
      <c r="K1608" s="9">
        <v>502.54</v>
      </c>
      <c r="L1608" s="9">
        <f>tbl_salesdata[[#This Row],[Units Sold]]*tbl_salesdata[[#This Row],[Unit Cost]]</f>
        <v>1279466.8400000001</v>
      </c>
      <c r="M1608" s="9">
        <f>tbl_salesdata[[#This Row],[Units Sold]]*tbl_salesdata[[#This Row],[Unit Price]]</f>
        <v>1701415.42</v>
      </c>
      <c r="N1608" s="9">
        <f>tbl_salesdata[[#This Row],[Total Sales]]-tbl_salesdata[[#This Row],[Total Cost]]</f>
        <v>421948.57999999984</v>
      </c>
      <c r="O1608">
        <f>tbl_salesdata[[#This Row],[Ship Date]]-tbl_salesdata[[#This Row],[Order Date]]</f>
        <v>13</v>
      </c>
      <c r="P1608">
        <f>WEEKDAY(tbl_salesdata[[#This Row],[Order Date]],2)</f>
        <v>1</v>
      </c>
      <c r="Q1608" t="str">
        <f>TEXT(tbl_salesdata[[#This Row],[Order Date]],"dddd")</f>
        <v>Monday</v>
      </c>
      <c r="R1608" t="str">
        <f>IF(tbl_salesdata[[#This Row],[Weekdaynum]]&gt;5,"Yes","No")</f>
        <v>No</v>
      </c>
    </row>
    <row r="1609" spans="1:18" hidden="1" x14ac:dyDescent="0.35">
      <c r="A1609">
        <v>910152328</v>
      </c>
      <c r="B1609" s="3">
        <v>43674</v>
      </c>
      <c r="C1609" s="3">
        <v>43687</v>
      </c>
      <c r="D1609" t="s">
        <v>139</v>
      </c>
      <c r="E1609" t="s">
        <v>51</v>
      </c>
      <c r="F1609" t="s">
        <v>25</v>
      </c>
      <c r="G1609" t="s">
        <v>14</v>
      </c>
      <c r="H1609" t="s">
        <v>19</v>
      </c>
      <c r="I1609" s="9">
        <v>3154</v>
      </c>
      <c r="J1609" s="9">
        <v>205.7</v>
      </c>
      <c r="K1609" s="9">
        <v>117.11</v>
      </c>
      <c r="L1609" s="9">
        <f>tbl_salesdata[[#This Row],[Units Sold]]*tbl_salesdata[[#This Row],[Unit Cost]]</f>
        <v>369364.94</v>
      </c>
      <c r="M1609" s="9">
        <f>tbl_salesdata[[#This Row],[Units Sold]]*tbl_salesdata[[#This Row],[Unit Price]]</f>
        <v>648777.79999999993</v>
      </c>
      <c r="N1609" s="9">
        <f>tbl_salesdata[[#This Row],[Total Sales]]-tbl_salesdata[[#This Row],[Total Cost]]</f>
        <v>279412.85999999993</v>
      </c>
      <c r="O1609">
        <f>tbl_salesdata[[#This Row],[Ship Date]]-tbl_salesdata[[#This Row],[Order Date]]</f>
        <v>13</v>
      </c>
      <c r="P1609">
        <f>WEEKDAY(tbl_salesdata[[#This Row],[Order Date]],2)</f>
        <v>7</v>
      </c>
      <c r="Q1609" t="str">
        <f>TEXT(tbl_salesdata[[#This Row],[Order Date]],"dddd")</f>
        <v>Sunday</v>
      </c>
      <c r="R1609" t="str">
        <f>IF(tbl_salesdata[[#This Row],[Weekdaynum]]&gt;5,"Yes","No")</f>
        <v>Yes</v>
      </c>
    </row>
    <row r="1610" spans="1:18" hidden="1" x14ac:dyDescent="0.35">
      <c r="A1610">
        <v>378352677</v>
      </c>
      <c r="B1610" s="3">
        <v>42729</v>
      </c>
      <c r="C1610" s="3">
        <v>42743</v>
      </c>
      <c r="D1610" t="s">
        <v>191</v>
      </c>
      <c r="E1610" t="s">
        <v>24</v>
      </c>
      <c r="F1610" t="s">
        <v>22</v>
      </c>
      <c r="G1610" t="s">
        <v>14</v>
      </c>
      <c r="H1610" t="s">
        <v>34</v>
      </c>
      <c r="I1610" s="9">
        <v>1820</v>
      </c>
      <c r="J1610" s="9">
        <v>47.45</v>
      </c>
      <c r="K1610" s="9">
        <v>31.79</v>
      </c>
      <c r="L1610" s="9">
        <f>tbl_salesdata[[#This Row],[Units Sold]]*tbl_salesdata[[#This Row],[Unit Cost]]</f>
        <v>57857.799999999996</v>
      </c>
      <c r="M1610" s="9">
        <f>tbl_salesdata[[#This Row],[Units Sold]]*tbl_salesdata[[#This Row],[Unit Price]]</f>
        <v>86359</v>
      </c>
      <c r="N1610" s="9">
        <f>tbl_salesdata[[#This Row],[Total Sales]]-tbl_salesdata[[#This Row],[Total Cost]]</f>
        <v>28501.200000000004</v>
      </c>
      <c r="O1610">
        <f>tbl_salesdata[[#This Row],[Ship Date]]-tbl_salesdata[[#This Row],[Order Date]]</f>
        <v>14</v>
      </c>
      <c r="P1610">
        <f>WEEKDAY(tbl_salesdata[[#This Row],[Order Date]],2)</f>
        <v>7</v>
      </c>
      <c r="Q1610" t="str">
        <f>TEXT(tbl_salesdata[[#This Row],[Order Date]],"dddd")</f>
        <v>Sunday</v>
      </c>
      <c r="R1610" t="str">
        <f>IF(tbl_salesdata[[#This Row],[Weekdaynum]]&gt;5,"Yes","No")</f>
        <v>Yes</v>
      </c>
    </row>
    <row r="1611" spans="1:18" hidden="1" x14ac:dyDescent="0.35">
      <c r="A1611">
        <v>727175891</v>
      </c>
      <c r="B1611" s="3">
        <v>43665</v>
      </c>
      <c r="C1611" s="3">
        <v>43672</v>
      </c>
      <c r="D1611" t="s">
        <v>178</v>
      </c>
      <c r="E1611" t="s">
        <v>21</v>
      </c>
      <c r="F1611" t="s">
        <v>47</v>
      </c>
      <c r="G1611" t="s">
        <v>18</v>
      </c>
      <c r="H1611" t="s">
        <v>34</v>
      </c>
      <c r="I1611" s="9">
        <v>6360</v>
      </c>
      <c r="J1611" s="9">
        <v>421.89</v>
      </c>
      <c r="K1611" s="9">
        <v>364.69</v>
      </c>
      <c r="L1611" s="9">
        <f>tbl_salesdata[[#This Row],[Units Sold]]*tbl_salesdata[[#This Row],[Unit Cost]]</f>
        <v>2319428.4</v>
      </c>
      <c r="M1611" s="9">
        <f>tbl_salesdata[[#This Row],[Units Sold]]*tbl_salesdata[[#This Row],[Unit Price]]</f>
        <v>2683220.4</v>
      </c>
      <c r="N1611" s="9">
        <f>tbl_salesdata[[#This Row],[Total Sales]]-tbl_salesdata[[#This Row],[Total Cost]]</f>
        <v>363792</v>
      </c>
      <c r="O1611">
        <f>tbl_salesdata[[#This Row],[Ship Date]]-tbl_salesdata[[#This Row],[Order Date]]</f>
        <v>7</v>
      </c>
      <c r="P1611">
        <f>WEEKDAY(tbl_salesdata[[#This Row],[Order Date]],2)</f>
        <v>5</v>
      </c>
      <c r="Q1611" t="str">
        <f>TEXT(tbl_salesdata[[#This Row],[Order Date]],"dddd")</f>
        <v>Friday</v>
      </c>
      <c r="R1611" t="str">
        <f>IF(tbl_salesdata[[#This Row],[Weekdaynum]]&gt;5,"Yes","No")</f>
        <v>No</v>
      </c>
    </row>
    <row r="1612" spans="1:18" hidden="1" x14ac:dyDescent="0.35">
      <c r="A1612">
        <v>955108296</v>
      </c>
      <c r="B1612" s="3">
        <v>43431</v>
      </c>
      <c r="C1612" s="3">
        <v>43451</v>
      </c>
      <c r="D1612" t="s">
        <v>147</v>
      </c>
      <c r="E1612" t="s">
        <v>38</v>
      </c>
      <c r="F1612" t="s">
        <v>76</v>
      </c>
      <c r="G1612" t="s">
        <v>18</v>
      </c>
      <c r="H1612" t="s">
        <v>15</v>
      </c>
      <c r="I1612" s="9">
        <v>6624</v>
      </c>
      <c r="J1612" s="9">
        <v>668.27</v>
      </c>
      <c r="K1612" s="9">
        <v>502.54</v>
      </c>
      <c r="L1612" s="9">
        <f>tbl_salesdata[[#This Row],[Units Sold]]*tbl_salesdata[[#This Row],[Unit Cost]]</f>
        <v>3328824.96</v>
      </c>
      <c r="M1612" s="9">
        <f>tbl_salesdata[[#This Row],[Units Sold]]*tbl_salesdata[[#This Row],[Unit Price]]</f>
        <v>4426620.4799999995</v>
      </c>
      <c r="N1612" s="9">
        <f>tbl_salesdata[[#This Row],[Total Sales]]-tbl_salesdata[[#This Row],[Total Cost]]</f>
        <v>1097795.5199999996</v>
      </c>
      <c r="O1612">
        <f>tbl_salesdata[[#This Row],[Ship Date]]-tbl_salesdata[[#This Row],[Order Date]]</f>
        <v>20</v>
      </c>
      <c r="P1612">
        <f>WEEKDAY(tbl_salesdata[[#This Row],[Order Date]],2)</f>
        <v>2</v>
      </c>
      <c r="Q1612" t="str">
        <f>TEXT(tbl_salesdata[[#This Row],[Order Date]],"dddd")</f>
        <v>Tuesday</v>
      </c>
      <c r="R1612" t="str">
        <f>IF(tbl_salesdata[[#This Row],[Weekdaynum]]&gt;5,"Yes","No")</f>
        <v>No</v>
      </c>
    </row>
    <row r="1613" spans="1:18" hidden="1" x14ac:dyDescent="0.35">
      <c r="A1613">
        <v>130948722</v>
      </c>
      <c r="B1613" s="3">
        <v>43406</v>
      </c>
      <c r="C1613" s="3">
        <v>43419</v>
      </c>
      <c r="D1613" t="s">
        <v>89</v>
      </c>
      <c r="E1613" t="s">
        <v>38</v>
      </c>
      <c r="F1613" t="s">
        <v>33</v>
      </c>
      <c r="G1613" t="s">
        <v>18</v>
      </c>
      <c r="H1613" t="s">
        <v>26</v>
      </c>
      <c r="I1613" s="9">
        <v>9492</v>
      </c>
      <c r="J1613" s="9">
        <v>109.28</v>
      </c>
      <c r="K1613" s="9">
        <v>35.840000000000003</v>
      </c>
      <c r="L1613" s="9">
        <f>tbl_salesdata[[#This Row],[Units Sold]]*tbl_salesdata[[#This Row],[Unit Cost]]</f>
        <v>340193.28000000003</v>
      </c>
      <c r="M1613" s="9">
        <f>tbl_salesdata[[#This Row],[Units Sold]]*tbl_salesdata[[#This Row],[Unit Price]]</f>
        <v>1037285.76</v>
      </c>
      <c r="N1613" s="9">
        <f>tbl_salesdata[[#This Row],[Total Sales]]-tbl_salesdata[[#This Row],[Total Cost]]</f>
        <v>697092.48</v>
      </c>
      <c r="O1613">
        <f>tbl_salesdata[[#This Row],[Ship Date]]-tbl_salesdata[[#This Row],[Order Date]]</f>
        <v>13</v>
      </c>
      <c r="P1613">
        <f>WEEKDAY(tbl_salesdata[[#This Row],[Order Date]],2)</f>
        <v>5</v>
      </c>
      <c r="Q1613" t="str">
        <f>TEXT(tbl_salesdata[[#This Row],[Order Date]],"dddd")</f>
        <v>Friday</v>
      </c>
      <c r="R1613" t="str">
        <f>IF(tbl_salesdata[[#This Row],[Weekdaynum]]&gt;5,"Yes","No")</f>
        <v>No</v>
      </c>
    </row>
    <row r="1614" spans="1:18" x14ac:dyDescent="0.35">
      <c r="A1614">
        <v>441266143</v>
      </c>
      <c r="B1614" s="3">
        <v>42133</v>
      </c>
      <c r="C1614" s="3">
        <v>42148</v>
      </c>
      <c r="D1614" t="s">
        <v>126</v>
      </c>
      <c r="E1614" t="s">
        <v>24</v>
      </c>
      <c r="F1614" t="s">
        <v>68</v>
      </c>
      <c r="G1614" t="s">
        <v>14</v>
      </c>
      <c r="H1614" t="s">
        <v>26</v>
      </c>
      <c r="I1614" s="9">
        <v>9312</v>
      </c>
      <c r="J1614" s="9">
        <v>154.06</v>
      </c>
      <c r="K1614" s="9">
        <v>90.93</v>
      </c>
      <c r="L1614" s="9">
        <f>tbl_salesdata[[#This Row],[Units Sold]]*tbl_salesdata[[#This Row],[Unit Cost]]</f>
        <v>846740.16</v>
      </c>
      <c r="M1614" s="9">
        <f>tbl_salesdata[[#This Row],[Units Sold]]*tbl_salesdata[[#This Row],[Unit Price]]</f>
        <v>1434606.72</v>
      </c>
      <c r="N1614" s="9">
        <f>tbl_salesdata[[#This Row],[Total Sales]]-tbl_salesdata[[#This Row],[Total Cost]]</f>
        <v>587866.55999999994</v>
      </c>
      <c r="O1614">
        <f>tbl_salesdata[[#This Row],[Ship Date]]-tbl_salesdata[[#This Row],[Order Date]]</f>
        <v>15</v>
      </c>
      <c r="P1614">
        <f>WEEKDAY(tbl_salesdata[[#This Row],[Order Date]],2)</f>
        <v>6</v>
      </c>
      <c r="Q1614" t="str">
        <f>TEXT(tbl_salesdata[[#This Row],[Order Date]],"dddd")</f>
        <v>Saturday</v>
      </c>
      <c r="R1614" t="str">
        <f>IF(tbl_salesdata[[#This Row],[Weekdaynum]]&gt;5,"Yes","No")</f>
        <v>Yes</v>
      </c>
    </row>
    <row r="1615" spans="1:18" hidden="1" x14ac:dyDescent="0.35">
      <c r="A1615">
        <v>953111445</v>
      </c>
      <c r="B1615" s="3">
        <v>42865</v>
      </c>
      <c r="C1615" s="3">
        <v>42883</v>
      </c>
      <c r="D1615" t="s">
        <v>194</v>
      </c>
      <c r="E1615" t="s">
        <v>32</v>
      </c>
      <c r="F1615" t="s">
        <v>76</v>
      </c>
      <c r="G1615" t="s">
        <v>18</v>
      </c>
      <c r="H1615" t="s">
        <v>34</v>
      </c>
      <c r="I1615" s="9">
        <v>5712</v>
      </c>
      <c r="J1615" s="9">
        <v>668.27</v>
      </c>
      <c r="K1615" s="9">
        <v>502.54</v>
      </c>
      <c r="L1615" s="9">
        <f>tbl_salesdata[[#This Row],[Units Sold]]*tbl_salesdata[[#This Row],[Unit Cost]]</f>
        <v>2870508.48</v>
      </c>
      <c r="M1615" s="9">
        <f>tbl_salesdata[[#This Row],[Units Sold]]*tbl_salesdata[[#This Row],[Unit Price]]</f>
        <v>3817158.2399999998</v>
      </c>
      <c r="N1615" s="9">
        <f>tbl_salesdata[[#This Row],[Total Sales]]-tbl_salesdata[[#This Row],[Total Cost]]</f>
        <v>946649.75999999978</v>
      </c>
      <c r="O1615">
        <f>tbl_salesdata[[#This Row],[Ship Date]]-tbl_salesdata[[#This Row],[Order Date]]</f>
        <v>18</v>
      </c>
      <c r="P1615">
        <f>WEEKDAY(tbl_salesdata[[#This Row],[Order Date]],2)</f>
        <v>3</v>
      </c>
      <c r="Q1615" t="str">
        <f>TEXT(tbl_salesdata[[#This Row],[Order Date]],"dddd")</f>
        <v>Wednesday</v>
      </c>
      <c r="R1615" t="str">
        <f>IF(tbl_salesdata[[#This Row],[Weekdaynum]]&gt;5,"Yes","No")</f>
        <v>No</v>
      </c>
    </row>
    <row r="1616" spans="1:18" hidden="1" x14ac:dyDescent="0.35">
      <c r="A1616">
        <v>638593900</v>
      </c>
      <c r="B1616" s="3">
        <v>44130</v>
      </c>
      <c r="C1616" s="3">
        <v>44136</v>
      </c>
      <c r="D1616" t="s">
        <v>172</v>
      </c>
      <c r="E1616" t="s">
        <v>21</v>
      </c>
      <c r="F1616" t="s">
        <v>42</v>
      </c>
      <c r="G1616" t="s">
        <v>14</v>
      </c>
      <c r="H1616" t="s">
        <v>26</v>
      </c>
      <c r="I1616" s="9">
        <v>2981</v>
      </c>
      <c r="J1616" s="9">
        <v>437.2</v>
      </c>
      <c r="K1616" s="9">
        <v>263.33</v>
      </c>
      <c r="L1616" s="9">
        <f>tbl_salesdata[[#This Row],[Units Sold]]*tbl_salesdata[[#This Row],[Unit Cost]]</f>
        <v>784986.73</v>
      </c>
      <c r="M1616" s="9">
        <f>tbl_salesdata[[#This Row],[Units Sold]]*tbl_salesdata[[#This Row],[Unit Price]]</f>
        <v>1303293.2</v>
      </c>
      <c r="N1616" s="9">
        <f>tbl_salesdata[[#This Row],[Total Sales]]-tbl_salesdata[[#This Row],[Total Cost]]</f>
        <v>518306.47</v>
      </c>
      <c r="O1616">
        <f>tbl_salesdata[[#This Row],[Ship Date]]-tbl_salesdata[[#This Row],[Order Date]]</f>
        <v>6</v>
      </c>
      <c r="P1616">
        <f>WEEKDAY(tbl_salesdata[[#This Row],[Order Date]],2)</f>
        <v>1</v>
      </c>
      <c r="Q1616" t="str">
        <f>TEXT(tbl_salesdata[[#This Row],[Order Date]],"dddd")</f>
        <v>Monday</v>
      </c>
      <c r="R1616" t="str">
        <f>IF(tbl_salesdata[[#This Row],[Weekdaynum]]&gt;5,"Yes","No")</f>
        <v>No</v>
      </c>
    </row>
    <row r="1617" spans="1:18" x14ac:dyDescent="0.35">
      <c r="A1617">
        <v>169133937</v>
      </c>
      <c r="B1617" s="3">
        <v>43820</v>
      </c>
      <c r="C1617" s="3">
        <v>43827</v>
      </c>
      <c r="D1617" t="s">
        <v>108</v>
      </c>
      <c r="E1617" t="s">
        <v>12</v>
      </c>
      <c r="F1617" t="s">
        <v>17</v>
      </c>
      <c r="G1617" t="s">
        <v>14</v>
      </c>
      <c r="H1617" t="s">
        <v>34</v>
      </c>
      <c r="I1617" s="9">
        <v>9345</v>
      </c>
      <c r="J1617" s="9">
        <v>152.58000000000001</v>
      </c>
      <c r="K1617" s="9">
        <v>97.44</v>
      </c>
      <c r="L1617" s="9">
        <f>tbl_salesdata[[#This Row],[Units Sold]]*tbl_salesdata[[#This Row],[Unit Cost]]</f>
        <v>910576.79999999993</v>
      </c>
      <c r="M1617" s="9">
        <f>tbl_salesdata[[#This Row],[Units Sold]]*tbl_salesdata[[#This Row],[Unit Price]]</f>
        <v>1425860.1</v>
      </c>
      <c r="N1617" s="9">
        <f>tbl_salesdata[[#This Row],[Total Sales]]-tbl_salesdata[[#This Row],[Total Cost]]</f>
        <v>515283.30000000016</v>
      </c>
      <c r="O1617">
        <f>tbl_salesdata[[#This Row],[Ship Date]]-tbl_salesdata[[#This Row],[Order Date]]</f>
        <v>7</v>
      </c>
      <c r="P1617">
        <f>WEEKDAY(tbl_salesdata[[#This Row],[Order Date]],2)</f>
        <v>6</v>
      </c>
      <c r="Q1617" t="str">
        <f>TEXT(tbl_salesdata[[#This Row],[Order Date]],"dddd")</f>
        <v>Saturday</v>
      </c>
      <c r="R1617" t="str">
        <f>IF(tbl_salesdata[[#This Row],[Weekdaynum]]&gt;5,"Yes","No")</f>
        <v>Yes</v>
      </c>
    </row>
    <row r="1618" spans="1:18" hidden="1" x14ac:dyDescent="0.35">
      <c r="A1618">
        <v>258605134</v>
      </c>
      <c r="B1618" s="3">
        <v>42524</v>
      </c>
      <c r="C1618" s="3">
        <v>42534</v>
      </c>
      <c r="D1618" t="s">
        <v>167</v>
      </c>
      <c r="E1618" t="s">
        <v>38</v>
      </c>
      <c r="F1618" t="s">
        <v>13</v>
      </c>
      <c r="G1618" t="s">
        <v>14</v>
      </c>
      <c r="H1618" t="s">
        <v>34</v>
      </c>
      <c r="I1618" s="9">
        <v>5861</v>
      </c>
      <c r="J1618" s="9">
        <v>255.28</v>
      </c>
      <c r="K1618" s="9">
        <v>159.41999999999999</v>
      </c>
      <c r="L1618" s="9">
        <f>tbl_salesdata[[#This Row],[Units Sold]]*tbl_salesdata[[#This Row],[Unit Cost]]</f>
        <v>934360.61999999988</v>
      </c>
      <c r="M1618" s="9">
        <f>tbl_salesdata[[#This Row],[Units Sold]]*tbl_salesdata[[#This Row],[Unit Price]]</f>
        <v>1496196.08</v>
      </c>
      <c r="N1618" s="9">
        <f>tbl_salesdata[[#This Row],[Total Sales]]-tbl_salesdata[[#This Row],[Total Cost]]</f>
        <v>561835.4600000002</v>
      </c>
      <c r="O1618">
        <f>tbl_salesdata[[#This Row],[Ship Date]]-tbl_salesdata[[#This Row],[Order Date]]</f>
        <v>10</v>
      </c>
      <c r="P1618">
        <f>WEEKDAY(tbl_salesdata[[#This Row],[Order Date]],2)</f>
        <v>5</v>
      </c>
      <c r="Q1618" t="str">
        <f>TEXT(tbl_salesdata[[#This Row],[Order Date]],"dddd")</f>
        <v>Friday</v>
      </c>
      <c r="R1618" t="str">
        <f>IF(tbl_salesdata[[#This Row],[Weekdaynum]]&gt;5,"Yes","No")</f>
        <v>No</v>
      </c>
    </row>
    <row r="1619" spans="1:18" x14ac:dyDescent="0.35">
      <c r="A1619">
        <v>260623872</v>
      </c>
      <c r="B1619" s="3">
        <v>44317</v>
      </c>
      <c r="C1619" s="3">
        <v>44331</v>
      </c>
      <c r="D1619" t="s">
        <v>46</v>
      </c>
      <c r="E1619" t="s">
        <v>29</v>
      </c>
      <c r="F1619" t="s">
        <v>42</v>
      </c>
      <c r="G1619" t="s">
        <v>14</v>
      </c>
      <c r="H1619" t="s">
        <v>15</v>
      </c>
      <c r="I1619" s="9">
        <v>3250</v>
      </c>
      <c r="J1619" s="9">
        <v>437.2</v>
      </c>
      <c r="K1619" s="9">
        <v>263.33</v>
      </c>
      <c r="L1619" s="9">
        <f>tbl_salesdata[[#This Row],[Units Sold]]*tbl_salesdata[[#This Row],[Unit Cost]]</f>
        <v>855822.5</v>
      </c>
      <c r="M1619" s="9">
        <f>tbl_salesdata[[#This Row],[Units Sold]]*tbl_salesdata[[#This Row],[Unit Price]]</f>
        <v>1420900</v>
      </c>
      <c r="N1619" s="9">
        <f>tbl_salesdata[[#This Row],[Total Sales]]-tbl_salesdata[[#This Row],[Total Cost]]</f>
        <v>565077.5</v>
      </c>
      <c r="O1619">
        <f>tbl_salesdata[[#This Row],[Ship Date]]-tbl_salesdata[[#This Row],[Order Date]]</f>
        <v>14</v>
      </c>
      <c r="P1619">
        <f>WEEKDAY(tbl_salesdata[[#This Row],[Order Date]],2)</f>
        <v>6</v>
      </c>
      <c r="Q1619" t="str">
        <f>TEXT(tbl_salesdata[[#This Row],[Order Date]],"dddd")</f>
        <v>Saturday</v>
      </c>
      <c r="R1619" t="str">
        <f>IF(tbl_salesdata[[#This Row],[Weekdaynum]]&gt;5,"Yes","No")</f>
        <v>Yes</v>
      </c>
    </row>
    <row r="1620" spans="1:18" x14ac:dyDescent="0.35">
      <c r="A1620">
        <v>444806230</v>
      </c>
      <c r="B1620" s="3">
        <v>43512</v>
      </c>
      <c r="C1620" s="3">
        <v>43513</v>
      </c>
      <c r="D1620" t="s">
        <v>20</v>
      </c>
      <c r="E1620" t="s">
        <v>21</v>
      </c>
      <c r="F1620" t="s">
        <v>25</v>
      </c>
      <c r="G1620" t="s">
        <v>14</v>
      </c>
      <c r="H1620" t="s">
        <v>34</v>
      </c>
      <c r="I1620" s="9">
        <v>6903</v>
      </c>
      <c r="J1620" s="9">
        <v>205.7</v>
      </c>
      <c r="K1620" s="9">
        <v>117.11</v>
      </c>
      <c r="L1620" s="9">
        <f>tbl_salesdata[[#This Row],[Units Sold]]*tbl_salesdata[[#This Row],[Unit Cost]]</f>
        <v>808410.33</v>
      </c>
      <c r="M1620" s="9">
        <f>tbl_salesdata[[#This Row],[Units Sold]]*tbl_salesdata[[#This Row],[Unit Price]]</f>
        <v>1419947.0999999999</v>
      </c>
      <c r="N1620" s="9">
        <f>tbl_salesdata[[#This Row],[Total Sales]]-tbl_salesdata[[#This Row],[Total Cost]]</f>
        <v>611536.7699999999</v>
      </c>
      <c r="O1620">
        <f>tbl_salesdata[[#This Row],[Ship Date]]-tbl_salesdata[[#This Row],[Order Date]]</f>
        <v>1</v>
      </c>
      <c r="P1620">
        <f>WEEKDAY(tbl_salesdata[[#This Row],[Order Date]],2)</f>
        <v>6</v>
      </c>
      <c r="Q1620" t="str">
        <f>TEXT(tbl_salesdata[[#This Row],[Order Date]],"dddd")</f>
        <v>Saturday</v>
      </c>
      <c r="R1620" t="str">
        <f>IF(tbl_salesdata[[#This Row],[Weekdaynum]]&gt;5,"Yes","No")</f>
        <v>Yes</v>
      </c>
    </row>
    <row r="1621" spans="1:18" hidden="1" x14ac:dyDescent="0.35">
      <c r="A1621">
        <v>321345221</v>
      </c>
      <c r="B1621" s="3">
        <v>43229</v>
      </c>
      <c r="C1621" s="3">
        <v>43231</v>
      </c>
      <c r="D1621" t="s">
        <v>149</v>
      </c>
      <c r="E1621" t="s">
        <v>12</v>
      </c>
      <c r="F1621" t="s">
        <v>47</v>
      </c>
      <c r="G1621" t="s">
        <v>18</v>
      </c>
      <c r="H1621" t="s">
        <v>15</v>
      </c>
      <c r="I1621" s="9">
        <v>2047</v>
      </c>
      <c r="J1621" s="9">
        <v>421.89</v>
      </c>
      <c r="K1621" s="9">
        <v>364.69</v>
      </c>
      <c r="L1621" s="9">
        <f>tbl_salesdata[[#This Row],[Units Sold]]*tbl_salesdata[[#This Row],[Unit Cost]]</f>
        <v>746520.43</v>
      </c>
      <c r="M1621" s="9">
        <f>tbl_salesdata[[#This Row],[Units Sold]]*tbl_salesdata[[#This Row],[Unit Price]]</f>
        <v>863608.83</v>
      </c>
      <c r="N1621" s="9">
        <f>tbl_salesdata[[#This Row],[Total Sales]]-tbl_salesdata[[#This Row],[Total Cost]]</f>
        <v>117088.39999999991</v>
      </c>
      <c r="O1621">
        <f>tbl_salesdata[[#This Row],[Ship Date]]-tbl_salesdata[[#This Row],[Order Date]]</f>
        <v>2</v>
      </c>
      <c r="P1621">
        <f>WEEKDAY(tbl_salesdata[[#This Row],[Order Date]],2)</f>
        <v>3</v>
      </c>
      <c r="Q1621" t="str">
        <f>TEXT(tbl_salesdata[[#This Row],[Order Date]],"dddd")</f>
        <v>Wednesday</v>
      </c>
      <c r="R1621" t="str">
        <f>IF(tbl_salesdata[[#This Row],[Weekdaynum]]&gt;5,"Yes","No")</f>
        <v>No</v>
      </c>
    </row>
    <row r="1622" spans="1:18" hidden="1" x14ac:dyDescent="0.35">
      <c r="A1622">
        <v>675867593</v>
      </c>
      <c r="B1622" s="3">
        <v>44817</v>
      </c>
      <c r="C1622" s="3">
        <v>44827</v>
      </c>
      <c r="D1622" t="s">
        <v>219</v>
      </c>
      <c r="E1622" t="s">
        <v>38</v>
      </c>
      <c r="F1622" t="s">
        <v>22</v>
      </c>
      <c r="G1622" t="s">
        <v>14</v>
      </c>
      <c r="H1622" t="s">
        <v>34</v>
      </c>
      <c r="I1622" s="9">
        <v>3095</v>
      </c>
      <c r="J1622" s="9">
        <v>47.45</v>
      </c>
      <c r="K1622" s="9">
        <v>31.79</v>
      </c>
      <c r="L1622" s="9">
        <f>tbl_salesdata[[#This Row],[Units Sold]]*tbl_salesdata[[#This Row],[Unit Cost]]</f>
        <v>98390.05</v>
      </c>
      <c r="M1622" s="9">
        <f>tbl_salesdata[[#This Row],[Units Sold]]*tbl_salesdata[[#This Row],[Unit Price]]</f>
        <v>146857.75</v>
      </c>
      <c r="N1622" s="9">
        <f>tbl_salesdata[[#This Row],[Total Sales]]-tbl_salesdata[[#This Row],[Total Cost]]</f>
        <v>48467.7</v>
      </c>
      <c r="O1622">
        <f>tbl_salesdata[[#This Row],[Ship Date]]-tbl_salesdata[[#This Row],[Order Date]]</f>
        <v>10</v>
      </c>
      <c r="P1622">
        <f>WEEKDAY(tbl_salesdata[[#This Row],[Order Date]],2)</f>
        <v>2</v>
      </c>
      <c r="Q1622" t="str">
        <f>TEXT(tbl_salesdata[[#This Row],[Order Date]],"dddd")</f>
        <v>Tuesday</v>
      </c>
      <c r="R1622" t="str">
        <f>IF(tbl_salesdata[[#This Row],[Weekdaynum]]&gt;5,"Yes","No")</f>
        <v>No</v>
      </c>
    </row>
    <row r="1623" spans="1:18" hidden="1" x14ac:dyDescent="0.35">
      <c r="A1623">
        <v>833473765</v>
      </c>
      <c r="B1623" s="3">
        <v>43583</v>
      </c>
      <c r="C1623" s="3">
        <v>43590</v>
      </c>
      <c r="D1623" t="s">
        <v>156</v>
      </c>
      <c r="E1623" t="s">
        <v>21</v>
      </c>
      <c r="F1623" t="s">
        <v>22</v>
      </c>
      <c r="G1623" t="s">
        <v>18</v>
      </c>
      <c r="H1623" t="s">
        <v>34</v>
      </c>
      <c r="I1623" s="9">
        <v>2264</v>
      </c>
      <c r="J1623" s="9">
        <v>47.45</v>
      </c>
      <c r="K1623" s="9">
        <v>31.79</v>
      </c>
      <c r="L1623" s="9">
        <f>tbl_salesdata[[#This Row],[Units Sold]]*tbl_salesdata[[#This Row],[Unit Cost]]</f>
        <v>71972.56</v>
      </c>
      <c r="M1623" s="9">
        <f>tbl_salesdata[[#This Row],[Units Sold]]*tbl_salesdata[[#This Row],[Unit Price]]</f>
        <v>107426.8</v>
      </c>
      <c r="N1623" s="9">
        <f>tbl_salesdata[[#This Row],[Total Sales]]-tbl_salesdata[[#This Row],[Total Cost]]</f>
        <v>35454.240000000005</v>
      </c>
      <c r="O1623">
        <f>tbl_salesdata[[#This Row],[Ship Date]]-tbl_salesdata[[#This Row],[Order Date]]</f>
        <v>7</v>
      </c>
      <c r="P1623">
        <f>WEEKDAY(tbl_salesdata[[#This Row],[Order Date]],2)</f>
        <v>7</v>
      </c>
      <c r="Q1623" t="str">
        <f>TEXT(tbl_salesdata[[#This Row],[Order Date]],"dddd")</f>
        <v>Sunday</v>
      </c>
      <c r="R1623" t="str">
        <f>IF(tbl_salesdata[[#This Row],[Weekdaynum]]&gt;5,"Yes","No")</f>
        <v>Yes</v>
      </c>
    </row>
    <row r="1624" spans="1:18" hidden="1" x14ac:dyDescent="0.35">
      <c r="A1624">
        <v>636400067</v>
      </c>
      <c r="B1624" s="3">
        <v>42496</v>
      </c>
      <c r="C1624" s="3">
        <v>42517</v>
      </c>
      <c r="D1624" t="s">
        <v>64</v>
      </c>
      <c r="E1624" t="s">
        <v>29</v>
      </c>
      <c r="F1624" t="s">
        <v>76</v>
      </c>
      <c r="G1624" t="s">
        <v>14</v>
      </c>
      <c r="H1624" t="s">
        <v>26</v>
      </c>
      <c r="I1624" s="9">
        <v>3777</v>
      </c>
      <c r="J1624" s="9">
        <v>668.27</v>
      </c>
      <c r="K1624" s="9">
        <v>502.54</v>
      </c>
      <c r="L1624" s="9">
        <f>tbl_salesdata[[#This Row],[Units Sold]]*tbl_salesdata[[#This Row],[Unit Cost]]</f>
        <v>1898093.58</v>
      </c>
      <c r="M1624" s="9">
        <f>tbl_salesdata[[#This Row],[Units Sold]]*tbl_salesdata[[#This Row],[Unit Price]]</f>
        <v>2524055.79</v>
      </c>
      <c r="N1624" s="9">
        <f>tbl_salesdata[[#This Row],[Total Sales]]-tbl_salesdata[[#This Row],[Total Cost]]</f>
        <v>625962.21</v>
      </c>
      <c r="O1624">
        <f>tbl_salesdata[[#This Row],[Ship Date]]-tbl_salesdata[[#This Row],[Order Date]]</f>
        <v>21</v>
      </c>
      <c r="P1624">
        <f>WEEKDAY(tbl_salesdata[[#This Row],[Order Date]],2)</f>
        <v>5</v>
      </c>
      <c r="Q1624" t="str">
        <f>TEXT(tbl_salesdata[[#This Row],[Order Date]],"dddd")</f>
        <v>Friday</v>
      </c>
      <c r="R1624" t="str">
        <f>IF(tbl_salesdata[[#This Row],[Weekdaynum]]&gt;5,"Yes","No")</f>
        <v>No</v>
      </c>
    </row>
    <row r="1625" spans="1:18" hidden="1" x14ac:dyDescent="0.35">
      <c r="A1625">
        <v>897195327</v>
      </c>
      <c r="B1625" s="3">
        <v>44264</v>
      </c>
      <c r="C1625" s="3">
        <v>44273</v>
      </c>
      <c r="D1625" t="s">
        <v>89</v>
      </c>
      <c r="E1625" t="s">
        <v>38</v>
      </c>
      <c r="F1625" t="s">
        <v>42</v>
      </c>
      <c r="G1625" t="s">
        <v>18</v>
      </c>
      <c r="H1625" t="s">
        <v>26</v>
      </c>
      <c r="I1625" s="9">
        <v>8890</v>
      </c>
      <c r="J1625" s="9">
        <v>437.2</v>
      </c>
      <c r="K1625" s="9">
        <v>263.33</v>
      </c>
      <c r="L1625" s="9">
        <f>tbl_salesdata[[#This Row],[Units Sold]]*tbl_salesdata[[#This Row],[Unit Cost]]</f>
        <v>2341003.6999999997</v>
      </c>
      <c r="M1625" s="9">
        <f>tbl_salesdata[[#This Row],[Units Sold]]*tbl_salesdata[[#This Row],[Unit Price]]</f>
        <v>3886708</v>
      </c>
      <c r="N1625" s="9">
        <f>tbl_salesdata[[#This Row],[Total Sales]]-tbl_salesdata[[#This Row],[Total Cost]]</f>
        <v>1545704.3000000003</v>
      </c>
      <c r="O1625">
        <f>tbl_salesdata[[#This Row],[Ship Date]]-tbl_salesdata[[#This Row],[Order Date]]</f>
        <v>9</v>
      </c>
      <c r="P1625">
        <f>WEEKDAY(tbl_salesdata[[#This Row],[Order Date]],2)</f>
        <v>2</v>
      </c>
      <c r="Q1625" t="str">
        <f>TEXT(tbl_salesdata[[#This Row],[Order Date]],"dddd")</f>
        <v>Tuesday</v>
      </c>
      <c r="R1625" t="str">
        <f>IF(tbl_salesdata[[#This Row],[Weekdaynum]]&gt;5,"Yes","No")</f>
        <v>No</v>
      </c>
    </row>
    <row r="1626" spans="1:18" hidden="1" x14ac:dyDescent="0.35">
      <c r="A1626">
        <v>248720872</v>
      </c>
      <c r="B1626" s="3">
        <v>43475</v>
      </c>
      <c r="C1626" s="3">
        <v>43485</v>
      </c>
      <c r="D1626" t="s">
        <v>58</v>
      </c>
      <c r="E1626" t="s">
        <v>29</v>
      </c>
      <c r="F1626" t="s">
        <v>40</v>
      </c>
      <c r="G1626" t="s">
        <v>14</v>
      </c>
      <c r="H1626" t="s">
        <v>15</v>
      </c>
      <c r="I1626" s="9">
        <v>888</v>
      </c>
      <c r="J1626" s="9">
        <v>651.21</v>
      </c>
      <c r="K1626" s="9">
        <v>524.96</v>
      </c>
      <c r="L1626" s="9">
        <f>tbl_salesdata[[#This Row],[Units Sold]]*tbl_salesdata[[#This Row],[Unit Cost]]</f>
        <v>466164.48000000004</v>
      </c>
      <c r="M1626" s="9">
        <f>tbl_salesdata[[#This Row],[Units Sold]]*tbl_salesdata[[#This Row],[Unit Price]]</f>
        <v>578274.48</v>
      </c>
      <c r="N1626" s="9">
        <f>tbl_salesdata[[#This Row],[Total Sales]]-tbl_salesdata[[#This Row],[Total Cost]]</f>
        <v>112109.99999999994</v>
      </c>
      <c r="O1626">
        <f>tbl_salesdata[[#This Row],[Ship Date]]-tbl_salesdata[[#This Row],[Order Date]]</f>
        <v>10</v>
      </c>
      <c r="P1626">
        <f>WEEKDAY(tbl_salesdata[[#This Row],[Order Date]],2)</f>
        <v>4</v>
      </c>
      <c r="Q1626" t="str">
        <f>TEXT(tbl_salesdata[[#This Row],[Order Date]],"dddd")</f>
        <v>Thursday</v>
      </c>
      <c r="R1626" t="str">
        <f>IF(tbl_salesdata[[#This Row],[Weekdaynum]]&gt;5,"Yes","No")</f>
        <v>No</v>
      </c>
    </row>
    <row r="1627" spans="1:18" hidden="1" x14ac:dyDescent="0.35">
      <c r="A1627">
        <v>994150531</v>
      </c>
      <c r="B1627" s="3">
        <v>44428</v>
      </c>
      <c r="C1627" s="3">
        <v>44437</v>
      </c>
      <c r="D1627" t="s">
        <v>136</v>
      </c>
      <c r="E1627" t="s">
        <v>38</v>
      </c>
      <c r="F1627" t="s">
        <v>47</v>
      </c>
      <c r="G1627" t="s">
        <v>14</v>
      </c>
      <c r="H1627" t="s">
        <v>26</v>
      </c>
      <c r="I1627" s="9">
        <v>89</v>
      </c>
      <c r="J1627" s="9">
        <v>421.89</v>
      </c>
      <c r="K1627" s="9">
        <v>364.69</v>
      </c>
      <c r="L1627" s="9">
        <f>tbl_salesdata[[#This Row],[Units Sold]]*tbl_salesdata[[#This Row],[Unit Cost]]</f>
        <v>32457.41</v>
      </c>
      <c r="M1627" s="9">
        <f>tbl_salesdata[[#This Row],[Units Sold]]*tbl_salesdata[[#This Row],[Unit Price]]</f>
        <v>37548.21</v>
      </c>
      <c r="N1627" s="9">
        <f>tbl_salesdata[[#This Row],[Total Sales]]-tbl_salesdata[[#This Row],[Total Cost]]</f>
        <v>5090.7999999999993</v>
      </c>
      <c r="O1627">
        <f>tbl_salesdata[[#This Row],[Ship Date]]-tbl_salesdata[[#This Row],[Order Date]]</f>
        <v>9</v>
      </c>
      <c r="P1627">
        <f>WEEKDAY(tbl_salesdata[[#This Row],[Order Date]],2)</f>
        <v>5</v>
      </c>
      <c r="Q1627" t="str">
        <f>TEXT(tbl_salesdata[[#This Row],[Order Date]],"dddd")</f>
        <v>Friday</v>
      </c>
      <c r="R1627" t="str">
        <f>IF(tbl_salesdata[[#This Row],[Weekdaynum]]&gt;5,"Yes","No")</f>
        <v>No</v>
      </c>
    </row>
    <row r="1628" spans="1:18" hidden="1" x14ac:dyDescent="0.35">
      <c r="A1628">
        <v>556970632</v>
      </c>
      <c r="B1628" s="3">
        <v>44183</v>
      </c>
      <c r="C1628" s="3">
        <v>44197</v>
      </c>
      <c r="D1628" t="s">
        <v>36</v>
      </c>
      <c r="E1628" t="s">
        <v>29</v>
      </c>
      <c r="F1628" t="s">
        <v>13</v>
      </c>
      <c r="G1628" t="s">
        <v>18</v>
      </c>
      <c r="H1628" t="s">
        <v>26</v>
      </c>
      <c r="I1628" s="9">
        <v>8842</v>
      </c>
      <c r="J1628" s="9">
        <v>255.28</v>
      </c>
      <c r="K1628" s="9">
        <v>159.41999999999999</v>
      </c>
      <c r="L1628" s="9">
        <f>tbl_salesdata[[#This Row],[Units Sold]]*tbl_salesdata[[#This Row],[Unit Cost]]</f>
        <v>1409591.64</v>
      </c>
      <c r="M1628" s="9">
        <f>tbl_salesdata[[#This Row],[Units Sold]]*tbl_salesdata[[#This Row],[Unit Price]]</f>
        <v>2257185.7600000002</v>
      </c>
      <c r="N1628" s="9">
        <f>tbl_salesdata[[#This Row],[Total Sales]]-tbl_salesdata[[#This Row],[Total Cost]]</f>
        <v>847594.12000000034</v>
      </c>
      <c r="O1628">
        <f>tbl_salesdata[[#This Row],[Ship Date]]-tbl_salesdata[[#This Row],[Order Date]]</f>
        <v>14</v>
      </c>
      <c r="P1628">
        <f>WEEKDAY(tbl_salesdata[[#This Row],[Order Date]],2)</f>
        <v>5</v>
      </c>
      <c r="Q1628" t="str">
        <f>TEXT(tbl_salesdata[[#This Row],[Order Date]],"dddd")</f>
        <v>Friday</v>
      </c>
      <c r="R1628" t="str">
        <f>IF(tbl_salesdata[[#This Row],[Weekdaynum]]&gt;5,"Yes","No")</f>
        <v>No</v>
      </c>
    </row>
    <row r="1629" spans="1:18" hidden="1" x14ac:dyDescent="0.35">
      <c r="A1629">
        <v>930980002</v>
      </c>
      <c r="B1629" s="3">
        <v>44083</v>
      </c>
      <c r="C1629" s="3">
        <v>44100</v>
      </c>
      <c r="D1629" t="s">
        <v>127</v>
      </c>
      <c r="E1629" t="s">
        <v>38</v>
      </c>
      <c r="F1629" t="s">
        <v>22</v>
      </c>
      <c r="G1629" t="s">
        <v>18</v>
      </c>
      <c r="H1629" t="s">
        <v>15</v>
      </c>
      <c r="I1629" s="9">
        <v>6526</v>
      </c>
      <c r="J1629" s="9">
        <v>47.45</v>
      </c>
      <c r="K1629" s="9">
        <v>31.79</v>
      </c>
      <c r="L1629" s="9">
        <f>tbl_salesdata[[#This Row],[Units Sold]]*tbl_salesdata[[#This Row],[Unit Cost]]</f>
        <v>207461.54</v>
      </c>
      <c r="M1629" s="9">
        <f>tbl_salesdata[[#This Row],[Units Sold]]*tbl_salesdata[[#This Row],[Unit Price]]</f>
        <v>309658.7</v>
      </c>
      <c r="N1629" s="9">
        <f>tbl_salesdata[[#This Row],[Total Sales]]-tbl_salesdata[[#This Row],[Total Cost]]</f>
        <v>102197.16</v>
      </c>
      <c r="O1629">
        <f>tbl_salesdata[[#This Row],[Ship Date]]-tbl_salesdata[[#This Row],[Order Date]]</f>
        <v>17</v>
      </c>
      <c r="P1629">
        <f>WEEKDAY(tbl_salesdata[[#This Row],[Order Date]],2)</f>
        <v>3</v>
      </c>
      <c r="Q1629" t="str">
        <f>TEXT(tbl_salesdata[[#This Row],[Order Date]],"dddd")</f>
        <v>Wednesday</v>
      </c>
      <c r="R1629" t="str">
        <f>IF(tbl_salesdata[[#This Row],[Weekdaynum]]&gt;5,"Yes","No")</f>
        <v>No</v>
      </c>
    </row>
    <row r="1630" spans="1:18" x14ac:dyDescent="0.35">
      <c r="A1630">
        <v>972452533</v>
      </c>
      <c r="B1630" s="3">
        <v>42238</v>
      </c>
      <c r="C1630" s="3">
        <v>42252</v>
      </c>
      <c r="D1630" t="s">
        <v>77</v>
      </c>
      <c r="E1630" t="s">
        <v>21</v>
      </c>
      <c r="F1630" t="s">
        <v>68</v>
      </c>
      <c r="G1630" t="s">
        <v>14</v>
      </c>
      <c r="H1630" t="s">
        <v>26</v>
      </c>
      <c r="I1630" s="9">
        <v>9169</v>
      </c>
      <c r="J1630" s="9">
        <v>154.06</v>
      </c>
      <c r="K1630" s="9">
        <v>90.93</v>
      </c>
      <c r="L1630" s="9">
        <f>tbl_salesdata[[#This Row],[Units Sold]]*tbl_salesdata[[#This Row],[Unit Cost]]</f>
        <v>833737.17</v>
      </c>
      <c r="M1630" s="9">
        <f>tbl_salesdata[[#This Row],[Units Sold]]*tbl_salesdata[[#This Row],[Unit Price]]</f>
        <v>1412576.1400000001</v>
      </c>
      <c r="N1630" s="9">
        <f>tbl_salesdata[[#This Row],[Total Sales]]-tbl_salesdata[[#This Row],[Total Cost]]</f>
        <v>578838.97000000009</v>
      </c>
      <c r="O1630">
        <f>tbl_salesdata[[#This Row],[Ship Date]]-tbl_salesdata[[#This Row],[Order Date]]</f>
        <v>14</v>
      </c>
      <c r="P1630">
        <f>WEEKDAY(tbl_salesdata[[#This Row],[Order Date]],2)</f>
        <v>6</v>
      </c>
      <c r="Q1630" t="str">
        <f>TEXT(tbl_salesdata[[#This Row],[Order Date]],"dddd")</f>
        <v>Saturday</v>
      </c>
      <c r="R1630" t="str">
        <f>IF(tbl_salesdata[[#This Row],[Weekdaynum]]&gt;5,"Yes","No")</f>
        <v>Yes</v>
      </c>
    </row>
    <row r="1631" spans="1:18" hidden="1" x14ac:dyDescent="0.35">
      <c r="A1631">
        <v>739324367</v>
      </c>
      <c r="B1631" s="3">
        <v>43198</v>
      </c>
      <c r="C1631" s="3">
        <v>43211</v>
      </c>
      <c r="D1631" t="s">
        <v>212</v>
      </c>
      <c r="E1631" t="s">
        <v>32</v>
      </c>
      <c r="F1631" t="s">
        <v>56</v>
      </c>
      <c r="G1631" t="s">
        <v>14</v>
      </c>
      <c r="H1631" t="s">
        <v>15</v>
      </c>
      <c r="I1631" s="9">
        <v>1364</v>
      </c>
      <c r="J1631" s="9">
        <v>9.33</v>
      </c>
      <c r="K1631" s="9">
        <v>6.92</v>
      </c>
      <c r="L1631" s="9">
        <f>tbl_salesdata[[#This Row],[Units Sold]]*tbl_salesdata[[#This Row],[Unit Cost]]</f>
        <v>9438.8799999999992</v>
      </c>
      <c r="M1631" s="9">
        <f>tbl_salesdata[[#This Row],[Units Sold]]*tbl_salesdata[[#This Row],[Unit Price]]</f>
        <v>12726.12</v>
      </c>
      <c r="N1631" s="9">
        <f>tbl_salesdata[[#This Row],[Total Sales]]-tbl_salesdata[[#This Row],[Total Cost]]</f>
        <v>3287.2400000000016</v>
      </c>
      <c r="O1631">
        <f>tbl_salesdata[[#This Row],[Ship Date]]-tbl_salesdata[[#This Row],[Order Date]]</f>
        <v>13</v>
      </c>
      <c r="P1631">
        <f>WEEKDAY(tbl_salesdata[[#This Row],[Order Date]],2)</f>
        <v>7</v>
      </c>
      <c r="Q1631" t="str">
        <f>TEXT(tbl_salesdata[[#This Row],[Order Date]],"dddd")</f>
        <v>Sunday</v>
      </c>
      <c r="R1631" t="str">
        <f>IF(tbl_salesdata[[#This Row],[Weekdaynum]]&gt;5,"Yes","No")</f>
        <v>Yes</v>
      </c>
    </row>
    <row r="1632" spans="1:18" hidden="1" x14ac:dyDescent="0.35">
      <c r="A1632">
        <v>462819516</v>
      </c>
      <c r="B1632" s="3">
        <v>44116</v>
      </c>
      <c r="C1632" s="3">
        <v>44119</v>
      </c>
      <c r="D1632" t="s">
        <v>39</v>
      </c>
      <c r="E1632" t="s">
        <v>29</v>
      </c>
      <c r="F1632" t="s">
        <v>33</v>
      </c>
      <c r="G1632" t="s">
        <v>14</v>
      </c>
      <c r="H1632" t="s">
        <v>15</v>
      </c>
      <c r="I1632" s="9">
        <v>7435</v>
      </c>
      <c r="J1632" s="9">
        <v>109.28</v>
      </c>
      <c r="K1632" s="9">
        <v>35.840000000000003</v>
      </c>
      <c r="L1632" s="9">
        <f>tbl_salesdata[[#This Row],[Units Sold]]*tbl_salesdata[[#This Row],[Unit Cost]]</f>
        <v>266470.40000000002</v>
      </c>
      <c r="M1632" s="9">
        <f>tbl_salesdata[[#This Row],[Units Sold]]*tbl_salesdata[[#This Row],[Unit Price]]</f>
        <v>812496.8</v>
      </c>
      <c r="N1632" s="9">
        <f>tbl_salesdata[[#This Row],[Total Sales]]-tbl_salesdata[[#This Row],[Total Cost]]</f>
        <v>546026.4</v>
      </c>
      <c r="O1632">
        <f>tbl_salesdata[[#This Row],[Ship Date]]-tbl_salesdata[[#This Row],[Order Date]]</f>
        <v>3</v>
      </c>
      <c r="P1632">
        <f>WEEKDAY(tbl_salesdata[[#This Row],[Order Date]],2)</f>
        <v>1</v>
      </c>
      <c r="Q1632" t="str">
        <f>TEXT(tbl_salesdata[[#This Row],[Order Date]],"dddd")</f>
        <v>Monday</v>
      </c>
      <c r="R1632" t="str">
        <f>IF(tbl_salesdata[[#This Row],[Weekdaynum]]&gt;5,"Yes","No")</f>
        <v>No</v>
      </c>
    </row>
    <row r="1633" spans="1:18" hidden="1" x14ac:dyDescent="0.35">
      <c r="A1633">
        <v>675824248</v>
      </c>
      <c r="B1633" s="3">
        <v>44777</v>
      </c>
      <c r="C1633" s="3">
        <v>44779</v>
      </c>
      <c r="D1633" t="s">
        <v>126</v>
      </c>
      <c r="E1633" t="s">
        <v>24</v>
      </c>
      <c r="F1633" t="s">
        <v>13</v>
      </c>
      <c r="G1633" t="s">
        <v>14</v>
      </c>
      <c r="H1633" t="s">
        <v>19</v>
      </c>
      <c r="I1633" s="9">
        <v>268</v>
      </c>
      <c r="J1633" s="9">
        <v>255.28</v>
      </c>
      <c r="K1633" s="9">
        <v>159.41999999999999</v>
      </c>
      <c r="L1633" s="9">
        <f>tbl_salesdata[[#This Row],[Units Sold]]*tbl_salesdata[[#This Row],[Unit Cost]]</f>
        <v>42724.56</v>
      </c>
      <c r="M1633" s="9">
        <f>tbl_salesdata[[#This Row],[Units Sold]]*tbl_salesdata[[#This Row],[Unit Price]]</f>
        <v>68415.039999999994</v>
      </c>
      <c r="N1633" s="9">
        <f>tbl_salesdata[[#This Row],[Total Sales]]-tbl_salesdata[[#This Row],[Total Cost]]</f>
        <v>25690.479999999996</v>
      </c>
      <c r="O1633">
        <f>tbl_salesdata[[#This Row],[Ship Date]]-tbl_salesdata[[#This Row],[Order Date]]</f>
        <v>2</v>
      </c>
      <c r="P1633">
        <f>WEEKDAY(tbl_salesdata[[#This Row],[Order Date]],2)</f>
        <v>4</v>
      </c>
      <c r="Q1633" t="str">
        <f>TEXT(tbl_salesdata[[#This Row],[Order Date]],"dddd")</f>
        <v>Thursday</v>
      </c>
      <c r="R1633" t="str">
        <f>IF(tbl_salesdata[[#This Row],[Weekdaynum]]&gt;5,"Yes","No")</f>
        <v>No</v>
      </c>
    </row>
    <row r="1634" spans="1:18" hidden="1" x14ac:dyDescent="0.35">
      <c r="A1634">
        <v>573699891</v>
      </c>
      <c r="B1634" s="3">
        <v>42468</v>
      </c>
      <c r="C1634" s="3">
        <v>42470</v>
      </c>
      <c r="D1634" t="s">
        <v>137</v>
      </c>
      <c r="E1634" t="s">
        <v>38</v>
      </c>
      <c r="F1634" t="s">
        <v>13</v>
      </c>
      <c r="G1634" t="s">
        <v>18</v>
      </c>
      <c r="H1634" t="s">
        <v>26</v>
      </c>
      <c r="I1634" s="9">
        <v>9402</v>
      </c>
      <c r="J1634" s="9">
        <v>255.28</v>
      </c>
      <c r="K1634" s="9">
        <v>159.41999999999999</v>
      </c>
      <c r="L1634" s="9">
        <f>tbl_salesdata[[#This Row],[Units Sold]]*tbl_salesdata[[#This Row],[Unit Cost]]</f>
        <v>1498866.8399999999</v>
      </c>
      <c r="M1634" s="9">
        <f>tbl_salesdata[[#This Row],[Units Sold]]*tbl_salesdata[[#This Row],[Unit Price]]</f>
        <v>2400142.56</v>
      </c>
      <c r="N1634" s="9">
        <f>tbl_salesdata[[#This Row],[Total Sales]]-tbl_salesdata[[#This Row],[Total Cost]]</f>
        <v>901275.7200000002</v>
      </c>
      <c r="O1634">
        <f>tbl_salesdata[[#This Row],[Ship Date]]-tbl_salesdata[[#This Row],[Order Date]]</f>
        <v>2</v>
      </c>
      <c r="P1634">
        <f>WEEKDAY(tbl_salesdata[[#This Row],[Order Date]],2)</f>
        <v>5</v>
      </c>
      <c r="Q1634" t="str">
        <f>TEXT(tbl_salesdata[[#This Row],[Order Date]],"dddd")</f>
        <v>Friday</v>
      </c>
      <c r="R1634" t="str">
        <f>IF(tbl_salesdata[[#This Row],[Weekdaynum]]&gt;5,"Yes","No")</f>
        <v>No</v>
      </c>
    </row>
    <row r="1635" spans="1:18" hidden="1" x14ac:dyDescent="0.35">
      <c r="A1635">
        <v>322120273</v>
      </c>
      <c r="B1635" s="3">
        <v>44173</v>
      </c>
      <c r="C1635" s="3">
        <v>44186</v>
      </c>
      <c r="D1635" t="s">
        <v>127</v>
      </c>
      <c r="E1635" t="s">
        <v>38</v>
      </c>
      <c r="F1635" t="s">
        <v>40</v>
      </c>
      <c r="G1635" t="s">
        <v>18</v>
      </c>
      <c r="H1635" t="s">
        <v>19</v>
      </c>
      <c r="I1635" s="9">
        <v>1402</v>
      </c>
      <c r="J1635" s="9">
        <v>651.21</v>
      </c>
      <c r="K1635" s="9">
        <v>524.96</v>
      </c>
      <c r="L1635" s="9">
        <f>tbl_salesdata[[#This Row],[Units Sold]]*tbl_salesdata[[#This Row],[Unit Cost]]</f>
        <v>735993.92</v>
      </c>
      <c r="M1635" s="9">
        <f>tbl_salesdata[[#This Row],[Units Sold]]*tbl_salesdata[[#This Row],[Unit Price]]</f>
        <v>912996.42</v>
      </c>
      <c r="N1635" s="9">
        <f>tbl_salesdata[[#This Row],[Total Sales]]-tbl_salesdata[[#This Row],[Total Cost]]</f>
        <v>177002.5</v>
      </c>
      <c r="O1635">
        <f>tbl_salesdata[[#This Row],[Ship Date]]-tbl_salesdata[[#This Row],[Order Date]]</f>
        <v>13</v>
      </c>
      <c r="P1635">
        <f>WEEKDAY(tbl_salesdata[[#This Row],[Order Date]],2)</f>
        <v>2</v>
      </c>
      <c r="Q1635" t="str">
        <f>TEXT(tbl_salesdata[[#This Row],[Order Date]],"dddd")</f>
        <v>Tuesday</v>
      </c>
      <c r="R1635" t="str">
        <f>IF(tbl_salesdata[[#This Row],[Weekdaynum]]&gt;5,"Yes","No")</f>
        <v>No</v>
      </c>
    </row>
    <row r="1636" spans="1:18" x14ac:dyDescent="0.35">
      <c r="A1636">
        <v>976601159</v>
      </c>
      <c r="B1636" s="3">
        <v>42399</v>
      </c>
      <c r="C1636" s="3">
        <v>42413</v>
      </c>
      <c r="D1636" t="s">
        <v>198</v>
      </c>
      <c r="E1636" t="s">
        <v>38</v>
      </c>
      <c r="F1636" t="s">
        <v>25</v>
      </c>
      <c r="G1636" t="s">
        <v>14</v>
      </c>
      <c r="H1636" t="s">
        <v>15</v>
      </c>
      <c r="I1636" s="9">
        <v>6840</v>
      </c>
      <c r="J1636" s="9">
        <v>205.7</v>
      </c>
      <c r="K1636" s="9">
        <v>117.11</v>
      </c>
      <c r="L1636" s="9">
        <f>tbl_salesdata[[#This Row],[Units Sold]]*tbl_salesdata[[#This Row],[Unit Cost]]</f>
        <v>801032.4</v>
      </c>
      <c r="M1636" s="9">
        <f>tbl_salesdata[[#This Row],[Units Sold]]*tbl_salesdata[[#This Row],[Unit Price]]</f>
        <v>1406988</v>
      </c>
      <c r="N1636" s="9">
        <f>tbl_salesdata[[#This Row],[Total Sales]]-tbl_salesdata[[#This Row],[Total Cost]]</f>
        <v>605955.6</v>
      </c>
      <c r="O1636">
        <f>tbl_salesdata[[#This Row],[Ship Date]]-tbl_salesdata[[#This Row],[Order Date]]</f>
        <v>14</v>
      </c>
      <c r="P1636">
        <f>WEEKDAY(tbl_salesdata[[#This Row],[Order Date]],2)</f>
        <v>6</v>
      </c>
      <c r="Q1636" t="str">
        <f>TEXT(tbl_salesdata[[#This Row],[Order Date]],"dddd")</f>
        <v>Saturday</v>
      </c>
      <c r="R1636" t="str">
        <f>IF(tbl_salesdata[[#This Row],[Weekdaynum]]&gt;5,"Yes","No")</f>
        <v>Yes</v>
      </c>
    </row>
    <row r="1637" spans="1:18" hidden="1" x14ac:dyDescent="0.35">
      <c r="A1637">
        <v>384853065</v>
      </c>
      <c r="B1637" s="3">
        <v>44470</v>
      </c>
      <c r="C1637" s="3">
        <v>44486</v>
      </c>
      <c r="D1637" t="s">
        <v>194</v>
      </c>
      <c r="E1637" t="s">
        <v>32</v>
      </c>
      <c r="F1637" t="s">
        <v>30</v>
      </c>
      <c r="G1637" t="s">
        <v>14</v>
      </c>
      <c r="H1637" t="s">
        <v>26</v>
      </c>
      <c r="I1637" s="9">
        <v>5429</v>
      </c>
      <c r="J1637" s="9">
        <v>81.73</v>
      </c>
      <c r="K1637" s="9">
        <v>56.67</v>
      </c>
      <c r="L1637" s="9">
        <f>tbl_salesdata[[#This Row],[Units Sold]]*tbl_salesdata[[#This Row],[Unit Cost]]</f>
        <v>307661.43</v>
      </c>
      <c r="M1637" s="9">
        <f>tbl_salesdata[[#This Row],[Units Sold]]*tbl_salesdata[[#This Row],[Unit Price]]</f>
        <v>443712.17000000004</v>
      </c>
      <c r="N1637" s="9">
        <f>tbl_salesdata[[#This Row],[Total Sales]]-tbl_salesdata[[#This Row],[Total Cost]]</f>
        <v>136050.74000000005</v>
      </c>
      <c r="O1637">
        <f>tbl_salesdata[[#This Row],[Ship Date]]-tbl_salesdata[[#This Row],[Order Date]]</f>
        <v>16</v>
      </c>
      <c r="P1637">
        <f>WEEKDAY(tbl_salesdata[[#This Row],[Order Date]],2)</f>
        <v>5</v>
      </c>
      <c r="Q1637" t="str">
        <f>TEXT(tbl_salesdata[[#This Row],[Order Date]],"dddd")</f>
        <v>Friday</v>
      </c>
      <c r="R1637" t="str">
        <f>IF(tbl_salesdata[[#This Row],[Weekdaynum]]&gt;5,"Yes","No")</f>
        <v>No</v>
      </c>
    </row>
    <row r="1638" spans="1:18" hidden="1" x14ac:dyDescent="0.35">
      <c r="A1638">
        <v>932075631</v>
      </c>
      <c r="B1638" s="3">
        <v>42282</v>
      </c>
      <c r="C1638" s="3">
        <v>42283</v>
      </c>
      <c r="D1638" t="s">
        <v>61</v>
      </c>
      <c r="E1638" t="s">
        <v>12</v>
      </c>
      <c r="F1638" t="s">
        <v>30</v>
      </c>
      <c r="G1638" t="s">
        <v>18</v>
      </c>
      <c r="H1638" t="s">
        <v>15</v>
      </c>
      <c r="I1638" s="9">
        <v>747</v>
      </c>
      <c r="J1638" s="9">
        <v>81.73</v>
      </c>
      <c r="K1638" s="9">
        <v>56.67</v>
      </c>
      <c r="L1638" s="9">
        <f>tbl_salesdata[[#This Row],[Units Sold]]*tbl_salesdata[[#This Row],[Unit Cost]]</f>
        <v>42332.49</v>
      </c>
      <c r="M1638" s="9">
        <f>tbl_salesdata[[#This Row],[Units Sold]]*tbl_salesdata[[#This Row],[Unit Price]]</f>
        <v>61052.310000000005</v>
      </c>
      <c r="N1638" s="9">
        <f>tbl_salesdata[[#This Row],[Total Sales]]-tbl_salesdata[[#This Row],[Total Cost]]</f>
        <v>18719.820000000007</v>
      </c>
      <c r="O1638">
        <f>tbl_salesdata[[#This Row],[Ship Date]]-tbl_salesdata[[#This Row],[Order Date]]</f>
        <v>1</v>
      </c>
      <c r="P1638">
        <f>WEEKDAY(tbl_salesdata[[#This Row],[Order Date]],2)</f>
        <v>1</v>
      </c>
      <c r="Q1638" t="str">
        <f>TEXT(tbl_salesdata[[#This Row],[Order Date]],"dddd")</f>
        <v>Monday</v>
      </c>
      <c r="R1638" t="str">
        <f>IF(tbl_salesdata[[#This Row],[Weekdaynum]]&gt;5,"Yes","No")</f>
        <v>No</v>
      </c>
    </row>
    <row r="1639" spans="1:18" hidden="1" x14ac:dyDescent="0.35">
      <c r="A1639">
        <v>895663249</v>
      </c>
      <c r="B1639" s="3">
        <v>43286</v>
      </c>
      <c r="C1639" s="3">
        <v>43305</v>
      </c>
      <c r="D1639" t="s">
        <v>93</v>
      </c>
      <c r="E1639" t="s">
        <v>29</v>
      </c>
      <c r="F1639" t="s">
        <v>56</v>
      </c>
      <c r="G1639" t="s">
        <v>14</v>
      </c>
      <c r="H1639" t="s">
        <v>34</v>
      </c>
      <c r="I1639" s="9">
        <v>5514</v>
      </c>
      <c r="J1639" s="9">
        <v>9.33</v>
      </c>
      <c r="K1639" s="9">
        <v>6.92</v>
      </c>
      <c r="L1639" s="9">
        <f>tbl_salesdata[[#This Row],[Units Sold]]*tbl_salesdata[[#This Row],[Unit Cost]]</f>
        <v>38156.879999999997</v>
      </c>
      <c r="M1639" s="9">
        <f>tbl_salesdata[[#This Row],[Units Sold]]*tbl_salesdata[[#This Row],[Unit Price]]</f>
        <v>51445.62</v>
      </c>
      <c r="N1639" s="9">
        <f>tbl_salesdata[[#This Row],[Total Sales]]-tbl_salesdata[[#This Row],[Total Cost]]</f>
        <v>13288.740000000005</v>
      </c>
      <c r="O1639">
        <f>tbl_salesdata[[#This Row],[Ship Date]]-tbl_salesdata[[#This Row],[Order Date]]</f>
        <v>19</v>
      </c>
      <c r="P1639">
        <f>WEEKDAY(tbl_salesdata[[#This Row],[Order Date]],2)</f>
        <v>4</v>
      </c>
      <c r="Q1639" t="str">
        <f>TEXT(tbl_salesdata[[#This Row],[Order Date]],"dddd")</f>
        <v>Thursday</v>
      </c>
      <c r="R1639" t="str">
        <f>IF(tbl_salesdata[[#This Row],[Weekdaynum]]&gt;5,"Yes","No")</f>
        <v>No</v>
      </c>
    </row>
    <row r="1640" spans="1:18" hidden="1" x14ac:dyDescent="0.35">
      <c r="A1640">
        <v>342852246</v>
      </c>
      <c r="B1640" s="3">
        <v>44411</v>
      </c>
      <c r="C1640" s="3">
        <v>44414</v>
      </c>
      <c r="D1640" t="s">
        <v>124</v>
      </c>
      <c r="E1640" t="s">
        <v>38</v>
      </c>
      <c r="F1640" t="s">
        <v>68</v>
      </c>
      <c r="G1640" t="s">
        <v>18</v>
      </c>
      <c r="H1640" t="s">
        <v>19</v>
      </c>
      <c r="I1640" s="9">
        <v>6453</v>
      </c>
      <c r="J1640" s="9">
        <v>154.06</v>
      </c>
      <c r="K1640" s="9">
        <v>90.93</v>
      </c>
      <c r="L1640" s="9">
        <f>tbl_salesdata[[#This Row],[Units Sold]]*tbl_salesdata[[#This Row],[Unit Cost]]</f>
        <v>586771.29</v>
      </c>
      <c r="M1640" s="9">
        <f>tbl_salesdata[[#This Row],[Units Sold]]*tbl_salesdata[[#This Row],[Unit Price]]</f>
        <v>994149.18</v>
      </c>
      <c r="N1640" s="9">
        <f>tbl_salesdata[[#This Row],[Total Sales]]-tbl_salesdata[[#This Row],[Total Cost]]</f>
        <v>407377.89</v>
      </c>
      <c r="O1640">
        <f>tbl_salesdata[[#This Row],[Ship Date]]-tbl_salesdata[[#This Row],[Order Date]]</f>
        <v>3</v>
      </c>
      <c r="P1640">
        <f>WEEKDAY(tbl_salesdata[[#This Row],[Order Date]],2)</f>
        <v>2</v>
      </c>
      <c r="Q1640" t="str">
        <f>TEXT(tbl_salesdata[[#This Row],[Order Date]],"dddd")</f>
        <v>Tuesday</v>
      </c>
      <c r="R1640" t="str">
        <f>IF(tbl_salesdata[[#This Row],[Weekdaynum]]&gt;5,"Yes","No")</f>
        <v>No</v>
      </c>
    </row>
    <row r="1641" spans="1:18" hidden="1" x14ac:dyDescent="0.35">
      <c r="A1641">
        <v>311191451</v>
      </c>
      <c r="B1641" s="3">
        <v>42169</v>
      </c>
      <c r="C1641" s="3">
        <v>42178</v>
      </c>
      <c r="D1641" t="s">
        <v>62</v>
      </c>
      <c r="E1641" t="s">
        <v>38</v>
      </c>
      <c r="F1641" t="s">
        <v>22</v>
      </c>
      <c r="G1641" t="s">
        <v>14</v>
      </c>
      <c r="H1641" t="s">
        <v>15</v>
      </c>
      <c r="I1641" s="9">
        <v>7321</v>
      </c>
      <c r="J1641" s="9">
        <v>47.45</v>
      </c>
      <c r="K1641" s="9">
        <v>31.79</v>
      </c>
      <c r="L1641" s="9">
        <f>tbl_salesdata[[#This Row],[Units Sold]]*tbl_salesdata[[#This Row],[Unit Cost]]</f>
        <v>232734.59</v>
      </c>
      <c r="M1641" s="9">
        <f>tbl_salesdata[[#This Row],[Units Sold]]*tbl_salesdata[[#This Row],[Unit Price]]</f>
        <v>347381.45</v>
      </c>
      <c r="N1641" s="9">
        <f>tbl_salesdata[[#This Row],[Total Sales]]-tbl_salesdata[[#This Row],[Total Cost]]</f>
        <v>114646.86000000002</v>
      </c>
      <c r="O1641">
        <f>tbl_salesdata[[#This Row],[Ship Date]]-tbl_salesdata[[#This Row],[Order Date]]</f>
        <v>9</v>
      </c>
      <c r="P1641">
        <f>WEEKDAY(tbl_salesdata[[#This Row],[Order Date]],2)</f>
        <v>7</v>
      </c>
      <c r="Q1641" t="str">
        <f>TEXT(tbl_salesdata[[#This Row],[Order Date]],"dddd")</f>
        <v>Sunday</v>
      </c>
      <c r="R1641" t="str">
        <f>IF(tbl_salesdata[[#This Row],[Weekdaynum]]&gt;5,"Yes","No")</f>
        <v>Yes</v>
      </c>
    </row>
    <row r="1642" spans="1:18" hidden="1" x14ac:dyDescent="0.35">
      <c r="A1642">
        <v>558542191</v>
      </c>
      <c r="B1642" s="3">
        <v>44155</v>
      </c>
      <c r="C1642" s="3">
        <v>44166</v>
      </c>
      <c r="D1642" t="s">
        <v>45</v>
      </c>
      <c r="E1642" t="s">
        <v>12</v>
      </c>
      <c r="F1642" t="s">
        <v>47</v>
      </c>
      <c r="G1642" t="s">
        <v>14</v>
      </c>
      <c r="H1642" t="s">
        <v>26</v>
      </c>
      <c r="I1642" s="9">
        <v>3901</v>
      </c>
      <c r="J1642" s="9">
        <v>421.89</v>
      </c>
      <c r="K1642" s="9">
        <v>364.69</v>
      </c>
      <c r="L1642" s="9">
        <f>tbl_salesdata[[#This Row],[Units Sold]]*tbl_salesdata[[#This Row],[Unit Cost]]</f>
        <v>1422655.69</v>
      </c>
      <c r="M1642" s="9">
        <f>tbl_salesdata[[#This Row],[Units Sold]]*tbl_salesdata[[#This Row],[Unit Price]]</f>
        <v>1645792.89</v>
      </c>
      <c r="N1642" s="9">
        <f>tbl_salesdata[[#This Row],[Total Sales]]-tbl_salesdata[[#This Row],[Total Cost]]</f>
        <v>223137.19999999995</v>
      </c>
      <c r="O1642">
        <f>tbl_salesdata[[#This Row],[Ship Date]]-tbl_salesdata[[#This Row],[Order Date]]</f>
        <v>11</v>
      </c>
      <c r="P1642">
        <f>WEEKDAY(tbl_salesdata[[#This Row],[Order Date]],2)</f>
        <v>5</v>
      </c>
      <c r="Q1642" t="str">
        <f>TEXT(tbl_salesdata[[#This Row],[Order Date]],"dddd")</f>
        <v>Friday</v>
      </c>
      <c r="R1642" t="str">
        <f>IF(tbl_salesdata[[#This Row],[Weekdaynum]]&gt;5,"Yes","No")</f>
        <v>No</v>
      </c>
    </row>
    <row r="1643" spans="1:18" hidden="1" x14ac:dyDescent="0.35">
      <c r="A1643">
        <v>913078296</v>
      </c>
      <c r="B1643" s="3">
        <v>44816</v>
      </c>
      <c r="C1643" s="3">
        <v>44833</v>
      </c>
      <c r="D1643" t="s">
        <v>54</v>
      </c>
      <c r="E1643" t="s">
        <v>29</v>
      </c>
      <c r="F1643" t="s">
        <v>22</v>
      </c>
      <c r="G1643" t="s">
        <v>18</v>
      </c>
      <c r="H1643" t="s">
        <v>19</v>
      </c>
      <c r="I1643" s="9">
        <v>9013</v>
      </c>
      <c r="J1643" s="9">
        <v>47.45</v>
      </c>
      <c r="K1643" s="9">
        <v>31.79</v>
      </c>
      <c r="L1643" s="9">
        <f>tbl_salesdata[[#This Row],[Units Sold]]*tbl_salesdata[[#This Row],[Unit Cost]]</f>
        <v>286523.27</v>
      </c>
      <c r="M1643" s="9">
        <f>tbl_salesdata[[#This Row],[Units Sold]]*tbl_salesdata[[#This Row],[Unit Price]]</f>
        <v>427666.85000000003</v>
      </c>
      <c r="N1643" s="9">
        <f>tbl_salesdata[[#This Row],[Total Sales]]-tbl_salesdata[[#This Row],[Total Cost]]</f>
        <v>141143.58000000002</v>
      </c>
      <c r="O1643">
        <f>tbl_salesdata[[#This Row],[Ship Date]]-tbl_salesdata[[#This Row],[Order Date]]</f>
        <v>17</v>
      </c>
      <c r="P1643">
        <f>WEEKDAY(tbl_salesdata[[#This Row],[Order Date]],2)</f>
        <v>1</v>
      </c>
      <c r="Q1643" t="str">
        <f>TEXT(tbl_salesdata[[#This Row],[Order Date]],"dddd")</f>
        <v>Monday</v>
      </c>
      <c r="R1643" t="str">
        <f>IF(tbl_salesdata[[#This Row],[Weekdaynum]]&gt;5,"Yes","No")</f>
        <v>No</v>
      </c>
    </row>
    <row r="1644" spans="1:18" hidden="1" x14ac:dyDescent="0.35">
      <c r="A1644">
        <v>823286092</v>
      </c>
      <c r="B1644" s="3">
        <v>42638</v>
      </c>
      <c r="C1644" s="3">
        <v>42642</v>
      </c>
      <c r="D1644" t="s">
        <v>65</v>
      </c>
      <c r="E1644" t="s">
        <v>32</v>
      </c>
      <c r="F1644" t="s">
        <v>76</v>
      </c>
      <c r="G1644" t="s">
        <v>14</v>
      </c>
      <c r="H1644" t="s">
        <v>26</v>
      </c>
      <c r="I1644" s="9">
        <v>7505</v>
      </c>
      <c r="J1644" s="9">
        <v>668.27</v>
      </c>
      <c r="K1644" s="9">
        <v>502.54</v>
      </c>
      <c r="L1644" s="9">
        <f>tbl_salesdata[[#This Row],[Units Sold]]*tbl_salesdata[[#This Row],[Unit Cost]]</f>
        <v>3771562.7</v>
      </c>
      <c r="M1644" s="9">
        <f>tbl_salesdata[[#This Row],[Units Sold]]*tbl_salesdata[[#This Row],[Unit Price]]</f>
        <v>5015366.3499999996</v>
      </c>
      <c r="N1644" s="9">
        <f>tbl_salesdata[[#This Row],[Total Sales]]-tbl_salesdata[[#This Row],[Total Cost]]</f>
        <v>1243803.6499999994</v>
      </c>
      <c r="O1644">
        <f>tbl_salesdata[[#This Row],[Ship Date]]-tbl_salesdata[[#This Row],[Order Date]]</f>
        <v>4</v>
      </c>
      <c r="P1644">
        <f>WEEKDAY(tbl_salesdata[[#This Row],[Order Date]],2)</f>
        <v>7</v>
      </c>
      <c r="Q1644" t="str">
        <f>TEXT(tbl_salesdata[[#This Row],[Order Date]],"dddd")</f>
        <v>Sunday</v>
      </c>
      <c r="R1644" t="str">
        <f>IF(tbl_salesdata[[#This Row],[Weekdaynum]]&gt;5,"Yes","No")</f>
        <v>Yes</v>
      </c>
    </row>
    <row r="1645" spans="1:18" x14ac:dyDescent="0.35">
      <c r="A1645">
        <v>178000676</v>
      </c>
      <c r="B1645" s="3">
        <v>42532</v>
      </c>
      <c r="C1645" s="3">
        <v>42540</v>
      </c>
      <c r="D1645" t="s">
        <v>181</v>
      </c>
      <c r="E1645" t="s">
        <v>38</v>
      </c>
      <c r="F1645" t="s">
        <v>42</v>
      </c>
      <c r="G1645" t="s">
        <v>18</v>
      </c>
      <c r="H1645" t="s">
        <v>34</v>
      </c>
      <c r="I1645" s="9">
        <v>3210</v>
      </c>
      <c r="J1645" s="9">
        <v>437.2</v>
      </c>
      <c r="K1645" s="9">
        <v>263.33</v>
      </c>
      <c r="L1645" s="9">
        <f>tbl_salesdata[[#This Row],[Units Sold]]*tbl_salesdata[[#This Row],[Unit Cost]]</f>
        <v>845289.29999999993</v>
      </c>
      <c r="M1645" s="9">
        <f>tbl_salesdata[[#This Row],[Units Sold]]*tbl_salesdata[[#This Row],[Unit Price]]</f>
        <v>1403412</v>
      </c>
      <c r="N1645" s="9">
        <f>tbl_salesdata[[#This Row],[Total Sales]]-tbl_salesdata[[#This Row],[Total Cost]]</f>
        <v>558122.70000000007</v>
      </c>
      <c r="O1645">
        <f>tbl_salesdata[[#This Row],[Ship Date]]-tbl_salesdata[[#This Row],[Order Date]]</f>
        <v>8</v>
      </c>
      <c r="P1645">
        <f>WEEKDAY(tbl_salesdata[[#This Row],[Order Date]],2)</f>
        <v>6</v>
      </c>
      <c r="Q1645" t="str">
        <f>TEXT(tbl_salesdata[[#This Row],[Order Date]],"dddd")</f>
        <v>Saturday</v>
      </c>
      <c r="R1645" t="str">
        <f>IF(tbl_salesdata[[#This Row],[Weekdaynum]]&gt;5,"Yes","No")</f>
        <v>Yes</v>
      </c>
    </row>
    <row r="1646" spans="1:18" hidden="1" x14ac:dyDescent="0.35">
      <c r="A1646">
        <v>606224572</v>
      </c>
      <c r="B1646" s="3">
        <v>43289</v>
      </c>
      <c r="C1646" s="3">
        <v>43306</v>
      </c>
      <c r="D1646" t="s">
        <v>135</v>
      </c>
      <c r="E1646" t="s">
        <v>21</v>
      </c>
      <c r="F1646" t="s">
        <v>42</v>
      </c>
      <c r="G1646" t="s">
        <v>18</v>
      </c>
      <c r="H1646" t="s">
        <v>15</v>
      </c>
      <c r="I1646" s="9">
        <v>4177</v>
      </c>
      <c r="J1646" s="9">
        <v>437.2</v>
      </c>
      <c r="K1646" s="9">
        <v>263.33</v>
      </c>
      <c r="L1646" s="9">
        <f>tbl_salesdata[[#This Row],[Units Sold]]*tbl_salesdata[[#This Row],[Unit Cost]]</f>
        <v>1099929.4099999999</v>
      </c>
      <c r="M1646" s="9">
        <f>tbl_salesdata[[#This Row],[Units Sold]]*tbl_salesdata[[#This Row],[Unit Price]]</f>
        <v>1826184.4</v>
      </c>
      <c r="N1646" s="9">
        <f>tbl_salesdata[[#This Row],[Total Sales]]-tbl_salesdata[[#This Row],[Total Cost]]</f>
        <v>726254.99</v>
      </c>
      <c r="O1646">
        <f>tbl_salesdata[[#This Row],[Ship Date]]-tbl_salesdata[[#This Row],[Order Date]]</f>
        <v>17</v>
      </c>
      <c r="P1646">
        <f>WEEKDAY(tbl_salesdata[[#This Row],[Order Date]],2)</f>
        <v>7</v>
      </c>
      <c r="Q1646" t="str">
        <f>TEXT(tbl_salesdata[[#This Row],[Order Date]],"dddd")</f>
        <v>Sunday</v>
      </c>
      <c r="R1646" t="str">
        <f>IF(tbl_salesdata[[#This Row],[Weekdaynum]]&gt;5,"Yes","No")</f>
        <v>Yes</v>
      </c>
    </row>
    <row r="1647" spans="1:18" hidden="1" x14ac:dyDescent="0.35">
      <c r="A1647">
        <v>627490413</v>
      </c>
      <c r="B1647" s="3">
        <v>42348</v>
      </c>
      <c r="C1647" s="3">
        <v>42360</v>
      </c>
      <c r="D1647" t="s">
        <v>70</v>
      </c>
      <c r="E1647" t="s">
        <v>29</v>
      </c>
      <c r="F1647" t="s">
        <v>33</v>
      </c>
      <c r="G1647" t="s">
        <v>18</v>
      </c>
      <c r="H1647" t="s">
        <v>15</v>
      </c>
      <c r="I1647" s="9">
        <v>7212</v>
      </c>
      <c r="J1647" s="9">
        <v>109.28</v>
      </c>
      <c r="K1647" s="9">
        <v>35.840000000000003</v>
      </c>
      <c r="L1647" s="9">
        <f>tbl_salesdata[[#This Row],[Units Sold]]*tbl_salesdata[[#This Row],[Unit Cost]]</f>
        <v>258478.08000000002</v>
      </c>
      <c r="M1647" s="9">
        <f>tbl_salesdata[[#This Row],[Units Sold]]*tbl_salesdata[[#This Row],[Unit Price]]</f>
        <v>788127.36</v>
      </c>
      <c r="N1647" s="9">
        <f>tbl_salesdata[[#This Row],[Total Sales]]-tbl_salesdata[[#This Row],[Total Cost]]</f>
        <v>529649.28</v>
      </c>
      <c r="O1647">
        <f>tbl_salesdata[[#This Row],[Ship Date]]-tbl_salesdata[[#This Row],[Order Date]]</f>
        <v>12</v>
      </c>
      <c r="P1647">
        <f>WEEKDAY(tbl_salesdata[[#This Row],[Order Date]],2)</f>
        <v>4</v>
      </c>
      <c r="Q1647" t="str">
        <f>TEXT(tbl_salesdata[[#This Row],[Order Date]],"dddd")</f>
        <v>Thursday</v>
      </c>
      <c r="R1647" t="str">
        <f>IF(tbl_salesdata[[#This Row],[Weekdaynum]]&gt;5,"Yes","No")</f>
        <v>No</v>
      </c>
    </row>
    <row r="1648" spans="1:18" hidden="1" x14ac:dyDescent="0.35">
      <c r="A1648">
        <v>501498258</v>
      </c>
      <c r="B1648" s="3">
        <v>43343</v>
      </c>
      <c r="C1648" s="3">
        <v>43355</v>
      </c>
      <c r="D1648" t="s">
        <v>194</v>
      </c>
      <c r="E1648" t="s">
        <v>32</v>
      </c>
      <c r="F1648" t="s">
        <v>42</v>
      </c>
      <c r="G1648" t="s">
        <v>14</v>
      </c>
      <c r="H1648" t="s">
        <v>26</v>
      </c>
      <c r="I1648" s="9">
        <v>3334</v>
      </c>
      <c r="J1648" s="9">
        <v>437.2</v>
      </c>
      <c r="K1648" s="9">
        <v>263.33</v>
      </c>
      <c r="L1648" s="9">
        <f>tbl_salesdata[[#This Row],[Units Sold]]*tbl_salesdata[[#This Row],[Unit Cost]]</f>
        <v>877942.22</v>
      </c>
      <c r="M1648" s="9">
        <f>tbl_salesdata[[#This Row],[Units Sold]]*tbl_salesdata[[#This Row],[Unit Price]]</f>
        <v>1457624.8</v>
      </c>
      <c r="N1648" s="9">
        <f>tbl_salesdata[[#This Row],[Total Sales]]-tbl_salesdata[[#This Row],[Total Cost]]</f>
        <v>579682.58000000007</v>
      </c>
      <c r="O1648">
        <f>tbl_salesdata[[#This Row],[Ship Date]]-tbl_salesdata[[#This Row],[Order Date]]</f>
        <v>12</v>
      </c>
      <c r="P1648">
        <f>WEEKDAY(tbl_salesdata[[#This Row],[Order Date]],2)</f>
        <v>5</v>
      </c>
      <c r="Q1648" t="str">
        <f>TEXT(tbl_salesdata[[#This Row],[Order Date]],"dddd")</f>
        <v>Friday</v>
      </c>
      <c r="R1648" t="str">
        <f>IF(tbl_salesdata[[#This Row],[Weekdaynum]]&gt;5,"Yes","No")</f>
        <v>No</v>
      </c>
    </row>
    <row r="1649" spans="1:18" x14ac:dyDescent="0.35">
      <c r="A1649">
        <v>605722033</v>
      </c>
      <c r="B1649" s="3">
        <v>44387</v>
      </c>
      <c r="C1649" s="3">
        <v>44398</v>
      </c>
      <c r="D1649" t="s">
        <v>114</v>
      </c>
      <c r="E1649" t="s">
        <v>38</v>
      </c>
      <c r="F1649" t="s">
        <v>13</v>
      </c>
      <c r="G1649" t="s">
        <v>14</v>
      </c>
      <c r="H1649" t="s">
        <v>26</v>
      </c>
      <c r="I1649" s="9">
        <v>5465</v>
      </c>
      <c r="J1649" s="9">
        <v>255.28</v>
      </c>
      <c r="K1649" s="9">
        <v>159.41999999999999</v>
      </c>
      <c r="L1649" s="9">
        <f>tbl_salesdata[[#This Row],[Units Sold]]*tbl_salesdata[[#This Row],[Unit Cost]]</f>
        <v>871230.29999999993</v>
      </c>
      <c r="M1649" s="9">
        <f>tbl_salesdata[[#This Row],[Units Sold]]*tbl_salesdata[[#This Row],[Unit Price]]</f>
        <v>1395105.2</v>
      </c>
      <c r="N1649" s="9">
        <f>tbl_salesdata[[#This Row],[Total Sales]]-tbl_salesdata[[#This Row],[Total Cost]]</f>
        <v>523874.9</v>
      </c>
      <c r="O1649">
        <f>tbl_salesdata[[#This Row],[Ship Date]]-tbl_salesdata[[#This Row],[Order Date]]</f>
        <v>11</v>
      </c>
      <c r="P1649">
        <f>WEEKDAY(tbl_salesdata[[#This Row],[Order Date]],2)</f>
        <v>6</v>
      </c>
      <c r="Q1649" t="str">
        <f>TEXT(tbl_salesdata[[#This Row],[Order Date]],"dddd")</f>
        <v>Saturday</v>
      </c>
      <c r="R1649" t="str">
        <f>IF(tbl_salesdata[[#This Row],[Weekdaynum]]&gt;5,"Yes","No")</f>
        <v>Yes</v>
      </c>
    </row>
    <row r="1650" spans="1:18" hidden="1" x14ac:dyDescent="0.35">
      <c r="A1650">
        <v>428247773</v>
      </c>
      <c r="B1650" s="3">
        <v>43961</v>
      </c>
      <c r="C1650" s="3">
        <v>43972</v>
      </c>
      <c r="D1650" t="s">
        <v>87</v>
      </c>
      <c r="E1650" t="s">
        <v>24</v>
      </c>
      <c r="F1650" t="s">
        <v>76</v>
      </c>
      <c r="G1650" t="s">
        <v>14</v>
      </c>
      <c r="H1650" t="s">
        <v>19</v>
      </c>
      <c r="I1650" s="9">
        <v>6888</v>
      </c>
      <c r="J1650" s="9">
        <v>668.27</v>
      </c>
      <c r="K1650" s="9">
        <v>502.54</v>
      </c>
      <c r="L1650" s="9">
        <f>tbl_salesdata[[#This Row],[Units Sold]]*tbl_salesdata[[#This Row],[Unit Cost]]</f>
        <v>3461495.52</v>
      </c>
      <c r="M1650" s="9">
        <f>tbl_salesdata[[#This Row],[Units Sold]]*tbl_salesdata[[#This Row],[Unit Price]]</f>
        <v>4603043.76</v>
      </c>
      <c r="N1650" s="9">
        <f>tbl_salesdata[[#This Row],[Total Sales]]-tbl_salesdata[[#This Row],[Total Cost]]</f>
        <v>1141548.2399999998</v>
      </c>
      <c r="O1650">
        <f>tbl_salesdata[[#This Row],[Ship Date]]-tbl_salesdata[[#This Row],[Order Date]]</f>
        <v>11</v>
      </c>
      <c r="P1650">
        <f>WEEKDAY(tbl_salesdata[[#This Row],[Order Date]],2)</f>
        <v>7</v>
      </c>
      <c r="Q1650" t="str">
        <f>TEXT(tbl_salesdata[[#This Row],[Order Date]],"dddd")</f>
        <v>Sunday</v>
      </c>
      <c r="R1650" t="str">
        <f>IF(tbl_salesdata[[#This Row],[Weekdaynum]]&gt;5,"Yes","No")</f>
        <v>Yes</v>
      </c>
    </row>
    <row r="1651" spans="1:18" hidden="1" x14ac:dyDescent="0.35">
      <c r="A1651">
        <v>292024600</v>
      </c>
      <c r="B1651" s="3">
        <v>43240</v>
      </c>
      <c r="C1651" s="3">
        <v>43260</v>
      </c>
      <c r="D1651" t="s">
        <v>190</v>
      </c>
      <c r="E1651" t="s">
        <v>38</v>
      </c>
      <c r="F1651" t="s">
        <v>17</v>
      </c>
      <c r="G1651" t="s">
        <v>18</v>
      </c>
      <c r="H1651" t="s">
        <v>15</v>
      </c>
      <c r="I1651" s="9">
        <v>5423</v>
      </c>
      <c r="J1651" s="9">
        <v>152.58000000000001</v>
      </c>
      <c r="K1651" s="9">
        <v>97.44</v>
      </c>
      <c r="L1651" s="9">
        <f>tbl_salesdata[[#This Row],[Units Sold]]*tbl_salesdata[[#This Row],[Unit Cost]]</f>
        <v>528417.12</v>
      </c>
      <c r="M1651" s="9">
        <f>tbl_salesdata[[#This Row],[Units Sold]]*tbl_salesdata[[#This Row],[Unit Price]]</f>
        <v>827441.34000000008</v>
      </c>
      <c r="N1651" s="9">
        <f>tbl_salesdata[[#This Row],[Total Sales]]-tbl_salesdata[[#This Row],[Total Cost]]</f>
        <v>299024.22000000009</v>
      </c>
      <c r="O1651">
        <f>tbl_salesdata[[#This Row],[Ship Date]]-tbl_salesdata[[#This Row],[Order Date]]</f>
        <v>20</v>
      </c>
      <c r="P1651">
        <f>WEEKDAY(tbl_salesdata[[#This Row],[Order Date]],2)</f>
        <v>7</v>
      </c>
      <c r="Q1651" t="str">
        <f>TEXT(tbl_salesdata[[#This Row],[Order Date]],"dddd")</f>
        <v>Sunday</v>
      </c>
      <c r="R1651" t="str">
        <f>IF(tbl_salesdata[[#This Row],[Weekdaynum]]&gt;5,"Yes","No")</f>
        <v>Yes</v>
      </c>
    </row>
    <row r="1652" spans="1:18" x14ac:dyDescent="0.35">
      <c r="A1652">
        <v>533597218</v>
      </c>
      <c r="B1652" s="3">
        <v>43505</v>
      </c>
      <c r="C1652" s="3">
        <v>43526</v>
      </c>
      <c r="D1652" t="s">
        <v>107</v>
      </c>
      <c r="E1652" t="s">
        <v>21</v>
      </c>
      <c r="F1652" t="s">
        <v>40</v>
      </c>
      <c r="G1652" t="s">
        <v>14</v>
      </c>
      <c r="H1652" t="s">
        <v>15</v>
      </c>
      <c r="I1652" s="9">
        <v>2130</v>
      </c>
      <c r="J1652" s="9">
        <v>651.21</v>
      </c>
      <c r="K1652" s="9">
        <v>524.96</v>
      </c>
      <c r="L1652" s="9">
        <f>tbl_salesdata[[#This Row],[Units Sold]]*tbl_salesdata[[#This Row],[Unit Cost]]</f>
        <v>1118164.8</v>
      </c>
      <c r="M1652" s="9">
        <f>tbl_salesdata[[#This Row],[Units Sold]]*tbl_salesdata[[#This Row],[Unit Price]]</f>
        <v>1387077.3</v>
      </c>
      <c r="N1652" s="9">
        <f>tbl_salesdata[[#This Row],[Total Sales]]-tbl_salesdata[[#This Row],[Total Cost]]</f>
        <v>268912.5</v>
      </c>
      <c r="O1652">
        <f>tbl_salesdata[[#This Row],[Ship Date]]-tbl_salesdata[[#This Row],[Order Date]]</f>
        <v>21</v>
      </c>
      <c r="P1652">
        <f>WEEKDAY(tbl_salesdata[[#This Row],[Order Date]],2)</f>
        <v>6</v>
      </c>
      <c r="Q1652" t="str">
        <f>TEXT(tbl_salesdata[[#This Row],[Order Date]],"dddd")</f>
        <v>Saturday</v>
      </c>
      <c r="R1652" t="str">
        <f>IF(tbl_salesdata[[#This Row],[Weekdaynum]]&gt;5,"Yes","No")</f>
        <v>Yes</v>
      </c>
    </row>
    <row r="1653" spans="1:18" hidden="1" x14ac:dyDescent="0.35">
      <c r="A1653">
        <v>325314033</v>
      </c>
      <c r="B1653" s="3">
        <v>43836</v>
      </c>
      <c r="C1653" s="3">
        <v>43837</v>
      </c>
      <c r="D1653" t="s">
        <v>121</v>
      </c>
      <c r="E1653" t="s">
        <v>21</v>
      </c>
      <c r="F1653" t="s">
        <v>33</v>
      </c>
      <c r="G1653" t="s">
        <v>14</v>
      </c>
      <c r="H1653" t="s">
        <v>34</v>
      </c>
      <c r="I1653" s="9">
        <v>6506</v>
      </c>
      <c r="J1653" s="9">
        <v>109.28</v>
      </c>
      <c r="K1653" s="9">
        <v>35.840000000000003</v>
      </c>
      <c r="L1653" s="9">
        <f>tbl_salesdata[[#This Row],[Units Sold]]*tbl_salesdata[[#This Row],[Unit Cost]]</f>
        <v>233175.04000000001</v>
      </c>
      <c r="M1653" s="9">
        <f>tbl_salesdata[[#This Row],[Units Sold]]*tbl_salesdata[[#This Row],[Unit Price]]</f>
        <v>710975.68</v>
      </c>
      <c r="N1653" s="9">
        <f>tbl_salesdata[[#This Row],[Total Sales]]-tbl_salesdata[[#This Row],[Total Cost]]</f>
        <v>477800.64</v>
      </c>
      <c r="O1653">
        <f>tbl_salesdata[[#This Row],[Ship Date]]-tbl_salesdata[[#This Row],[Order Date]]</f>
        <v>1</v>
      </c>
      <c r="P1653">
        <f>WEEKDAY(tbl_salesdata[[#This Row],[Order Date]],2)</f>
        <v>1</v>
      </c>
      <c r="Q1653" t="str">
        <f>TEXT(tbl_salesdata[[#This Row],[Order Date]],"dddd")</f>
        <v>Monday</v>
      </c>
      <c r="R1653" t="str">
        <f>IF(tbl_salesdata[[#This Row],[Weekdaynum]]&gt;5,"Yes","No")</f>
        <v>No</v>
      </c>
    </row>
    <row r="1654" spans="1:18" hidden="1" x14ac:dyDescent="0.35">
      <c r="A1654">
        <v>277736794</v>
      </c>
      <c r="B1654" s="3">
        <v>43566</v>
      </c>
      <c r="C1654" s="3">
        <v>43583</v>
      </c>
      <c r="D1654" t="s">
        <v>86</v>
      </c>
      <c r="E1654" t="s">
        <v>29</v>
      </c>
      <c r="F1654" t="s">
        <v>56</v>
      </c>
      <c r="G1654" t="s">
        <v>14</v>
      </c>
      <c r="H1654" t="s">
        <v>19</v>
      </c>
      <c r="I1654" s="9">
        <v>7344</v>
      </c>
      <c r="J1654" s="9">
        <v>9.33</v>
      </c>
      <c r="K1654" s="9">
        <v>6.92</v>
      </c>
      <c r="L1654" s="9">
        <f>tbl_salesdata[[#This Row],[Units Sold]]*tbl_salesdata[[#This Row],[Unit Cost]]</f>
        <v>50820.479999999996</v>
      </c>
      <c r="M1654" s="9">
        <f>tbl_salesdata[[#This Row],[Units Sold]]*tbl_salesdata[[#This Row],[Unit Price]]</f>
        <v>68519.520000000004</v>
      </c>
      <c r="N1654" s="9">
        <f>tbl_salesdata[[#This Row],[Total Sales]]-tbl_salesdata[[#This Row],[Total Cost]]</f>
        <v>17699.040000000008</v>
      </c>
      <c r="O1654">
        <f>tbl_salesdata[[#This Row],[Ship Date]]-tbl_salesdata[[#This Row],[Order Date]]</f>
        <v>17</v>
      </c>
      <c r="P1654">
        <f>WEEKDAY(tbl_salesdata[[#This Row],[Order Date]],2)</f>
        <v>4</v>
      </c>
      <c r="Q1654" t="str">
        <f>TEXT(tbl_salesdata[[#This Row],[Order Date]],"dddd")</f>
        <v>Thursday</v>
      </c>
      <c r="R1654" t="str">
        <f>IF(tbl_salesdata[[#This Row],[Weekdaynum]]&gt;5,"Yes","No")</f>
        <v>No</v>
      </c>
    </row>
    <row r="1655" spans="1:18" hidden="1" x14ac:dyDescent="0.35">
      <c r="A1655">
        <v>159805858</v>
      </c>
      <c r="B1655" s="3">
        <v>44154</v>
      </c>
      <c r="C1655" s="3">
        <v>44169</v>
      </c>
      <c r="D1655" t="s">
        <v>144</v>
      </c>
      <c r="E1655" t="s">
        <v>21</v>
      </c>
      <c r="F1655" t="s">
        <v>47</v>
      </c>
      <c r="G1655" t="s">
        <v>18</v>
      </c>
      <c r="H1655" t="s">
        <v>15</v>
      </c>
      <c r="I1655" s="9">
        <v>8959</v>
      </c>
      <c r="J1655" s="9">
        <v>421.89</v>
      </c>
      <c r="K1655" s="9">
        <v>364.69</v>
      </c>
      <c r="L1655" s="9">
        <f>tbl_salesdata[[#This Row],[Units Sold]]*tbl_salesdata[[#This Row],[Unit Cost]]</f>
        <v>3267257.71</v>
      </c>
      <c r="M1655" s="9">
        <f>tbl_salesdata[[#This Row],[Units Sold]]*tbl_salesdata[[#This Row],[Unit Price]]</f>
        <v>3779712.51</v>
      </c>
      <c r="N1655" s="9">
        <f>tbl_salesdata[[#This Row],[Total Sales]]-tbl_salesdata[[#This Row],[Total Cost]]</f>
        <v>512454.79999999981</v>
      </c>
      <c r="O1655">
        <f>tbl_salesdata[[#This Row],[Ship Date]]-tbl_salesdata[[#This Row],[Order Date]]</f>
        <v>15</v>
      </c>
      <c r="P1655">
        <f>WEEKDAY(tbl_salesdata[[#This Row],[Order Date]],2)</f>
        <v>4</v>
      </c>
      <c r="Q1655" t="str">
        <f>TEXT(tbl_salesdata[[#This Row],[Order Date]],"dddd")</f>
        <v>Thursday</v>
      </c>
      <c r="R1655" t="str">
        <f>IF(tbl_salesdata[[#This Row],[Weekdaynum]]&gt;5,"Yes","No")</f>
        <v>No</v>
      </c>
    </row>
    <row r="1656" spans="1:18" hidden="1" x14ac:dyDescent="0.35">
      <c r="A1656">
        <v>263757550</v>
      </c>
      <c r="B1656" s="3">
        <v>42489</v>
      </c>
      <c r="C1656" s="3">
        <v>42505</v>
      </c>
      <c r="D1656" t="s">
        <v>183</v>
      </c>
      <c r="E1656" t="s">
        <v>24</v>
      </c>
      <c r="F1656" t="s">
        <v>22</v>
      </c>
      <c r="G1656" t="s">
        <v>14</v>
      </c>
      <c r="H1656" t="s">
        <v>26</v>
      </c>
      <c r="I1656" s="9">
        <v>575</v>
      </c>
      <c r="J1656" s="9">
        <v>47.45</v>
      </c>
      <c r="K1656" s="9">
        <v>31.79</v>
      </c>
      <c r="L1656" s="9">
        <f>tbl_salesdata[[#This Row],[Units Sold]]*tbl_salesdata[[#This Row],[Unit Cost]]</f>
        <v>18279.25</v>
      </c>
      <c r="M1656" s="9">
        <f>tbl_salesdata[[#This Row],[Units Sold]]*tbl_salesdata[[#This Row],[Unit Price]]</f>
        <v>27283.75</v>
      </c>
      <c r="N1656" s="9">
        <f>tbl_salesdata[[#This Row],[Total Sales]]-tbl_salesdata[[#This Row],[Total Cost]]</f>
        <v>9004.5</v>
      </c>
      <c r="O1656">
        <f>tbl_salesdata[[#This Row],[Ship Date]]-tbl_salesdata[[#This Row],[Order Date]]</f>
        <v>16</v>
      </c>
      <c r="P1656">
        <f>WEEKDAY(tbl_salesdata[[#This Row],[Order Date]],2)</f>
        <v>5</v>
      </c>
      <c r="Q1656" t="str">
        <f>TEXT(tbl_salesdata[[#This Row],[Order Date]],"dddd")</f>
        <v>Friday</v>
      </c>
      <c r="R1656" t="str">
        <f>IF(tbl_salesdata[[#This Row],[Weekdaynum]]&gt;5,"Yes","No")</f>
        <v>No</v>
      </c>
    </row>
    <row r="1657" spans="1:18" hidden="1" x14ac:dyDescent="0.35">
      <c r="A1657">
        <v>952140700</v>
      </c>
      <c r="B1657" s="3">
        <v>44279</v>
      </c>
      <c r="C1657" s="3">
        <v>44286</v>
      </c>
      <c r="D1657" t="s">
        <v>146</v>
      </c>
      <c r="E1657" t="s">
        <v>29</v>
      </c>
      <c r="F1657" t="s">
        <v>40</v>
      </c>
      <c r="G1657" t="s">
        <v>18</v>
      </c>
      <c r="H1657" t="s">
        <v>26</v>
      </c>
      <c r="I1657" s="9">
        <v>8447</v>
      </c>
      <c r="J1657" s="9">
        <v>651.21</v>
      </c>
      <c r="K1657" s="9">
        <v>524.96</v>
      </c>
      <c r="L1657" s="9">
        <f>tbl_salesdata[[#This Row],[Units Sold]]*tbl_salesdata[[#This Row],[Unit Cost]]</f>
        <v>4434337.12</v>
      </c>
      <c r="M1657" s="9">
        <f>tbl_salesdata[[#This Row],[Units Sold]]*tbl_salesdata[[#This Row],[Unit Price]]</f>
        <v>5500770.8700000001</v>
      </c>
      <c r="N1657" s="9">
        <f>tbl_salesdata[[#This Row],[Total Sales]]-tbl_salesdata[[#This Row],[Total Cost]]</f>
        <v>1066433.75</v>
      </c>
      <c r="O1657">
        <f>tbl_salesdata[[#This Row],[Ship Date]]-tbl_salesdata[[#This Row],[Order Date]]</f>
        <v>7</v>
      </c>
      <c r="P1657">
        <f>WEEKDAY(tbl_salesdata[[#This Row],[Order Date]],2)</f>
        <v>3</v>
      </c>
      <c r="Q1657" t="str">
        <f>TEXT(tbl_salesdata[[#This Row],[Order Date]],"dddd")</f>
        <v>Wednesday</v>
      </c>
      <c r="R1657" t="str">
        <f>IF(tbl_salesdata[[#This Row],[Weekdaynum]]&gt;5,"Yes","No")</f>
        <v>No</v>
      </c>
    </row>
    <row r="1658" spans="1:18" hidden="1" x14ac:dyDescent="0.35">
      <c r="A1658">
        <v>407816636</v>
      </c>
      <c r="B1658" s="3">
        <v>42576</v>
      </c>
      <c r="C1658" s="3">
        <v>42588</v>
      </c>
      <c r="D1658" t="s">
        <v>64</v>
      </c>
      <c r="E1658" t="s">
        <v>29</v>
      </c>
      <c r="F1658" t="s">
        <v>42</v>
      </c>
      <c r="G1658" t="s">
        <v>18</v>
      </c>
      <c r="H1658" t="s">
        <v>26</v>
      </c>
      <c r="I1658" s="9">
        <v>860</v>
      </c>
      <c r="J1658" s="9">
        <v>437.2</v>
      </c>
      <c r="K1658" s="9">
        <v>263.33</v>
      </c>
      <c r="L1658" s="9">
        <f>tbl_salesdata[[#This Row],[Units Sold]]*tbl_salesdata[[#This Row],[Unit Cost]]</f>
        <v>226463.8</v>
      </c>
      <c r="M1658" s="9">
        <f>tbl_salesdata[[#This Row],[Units Sold]]*tbl_salesdata[[#This Row],[Unit Price]]</f>
        <v>375992</v>
      </c>
      <c r="N1658" s="9">
        <f>tbl_salesdata[[#This Row],[Total Sales]]-tbl_salesdata[[#This Row],[Total Cost]]</f>
        <v>149528.20000000001</v>
      </c>
      <c r="O1658">
        <f>tbl_salesdata[[#This Row],[Ship Date]]-tbl_salesdata[[#This Row],[Order Date]]</f>
        <v>12</v>
      </c>
      <c r="P1658">
        <f>WEEKDAY(tbl_salesdata[[#This Row],[Order Date]],2)</f>
        <v>1</v>
      </c>
      <c r="Q1658" t="str">
        <f>TEXT(tbl_salesdata[[#This Row],[Order Date]],"dddd")</f>
        <v>Monday</v>
      </c>
      <c r="R1658" t="str">
        <f>IF(tbl_salesdata[[#This Row],[Weekdaynum]]&gt;5,"Yes","No")</f>
        <v>No</v>
      </c>
    </row>
    <row r="1659" spans="1:18" hidden="1" x14ac:dyDescent="0.35">
      <c r="A1659">
        <v>483959186</v>
      </c>
      <c r="B1659" s="3">
        <v>44831</v>
      </c>
      <c r="C1659" s="3">
        <v>44832</v>
      </c>
      <c r="D1659" t="s">
        <v>39</v>
      </c>
      <c r="E1659" t="s">
        <v>29</v>
      </c>
      <c r="F1659" t="s">
        <v>17</v>
      </c>
      <c r="G1659" t="s">
        <v>14</v>
      </c>
      <c r="H1659" t="s">
        <v>34</v>
      </c>
      <c r="I1659" s="9">
        <v>3133</v>
      </c>
      <c r="J1659" s="9">
        <v>152.58000000000001</v>
      </c>
      <c r="K1659" s="9">
        <v>97.44</v>
      </c>
      <c r="L1659" s="9">
        <f>tbl_salesdata[[#This Row],[Units Sold]]*tbl_salesdata[[#This Row],[Unit Cost]]</f>
        <v>305279.52</v>
      </c>
      <c r="M1659" s="9">
        <f>tbl_salesdata[[#This Row],[Units Sold]]*tbl_salesdata[[#This Row],[Unit Price]]</f>
        <v>478033.14</v>
      </c>
      <c r="N1659" s="9">
        <f>tbl_salesdata[[#This Row],[Total Sales]]-tbl_salesdata[[#This Row],[Total Cost]]</f>
        <v>172753.62</v>
      </c>
      <c r="O1659">
        <f>tbl_salesdata[[#This Row],[Ship Date]]-tbl_salesdata[[#This Row],[Order Date]]</f>
        <v>1</v>
      </c>
      <c r="P1659">
        <f>WEEKDAY(tbl_salesdata[[#This Row],[Order Date]],2)</f>
        <v>2</v>
      </c>
      <c r="Q1659" t="str">
        <f>TEXT(tbl_salesdata[[#This Row],[Order Date]],"dddd")</f>
        <v>Tuesday</v>
      </c>
      <c r="R1659" t="str">
        <f>IF(tbl_salesdata[[#This Row],[Weekdaynum]]&gt;5,"Yes","No")</f>
        <v>No</v>
      </c>
    </row>
    <row r="1660" spans="1:18" hidden="1" x14ac:dyDescent="0.35">
      <c r="A1660">
        <v>854054677</v>
      </c>
      <c r="B1660" s="3">
        <v>44221</v>
      </c>
      <c r="C1660" s="3">
        <v>44234</v>
      </c>
      <c r="D1660" t="s">
        <v>126</v>
      </c>
      <c r="E1660" t="s">
        <v>24</v>
      </c>
      <c r="F1660" t="s">
        <v>30</v>
      </c>
      <c r="G1660" t="s">
        <v>14</v>
      </c>
      <c r="H1660" t="s">
        <v>19</v>
      </c>
      <c r="I1660" s="9">
        <v>2613</v>
      </c>
      <c r="J1660" s="9">
        <v>81.73</v>
      </c>
      <c r="K1660" s="9">
        <v>56.67</v>
      </c>
      <c r="L1660" s="9">
        <f>tbl_salesdata[[#This Row],[Units Sold]]*tbl_salesdata[[#This Row],[Unit Cost]]</f>
        <v>148078.71</v>
      </c>
      <c r="M1660" s="9">
        <f>tbl_salesdata[[#This Row],[Units Sold]]*tbl_salesdata[[#This Row],[Unit Price]]</f>
        <v>213560.49000000002</v>
      </c>
      <c r="N1660" s="9">
        <f>tbl_salesdata[[#This Row],[Total Sales]]-tbl_salesdata[[#This Row],[Total Cost]]</f>
        <v>65481.780000000028</v>
      </c>
      <c r="O1660">
        <f>tbl_salesdata[[#This Row],[Ship Date]]-tbl_salesdata[[#This Row],[Order Date]]</f>
        <v>13</v>
      </c>
      <c r="P1660">
        <f>WEEKDAY(tbl_salesdata[[#This Row],[Order Date]],2)</f>
        <v>1</v>
      </c>
      <c r="Q1660" t="str">
        <f>TEXT(tbl_salesdata[[#This Row],[Order Date]],"dddd")</f>
        <v>Monday</v>
      </c>
      <c r="R1660" t="str">
        <f>IF(tbl_salesdata[[#This Row],[Weekdaynum]]&gt;5,"Yes","No")</f>
        <v>No</v>
      </c>
    </row>
    <row r="1661" spans="1:18" hidden="1" x14ac:dyDescent="0.35">
      <c r="A1661">
        <v>361901938</v>
      </c>
      <c r="B1661" s="3">
        <v>42738</v>
      </c>
      <c r="C1661" s="3">
        <v>42740</v>
      </c>
      <c r="D1661" t="s">
        <v>199</v>
      </c>
      <c r="E1661" t="s">
        <v>29</v>
      </c>
      <c r="F1661" t="s">
        <v>17</v>
      </c>
      <c r="G1661" t="s">
        <v>14</v>
      </c>
      <c r="H1661" t="s">
        <v>19</v>
      </c>
      <c r="I1661" s="9">
        <v>3681</v>
      </c>
      <c r="J1661" s="9">
        <v>152.58000000000001</v>
      </c>
      <c r="K1661" s="9">
        <v>97.44</v>
      </c>
      <c r="L1661" s="9">
        <f>tbl_salesdata[[#This Row],[Units Sold]]*tbl_salesdata[[#This Row],[Unit Cost]]</f>
        <v>358676.64</v>
      </c>
      <c r="M1661" s="9">
        <f>tbl_salesdata[[#This Row],[Units Sold]]*tbl_salesdata[[#This Row],[Unit Price]]</f>
        <v>561646.9800000001</v>
      </c>
      <c r="N1661" s="9">
        <f>tbl_salesdata[[#This Row],[Total Sales]]-tbl_salesdata[[#This Row],[Total Cost]]</f>
        <v>202970.34000000008</v>
      </c>
      <c r="O1661">
        <f>tbl_salesdata[[#This Row],[Ship Date]]-tbl_salesdata[[#This Row],[Order Date]]</f>
        <v>2</v>
      </c>
      <c r="P1661">
        <f>WEEKDAY(tbl_salesdata[[#This Row],[Order Date]],2)</f>
        <v>2</v>
      </c>
      <c r="Q1661" t="str">
        <f>TEXT(tbl_salesdata[[#This Row],[Order Date]],"dddd")</f>
        <v>Tuesday</v>
      </c>
      <c r="R1661" t="str">
        <f>IF(tbl_salesdata[[#This Row],[Weekdaynum]]&gt;5,"Yes","No")</f>
        <v>No</v>
      </c>
    </row>
    <row r="1662" spans="1:18" hidden="1" x14ac:dyDescent="0.35">
      <c r="A1662">
        <v>171612298</v>
      </c>
      <c r="B1662" s="3">
        <v>43808</v>
      </c>
      <c r="C1662" s="3">
        <v>43819</v>
      </c>
      <c r="D1662" t="s">
        <v>139</v>
      </c>
      <c r="E1662" t="s">
        <v>51</v>
      </c>
      <c r="F1662" t="s">
        <v>76</v>
      </c>
      <c r="G1662" t="s">
        <v>18</v>
      </c>
      <c r="H1662" t="s">
        <v>34</v>
      </c>
      <c r="I1662" s="9">
        <v>2747</v>
      </c>
      <c r="J1662" s="9">
        <v>668.27</v>
      </c>
      <c r="K1662" s="9">
        <v>502.54</v>
      </c>
      <c r="L1662" s="9">
        <f>tbl_salesdata[[#This Row],[Units Sold]]*tbl_salesdata[[#This Row],[Unit Cost]]</f>
        <v>1380477.3800000001</v>
      </c>
      <c r="M1662" s="9">
        <f>tbl_salesdata[[#This Row],[Units Sold]]*tbl_salesdata[[#This Row],[Unit Price]]</f>
        <v>1835737.69</v>
      </c>
      <c r="N1662" s="9">
        <f>tbl_salesdata[[#This Row],[Total Sales]]-tbl_salesdata[[#This Row],[Total Cost]]</f>
        <v>455260.30999999982</v>
      </c>
      <c r="O1662">
        <f>tbl_salesdata[[#This Row],[Ship Date]]-tbl_salesdata[[#This Row],[Order Date]]</f>
        <v>11</v>
      </c>
      <c r="P1662">
        <f>WEEKDAY(tbl_salesdata[[#This Row],[Order Date]],2)</f>
        <v>1</v>
      </c>
      <c r="Q1662" t="str">
        <f>TEXT(tbl_salesdata[[#This Row],[Order Date]],"dddd")</f>
        <v>Monday</v>
      </c>
      <c r="R1662" t="str">
        <f>IF(tbl_salesdata[[#This Row],[Weekdaynum]]&gt;5,"Yes","No")</f>
        <v>No</v>
      </c>
    </row>
    <row r="1663" spans="1:18" hidden="1" x14ac:dyDescent="0.35">
      <c r="A1663">
        <v>617609584</v>
      </c>
      <c r="B1663" s="3">
        <v>43394</v>
      </c>
      <c r="C1663" s="3">
        <v>43396</v>
      </c>
      <c r="D1663" t="s">
        <v>210</v>
      </c>
      <c r="E1663" t="s">
        <v>38</v>
      </c>
      <c r="F1663" t="s">
        <v>42</v>
      </c>
      <c r="G1663" t="s">
        <v>18</v>
      </c>
      <c r="H1663" t="s">
        <v>26</v>
      </c>
      <c r="I1663" s="9">
        <v>3255</v>
      </c>
      <c r="J1663" s="9">
        <v>437.2</v>
      </c>
      <c r="K1663" s="9">
        <v>263.33</v>
      </c>
      <c r="L1663" s="9">
        <f>tbl_salesdata[[#This Row],[Units Sold]]*tbl_salesdata[[#This Row],[Unit Cost]]</f>
        <v>857139.14999999991</v>
      </c>
      <c r="M1663" s="9">
        <f>tbl_salesdata[[#This Row],[Units Sold]]*tbl_salesdata[[#This Row],[Unit Price]]</f>
        <v>1423086</v>
      </c>
      <c r="N1663" s="9">
        <f>tbl_salesdata[[#This Row],[Total Sales]]-tbl_salesdata[[#This Row],[Total Cost]]</f>
        <v>565946.85000000009</v>
      </c>
      <c r="O1663">
        <f>tbl_salesdata[[#This Row],[Ship Date]]-tbl_salesdata[[#This Row],[Order Date]]</f>
        <v>2</v>
      </c>
      <c r="P1663">
        <f>WEEKDAY(tbl_salesdata[[#This Row],[Order Date]],2)</f>
        <v>7</v>
      </c>
      <c r="Q1663" t="str">
        <f>TEXT(tbl_salesdata[[#This Row],[Order Date]],"dddd")</f>
        <v>Sunday</v>
      </c>
      <c r="R1663" t="str">
        <f>IF(tbl_salesdata[[#This Row],[Weekdaynum]]&gt;5,"Yes","No")</f>
        <v>Yes</v>
      </c>
    </row>
    <row r="1664" spans="1:18" hidden="1" x14ac:dyDescent="0.35">
      <c r="A1664">
        <v>754630124</v>
      </c>
      <c r="B1664" s="3">
        <v>44889</v>
      </c>
      <c r="C1664" s="3">
        <v>44893</v>
      </c>
      <c r="D1664" t="s">
        <v>170</v>
      </c>
      <c r="E1664" t="s">
        <v>12</v>
      </c>
      <c r="F1664" t="s">
        <v>40</v>
      </c>
      <c r="G1664" t="s">
        <v>14</v>
      </c>
      <c r="H1664" t="s">
        <v>15</v>
      </c>
      <c r="I1664" s="9">
        <v>678</v>
      </c>
      <c r="J1664" s="9">
        <v>651.21</v>
      </c>
      <c r="K1664" s="9">
        <v>524.96</v>
      </c>
      <c r="L1664" s="9">
        <f>tbl_salesdata[[#This Row],[Units Sold]]*tbl_salesdata[[#This Row],[Unit Cost]]</f>
        <v>355922.88</v>
      </c>
      <c r="M1664" s="9">
        <f>tbl_salesdata[[#This Row],[Units Sold]]*tbl_salesdata[[#This Row],[Unit Price]]</f>
        <v>441520.38</v>
      </c>
      <c r="N1664" s="9">
        <f>tbl_salesdata[[#This Row],[Total Sales]]-tbl_salesdata[[#This Row],[Total Cost]]</f>
        <v>85597.5</v>
      </c>
      <c r="O1664">
        <f>tbl_salesdata[[#This Row],[Ship Date]]-tbl_salesdata[[#This Row],[Order Date]]</f>
        <v>4</v>
      </c>
      <c r="P1664">
        <f>WEEKDAY(tbl_salesdata[[#This Row],[Order Date]],2)</f>
        <v>4</v>
      </c>
      <c r="Q1664" t="str">
        <f>TEXT(tbl_salesdata[[#This Row],[Order Date]],"dddd")</f>
        <v>Thursday</v>
      </c>
      <c r="R1664" t="str">
        <f>IF(tbl_salesdata[[#This Row],[Weekdaynum]]&gt;5,"Yes","No")</f>
        <v>No</v>
      </c>
    </row>
    <row r="1665" spans="1:18" hidden="1" x14ac:dyDescent="0.35">
      <c r="A1665">
        <v>607722747</v>
      </c>
      <c r="B1665" s="3">
        <v>43649</v>
      </c>
      <c r="C1665" s="3">
        <v>43664</v>
      </c>
      <c r="D1665" t="s">
        <v>50</v>
      </c>
      <c r="E1665" t="s">
        <v>51</v>
      </c>
      <c r="F1665" t="s">
        <v>40</v>
      </c>
      <c r="G1665" t="s">
        <v>18</v>
      </c>
      <c r="H1665" t="s">
        <v>19</v>
      </c>
      <c r="I1665" s="9">
        <v>7521</v>
      </c>
      <c r="J1665" s="9">
        <v>651.21</v>
      </c>
      <c r="K1665" s="9">
        <v>524.96</v>
      </c>
      <c r="L1665" s="9">
        <f>tbl_salesdata[[#This Row],[Units Sold]]*tbl_salesdata[[#This Row],[Unit Cost]]</f>
        <v>3948224.16</v>
      </c>
      <c r="M1665" s="9">
        <f>tbl_salesdata[[#This Row],[Units Sold]]*tbl_salesdata[[#This Row],[Unit Price]]</f>
        <v>4897750.41</v>
      </c>
      <c r="N1665" s="9">
        <f>tbl_salesdata[[#This Row],[Total Sales]]-tbl_salesdata[[#This Row],[Total Cost]]</f>
        <v>949526.25</v>
      </c>
      <c r="O1665">
        <f>tbl_salesdata[[#This Row],[Ship Date]]-tbl_salesdata[[#This Row],[Order Date]]</f>
        <v>15</v>
      </c>
      <c r="P1665">
        <f>WEEKDAY(tbl_salesdata[[#This Row],[Order Date]],2)</f>
        <v>3</v>
      </c>
      <c r="Q1665" t="str">
        <f>TEXT(tbl_salesdata[[#This Row],[Order Date]],"dddd")</f>
        <v>Wednesday</v>
      </c>
      <c r="R1665" t="str">
        <f>IF(tbl_salesdata[[#This Row],[Weekdaynum]]&gt;5,"Yes","No")</f>
        <v>No</v>
      </c>
    </row>
    <row r="1666" spans="1:18" hidden="1" x14ac:dyDescent="0.35">
      <c r="A1666">
        <v>722248780</v>
      </c>
      <c r="B1666" s="3">
        <v>43927</v>
      </c>
      <c r="C1666" s="3">
        <v>43946</v>
      </c>
      <c r="D1666" t="s">
        <v>71</v>
      </c>
      <c r="E1666" t="s">
        <v>21</v>
      </c>
      <c r="F1666" t="s">
        <v>17</v>
      </c>
      <c r="G1666" t="s">
        <v>14</v>
      </c>
      <c r="H1666" t="s">
        <v>34</v>
      </c>
      <c r="I1666" s="9">
        <v>8319</v>
      </c>
      <c r="J1666" s="9">
        <v>152.58000000000001</v>
      </c>
      <c r="K1666" s="9">
        <v>97.44</v>
      </c>
      <c r="L1666" s="9">
        <f>tbl_salesdata[[#This Row],[Units Sold]]*tbl_salesdata[[#This Row],[Unit Cost]]</f>
        <v>810603.36</v>
      </c>
      <c r="M1666" s="9">
        <f>tbl_salesdata[[#This Row],[Units Sold]]*tbl_salesdata[[#This Row],[Unit Price]]</f>
        <v>1269313.02</v>
      </c>
      <c r="N1666" s="9">
        <f>tbl_salesdata[[#This Row],[Total Sales]]-tbl_salesdata[[#This Row],[Total Cost]]</f>
        <v>458709.66000000003</v>
      </c>
      <c r="O1666">
        <f>tbl_salesdata[[#This Row],[Ship Date]]-tbl_salesdata[[#This Row],[Order Date]]</f>
        <v>19</v>
      </c>
      <c r="P1666">
        <f>WEEKDAY(tbl_salesdata[[#This Row],[Order Date]],2)</f>
        <v>1</v>
      </c>
      <c r="Q1666" t="str">
        <f>TEXT(tbl_salesdata[[#This Row],[Order Date]],"dddd")</f>
        <v>Monday</v>
      </c>
      <c r="R1666" t="str">
        <f>IF(tbl_salesdata[[#This Row],[Weekdaynum]]&gt;5,"Yes","No")</f>
        <v>No</v>
      </c>
    </row>
    <row r="1667" spans="1:18" hidden="1" x14ac:dyDescent="0.35">
      <c r="A1667">
        <v>813882052</v>
      </c>
      <c r="B1667" s="3">
        <v>42663</v>
      </c>
      <c r="C1667" s="3">
        <v>42672</v>
      </c>
      <c r="D1667" t="s">
        <v>171</v>
      </c>
      <c r="E1667" t="s">
        <v>12</v>
      </c>
      <c r="F1667" t="s">
        <v>33</v>
      </c>
      <c r="G1667" t="s">
        <v>14</v>
      </c>
      <c r="H1667" t="s">
        <v>19</v>
      </c>
      <c r="I1667" s="9">
        <v>4640</v>
      </c>
      <c r="J1667" s="9">
        <v>109.28</v>
      </c>
      <c r="K1667" s="9">
        <v>35.840000000000003</v>
      </c>
      <c r="L1667" s="9">
        <f>tbl_salesdata[[#This Row],[Units Sold]]*tbl_salesdata[[#This Row],[Unit Cost]]</f>
        <v>166297.60000000001</v>
      </c>
      <c r="M1667" s="9">
        <f>tbl_salesdata[[#This Row],[Units Sold]]*tbl_salesdata[[#This Row],[Unit Price]]</f>
        <v>507059.20000000001</v>
      </c>
      <c r="N1667" s="9">
        <f>tbl_salesdata[[#This Row],[Total Sales]]-tbl_salesdata[[#This Row],[Total Cost]]</f>
        <v>340761.59999999998</v>
      </c>
      <c r="O1667">
        <f>tbl_salesdata[[#This Row],[Ship Date]]-tbl_salesdata[[#This Row],[Order Date]]</f>
        <v>9</v>
      </c>
      <c r="P1667">
        <f>WEEKDAY(tbl_salesdata[[#This Row],[Order Date]],2)</f>
        <v>4</v>
      </c>
      <c r="Q1667" t="str">
        <f>TEXT(tbl_salesdata[[#This Row],[Order Date]],"dddd")</f>
        <v>Thursday</v>
      </c>
      <c r="R1667" t="str">
        <f>IF(tbl_salesdata[[#This Row],[Weekdaynum]]&gt;5,"Yes","No")</f>
        <v>No</v>
      </c>
    </row>
    <row r="1668" spans="1:18" hidden="1" x14ac:dyDescent="0.35">
      <c r="A1668">
        <v>218608891</v>
      </c>
      <c r="B1668" s="3">
        <v>42044</v>
      </c>
      <c r="C1668" s="3">
        <v>42052</v>
      </c>
      <c r="D1668" t="s">
        <v>185</v>
      </c>
      <c r="E1668" t="s">
        <v>38</v>
      </c>
      <c r="F1668" t="s">
        <v>30</v>
      </c>
      <c r="G1668" t="s">
        <v>14</v>
      </c>
      <c r="H1668" t="s">
        <v>34</v>
      </c>
      <c r="I1668" s="9">
        <v>84</v>
      </c>
      <c r="J1668" s="9">
        <v>81.73</v>
      </c>
      <c r="K1668" s="9">
        <v>56.67</v>
      </c>
      <c r="L1668" s="9">
        <f>tbl_salesdata[[#This Row],[Units Sold]]*tbl_salesdata[[#This Row],[Unit Cost]]</f>
        <v>4760.28</v>
      </c>
      <c r="M1668" s="9">
        <f>tbl_salesdata[[#This Row],[Units Sold]]*tbl_salesdata[[#This Row],[Unit Price]]</f>
        <v>6865.3200000000006</v>
      </c>
      <c r="N1668" s="9">
        <f>tbl_salesdata[[#This Row],[Total Sales]]-tbl_salesdata[[#This Row],[Total Cost]]</f>
        <v>2105.0400000000009</v>
      </c>
      <c r="O1668">
        <f>tbl_salesdata[[#This Row],[Ship Date]]-tbl_salesdata[[#This Row],[Order Date]]</f>
        <v>8</v>
      </c>
      <c r="P1668">
        <f>WEEKDAY(tbl_salesdata[[#This Row],[Order Date]],2)</f>
        <v>1</v>
      </c>
      <c r="Q1668" t="str">
        <f>TEXT(tbl_salesdata[[#This Row],[Order Date]],"dddd")</f>
        <v>Monday</v>
      </c>
      <c r="R1668" t="str">
        <f>IF(tbl_salesdata[[#This Row],[Weekdaynum]]&gt;5,"Yes","No")</f>
        <v>No</v>
      </c>
    </row>
    <row r="1669" spans="1:18" hidden="1" x14ac:dyDescent="0.35">
      <c r="A1669">
        <v>142728126</v>
      </c>
      <c r="B1669" s="3">
        <v>42059</v>
      </c>
      <c r="C1669" s="3">
        <v>42080</v>
      </c>
      <c r="D1669" t="s">
        <v>62</v>
      </c>
      <c r="E1669" t="s">
        <v>38</v>
      </c>
      <c r="F1669" t="s">
        <v>56</v>
      </c>
      <c r="G1669" t="s">
        <v>18</v>
      </c>
      <c r="H1669" t="s">
        <v>19</v>
      </c>
      <c r="I1669" s="9">
        <v>5279</v>
      </c>
      <c r="J1669" s="9">
        <v>9.33</v>
      </c>
      <c r="K1669" s="9">
        <v>6.92</v>
      </c>
      <c r="L1669" s="9">
        <f>tbl_salesdata[[#This Row],[Units Sold]]*tbl_salesdata[[#This Row],[Unit Cost]]</f>
        <v>36530.68</v>
      </c>
      <c r="M1669" s="9">
        <f>tbl_salesdata[[#This Row],[Units Sold]]*tbl_salesdata[[#This Row],[Unit Price]]</f>
        <v>49253.07</v>
      </c>
      <c r="N1669" s="9">
        <f>tbl_salesdata[[#This Row],[Total Sales]]-tbl_salesdata[[#This Row],[Total Cost]]</f>
        <v>12722.39</v>
      </c>
      <c r="O1669">
        <f>tbl_salesdata[[#This Row],[Ship Date]]-tbl_salesdata[[#This Row],[Order Date]]</f>
        <v>21</v>
      </c>
      <c r="P1669">
        <f>WEEKDAY(tbl_salesdata[[#This Row],[Order Date]],2)</f>
        <v>2</v>
      </c>
      <c r="Q1669" t="str">
        <f>TEXT(tbl_salesdata[[#This Row],[Order Date]],"dddd")</f>
        <v>Tuesday</v>
      </c>
      <c r="R1669" t="str">
        <f>IF(tbl_salesdata[[#This Row],[Weekdaynum]]&gt;5,"Yes","No")</f>
        <v>No</v>
      </c>
    </row>
    <row r="1670" spans="1:18" hidden="1" x14ac:dyDescent="0.35">
      <c r="A1670">
        <v>512851083</v>
      </c>
      <c r="B1670" s="3">
        <v>44862</v>
      </c>
      <c r="C1670" s="3">
        <v>44882</v>
      </c>
      <c r="D1670" t="s">
        <v>50</v>
      </c>
      <c r="E1670" t="s">
        <v>51</v>
      </c>
      <c r="F1670" t="s">
        <v>13</v>
      </c>
      <c r="G1670" t="s">
        <v>14</v>
      </c>
      <c r="H1670" t="s">
        <v>19</v>
      </c>
      <c r="I1670" s="9">
        <v>2887</v>
      </c>
      <c r="J1670" s="9">
        <v>255.28</v>
      </c>
      <c r="K1670" s="9">
        <v>159.41999999999999</v>
      </c>
      <c r="L1670" s="9">
        <f>tbl_salesdata[[#This Row],[Units Sold]]*tbl_salesdata[[#This Row],[Unit Cost]]</f>
        <v>460245.54</v>
      </c>
      <c r="M1670" s="9">
        <f>tbl_salesdata[[#This Row],[Units Sold]]*tbl_salesdata[[#This Row],[Unit Price]]</f>
        <v>736993.36</v>
      </c>
      <c r="N1670" s="9">
        <f>tbl_salesdata[[#This Row],[Total Sales]]-tbl_salesdata[[#This Row],[Total Cost]]</f>
        <v>276747.82</v>
      </c>
      <c r="O1670">
        <f>tbl_salesdata[[#This Row],[Ship Date]]-tbl_salesdata[[#This Row],[Order Date]]</f>
        <v>20</v>
      </c>
      <c r="P1670">
        <f>WEEKDAY(tbl_salesdata[[#This Row],[Order Date]],2)</f>
        <v>5</v>
      </c>
      <c r="Q1670" t="str">
        <f>TEXT(tbl_salesdata[[#This Row],[Order Date]],"dddd")</f>
        <v>Friday</v>
      </c>
      <c r="R1670" t="str">
        <f>IF(tbl_salesdata[[#This Row],[Weekdaynum]]&gt;5,"Yes","No")</f>
        <v>No</v>
      </c>
    </row>
    <row r="1671" spans="1:18" x14ac:dyDescent="0.35">
      <c r="A1671">
        <v>227695357</v>
      </c>
      <c r="B1671" s="3">
        <v>44793</v>
      </c>
      <c r="C1671" s="3">
        <v>44814</v>
      </c>
      <c r="D1671" t="s">
        <v>70</v>
      </c>
      <c r="E1671" t="s">
        <v>29</v>
      </c>
      <c r="F1671" t="s">
        <v>68</v>
      </c>
      <c r="G1671" t="s">
        <v>14</v>
      </c>
      <c r="H1671" t="s">
        <v>15</v>
      </c>
      <c r="I1671" s="9">
        <v>8971</v>
      </c>
      <c r="J1671" s="9">
        <v>154.06</v>
      </c>
      <c r="K1671" s="9">
        <v>90.93</v>
      </c>
      <c r="L1671" s="9">
        <f>tbl_salesdata[[#This Row],[Units Sold]]*tbl_salesdata[[#This Row],[Unit Cost]]</f>
        <v>815733.03</v>
      </c>
      <c r="M1671" s="9">
        <f>tbl_salesdata[[#This Row],[Units Sold]]*tbl_salesdata[[#This Row],[Unit Price]]</f>
        <v>1382072.26</v>
      </c>
      <c r="N1671" s="9">
        <f>tbl_salesdata[[#This Row],[Total Sales]]-tbl_salesdata[[#This Row],[Total Cost]]</f>
        <v>566339.23</v>
      </c>
      <c r="O1671">
        <f>tbl_salesdata[[#This Row],[Ship Date]]-tbl_salesdata[[#This Row],[Order Date]]</f>
        <v>21</v>
      </c>
      <c r="P1671">
        <f>WEEKDAY(tbl_salesdata[[#This Row],[Order Date]],2)</f>
        <v>6</v>
      </c>
      <c r="Q1671" t="str">
        <f>TEXT(tbl_salesdata[[#This Row],[Order Date]],"dddd")</f>
        <v>Saturday</v>
      </c>
      <c r="R1671" t="str">
        <f>IF(tbl_salesdata[[#This Row],[Weekdaynum]]&gt;5,"Yes","No")</f>
        <v>Yes</v>
      </c>
    </row>
    <row r="1672" spans="1:18" hidden="1" x14ac:dyDescent="0.35">
      <c r="A1672">
        <v>399115979</v>
      </c>
      <c r="B1672" s="3">
        <v>42156</v>
      </c>
      <c r="C1672" s="3">
        <v>42157</v>
      </c>
      <c r="D1672" t="s">
        <v>168</v>
      </c>
      <c r="E1672" t="s">
        <v>21</v>
      </c>
      <c r="F1672" t="s">
        <v>68</v>
      </c>
      <c r="G1672" t="s">
        <v>14</v>
      </c>
      <c r="H1672" t="s">
        <v>34</v>
      </c>
      <c r="I1672" s="9">
        <v>6142</v>
      </c>
      <c r="J1672" s="9">
        <v>154.06</v>
      </c>
      <c r="K1672" s="9">
        <v>90.93</v>
      </c>
      <c r="L1672" s="9">
        <f>tbl_salesdata[[#This Row],[Units Sold]]*tbl_salesdata[[#This Row],[Unit Cost]]</f>
        <v>558492.06000000006</v>
      </c>
      <c r="M1672" s="9">
        <f>tbl_salesdata[[#This Row],[Units Sold]]*tbl_salesdata[[#This Row],[Unit Price]]</f>
        <v>946236.52</v>
      </c>
      <c r="N1672" s="9">
        <f>tbl_salesdata[[#This Row],[Total Sales]]-tbl_salesdata[[#This Row],[Total Cost]]</f>
        <v>387744.45999999996</v>
      </c>
      <c r="O1672">
        <f>tbl_salesdata[[#This Row],[Ship Date]]-tbl_salesdata[[#This Row],[Order Date]]</f>
        <v>1</v>
      </c>
      <c r="P1672">
        <f>WEEKDAY(tbl_salesdata[[#This Row],[Order Date]],2)</f>
        <v>1</v>
      </c>
      <c r="Q1672" t="str">
        <f>TEXT(tbl_salesdata[[#This Row],[Order Date]],"dddd")</f>
        <v>Monday</v>
      </c>
      <c r="R1672" t="str">
        <f>IF(tbl_salesdata[[#This Row],[Weekdaynum]]&gt;5,"Yes","No")</f>
        <v>No</v>
      </c>
    </row>
    <row r="1673" spans="1:18" hidden="1" x14ac:dyDescent="0.35">
      <c r="A1673">
        <v>120043075</v>
      </c>
      <c r="B1673" s="3">
        <v>43706</v>
      </c>
      <c r="C1673" s="3">
        <v>43711</v>
      </c>
      <c r="D1673" t="s">
        <v>187</v>
      </c>
      <c r="E1673" t="s">
        <v>29</v>
      </c>
      <c r="F1673" t="s">
        <v>30</v>
      </c>
      <c r="G1673" t="s">
        <v>14</v>
      </c>
      <c r="H1673" t="s">
        <v>26</v>
      </c>
      <c r="I1673" s="9">
        <v>2268</v>
      </c>
      <c r="J1673" s="9">
        <v>81.73</v>
      </c>
      <c r="K1673" s="9">
        <v>56.67</v>
      </c>
      <c r="L1673" s="9">
        <f>tbl_salesdata[[#This Row],[Units Sold]]*tbl_salesdata[[#This Row],[Unit Cost]]</f>
        <v>128527.56</v>
      </c>
      <c r="M1673" s="9">
        <f>tbl_salesdata[[#This Row],[Units Sold]]*tbl_salesdata[[#This Row],[Unit Price]]</f>
        <v>185363.64</v>
      </c>
      <c r="N1673" s="9">
        <f>tbl_salesdata[[#This Row],[Total Sales]]-tbl_salesdata[[#This Row],[Total Cost]]</f>
        <v>56836.080000000016</v>
      </c>
      <c r="O1673">
        <f>tbl_salesdata[[#This Row],[Ship Date]]-tbl_salesdata[[#This Row],[Order Date]]</f>
        <v>5</v>
      </c>
      <c r="P1673">
        <f>WEEKDAY(tbl_salesdata[[#This Row],[Order Date]],2)</f>
        <v>4</v>
      </c>
      <c r="Q1673" t="str">
        <f>TEXT(tbl_salesdata[[#This Row],[Order Date]],"dddd")</f>
        <v>Thursday</v>
      </c>
      <c r="R1673" t="str">
        <f>IF(tbl_salesdata[[#This Row],[Weekdaynum]]&gt;5,"Yes","No")</f>
        <v>No</v>
      </c>
    </row>
    <row r="1674" spans="1:18" hidden="1" x14ac:dyDescent="0.35">
      <c r="A1674">
        <v>696544206</v>
      </c>
      <c r="B1674" s="3">
        <v>42547</v>
      </c>
      <c r="C1674" s="3">
        <v>42561</v>
      </c>
      <c r="D1674" t="s">
        <v>87</v>
      </c>
      <c r="E1674" t="s">
        <v>24</v>
      </c>
      <c r="F1674" t="s">
        <v>40</v>
      </c>
      <c r="G1674" t="s">
        <v>18</v>
      </c>
      <c r="H1674" t="s">
        <v>26</v>
      </c>
      <c r="I1674" s="9">
        <v>1764</v>
      </c>
      <c r="J1674" s="9">
        <v>651.21</v>
      </c>
      <c r="K1674" s="9">
        <v>524.96</v>
      </c>
      <c r="L1674" s="9">
        <f>tbl_salesdata[[#This Row],[Units Sold]]*tbl_salesdata[[#This Row],[Unit Cost]]</f>
        <v>926029.44000000006</v>
      </c>
      <c r="M1674" s="9">
        <f>tbl_salesdata[[#This Row],[Units Sold]]*tbl_salesdata[[#This Row],[Unit Price]]</f>
        <v>1148734.4400000002</v>
      </c>
      <c r="N1674" s="9">
        <f>tbl_salesdata[[#This Row],[Total Sales]]-tbl_salesdata[[#This Row],[Total Cost]]</f>
        <v>222705.00000000012</v>
      </c>
      <c r="O1674">
        <f>tbl_salesdata[[#This Row],[Ship Date]]-tbl_salesdata[[#This Row],[Order Date]]</f>
        <v>14</v>
      </c>
      <c r="P1674">
        <f>WEEKDAY(tbl_salesdata[[#This Row],[Order Date]],2)</f>
        <v>7</v>
      </c>
      <c r="Q1674" t="str">
        <f>TEXT(tbl_salesdata[[#This Row],[Order Date]],"dddd")</f>
        <v>Sunday</v>
      </c>
      <c r="R1674" t="str">
        <f>IF(tbl_salesdata[[#This Row],[Weekdaynum]]&gt;5,"Yes","No")</f>
        <v>Yes</v>
      </c>
    </row>
    <row r="1675" spans="1:18" hidden="1" x14ac:dyDescent="0.35">
      <c r="A1675">
        <v>606793200</v>
      </c>
      <c r="B1675" s="3">
        <v>44472</v>
      </c>
      <c r="C1675" s="3">
        <v>44475</v>
      </c>
      <c r="D1675" t="s">
        <v>97</v>
      </c>
      <c r="E1675" t="s">
        <v>29</v>
      </c>
      <c r="F1675" t="s">
        <v>42</v>
      </c>
      <c r="G1675" t="s">
        <v>18</v>
      </c>
      <c r="H1675" t="s">
        <v>15</v>
      </c>
      <c r="I1675" s="9">
        <v>2447</v>
      </c>
      <c r="J1675" s="9">
        <v>437.2</v>
      </c>
      <c r="K1675" s="9">
        <v>263.33</v>
      </c>
      <c r="L1675" s="9">
        <f>tbl_salesdata[[#This Row],[Units Sold]]*tbl_salesdata[[#This Row],[Unit Cost]]</f>
        <v>644368.51</v>
      </c>
      <c r="M1675" s="9">
        <f>tbl_salesdata[[#This Row],[Units Sold]]*tbl_salesdata[[#This Row],[Unit Price]]</f>
        <v>1069828.3999999999</v>
      </c>
      <c r="N1675" s="9">
        <f>tbl_salesdata[[#This Row],[Total Sales]]-tbl_salesdata[[#This Row],[Total Cost]]</f>
        <v>425459.8899999999</v>
      </c>
      <c r="O1675">
        <f>tbl_salesdata[[#This Row],[Ship Date]]-tbl_salesdata[[#This Row],[Order Date]]</f>
        <v>3</v>
      </c>
      <c r="P1675">
        <f>WEEKDAY(tbl_salesdata[[#This Row],[Order Date]],2)</f>
        <v>7</v>
      </c>
      <c r="Q1675" t="str">
        <f>TEXT(tbl_salesdata[[#This Row],[Order Date]],"dddd")</f>
        <v>Sunday</v>
      </c>
      <c r="R1675" t="str">
        <f>IF(tbl_salesdata[[#This Row],[Weekdaynum]]&gt;5,"Yes","No")</f>
        <v>Yes</v>
      </c>
    </row>
    <row r="1676" spans="1:18" hidden="1" x14ac:dyDescent="0.35">
      <c r="A1676">
        <v>649276387</v>
      </c>
      <c r="B1676" s="3">
        <v>44236</v>
      </c>
      <c r="C1676" s="3">
        <v>44247</v>
      </c>
      <c r="D1676" t="s">
        <v>186</v>
      </c>
      <c r="E1676" t="s">
        <v>38</v>
      </c>
      <c r="F1676" t="s">
        <v>22</v>
      </c>
      <c r="G1676" t="s">
        <v>14</v>
      </c>
      <c r="H1676" t="s">
        <v>15</v>
      </c>
      <c r="I1676" s="9">
        <v>4166</v>
      </c>
      <c r="J1676" s="9">
        <v>47.45</v>
      </c>
      <c r="K1676" s="9">
        <v>31.79</v>
      </c>
      <c r="L1676" s="9">
        <f>tbl_salesdata[[#This Row],[Units Sold]]*tbl_salesdata[[#This Row],[Unit Cost]]</f>
        <v>132437.13999999998</v>
      </c>
      <c r="M1676" s="9">
        <f>tbl_salesdata[[#This Row],[Units Sold]]*tbl_salesdata[[#This Row],[Unit Price]]</f>
        <v>197676.7</v>
      </c>
      <c r="N1676" s="9">
        <f>tbl_salesdata[[#This Row],[Total Sales]]-tbl_salesdata[[#This Row],[Total Cost]]</f>
        <v>65239.560000000027</v>
      </c>
      <c r="O1676">
        <f>tbl_salesdata[[#This Row],[Ship Date]]-tbl_salesdata[[#This Row],[Order Date]]</f>
        <v>11</v>
      </c>
      <c r="P1676">
        <f>WEEKDAY(tbl_salesdata[[#This Row],[Order Date]],2)</f>
        <v>2</v>
      </c>
      <c r="Q1676" t="str">
        <f>TEXT(tbl_salesdata[[#This Row],[Order Date]],"dddd")</f>
        <v>Tuesday</v>
      </c>
      <c r="R1676" t="str">
        <f>IF(tbl_salesdata[[#This Row],[Weekdaynum]]&gt;5,"Yes","No")</f>
        <v>No</v>
      </c>
    </row>
    <row r="1677" spans="1:18" hidden="1" x14ac:dyDescent="0.35">
      <c r="A1677">
        <v>792792594</v>
      </c>
      <c r="B1677" s="3">
        <v>42333</v>
      </c>
      <c r="C1677" s="3">
        <v>42343</v>
      </c>
      <c r="D1677" t="s">
        <v>144</v>
      </c>
      <c r="E1677" t="s">
        <v>21</v>
      </c>
      <c r="F1677" t="s">
        <v>76</v>
      </c>
      <c r="G1677" t="s">
        <v>18</v>
      </c>
      <c r="H1677" t="s">
        <v>15</v>
      </c>
      <c r="I1677" s="9">
        <v>3801</v>
      </c>
      <c r="J1677" s="9">
        <v>668.27</v>
      </c>
      <c r="K1677" s="9">
        <v>502.54</v>
      </c>
      <c r="L1677" s="9">
        <f>tbl_salesdata[[#This Row],[Units Sold]]*tbl_salesdata[[#This Row],[Unit Cost]]</f>
        <v>1910154.54</v>
      </c>
      <c r="M1677" s="9">
        <f>tbl_salesdata[[#This Row],[Units Sold]]*tbl_salesdata[[#This Row],[Unit Price]]</f>
        <v>2540094.27</v>
      </c>
      <c r="N1677" s="9">
        <f>tbl_salesdata[[#This Row],[Total Sales]]-tbl_salesdata[[#This Row],[Total Cost]]</f>
        <v>629939.73</v>
      </c>
      <c r="O1677">
        <f>tbl_salesdata[[#This Row],[Ship Date]]-tbl_salesdata[[#This Row],[Order Date]]</f>
        <v>10</v>
      </c>
      <c r="P1677">
        <f>WEEKDAY(tbl_salesdata[[#This Row],[Order Date]],2)</f>
        <v>3</v>
      </c>
      <c r="Q1677" t="str">
        <f>TEXT(tbl_salesdata[[#This Row],[Order Date]],"dddd")</f>
        <v>Wednesday</v>
      </c>
      <c r="R1677" t="str">
        <f>IF(tbl_salesdata[[#This Row],[Weekdaynum]]&gt;5,"Yes","No")</f>
        <v>No</v>
      </c>
    </row>
    <row r="1678" spans="1:18" hidden="1" x14ac:dyDescent="0.35">
      <c r="A1678">
        <v>626453149</v>
      </c>
      <c r="B1678" s="3">
        <v>43609</v>
      </c>
      <c r="C1678" s="3">
        <v>43617</v>
      </c>
      <c r="D1678" t="s">
        <v>107</v>
      </c>
      <c r="E1678" t="s">
        <v>21</v>
      </c>
      <c r="F1678" t="s">
        <v>42</v>
      </c>
      <c r="G1678" t="s">
        <v>18</v>
      </c>
      <c r="H1678" t="s">
        <v>19</v>
      </c>
      <c r="I1678" s="9">
        <v>263</v>
      </c>
      <c r="J1678" s="9">
        <v>437.2</v>
      </c>
      <c r="K1678" s="9">
        <v>263.33</v>
      </c>
      <c r="L1678" s="9">
        <f>tbl_salesdata[[#This Row],[Units Sold]]*tbl_salesdata[[#This Row],[Unit Cost]]</f>
        <v>69255.789999999994</v>
      </c>
      <c r="M1678" s="9">
        <f>tbl_salesdata[[#This Row],[Units Sold]]*tbl_salesdata[[#This Row],[Unit Price]]</f>
        <v>114983.59999999999</v>
      </c>
      <c r="N1678" s="9">
        <f>tbl_salesdata[[#This Row],[Total Sales]]-tbl_salesdata[[#This Row],[Total Cost]]</f>
        <v>45727.81</v>
      </c>
      <c r="O1678">
        <f>tbl_salesdata[[#This Row],[Ship Date]]-tbl_salesdata[[#This Row],[Order Date]]</f>
        <v>8</v>
      </c>
      <c r="P1678">
        <f>WEEKDAY(tbl_salesdata[[#This Row],[Order Date]],2)</f>
        <v>5</v>
      </c>
      <c r="Q1678" t="str">
        <f>TEXT(tbl_salesdata[[#This Row],[Order Date]],"dddd")</f>
        <v>Friday</v>
      </c>
      <c r="R1678" t="str">
        <f>IF(tbl_salesdata[[#This Row],[Weekdaynum]]&gt;5,"Yes","No")</f>
        <v>No</v>
      </c>
    </row>
    <row r="1679" spans="1:18" hidden="1" x14ac:dyDescent="0.35">
      <c r="A1679">
        <v>709681880</v>
      </c>
      <c r="B1679" s="3">
        <v>44875</v>
      </c>
      <c r="C1679" s="3">
        <v>44896</v>
      </c>
      <c r="D1679" t="s">
        <v>132</v>
      </c>
      <c r="E1679" t="s">
        <v>38</v>
      </c>
      <c r="F1679" t="s">
        <v>30</v>
      </c>
      <c r="G1679" t="s">
        <v>18</v>
      </c>
      <c r="H1679" t="s">
        <v>15</v>
      </c>
      <c r="I1679" s="9">
        <v>9494</v>
      </c>
      <c r="J1679" s="9">
        <v>81.73</v>
      </c>
      <c r="K1679" s="9">
        <v>56.67</v>
      </c>
      <c r="L1679" s="9">
        <f>tbl_salesdata[[#This Row],[Units Sold]]*tbl_salesdata[[#This Row],[Unit Cost]]</f>
        <v>538024.98</v>
      </c>
      <c r="M1679" s="9">
        <f>tbl_salesdata[[#This Row],[Units Sold]]*tbl_salesdata[[#This Row],[Unit Price]]</f>
        <v>775944.62</v>
      </c>
      <c r="N1679" s="9">
        <f>tbl_salesdata[[#This Row],[Total Sales]]-tbl_salesdata[[#This Row],[Total Cost]]</f>
        <v>237919.64</v>
      </c>
      <c r="O1679">
        <f>tbl_salesdata[[#This Row],[Ship Date]]-tbl_salesdata[[#This Row],[Order Date]]</f>
        <v>21</v>
      </c>
      <c r="P1679">
        <f>WEEKDAY(tbl_salesdata[[#This Row],[Order Date]],2)</f>
        <v>4</v>
      </c>
      <c r="Q1679" t="str">
        <f>TEXT(tbl_salesdata[[#This Row],[Order Date]],"dddd")</f>
        <v>Thursday</v>
      </c>
      <c r="R1679" t="str">
        <f>IF(tbl_salesdata[[#This Row],[Weekdaynum]]&gt;5,"Yes","No")</f>
        <v>No</v>
      </c>
    </row>
    <row r="1680" spans="1:18" hidden="1" x14ac:dyDescent="0.35">
      <c r="A1680">
        <v>322215116</v>
      </c>
      <c r="B1680" s="3">
        <v>42598</v>
      </c>
      <c r="C1680" s="3">
        <v>42608</v>
      </c>
      <c r="D1680" t="s">
        <v>54</v>
      </c>
      <c r="E1680" t="s">
        <v>29</v>
      </c>
      <c r="F1680" t="s">
        <v>47</v>
      </c>
      <c r="G1680" t="s">
        <v>14</v>
      </c>
      <c r="H1680" t="s">
        <v>19</v>
      </c>
      <c r="I1680" s="9">
        <v>9468</v>
      </c>
      <c r="J1680" s="9">
        <v>421.89</v>
      </c>
      <c r="K1680" s="9">
        <v>364.69</v>
      </c>
      <c r="L1680" s="9">
        <f>tbl_salesdata[[#This Row],[Units Sold]]*tbl_salesdata[[#This Row],[Unit Cost]]</f>
        <v>3452884.92</v>
      </c>
      <c r="M1680" s="9">
        <f>tbl_salesdata[[#This Row],[Units Sold]]*tbl_salesdata[[#This Row],[Unit Price]]</f>
        <v>3994454.52</v>
      </c>
      <c r="N1680" s="9">
        <f>tbl_salesdata[[#This Row],[Total Sales]]-tbl_salesdata[[#This Row],[Total Cost]]</f>
        <v>541569.60000000009</v>
      </c>
      <c r="O1680">
        <f>tbl_salesdata[[#This Row],[Ship Date]]-tbl_salesdata[[#This Row],[Order Date]]</f>
        <v>10</v>
      </c>
      <c r="P1680">
        <f>WEEKDAY(tbl_salesdata[[#This Row],[Order Date]],2)</f>
        <v>2</v>
      </c>
      <c r="Q1680" t="str">
        <f>TEXT(tbl_salesdata[[#This Row],[Order Date]],"dddd")</f>
        <v>Tuesday</v>
      </c>
      <c r="R1680" t="str">
        <f>IF(tbl_salesdata[[#This Row],[Weekdaynum]]&gt;5,"Yes","No")</f>
        <v>No</v>
      </c>
    </row>
    <row r="1681" spans="1:18" hidden="1" x14ac:dyDescent="0.35">
      <c r="A1681">
        <v>614101684</v>
      </c>
      <c r="B1681" s="3">
        <v>43679</v>
      </c>
      <c r="C1681" s="3">
        <v>43692</v>
      </c>
      <c r="D1681" t="s">
        <v>105</v>
      </c>
      <c r="E1681" t="s">
        <v>12</v>
      </c>
      <c r="F1681" t="s">
        <v>76</v>
      </c>
      <c r="G1681" t="s">
        <v>18</v>
      </c>
      <c r="H1681" t="s">
        <v>19</v>
      </c>
      <c r="I1681" s="9">
        <v>5190</v>
      </c>
      <c r="J1681" s="9">
        <v>668.27</v>
      </c>
      <c r="K1681" s="9">
        <v>502.54</v>
      </c>
      <c r="L1681" s="9">
        <f>tbl_salesdata[[#This Row],[Units Sold]]*tbl_salesdata[[#This Row],[Unit Cost]]</f>
        <v>2608182.6</v>
      </c>
      <c r="M1681" s="9">
        <f>tbl_salesdata[[#This Row],[Units Sold]]*tbl_salesdata[[#This Row],[Unit Price]]</f>
        <v>3468321.3</v>
      </c>
      <c r="N1681" s="9">
        <f>tbl_salesdata[[#This Row],[Total Sales]]-tbl_salesdata[[#This Row],[Total Cost]]</f>
        <v>860138.69999999972</v>
      </c>
      <c r="O1681">
        <f>tbl_salesdata[[#This Row],[Ship Date]]-tbl_salesdata[[#This Row],[Order Date]]</f>
        <v>13</v>
      </c>
      <c r="P1681">
        <f>WEEKDAY(tbl_salesdata[[#This Row],[Order Date]],2)</f>
        <v>5</v>
      </c>
      <c r="Q1681" t="str">
        <f>TEXT(tbl_salesdata[[#This Row],[Order Date]],"dddd")</f>
        <v>Friday</v>
      </c>
      <c r="R1681" t="str">
        <f>IF(tbl_salesdata[[#This Row],[Weekdaynum]]&gt;5,"Yes","No")</f>
        <v>No</v>
      </c>
    </row>
    <row r="1682" spans="1:18" x14ac:dyDescent="0.35">
      <c r="A1682">
        <v>648495757</v>
      </c>
      <c r="B1682" s="3">
        <v>43295</v>
      </c>
      <c r="C1682" s="3">
        <v>43304</v>
      </c>
      <c r="D1682" t="s">
        <v>142</v>
      </c>
      <c r="E1682" t="s">
        <v>29</v>
      </c>
      <c r="F1682" t="s">
        <v>42</v>
      </c>
      <c r="G1682" t="s">
        <v>14</v>
      </c>
      <c r="H1682" t="s">
        <v>26</v>
      </c>
      <c r="I1682" s="9">
        <v>3160</v>
      </c>
      <c r="J1682" s="9">
        <v>437.2</v>
      </c>
      <c r="K1682" s="9">
        <v>263.33</v>
      </c>
      <c r="L1682" s="9">
        <f>tbl_salesdata[[#This Row],[Units Sold]]*tbl_salesdata[[#This Row],[Unit Cost]]</f>
        <v>832122.79999999993</v>
      </c>
      <c r="M1682" s="9">
        <f>tbl_salesdata[[#This Row],[Units Sold]]*tbl_salesdata[[#This Row],[Unit Price]]</f>
        <v>1381552</v>
      </c>
      <c r="N1682" s="9">
        <f>tbl_salesdata[[#This Row],[Total Sales]]-tbl_salesdata[[#This Row],[Total Cost]]</f>
        <v>549429.20000000007</v>
      </c>
      <c r="O1682">
        <f>tbl_salesdata[[#This Row],[Ship Date]]-tbl_salesdata[[#This Row],[Order Date]]</f>
        <v>9</v>
      </c>
      <c r="P1682">
        <f>WEEKDAY(tbl_salesdata[[#This Row],[Order Date]],2)</f>
        <v>6</v>
      </c>
      <c r="Q1682" t="str">
        <f>TEXT(tbl_salesdata[[#This Row],[Order Date]],"dddd")</f>
        <v>Saturday</v>
      </c>
      <c r="R1682" t="str">
        <f>IF(tbl_salesdata[[#This Row],[Weekdaynum]]&gt;5,"Yes","No")</f>
        <v>Yes</v>
      </c>
    </row>
    <row r="1683" spans="1:18" hidden="1" x14ac:dyDescent="0.35">
      <c r="A1683">
        <v>987692630</v>
      </c>
      <c r="B1683" s="3">
        <v>44060</v>
      </c>
      <c r="C1683" s="3">
        <v>44081</v>
      </c>
      <c r="D1683" t="s">
        <v>46</v>
      </c>
      <c r="E1683" t="s">
        <v>29</v>
      </c>
      <c r="F1683" t="s">
        <v>25</v>
      </c>
      <c r="G1683" t="s">
        <v>18</v>
      </c>
      <c r="H1683" t="s">
        <v>15</v>
      </c>
      <c r="I1683" s="9">
        <v>9053</v>
      </c>
      <c r="J1683" s="9">
        <v>205.7</v>
      </c>
      <c r="K1683" s="9">
        <v>117.11</v>
      </c>
      <c r="L1683" s="9">
        <f>tbl_salesdata[[#This Row],[Units Sold]]*tbl_salesdata[[#This Row],[Unit Cost]]</f>
        <v>1060196.83</v>
      </c>
      <c r="M1683" s="9">
        <f>tbl_salesdata[[#This Row],[Units Sold]]*tbl_salesdata[[#This Row],[Unit Price]]</f>
        <v>1862202.0999999999</v>
      </c>
      <c r="N1683" s="9">
        <f>tbl_salesdata[[#This Row],[Total Sales]]-tbl_salesdata[[#This Row],[Total Cost]]</f>
        <v>802005.26999999979</v>
      </c>
      <c r="O1683">
        <f>tbl_salesdata[[#This Row],[Ship Date]]-tbl_salesdata[[#This Row],[Order Date]]</f>
        <v>21</v>
      </c>
      <c r="P1683">
        <f>WEEKDAY(tbl_salesdata[[#This Row],[Order Date]],2)</f>
        <v>1</v>
      </c>
      <c r="Q1683" t="str">
        <f>TEXT(tbl_salesdata[[#This Row],[Order Date]],"dddd")</f>
        <v>Monday</v>
      </c>
      <c r="R1683" t="str">
        <f>IF(tbl_salesdata[[#This Row],[Weekdaynum]]&gt;5,"Yes","No")</f>
        <v>No</v>
      </c>
    </row>
    <row r="1684" spans="1:18" hidden="1" x14ac:dyDescent="0.35">
      <c r="A1684">
        <v>571057164</v>
      </c>
      <c r="B1684" s="3">
        <v>42410</v>
      </c>
      <c r="C1684" s="3">
        <v>42415</v>
      </c>
      <c r="D1684" t="s">
        <v>177</v>
      </c>
      <c r="E1684" t="s">
        <v>24</v>
      </c>
      <c r="F1684" t="s">
        <v>56</v>
      </c>
      <c r="G1684" t="s">
        <v>14</v>
      </c>
      <c r="H1684" t="s">
        <v>19</v>
      </c>
      <c r="I1684" s="9">
        <v>7360</v>
      </c>
      <c r="J1684" s="9">
        <v>9.33</v>
      </c>
      <c r="K1684" s="9">
        <v>6.92</v>
      </c>
      <c r="L1684" s="9">
        <f>tbl_salesdata[[#This Row],[Units Sold]]*tbl_salesdata[[#This Row],[Unit Cost]]</f>
        <v>50931.199999999997</v>
      </c>
      <c r="M1684" s="9">
        <f>tbl_salesdata[[#This Row],[Units Sold]]*tbl_salesdata[[#This Row],[Unit Price]]</f>
        <v>68668.800000000003</v>
      </c>
      <c r="N1684" s="9">
        <f>tbl_salesdata[[#This Row],[Total Sales]]-tbl_salesdata[[#This Row],[Total Cost]]</f>
        <v>17737.600000000006</v>
      </c>
      <c r="O1684">
        <f>tbl_salesdata[[#This Row],[Ship Date]]-tbl_salesdata[[#This Row],[Order Date]]</f>
        <v>5</v>
      </c>
      <c r="P1684">
        <f>WEEKDAY(tbl_salesdata[[#This Row],[Order Date]],2)</f>
        <v>3</v>
      </c>
      <c r="Q1684" t="str">
        <f>TEXT(tbl_salesdata[[#This Row],[Order Date]],"dddd")</f>
        <v>Wednesday</v>
      </c>
      <c r="R1684" t="str">
        <f>IF(tbl_salesdata[[#This Row],[Weekdaynum]]&gt;5,"Yes","No")</f>
        <v>No</v>
      </c>
    </row>
    <row r="1685" spans="1:18" hidden="1" x14ac:dyDescent="0.35">
      <c r="A1685">
        <v>737095344</v>
      </c>
      <c r="B1685" s="3">
        <v>43677</v>
      </c>
      <c r="C1685" s="3">
        <v>43692</v>
      </c>
      <c r="D1685" t="s">
        <v>129</v>
      </c>
      <c r="E1685" t="s">
        <v>21</v>
      </c>
      <c r="F1685" t="s">
        <v>17</v>
      </c>
      <c r="G1685" t="s">
        <v>18</v>
      </c>
      <c r="H1685" t="s">
        <v>26</v>
      </c>
      <c r="I1685" s="9">
        <v>1747</v>
      </c>
      <c r="J1685" s="9">
        <v>152.58000000000001</v>
      </c>
      <c r="K1685" s="9">
        <v>97.44</v>
      </c>
      <c r="L1685" s="9">
        <f>tbl_salesdata[[#This Row],[Units Sold]]*tbl_salesdata[[#This Row],[Unit Cost]]</f>
        <v>170227.68</v>
      </c>
      <c r="M1685" s="9">
        <f>tbl_salesdata[[#This Row],[Units Sold]]*tbl_salesdata[[#This Row],[Unit Price]]</f>
        <v>266557.26</v>
      </c>
      <c r="N1685" s="9">
        <f>tbl_salesdata[[#This Row],[Total Sales]]-tbl_salesdata[[#This Row],[Total Cost]]</f>
        <v>96329.580000000016</v>
      </c>
      <c r="O1685">
        <f>tbl_salesdata[[#This Row],[Ship Date]]-tbl_salesdata[[#This Row],[Order Date]]</f>
        <v>15</v>
      </c>
      <c r="P1685">
        <f>WEEKDAY(tbl_salesdata[[#This Row],[Order Date]],2)</f>
        <v>3</v>
      </c>
      <c r="Q1685" t="str">
        <f>TEXT(tbl_salesdata[[#This Row],[Order Date]],"dddd")</f>
        <v>Wednesday</v>
      </c>
      <c r="R1685" t="str">
        <f>IF(tbl_salesdata[[#This Row],[Weekdaynum]]&gt;5,"Yes","No")</f>
        <v>No</v>
      </c>
    </row>
    <row r="1686" spans="1:18" hidden="1" x14ac:dyDescent="0.35">
      <c r="A1686">
        <v>737418496</v>
      </c>
      <c r="B1686" s="3">
        <v>42359</v>
      </c>
      <c r="C1686" s="3">
        <v>42366</v>
      </c>
      <c r="D1686" t="s">
        <v>139</v>
      </c>
      <c r="E1686" t="s">
        <v>51</v>
      </c>
      <c r="F1686" t="s">
        <v>22</v>
      </c>
      <c r="G1686" t="s">
        <v>14</v>
      </c>
      <c r="H1686" t="s">
        <v>34</v>
      </c>
      <c r="I1686" s="9">
        <v>7375</v>
      </c>
      <c r="J1686" s="9">
        <v>47.45</v>
      </c>
      <c r="K1686" s="9">
        <v>31.79</v>
      </c>
      <c r="L1686" s="9">
        <f>tbl_salesdata[[#This Row],[Units Sold]]*tbl_salesdata[[#This Row],[Unit Cost]]</f>
        <v>234451.25</v>
      </c>
      <c r="M1686" s="9">
        <f>tbl_salesdata[[#This Row],[Units Sold]]*tbl_salesdata[[#This Row],[Unit Price]]</f>
        <v>349943.75</v>
      </c>
      <c r="N1686" s="9">
        <f>tbl_salesdata[[#This Row],[Total Sales]]-tbl_salesdata[[#This Row],[Total Cost]]</f>
        <v>115492.5</v>
      </c>
      <c r="O1686">
        <f>tbl_salesdata[[#This Row],[Ship Date]]-tbl_salesdata[[#This Row],[Order Date]]</f>
        <v>7</v>
      </c>
      <c r="P1686">
        <f>WEEKDAY(tbl_salesdata[[#This Row],[Order Date]],2)</f>
        <v>1</v>
      </c>
      <c r="Q1686" t="str">
        <f>TEXT(tbl_salesdata[[#This Row],[Order Date]],"dddd")</f>
        <v>Monday</v>
      </c>
      <c r="R1686" t="str">
        <f>IF(tbl_salesdata[[#This Row],[Weekdaynum]]&gt;5,"Yes","No")</f>
        <v>No</v>
      </c>
    </row>
    <row r="1687" spans="1:18" hidden="1" x14ac:dyDescent="0.35">
      <c r="A1687">
        <v>793950450</v>
      </c>
      <c r="B1687" s="3">
        <v>42498</v>
      </c>
      <c r="C1687" s="3">
        <v>42506</v>
      </c>
      <c r="D1687" t="s">
        <v>62</v>
      </c>
      <c r="E1687" t="s">
        <v>38</v>
      </c>
      <c r="F1687" t="s">
        <v>33</v>
      </c>
      <c r="G1687" t="s">
        <v>14</v>
      </c>
      <c r="H1687" t="s">
        <v>15</v>
      </c>
      <c r="I1687" s="9">
        <v>6436</v>
      </c>
      <c r="J1687" s="9">
        <v>109.28</v>
      </c>
      <c r="K1687" s="9">
        <v>35.840000000000003</v>
      </c>
      <c r="L1687" s="9">
        <f>tbl_salesdata[[#This Row],[Units Sold]]*tbl_salesdata[[#This Row],[Unit Cost]]</f>
        <v>230666.24000000002</v>
      </c>
      <c r="M1687" s="9">
        <f>tbl_salesdata[[#This Row],[Units Sold]]*tbl_salesdata[[#This Row],[Unit Price]]</f>
        <v>703326.08</v>
      </c>
      <c r="N1687" s="9">
        <f>tbl_salesdata[[#This Row],[Total Sales]]-tbl_salesdata[[#This Row],[Total Cost]]</f>
        <v>472659.83999999997</v>
      </c>
      <c r="O1687">
        <f>tbl_salesdata[[#This Row],[Ship Date]]-tbl_salesdata[[#This Row],[Order Date]]</f>
        <v>8</v>
      </c>
      <c r="P1687">
        <f>WEEKDAY(tbl_salesdata[[#This Row],[Order Date]],2)</f>
        <v>7</v>
      </c>
      <c r="Q1687" t="str">
        <f>TEXT(tbl_salesdata[[#This Row],[Order Date]],"dddd")</f>
        <v>Sunday</v>
      </c>
      <c r="R1687" t="str">
        <f>IF(tbl_salesdata[[#This Row],[Weekdaynum]]&gt;5,"Yes","No")</f>
        <v>Yes</v>
      </c>
    </row>
    <row r="1688" spans="1:18" x14ac:dyDescent="0.35">
      <c r="A1688">
        <v>135644090</v>
      </c>
      <c r="B1688" s="3">
        <v>42063</v>
      </c>
      <c r="C1688" s="3">
        <v>42082</v>
      </c>
      <c r="D1688" t="s">
        <v>171</v>
      </c>
      <c r="E1688" t="s">
        <v>12</v>
      </c>
      <c r="F1688" t="s">
        <v>68</v>
      </c>
      <c r="G1688" t="s">
        <v>14</v>
      </c>
      <c r="H1688" t="s">
        <v>34</v>
      </c>
      <c r="I1688" s="9">
        <v>8955</v>
      </c>
      <c r="J1688" s="9">
        <v>154.06</v>
      </c>
      <c r="K1688" s="9">
        <v>90.93</v>
      </c>
      <c r="L1688" s="9">
        <f>tbl_salesdata[[#This Row],[Units Sold]]*tbl_salesdata[[#This Row],[Unit Cost]]</f>
        <v>814278.15</v>
      </c>
      <c r="M1688" s="9">
        <f>tbl_salesdata[[#This Row],[Units Sold]]*tbl_salesdata[[#This Row],[Unit Price]]</f>
        <v>1379607.3</v>
      </c>
      <c r="N1688" s="9">
        <f>tbl_salesdata[[#This Row],[Total Sales]]-tbl_salesdata[[#This Row],[Total Cost]]</f>
        <v>565329.15</v>
      </c>
      <c r="O1688">
        <f>tbl_salesdata[[#This Row],[Ship Date]]-tbl_salesdata[[#This Row],[Order Date]]</f>
        <v>19</v>
      </c>
      <c r="P1688">
        <f>WEEKDAY(tbl_salesdata[[#This Row],[Order Date]],2)</f>
        <v>6</v>
      </c>
      <c r="Q1688" t="str">
        <f>TEXT(tbl_salesdata[[#This Row],[Order Date]],"dddd")</f>
        <v>Saturday</v>
      </c>
      <c r="R1688" t="str">
        <f>IF(tbl_salesdata[[#This Row],[Weekdaynum]]&gt;5,"Yes","No")</f>
        <v>Yes</v>
      </c>
    </row>
    <row r="1689" spans="1:18" hidden="1" x14ac:dyDescent="0.35">
      <c r="A1689">
        <v>514898574</v>
      </c>
      <c r="B1689" s="3">
        <v>42068</v>
      </c>
      <c r="C1689" s="3">
        <v>42088</v>
      </c>
      <c r="D1689" t="s">
        <v>166</v>
      </c>
      <c r="E1689" t="s">
        <v>38</v>
      </c>
      <c r="F1689" t="s">
        <v>40</v>
      </c>
      <c r="G1689" t="s">
        <v>14</v>
      </c>
      <c r="H1689" t="s">
        <v>15</v>
      </c>
      <c r="I1689" s="9">
        <v>8785</v>
      </c>
      <c r="J1689" s="9">
        <v>651.21</v>
      </c>
      <c r="K1689" s="9">
        <v>524.96</v>
      </c>
      <c r="L1689" s="9">
        <f>tbl_salesdata[[#This Row],[Units Sold]]*tbl_salesdata[[#This Row],[Unit Cost]]</f>
        <v>4611773.6000000006</v>
      </c>
      <c r="M1689" s="9">
        <f>tbl_salesdata[[#This Row],[Units Sold]]*tbl_salesdata[[#This Row],[Unit Price]]</f>
        <v>5720879.8500000006</v>
      </c>
      <c r="N1689" s="9">
        <f>tbl_salesdata[[#This Row],[Total Sales]]-tbl_salesdata[[#This Row],[Total Cost]]</f>
        <v>1109106.25</v>
      </c>
      <c r="O1689">
        <f>tbl_salesdata[[#This Row],[Ship Date]]-tbl_salesdata[[#This Row],[Order Date]]</f>
        <v>20</v>
      </c>
      <c r="P1689">
        <f>WEEKDAY(tbl_salesdata[[#This Row],[Order Date]],2)</f>
        <v>4</v>
      </c>
      <c r="Q1689" t="str">
        <f>TEXT(tbl_salesdata[[#This Row],[Order Date]],"dddd")</f>
        <v>Thursday</v>
      </c>
      <c r="R1689" t="str">
        <f>IF(tbl_salesdata[[#This Row],[Weekdaynum]]&gt;5,"Yes","No")</f>
        <v>No</v>
      </c>
    </row>
    <row r="1690" spans="1:18" hidden="1" x14ac:dyDescent="0.35">
      <c r="A1690">
        <v>524724900</v>
      </c>
      <c r="B1690" s="3">
        <v>44068</v>
      </c>
      <c r="C1690" s="3">
        <v>44080</v>
      </c>
      <c r="D1690" t="s">
        <v>23</v>
      </c>
      <c r="E1690" t="s">
        <v>24</v>
      </c>
      <c r="F1690" t="s">
        <v>56</v>
      </c>
      <c r="G1690" t="s">
        <v>18</v>
      </c>
      <c r="H1690" t="s">
        <v>34</v>
      </c>
      <c r="I1690" s="9">
        <v>6613</v>
      </c>
      <c r="J1690" s="9">
        <v>9.33</v>
      </c>
      <c r="K1690" s="9">
        <v>6.92</v>
      </c>
      <c r="L1690" s="9">
        <f>tbl_salesdata[[#This Row],[Units Sold]]*tbl_salesdata[[#This Row],[Unit Cost]]</f>
        <v>45761.96</v>
      </c>
      <c r="M1690" s="9">
        <f>tbl_salesdata[[#This Row],[Units Sold]]*tbl_salesdata[[#This Row],[Unit Price]]</f>
        <v>61699.29</v>
      </c>
      <c r="N1690" s="9">
        <f>tbl_salesdata[[#This Row],[Total Sales]]-tbl_salesdata[[#This Row],[Total Cost]]</f>
        <v>15937.330000000002</v>
      </c>
      <c r="O1690">
        <f>tbl_salesdata[[#This Row],[Ship Date]]-tbl_salesdata[[#This Row],[Order Date]]</f>
        <v>12</v>
      </c>
      <c r="P1690">
        <f>WEEKDAY(tbl_salesdata[[#This Row],[Order Date]],2)</f>
        <v>2</v>
      </c>
      <c r="Q1690" t="str">
        <f>TEXT(tbl_salesdata[[#This Row],[Order Date]],"dddd")</f>
        <v>Tuesday</v>
      </c>
      <c r="R1690" t="str">
        <f>IF(tbl_salesdata[[#This Row],[Weekdaynum]]&gt;5,"Yes","No")</f>
        <v>No</v>
      </c>
    </row>
    <row r="1691" spans="1:18" hidden="1" x14ac:dyDescent="0.35">
      <c r="A1691">
        <v>381580340</v>
      </c>
      <c r="B1691" s="3">
        <v>43738</v>
      </c>
      <c r="C1691" s="3">
        <v>43745</v>
      </c>
      <c r="D1691" t="s">
        <v>65</v>
      </c>
      <c r="E1691" t="s">
        <v>32</v>
      </c>
      <c r="F1691" t="s">
        <v>13</v>
      </c>
      <c r="G1691" t="s">
        <v>14</v>
      </c>
      <c r="H1691" t="s">
        <v>26</v>
      </c>
      <c r="I1691" s="9">
        <v>6957</v>
      </c>
      <c r="J1691" s="9">
        <v>255.28</v>
      </c>
      <c r="K1691" s="9">
        <v>159.41999999999999</v>
      </c>
      <c r="L1691" s="9">
        <f>tbl_salesdata[[#This Row],[Units Sold]]*tbl_salesdata[[#This Row],[Unit Cost]]</f>
        <v>1109084.94</v>
      </c>
      <c r="M1691" s="9">
        <f>tbl_salesdata[[#This Row],[Units Sold]]*tbl_salesdata[[#This Row],[Unit Price]]</f>
        <v>1775982.96</v>
      </c>
      <c r="N1691" s="9">
        <f>tbl_salesdata[[#This Row],[Total Sales]]-tbl_salesdata[[#This Row],[Total Cost]]</f>
        <v>666898.02</v>
      </c>
      <c r="O1691">
        <f>tbl_salesdata[[#This Row],[Ship Date]]-tbl_salesdata[[#This Row],[Order Date]]</f>
        <v>7</v>
      </c>
      <c r="P1691">
        <f>WEEKDAY(tbl_salesdata[[#This Row],[Order Date]],2)</f>
        <v>1</v>
      </c>
      <c r="Q1691" t="str">
        <f>TEXT(tbl_salesdata[[#This Row],[Order Date]],"dddd")</f>
        <v>Monday</v>
      </c>
      <c r="R1691" t="str">
        <f>IF(tbl_salesdata[[#This Row],[Weekdaynum]]&gt;5,"Yes","No")</f>
        <v>No</v>
      </c>
    </row>
    <row r="1692" spans="1:18" hidden="1" x14ac:dyDescent="0.35">
      <c r="A1692">
        <v>208951222</v>
      </c>
      <c r="B1692" s="3">
        <v>42684</v>
      </c>
      <c r="C1692" s="3">
        <v>42697</v>
      </c>
      <c r="D1692" t="s">
        <v>89</v>
      </c>
      <c r="E1692" t="s">
        <v>38</v>
      </c>
      <c r="F1692" t="s">
        <v>47</v>
      </c>
      <c r="G1692" t="s">
        <v>14</v>
      </c>
      <c r="H1692" t="s">
        <v>19</v>
      </c>
      <c r="I1692" s="9">
        <v>2165</v>
      </c>
      <c r="J1692" s="9">
        <v>421.89</v>
      </c>
      <c r="K1692" s="9">
        <v>364.69</v>
      </c>
      <c r="L1692" s="9">
        <f>tbl_salesdata[[#This Row],[Units Sold]]*tbl_salesdata[[#This Row],[Unit Cost]]</f>
        <v>789553.85</v>
      </c>
      <c r="M1692" s="9">
        <f>tbl_salesdata[[#This Row],[Units Sold]]*tbl_salesdata[[#This Row],[Unit Price]]</f>
        <v>913391.85</v>
      </c>
      <c r="N1692" s="9">
        <f>tbl_salesdata[[#This Row],[Total Sales]]-tbl_salesdata[[#This Row],[Total Cost]]</f>
        <v>123838</v>
      </c>
      <c r="O1692">
        <f>tbl_salesdata[[#This Row],[Ship Date]]-tbl_salesdata[[#This Row],[Order Date]]</f>
        <v>13</v>
      </c>
      <c r="P1692">
        <f>WEEKDAY(tbl_salesdata[[#This Row],[Order Date]],2)</f>
        <v>4</v>
      </c>
      <c r="Q1692" t="str">
        <f>TEXT(tbl_salesdata[[#This Row],[Order Date]],"dddd")</f>
        <v>Thursday</v>
      </c>
      <c r="R1692" t="str">
        <f>IF(tbl_salesdata[[#This Row],[Weekdaynum]]&gt;5,"Yes","No")</f>
        <v>No</v>
      </c>
    </row>
    <row r="1693" spans="1:18" hidden="1" x14ac:dyDescent="0.35">
      <c r="A1693">
        <v>200636374</v>
      </c>
      <c r="B1693" s="3">
        <v>44592</v>
      </c>
      <c r="C1693" s="3">
        <v>44601</v>
      </c>
      <c r="D1693" t="s">
        <v>120</v>
      </c>
      <c r="E1693" t="s">
        <v>38</v>
      </c>
      <c r="F1693" t="s">
        <v>30</v>
      </c>
      <c r="G1693" t="s">
        <v>18</v>
      </c>
      <c r="H1693" t="s">
        <v>19</v>
      </c>
      <c r="I1693" s="9">
        <v>1617</v>
      </c>
      <c r="J1693" s="9">
        <v>81.73</v>
      </c>
      <c r="K1693" s="9">
        <v>56.67</v>
      </c>
      <c r="L1693" s="9">
        <f>tbl_salesdata[[#This Row],[Units Sold]]*tbl_salesdata[[#This Row],[Unit Cost]]</f>
        <v>91635.39</v>
      </c>
      <c r="M1693" s="9">
        <f>tbl_salesdata[[#This Row],[Units Sold]]*tbl_salesdata[[#This Row],[Unit Price]]</f>
        <v>132157.41</v>
      </c>
      <c r="N1693" s="9">
        <f>tbl_salesdata[[#This Row],[Total Sales]]-tbl_salesdata[[#This Row],[Total Cost]]</f>
        <v>40522.020000000004</v>
      </c>
      <c r="O1693">
        <f>tbl_salesdata[[#This Row],[Ship Date]]-tbl_salesdata[[#This Row],[Order Date]]</f>
        <v>9</v>
      </c>
      <c r="P1693">
        <f>WEEKDAY(tbl_salesdata[[#This Row],[Order Date]],2)</f>
        <v>1</v>
      </c>
      <c r="Q1693" t="str">
        <f>TEXT(tbl_salesdata[[#This Row],[Order Date]],"dddd")</f>
        <v>Monday</v>
      </c>
      <c r="R1693" t="str">
        <f>IF(tbl_salesdata[[#This Row],[Weekdaynum]]&gt;5,"Yes","No")</f>
        <v>No</v>
      </c>
    </row>
    <row r="1694" spans="1:18" hidden="1" x14ac:dyDescent="0.35">
      <c r="A1694">
        <v>170747125</v>
      </c>
      <c r="B1694" s="3">
        <v>44151</v>
      </c>
      <c r="C1694" s="3">
        <v>44161</v>
      </c>
      <c r="D1694" t="s">
        <v>73</v>
      </c>
      <c r="E1694" t="s">
        <v>24</v>
      </c>
      <c r="F1694" t="s">
        <v>17</v>
      </c>
      <c r="G1694" t="s">
        <v>14</v>
      </c>
      <c r="H1694" t="s">
        <v>34</v>
      </c>
      <c r="I1694" s="9">
        <v>6723</v>
      </c>
      <c r="J1694" s="9">
        <v>152.58000000000001</v>
      </c>
      <c r="K1694" s="9">
        <v>97.44</v>
      </c>
      <c r="L1694" s="9">
        <f>tbl_salesdata[[#This Row],[Units Sold]]*tbl_salesdata[[#This Row],[Unit Cost]]</f>
        <v>655089.12</v>
      </c>
      <c r="M1694" s="9">
        <f>tbl_salesdata[[#This Row],[Units Sold]]*tbl_salesdata[[#This Row],[Unit Price]]</f>
        <v>1025795.3400000001</v>
      </c>
      <c r="N1694" s="9">
        <f>tbl_salesdata[[#This Row],[Total Sales]]-tbl_salesdata[[#This Row],[Total Cost]]</f>
        <v>370706.22000000009</v>
      </c>
      <c r="O1694">
        <f>tbl_salesdata[[#This Row],[Ship Date]]-tbl_salesdata[[#This Row],[Order Date]]</f>
        <v>10</v>
      </c>
      <c r="P1694">
        <f>WEEKDAY(tbl_salesdata[[#This Row],[Order Date]],2)</f>
        <v>1</v>
      </c>
      <c r="Q1694" t="str">
        <f>TEXT(tbl_salesdata[[#This Row],[Order Date]],"dddd")</f>
        <v>Monday</v>
      </c>
      <c r="R1694" t="str">
        <f>IF(tbl_salesdata[[#This Row],[Weekdaynum]]&gt;5,"Yes","No")</f>
        <v>No</v>
      </c>
    </row>
    <row r="1695" spans="1:18" x14ac:dyDescent="0.35">
      <c r="A1695">
        <v>557477891</v>
      </c>
      <c r="B1695" s="3">
        <v>42798</v>
      </c>
      <c r="C1695" s="3">
        <v>42809</v>
      </c>
      <c r="D1695" t="s">
        <v>105</v>
      </c>
      <c r="E1695" t="s">
        <v>12</v>
      </c>
      <c r="F1695" t="s">
        <v>68</v>
      </c>
      <c r="G1695" t="s">
        <v>14</v>
      </c>
      <c r="H1695" t="s">
        <v>19</v>
      </c>
      <c r="I1695" s="9">
        <v>8951</v>
      </c>
      <c r="J1695" s="9">
        <v>154.06</v>
      </c>
      <c r="K1695" s="9">
        <v>90.93</v>
      </c>
      <c r="L1695" s="9">
        <f>tbl_salesdata[[#This Row],[Units Sold]]*tbl_salesdata[[#This Row],[Unit Cost]]</f>
        <v>813914.43</v>
      </c>
      <c r="M1695" s="9">
        <f>tbl_salesdata[[#This Row],[Units Sold]]*tbl_salesdata[[#This Row],[Unit Price]]</f>
        <v>1378991.06</v>
      </c>
      <c r="N1695" s="9">
        <f>tbl_salesdata[[#This Row],[Total Sales]]-tbl_salesdata[[#This Row],[Total Cost]]</f>
        <v>565076.63</v>
      </c>
      <c r="O1695">
        <f>tbl_salesdata[[#This Row],[Ship Date]]-tbl_salesdata[[#This Row],[Order Date]]</f>
        <v>11</v>
      </c>
      <c r="P1695">
        <f>WEEKDAY(tbl_salesdata[[#This Row],[Order Date]],2)</f>
        <v>6</v>
      </c>
      <c r="Q1695" t="str">
        <f>TEXT(tbl_salesdata[[#This Row],[Order Date]],"dddd")</f>
        <v>Saturday</v>
      </c>
      <c r="R1695" t="str">
        <f>IF(tbl_salesdata[[#This Row],[Weekdaynum]]&gt;5,"Yes","No")</f>
        <v>Yes</v>
      </c>
    </row>
    <row r="1696" spans="1:18" hidden="1" x14ac:dyDescent="0.35">
      <c r="A1696">
        <v>104253232</v>
      </c>
      <c r="B1696" s="3">
        <v>42627</v>
      </c>
      <c r="C1696" s="3">
        <v>42645</v>
      </c>
      <c r="D1696" t="s">
        <v>69</v>
      </c>
      <c r="E1696" t="s">
        <v>38</v>
      </c>
      <c r="F1696" t="s">
        <v>68</v>
      </c>
      <c r="G1696" t="s">
        <v>18</v>
      </c>
      <c r="H1696" t="s">
        <v>19</v>
      </c>
      <c r="I1696" s="9">
        <v>9703</v>
      </c>
      <c r="J1696" s="9">
        <v>154.06</v>
      </c>
      <c r="K1696" s="9">
        <v>90.93</v>
      </c>
      <c r="L1696" s="9">
        <f>tbl_salesdata[[#This Row],[Units Sold]]*tbl_salesdata[[#This Row],[Unit Cost]]</f>
        <v>882293.79</v>
      </c>
      <c r="M1696" s="9">
        <f>tbl_salesdata[[#This Row],[Units Sold]]*tbl_salesdata[[#This Row],[Unit Price]]</f>
        <v>1494844.18</v>
      </c>
      <c r="N1696" s="9">
        <f>tbl_salesdata[[#This Row],[Total Sales]]-tbl_salesdata[[#This Row],[Total Cost]]</f>
        <v>612550.3899999999</v>
      </c>
      <c r="O1696">
        <f>tbl_salesdata[[#This Row],[Ship Date]]-tbl_salesdata[[#This Row],[Order Date]]</f>
        <v>18</v>
      </c>
      <c r="P1696">
        <f>WEEKDAY(tbl_salesdata[[#This Row],[Order Date]],2)</f>
        <v>3</v>
      </c>
      <c r="Q1696" t="str">
        <f>TEXT(tbl_salesdata[[#This Row],[Order Date]],"dddd")</f>
        <v>Wednesday</v>
      </c>
      <c r="R1696" t="str">
        <f>IF(tbl_salesdata[[#This Row],[Weekdaynum]]&gt;5,"Yes","No")</f>
        <v>No</v>
      </c>
    </row>
    <row r="1697" spans="1:18" hidden="1" x14ac:dyDescent="0.35">
      <c r="A1697">
        <v>947433745</v>
      </c>
      <c r="B1697" s="3">
        <v>44104</v>
      </c>
      <c r="C1697" s="3">
        <v>44108</v>
      </c>
      <c r="D1697" t="s">
        <v>146</v>
      </c>
      <c r="E1697" t="s">
        <v>29</v>
      </c>
      <c r="F1697" t="s">
        <v>30</v>
      </c>
      <c r="G1697" t="s">
        <v>18</v>
      </c>
      <c r="H1697" t="s">
        <v>19</v>
      </c>
      <c r="I1697" s="9">
        <v>5554</v>
      </c>
      <c r="J1697" s="9">
        <v>81.73</v>
      </c>
      <c r="K1697" s="9">
        <v>56.67</v>
      </c>
      <c r="L1697" s="9">
        <f>tbl_salesdata[[#This Row],[Units Sold]]*tbl_salesdata[[#This Row],[Unit Cost]]</f>
        <v>314745.18</v>
      </c>
      <c r="M1697" s="9">
        <f>tbl_salesdata[[#This Row],[Units Sold]]*tbl_salesdata[[#This Row],[Unit Price]]</f>
        <v>453928.42000000004</v>
      </c>
      <c r="N1697" s="9">
        <f>tbl_salesdata[[#This Row],[Total Sales]]-tbl_salesdata[[#This Row],[Total Cost]]</f>
        <v>139183.24000000005</v>
      </c>
      <c r="O1697">
        <f>tbl_salesdata[[#This Row],[Ship Date]]-tbl_salesdata[[#This Row],[Order Date]]</f>
        <v>4</v>
      </c>
      <c r="P1697">
        <f>WEEKDAY(tbl_salesdata[[#This Row],[Order Date]],2)</f>
        <v>3</v>
      </c>
      <c r="Q1697" t="str">
        <f>TEXT(tbl_salesdata[[#This Row],[Order Date]],"dddd")</f>
        <v>Wednesday</v>
      </c>
      <c r="R1697" t="str">
        <f>IF(tbl_salesdata[[#This Row],[Weekdaynum]]&gt;5,"Yes","No")</f>
        <v>No</v>
      </c>
    </row>
    <row r="1698" spans="1:18" hidden="1" x14ac:dyDescent="0.35">
      <c r="A1698">
        <v>828610169</v>
      </c>
      <c r="B1698" s="3">
        <v>42351</v>
      </c>
      <c r="C1698" s="3">
        <v>42363</v>
      </c>
      <c r="D1698" t="s">
        <v>57</v>
      </c>
      <c r="E1698" t="s">
        <v>32</v>
      </c>
      <c r="F1698" t="s">
        <v>13</v>
      </c>
      <c r="G1698" t="s">
        <v>18</v>
      </c>
      <c r="H1698" t="s">
        <v>19</v>
      </c>
      <c r="I1698" s="9">
        <v>3018</v>
      </c>
      <c r="J1698" s="9">
        <v>255.28</v>
      </c>
      <c r="K1698" s="9">
        <v>159.41999999999999</v>
      </c>
      <c r="L1698" s="9">
        <f>tbl_salesdata[[#This Row],[Units Sold]]*tbl_salesdata[[#This Row],[Unit Cost]]</f>
        <v>481129.55999999994</v>
      </c>
      <c r="M1698" s="9">
        <f>tbl_salesdata[[#This Row],[Units Sold]]*tbl_salesdata[[#This Row],[Unit Price]]</f>
        <v>770435.04</v>
      </c>
      <c r="N1698" s="9">
        <f>tbl_salesdata[[#This Row],[Total Sales]]-tbl_salesdata[[#This Row],[Total Cost]]</f>
        <v>289305.4800000001</v>
      </c>
      <c r="O1698">
        <f>tbl_salesdata[[#This Row],[Ship Date]]-tbl_salesdata[[#This Row],[Order Date]]</f>
        <v>12</v>
      </c>
      <c r="P1698">
        <f>WEEKDAY(tbl_salesdata[[#This Row],[Order Date]],2)</f>
        <v>7</v>
      </c>
      <c r="Q1698" t="str">
        <f>TEXT(tbl_salesdata[[#This Row],[Order Date]],"dddd")</f>
        <v>Sunday</v>
      </c>
      <c r="R1698" t="str">
        <f>IF(tbl_salesdata[[#This Row],[Weekdaynum]]&gt;5,"Yes","No")</f>
        <v>Yes</v>
      </c>
    </row>
    <row r="1699" spans="1:18" hidden="1" x14ac:dyDescent="0.35">
      <c r="A1699">
        <v>813456332</v>
      </c>
      <c r="B1699" s="3">
        <v>42736</v>
      </c>
      <c r="C1699" s="3">
        <v>42745</v>
      </c>
      <c r="D1699" t="s">
        <v>105</v>
      </c>
      <c r="E1699" t="s">
        <v>12</v>
      </c>
      <c r="F1699" t="s">
        <v>17</v>
      </c>
      <c r="G1699" t="s">
        <v>18</v>
      </c>
      <c r="H1699" t="s">
        <v>19</v>
      </c>
      <c r="I1699" s="9">
        <v>8660</v>
      </c>
      <c r="J1699" s="9">
        <v>152.58000000000001</v>
      </c>
      <c r="K1699" s="9">
        <v>97.44</v>
      </c>
      <c r="L1699" s="9">
        <f>tbl_salesdata[[#This Row],[Units Sold]]*tbl_salesdata[[#This Row],[Unit Cost]]</f>
        <v>843830.4</v>
      </c>
      <c r="M1699" s="9">
        <f>tbl_salesdata[[#This Row],[Units Sold]]*tbl_salesdata[[#This Row],[Unit Price]]</f>
        <v>1321342.8</v>
      </c>
      <c r="N1699" s="9">
        <f>tbl_salesdata[[#This Row],[Total Sales]]-tbl_salesdata[[#This Row],[Total Cost]]</f>
        <v>477512.4</v>
      </c>
      <c r="O1699">
        <f>tbl_salesdata[[#This Row],[Ship Date]]-tbl_salesdata[[#This Row],[Order Date]]</f>
        <v>9</v>
      </c>
      <c r="P1699">
        <f>WEEKDAY(tbl_salesdata[[#This Row],[Order Date]],2)</f>
        <v>7</v>
      </c>
      <c r="Q1699" t="str">
        <f>TEXT(tbl_salesdata[[#This Row],[Order Date]],"dddd")</f>
        <v>Sunday</v>
      </c>
      <c r="R1699" t="str">
        <f>IF(tbl_salesdata[[#This Row],[Weekdaynum]]&gt;5,"Yes","No")</f>
        <v>Yes</v>
      </c>
    </row>
    <row r="1700" spans="1:18" hidden="1" x14ac:dyDescent="0.35">
      <c r="A1700">
        <v>687958562</v>
      </c>
      <c r="B1700" s="3">
        <v>42096</v>
      </c>
      <c r="C1700" s="3">
        <v>42106</v>
      </c>
      <c r="D1700" t="s">
        <v>59</v>
      </c>
      <c r="E1700" t="s">
        <v>12</v>
      </c>
      <c r="F1700" t="s">
        <v>68</v>
      </c>
      <c r="G1700" t="s">
        <v>14</v>
      </c>
      <c r="H1700" t="s">
        <v>26</v>
      </c>
      <c r="I1700" s="9">
        <v>1081</v>
      </c>
      <c r="J1700" s="9">
        <v>154.06</v>
      </c>
      <c r="K1700" s="9">
        <v>90.93</v>
      </c>
      <c r="L1700" s="9">
        <f>tbl_salesdata[[#This Row],[Units Sold]]*tbl_salesdata[[#This Row],[Unit Cost]]</f>
        <v>98295.33</v>
      </c>
      <c r="M1700" s="9">
        <f>tbl_salesdata[[#This Row],[Units Sold]]*tbl_salesdata[[#This Row],[Unit Price]]</f>
        <v>166538.86000000002</v>
      </c>
      <c r="N1700" s="9">
        <f>tbl_salesdata[[#This Row],[Total Sales]]-tbl_salesdata[[#This Row],[Total Cost]]</f>
        <v>68243.530000000013</v>
      </c>
      <c r="O1700">
        <f>tbl_salesdata[[#This Row],[Ship Date]]-tbl_salesdata[[#This Row],[Order Date]]</f>
        <v>10</v>
      </c>
      <c r="P1700">
        <f>WEEKDAY(tbl_salesdata[[#This Row],[Order Date]],2)</f>
        <v>4</v>
      </c>
      <c r="Q1700" t="str">
        <f>TEXT(tbl_salesdata[[#This Row],[Order Date]],"dddd")</f>
        <v>Thursday</v>
      </c>
      <c r="R1700" t="str">
        <f>IF(tbl_salesdata[[#This Row],[Weekdaynum]]&gt;5,"Yes","No")</f>
        <v>No</v>
      </c>
    </row>
    <row r="1701" spans="1:18" hidden="1" x14ac:dyDescent="0.35">
      <c r="A1701">
        <v>308415687</v>
      </c>
      <c r="B1701" s="3">
        <v>43422</v>
      </c>
      <c r="C1701" s="3">
        <v>43432</v>
      </c>
      <c r="D1701" t="s">
        <v>136</v>
      </c>
      <c r="E1701" t="s">
        <v>38</v>
      </c>
      <c r="F1701" t="s">
        <v>76</v>
      </c>
      <c r="G1701" t="s">
        <v>18</v>
      </c>
      <c r="H1701" t="s">
        <v>26</v>
      </c>
      <c r="I1701" s="9">
        <v>5910</v>
      </c>
      <c r="J1701" s="9">
        <v>668.27</v>
      </c>
      <c r="K1701" s="9">
        <v>502.54</v>
      </c>
      <c r="L1701" s="9">
        <f>tbl_salesdata[[#This Row],[Units Sold]]*tbl_salesdata[[#This Row],[Unit Cost]]</f>
        <v>2970011.4</v>
      </c>
      <c r="M1701" s="9">
        <f>tbl_salesdata[[#This Row],[Units Sold]]*tbl_salesdata[[#This Row],[Unit Price]]</f>
        <v>3949475.6999999997</v>
      </c>
      <c r="N1701" s="9">
        <f>tbl_salesdata[[#This Row],[Total Sales]]-tbl_salesdata[[#This Row],[Total Cost]]</f>
        <v>979464.29999999981</v>
      </c>
      <c r="O1701">
        <f>tbl_salesdata[[#This Row],[Ship Date]]-tbl_salesdata[[#This Row],[Order Date]]</f>
        <v>10</v>
      </c>
      <c r="P1701">
        <f>WEEKDAY(tbl_salesdata[[#This Row],[Order Date]],2)</f>
        <v>7</v>
      </c>
      <c r="Q1701" t="str">
        <f>TEXT(tbl_salesdata[[#This Row],[Order Date]],"dddd")</f>
        <v>Sunday</v>
      </c>
      <c r="R1701" t="str">
        <f>IF(tbl_salesdata[[#This Row],[Weekdaynum]]&gt;5,"Yes","No")</f>
        <v>Yes</v>
      </c>
    </row>
    <row r="1702" spans="1:18" hidden="1" x14ac:dyDescent="0.35">
      <c r="A1702">
        <v>951439034</v>
      </c>
      <c r="B1702" s="3">
        <v>43676</v>
      </c>
      <c r="C1702" s="3">
        <v>43685</v>
      </c>
      <c r="D1702" t="s">
        <v>220</v>
      </c>
      <c r="E1702" t="s">
        <v>29</v>
      </c>
      <c r="F1702" t="s">
        <v>17</v>
      </c>
      <c r="G1702" t="s">
        <v>18</v>
      </c>
      <c r="H1702" t="s">
        <v>19</v>
      </c>
      <c r="I1702" s="9">
        <v>808</v>
      </c>
      <c r="J1702" s="9">
        <v>152.58000000000001</v>
      </c>
      <c r="K1702" s="9">
        <v>97.44</v>
      </c>
      <c r="L1702" s="9">
        <f>tbl_salesdata[[#This Row],[Units Sold]]*tbl_salesdata[[#This Row],[Unit Cost]]</f>
        <v>78731.520000000004</v>
      </c>
      <c r="M1702" s="9">
        <f>tbl_salesdata[[#This Row],[Units Sold]]*tbl_salesdata[[#This Row],[Unit Price]]</f>
        <v>123284.64000000001</v>
      </c>
      <c r="N1702" s="9">
        <f>tbl_salesdata[[#This Row],[Total Sales]]-tbl_salesdata[[#This Row],[Total Cost]]</f>
        <v>44553.12000000001</v>
      </c>
      <c r="O1702">
        <f>tbl_salesdata[[#This Row],[Ship Date]]-tbl_salesdata[[#This Row],[Order Date]]</f>
        <v>9</v>
      </c>
      <c r="P1702">
        <f>WEEKDAY(tbl_salesdata[[#This Row],[Order Date]],2)</f>
        <v>2</v>
      </c>
      <c r="Q1702" t="str">
        <f>TEXT(tbl_salesdata[[#This Row],[Order Date]],"dddd")</f>
        <v>Tuesday</v>
      </c>
      <c r="R1702" t="str">
        <f>IF(tbl_salesdata[[#This Row],[Weekdaynum]]&gt;5,"Yes","No")</f>
        <v>No</v>
      </c>
    </row>
    <row r="1703" spans="1:18" hidden="1" x14ac:dyDescent="0.35">
      <c r="A1703">
        <v>363952434</v>
      </c>
      <c r="B1703" s="3">
        <v>43783</v>
      </c>
      <c r="C1703" s="3">
        <v>43792</v>
      </c>
      <c r="D1703" t="s">
        <v>81</v>
      </c>
      <c r="E1703" t="s">
        <v>32</v>
      </c>
      <c r="F1703" t="s">
        <v>17</v>
      </c>
      <c r="G1703" t="s">
        <v>14</v>
      </c>
      <c r="H1703" t="s">
        <v>34</v>
      </c>
      <c r="I1703" s="9">
        <v>468</v>
      </c>
      <c r="J1703" s="9">
        <v>152.58000000000001</v>
      </c>
      <c r="K1703" s="9">
        <v>97.44</v>
      </c>
      <c r="L1703" s="9">
        <f>tbl_salesdata[[#This Row],[Units Sold]]*tbl_salesdata[[#This Row],[Unit Cost]]</f>
        <v>45601.919999999998</v>
      </c>
      <c r="M1703" s="9">
        <f>tbl_salesdata[[#This Row],[Units Sold]]*tbl_salesdata[[#This Row],[Unit Price]]</f>
        <v>71407.44</v>
      </c>
      <c r="N1703" s="9">
        <f>tbl_salesdata[[#This Row],[Total Sales]]-tbl_salesdata[[#This Row],[Total Cost]]</f>
        <v>25805.520000000004</v>
      </c>
      <c r="O1703">
        <f>tbl_salesdata[[#This Row],[Ship Date]]-tbl_salesdata[[#This Row],[Order Date]]</f>
        <v>9</v>
      </c>
      <c r="P1703">
        <f>WEEKDAY(tbl_salesdata[[#This Row],[Order Date]],2)</f>
        <v>4</v>
      </c>
      <c r="Q1703" t="str">
        <f>TEXT(tbl_salesdata[[#This Row],[Order Date]],"dddd")</f>
        <v>Thursday</v>
      </c>
      <c r="R1703" t="str">
        <f>IF(tbl_salesdata[[#This Row],[Weekdaynum]]&gt;5,"Yes","No")</f>
        <v>No</v>
      </c>
    </row>
    <row r="1704" spans="1:18" hidden="1" x14ac:dyDescent="0.35">
      <c r="A1704">
        <v>413192212</v>
      </c>
      <c r="B1704" s="3">
        <v>44483</v>
      </c>
      <c r="C1704" s="3">
        <v>44502</v>
      </c>
      <c r="D1704" t="s">
        <v>161</v>
      </c>
      <c r="E1704" t="s">
        <v>24</v>
      </c>
      <c r="F1704" t="s">
        <v>30</v>
      </c>
      <c r="G1704" t="s">
        <v>14</v>
      </c>
      <c r="H1704" t="s">
        <v>26</v>
      </c>
      <c r="I1704" s="9">
        <v>1612</v>
      </c>
      <c r="J1704" s="9">
        <v>81.73</v>
      </c>
      <c r="K1704" s="9">
        <v>56.67</v>
      </c>
      <c r="L1704" s="9">
        <f>tbl_salesdata[[#This Row],[Units Sold]]*tbl_salesdata[[#This Row],[Unit Cost]]</f>
        <v>91352.040000000008</v>
      </c>
      <c r="M1704" s="9">
        <f>tbl_salesdata[[#This Row],[Units Sold]]*tbl_salesdata[[#This Row],[Unit Price]]</f>
        <v>131748.76</v>
      </c>
      <c r="N1704" s="9">
        <f>tbl_salesdata[[#This Row],[Total Sales]]-tbl_salesdata[[#This Row],[Total Cost]]</f>
        <v>40396.720000000001</v>
      </c>
      <c r="O1704">
        <f>tbl_salesdata[[#This Row],[Ship Date]]-tbl_salesdata[[#This Row],[Order Date]]</f>
        <v>19</v>
      </c>
      <c r="P1704">
        <f>WEEKDAY(tbl_salesdata[[#This Row],[Order Date]],2)</f>
        <v>4</v>
      </c>
      <c r="Q1704" t="str">
        <f>TEXT(tbl_salesdata[[#This Row],[Order Date]],"dddd")</f>
        <v>Thursday</v>
      </c>
      <c r="R1704" t="str">
        <f>IF(tbl_salesdata[[#This Row],[Weekdaynum]]&gt;5,"Yes","No")</f>
        <v>No</v>
      </c>
    </row>
    <row r="1705" spans="1:18" x14ac:dyDescent="0.35">
      <c r="A1705">
        <v>842687690</v>
      </c>
      <c r="B1705" s="3">
        <v>44296</v>
      </c>
      <c r="C1705" s="3">
        <v>44308</v>
      </c>
      <c r="D1705" t="s">
        <v>60</v>
      </c>
      <c r="E1705" t="s">
        <v>21</v>
      </c>
      <c r="F1705" t="s">
        <v>68</v>
      </c>
      <c r="G1705" t="s">
        <v>18</v>
      </c>
      <c r="H1705" t="s">
        <v>34</v>
      </c>
      <c r="I1705" s="9">
        <v>8869</v>
      </c>
      <c r="J1705" s="9">
        <v>154.06</v>
      </c>
      <c r="K1705" s="9">
        <v>90.93</v>
      </c>
      <c r="L1705" s="9">
        <f>tbl_salesdata[[#This Row],[Units Sold]]*tbl_salesdata[[#This Row],[Unit Cost]]</f>
        <v>806458.17</v>
      </c>
      <c r="M1705" s="9">
        <f>tbl_salesdata[[#This Row],[Units Sold]]*tbl_salesdata[[#This Row],[Unit Price]]</f>
        <v>1366358.1400000001</v>
      </c>
      <c r="N1705" s="9">
        <f>tbl_salesdata[[#This Row],[Total Sales]]-tbl_salesdata[[#This Row],[Total Cost]]</f>
        <v>559899.97000000009</v>
      </c>
      <c r="O1705">
        <f>tbl_salesdata[[#This Row],[Ship Date]]-tbl_salesdata[[#This Row],[Order Date]]</f>
        <v>12</v>
      </c>
      <c r="P1705">
        <f>WEEKDAY(tbl_salesdata[[#This Row],[Order Date]],2)</f>
        <v>6</v>
      </c>
      <c r="Q1705" t="str">
        <f>TEXT(tbl_salesdata[[#This Row],[Order Date]],"dddd")</f>
        <v>Saturday</v>
      </c>
      <c r="R1705" t="str">
        <f>IF(tbl_salesdata[[#This Row],[Weekdaynum]]&gt;5,"Yes","No")</f>
        <v>Yes</v>
      </c>
    </row>
    <row r="1706" spans="1:18" hidden="1" x14ac:dyDescent="0.35">
      <c r="A1706">
        <v>792358720</v>
      </c>
      <c r="B1706" s="3">
        <v>44060</v>
      </c>
      <c r="C1706" s="3">
        <v>44062</v>
      </c>
      <c r="D1706" t="s">
        <v>86</v>
      </c>
      <c r="E1706" t="s">
        <v>29</v>
      </c>
      <c r="F1706" t="s">
        <v>30</v>
      </c>
      <c r="G1706" t="s">
        <v>14</v>
      </c>
      <c r="H1706" t="s">
        <v>26</v>
      </c>
      <c r="I1706" s="9">
        <v>5408</v>
      </c>
      <c r="J1706" s="9">
        <v>81.73</v>
      </c>
      <c r="K1706" s="9">
        <v>56.67</v>
      </c>
      <c r="L1706" s="9">
        <f>tbl_salesdata[[#This Row],[Units Sold]]*tbl_salesdata[[#This Row],[Unit Cost]]</f>
        <v>306471.36</v>
      </c>
      <c r="M1706" s="9">
        <f>tbl_salesdata[[#This Row],[Units Sold]]*tbl_salesdata[[#This Row],[Unit Price]]</f>
        <v>441995.84</v>
      </c>
      <c r="N1706" s="9">
        <f>tbl_salesdata[[#This Row],[Total Sales]]-tbl_salesdata[[#This Row],[Total Cost]]</f>
        <v>135524.48000000004</v>
      </c>
      <c r="O1706">
        <f>tbl_salesdata[[#This Row],[Ship Date]]-tbl_salesdata[[#This Row],[Order Date]]</f>
        <v>2</v>
      </c>
      <c r="P1706">
        <f>WEEKDAY(tbl_salesdata[[#This Row],[Order Date]],2)</f>
        <v>1</v>
      </c>
      <c r="Q1706" t="str">
        <f>TEXT(tbl_salesdata[[#This Row],[Order Date]],"dddd")</f>
        <v>Monday</v>
      </c>
      <c r="R1706" t="str">
        <f>IF(tbl_salesdata[[#This Row],[Weekdaynum]]&gt;5,"Yes","No")</f>
        <v>No</v>
      </c>
    </row>
    <row r="1707" spans="1:18" hidden="1" x14ac:dyDescent="0.35">
      <c r="A1707">
        <v>708320605</v>
      </c>
      <c r="B1707" s="3">
        <v>42631</v>
      </c>
      <c r="C1707" s="3">
        <v>42642</v>
      </c>
      <c r="D1707" t="s">
        <v>80</v>
      </c>
      <c r="E1707" t="s">
        <v>21</v>
      </c>
      <c r="F1707" t="s">
        <v>56</v>
      </c>
      <c r="G1707" t="s">
        <v>18</v>
      </c>
      <c r="H1707" t="s">
        <v>26</v>
      </c>
      <c r="I1707" s="9">
        <v>6662</v>
      </c>
      <c r="J1707" s="9">
        <v>9.33</v>
      </c>
      <c r="K1707" s="9">
        <v>6.92</v>
      </c>
      <c r="L1707" s="9">
        <f>tbl_salesdata[[#This Row],[Units Sold]]*tbl_salesdata[[#This Row],[Unit Cost]]</f>
        <v>46101.04</v>
      </c>
      <c r="M1707" s="9">
        <f>tbl_salesdata[[#This Row],[Units Sold]]*tbl_salesdata[[#This Row],[Unit Price]]</f>
        <v>62156.46</v>
      </c>
      <c r="N1707" s="9">
        <f>tbl_salesdata[[#This Row],[Total Sales]]-tbl_salesdata[[#This Row],[Total Cost]]</f>
        <v>16055.419999999998</v>
      </c>
      <c r="O1707">
        <f>tbl_salesdata[[#This Row],[Ship Date]]-tbl_salesdata[[#This Row],[Order Date]]</f>
        <v>11</v>
      </c>
      <c r="P1707">
        <f>WEEKDAY(tbl_salesdata[[#This Row],[Order Date]],2)</f>
        <v>7</v>
      </c>
      <c r="Q1707" t="str">
        <f>TEXT(tbl_salesdata[[#This Row],[Order Date]],"dddd")</f>
        <v>Sunday</v>
      </c>
      <c r="R1707" t="str">
        <f>IF(tbl_salesdata[[#This Row],[Weekdaynum]]&gt;5,"Yes","No")</f>
        <v>Yes</v>
      </c>
    </row>
    <row r="1708" spans="1:18" hidden="1" x14ac:dyDescent="0.35">
      <c r="A1708">
        <v>433079183</v>
      </c>
      <c r="B1708" s="3">
        <v>43529</v>
      </c>
      <c r="C1708" s="3">
        <v>43543</v>
      </c>
      <c r="D1708" t="s">
        <v>152</v>
      </c>
      <c r="E1708" t="s">
        <v>21</v>
      </c>
      <c r="F1708" t="s">
        <v>40</v>
      </c>
      <c r="G1708" t="s">
        <v>18</v>
      </c>
      <c r="H1708" t="s">
        <v>15</v>
      </c>
      <c r="I1708" s="9">
        <v>6609</v>
      </c>
      <c r="J1708" s="9">
        <v>651.21</v>
      </c>
      <c r="K1708" s="9">
        <v>524.96</v>
      </c>
      <c r="L1708" s="9">
        <f>tbl_salesdata[[#This Row],[Units Sold]]*tbl_salesdata[[#This Row],[Unit Cost]]</f>
        <v>3469460.64</v>
      </c>
      <c r="M1708" s="9">
        <f>tbl_salesdata[[#This Row],[Units Sold]]*tbl_salesdata[[#This Row],[Unit Price]]</f>
        <v>4303846.8900000006</v>
      </c>
      <c r="N1708" s="9">
        <f>tbl_salesdata[[#This Row],[Total Sales]]-tbl_salesdata[[#This Row],[Total Cost]]</f>
        <v>834386.25000000047</v>
      </c>
      <c r="O1708">
        <f>tbl_salesdata[[#This Row],[Ship Date]]-tbl_salesdata[[#This Row],[Order Date]]</f>
        <v>14</v>
      </c>
      <c r="P1708">
        <f>WEEKDAY(tbl_salesdata[[#This Row],[Order Date]],2)</f>
        <v>2</v>
      </c>
      <c r="Q1708" t="str">
        <f>TEXT(tbl_salesdata[[#This Row],[Order Date]],"dddd")</f>
        <v>Tuesday</v>
      </c>
      <c r="R1708" t="str">
        <f>IF(tbl_salesdata[[#This Row],[Weekdaynum]]&gt;5,"Yes","No")</f>
        <v>No</v>
      </c>
    </row>
    <row r="1709" spans="1:18" hidden="1" x14ac:dyDescent="0.35">
      <c r="A1709">
        <v>385433280</v>
      </c>
      <c r="B1709" s="3">
        <v>43361</v>
      </c>
      <c r="C1709" s="3">
        <v>43368</v>
      </c>
      <c r="D1709" t="s">
        <v>23</v>
      </c>
      <c r="E1709" t="s">
        <v>24</v>
      </c>
      <c r="F1709" t="s">
        <v>33</v>
      </c>
      <c r="G1709" t="s">
        <v>18</v>
      </c>
      <c r="H1709" t="s">
        <v>19</v>
      </c>
      <c r="I1709" s="9">
        <v>7128</v>
      </c>
      <c r="J1709" s="9">
        <v>109.28</v>
      </c>
      <c r="K1709" s="9">
        <v>35.840000000000003</v>
      </c>
      <c r="L1709" s="9">
        <f>tbl_salesdata[[#This Row],[Units Sold]]*tbl_salesdata[[#This Row],[Unit Cost]]</f>
        <v>255467.52000000002</v>
      </c>
      <c r="M1709" s="9">
        <f>tbl_salesdata[[#This Row],[Units Sold]]*tbl_salesdata[[#This Row],[Unit Price]]</f>
        <v>778947.84</v>
      </c>
      <c r="N1709" s="9">
        <f>tbl_salesdata[[#This Row],[Total Sales]]-tbl_salesdata[[#This Row],[Total Cost]]</f>
        <v>523480.31999999995</v>
      </c>
      <c r="O1709">
        <f>tbl_salesdata[[#This Row],[Ship Date]]-tbl_salesdata[[#This Row],[Order Date]]</f>
        <v>7</v>
      </c>
      <c r="P1709">
        <f>WEEKDAY(tbl_salesdata[[#This Row],[Order Date]],2)</f>
        <v>2</v>
      </c>
      <c r="Q1709" t="str">
        <f>TEXT(tbl_salesdata[[#This Row],[Order Date]],"dddd")</f>
        <v>Tuesday</v>
      </c>
      <c r="R1709" t="str">
        <f>IF(tbl_salesdata[[#This Row],[Weekdaynum]]&gt;5,"Yes","No")</f>
        <v>No</v>
      </c>
    </row>
    <row r="1710" spans="1:18" hidden="1" x14ac:dyDescent="0.35">
      <c r="A1710">
        <v>604494225</v>
      </c>
      <c r="B1710" s="3">
        <v>43973</v>
      </c>
      <c r="C1710" s="3">
        <v>43985</v>
      </c>
      <c r="D1710" t="s">
        <v>215</v>
      </c>
      <c r="E1710" t="s">
        <v>21</v>
      </c>
      <c r="F1710" t="s">
        <v>30</v>
      </c>
      <c r="G1710" t="s">
        <v>18</v>
      </c>
      <c r="H1710" t="s">
        <v>26</v>
      </c>
      <c r="I1710" s="9">
        <v>2129</v>
      </c>
      <c r="J1710" s="9">
        <v>81.73</v>
      </c>
      <c r="K1710" s="9">
        <v>56.67</v>
      </c>
      <c r="L1710" s="9">
        <f>tbl_salesdata[[#This Row],[Units Sold]]*tbl_salesdata[[#This Row],[Unit Cost]]</f>
        <v>120650.43000000001</v>
      </c>
      <c r="M1710" s="9">
        <f>tbl_salesdata[[#This Row],[Units Sold]]*tbl_salesdata[[#This Row],[Unit Price]]</f>
        <v>174003.17</v>
      </c>
      <c r="N1710" s="9">
        <f>tbl_salesdata[[#This Row],[Total Sales]]-tbl_salesdata[[#This Row],[Total Cost]]</f>
        <v>53352.740000000005</v>
      </c>
      <c r="O1710">
        <f>tbl_salesdata[[#This Row],[Ship Date]]-tbl_salesdata[[#This Row],[Order Date]]</f>
        <v>12</v>
      </c>
      <c r="P1710">
        <f>WEEKDAY(tbl_salesdata[[#This Row],[Order Date]],2)</f>
        <v>5</v>
      </c>
      <c r="Q1710" t="str">
        <f>TEXT(tbl_salesdata[[#This Row],[Order Date]],"dddd")</f>
        <v>Friday</v>
      </c>
      <c r="R1710" t="str">
        <f>IF(tbl_salesdata[[#This Row],[Weekdaynum]]&gt;5,"Yes","No")</f>
        <v>No</v>
      </c>
    </row>
    <row r="1711" spans="1:18" hidden="1" x14ac:dyDescent="0.35">
      <c r="A1711">
        <v>299685847</v>
      </c>
      <c r="B1711" s="3">
        <v>42828</v>
      </c>
      <c r="C1711" s="3">
        <v>42845</v>
      </c>
      <c r="D1711" t="s">
        <v>154</v>
      </c>
      <c r="E1711" t="s">
        <v>12</v>
      </c>
      <c r="F1711" t="s">
        <v>56</v>
      </c>
      <c r="G1711" t="s">
        <v>14</v>
      </c>
      <c r="H1711" t="s">
        <v>15</v>
      </c>
      <c r="I1711" s="9">
        <v>2557</v>
      </c>
      <c r="J1711" s="9">
        <v>9.33</v>
      </c>
      <c r="K1711" s="9">
        <v>6.92</v>
      </c>
      <c r="L1711" s="9">
        <f>tbl_salesdata[[#This Row],[Units Sold]]*tbl_salesdata[[#This Row],[Unit Cost]]</f>
        <v>17694.439999999999</v>
      </c>
      <c r="M1711" s="9">
        <f>tbl_salesdata[[#This Row],[Units Sold]]*tbl_salesdata[[#This Row],[Unit Price]]</f>
        <v>23856.81</v>
      </c>
      <c r="N1711" s="9">
        <f>tbl_salesdata[[#This Row],[Total Sales]]-tbl_salesdata[[#This Row],[Total Cost]]</f>
        <v>6162.3700000000026</v>
      </c>
      <c r="O1711">
        <f>tbl_salesdata[[#This Row],[Ship Date]]-tbl_salesdata[[#This Row],[Order Date]]</f>
        <v>17</v>
      </c>
      <c r="P1711">
        <f>WEEKDAY(tbl_salesdata[[#This Row],[Order Date]],2)</f>
        <v>1</v>
      </c>
      <c r="Q1711" t="str">
        <f>TEXT(tbl_salesdata[[#This Row],[Order Date]],"dddd")</f>
        <v>Monday</v>
      </c>
      <c r="R1711" t="str">
        <f>IF(tbl_salesdata[[#This Row],[Weekdaynum]]&gt;5,"Yes","No")</f>
        <v>No</v>
      </c>
    </row>
    <row r="1712" spans="1:18" hidden="1" x14ac:dyDescent="0.35">
      <c r="A1712">
        <v>100744473</v>
      </c>
      <c r="B1712" s="3">
        <v>44245</v>
      </c>
      <c r="C1712" s="3">
        <v>44255</v>
      </c>
      <c r="D1712" t="s">
        <v>180</v>
      </c>
      <c r="E1712" t="s">
        <v>24</v>
      </c>
      <c r="F1712" t="s">
        <v>25</v>
      </c>
      <c r="G1712" t="s">
        <v>14</v>
      </c>
      <c r="H1712" t="s">
        <v>26</v>
      </c>
      <c r="I1712" s="9">
        <v>1383</v>
      </c>
      <c r="J1712" s="9">
        <v>205.7</v>
      </c>
      <c r="K1712" s="9">
        <v>117.11</v>
      </c>
      <c r="L1712" s="9">
        <f>tbl_salesdata[[#This Row],[Units Sold]]*tbl_salesdata[[#This Row],[Unit Cost]]</f>
        <v>161963.13</v>
      </c>
      <c r="M1712" s="9">
        <f>tbl_salesdata[[#This Row],[Units Sold]]*tbl_salesdata[[#This Row],[Unit Price]]</f>
        <v>284483.09999999998</v>
      </c>
      <c r="N1712" s="9">
        <f>tbl_salesdata[[#This Row],[Total Sales]]-tbl_salesdata[[#This Row],[Total Cost]]</f>
        <v>122519.96999999997</v>
      </c>
      <c r="O1712">
        <f>tbl_salesdata[[#This Row],[Ship Date]]-tbl_salesdata[[#This Row],[Order Date]]</f>
        <v>10</v>
      </c>
      <c r="P1712">
        <f>WEEKDAY(tbl_salesdata[[#This Row],[Order Date]],2)</f>
        <v>4</v>
      </c>
      <c r="Q1712" t="str">
        <f>TEXT(tbl_salesdata[[#This Row],[Order Date]],"dddd")</f>
        <v>Thursday</v>
      </c>
      <c r="R1712" t="str">
        <f>IF(tbl_salesdata[[#This Row],[Weekdaynum]]&gt;5,"Yes","No")</f>
        <v>No</v>
      </c>
    </row>
    <row r="1713" spans="1:18" hidden="1" x14ac:dyDescent="0.35">
      <c r="A1713">
        <v>707718932</v>
      </c>
      <c r="B1713" s="3">
        <v>44925</v>
      </c>
      <c r="C1713" s="3">
        <v>44926</v>
      </c>
      <c r="D1713" t="s">
        <v>175</v>
      </c>
      <c r="E1713" t="s">
        <v>21</v>
      </c>
      <c r="F1713" t="s">
        <v>56</v>
      </c>
      <c r="G1713" t="s">
        <v>14</v>
      </c>
      <c r="H1713" t="s">
        <v>15</v>
      </c>
      <c r="I1713" s="9">
        <v>8614</v>
      </c>
      <c r="J1713" s="9">
        <v>9.33</v>
      </c>
      <c r="K1713" s="9">
        <v>6.92</v>
      </c>
      <c r="L1713" s="9">
        <f>tbl_salesdata[[#This Row],[Units Sold]]*tbl_salesdata[[#This Row],[Unit Cost]]</f>
        <v>59608.88</v>
      </c>
      <c r="M1713" s="9">
        <f>tbl_salesdata[[#This Row],[Units Sold]]*tbl_salesdata[[#This Row],[Unit Price]]</f>
        <v>80368.62</v>
      </c>
      <c r="N1713" s="9">
        <f>tbl_salesdata[[#This Row],[Total Sales]]-tbl_salesdata[[#This Row],[Total Cost]]</f>
        <v>20759.739999999998</v>
      </c>
      <c r="O1713">
        <f>tbl_salesdata[[#This Row],[Ship Date]]-tbl_salesdata[[#This Row],[Order Date]]</f>
        <v>1</v>
      </c>
      <c r="P1713">
        <f>WEEKDAY(tbl_salesdata[[#This Row],[Order Date]],2)</f>
        <v>5</v>
      </c>
      <c r="Q1713" t="str">
        <f>TEXT(tbl_salesdata[[#This Row],[Order Date]],"dddd")</f>
        <v>Friday</v>
      </c>
      <c r="R1713" t="str">
        <f>IF(tbl_salesdata[[#This Row],[Weekdaynum]]&gt;5,"Yes","No")</f>
        <v>No</v>
      </c>
    </row>
    <row r="1714" spans="1:18" hidden="1" x14ac:dyDescent="0.35">
      <c r="A1714">
        <v>640970551</v>
      </c>
      <c r="B1714" s="3">
        <v>43887</v>
      </c>
      <c r="C1714" s="3">
        <v>43895</v>
      </c>
      <c r="D1714" t="s">
        <v>177</v>
      </c>
      <c r="E1714" t="s">
        <v>24</v>
      </c>
      <c r="F1714" t="s">
        <v>22</v>
      </c>
      <c r="G1714" t="s">
        <v>18</v>
      </c>
      <c r="H1714" t="s">
        <v>26</v>
      </c>
      <c r="I1714" s="9">
        <v>6285</v>
      </c>
      <c r="J1714" s="9">
        <v>47.45</v>
      </c>
      <c r="K1714" s="9">
        <v>31.79</v>
      </c>
      <c r="L1714" s="9">
        <f>tbl_salesdata[[#This Row],[Units Sold]]*tbl_salesdata[[#This Row],[Unit Cost]]</f>
        <v>199800.15</v>
      </c>
      <c r="M1714" s="9">
        <f>tbl_salesdata[[#This Row],[Units Sold]]*tbl_salesdata[[#This Row],[Unit Price]]</f>
        <v>298223.25</v>
      </c>
      <c r="N1714" s="9">
        <f>tbl_salesdata[[#This Row],[Total Sales]]-tbl_salesdata[[#This Row],[Total Cost]]</f>
        <v>98423.1</v>
      </c>
      <c r="O1714">
        <f>tbl_salesdata[[#This Row],[Ship Date]]-tbl_salesdata[[#This Row],[Order Date]]</f>
        <v>8</v>
      </c>
      <c r="P1714">
        <f>WEEKDAY(tbl_salesdata[[#This Row],[Order Date]],2)</f>
        <v>3</v>
      </c>
      <c r="Q1714" t="str">
        <f>TEXT(tbl_salesdata[[#This Row],[Order Date]],"dddd")</f>
        <v>Wednesday</v>
      </c>
      <c r="R1714" t="str">
        <f>IF(tbl_salesdata[[#This Row],[Weekdaynum]]&gt;5,"Yes","No")</f>
        <v>No</v>
      </c>
    </row>
    <row r="1715" spans="1:18" hidden="1" x14ac:dyDescent="0.35">
      <c r="A1715">
        <v>291173160</v>
      </c>
      <c r="B1715" s="3">
        <v>43385</v>
      </c>
      <c r="C1715" s="3">
        <v>43398</v>
      </c>
      <c r="D1715" t="s">
        <v>75</v>
      </c>
      <c r="E1715" t="s">
        <v>38</v>
      </c>
      <c r="F1715" t="s">
        <v>25</v>
      </c>
      <c r="G1715" t="s">
        <v>14</v>
      </c>
      <c r="H1715" t="s">
        <v>34</v>
      </c>
      <c r="I1715" s="9">
        <v>3463</v>
      </c>
      <c r="J1715" s="9">
        <v>205.7</v>
      </c>
      <c r="K1715" s="9">
        <v>117.11</v>
      </c>
      <c r="L1715" s="9">
        <f>tbl_salesdata[[#This Row],[Units Sold]]*tbl_salesdata[[#This Row],[Unit Cost]]</f>
        <v>405551.93</v>
      </c>
      <c r="M1715" s="9">
        <f>tbl_salesdata[[#This Row],[Units Sold]]*tbl_salesdata[[#This Row],[Unit Price]]</f>
        <v>712339.1</v>
      </c>
      <c r="N1715" s="9">
        <f>tbl_salesdata[[#This Row],[Total Sales]]-tbl_salesdata[[#This Row],[Total Cost]]</f>
        <v>306787.17</v>
      </c>
      <c r="O1715">
        <f>tbl_salesdata[[#This Row],[Ship Date]]-tbl_salesdata[[#This Row],[Order Date]]</f>
        <v>13</v>
      </c>
      <c r="P1715">
        <f>WEEKDAY(tbl_salesdata[[#This Row],[Order Date]],2)</f>
        <v>5</v>
      </c>
      <c r="Q1715" t="str">
        <f>TEXT(tbl_salesdata[[#This Row],[Order Date]],"dddd")</f>
        <v>Friday</v>
      </c>
      <c r="R1715" t="str">
        <f>IF(tbl_salesdata[[#This Row],[Weekdaynum]]&gt;5,"Yes","No")</f>
        <v>No</v>
      </c>
    </row>
    <row r="1716" spans="1:18" x14ac:dyDescent="0.35">
      <c r="A1716">
        <v>615195596</v>
      </c>
      <c r="B1716" s="3">
        <v>42196</v>
      </c>
      <c r="C1716" s="3">
        <v>42202</v>
      </c>
      <c r="D1716" t="s">
        <v>37</v>
      </c>
      <c r="E1716" t="s">
        <v>38</v>
      </c>
      <c r="F1716" t="s">
        <v>17</v>
      </c>
      <c r="G1716" t="s">
        <v>18</v>
      </c>
      <c r="H1716" t="s">
        <v>15</v>
      </c>
      <c r="I1716" s="9">
        <v>8903</v>
      </c>
      <c r="J1716" s="9">
        <v>152.58000000000001</v>
      </c>
      <c r="K1716" s="9">
        <v>97.44</v>
      </c>
      <c r="L1716" s="9">
        <f>tbl_salesdata[[#This Row],[Units Sold]]*tbl_salesdata[[#This Row],[Unit Cost]]</f>
        <v>867508.32</v>
      </c>
      <c r="M1716" s="9">
        <f>tbl_salesdata[[#This Row],[Units Sold]]*tbl_salesdata[[#This Row],[Unit Price]]</f>
        <v>1358419.7400000002</v>
      </c>
      <c r="N1716" s="9">
        <f>tbl_salesdata[[#This Row],[Total Sales]]-tbl_salesdata[[#This Row],[Total Cost]]</f>
        <v>490911.42000000027</v>
      </c>
      <c r="O1716">
        <f>tbl_salesdata[[#This Row],[Ship Date]]-tbl_salesdata[[#This Row],[Order Date]]</f>
        <v>6</v>
      </c>
      <c r="P1716">
        <f>WEEKDAY(tbl_salesdata[[#This Row],[Order Date]],2)</f>
        <v>6</v>
      </c>
      <c r="Q1716" t="str">
        <f>TEXT(tbl_salesdata[[#This Row],[Order Date]],"dddd")</f>
        <v>Saturday</v>
      </c>
      <c r="R1716" t="str">
        <f>IF(tbl_salesdata[[#This Row],[Weekdaynum]]&gt;5,"Yes","No")</f>
        <v>Yes</v>
      </c>
    </row>
    <row r="1717" spans="1:18" hidden="1" x14ac:dyDescent="0.35">
      <c r="A1717">
        <v>656689155</v>
      </c>
      <c r="B1717" s="3">
        <v>44371</v>
      </c>
      <c r="C1717" s="3">
        <v>44391</v>
      </c>
      <c r="D1717" t="s">
        <v>172</v>
      </c>
      <c r="E1717" t="s">
        <v>21</v>
      </c>
      <c r="F1717" t="s">
        <v>76</v>
      </c>
      <c r="G1717" t="s">
        <v>18</v>
      </c>
      <c r="H1717" t="s">
        <v>19</v>
      </c>
      <c r="I1717" s="9">
        <v>7769</v>
      </c>
      <c r="J1717" s="9">
        <v>668.27</v>
      </c>
      <c r="K1717" s="9">
        <v>502.54</v>
      </c>
      <c r="L1717" s="9">
        <f>tbl_salesdata[[#This Row],[Units Sold]]*tbl_salesdata[[#This Row],[Unit Cost]]</f>
        <v>3904233.2600000002</v>
      </c>
      <c r="M1717" s="9">
        <f>tbl_salesdata[[#This Row],[Units Sold]]*tbl_salesdata[[#This Row],[Unit Price]]</f>
        <v>5191789.63</v>
      </c>
      <c r="N1717" s="9">
        <f>tbl_salesdata[[#This Row],[Total Sales]]-tbl_salesdata[[#This Row],[Total Cost]]</f>
        <v>1287556.3699999996</v>
      </c>
      <c r="O1717">
        <f>tbl_salesdata[[#This Row],[Ship Date]]-tbl_salesdata[[#This Row],[Order Date]]</f>
        <v>20</v>
      </c>
      <c r="P1717">
        <f>WEEKDAY(tbl_salesdata[[#This Row],[Order Date]],2)</f>
        <v>4</v>
      </c>
      <c r="Q1717" t="str">
        <f>TEXT(tbl_salesdata[[#This Row],[Order Date]],"dddd")</f>
        <v>Thursday</v>
      </c>
      <c r="R1717" t="str">
        <f>IF(tbl_salesdata[[#This Row],[Weekdaynum]]&gt;5,"Yes","No")</f>
        <v>No</v>
      </c>
    </row>
    <row r="1718" spans="1:18" hidden="1" x14ac:dyDescent="0.35">
      <c r="A1718">
        <v>254912698</v>
      </c>
      <c r="B1718" s="3">
        <v>44274</v>
      </c>
      <c r="C1718" s="3">
        <v>44284</v>
      </c>
      <c r="D1718" t="s">
        <v>16</v>
      </c>
      <c r="E1718" t="s">
        <v>12</v>
      </c>
      <c r="F1718" t="s">
        <v>17</v>
      </c>
      <c r="G1718" t="s">
        <v>14</v>
      </c>
      <c r="H1718" t="s">
        <v>19</v>
      </c>
      <c r="I1718" s="9">
        <v>3187</v>
      </c>
      <c r="J1718" s="9">
        <v>152.58000000000001</v>
      </c>
      <c r="K1718" s="9">
        <v>97.44</v>
      </c>
      <c r="L1718" s="9">
        <f>tbl_salesdata[[#This Row],[Units Sold]]*tbl_salesdata[[#This Row],[Unit Cost]]</f>
        <v>310541.27999999997</v>
      </c>
      <c r="M1718" s="9">
        <f>tbl_salesdata[[#This Row],[Units Sold]]*tbl_salesdata[[#This Row],[Unit Price]]</f>
        <v>486272.46</v>
      </c>
      <c r="N1718" s="9">
        <f>tbl_salesdata[[#This Row],[Total Sales]]-tbl_salesdata[[#This Row],[Total Cost]]</f>
        <v>175731.18000000005</v>
      </c>
      <c r="O1718">
        <f>tbl_salesdata[[#This Row],[Ship Date]]-tbl_salesdata[[#This Row],[Order Date]]</f>
        <v>10</v>
      </c>
      <c r="P1718">
        <f>WEEKDAY(tbl_salesdata[[#This Row],[Order Date]],2)</f>
        <v>5</v>
      </c>
      <c r="Q1718" t="str">
        <f>TEXT(tbl_salesdata[[#This Row],[Order Date]],"dddd")</f>
        <v>Friday</v>
      </c>
      <c r="R1718" t="str">
        <f>IF(tbl_salesdata[[#This Row],[Weekdaynum]]&gt;5,"Yes","No")</f>
        <v>No</v>
      </c>
    </row>
    <row r="1719" spans="1:18" hidden="1" x14ac:dyDescent="0.35">
      <c r="A1719">
        <v>935907542</v>
      </c>
      <c r="B1719" s="3">
        <v>42425</v>
      </c>
      <c r="C1719" s="3">
        <v>42445</v>
      </c>
      <c r="D1719" t="s">
        <v>175</v>
      </c>
      <c r="E1719" t="s">
        <v>21</v>
      </c>
      <c r="F1719" t="s">
        <v>22</v>
      </c>
      <c r="G1719" t="s">
        <v>18</v>
      </c>
      <c r="H1719" t="s">
        <v>15</v>
      </c>
      <c r="I1719" s="9">
        <v>4695</v>
      </c>
      <c r="J1719" s="9">
        <v>47.45</v>
      </c>
      <c r="K1719" s="9">
        <v>31.79</v>
      </c>
      <c r="L1719" s="9">
        <f>tbl_salesdata[[#This Row],[Units Sold]]*tbl_salesdata[[#This Row],[Unit Cost]]</f>
        <v>149254.04999999999</v>
      </c>
      <c r="M1719" s="9">
        <f>tbl_salesdata[[#This Row],[Units Sold]]*tbl_salesdata[[#This Row],[Unit Price]]</f>
        <v>222777.75</v>
      </c>
      <c r="N1719" s="9">
        <f>tbl_salesdata[[#This Row],[Total Sales]]-tbl_salesdata[[#This Row],[Total Cost]]</f>
        <v>73523.700000000012</v>
      </c>
      <c r="O1719">
        <f>tbl_salesdata[[#This Row],[Ship Date]]-tbl_salesdata[[#This Row],[Order Date]]</f>
        <v>20</v>
      </c>
      <c r="P1719">
        <f>WEEKDAY(tbl_salesdata[[#This Row],[Order Date]],2)</f>
        <v>4</v>
      </c>
      <c r="Q1719" t="str">
        <f>TEXT(tbl_salesdata[[#This Row],[Order Date]],"dddd")</f>
        <v>Thursday</v>
      </c>
      <c r="R1719" t="str">
        <f>IF(tbl_salesdata[[#This Row],[Weekdaynum]]&gt;5,"Yes","No")</f>
        <v>No</v>
      </c>
    </row>
    <row r="1720" spans="1:18" hidden="1" x14ac:dyDescent="0.35">
      <c r="A1720">
        <v>291910016</v>
      </c>
      <c r="B1720" s="3">
        <v>42604</v>
      </c>
      <c r="C1720" s="3">
        <v>42609</v>
      </c>
      <c r="D1720" t="s">
        <v>46</v>
      </c>
      <c r="E1720" t="s">
        <v>29</v>
      </c>
      <c r="F1720" t="s">
        <v>47</v>
      </c>
      <c r="G1720" t="s">
        <v>18</v>
      </c>
      <c r="H1720" t="s">
        <v>19</v>
      </c>
      <c r="I1720" s="9">
        <v>1515</v>
      </c>
      <c r="J1720" s="9">
        <v>421.89</v>
      </c>
      <c r="K1720" s="9">
        <v>364.69</v>
      </c>
      <c r="L1720" s="9">
        <f>tbl_salesdata[[#This Row],[Units Sold]]*tbl_salesdata[[#This Row],[Unit Cost]]</f>
        <v>552505.35</v>
      </c>
      <c r="M1720" s="9">
        <f>tbl_salesdata[[#This Row],[Units Sold]]*tbl_salesdata[[#This Row],[Unit Price]]</f>
        <v>639163.35</v>
      </c>
      <c r="N1720" s="9">
        <f>tbl_salesdata[[#This Row],[Total Sales]]-tbl_salesdata[[#This Row],[Total Cost]]</f>
        <v>86658</v>
      </c>
      <c r="O1720">
        <f>tbl_salesdata[[#This Row],[Ship Date]]-tbl_salesdata[[#This Row],[Order Date]]</f>
        <v>5</v>
      </c>
      <c r="P1720">
        <f>WEEKDAY(tbl_salesdata[[#This Row],[Order Date]],2)</f>
        <v>1</v>
      </c>
      <c r="Q1720" t="str">
        <f>TEXT(tbl_salesdata[[#This Row],[Order Date]],"dddd")</f>
        <v>Monday</v>
      </c>
      <c r="R1720" t="str">
        <f>IF(tbl_salesdata[[#This Row],[Weekdaynum]]&gt;5,"Yes","No")</f>
        <v>No</v>
      </c>
    </row>
    <row r="1721" spans="1:18" hidden="1" x14ac:dyDescent="0.35">
      <c r="A1721">
        <v>485468947</v>
      </c>
      <c r="B1721" s="3">
        <v>42170</v>
      </c>
      <c r="C1721" s="3">
        <v>42189</v>
      </c>
      <c r="D1721" t="s">
        <v>167</v>
      </c>
      <c r="E1721" t="s">
        <v>38</v>
      </c>
      <c r="F1721" t="s">
        <v>56</v>
      </c>
      <c r="G1721" t="s">
        <v>14</v>
      </c>
      <c r="H1721" t="s">
        <v>19</v>
      </c>
      <c r="I1721" s="9">
        <v>9905</v>
      </c>
      <c r="J1721" s="9">
        <v>9.33</v>
      </c>
      <c r="K1721" s="9">
        <v>6.92</v>
      </c>
      <c r="L1721" s="9">
        <f>tbl_salesdata[[#This Row],[Units Sold]]*tbl_salesdata[[#This Row],[Unit Cost]]</f>
        <v>68542.600000000006</v>
      </c>
      <c r="M1721" s="9">
        <f>tbl_salesdata[[#This Row],[Units Sold]]*tbl_salesdata[[#This Row],[Unit Price]]</f>
        <v>92413.65</v>
      </c>
      <c r="N1721" s="9">
        <f>tbl_salesdata[[#This Row],[Total Sales]]-tbl_salesdata[[#This Row],[Total Cost]]</f>
        <v>23871.049999999988</v>
      </c>
      <c r="O1721">
        <f>tbl_salesdata[[#This Row],[Ship Date]]-tbl_salesdata[[#This Row],[Order Date]]</f>
        <v>19</v>
      </c>
      <c r="P1721">
        <f>WEEKDAY(tbl_salesdata[[#This Row],[Order Date]],2)</f>
        <v>1</v>
      </c>
      <c r="Q1721" t="str">
        <f>TEXT(tbl_salesdata[[#This Row],[Order Date]],"dddd")</f>
        <v>Monday</v>
      </c>
      <c r="R1721" t="str">
        <f>IF(tbl_salesdata[[#This Row],[Weekdaynum]]&gt;5,"Yes","No")</f>
        <v>No</v>
      </c>
    </row>
    <row r="1722" spans="1:18" hidden="1" x14ac:dyDescent="0.35">
      <c r="A1722">
        <v>599445664</v>
      </c>
      <c r="B1722" s="3">
        <v>42524</v>
      </c>
      <c r="C1722" s="3">
        <v>42531</v>
      </c>
      <c r="D1722" t="s">
        <v>105</v>
      </c>
      <c r="E1722" t="s">
        <v>12</v>
      </c>
      <c r="F1722" t="s">
        <v>30</v>
      </c>
      <c r="G1722" t="s">
        <v>18</v>
      </c>
      <c r="H1722" t="s">
        <v>34</v>
      </c>
      <c r="I1722" s="9">
        <v>8148</v>
      </c>
      <c r="J1722" s="9">
        <v>81.73</v>
      </c>
      <c r="K1722" s="9">
        <v>56.67</v>
      </c>
      <c r="L1722" s="9">
        <f>tbl_salesdata[[#This Row],[Units Sold]]*tbl_salesdata[[#This Row],[Unit Cost]]</f>
        <v>461747.16000000003</v>
      </c>
      <c r="M1722" s="9">
        <f>tbl_salesdata[[#This Row],[Units Sold]]*tbl_salesdata[[#This Row],[Unit Price]]</f>
        <v>665936.04</v>
      </c>
      <c r="N1722" s="9">
        <f>tbl_salesdata[[#This Row],[Total Sales]]-tbl_salesdata[[#This Row],[Total Cost]]</f>
        <v>204188.88</v>
      </c>
      <c r="O1722">
        <f>tbl_salesdata[[#This Row],[Ship Date]]-tbl_salesdata[[#This Row],[Order Date]]</f>
        <v>7</v>
      </c>
      <c r="P1722">
        <f>WEEKDAY(tbl_salesdata[[#This Row],[Order Date]],2)</f>
        <v>5</v>
      </c>
      <c r="Q1722" t="str">
        <f>TEXT(tbl_salesdata[[#This Row],[Order Date]],"dddd")</f>
        <v>Friday</v>
      </c>
      <c r="R1722" t="str">
        <f>IF(tbl_salesdata[[#This Row],[Weekdaynum]]&gt;5,"Yes","No")</f>
        <v>No</v>
      </c>
    </row>
    <row r="1723" spans="1:18" hidden="1" x14ac:dyDescent="0.35">
      <c r="A1723">
        <v>687013995</v>
      </c>
      <c r="B1723" s="3">
        <v>43497</v>
      </c>
      <c r="C1723" s="3">
        <v>43501</v>
      </c>
      <c r="D1723" t="s">
        <v>110</v>
      </c>
      <c r="E1723" t="s">
        <v>38</v>
      </c>
      <c r="F1723" t="s">
        <v>13</v>
      </c>
      <c r="G1723" t="s">
        <v>18</v>
      </c>
      <c r="H1723" t="s">
        <v>19</v>
      </c>
      <c r="I1723" s="9">
        <v>1563</v>
      </c>
      <c r="J1723" s="9">
        <v>255.28</v>
      </c>
      <c r="K1723" s="9">
        <v>159.41999999999999</v>
      </c>
      <c r="L1723" s="9">
        <f>tbl_salesdata[[#This Row],[Units Sold]]*tbl_salesdata[[#This Row],[Unit Cost]]</f>
        <v>249173.46</v>
      </c>
      <c r="M1723" s="9">
        <f>tbl_salesdata[[#This Row],[Units Sold]]*tbl_salesdata[[#This Row],[Unit Price]]</f>
        <v>399002.64</v>
      </c>
      <c r="N1723" s="9">
        <f>tbl_salesdata[[#This Row],[Total Sales]]-tbl_salesdata[[#This Row],[Total Cost]]</f>
        <v>149829.18000000002</v>
      </c>
      <c r="O1723">
        <f>tbl_salesdata[[#This Row],[Ship Date]]-tbl_salesdata[[#This Row],[Order Date]]</f>
        <v>4</v>
      </c>
      <c r="P1723">
        <f>WEEKDAY(tbl_salesdata[[#This Row],[Order Date]],2)</f>
        <v>5</v>
      </c>
      <c r="Q1723" t="str">
        <f>TEXT(tbl_salesdata[[#This Row],[Order Date]],"dddd")</f>
        <v>Friday</v>
      </c>
      <c r="R1723" t="str">
        <f>IF(tbl_salesdata[[#This Row],[Weekdaynum]]&gt;5,"Yes","No")</f>
        <v>No</v>
      </c>
    </row>
    <row r="1724" spans="1:18" x14ac:dyDescent="0.35">
      <c r="A1724">
        <v>627003753</v>
      </c>
      <c r="B1724" s="3">
        <v>44611</v>
      </c>
      <c r="C1724" s="3">
        <v>44613</v>
      </c>
      <c r="D1724" t="s">
        <v>214</v>
      </c>
      <c r="E1724" t="s">
        <v>21</v>
      </c>
      <c r="F1724" t="s">
        <v>47</v>
      </c>
      <c r="G1724" t="s">
        <v>18</v>
      </c>
      <c r="H1724" t="s">
        <v>15</v>
      </c>
      <c r="I1724" s="9">
        <v>3199</v>
      </c>
      <c r="J1724" s="9">
        <v>421.89</v>
      </c>
      <c r="K1724" s="9">
        <v>364.69</v>
      </c>
      <c r="L1724" s="9">
        <f>tbl_salesdata[[#This Row],[Units Sold]]*tbl_salesdata[[#This Row],[Unit Cost]]</f>
        <v>1166643.31</v>
      </c>
      <c r="M1724" s="9">
        <f>tbl_salesdata[[#This Row],[Units Sold]]*tbl_salesdata[[#This Row],[Unit Price]]</f>
        <v>1349626.1099999999</v>
      </c>
      <c r="N1724" s="9">
        <f>tbl_salesdata[[#This Row],[Total Sales]]-tbl_salesdata[[#This Row],[Total Cost]]</f>
        <v>182982.79999999981</v>
      </c>
      <c r="O1724">
        <f>tbl_salesdata[[#This Row],[Ship Date]]-tbl_salesdata[[#This Row],[Order Date]]</f>
        <v>2</v>
      </c>
      <c r="P1724">
        <f>WEEKDAY(tbl_salesdata[[#This Row],[Order Date]],2)</f>
        <v>6</v>
      </c>
      <c r="Q1724" t="str">
        <f>TEXT(tbl_salesdata[[#This Row],[Order Date]],"dddd")</f>
        <v>Saturday</v>
      </c>
      <c r="R1724" t="str">
        <f>IF(tbl_salesdata[[#This Row],[Weekdaynum]]&gt;5,"Yes","No")</f>
        <v>Yes</v>
      </c>
    </row>
    <row r="1725" spans="1:18" hidden="1" x14ac:dyDescent="0.35">
      <c r="A1725">
        <v>447183310</v>
      </c>
      <c r="B1725" s="3">
        <v>43334</v>
      </c>
      <c r="C1725" s="3">
        <v>43341</v>
      </c>
      <c r="D1725" t="s">
        <v>80</v>
      </c>
      <c r="E1725" t="s">
        <v>21</v>
      </c>
      <c r="F1725" t="s">
        <v>42</v>
      </c>
      <c r="G1725" t="s">
        <v>18</v>
      </c>
      <c r="H1725" t="s">
        <v>19</v>
      </c>
      <c r="I1725" s="9">
        <v>334</v>
      </c>
      <c r="J1725" s="9">
        <v>437.2</v>
      </c>
      <c r="K1725" s="9">
        <v>263.33</v>
      </c>
      <c r="L1725" s="9">
        <f>tbl_salesdata[[#This Row],[Units Sold]]*tbl_salesdata[[#This Row],[Unit Cost]]</f>
        <v>87952.22</v>
      </c>
      <c r="M1725" s="9">
        <f>tbl_salesdata[[#This Row],[Units Sold]]*tbl_salesdata[[#This Row],[Unit Price]]</f>
        <v>146024.79999999999</v>
      </c>
      <c r="N1725" s="9">
        <f>tbl_salesdata[[#This Row],[Total Sales]]-tbl_salesdata[[#This Row],[Total Cost]]</f>
        <v>58072.579999999987</v>
      </c>
      <c r="O1725">
        <f>tbl_salesdata[[#This Row],[Ship Date]]-tbl_salesdata[[#This Row],[Order Date]]</f>
        <v>7</v>
      </c>
      <c r="P1725">
        <f>WEEKDAY(tbl_salesdata[[#This Row],[Order Date]],2)</f>
        <v>3</v>
      </c>
      <c r="Q1725" t="str">
        <f>TEXT(tbl_salesdata[[#This Row],[Order Date]],"dddd")</f>
        <v>Wednesday</v>
      </c>
      <c r="R1725" t="str">
        <f>IF(tbl_salesdata[[#This Row],[Weekdaynum]]&gt;5,"Yes","No")</f>
        <v>No</v>
      </c>
    </row>
    <row r="1726" spans="1:18" hidden="1" x14ac:dyDescent="0.35">
      <c r="A1726">
        <v>127694451</v>
      </c>
      <c r="B1726" s="3">
        <v>44537</v>
      </c>
      <c r="C1726" s="3">
        <v>44550</v>
      </c>
      <c r="D1726" t="s">
        <v>55</v>
      </c>
      <c r="E1726" t="s">
        <v>21</v>
      </c>
      <c r="F1726" t="s">
        <v>68</v>
      </c>
      <c r="G1726" t="s">
        <v>18</v>
      </c>
      <c r="H1726" t="s">
        <v>26</v>
      </c>
      <c r="I1726" s="9">
        <v>6481</v>
      </c>
      <c r="J1726" s="9">
        <v>154.06</v>
      </c>
      <c r="K1726" s="9">
        <v>90.93</v>
      </c>
      <c r="L1726" s="9">
        <f>tbl_salesdata[[#This Row],[Units Sold]]*tbl_salesdata[[#This Row],[Unit Cost]]</f>
        <v>589317.33000000007</v>
      </c>
      <c r="M1726" s="9">
        <f>tbl_salesdata[[#This Row],[Units Sold]]*tbl_salesdata[[#This Row],[Unit Price]]</f>
        <v>998462.86</v>
      </c>
      <c r="N1726" s="9">
        <f>tbl_salesdata[[#This Row],[Total Sales]]-tbl_salesdata[[#This Row],[Total Cost]]</f>
        <v>409145.52999999991</v>
      </c>
      <c r="O1726">
        <f>tbl_salesdata[[#This Row],[Ship Date]]-tbl_salesdata[[#This Row],[Order Date]]</f>
        <v>13</v>
      </c>
      <c r="P1726">
        <f>WEEKDAY(tbl_salesdata[[#This Row],[Order Date]],2)</f>
        <v>2</v>
      </c>
      <c r="Q1726" t="str">
        <f>TEXT(tbl_salesdata[[#This Row],[Order Date]],"dddd")</f>
        <v>Tuesday</v>
      </c>
      <c r="R1726" t="str">
        <f>IF(tbl_salesdata[[#This Row],[Weekdaynum]]&gt;5,"Yes","No")</f>
        <v>No</v>
      </c>
    </row>
    <row r="1727" spans="1:18" x14ac:dyDescent="0.35">
      <c r="A1727">
        <v>118747031</v>
      </c>
      <c r="B1727" s="3">
        <v>42728</v>
      </c>
      <c r="C1727" s="3">
        <v>42746</v>
      </c>
      <c r="D1727" t="s">
        <v>43</v>
      </c>
      <c r="E1727" t="s">
        <v>24</v>
      </c>
      <c r="F1727" t="s">
        <v>68</v>
      </c>
      <c r="G1727" t="s">
        <v>18</v>
      </c>
      <c r="H1727" t="s">
        <v>34</v>
      </c>
      <c r="I1727" s="9">
        <v>8740</v>
      </c>
      <c r="J1727" s="9">
        <v>154.06</v>
      </c>
      <c r="K1727" s="9">
        <v>90.93</v>
      </c>
      <c r="L1727" s="9">
        <f>tbl_salesdata[[#This Row],[Units Sold]]*tbl_salesdata[[#This Row],[Unit Cost]]</f>
        <v>794728.20000000007</v>
      </c>
      <c r="M1727" s="9">
        <f>tbl_salesdata[[#This Row],[Units Sold]]*tbl_salesdata[[#This Row],[Unit Price]]</f>
        <v>1346484.4</v>
      </c>
      <c r="N1727" s="9">
        <f>tbl_salesdata[[#This Row],[Total Sales]]-tbl_salesdata[[#This Row],[Total Cost]]</f>
        <v>551756.19999999984</v>
      </c>
      <c r="O1727">
        <f>tbl_salesdata[[#This Row],[Ship Date]]-tbl_salesdata[[#This Row],[Order Date]]</f>
        <v>18</v>
      </c>
      <c r="P1727">
        <f>WEEKDAY(tbl_salesdata[[#This Row],[Order Date]],2)</f>
        <v>6</v>
      </c>
      <c r="Q1727" t="str">
        <f>TEXT(tbl_salesdata[[#This Row],[Order Date]],"dddd")</f>
        <v>Saturday</v>
      </c>
      <c r="R1727" t="str">
        <f>IF(tbl_salesdata[[#This Row],[Weekdaynum]]&gt;5,"Yes","No")</f>
        <v>Yes</v>
      </c>
    </row>
    <row r="1728" spans="1:18" hidden="1" x14ac:dyDescent="0.35">
      <c r="A1728">
        <v>311688840</v>
      </c>
      <c r="B1728" s="3">
        <v>42026</v>
      </c>
      <c r="C1728" s="3">
        <v>42037</v>
      </c>
      <c r="D1728" t="s">
        <v>115</v>
      </c>
      <c r="E1728" t="s">
        <v>21</v>
      </c>
      <c r="F1728" t="s">
        <v>30</v>
      </c>
      <c r="G1728" t="s">
        <v>18</v>
      </c>
      <c r="H1728" t="s">
        <v>26</v>
      </c>
      <c r="I1728" s="9">
        <v>4509</v>
      </c>
      <c r="J1728" s="9">
        <v>81.73</v>
      </c>
      <c r="K1728" s="9">
        <v>56.67</v>
      </c>
      <c r="L1728" s="9">
        <f>tbl_salesdata[[#This Row],[Units Sold]]*tbl_salesdata[[#This Row],[Unit Cost]]</f>
        <v>255525.03</v>
      </c>
      <c r="M1728" s="9">
        <f>tbl_salesdata[[#This Row],[Units Sold]]*tbl_salesdata[[#This Row],[Unit Price]]</f>
        <v>368520.57</v>
      </c>
      <c r="N1728" s="9">
        <f>tbl_salesdata[[#This Row],[Total Sales]]-tbl_salesdata[[#This Row],[Total Cost]]</f>
        <v>112995.54000000001</v>
      </c>
      <c r="O1728">
        <f>tbl_salesdata[[#This Row],[Ship Date]]-tbl_salesdata[[#This Row],[Order Date]]</f>
        <v>11</v>
      </c>
      <c r="P1728">
        <f>WEEKDAY(tbl_salesdata[[#This Row],[Order Date]],2)</f>
        <v>4</v>
      </c>
      <c r="Q1728" t="str">
        <f>TEXT(tbl_salesdata[[#This Row],[Order Date]],"dddd")</f>
        <v>Thursday</v>
      </c>
      <c r="R1728" t="str">
        <f>IF(tbl_salesdata[[#This Row],[Weekdaynum]]&gt;5,"Yes","No")</f>
        <v>No</v>
      </c>
    </row>
    <row r="1729" spans="1:18" hidden="1" x14ac:dyDescent="0.35">
      <c r="A1729">
        <v>794957244</v>
      </c>
      <c r="B1729" s="3">
        <v>42332</v>
      </c>
      <c r="C1729" s="3">
        <v>42335</v>
      </c>
      <c r="D1729" t="s">
        <v>93</v>
      </c>
      <c r="E1729" t="s">
        <v>29</v>
      </c>
      <c r="F1729" t="s">
        <v>76</v>
      </c>
      <c r="G1729" t="s">
        <v>18</v>
      </c>
      <c r="H1729" t="s">
        <v>15</v>
      </c>
      <c r="I1729" s="9">
        <v>4369</v>
      </c>
      <c r="J1729" s="9">
        <v>668.27</v>
      </c>
      <c r="K1729" s="9">
        <v>502.54</v>
      </c>
      <c r="L1729" s="9">
        <f>tbl_salesdata[[#This Row],[Units Sold]]*tbl_salesdata[[#This Row],[Unit Cost]]</f>
        <v>2195597.2600000002</v>
      </c>
      <c r="M1729" s="9">
        <f>tbl_salesdata[[#This Row],[Units Sold]]*tbl_salesdata[[#This Row],[Unit Price]]</f>
        <v>2919671.63</v>
      </c>
      <c r="N1729" s="9">
        <f>tbl_salesdata[[#This Row],[Total Sales]]-tbl_salesdata[[#This Row],[Total Cost]]</f>
        <v>724074.36999999965</v>
      </c>
      <c r="O1729">
        <f>tbl_salesdata[[#This Row],[Ship Date]]-tbl_salesdata[[#This Row],[Order Date]]</f>
        <v>3</v>
      </c>
      <c r="P1729">
        <f>WEEKDAY(tbl_salesdata[[#This Row],[Order Date]],2)</f>
        <v>2</v>
      </c>
      <c r="Q1729" t="str">
        <f>TEXT(tbl_salesdata[[#This Row],[Order Date]],"dddd")</f>
        <v>Tuesday</v>
      </c>
      <c r="R1729" t="str">
        <f>IF(tbl_salesdata[[#This Row],[Weekdaynum]]&gt;5,"Yes","No")</f>
        <v>No</v>
      </c>
    </row>
    <row r="1730" spans="1:18" hidden="1" x14ac:dyDescent="0.35">
      <c r="A1730">
        <v>892784059</v>
      </c>
      <c r="B1730" s="3">
        <v>43896</v>
      </c>
      <c r="C1730" s="3">
        <v>43915</v>
      </c>
      <c r="D1730" t="s">
        <v>58</v>
      </c>
      <c r="E1730" t="s">
        <v>29</v>
      </c>
      <c r="F1730" t="s">
        <v>68</v>
      </c>
      <c r="G1730" t="s">
        <v>18</v>
      </c>
      <c r="H1730" t="s">
        <v>34</v>
      </c>
      <c r="I1730" s="9">
        <v>3497</v>
      </c>
      <c r="J1730" s="9">
        <v>154.06</v>
      </c>
      <c r="K1730" s="9">
        <v>90.93</v>
      </c>
      <c r="L1730" s="9">
        <f>tbl_salesdata[[#This Row],[Units Sold]]*tbl_salesdata[[#This Row],[Unit Cost]]</f>
        <v>317982.21000000002</v>
      </c>
      <c r="M1730" s="9">
        <f>tbl_salesdata[[#This Row],[Units Sold]]*tbl_salesdata[[#This Row],[Unit Price]]</f>
        <v>538747.82000000007</v>
      </c>
      <c r="N1730" s="9">
        <f>tbl_salesdata[[#This Row],[Total Sales]]-tbl_salesdata[[#This Row],[Total Cost]]</f>
        <v>220765.61000000004</v>
      </c>
      <c r="O1730">
        <f>tbl_salesdata[[#This Row],[Ship Date]]-tbl_salesdata[[#This Row],[Order Date]]</f>
        <v>19</v>
      </c>
      <c r="P1730">
        <f>WEEKDAY(tbl_salesdata[[#This Row],[Order Date]],2)</f>
        <v>5</v>
      </c>
      <c r="Q1730" t="str">
        <f>TEXT(tbl_salesdata[[#This Row],[Order Date]],"dddd")</f>
        <v>Friday</v>
      </c>
      <c r="R1730" t="str">
        <f>IF(tbl_salesdata[[#This Row],[Weekdaynum]]&gt;5,"Yes","No")</f>
        <v>No</v>
      </c>
    </row>
    <row r="1731" spans="1:18" x14ac:dyDescent="0.35">
      <c r="A1731">
        <v>103832662</v>
      </c>
      <c r="B1731" s="3">
        <v>44093</v>
      </c>
      <c r="C1731" s="3">
        <v>44099</v>
      </c>
      <c r="D1731" t="s">
        <v>193</v>
      </c>
      <c r="E1731" t="s">
        <v>21</v>
      </c>
      <c r="F1731" t="s">
        <v>13</v>
      </c>
      <c r="G1731" t="s">
        <v>18</v>
      </c>
      <c r="H1731" t="s">
        <v>34</v>
      </c>
      <c r="I1731" s="9">
        <v>5247</v>
      </c>
      <c r="J1731" s="9">
        <v>255.28</v>
      </c>
      <c r="K1731" s="9">
        <v>159.41999999999999</v>
      </c>
      <c r="L1731" s="9">
        <f>tbl_salesdata[[#This Row],[Units Sold]]*tbl_salesdata[[#This Row],[Unit Cost]]</f>
        <v>836476.74</v>
      </c>
      <c r="M1731" s="9">
        <f>tbl_salesdata[[#This Row],[Units Sold]]*tbl_salesdata[[#This Row],[Unit Price]]</f>
        <v>1339454.1599999999</v>
      </c>
      <c r="N1731" s="9">
        <f>tbl_salesdata[[#This Row],[Total Sales]]-tbl_salesdata[[#This Row],[Total Cost]]</f>
        <v>502977.41999999993</v>
      </c>
      <c r="O1731">
        <f>tbl_salesdata[[#This Row],[Ship Date]]-tbl_salesdata[[#This Row],[Order Date]]</f>
        <v>6</v>
      </c>
      <c r="P1731">
        <f>WEEKDAY(tbl_salesdata[[#This Row],[Order Date]],2)</f>
        <v>6</v>
      </c>
      <c r="Q1731" t="str">
        <f>TEXT(tbl_salesdata[[#This Row],[Order Date]],"dddd")</f>
        <v>Saturday</v>
      </c>
      <c r="R1731" t="str">
        <f>IF(tbl_salesdata[[#This Row],[Weekdaynum]]&gt;5,"Yes","No")</f>
        <v>Yes</v>
      </c>
    </row>
    <row r="1732" spans="1:18" hidden="1" x14ac:dyDescent="0.35">
      <c r="A1732">
        <v>215120732</v>
      </c>
      <c r="B1732" s="3">
        <v>42191</v>
      </c>
      <c r="C1732" s="3">
        <v>42192</v>
      </c>
      <c r="D1732" t="s">
        <v>173</v>
      </c>
      <c r="E1732" t="s">
        <v>24</v>
      </c>
      <c r="F1732" t="s">
        <v>68</v>
      </c>
      <c r="G1732" t="s">
        <v>18</v>
      </c>
      <c r="H1732" t="s">
        <v>34</v>
      </c>
      <c r="I1732" s="9">
        <v>7860</v>
      </c>
      <c r="J1732" s="9">
        <v>154.06</v>
      </c>
      <c r="K1732" s="9">
        <v>90.93</v>
      </c>
      <c r="L1732" s="9">
        <f>tbl_salesdata[[#This Row],[Units Sold]]*tbl_salesdata[[#This Row],[Unit Cost]]</f>
        <v>714709.8</v>
      </c>
      <c r="M1732" s="9">
        <f>tbl_salesdata[[#This Row],[Units Sold]]*tbl_salesdata[[#This Row],[Unit Price]]</f>
        <v>1210911.6000000001</v>
      </c>
      <c r="N1732" s="9">
        <f>tbl_salesdata[[#This Row],[Total Sales]]-tbl_salesdata[[#This Row],[Total Cost]]</f>
        <v>496201.80000000005</v>
      </c>
      <c r="O1732">
        <f>tbl_salesdata[[#This Row],[Ship Date]]-tbl_salesdata[[#This Row],[Order Date]]</f>
        <v>1</v>
      </c>
      <c r="P1732">
        <f>WEEKDAY(tbl_salesdata[[#This Row],[Order Date]],2)</f>
        <v>1</v>
      </c>
      <c r="Q1732" t="str">
        <f>TEXT(tbl_salesdata[[#This Row],[Order Date]],"dddd")</f>
        <v>Monday</v>
      </c>
      <c r="R1732" t="str">
        <f>IF(tbl_salesdata[[#This Row],[Weekdaynum]]&gt;5,"Yes","No")</f>
        <v>No</v>
      </c>
    </row>
    <row r="1733" spans="1:18" hidden="1" x14ac:dyDescent="0.35">
      <c r="A1733">
        <v>881915748</v>
      </c>
      <c r="B1733" s="3">
        <v>44907</v>
      </c>
      <c r="C1733" s="3">
        <v>44928</v>
      </c>
      <c r="D1733" t="s">
        <v>41</v>
      </c>
      <c r="E1733" t="s">
        <v>29</v>
      </c>
      <c r="F1733" t="s">
        <v>22</v>
      </c>
      <c r="G1733" t="s">
        <v>18</v>
      </c>
      <c r="H1733" t="s">
        <v>15</v>
      </c>
      <c r="I1733" s="9">
        <v>7323</v>
      </c>
      <c r="J1733" s="9">
        <v>47.45</v>
      </c>
      <c r="K1733" s="9">
        <v>31.79</v>
      </c>
      <c r="L1733" s="9">
        <f>tbl_salesdata[[#This Row],[Units Sold]]*tbl_salesdata[[#This Row],[Unit Cost]]</f>
        <v>232798.16999999998</v>
      </c>
      <c r="M1733" s="9">
        <f>tbl_salesdata[[#This Row],[Units Sold]]*tbl_salesdata[[#This Row],[Unit Price]]</f>
        <v>347476.35000000003</v>
      </c>
      <c r="N1733" s="9">
        <f>tbl_salesdata[[#This Row],[Total Sales]]-tbl_salesdata[[#This Row],[Total Cost]]</f>
        <v>114678.18000000005</v>
      </c>
      <c r="O1733">
        <f>tbl_salesdata[[#This Row],[Ship Date]]-tbl_salesdata[[#This Row],[Order Date]]</f>
        <v>21</v>
      </c>
      <c r="P1733">
        <f>WEEKDAY(tbl_salesdata[[#This Row],[Order Date]],2)</f>
        <v>1</v>
      </c>
      <c r="Q1733" t="str">
        <f>TEXT(tbl_salesdata[[#This Row],[Order Date]],"dddd")</f>
        <v>Monday</v>
      </c>
      <c r="R1733" t="str">
        <f>IF(tbl_salesdata[[#This Row],[Weekdaynum]]&gt;5,"Yes","No")</f>
        <v>No</v>
      </c>
    </row>
    <row r="1734" spans="1:18" hidden="1" x14ac:dyDescent="0.35">
      <c r="A1734">
        <v>447839486</v>
      </c>
      <c r="B1734" s="3">
        <v>42534</v>
      </c>
      <c r="C1734" s="3">
        <v>42538</v>
      </c>
      <c r="D1734" t="s">
        <v>164</v>
      </c>
      <c r="E1734" t="s">
        <v>38</v>
      </c>
      <c r="F1734" t="s">
        <v>22</v>
      </c>
      <c r="G1734" t="s">
        <v>18</v>
      </c>
      <c r="H1734" t="s">
        <v>34</v>
      </c>
      <c r="I1734" s="9">
        <v>4511</v>
      </c>
      <c r="J1734" s="9">
        <v>47.45</v>
      </c>
      <c r="K1734" s="9">
        <v>31.79</v>
      </c>
      <c r="L1734" s="9">
        <f>tbl_salesdata[[#This Row],[Units Sold]]*tbl_salesdata[[#This Row],[Unit Cost]]</f>
        <v>143404.69</v>
      </c>
      <c r="M1734" s="9">
        <f>tbl_salesdata[[#This Row],[Units Sold]]*tbl_salesdata[[#This Row],[Unit Price]]</f>
        <v>214046.95</v>
      </c>
      <c r="N1734" s="9">
        <f>tbl_salesdata[[#This Row],[Total Sales]]-tbl_salesdata[[#This Row],[Total Cost]]</f>
        <v>70642.260000000009</v>
      </c>
      <c r="O1734">
        <f>tbl_salesdata[[#This Row],[Ship Date]]-tbl_salesdata[[#This Row],[Order Date]]</f>
        <v>4</v>
      </c>
      <c r="P1734">
        <f>WEEKDAY(tbl_salesdata[[#This Row],[Order Date]],2)</f>
        <v>1</v>
      </c>
      <c r="Q1734" t="str">
        <f>TEXT(tbl_salesdata[[#This Row],[Order Date]],"dddd")</f>
        <v>Monday</v>
      </c>
      <c r="R1734" t="str">
        <f>IF(tbl_salesdata[[#This Row],[Weekdaynum]]&gt;5,"Yes","No")</f>
        <v>No</v>
      </c>
    </row>
    <row r="1735" spans="1:18" x14ac:dyDescent="0.35">
      <c r="A1735">
        <v>118397271</v>
      </c>
      <c r="B1735" s="3">
        <v>42378</v>
      </c>
      <c r="C1735" s="3">
        <v>42388</v>
      </c>
      <c r="D1735" t="s">
        <v>97</v>
      </c>
      <c r="E1735" t="s">
        <v>29</v>
      </c>
      <c r="F1735" t="s">
        <v>13</v>
      </c>
      <c r="G1735" t="s">
        <v>14</v>
      </c>
      <c r="H1735" t="s">
        <v>19</v>
      </c>
      <c r="I1735" s="9">
        <v>5238</v>
      </c>
      <c r="J1735" s="9">
        <v>255.28</v>
      </c>
      <c r="K1735" s="9">
        <v>159.41999999999999</v>
      </c>
      <c r="L1735" s="9">
        <f>tbl_salesdata[[#This Row],[Units Sold]]*tbl_salesdata[[#This Row],[Unit Cost]]</f>
        <v>835041.96</v>
      </c>
      <c r="M1735" s="9">
        <f>tbl_salesdata[[#This Row],[Units Sold]]*tbl_salesdata[[#This Row],[Unit Price]]</f>
        <v>1337156.6399999999</v>
      </c>
      <c r="N1735" s="9">
        <f>tbl_salesdata[[#This Row],[Total Sales]]-tbl_salesdata[[#This Row],[Total Cost]]</f>
        <v>502114.67999999993</v>
      </c>
      <c r="O1735">
        <f>tbl_salesdata[[#This Row],[Ship Date]]-tbl_salesdata[[#This Row],[Order Date]]</f>
        <v>10</v>
      </c>
      <c r="P1735">
        <f>WEEKDAY(tbl_salesdata[[#This Row],[Order Date]],2)</f>
        <v>6</v>
      </c>
      <c r="Q1735" t="str">
        <f>TEXT(tbl_salesdata[[#This Row],[Order Date]],"dddd")</f>
        <v>Saturday</v>
      </c>
      <c r="R1735" t="str">
        <f>IF(tbl_salesdata[[#This Row],[Weekdaynum]]&gt;5,"Yes","No")</f>
        <v>Yes</v>
      </c>
    </row>
    <row r="1736" spans="1:18" hidden="1" x14ac:dyDescent="0.35">
      <c r="A1736">
        <v>385080945</v>
      </c>
      <c r="B1736" s="3">
        <v>42314</v>
      </c>
      <c r="C1736" s="3">
        <v>42335</v>
      </c>
      <c r="D1736" t="s">
        <v>121</v>
      </c>
      <c r="E1736" t="s">
        <v>21</v>
      </c>
      <c r="F1736" t="s">
        <v>42</v>
      </c>
      <c r="G1736" t="s">
        <v>18</v>
      </c>
      <c r="H1736" t="s">
        <v>15</v>
      </c>
      <c r="I1736" s="9">
        <v>2864</v>
      </c>
      <c r="J1736" s="9">
        <v>437.2</v>
      </c>
      <c r="K1736" s="9">
        <v>263.33</v>
      </c>
      <c r="L1736" s="9">
        <f>tbl_salesdata[[#This Row],[Units Sold]]*tbl_salesdata[[#This Row],[Unit Cost]]</f>
        <v>754177.12</v>
      </c>
      <c r="M1736" s="9">
        <f>tbl_salesdata[[#This Row],[Units Sold]]*tbl_salesdata[[#This Row],[Unit Price]]</f>
        <v>1252140.8</v>
      </c>
      <c r="N1736" s="9">
        <f>tbl_salesdata[[#This Row],[Total Sales]]-tbl_salesdata[[#This Row],[Total Cost]]</f>
        <v>497963.68000000005</v>
      </c>
      <c r="O1736">
        <f>tbl_salesdata[[#This Row],[Ship Date]]-tbl_salesdata[[#This Row],[Order Date]]</f>
        <v>21</v>
      </c>
      <c r="P1736">
        <f>WEEKDAY(tbl_salesdata[[#This Row],[Order Date]],2)</f>
        <v>5</v>
      </c>
      <c r="Q1736" t="str">
        <f>TEXT(tbl_salesdata[[#This Row],[Order Date]],"dddd")</f>
        <v>Friday</v>
      </c>
      <c r="R1736" t="str">
        <f>IF(tbl_salesdata[[#This Row],[Weekdaynum]]&gt;5,"Yes","No")</f>
        <v>No</v>
      </c>
    </row>
    <row r="1737" spans="1:18" hidden="1" x14ac:dyDescent="0.35">
      <c r="A1737">
        <v>961183822</v>
      </c>
      <c r="B1737" s="3">
        <v>43180</v>
      </c>
      <c r="C1737" s="3">
        <v>43189</v>
      </c>
      <c r="D1737" t="s">
        <v>177</v>
      </c>
      <c r="E1737" t="s">
        <v>24</v>
      </c>
      <c r="F1737" t="s">
        <v>42</v>
      </c>
      <c r="G1737" t="s">
        <v>14</v>
      </c>
      <c r="H1737" t="s">
        <v>26</v>
      </c>
      <c r="I1737" s="9">
        <v>4507</v>
      </c>
      <c r="J1737" s="9">
        <v>437.2</v>
      </c>
      <c r="K1737" s="9">
        <v>263.33</v>
      </c>
      <c r="L1737" s="9">
        <f>tbl_salesdata[[#This Row],[Units Sold]]*tbl_salesdata[[#This Row],[Unit Cost]]</f>
        <v>1186828.3099999998</v>
      </c>
      <c r="M1737" s="9">
        <f>tbl_salesdata[[#This Row],[Units Sold]]*tbl_salesdata[[#This Row],[Unit Price]]</f>
        <v>1970460.4</v>
      </c>
      <c r="N1737" s="9">
        <f>tbl_salesdata[[#This Row],[Total Sales]]-tbl_salesdata[[#This Row],[Total Cost]]</f>
        <v>783632.09000000008</v>
      </c>
      <c r="O1737">
        <f>tbl_salesdata[[#This Row],[Ship Date]]-tbl_salesdata[[#This Row],[Order Date]]</f>
        <v>9</v>
      </c>
      <c r="P1737">
        <f>WEEKDAY(tbl_salesdata[[#This Row],[Order Date]],2)</f>
        <v>3</v>
      </c>
      <c r="Q1737" t="str">
        <f>TEXT(tbl_salesdata[[#This Row],[Order Date]],"dddd")</f>
        <v>Wednesday</v>
      </c>
      <c r="R1737" t="str">
        <f>IF(tbl_salesdata[[#This Row],[Weekdaynum]]&gt;5,"Yes","No")</f>
        <v>No</v>
      </c>
    </row>
    <row r="1738" spans="1:18" hidden="1" x14ac:dyDescent="0.35">
      <c r="A1738">
        <v>845985734</v>
      </c>
      <c r="B1738" s="3">
        <v>42538</v>
      </c>
      <c r="C1738" s="3">
        <v>42549</v>
      </c>
      <c r="D1738" t="s">
        <v>160</v>
      </c>
      <c r="E1738" t="s">
        <v>29</v>
      </c>
      <c r="F1738" t="s">
        <v>25</v>
      </c>
      <c r="G1738" t="s">
        <v>18</v>
      </c>
      <c r="H1738" t="s">
        <v>15</v>
      </c>
      <c r="I1738" s="9">
        <v>4833</v>
      </c>
      <c r="J1738" s="9">
        <v>205.7</v>
      </c>
      <c r="K1738" s="9">
        <v>117.11</v>
      </c>
      <c r="L1738" s="9">
        <f>tbl_salesdata[[#This Row],[Units Sold]]*tbl_salesdata[[#This Row],[Unit Cost]]</f>
        <v>565992.63</v>
      </c>
      <c r="M1738" s="9">
        <f>tbl_salesdata[[#This Row],[Units Sold]]*tbl_salesdata[[#This Row],[Unit Price]]</f>
        <v>994148.1</v>
      </c>
      <c r="N1738" s="9">
        <f>tbl_salesdata[[#This Row],[Total Sales]]-tbl_salesdata[[#This Row],[Total Cost]]</f>
        <v>428155.47</v>
      </c>
      <c r="O1738">
        <f>tbl_salesdata[[#This Row],[Ship Date]]-tbl_salesdata[[#This Row],[Order Date]]</f>
        <v>11</v>
      </c>
      <c r="P1738">
        <f>WEEKDAY(tbl_salesdata[[#This Row],[Order Date]],2)</f>
        <v>5</v>
      </c>
      <c r="Q1738" t="str">
        <f>TEXT(tbl_salesdata[[#This Row],[Order Date]],"dddd")</f>
        <v>Friday</v>
      </c>
      <c r="R1738" t="str">
        <f>IF(tbl_salesdata[[#This Row],[Weekdaynum]]&gt;5,"Yes","No")</f>
        <v>No</v>
      </c>
    </row>
    <row r="1739" spans="1:18" hidden="1" x14ac:dyDescent="0.35">
      <c r="A1739">
        <v>317660510</v>
      </c>
      <c r="B1739" s="3">
        <v>44720</v>
      </c>
      <c r="C1739" s="3">
        <v>44723</v>
      </c>
      <c r="D1739" t="s">
        <v>148</v>
      </c>
      <c r="E1739" t="s">
        <v>24</v>
      </c>
      <c r="F1739" t="s">
        <v>42</v>
      </c>
      <c r="G1739" t="s">
        <v>18</v>
      </c>
      <c r="H1739" t="s">
        <v>19</v>
      </c>
      <c r="I1739" s="9">
        <v>1659</v>
      </c>
      <c r="J1739" s="9">
        <v>437.2</v>
      </c>
      <c r="K1739" s="9">
        <v>263.33</v>
      </c>
      <c r="L1739" s="9">
        <f>tbl_salesdata[[#This Row],[Units Sold]]*tbl_salesdata[[#This Row],[Unit Cost]]</f>
        <v>436864.47</v>
      </c>
      <c r="M1739" s="9">
        <f>tbl_salesdata[[#This Row],[Units Sold]]*tbl_salesdata[[#This Row],[Unit Price]]</f>
        <v>725314.79999999993</v>
      </c>
      <c r="N1739" s="9">
        <f>tbl_salesdata[[#This Row],[Total Sales]]-tbl_salesdata[[#This Row],[Total Cost]]</f>
        <v>288450.32999999996</v>
      </c>
      <c r="O1739">
        <f>tbl_salesdata[[#This Row],[Ship Date]]-tbl_salesdata[[#This Row],[Order Date]]</f>
        <v>3</v>
      </c>
      <c r="P1739">
        <f>WEEKDAY(tbl_salesdata[[#This Row],[Order Date]],2)</f>
        <v>3</v>
      </c>
      <c r="Q1739" t="str">
        <f>TEXT(tbl_salesdata[[#This Row],[Order Date]],"dddd")</f>
        <v>Wednesday</v>
      </c>
      <c r="R1739" t="str">
        <f>IF(tbl_salesdata[[#This Row],[Weekdaynum]]&gt;5,"Yes","No")</f>
        <v>No</v>
      </c>
    </row>
    <row r="1740" spans="1:18" hidden="1" x14ac:dyDescent="0.35">
      <c r="A1740">
        <v>174694478</v>
      </c>
      <c r="B1740" s="3">
        <v>42135</v>
      </c>
      <c r="C1740" s="3">
        <v>42155</v>
      </c>
      <c r="D1740" t="s">
        <v>137</v>
      </c>
      <c r="E1740" t="s">
        <v>38</v>
      </c>
      <c r="F1740" t="s">
        <v>68</v>
      </c>
      <c r="G1740" t="s">
        <v>14</v>
      </c>
      <c r="H1740" t="s">
        <v>26</v>
      </c>
      <c r="I1740" s="9">
        <v>4833</v>
      </c>
      <c r="J1740" s="9">
        <v>154.06</v>
      </c>
      <c r="K1740" s="9">
        <v>90.93</v>
      </c>
      <c r="L1740" s="9">
        <f>tbl_salesdata[[#This Row],[Units Sold]]*tbl_salesdata[[#This Row],[Unit Cost]]</f>
        <v>439464.69000000006</v>
      </c>
      <c r="M1740" s="9">
        <f>tbl_salesdata[[#This Row],[Units Sold]]*tbl_salesdata[[#This Row],[Unit Price]]</f>
        <v>744571.98</v>
      </c>
      <c r="N1740" s="9">
        <f>tbl_salesdata[[#This Row],[Total Sales]]-tbl_salesdata[[#This Row],[Total Cost]]</f>
        <v>305107.28999999992</v>
      </c>
      <c r="O1740">
        <f>tbl_salesdata[[#This Row],[Ship Date]]-tbl_salesdata[[#This Row],[Order Date]]</f>
        <v>20</v>
      </c>
      <c r="P1740">
        <f>WEEKDAY(tbl_salesdata[[#This Row],[Order Date]],2)</f>
        <v>1</v>
      </c>
      <c r="Q1740" t="str">
        <f>TEXT(tbl_salesdata[[#This Row],[Order Date]],"dddd")</f>
        <v>Monday</v>
      </c>
      <c r="R1740" t="str">
        <f>IF(tbl_salesdata[[#This Row],[Weekdaynum]]&gt;5,"Yes","No")</f>
        <v>No</v>
      </c>
    </row>
    <row r="1741" spans="1:18" hidden="1" x14ac:dyDescent="0.35">
      <c r="A1741">
        <v>385886466</v>
      </c>
      <c r="B1741" s="3">
        <v>42894</v>
      </c>
      <c r="C1741" s="3">
        <v>42901</v>
      </c>
      <c r="D1741" t="s">
        <v>82</v>
      </c>
      <c r="E1741" t="s">
        <v>32</v>
      </c>
      <c r="F1741" t="s">
        <v>33</v>
      </c>
      <c r="G1741" t="s">
        <v>18</v>
      </c>
      <c r="H1741" t="s">
        <v>15</v>
      </c>
      <c r="I1741" s="9">
        <v>1235</v>
      </c>
      <c r="J1741" s="9">
        <v>109.28</v>
      </c>
      <c r="K1741" s="9">
        <v>35.840000000000003</v>
      </c>
      <c r="L1741" s="9">
        <f>tbl_salesdata[[#This Row],[Units Sold]]*tbl_salesdata[[#This Row],[Unit Cost]]</f>
        <v>44262.400000000001</v>
      </c>
      <c r="M1741" s="9">
        <f>tbl_salesdata[[#This Row],[Units Sold]]*tbl_salesdata[[#This Row],[Unit Price]]</f>
        <v>134960.79999999999</v>
      </c>
      <c r="N1741" s="9">
        <f>tbl_salesdata[[#This Row],[Total Sales]]-tbl_salesdata[[#This Row],[Total Cost]]</f>
        <v>90698.4</v>
      </c>
      <c r="O1741">
        <f>tbl_salesdata[[#This Row],[Ship Date]]-tbl_salesdata[[#This Row],[Order Date]]</f>
        <v>7</v>
      </c>
      <c r="P1741">
        <f>WEEKDAY(tbl_salesdata[[#This Row],[Order Date]],2)</f>
        <v>4</v>
      </c>
      <c r="Q1741" t="str">
        <f>TEXT(tbl_salesdata[[#This Row],[Order Date]],"dddd")</f>
        <v>Thursday</v>
      </c>
      <c r="R1741" t="str">
        <f>IF(tbl_salesdata[[#This Row],[Weekdaynum]]&gt;5,"Yes","No")</f>
        <v>No</v>
      </c>
    </row>
    <row r="1742" spans="1:18" hidden="1" x14ac:dyDescent="0.35">
      <c r="A1742">
        <v>540347802</v>
      </c>
      <c r="B1742" s="3">
        <v>44381</v>
      </c>
      <c r="C1742" s="3">
        <v>44390</v>
      </c>
      <c r="D1742" t="s">
        <v>191</v>
      </c>
      <c r="E1742" t="s">
        <v>24</v>
      </c>
      <c r="F1742" t="s">
        <v>42</v>
      </c>
      <c r="G1742" t="s">
        <v>18</v>
      </c>
      <c r="H1742" t="s">
        <v>19</v>
      </c>
      <c r="I1742" s="9">
        <v>9777</v>
      </c>
      <c r="J1742" s="9">
        <v>437.2</v>
      </c>
      <c r="K1742" s="9">
        <v>263.33</v>
      </c>
      <c r="L1742" s="9">
        <f>tbl_salesdata[[#This Row],[Units Sold]]*tbl_salesdata[[#This Row],[Unit Cost]]</f>
        <v>2574577.4099999997</v>
      </c>
      <c r="M1742" s="9">
        <f>tbl_salesdata[[#This Row],[Units Sold]]*tbl_salesdata[[#This Row],[Unit Price]]</f>
        <v>4274504.3999999994</v>
      </c>
      <c r="N1742" s="9">
        <f>tbl_salesdata[[#This Row],[Total Sales]]-tbl_salesdata[[#This Row],[Total Cost]]</f>
        <v>1699926.9899999998</v>
      </c>
      <c r="O1742">
        <f>tbl_salesdata[[#This Row],[Ship Date]]-tbl_salesdata[[#This Row],[Order Date]]</f>
        <v>9</v>
      </c>
      <c r="P1742">
        <f>WEEKDAY(tbl_salesdata[[#This Row],[Order Date]],2)</f>
        <v>7</v>
      </c>
      <c r="Q1742" t="str">
        <f>TEXT(tbl_salesdata[[#This Row],[Order Date]],"dddd")</f>
        <v>Sunday</v>
      </c>
      <c r="R1742" t="str">
        <f>IF(tbl_salesdata[[#This Row],[Weekdaynum]]&gt;5,"Yes","No")</f>
        <v>Yes</v>
      </c>
    </row>
    <row r="1743" spans="1:18" hidden="1" x14ac:dyDescent="0.35">
      <c r="A1743">
        <v>297502315</v>
      </c>
      <c r="B1743" s="3">
        <v>43980</v>
      </c>
      <c r="C1743" s="3">
        <v>43995</v>
      </c>
      <c r="D1743" t="s">
        <v>124</v>
      </c>
      <c r="E1743" t="s">
        <v>38</v>
      </c>
      <c r="F1743" t="s">
        <v>33</v>
      </c>
      <c r="G1743" t="s">
        <v>14</v>
      </c>
      <c r="H1743" t="s">
        <v>34</v>
      </c>
      <c r="I1743" s="9">
        <v>6401</v>
      </c>
      <c r="J1743" s="9">
        <v>109.28</v>
      </c>
      <c r="K1743" s="9">
        <v>35.840000000000003</v>
      </c>
      <c r="L1743" s="9">
        <f>tbl_salesdata[[#This Row],[Units Sold]]*tbl_salesdata[[#This Row],[Unit Cost]]</f>
        <v>229411.84000000003</v>
      </c>
      <c r="M1743" s="9">
        <f>tbl_salesdata[[#This Row],[Units Sold]]*tbl_salesdata[[#This Row],[Unit Price]]</f>
        <v>699501.28</v>
      </c>
      <c r="N1743" s="9">
        <f>tbl_salesdata[[#This Row],[Total Sales]]-tbl_salesdata[[#This Row],[Total Cost]]</f>
        <v>470089.44</v>
      </c>
      <c r="O1743">
        <f>tbl_salesdata[[#This Row],[Ship Date]]-tbl_salesdata[[#This Row],[Order Date]]</f>
        <v>15</v>
      </c>
      <c r="P1743">
        <f>WEEKDAY(tbl_salesdata[[#This Row],[Order Date]],2)</f>
        <v>5</v>
      </c>
      <c r="Q1743" t="str">
        <f>TEXT(tbl_salesdata[[#This Row],[Order Date]],"dddd")</f>
        <v>Friday</v>
      </c>
      <c r="R1743" t="str">
        <f>IF(tbl_salesdata[[#This Row],[Weekdaynum]]&gt;5,"Yes","No")</f>
        <v>No</v>
      </c>
    </row>
    <row r="1744" spans="1:18" hidden="1" x14ac:dyDescent="0.35">
      <c r="A1744">
        <v>737086331</v>
      </c>
      <c r="B1744" s="3">
        <v>43586</v>
      </c>
      <c r="C1744" s="3">
        <v>43602</v>
      </c>
      <c r="D1744" t="s">
        <v>136</v>
      </c>
      <c r="E1744" t="s">
        <v>38</v>
      </c>
      <c r="F1744" t="s">
        <v>22</v>
      </c>
      <c r="G1744" t="s">
        <v>18</v>
      </c>
      <c r="H1744" t="s">
        <v>15</v>
      </c>
      <c r="I1744" s="9">
        <v>9080</v>
      </c>
      <c r="J1744" s="9">
        <v>47.45</v>
      </c>
      <c r="K1744" s="9">
        <v>31.79</v>
      </c>
      <c r="L1744" s="9">
        <f>tbl_salesdata[[#This Row],[Units Sold]]*tbl_salesdata[[#This Row],[Unit Cost]]</f>
        <v>288653.2</v>
      </c>
      <c r="M1744" s="9">
        <f>tbl_salesdata[[#This Row],[Units Sold]]*tbl_salesdata[[#This Row],[Unit Price]]</f>
        <v>430846</v>
      </c>
      <c r="N1744" s="9">
        <f>tbl_salesdata[[#This Row],[Total Sales]]-tbl_salesdata[[#This Row],[Total Cost]]</f>
        <v>142192.79999999999</v>
      </c>
      <c r="O1744">
        <f>tbl_salesdata[[#This Row],[Ship Date]]-tbl_salesdata[[#This Row],[Order Date]]</f>
        <v>16</v>
      </c>
      <c r="P1744">
        <f>WEEKDAY(tbl_salesdata[[#This Row],[Order Date]],2)</f>
        <v>3</v>
      </c>
      <c r="Q1744" t="str">
        <f>TEXT(tbl_salesdata[[#This Row],[Order Date]],"dddd")</f>
        <v>Wednesday</v>
      </c>
      <c r="R1744" t="str">
        <f>IF(tbl_salesdata[[#This Row],[Weekdaynum]]&gt;5,"Yes","No")</f>
        <v>No</v>
      </c>
    </row>
    <row r="1745" spans="1:18" hidden="1" x14ac:dyDescent="0.35">
      <c r="A1745">
        <v>309148681</v>
      </c>
      <c r="B1745" s="3">
        <v>43944</v>
      </c>
      <c r="C1745" s="3">
        <v>43949</v>
      </c>
      <c r="D1745" t="s">
        <v>168</v>
      </c>
      <c r="E1745" t="s">
        <v>21</v>
      </c>
      <c r="F1745" t="s">
        <v>76</v>
      </c>
      <c r="G1745" t="s">
        <v>18</v>
      </c>
      <c r="H1745" t="s">
        <v>15</v>
      </c>
      <c r="I1745" s="9">
        <v>2819</v>
      </c>
      <c r="J1745" s="9">
        <v>668.27</v>
      </c>
      <c r="K1745" s="9">
        <v>502.54</v>
      </c>
      <c r="L1745" s="9">
        <f>tbl_salesdata[[#This Row],[Units Sold]]*tbl_salesdata[[#This Row],[Unit Cost]]</f>
        <v>1416660.26</v>
      </c>
      <c r="M1745" s="9">
        <f>tbl_salesdata[[#This Row],[Units Sold]]*tbl_salesdata[[#This Row],[Unit Price]]</f>
        <v>1883853.13</v>
      </c>
      <c r="N1745" s="9">
        <f>tbl_salesdata[[#This Row],[Total Sales]]-tbl_salesdata[[#This Row],[Total Cost]]</f>
        <v>467192.86999999988</v>
      </c>
      <c r="O1745">
        <f>tbl_salesdata[[#This Row],[Ship Date]]-tbl_salesdata[[#This Row],[Order Date]]</f>
        <v>5</v>
      </c>
      <c r="P1745">
        <f>WEEKDAY(tbl_salesdata[[#This Row],[Order Date]],2)</f>
        <v>4</v>
      </c>
      <c r="Q1745" t="str">
        <f>TEXT(tbl_salesdata[[#This Row],[Order Date]],"dddd")</f>
        <v>Thursday</v>
      </c>
      <c r="R1745" t="str">
        <f>IF(tbl_salesdata[[#This Row],[Weekdaynum]]&gt;5,"Yes","No")</f>
        <v>No</v>
      </c>
    </row>
    <row r="1746" spans="1:18" hidden="1" x14ac:dyDescent="0.35">
      <c r="A1746">
        <v>684050691</v>
      </c>
      <c r="B1746" s="3">
        <v>42376</v>
      </c>
      <c r="C1746" s="3">
        <v>42385</v>
      </c>
      <c r="D1746" t="s">
        <v>44</v>
      </c>
      <c r="E1746" t="s">
        <v>12</v>
      </c>
      <c r="F1746" t="s">
        <v>40</v>
      </c>
      <c r="G1746" t="s">
        <v>18</v>
      </c>
      <c r="H1746" t="s">
        <v>26</v>
      </c>
      <c r="I1746" s="9">
        <v>4655</v>
      </c>
      <c r="J1746" s="9">
        <v>651.21</v>
      </c>
      <c r="K1746" s="9">
        <v>524.96</v>
      </c>
      <c r="L1746" s="9">
        <f>tbl_salesdata[[#This Row],[Units Sold]]*tbl_salesdata[[#This Row],[Unit Cost]]</f>
        <v>2443688.8000000003</v>
      </c>
      <c r="M1746" s="9">
        <f>tbl_salesdata[[#This Row],[Units Sold]]*tbl_salesdata[[#This Row],[Unit Price]]</f>
        <v>3031382.5500000003</v>
      </c>
      <c r="N1746" s="9">
        <f>tbl_salesdata[[#This Row],[Total Sales]]-tbl_salesdata[[#This Row],[Total Cost]]</f>
        <v>587693.75</v>
      </c>
      <c r="O1746">
        <f>tbl_salesdata[[#This Row],[Ship Date]]-tbl_salesdata[[#This Row],[Order Date]]</f>
        <v>9</v>
      </c>
      <c r="P1746">
        <f>WEEKDAY(tbl_salesdata[[#This Row],[Order Date]],2)</f>
        <v>4</v>
      </c>
      <c r="Q1746" t="str">
        <f>TEXT(tbl_salesdata[[#This Row],[Order Date]],"dddd")</f>
        <v>Thursday</v>
      </c>
      <c r="R1746" t="str">
        <f>IF(tbl_salesdata[[#This Row],[Weekdaynum]]&gt;5,"Yes","No")</f>
        <v>No</v>
      </c>
    </row>
    <row r="1747" spans="1:18" x14ac:dyDescent="0.35">
      <c r="A1747">
        <v>861982858</v>
      </c>
      <c r="B1747" s="3">
        <v>44394</v>
      </c>
      <c r="C1747" s="3">
        <v>44409</v>
      </c>
      <c r="D1747" t="s">
        <v>125</v>
      </c>
      <c r="E1747" t="s">
        <v>21</v>
      </c>
      <c r="F1747" t="s">
        <v>17</v>
      </c>
      <c r="G1747" t="s">
        <v>18</v>
      </c>
      <c r="H1747" t="s">
        <v>15</v>
      </c>
      <c r="I1747" s="9">
        <v>8738</v>
      </c>
      <c r="J1747" s="9">
        <v>152.58000000000001</v>
      </c>
      <c r="K1747" s="9">
        <v>97.44</v>
      </c>
      <c r="L1747" s="9">
        <f>tbl_salesdata[[#This Row],[Units Sold]]*tbl_salesdata[[#This Row],[Unit Cost]]</f>
        <v>851430.72</v>
      </c>
      <c r="M1747" s="9">
        <f>tbl_salesdata[[#This Row],[Units Sold]]*tbl_salesdata[[#This Row],[Unit Price]]</f>
        <v>1333244.04</v>
      </c>
      <c r="N1747" s="9">
        <f>tbl_salesdata[[#This Row],[Total Sales]]-tbl_salesdata[[#This Row],[Total Cost]]</f>
        <v>481813.32000000007</v>
      </c>
      <c r="O1747">
        <f>tbl_salesdata[[#This Row],[Ship Date]]-tbl_salesdata[[#This Row],[Order Date]]</f>
        <v>15</v>
      </c>
      <c r="P1747">
        <f>WEEKDAY(tbl_salesdata[[#This Row],[Order Date]],2)</f>
        <v>6</v>
      </c>
      <c r="Q1747" t="str">
        <f>TEXT(tbl_salesdata[[#This Row],[Order Date]],"dddd")</f>
        <v>Saturday</v>
      </c>
      <c r="R1747" t="str">
        <f>IF(tbl_salesdata[[#This Row],[Weekdaynum]]&gt;5,"Yes","No")</f>
        <v>Yes</v>
      </c>
    </row>
    <row r="1748" spans="1:18" hidden="1" x14ac:dyDescent="0.35">
      <c r="A1748">
        <v>525381505</v>
      </c>
      <c r="B1748" s="3">
        <v>42601</v>
      </c>
      <c r="C1748" s="3">
        <v>42618</v>
      </c>
      <c r="D1748" t="s">
        <v>65</v>
      </c>
      <c r="E1748" t="s">
        <v>32</v>
      </c>
      <c r="F1748" t="s">
        <v>68</v>
      </c>
      <c r="G1748" t="s">
        <v>18</v>
      </c>
      <c r="H1748" t="s">
        <v>34</v>
      </c>
      <c r="I1748" s="9">
        <v>917</v>
      </c>
      <c r="J1748" s="9">
        <v>154.06</v>
      </c>
      <c r="K1748" s="9">
        <v>90.93</v>
      </c>
      <c r="L1748" s="9">
        <f>tbl_salesdata[[#This Row],[Units Sold]]*tbl_salesdata[[#This Row],[Unit Cost]]</f>
        <v>83382.810000000012</v>
      </c>
      <c r="M1748" s="9">
        <f>tbl_salesdata[[#This Row],[Units Sold]]*tbl_salesdata[[#This Row],[Unit Price]]</f>
        <v>141273.01999999999</v>
      </c>
      <c r="N1748" s="9">
        <f>tbl_salesdata[[#This Row],[Total Sales]]-tbl_salesdata[[#This Row],[Total Cost]]</f>
        <v>57890.209999999977</v>
      </c>
      <c r="O1748">
        <f>tbl_salesdata[[#This Row],[Ship Date]]-tbl_salesdata[[#This Row],[Order Date]]</f>
        <v>17</v>
      </c>
      <c r="P1748">
        <f>WEEKDAY(tbl_salesdata[[#This Row],[Order Date]],2)</f>
        <v>5</v>
      </c>
      <c r="Q1748" t="str">
        <f>TEXT(tbl_salesdata[[#This Row],[Order Date]],"dddd")</f>
        <v>Friday</v>
      </c>
      <c r="R1748" t="str">
        <f>IF(tbl_salesdata[[#This Row],[Weekdaynum]]&gt;5,"Yes","No")</f>
        <v>No</v>
      </c>
    </row>
    <row r="1749" spans="1:18" x14ac:dyDescent="0.35">
      <c r="A1749">
        <v>681308400</v>
      </c>
      <c r="B1749" s="3">
        <v>44912</v>
      </c>
      <c r="C1749" s="3">
        <v>44927</v>
      </c>
      <c r="D1749" t="s">
        <v>182</v>
      </c>
      <c r="E1749" t="s">
        <v>12</v>
      </c>
      <c r="F1749" t="s">
        <v>47</v>
      </c>
      <c r="G1749" t="s">
        <v>14</v>
      </c>
      <c r="H1749" t="s">
        <v>15</v>
      </c>
      <c r="I1749" s="9">
        <v>3151</v>
      </c>
      <c r="J1749" s="9">
        <v>421.89</v>
      </c>
      <c r="K1749" s="9">
        <v>364.69</v>
      </c>
      <c r="L1749" s="9">
        <f>tbl_salesdata[[#This Row],[Units Sold]]*tbl_salesdata[[#This Row],[Unit Cost]]</f>
        <v>1149138.19</v>
      </c>
      <c r="M1749" s="9">
        <f>tbl_salesdata[[#This Row],[Units Sold]]*tbl_salesdata[[#This Row],[Unit Price]]</f>
        <v>1329375.3899999999</v>
      </c>
      <c r="N1749" s="9">
        <f>tbl_salesdata[[#This Row],[Total Sales]]-tbl_salesdata[[#This Row],[Total Cost]]</f>
        <v>180237.19999999995</v>
      </c>
      <c r="O1749">
        <f>tbl_salesdata[[#This Row],[Ship Date]]-tbl_salesdata[[#This Row],[Order Date]]</f>
        <v>15</v>
      </c>
      <c r="P1749">
        <f>WEEKDAY(tbl_salesdata[[#This Row],[Order Date]],2)</f>
        <v>6</v>
      </c>
      <c r="Q1749" t="str">
        <f>TEXT(tbl_salesdata[[#This Row],[Order Date]],"dddd")</f>
        <v>Saturday</v>
      </c>
      <c r="R1749" t="str">
        <f>IF(tbl_salesdata[[#This Row],[Weekdaynum]]&gt;5,"Yes","No")</f>
        <v>Yes</v>
      </c>
    </row>
    <row r="1750" spans="1:18" hidden="1" x14ac:dyDescent="0.35">
      <c r="A1750">
        <v>630219399</v>
      </c>
      <c r="B1750" s="3">
        <v>43152</v>
      </c>
      <c r="C1750" s="3">
        <v>43167</v>
      </c>
      <c r="D1750" t="s">
        <v>103</v>
      </c>
      <c r="E1750" t="s">
        <v>21</v>
      </c>
      <c r="F1750" t="s">
        <v>13</v>
      </c>
      <c r="G1750" t="s">
        <v>18</v>
      </c>
      <c r="H1750" t="s">
        <v>26</v>
      </c>
      <c r="I1750" s="9">
        <v>4780</v>
      </c>
      <c r="J1750" s="9">
        <v>255.28</v>
      </c>
      <c r="K1750" s="9">
        <v>159.41999999999999</v>
      </c>
      <c r="L1750" s="9">
        <f>tbl_salesdata[[#This Row],[Units Sold]]*tbl_salesdata[[#This Row],[Unit Cost]]</f>
        <v>762027.6</v>
      </c>
      <c r="M1750" s="9">
        <f>tbl_salesdata[[#This Row],[Units Sold]]*tbl_salesdata[[#This Row],[Unit Price]]</f>
        <v>1220238.3999999999</v>
      </c>
      <c r="N1750" s="9">
        <f>tbl_salesdata[[#This Row],[Total Sales]]-tbl_salesdata[[#This Row],[Total Cost]]</f>
        <v>458210.79999999993</v>
      </c>
      <c r="O1750">
        <f>tbl_salesdata[[#This Row],[Ship Date]]-tbl_salesdata[[#This Row],[Order Date]]</f>
        <v>15</v>
      </c>
      <c r="P1750">
        <f>WEEKDAY(tbl_salesdata[[#This Row],[Order Date]],2)</f>
        <v>3</v>
      </c>
      <c r="Q1750" t="str">
        <f>TEXT(tbl_salesdata[[#This Row],[Order Date]],"dddd")</f>
        <v>Wednesday</v>
      </c>
      <c r="R1750" t="str">
        <f>IF(tbl_salesdata[[#This Row],[Weekdaynum]]&gt;5,"Yes","No")</f>
        <v>No</v>
      </c>
    </row>
    <row r="1751" spans="1:18" hidden="1" x14ac:dyDescent="0.35">
      <c r="A1751">
        <v>585677134</v>
      </c>
      <c r="B1751" s="3">
        <v>43934</v>
      </c>
      <c r="C1751" s="3">
        <v>43952</v>
      </c>
      <c r="D1751" t="s">
        <v>135</v>
      </c>
      <c r="E1751" t="s">
        <v>21</v>
      </c>
      <c r="F1751" t="s">
        <v>17</v>
      </c>
      <c r="G1751" t="s">
        <v>14</v>
      </c>
      <c r="H1751" t="s">
        <v>34</v>
      </c>
      <c r="I1751" s="9">
        <v>3734</v>
      </c>
      <c r="J1751" s="9">
        <v>152.58000000000001</v>
      </c>
      <c r="K1751" s="9">
        <v>97.44</v>
      </c>
      <c r="L1751" s="9">
        <f>tbl_salesdata[[#This Row],[Units Sold]]*tbl_salesdata[[#This Row],[Unit Cost]]</f>
        <v>363840.95999999996</v>
      </c>
      <c r="M1751" s="9">
        <f>tbl_salesdata[[#This Row],[Units Sold]]*tbl_salesdata[[#This Row],[Unit Price]]</f>
        <v>569733.72000000009</v>
      </c>
      <c r="N1751" s="9">
        <f>tbl_salesdata[[#This Row],[Total Sales]]-tbl_salesdata[[#This Row],[Total Cost]]</f>
        <v>205892.76000000013</v>
      </c>
      <c r="O1751">
        <f>tbl_salesdata[[#This Row],[Ship Date]]-tbl_salesdata[[#This Row],[Order Date]]</f>
        <v>18</v>
      </c>
      <c r="P1751">
        <f>WEEKDAY(tbl_salesdata[[#This Row],[Order Date]],2)</f>
        <v>1</v>
      </c>
      <c r="Q1751" t="str">
        <f>TEXT(tbl_salesdata[[#This Row],[Order Date]],"dddd")</f>
        <v>Monday</v>
      </c>
      <c r="R1751" t="str">
        <f>IF(tbl_salesdata[[#This Row],[Weekdaynum]]&gt;5,"Yes","No")</f>
        <v>No</v>
      </c>
    </row>
    <row r="1752" spans="1:18" hidden="1" x14ac:dyDescent="0.35">
      <c r="A1752">
        <v>692704999</v>
      </c>
      <c r="B1752" s="3">
        <v>42727</v>
      </c>
      <c r="C1752" s="3">
        <v>42747</v>
      </c>
      <c r="D1752" t="s">
        <v>178</v>
      </c>
      <c r="E1752" t="s">
        <v>21</v>
      </c>
      <c r="F1752" t="s">
        <v>76</v>
      </c>
      <c r="G1752" t="s">
        <v>14</v>
      </c>
      <c r="H1752" t="s">
        <v>19</v>
      </c>
      <c r="I1752" s="9">
        <v>5657</v>
      </c>
      <c r="J1752" s="9">
        <v>668.27</v>
      </c>
      <c r="K1752" s="9">
        <v>502.54</v>
      </c>
      <c r="L1752" s="9">
        <f>tbl_salesdata[[#This Row],[Units Sold]]*tbl_salesdata[[#This Row],[Unit Cost]]</f>
        <v>2842868.7800000003</v>
      </c>
      <c r="M1752" s="9">
        <f>tbl_salesdata[[#This Row],[Units Sold]]*tbl_salesdata[[#This Row],[Unit Price]]</f>
        <v>3780403.3899999997</v>
      </c>
      <c r="N1752" s="9">
        <f>tbl_salesdata[[#This Row],[Total Sales]]-tbl_salesdata[[#This Row],[Total Cost]]</f>
        <v>937534.6099999994</v>
      </c>
      <c r="O1752">
        <f>tbl_salesdata[[#This Row],[Ship Date]]-tbl_salesdata[[#This Row],[Order Date]]</f>
        <v>20</v>
      </c>
      <c r="P1752">
        <f>WEEKDAY(tbl_salesdata[[#This Row],[Order Date]],2)</f>
        <v>5</v>
      </c>
      <c r="Q1752" t="str">
        <f>TEXT(tbl_salesdata[[#This Row],[Order Date]],"dddd")</f>
        <v>Friday</v>
      </c>
      <c r="R1752" t="str">
        <f>IF(tbl_salesdata[[#This Row],[Weekdaynum]]&gt;5,"Yes","No")</f>
        <v>No</v>
      </c>
    </row>
    <row r="1753" spans="1:18" x14ac:dyDescent="0.35">
      <c r="A1753">
        <v>710072839</v>
      </c>
      <c r="B1753" s="3">
        <v>42441</v>
      </c>
      <c r="C1753" s="3">
        <v>42449</v>
      </c>
      <c r="D1753" t="s">
        <v>87</v>
      </c>
      <c r="E1753" t="s">
        <v>24</v>
      </c>
      <c r="F1753" t="s">
        <v>13</v>
      </c>
      <c r="G1753" t="s">
        <v>18</v>
      </c>
      <c r="H1753" t="s">
        <v>26</v>
      </c>
      <c r="I1753" s="9">
        <v>5187</v>
      </c>
      <c r="J1753" s="9">
        <v>255.28</v>
      </c>
      <c r="K1753" s="9">
        <v>159.41999999999999</v>
      </c>
      <c r="L1753" s="9">
        <f>tbl_salesdata[[#This Row],[Units Sold]]*tbl_salesdata[[#This Row],[Unit Cost]]</f>
        <v>826911.53999999992</v>
      </c>
      <c r="M1753" s="9">
        <f>tbl_salesdata[[#This Row],[Units Sold]]*tbl_salesdata[[#This Row],[Unit Price]]</f>
        <v>1324137.3600000001</v>
      </c>
      <c r="N1753" s="9">
        <f>tbl_salesdata[[#This Row],[Total Sales]]-tbl_salesdata[[#This Row],[Total Cost]]</f>
        <v>497225.82000000018</v>
      </c>
      <c r="O1753">
        <f>tbl_salesdata[[#This Row],[Ship Date]]-tbl_salesdata[[#This Row],[Order Date]]</f>
        <v>8</v>
      </c>
      <c r="P1753">
        <f>WEEKDAY(tbl_salesdata[[#This Row],[Order Date]],2)</f>
        <v>6</v>
      </c>
      <c r="Q1753" t="str">
        <f>TEXT(tbl_salesdata[[#This Row],[Order Date]],"dddd")</f>
        <v>Saturday</v>
      </c>
      <c r="R1753" t="str">
        <f>IF(tbl_salesdata[[#This Row],[Weekdaynum]]&gt;5,"Yes","No")</f>
        <v>Yes</v>
      </c>
    </row>
    <row r="1754" spans="1:18" hidden="1" x14ac:dyDescent="0.35">
      <c r="A1754">
        <v>631978929</v>
      </c>
      <c r="B1754" s="3">
        <v>44102</v>
      </c>
      <c r="C1754" s="3">
        <v>44103</v>
      </c>
      <c r="D1754" t="s">
        <v>151</v>
      </c>
      <c r="E1754" t="s">
        <v>32</v>
      </c>
      <c r="F1754" t="s">
        <v>42</v>
      </c>
      <c r="G1754" t="s">
        <v>18</v>
      </c>
      <c r="H1754" t="s">
        <v>15</v>
      </c>
      <c r="I1754" s="9">
        <v>5464</v>
      </c>
      <c r="J1754" s="9">
        <v>437.2</v>
      </c>
      <c r="K1754" s="9">
        <v>263.33</v>
      </c>
      <c r="L1754" s="9">
        <f>tbl_salesdata[[#This Row],[Units Sold]]*tbl_salesdata[[#This Row],[Unit Cost]]</f>
        <v>1438835.1199999999</v>
      </c>
      <c r="M1754" s="9">
        <f>tbl_salesdata[[#This Row],[Units Sold]]*tbl_salesdata[[#This Row],[Unit Price]]</f>
        <v>2388860.7999999998</v>
      </c>
      <c r="N1754" s="9">
        <f>tbl_salesdata[[#This Row],[Total Sales]]-tbl_salesdata[[#This Row],[Total Cost]]</f>
        <v>950025.67999999993</v>
      </c>
      <c r="O1754">
        <f>tbl_salesdata[[#This Row],[Ship Date]]-tbl_salesdata[[#This Row],[Order Date]]</f>
        <v>1</v>
      </c>
      <c r="P1754">
        <f>WEEKDAY(tbl_salesdata[[#This Row],[Order Date]],2)</f>
        <v>1</v>
      </c>
      <c r="Q1754" t="str">
        <f>TEXT(tbl_salesdata[[#This Row],[Order Date]],"dddd")</f>
        <v>Monday</v>
      </c>
      <c r="R1754" t="str">
        <f>IF(tbl_salesdata[[#This Row],[Weekdaynum]]&gt;5,"Yes","No")</f>
        <v>No</v>
      </c>
    </row>
    <row r="1755" spans="1:18" hidden="1" x14ac:dyDescent="0.35">
      <c r="A1755">
        <v>500260150</v>
      </c>
      <c r="B1755" s="3">
        <v>42491</v>
      </c>
      <c r="C1755" s="3">
        <v>42504</v>
      </c>
      <c r="D1755" t="s">
        <v>23</v>
      </c>
      <c r="E1755" t="s">
        <v>24</v>
      </c>
      <c r="F1755" t="s">
        <v>33</v>
      </c>
      <c r="G1755" t="s">
        <v>14</v>
      </c>
      <c r="H1755" t="s">
        <v>19</v>
      </c>
      <c r="I1755" s="9">
        <v>6950</v>
      </c>
      <c r="J1755" s="9">
        <v>109.28</v>
      </c>
      <c r="K1755" s="9">
        <v>35.840000000000003</v>
      </c>
      <c r="L1755" s="9">
        <f>tbl_salesdata[[#This Row],[Units Sold]]*tbl_salesdata[[#This Row],[Unit Cost]]</f>
        <v>249088.00000000003</v>
      </c>
      <c r="M1755" s="9">
        <f>tbl_salesdata[[#This Row],[Units Sold]]*tbl_salesdata[[#This Row],[Unit Price]]</f>
        <v>759496</v>
      </c>
      <c r="N1755" s="9">
        <f>tbl_salesdata[[#This Row],[Total Sales]]-tbl_salesdata[[#This Row],[Total Cost]]</f>
        <v>510408</v>
      </c>
      <c r="O1755">
        <f>tbl_salesdata[[#This Row],[Ship Date]]-tbl_salesdata[[#This Row],[Order Date]]</f>
        <v>13</v>
      </c>
      <c r="P1755">
        <f>WEEKDAY(tbl_salesdata[[#This Row],[Order Date]],2)</f>
        <v>7</v>
      </c>
      <c r="Q1755" t="str">
        <f>TEXT(tbl_salesdata[[#This Row],[Order Date]],"dddd")</f>
        <v>Sunday</v>
      </c>
      <c r="R1755" t="str">
        <f>IF(tbl_salesdata[[#This Row],[Weekdaynum]]&gt;5,"Yes","No")</f>
        <v>Yes</v>
      </c>
    </row>
    <row r="1756" spans="1:18" hidden="1" x14ac:dyDescent="0.35">
      <c r="A1756">
        <v>592181813</v>
      </c>
      <c r="B1756" s="3">
        <v>43704</v>
      </c>
      <c r="C1756" s="3">
        <v>43719</v>
      </c>
      <c r="D1756" t="s">
        <v>52</v>
      </c>
      <c r="E1756" t="s">
        <v>12</v>
      </c>
      <c r="F1756" t="s">
        <v>42</v>
      </c>
      <c r="G1756" t="s">
        <v>14</v>
      </c>
      <c r="H1756" t="s">
        <v>15</v>
      </c>
      <c r="I1756" s="9">
        <v>8613</v>
      </c>
      <c r="J1756" s="9">
        <v>437.2</v>
      </c>
      <c r="K1756" s="9">
        <v>263.33</v>
      </c>
      <c r="L1756" s="9">
        <f>tbl_salesdata[[#This Row],[Units Sold]]*tbl_salesdata[[#This Row],[Unit Cost]]</f>
        <v>2268061.29</v>
      </c>
      <c r="M1756" s="9">
        <f>tbl_salesdata[[#This Row],[Units Sold]]*tbl_salesdata[[#This Row],[Unit Price]]</f>
        <v>3765603.6</v>
      </c>
      <c r="N1756" s="9">
        <f>tbl_salesdata[[#This Row],[Total Sales]]-tbl_salesdata[[#This Row],[Total Cost]]</f>
        <v>1497542.31</v>
      </c>
      <c r="O1756">
        <f>tbl_salesdata[[#This Row],[Ship Date]]-tbl_salesdata[[#This Row],[Order Date]]</f>
        <v>15</v>
      </c>
      <c r="P1756">
        <f>WEEKDAY(tbl_salesdata[[#This Row],[Order Date]],2)</f>
        <v>2</v>
      </c>
      <c r="Q1756" t="str">
        <f>TEXT(tbl_salesdata[[#This Row],[Order Date]],"dddd")</f>
        <v>Tuesday</v>
      </c>
      <c r="R1756" t="str">
        <f>IF(tbl_salesdata[[#This Row],[Weekdaynum]]&gt;5,"Yes","No")</f>
        <v>No</v>
      </c>
    </row>
    <row r="1757" spans="1:18" hidden="1" x14ac:dyDescent="0.35">
      <c r="A1757">
        <v>201542747</v>
      </c>
      <c r="B1757" s="3">
        <v>42197</v>
      </c>
      <c r="C1757" s="3">
        <v>42208</v>
      </c>
      <c r="D1757" t="s">
        <v>207</v>
      </c>
      <c r="E1757" t="s">
        <v>51</v>
      </c>
      <c r="F1757" t="s">
        <v>47</v>
      </c>
      <c r="G1757" t="s">
        <v>14</v>
      </c>
      <c r="H1757" t="s">
        <v>19</v>
      </c>
      <c r="I1757" s="9">
        <v>9832</v>
      </c>
      <c r="J1757" s="9">
        <v>421.89</v>
      </c>
      <c r="K1757" s="9">
        <v>364.69</v>
      </c>
      <c r="L1757" s="9">
        <f>tbl_salesdata[[#This Row],[Units Sold]]*tbl_salesdata[[#This Row],[Unit Cost]]</f>
        <v>3585632.08</v>
      </c>
      <c r="M1757" s="9">
        <f>tbl_salesdata[[#This Row],[Units Sold]]*tbl_salesdata[[#This Row],[Unit Price]]</f>
        <v>4148022.48</v>
      </c>
      <c r="N1757" s="9">
        <f>tbl_salesdata[[#This Row],[Total Sales]]-tbl_salesdata[[#This Row],[Total Cost]]</f>
        <v>562390.39999999991</v>
      </c>
      <c r="O1757">
        <f>tbl_salesdata[[#This Row],[Ship Date]]-tbl_salesdata[[#This Row],[Order Date]]</f>
        <v>11</v>
      </c>
      <c r="P1757">
        <f>WEEKDAY(tbl_salesdata[[#This Row],[Order Date]],2)</f>
        <v>7</v>
      </c>
      <c r="Q1757" t="str">
        <f>TEXT(tbl_salesdata[[#This Row],[Order Date]],"dddd")</f>
        <v>Sunday</v>
      </c>
      <c r="R1757" t="str">
        <f>IF(tbl_salesdata[[#This Row],[Weekdaynum]]&gt;5,"Yes","No")</f>
        <v>Yes</v>
      </c>
    </row>
    <row r="1758" spans="1:18" hidden="1" x14ac:dyDescent="0.35">
      <c r="A1758">
        <v>942454278</v>
      </c>
      <c r="B1758" s="3">
        <v>44236</v>
      </c>
      <c r="C1758" s="3">
        <v>44251</v>
      </c>
      <c r="D1758" t="s">
        <v>189</v>
      </c>
      <c r="E1758" t="s">
        <v>21</v>
      </c>
      <c r="F1758" t="s">
        <v>42</v>
      </c>
      <c r="G1758" t="s">
        <v>14</v>
      </c>
      <c r="H1758" t="s">
        <v>15</v>
      </c>
      <c r="I1758" s="9">
        <v>2019</v>
      </c>
      <c r="J1758" s="9">
        <v>437.2</v>
      </c>
      <c r="K1758" s="9">
        <v>263.33</v>
      </c>
      <c r="L1758" s="9">
        <f>tbl_salesdata[[#This Row],[Units Sold]]*tbl_salesdata[[#This Row],[Unit Cost]]</f>
        <v>531663.27</v>
      </c>
      <c r="M1758" s="9">
        <f>tbl_salesdata[[#This Row],[Units Sold]]*tbl_salesdata[[#This Row],[Unit Price]]</f>
        <v>882706.79999999993</v>
      </c>
      <c r="N1758" s="9">
        <f>tbl_salesdata[[#This Row],[Total Sales]]-tbl_salesdata[[#This Row],[Total Cost]]</f>
        <v>351043.52999999991</v>
      </c>
      <c r="O1758">
        <f>tbl_salesdata[[#This Row],[Ship Date]]-tbl_salesdata[[#This Row],[Order Date]]</f>
        <v>15</v>
      </c>
      <c r="P1758">
        <f>WEEKDAY(tbl_salesdata[[#This Row],[Order Date]],2)</f>
        <v>2</v>
      </c>
      <c r="Q1758" t="str">
        <f>TEXT(tbl_salesdata[[#This Row],[Order Date]],"dddd")</f>
        <v>Tuesday</v>
      </c>
      <c r="R1758" t="str">
        <f>IF(tbl_salesdata[[#This Row],[Weekdaynum]]&gt;5,"Yes","No")</f>
        <v>No</v>
      </c>
    </row>
    <row r="1759" spans="1:18" hidden="1" x14ac:dyDescent="0.35">
      <c r="A1759">
        <v>899340236</v>
      </c>
      <c r="B1759" s="3">
        <v>42783</v>
      </c>
      <c r="C1759" s="3">
        <v>42792</v>
      </c>
      <c r="D1759" t="s">
        <v>39</v>
      </c>
      <c r="E1759" t="s">
        <v>29</v>
      </c>
      <c r="F1759" t="s">
        <v>22</v>
      </c>
      <c r="G1759" t="s">
        <v>14</v>
      </c>
      <c r="H1759" t="s">
        <v>34</v>
      </c>
      <c r="I1759" s="9">
        <v>3616</v>
      </c>
      <c r="J1759" s="9">
        <v>47.45</v>
      </c>
      <c r="K1759" s="9">
        <v>31.79</v>
      </c>
      <c r="L1759" s="9">
        <f>tbl_salesdata[[#This Row],[Units Sold]]*tbl_salesdata[[#This Row],[Unit Cost]]</f>
        <v>114952.64</v>
      </c>
      <c r="M1759" s="9">
        <f>tbl_salesdata[[#This Row],[Units Sold]]*tbl_salesdata[[#This Row],[Unit Price]]</f>
        <v>171579.2</v>
      </c>
      <c r="N1759" s="9">
        <f>tbl_salesdata[[#This Row],[Total Sales]]-tbl_salesdata[[#This Row],[Total Cost]]</f>
        <v>56626.560000000012</v>
      </c>
      <c r="O1759">
        <f>tbl_salesdata[[#This Row],[Ship Date]]-tbl_salesdata[[#This Row],[Order Date]]</f>
        <v>9</v>
      </c>
      <c r="P1759">
        <f>WEEKDAY(tbl_salesdata[[#This Row],[Order Date]],2)</f>
        <v>5</v>
      </c>
      <c r="Q1759" t="str">
        <f>TEXT(tbl_salesdata[[#This Row],[Order Date]],"dddd")</f>
        <v>Friday</v>
      </c>
      <c r="R1759" t="str">
        <f>IF(tbl_salesdata[[#This Row],[Weekdaynum]]&gt;5,"Yes","No")</f>
        <v>No</v>
      </c>
    </row>
    <row r="1760" spans="1:18" hidden="1" x14ac:dyDescent="0.35">
      <c r="A1760">
        <v>476936948</v>
      </c>
      <c r="B1760" s="3">
        <v>43658</v>
      </c>
      <c r="C1760" s="3">
        <v>43670</v>
      </c>
      <c r="D1760" t="s">
        <v>183</v>
      </c>
      <c r="E1760" t="s">
        <v>24</v>
      </c>
      <c r="F1760" t="s">
        <v>25</v>
      </c>
      <c r="G1760" t="s">
        <v>14</v>
      </c>
      <c r="H1760" t="s">
        <v>19</v>
      </c>
      <c r="I1760" s="9">
        <v>5096</v>
      </c>
      <c r="J1760" s="9">
        <v>205.7</v>
      </c>
      <c r="K1760" s="9">
        <v>117.11</v>
      </c>
      <c r="L1760" s="9">
        <f>tbl_salesdata[[#This Row],[Units Sold]]*tbl_salesdata[[#This Row],[Unit Cost]]</f>
        <v>596792.55999999994</v>
      </c>
      <c r="M1760" s="9">
        <f>tbl_salesdata[[#This Row],[Units Sold]]*tbl_salesdata[[#This Row],[Unit Price]]</f>
        <v>1048247.2</v>
      </c>
      <c r="N1760" s="9">
        <f>tbl_salesdata[[#This Row],[Total Sales]]-tbl_salesdata[[#This Row],[Total Cost]]</f>
        <v>451454.64</v>
      </c>
      <c r="O1760">
        <f>tbl_salesdata[[#This Row],[Ship Date]]-tbl_salesdata[[#This Row],[Order Date]]</f>
        <v>12</v>
      </c>
      <c r="P1760">
        <f>WEEKDAY(tbl_salesdata[[#This Row],[Order Date]],2)</f>
        <v>5</v>
      </c>
      <c r="Q1760" t="str">
        <f>TEXT(tbl_salesdata[[#This Row],[Order Date]],"dddd")</f>
        <v>Friday</v>
      </c>
      <c r="R1760" t="str">
        <f>IF(tbl_salesdata[[#This Row],[Weekdaynum]]&gt;5,"Yes","No")</f>
        <v>No</v>
      </c>
    </row>
    <row r="1761" spans="1:18" hidden="1" x14ac:dyDescent="0.35">
      <c r="A1761">
        <v>150293242</v>
      </c>
      <c r="B1761" s="3">
        <v>42143</v>
      </c>
      <c r="C1761" s="3">
        <v>42163</v>
      </c>
      <c r="D1761" t="s">
        <v>144</v>
      </c>
      <c r="E1761" t="s">
        <v>21</v>
      </c>
      <c r="F1761" t="s">
        <v>40</v>
      </c>
      <c r="G1761" t="s">
        <v>18</v>
      </c>
      <c r="H1761" t="s">
        <v>34</v>
      </c>
      <c r="I1761" s="9">
        <v>3965</v>
      </c>
      <c r="J1761" s="9">
        <v>651.21</v>
      </c>
      <c r="K1761" s="9">
        <v>524.96</v>
      </c>
      <c r="L1761" s="9">
        <f>tbl_salesdata[[#This Row],[Units Sold]]*tbl_salesdata[[#This Row],[Unit Cost]]</f>
        <v>2081466.4000000001</v>
      </c>
      <c r="M1761" s="9">
        <f>tbl_salesdata[[#This Row],[Units Sold]]*tbl_salesdata[[#This Row],[Unit Price]]</f>
        <v>2582047.6500000004</v>
      </c>
      <c r="N1761" s="9">
        <f>tbl_salesdata[[#This Row],[Total Sales]]-tbl_salesdata[[#This Row],[Total Cost]]</f>
        <v>500581.25000000023</v>
      </c>
      <c r="O1761">
        <f>tbl_salesdata[[#This Row],[Ship Date]]-tbl_salesdata[[#This Row],[Order Date]]</f>
        <v>20</v>
      </c>
      <c r="P1761">
        <f>WEEKDAY(tbl_salesdata[[#This Row],[Order Date]],2)</f>
        <v>2</v>
      </c>
      <c r="Q1761" t="str">
        <f>TEXT(tbl_salesdata[[#This Row],[Order Date]],"dddd")</f>
        <v>Tuesday</v>
      </c>
      <c r="R1761" t="str">
        <f>IF(tbl_salesdata[[#This Row],[Weekdaynum]]&gt;5,"Yes","No")</f>
        <v>No</v>
      </c>
    </row>
    <row r="1762" spans="1:18" x14ac:dyDescent="0.35">
      <c r="A1762">
        <v>647140061</v>
      </c>
      <c r="B1762" s="3">
        <v>44856</v>
      </c>
      <c r="C1762" s="3">
        <v>44865</v>
      </c>
      <c r="D1762" t="s">
        <v>97</v>
      </c>
      <c r="E1762" t="s">
        <v>29</v>
      </c>
      <c r="F1762" t="s">
        <v>76</v>
      </c>
      <c r="G1762" t="s">
        <v>14</v>
      </c>
      <c r="H1762" t="s">
        <v>34</v>
      </c>
      <c r="I1762" s="9">
        <v>1980</v>
      </c>
      <c r="J1762" s="9">
        <v>668.27</v>
      </c>
      <c r="K1762" s="9">
        <v>502.54</v>
      </c>
      <c r="L1762" s="9">
        <f>tbl_salesdata[[#This Row],[Units Sold]]*tbl_salesdata[[#This Row],[Unit Cost]]</f>
        <v>995029.20000000007</v>
      </c>
      <c r="M1762" s="9">
        <f>tbl_salesdata[[#This Row],[Units Sold]]*tbl_salesdata[[#This Row],[Unit Price]]</f>
        <v>1323174.5999999999</v>
      </c>
      <c r="N1762" s="9">
        <f>tbl_salesdata[[#This Row],[Total Sales]]-tbl_salesdata[[#This Row],[Total Cost]]</f>
        <v>328145.39999999979</v>
      </c>
      <c r="O1762">
        <f>tbl_salesdata[[#This Row],[Ship Date]]-tbl_salesdata[[#This Row],[Order Date]]</f>
        <v>9</v>
      </c>
      <c r="P1762">
        <f>WEEKDAY(tbl_salesdata[[#This Row],[Order Date]],2)</f>
        <v>6</v>
      </c>
      <c r="Q1762" t="str">
        <f>TEXT(tbl_salesdata[[#This Row],[Order Date]],"dddd")</f>
        <v>Saturday</v>
      </c>
      <c r="R1762" t="str">
        <f>IF(tbl_salesdata[[#This Row],[Weekdaynum]]&gt;5,"Yes","No")</f>
        <v>Yes</v>
      </c>
    </row>
    <row r="1763" spans="1:18" hidden="1" x14ac:dyDescent="0.35">
      <c r="A1763">
        <v>236042392</v>
      </c>
      <c r="B1763" s="3">
        <v>43818</v>
      </c>
      <c r="C1763" s="3">
        <v>43829</v>
      </c>
      <c r="D1763" t="s">
        <v>184</v>
      </c>
      <c r="E1763" t="s">
        <v>21</v>
      </c>
      <c r="F1763" t="s">
        <v>40</v>
      </c>
      <c r="G1763" t="s">
        <v>18</v>
      </c>
      <c r="H1763" t="s">
        <v>34</v>
      </c>
      <c r="I1763" s="9">
        <v>9044</v>
      </c>
      <c r="J1763" s="9">
        <v>651.21</v>
      </c>
      <c r="K1763" s="9">
        <v>524.96</v>
      </c>
      <c r="L1763" s="9">
        <f>tbl_salesdata[[#This Row],[Units Sold]]*tbl_salesdata[[#This Row],[Unit Cost]]</f>
        <v>4747738.24</v>
      </c>
      <c r="M1763" s="9">
        <f>tbl_salesdata[[#This Row],[Units Sold]]*tbl_salesdata[[#This Row],[Unit Price]]</f>
        <v>5889543.2400000002</v>
      </c>
      <c r="N1763" s="9">
        <f>tbl_salesdata[[#This Row],[Total Sales]]-tbl_salesdata[[#This Row],[Total Cost]]</f>
        <v>1141805</v>
      </c>
      <c r="O1763">
        <f>tbl_salesdata[[#This Row],[Ship Date]]-tbl_salesdata[[#This Row],[Order Date]]</f>
        <v>11</v>
      </c>
      <c r="P1763">
        <f>WEEKDAY(tbl_salesdata[[#This Row],[Order Date]],2)</f>
        <v>4</v>
      </c>
      <c r="Q1763" t="str">
        <f>TEXT(tbl_salesdata[[#This Row],[Order Date]],"dddd")</f>
        <v>Thursday</v>
      </c>
      <c r="R1763" t="str">
        <f>IF(tbl_salesdata[[#This Row],[Weekdaynum]]&gt;5,"Yes","No")</f>
        <v>No</v>
      </c>
    </row>
    <row r="1764" spans="1:18" hidden="1" x14ac:dyDescent="0.35">
      <c r="A1764">
        <v>600095403</v>
      </c>
      <c r="B1764" s="3">
        <v>42330</v>
      </c>
      <c r="C1764" s="3">
        <v>42347</v>
      </c>
      <c r="D1764" t="s">
        <v>187</v>
      </c>
      <c r="E1764" t="s">
        <v>29</v>
      </c>
      <c r="F1764" t="s">
        <v>76</v>
      </c>
      <c r="G1764" t="s">
        <v>18</v>
      </c>
      <c r="H1764" t="s">
        <v>34</v>
      </c>
      <c r="I1764" s="9">
        <v>420</v>
      </c>
      <c r="J1764" s="9">
        <v>668.27</v>
      </c>
      <c r="K1764" s="9">
        <v>502.54</v>
      </c>
      <c r="L1764" s="9">
        <f>tbl_salesdata[[#This Row],[Units Sold]]*tbl_salesdata[[#This Row],[Unit Cost]]</f>
        <v>211066.80000000002</v>
      </c>
      <c r="M1764" s="9">
        <f>tbl_salesdata[[#This Row],[Units Sold]]*tbl_salesdata[[#This Row],[Unit Price]]</f>
        <v>280673.39999999997</v>
      </c>
      <c r="N1764" s="9">
        <f>tbl_salesdata[[#This Row],[Total Sales]]-tbl_salesdata[[#This Row],[Total Cost]]</f>
        <v>69606.599999999948</v>
      </c>
      <c r="O1764">
        <f>tbl_salesdata[[#This Row],[Ship Date]]-tbl_salesdata[[#This Row],[Order Date]]</f>
        <v>17</v>
      </c>
      <c r="P1764">
        <f>WEEKDAY(tbl_salesdata[[#This Row],[Order Date]],2)</f>
        <v>7</v>
      </c>
      <c r="Q1764" t="str">
        <f>TEXT(tbl_salesdata[[#This Row],[Order Date]],"dddd")</f>
        <v>Sunday</v>
      </c>
      <c r="R1764" t="str">
        <f>IF(tbl_salesdata[[#This Row],[Weekdaynum]]&gt;5,"Yes","No")</f>
        <v>Yes</v>
      </c>
    </row>
    <row r="1765" spans="1:18" hidden="1" x14ac:dyDescent="0.35">
      <c r="A1765">
        <v>963228309</v>
      </c>
      <c r="B1765" s="3">
        <v>44895</v>
      </c>
      <c r="C1765" s="3">
        <v>44896</v>
      </c>
      <c r="D1765" t="s">
        <v>88</v>
      </c>
      <c r="E1765" t="s">
        <v>38</v>
      </c>
      <c r="F1765" t="s">
        <v>22</v>
      </c>
      <c r="G1765" t="s">
        <v>14</v>
      </c>
      <c r="H1765" t="s">
        <v>19</v>
      </c>
      <c r="I1765" s="9">
        <v>9516</v>
      </c>
      <c r="J1765" s="9">
        <v>47.45</v>
      </c>
      <c r="K1765" s="9">
        <v>31.79</v>
      </c>
      <c r="L1765" s="9">
        <f>tbl_salesdata[[#This Row],[Units Sold]]*tbl_salesdata[[#This Row],[Unit Cost]]</f>
        <v>302513.64</v>
      </c>
      <c r="M1765" s="9">
        <f>tbl_salesdata[[#This Row],[Units Sold]]*tbl_salesdata[[#This Row],[Unit Price]]</f>
        <v>451534.2</v>
      </c>
      <c r="N1765" s="9">
        <f>tbl_salesdata[[#This Row],[Total Sales]]-tbl_salesdata[[#This Row],[Total Cost]]</f>
        <v>149020.56</v>
      </c>
      <c r="O1765">
        <f>tbl_salesdata[[#This Row],[Ship Date]]-tbl_salesdata[[#This Row],[Order Date]]</f>
        <v>1</v>
      </c>
      <c r="P1765">
        <f>WEEKDAY(tbl_salesdata[[#This Row],[Order Date]],2)</f>
        <v>3</v>
      </c>
      <c r="Q1765" t="str">
        <f>TEXT(tbl_salesdata[[#This Row],[Order Date]],"dddd")</f>
        <v>Wednesday</v>
      </c>
      <c r="R1765" t="str">
        <f>IF(tbl_salesdata[[#This Row],[Weekdaynum]]&gt;5,"Yes","No")</f>
        <v>No</v>
      </c>
    </row>
    <row r="1766" spans="1:18" x14ac:dyDescent="0.35">
      <c r="A1766">
        <v>514811885</v>
      </c>
      <c r="B1766" s="3">
        <v>43449</v>
      </c>
      <c r="C1766" s="3">
        <v>43462</v>
      </c>
      <c r="D1766" t="s">
        <v>94</v>
      </c>
      <c r="E1766" t="s">
        <v>38</v>
      </c>
      <c r="F1766" t="s">
        <v>47</v>
      </c>
      <c r="G1766" t="s">
        <v>18</v>
      </c>
      <c r="H1766" t="s">
        <v>26</v>
      </c>
      <c r="I1766" s="9">
        <v>3132</v>
      </c>
      <c r="J1766" s="9">
        <v>421.89</v>
      </c>
      <c r="K1766" s="9">
        <v>364.69</v>
      </c>
      <c r="L1766" s="9">
        <f>tbl_salesdata[[#This Row],[Units Sold]]*tbl_salesdata[[#This Row],[Unit Cost]]</f>
        <v>1142209.08</v>
      </c>
      <c r="M1766" s="9">
        <f>tbl_salesdata[[#This Row],[Units Sold]]*tbl_salesdata[[#This Row],[Unit Price]]</f>
        <v>1321359.48</v>
      </c>
      <c r="N1766" s="9">
        <f>tbl_salesdata[[#This Row],[Total Sales]]-tbl_salesdata[[#This Row],[Total Cost]]</f>
        <v>179150.39999999991</v>
      </c>
      <c r="O1766">
        <f>tbl_salesdata[[#This Row],[Ship Date]]-tbl_salesdata[[#This Row],[Order Date]]</f>
        <v>13</v>
      </c>
      <c r="P1766">
        <f>WEEKDAY(tbl_salesdata[[#This Row],[Order Date]],2)</f>
        <v>6</v>
      </c>
      <c r="Q1766" t="str">
        <f>TEXT(tbl_salesdata[[#This Row],[Order Date]],"dddd")</f>
        <v>Saturday</v>
      </c>
      <c r="R1766" t="str">
        <f>IF(tbl_salesdata[[#This Row],[Weekdaynum]]&gt;5,"Yes","No")</f>
        <v>Yes</v>
      </c>
    </row>
    <row r="1767" spans="1:18" x14ac:dyDescent="0.35">
      <c r="A1767">
        <v>902466189</v>
      </c>
      <c r="B1767" s="3">
        <v>43561</v>
      </c>
      <c r="C1767" s="3">
        <v>43567</v>
      </c>
      <c r="D1767" t="s">
        <v>218</v>
      </c>
      <c r="E1767" t="s">
        <v>38</v>
      </c>
      <c r="F1767" t="s">
        <v>17</v>
      </c>
      <c r="G1767" t="s">
        <v>14</v>
      </c>
      <c r="H1767" t="s">
        <v>19</v>
      </c>
      <c r="I1767" s="9">
        <v>8655</v>
      </c>
      <c r="J1767" s="9">
        <v>152.58000000000001</v>
      </c>
      <c r="K1767" s="9">
        <v>97.44</v>
      </c>
      <c r="L1767" s="9">
        <f>tbl_salesdata[[#This Row],[Units Sold]]*tbl_salesdata[[#This Row],[Unit Cost]]</f>
        <v>843343.2</v>
      </c>
      <c r="M1767" s="9">
        <f>tbl_salesdata[[#This Row],[Units Sold]]*tbl_salesdata[[#This Row],[Unit Price]]</f>
        <v>1320579.9000000001</v>
      </c>
      <c r="N1767" s="9">
        <f>tbl_salesdata[[#This Row],[Total Sales]]-tbl_salesdata[[#This Row],[Total Cost]]</f>
        <v>477236.70000000019</v>
      </c>
      <c r="O1767">
        <f>tbl_salesdata[[#This Row],[Ship Date]]-tbl_salesdata[[#This Row],[Order Date]]</f>
        <v>6</v>
      </c>
      <c r="P1767">
        <f>WEEKDAY(tbl_salesdata[[#This Row],[Order Date]],2)</f>
        <v>6</v>
      </c>
      <c r="Q1767" t="str">
        <f>TEXT(tbl_salesdata[[#This Row],[Order Date]],"dddd")</f>
        <v>Saturday</v>
      </c>
      <c r="R1767" t="str">
        <f>IF(tbl_salesdata[[#This Row],[Weekdaynum]]&gt;5,"Yes","No")</f>
        <v>Yes</v>
      </c>
    </row>
    <row r="1768" spans="1:18" hidden="1" x14ac:dyDescent="0.35">
      <c r="A1768">
        <v>314782178</v>
      </c>
      <c r="B1768" s="3">
        <v>43997</v>
      </c>
      <c r="C1768" s="3">
        <v>44008</v>
      </c>
      <c r="D1768" t="s">
        <v>178</v>
      </c>
      <c r="E1768" t="s">
        <v>21</v>
      </c>
      <c r="F1768" t="s">
        <v>13</v>
      </c>
      <c r="G1768" t="s">
        <v>18</v>
      </c>
      <c r="H1768" t="s">
        <v>26</v>
      </c>
      <c r="I1768" s="9">
        <v>9896</v>
      </c>
      <c r="J1768" s="9">
        <v>255.28</v>
      </c>
      <c r="K1768" s="9">
        <v>159.41999999999999</v>
      </c>
      <c r="L1768" s="9">
        <f>tbl_salesdata[[#This Row],[Units Sold]]*tbl_salesdata[[#This Row],[Unit Cost]]</f>
        <v>1577620.3199999998</v>
      </c>
      <c r="M1768" s="9">
        <f>tbl_salesdata[[#This Row],[Units Sold]]*tbl_salesdata[[#This Row],[Unit Price]]</f>
        <v>2526250.88</v>
      </c>
      <c r="N1768" s="9">
        <f>tbl_salesdata[[#This Row],[Total Sales]]-tbl_salesdata[[#This Row],[Total Cost]]</f>
        <v>948630.56</v>
      </c>
      <c r="O1768">
        <f>tbl_salesdata[[#This Row],[Ship Date]]-tbl_salesdata[[#This Row],[Order Date]]</f>
        <v>11</v>
      </c>
      <c r="P1768">
        <f>WEEKDAY(tbl_salesdata[[#This Row],[Order Date]],2)</f>
        <v>1</v>
      </c>
      <c r="Q1768" t="str">
        <f>TEXT(tbl_salesdata[[#This Row],[Order Date]],"dddd")</f>
        <v>Monday</v>
      </c>
      <c r="R1768" t="str">
        <f>IF(tbl_salesdata[[#This Row],[Weekdaynum]]&gt;5,"Yes","No")</f>
        <v>No</v>
      </c>
    </row>
    <row r="1769" spans="1:18" hidden="1" x14ac:dyDescent="0.35">
      <c r="A1769">
        <v>193472945</v>
      </c>
      <c r="B1769" s="3">
        <v>42578</v>
      </c>
      <c r="C1769" s="3">
        <v>42584</v>
      </c>
      <c r="D1769" t="s">
        <v>79</v>
      </c>
      <c r="E1769" t="s">
        <v>21</v>
      </c>
      <c r="F1769" t="s">
        <v>42</v>
      </c>
      <c r="G1769" t="s">
        <v>18</v>
      </c>
      <c r="H1769" t="s">
        <v>15</v>
      </c>
      <c r="I1769" s="9">
        <v>1799</v>
      </c>
      <c r="J1769" s="9">
        <v>437.2</v>
      </c>
      <c r="K1769" s="9">
        <v>263.33</v>
      </c>
      <c r="L1769" s="9">
        <f>tbl_salesdata[[#This Row],[Units Sold]]*tbl_salesdata[[#This Row],[Unit Cost]]</f>
        <v>473730.67</v>
      </c>
      <c r="M1769" s="9">
        <f>tbl_salesdata[[#This Row],[Units Sold]]*tbl_salesdata[[#This Row],[Unit Price]]</f>
        <v>786522.79999999993</v>
      </c>
      <c r="N1769" s="9">
        <f>tbl_salesdata[[#This Row],[Total Sales]]-tbl_salesdata[[#This Row],[Total Cost]]</f>
        <v>312792.12999999995</v>
      </c>
      <c r="O1769">
        <f>tbl_salesdata[[#This Row],[Ship Date]]-tbl_salesdata[[#This Row],[Order Date]]</f>
        <v>6</v>
      </c>
      <c r="P1769">
        <f>WEEKDAY(tbl_salesdata[[#This Row],[Order Date]],2)</f>
        <v>3</v>
      </c>
      <c r="Q1769" t="str">
        <f>TEXT(tbl_salesdata[[#This Row],[Order Date]],"dddd")</f>
        <v>Wednesday</v>
      </c>
      <c r="R1769" t="str">
        <f>IF(tbl_salesdata[[#This Row],[Weekdaynum]]&gt;5,"Yes","No")</f>
        <v>No</v>
      </c>
    </row>
    <row r="1770" spans="1:18" hidden="1" x14ac:dyDescent="0.35">
      <c r="A1770">
        <v>857425248</v>
      </c>
      <c r="B1770" s="3">
        <v>44137</v>
      </c>
      <c r="C1770" s="3">
        <v>44151</v>
      </c>
      <c r="D1770" t="s">
        <v>89</v>
      </c>
      <c r="E1770" t="s">
        <v>38</v>
      </c>
      <c r="F1770" t="s">
        <v>17</v>
      </c>
      <c r="G1770" t="s">
        <v>14</v>
      </c>
      <c r="H1770" t="s">
        <v>34</v>
      </c>
      <c r="I1770" s="9">
        <v>40</v>
      </c>
      <c r="J1770" s="9">
        <v>152.58000000000001</v>
      </c>
      <c r="K1770" s="9">
        <v>97.44</v>
      </c>
      <c r="L1770" s="9">
        <f>tbl_salesdata[[#This Row],[Units Sold]]*tbl_salesdata[[#This Row],[Unit Cost]]</f>
        <v>3897.6</v>
      </c>
      <c r="M1770" s="9">
        <f>tbl_salesdata[[#This Row],[Units Sold]]*tbl_salesdata[[#This Row],[Unit Price]]</f>
        <v>6103.2000000000007</v>
      </c>
      <c r="N1770" s="9">
        <f>tbl_salesdata[[#This Row],[Total Sales]]-tbl_salesdata[[#This Row],[Total Cost]]</f>
        <v>2205.6000000000008</v>
      </c>
      <c r="O1770">
        <f>tbl_salesdata[[#This Row],[Ship Date]]-tbl_salesdata[[#This Row],[Order Date]]</f>
        <v>14</v>
      </c>
      <c r="P1770">
        <f>WEEKDAY(tbl_salesdata[[#This Row],[Order Date]],2)</f>
        <v>1</v>
      </c>
      <c r="Q1770" t="str">
        <f>TEXT(tbl_salesdata[[#This Row],[Order Date]],"dddd")</f>
        <v>Monday</v>
      </c>
      <c r="R1770" t="str">
        <f>IF(tbl_salesdata[[#This Row],[Weekdaynum]]&gt;5,"Yes","No")</f>
        <v>No</v>
      </c>
    </row>
    <row r="1771" spans="1:18" hidden="1" x14ac:dyDescent="0.35">
      <c r="A1771">
        <v>334812915</v>
      </c>
      <c r="B1771" s="3">
        <v>42236</v>
      </c>
      <c r="C1771" s="3">
        <v>42243</v>
      </c>
      <c r="D1771" t="s">
        <v>89</v>
      </c>
      <c r="E1771" t="s">
        <v>38</v>
      </c>
      <c r="F1771" t="s">
        <v>33</v>
      </c>
      <c r="G1771" t="s">
        <v>14</v>
      </c>
      <c r="H1771" t="s">
        <v>19</v>
      </c>
      <c r="I1771" s="9">
        <v>7437</v>
      </c>
      <c r="J1771" s="9">
        <v>109.28</v>
      </c>
      <c r="K1771" s="9">
        <v>35.840000000000003</v>
      </c>
      <c r="L1771" s="9">
        <f>tbl_salesdata[[#This Row],[Units Sold]]*tbl_salesdata[[#This Row],[Unit Cost]]</f>
        <v>266542.08000000002</v>
      </c>
      <c r="M1771" s="9">
        <f>tbl_salesdata[[#This Row],[Units Sold]]*tbl_salesdata[[#This Row],[Unit Price]]</f>
        <v>812715.36</v>
      </c>
      <c r="N1771" s="9">
        <f>tbl_salesdata[[#This Row],[Total Sales]]-tbl_salesdata[[#This Row],[Total Cost]]</f>
        <v>546173.28</v>
      </c>
      <c r="O1771">
        <f>tbl_salesdata[[#This Row],[Ship Date]]-tbl_salesdata[[#This Row],[Order Date]]</f>
        <v>7</v>
      </c>
      <c r="P1771">
        <f>WEEKDAY(tbl_salesdata[[#This Row],[Order Date]],2)</f>
        <v>4</v>
      </c>
      <c r="Q1771" t="str">
        <f>TEXT(tbl_salesdata[[#This Row],[Order Date]],"dddd")</f>
        <v>Thursday</v>
      </c>
      <c r="R1771" t="str">
        <f>IF(tbl_salesdata[[#This Row],[Weekdaynum]]&gt;5,"Yes","No")</f>
        <v>No</v>
      </c>
    </row>
    <row r="1772" spans="1:18" hidden="1" x14ac:dyDescent="0.35">
      <c r="A1772">
        <v>774122273</v>
      </c>
      <c r="B1772" s="3">
        <v>44593</v>
      </c>
      <c r="C1772" s="3">
        <v>44605</v>
      </c>
      <c r="D1772" t="s">
        <v>192</v>
      </c>
      <c r="E1772" t="s">
        <v>32</v>
      </c>
      <c r="F1772" t="s">
        <v>40</v>
      </c>
      <c r="G1772" t="s">
        <v>18</v>
      </c>
      <c r="H1772" t="s">
        <v>34</v>
      </c>
      <c r="I1772" s="9">
        <v>8838</v>
      </c>
      <c r="J1772" s="9">
        <v>651.21</v>
      </c>
      <c r="K1772" s="9">
        <v>524.96</v>
      </c>
      <c r="L1772" s="9">
        <f>tbl_salesdata[[#This Row],[Units Sold]]*tbl_salesdata[[#This Row],[Unit Cost]]</f>
        <v>4639596.4800000004</v>
      </c>
      <c r="M1772" s="9">
        <f>tbl_salesdata[[#This Row],[Units Sold]]*tbl_salesdata[[#This Row],[Unit Price]]</f>
        <v>5755393.9800000004</v>
      </c>
      <c r="N1772" s="9">
        <f>tbl_salesdata[[#This Row],[Total Sales]]-tbl_salesdata[[#This Row],[Total Cost]]</f>
        <v>1115797.5</v>
      </c>
      <c r="O1772">
        <f>tbl_salesdata[[#This Row],[Ship Date]]-tbl_salesdata[[#This Row],[Order Date]]</f>
        <v>12</v>
      </c>
      <c r="P1772">
        <f>WEEKDAY(tbl_salesdata[[#This Row],[Order Date]],2)</f>
        <v>2</v>
      </c>
      <c r="Q1772" t="str">
        <f>TEXT(tbl_salesdata[[#This Row],[Order Date]],"dddd")</f>
        <v>Tuesday</v>
      </c>
      <c r="R1772" t="str">
        <f>IF(tbl_salesdata[[#This Row],[Weekdaynum]]&gt;5,"Yes","No")</f>
        <v>No</v>
      </c>
    </row>
    <row r="1773" spans="1:18" hidden="1" x14ac:dyDescent="0.35">
      <c r="A1773">
        <v>794152152</v>
      </c>
      <c r="B1773" s="3">
        <v>42548</v>
      </c>
      <c r="C1773" s="3">
        <v>42569</v>
      </c>
      <c r="D1773" t="s">
        <v>199</v>
      </c>
      <c r="E1773" t="s">
        <v>29</v>
      </c>
      <c r="F1773" t="s">
        <v>40</v>
      </c>
      <c r="G1773" t="s">
        <v>18</v>
      </c>
      <c r="H1773" t="s">
        <v>26</v>
      </c>
      <c r="I1773" s="9">
        <v>6124</v>
      </c>
      <c r="J1773" s="9">
        <v>651.21</v>
      </c>
      <c r="K1773" s="9">
        <v>524.96</v>
      </c>
      <c r="L1773" s="9">
        <f>tbl_salesdata[[#This Row],[Units Sold]]*tbl_salesdata[[#This Row],[Unit Cost]]</f>
        <v>3214855.04</v>
      </c>
      <c r="M1773" s="9">
        <f>tbl_salesdata[[#This Row],[Units Sold]]*tbl_salesdata[[#This Row],[Unit Price]]</f>
        <v>3988010.04</v>
      </c>
      <c r="N1773" s="9">
        <f>tbl_salesdata[[#This Row],[Total Sales]]-tbl_salesdata[[#This Row],[Total Cost]]</f>
        <v>773155</v>
      </c>
      <c r="O1773">
        <f>tbl_salesdata[[#This Row],[Ship Date]]-tbl_salesdata[[#This Row],[Order Date]]</f>
        <v>21</v>
      </c>
      <c r="P1773">
        <f>WEEKDAY(tbl_salesdata[[#This Row],[Order Date]],2)</f>
        <v>1</v>
      </c>
      <c r="Q1773" t="str">
        <f>TEXT(tbl_salesdata[[#This Row],[Order Date]],"dddd")</f>
        <v>Monday</v>
      </c>
      <c r="R1773" t="str">
        <f>IF(tbl_salesdata[[#This Row],[Weekdaynum]]&gt;5,"Yes","No")</f>
        <v>No</v>
      </c>
    </row>
    <row r="1774" spans="1:18" hidden="1" x14ac:dyDescent="0.35">
      <c r="A1774">
        <v>434013879</v>
      </c>
      <c r="B1774" s="3">
        <v>44831</v>
      </c>
      <c r="C1774" s="3">
        <v>44836</v>
      </c>
      <c r="D1774" t="s">
        <v>122</v>
      </c>
      <c r="E1774" t="s">
        <v>21</v>
      </c>
      <c r="F1774" t="s">
        <v>42</v>
      </c>
      <c r="G1774" t="s">
        <v>18</v>
      </c>
      <c r="H1774" t="s">
        <v>34</v>
      </c>
      <c r="I1774" s="9">
        <v>3206</v>
      </c>
      <c r="J1774" s="9">
        <v>437.2</v>
      </c>
      <c r="K1774" s="9">
        <v>263.33</v>
      </c>
      <c r="L1774" s="9">
        <f>tbl_salesdata[[#This Row],[Units Sold]]*tbl_salesdata[[#This Row],[Unit Cost]]</f>
        <v>844235.98</v>
      </c>
      <c r="M1774" s="9">
        <f>tbl_salesdata[[#This Row],[Units Sold]]*tbl_salesdata[[#This Row],[Unit Price]]</f>
        <v>1401663.2</v>
      </c>
      <c r="N1774" s="9">
        <f>tbl_salesdata[[#This Row],[Total Sales]]-tbl_salesdata[[#This Row],[Total Cost]]</f>
        <v>557427.22</v>
      </c>
      <c r="O1774">
        <f>tbl_salesdata[[#This Row],[Ship Date]]-tbl_salesdata[[#This Row],[Order Date]]</f>
        <v>5</v>
      </c>
      <c r="P1774">
        <f>WEEKDAY(tbl_salesdata[[#This Row],[Order Date]],2)</f>
        <v>2</v>
      </c>
      <c r="Q1774" t="str">
        <f>TEXT(tbl_salesdata[[#This Row],[Order Date]],"dddd")</f>
        <v>Tuesday</v>
      </c>
      <c r="R1774" t="str">
        <f>IF(tbl_salesdata[[#This Row],[Weekdaynum]]&gt;5,"Yes","No")</f>
        <v>No</v>
      </c>
    </row>
    <row r="1775" spans="1:18" hidden="1" x14ac:dyDescent="0.35">
      <c r="A1775">
        <v>703131282</v>
      </c>
      <c r="B1775" s="3">
        <v>44368</v>
      </c>
      <c r="C1775" s="3">
        <v>44373</v>
      </c>
      <c r="D1775" t="s">
        <v>200</v>
      </c>
      <c r="E1775" t="s">
        <v>24</v>
      </c>
      <c r="F1775" t="s">
        <v>13</v>
      </c>
      <c r="G1775" t="s">
        <v>14</v>
      </c>
      <c r="H1775" t="s">
        <v>26</v>
      </c>
      <c r="I1775" s="9">
        <v>1026</v>
      </c>
      <c r="J1775" s="9">
        <v>255.28</v>
      </c>
      <c r="K1775" s="9">
        <v>159.41999999999999</v>
      </c>
      <c r="L1775" s="9">
        <f>tbl_salesdata[[#This Row],[Units Sold]]*tbl_salesdata[[#This Row],[Unit Cost]]</f>
        <v>163564.91999999998</v>
      </c>
      <c r="M1775" s="9">
        <f>tbl_salesdata[[#This Row],[Units Sold]]*tbl_salesdata[[#This Row],[Unit Price]]</f>
        <v>261917.28</v>
      </c>
      <c r="N1775" s="9">
        <f>tbl_salesdata[[#This Row],[Total Sales]]-tbl_salesdata[[#This Row],[Total Cost]]</f>
        <v>98352.360000000015</v>
      </c>
      <c r="O1775">
        <f>tbl_salesdata[[#This Row],[Ship Date]]-tbl_salesdata[[#This Row],[Order Date]]</f>
        <v>5</v>
      </c>
      <c r="P1775">
        <f>WEEKDAY(tbl_salesdata[[#This Row],[Order Date]],2)</f>
        <v>1</v>
      </c>
      <c r="Q1775" t="str">
        <f>TEXT(tbl_salesdata[[#This Row],[Order Date]],"dddd")</f>
        <v>Monday</v>
      </c>
      <c r="R1775" t="str">
        <f>IF(tbl_salesdata[[#This Row],[Weekdaynum]]&gt;5,"Yes","No")</f>
        <v>No</v>
      </c>
    </row>
    <row r="1776" spans="1:18" hidden="1" x14ac:dyDescent="0.35">
      <c r="A1776">
        <v>431240689</v>
      </c>
      <c r="B1776" s="3">
        <v>42242</v>
      </c>
      <c r="C1776" s="3">
        <v>42248</v>
      </c>
      <c r="D1776" t="s">
        <v>176</v>
      </c>
      <c r="E1776" t="s">
        <v>21</v>
      </c>
      <c r="F1776" t="s">
        <v>25</v>
      </c>
      <c r="G1776" t="s">
        <v>14</v>
      </c>
      <c r="H1776" t="s">
        <v>26</v>
      </c>
      <c r="I1776" s="9">
        <v>2558</v>
      </c>
      <c r="J1776" s="9">
        <v>205.7</v>
      </c>
      <c r="K1776" s="9">
        <v>117.11</v>
      </c>
      <c r="L1776" s="9">
        <f>tbl_salesdata[[#This Row],[Units Sold]]*tbl_salesdata[[#This Row],[Unit Cost]]</f>
        <v>299567.38</v>
      </c>
      <c r="M1776" s="9">
        <f>tbl_salesdata[[#This Row],[Units Sold]]*tbl_salesdata[[#This Row],[Unit Price]]</f>
        <v>526180.6</v>
      </c>
      <c r="N1776" s="9">
        <f>tbl_salesdata[[#This Row],[Total Sales]]-tbl_salesdata[[#This Row],[Total Cost]]</f>
        <v>226613.21999999997</v>
      </c>
      <c r="O1776">
        <f>tbl_salesdata[[#This Row],[Ship Date]]-tbl_salesdata[[#This Row],[Order Date]]</f>
        <v>6</v>
      </c>
      <c r="P1776">
        <f>WEEKDAY(tbl_salesdata[[#This Row],[Order Date]],2)</f>
        <v>3</v>
      </c>
      <c r="Q1776" t="str">
        <f>TEXT(tbl_salesdata[[#This Row],[Order Date]],"dddd")</f>
        <v>Wednesday</v>
      </c>
      <c r="R1776" t="str">
        <f>IF(tbl_salesdata[[#This Row],[Weekdaynum]]&gt;5,"Yes","No")</f>
        <v>No</v>
      </c>
    </row>
    <row r="1777" spans="1:18" hidden="1" x14ac:dyDescent="0.35">
      <c r="A1777">
        <v>318390929</v>
      </c>
      <c r="B1777" s="3">
        <v>42929</v>
      </c>
      <c r="C1777" s="3">
        <v>42944</v>
      </c>
      <c r="D1777" t="s">
        <v>166</v>
      </c>
      <c r="E1777" t="s">
        <v>38</v>
      </c>
      <c r="F1777" t="s">
        <v>22</v>
      </c>
      <c r="G1777" t="s">
        <v>14</v>
      </c>
      <c r="H1777" t="s">
        <v>15</v>
      </c>
      <c r="I1777" s="9">
        <v>7806</v>
      </c>
      <c r="J1777" s="9">
        <v>47.45</v>
      </c>
      <c r="K1777" s="9">
        <v>31.79</v>
      </c>
      <c r="L1777" s="9">
        <f>tbl_salesdata[[#This Row],[Units Sold]]*tbl_salesdata[[#This Row],[Unit Cost]]</f>
        <v>248152.74</v>
      </c>
      <c r="M1777" s="9">
        <f>tbl_salesdata[[#This Row],[Units Sold]]*tbl_salesdata[[#This Row],[Unit Price]]</f>
        <v>370394.7</v>
      </c>
      <c r="N1777" s="9">
        <f>tbl_salesdata[[#This Row],[Total Sales]]-tbl_salesdata[[#This Row],[Total Cost]]</f>
        <v>122241.96000000002</v>
      </c>
      <c r="O1777">
        <f>tbl_salesdata[[#This Row],[Ship Date]]-tbl_salesdata[[#This Row],[Order Date]]</f>
        <v>15</v>
      </c>
      <c r="P1777">
        <f>WEEKDAY(tbl_salesdata[[#This Row],[Order Date]],2)</f>
        <v>4</v>
      </c>
      <c r="Q1777" t="str">
        <f>TEXT(tbl_salesdata[[#This Row],[Order Date]],"dddd")</f>
        <v>Thursday</v>
      </c>
      <c r="R1777" t="str">
        <f>IF(tbl_salesdata[[#This Row],[Weekdaynum]]&gt;5,"Yes","No")</f>
        <v>No</v>
      </c>
    </row>
    <row r="1778" spans="1:18" hidden="1" x14ac:dyDescent="0.35">
      <c r="A1778">
        <v>684943330</v>
      </c>
      <c r="B1778" s="3">
        <v>43986</v>
      </c>
      <c r="C1778" s="3">
        <v>43991</v>
      </c>
      <c r="D1778" t="s">
        <v>157</v>
      </c>
      <c r="E1778" t="s">
        <v>24</v>
      </c>
      <c r="F1778" t="s">
        <v>68</v>
      </c>
      <c r="G1778" t="s">
        <v>14</v>
      </c>
      <c r="H1778" t="s">
        <v>19</v>
      </c>
      <c r="I1778" s="9">
        <v>8807</v>
      </c>
      <c r="J1778" s="9">
        <v>154.06</v>
      </c>
      <c r="K1778" s="9">
        <v>90.93</v>
      </c>
      <c r="L1778" s="9">
        <f>tbl_salesdata[[#This Row],[Units Sold]]*tbl_salesdata[[#This Row],[Unit Cost]]</f>
        <v>800820.51</v>
      </c>
      <c r="M1778" s="9">
        <f>tbl_salesdata[[#This Row],[Units Sold]]*tbl_salesdata[[#This Row],[Unit Price]]</f>
        <v>1356806.42</v>
      </c>
      <c r="N1778" s="9">
        <f>tbl_salesdata[[#This Row],[Total Sales]]-tbl_salesdata[[#This Row],[Total Cost]]</f>
        <v>555985.90999999992</v>
      </c>
      <c r="O1778">
        <f>tbl_salesdata[[#This Row],[Ship Date]]-tbl_salesdata[[#This Row],[Order Date]]</f>
        <v>5</v>
      </c>
      <c r="P1778">
        <f>WEEKDAY(tbl_salesdata[[#This Row],[Order Date]],2)</f>
        <v>4</v>
      </c>
      <c r="Q1778" t="str">
        <f>TEXT(tbl_salesdata[[#This Row],[Order Date]],"dddd")</f>
        <v>Thursday</v>
      </c>
      <c r="R1778" t="str">
        <f>IF(tbl_salesdata[[#This Row],[Weekdaynum]]&gt;5,"Yes","No")</f>
        <v>No</v>
      </c>
    </row>
    <row r="1779" spans="1:18" hidden="1" x14ac:dyDescent="0.35">
      <c r="A1779">
        <v>121571719</v>
      </c>
      <c r="B1779" s="3">
        <v>42242</v>
      </c>
      <c r="C1779" s="3">
        <v>42252</v>
      </c>
      <c r="D1779" t="s">
        <v>88</v>
      </c>
      <c r="E1779" t="s">
        <v>38</v>
      </c>
      <c r="F1779" t="s">
        <v>47</v>
      </c>
      <c r="G1779" t="s">
        <v>18</v>
      </c>
      <c r="H1779" t="s">
        <v>15</v>
      </c>
      <c r="I1779" s="9">
        <v>4628</v>
      </c>
      <c r="J1779" s="9">
        <v>421.89</v>
      </c>
      <c r="K1779" s="9">
        <v>364.69</v>
      </c>
      <c r="L1779" s="9">
        <f>tbl_salesdata[[#This Row],[Units Sold]]*tbl_salesdata[[#This Row],[Unit Cost]]</f>
        <v>1687785.32</v>
      </c>
      <c r="M1779" s="9">
        <f>tbl_salesdata[[#This Row],[Units Sold]]*tbl_salesdata[[#This Row],[Unit Price]]</f>
        <v>1952506.92</v>
      </c>
      <c r="N1779" s="9">
        <f>tbl_salesdata[[#This Row],[Total Sales]]-tbl_salesdata[[#This Row],[Total Cost]]</f>
        <v>264721.59999999986</v>
      </c>
      <c r="O1779">
        <f>tbl_salesdata[[#This Row],[Ship Date]]-tbl_salesdata[[#This Row],[Order Date]]</f>
        <v>10</v>
      </c>
      <c r="P1779">
        <f>WEEKDAY(tbl_salesdata[[#This Row],[Order Date]],2)</f>
        <v>3</v>
      </c>
      <c r="Q1779" t="str">
        <f>TEXT(tbl_salesdata[[#This Row],[Order Date]],"dddd")</f>
        <v>Wednesday</v>
      </c>
      <c r="R1779" t="str">
        <f>IF(tbl_salesdata[[#This Row],[Weekdaynum]]&gt;5,"Yes","No")</f>
        <v>No</v>
      </c>
    </row>
    <row r="1780" spans="1:18" hidden="1" x14ac:dyDescent="0.35">
      <c r="A1780">
        <v>439262425</v>
      </c>
      <c r="B1780" s="3">
        <v>43569</v>
      </c>
      <c r="C1780" s="3">
        <v>43580</v>
      </c>
      <c r="D1780" t="s">
        <v>177</v>
      </c>
      <c r="E1780" t="s">
        <v>24</v>
      </c>
      <c r="F1780" t="s">
        <v>68</v>
      </c>
      <c r="G1780" t="s">
        <v>18</v>
      </c>
      <c r="H1780" t="s">
        <v>15</v>
      </c>
      <c r="I1780" s="9">
        <v>6368</v>
      </c>
      <c r="J1780" s="9">
        <v>154.06</v>
      </c>
      <c r="K1780" s="9">
        <v>90.93</v>
      </c>
      <c r="L1780" s="9">
        <f>tbl_salesdata[[#This Row],[Units Sold]]*tbl_salesdata[[#This Row],[Unit Cost]]</f>
        <v>579042.24</v>
      </c>
      <c r="M1780" s="9">
        <f>tbl_salesdata[[#This Row],[Units Sold]]*tbl_salesdata[[#This Row],[Unit Price]]</f>
        <v>981054.08</v>
      </c>
      <c r="N1780" s="9">
        <f>tbl_salesdata[[#This Row],[Total Sales]]-tbl_salesdata[[#This Row],[Total Cost]]</f>
        <v>402011.83999999997</v>
      </c>
      <c r="O1780">
        <f>tbl_salesdata[[#This Row],[Ship Date]]-tbl_salesdata[[#This Row],[Order Date]]</f>
        <v>11</v>
      </c>
      <c r="P1780">
        <f>WEEKDAY(tbl_salesdata[[#This Row],[Order Date]],2)</f>
        <v>7</v>
      </c>
      <c r="Q1780" t="str">
        <f>TEXT(tbl_salesdata[[#This Row],[Order Date]],"dddd")</f>
        <v>Sunday</v>
      </c>
      <c r="R1780" t="str">
        <f>IF(tbl_salesdata[[#This Row],[Weekdaynum]]&gt;5,"Yes","No")</f>
        <v>Yes</v>
      </c>
    </row>
    <row r="1781" spans="1:18" hidden="1" x14ac:dyDescent="0.35">
      <c r="A1781">
        <v>819314277</v>
      </c>
      <c r="B1781" s="3">
        <v>44349</v>
      </c>
      <c r="C1781" s="3">
        <v>44351</v>
      </c>
      <c r="D1781" t="s">
        <v>123</v>
      </c>
      <c r="E1781" t="s">
        <v>38</v>
      </c>
      <c r="F1781" t="s">
        <v>33</v>
      </c>
      <c r="G1781" t="s">
        <v>14</v>
      </c>
      <c r="H1781" t="s">
        <v>34</v>
      </c>
      <c r="I1781" s="9">
        <v>2156</v>
      </c>
      <c r="J1781" s="9">
        <v>109.28</v>
      </c>
      <c r="K1781" s="9">
        <v>35.840000000000003</v>
      </c>
      <c r="L1781" s="9">
        <f>tbl_salesdata[[#This Row],[Units Sold]]*tbl_salesdata[[#This Row],[Unit Cost]]</f>
        <v>77271.040000000008</v>
      </c>
      <c r="M1781" s="9">
        <f>tbl_salesdata[[#This Row],[Units Sold]]*tbl_salesdata[[#This Row],[Unit Price]]</f>
        <v>235607.67999999999</v>
      </c>
      <c r="N1781" s="9">
        <f>tbl_salesdata[[#This Row],[Total Sales]]-tbl_salesdata[[#This Row],[Total Cost]]</f>
        <v>158336.63999999998</v>
      </c>
      <c r="O1781">
        <f>tbl_salesdata[[#This Row],[Ship Date]]-tbl_salesdata[[#This Row],[Order Date]]</f>
        <v>2</v>
      </c>
      <c r="P1781">
        <f>WEEKDAY(tbl_salesdata[[#This Row],[Order Date]],2)</f>
        <v>3</v>
      </c>
      <c r="Q1781" t="str">
        <f>TEXT(tbl_salesdata[[#This Row],[Order Date]],"dddd")</f>
        <v>Wednesday</v>
      </c>
      <c r="R1781" t="str">
        <f>IF(tbl_salesdata[[#This Row],[Weekdaynum]]&gt;5,"Yes","No")</f>
        <v>No</v>
      </c>
    </row>
    <row r="1782" spans="1:18" x14ac:dyDescent="0.35">
      <c r="A1782">
        <v>863480603</v>
      </c>
      <c r="B1782" s="3">
        <v>42343</v>
      </c>
      <c r="C1782" s="3">
        <v>42356</v>
      </c>
      <c r="D1782" t="s">
        <v>138</v>
      </c>
      <c r="E1782" t="s">
        <v>24</v>
      </c>
      <c r="F1782" t="s">
        <v>76</v>
      </c>
      <c r="G1782" t="s">
        <v>18</v>
      </c>
      <c r="H1782" t="s">
        <v>19</v>
      </c>
      <c r="I1782" s="9">
        <v>1954</v>
      </c>
      <c r="J1782" s="9">
        <v>668.27</v>
      </c>
      <c r="K1782" s="9">
        <v>502.54</v>
      </c>
      <c r="L1782" s="9">
        <f>tbl_salesdata[[#This Row],[Units Sold]]*tbl_salesdata[[#This Row],[Unit Cost]]</f>
        <v>981963.16</v>
      </c>
      <c r="M1782" s="9">
        <f>tbl_salesdata[[#This Row],[Units Sold]]*tbl_salesdata[[#This Row],[Unit Price]]</f>
        <v>1305799.58</v>
      </c>
      <c r="N1782" s="9">
        <f>tbl_salesdata[[#This Row],[Total Sales]]-tbl_salesdata[[#This Row],[Total Cost]]</f>
        <v>323836.42000000004</v>
      </c>
      <c r="O1782">
        <f>tbl_salesdata[[#This Row],[Ship Date]]-tbl_salesdata[[#This Row],[Order Date]]</f>
        <v>13</v>
      </c>
      <c r="P1782">
        <f>WEEKDAY(tbl_salesdata[[#This Row],[Order Date]],2)</f>
        <v>6</v>
      </c>
      <c r="Q1782" t="str">
        <f>TEXT(tbl_salesdata[[#This Row],[Order Date]],"dddd")</f>
        <v>Saturday</v>
      </c>
      <c r="R1782" t="str">
        <f>IF(tbl_salesdata[[#This Row],[Weekdaynum]]&gt;5,"Yes","No")</f>
        <v>Yes</v>
      </c>
    </row>
    <row r="1783" spans="1:18" hidden="1" x14ac:dyDescent="0.35">
      <c r="A1783">
        <v>643259227</v>
      </c>
      <c r="B1783" s="3">
        <v>43947</v>
      </c>
      <c r="C1783" s="3">
        <v>43955</v>
      </c>
      <c r="D1783" t="s">
        <v>71</v>
      </c>
      <c r="E1783" t="s">
        <v>21</v>
      </c>
      <c r="F1783" t="s">
        <v>47</v>
      </c>
      <c r="G1783" t="s">
        <v>18</v>
      </c>
      <c r="H1783" t="s">
        <v>26</v>
      </c>
      <c r="I1783" s="9">
        <v>3555</v>
      </c>
      <c r="J1783" s="9">
        <v>421.89</v>
      </c>
      <c r="K1783" s="9">
        <v>364.69</v>
      </c>
      <c r="L1783" s="9">
        <f>tbl_salesdata[[#This Row],[Units Sold]]*tbl_salesdata[[#This Row],[Unit Cost]]</f>
        <v>1296472.95</v>
      </c>
      <c r="M1783" s="9">
        <f>tbl_salesdata[[#This Row],[Units Sold]]*tbl_salesdata[[#This Row],[Unit Price]]</f>
        <v>1499818.95</v>
      </c>
      <c r="N1783" s="9">
        <f>tbl_salesdata[[#This Row],[Total Sales]]-tbl_salesdata[[#This Row],[Total Cost]]</f>
        <v>203346</v>
      </c>
      <c r="O1783">
        <f>tbl_salesdata[[#This Row],[Ship Date]]-tbl_salesdata[[#This Row],[Order Date]]</f>
        <v>8</v>
      </c>
      <c r="P1783">
        <f>WEEKDAY(tbl_salesdata[[#This Row],[Order Date]],2)</f>
        <v>7</v>
      </c>
      <c r="Q1783" t="str">
        <f>TEXT(tbl_salesdata[[#This Row],[Order Date]],"dddd")</f>
        <v>Sunday</v>
      </c>
      <c r="R1783" t="str">
        <f>IF(tbl_salesdata[[#This Row],[Weekdaynum]]&gt;5,"Yes","No")</f>
        <v>Yes</v>
      </c>
    </row>
    <row r="1784" spans="1:18" hidden="1" x14ac:dyDescent="0.35">
      <c r="A1784">
        <v>151312482</v>
      </c>
      <c r="B1784" s="3">
        <v>42892</v>
      </c>
      <c r="C1784" s="3">
        <v>42909</v>
      </c>
      <c r="D1784" t="s">
        <v>20</v>
      </c>
      <c r="E1784" t="s">
        <v>21</v>
      </c>
      <c r="F1784" t="s">
        <v>42</v>
      </c>
      <c r="G1784" t="s">
        <v>14</v>
      </c>
      <c r="H1784" t="s">
        <v>34</v>
      </c>
      <c r="I1784" s="9">
        <v>5581</v>
      </c>
      <c r="J1784" s="9">
        <v>437.2</v>
      </c>
      <c r="K1784" s="9">
        <v>263.33</v>
      </c>
      <c r="L1784" s="9">
        <f>tbl_salesdata[[#This Row],[Units Sold]]*tbl_salesdata[[#This Row],[Unit Cost]]</f>
        <v>1469644.73</v>
      </c>
      <c r="M1784" s="9">
        <f>tbl_salesdata[[#This Row],[Units Sold]]*tbl_salesdata[[#This Row],[Unit Price]]</f>
        <v>2440013.1999999997</v>
      </c>
      <c r="N1784" s="9">
        <f>tbl_salesdata[[#This Row],[Total Sales]]-tbl_salesdata[[#This Row],[Total Cost]]</f>
        <v>970368.46999999974</v>
      </c>
      <c r="O1784">
        <f>tbl_salesdata[[#This Row],[Ship Date]]-tbl_salesdata[[#This Row],[Order Date]]</f>
        <v>17</v>
      </c>
      <c r="P1784">
        <f>WEEKDAY(tbl_salesdata[[#This Row],[Order Date]],2)</f>
        <v>2</v>
      </c>
      <c r="Q1784" t="str">
        <f>TEXT(tbl_salesdata[[#This Row],[Order Date]],"dddd")</f>
        <v>Tuesday</v>
      </c>
      <c r="R1784" t="str">
        <f>IF(tbl_salesdata[[#This Row],[Weekdaynum]]&gt;5,"Yes","No")</f>
        <v>No</v>
      </c>
    </row>
    <row r="1785" spans="1:18" hidden="1" x14ac:dyDescent="0.35">
      <c r="A1785">
        <v>750047194</v>
      </c>
      <c r="B1785" s="3">
        <v>44043</v>
      </c>
      <c r="C1785" s="3">
        <v>44044</v>
      </c>
      <c r="D1785" t="s">
        <v>48</v>
      </c>
      <c r="E1785" t="s">
        <v>21</v>
      </c>
      <c r="F1785" t="s">
        <v>56</v>
      </c>
      <c r="G1785" t="s">
        <v>14</v>
      </c>
      <c r="H1785" t="s">
        <v>15</v>
      </c>
      <c r="I1785" s="9">
        <v>4487</v>
      </c>
      <c r="J1785" s="9">
        <v>9.33</v>
      </c>
      <c r="K1785" s="9">
        <v>6.92</v>
      </c>
      <c r="L1785" s="9">
        <f>tbl_salesdata[[#This Row],[Units Sold]]*tbl_salesdata[[#This Row],[Unit Cost]]</f>
        <v>31050.04</v>
      </c>
      <c r="M1785" s="9">
        <f>tbl_salesdata[[#This Row],[Units Sold]]*tbl_salesdata[[#This Row],[Unit Price]]</f>
        <v>41863.71</v>
      </c>
      <c r="N1785" s="9">
        <f>tbl_salesdata[[#This Row],[Total Sales]]-tbl_salesdata[[#This Row],[Total Cost]]</f>
        <v>10813.669999999998</v>
      </c>
      <c r="O1785">
        <f>tbl_salesdata[[#This Row],[Ship Date]]-tbl_salesdata[[#This Row],[Order Date]]</f>
        <v>1</v>
      </c>
      <c r="P1785">
        <f>WEEKDAY(tbl_salesdata[[#This Row],[Order Date]],2)</f>
        <v>5</v>
      </c>
      <c r="Q1785" t="str">
        <f>TEXT(tbl_salesdata[[#This Row],[Order Date]],"dddd")</f>
        <v>Friday</v>
      </c>
      <c r="R1785" t="str">
        <f>IF(tbl_salesdata[[#This Row],[Weekdaynum]]&gt;5,"Yes","No")</f>
        <v>No</v>
      </c>
    </row>
    <row r="1786" spans="1:18" hidden="1" x14ac:dyDescent="0.35">
      <c r="A1786">
        <v>622324693</v>
      </c>
      <c r="B1786" s="3">
        <v>42645</v>
      </c>
      <c r="C1786" s="3">
        <v>42657</v>
      </c>
      <c r="D1786" t="s">
        <v>118</v>
      </c>
      <c r="E1786" t="s">
        <v>24</v>
      </c>
      <c r="F1786" t="s">
        <v>25</v>
      </c>
      <c r="G1786" t="s">
        <v>14</v>
      </c>
      <c r="H1786" t="s">
        <v>19</v>
      </c>
      <c r="I1786" s="9">
        <v>8561</v>
      </c>
      <c r="J1786" s="9">
        <v>205.7</v>
      </c>
      <c r="K1786" s="9">
        <v>117.11</v>
      </c>
      <c r="L1786" s="9">
        <f>tbl_salesdata[[#This Row],[Units Sold]]*tbl_salesdata[[#This Row],[Unit Cost]]</f>
        <v>1002578.71</v>
      </c>
      <c r="M1786" s="9">
        <f>tbl_salesdata[[#This Row],[Units Sold]]*tbl_salesdata[[#This Row],[Unit Price]]</f>
        <v>1760997.7</v>
      </c>
      <c r="N1786" s="9">
        <f>tbl_salesdata[[#This Row],[Total Sales]]-tbl_salesdata[[#This Row],[Total Cost]]</f>
        <v>758418.99</v>
      </c>
      <c r="O1786">
        <f>tbl_salesdata[[#This Row],[Ship Date]]-tbl_salesdata[[#This Row],[Order Date]]</f>
        <v>12</v>
      </c>
      <c r="P1786">
        <f>WEEKDAY(tbl_salesdata[[#This Row],[Order Date]],2)</f>
        <v>7</v>
      </c>
      <c r="Q1786" t="str">
        <f>TEXT(tbl_salesdata[[#This Row],[Order Date]],"dddd")</f>
        <v>Sunday</v>
      </c>
      <c r="R1786" t="str">
        <f>IF(tbl_salesdata[[#This Row],[Weekdaynum]]&gt;5,"Yes","No")</f>
        <v>Yes</v>
      </c>
    </row>
    <row r="1787" spans="1:18" hidden="1" x14ac:dyDescent="0.35">
      <c r="A1787">
        <v>721318805</v>
      </c>
      <c r="B1787" s="3">
        <v>42337</v>
      </c>
      <c r="C1787" s="3">
        <v>42344</v>
      </c>
      <c r="D1787" t="s">
        <v>71</v>
      </c>
      <c r="E1787" t="s">
        <v>21</v>
      </c>
      <c r="F1787" t="s">
        <v>56</v>
      </c>
      <c r="G1787" t="s">
        <v>18</v>
      </c>
      <c r="H1787" t="s">
        <v>26</v>
      </c>
      <c r="I1787" s="9">
        <v>3118</v>
      </c>
      <c r="J1787" s="9">
        <v>9.33</v>
      </c>
      <c r="K1787" s="9">
        <v>6.92</v>
      </c>
      <c r="L1787" s="9">
        <f>tbl_salesdata[[#This Row],[Units Sold]]*tbl_salesdata[[#This Row],[Unit Cost]]</f>
        <v>21576.560000000001</v>
      </c>
      <c r="M1787" s="9">
        <f>tbl_salesdata[[#This Row],[Units Sold]]*tbl_salesdata[[#This Row],[Unit Price]]</f>
        <v>29090.94</v>
      </c>
      <c r="N1787" s="9">
        <f>tbl_salesdata[[#This Row],[Total Sales]]-tbl_salesdata[[#This Row],[Total Cost]]</f>
        <v>7514.3799999999974</v>
      </c>
      <c r="O1787">
        <f>tbl_salesdata[[#This Row],[Ship Date]]-tbl_salesdata[[#This Row],[Order Date]]</f>
        <v>7</v>
      </c>
      <c r="P1787">
        <f>WEEKDAY(tbl_salesdata[[#This Row],[Order Date]],2)</f>
        <v>7</v>
      </c>
      <c r="Q1787" t="str">
        <f>TEXT(tbl_salesdata[[#This Row],[Order Date]],"dddd")</f>
        <v>Sunday</v>
      </c>
      <c r="R1787" t="str">
        <f>IF(tbl_salesdata[[#This Row],[Weekdaynum]]&gt;5,"Yes","No")</f>
        <v>Yes</v>
      </c>
    </row>
    <row r="1788" spans="1:18" hidden="1" x14ac:dyDescent="0.35">
      <c r="A1788">
        <v>720515859</v>
      </c>
      <c r="B1788" s="3">
        <v>43915</v>
      </c>
      <c r="C1788" s="3">
        <v>43927</v>
      </c>
      <c r="D1788" t="s">
        <v>218</v>
      </c>
      <c r="E1788" t="s">
        <v>38</v>
      </c>
      <c r="F1788" t="s">
        <v>13</v>
      </c>
      <c r="G1788" t="s">
        <v>18</v>
      </c>
      <c r="H1788" t="s">
        <v>34</v>
      </c>
      <c r="I1788" s="9">
        <v>5509</v>
      </c>
      <c r="J1788" s="9">
        <v>255.28</v>
      </c>
      <c r="K1788" s="9">
        <v>159.41999999999999</v>
      </c>
      <c r="L1788" s="9">
        <f>tbl_salesdata[[#This Row],[Units Sold]]*tbl_salesdata[[#This Row],[Unit Cost]]</f>
        <v>878244.77999999991</v>
      </c>
      <c r="M1788" s="9">
        <f>tbl_salesdata[[#This Row],[Units Sold]]*tbl_salesdata[[#This Row],[Unit Price]]</f>
        <v>1406337.52</v>
      </c>
      <c r="N1788" s="9">
        <f>tbl_salesdata[[#This Row],[Total Sales]]-tbl_salesdata[[#This Row],[Total Cost]]</f>
        <v>528092.74000000011</v>
      </c>
      <c r="O1788">
        <f>tbl_salesdata[[#This Row],[Ship Date]]-tbl_salesdata[[#This Row],[Order Date]]</f>
        <v>12</v>
      </c>
      <c r="P1788">
        <f>WEEKDAY(tbl_salesdata[[#This Row],[Order Date]],2)</f>
        <v>3</v>
      </c>
      <c r="Q1788" t="str">
        <f>TEXT(tbl_salesdata[[#This Row],[Order Date]],"dddd")</f>
        <v>Wednesday</v>
      </c>
      <c r="R1788" t="str">
        <f>IF(tbl_salesdata[[#This Row],[Weekdaynum]]&gt;5,"Yes","No")</f>
        <v>No</v>
      </c>
    </row>
    <row r="1789" spans="1:18" hidden="1" x14ac:dyDescent="0.35">
      <c r="A1789">
        <v>363714683</v>
      </c>
      <c r="B1789" s="3">
        <v>44103</v>
      </c>
      <c r="C1789" s="3">
        <v>44106</v>
      </c>
      <c r="D1789" t="s">
        <v>110</v>
      </c>
      <c r="E1789" t="s">
        <v>38</v>
      </c>
      <c r="F1789" t="s">
        <v>30</v>
      </c>
      <c r="G1789" t="s">
        <v>14</v>
      </c>
      <c r="H1789" t="s">
        <v>15</v>
      </c>
      <c r="I1789" s="9">
        <v>112</v>
      </c>
      <c r="J1789" s="9">
        <v>81.73</v>
      </c>
      <c r="K1789" s="9">
        <v>56.67</v>
      </c>
      <c r="L1789" s="9">
        <f>tbl_salesdata[[#This Row],[Units Sold]]*tbl_salesdata[[#This Row],[Unit Cost]]</f>
        <v>6347.04</v>
      </c>
      <c r="M1789" s="9">
        <f>tbl_salesdata[[#This Row],[Units Sold]]*tbl_salesdata[[#This Row],[Unit Price]]</f>
        <v>9153.76</v>
      </c>
      <c r="N1789" s="9">
        <f>tbl_salesdata[[#This Row],[Total Sales]]-tbl_salesdata[[#This Row],[Total Cost]]</f>
        <v>2806.7200000000003</v>
      </c>
      <c r="O1789">
        <f>tbl_salesdata[[#This Row],[Ship Date]]-tbl_salesdata[[#This Row],[Order Date]]</f>
        <v>3</v>
      </c>
      <c r="P1789">
        <f>WEEKDAY(tbl_salesdata[[#This Row],[Order Date]],2)</f>
        <v>2</v>
      </c>
      <c r="Q1789" t="str">
        <f>TEXT(tbl_salesdata[[#This Row],[Order Date]],"dddd")</f>
        <v>Tuesday</v>
      </c>
      <c r="R1789" t="str">
        <f>IF(tbl_salesdata[[#This Row],[Weekdaynum]]&gt;5,"Yes","No")</f>
        <v>No</v>
      </c>
    </row>
    <row r="1790" spans="1:18" hidden="1" x14ac:dyDescent="0.35">
      <c r="A1790">
        <v>815026605</v>
      </c>
      <c r="B1790" s="3">
        <v>44707</v>
      </c>
      <c r="C1790" s="3">
        <v>44715</v>
      </c>
      <c r="D1790" t="s">
        <v>169</v>
      </c>
      <c r="E1790" t="s">
        <v>29</v>
      </c>
      <c r="F1790" t="s">
        <v>56</v>
      </c>
      <c r="G1790" t="s">
        <v>18</v>
      </c>
      <c r="H1790" t="s">
        <v>15</v>
      </c>
      <c r="I1790" s="9">
        <v>3339</v>
      </c>
      <c r="J1790" s="9">
        <v>9.33</v>
      </c>
      <c r="K1790" s="9">
        <v>6.92</v>
      </c>
      <c r="L1790" s="9">
        <f>tbl_salesdata[[#This Row],[Units Sold]]*tbl_salesdata[[#This Row],[Unit Cost]]</f>
        <v>23105.88</v>
      </c>
      <c r="M1790" s="9">
        <f>tbl_salesdata[[#This Row],[Units Sold]]*tbl_salesdata[[#This Row],[Unit Price]]</f>
        <v>31152.87</v>
      </c>
      <c r="N1790" s="9">
        <f>tbl_salesdata[[#This Row],[Total Sales]]-tbl_salesdata[[#This Row],[Total Cost]]</f>
        <v>8046.989999999998</v>
      </c>
      <c r="O1790">
        <f>tbl_salesdata[[#This Row],[Ship Date]]-tbl_salesdata[[#This Row],[Order Date]]</f>
        <v>8</v>
      </c>
      <c r="P1790">
        <f>WEEKDAY(tbl_salesdata[[#This Row],[Order Date]],2)</f>
        <v>4</v>
      </c>
      <c r="Q1790" t="str">
        <f>TEXT(tbl_salesdata[[#This Row],[Order Date]],"dddd")</f>
        <v>Thursday</v>
      </c>
      <c r="R1790" t="str">
        <f>IF(tbl_salesdata[[#This Row],[Weekdaynum]]&gt;5,"Yes","No")</f>
        <v>No</v>
      </c>
    </row>
    <row r="1791" spans="1:18" hidden="1" x14ac:dyDescent="0.35">
      <c r="A1791">
        <v>608875453</v>
      </c>
      <c r="B1791" s="3">
        <v>44769</v>
      </c>
      <c r="C1791" s="3">
        <v>44779</v>
      </c>
      <c r="D1791" t="s">
        <v>187</v>
      </c>
      <c r="E1791" t="s">
        <v>29</v>
      </c>
      <c r="F1791" t="s">
        <v>13</v>
      </c>
      <c r="G1791" t="s">
        <v>14</v>
      </c>
      <c r="H1791" t="s">
        <v>26</v>
      </c>
      <c r="I1791" s="9">
        <v>8632</v>
      </c>
      <c r="J1791" s="9">
        <v>255.28</v>
      </c>
      <c r="K1791" s="9">
        <v>159.41999999999999</v>
      </c>
      <c r="L1791" s="9">
        <f>tbl_salesdata[[#This Row],[Units Sold]]*tbl_salesdata[[#This Row],[Unit Cost]]</f>
        <v>1376113.44</v>
      </c>
      <c r="M1791" s="9">
        <f>tbl_salesdata[[#This Row],[Units Sold]]*tbl_salesdata[[#This Row],[Unit Price]]</f>
        <v>2203576.96</v>
      </c>
      <c r="N1791" s="9">
        <f>tbl_salesdata[[#This Row],[Total Sales]]-tbl_salesdata[[#This Row],[Total Cost]]</f>
        <v>827463.52</v>
      </c>
      <c r="O1791">
        <f>tbl_salesdata[[#This Row],[Ship Date]]-tbl_salesdata[[#This Row],[Order Date]]</f>
        <v>10</v>
      </c>
      <c r="P1791">
        <f>WEEKDAY(tbl_salesdata[[#This Row],[Order Date]],2)</f>
        <v>3</v>
      </c>
      <c r="Q1791" t="str">
        <f>TEXT(tbl_salesdata[[#This Row],[Order Date]],"dddd")</f>
        <v>Wednesday</v>
      </c>
      <c r="R1791" t="str">
        <f>IF(tbl_salesdata[[#This Row],[Weekdaynum]]&gt;5,"Yes","No")</f>
        <v>No</v>
      </c>
    </row>
    <row r="1792" spans="1:18" hidden="1" x14ac:dyDescent="0.35">
      <c r="A1792">
        <v>599997556</v>
      </c>
      <c r="B1792" s="3">
        <v>43874</v>
      </c>
      <c r="C1792" s="3">
        <v>43886</v>
      </c>
      <c r="D1792" t="s">
        <v>203</v>
      </c>
      <c r="E1792" t="s">
        <v>21</v>
      </c>
      <c r="F1792" t="s">
        <v>22</v>
      </c>
      <c r="G1792" t="s">
        <v>18</v>
      </c>
      <c r="H1792" t="s">
        <v>34</v>
      </c>
      <c r="I1792" s="9">
        <v>1465</v>
      </c>
      <c r="J1792" s="9">
        <v>47.45</v>
      </c>
      <c r="K1792" s="9">
        <v>31.79</v>
      </c>
      <c r="L1792" s="9">
        <f>tbl_salesdata[[#This Row],[Units Sold]]*tbl_salesdata[[#This Row],[Unit Cost]]</f>
        <v>46572.35</v>
      </c>
      <c r="M1792" s="9">
        <f>tbl_salesdata[[#This Row],[Units Sold]]*tbl_salesdata[[#This Row],[Unit Price]]</f>
        <v>69514.25</v>
      </c>
      <c r="N1792" s="9">
        <f>tbl_salesdata[[#This Row],[Total Sales]]-tbl_salesdata[[#This Row],[Total Cost]]</f>
        <v>22941.9</v>
      </c>
      <c r="O1792">
        <f>tbl_salesdata[[#This Row],[Ship Date]]-tbl_salesdata[[#This Row],[Order Date]]</f>
        <v>12</v>
      </c>
      <c r="P1792">
        <f>WEEKDAY(tbl_salesdata[[#This Row],[Order Date]],2)</f>
        <v>4</v>
      </c>
      <c r="Q1792" t="str">
        <f>TEXT(tbl_salesdata[[#This Row],[Order Date]],"dddd")</f>
        <v>Thursday</v>
      </c>
      <c r="R1792" t="str">
        <f>IF(tbl_salesdata[[#This Row],[Weekdaynum]]&gt;5,"Yes","No")</f>
        <v>No</v>
      </c>
    </row>
    <row r="1793" spans="1:18" hidden="1" x14ac:dyDescent="0.35">
      <c r="A1793">
        <v>813441741</v>
      </c>
      <c r="B1793" s="3">
        <v>44267</v>
      </c>
      <c r="C1793" s="3">
        <v>44272</v>
      </c>
      <c r="D1793" t="s">
        <v>210</v>
      </c>
      <c r="E1793" t="s">
        <v>38</v>
      </c>
      <c r="F1793" t="s">
        <v>25</v>
      </c>
      <c r="G1793" t="s">
        <v>18</v>
      </c>
      <c r="H1793" t="s">
        <v>15</v>
      </c>
      <c r="I1793" s="9">
        <v>4342</v>
      </c>
      <c r="J1793" s="9">
        <v>205.7</v>
      </c>
      <c r="K1793" s="9">
        <v>117.11</v>
      </c>
      <c r="L1793" s="9">
        <f>tbl_salesdata[[#This Row],[Units Sold]]*tbl_salesdata[[#This Row],[Unit Cost]]</f>
        <v>508491.62</v>
      </c>
      <c r="M1793" s="9">
        <f>tbl_salesdata[[#This Row],[Units Sold]]*tbl_salesdata[[#This Row],[Unit Price]]</f>
        <v>893149.39999999991</v>
      </c>
      <c r="N1793" s="9">
        <f>tbl_salesdata[[#This Row],[Total Sales]]-tbl_salesdata[[#This Row],[Total Cost]]</f>
        <v>384657.77999999991</v>
      </c>
      <c r="O1793">
        <f>tbl_salesdata[[#This Row],[Ship Date]]-tbl_salesdata[[#This Row],[Order Date]]</f>
        <v>5</v>
      </c>
      <c r="P1793">
        <f>WEEKDAY(tbl_salesdata[[#This Row],[Order Date]],2)</f>
        <v>5</v>
      </c>
      <c r="Q1793" t="str">
        <f>TEXT(tbl_salesdata[[#This Row],[Order Date]],"dddd")</f>
        <v>Friday</v>
      </c>
      <c r="R1793" t="str">
        <f>IF(tbl_salesdata[[#This Row],[Weekdaynum]]&gt;5,"Yes","No")</f>
        <v>No</v>
      </c>
    </row>
    <row r="1794" spans="1:18" hidden="1" x14ac:dyDescent="0.35">
      <c r="A1794">
        <v>894569337</v>
      </c>
      <c r="B1794" s="3">
        <v>44038</v>
      </c>
      <c r="C1794" s="3">
        <v>44043</v>
      </c>
      <c r="D1794" t="s">
        <v>138</v>
      </c>
      <c r="E1794" t="s">
        <v>24</v>
      </c>
      <c r="F1794" t="s">
        <v>25</v>
      </c>
      <c r="G1794" t="s">
        <v>14</v>
      </c>
      <c r="H1794" t="s">
        <v>26</v>
      </c>
      <c r="I1794" s="9">
        <v>1801</v>
      </c>
      <c r="J1794" s="9">
        <v>205.7</v>
      </c>
      <c r="K1794" s="9">
        <v>117.11</v>
      </c>
      <c r="L1794" s="9">
        <f>tbl_salesdata[[#This Row],[Units Sold]]*tbl_salesdata[[#This Row],[Unit Cost]]</f>
        <v>210915.11</v>
      </c>
      <c r="M1794" s="9">
        <f>tbl_salesdata[[#This Row],[Units Sold]]*tbl_salesdata[[#This Row],[Unit Price]]</f>
        <v>370465.69999999995</v>
      </c>
      <c r="N1794" s="9">
        <f>tbl_salesdata[[#This Row],[Total Sales]]-tbl_salesdata[[#This Row],[Total Cost]]</f>
        <v>159550.58999999997</v>
      </c>
      <c r="O1794">
        <f>tbl_salesdata[[#This Row],[Ship Date]]-tbl_salesdata[[#This Row],[Order Date]]</f>
        <v>5</v>
      </c>
      <c r="P1794">
        <f>WEEKDAY(tbl_salesdata[[#This Row],[Order Date]],2)</f>
        <v>7</v>
      </c>
      <c r="Q1794" t="str">
        <f>TEXT(tbl_salesdata[[#This Row],[Order Date]],"dddd")</f>
        <v>Sunday</v>
      </c>
      <c r="R1794" t="str">
        <f>IF(tbl_salesdata[[#This Row],[Weekdaynum]]&gt;5,"Yes","No")</f>
        <v>Yes</v>
      </c>
    </row>
    <row r="1795" spans="1:18" hidden="1" x14ac:dyDescent="0.35">
      <c r="A1795">
        <v>559054172</v>
      </c>
      <c r="B1795" s="3">
        <v>44829</v>
      </c>
      <c r="C1795" s="3">
        <v>44838</v>
      </c>
      <c r="D1795" t="s">
        <v>84</v>
      </c>
      <c r="E1795" t="s">
        <v>24</v>
      </c>
      <c r="F1795" t="s">
        <v>13</v>
      </c>
      <c r="G1795" t="s">
        <v>18</v>
      </c>
      <c r="H1795" t="s">
        <v>15</v>
      </c>
      <c r="I1795" s="9">
        <v>5408</v>
      </c>
      <c r="J1795" s="9">
        <v>255.28</v>
      </c>
      <c r="K1795" s="9">
        <v>159.41999999999999</v>
      </c>
      <c r="L1795" s="9">
        <f>tbl_salesdata[[#This Row],[Units Sold]]*tbl_salesdata[[#This Row],[Unit Cost]]</f>
        <v>862143.36</v>
      </c>
      <c r="M1795" s="9">
        <f>tbl_salesdata[[#This Row],[Units Sold]]*tbl_salesdata[[#This Row],[Unit Price]]</f>
        <v>1380554.24</v>
      </c>
      <c r="N1795" s="9">
        <f>tbl_salesdata[[#This Row],[Total Sales]]-tbl_salesdata[[#This Row],[Total Cost]]</f>
        <v>518410.88</v>
      </c>
      <c r="O1795">
        <f>tbl_salesdata[[#This Row],[Ship Date]]-tbl_salesdata[[#This Row],[Order Date]]</f>
        <v>9</v>
      </c>
      <c r="P1795">
        <f>WEEKDAY(tbl_salesdata[[#This Row],[Order Date]],2)</f>
        <v>7</v>
      </c>
      <c r="Q1795" t="str">
        <f>TEXT(tbl_salesdata[[#This Row],[Order Date]],"dddd")</f>
        <v>Sunday</v>
      </c>
      <c r="R1795" t="str">
        <f>IF(tbl_salesdata[[#This Row],[Weekdaynum]]&gt;5,"Yes","No")</f>
        <v>Yes</v>
      </c>
    </row>
    <row r="1796" spans="1:18" hidden="1" x14ac:dyDescent="0.35">
      <c r="A1796">
        <v>942882573</v>
      </c>
      <c r="B1796" s="3">
        <v>42512</v>
      </c>
      <c r="C1796" s="3">
        <v>42513</v>
      </c>
      <c r="D1796" t="s">
        <v>86</v>
      </c>
      <c r="E1796" t="s">
        <v>29</v>
      </c>
      <c r="F1796" t="s">
        <v>56</v>
      </c>
      <c r="G1796" t="s">
        <v>14</v>
      </c>
      <c r="H1796" t="s">
        <v>26</v>
      </c>
      <c r="I1796" s="9">
        <v>8761</v>
      </c>
      <c r="J1796" s="9">
        <v>9.33</v>
      </c>
      <c r="K1796" s="9">
        <v>6.92</v>
      </c>
      <c r="L1796" s="9">
        <f>tbl_salesdata[[#This Row],[Units Sold]]*tbl_salesdata[[#This Row],[Unit Cost]]</f>
        <v>60626.12</v>
      </c>
      <c r="M1796" s="9">
        <f>tbl_salesdata[[#This Row],[Units Sold]]*tbl_salesdata[[#This Row],[Unit Price]]</f>
        <v>81740.13</v>
      </c>
      <c r="N1796" s="9">
        <f>tbl_salesdata[[#This Row],[Total Sales]]-tbl_salesdata[[#This Row],[Total Cost]]</f>
        <v>21114.010000000002</v>
      </c>
      <c r="O1796">
        <f>tbl_salesdata[[#This Row],[Ship Date]]-tbl_salesdata[[#This Row],[Order Date]]</f>
        <v>1</v>
      </c>
      <c r="P1796">
        <f>WEEKDAY(tbl_salesdata[[#This Row],[Order Date]],2)</f>
        <v>7</v>
      </c>
      <c r="Q1796" t="str">
        <f>TEXT(tbl_salesdata[[#This Row],[Order Date]],"dddd")</f>
        <v>Sunday</v>
      </c>
      <c r="R1796" t="str">
        <f>IF(tbl_salesdata[[#This Row],[Weekdaynum]]&gt;5,"Yes","No")</f>
        <v>Yes</v>
      </c>
    </row>
    <row r="1797" spans="1:18" hidden="1" x14ac:dyDescent="0.35">
      <c r="A1797">
        <v>552353370</v>
      </c>
      <c r="B1797" s="3">
        <v>43388</v>
      </c>
      <c r="C1797" s="3">
        <v>43404</v>
      </c>
      <c r="D1797" t="s">
        <v>167</v>
      </c>
      <c r="E1797" t="s">
        <v>38</v>
      </c>
      <c r="F1797" t="s">
        <v>33</v>
      </c>
      <c r="G1797" t="s">
        <v>14</v>
      </c>
      <c r="H1797" t="s">
        <v>15</v>
      </c>
      <c r="I1797" s="9">
        <v>2491</v>
      </c>
      <c r="J1797" s="9">
        <v>109.28</v>
      </c>
      <c r="K1797" s="9">
        <v>35.840000000000003</v>
      </c>
      <c r="L1797" s="9">
        <f>tbl_salesdata[[#This Row],[Units Sold]]*tbl_salesdata[[#This Row],[Unit Cost]]</f>
        <v>89277.440000000002</v>
      </c>
      <c r="M1797" s="9">
        <f>tbl_salesdata[[#This Row],[Units Sold]]*tbl_salesdata[[#This Row],[Unit Price]]</f>
        <v>272216.48</v>
      </c>
      <c r="N1797" s="9">
        <f>tbl_salesdata[[#This Row],[Total Sales]]-tbl_salesdata[[#This Row],[Total Cost]]</f>
        <v>182939.03999999998</v>
      </c>
      <c r="O1797">
        <f>tbl_salesdata[[#This Row],[Ship Date]]-tbl_salesdata[[#This Row],[Order Date]]</f>
        <v>16</v>
      </c>
      <c r="P1797">
        <f>WEEKDAY(tbl_salesdata[[#This Row],[Order Date]],2)</f>
        <v>1</v>
      </c>
      <c r="Q1797" t="str">
        <f>TEXT(tbl_salesdata[[#This Row],[Order Date]],"dddd")</f>
        <v>Monday</v>
      </c>
      <c r="R1797" t="str">
        <f>IF(tbl_salesdata[[#This Row],[Weekdaynum]]&gt;5,"Yes","No")</f>
        <v>No</v>
      </c>
    </row>
    <row r="1798" spans="1:18" x14ac:dyDescent="0.35">
      <c r="A1798">
        <v>276850593</v>
      </c>
      <c r="B1798" s="3">
        <v>44429</v>
      </c>
      <c r="C1798" s="3">
        <v>44434</v>
      </c>
      <c r="D1798" t="s">
        <v>117</v>
      </c>
      <c r="E1798" t="s">
        <v>21</v>
      </c>
      <c r="F1798" t="s">
        <v>13</v>
      </c>
      <c r="G1798" t="s">
        <v>18</v>
      </c>
      <c r="H1798" t="s">
        <v>26</v>
      </c>
      <c r="I1798" s="9">
        <v>5097</v>
      </c>
      <c r="J1798" s="9">
        <v>255.28</v>
      </c>
      <c r="K1798" s="9">
        <v>159.41999999999999</v>
      </c>
      <c r="L1798" s="9">
        <f>tbl_salesdata[[#This Row],[Units Sold]]*tbl_salesdata[[#This Row],[Unit Cost]]</f>
        <v>812563.74</v>
      </c>
      <c r="M1798" s="9">
        <f>tbl_salesdata[[#This Row],[Units Sold]]*tbl_salesdata[[#This Row],[Unit Price]]</f>
        <v>1301162.1599999999</v>
      </c>
      <c r="N1798" s="9">
        <f>tbl_salesdata[[#This Row],[Total Sales]]-tbl_salesdata[[#This Row],[Total Cost]]</f>
        <v>488598.41999999993</v>
      </c>
      <c r="O1798">
        <f>tbl_salesdata[[#This Row],[Ship Date]]-tbl_salesdata[[#This Row],[Order Date]]</f>
        <v>5</v>
      </c>
      <c r="P1798">
        <f>WEEKDAY(tbl_salesdata[[#This Row],[Order Date]],2)</f>
        <v>6</v>
      </c>
      <c r="Q1798" t="str">
        <f>TEXT(tbl_salesdata[[#This Row],[Order Date]],"dddd")</f>
        <v>Saturday</v>
      </c>
      <c r="R1798" t="str">
        <f>IF(tbl_salesdata[[#This Row],[Weekdaynum]]&gt;5,"Yes","No")</f>
        <v>Yes</v>
      </c>
    </row>
    <row r="1799" spans="1:18" hidden="1" x14ac:dyDescent="0.35">
      <c r="A1799">
        <v>824979960</v>
      </c>
      <c r="B1799" s="3">
        <v>42258</v>
      </c>
      <c r="C1799" s="3">
        <v>42276</v>
      </c>
      <c r="D1799" t="s">
        <v>170</v>
      </c>
      <c r="E1799" t="s">
        <v>12</v>
      </c>
      <c r="F1799" t="s">
        <v>56</v>
      </c>
      <c r="G1799" t="s">
        <v>18</v>
      </c>
      <c r="H1799" t="s">
        <v>34</v>
      </c>
      <c r="I1799" s="9">
        <v>8758</v>
      </c>
      <c r="J1799" s="9">
        <v>9.33</v>
      </c>
      <c r="K1799" s="9">
        <v>6.92</v>
      </c>
      <c r="L1799" s="9">
        <f>tbl_salesdata[[#This Row],[Units Sold]]*tbl_salesdata[[#This Row],[Unit Cost]]</f>
        <v>60605.36</v>
      </c>
      <c r="M1799" s="9">
        <f>tbl_salesdata[[#This Row],[Units Sold]]*tbl_salesdata[[#This Row],[Unit Price]]</f>
        <v>81712.14</v>
      </c>
      <c r="N1799" s="9">
        <f>tbl_salesdata[[#This Row],[Total Sales]]-tbl_salesdata[[#This Row],[Total Cost]]</f>
        <v>21106.78</v>
      </c>
      <c r="O1799">
        <f>tbl_salesdata[[#This Row],[Ship Date]]-tbl_salesdata[[#This Row],[Order Date]]</f>
        <v>18</v>
      </c>
      <c r="P1799">
        <f>WEEKDAY(tbl_salesdata[[#This Row],[Order Date]],2)</f>
        <v>5</v>
      </c>
      <c r="Q1799" t="str">
        <f>TEXT(tbl_salesdata[[#This Row],[Order Date]],"dddd")</f>
        <v>Friday</v>
      </c>
      <c r="R1799" t="str">
        <f>IF(tbl_salesdata[[#This Row],[Weekdaynum]]&gt;5,"Yes","No")</f>
        <v>No</v>
      </c>
    </row>
    <row r="1800" spans="1:18" hidden="1" x14ac:dyDescent="0.35">
      <c r="A1800">
        <v>202295911</v>
      </c>
      <c r="B1800" s="3">
        <v>42646</v>
      </c>
      <c r="C1800" s="3">
        <v>42660</v>
      </c>
      <c r="D1800" t="s">
        <v>28</v>
      </c>
      <c r="E1800" t="s">
        <v>29</v>
      </c>
      <c r="F1800" t="s">
        <v>42</v>
      </c>
      <c r="G1800" t="s">
        <v>14</v>
      </c>
      <c r="H1800" t="s">
        <v>34</v>
      </c>
      <c r="I1800" s="9">
        <v>2710</v>
      </c>
      <c r="J1800" s="9">
        <v>437.2</v>
      </c>
      <c r="K1800" s="9">
        <v>263.33</v>
      </c>
      <c r="L1800" s="9">
        <f>tbl_salesdata[[#This Row],[Units Sold]]*tbl_salesdata[[#This Row],[Unit Cost]]</f>
        <v>713624.29999999993</v>
      </c>
      <c r="M1800" s="9">
        <f>tbl_salesdata[[#This Row],[Units Sold]]*tbl_salesdata[[#This Row],[Unit Price]]</f>
        <v>1184812</v>
      </c>
      <c r="N1800" s="9">
        <f>tbl_salesdata[[#This Row],[Total Sales]]-tbl_salesdata[[#This Row],[Total Cost]]</f>
        <v>471187.70000000007</v>
      </c>
      <c r="O1800">
        <f>tbl_salesdata[[#This Row],[Ship Date]]-tbl_salesdata[[#This Row],[Order Date]]</f>
        <v>14</v>
      </c>
      <c r="P1800">
        <f>WEEKDAY(tbl_salesdata[[#This Row],[Order Date]],2)</f>
        <v>1</v>
      </c>
      <c r="Q1800" t="str">
        <f>TEXT(tbl_salesdata[[#This Row],[Order Date]],"dddd")</f>
        <v>Monday</v>
      </c>
      <c r="R1800" t="str">
        <f>IF(tbl_salesdata[[#This Row],[Weekdaynum]]&gt;5,"Yes","No")</f>
        <v>No</v>
      </c>
    </row>
    <row r="1801" spans="1:18" hidden="1" x14ac:dyDescent="0.35">
      <c r="A1801">
        <v>733574569</v>
      </c>
      <c r="B1801" s="3">
        <v>42096</v>
      </c>
      <c r="C1801" s="3">
        <v>42105</v>
      </c>
      <c r="D1801" t="s">
        <v>166</v>
      </c>
      <c r="E1801" t="s">
        <v>38</v>
      </c>
      <c r="F1801" t="s">
        <v>13</v>
      </c>
      <c r="G1801" t="s">
        <v>18</v>
      </c>
      <c r="H1801" t="s">
        <v>34</v>
      </c>
      <c r="I1801" s="9">
        <v>9871</v>
      </c>
      <c r="J1801" s="9">
        <v>255.28</v>
      </c>
      <c r="K1801" s="9">
        <v>159.41999999999999</v>
      </c>
      <c r="L1801" s="9">
        <f>tbl_salesdata[[#This Row],[Units Sold]]*tbl_salesdata[[#This Row],[Unit Cost]]</f>
        <v>1573634.8199999998</v>
      </c>
      <c r="M1801" s="9">
        <f>tbl_salesdata[[#This Row],[Units Sold]]*tbl_salesdata[[#This Row],[Unit Price]]</f>
        <v>2519868.88</v>
      </c>
      <c r="N1801" s="9">
        <f>tbl_salesdata[[#This Row],[Total Sales]]-tbl_salesdata[[#This Row],[Total Cost]]</f>
        <v>946234.06</v>
      </c>
      <c r="O1801">
        <f>tbl_salesdata[[#This Row],[Ship Date]]-tbl_salesdata[[#This Row],[Order Date]]</f>
        <v>9</v>
      </c>
      <c r="P1801">
        <f>WEEKDAY(tbl_salesdata[[#This Row],[Order Date]],2)</f>
        <v>4</v>
      </c>
      <c r="Q1801" t="str">
        <f>TEXT(tbl_salesdata[[#This Row],[Order Date]],"dddd")</f>
        <v>Thursday</v>
      </c>
      <c r="R1801" t="str">
        <f>IF(tbl_salesdata[[#This Row],[Weekdaynum]]&gt;5,"Yes","No")</f>
        <v>No</v>
      </c>
    </row>
    <row r="1802" spans="1:18" hidden="1" x14ac:dyDescent="0.35">
      <c r="A1802">
        <v>826677262</v>
      </c>
      <c r="B1802" s="3">
        <v>42702</v>
      </c>
      <c r="C1802" s="3">
        <v>42706</v>
      </c>
      <c r="D1802" t="s">
        <v>55</v>
      </c>
      <c r="E1802" t="s">
        <v>21</v>
      </c>
      <c r="F1802" t="s">
        <v>22</v>
      </c>
      <c r="G1802" t="s">
        <v>14</v>
      </c>
      <c r="H1802" t="s">
        <v>15</v>
      </c>
      <c r="I1802" s="9">
        <v>1027</v>
      </c>
      <c r="J1802" s="9">
        <v>47.45</v>
      </c>
      <c r="K1802" s="9">
        <v>31.79</v>
      </c>
      <c r="L1802" s="9">
        <f>tbl_salesdata[[#This Row],[Units Sold]]*tbl_salesdata[[#This Row],[Unit Cost]]</f>
        <v>32648.329999999998</v>
      </c>
      <c r="M1802" s="9">
        <f>tbl_salesdata[[#This Row],[Units Sold]]*tbl_salesdata[[#This Row],[Unit Price]]</f>
        <v>48731.15</v>
      </c>
      <c r="N1802" s="9">
        <f>tbl_salesdata[[#This Row],[Total Sales]]-tbl_salesdata[[#This Row],[Total Cost]]</f>
        <v>16082.820000000003</v>
      </c>
      <c r="O1802">
        <f>tbl_salesdata[[#This Row],[Ship Date]]-tbl_salesdata[[#This Row],[Order Date]]</f>
        <v>4</v>
      </c>
      <c r="P1802">
        <f>WEEKDAY(tbl_salesdata[[#This Row],[Order Date]],2)</f>
        <v>1</v>
      </c>
      <c r="Q1802" t="str">
        <f>TEXT(tbl_salesdata[[#This Row],[Order Date]],"dddd")</f>
        <v>Monday</v>
      </c>
      <c r="R1802" t="str">
        <f>IF(tbl_salesdata[[#This Row],[Weekdaynum]]&gt;5,"Yes","No")</f>
        <v>No</v>
      </c>
    </row>
    <row r="1803" spans="1:18" hidden="1" x14ac:dyDescent="0.35">
      <c r="A1803">
        <v>759777820</v>
      </c>
      <c r="B1803" s="3">
        <v>42794</v>
      </c>
      <c r="C1803" s="3">
        <v>42795</v>
      </c>
      <c r="D1803" t="s">
        <v>209</v>
      </c>
      <c r="E1803" t="s">
        <v>32</v>
      </c>
      <c r="F1803" t="s">
        <v>56</v>
      </c>
      <c r="G1803" t="s">
        <v>14</v>
      </c>
      <c r="H1803" t="s">
        <v>26</v>
      </c>
      <c r="I1803" s="9">
        <v>3996</v>
      </c>
      <c r="J1803" s="9">
        <v>9.33</v>
      </c>
      <c r="K1803" s="9">
        <v>6.92</v>
      </c>
      <c r="L1803" s="9">
        <f>tbl_salesdata[[#This Row],[Units Sold]]*tbl_salesdata[[#This Row],[Unit Cost]]</f>
        <v>27652.32</v>
      </c>
      <c r="M1803" s="9">
        <f>tbl_salesdata[[#This Row],[Units Sold]]*tbl_salesdata[[#This Row],[Unit Price]]</f>
        <v>37282.68</v>
      </c>
      <c r="N1803" s="9">
        <f>tbl_salesdata[[#This Row],[Total Sales]]-tbl_salesdata[[#This Row],[Total Cost]]</f>
        <v>9630.36</v>
      </c>
      <c r="O1803">
        <f>tbl_salesdata[[#This Row],[Ship Date]]-tbl_salesdata[[#This Row],[Order Date]]</f>
        <v>1</v>
      </c>
      <c r="P1803">
        <f>WEEKDAY(tbl_salesdata[[#This Row],[Order Date]],2)</f>
        <v>2</v>
      </c>
      <c r="Q1803" t="str">
        <f>TEXT(tbl_salesdata[[#This Row],[Order Date]],"dddd")</f>
        <v>Tuesday</v>
      </c>
      <c r="R1803" t="str">
        <f>IF(tbl_salesdata[[#This Row],[Weekdaynum]]&gt;5,"Yes","No")</f>
        <v>No</v>
      </c>
    </row>
    <row r="1804" spans="1:18" hidden="1" x14ac:dyDescent="0.35">
      <c r="A1804">
        <v>431362569</v>
      </c>
      <c r="B1804" s="3">
        <v>44017</v>
      </c>
      <c r="C1804" s="3">
        <v>44026</v>
      </c>
      <c r="D1804" t="s">
        <v>141</v>
      </c>
      <c r="E1804" t="s">
        <v>38</v>
      </c>
      <c r="F1804" t="s">
        <v>22</v>
      </c>
      <c r="G1804" t="s">
        <v>14</v>
      </c>
      <c r="H1804" t="s">
        <v>34</v>
      </c>
      <c r="I1804" s="9">
        <v>8625</v>
      </c>
      <c r="J1804" s="9">
        <v>47.45</v>
      </c>
      <c r="K1804" s="9">
        <v>31.79</v>
      </c>
      <c r="L1804" s="9">
        <f>tbl_salesdata[[#This Row],[Units Sold]]*tbl_salesdata[[#This Row],[Unit Cost]]</f>
        <v>274188.75</v>
      </c>
      <c r="M1804" s="9">
        <f>tbl_salesdata[[#This Row],[Units Sold]]*tbl_salesdata[[#This Row],[Unit Price]]</f>
        <v>409256.25</v>
      </c>
      <c r="N1804" s="9">
        <f>tbl_salesdata[[#This Row],[Total Sales]]-tbl_salesdata[[#This Row],[Total Cost]]</f>
        <v>135067.5</v>
      </c>
      <c r="O1804">
        <f>tbl_salesdata[[#This Row],[Ship Date]]-tbl_salesdata[[#This Row],[Order Date]]</f>
        <v>9</v>
      </c>
      <c r="P1804">
        <f>WEEKDAY(tbl_salesdata[[#This Row],[Order Date]],2)</f>
        <v>7</v>
      </c>
      <c r="Q1804" t="str">
        <f>TEXT(tbl_salesdata[[#This Row],[Order Date]],"dddd")</f>
        <v>Sunday</v>
      </c>
      <c r="R1804" t="str">
        <f>IF(tbl_salesdata[[#This Row],[Weekdaynum]]&gt;5,"Yes","No")</f>
        <v>Yes</v>
      </c>
    </row>
    <row r="1805" spans="1:18" hidden="1" x14ac:dyDescent="0.35">
      <c r="A1805">
        <v>710230338</v>
      </c>
      <c r="B1805" s="3">
        <v>44515</v>
      </c>
      <c r="C1805" s="3">
        <v>44528</v>
      </c>
      <c r="D1805" t="s">
        <v>171</v>
      </c>
      <c r="E1805" t="s">
        <v>12</v>
      </c>
      <c r="F1805" t="s">
        <v>13</v>
      </c>
      <c r="G1805" t="s">
        <v>18</v>
      </c>
      <c r="H1805" t="s">
        <v>26</v>
      </c>
      <c r="I1805" s="9">
        <v>1795</v>
      </c>
      <c r="J1805" s="9">
        <v>255.28</v>
      </c>
      <c r="K1805" s="9">
        <v>159.41999999999999</v>
      </c>
      <c r="L1805" s="9">
        <f>tbl_salesdata[[#This Row],[Units Sold]]*tbl_salesdata[[#This Row],[Unit Cost]]</f>
        <v>286158.89999999997</v>
      </c>
      <c r="M1805" s="9">
        <f>tbl_salesdata[[#This Row],[Units Sold]]*tbl_salesdata[[#This Row],[Unit Price]]</f>
        <v>458227.6</v>
      </c>
      <c r="N1805" s="9">
        <f>tbl_salesdata[[#This Row],[Total Sales]]-tbl_salesdata[[#This Row],[Total Cost]]</f>
        <v>172068.7</v>
      </c>
      <c r="O1805">
        <f>tbl_salesdata[[#This Row],[Ship Date]]-tbl_salesdata[[#This Row],[Order Date]]</f>
        <v>13</v>
      </c>
      <c r="P1805">
        <f>WEEKDAY(tbl_salesdata[[#This Row],[Order Date]],2)</f>
        <v>1</v>
      </c>
      <c r="Q1805" t="str">
        <f>TEXT(tbl_salesdata[[#This Row],[Order Date]],"dddd")</f>
        <v>Monday</v>
      </c>
      <c r="R1805" t="str">
        <f>IF(tbl_salesdata[[#This Row],[Weekdaynum]]&gt;5,"Yes","No")</f>
        <v>No</v>
      </c>
    </row>
    <row r="1806" spans="1:18" hidden="1" x14ac:dyDescent="0.35">
      <c r="A1806">
        <v>285492455</v>
      </c>
      <c r="B1806" s="3">
        <v>44594</v>
      </c>
      <c r="C1806" s="3">
        <v>44614</v>
      </c>
      <c r="D1806" t="s">
        <v>155</v>
      </c>
      <c r="E1806" t="s">
        <v>12</v>
      </c>
      <c r="F1806" t="s">
        <v>40</v>
      </c>
      <c r="G1806" t="s">
        <v>18</v>
      </c>
      <c r="H1806" t="s">
        <v>19</v>
      </c>
      <c r="I1806" s="9">
        <v>2417</v>
      </c>
      <c r="J1806" s="9">
        <v>651.21</v>
      </c>
      <c r="K1806" s="9">
        <v>524.96</v>
      </c>
      <c r="L1806" s="9">
        <f>tbl_salesdata[[#This Row],[Units Sold]]*tbl_salesdata[[#This Row],[Unit Cost]]</f>
        <v>1268828.32</v>
      </c>
      <c r="M1806" s="9">
        <f>tbl_salesdata[[#This Row],[Units Sold]]*tbl_salesdata[[#This Row],[Unit Price]]</f>
        <v>1573974.57</v>
      </c>
      <c r="N1806" s="9">
        <f>tbl_salesdata[[#This Row],[Total Sales]]-tbl_salesdata[[#This Row],[Total Cost]]</f>
        <v>305146.25</v>
      </c>
      <c r="O1806">
        <f>tbl_salesdata[[#This Row],[Ship Date]]-tbl_salesdata[[#This Row],[Order Date]]</f>
        <v>20</v>
      </c>
      <c r="P1806">
        <f>WEEKDAY(tbl_salesdata[[#This Row],[Order Date]],2)</f>
        <v>3</v>
      </c>
      <c r="Q1806" t="str">
        <f>TEXT(tbl_salesdata[[#This Row],[Order Date]],"dddd")</f>
        <v>Wednesday</v>
      </c>
      <c r="R1806" t="str">
        <f>IF(tbl_salesdata[[#This Row],[Weekdaynum]]&gt;5,"Yes","No")</f>
        <v>No</v>
      </c>
    </row>
    <row r="1807" spans="1:18" hidden="1" x14ac:dyDescent="0.35">
      <c r="A1807">
        <v>616572749</v>
      </c>
      <c r="B1807" s="3">
        <v>43259</v>
      </c>
      <c r="C1807" s="3">
        <v>43278</v>
      </c>
      <c r="D1807" t="s">
        <v>162</v>
      </c>
      <c r="E1807" t="s">
        <v>38</v>
      </c>
      <c r="F1807" t="s">
        <v>13</v>
      </c>
      <c r="G1807" t="s">
        <v>14</v>
      </c>
      <c r="H1807" t="s">
        <v>34</v>
      </c>
      <c r="I1807" s="9">
        <v>6433</v>
      </c>
      <c r="J1807" s="9">
        <v>255.28</v>
      </c>
      <c r="K1807" s="9">
        <v>159.41999999999999</v>
      </c>
      <c r="L1807" s="9">
        <f>tbl_salesdata[[#This Row],[Units Sold]]*tbl_salesdata[[#This Row],[Unit Cost]]</f>
        <v>1025548.8599999999</v>
      </c>
      <c r="M1807" s="9">
        <f>tbl_salesdata[[#This Row],[Units Sold]]*tbl_salesdata[[#This Row],[Unit Price]]</f>
        <v>1642216.24</v>
      </c>
      <c r="N1807" s="9">
        <f>tbl_salesdata[[#This Row],[Total Sales]]-tbl_salesdata[[#This Row],[Total Cost]]</f>
        <v>616667.38000000012</v>
      </c>
      <c r="O1807">
        <f>tbl_salesdata[[#This Row],[Ship Date]]-tbl_salesdata[[#This Row],[Order Date]]</f>
        <v>19</v>
      </c>
      <c r="P1807">
        <f>WEEKDAY(tbl_salesdata[[#This Row],[Order Date]],2)</f>
        <v>5</v>
      </c>
      <c r="Q1807" t="str">
        <f>TEXT(tbl_salesdata[[#This Row],[Order Date]],"dddd")</f>
        <v>Friday</v>
      </c>
      <c r="R1807" t="str">
        <f>IF(tbl_salesdata[[#This Row],[Weekdaynum]]&gt;5,"Yes","No")</f>
        <v>No</v>
      </c>
    </row>
    <row r="1808" spans="1:18" hidden="1" x14ac:dyDescent="0.35">
      <c r="A1808">
        <v>983207547</v>
      </c>
      <c r="B1808" s="3">
        <v>44748</v>
      </c>
      <c r="C1808" s="3">
        <v>44758</v>
      </c>
      <c r="D1808" t="s">
        <v>16</v>
      </c>
      <c r="E1808" t="s">
        <v>12</v>
      </c>
      <c r="F1808" t="s">
        <v>30</v>
      </c>
      <c r="G1808" t="s">
        <v>18</v>
      </c>
      <c r="H1808" t="s">
        <v>15</v>
      </c>
      <c r="I1808" s="9">
        <v>1817</v>
      </c>
      <c r="J1808" s="9">
        <v>81.73</v>
      </c>
      <c r="K1808" s="9">
        <v>56.67</v>
      </c>
      <c r="L1808" s="9">
        <f>tbl_salesdata[[#This Row],[Units Sold]]*tbl_salesdata[[#This Row],[Unit Cost]]</f>
        <v>102969.39</v>
      </c>
      <c r="M1808" s="9">
        <f>tbl_salesdata[[#This Row],[Units Sold]]*tbl_salesdata[[#This Row],[Unit Price]]</f>
        <v>148503.41</v>
      </c>
      <c r="N1808" s="9">
        <f>tbl_salesdata[[#This Row],[Total Sales]]-tbl_salesdata[[#This Row],[Total Cost]]</f>
        <v>45534.020000000004</v>
      </c>
      <c r="O1808">
        <f>tbl_salesdata[[#This Row],[Ship Date]]-tbl_salesdata[[#This Row],[Order Date]]</f>
        <v>10</v>
      </c>
      <c r="P1808">
        <f>WEEKDAY(tbl_salesdata[[#This Row],[Order Date]],2)</f>
        <v>3</v>
      </c>
      <c r="Q1808" t="str">
        <f>TEXT(tbl_salesdata[[#This Row],[Order Date]],"dddd")</f>
        <v>Wednesday</v>
      </c>
      <c r="R1808" t="str">
        <f>IF(tbl_salesdata[[#This Row],[Weekdaynum]]&gt;5,"Yes","No")</f>
        <v>No</v>
      </c>
    </row>
    <row r="1809" spans="1:18" hidden="1" x14ac:dyDescent="0.35">
      <c r="A1809">
        <v>735445678</v>
      </c>
      <c r="B1809" s="3">
        <v>44382</v>
      </c>
      <c r="C1809" s="3">
        <v>44396</v>
      </c>
      <c r="D1809" t="s">
        <v>109</v>
      </c>
      <c r="E1809" t="s">
        <v>21</v>
      </c>
      <c r="F1809" t="s">
        <v>22</v>
      </c>
      <c r="G1809" t="s">
        <v>18</v>
      </c>
      <c r="H1809" t="s">
        <v>34</v>
      </c>
      <c r="I1809" s="9">
        <v>3574</v>
      </c>
      <c r="J1809" s="9">
        <v>47.45</v>
      </c>
      <c r="K1809" s="9">
        <v>31.79</v>
      </c>
      <c r="L1809" s="9">
        <f>tbl_salesdata[[#This Row],[Units Sold]]*tbl_salesdata[[#This Row],[Unit Cost]]</f>
        <v>113617.45999999999</v>
      </c>
      <c r="M1809" s="9">
        <f>tbl_salesdata[[#This Row],[Units Sold]]*tbl_salesdata[[#This Row],[Unit Price]]</f>
        <v>169586.30000000002</v>
      </c>
      <c r="N1809" s="9">
        <f>tbl_salesdata[[#This Row],[Total Sales]]-tbl_salesdata[[#This Row],[Total Cost]]</f>
        <v>55968.840000000026</v>
      </c>
      <c r="O1809">
        <f>tbl_salesdata[[#This Row],[Ship Date]]-tbl_salesdata[[#This Row],[Order Date]]</f>
        <v>14</v>
      </c>
      <c r="P1809">
        <f>WEEKDAY(tbl_salesdata[[#This Row],[Order Date]],2)</f>
        <v>1</v>
      </c>
      <c r="Q1809" t="str">
        <f>TEXT(tbl_salesdata[[#This Row],[Order Date]],"dddd")</f>
        <v>Monday</v>
      </c>
      <c r="R1809" t="str">
        <f>IF(tbl_salesdata[[#This Row],[Weekdaynum]]&gt;5,"Yes","No")</f>
        <v>No</v>
      </c>
    </row>
    <row r="1810" spans="1:18" hidden="1" x14ac:dyDescent="0.35">
      <c r="A1810">
        <v>643648469</v>
      </c>
      <c r="B1810" s="3">
        <v>42562</v>
      </c>
      <c r="C1810" s="3">
        <v>42577</v>
      </c>
      <c r="D1810" t="s">
        <v>46</v>
      </c>
      <c r="E1810" t="s">
        <v>29</v>
      </c>
      <c r="F1810" t="s">
        <v>40</v>
      </c>
      <c r="G1810" t="s">
        <v>18</v>
      </c>
      <c r="H1810" t="s">
        <v>15</v>
      </c>
      <c r="I1810" s="9">
        <v>8740</v>
      </c>
      <c r="J1810" s="9">
        <v>651.21</v>
      </c>
      <c r="K1810" s="9">
        <v>524.96</v>
      </c>
      <c r="L1810" s="9">
        <f>tbl_salesdata[[#This Row],[Units Sold]]*tbl_salesdata[[#This Row],[Unit Cost]]</f>
        <v>4588150.4000000004</v>
      </c>
      <c r="M1810" s="9">
        <f>tbl_salesdata[[#This Row],[Units Sold]]*tbl_salesdata[[#This Row],[Unit Price]]</f>
        <v>5691575.4000000004</v>
      </c>
      <c r="N1810" s="9">
        <f>tbl_salesdata[[#This Row],[Total Sales]]-tbl_salesdata[[#This Row],[Total Cost]]</f>
        <v>1103425</v>
      </c>
      <c r="O1810">
        <f>tbl_salesdata[[#This Row],[Ship Date]]-tbl_salesdata[[#This Row],[Order Date]]</f>
        <v>15</v>
      </c>
      <c r="P1810">
        <f>WEEKDAY(tbl_salesdata[[#This Row],[Order Date]],2)</f>
        <v>1</v>
      </c>
      <c r="Q1810" t="str">
        <f>TEXT(tbl_salesdata[[#This Row],[Order Date]],"dddd")</f>
        <v>Monday</v>
      </c>
      <c r="R1810" t="str">
        <f>IF(tbl_salesdata[[#This Row],[Weekdaynum]]&gt;5,"Yes","No")</f>
        <v>No</v>
      </c>
    </row>
    <row r="1811" spans="1:18" hidden="1" x14ac:dyDescent="0.35">
      <c r="A1811">
        <v>648489749</v>
      </c>
      <c r="B1811" s="3">
        <v>43235</v>
      </c>
      <c r="C1811" s="3">
        <v>43237</v>
      </c>
      <c r="D1811" t="s">
        <v>187</v>
      </c>
      <c r="E1811" t="s">
        <v>29</v>
      </c>
      <c r="F1811" t="s">
        <v>22</v>
      </c>
      <c r="G1811" t="s">
        <v>14</v>
      </c>
      <c r="H1811" t="s">
        <v>26</v>
      </c>
      <c r="I1811" s="9">
        <v>1382</v>
      </c>
      <c r="J1811" s="9">
        <v>47.45</v>
      </c>
      <c r="K1811" s="9">
        <v>31.79</v>
      </c>
      <c r="L1811" s="9">
        <f>tbl_salesdata[[#This Row],[Units Sold]]*tbl_salesdata[[#This Row],[Unit Cost]]</f>
        <v>43933.78</v>
      </c>
      <c r="M1811" s="9">
        <f>tbl_salesdata[[#This Row],[Units Sold]]*tbl_salesdata[[#This Row],[Unit Price]]</f>
        <v>65575.900000000009</v>
      </c>
      <c r="N1811" s="9">
        <f>tbl_salesdata[[#This Row],[Total Sales]]-tbl_salesdata[[#This Row],[Total Cost]]</f>
        <v>21642.12000000001</v>
      </c>
      <c r="O1811">
        <f>tbl_salesdata[[#This Row],[Ship Date]]-tbl_salesdata[[#This Row],[Order Date]]</f>
        <v>2</v>
      </c>
      <c r="P1811">
        <f>WEEKDAY(tbl_salesdata[[#This Row],[Order Date]],2)</f>
        <v>2</v>
      </c>
      <c r="Q1811" t="str">
        <f>TEXT(tbl_salesdata[[#This Row],[Order Date]],"dddd")</f>
        <v>Tuesday</v>
      </c>
      <c r="R1811" t="str">
        <f>IF(tbl_salesdata[[#This Row],[Weekdaynum]]&gt;5,"Yes","No")</f>
        <v>No</v>
      </c>
    </row>
    <row r="1812" spans="1:18" hidden="1" x14ac:dyDescent="0.35">
      <c r="A1812">
        <v>310955846</v>
      </c>
      <c r="B1812" s="3">
        <v>44582</v>
      </c>
      <c r="C1812" s="3">
        <v>44586</v>
      </c>
      <c r="D1812" t="s">
        <v>90</v>
      </c>
      <c r="E1812" t="s">
        <v>38</v>
      </c>
      <c r="F1812" t="s">
        <v>30</v>
      </c>
      <c r="G1812" t="s">
        <v>14</v>
      </c>
      <c r="H1812" t="s">
        <v>19</v>
      </c>
      <c r="I1812" s="9">
        <v>7600</v>
      </c>
      <c r="J1812" s="9">
        <v>81.73</v>
      </c>
      <c r="K1812" s="9">
        <v>56.67</v>
      </c>
      <c r="L1812" s="9">
        <f>tbl_salesdata[[#This Row],[Units Sold]]*tbl_salesdata[[#This Row],[Unit Cost]]</f>
        <v>430692</v>
      </c>
      <c r="M1812" s="9">
        <f>tbl_salesdata[[#This Row],[Units Sold]]*tbl_salesdata[[#This Row],[Unit Price]]</f>
        <v>621148</v>
      </c>
      <c r="N1812" s="9">
        <f>tbl_salesdata[[#This Row],[Total Sales]]-tbl_salesdata[[#This Row],[Total Cost]]</f>
        <v>190456</v>
      </c>
      <c r="O1812">
        <f>tbl_salesdata[[#This Row],[Ship Date]]-tbl_salesdata[[#This Row],[Order Date]]</f>
        <v>4</v>
      </c>
      <c r="P1812">
        <f>WEEKDAY(tbl_salesdata[[#This Row],[Order Date]],2)</f>
        <v>5</v>
      </c>
      <c r="Q1812" t="str">
        <f>TEXT(tbl_salesdata[[#This Row],[Order Date]],"dddd")</f>
        <v>Friday</v>
      </c>
      <c r="R1812" t="str">
        <f>IF(tbl_salesdata[[#This Row],[Weekdaynum]]&gt;5,"Yes","No")</f>
        <v>No</v>
      </c>
    </row>
    <row r="1813" spans="1:18" hidden="1" x14ac:dyDescent="0.35">
      <c r="A1813">
        <v>162345588</v>
      </c>
      <c r="B1813" s="3">
        <v>43632</v>
      </c>
      <c r="C1813" s="3">
        <v>43638</v>
      </c>
      <c r="D1813" t="s">
        <v>202</v>
      </c>
      <c r="E1813" t="s">
        <v>38</v>
      </c>
      <c r="F1813" t="s">
        <v>13</v>
      </c>
      <c r="G1813" t="s">
        <v>14</v>
      </c>
      <c r="H1813" t="s">
        <v>19</v>
      </c>
      <c r="I1813" s="9">
        <v>522</v>
      </c>
      <c r="J1813" s="9">
        <v>255.28</v>
      </c>
      <c r="K1813" s="9">
        <v>159.41999999999999</v>
      </c>
      <c r="L1813" s="9">
        <f>tbl_salesdata[[#This Row],[Units Sold]]*tbl_salesdata[[#This Row],[Unit Cost]]</f>
        <v>83217.239999999991</v>
      </c>
      <c r="M1813" s="9">
        <f>tbl_salesdata[[#This Row],[Units Sold]]*tbl_salesdata[[#This Row],[Unit Price]]</f>
        <v>133256.16</v>
      </c>
      <c r="N1813" s="9">
        <f>tbl_salesdata[[#This Row],[Total Sales]]-tbl_salesdata[[#This Row],[Total Cost]]</f>
        <v>50038.920000000013</v>
      </c>
      <c r="O1813">
        <f>tbl_salesdata[[#This Row],[Ship Date]]-tbl_salesdata[[#This Row],[Order Date]]</f>
        <v>6</v>
      </c>
      <c r="P1813">
        <f>WEEKDAY(tbl_salesdata[[#This Row],[Order Date]],2)</f>
        <v>7</v>
      </c>
      <c r="Q1813" t="str">
        <f>TEXT(tbl_salesdata[[#This Row],[Order Date]],"dddd")</f>
        <v>Sunday</v>
      </c>
      <c r="R1813" t="str">
        <f>IF(tbl_salesdata[[#This Row],[Weekdaynum]]&gt;5,"Yes","No")</f>
        <v>Yes</v>
      </c>
    </row>
    <row r="1814" spans="1:18" hidden="1" x14ac:dyDescent="0.35">
      <c r="A1814">
        <v>354270303</v>
      </c>
      <c r="B1814" s="3">
        <v>44118</v>
      </c>
      <c r="C1814" s="3">
        <v>44138</v>
      </c>
      <c r="D1814" t="s">
        <v>80</v>
      </c>
      <c r="E1814" t="s">
        <v>21</v>
      </c>
      <c r="F1814" t="s">
        <v>68</v>
      </c>
      <c r="G1814" t="s">
        <v>18</v>
      </c>
      <c r="H1814" t="s">
        <v>26</v>
      </c>
      <c r="I1814" s="9">
        <v>5310</v>
      </c>
      <c r="J1814" s="9">
        <v>154.06</v>
      </c>
      <c r="K1814" s="9">
        <v>90.93</v>
      </c>
      <c r="L1814" s="9">
        <f>tbl_salesdata[[#This Row],[Units Sold]]*tbl_salesdata[[#This Row],[Unit Cost]]</f>
        <v>482838.30000000005</v>
      </c>
      <c r="M1814" s="9">
        <f>tbl_salesdata[[#This Row],[Units Sold]]*tbl_salesdata[[#This Row],[Unit Price]]</f>
        <v>818058.6</v>
      </c>
      <c r="N1814" s="9">
        <f>tbl_salesdata[[#This Row],[Total Sales]]-tbl_salesdata[[#This Row],[Total Cost]]</f>
        <v>335220.29999999993</v>
      </c>
      <c r="O1814">
        <f>tbl_salesdata[[#This Row],[Ship Date]]-tbl_salesdata[[#This Row],[Order Date]]</f>
        <v>20</v>
      </c>
      <c r="P1814">
        <f>WEEKDAY(tbl_salesdata[[#This Row],[Order Date]],2)</f>
        <v>3</v>
      </c>
      <c r="Q1814" t="str">
        <f>TEXT(tbl_salesdata[[#This Row],[Order Date]],"dddd")</f>
        <v>Wednesday</v>
      </c>
      <c r="R1814" t="str">
        <f>IF(tbl_salesdata[[#This Row],[Weekdaynum]]&gt;5,"Yes","No")</f>
        <v>No</v>
      </c>
    </row>
    <row r="1815" spans="1:18" hidden="1" x14ac:dyDescent="0.35">
      <c r="A1815">
        <v>208653819</v>
      </c>
      <c r="B1815" s="3">
        <v>42464</v>
      </c>
      <c r="C1815" s="3">
        <v>42475</v>
      </c>
      <c r="D1815" t="s">
        <v>192</v>
      </c>
      <c r="E1815" t="s">
        <v>32</v>
      </c>
      <c r="F1815" t="s">
        <v>13</v>
      </c>
      <c r="G1815" t="s">
        <v>18</v>
      </c>
      <c r="H1815" t="s">
        <v>19</v>
      </c>
      <c r="I1815" s="9">
        <v>4157</v>
      </c>
      <c r="J1815" s="9">
        <v>255.28</v>
      </c>
      <c r="K1815" s="9">
        <v>159.41999999999999</v>
      </c>
      <c r="L1815" s="9">
        <f>tbl_salesdata[[#This Row],[Units Sold]]*tbl_salesdata[[#This Row],[Unit Cost]]</f>
        <v>662708.93999999994</v>
      </c>
      <c r="M1815" s="9">
        <f>tbl_salesdata[[#This Row],[Units Sold]]*tbl_salesdata[[#This Row],[Unit Price]]</f>
        <v>1061198.96</v>
      </c>
      <c r="N1815" s="9">
        <f>tbl_salesdata[[#This Row],[Total Sales]]-tbl_salesdata[[#This Row],[Total Cost]]</f>
        <v>398490.02</v>
      </c>
      <c r="O1815">
        <f>tbl_salesdata[[#This Row],[Ship Date]]-tbl_salesdata[[#This Row],[Order Date]]</f>
        <v>11</v>
      </c>
      <c r="P1815">
        <f>WEEKDAY(tbl_salesdata[[#This Row],[Order Date]],2)</f>
        <v>1</v>
      </c>
      <c r="Q1815" t="str">
        <f>TEXT(tbl_salesdata[[#This Row],[Order Date]],"dddd")</f>
        <v>Monday</v>
      </c>
      <c r="R1815" t="str">
        <f>IF(tbl_salesdata[[#This Row],[Weekdaynum]]&gt;5,"Yes","No")</f>
        <v>No</v>
      </c>
    </row>
    <row r="1816" spans="1:18" hidden="1" x14ac:dyDescent="0.35">
      <c r="A1816">
        <v>467732465</v>
      </c>
      <c r="B1816" s="3">
        <v>44718</v>
      </c>
      <c r="C1816" s="3">
        <v>44732</v>
      </c>
      <c r="D1816" t="s">
        <v>157</v>
      </c>
      <c r="E1816" t="s">
        <v>24</v>
      </c>
      <c r="F1816" t="s">
        <v>13</v>
      </c>
      <c r="G1816" t="s">
        <v>14</v>
      </c>
      <c r="H1816" t="s">
        <v>19</v>
      </c>
      <c r="I1816" s="9">
        <v>1285</v>
      </c>
      <c r="J1816" s="9">
        <v>255.28</v>
      </c>
      <c r="K1816" s="9">
        <v>159.41999999999999</v>
      </c>
      <c r="L1816" s="9">
        <f>tbl_salesdata[[#This Row],[Units Sold]]*tbl_salesdata[[#This Row],[Unit Cost]]</f>
        <v>204854.69999999998</v>
      </c>
      <c r="M1816" s="9">
        <f>tbl_salesdata[[#This Row],[Units Sold]]*tbl_salesdata[[#This Row],[Unit Price]]</f>
        <v>328034.8</v>
      </c>
      <c r="N1816" s="9">
        <f>tbl_salesdata[[#This Row],[Total Sales]]-tbl_salesdata[[#This Row],[Total Cost]]</f>
        <v>123180.1</v>
      </c>
      <c r="O1816">
        <f>tbl_salesdata[[#This Row],[Ship Date]]-tbl_salesdata[[#This Row],[Order Date]]</f>
        <v>14</v>
      </c>
      <c r="P1816">
        <f>WEEKDAY(tbl_salesdata[[#This Row],[Order Date]],2)</f>
        <v>1</v>
      </c>
      <c r="Q1816" t="str">
        <f>TEXT(tbl_salesdata[[#This Row],[Order Date]],"dddd")</f>
        <v>Monday</v>
      </c>
      <c r="R1816" t="str">
        <f>IF(tbl_salesdata[[#This Row],[Weekdaynum]]&gt;5,"Yes","No")</f>
        <v>No</v>
      </c>
    </row>
    <row r="1817" spans="1:18" hidden="1" x14ac:dyDescent="0.35">
      <c r="A1817">
        <v>144055068</v>
      </c>
      <c r="B1817" s="3">
        <v>42736</v>
      </c>
      <c r="C1817" s="3">
        <v>42750</v>
      </c>
      <c r="D1817" t="s">
        <v>209</v>
      </c>
      <c r="E1817" t="s">
        <v>32</v>
      </c>
      <c r="F1817" t="s">
        <v>47</v>
      </c>
      <c r="G1817" t="s">
        <v>18</v>
      </c>
      <c r="H1817" t="s">
        <v>15</v>
      </c>
      <c r="I1817" s="9">
        <v>7951</v>
      </c>
      <c r="J1817" s="9">
        <v>421.89</v>
      </c>
      <c r="K1817" s="9">
        <v>364.69</v>
      </c>
      <c r="L1817" s="9">
        <f>tbl_salesdata[[#This Row],[Units Sold]]*tbl_salesdata[[#This Row],[Unit Cost]]</f>
        <v>2899650.19</v>
      </c>
      <c r="M1817" s="9">
        <f>tbl_salesdata[[#This Row],[Units Sold]]*tbl_salesdata[[#This Row],[Unit Price]]</f>
        <v>3354447.3899999997</v>
      </c>
      <c r="N1817" s="9">
        <f>tbl_salesdata[[#This Row],[Total Sales]]-tbl_salesdata[[#This Row],[Total Cost]]</f>
        <v>454797.19999999972</v>
      </c>
      <c r="O1817">
        <f>tbl_salesdata[[#This Row],[Ship Date]]-tbl_salesdata[[#This Row],[Order Date]]</f>
        <v>14</v>
      </c>
      <c r="P1817">
        <f>WEEKDAY(tbl_salesdata[[#This Row],[Order Date]],2)</f>
        <v>7</v>
      </c>
      <c r="Q1817" t="str">
        <f>TEXT(tbl_salesdata[[#This Row],[Order Date]],"dddd")</f>
        <v>Sunday</v>
      </c>
      <c r="R1817" t="str">
        <f>IF(tbl_salesdata[[#This Row],[Weekdaynum]]&gt;5,"Yes","No")</f>
        <v>Yes</v>
      </c>
    </row>
    <row r="1818" spans="1:18" hidden="1" x14ac:dyDescent="0.35">
      <c r="A1818">
        <v>570482957</v>
      </c>
      <c r="B1818" s="3">
        <v>43578</v>
      </c>
      <c r="C1818" s="3">
        <v>43595</v>
      </c>
      <c r="D1818" t="s">
        <v>136</v>
      </c>
      <c r="E1818" t="s">
        <v>38</v>
      </c>
      <c r="F1818" t="s">
        <v>68</v>
      </c>
      <c r="G1818" t="s">
        <v>14</v>
      </c>
      <c r="H1818" t="s">
        <v>26</v>
      </c>
      <c r="I1818" s="9">
        <v>7439</v>
      </c>
      <c r="J1818" s="9">
        <v>154.06</v>
      </c>
      <c r="K1818" s="9">
        <v>90.93</v>
      </c>
      <c r="L1818" s="9">
        <f>tbl_salesdata[[#This Row],[Units Sold]]*tbl_salesdata[[#This Row],[Unit Cost]]</f>
        <v>676428.27</v>
      </c>
      <c r="M1818" s="9">
        <f>tbl_salesdata[[#This Row],[Units Sold]]*tbl_salesdata[[#This Row],[Unit Price]]</f>
        <v>1146052.3400000001</v>
      </c>
      <c r="N1818" s="9">
        <f>tbl_salesdata[[#This Row],[Total Sales]]-tbl_salesdata[[#This Row],[Total Cost]]</f>
        <v>469624.07000000007</v>
      </c>
      <c r="O1818">
        <f>tbl_salesdata[[#This Row],[Ship Date]]-tbl_salesdata[[#This Row],[Order Date]]</f>
        <v>17</v>
      </c>
      <c r="P1818">
        <f>WEEKDAY(tbl_salesdata[[#This Row],[Order Date]],2)</f>
        <v>2</v>
      </c>
      <c r="Q1818" t="str">
        <f>TEXT(tbl_salesdata[[#This Row],[Order Date]],"dddd")</f>
        <v>Tuesday</v>
      </c>
      <c r="R1818" t="str">
        <f>IF(tbl_salesdata[[#This Row],[Weekdaynum]]&gt;5,"Yes","No")</f>
        <v>No</v>
      </c>
    </row>
    <row r="1819" spans="1:18" hidden="1" x14ac:dyDescent="0.35">
      <c r="A1819">
        <v>450189960</v>
      </c>
      <c r="B1819" s="3">
        <v>44496</v>
      </c>
      <c r="C1819" s="3">
        <v>44500</v>
      </c>
      <c r="D1819" t="s">
        <v>70</v>
      </c>
      <c r="E1819" t="s">
        <v>29</v>
      </c>
      <c r="F1819" t="s">
        <v>76</v>
      </c>
      <c r="G1819" t="s">
        <v>14</v>
      </c>
      <c r="H1819" t="s">
        <v>15</v>
      </c>
      <c r="I1819" s="9">
        <v>68</v>
      </c>
      <c r="J1819" s="9">
        <v>668.27</v>
      </c>
      <c r="K1819" s="9">
        <v>502.54</v>
      </c>
      <c r="L1819" s="9">
        <f>tbl_salesdata[[#This Row],[Units Sold]]*tbl_salesdata[[#This Row],[Unit Cost]]</f>
        <v>34172.720000000001</v>
      </c>
      <c r="M1819" s="9">
        <f>tbl_salesdata[[#This Row],[Units Sold]]*tbl_salesdata[[#This Row],[Unit Price]]</f>
        <v>45442.36</v>
      </c>
      <c r="N1819" s="9">
        <f>tbl_salesdata[[#This Row],[Total Sales]]-tbl_salesdata[[#This Row],[Total Cost]]</f>
        <v>11269.64</v>
      </c>
      <c r="O1819">
        <f>tbl_salesdata[[#This Row],[Ship Date]]-tbl_salesdata[[#This Row],[Order Date]]</f>
        <v>4</v>
      </c>
      <c r="P1819">
        <f>WEEKDAY(tbl_salesdata[[#This Row],[Order Date]],2)</f>
        <v>3</v>
      </c>
      <c r="Q1819" t="str">
        <f>TEXT(tbl_salesdata[[#This Row],[Order Date]],"dddd")</f>
        <v>Wednesday</v>
      </c>
      <c r="R1819" t="str">
        <f>IF(tbl_salesdata[[#This Row],[Weekdaynum]]&gt;5,"Yes","No")</f>
        <v>No</v>
      </c>
    </row>
    <row r="1820" spans="1:18" hidden="1" x14ac:dyDescent="0.35">
      <c r="A1820">
        <v>806662404</v>
      </c>
      <c r="B1820" s="3">
        <v>44899</v>
      </c>
      <c r="C1820" s="3">
        <v>44920</v>
      </c>
      <c r="D1820" t="s">
        <v>168</v>
      </c>
      <c r="E1820" t="s">
        <v>21</v>
      </c>
      <c r="F1820" t="s">
        <v>25</v>
      </c>
      <c r="G1820" t="s">
        <v>18</v>
      </c>
      <c r="H1820" t="s">
        <v>34</v>
      </c>
      <c r="I1820" s="9">
        <v>8186</v>
      </c>
      <c r="J1820" s="9">
        <v>205.7</v>
      </c>
      <c r="K1820" s="9">
        <v>117.11</v>
      </c>
      <c r="L1820" s="9">
        <f>tbl_salesdata[[#This Row],[Units Sold]]*tbl_salesdata[[#This Row],[Unit Cost]]</f>
        <v>958662.46</v>
      </c>
      <c r="M1820" s="9">
        <f>tbl_salesdata[[#This Row],[Units Sold]]*tbl_salesdata[[#This Row],[Unit Price]]</f>
        <v>1683860.2</v>
      </c>
      <c r="N1820" s="9">
        <f>tbl_salesdata[[#This Row],[Total Sales]]-tbl_salesdata[[#This Row],[Total Cost]]</f>
        <v>725197.74</v>
      </c>
      <c r="O1820">
        <f>tbl_salesdata[[#This Row],[Ship Date]]-tbl_salesdata[[#This Row],[Order Date]]</f>
        <v>21</v>
      </c>
      <c r="P1820">
        <f>WEEKDAY(tbl_salesdata[[#This Row],[Order Date]],2)</f>
        <v>7</v>
      </c>
      <c r="Q1820" t="str">
        <f>TEXT(tbl_salesdata[[#This Row],[Order Date]],"dddd")</f>
        <v>Sunday</v>
      </c>
      <c r="R1820" t="str">
        <f>IF(tbl_salesdata[[#This Row],[Weekdaynum]]&gt;5,"Yes","No")</f>
        <v>Yes</v>
      </c>
    </row>
    <row r="1821" spans="1:18" hidden="1" x14ac:dyDescent="0.35">
      <c r="A1821">
        <v>933699119</v>
      </c>
      <c r="B1821" s="3">
        <v>43782</v>
      </c>
      <c r="C1821" s="3">
        <v>43794</v>
      </c>
      <c r="D1821" t="s">
        <v>91</v>
      </c>
      <c r="E1821" t="s">
        <v>21</v>
      </c>
      <c r="F1821" t="s">
        <v>30</v>
      </c>
      <c r="G1821" t="s">
        <v>18</v>
      </c>
      <c r="H1821" t="s">
        <v>19</v>
      </c>
      <c r="I1821" s="9">
        <v>1173</v>
      </c>
      <c r="J1821" s="9">
        <v>81.73</v>
      </c>
      <c r="K1821" s="9">
        <v>56.67</v>
      </c>
      <c r="L1821" s="9">
        <f>tbl_salesdata[[#This Row],[Units Sold]]*tbl_salesdata[[#This Row],[Unit Cost]]</f>
        <v>66473.91</v>
      </c>
      <c r="M1821" s="9">
        <f>tbl_salesdata[[#This Row],[Units Sold]]*tbl_salesdata[[#This Row],[Unit Price]]</f>
        <v>95869.290000000008</v>
      </c>
      <c r="N1821" s="9">
        <f>tbl_salesdata[[#This Row],[Total Sales]]-tbl_salesdata[[#This Row],[Total Cost]]</f>
        <v>29395.380000000005</v>
      </c>
      <c r="O1821">
        <f>tbl_salesdata[[#This Row],[Ship Date]]-tbl_salesdata[[#This Row],[Order Date]]</f>
        <v>12</v>
      </c>
      <c r="P1821">
        <f>WEEKDAY(tbl_salesdata[[#This Row],[Order Date]],2)</f>
        <v>3</v>
      </c>
      <c r="Q1821" t="str">
        <f>TEXT(tbl_salesdata[[#This Row],[Order Date]],"dddd")</f>
        <v>Wednesday</v>
      </c>
      <c r="R1821" t="str">
        <f>IF(tbl_salesdata[[#This Row],[Weekdaynum]]&gt;5,"Yes","No")</f>
        <v>No</v>
      </c>
    </row>
    <row r="1822" spans="1:18" x14ac:dyDescent="0.35">
      <c r="A1822">
        <v>853883445</v>
      </c>
      <c r="B1822" s="3">
        <v>43806</v>
      </c>
      <c r="C1822" s="3">
        <v>43815</v>
      </c>
      <c r="D1822" t="s">
        <v>78</v>
      </c>
      <c r="E1822" t="s">
        <v>24</v>
      </c>
      <c r="F1822" t="s">
        <v>76</v>
      </c>
      <c r="G1822" t="s">
        <v>14</v>
      </c>
      <c r="H1822" t="s">
        <v>34</v>
      </c>
      <c r="I1822" s="9">
        <v>1941</v>
      </c>
      <c r="J1822" s="9">
        <v>668.27</v>
      </c>
      <c r="K1822" s="9">
        <v>502.54</v>
      </c>
      <c r="L1822" s="9">
        <f>tbl_salesdata[[#This Row],[Units Sold]]*tbl_salesdata[[#This Row],[Unit Cost]]</f>
        <v>975430.14</v>
      </c>
      <c r="M1822" s="9">
        <f>tbl_salesdata[[#This Row],[Units Sold]]*tbl_salesdata[[#This Row],[Unit Price]]</f>
        <v>1297112.07</v>
      </c>
      <c r="N1822" s="9">
        <f>tbl_salesdata[[#This Row],[Total Sales]]-tbl_salesdata[[#This Row],[Total Cost]]</f>
        <v>321681.93000000005</v>
      </c>
      <c r="O1822">
        <f>tbl_salesdata[[#This Row],[Ship Date]]-tbl_salesdata[[#This Row],[Order Date]]</f>
        <v>9</v>
      </c>
      <c r="P1822">
        <f>WEEKDAY(tbl_salesdata[[#This Row],[Order Date]],2)</f>
        <v>6</v>
      </c>
      <c r="Q1822" t="str">
        <f>TEXT(tbl_salesdata[[#This Row],[Order Date]],"dddd")</f>
        <v>Saturday</v>
      </c>
      <c r="R1822" t="str">
        <f>IF(tbl_salesdata[[#This Row],[Weekdaynum]]&gt;5,"Yes","No")</f>
        <v>Yes</v>
      </c>
    </row>
    <row r="1823" spans="1:18" x14ac:dyDescent="0.35">
      <c r="A1823">
        <v>203625857</v>
      </c>
      <c r="B1823" s="3">
        <v>44240</v>
      </c>
      <c r="C1823" s="3">
        <v>44250</v>
      </c>
      <c r="D1823" t="s">
        <v>90</v>
      </c>
      <c r="E1823" t="s">
        <v>38</v>
      </c>
      <c r="F1823" t="s">
        <v>25</v>
      </c>
      <c r="G1823" t="s">
        <v>18</v>
      </c>
      <c r="H1823" t="s">
        <v>19</v>
      </c>
      <c r="I1823" s="9">
        <v>6271</v>
      </c>
      <c r="J1823" s="9">
        <v>205.7</v>
      </c>
      <c r="K1823" s="9">
        <v>117.11</v>
      </c>
      <c r="L1823" s="9">
        <f>tbl_salesdata[[#This Row],[Units Sold]]*tbl_salesdata[[#This Row],[Unit Cost]]</f>
        <v>734396.80999999994</v>
      </c>
      <c r="M1823" s="9">
        <f>tbl_salesdata[[#This Row],[Units Sold]]*tbl_salesdata[[#This Row],[Unit Price]]</f>
        <v>1289944.7</v>
      </c>
      <c r="N1823" s="9">
        <f>tbl_salesdata[[#This Row],[Total Sales]]-tbl_salesdata[[#This Row],[Total Cost]]</f>
        <v>555547.89</v>
      </c>
      <c r="O1823">
        <f>tbl_salesdata[[#This Row],[Ship Date]]-tbl_salesdata[[#This Row],[Order Date]]</f>
        <v>10</v>
      </c>
      <c r="P1823">
        <f>WEEKDAY(tbl_salesdata[[#This Row],[Order Date]],2)</f>
        <v>6</v>
      </c>
      <c r="Q1823" t="str">
        <f>TEXT(tbl_salesdata[[#This Row],[Order Date]],"dddd")</f>
        <v>Saturday</v>
      </c>
      <c r="R1823" t="str">
        <f>IF(tbl_salesdata[[#This Row],[Weekdaynum]]&gt;5,"Yes","No")</f>
        <v>Yes</v>
      </c>
    </row>
    <row r="1824" spans="1:18" hidden="1" x14ac:dyDescent="0.35">
      <c r="A1824">
        <v>680870664</v>
      </c>
      <c r="B1824" s="3">
        <v>44864</v>
      </c>
      <c r="C1824" s="3">
        <v>44881</v>
      </c>
      <c r="D1824" t="s">
        <v>219</v>
      </c>
      <c r="E1824" t="s">
        <v>38</v>
      </c>
      <c r="F1824" t="s">
        <v>25</v>
      </c>
      <c r="G1824" t="s">
        <v>14</v>
      </c>
      <c r="H1824" t="s">
        <v>34</v>
      </c>
      <c r="I1824" s="9">
        <v>3615</v>
      </c>
      <c r="J1824" s="9">
        <v>205.7</v>
      </c>
      <c r="K1824" s="9">
        <v>117.11</v>
      </c>
      <c r="L1824" s="9">
        <f>tbl_salesdata[[#This Row],[Units Sold]]*tbl_salesdata[[#This Row],[Unit Cost]]</f>
        <v>423352.65</v>
      </c>
      <c r="M1824" s="9">
        <f>tbl_salesdata[[#This Row],[Units Sold]]*tbl_salesdata[[#This Row],[Unit Price]]</f>
        <v>743605.5</v>
      </c>
      <c r="N1824" s="9">
        <f>tbl_salesdata[[#This Row],[Total Sales]]-tbl_salesdata[[#This Row],[Total Cost]]</f>
        <v>320252.84999999998</v>
      </c>
      <c r="O1824">
        <f>tbl_salesdata[[#This Row],[Ship Date]]-tbl_salesdata[[#This Row],[Order Date]]</f>
        <v>17</v>
      </c>
      <c r="P1824">
        <f>WEEKDAY(tbl_salesdata[[#This Row],[Order Date]],2)</f>
        <v>7</v>
      </c>
      <c r="Q1824" t="str">
        <f>TEXT(tbl_salesdata[[#This Row],[Order Date]],"dddd")</f>
        <v>Sunday</v>
      </c>
      <c r="R1824" t="str">
        <f>IF(tbl_salesdata[[#This Row],[Weekdaynum]]&gt;5,"Yes","No")</f>
        <v>Yes</v>
      </c>
    </row>
    <row r="1825" spans="1:18" hidden="1" x14ac:dyDescent="0.35">
      <c r="A1825">
        <v>984402740</v>
      </c>
      <c r="B1825" s="3">
        <v>44893</v>
      </c>
      <c r="C1825" s="3">
        <v>44897</v>
      </c>
      <c r="D1825" t="s">
        <v>112</v>
      </c>
      <c r="E1825" t="s">
        <v>12</v>
      </c>
      <c r="F1825" t="s">
        <v>47</v>
      </c>
      <c r="G1825" t="s">
        <v>18</v>
      </c>
      <c r="H1825" t="s">
        <v>26</v>
      </c>
      <c r="I1825" s="9">
        <v>5501</v>
      </c>
      <c r="J1825" s="9">
        <v>421.89</v>
      </c>
      <c r="K1825" s="9">
        <v>364.69</v>
      </c>
      <c r="L1825" s="9">
        <f>tbl_salesdata[[#This Row],[Units Sold]]*tbl_salesdata[[#This Row],[Unit Cost]]</f>
        <v>2006159.69</v>
      </c>
      <c r="M1825" s="9">
        <f>tbl_salesdata[[#This Row],[Units Sold]]*tbl_salesdata[[#This Row],[Unit Price]]</f>
        <v>2320816.89</v>
      </c>
      <c r="N1825" s="9">
        <f>tbl_salesdata[[#This Row],[Total Sales]]-tbl_salesdata[[#This Row],[Total Cost]]</f>
        <v>314657.20000000019</v>
      </c>
      <c r="O1825">
        <f>tbl_salesdata[[#This Row],[Ship Date]]-tbl_salesdata[[#This Row],[Order Date]]</f>
        <v>4</v>
      </c>
      <c r="P1825">
        <f>WEEKDAY(tbl_salesdata[[#This Row],[Order Date]],2)</f>
        <v>1</v>
      </c>
      <c r="Q1825" t="str">
        <f>TEXT(tbl_salesdata[[#This Row],[Order Date]],"dddd")</f>
        <v>Monday</v>
      </c>
      <c r="R1825" t="str">
        <f>IF(tbl_salesdata[[#This Row],[Weekdaynum]]&gt;5,"Yes","No")</f>
        <v>No</v>
      </c>
    </row>
    <row r="1826" spans="1:18" hidden="1" x14ac:dyDescent="0.35">
      <c r="A1826">
        <v>832180726</v>
      </c>
      <c r="B1826" s="3">
        <v>42635</v>
      </c>
      <c r="C1826" s="3">
        <v>42651</v>
      </c>
      <c r="D1826" t="s">
        <v>217</v>
      </c>
      <c r="E1826" t="s">
        <v>12</v>
      </c>
      <c r="F1826" t="s">
        <v>40</v>
      </c>
      <c r="G1826" t="s">
        <v>14</v>
      </c>
      <c r="H1826" t="s">
        <v>19</v>
      </c>
      <c r="I1826" s="9">
        <v>9625</v>
      </c>
      <c r="J1826" s="9">
        <v>651.21</v>
      </c>
      <c r="K1826" s="9">
        <v>524.96</v>
      </c>
      <c r="L1826" s="9">
        <f>tbl_salesdata[[#This Row],[Units Sold]]*tbl_salesdata[[#This Row],[Unit Cost]]</f>
        <v>5052740</v>
      </c>
      <c r="M1826" s="9">
        <f>tbl_salesdata[[#This Row],[Units Sold]]*tbl_salesdata[[#This Row],[Unit Price]]</f>
        <v>6267896.25</v>
      </c>
      <c r="N1826" s="9">
        <f>tbl_salesdata[[#This Row],[Total Sales]]-tbl_salesdata[[#This Row],[Total Cost]]</f>
        <v>1215156.25</v>
      </c>
      <c r="O1826">
        <f>tbl_salesdata[[#This Row],[Ship Date]]-tbl_salesdata[[#This Row],[Order Date]]</f>
        <v>16</v>
      </c>
      <c r="P1826">
        <f>WEEKDAY(tbl_salesdata[[#This Row],[Order Date]],2)</f>
        <v>4</v>
      </c>
      <c r="Q1826" t="str">
        <f>TEXT(tbl_salesdata[[#This Row],[Order Date]],"dddd")</f>
        <v>Thursday</v>
      </c>
      <c r="R1826" t="str">
        <f>IF(tbl_salesdata[[#This Row],[Weekdaynum]]&gt;5,"Yes","No")</f>
        <v>No</v>
      </c>
    </row>
    <row r="1827" spans="1:18" x14ac:dyDescent="0.35">
      <c r="A1827">
        <v>998012912</v>
      </c>
      <c r="B1827" s="3">
        <v>42014</v>
      </c>
      <c r="C1827" s="3">
        <v>42032</v>
      </c>
      <c r="D1827" t="s">
        <v>148</v>
      </c>
      <c r="E1827" t="s">
        <v>24</v>
      </c>
      <c r="F1827" t="s">
        <v>47</v>
      </c>
      <c r="G1827" t="s">
        <v>18</v>
      </c>
      <c r="H1827" t="s">
        <v>19</v>
      </c>
      <c r="I1827" s="9">
        <v>3054</v>
      </c>
      <c r="J1827" s="9">
        <v>421.89</v>
      </c>
      <c r="K1827" s="9">
        <v>364.69</v>
      </c>
      <c r="L1827" s="9">
        <f>tbl_salesdata[[#This Row],[Units Sold]]*tbl_salesdata[[#This Row],[Unit Cost]]</f>
        <v>1113763.26</v>
      </c>
      <c r="M1827" s="9">
        <f>tbl_salesdata[[#This Row],[Units Sold]]*tbl_salesdata[[#This Row],[Unit Price]]</f>
        <v>1288452.06</v>
      </c>
      <c r="N1827" s="9">
        <f>tbl_salesdata[[#This Row],[Total Sales]]-tbl_salesdata[[#This Row],[Total Cost]]</f>
        <v>174688.80000000005</v>
      </c>
      <c r="O1827">
        <f>tbl_salesdata[[#This Row],[Ship Date]]-tbl_salesdata[[#This Row],[Order Date]]</f>
        <v>18</v>
      </c>
      <c r="P1827">
        <f>WEEKDAY(tbl_salesdata[[#This Row],[Order Date]],2)</f>
        <v>6</v>
      </c>
      <c r="Q1827" t="str">
        <f>TEXT(tbl_salesdata[[#This Row],[Order Date]],"dddd")</f>
        <v>Saturday</v>
      </c>
      <c r="R1827" t="str">
        <f>IF(tbl_salesdata[[#This Row],[Weekdaynum]]&gt;5,"Yes","No")</f>
        <v>Yes</v>
      </c>
    </row>
    <row r="1828" spans="1:18" hidden="1" x14ac:dyDescent="0.35">
      <c r="A1828">
        <v>343482244</v>
      </c>
      <c r="B1828" s="3">
        <v>42737</v>
      </c>
      <c r="C1828" s="3">
        <v>42758</v>
      </c>
      <c r="D1828" t="s">
        <v>92</v>
      </c>
      <c r="E1828" t="s">
        <v>32</v>
      </c>
      <c r="F1828" t="s">
        <v>42</v>
      </c>
      <c r="G1828" t="s">
        <v>14</v>
      </c>
      <c r="H1828" t="s">
        <v>15</v>
      </c>
      <c r="I1828" s="9">
        <v>2884</v>
      </c>
      <c r="J1828" s="9">
        <v>437.2</v>
      </c>
      <c r="K1828" s="9">
        <v>263.33</v>
      </c>
      <c r="L1828" s="9">
        <f>tbl_salesdata[[#This Row],[Units Sold]]*tbl_salesdata[[#This Row],[Unit Cost]]</f>
        <v>759443.72</v>
      </c>
      <c r="M1828" s="9">
        <f>tbl_salesdata[[#This Row],[Units Sold]]*tbl_salesdata[[#This Row],[Unit Price]]</f>
        <v>1260884.8</v>
      </c>
      <c r="N1828" s="9">
        <f>tbl_salesdata[[#This Row],[Total Sales]]-tbl_salesdata[[#This Row],[Total Cost]]</f>
        <v>501441.08000000007</v>
      </c>
      <c r="O1828">
        <f>tbl_salesdata[[#This Row],[Ship Date]]-tbl_salesdata[[#This Row],[Order Date]]</f>
        <v>21</v>
      </c>
      <c r="P1828">
        <f>WEEKDAY(tbl_salesdata[[#This Row],[Order Date]],2)</f>
        <v>1</v>
      </c>
      <c r="Q1828" t="str">
        <f>TEXT(tbl_salesdata[[#This Row],[Order Date]],"dddd")</f>
        <v>Monday</v>
      </c>
      <c r="R1828" t="str">
        <f>IF(tbl_salesdata[[#This Row],[Weekdaynum]]&gt;5,"Yes","No")</f>
        <v>No</v>
      </c>
    </row>
    <row r="1829" spans="1:18" x14ac:dyDescent="0.35">
      <c r="A1829">
        <v>633198153</v>
      </c>
      <c r="B1829" s="3">
        <v>43757</v>
      </c>
      <c r="C1829" s="3">
        <v>43777</v>
      </c>
      <c r="D1829" t="s">
        <v>83</v>
      </c>
      <c r="E1829" t="s">
        <v>38</v>
      </c>
      <c r="F1829" t="s">
        <v>25</v>
      </c>
      <c r="G1829" t="s">
        <v>18</v>
      </c>
      <c r="H1829" t="s">
        <v>34</v>
      </c>
      <c r="I1829" s="9">
        <v>6260</v>
      </c>
      <c r="J1829" s="9">
        <v>205.7</v>
      </c>
      <c r="K1829" s="9">
        <v>117.11</v>
      </c>
      <c r="L1829" s="9">
        <f>tbl_salesdata[[#This Row],[Units Sold]]*tbl_salesdata[[#This Row],[Unit Cost]]</f>
        <v>733108.6</v>
      </c>
      <c r="M1829" s="9">
        <f>tbl_salesdata[[#This Row],[Units Sold]]*tbl_salesdata[[#This Row],[Unit Price]]</f>
        <v>1287682</v>
      </c>
      <c r="N1829" s="9">
        <f>tbl_salesdata[[#This Row],[Total Sales]]-tbl_salesdata[[#This Row],[Total Cost]]</f>
        <v>554573.4</v>
      </c>
      <c r="O1829">
        <f>tbl_salesdata[[#This Row],[Ship Date]]-tbl_salesdata[[#This Row],[Order Date]]</f>
        <v>20</v>
      </c>
      <c r="P1829">
        <f>WEEKDAY(tbl_salesdata[[#This Row],[Order Date]],2)</f>
        <v>6</v>
      </c>
      <c r="Q1829" t="str">
        <f>TEXT(tbl_salesdata[[#This Row],[Order Date]],"dddd")</f>
        <v>Saturday</v>
      </c>
      <c r="R1829" t="str">
        <f>IF(tbl_salesdata[[#This Row],[Weekdaynum]]&gt;5,"Yes","No")</f>
        <v>Yes</v>
      </c>
    </row>
    <row r="1830" spans="1:18" hidden="1" x14ac:dyDescent="0.35">
      <c r="A1830">
        <v>483915841</v>
      </c>
      <c r="B1830" s="3">
        <v>44791</v>
      </c>
      <c r="C1830" s="3">
        <v>44812</v>
      </c>
      <c r="D1830" t="s">
        <v>150</v>
      </c>
      <c r="E1830" t="s">
        <v>38</v>
      </c>
      <c r="F1830" t="s">
        <v>22</v>
      </c>
      <c r="G1830" t="s">
        <v>18</v>
      </c>
      <c r="H1830" t="s">
        <v>19</v>
      </c>
      <c r="I1830" s="9">
        <v>306</v>
      </c>
      <c r="J1830" s="9">
        <v>47.45</v>
      </c>
      <c r="K1830" s="9">
        <v>31.79</v>
      </c>
      <c r="L1830" s="9">
        <f>tbl_salesdata[[#This Row],[Units Sold]]*tbl_salesdata[[#This Row],[Unit Cost]]</f>
        <v>9727.74</v>
      </c>
      <c r="M1830" s="9">
        <f>tbl_salesdata[[#This Row],[Units Sold]]*tbl_salesdata[[#This Row],[Unit Price]]</f>
        <v>14519.7</v>
      </c>
      <c r="N1830" s="9">
        <f>tbl_salesdata[[#This Row],[Total Sales]]-tbl_salesdata[[#This Row],[Total Cost]]</f>
        <v>4791.9600000000009</v>
      </c>
      <c r="O1830">
        <f>tbl_salesdata[[#This Row],[Ship Date]]-tbl_salesdata[[#This Row],[Order Date]]</f>
        <v>21</v>
      </c>
      <c r="P1830">
        <f>WEEKDAY(tbl_salesdata[[#This Row],[Order Date]],2)</f>
        <v>4</v>
      </c>
      <c r="Q1830" t="str">
        <f>TEXT(tbl_salesdata[[#This Row],[Order Date]],"dddd")</f>
        <v>Thursday</v>
      </c>
      <c r="R1830" t="str">
        <f>IF(tbl_salesdata[[#This Row],[Weekdaynum]]&gt;5,"Yes","No")</f>
        <v>No</v>
      </c>
    </row>
    <row r="1831" spans="1:18" hidden="1" x14ac:dyDescent="0.35">
      <c r="A1831">
        <v>594280803</v>
      </c>
      <c r="B1831" s="3">
        <v>43105</v>
      </c>
      <c r="C1831" s="3">
        <v>43112</v>
      </c>
      <c r="D1831" t="s">
        <v>45</v>
      </c>
      <c r="E1831" t="s">
        <v>12</v>
      </c>
      <c r="F1831" t="s">
        <v>76</v>
      </c>
      <c r="G1831" t="s">
        <v>18</v>
      </c>
      <c r="H1831" t="s">
        <v>15</v>
      </c>
      <c r="I1831" s="9">
        <v>9751</v>
      </c>
      <c r="J1831" s="9">
        <v>668.27</v>
      </c>
      <c r="K1831" s="9">
        <v>502.54</v>
      </c>
      <c r="L1831" s="9">
        <f>tbl_salesdata[[#This Row],[Units Sold]]*tbl_salesdata[[#This Row],[Unit Cost]]</f>
        <v>4900267.54</v>
      </c>
      <c r="M1831" s="9">
        <f>tbl_salesdata[[#This Row],[Units Sold]]*tbl_salesdata[[#This Row],[Unit Price]]</f>
        <v>6516300.7699999996</v>
      </c>
      <c r="N1831" s="9">
        <f>tbl_salesdata[[#This Row],[Total Sales]]-tbl_salesdata[[#This Row],[Total Cost]]</f>
        <v>1616033.2299999995</v>
      </c>
      <c r="O1831">
        <f>tbl_salesdata[[#This Row],[Ship Date]]-tbl_salesdata[[#This Row],[Order Date]]</f>
        <v>7</v>
      </c>
      <c r="P1831">
        <f>WEEKDAY(tbl_salesdata[[#This Row],[Order Date]],2)</f>
        <v>5</v>
      </c>
      <c r="Q1831" t="str">
        <f>TEXT(tbl_salesdata[[#This Row],[Order Date]],"dddd")</f>
        <v>Friday</v>
      </c>
      <c r="R1831" t="str">
        <f>IF(tbl_salesdata[[#This Row],[Weekdaynum]]&gt;5,"Yes","No")</f>
        <v>No</v>
      </c>
    </row>
    <row r="1832" spans="1:18" hidden="1" x14ac:dyDescent="0.35">
      <c r="A1832">
        <v>947622144</v>
      </c>
      <c r="B1832" s="3">
        <v>43684</v>
      </c>
      <c r="C1832" s="3">
        <v>43702</v>
      </c>
      <c r="D1832" t="s">
        <v>132</v>
      </c>
      <c r="E1832" t="s">
        <v>38</v>
      </c>
      <c r="F1832" t="s">
        <v>30</v>
      </c>
      <c r="G1832" t="s">
        <v>14</v>
      </c>
      <c r="H1832" t="s">
        <v>34</v>
      </c>
      <c r="I1832" s="9">
        <v>1305</v>
      </c>
      <c r="J1832" s="9">
        <v>81.73</v>
      </c>
      <c r="K1832" s="9">
        <v>56.67</v>
      </c>
      <c r="L1832" s="9">
        <f>tbl_salesdata[[#This Row],[Units Sold]]*tbl_salesdata[[#This Row],[Unit Cost]]</f>
        <v>73954.350000000006</v>
      </c>
      <c r="M1832" s="9">
        <f>tbl_salesdata[[#This Row],[Units Sold]]*tbl_salesdata[[#This Row],[Unit Price]]</f>
        <v>106657.65000000001</v>
      </c>
      <c r="N1832" s="9">
        <f>tbl_salesdata[[#This Row],[Total Sales]]-tbl_salesdata[[#This Row],[Total Cost]]</f>
        <v>32703.300000000003</v>
      </c>
      <c r="O1832">
        <f>tbl_salesdata[[#This Row],[Ship Date]]-tbl_salesdata[[#This Row],[Order Date]]</f>
        <v>18</v>
      </c>
      <c r="P1832">
        <f>WEEKDAY(tbl_salesdata[[#This Row],[Order Date]],2)</f>
        <v>3</v>
      </c>
      <c r="Q1832" t="str">
        <f>TEXT(tbl_salesdata[[#This Row],[Order Date]],"dddd")</f>
        <v>Wednesday</v>
      </c>
      <c r="R1832" t="str">
        <f>IF(tbl_salesdata[[#This Row],[Weekdaynum]]&gt;5,"Yes","No")</f>
        <v>No</v>
      </c>
    </row>
    <row r="1833" spans="1:18" hidden="1" x14ac:dyDescent="0.35">
      <c r="A1833">
        <v>781488692</v>
      </c>
      <c r="B1833" s="3">
        <v>44658</v>
      </c>
      <c r="C1833" s="3">
        <v>44665</v>
      </c>
      <c r="D1833" t="s">
        <v>52</v>
      </c>
      <c r="E1833" t="s">
        <v>12</v>
      </c>
      <c r="F1833" t="s">
        <v>76</v>
      </c>
      <c r="G1833" t="s">
        <v>14</v>
      </c>
      <c r="H1833" t="s">
        <v>15</v>
      </c>
      <c r="I1833" s="9">
        <v>8725</v>
      </c>
      <c r="J1833" s="9">
        <v>668.27</v>
      </c>
      <c r="K1833" s="9">
        <v>502.54</v>
      </c>
      <c r="L1833" s="9">
        <f>tbl_salesdata[[#This Row],[Units Sold]]*tbl_salesdata[[#This Row],[Unit Cost]]</f>
        <v>4384661.5</v>
      </c>
      <c r="M1833" s="9">
        <f>tbl_salesdata[[#This Row],[Units Sold]]*tbl_salesdata[[#This Row],[Unit Price]]</f>
        <v>5830655.75</v>
      </c>
      <c r="N1833" s="9">
        <f>tbl_salesdata[[#This Row],[Total Sales]]-tbl_salesdata[[#This Row],[Total Cost]]</f>
        <v>1445994.25</v>
      </c>
      <c r="O1833">
        <f>tbl_salesdata[[#This Row],[Ship Date]]-tbl_salesdata[[#This Row],[Order Date]]</f>
        <v>7</v>
      </c>
      <c r="P1833">
        <f>WEEKDAY(tbl_salesdata[[#This Row],[Order Date]],2)</f>
        <v>4</v>
      </c>
      <c r="Q1833" t="str">
        <f>TEXT(tbl_salesdata[[#This Row],[Order Date]],"dddd")</f>
        <v>Thursday</v>
      </c>
      <c r="R1833" t="str">
        <f>IF(tbl_salesdata[[#This Row],[Weekdaynum]]&gt;5,"Yes","No")</f>
        <v>No</v>
      </c>
    </row>
    <row r="1834" spans="1:18" hidden="1" x14ac:dyDescent="0.35">
      <c r="A1834">
        <v>753741776</v>
      </c>
      <c r="B1834" s="3">
        <v>43657</v>
      </c>
      <c r="C1834" s="3">
        <v>43667</v>
      </c>
      <c r="D1834" t="s">
        <v>170</v>
      </c>
      <c r="E1834" t="s">
        <v>12</v>
      </c>
      <c r="F1834" t="s">
        <v>68</v>
      </c>
      <c r="G1834" t="s">
        <v>18</v>
      </c>
      <c r="H1834" t="s">
        <v>19</v>
      </c>
      <c r="I1834" s="9">
        <v>7796</v>
      </c>
      <c r="J1834" s="9">
        <v>154.06</v>
      </c>
      <c r="K1834" s="9">
        <v>90.93</v>
      </c>
      <c r="L1834" s="9">
        <f>tbl_salesdata[[#This Row],[Units Sold]]*tbl_salesdata[[#This Row],[Unit Cost]]</f>
        <v>708890.28</v>
      </c>
      <c r="M1834" s="9">
        <f>tbl_salesdata[[#This Row],[Units Sold]]*tbl_salesdata[[#This Row],[Unit Price]]</f>
        <v>1201051.76</v>
      </c>
      <c r="N1834" s="9">
        <f>tbl_salesdata[[#This Row],[Total Sales]]-tbl_salesdata[[#This Row],[Total Cost]]</f>
        <v>492161.48</v>
      </c>
      <c r="O1834">
        <f>tbl_salesdata[[#This Row],[Ship Date]]-tbl_salesdata[[#This Row],[Order Date]]</f>
        <v>10</v>
      </c>
      <c r="P1834">
        <f>WEEKDAY(tbl_salesdata[[#This Row],[Order Date]],2)</f>
        <v>4</v>
      </c>
      <c r="Q1834" t="str">
        <f>TEXT(tbl_salesdata[[#This Row],[Order Date]],"dddd")</f>
        <v>Thursday</v>
      </c>
      <c r="R1834" t="str">
        <f>IF(tbl_salesdata[[#This Row],[Weekdaynum]]&gt;5,"Yes","No")</f>
        <v>No</v>
      </c>
    </row>
    <row r="1835" spans="1:18" hidden="1" x14ac:dyDescent="0.35">
      <c r="A1835">
        <v>692555224</v>
      </c>
      <c r="B1835" s="3">
        <v>42013</v>
      </c>
      <c r="C1835" s="3">
        <v>42020</v>
      </c>
      <c r="D1835" t="s">
        <v>20</v>
      </c>
      <c r="E1835" t="s">
        <v>21</v>
      </c>
      <c r="F1835" t="s">
        <v>47</v>
      </c>
      <c r="G1835" t="s">
        <v>14</v>
      </c>
      <c r="H1835" t="s">
        <v>15</v>
      </c>
      <c r="I1835" s="9">
        <v>1336</v>
      </c>
      <c r="J1835" s="9">
        <v>421.89</v>
      </c>
      <c r="K1835" s="9">
        <v>364.69</v>
      </c>
      <c r="L1835" s="9">
        <f>tbl_salesdata[[#This Row],[Units Sold]]*tbl_salesdata[[#This Row],[Unit Cost]]</f>
        <v>487225.84</v>
      </c>
      <c r="M1835" s="9">
        <f>tbl_salesdata[[#This Row],[Units Sold]]*tbl_salesdata[[#This Row],[Unit Price]]</f>
        <v>563645.04</v>
      </c>
      <c r="N1835" s="9">
        <f>tbl_salesdata[[#This Row],[Total Sales]]-tbl_salesdata[[#This Row],[Total Cost]]</f>
        <v>76419.200000000012</v>
      </c>
      <c r="O1835">
        <f>tbl_salesdata[[#This Row],[Ship Date]]-tbl_salesdata[[#This Row],[Order Date]]</f>
        <v>7</v>
      </c>
      <c r="P1835">
        <f>WEEKDAY(tbl_salesdata[[#This Row],[Order Date]],2)</f>
        <v>5</v>
      </c>
      <c r="Q1835" t="str">
        <f>TEXT(tbl_salesdata[[#This Row],[Order Date]],"dddd")</f>
        <v>Friday</v>
      </c>
      <c r="R1835" t="str">
        <f>IF(tbl_salesdata[[#This Row],[Weekdaynum]]&gt;5,"Yes","No")</f>
        <v>No</v>
      </c>
    </row>
    <row r="1836" spans="1:18" hidden="1" x14ac:dyDescent="0.35">
      <c r="A1836">
        <v>946415364</v>
      </c>
      <c r="B1836" s="3">
        <v>42022</v>
      </c>
      <c r="C1836" s="3">
        <v>42035</v>
      </c>
      <c r="D1836" t="s">
        <v>108</v>
      </c>
      <c r="E1836" t="s">
        <v>12</v>
      </c>
      <c r="F1836" t="s">
        <v>30</v>
      </c>
      <c r="G1836" t="s">
        <v>14</v>
      </c>
      <c r="H1836" t="s">
        <v>15</v>
      </c>
      <c r="I1836" s="9">
        <v>4193</v>
      </c>
      <c r="J1836" s="9">
        <v>81.73</v>
      </c>
      <c r="K1836" s="9">
        <v>56.67</v>
      </c>
      <c r="L1836" s="9">
        <f>tbl_salesdata[[#This Row],[Units Sold]]*tbl_salesdata[[#This Row],[Unit Cost]]</f>
        <v>237617.31</v>
      </c>
      <c r="M1836" s="9">
        <f>tbl_salesdata[[#This Row],[Units Sold]]*tbl_salesdata[[#This Row],[Unit Price]]</f>
        <v>342693.89</v>
      </c>
      <c r="N1836" s="9">
        <f>tbl_salesdata[[#This Row],[Total Sales]]-tbl_salesdata[[#This Row],[Total Cost]]</f>
        <v>105076.58000000002</v>
      </c>
      <c r="O1836">
        <f>tbl_salesdata[[#This Row],[Ship Date]]-tbl_salesdata[[#This Row],[Order Date]]</f>
        <v>13</v>
      </c>
      <c r="P1836">
        <f>WEEKDAY(tbl_salesdata[[#This Row],[Order Date]],2)</f>
        <v>7</v>
      </c>
      <c r="Q1836" t="str">
        <f>TEXT(tbl_salesdata[[#This Row],[Order Date]],"dddd")</f>
        <v>Sunday</v>
      </c>
      <c r="R1836" t="str">
        <f>IF(tbl_salesdata[[#This Row],[Weekdaynum]]&gt;5,"Yes","No")</f>
        <v>Yes</v>
      </c>
    </row>
    <row r="1837" spans="1:18" hidden="1" x14ac:dyDescent="0.35">
      <c r="A1837">
        <v>134121024</v>
      </c>
      <c r="B1837" s="3">
        <v>44255</v>
      </c>
      <c r="C1837" s="3">
        <v>44269</v>
      </c>
      <c r="D1837" t="s">
        <v>55</v>
      </c>
      <c r="E1837" t="s">
        <v>21</v>
      </c>
      <c r="F1837" t="s">
        <v>68</v>
      </c>
      <c r="G1837" t="s">
        <v>14</v>
      </c>
      <c r="H1837" t="s">
        <v>26</v>
      </c>
      <c r="I1837" s="9">
        <v>8246</v>
      </c>
      <c r="J1837" s="9">
        <v>154.06</v>
      </c>
      <c r="K1837" s="9">
        <v>90.93</v>
      </c>
      <c r="L1837" s="9">
        <f>tbl_salesdata[[#This Row],[Units Sold]]*tbl_salesdata[[#This Row],[Unit Cost]]</f>
        <v>749808.78</v>
      </c>
      <c r="M1837" s="9">
        <f>tbl_salesdata[[#This Row],[Units Sold]]*tbl_salesdata[[#This Row],[Unit Price]]</f>
        <v>1270378.76</v>
      </c>
      <c r="N1837" s="9">
        <f>tbl_salesdata[[#This Row],[Total Sales]]-tbl_salesdata[[#This Row],[Total Cost]]</f>
        <v>520569.98</v>
      </c>
      <c r="O1837">
        <f>tbl_salesdata[[#This Row],[Ship Date]]-tbl_salesdata[[#This Row],[Order Date]]</f>
        <v>14</v>
      </c>
      <c r="P1837">
        <f>WEEKDAY(tbl_salesdata[[#This Row],[Order Date]],2)</f>
        <v>7</v>
      </c>
      <c r="Q1837" t="str">
        <f>TEXT(tbl_salesdata[[#This Row],[Order Date]],"dddd")</f>
        <v>Sunday</v>
      </c>
      <c r="R1837" t="str">
        <f>IF(tbl_salesdata[[#This Row],[Weekdaynum]]&gt;5,"Yes","No")</f>
        <v>Yes</v>
      </c>
    </row>
    <row r="1838" spans="1:18" x14ac:dyDescent="0.35">
      <c r="A1838">
        <v>557239282</v>
      </c>
      <c r="B1838" s="3">
        <v>44450</v>
      </c>
      <c r="C1838" s="3">
        <v>44464</v>
      </c>
      <c r="D1838" t="s">
        <v>220</v>
      </c>
      <c r="E1838" t="s">
        <v>29</v>
      </c>
      <c r="F1838" t="s">
        <v>68</v>
      </c>
      <c r="G1838" t="s">
        <v>18</v>
      </c>
      <c r="H1838" t="s">
        <v>15</v>
      </c>
      <c r="I1838" s="9">
        <v>8341</v>
      </c>
      <c r="J1838" s="9">
        <v>154.06</v>
      </c>
      <c r="K1838" s="9">
        <v>90.93</v>
      </c>
      <c r="L1838" s="9">
        <f>tbl_salesdata[[#This Row],[Units Sold]]*tbl_salesdata[[#This Row],[Unit Cost]]</f>
        <v>758447.13</v>
      </c>
      <c r="M1838" s="9">
        <f>tbl_salesdata[[#This Row],[Units Sold]]*tbl_salesdata[[#This Row],[Unit Price]]</f>
        <v>1285014.46</v>
      </c>
      <c r="N1838" s="9">
        <f>tbl_salesdata[[#This Row],[Total Sales]]-tbl_salesdata[[#This Row],[Total Cost]]</f>
        <v>526567.32999999996</v>
      </c>
      <c r="O1838">
        <f>tbl_salesdata[[#This Row],[Ship Date]]-tbl_salesdata[[#This Row],[Order Date]]</f>
        <v>14</v>
      </c>
      <c r="P1838">
        <f>WEEKDAY(tbl_salesdata[[#This Row],[Order Date]],2)</f>
        <v>6</v>
      </c>
      <c r="Q1838" t="str">
        <f>TEXT(tbl_salesdata[[#This Row],[Order Date]],"dddd")</f>
        <v>Saturday</v>
      </c>
      <c r="R1838" t="str">
        <f>IF(tbl_salesdata[[#This Row],[Weekdaynum]]&gt;5,"Yes","No")</f>
        <v>Yes</v>
      </c>
    </row>
    <row r="1839" spans="1:18" hidden="1" x14ac:dyDescent="0.35">
      <c r="A1839">
        <v>937826716</v>
      </c>
      <c r="B1839" s="3">
        <v>43731</v>
      </c>
      <c r="C1839" s="3">
        <v>43743</v>
      </c>
      <c r="D1839" t="s">
        <v>171</v>
      </c>
      <c r="E1839" t="s">
        <v>12</v>
      </c>
      <c r="F1839" t="s">
        <v>22</v>
      </c>
      <c r="G1839" t="s">
        <v>14</v>
      </c>
      <c r="H1839" t="s">
        <v>15</v>
      </c>
      <c r="I1839" s="9">
        <v>2621</v>
      </c>
      <c r="J1839" s="9">
        <v>47.45</v>
      </c>
      <c r="K1839" s="9">
        <v>31.79</v>
      </c>
      <c r="L1839" s="9">
        <f>tbl_salesdata[[#This Row],[Units Sold]]*tbl_salesdata[[#This Row],[Unit Cost]]</f>
        <v>83321.59</v>
      </c>
      <c r="M1839" s="9">
        <f>tbl_salesdata[[#This Row],[Units Sold]]*tbl_salesdata[[#This Row],[Unit Price]]</f>
        <v>124366.45000000001</v>
      </c>
      <c r="N1839" s="9">
        <f>tbl_salesdata[[#This Row],[Total Sales]]-tbl_salesdata[[#This Row],[Total Cost]]</f>
        <v>41044.860000000015</v>
      </c>
      <c r="O1839">
        <f>tbl_salesdata[[#This Row],[Ship Date]]-tbl_salesdata[[#This Row],[Order Date]]</f>
        <v>12</v>
      </c>
      <c r="P1839">
        <f>WEEKDAY(tbl_salesdata[[#This Row],[Order Date]],2)</f>
        <v>1</v>
      </c>
      <c r="Q1839" t="str">
        <f>TEXT(tbl_salesdata[[#This Row],[Order Date]],"dddd")</f>
        <v>Monday</v>
      </c>
      <c r="R1839" t="str">
        <f>IF(tbl_salesdata[[#This Row],[Weekdaynum]]&gt;5,"Yes","No")</f>
        <v>No</v>
      </c>
    </row>
    <row r="1840" spans="1:18" hidden="1" x14ac:dyDescent="0.35">
      <c r="A1840">
        <v>592986905</v>
      </c>
      <c r="B1840" s="3">
        <v>43489</v>
      </c>
      <c r="C1840" s="3">
        <v>43494</v>
      </c>
      <c r="D1840" t="s">
        <v>69</v>
      </c>
      <c r="E1840" t="s">
        <v>38</v>
      </c>
      <c r="F1840" t="s">
        <v>40</v>
      </c>
      <c r="G1840" t="s">
        <v>14</v>
      </c>
      <c r="H1840" t="s">
        <v>15</v>
      </c>
      <c r="I1840" s="9">
        <v>6858</v>
      </c>
      <c r="J1840" s="9">
        <v>651.21</v>
      </c>
      <c r="K1840" s="9">
        <v>524.96</v>
      </c>
      <c r="L1840" s="9">
        <f>tbl_salesdata[[#This Row],[Units Sold]]*tbl_salesdata[[#This Row],[Unit Cost]]</f>
        <v>3600175.68</v>
      </c>
      <c r="M1840" s="9">
        <f>tbl_salesdata[[#This Row],[Units Sold]]*tbl_salesdata[[#This Row],[Unit Price]]</f>
        <v>4465998.1800000006</v>
      </c>
      <c r="N1840" s="9">
        <f>tbl_salesdata[[#This Row],[Total Sales]]-tbl_salesdata[[#This Row],[Total Cost]]</f>
        <v>865822.50000000047</v>
      </c>
      <c r="O1840">
        <f>tbl_salesdata[[#This Row],[Ship Date]]-tbl_salesdata[[#This Row],[Order Date]]</f>
        <v>5</v>
      </c>
      <c r="P1840">
        <f>WEEKDAY(tbl_salesdata[[#This Row],[Order Date]],2)</f>
        <v>4</v>
      </c>
      <c r="Q1840" t="str">
        <f>TEXT(tbl_salesdata[[#This Row],[Order Date]],"dddd")</f>
        <v>Thursday</v>
      </c>
      <c r="R1840" t="str">
        <f>IF(tbl_salesdata[[#This Row],[Weekdaynum]]&gt;5,"Yes","No")</f>
        <v>No</v>
      </c>
    </row>
    <row r="1841" spans="1:18" hidden="1" x14ac:dyDescent="0.35">
      <c r="A1841">
        <v>660312926</v>
      </c>
      <c r="B1841" s="3">
        <v>42722</v>
      </c>
      <c r="C1841" s="3">
        <v>42740</v>
      </c>
      <c r="D1841" t="s">
        <v>55</v>
      </c>
      <c r="E1841" t="s">
        <v>21</v>
      </c>
      <c r="F1841" t="s">
        <v>33</v>
      </c>
      <c r="G1841" t="s">
        <v>18</v>
      </c>
      <c r="H1841" t="s">
        <v>19</v>
      </c>
      <c r="I1841" s="9">
        <v>123</v>
      </c>
      <c r="J1841" s="9">
        <v>109.28</v>
      </c>
      <c r="K1841" s="9">
        <v>35.840000000000003</v>
      </c>
      <c r="L1841" s="9">
        <f>tbl_salesdata[[#This Row],[Units Sold]]*tbl_salesdata[[#This Row],[Unit Cost]]</f>
        <v>4408.3200000000006</v>
      </c>
      <c r="M1841" s="9">
        <f>tbl_salesdata[[#This Row],[Units Sold]]*tbl_salesdata[[#This Row],[Unit Price]]</f>
        <v>13441.44</v>
      </c>
      <c r="N1841" s="9">
        <f>tbl_salesdata[[#This Row],[Total Sales]]-tbl_salesdata[[#This Row],[Total Cost]]</f>
        <v>9033.119999999999</v>
      </c>
      <c r="O1841">
        <f>tbl_salesdata[[#This Row],[Ship Date]]-tbl_salesdata[[#This Row],[Order Date]]</f>
        <v>18</v>
      </c>
      <c r="P1841">
        <f>WEEKDAY(tbl_salesdata[[#This Row],[Order Date]],2)</f>
        <v>7</v>
      </c>
      <c r="Q1841" t="str">
        <f>TEXT(tbl_salesdata[[#This Row],[Order Date]],"dddd")</f>
        <v>Sunday</v>
      </c>
      <c r="R1841" t="str">
        <f>IF(tbl_salesdata[[#This Row],[Weekdaynum]]&gt;5,"Yes","No")</f>
        <v>Yes</v>
      </c>
    </row>
    <row r="1842" spans="1:18" hidden="1" x14ac:dyDescent="0.35">
      <c r="A1842">
        <v>560166108</v>
      </c>
      <c r="B1842" s="3">
        <v>43527</v>
      </c>
      <c r="C1842" s="3">
        <v>43539</v>
      </c>
      <c r="D1842" t="s">
        <v>126</v>
      </c>
      <c r="E1842" t="s">
        <v>24</v>
      </c>
      <c r="F1842" t="s">
        <v>22</v>
      </c>
      <c r="G1842" t="s">
        <v>14</v>
      </c>
      <c r="H1842" t="s">
        <v>34</v>
      </c>
      <c r="I1842" s="9">
        <v>4454</v>
      </c>
      <c r="J1842" s="9">
        <v>47.45</v>
      </c>
      <c r="K1842" s="9">
        <v>31.79</v>
      </c>
      <c r="L1842" s="9">
        <f>tbl_salesdata[[#This Row],[Units Sold]]*tbl_salesdata[[#This Row],[Unit Cost]]</f>
        <v>141592.66</v>
      </c>
      <c r="M1842" s="9">
        <f>tbl_salesdata[[#This Row],[Units Sold]]*tbl_salesdata[[#This Row],[Unit Price]]</f>
        <v>211342.30000000002</v>
      </c>
      <c r="N1842" s="9">
        <f>tbl_salesdata[[#This Row],[Total Sales]]-tbl_salesdata[[#This Row],[Total Cost]]</f>
        <v>69749.640000000014</v>
      </c>
      <c r="O1842">
        <f>tbl_salesdata[[#This Row],[Ship Date]]-tbl_salesdata[[#This Row],[Order Date]]</f>
        <v>12</v>
      </c>
      <c r="P1842">
        <f>WEEKDAY(tbl_salesdata[[#This Row],[Order Date]],2)</f>
        <v>7</v>
      </c>
      <c r="Q1842" t="str">
        <f>TEXT(tbl_salesdata[[#This Row],[Order Date]],"dddd")</f>
        <v>Sunday</v>
      </c>
      <c r="R1842" t="str">
        <f>IF(tbl_salesdata[[#This Row],[Weekdaynum]]&gt;5,"Yes","No")</f>
        <v>Yes</v>
      </c>
    </row>
    <row r="1843" spans="1:18" hidden="1" x14ac:dyDescent="0.35">
      <c r="A1843">
        <v>683220279</v>
      </c>
      <c r="B1843" s="3">
        <v>42732</v>
      </c>
      <c r="C1843" s="3">
        <v>42738</v>
      </c>
      <c r="D1843" t="s">
        <v>151</v>
      </c>
      <c r="E1843" t="s">
        <v>32</v>
      </c>
      <c r="F1843" t="s">
        <v>25</v>
      </c>
      <c r="G1843" t="s">
        <v>18</v>
      </c>
      <c r="H1843" t="s">
        <v>26</v>
      </c>
      <c r="I1843" s="9">
        <v>8918</v>
      </c>
      <c r="J1843" s="9">
        <v>205.7</v>
      </c>
      <c r="K1843" s="9">
        <v>117.11</v>
      </c>
      <c r="L1843" s="9">
        <f>tbl_salesdata[[#This Row],[Units Sold]]*tbl_salesdata[[#This Row],[Unit Cost]]</f>
        <v>1044386.98</v>
      </c>
      <c r="M1843" s="9">
        <f>tbl_salesdata[[#This Row],[Units Sold]]*tbl_salesdata[[#This Row],[Unit Price]]</f>
        <v>1834432.5999999999</v>
      </c>
      <c r="N1843" s="9">
        <f>tbl_salesdata[[#This Row],[Total Sales]]-tbl_salesdata[[#This Row],[Total Cost]]</f>
        <v>790045.61999999988</v>
      </c>
      <c r="O1843">
        <f>tbl_salesdata[[#This Row],[Ship Date]]-tbl_salesdata[[#This Row],[Order Date]]</f>
        <v>6</v>
      </c>
      <c r="P1843">
        <f>WEEKDAY(tbl_salesdata[[#This Row],[Order Date]],2)</f>
        <v>3</v>
      </c>
      <c r="Q1843" t="str">
        <f>TEXT(tbl_salesdata[[#This Row],[Order Date]],"dddd")</f>
        <v>Wednesday</v>
      </c>
      <c r="R1843" t="str">
        <f>IF(tbl_salesdata[[#This Row],[Weekdaynum]]&gt;5,"Yes","No")</f>
        <v>No</v>
      </c>
    </row>
    <row r="1844" spans="1:18" hidden="1" x14ac:dyDescent="0.35">
      <c r="A1844">
        <v>140461766</v>
      </c>
      <c r="B1844" s="3">
        <v>43289</v>
      </c>
      <c r="C1844" s="3">
        <v>43305</v>
      </c>
      <c r="D1844" t="s">
        <v>100</v>
      </c>
      <c r="E1844" t="s">
        <v>21</v>
      </c>
      <c r="F1844" t="s">
        <v>42</v>
      </c>
      <c r="G1844" t="s">
        <v>14</v>
      </c>
      <c r="H1844" t="s">
        <v>19</v>
      </c>
      <c r="I1844" s="9">
        <v>4613</v>
      </c>
      <c r="J1844" s="9">
        <v>437.2</v>
      </c>
      <c r="K1844" s="9">
        <v>263.33</v>
      </c>
      <c r="L1844" s="9">
        <f>tbl_salesdata[[#This Row],[Units Sold]]*tbl_salesdata[[#This Row],[Unit Cost]]</f>
        <v>1214741.29</v>
      </c>
      <c r="M1844" s="9">
        <f>tbl_salesdata[[#This Row],[Units Sold]]*tbl_salesdata[[#This Row],[Unit Price]]</f>
        <v>2016803.5999999999</v>
      </c>
      <c r="N1844" s="9">
        <f>tbl_salesdata[[#This Row],[Total Sales]]-tbl_salesdata[[#This Row],[Total Cost]]</f>
        <v>802062.30999999982</v>
      </c>
      <c r="O1844">
        <f>tbl_salesdata[[#This Row],[Ship Date]]-tbl_salesdata[[#This Row],[Order Date]]</f>
        <v>16</v>
      </c>
      <c r="P1844">
        <f>WEEKDAY(tbl_salesdata[[#This Row],[Order Date]],2)</f>
        <v>7</v>
      </c>
      <c r="Q1844" t="str">
        <f>TEXT(tbl_salesdata[[#This Row],[Order Date]],"dddd")</f>
        <v>Sunday</v>
      </c>
      <c r="R1844" t="str">
        <f>IF(tbl_salesdata[[#This Row],[Weekdaynum]]&gt;5,"Yes","No")</f>
        <v>Yes</v>
      </c>
    </row>
    <row r="1845" spans="1:18" x14ac:dyDescent="0.35">
      <c r="A1845">
        <v>763961207</v>
      </c>
      <c r="B1845" s="3">
        <v>43855</v>
      </c>
      <c r="C1845" s="3">
        <v>43869</v>
      </c>
      <c r="D1845" t="s">
        <v>146</v>
      </c>
      <c r="E1845" t="s">
        <v>29</v>
      </c>
      <c r="F1845" t="s">
        <v>40</v>
      </c>
      <c r="G1845" t="s">
        <v>18</v>
      </c>
      <c r="H1845" t="s">
        <v>15</v>
      </c>
      <c r="I1845" s="9">
        <v>1953</v>
      </c>
      <c r="J1845" s="9">
        <v>651.21</v>
      </c>
      <c r="K1845" s="9">
        <v>524.96</v>
      </c>
      <c r="L1845" s="9">
        <f>tbl_salesdata[[#This Row],[Units Sold]]*tbl_salesdata[[#This Row],[Unit Cost]]</f>
        <v>1025246.8800000001</v>
      </c>
      <c r="M1845" s="9">
        <f>tbl_salesdata[[#This Row],[Units Sold]]*tbl_salesdata[[#This Row],[Unit Price]]</f>
        <v>1271813.1300000001</v>
      </c>
      <c r="N1845" s="9">
        <f>tbl_salesdata[[#This Row],[Total Sales]]-tbl_salesdata[[#This Row],[Total Cost]]</f>
        <v>246566.25</v>
      </c>
      <c r="O1845">
        <f>tbl_salesdata[[#This Row],[Ship Date]]-tbl_salesdata[[#This Row],[Order Date]]</f>
        <v>14</v>
      </c>
      <c r="P1845">
        <f>WEEKDAY(tbl_salesdata[[#This Row],[Order Date]],2)</f>
        <v>6</v>
      </c>
      <c r="Q1845" t="str">
        <f>TEXT(tbl_salesdata[[#This Row],[Order Date]],"dddd")</f>
        <v>Saturday</v>
      </c>
      <c r="R1845" t="str">
        <f>IF(tbl_salesdata[[#This Row],[Weekdaynum]]&gt;5,"Yes","No")</f>
        <v>Yes</v>
      </c>
    </row>
    <row r="1846" spans="1:18" hidden="1" x14ac:dyDescent="0.35">
      <c r="A1846">
        <v>603014504</v>
      </c>
      <c r="B1846" s="3">
        <v>42396</v>
      </c>
      <c r="C1846" s="3">
        <v>42417</v>
      </c>
      <c r="D1846" t="s">
        <v>155</v>
      </c>
      <c r="E1846" t="s">
        <v>12</v>
      </c>
      <c r="F1846" t="s">
        <v>47</v>
      </c>
      <c r="G1846" t="s">
        <v>14</v>
      </c>
      <c r="H1846" t="s">
        <v>15</v>
      </c>
      <c r="I1846" s="9">
        <v>4247</v>
      </c>
      <c r="J1846" s="9">
        <v>421.89</v>
      </c>
      <c r="K1846" s="9">
        <v>364.69</v>
      </c>
      <c r="L1846" s="9">
        <f>tbl_salesdata[[#This Row],[Units Sold]]*tbl_salesdata[[#This Row],[Unit Cost]]</f>
        <v>1548838.43</v>
      </c>
      <c r="M1846" s="9">
        <f>tbl_salesdata[[#This Row],[Units Sold]]*tbl_salesdata[[#This Row],[Unit Price]]</f>
        <v>1791766.8299999998</v>
      </c>
      <c r="N1846" s="9">
        <f>tbl_salesdata[[#This Row],[Total Sales]]-tbl_salesdata[[#This Row],[Total Cost]]</f>
        <v>242928.39999999991</v>
      </c>
      <c r="O1846">
        <f>tbl_salesdata[[#This Row],[Ship Date]]-tbl_salesdata[[#This Row],[Order Date]]</f>
        <v>21</v>
      </c>
      <c r="P1846">
        <f>WEEKDAY(tbl_salesdata[[#This Row],[Order Date]],2)</f>
        <v>3</v>
      </c>
      <c r="Q1846" t="str">
        <f>TEXT(tbl_salesdata[[#This Row],[Order Date]],"dddd")</f>
        <v>Wednesday</v>
      </c>
      <c r="R1846" t="str">
        <f>IF(tbl_salesdata[[#This Row],[Weekdaynum]]&gt;5,"Yes","No")</f>
        <v>No</v>
      </c>
    </row>
    <row r="1847" spans="1:18" hidden="1" x14ac:dyDescent="0.35">
      <c r="A1847">
        <v>181860911</v>
      </c>
      <c r="B1847" s="3">
        <v>42563</v>
      </c>
      <c r="C1847" s="3">
        <v>42576</v>
      </c>
      <c r="D1847" t="s">
        <v>74</v>
      </c>
      <c r="E1847" t="s">
        <v>38</v>
      </c>
      <c r="F1847" t="s">
        <v>68</v>
      </c>
      <c r="G1847" t="s">
        <v>14</v>
      </c>
      <c r="H1847" t="s">
        <v>34</v>
      </c>
      <c r="I1847" s="9">
        <v>5540</v>
      </c>
      <c r="J1847" s="9">
        <v>154.06</v>
      </c>
      <c r="K1847" s="9">
        <v>90.93</v>
      </c>
      <c r="L1847" s="9">
        <f>tbl_salesdata[[#This Row],[Units Sold]]*tbl_salesdata[[#This Row],[Unit Cost]]</f>
        <v>503752.2</v>
      </c>
      <c r="M1847" s="9">
        <f>tbl_salesdata[[#This Row],[Units Sold]]*tbl_salesdata[[#This Row],[Unit Price]]</f>
        <v>853492.4</v>
      </c>
      <c r="N1847" s="9">
        <f>tbl_salesdata[[#This Row],[Total Sales]]-tbl_salesdata[[#This Row],[Total Cost]]</f>
        <v>349740.2</v>
      </c>
      <c r="O1847">
        <f>tbl_salesdata[[#This Row],[Ship Date]]-tbl_salesdata[[#This Row],[Order Date]]</f>
        <v>13</v>
      </c>
      <c r="P1847">
        <f>WEEKDAY(tbl_salesdata[[#This Row],[Order Date]],2)</f>
        <v>2</v>
      </c>
      <c r="Q1847" t="str">
        <f>TEXT(tbl_salesdata[[#This Row],[Order Date]],"dddd")</f>
        <v>Tuesday</v>
      </c>
      <c r="R1847" t="str">
        <f>IF(tbl_salesdata[[#This Row],[Weekdaynum]]&gt;5,"Yes","No")</f>
        <v>No</v>
      </c>
    </row>
    <row r="1848" spans="1:18" x14ac:dyDescent="0.35">
      <c r="A1848">
        <v>765991961</v>
      </c>
      <c r="B1848" s="3">
        <v>43421</v>
      </c>
      <c r="C1848" s="3">
        <v>43428</v>
      </c>
      <c r="D1848" t="s">
        <v>208</v>
      </c>
      <c r="E1848" t="s">
        <v>12</v>
      </c>
      <c r="F1848" t="s">
        <v>42</v>
      </c>
      <c r="G1848" t="s">
        <v>18</v>
      </c>
      <c r="H1848" t="s">
        <v>19</v>
      </c>
      <c r="I1848" s="9">
        <v>2898</v>
      </c>
      <c r="J1848" s="9">
        <v>437.2</v>
      </c>
      <c r="K1848" s="9">
        <v>263.33</v>
      </c>
      <c r="L1848" s="9">
        <f>tbl_salesdata[[#This Row],[Units Sold]]*tbl_salesdata[[#This Row],[Unit Cost]]</f>
        <v>763130.34</v>
      </c>
      <c r="M1848" s="9">
        <f>tbl_salesdata[[#This Row],[Units Sold]]*tbl_salesdata[[#This Row],[Unit Price]]</f>
        <v>1267005.5999999999</v>
      </c>
      <c r="N1848" s="9">
        <f>tbl_salesdata[[#This Row],[Total Sales]]-tbl_salesdata[[#This Row],[Total Cost]]</f>
        <v>503875.25999999989</v>
      </c>
      <c r="O1848">
        <f>tbl_salesdata[[#This Row],[Ship Date]]-tbl_salesdata[[#This Row],[Order Date]]</f>
        <v>7</v>
      </c>
      <c r="P1848">
        <f>WEEKDAY(tbl_salesdata[[#This Row],[Order Date]],2)</f>
        <v>6</v>
      </c>
      <c r="Q1848" t="str">
        <f>TEXT(tbl_salesdata[[#This Row],[Order Date]],"dddd")</f>
        <v>Saturday</v>
      </c>
      <c r="R1848" t="str">
        <f>IF(tbl_salesdata[[#This Row],[Weekdaynum]]&gt;5,"Yes","No")</f>
        <v>Yes</v>
      </c>
    </row>
    <row r="1849" spans="1:18" hidden="1" x14ac:dyDescent="0.35">
      <c r="A1849">
        <v>845875442</v>
      </c>
      <c r="B1849" s="3">
        <v>44628</v>
      </c>
      <c r="C1849" s="3">
        <v>44645</v>
      </c>
      <c r="D1849" t="s">
        <v>114</v>
      </c>
      <c r="E1849" t="s">
        <v>38</v>
      </c>
      <c r="F1849" t="s">
        <v>47</v>
      </c>
      <c r="G1849" t="s">
        <v>14</v>
      </c>
      <c r="H1849" t="s">
        <v>34</v>
      </c>
      <c r="I1849" s="9">
        <v>2195</v>
      </c>
      <c r="J1849" s="9">
        <v>421.89</v>
      </c>
      <c r="K1849" s="9">
        <v>364.69</v>
      </c>
      <c r="L1849" s="9">
        <f>tbl_salesdata[[#This Row],[Units Sold]]*tbl_salesdata[[#This Row],[Unit Cost]]</f>
        <v>800494.55</v>
      </c>
      <c r="M1849" s="9">
        <f>tbl_salesdata[[#This Row],[Units Sold]]*tbl_salesdata[[#This Row],[Unit Price]]</f>
        <v>926048.54999999993</v>
      </c>
      <c r="N1849" s="9">
        <f>tbl_salesdata[[#This Row],[Total Sales]]-tbl_salesdata[[#This Row],[Total Cost]]</f>
        <v>125553.99999999988</v>
      </c>
      <c r="O1849">
        <f>tbl_salesdata[[#This Row],[Ship Date]]-tbl_salesdata[[#This Row],[Order Date]]</f>
        <v>17</v>
      </c>
      <c r="P1849">
        <f>WEEKDAY(tbl_salesdata[[#This Row],[Order Date]],2)</f>
        <v>2</v>
      </c>
      <c r="Q1849" t="str">
        <f>TEXT(tbl_salesdata[[#This Row],[Order Date]],"dddd")</f>
        <v>Tuesday</v>
      </c>
      <c r="R1849" t="str">
        <f>IF(tbl_salesdata[[#This Row],[Weekdaynum]]&gt;5,"Yes","No")</f>
        <v>No</v>
      </c>
    </row>
    <row r="1850" spans="1:18" x14ac:dyDescent="0.35">
      <c r="A1850">
        <v>635751616</v>
      </c>
      <c r="B1850" s="3">
        <v>42308</v>
      </c>
      <c r="C1850" s="3">
        <v>42328</v>
      </c>
      <c r="D1850" t="s">
        <v>216</v>
      </c>
      <c r="E1850" t="s">
        <v>51</v>
      </c>
      <c r="F1850" t="s">
        <v>76</v>
      </c>
      <c r="G1850" t="s">
        <v>18</v>
      </c>
      <c r="H1850" t="s">
        <v>34</v>
      </c>
      <c r="I1850" s="9">
        <v>1886</v>
      </c>
      <c r="J1850" s="9">
        <v>668.27</v>
      </c>
      <c r="K1850" s="9">
        <v>502.54</v>
      </c>
      <c r="L1850" s="9">
        <f>tbl_salesdata[[#This Row],[Units Sold]]*tbl_salesdata[[#This Row],[Unit Cost]]</f>
        <v>947790.44000000006</v>
      </c>
      <c r="M1850" s="9">
        <f>tbl_salesdata[[#This Row],[Units Sold]]*tbl_salesdata[[#This Row],[Unit Price]]</f>
        <v>1260357.22</v>
      </c>
      <c r="N1850" s="9">
        <f>tbl_salesdata[[#This Row],[Total Sales]]-tbl_salesdata[[#This Row],[Total Cost]]</f>
        <v>312566.77999999991</v>
      </c>
      <c r="O1850">
        <f>tbl_salesdata[[#This Row],[Ship Date]]-tbl_salesdata[[#This Row],[Order Date]]</f>
        <v>20</v>
      </c>
      <c r="P1850">
        <f>WEEKDAY(tbl_salesdata[[#This Row],[Order Date]],2)</f>
        <v>6</v>
      </c>
      <c r="Q1850" t="str">
        <f>TEXT(tbl_salesdata[[#This Row],[Order Date]],"dddd")</f>
        <v>Saturday</v>
      </c>
      <c r="R1850" t="str">
        <f>IF(tbl_salesdata[[#This Row],[Weekdaynum]]&gt;5,"Yes","No")</f>
        <v>Yes</v>
      </c>
    </row>
    <row r="1851" spans="1:18" hidden="1" x14ac:dyDescent="0.35">
      <c r="A1851">
        <v>586873614</v>
      </c>
      <c r="B1851" s="3">
        <v>44428</v>
      </c>
      <c r="C1851" s="3">
        <v>44439</v>
      </c>
      <c r="D1851" t="s">
        <v>86</v>
      </c>
      <c r="E1851" t="s">
        <v>29</v>
      </c>
      <c r="F1851" t="s">
        <v>17</v>
      </c>
      <c r="G1851" t="s">
        <v>14</v>
      </c>
      <c r="H1851" t="s">
        <v>34</v>
      </c>
      <c r="I1851" s="9">
        <v>7799</v>
      </c>
      <c r="J1851" s="9">
        <v>152.58000000000001</v>
      </c>
      <c r="K1851" s="9">
        <v>97.44</v>
      </c>
      <c r="L1851" s="9">
        <f>tbl_salesdata[[#This Row],[Units Sold]]*tbl_salesdata[[#This Row],[Unit Cost]]</f>
        <v>759934.55999999994</v>
      </c>
      <c r="M1851" s="9">
        <f>tbl_salesdata[[#This Row],[Units Sold]]*tbl_salesdata[[#This Row],[Unit Price]]</f>
        <v>1189971.4200000002</v>
      </c>
      <c r="N1851" s="9">
        <f>tbl_salesdata[[#This Row],[Total Sales]]-tbl_salesdata[[#This Row],[Total Cost]]</f>
        <v>430036.86000000022</v>
      </c>
      <c r="O1851">
        <f>tbl_salesdata[[#This Row],[Ship Date]]-tbl_salesdata[[#This Row],[Order Date]]</f>
        <v>11</v>
      </c>
      <c r="P1851">
        <f>WEEKDAY(tbl_salesdata[[#This Row],[Order Date]],2)</f>
        <v>5</v>
      </c>
      <c r="Q1851" t="str">
        <f>TEXT(tbl_salesdata[[#This Row],[Order Date]],"dddd")</f>
        <v>Friday</v>
      </c>
      <c r="R1851" t="str">
        <f>IF(tbl_salesdata[[#This Row],[Weekdaynum]]&gt;5,"Yes","No")</f>
        <v>No</v>
      </c>
    </row>
    <row r="1852" spans="1:18" hidden="1" x14ac:dyDescent="0.35">
      <c r="A1852">
        <v>850621449</v>
      </c>
      <c r="B1852" s="3">
        <v>42848</v>
      </c>
      <c r="C1852" s="3">
        <v>42855</v>
      </c>
      <c r="D1852" t="s">
        <v>43</v>
      </c>
      <c r="E1852" t="s">
        <v>24</v>
      </c>
      <c r="F1852" t="s">
        <v>47</v>
      </c>
      <c r="G1852" t="s">
        <v>14</v>
      </c>
      <c r="H1852" t="s">
        <v>26</v>
      </c>
      <c r="I1852" s="9">
        <v>6644</v>
      </c>
      <c r="J1852" s="9">
        <v>421.89</v>
      </c>
      <c r="K1852" s="9">
        <v>364.69</v>
      </c>
      <c r="L1852" s="9">
        <f>tbl_salesdata[[#This Row],[Units Sold]]*tbl_salesdata[[#This Row],[Unit Cost]]</f>
        <v>2423000.36</v>
      </c>
      <c r="M1852" s="9">
        <f>tbl_salesdata[[#This Row],[Units Sold]]*tbl_salesdata[[#This Row],[Unit Price]]</f>
        <v>2803037.1599999997</v>
      </c>
      <c r="N1852" s="9">
        <f>tbl_salesdata[[#This Row],[Total Sales]]-tbl_salesdata[[#This Row],[Total Cost]]</f>
        <v>380036.79999999981</v>
      </c>
      <c r="O1852">
        <f>tbl_salesdata[[#This Row],[Ship Date]]-tbl_salesdata[[#This Row],[Order Date]]</f>
        <v>7</v>
      </c>
      <c r="P1852">
        <f>WEEKDAY(tbl_salesdata[[#This Row],[Order Date]],2)</f>
        <v>7</v>
      </c>
      <c r="Q1852" t="str">
        <f>TEXT(tbl_salesdata[[#This Row],[Order Date]],"dddd")</f>
        <v>Sunday</v>
      </c>
      <c r="R1852" t="str">
        <f>IF(tbl_salesdata[[#This Row],[Weekdaynum]]&gt;5,"Yes","No")</f>
        <v>Yes</v>
      </c>
    </row>
    <row r="1853" spans="1:18" hidden="1" x14ac:dyDescent="0.35">
      <c r="A1853">
        <v>111496055</v>
      </c>
      <c r="B1853" s="3">
        <v>44314</v>
      </c>
      <c r="C1853" s="3">
        <v>44332</v>
      </c>
      <c r="D1853" t="s">
        <v>79</v>
      </c>
      <c r="E1853" t="s">
        <v>21</v>
      </c>
      <c r="F1853" t="s">
        <v>56</v>
      </c>
      <c r="G1853" t="s">
        <v>14</v>
      </c>
      <c r="H1853" t="s">
        <v>15</v>
      </c>
      <c r="I1853" s="9">
        <v>3015</v>
      </c>
      <c r="J1853" s="9">
        <v>9.33</v>
      </c>
      <c r="K1853" s="9">
        <v>6.92</v>
      </c>
      <c r="L1853" s="9">
        <f>tbl_salesdata[[#This Row],[Units Sold]]*tbl_salesdata[[#This Row],[Unit Cost]]</f>
        <v>20863.8</v>
      </c>
      <c r="M1853" s="9">
        <f>tbl_salesdata[[#This Row],[Units Sold]]*tbl_salesdata[[#This Row],[Unit Price]]</f>
        <v>28129.95</v>
      </c>
      <c r="N1853" s="9">
        <f>tbl_salesdata[[#This Row],[Total Sales]]-tbl_salesdata[[#This Row],[Total Cost]]</f>
        <v>7266.1500000000015</v>
      </c>
      <c r="O1853">
        <f>tbl_salesdata[[#This Row],[Ship Date]]-tbl_salesdata[[#This Row],[Order Date]]</f>
        <v>18</v>
      </c>
      <c r="P1853">
        <f>WEEKDAY(tbl_salesdata[[#This Row],[Order Date]],2)</f>
        <v>3</v>
      </c>
      <c r="Q1853" t="str">
        <f>TEXT(tbl_salesdata[[#This Row],[Order Date]],"dddd")</f>
        <v>Wednesday</v>
      </c>
      <c r="R1853" t="str">
        <f>IF(tbl_salesdata[[#This Row],[Weekdaynum]]&gt;5,"Yes","No")</f>
        <v>No</v>
      </c>
    </row>
    <row r="1854" spans="1:18" hidden="1" x14ac:dyDescent="0.35">
      <c r="A1854">
        <v>433608758</v>
      </c>
      <c r="B1854" s="3">
        <v>42703</v>
      </c>
      <c r="C1854" s="3">
        <v>42722</v>
      </c>
      <c r="D1854" t="s">
        <v>200</v>
      </c>
      <c r="E1854" t="s">
        <v>24</v>
      </c>
      <c r="F1854" t="s">
        <v>68</v>
      </c>
      <c r="G1854" t="s">
        <v>18</v>
      </c>
      <c r="H1854" t="s">
        <v>26</v>
      </c>
      <c r="I1854" s="9">
        <v>3322</v>
      </c>
      <c r="J1854" s="9">
        <v>154.06</v>
      </c>
      <c r="K1854" s="9">
        <v>90.93</v>
      </c>
      <c r="L1854" s="9">
        <f>tbl_salesdata[[#This Row],[Units Sold]]*tbl_salesdata[[#This Row],[Unit Cost]]</f>
        <v>302069.46000000002</v>
      </c>
      <c r="M1854" s="9">
        <f>tbl_salesdata[[#This Row],[Units Sold]]*tbl_salesdata[[#This Row],[Unit Price]]</f>
        <v>511787.32</v>
      </c>
      <c r="N1854" s="9">
        <f>tbl_salesdata[[#This Row],[Total Sales]]-tbl_salesdata[[#This Row],[Total Cost]]</f>
        <v>209717.86</v>
      </c>
      <c r="O1854">
        <f>tbl_salesdata[[#This Row],[Ship Date]]-tbl_salesdata[[#This Row],[Order Date]]</f>
        <v>19</v>
      </c>
      <c r="P1854">
        <f>WEEKDAY(tbl_salesdata[[#This Row],[Order Date]],2)</f>
        <v>2</v>
      </c>
      <c r="Q1854" t="str">
        <f>TEXT(tbl_salesdata[[#This Row],[Order Date]],"dddd")</f>
        <v>Tuesday</v>
      </c>
      <c r="R1854" t="str">
        <f>IF(tbl_salesdata[[#This Row],[Weekdaynum]]&gt;5,"Yes","No")</f>
        <v>No</v>
      </c>
    </row>
    <row r="1855" spans="1:18" hidden="1" x14ac:dyDescent="0.35">
      <c r="A1855">
        <v>351383388</v>
      </c>
      <c r="B1855" s="3">
        <v>42638</v>
      </c>
      <c r="C1855" s="3">
        <v>42642</v>
      </c>
      <c r="D1855" t="s">
        <v>157</v>
      </c>
      <c r="E1855" t="s">
        <v>24</v>
      </c>
      <c r="F1855" t="s">
        <v>33</v>
      </c>
      <c r="G1855" t="s">
        <v>14</v>
      </c>
      <c r="H1855" t="s">
        <v>34</v>
      </c>
      <c r="I1855" s="9">
        <v>1008</v>
      </c>
      <c r="J1855" s="9">
        <v>109.28</v>
      </c>
      <c r="K1855" s="9">
        <v>35.840000000000003</v>
      </c>
      <c r="L1855" s="9">
        <f>tbl_salesdata[[#This Row],[Units Sold]]*tbl_salesdata[[#This Row],[Unit Cost]]</f>
        <v>36126.720000000001</v>
      </c>
      <c r="M1855" s="9">
        <f>tbl_salesdata[[#This Row],[Units Sold]]*tbl_salesdata[[#This Row],[Unit Price]]</f>
        <v>110154.24000000001</v>
      </c>
      <c r="N1855" s="9">
        <f>tbl_salesdata[[#This Row],[Total Sales]]-tbl_salesdata[[#This Row],[Total Cost]]</f>
        <v>74027.520000000004</v>
      </c>
      <c r="O1855">
        <f>tbl_salesdata[[#This Row],[Ship Date]]-tbl_salesdata[[#This Row],[Order Date]]</f>
        <v>4</v>
      </c>
      <c r="P1855">
        <f>WEEKDAY(tbl_salesdata[[#This Row],[Order Date]],2)</f>
        <v>7</v>
      </c>
      <c r="Q1855" t="str">
        <f>TEXT(tbl_salesdata[[#This Row],[Order Date]],"dddd")</f>
        <v>Sunday</v>
      </c>
      <c r="R1855" t="str">
        <f>IF(tbl_salesdata[[#This Row],[Weekdaynum]]&gt;5,"Yes","No")</f>
        <v>Yes</v>
      </c>
    </row>
    <row r="1856" spans="1:18" hidden="1" x14ac:dyDescent="0.35">
      <c r="A1856">
        <v>719556272</v>
      </c>
      <c r="B1856" s="3">
        <v>42818</v>
      </c>
      <c r="C1856" s="3">
        <v>42839</v>
      </c>
      <c r="D1856" t="s">
        <v>208</v>
      </c>
      <c r="E1856" t="s">
        <v>12</v>
      </c>
      <c r="F1856" t="s">
        <v>47</v>
      </c>
      <c r="G1856" t="s">
        <v>18</v>
      </c>
      <c r="H1856" t="s">
        <v>34</v>
      </c>
      <c r="I1856" s="9">
        <v>1546</v>
      </c>
      <c r="J1856" s="9">
        <v>421.89</v>
      </c>
      <c r="K1856" s="9">
        <v>364.69</v>
      </c>
      <c r="L1856" s="9">
        <f>tbl_salesdata[[#This Row],[Units Sold]]*tbl_salesdata[[#This Row],[Unit Cost]]</f>
        <v>563810.74</v>
      </c>
      <c r="M1856" s="9">
        <f>tbl_salesdata[[#This Row],[Units Sold]]*tbl_salesdata[[#This Row],[Unit Price]]</f>
        <v>652241.93999999994</v>
      </c>
      <c r="N1856" s="9">
        <f>tbl_salesdata[[#This Row],[Total Sales]]-tbl_salesdata[[#This Row],[Total Cost]]</f>
        <v>88431.199999999953</v>
      </c>
      <c r="O1856">
        <f>tbl_salesdata[[#This Row],[Ship Date]]-tbl_salesdata[[#This Row],[Order Date]]</f>
        <v>21</v>
      </c>
      <c r="P1856">
        <f>WEEKDAY(tbl_salesdata[[#This Row],[Order Date]],2)</f>
        <v>5</v>
      </c>
      <c r="Q1856" t="str">
        <f>TEXT(tbl_salesdata[[#This Row],[Order Date]],"dddd")</f>
        <v>Friday</v>
      </c>
      <c r="R1856" t="str">
        <f>IF(tbl_salesdata[[#This Row],[Weekdaynum]]&gt;5,"Yes","No")</f>
        <v>No</v>
      </c>
    </row>
    <row r="1857" spans="1:18" x14ac:dyDescent="0.35">
      <c r="A1857">
        <v>445952498</v>
      </c>
      <c r="B1857" s="3">
        <v>42161</v>
      </c>
      <c r="C1857" s="3">
        <v>42181</v>
      </c>
      <c r="D1857" t="s">
        <v>125</v>
      </c>
      <c r="E1857" t="s">
        <v>21</v>
      </c>
      <c r="F1857" t="s">
        <v>25</v>
      </c>
      <c r="G1857" t="s">
        <v>18</v>
      </c>
      <c r="H1857" t="s">
        <v>19</v>
      </c>
      <c r="I1857" s="9">
        <v>6109</v>
      </c>
      <c r="J1857" s="9">
        <v>205.7</v>
      </c>
      <c r="K1857" s="9">
        <v>117.11</v>
      </c>
      <c r="L1857" s="9">
        <f>tbl_salesdata[[#This Row],[Units Sold]]*tbl_salesdata[[#This Row],[Unit Cost]]</f>
        <v>715424.99</v>
      </c>
      <c r="M1857" s="9">
        <f>tbl_salesdata[[#This Row],[Units Sold]]*tbl_salesdata[[#This Row],[Unit Price]]</f>
        <v>1256621.3</v>
      </c>
      <c r="N1857" s="9">
        <f>tbl_salesdata[[#This Row],[Total Sales]]-tbl_salesdata[[#This Row],[Total Cost]]</f>
        <v>541196.31000000006</v>
      </c>
      <c r="O1857">
        <f>tbl_salesdata[[#This Row],[Ship Date]]-tbl_salesdata[[#This Row],[Order Date]]</f>
        <v>20</v>
      </c>
      <c r="P1857">
        <f>WEEKDAY(tbl_salesdata[[#This Row],[Order Date]],2)</f>
        <v>6</v>
      </c>
      <c r="Q1857" t="str">
        <f>TEXT(tbl_salesdata[[#This Row],[Order Date]],"dddd")</f>
        <v>Saturday</v>
      </c>
      <c r="R1857" t="str">
        <f>IF(tbl_salesdata[[#This Row],[Weekdaynum]]&gt;5,"Yes","No")</f>
        <v>Yes</v>
      </c>
    </row>
    <row r="1858" spans="1:18" hidden="1" x14ac:dyDescent="0.35">
      <c r="A1858">
        <v>727604615</v>
      </c>
      <c r="B1858" s="3">
        <v>43622</v>
      </c>
      <c r="C1858" s="3">
        <v>43642</v>
      </c>
      <c r="D1858" t="s">
        <v>141</v>
      </c>
      <c r="E1858" t="s">
        <v>38</v>
      </c>
      <c r="F1858" t="s">
        <v>13</v>
      </c>
      <c r="G1858" t="s">
        <v>18</v>
      </c>
      <c r="H1858" t="s">
        <v>15</v>
      </c>
      <c r="I1858" s="9">
        <v>3229</v>
      </c>
      <c r="J1858" s="9">
        <v>255.28</v>
      </c>
      <c r="K1858" s="9">
        <v>159.41999999999999</v>
      </c>
      <c r="L1858" s="9">
        <f>tbl_salesdata[[#This Row],[Units Sold]]*tbl_salesdata[[#This Row],[Unit Cost]]</f>
        <v>514767.17999999993</v>
      </c>
      <c r="M1858" s="9">
        <f>tbl_salesdata[[#This Row],[Units Sold]]*tbl_salesdata[[#This Row],[Unit Price]]</f>
        <v>824299.12</v>
      </c>
      <c r="N1858" s="9">
        <f>tbl_salesdata[[#This Row],[Total Sales]]-tbl_salesdata[[#This Row],[Total Cost]]</f>
        <v>309531.94000000006</v>
      </c>
      <c r="O1858">
        <f>tbl_salesdata[[#This Row],[Ship Date]]-tbl_salesdata[[#This Row],[Order Date]]</f>
        <v>20</v>
      </c>
      <c r="P1858">
        <f>WEEKDAY(tbl_salesdata[[#This Row],[Order Date]],2)</f>
        <v>4</v>
      </c>
      <c r="Q1858" t="str">
        <f>TEXT(tbl_salesdata[[#This Row],[Order Date]],"dddd")</f>
        <v>Thursday</v>
      </c>
      <c r="R1858" t="str">
        <f>IF(tbl_salesdata[[#This Row],[Weekdaynum]]&gt;5,"Yes","No")</f>
        <v>No</v>
      </c>
    </row>
    <row r="1859" spans="1:18" hidden="1" x14ac:dyDescent="0.35">
      <c r="A1859">
        <v>628515231</v>
      </c>
      <c r="B1859" s="3">
        <v>42363</v>
      </c>
      <c r="C1859" s="3">
        <v>42384</v>
      </c>
      <c r="D1859" t="s">
        <v>195</v>
      </c>
      <c r="E1859" t="s">
        <v>21</v>
      </c>
      <c r="F1859" t="s">
        <v>68</v>
      </c>
      <c r="G1859" t="s">
        <v>14</v>
      </c>
      <c r="H1859" t="s">
        <v>26</v>
      </c>
      <c r="I1859" s="9">
        <v>479</v>
      </c>
      <c r="J1859" s="9">
        <v>154.06</v>
      </c>
      <c r="K1859" s="9">
        <v>90.93</v>
      </c>
      <c r="L1859" s="9">
        <f>tbl_salesdata[[#This Row],[Units Sold]]*tbl_salesdata[[#This Row],[Unit Cost]]</f>
        <v>43555.47</v>
      </c>
      <c r="M1859" s="9">
        <f>tbl_salesdata[[#This Row],[Units Sold]]*tbl_salesdata[[#This Row],[Unit Price]]</f>
        <v>73794.740000000005</v>
      </c>
      <c r="N1859" s="9">
        <f>tbl_salesdata[[#This Row],[Total Sales]]-tbl_salesdata[[#This Row],[Total Cost]]</f>
        <v>30239.270000000004</v>
      </c>
      <c r="O1859">
        <f>tbl_salesdata[[#This Row],[Ship Date]]-tbl_salesdata[[#This Row],[Order Date]]</f>
        <v>21</v>
      </c>
      <c r="P1859">
        <f>WEEKDAY(tbl_salesdata[[#This Row],[Order Date]],2)</f>
        <v>5</v>
      </c>
      <c r="Q1859" t="str">
        <f>TEXT(tbl_salesdata[[#This Row],[Order Date]],"dddd")</f>
        <v>Friday</v>
      </c>
      <c r="R1859" t="str">
        <f>IF(tbl_salesdata[[#This Row],[Weekdaynum]]&gt;5,"Yes","No")</f>
        <v>No</v>
      </c>
    </row>
    <row r="1860" spans="1:18" hidden="1" x14ac:dyDescent="0.35">
      <c r="A1860">
        <v>601894414</v>
      </c>
      <c r="B1860" s="3">
        <v>44622</v>
      </c>
      <c r="C1860" s="3">
        <v>44639</v>
      </c>
      <c r="D1860" t="s">
        <v>195</v>
      </c>
      <c r="E1860" t="s">
        <v>21</v>
      </c>
      <c r="F1860" t="s">
        <v>40</v>
      </c>
      <c r="G1860" t="s">
        <v>18</v>
      </c>
      <c r="H1860" t="s">
        <v>15</v>
      </c>
      <c r="I1860" s="9">
        <v>2787</v>
      </c>
      <c r="J1860" s="9">
        <v>651.21</v>
      </c>
      <c r="K1860" s="9">
        <v>524.96</v>
      </c>
      <c r="L1860" s="9">
        <f>tbl_salesdata[[#This Row],[Units Sold]]*tbl_salesdata[[#This Row],[Unit Cost]]</f>
        <v>1463063.52</v>
      </c>
      <c r="M1860" s="9">
        <f>tbl_salesdata[[#This Row],[Units Sold]]*tbl_salesdata[[#This Row],[Unit Price]]</f>
        <v>1814922.27</v>
      </c>
      <c r="N1860" s="9">
        <f>tbl_salesdata[[#This Row],[Total Sales]]-tbl_salesdata[[#This Row],[Total Cost]]</f>
        <v>351858.75</v>
      </c>
      <c r="O1860">
        <f>tbl_salesdata[[#This Row],[Ship Date]]-tbl_salesdata[[#This Row],[Order Date]]</f>
        <v>17</v>
      </c>
      <c r="P1860">
        <f>WEEKDAY(tbl_salesdata[[#This Row],[Order Date]],2)</f>
        <v>3</v>
      </c>
      <c r="Q1860" t="str">
        <f>TEXT(tbl_salesdata[[#This Row],[Order Date]],"dddd")</f>
        <v>Wednesday</v>
      </c>
      <c r="R1860" t="str">
        <f>IF(tbl_salesdata[[#This Row],[Weekdaynum]]&gt;5,"Yes","No")</f>
        <v>No</v>
      </c>
    </row>
    <row r="1861" spans="1:18" hidden="1" x14ac:dyDescent="0.35">
      <c r="A1861">
        <v>954040992</v>
      </c>
      <c r="B1861" s="3">
        <v>44391</v>
      </c>
      <c r="C1861" s="3">
        <v>44405</v>
      </c>
      <c r="D1861" t="s">
        <v>35</v>
      </c>
      <c r="E1861" t="s">
        <v>21</v>
      </c>
      <c r="F1861" t="s">
        <v>17</v>
      </c>
      <c r="G1861" t="s">
        <v>18</v>
      </c>
      <c r="H1861" t="s">
        <v>26</v>
      </c>
      <c r="I1861" s="9">
        <v>785</v>
      </c>
      <c r="J1861" s="9">
        <v>152.58000000000001</v>
      </c>
      <c r="K1861" s="9">
        <v>97.44</v>
      </c>
      <c r="L1861" s="9">
        <f>tbl_salesdata[[#This Row],[Units Sold]]*tbl_salesdata[[#This Row],[Unit Cost]]</f>
        <v>76490.399999999994</v>
      </c>
      <c r="M1861" s="9">
        <f>tbl_salesdata[[#This Row],[Units Sold]]*tbl_salesdata[[#This Row],[Unit Price]]</f>
        <v>119775.3</v>
      </c>
      <c r="N1861" s="9">
        <f>tbl_salesdata[[#This Row],[Total Sales]]-tbl_salesdata[[#This Row],[Total Cost]]</f>
        <v>43284.900000000009</v>
      </c>
      <c r="O1861">
        <f>tbl_salesdata[[#This Row],[Ship Date]]-tbl_salesdata[[#This Row],[Order Date]]</f>
        <v>14</v>
      </c>
      <c r="P1861">
        <f>WEEKDAY(tbl_salesdata[[#This Row],[Order Date]],2)</f>
        <v>3</v>
      </c>
      <c r="Q1861" t="str">
        <f>TEXT(tbl_salesdata[[#This Row],[Order Date]],"dddd")</f>
        <v>Wednesday</v>
      </c>
      <c r="R1861" t="str">
        <f>IF(tbl_salesdata[[#This Row],[Weekdaynum]]&gt;5,"Yes","No")</f>
        <v>No</v>
      </c>
    </row>
    <row r="1862" spans="1:18" hidden="1" x14ac:dyDescent="0.35">
      <c r="A1862">
        <v>711566293</v>
      </c>
      <c r="B1862" s="3">
        <v>43821</v>
      </c>
      <c r="C1862" s="3">
        <v>43840</v>
      </c>
      <c r="D1862" t="s">
        <v>58</v>
      </c>
      <c r="E1862" t="s">
        <v>29</v>
      </c>
      <c r="F1862" t="s">
        <v>42</v>
      </c>
      <c r="G1862" t="s">
        <v>18</v>
      </c>
      <c r="H1862" t="s">
        <v>15</v>
      </c>
      <c r="I1862" s="9">
        <v>7133</v>
      </c>
      <c r="J1862" s="9">
        <v>437.2</v>
      </c>
      <c r="K1862" s="9">
        <v>263.33</v>
      </c>
      <c r="L1862" s="9">
        <f>tbl_salesdata[[#This Row],[Units Sold]]*tbl_salesdata[[#This Row],[Unit Cost]]</f>
        <v>1878332.89</v>
      </c>
      <c r="M1862" s="9">
        <f>tbl_salesdata[[#This Row],[Units Sold]]*tbl_salesdata[[#This Row],[Unit Price]]</f>
        <v>3118547.6</v>
      </c>
      <c r="N1862" s="9">
        <f>tbl_salesdata[[#This Row],[Total Sales]]-tbl_salesdata[[#This Row],[Total Cost]]</f>
        <v>1240214.7100000002</v>
      </c>
      <c r="O1862">
        <f>tbl_salesdata[[#This Row],[Ship Date]]-tbl_salesdata[[#This Row],[Order Date]]</f>
        <v>19</v>
      </c>
      <c r="P1862">
        <f>WEEKDAY(tbl_salesdata[[#This Row],[Order Date]],2)</f>
        <v>7</v>
      </c>
      <c r="Q1862" t="str">
        <f>TEXT(tbl_salesdata[[#This Row],[Order Date]],"dddd")</f>
        <v>Sunday</v>
      </c>
      <c r="R1862" t="str">
        <f>IF(tbl_salesdata[[#This Row],[Weekdaynum]]&gt;5,"Yes","No")</f>
        <v>Yes</v>
      </c>
    </row>
    <row r="1863" spans="1:18" hidden="1" x14ac:dyDescent="0.35">
      <c r="A1863">
        <v>771394145</v>
      </c>
      <c r="B1863" s="3">
        <v>42457</v>
      </c>
      <c r="C1863" s="3">
        <v>42465</v>
      </c>
      <c r="D1863" t="s">
        <v>57</v>
      </c>
      <c r="E1863" t="s">
        <v>32</v>
      </c>
      <c r="F1863" t="s">
        <v>22</v>
      </c>
      <c r="G1863" t="s">
        <v>18</v>
      </c>
      <c r="H1863" t="s">
        <v>15</v>
      </c>
      <c r="I1863" s="9">
        <v>1524</v>
      </c>
      <c r="J1863" s="9">
        <v>47.45</v>
      </c>
      <c r="K1863" s="9">
        <v>31.79</v>
      </c>
      <c r="L1863" s="9">
        <f>tbl_salesdata[[#This Row],[Units Sold]]*tbl_salesdata[[#This Row],[Unit Cost]]</f>
        <v>48447.96</v>
      </c>
      <c r="M1863" s="9">
        <f>tbl_salesdata[[#This Row],[Units Sold]]*tbl_salesdata[[#This Row],[Unit Price]]</f>
        <v>72313.8</v>
      </c>
      <c r="N1863" s="9">
        <f>tbl_salesdata[[#This Row],[Total Sales]]-tbl_salesdata[[#This Row],[Total Cost]]</f>
        <v>23865.840000000004</v>
      </c>
      <c r="O1863">
        <f>tbl_salesdata[[#This Row],[Ship Date]]-tbl_salesdata[[#This Row],[Order Date]]</f>
        <v>8</v>
      </c>
      <c r="P1863">
        <f>WEEKDAY(tbl_salesdata[[#This Row],[Order Date]],2)</f>
        <v>1</v>
      </c>
      <c r="Q1863" t="str">
        <f>TEXT(tbl_salesdata[[#This Row],[Order Date]],"dddd")</f>
        <v>Monday</v>
      </c>
      <c r="R1863" t="str">
        <f>IF(tbl_salesdata[[#This Row],[Weekdaynum]]&gt;5,"Yes","No")</f>
        <v>No</v>
      </c>
    </row>
    <row r="1864" spans="1:18" hidden="1" x14ac:dyDescent="0.35">
      <c r="A1864">
        <v>750760877</v>
      </c>
      <c r="B1864" s="3">
        <v>44767</v>
      </c>
      <c r="C1864" s="3">
        <v>44768</v>
      </c>
      <c r="D1864" t="s">
        <v>199</v>
      </c>
      <c r="E1864" t="s">
        <v>29</v>
      </c>
      <c r="F1864" t="s">
        <v>68</v>
      </c>
      <c r="G1864" t="s">
        <v>18</v>
      </c>
      <c r="H1864" t="s">
        <v>15</v>
      </c>
      <c r="I1864" s="9">
        <v>5682</v>
      </c>
      <c r="J1864" s="9">
        <v>154.06</v>
      </c>
      <c r="K1864" s="9">
        <v>90.93</v>
      </c>
      <c r="L1864" s="9">
        <f>tbl_salesdata[[#This Row],[Units Sold]]*tbl_salesdata[[#This Row],[Unit Cost]]</f>
        <v>516664.26000000007</v>
      </c>
      <c r="M1864" s="9">
        <f>tbl_salesdata[[#This Row],[Units Sold]]*tbl_salesdata[[#This Row],[Unit Price]]</f>
        <v>875368.92</v>
      </c>
      <c r="N1864" s="9">
        <f>tbl_salesdata[[#This Row],[Total Sales]]-tbl_salesdata[[#This Row],[Total Cost]]</f>
        <v>358704.66</v>
      </c>
      <c r="O1864">
        <f>tbl_salesdata[[#This Row],[Ship Date]]-tbl_salesdata[[#This Row],[Order Date]]</f>
        <v>1</v>
      </c>
      <c r="P1864">
        <f>WEEKDAY(tbl_salesdata[[#This Row],[Order Date]],2)</f>
        <v>1</v>
      </c>
      <c r="Q1864" t="str">
        <f>TEXT(tbl_salesdata[[#This Row],[Order Date]],"dddd")</f>
        <v>Monday</v>
      </c>
      <c r="R1864" t="str">
        <f>IF(tbl_salesdata[[#This Row],[Weekdaynum]]&gt;5,"Yes","No")</f>
        <v>No</v>
      </c>
    </row>
    <row r="1865" spans="1:18" hidden="1" x14ac:dyDescent="0.35">
      <c r="A1865">
        <v>337215316</v>
      </c>
      <c r="B1865" s="3">
        <v>42646</v>
      </c>
      <c r="C1865" s="3">
        <v>42657</v>
      </c>
      <c r="D1865" t="s">
        <v>124</v>
      </c>
      <c r="E1865" t="s">
        <v>38</v>
      </c>
      <c r="F1865" t="s">
        <v>13</v>
      </c>
      <c r="G1865" t="s">
        <v>18</v>
      </c>
      <c r="H1865" t="s">
        <v>26</v>
      </c>
      <c r="I1865" s="9">
        <v>8360</v>
      </c>
      <c r="J1865" s="9">
        <v>255.28</v>
      </c>
      <c r="K1865" s="9">
        <v>159.41999999999999</v>
      </c>
      <c r="L1865" s="9">
        <f>tbl_salesdata[[#This Row],[Units Sold]]*tbl_salesdata[[#This Row],[Unit Cost]]</f>
        <v>1332751.2</v>
      </c>
      <c r="M1865" s="9">
        <f>tbl_salesdata[[#This Row],[Units Sold]]*tbl_salesdata[[#This Row],[Unit Price]]</f>
        <v>2134140.7999999998</v>
      </c>
      <c r="N1865" s="9">
        <f>tbl_salesdata[[#This Row],[Total Sales]]-tbl_salesdata[[#This Row],[Total Cost]]</f>
        <v>801389.59999999986</v>
      </c>
      <c r="O1865">
        <f>tbl_salesdata[[#This Row],[Ship Date]]-tbl_salesdata[[#This Row],[Order Date]]</f>
        <v>11</v>
      </c>
      <c r="P1865">
        <f>WEEKDAY(tbl_salesdata[[#This Row],[Order Date]],2)</f>
        <v>1</v>
      </c>
      <c r="Q1865" t="str">
        <f>TEXT(tbl_salesdata[[#This Row],[Order Date]],"dddd")</f>
        <v>Monday</v>
      </c>
      <c r="R1865" t="str">
        <f>IF(tbl_salesdata[[#This Row],[Weekdaynum]]&gt;5,"Yes","No")</f>
        <v>No</v>
      </c>
    </row>
    <row r="1866" spans="1:18" hidden="1" x14ac:dyDescent="0.35">
      <c r="A1866">
        <v>638618791</v>
      </c>
      <c r="B1866" s="3">
        <v>44656</v>
      </c>
      <c r="C1866" s="3">
        <v>44658</v>
      </c>
      <c r="D1866" t="s">
        <v>170</v>
      </c>
      <c r="E1866" t="s">
        <v>12</v>
      </c>
      <c r="F1866" t="s">
        <v>13</v>
      </c>
      <c r="G1866" t="s">
        <v>18</v>
      </c>
      <c r="H1866" t="s">
        <v>26</v>
      </c>
      <c r="I1866" s="9">
        <v>347</v>
      </c>
      <c r="J1866" s="9">
        <v>255.28</v>
      </c>
      <c r="K1866" s="9">
        <v>159.41999999999999</v>
      </c>
      <c r="L1866" s="9">
        <f>tbl_salesdata[[#This Row],[Units Sold]]*tbl_salesdata[[#This Row],[Unit Cost]]</f>
        <v>55318.74</v>
      </c>
      <c r="M1866" s="9">
        <f>tbl_salesdata[[#This Row],[Units Sold]]*tbl_salesdata[[#This Row],[Unit Price]]</f>
        <v>88582.16</v>
      </c>
      <c r="N1866" s="9">
        <f>tbl_salesdata[[#This Row],[Total Sales]]-tbl_salesdata[[#This Row],[Total Cost]]</f>
        <v>33263.420000000006</v>
      </c>
      <c r="O1866">
        <f>tbl_salesdata[[#This Row],[Ship Date]]-tbl_salesdata[[#This Row],[Order Date]]</f>
        <v>2</v>
      </c>
      <c r="P1866">
        <f>WEEKDAY(tbl_salesdata[[#This Row],[Order Date]],2)</f>
        <v>2</v>
      </c>
      <c r="Q1866" t="str">
        <f>TEXT(tbl_salesdata[[#This Row],[Order Date]],"dddd")</f>
        <v>Tuesday</v>
      </c>
      <c r="R1866" t="str">
        <f>IF(tbl_salesdata[[#This Row],[Weekdaynum]]&gt;5,"Yes","No")</f>
        <v>No</v>
      </c>
    </row>
    <row r="1867" spans="1:18" x14ac:dyDescent="0.35">
      <c r="A1867">
        <v>926064479</v>
      </c>
      <c r="B1867" s="3">
        <v>42784</v>
      </c>
      <c r="C1867" s="3">
        <v>42805</v>
      </c>
      <c r="D1867" t="s">
        <v>48</v>
      </c>
      <c r="E1867" t="s">
        <v>21</v>
      </c>
      <c r="F1867" t="s">
        <v>40</v>
      </c>
      <c r="G1867" t="s">
        <v>14</v>
      </c>
      <c r="H1867" t="s">
        <v>26</v>
      </c>
      <c r="I1867" s="9">
        <v>1913</v>
      </c>
      <c r="J1867" s="9">
        <v>651.21</v>
      </c>
      <c r="K1867" s="9">
        <v>524.96</v>
      </c>
      <c r="L1867" s="9">
        <f>tbl_salesdata[[#This Row],[Units Sold]]*tbl_salesdata[[#This Row],[Unit Cost]]</f>
        <v>1004248.4800000001</v>
      </c>
      <c r="M1867" s="9">
        <f>tbl_salesdata[[#This Row],[Units Sold]]*tbl_salesdata[[#This Row],[Unit Price]]</f>
        <v>1245764.73</v>
      </c>
      <c r="N1867" s="9">
        <f>tbl_salesdata[[#This Row],[Total Sales]]-tbl_salesdata[[#This Row],[Total Cost]]</f>
        <v>241516.24999999988</v>
      </c>
      <c r="O1867">
        <f>tbl_salesdata[[#This Row],[Ship Date]]-tbl_salesdata[[#This Row],[Order Date]]</f>
        <v>21</v>
      </c>
      <c r="P1867">
        <f>WEEKDAY(tbl_salesdata[[#This Row],[Order Date]],2)</f>
        <v>6</v>
      </c>
      <c r="Q1867" t="str">
        <f>TEXT(tbl_salesdata[[#This Row],[Order Date]],"dddd")</f>
        <v>Saturday</v>
      </c>
      <c r="R1867" t="str">
        <f>IF(tbl_salesdata[[#This Row],[Weekdaynum]]&gt;5,"Yes","No")</f>
        <v>Yes</v>
      </c>
    </row>
    <row r="1868" spans="1:18" hidden="1" x14ac:dyDescent="0.35">
      <c r="A1868">
        <v>519280660</v>
      </c>
      <c r="B1868" s="3">
        <v>44610</v>
      </c>
      <c r="C1868" s="3">
        <v>44615</v>
      </c>
      <c r="D1868" t="s">
        <v>177</v>
      </c>
      <c r="E1868" t="s">
        <v>24</v>
      </c>
      <c r="F1868" t="s">
        <v>76</v>
      </c>
      <c r="G1868" t="s">
        <v>18</v>
      </c>
      <c r="H1868" t="s">
        <v>19</v>
      </c>
      <c r="I1868" s="9">
        <v>5542</v>
      </c>
      <c r="J1868" s="9">
        <v>668.27</v>
      </c>
      <c r="K1868" s="9">
        <v>502.54</v>
      </c>
      <c r="L1868" s="9">
        <f>tbl_salesdata[[#This Row],[Units Sold]]*tbl_salesdata[[#This Row],[Unit Cost]]</f>
        <v>2785076.68</v>
      </c>
      <c r="M1868" s="9">
        <f>tbl_salesdata[[#This Row],[Units Sold]]*tbl_salesdata[[#This Row],[Unit Price]]</f>
        <v>3703552.34</v>
      </c>
      <c r="N1868" s="9">
        <f>tbl_salesdata[[#This Row],[Total Sales]]-tbl_salesdata[[#This Row],[Total Cost]]</f>
        <v>918475.65999999968</v>
      </c>
      <c r="O1868">
        <f>tbl_salesdata[[#This Row],[Ship Date]]-tbl_salesdata[[#This Row],[Order Date]]</f>
        <v>5</v>
      </c>
      <c r="P1868">
        <f>WEEKDAY(tbl_salesdata[[#This Row],[Order Date]],2)</f>
        <v>5</v>
      </c>
      <c r="Q1868" t="str">
        <f>TEXT(tbl_salesdata[[#This Row],[Order Date]],"dddd")</f>
        <v>Friday</v>
      </c>
      <c r="R1868" t="str">
        <f>IF(tbl_salesdata[[#This Row],[Weekdaynum]]&gt;5,"Yes","No")</f>
        <v>No</v>
      </c>
    </row>
    <row r="1869" spans="1:18" hidden="1" x14ac:dyDescent="0.35">
      <c r="A1869">
        <v>865824210</v>
      </c>
      <c r="B1869" s="3">
        <v>43229</v>
      </c>
      <c r="C1869" s="3">
        <v>43237</v>
      </c>
      <c r="D1869" t="s">
        <v>20</v>
      </c>
      <c r="E1869" t="s">
        <v>21</v>
      </c>
      <c r="F1869" t="s">
        <v>40</v>
      </c>
      <c r="G1869" t="s">
        <v>14</v>
      </c>
      <c r="H1869" t="s">
        <v>15</v>
      </c>
      <c r="I1869" s="9">
        <v>5479</v>
      </c>
      <c r="J1869" s="9">
        <v>651.21</v>
      </c>
      <c r="K1869" s="9">
        <v>524.96</v>
      </c>
      <c r="L1869" s="9">
        <f>tbl_salesdata[[#This Row],[Units Sold]]*tbl_salesdata[[#This Row],[Unit Cost]]</f>
        <v>2876255.8400000003</v>
      </c>
      <c r="M1869" s="9">
        <f>tbl_salesdata[[#This Row],[Units Sold]]*tbl_salesdata[[#This Row],[Unit Price]]</f>
        <v>3567979.5900000003</v>
      </c>
      <c r="N1869" s="9">
        <f>tbl_salesdata[[#This Row],[Total Sales]]-tbl_salesdata[[#This Row],[Total Cost]]</f>
        <v>691723.75</v>
      </c>
      <c r="O1869">
        <f>tbl_salesdata[[#This Row],[Ship Date]]-tbl_salesdata[[#This Row],[Order Date]]</f>
        <v>8</v>
      </c>
      <c r="P1869">
        <f>WEEKDAY(tbl_salesdata[[#This Row],[Order Date]],2)</f>
        <v>3</v>
      </c>
      <c r="Q1869" t="str">
        <f>TEXT(tbl_salesdata[[#This Row],[Order Date]],"dddd")</f>
        <v>Wednesday</v>
      </c>
      <c r="R1869" t="str">
        <f>IF(tbl_salesdata[[#This Row],[Weekdaynum]]&gt;5,"Yes","No")</f>
        <v>No</v>
      </c>
    </row>
    <row r="1870" spans="1:18" hidden="1" x14ac:dyDescent="0.35">
      <c r="A1870">
        <v>761887109</v>
      </c>
      <c r="B1870" s="3">
        <v>42633</v>
      </c>
      <c r="C1870" s="3">
        <v>42651</v>
      </c>
      <c r="D1870" t="s">
        <v>79</v>
      </c>
      <c r="E1870" t="s">
        <v>21</v>
      </c>
      <c r="F1870" t="s">
        <v>33</v>
      </c>
      <c r="G1870" t="s">
        <v>18</v>
      </c>
      <c r="H1870" t="s">
        <v>15</v>
      </c>
      <c r="I1870" s="9">
        <v>8181</v>
      </c>
      <c r="J1870" s="9">
        <v>109.28</v>
      </c>
      <c r="K1870" s="9">
        <v>35.840000000000003</v>
      </c>
      <c r="L1870" s="9">
        <f>tbl_salesdata[[#This Row],[Units Sold]]*tbl_salesdata[[#This Row],[Unit Cost]]</f>
        <v>293207.04000000004</v>
      </c>
      <c r="M1870" s="9">
        <f>tbl_salesdata[[#This Row],[Units Sold]]*tbl_salesdata[[#This Row],[Unit Price]]</f>
        <v>894019.68</v>
      </c>
      <c r="N1870" s="9">
        <f>tbl_salesdata[[#This Row],[Total Sales]]-tbl_salesdata[[#This Row],[Total Cost]]</f>
        <v>600812.64</v>
      </c>
      <c r="O1870">
        <f>tbl_salesdata[[#This Row],[Ship Date]]-tbl_salesdata[[#This Row],[Order Date]]</f>
        <v>18</v>
      </c>
      <c r="P1870">
        <f>WEEKDAY(tbl_salesdata[[#This Row],[Order Date]],2)</f>
        <v>2</v>
      </c>
      <c r="Q1870" t="str">
        <f>TEXT(tbl_salesdata[[#This Row],[Order Date]],"dddd")</f>
        <v>Tuesday</v>
      </c>
      <c r="R1870" t="str">
        <f>IF(tbl_salesdata[[#This Row],[Weekdaynum]]&gt;5,"Yes","No")</f>
        <v>No</v>
      </c>
    </row>
    <row r="1871" spans="1:18" hidden="1" x14ac:dyDescent="0.35">
      <c r="A1871">
        <v>766893184</v>
      </c>
      <c r="B1871" s="3">
        <v>42710</v>
      </c>
      <c r="C1871" s="3">
        <v>42731</v>
      </c>
      <c r="D1871" t="s">
        <v>202</v>
      </c>
      <c r="E1871" t="s">
        <v>38</v>
      </c>
      <c r="F1871" t="s">
        <v>47</v>
      </c>
      <c r="G1871" t="s">
        <v>18</v>
      </c>
      <c r="H1871" t="s">
        <v>15</v>
      </c>
      <c r="I1871" s="9">
        <v>9590</v>
      </c>
      <c r="J1871" s="9">
        <v>421.89</v>
      </c>
      <c r="K1871" s="9">
        <v>364.69</v>
      </c>
      <c r="L1871" s="9">
        <f>tbl_salesdata[[#This Row],[Units Sold]]*tbl_salesdata[[#This Row],[Unit Cost]]</f>
        <v>3497377.1</v>
      </c>
      <c r="M1871" s="9">
        <f>tbl_salesdata[[#This Row],[Units Sold]]*tbl_salesdata[[#This Row],[Unit Price]]</f>
        <v>4045925.1</v>
      </c>
      <c r="N1871" s="9">
        <f>tbl_salesdata[[#This Row],[Total Sales]]-tbl_salesdata[[#This Row],[Total Cost]]</f>
        <v>548548</v>
      </c>
      <c r="O1871">
        <f>tbl_salesdata[[#This Row],[Ship Date]]-tbl_salesdata[[#This Row],[Order Date]]</f>
        <v>21</v>
      </c>
      <c r="P1871">
        <f>WEEKDAY(tbl_salesdata[[#This Row],[Order Date]],2)</f>
        <v>2</v>
      </c>
      <c r="Q1871" t="str">
        <f>TEXT(tbl_salesdata[[#This Row],[Order Date]],"dddd")</f>
        <v>Tuesday</v>
      </c>
      <c r="R1871" t="str">
        <f>IF(tbl_salesdata[[#This Row],[Weekdaynum]]&gt;5,"Yes","No")</f>
        <v>No</v>
      </c>
    </row>
    <row r="1872" spans="1:18" hidden="1" x14ac:dyDescent="0.35">
      <c r="A1872">
        <v>160578763</v>
      </c>
      <c r="B1872" s="3">
        <v>42274</v>
      </c>
      <c r="C1872" s="3">
        <v>42292</v>
      </c>
      <c r="D1872" t="s">
        <v>214</v>
      </c>
      <c r="E1872" t="s">
        <v>21</v>
      </c>
      <c r="F1872" t="s">
        <v>40</v>
      </c>
      <c r="G1872" t="s">
        <v>14</v>
      </c>
      <c r="H1872" t="s">
        <v>26</v>
      </c>
      <c r="I1872" s="9">
        <v>7679</v>
      </c>
      <c r="J1872" s="9">
        <v>651.21</v>
      </c>
      <c r="K1872" s="9">
        <v>524.96</v>
      </c>
      <c r="L1872" s="9">
        <f>tbl_salesdata[[#This Row],[Units Sold]]*tbl_salesdata[[#This Row],[Unit Cost]]</f>
        <v>4031167.8400000003</v>
      </c>
      <c r="M1872" s="9">
        <f>tbl_salesdata[[#This Row],[Units Sold]]*tbl_salesdata[[#This Row],[Unit Price]]</f>
        <v>5000641.59</v>
      </c>
      <c r="N1872" s="9">
        <f>tbl_salesdata[[#This Row],[Total Sales]]-tbl_salesdata[[#This Row],[Total Cost]]</f>
        <v>969473.74999999953</v>
      </c>
      <c r="O1872">
        <f>tbl_salesdata[[#This Row],[Ship Date]]-tbl_salesdata[[#This Row],[Order Date]]</f>
        <v>18</v>
      </c>
      <c r="P1872">
        <f>WEEKDAY(tbl_salesdata[[#This Row],[Order Date]],2)</f>
        <v>7</v>
      </c>
      <c r="Q1872" t="str">
        <f>TEXT(tbl_salesdata[[#This Row],[Order Date]],"dddd")</f>
        <v>Sunday</v>
      </c>
      <c r="R1872" t="str">
        <f>IF(tbl_salesdata[[#This Row],[Weekdaynum]]&gt;5,"Yes","No")</f>
        <v>Yes</v>
      </c>
    </row>
    <row r="1873" spans="1:18" hidden="1" x14ac:dyDescent="0.35">
      <c r="A1873">
        <v>992992675</v>
      </c>
      <c r="B1873" s="3">
        <v>44263</v>
      </c>
      <c r="C1873" s="3">
        <v>44267</v>
      </c>
      <c r="D1873" t="s">
        <v>103</v>
      </c>
      <c r="E1873" t="s">
        <v>21</v>
      </c>
      <c r="F1873" t="s">
        <v>68</v>
      </c>
      <c r="G1873" t="s">
        <v>18</v>
      </c>
      <c r="H1873" t="s">
        <v>15</v>
      </c>
      <c r="I1873" s="9">
        <v>7454</v>
      </c>
      <c r="J1873" s="9">
        <v>154.06</v>
      </c>
      <c r="K1873" s="9">
        <v>90.93</v>
      </c>
      <c r="L1873" s="9">
        <f>tbl_salesdata[[#This Row],[Units Sold]]*tbl_salesdata[[#This Row],[Unit Cost]]</f>
        <v>677792.22000000009</v>
      </c>
      <c r="M1873" s="9">
        <f>tbl_salesdata[[#This Row],[Units Sold]]*tbl_salesdata[[#This Row],[Unit Price]]</f>
        <v>1148363.24</v>
      </c>
      <c r="N1873" s="9">
        <f>tbl_salesdata[[#This Row],[Total Sales]]-tbl_salesdata[[#This Row],[Total Cost]]</f>
        <v>470571.0199999999</v>
      </c>
      <c r="O1873">
        <f>tbl_salesdata[[#This Row],[Ship Date]]-tbl_salesdata[[#This Row],[Order Date]]</f>
        <v>4</v>
      </c>
      <c r="P1873">
        <f>WEEKDAY(tbl_salesdata[[#This Row],[Order Date]],2)</f>
        <v>1</v>
      </c>
      <c r="Q1873" t="str">
        <f>TEXT(tbl_salesdata[[#This Row],[Order Date]],"dddd")</f>
        <v>Monday</v>
      </c>
      <c r="R1873" t="str">
        <f>IF(tbl_salesdata[[#This Row],[Weekdaynum]]&gt;5,"Yes","No")</f>
        <v>No</v>
      </c>
    </row>
    <row r="1874" spans="1:18" hidden="1" x14ac:dyDescent="0.35">
      <c r="A1874">
        <v>434496247</v>
      </c>
      <c r="B1874" s="3">
        <v>42920</v>
      </c>
      <c r="C1874" s="3">
        <v>42922</v>
      </c>
      <c r="D1874" t="s">
        <v>98</v>
      </c>
      <c r="E1874" t="s">
        <v>38</v>
      </c>
      <c r="F1874" t="s">
        <v>76</v>
      </c>
      <c r="G1874" t="s">
        <v>14</v>
      </c>
      <c r="H1874" t="s">
        <v>15</v>
      </c>
      <c r="I1874" s="9">
        <v>5950</v>
      </c>
      <c r="J1874" s="9">
        <v>668.27</v>
      </c>
      <c r="K1874" s="9">
        <v>502.54</v>
      </c>
      <c r="L1874" s="9">
        <f>tbl_salesdata[[#This Row],[Units Sold]]*tbl_salesdata[[#This Row],[Unit Cost]]</f>
        <v>2990113</v>
      </c>
      <c r="M1874" s="9">
        <f>tbl_salesdata[[#This Row],[Units Sold]]*tbl_salesdata[[#This Row],[Unit Price]]</f>
        <v>3976206.5</v>
      </c>
      <c r="N1874" s="9">
        <f>tbl_salesdata[[#This Row],[Total Sales]]-tbl_salesdata[[#This Row],[Total Cost]]</f>
        <v>986093.5</v>
      </c>
      <c r="O1874">
        <f>tbl_salesdata[[#This Row],[Ship Date]]-tbl_salesdata[[#This Row],[Order Date]]</f>
        <v>2</v>
      </c>
      <c r="P1874">
        <f>WEEKDAY(tbl_salesdata[[#This Row],[Order Date]],2)</f>
        <v>2</v>
      </c>
      <c r="Q1874" t="str">
        <f>TEXT(tbl_salesdata[[#This Row],[Order Date]],"dddd")</f>
        <v>Tuesday</v>
      </c>
      <c r="R1874" t="str">
        <f>IF(tbl_salesdata[[#This Row],[Weekdaynum]]&gt;5,"Yes","No")</f>
        <v>No</v>
      </c>
    </row>
    <row r="1875" spans="1:18" hidden="1" x14ac:dyDescent="0.35">
      <c r="A1875">
        <v>225763309</v>
      </c>
      <c r="B1875" s="3">
        <v>42351</v>
      </c>
      <c r="C1875" s="3">
        <v>42356</v>
      </c>
      <c r="D1875" t="s">
        <v>210</v>
      </c>
      <c r="E1875" t="s">
        <v>38</v>
      </c>
      <c r="F1875" t="s">
        <v>25</v>
      </c>
      <c r="G1875" t="s">
        <v>14</v>
      </c>
      <c r="H1875" t="s">
        <v>26</v>
      </c>
      <c r="I1875" s="9">
        <v>7235</v>
      </c>
      <c r="J1875" s="9">
        <v>205.7</v>
      </c>
      <c r="K1875" s="9">
        <v>117.11</v>
      </c>
      <c r="L1875" s="9">
        <f>tbl_salesdata[[#This Row],[Units Sold]]*tbl_salesdata[[#This Row],[Unit Cost]]</f>
        <v>847290.85</v>
      </c>
      <c r="M1875" s="9">
        <f>tbl_salesdata[[#This Row],[Units Sold]]*tbl_salesdata[[#This Row],[Unit Price]]</f>
        <v>1488239.5</v>
      </c>
      <c r="N1875" s="9">
        <f>tbl_salesdata[[#This Row],[Total Sales]]-tbl_salesdata[[#This Row],[Total Cost]]</f>
        <v>640948.65</v>
      </c>
      <c r="O1875">
        <f>tbl_salesdata[[#This Row],[Ship Date]]-tbl_salesdata[[#This Row],[Order Date]]</f>
        <v>5</v>
      </c>
      <c r="P1875">
        <f>WEEKDAY(tbl_salesdata[[#This Row],[Order Date]],2)</f>
        <v>7</v>
      </c>
      <c r="Q1875" t="str">
        <f>TEXT(tbl_salesdata[[#This Row],[Order Date]],"dddd")</f>
        <v>Sunday</v>
      </c>
      <c r="R1875" t="str">
        <f>IF(tbl_salesdata[[#This Row],[Weekdaynum]]&gt;5,"Yes","No")</f>
        <v>Yes</v>
      </c>
    </row>
    <row r="1876" spans="1:18" hidden="1" x14ac:dyDescent="0.35">
      <c r="A1876">
        <v>827780187</v>
      </c>
      <c r="B1876" s="3">
        <v>44388</v>
      </c>
      <c r="C1876" s="3">
        <v>44390</v>
      </c>
      <c r="D1876" t="s">
        <v>114</v>
      </c>
      <c r="E1876" t="s">
        <v>38</v>
      </c>
      <c r="F1876" t="s">
        <v>13</v>
      </c>
      <c r="G1876" t="s">
        <v>18</v>
      </c>
      <c r="H1876" t="s">
        <v>19</v>
      </c>
      <c r="I1876" s="9">
        <v>7407</v>
      </c>
      <c r="J1876" s="9">
        <v>255.28</v>
      </c>
      <c r="K1876" s="9">
        <v>159.41999999999999</v>
      </c>
      <c r="L1876" s="9">
        <f>tbl_salesdata[[#This Row],[Units Sold]]*tbl_salesdata[[#This Row],[Unit Cost]]</f>
        <v>1180823.94</v>
      </c>
      <c r="M1876" s="9">
        <f>tbl_salesdata[[#This Row],[Units Sold]]*tbl_salesdata[[#This Row],[Unit Price]]</f>
        <v>1890858.96</v>
      </c>
      <c r="N1876" s="9">
        <f>tbl_salesdata[[#This Row],[Total Sales]]-tbl_salesdata[[#This Row],[Total Cost]]</f>
        <v>710035.02</v>
      </c>
      <c r="O1876">
        <f>tbl_salesdata[[#This Row],[Ship Date]]-tbl_salesdata[[#This Row],[Order Date]]</f>
        <v>2</v>
      </c>
      <c r="P1876">
        <f>WEEKDAY(tbl_salesdata[[#This Row],[Order Date]],2)</f>
        <v>7</v>
      </c>
      <c r="Q1876" t="str">
        <f>TEXT(tbl_salesdata[[#This Row],[Order Date]],"dddd")</f>
        <v>Sunday</v>
      </c>
      <c r="R1876" t="str">
        <f>IF(tbl_salesdata[[#This Row],[Weekdaynum]]&gt;5,"Yes","No")</f>
        <v>Yes</v>
      </c>
    </row>
    <row r="1877" spans="1:18" hidden="1" x14ac:dyDescent="0.35">
      <c r="A1877">
        <v>971845710</v>
      </c>
      <c r="B1877" s="3">
        <v>43139</v>
      </c>
      <c r="C1877" s="3">
        <v>43140</v>
      </c>
      <c r="D1877" t="s">
        <v>112</v>
      </c>
      <c r="E1877" t="s">
        <v>12</v>
      </c>
      <c r="F1877" t="s">
        <v>17</v>
      </c>
      <c r="G1877" t="s">
        <v>14</v>
      </c>
      <c r="H1877" t="s">
        <v>19</v>
      </c>
      <c r="I1877" s="9">
        <v>9597</v>
      </c>
      <c r="J1877" s="9">
        <v>152.58000000000001</v>
      </c>
      <c r="K1877" s="9">
        <v>97.44</v>
      </c>
      <c r="L1877" s="9">
        <f>tbl_salesdata[[#This Row],[Units Sold]]*tbl_salesdata[[#This Row],[Unit Cost]]</f>
        <v>935131.67999999993</v>
      </c>
      <c r="M1877" s="9">
        <f>tbl_salesdata[[#This Row],[Units Sold]]*tbl_salesdata[[#This Row],[Unit Price]]</f>
        <v>1464310.26</v>
      </c>
      <c r="N1877" s="9">
        <f>tbl_salesdata[[#This Row],[Total Sales]]-tbl_salesdata[[#This Row],[Total Cost]]</f>
        <v>529178.58000000007</v>
      </c>
      <c r="O1877">
        <f>tbl_salesdata[[#This Row],[Ship Date]]-tbl_salesdata[[#This Row],[Order Date]]</f>
        <v>1</v>
      </c>
      <c r="P1877">
        <f>WEEKDAY(tbl_salesdata[[#This Row],[Order Date]],2)</f>
        <v>4</v>
      </c>
      <c r="Q1877" t="str">
        <f>TEXT(tbl_salesdata[[#This Row],[Order Date]],"dddd")</f>
        <v>Thursday</v>
      </c>
      <c r="R1877" t="str">
        <f>IF(tbl_salesdata[[#This Row],[Weekdaynum]]&gt;5,"Yes","No")</f>
        <v>No</v>
      </c>
    </row>
    <row r="1878" spans="1:18" x14ac:dyDescent="0.35">
      <c r="A1878">
        <v>433793723</v>
      </c>
      <c r="B1878" s="3">
        <v>42189</v>
      </c>
      <c r="C1878" s="3">
        <v>42198</v>
      </c>
      <c r="D1878" t="s">
        <v>158</v>
      </c>
      <c r="E1878" t="s">
        <v>12</v>
      </c>
      <c r="F1878" t="s">
        <v>68</v>
      </c>
      <c r="G1878" t="s">
        <v>14</v>
      </c>
      <c r="H1878" t="s">
        <v>19</v>
      </c>
      <c r="I1878" s="9">
        <v>8057</v>
      </c>
      <c r="J1878" s="9">
        <v>154.06</v>
      </c>
      <c r="K1878" s="9">
        <v>90.93</v>
      </c>
      <c r="L1878" s="9">
        <f>tbl_salesdata[[#This Row],[Units Sold]]*tbl_salesdata[[#This Row],[Unit Cost]]</f>
        <v>732623.01</v>
      </c>
      <c r="M1878" s="9">
        <f>tbl_salesdata[[#This Row],[Units Sold]]*tbl_salesdata[[#This Row],[Unit Price]]</f>
        <v>1241261.42</v>
      </c>
      <c r="N1878" s="9">
        <f>tbl_salesdata[[#This Row],[Total Sales]]-tbl_salesdata[[#This Row],[Total Cost]]</f>
        <v>508638.40999999992</v>
      </c>
      <c r="O1878">
        <f>tbl_salesdata[[#This Row],[Ship Date]]-tbl_salesdata[[#This Row],[Order Date]]</f>
        <v>9</v>
      </c>
      <c r="P1878">
        <f>WEEKDAY(tbl_salesdata[[#This Row],[Order Date]],2)</f>
        <v>6</v>
      </c>
      <c r="Q1878" t="str">
        <f>TEXT(tbl_salesdata[[#This Row],[Order Date]],"dddd")</f>
        <v>Saturday</v>
      </c>
      <c r="R1878" t="str">
        <f>IF(tbl_salesdata[[#This Row],[Weekdaynum]]&gt;5,"Yes","No")</f>
        <v>Yes</v>
      </c>
    </row>
    <row r="1879" spans="1:18" hidden="1" x14ac:dyDescent="0.35">
      <c r="A1879">
        <v>562880504</v>
      </c>
      <c r="B1879" s="3">
        <v>43514</v>
      </c>
      <c r="C1879" s="3">
        <v>43530</v>
      </c>
      <c r="D1879" t="s">
        <v>154</v>
      </c>
      <c r="E1879" t="s">
        <v>12</v>
      </c>
      <c r="F1879" t="s">
        <v>40</v>
      </c>
      <c r="G1879" t="s">
        <v>14</v>
      </c>
      <c r="H1879" t="s">
        <v>34</v>
      </c>
      <c r="I1879" s="9">
        <v>7704</v>
      </c>
      <c r="J1879" s="9">
        <v>651.21</v>
      </c>
      <c r="K1879" s="9">
        <v>524.96</v>
      </c>
      <c r="L1879" s="9">
        <f>tbl_salesdata[[#This Row],[Units Sold]]*tbl_salesdata[[#This Row],[Unit Cost]]</f>
        <v>4044291.8400000003</v>
      </c>
      <c r="M1879" s="9">
        <f>tbl_salesdata[[#This Row],[Units Sold]]*tbl_salesdata[[#This Row],[Unit Price]]</f>
        <v>5016921.84</v>
      </c>
      <c r="N1879" s="9">
        <f>tbl_salesdata[[#This Row],[Total Sales]]-tbl_salesdata[[#This Row],[Total Cost]]</f>
        <v>972629.99999999953</v>
      </c>
      <c r="O1879">
        <f>tbl_salesdata[[#This Row],[Ship Date]]-tbl_salesdata[[#This Row],[Order Date]]</f>
        <v>16</v>
      </c>
      <c r="P1879">
        <f>WEEKDAY(tbl_salesdata[[#This Row],[Order Date]],2)</f>
        <v>1</v>
      </c>
      <c r="Q1879" t="str">
        <f>TEXT(tbl_salesdata[[#This Row],[Order Date]],"dddd")</f>
        <v>Monday</v>
      </c>
      <c r="R1879" t="str">
        <f>IF(tbl_salesdata[[#This Row],[Weekdaynum]]&gt;5,"Yes","No")</f>
        <v>No</v>
      </c>
    </row>
    <row r="1880" spans="1:18" hidden="1" x14ac:dyDescent="0.35">
      <c r="A1880">
        <v>974009931</v>
      </c>
      <c r="B1880" s="3">
        <v>44536</v>
      </c>
      <c r="C1880" s="3">
        <v>44553</v>
      </c>
      <c r="D1880" t="s">
        <v>123</v>
      </c>
      <c r="E1880" t="s">
        <v>38</v>
      </c>
      <c r="F1880" t="s">
        <v>47</v>
      </c>
      <c r="G1880" t="s">
        <v>18</v>
      </c>
      <c r="H1880" t="s">
        <v>34</v>
      </c>
      <c r="I1880" s="9">
        <v>38</v>
      </c>
      <c r="J1880" s="9">
        <v>421.89</v>
      </c>
      <c r="K1880" s="9">
        <v>364.69</v>
      </c>
      <c r="L1880" s="9">
        <f>tbl_salesdata[[#This Row],[Units Sold]]*tbl_salesdata[[#This Row],[Unit Cost]]</f>
        <v>13858.22</v>
      </c>
      <c r="M1880" s="9">
        <f>tbl_salesdata[[#This Row],[Units Sold]]*tbl_salesdata[[#This Row],[Unit Price]]</f>
        <v>16031.82</v>
      </c>
      <c r="N1880" s="9">
        <f>tbl_salesdata[[#This Row],[Total Sales]]-tbl_salesdata[[#This Row],[Total Cost]]</f>
        <v>2173.6000000000004</v>
      </c>
      <c r="O1880">
        <f>tbl_salesdata[[#This Row],[Ship Date]]-tbl_salesdata[[#This Row],[Order Date]]</f>
        <v>17</v>
      </c>
      <c r="P1880">
        <f>WEEKDAY(tbl_salesdata[[#This Row],[Order Date]],2)</f>
        <v>1</v>
      </c>
      <c r="Q1880" t="str">
        <f>TEXT(tbl_salesdata[[#This Row],[Order Date]],"dddd")</f>
        <v>Monday</v>
      </c>
      <c r="R1880" t="str">
        <f>IF(tbl_salesdata[[#This Row],[Weekdaynum]]&gt;5,"Yes","No")</f>
        <v>No</v>
      </c>
    </row>
    <row r="1881" spans="1:18" hidden="1" x14ac:dyDescent="0.35">
      <c r="A1881">
        <v>155508315</v>
      </c>
      <c r="B1881" s="3">
        <v>43408</v>
      </c>
      <c r="C1881" s="3">
        <v>43422</v>
      </c>
      <c r="D1881" t="s">
        <v>180</v>
      </c>
      <c r="E1881" t="s">
        <v>24</v>
      </c>
      <c r="F1881" t="s">
        <v>56</v>
      </c>
      <c r="G1881" t="s">
        <v>18</v>
      </c>
      <c r="H1881" t="s">
        <v>19</v>
      </c>
      <c r="I1881" s="9">
        <v>7221</v>
      </c>
      <c r="J1881" s="9">
        <v>9.33</v>
      </c>
      <c r="K1881" s="9">
        <v>6.92</v>
      </c>
      <c r="L1881" s="9">
        <f>tbl_salesdata[[#This Row],[Units Sold]]*tbl_salesdata[[#This Row],[Unit Cost]]</f>
        <v>49969.32</v>
      </c>
      <c r="M1881" s="9">
        <f>tbl_salesdata[[#This Row],[Units Sold]]*tbl_salesdata[[#This Row],[Unit Price]]</f>
        <v>67371.930000000008</v>
      </c>
      <c r="N1881" s="9">
        <f>tbl_salesdata[[#This Row],[Total Sales]]-tbl_salesdata[[#This Row],[Total Cost]]</f>
        <v>17402.610000000008</v>
      </c>
      <c r="O1881">
        <f>tbl_salesdata[[#This Row],[Ship Date]]-tbl_salesdata[[#This Row],[Order Date]]</f>
        <v>14</v>
      </c>
      <c r="P1881">
        <f>WEEKDAY(tbl_salesdata[[#This Row],[Order Date]],2)</f>
        <v>7</v>
      </c>
      <c r="Q1881" t="str">
        <f>TEXT(tbl_salesdata[[#This Row],[Order Date]],"dddd")</f>
        <v>Sunday</v>
      </c>
      <c r="R1881" t="str">
        <f>IF(tbl_salesdata[[#This Row],[Weekdaynum]]&gt;5,"Yes","No")</f>
        <v>Yes</v>
      </c>
    </row>
    <row r="1882" spans="1:18" hidden="1" x14ac:dyDescent="0.35">
      <c r="A1882">
        <v>340236985</v>
      </c>
      <c r="B1882" s="3">
        <v>43228</v>
      </c>
      <c r="C1882" s="3">
        <v>43232</v>
      </c>
      <c r="D1882" t="s">
        <v>136</v>
      </c>
      <c r="E1882" t="s">
        <v>38</v>
      </c>
      <c r="F1882" t="s">
        <v>76</v>
      </c>
      <c r="G1882" t="s">
        <v>14</v>
      </c>
      <c r="H1882" t="s">
        <v>15</v>
      </c>
      <c r="I1882" s="9">
        <v>2540</v>
      </c>
      <c r="J1882" s="9">
        <v>668.27</v>
      </c>
      <c r="K1882" s="9">
        <v>502.54</v>
      </c>
      <c r="L1882" s="9">
        <f>tbl_salesdata[[#This Row],[Units Sold]]*tbl_salesdata[[#This Row],[Unit Cost]]</f>
        <v>1276451.6000000001</v>
      </c>
      <c r="M1882" s="9">
        <f>tbl_salesdata[[#This Row],[Units Sold]]*tbl_salesdata[[#This Row],[Unit Price]]</f>
        <v>1697405.8</v>
      </c>
      <c r="N1882" s="9">
        <f>tbl_salesdata[[#This Row],[Total Sales]]-tbl_salesdata[[#This Row],[Total Cost]]</f>
        <v>420954.19999999995</v>
      </c>
      <c r="O1882">
        <f>tbl_salesdata[[#This Row],[Ship Date]]-tbl_salesdata[[#This Row],[Order Date]]</f>
        <v>4</v>
      </c>
      <c r="P1882">
        <f>WEEKDAY(tbl_salesdata[[#This Row],[Order Date]],2)</f>
        <v>2</v>
      </c>
      <c r="Q1882" t="str">
        <f>TEXT(tbl_salesdata[[#This Row],[Order Date]],"dddd")</f>
        <v>Tuesday</v>
      </c>
      <c r="R1882" t="str">
        <f>IF(tbl_salesdata[[#This Row],[Weekdaynum]]&gt;5,"Yes","No")</f>
        <v>No</v>
      </c>
    </row>
    <row r="1883" spans="1:18" x14ac:dyDescent="0.35">
      <c r="A1883">
        <v>275062739</v>
      </c>
      <c r="B1883" s="3">
        <v>43589</v>
      </c>
      <c r="C1883" s="3">
        <v>43606</v>
      </c>
      <c r="D1883" t="s">
        <v>137</v>
      </c>
      <c r="E1883" t="s">
        <v>38</v>
      </c>
      <c r="F1883" t="s">
        <v>25</v>
      </c>
      <c r="G1883" t="s">
        <v>18</v>
      </c>
      <c r="H1883" t="s">
        <v>34</v>
      </c>
      <c r="I1883" s="9">
        <v>6032</v>
      </c>
      <c r="J1883" s="9">
        <v>205.7</v>
      </c>
      <c r="K1883" s="9">
        <v>117.11</v>
      </c>
      <c r="L1883" s="9">
        <f>tbl_salesdata[[#This Row],[Units Sold]]*tbl_salesdata[[#This Row],[Unit Cost]]</f>
        <v>706407.52</v>
      </c>
      <c r="M1883" s="9">
        <f>tbl_salesdata[[#This Row],[Units Sold]]*tbl_salesdata[[#This Row],[Unit Price]]</f>
        <v>1240782.3999999999</v>
      </c>
      <c r="N1883" s="9">
        <f>tbl_salesdata[[#This Row],[Total Sales]]-tbl_salesdata[[#This Row],[Total Cost]]</f>
        <v>534374.87999999989</v>
      </c>
      <c r="O1883">
        <f>tbl_salesdata[[#This Row],[Ship Date]]-tbl_salesdata[[#This Row],[Order Date]]</f>
        <v>17</v>
      </c>
      <c r="P1883">
        <f>WEEKDAY(tbl_salesdata[[#This Row],[Order Date]],2)</f>
        <v>6</v>
      </c>
      <c r="Q1883" t="str">
        <f>TEXT(tbl_salesdata[[#This Row],[Order Date]],"dddd")</f>
        <v>Saturday</v>
      </c>
      <c r="R1883" t="str">
        <f>IF(tbl_salesdata[[#This Row],[Weekdaynum]]&gt;5,"Yes","No")</f>
        <v>Yes</v>
      </c>
    </row>
    <row r="1884" spans="1:18" hidden="1" x14ac:dyDescent="0.35">
      <c r="A1884">
        <v>852392995</v>
      </c>
      <c r="B1884" s="3">
        <v>42457</v>
      </c>
      <c r="C1884" s="3">
        <v>42465</v>
      </c>
      <c r="D1884" t="s">
        <v>152</v>
      </c>
      <c r="E1884" t="s">
        <v>21</v>
      </c>
      <c r="F1884" t="s">
        <v>42</v>
      </c>
      <c r="G1884" t="s">
        <v>14</v>
      </c>
      <c r="H1884" t="s">
        <v>15</v>
      </c>
      <c r="I1884" s="9">
        <v>884</v>
      </c>
      <c r="J1884" s="9">
        <v>437.2</v>
      </c>
      <c r="K1884" s="9">
        <v>263.33</v>
      </c>
      <c r="L1884" s="9">
        <f>tbl_salesdata[[#This Row],[Units Sold]]*tbl_salesdata[[#This Row],[Unit Cost]]</f>
        <v>232783.71999999997</v>
      </c>
      <c r="M1884" s="9">
        <f>tbl_salesdata[[#This Row],[Units Sold]]*tbl_salesdata[[#This Row],[Unit Price]]</f>
        <v>386484.8</v>
      </c>
      <c r="N1884" s="9">
        <f>tbl_salesdata[[#This Row],[Total Sales]]-tbl_salesdata[[#This Row],[Total Cost]]</f>
        <v>153701.08000000002</v>
      </c>
      <c r="O1884">
        <f>tbl_salesdata[[#This Row],[Ship Date]]-tbl_salesdata[[#This Row],[Order Date]]</f>
        <v>8</v>
      </c>
      <c r="P1884">
        <f>WEEKDAY(tbl_salesdata[[#This Row],[Order Date]],2)</f>
        <v>1</v>
      </c>
      <c r="Q1884" t="str">
        <f>TEXT(tbl_salesdata[[#This Row],[Order Date]],"dddd")</f>
        <v>Monday</v>
      </c>
      <c r="R1884" t="str">
        <f>IF(tbl_salesdata[[#This Row],[Weekdaynum]]&gt;5,"Yes","No")</f>
        <v>No</v>
      </c>
    </row>
    <row r="1885" spans="1:18" hidden="1" x14ac:dyDescent="0.35">
      <c r="A1885">
        <v>597105491</v>
      </c>
      <c r="B1885" s="3">
        <v>44080</v>
      </c>
      <c r="C1885" s="3">
        <v>44101</v>
      </c>
      <c r="D1885" t="s">
        <v>175</v>
      </c>
      <c r="E1885" t="s">
        <v>21</v>
      </c>
      <c r="F1885" t="s">
        <v>17</v>
      </c>
      <c r="G1885" t="s">
        <v>18</v>
      </c>
      <c r="H1885" t="s">
        <v>15</v>
      </c>
      <c r="I1885" s="9">
        <v>5639</v>
      </c>
      <c r="J1885" s="9">
        <v>152.58000000000001</v>
      </c>
      <c r="K1885" s="9">
        <v>97.44</v>
      </c>
      <c r="L1885" s="9">
        <f>tbl_salesdata[[#This Row],[Units Sold]]*tbl_salesdata[[#This Row],[Unit Cost]]</f>
        <v>549464.16</v>
      </c>
      <c r="M1885" s="9">
        <f>tbl_salesdata[[#This Row],[Units Sold]]*tbl_salesdata[[#This Row],[Unit Price]]</f>
        <v>860398.62000000011</v>
      </c>
      <c r="N1885" s="9">
        <f>tbl_salesdata[[#This Row],[Total Sales]]-tbl_salesdata[[#This Row],[Total Cost]]</f>
        <v>310934.46000000008</v>
      </c>
      <c r="O1885">
        <f>tbl_salesdata[[#This Row],[Ship Date]]-tbl_salesdata[[#This Row],[Order Date]]</f>
        <v>21</v>
      </c>
      <c r="P1885">
        <f>WEEKDAY(tbl_salesdata[[#This Row],[Order Date]],2)</f>
        <v>7</v>
      </c>
      <c r="Q1885" t="str">
        <f>TEXT(tbl_salesdata[[#This Row],[Order Date]],"dddd")</f>
        <v>Sunday</v>
      </c>
      <c r="R1885" t="str">
        <f>IF(tbl_salesdata[[#This Row],[Weekdaynum]]&gt;5,"Yes","No")</f>
        <v>Yes</v>
      </c>
    </row>
    <row r="1886" spans="1:18" x14ac:dyDescent="0.35">
      <c r="A1886">
        <v>891808593</v>
      </c>
      <c r="B1886" s="3">
        <v>43981</v>
      </c>
      <c r="C1886" s="3">
        <v>43997</v>
      </c>
      <c r="D1886" t="s">
        <v>195</v>
      </c>
      <c r="E1886" t="s">
        <v>21</v>
      </c>
      <c r="F1886" t="s">
        <v>13</v>
      </c>
      <c r="G1886" t="s">
        <v>18</v>
      </c>
      <c r="H1886" t="s">
        <v>34</v>
      </c>
      <c r="I1886" s="9">
        <v>4835</v>
      </c>
      <c r="J1886" s="9">
        <v>255.28</v>
      </c>
      <c r="K1886" s="9">
        <v>159.41999999999999</v>
      </c>
      <c r="L1886" s="9">
        <f>tbl_salesdata[[#This Row],[Units Sold]]*tbl_salesdata[[#This Row],[Unit Cost]]</f>
        <v>770795.7</v>
      </c>
      <c r="M1886" s="9">
        <f>tbl_salesdata[[#This Row],[Units Sold]]*tbl_salesdata[[#This Row],[Unit Price]]</f>
        <v>1234278.8</v>
      </c>
      <c r="N1886" s="9">
        <f>tbl_salesdata[[#This Row],[Total Sales]]-tbl_salesdata[[#This Row],[Total Cost]]</f>
        <v>463483.10000000009</v>
      </c>
      <c r="O1886">
        <f>tbl_salesdata[[#This Row],[Ship Date]]-tbl_salesdata[[#This Row],[Order Date]]</f>
        <v>16</v>
      </c>
      <c r="P1886">
        <f>WEEKDAY(tbl_salesdata[[#This Row],[Order Date]],2)</f>
        <v>6</v>
      </c>
      <c r="Q1886" t="str">
        <f>TEXT(tbl_salesdata[[#This Row],[Order Date]],"dddd")</f>
        <v>Saturday</v>
      </c>
      <c r="R1886" t="str">
        <f>IF(tbl_salesdata[[#This Row],[Weekdaynum]]&gt;5,"Yes","No")</f>
        <v>Yes</v>
      </c>
    </row>
    <row r="1887" spans="1:18" hidden="1" x14ac:dyDescent="0.35">
      <c r="A1887">
        <v>384356105</v>
      </c>
      <c r="B1887" s="3">
        <v>43216</v>
      </c>
      <c r="C1887" s="3">
        <v>43235</v>
      </c>
      <c r="D1887" t="s">
        <v>106</v>
      </c>
      <c r="E1887" t="s">
        <v>38</v>
      </c>
      <c r="F1887" t="s">
        <v>56</v>
      </c>
      <c r="G1887" t="s">
        <v>18</v>
      </c>
      <c r="H1887" t="s">
        <v>34</v>
      </c>
      <c r="I1887" s="9">
        <v>8368</v>
      </c>
      <c r="J1887" s="9">
        <v>9.33</v>
      </c>
      <c r="K1887" s="9">
        <v>6.92</v>
      </c>
      <c r="L1887" s="9">
        <f>tbl_salesdata[[#This Row],[Units Sold]]*tbl_salesdata[[#This Row],[Unit Cost]]</f>
        <v>57906.559999999998</v>
      </c>
      <c r="M1887" s="9">
        <f>tbl_salesdata[[#This Row],[Units Sold]]*tbl_salesdata[[#This Row],[Unit Price]]</f>
        <v>78073.440000000002</v>
      </c>
      <c r="N1887" s="9">
        <f>tbl_salesdata[[#This Row],[Total Sales]]-tbl_salesdata[[#This Row],[Total Cost]]</f>
        <v>20166.880000000005</v>
      </c>
      <c r="O1887">
        <f>tbl_salesdata[[#This Row],[Ship Date]]-tbl_salesdata[[#This Row],[Order Date]]</f>
        <v>19</v>
      </c>
      <c r="P1887">
        <f>WEEKDAY(tbl_salesdata[[#This Row],[Order Date]],2)</f>
        <v>4</v>
      </c>
      <c r="Q1887" t="str">
        <f>TEXT(tbl_salesdata[[#This Row],[Order Date]],"dddd")</f>
        <v>Thursday</v>
      </c>
      <c r="R1887" t="str">
        <f>IF(tbl_salesdata[[#This Row],[Weekdaynum]]&gt;5,"Yes","No")</f>
        <v>No</v>
      </c>
    </row>
    <row r="1888" spans="1:18" hidden="1" x14ac:dyDescent="0.35">
      <c r="A1888">
        <v>716054379</v>
      </c>
      <c r="B1888" s="3">
        <v>42433</v>
      </c>
      <c r="C1888" s="3">
        <v>42448</v>
      </c>
      <c r="D1888" t="s">
        <v>188</v>
      </c>
      <c r="E1888" t="s">
        <v>21</v>
      </c>
      <c r="F1888" t="s">
        <v>56</v>
      </c>
      <c r="G1888" t="s">
        <v>18</v>
      </c>
      <c r="H1888" t="s">
        <v>26</v>
      </c>
      <c r="I1888" s="9">
        <v>5258</v>
      </c>
      <c r="J1888" s="9">
        <v>9.33</v>
      </c>
      <c r="K1888" s="9">
        <v>6.92</v>
      </c>
      <c r="L1888" s="9">
        <f>tbl_salesdata[[#This Row],[Units Sold]]*tbl_salesdata[[#This Row],[Unit Cost]]</f>
        <v>36385.360000000001</v>
      </c>
      <c r="M1888" s="9">
        <f>tbl_salesdata[[#This Row],[Units Sold]]*tbl_salesdata[[#This Row],[Unit Price]]</f>
        <v>49057.14</v>
      </c>
      <c r="N1888" s="9">
        <f>tbl_salesdata[[#This Row],[Total Sales]]-tbl_salesdata[[#This Row],[Total Cost]]</f>
        <v>12671.779999999999</v>
      </c>
      <c r="O1888">
        <f>tbl_salesdata[[#This Row],[Ship Date]]-tbl_salesdata[[#This Row],[Order Date]]</f>
        <v>15</v>
      </c>
      <c r="P1888">
        <f>WEEKDAY(tbl_salesdata[[#This Row],[Order Date]],2)</f>
        <v>5</v>
      </c>
      <c r="Q1888" t="str">
        <f>TEXT(tbl_salesdata[[#This Row],[Order Date]],"dddd")</f>
        <v>Friday</v>
      </c>
      <c r="R1888" t="str">
        <f>IF(tbl_salesdata[[#This Row],[Weekdaynum]]&gt;5,"Yes","No")</f>
        <v>No</v>
      </c>
    </row>
    <row r="1889" spans="1:18" hidden="1" x14ac:dyDescent="0.35">
      <c r="A1889">
        <v>749762237</v>
      </c>
      <c r="B1889" s="3">
        <v>43278</v>
      </c>
      <c r="C1889" s="3">
        <v>43283</v>
      </c>
      <c r="D1889" t="s">
        <v>127</v>
      </c>
      <c r="E1889" t="s">
        <v>38</v>
      </c>
      <c r="F1889" t="s">
        <v>76</v>
      </c>
      <c r="G1889" t="s">
        <v>14</v>
      </c>
      <c r="H1889" t="s">
        <v>26</v>
      </c>
      <c r="I1889" s="9">
        <v>162</v>
      </c>
      <c r="J1889" s="9">
        <v>668.27</v>
      </c>
      <c r="K1889" s="9">
        <v>502.54</v>
      </c>
      <c r="L1889" s="9">
        <f>tbl_salesdata[[#This Row],[Units Sold]]*tbl_salesdata[[#This Row],[Unit Cost]]</f>
        <v>81411.48000000001</v>
      </c>
      <c r="M1889" s="9">
        <f>tbl_salesdata[[#This Row],[Units Sold]]*tbl_salesdata[[#This Row],[Unit Price]]</f>
        <v>108259.73999999999</v>
      </c>
      <c r="N1889" s="9">
        <f>tbl_salesdata[[#This Row],[Total Sales]]-tbl_salesdata[[#This Row],[Total Cost]]</f>
        <v>26848.25999999998</v>
      </c>
      <c r="O1889">
        <f>tbl_salesdata[[#This Row],[Ship Date]]-tbl_salesdata[[#This Row],[Order Date]]</f>
        <v>5</v>
      </c>
      <c r="P1889">
        <f>WEEKDAY(tbl_salesdata[[#This Row],[Order Date]],2)</f>
        <v>3</v>
      </c>
      <c r="Q1889" t="str">
        <f>TEXT(tbl_salesdata[[#This Row],[Order Date]],"dddd")</f>
        <v>Wednesday</v>
      </c>
      <c r="R1889" t="str">
        <f>IF(tbl_salesdata[[#This Row],[Weekdaynum]]&gt;5,"Yes","No")</f>
        <v>No</v>
      </c>
    </row>
    <row r="1890" spans="1:18" hidden="1" x14ac:dyDescent="0.35">
      <c r="A1890">
        <v>580841004</v>
      </c>
      <c r="B1890" s="3">
        <v>44654</v>
      </c>
      <c r="C1890" s="3">
        <v>44672</v>
      </c>
      <c r="D1890" t="s">
        <v>192</v>
      </c>
      <c r="E1890" t="s">
        <v>32</v>
      </c>
      <c r="F1890" t="s">
        <v>22</v>
      </c>
      <c r="G1890" t="s">
        <v>18</v>
      </c>
      <c r="H1890" t="s">
        <v>34</v>
      </c>
      <c r="I1890" s="9">
        <v>2616</v>
      </c>
      <c r="J1890" s="9">
        <v>47.45</v>
      </c>
      <c r="K1890" s="9">
        <v>31.79</v>
      </c>
      <c r="L1890" s="9">
        <f>tbl_salesdata[[#This Row],[Units Sold]]*tbl_salesdata[[#This Row],[Unit Cost]]</f>
        <v>83162.64</v>
      </c>
      <c r="M1890" s="9">
        <f>tbl_salesdata[[#This Row],[Units Sold]]*tbl_salesdata[[#This Row],[Unit Price]]</f>
        <v>124129.20000000001</v>
      </c>
      <c r="N1890" s="9">
        <f>tbl_salesdata[[#This Row],[Total Sales]]-tbl_salesdata[[#This Row],[Total Cost]]</f>
        <v>40966.560000000012</v>
      </c>
      <c r="O1890">
        <f>tbl_salesdata[[#This Row],[Ship Date]]-tbl_salesdata[[#This Row],[Order Date]]</f>
        <v>18</v>
      </c>
      <c r="P1890">
        <f>WEEKDAY(tbl_salesdata[[#This Row],[Order Date]],2)</f>
        <v>7</v>
      </c>
      <c r="Q1890" t="str">
        <f>TEXT(tbl_salesdata[[#This Row],[Order Date]],"dddd")</f>
        <v>Sunday</v>
      </c>
      <c r="R1890" t="str">
        <f>IF(tbl_salesdata[[#This Row],[Weekdaynum]]&gt;5,"Yes","No")</f>
        <v>Yes</v>
      </c>
    </row>
    <row r="1891" spans="1:18" hidden="1" x14ac:dyDescent="0.35">
      <c r="A1891">
        <v>374964511</v>
      </c>
      <c r="B1891" s="3">
        <v>42695</v>
      </c>
      <c r="C1891" s="3">
        <v>42712</v>
      </c>
      <c r="D1891" t="s">
        <v>73</v>
      </c>
      <c r="E1891" t="s">
        <v>24</v>
      </c>
      <c r="F1891" t="s">
        <v>56</v>
      </c>
      <c r="G1891" t="s">
        <v>14</v>
      </c>
      <c r="H1891" t="s">
        <v>15</v>
      </c>
      <c r="I1891" s="9">
        <v>9186</v>
      </c>
      <c r="J1891" s="9">
        <v>9.33</v>
      </c>
      <c r="K1891" s="9">
        <v>6.92</v>
      </c>
      <c r="L1891" s="9">
        <f>tbl_salesdata[[#This Row],[Units Sold]]*tbl_salesdata[[#This Row],[Unit Cost]]</f>
        <v>63567.12</v>
      </c>
      <c r="M1891" s="9">
        <f>tbl_salesdata[[#This Row],[Units Sold]]*tbl_salesdata[[#This Row],[Unit Price]]</f>
        <v>85705.38</v>
      </c>
      <c r="N1891" s="9">
        <f>tbl_salesdata[[#This Row],[Total Sales]]-tbl_salesdata[[#This Row],[Total Cost]]</f>
        <v>22138.260000000002</v>
      </c>
      <c r="O1891">
        <f>tbl_salesdata[[#This Row],[Ship Date]]-tbl_salesdata[[#This Row],[Order Date]]</f>
        <v>17</v>
      </c>
      <c r="P1891">
        <f>WEEKDAY(tbl_salesdata[[#This Row],[Order Date]],2)</f>
        <v>1</v>
      </c>
      <c r="Q1891" t="str">
        <f>TEXT(tbl_salesdata[[#This Row],[Order Date]],"dddd")</f>
        <v>Monday</v>
      </c>
      <c r="R1891" t="str">
        <f>IF(tbl_salesdata[[#This Row],[Weekdaynum]]&gt;5,"Yes","No")</f>
        <v>No</v>
      </c>
    </row>
    <row r="1892" spans="1:18" hidden="1" x14ac:dyDescent="0.35">
      <c r="A1892">
        <v>818119084</v>
      </c>
      <c r="B1892" s="3">
        <v>44204</v>
      </c>
      <c r="C1892" s="3">
        <v>44206</v>
      </c>
      <c r="D1892" t="s">
        <v>62</v>
      </c>
      <c r="E1892" t="s">
        <v>38</v>
      </c>
      <c r="F1892" t="s">
        <v>22</v>
      </c>
      <c r="G1892" t="s">
        <v>14</v>
      </c>
      <c r="H1892" t="s">
        <v>26</v>
      </c>
      <c r="I1892" s="9">
        <v>8472</v>
      </c>
      <c r="J1892" s="9">
        <v>47.45</v>
      </c>
      <c r="K1892" s="9">
        <v>31.79</v>
      </c>
      <c r="L1892" s="9">
        <f>tbl_salesdata[[#This Row],[Units Sold]]*tbl_salesdata[[#This Row],[Unit Cost]]</f>
        <v>269324.88</v>
      </c>
      <c r="M1892" s="9">
        <f>tbl_salesdata[[#This Row],[Units Sold]]*tbl_salesdata[[#This Row],[Unit Price]]</f>
        <v>401996.4</v>
      </c>
      <c r="N1892" s="9">
        <f>tbl_salesdata[[#This Row],[Total Sales]]-tbl_salesdata[[#This Row],[Total Cost]]</f>
        <v>132671.52000000002</v>
      </c>
      <c r="O1892">
        <f>tbl_salesdata[[#This Row],[Ship Date]]-tbl_salesdata[[#This Row],[Order Date]]</f>
        <v>2</v>
      </c>
      <c r="P1892">
        <f>WEEKDAY(tbl_salesdata[[#This Row],[Order Date]],2)</f>
        <v>5</v>
      </c>
      <c r="Q1892" t="str">
        <f>TEXT(tbl_salesdata[[#This Row],[Order Date]],"dddd")</f>
        <v>Friday</v>
      </c>
      <c r="R1892" t="str">
        <f>IF(tbl_salesdata[[#This Row],[Weekdaynum]]&gt;5,"Yes","No")</f>
        <v>No</v>
      </c>
    </row>
    <row r="1893" spans="1:18" hidden="1" x14ac:dyDescent="0.35">
      <c r="A1893">
        <v>866603553</v>
      </c>
      <c r="B1893" s="3">
        <v>44552</v>
      </c>
      <c r="C1893" s="3">
        <v>44554</v>
      </c>
      <c r="D1893" t="s">
        <v>131</v>
      </c>
      <c r="E1893" t="s">
        <v>32</v>
      </c>
      <c r="F1893" t="s">
        <v>25</v>
      </c>
      <c r="G1893" t="s">
        <v>18</v>
      </c>
      <c r="H1893" t="s">
        <v>15</v>
      </c>
      <c r="I1893" s="9">
        <v>6104</v>
      </c>
      <c r="J1893" s="9">
        <v>205.7</v>
      </c>
      <c r="K1893" s="9">
        <v>117.11</v>
      </c>
      <c r="L1893" s="9">
        <f>tbl_salesdata[[#This Row],[Units Sold]]*tbl_salesdata[[#This Row],[Unit Cost]]</f>
        <v>714839.44</v>
      </c>
      <c r="M1893" s="9">
        <f>tbl_salesdata[[#This Row],[Units Sold]]*tbl_salesdata[[#This Row],[Unit Price]]</f>
        <v>1255592.8</v>
      </c>
      <c r="N1893" s="9">
        <f>tbl_salesdata[[#This Row],[Total Sales]]-tbl_salesdata[[#This Row],[Total Cost]]</f>
        <v>540753.3600000001</v>
      </c>
      <c r="O1893">
        <f>tbl_salesdata[[#This Row],[Ship Date]]-tbl_salesdata[[#This Row],[Order Date]]</f>
        <v>2</v>
      </c>
      <c r="P1893">
        <f>WEEKDAY(tbl_salesdata[[#This Row],[Order Date]],2)</f>
        <v>3</v>
      </c>
      <c r="Q1893" t="str">
        <f>TEXT(tbl_salesdata[[#This Row],[Order Date]],"dddd")</f>
        <v>Wednesday</v>
      </c>
      <c r="R1893" t="str">
        <f>IF(tbl_salesdata[[#This Row],[Weekdaynum]]&gt;5,"Yes","No")</f>
        <v>No</v>
      </c>
    </row>
    <row r="1894" spans="1:18" hidden="1" x14ac:dyDescent="0.35">
      <c r="A1894">
        <v>897029244</v>
      </c>
      <c r="B1894" s="3">
        <v>42895</v>
      </c>
      <c r="C1894" s="3">
        <v>42898</v>
      </c>
      <c r="D1894" t="s">
        <v>216</v>
      </c>
      <c r="E1894" t="s">
        <v>51</v>
      </c>
      <c r="F1894" t="s">
        <v>76</v>
      </c>
      <c r="G1894" t="s">
        <v>14</v>
      </c>
      <c r="H1894" t="s">
        <v>15</v>
      </c>
      <c r="I1894" s="9">
        <v>9742</v>
      </c>
      <c r="J1894" s="9">
        <v>668.27</v>
      </c>
      <c r="K1894" s="9">
        <v>502.54</v>
      </c>
      <c r="L1894" s="9">
        <f>tbl_salesdata[[#This Row],[Units Sold]]*tbl_salesdata[[#This Row],[Unit Cost]]</f>
        <v>4895744.6800000006</v>
      </c>
      <c r="M1894" s="9">
        <f>tbl_salesdata[[#This Row],[Units Sold]]*tbl_salesdata[[#This Row],[Unit Price]]</f>
        <v>6510286.3399999999</v>
      </c>
      <c r="N1894" s="9">
        <f>tbl_salesdata[[#This Row],[Total Sales]]-tbl_salesdata[[#This Row],[Total Cost]]</f>
        <v>1614541.6599999992</v>
      </c>
      <c r="O1894">
        <f>tbl_salesdata[[#This Row],[Ship Date]]-tbl_salesdata[[#This Row],[Order Date]]</f>
        <v>3</v>
      </c>
      <c r="P1894">
        <f>WEEKDAY(tbl_salesdata[[#This Row],[Order Date]],2)</f>
        <v>5</v>
      </c>
      <c r="Q1894" t="str">
        <f>TEXT(tbl_salesdata[[#This Row],[Order Date]],"dddd")</f>
        <v>Friday</v>
      </c>
      <c r="R1894" t="str">
        <f>IF(tbl_salesdata[[#This Row],[Weekdaynum]]&gt;5,"Yes","No")</f>
        <v>No</v>
      </c>
    </row>
    <row r="1895" spans="1:18" hidden="1" x14ac:dyDescent="0.35">
      <c r="A1895">
        <v>456319987</v>
      </c>
      <c r="B1895" s="3">
        <v>43390</v>
      </c>
      <c r="C1895" s="3">
        <v>43392</v>
      </c>
      <c r="D1895" t="s">
        <v>105</v>
      </c>
      <c r="E1895" t="s">
        <v>12</v>
      </c>
      <c r="F1895" t="s">
        <v>22</v>
      </c>
      <c r="G1895" t="s">
        <v>14</v>
      </c>
      <c r="H1895" t="s">
        <v>15</v>
      </c>
      <c r="I1895" s="9">
        <v>4080</v>
      </c>
      <c r="J1895" s="9">
        <v>47.45</v>
      </c>
      <c r="K1895" s="9">
        <v>31.79</v>
      </c>
      <c r="L1895" s="9">
        <f>tbl_salesdata[[#This Row],[Units Sold]]*tbl_salesdata[[#This Row],[Unit Cost]]</f>
        <v>129703.2</v>
      </c>
      <c r="M1895" s="9">
        <f>tbl_salesdata[[#This Row],[Units Sold]]*tbl_salesdata[[#This Row],[Unit Price]]</f>
        <v>193596</v>
      </c>
      <c r="N1895" s="9">
        <f>tbl_salesdata[[#This Row],[Total Sales]]-tbl_salesdata[[#This Row],[Total Cost]]</f>
        <v>63892.800000000003</v>
      </c>
      <c r="O1895">
        <f>tbl_salesdata[[#This Row],[Ship Date]]-tbl_salesdata[[#This Row],[Order Date]]</f>
        <v>2</v>
      </c>
      <c r="P1895">
        <f>WEEKDAY(tbl_salesdata[[#This Row],[Order Date]],2)</f>
        <v>3</v>
      </c>
      <c r="Q1895" t="str">
        <f>TEXT(tbl_salesdata[[#This Row],[Order Date]],"dddd")</f>
        <v>Wednesday</v>
      </c>
      <c r="R1895" t="str">
        <f>IF(tbl_salesdata[[#This Row],[Weekdaynum]]&gt;5,"Yes","No")</f>
        <v>No</v>
      </c>
    </row>
    <row r="1896" spans="1:18" x14ac:dyDescent="0.35">
      <c r="A1896">
        <v>935664641</v>
      </c>
      <c r="B1896" s="3">
        <v>44429</v>
      </c>
      <c r="C1896" s="3">
        <v>44439</v>
      </c>
      <c r="D1896" t="s">
        <v>69</v>
      </c>
      <c r="E1896" t="s">
        <v>38</v>
      </c>
      <c r="F1896" t="s">
        <v>42</v>
      </c>
      <c r="G1896" t="s">
        <v>14</v>
      </c>
      <c r="H1896" t="s">
        <v>15</v>
      </c>
      <c r="I1896" s="9">
        <v>2815</v>
      </c>
      <c r="J1896" s="9">
        <v>437.2</v>
      </c>
      <c r="K1896" s="9">
        <v>263.33</v>
      </c>
      <c r="L1896" s="9">
        <f>tbl_salesdata[[#This Row],[Units Sold]]*tbl_salesdata[[#This Row],[Unit Cost]]</f>
        <v>741273.95</v>
      </c>
      <c r="M1896" s="9">
        <f>tbl_salesdata[[#This Row],[Units Sold]]*tbl_salesdata[[#This Row],[Unit Price]]</f>
        <v>1230718</v>
      </c>
      <c r="N1896" s="9">
        <f>tbl_salesdata[[#This Row],[Total Sales]]-tbl_salesdata[[#This Row],[Total Cost]]</f>
        <v>489444.05000000005</v>
      </c>
      <c r="O1896">
        <f>tbl_salesdata[[#This Row],[Ship Date]]-tbl_salesdata[[#This Row],[Order Date]]</f>
        <v>10</v>
      </c>
      <c r="P1896">
        <f>WEEKDAY(tbl_salesdata[[#This Row],[Order Date]],2)</f>
        <v>6</v>
      </c>
      <c r="Q1896" t="str">
        <f>TEXT(tbl_salesdata[[#This Row],[Order Date]],"dddd")</f>
        <v>Saturday</v>
      </c>
      <c r="R1896" t="str">
        <f>IF(tbl_salesdata[[#This Row],[Weekdaynum]]&gt;5,"Yes","No")</f>
        <v>Yes</v>
      </c>
    </row>
    <row r="1897" spans="1:18" x14ac:dyDescent="0.35">
      <c r="A1897">
        <v>168131864</v>
      </c>
      <c r="B1897" s="3">
        <v>42238</v>
      </c>
      <c r="C1897" s="3">
        <v>42239</v>
      </c>
      <c r="D1897" t="s">
        <v>130</v>
      </c>
      <c r="E1897" t="s">
        <v>29</v>
      </c>
      <c r="F1897" t="s">
        <v>42</v>
      </c>
      <c r="G1897" t="s">
        <v>14</v>
      </c>
      <c r="H1897" t="s">
        <v>26</v>
      </c>
      <c r="I1897" s="9">
        <v>2810</v>
      </c>
      <c r="J1897" s="9">
        <v>437.2</v>
      </c>
      <c r="K1897" s="9">
        <v>263.33</v>
      </c>
      <c r="L1897" s="9">
        <f>tbl_salesdata[[#This Row],[Units Sold]]*tbl_salesdata[[#This Row],[Unit Cost]]</f>
        <v>739957.29999999993</v>
      </c>
      <c r="M1897" s="9">
        <f>tbl_salesdata[[#This Row],[Units Sold]]*tbl_salesdata[[#This Row],[Unit Price]]</f>
        <v>1228532</v>
      </c>
      <c r="N1897" s="9">
        <f>tbl_salesdata[[#This Row],[Total Sales]]-tbl_salesdata[[#This Row],[Total Cost]]</f>
        <v>488574.70000000007</v>
      </c>
      <c r="O1897">
        <f>tbl_salesdata[[#This Row],[Ship Date]]-tbl_salesdata[[#This Row],[Order Date]]</f>
        <v>1</v>
      </c>
      <c r="P1897">
        <f>WEEKDAY(tbl_salesdata[[#This Row],[Order Date]],2)</f>
        <v>6</v>
      </c>
      <c r="Q1897" t="str">
        <f>TEXT(tbl_salesdata[[#This Row],[Order Date]],"dddd")</f>
        <v>Saturday</v>
      </c>
      <c r="R1897" t="str">
        <f>IF(tbl_salesdata[[#This Row],[Weekdaynum]]&gt;5,"Yes","No")</f>
        <v>Yes</v>
      </c>
    </row>
    <row r="1898" spans="1:18" hidden="1" x14ac:dyDescent="0.35">
      <c r="A1898">
        <v>481308305</v>
      </c>
      <c r="B1898" s="3">
        <v>43350</v>
      </c>
      <c r="C1898" s="3">
        <v>43361</v>
      </c>
      <c r="D1898" t="s">
        <v>77</v>
      </c>
      <c r="E1898" t="s">
        <v>21</v>
      </c>
      <c r="F1898" t="s">
        <v>13</v>
      </c>
      <c r="G1898" t="s">
        <v>18</v>
      </c>
      <c r="H1898" t="s">
        <v>19</v>
      </c>
      <c r="I1898" s="9">
        <v>8678</v>
      </c>
      <c r="J1898" s="9">
        <v>255.28</v>
      </c>
      <c r="K1898" s="9">
        <v>159.41999999999999</v>
      </c>
      <c r="L1898" s="9">
        <f>tbl_salesdata[[#This Row],[Units Sold]]*tbl_salesdata[[#This Row],[Unit Cost]]</f>
        <v>1383446.7599999998</v>
      </c>
      <c r="M1898" s="9">
        <f>tbl_salesdata[[#This Row],[Units Sold]]*tbl_salesdata[[#This Row],[Unit Price]]</f>
        <v>2215319.84</v>
      </c>
      <c r="N1898" s="9">
        <f>tbl_salesdata[[#This Row],[Total Sales]]-tbl_salesdata[[#This Row],[Total Cost]]</f>
        <v>831873.08000000007</v>
      </c>
      <c r="O1898">
        <f>tbl_salesdata[[#This Row],[Ship Date]]-tbl_salesdata[[#This Row],[Order Date]]</f>
        <v>11</v>
      </c>
      <c r="P1898">
        <f>WEEKDAY(tbl_salesdata[[#This Row],[Order Date]],2)</f>
        <v>5</v>
      </c>
      <c r="Q1898" t="str">
        <f>TEXT(tbl_salesdata[[#This Row],[Order Date]],"dddd")</f>
        <v>Friday</v>
      </c>
      <c r="R1898" t="str">
        <f>IF(tbl_salesdata[[#This Row],[Weekdaynum]]&gt;5,"Yes","No")</f>
        <v>No</v>
      </c>
    </row>
    <row r="1899" spans="1:18" hidden="1" x14ac:dyDescent="0.35">
      <c r="A1899">
        <v>881547534</v>
      </c>
      <c r="B1899" s="3">
        <v>43425</v>
      </c>
      <c r="C1899" s="3">
        <v>43433</v>
      </c>
      <c r="D1899" t="s">
        <v>166</v>
      </c>
      <c r="E1899" t="s">
        <v>38</v>
      </c>
      <c r="F1899" t="s">
        <v>40</v>
      </c>
      <c r="G1899" t="s">
        <v>14</v>
      </c>
      <c r="H1899" t="s">
        <v>34</v>
      </c>
      <c r="I1899" s="9">
        <v>8360</v>
      </c>
      <c r="J1899" s="9">
        <v>651.21</v>
      </c>
      <c r="K1899" s="9">
        <v>524.96</v>
      </c>
      <c r="L1899" s="9">
        <f>tbl_salesdata[[#This Row],[Units Sold]]*tbl_salesdata[[#This Row],[Unit Cost]]</f>
        <v>4388665.6000000006</v>
      </c>
      <c r="M1899" s="9">
        <f>tbl_salesdata[[#This Row],[Units Sold]]*tbl_salesdata[[#This Row],[Unit Price]]</f>
        <v>5444115.6000000006</v>
      </c>
      <c r="N1899" s="9">
        <f>tbl_salesdata[[#This Row],[Total Sales]]-tbl_salesdata[[#This Row],[Total Cost]]</f>
        <v>1055450</v>
      </c>
      <c r="O1899">
        <f>tbl_salesdata[[#This Row],[Ship Date]]-tbl_salesdata[[#This Row],[Order Date]]</f>
        <v>8</v>
      </c>
      <c r="P1899">
        <f>WEEKDAY(tbl_salesdata[[#This Row],[Order Date]],2)</f>
        <v>3</v>
      </c>
      <c r="Q1899" t="str">
        <f>TEXT(tbl_salesdata[[#This Row],[Order Date]],"dddd")</f>
        <v>Wednesday</v>
      </c>
      <c r="R1899" t="str">
        <f>IF(tbl_salesdata[[#This Row],[Weekdaynum]]&gt;5,"Yes","No")</f>
        <v>No</v>
      </c>
    </row>
    <row r="1900" spans="1:18" hidden="1" x14ac:dyDescent="0.35">
      <c r="A1900">
        <v>949958455</v>
      </c>
      <c r="B1900" s="3">
        <v>44162</v>
      </c>
      <c r="C1900" s="3">
        <v>44179</v>
      </c>
      <c r="D1900" t="s">
        <v>70</v>
      </c>
      <c r="E1900" t="s">
        <v>29</v>
      </c>
      <c r="F1900" t="s">
        <v>13</v>
      </c>
      <c r="G1900" t="s">
        <v>18</v>
      </c>
      <c r="H1900" t="s">
        <v>19</v>
      </c>
      <c r="I1900" s="9">
        <v>2672</v>
      </c>
      <c r="J1900" s="9">
        <v>255.28</v>
      </c>
      <c r="K1900" s="9">
        <v>159.41999999999999</v>
      </c>
      <c r="L1900" s="9">
        <f>tbl_salesdata[[#This Row],[Units Sold]]*tbl_salesdata[[#This Row],[Unit Cost]]</f>
        <v>425970.24</v>
      </c>
      <c r="M1900" s="9">
        <f>tbl_salesdata[[#This Row],[Units Sold]]*tbl_salesdata[[#This Row],[Unit Price]]</f>
        <v>682108.16</v>
      </c>
      <c r="N1900" s="9">
        <f>tbl_salesdata[[#This Row],[Total Sales]]-tbl_salesdata[[#This Row],[Total Cost]]</f>
        <v>256137.92000000004</v>
      </c>
      <c r="O1900">
        <f>tbl_salesdata[[#This Row],[Ship Date]]-tbl_salesdata[[#This Row],[Order Date]]</f>
        <v>17</v>
      </c>
      <c r="P1900">
        <f>WEEKDAY(tbl_salesdata[[#This Row],[Order Date]],2)</f>
        <v>5</v>
      </c>
      <c r="Q1900" t="str">
        <f>TEXT(tbl_salesdata[[#This Row],[Order Date]],"dddd")</f>
        <v>Friday</v>
      </c>
      <c r="R1900" t="str">
        <f>IF(tbl_salesdata[[#This Row],[Weekdaynum]]&gt;5,"Yes","No")</f>
        <v>No</v>
      </c>
    </row>
    <row r="1901" spans="1:18" hidden="1" x14ac:dyDescent="0.35">
      <c r="A1901">
        <v>205339896</v>
      </c>
      <c r="B1901" s="3">
        <v>43786</v>
      </c>
      <c r="C1901" s="3">
        <v>43801</v>
      </c>
      <c r="D1901" t="s">
        <v>170</v>
      </c>
      <c r="E1901" t="s">
        <v>12</v>
      </c>
      <c r="F1901" t="s">
        <v>40</v>
      </c>
      <c r="G1901" t="s">
        <v>14</v>
      </c>
      <c r="H1901" t="s">
        <v>19</v>
      </c>
      <c r="I1901" s="9">
        <v>3493</v>
      </c>
      <c r="J1901" s="9">
        <v>651.21</v>
      </c>
      <c r="K1901" s="9">
        <v>524.96</v>
      </c>
      <c r="L1901" s="9">
        <f>tbl_salesdata[[#This Row],[Units Sold]]*tbl_salesdata[[#This Row],[Unit Cost]]</f>
        <v>1833685.28</v>
      </c>
      <c r="M1901" s="9">
        <f>tbl_salesdata[[#This Row],[Units Sold]]*tbl_salesdata[[#This Row],[Unit Price]]</f>
        <v>2274676.5300000003</v>
      </c>
      <c r="N1901" s="9">
        <f>tbl_salesdata[[#This Row],[Total Sales]]-tbl_salesdata[[#This Row],[Total Cost]]</f>
        <v>440991.25000000023</v>
      </c>
      <c r="O1901">
        <f>tbl_salesdata[[#This Row],[Ship Date]]-tbl_salesdata[[#This Row],[Order Date]]</f>
        <v>15</v>
      </c>
      <c r="P1901">
        <f>WEEKDAY(tbl_salesdata[[#This Row],[Order Date]],2)</f>
        <v>7</v>
      </c>
      <c r="Q1901" t="str">
        <f>TEXT(tbl_salesdata[[#This Row],[Order Date]],"dddd")</f>
        <v>Sunday</v>
      </c>
      <c r="R1901" t="str">
        <f>IF(tbl_salesdata[[#This Row],[Weekdaynum]]&gt;5,"Yes","No")</f>
        <v>Yes</v>
      </c>
    </row>
    <row r="1902" spans="1:18" hidden="1" x14ac:dyDescent="0.35">
      <c r="A1902">
        <v>486803185</v>
      </c>
      <c r="B1902" s="3">
        <v>42526</v>
      </c>
      <c r="C1902" s="3">
        <v>42541</v>
      </c>
      <c r="D1902" t="s">
        <v>211</v>
      </c>
      <c r="E1902" t="s">
        <v>38</v>
      </c>
      <c r="F1902" t="s">
        <v>22</v>
      </c>
      <c r="G1902" t="s">
        <v>14</v>
      </c>
      <c r="H1902" t="s">
        <v>34</v>
      </c>
      <c r="I1902" s="9">
        <v>4735</v>
      </c>
      <c r="J1902" s="9">
        <v>47.45</v>
      </c>
      <c r="K1902" s="9">
        <v>31.79</v>
      </c>
      <c r="L1902" s="9">
        <f>tbl_salesdata[[#This Row],[Units Sold]]*tbl_salesdata[[#This Row],[Unit Cost]]</f>
        <v>150525.65</v>
      </c>
      <c r="M1902" s="9">
        <f>tbl_salesdata[[#This Row],[Units Sold]]*tbl_salesdata[[#This Row],[Unit Price]]</f>
        <v>224675.75</v>
      </c>
      <c r="N1902" s="9">
        <f>tbl_salesdata[[#This Row],[Total Sales]]-tbl_salesdata[[#This Row],[Total Cost]]</f>
        <v>74150.100000000006</v>
      </c>
      <c r="O1902">
        <f>tbl_salesdata[[#This Row],[Ship Date]]-tbl_salesdata[[#This Row],[Order Date]]</f>
        <v>15</v>
      </c>
      <c r="P1902">
        <f>WEEKDAY(tbl_salesdata[[#This Row],[Order Date]],2)</f>
        <v>7</v>
      </c>
      <c r="Q1902" t="str">
        <f>TEXT(tbl_salesdata[[#This Row],[Order Date]],"dddd")</f>
        <v>Sunday</v>
      </c>
      <c r="R1902" t="str">
        <f>IF(tbl_salesdata[[#This Row],[Weekdaynum]]&gt;5,"Yes","No")</f>
        <v>Yes</v>
      </c>
    </row>
    <row r="1903" spans="1:18" x14ac:dyDescent="0.35">
      <c r="A1903">
        <v>550293433</v>
      </c>
      <c r="B1903" s="3">
        <v>42189</v>
      </c>
      <c r="C1903" s="3">
        <v>42192</v>
      </c>
      <c r="D1903" t="s">
        <v>133</v>
      </c>
      <c r="E1903" t="s">
        <v>38</v>
      </c>
      <c r="F1903" t="s">
        <v>47</v>
      </c>
      <c r="G1903" t="s">
        <v>14</v>
      </c>
      <c r="H1903" t="s">
        <v>19</v>
      </c>
      <c r="I1903" s="9">
        <v>2910</v>
      </c>
      <c r="J1903" s="9">
        <v>421.89</v>
      </c>
      <c r="K1903" s="9">
        <v>364.69</v>
      </c>
      <c r="L1903" s="9">
        <f>tbl_salesdata[[#This Row],[Units Sold]]*tbl_salesdata[[#This Row],[Unit Cost]]</f>
        <v>1061247.8999999999</v>
      </c>
      <c r="M1903" s="9">
        <f>tbl_salesdata[[#This Row],[Units Sold]]*tbl_salesdata[[#This Row],[Unit Price]]</f>
        <v>1227699.8999999999</v>
      </c>
      <c r="N1903" s="9">
        <f>tbl_salesdata[[#This Row],[Total Sales]]-tbl_salesdata[[#This Row],[Total Cost]]</f>
        <v>166452</v>
      </c>
      <c r="O1903">
        <f>tbl_salesdata[[#This Row],[Ship Date]]-tbl_salesdata[[#This Row],[Order Date]]</f>
        <v>3</v>
      </c>
      <c r="P1903">
        <f>WEEKDAY(tbl_salesdata[[#This Row],[Order Date]],2)</f>
        <v>6</v>
      </c>
      <c r="Q1903" t="str">
        <f>TEXT(tbl_salesdata[[#This Row],[Order Date]],"dddd")</f>
        <v>Saturday</v>
      </c>
      <c r="R1903" t="str">
        <f>IF(tbl_salesdata[[#This Row],[Weekdaynum]]&gt;5,"Yes","No")</f>
        <v>Yes</v>
      </c>
    </row>
    <row r="1904" spans="1:18" hidden="1" x14ac:dyDescent="0.35">
      <c r="A1904">
        <v>585983121</v>
      </c>
      <c r="B1904" s="3">
        <v>44910</v>
      </c>
      <c r="C1904" s="3">
        <v>44925</v>
      </c>
      <c r="D1904" t="s">
        <v>161</v>
      </c>
      <c r="E1904" t="s">
        <v>24</v>
      </c>
      <c r="F1904" t="s">
        <v>17</v>
      </c>
      <c r="G1904" t="s">
        <v>14</v>
      </c>
      <c r="H1904" t="s">
        <v>34</v>
      </c>
      <c r="I1904" s="9">
        <v>4282</v>
      </c>
      <c r="J1904" s="9">
        <v>152.58000000000001</v>
      </c>
      <c r="K1904" s="9">
        <v>97.44</v>
      </c>
      <c r="L1904" s="9">
        <f>tbl_salesdata[[#This Row],[Units Sold]]*tbl_salesdata[[#This Row],[Unit Cost]]</f>
        <v>417238.08</v>
      </c>
      <c r="M1904" s="9">
        <f>tbl_salesdata[[#This Row],[Units Sold]]*tbl_salesdata[[#This Row],[Unit Price]]</f>
        <v>653347.56000000006</v>
      </c>
      <c r="N1904" s="9">
        <f>tbl_salesdata[[#This Row],[Total Sales]]-tbl_salesdata[[#This Row],[Total Cost]]</f>
        <v>236109.48000000004</v>
      </c>
      <c r="O1904">
        <f>tbl_salesdata[[#This Row],[Ship Date]]-tbl_salesdata[[#This Row],[Order Date]]</f>
        <v>15</v>
      </c>
      <c r="P1904">
        <f>WEEKDAY(tbl_salesdata[[#This Row],[Order Date]],2)</f>
        <v>4</v>
      </c>
      <c r="Q1904" t="str">
        <f>TEXT(tbl_salesdata[[#This Row],[Order Date]],"dddd")</f>
        <v>Thursday</v>
      </c>
      <c r="R1904" t="str">
        <f>IF(tbl_salesdata[[#This Row],[Weekdaynum]]&gt;5,"Yes","No")</f>
        <v>No</v>
      </c>
    </row>
    <row r="1905" spans="1:18" hidden="1" x14ac:dyDescent="0.35">
      <c r="A1905">
        <v>833484923</v>
      </c>
      <c r="B1905" s="3">
        <v>42689</v>
      </c>
      <c r="C1905" s="3">
        <v>42698</v>
      </c>
      <c r="D1905" t="s">
        <v>134</v>
      </c>
      <c r="E1905" t="s">
        <v>38</v>
      </c>
      <c r="F1905" t="s">
        <v>33</v>
      </c>
      <c r="G1905" t="s">
        <v>18</v>
      </c>
      <c r="H1905" t="s">
        <v>26</v>
      </c>
      <c r="I1905" s="9">
        <v>5566</v>
      </c>
      <c r="J1905" s="9">
        <v>109.28</v>
      </c>
      <c r="K1905" s="9">
        <v>35.840000000000003</v>
      </c>
      <c r="L1905" s="9">
        <f>tbl_salesdata[[#This Row],[Units Sold]]*tbl_salesdata[[#This Row],[Unit Cost]]</f>
        <v>199485.44000000003</v>
      </c>
      <c r="M1905" s="9">
        <f>tbl_salesdata[[#This Row],[Units Sold]]*tbl_salesdata[[#This Row],[Unit Price]]</f>
        <v>608252.48</v>
      </c>
      <c r="N1905" s="9">
        <f>tbl_salesdata[[#This Row],[Total Sales]]-tbl_salesdata[[#This Row],[Total Cost]]</f>
        <v>408767.03999999992</v>
      </c>
      <c r="O1905">
        <f>tbl_salesdata[[#This Row],[Ship Date]]-tbl_salesdata[[#This Row],[Order Date]]</f>
        <v>9</v>
      </c>
      <c r="P1905">
        <f>WEEKDAY(tbl_salesdata[[#This Row],[Order Date]],2)</f>
        <v>2</v>
      </c>
      <c r="Q1905" t="str">
        <f>TEXT(tbl_salesdata[[#This Row],[Order Date]],"dddd")</f>
        <v>Tuesday</v>
      </c>
      <c r="R1905" t="str">
        <f>IF(tbl_salesdata[[#This Row],[Weekdaynum]]&gt;5,"Yes","No")</f>
        <v>No</v>
      </c>
    </row>
    <row r="1906" spans="1:18" hidden="1" x14ac:dyDescent="0.35">
      <c r="A1906">
        <v>266638886</v>
      </c>
      <c r="B1906" s="3">
        <v>43242</v>
      </c>
      <c r="C1906" s="3">
        <v>43256</v>
      </c>
      <c r="D1906" t="s">
        <v>188</v>
      </c>
      <c r="E1906" t="s">
        <v>21</v>
      </c>
      <c r="F1906" t="s">
        <v>76</v>
      </c>
      <c r="G1906" t="s">
        <v>14</v>
      </c>
      <c r="H1906" t="s">
        <v>19</v>
      </c>
      <c r="I1906" s="9">
        <v>3227</v>
      </c>
      <c r="J1906" s="9">
        <v>668.27</v>
      </c>
      <c r="K1906" s="9">
        <v>502.54</v>
      </c>
      <c r="L1906" s="9">
        <f>tbl_salesdata[[#This Row],[Units Sold]]*tbl_salesdata[[#This Row],[Unit Cost]]</f>
        <v>1621696.58</v>
      </c>
      <c r="M1906" s="9">
        <f>tbl_salesdata[[#This Row],[Units Sold]]*tbl_salesdata[[#This Row],[Unit Price]]</f>
        <v>2156507.29</v>
      </c>
      <c r="N1906" s="9">
        <f>tbl_salesdata[[#This Row],[Total Sales]]-tbl_salesdata[[#This Row],[Total Cost]]</f>
        <v>534810.71</v>
      </c>
      <c r="O1906">
        <f>tbl_salesdata[[#This Row],[Ship Date]]-tbl_salesdata[[#This Row],[Order Date]]</f>
        <v>14</v>
      </c>
      <c r="P1906">
        <f>WEEKDAY(tbl_salesdata[[#This Row],[Order Date]],2)</f>
        <v>2</v>
      </c>
      <c r="Q1906" t="str">
        <f>TEXT(tbl_salesdata[[#This Row],[Order Date]],"dddd")</f>
        <v>Tuesday</v>
      </c>
      <c r="R1906" t="str">
        <f>IF(tbl_salesdata[[#This Row],[Weekdaynum]]&gt;5,"Yes","No")</f>
        <v>No</v>
      </c>
    </row>
    <row r="1907" spans="1:18" hidden="1" x14ac:dyDescent="0.35">
      <c r="A1907">
        <v>176118838</v>
      </c>
      <c r="B1907" s="3">
        <v>44283</v>
      </c>
      <c r="C1907" s="3">
        <v>44287</v>
      </c>
      <c r="D1907" t="s">
        <v>201</v>
      </c>
      <c r="E1907" t="s">
        <v>24</v>
      </c>
      <c r="F1907" t="s">
        <v>22</v>
      </c>
      <c r="G1907" t="s">
        <v>18</v>
      </c>
      <c r="H1907" t="s">
        <v>15</v>
      </c>
      <c r="I1907" s="9">
        <v>6333</v>
      </c>
      <c r="J1907" s="9">
        <v>47.45</v>
      </c>
      <c r="K1907" s="9">
        <v>31.79</v>
      </c>
      <c r="L1907" s="9">
        <f>tbl_salesdata[[#This Row],[Units Sold]]*tbl_salesdata[[#This Row],[Unit Cost]]</f>
        <v>201326.07</v>
      </c>
      <c r="M1907" s="9">
        <f>tbl_salesdata[[#This Row],[Units Sold]]*tbl_salesdata[[#This Row],[Unit Price]]</f>
        <v>300500.85000000003</v>
      </c>
      <c r="N1907" s="9">
        <f>tbl_salesdata[[#This Row],[Total Sales]]-tbl_salesdata[[#This Row],[Total Cost]]</f>
        <v>99174.780000000028</v>
      </c>
      <c r="O1907">
        <f>tbl_salesdata[[#This Row],[Ship Date]]-tbl_salesdata[[#This Row],[Order Date]]</f>
        <v>4</v>
      </c>
      <c r="P1907">
        <f>WEEKDAY(tbl_salesdata[[#This Row],[Order Date]],2)</f>
        <v>7</v>
      </c>
      <c r="Q1907" t="str">
        <f>TEXT(tbl_salesdata[[#This Row],[Order Date]],"dddd")</f>
        <v>Sunday</v>
      </c>
      <c r="R1907" t="str">
        <f>IF(tbl_salesdata[[#This Row],[Weekdaynum]]&gt;5,"Yes","No")</f>
        <v>Yes</v>
      </c>
    </row>
    <row r="1908" spans="1:18" hidden="1" x14ac:dyDescent="0.35">
      <c r="A1908">
        <v>572911107</v>
      </c>
      <c r="B1908" s="3">
        <v>42451</v>
      </c>
      <c r="C1908" s="3">
        <v>42469</v>
      </c>
      <c r="D1908" t="s">
        <v>43</v>
      </c>
      <c r="E1908" t="s">
        <v>24</v>
      </c>
      <c r="F1908" t="s">
        <v>42</v>
      </c>
      <c r="G1908" t="s">
        <v>14</v>
      </c>
      <c r="H1908" t="s">
        <v>15</v>
      </c>
      <c r="I1908" s="9">
        <v>5983</v>
      </c>
      <c r="J1908" s="9">
        <v>437.2</v>
      </c>
      <c r="K1908" s="9">
        <v>263.33</v>
      </c>
      <c r="L1908" s="9">
        <f>tbl_salesdata[[#This Row],[Units Sold]]*tbl_salesdata[[#This Row],[Unit Cost]]</f>
        <v>1575503.39</v>
      </c>
      <c r="M1908" s="9">
        <f>tbl_salesdata[[#This Row],[Units Sold]]*tbl_salesdata[[#This Row],[Unit Price]]</f>
        <v>2615767.6</v>
      </c>
      <c r="N1908" s="9">
        <f>tbl_salesdata[[#This Row],[Total Sales]]-tbl_salesdata[[#This Row],[Total Cost]]</f>
        <v>1040264.2100000002</v>
      </c>
      <c r="O1908">
        <f>tbl_salesdata[[#This Row],[Ship Date]]-tbl_salesdata[[#This Row],[Order Date]]</f>
        <v>18</v>
      </c>
      <c r="P1908">
        <f>WEEKDAY(tbl_salesdata[[#This Row],[Order Date]],2)</f>
        <v>2</v>
      </c>
      <c r="Q1908" t="str">
        <f>TEXT(tbl_salesdata[[#This Row],[Order Date]],"dddd")</f>
        <v>Tuesday</v>
      </c>
      <c r="R1908" t="str">
        <f>IF(tbl_salesdata[[#This Row],[Weekdaynum]]&gt;5,"Yes","No")</f>
        <v>No</v>
      </c>
    </row>
    <row r="1909" spans="1:18" hidden="1" x14ac:dyDescent="0.35">
      <c r="A1909">
        <v>638314521</v>
      </c>
      <c r="B1909" s="3">
        <v>44091</v>
      </c>
      <c r="C1909" s="3">
        <v>44097</v>
      </c>
      <c r="D1909" t="s">
        <v>159</v>
      </c>
      <c r="E1909" t="s">
        <v>21</v>
      </c>
      <c r="F1909" t="s">
        <v>47</v>
      </c>
      <c r="G1909" t="s">
        <v>14</v>
      </c>
      <c r="H1909" t="s">
        <v>34</v>
      </c>
      <c r="I1909" s="9">
        <v>306</v>
      </c>
      <c r="J1909" s="9">
        <v>421.89</v>
      </c>
      <c r="K1909" s="9">
        <v>364.69</v>
      </c>
      <c r="L1909" s="9">
        <f>tbl_salesdata[[#This Row],[Units Sold]]*tbl_salesdata[[#This Row],[Unit Cost]]</f>
        <v>111595.14</v>
      </c>
      <c r="M1909" s="9">
        <f>tbl_salesdata[[#This Row],[Units Sold]]*tbl_salesdata[[#This Row],[Unit Price]]</f>
        <v>129098.34</v>
      </c>
      <c r="N1909" s="9">
        <f>tbl_salesdata[[#This Row],[Total Sales]]-tbl_salesdata[[#This Row],[Total Cost]]</f>
        <v>17503.199999999997</v>
      </c>
      <c r="O1909">
        <f>tbl_salesdata[[#This Row],[Ship Date]]-tbl_salesdata[[#This Row],[Order Date]]</f>
        <v>6</v>
      </c>
      <c r="P1909">
        <f>WEEKDAY(tbl_salesdata[[#This Row],[Order Date]],2)</f>
        <v>4</v>
      </c>
      <c r="Q1909" t="str">
        <f>TEXT(tbl_salesdata[[#This Row],[Order Date]],"dddd")</f>
        <v>Thursday</v>
      </c>
      <c r="R1909" t="str">
        <f>IF(tbl_salesdata[[#This Row],[Weekdaynum]]&gt;5,"Yes","No")</f>
        <v>No</v>
      </c>
    </row>
    <row r="1910" spans="1:18" hidden="1" x14ac:dyDescent="0.35">
      <c r="A1910">
        <v>973940408</v>
      </c>
      <c r="B1910" s="3">
        <v>42160</v>
      </c>
      <c r="C1910" s="3">
        <v>42179</v>
      </c>
      <c r="D1910" t="s">
        <v>28</v>
      </c>
      <c r="E1910" t="s">
        <v>29</v>
      </c>
      <c r="F1910" t="s">
        <v>30</v>
      </c>
      <c r="G1910" t="s">
        <v>14</v>
      </c>
      <c r="H1910" t="s">
        <v>34</v>
      </c>
      <c r="I1910" s="9">
        <v>9465</v>
      </c>
      <c r="J1910" s="9">
        <v>81.73</v>
      </c>
      <c r="K1910" s="9">
        <v>56.67</v>
      </c>
      <c r="L1910" s="9">
        <f>tbl_salesdata[[#This Row],[Units Sold]]*tbl_salesdata[[#This Row],[Unit Cost]]</f>
        <v>536381.55000000005</v>
      </c>
      <c r="M1910" s="9">
        <f>tbl_salesdata[[#This Row],[Units Sold]]*tbl_salesdata[[#This Row],[Unit Price]]</f>
        <v>773574.45000000007</v>
      </c>
      <c r="N1910" s="9">
        <f>tbl_salesdata[[#This Row],[Total Sales]]-tbl_salesdata[[#This Row],[Total Cost]]</f>
        <v>237192.90000000002</v>
      </c>
      <c r="O1910">
        <f>tbl_salesdata[[#This Row],[Ship Date]]-tbl_salesdata[[#This Row],[Order Date]]</f>
        <v>19</v>
      </c>
      <c r="P1910">
        <f>WEEKDAY(tbl_salesdata[[#This Row],[Order Date]],2)</f>
        <v>5</v>
      </c>
      <c r="Q1910" t="str">
        <f>TEXT(tbl_salesdata[[#This Row],[Order Date]],"dddd")</f>
        <v>Friday</v>
      </c>
      <c r="R1910" t="str">
        <f>IF(tbl_salesdata[[#This Row],[Weekdaynum]]&gt;5,"Yes","No")</f>
        <v>No</v>
      </c>
    </row>
    <row r="1911" spans="1:18" hidden="1" x14ac:dyDescent="0.35">
      <c r="A1911">
        <v>451712596</v>
      </c>
      <c r="B1911" s="3">
        <v>43700</v>
      </c>
      <c r="C1911" s="3">
        <v>43714</v>
      </c>
      <c r="D1911" t="s">
        <v>141</v>
      </c>
      <c r="E1911" t="s">
        <v>38</v>
      </c>
      <c r="F1911" t="s">
        <v>68</v>
      </c>
      <c r="G1911" t="s">
        <v>14</v>
      </c>
      <c r="H1911" t="s">
        <v>34</v>
      </c>
      <c r="I1911" s="9">
        <v>650</v>
      </c>
      <c r="J1911" s="9">
        <v>154.06</v>
      </c>
      <c r="K1911" s="9">
        <v>90.93</v>
      </c>
      <c r="L1911" s="9">
        <f>tbl_salesdata[[#This Row],[Units Sold]]*tbl_salesdata[[#This Row],[Unit Cost]]</f>
        <v>59104.500000000007</v>
      </c>
      <c r="M1911" s="9">
        <f>tbl_salesdata[[#This Row],[Units Sold]]*tbl_salesdata[[#This Row],[Unit Price]]</f>
        <v>100139</v>
      </c>
      <c r="N1911" s="9">
        <f>tbl_salesdata[[#This Row],[Total Sales]]-tbl_salesdata[[#This Row],[Total Cost]]</f>
        <v>41034.499999999993</v>
      </c>
      <c r="O1911">
        <f>tbl_salesdata[[#This Row],[Ship Date]]-tbl_salesdata[[#This Row],[Order Date]]</f>
        <v>14</v>
      </c>
      <c r="P1911">
        <f>WEEKDAY(tbl_salesdata[[#This Row],[Order Date]],2)</f>
        <v>5</v>
      </c>
      <c r="Q1911" t="str">
        <f>TEXT(tbl_salesdata[[#This Row],[Order Date]],"dddd")</f>
        <v>Friday</v>
      </c>
      <c r="R1911" t="str">
        <f>IF(tbl_salesdata[[#This Row],[Weekdaynum]]&gt;5,"Yes","No")</f>
        <v>No</v>
      </c>
    </row>
    <row r="1912" spans="1:18" hidden="1" x14ac:dyDescent="0.35">
      <c r="A1912">
        <v>263867413</v>
      </c>
      <c r="B1912" s="3">
        <v>44143</v>
      </c>
      <c r="C1912" s="3">
        <v>44152</v>
      </c>
      <c r="D1912" t="s">
        <v>128</v>
      </c>
      <c r="E1912" t="s">
        <v>38</v>
      </c>
      <c r="F1912" t="s">
        <v>42</v>
      </c>
      <c r="G1912" t="s">
        <v>14</v>
      </c>
      <c r="H1912" t="s">
        <v>19</v>
      </c>
      <c r="I1912" s="9">
        <v>3086</v>
      </c>
      <c r="J1912" s="9">
        <v>437.2</v>
      </c>
      <c r="K1912" s="9">
        <v>263.33</v>
      </c>
      <c r="L1912" s="9">
        <f>tbl_salesdata[[#This Row],[Units Sold]]*tbl_salesdata[[#This Row],[Unit Cost]]</f>
        <v>812636.38</v>
      </c>
      <c r="M1912" s="9">
        <f>tbl_salesdata[[#This Row],[Units Sold]]*tbl_salesdata[[#This Row],[Unit Price]]</f>
        <v>1349199.2</v>
      </c>
      <c r="N1912" s="9">
        <f>tbl_salesdata[[#This Row],[Total Sales]]-tbl_salesdata[[#This Row],[Total Cost]]</f>
        <v>536562.81999999995</v>
      </c>
      <c r="O1912">
        <f>tbl_salesdata[[#This Row],[Ship Date]]-tbl_salesdata[[#This Row],[Order Date]]</f>
        <v>9</v>
      </c>
      <c r="P1912">
        <f>WEEKDAY(tbl_salesdata[[#This Row],[Order Date]],2)</f>
        <v>7</v>
      </c>
      <c r="Q1912" t="str">
        <f>TEXT(tbl_salesdata[[#This Row],[Order Date]],"dddd")</f>
        <v>Sunday</v>
      </c>
      <c r="R1912" t="str">
        <f>IF(tbl_salesdata[[#This Row],[Weekdaynum]]&gt;5,"Yes","No")</f>
        <v>Yes</v>
      </c>
    </row>
    <row r="1913" spans="1:18" x14ac:dyDescent="0.35">
      <c r="A1913">
        <v>866542184</v>
      </c>
      <c r="B1913" s="3">
        <v>44331</v>
      </c>
      <c r="C1913" s="3">
        <v>44338</v>
      </c>
      <c r="D1913" t="s">
        <v>182</v>
      </c>
      <c r="E1913" t="s">
        <v>12</v>
      </c>
      <c r="F1913" t="s">
        <v>68</v>
      </c>
      <c r="G1913" t="s">
        <v>14</v>
      </c>
      <c r="H1913" t="s">
        <v>19</v>
      </c>
      <c r="I1913" s="9">
        <v>7944</v>
      </c>
      <c r="J1913" s="9">
        <v>154.06</v>
      </c>
      <c r="K1913" s="9">
        <v>90.93</v>
      </c>
      <c r="L1913" s="9">
        <f>tbl_salesdata[[#This Row],[Units Sold]]*tbl_salesdata[[#This Row],[Unit Cost]]</f>
        <v>722347.92</v>
      </c>
      <c r="M1913" s="9">
        <f>tbl_salesdata[[#This Row],[Units Sold]]*tbl_salesdata[[#This Row],[Unit Price]]</f>
        <v>1223852.6400000001</v>
      </c>
      <c r="N1913" s="9">
        <f>tbl_salesdata[[#This Row],[Total Sales]]-tbl_salesdata[[#This Row],[Total Cost]]</f>
        <v>501504.72000000009</v>
      </c>
      <c r="O1913">
        <f>tbl_salesdata[[#This Row],[Ship Date]]-tbl_salesdata[[#This Row],[Order Date]]</f>
        <v>7</v>
      </c>
      <c r="P1913">
        <f>WEEKDAY(tbl_salesdata[[#This Row],[Order Date]],2)</f>
        <v>6</v>
      </c>
      <c r="Q1913" t="str">
        <f>TEXT(tbl_salesdata[[#This Row],[Order Date]],"dddd")</f>
        <v>Saturday</v>
      </c>
      <c r="R1913" t="str">
        <f>IF(tbl_salesdata[[#This Row],[Weekdaynum]]&gt;5,"Yes","No")</f>
        <v>Yes</v>
      </c>
    </row>
    <row r="1914" spans="1:18" hidden="1" x14ac:dyDescent="0.35">
      <c r="A1914">
        <v>161832749</v>
      </c>
      <c r="B1914" s="3">
        <v>44292</v>
      </c>
      <c r="C1914" s="3">
        <v>44296</v>
      </c>
      <c r="D1914" t="s">
        <v>118</v>
      </c>
      <c r="E1914" t="s">
        <v>24</v>
      </c>
      <c r="F1914" t="s">
        <v>17</v>
      </c>
      <c r="G1914" t="s">
        <v>18</v>
      </c>
      <c r="H1914" t="s">
        <v>15</v>
      </c>
      <c r="I1914" s="9">
        <v>8762</v>
      </c>
      <c r="J1914" s="9">
        <v>152.58000000000001</v>
      </c>
      <c r="K1914" s="9">
        <v>97.44</v>
      </c>
      <c r="L1914" s="9">
        <f>tbl_salesdata[[#This Row],[Units Sold]]*tbl_salesdata[[#This Row],[Unit Cost]]</f>
        <v>853769.28</v>
      </c>
      <c r="M1914" s="9">
        <f>tbl_salesdata[[#This Row],[Units Sold]]*tbl_salesdata[[#This Row],[Unit Price]]</f>
        <v>1336905.9600000002</v>
      </c>
      <c r="N1914" s="9">
        <f>tbl_salesdata[[#This Row],[Total Sales]]-tbl_salesdata[[#This Row],[Total Cost]]</f>
        <v>483136.68000000017</v>
      </c>
      <c r="O1914">
        <f>tbl_salesdata[[#This Row],[Ship Date]]-tbl_salesdata[[#This Row],[Order Date]]</f>
        <v>4</v>
      </c>
      <c r="P1914">
        <f>WEEKDAY(tbl_salesdata[[#This Row],[Order Date]],2)</f>
        <v>2</v>
      </c>
      <c r="Q1914" t="str">
        <f>TEXT(tbl_salesdata[[#This Row],[Order Date]],"dddd")</f>
        <v>Tuesday</v>
      </c>
      <c r="R1914" t="str">
        <f>IF(tbl_salesdata[[#This Row],[Weekdaynum]]&gt;5,"Yes","No")</f>
        <v>No</v>
      </c>
    </row>
    <row r="1915" spans="1:18" hidden="1" x14ac:dyDescent="0.35">
      <c r="A1915">
        <v>283678424</v>
      </c>
      <c r="B1915" s="3">
        <v>42151</v>
      </c>
      <c r="C1915" s="3">
        <v>42154</v>
      </c>
      <c r="D1915" t="s">
        <v>191</v>
      </c>
      <c r="E1915" t="s">
        <v>24</v>
      </c>
      <c r="F1915" t="s">
        <v>47</v>
      </c>
      <c r="G1915" t="s">
        <v>14</v>
      </c>
      <c r="H1915" t="s">
        <v>26</v>
      </c>
      <c r="I1915" s="9">
        <v>5604</v>
      </c>
      <c r="J1915" s="9">
        <v>421.89</v>
      </c>
      <c r="K1915" s="9">
        <v>364.69</v>
      </c>
      <c r="L1915" s="9">
        <f>tbl_salesdata[[#This Row],[Units Sold]]*tbl_salesdata[[#This Row],[Unit Cost]]</f>
        <v>2043722.76</v>
      </c>
      <c r="M1915" s="9">
        <f>tbl_salesdata[[#This Row],[Units Sold]]*tbl_salesdata[[#This Row],[Unit Price]]</f>
        <v>2364271.56</v>
      </c>
      <c r="N1915" s="9">
        <f>tbl_salesdata[[#This Row],[Total Sales]]-tbl_salesdata[[#This Row],[Total Cost]]</f>
        <v>320548.80000000005</v>
      </c>
      <c r="O1915">
        <f>tbl_salesdata[[#This Row],[Ship Date]]-tbl_salesdata[[#This Row],[Order Date]]</f>
        <v>3</v>
      </c>
      <c r="P1915">
        <f>WEEKDAY(tbl_salesdata[[#This Row],[Order Date]],2)</f>
        <v>3</v>
      </c>
      <c r="Q1915" t="str">
        <f>TEXT(tbl_salesdata[[#This Row],[Order Date]],"dddd")</f>
        <v>Wednesday</v>
      </c>
      <c r="R1915" t="str">
        <f>IF(tbl_salesdata[[#This Row],[Weekdaynum]]&gt;5,"Yes","No")</f>
        <v>No</v>
      </c>
    </row>
    <row r="1916" spans="1:18" hidden="1" x14ac:dyDescent="0.35">
      <c r="A1916">
        <v>811977040</v>
      </c>
      <c r="B1916" s="3">
        <v>42109</v>
      </c>
      <c r="C1916" s="3">
        <v>42130</v>
      </c>
      <c r="D1916" t="s">
        <v>71</v>
      </c>
      <c r="E1916" t="s">
        <v>21</v>
      </c>
      <c r="F1916" t="s">
        <v>42</v>
      </c>
      <c r="G1916" t="s">
        <v>14</v>
      </c>
      <c r="H1916" t="s">
        <v>15</v>
      </c>
      <c r="I1916" s="9">
        <v>905</v>
      </c>
      <c r="J1916" s="9">
        <v>437.2</v>
      </c>
      <c r="K1916" s="9">
        <v>263.33</v>
      </c>
      <c r="L1916" s="9">
        <f>tbl_salesdata[[#This Row],[Units Sold]]*tbl_salesdata[[#This Row],[Unit Cost]]</f>
        <v>238313.65</v>
      </c>
      <c r="M1916" s="9">
        <f>tbl_salesdata[[#This Row],[Units Sold]]*tbl_salesdata[[#This Row],[Unit Price]]</f>
        <v>395666</v>
      </c>
      <c r="N1916" s="9">
        <f>tbl_salesdata[[#This Row],[Total Sales]]-tbl_salesdata[[#This Row],[Total Cost]]</f>
        <v>157352.35</v>
      </c>
      <c r="O1916">
        <f>tbl_salesdata[[#This Row],[Ship Date]]-tbl_salesdata[[#This Row],[Order Date]]</f>
        <v>21</v>
      </c>
      <c r="P1916">
        <f>WEEKDAY(tbl_salesdata[[#This Row],[Order Date]],2)</f>
        <v>3</v>
      </c>
      <c r="Q1916" t="str">
        <f>TEXT(tbl_salesdata[[#This Row],[Order Date]],"dddd")</f>
        <v>Wednesday</v>
      </c>
      <c r="R1916" t="str">
        <f>IF(tbl_salesdata[[#This Row],[Weekdaynum]]&gt;5,"Yes","No")</f>
        <v>No</v>
      </c>
    </row>
    <row r="1917" spans="1:18" hidden="1" x14ac:dyDescent="0.35">
      <c r="A1917">
        <v>590527427</v>
      </c>
      <c r="B1917" s="3">
        <v>44697</v>
      </c>
      <c r="C1917" s="3">
        <v>44707</v>
      </c>
      <c r="D1917" t="s">
        <v>66</v>
      </c>
      <c r="E1917" t="s">
        <v>38</v>
      </c>
      <c r="F1917" t="s">
        <v>42</v>
      </c>
      <c r="G1917" t="s">
        <v>18</v>
      </c>
      <c r="H1917" t="s">
        <v>15</v>
      </c>
      <c r="I1917" s="9">
        <v>9043</v>
      </c>
      <c r="J1917" s="9">
        <v>437.2</v>
      </c>
      <c r="K1917" s="9">
        <v>263.33</v>
      </c>
      <c r="L1917" s="9">
        <f>tbl_salesdata[[#This Row],[Units Sold]]*tbl_salesdata[[#This Row],[Unit Cost]]</f>
        <v>2381293.19</v>
      </c>
      <c r="M1917" s="9">
        <f>tbl_salesdata[[#This Row],[Units Sold]]*tbl_salesdata[[#This Row],[Unit Price]]</f>
        <v>3953599.6</v>
      </c>
      <c r="N1917" s="9">
        <f>tbl_salesdata[[#This Row],[Total Sales]]-tbl_salesdata[[#This Row],[Total Cost]]</f>
        <v>1572306.4100000001</v>
      </c>
      <c r="O1917">
        <f>tbl_salesdata[[#This Row],[Ship Date]]-tbl_salesdata[[#This Row],[Order Date]]</f>
        <v>10</v>
      </c>
      <c r="P1917">
        <f>WEEKDAY(tbl_salesdata[[#This Row],[Order Date]],2)</f>
        <v>1</v>
      </c>
      <c r="Q1917" t="str">
        <f>TEXT(tbl_salesdata[[#This Row],[Order Date]],"dddd")</f>
        <v>Monday</v>
      </c>
      <c r="R1917" t="str">
        <f>IF(tbl_salesdata[[#This Row],[Weekdaynum]]&gt;5,"Yes","No")</f>
        <v>No</v>
      </c>
    </row>
    <row r="1918" spans="1:18" hidden="1" x14ac:dyDescent="0.35">
      <c r="A1918">
        <v>783440911</v>
      </c>
      <c r="B1918" s="3">
        <v>42489</v>
      </c>
      <c r="C1918" s="3">
        <v>42507</v>
      </c>
      <c r="D1918" t="s">
        <v>72</v>
      </c>
      <c r="E1918" t="s">
        <v>24</v>
      </c>
      <c r="F1918" t="s">
        <v>30</v>
      </c>
      <c r="G1918" t="s">
        <v>18</v>
      </c>
      <c r="H1918" t="s">
        <v>19</v>
      </c>
      <c r="I1918" s="9">
        <v>6430</v>
      </c>
      <c r="J1918" s="9">
        <v>81.73</v>
      </c>
      <c r="K1918" s="9">
        <v>56.67</v>
      </c>
      <c r="L1918" s="9">
        <f>tbl_salesdata[[#This Row],[Units Sold]]*tbl_salesdata[[#This Row],[Unit Cost]]</f>
        <v>364388.10000000003</v>
      </c>
      <c r="M1918" s="9">
        <f>tbl_salesdata[[#This Row],[Units Sold]]*tbl_salesdata[[#This Row],[Unit Price]]</f>
        <v>525523.9</v>
      </c>
      <c r="N1918" s="9">
        <f>tbl_salesdata[[#This Row],[Total Sales]]-tbl_salesdata[[#This Row],[Total Cost]]</f>
        <v>161135.79999999999</v>
      </c>
      <c r="O1918">
        <f>tbl_salesdata[[#This Row],[Ship Date]]-tbl_salesdata[[#This Row],[Order Date]]</f>
        <v>18</v>
      </c>
      <c r="P1918">
        <f>WEEKDAY(tbl_salesdata[[#This Row],[Order Date]],2)</f>
        <v>5</v>
      </c>
      <c r="Q1918" t="str">
        <f>TEXT(tbl_salesdata[[#This Row],[Order Date]],"dddd")</f>
        <v>Friday</v>
      </c>
      <c r="R1918" t="str">
        <f>IF(tbl_salesdata[[#This Row],[Weekdaynum]]&gt;5,"Yes","No")</f>
        <v>No</v>
      </c>
    </row>
    <row r="1919" spans="1:18" hidden="1" x14ac:dyDescent="0.35">
      <c r="A1919">
        <v>825141322</v>
      </c>
      <c r="B1919" s="3">
        <v>42297</v>
      </c>
      <c r="C1919" s="3">
        <v>42301</v>
      </c>
      <c r="D1919" t="s">
        <v>134</v>
      </c>
      <c r="E1919" t="s">
        <v>38</v>
      </c>
      <c r="F1919" t="s">
        <v>30</v>
      </c>
      <c r="G1919" t="s">
        <v>14</v>
      </c>
      <c r="H1919" t="s">
        <v>19</v>
      </c>
      <c r="I1919" s="9">
        <v>6509</v>
      </c>
      <c r="J1919" s="9">
        <v>81.73</v>
      </c>
      <c r="K1919" s="9">
        <v>56.67</v>
      </c>
      <c r="L1919" s="9">
        <f>tbl_salesdata[[#This Row],[Units Sold]]*tbl_salesdata[[#This Row],[Unit Cost]]</f>
        <v>368865.03</v>
      </c>
      <c r="M1919" s="9">
        <f>tbl_salesdata[[#This Row],[Units Sold]]*tbl_salesdata[[#This Row],[Unit Price]]</f>
        <v>531980.57000000007</v>
      </c>
      <c r="N1919" s="9">
        <f>tbl_salesdata[[#This Row],[Total Sales]]-tbl_salesdata[[#This Row],[Total Cost]]</f>
        <v>163115.54000000004</v>
      </c>
      <c r="O1919">
        <f>tbl_salesdata[[#This Row],[Ship Date]]-tbl_salesdata[[#This Row],[Order Date]]</f>
        <v>4</v>
      </c>
      <c r="P1919">
        <f>WEEKDAY(tbl_salesdata[[#This Row],[Order Date]],2)</f>
        <v>2</v>
      </c>
      <c r="Q1919" t="str">
        <f>TEXT(tbl_salesdata[[#This Row],[Order Date]],"dddd")</f>
        <v>Tuesday</v>
      </c>
      <c r="R1919" t="str">
        <f>IF(tbl_salesdata[[#This Row],[Weekdaynum]]&gt;5,"Yes","No")</f>
        <v>No</v>
      </c>
    </row>
    <row r="1920" spans="1:18" hidden="1" x14ac:dyDescent="0.35">
      <c r="A1920">
        <v>670364987</v>
      </c>
      <c r="B1920" s="3">
        <v>42090</v>
      </c>
      <c r="C1920" s="3">
        <v>42096</v>
      </c>
      <c r="D1920" t="s">
        <v>167</v>
      </c>
      <c r="E1920" t="s">
        <v>38</v>
      </c>
      <c r="F1920" t="s">
        <v>56</v>
      </c>
      <c r="G1920" t="s">
        <v>18</v>
      </c>
      <c r="H1920" t="s">
        <v>15</v>
      </c>
      <c r="I1920" s="9">
        <v>4752</v>
      </c>
      <c r="J1920" s="9">
        <v>9.33</v>
      </c>
      <c r="K1920" s="9">
        <v>6.92</v>
      </c>
      <c r="L1920" s="9">
        <f>tbl_salesdata[[#This Row],[Units Sold]]*tbl_salesdata[[#This Row],[Unit Cost]]</f>
        <v>32883.839999999997</v>
      </c>
      <c r="M1920" s="9">
        <f>tbl_salesdata[[#This Row],[Units Sold]]*tbl_salesdata[[#This Row],[Unit Price]]</f>
        <v>44336.160000000003</v>
      </c>
      <c r="N1920" s="9">
        <f>tbl_salesdata[[#This Row],[Total Sales]]-tbl_salesdata[[#This Row],[Total Cost]]</f>
        <v>11452.320000000007</v>
      </c>
      <c r="O1920">
        <f>tbl_salesdata[[#This Row],[Ship Date]]-tbl_salesdata[[#This Row],[Order Date]]</f>
        <v>6</v>
      </c>
      <c r="P1920">
        <f>WEEKDAY(tbl_salesdata[[#This Row],[Order Date]],2)</f>
        <v>5</v>
      </c>
      <c r="Q1920" t="str">
        <f>TEXT(tbl_salesdata[[#This Row],[Order Date]],"dddd")</f>
        <v>Friday</v>
      </c>
      <c r="R1920" t="str">
        <f>IF(tbl_salesdata[[#This Row],[Weekdaynum]]&gt;5,"Yes","No")</f>
        <v>No</v>
      </c>
    </row>
    <row r="1921" spans="1:18" hidden="1" x14ac:dyDescent="0.35">
      <c r="A1921">
        <v>344160735</v>
      </c>
      <c r="B1921" s="3">
        <v>44843</v>
      </c>
      <c r="C1921" s="3">
        <v>44850</v>
      </c>
      <c r="D1921" t="s">
        <v>91</v>
      </c>
      <c r="E1921" t="s">
        <v>21</v>
      </c>
      <c r="F1921" t="s">
        <v>47</v>
      </c>
      <c r="G1921" t="s">
        <v>14</v>
      </c>
      <c r="H1921" t="s">
        <v>15</v>
      </c>
      <c r="I1921" s="9">
        <v>3664</v>
      </c>
      <c r="J1921" s="9">
        <v>421.89</v>
      </c>
      <c r="K1921" s="9">
        <v>364.69</v>
      </c>
      <c r="L1921" s="9">
        <f>tbl_salesdata[[#This Row],[Units Sold]]*tbl_salesdata[[#This Row],[Unit Cost]]</f>
        <v>1336224.1599999999</v>
      </c>
      <c r="M1921" s="9">
        <f>tbl_salesdata[[#This Row],[Units Sold]]*tbl_salesdata[[#This Row],[Unit Price]]</f>
        <v>1545804.96</v>
      </c>
      <c r="N1921" s="9">
        <f>tbl_salesdata[[#This Row],[Total Sales]]-tbl_salesdata[[#This Row],[Total Cost]]</f>
        <v>209580.80000000005</v>
      </c>
      <c r="O1921">
        <f>tbl_salesdata[[#This Row],[Ship Date]]-tbl_salesdata[[#This Row],[Order Date]]</f>
        <v>7</v>
      </c>
      <c r="P1921">
        <f>WEEKDAY(tbl_salesdata[[#This Row],[Order Date]],2)</f>
        <v>7</v>
      </c>
      <c r="Q1921" t="str">
        <f>TEXT(tbl_salesdata[[#This Row],[Order Date]],"dddd")</f>
        <v>Sunday</v>
      </c>
      <c r="R1921" t="str">
        <f>IF(tbl_salesdata[[#This Row],[Weekdaynum]]&gt;5,"Yes","No")</f>
        <v>Yes</v>
      </c>
    </row>
    <row r="1922" spans="1:18" hidden="1" x14ac:dyDescent="0.35">
      <c r="A1922">
        <v>391889894</v>
      </c>
      <c r="B1922" s="3">
        <v>43380</v>
      </c>
      <c r="C1922" s="3">
        <v>43394</v>
      </c>
      <c r="D1922" t="s">
        <v>153</v>
      </c>
      <c r="E1922" t="s">
        <v>38</v>
      </c>
      <c r="F1922" t="s">
        <v>25</v>
      </c>
      <c r="G1922" t="s">
        <v>14</v>
      </c>
      <c r="H1922" t="s">
        <v>15</v>
      </c>
      <c r="I1922" s="9">
        <v>7783</v>
      </c>
      <c r="J1922" s="9">
        <v>205.7</v>
      </c>
      <c r="K1922" s="9">
        <v>117.11</v>
      </c>
      <c r="L1922" s="9">
        <f>tbl_salesdata[[#This Row],[Units Sold]]*tbl_salesdata[[#This Row],[Unit Cost]]</f>
        <v>911467.13</v>
      </c>
      <c r="M1922" s="9">
        <f>tbl_salesdata[[#This Row],[Units Sold]]*tbl_salesdata[[#This Row],[Unit Price]]</f>
        <v>1600963.0999999999</v>
      </c>
      <c r="N1922" s="9">
        <f>tbl_salesdata[[#This Row],[Total Sales]]-tbl_salesdata[[#This Row],[Total Cost]]</f>
        <v>689495.96999999986</v>
      </c>
      <c r="O1922">
        <f>tbl_salesdata[[#This Row],[Ship Date]]-tbl_salesdata[[#This Row],[Order Date]]</f>
        <v>14</v>
      </c>
      <c r="P1922">
        <f>WEEKDAY(tbl_salesdata[[#This Row],[Order Date]],2)</f>
        <v>7</v>
      </c>
      <c r="Q1922" t="str">
        <f>TEXT(tbl_salesdata[[#This Row],[Order Date]],"dddd")</f>
        <v>Sunday</v>
      </c>
      <c r="R1922" t="str">
        <f>IF(tbl_salesdata[[#This Row],[Weekdaynum]]&gt;5,"Yes","No")</f>
        <v>Yes</v>
      </c>
    </row>
    <row r="1923" spans="1:18" x14ac:dyDescent="0.35">
      <c r="A1923">
        <v>908140885</v>
      </c>
      <c r="B1923" s="3">
        <v>44639</v>
      </c>
      <c r="C1923" s="3">
        <v>44640</v>
      </c>
      <c r="D1923" t="s">
        <v>81</v>
      </c>
      <c r="E1923" t="s">
        <v>32</v>
      </c>
      <c r="F1923" t="s">
        <v>68</v>
      </c>
      <c r="G1923" t="s">
        <v>14</v>
      </c>
      <c r="H1923" t="s">
        <v>34</v>
      </c>
      <c r="I1923" s="9">
        <v>7924</v>
      </c>
      <c r="J1923" s="9">
        <v>154.06</v>
      </c>
      <c r="K1923" s="9">
        <v>90.93</v>
      </c>
      <c r="L1923" s="9">
        <f>tbl_salesdata[[#This Row],[Units Sold]]*tbl_salesdata[[#This Row],[Unit Cost]]</f>
        <v>720529.32000000007</v>
      </c>
      <c r="M1923" s="9">
        <f>tbl_salesdata[[#This Row],[Units Sold]]*tbl_salesdata[[#This Row],[Unit Price]]</f>
        <v>1220771.44</v>
      </c>
      <c r="N1923" s="9">
        <f>tbl_salesdata[[#This Row],[Total Sales]]-tbl_salesdata[[#This Row],[Total Cost]]</f>
        <v>500242.11999999988</v>
      </c>
      <c r="O1923">
        <f>tbl_salesdata[[#This Row],[Ship Date]]-tbl_salesdata[[#This Row],[Order Date]]</f>
        <v>1</v>
      </c>
      <c r="P1923">
        <f>WEEKDAY(tbl_salesdata[[#This Row],[Order Date]],2)</f>
        <v>6</v>
      </c>
      <c r="Q1923" t="str">
        <f>TEXT(tbl_salesdata[[#This Row],[Order Date]],"dddd")</f>
        <v>Saturday</v>
      </c>
      <c r="R1923" t="str">
        <f>IF(tbl_salesdata[[#This Row],[Weekdaynum]]&gt;5,"Yes","No")</f>
        <v>Yes</v>
      </c>
    </row>
    <row r="1924" spans="1:18" hidden="1" x14ac:dyDescent="0.35">
      <c r="A1924">
        <v>992156255</v>
      </c>
      <c r="B1924" s="3">
        <v>44558</v>
      </c>
      <c r="C1924" s="3">
        <v>44567</v>
      </c>
      <c r="D1924" t="s">
        <v>75</v>
      </c>
      <c r="E1924" t="s">
        <v>38</v>
      </c>
      <c r="F1924" t="s">
        <v>76</v>
      </c>
      <c r="G1924" t="s">
        <v>18</v>
      </c>
      <c r="H1924" t="s">
        <v>15</v>
      </c>
      <c r="I1924" s="9">
        <v>9939</v>
      </c>
      <c r="J1924" s="9">
        <v>668.27</v>
      </c>
      <c r="K1924" s="9">
        <v>502.54</v>
      </c>
      <c r="L1924" s="9">
        <f>tbl_salesdata[[#This Row],[Units Sold]]*tbl_salesdata[[#This Row],[Unit Cost]]</f>
        <v>4994745.0600000005</v>
      </c>
      <c r="M1924" s="9">
        <f>tbl_salesdata[[#This Row],[Units Sold]]*tbl_salesdata[[#This Row],[Unit Price]]</f>
        <v>6641935.5300000003</v>
      </c>
      <c r="N1924" s="9">
        <f>tbl_salesdata[[#This Row],[Total Sales]]-tbl_salesdata[[#This Row],[Total Cost]]</f>
        <v>1647190.4699999997</v>
      </c>
      <c r="O1924">
        <f>tbl_salesdata[[#This Row],[Ship Date]]-tbl_salesdata[[#This Row],[Order Date]]</f>
        <v>9</v>
      </c>
      <c r="P1924">
        <f>WEEKDAY(tbl_salesdata[[#This Row],[Order Date]],2)</f>
        <v>2</v>
      </c>
      <c r="Q1924" t="str">
        <f>TEXT(tbl_salesdata[[#This Row],[Order Date]],"dddd")</f>
        <v>Tuesday</v>
      </c>
      <c r="R1924" t="str">
        <f>IF(tbl_salesdata[[#This Row],[Weekdaynum]]&gt;5,"Yes","No")</f>
        <v>No</v>
      </c>
    </row>
    <row r="1925" spans="1:18" hidden="1" x14ac:dyDescent="0.35">
      <c r="A1925">
        <v>286978614</v>
      </c>
      <c r="B1925" s="3">
        <v>42487</v>
      </c>
      <c r="C1925" s="3">
        <v>42503</v>
      </c>
      <c r="D1925" t="s">
        <v>81</v>
      </c>
      <c r="E1925" t="s">
        <v>32</v>
      </c>
      <c r="F1925" t="s">
        <v>25</v>
      </c>
      <c r="G1925" t="s">
        <v>14</v>
      </c>
      <c r="H1925" t="s">
        <v>34</v>
      </c>
      <c r="I1925" s="9">
        <v>2204</v>
      </c>
      <c r="J1925" s="9">
        <v>205.7</v>
      </c>
      <c r="K1925" s="9">
        <v>117.11</v>
      </c>
      <c r="L1925" s="9">
        <f>tbl_salesdata[[#This Row],[Units Sold]]*tbl_salesdata[[#This Row],[Unit Cost]]</f>
        <v>258110.44</v>
      </c>
      <c r="M1925" s="9">
        <f>tbl_salesdata[[#This Row],[Units Sold]]*tbl_salesdata[[#This Row],[Unit Price]]</f>
        <v>453362.8</v>
      </c>
      <c r="N1925" s="9">
        <f>tbl_salesdata[[#This Row],[Total Sales]]-tbl_salesdata[[#This Row],[Total Cost]]</f>
        <v>195252.36</v>
      </c>
      <c r="O1925">
        <f>tbl_salesdata[[#This Row],[Ship Date]]-tbl_salesdata[[#This Row],[Order Date]]</f>
        <v>16</v>
      </c>
      <c r="P1925">
        <f>WEEKDAY(tbl_salesdata[[#This Row],[Order Date]],2)</f>
        <v>3</v>
      </c>
      <c r="Q1925" t="str">
        <f>TEXT(tbl_salesdata[[#This Row],[Order Date]],"dddd")</f>
        <v>Wednesday</v>
      </c>
      <c r="R1925" t="str">
        <f>IF(tbl_salesdata[[#This Row],[Weekdaynum]]&gt;5,"Yes","No")</f>
        <v>No</v>
      </c>
    </row>
    <row r="1926" spans="1:18" hidden="1" x14ac:dyDescent="0.35">
      <c r="A1926">
        <v>140304696</v>
      </c>
      <c r="B1926" s="3">
        <v>43628</v>
      </c>
      <c r="C1926" s="3">
        <v>43635</v>
      </c>
      <c r="D1926" t="s">
        <v>182</v>
      </c>
      <c r="E1926" t="s">
        <v>12</v>
      </c>
      <c r="F1926" t="s">
        <v>30</v>
      </c>
      <c r="G1926" t="s">
        <v>18</v>
      </c>
      <c r="H1926" t="s">
        <v>26</v>
      </c>
      <c r="I1926" s="9">
        <v>8132</v>
      </c>
      <c r="J1926" s="9">
        <v>81.73</v>
      </c>
      <c r="K1926" s="9">
        <v>56.67</v>
      </c>
      <c r="L1926" s="9">
        <f>tbl_salesdata[[#This Row],[Units Sold]]*tbl_salesdata[[#This Row],[Unit Cost]]</f>
        <v>460840.44</v>
      </c>
      <c r="M1926" s="9">
        <f>tbl_salesdata[[#This Row],[Units Sold]]*tbl_salesdata[[#This Row],[Unit Price]]</f>
        <v>664628.36</v>
      </c>
      <c r="N1926" s="9">
        <f>tbl_salesdata[[#This Row],[Total Sales]]-tbl_salesdata[[#This Row],[Total Cost]]</f>
        <v>203787.91999999998</v>
      </c>
      <c r="O1926">
        <f>tbl_salesdata[[#This Row],[Ship Date]]-tbl_salesdata[[#This Row],[Order Date]]</f>
        <v>7</v>
      </c>
      <c r="P1926">
        <f>WEEKDAY(tbl_salesdata[[#This Row],[Order Date]],2)</f>
        <v>3</v>
      </c>
      <c r="Q1926" t="str">
        <f>TEXT(tbl_salesdata[[#This Row],[Order Date]],"dddd")</f>
        <v>Wednesday</v>
      </c>
      <c r="R1926" t="str">
        <f>IF(tbl_salesdata[[#This Row],[Weekdaynum]]&gt;5,"Yes","No")</f>
        <v>No</v>
      </c>
    </row>
    <row r="1927" spans="1:18" hidden="1" x14ac:dyDescent="0.35">
      <c r="A1927">
        <v>549058330</v>
      </c>
      <c r="B1927" s="3">
        <v>42828</v>
      </c>
      <c r="C1927" s="3">
        <v>42830</v>
      </c>
      <c r="D1927" t="s">
        <v>95</v>
      </c>
      <c r="E1927" t="s">
        <v>21</v>
      </c>
      <c r="F1927" t="s">
        <v>76</v>
      </c>
      <c r="G1927" t="s">
        <v>14</v>
      </c>
      <c r="H1927" t="s">
        <v>34</v>
      </c>
      <c r="I1927" s="9">
        <v>7416</v>
      </c>
      <c r="J1927" s="9">
        <v>668.27</v>
      </c>
      <c r="K1927" s="9">
        <v>502.54</v>
      </c>
      <c r="L1927" s="9">
        <f>tbl_salesdata[[#This Row],[Units Sold]]*tbl_salesdata[[#This Row],[Unit Cost]]</f>
        <v>3726836.64</v>
      </c>
      <c r="M1927" s="9">
        <f>tbl_salesdata[[#This Row],[Units Sold]]*tbl_salesdata[[#This Row],[Unit Price]]</f>
        <v>4955890.32</v>
      </c>
      <c r="N1927" s="9">
        <f>tbl_salesdata[[#This Row],[Total Sales]]-tbl_salesdata[[#This Row],[Total Cost]]</f>
        <v>1229053.6800000002</v>
      </c>
      <c r="O1927">
        <f>tbl_salesdata[[#This Row],[Ship Date]]-tbl_salesdata[[#This Row],[Order Date]]</f>
        <v>2</v>
      </c>
      <c r="P1927">
        <f>WEEKDAY(tbl_salesdata[[#This Row],[Order Date]],2)</f>
        <v>1</v>
      </c>
      <c r="Q1927" t="str">
        <f>TEXT(tbl_salesdata[[#This Row],[Order Date]],"dddd")</f>
        <v>Monday</v>
      </c>
      <c r="R1927" t="str">
        <f>IF(tbl_salesdata[[#This Row],[Weekdaynum]]&gt;5,"Yes","No")</f>
        <v>No</v>
      </c>
    </row>
    <row r="1928" spans="1:18" hidden="1" x14ac:dyDescent="0.35">
      <c r="A1928">
        <v>230475842</v>
      </c>
      <c r="B1928" s="3">
        <v>43983</v>
      </c>
      <c r="C1928" s="3">
        <v>43984</v>
      </c>
      <c r="D1928" t="s">
        <v>93</v>
      </c>
      <c r="E1928" t="s">
        <v>29</v>
      </c>
      <c r="F1928" t="s">
        <v>33</v>
      </c>
      <c r="G1928" t="s">
        <v>18</v>
      </c>
      <c r="H1928" t="s">
        <v>26</v>
      </c>
      <c r="I1928" s="9">
        <v>1778</v>
      </c>
      <c r="J1928" s="9">
        <v>109.28</v>
      </c>
      <c r="K1928" s="9">
        <v>35.840000000000003</v>
      </c>
      <c r="L1928" s="9">
        <f>tbl_salesdata[[#This Row],[Units Sold]]*tbl_salesdata[[#This Row],[Unit Cost]]</f>
        <v>63723.520000000004</v>
      </c>
      <c r="M1928" s="9">
        <f>tbl_salesdata[[#This Row],[Units Sold]]*tbl_salesdata[[#This Row],[Unit Price]]</f>
        <v>194299.84</v>
      </c>
      <c r="N1928" s="9">
        <f>tbl_salesdata[[#This Row],[Total Sales]]-tbl_salesdata[[#This Row],[Total Cost]]</f>
        <v>130576.31999999999</v>
      </c>
      <c r="O1928">
        <f>tbl_salesdata[[#This Row],[Ship Date]]-tbl_salesdata[[#This Row],[Order Date]]</f>
        <v>1</v>
      </c>
      <c r="P1928">
        <f>WEEKDAY(tbl_salesdata[[#This Row],[Order Date]],2)</f>
        <v>1</v>
      </c>
      <c r="Q1928" t="str">
        <f>TEXT(tbl_salesdata[[#This Row],[Order Date]],"dddd")</f>
        <v>Monday</v>
      </c>
      <c r="R1928" t="str">
        <f>IF(tbl_salesdata[[#This Row],[Weekdaynum]]&gt;5,"Yes","No")</f>
        <v>No</v>
      </c>
    </row>
    <row r="1929" spans="1:18" hidden="1" x14ac:dyDescent="0.35">
      <c r="A1929">
        <v>672106063</v>
      </c>
      <c r="B1929" s="3">
        <v>44256</v>
      </c>
      <c r="C1929" s="3">
        <v>44272</v>
      </c>
      <c r="D1929" t="s">
        <v>111</v>
      </c>
      <c r="E1929" t="s">
        <v>38</v>
      </c>
      <c r="F1929" t="s">
        <v>56</v>
      </c>
      <c r="G1929" t="s">
        <v>18</v>
      </c>
      <c r="H1929" t="s">
        <v>26</v>
      </c>
      <c r="I1929" s="9">
        <v>9975</v>
      </c>
      <c r="J1929" s="9">
        <v>9.33</v>
      </c>
      <c r="K1929" s="9">
        <v>6.92</v>
      </c>
      <c r="L1929" s="9">
        <f>tbl_salesdata[[#This Row],[Units Sold]]*tbl_salesdata[[#This Row],[Unit Cost]]</f>
        <v>69027</v>
      </c>
      <c r="M1929" s="9">
        <f>tbl_salesdata[[#This Row],[Units Sold]]*tbl_salesdata[[#This Row],[Unit Price]]</f>
        <v>93066.75</v>
      </c>
      <c r="N1929" s="9">
        <f>tbl_salesdata[[#This Row],[Total Sales]]-tbl_salesdata[[#This Row],[Total Cost]]</f>
        <v>24039.75</v>
      </c>
      <c r="O1929">
        <f>tbl_salesdata[[#This Row],[Ship Date]]-tbl_salesdata[[#This Row],[Order Date]]</f>
        <v>16</v>
      </c>
      <c r="P1929">
        <f>WEEKDAY(tbl_salesdata[[#This Row],[Order Date]],2)</f>
        <v>1</v>
      </c>
      <c r="Q1929" t="str">
        <f>TEXT(tbl_salesdata[[#This Row],[Order Date]],"dddd")</f>
        <v>Monday</v>
      </c>
      <c r="R1929" t="str">
        <f>IF(tbl_salesdata[[#This Row],[Weekdaynum]]&gt;5,"Yes","No")</f>
        <v>No</v>
      </c>
    </row>
    <row r="1930" spans="1:18" hidden="1" x14ac:dyDescent="0.35">
      <c r="A1930">
        <v>281810319</v>
      </c>
      <c r="B1930" s="3">
        <v>44435</v>
      </c>
      <c r="C1930" s="3">
        <v>44456</v>
      </c>
      <c r="D1930" t="s">
        <v>89</v>
      </c>
      <c r="E1930" t="s">
        <v>38</v>
      </c>
      <c r="F1930" t="s">
        <v>56</v>
      </c>
      <c r="G1930" t="s">
        <v>14</v>
      </c>
      <c r="H1930" t="s">
        <v>15</v>
      </c>
      <c r="I1930" s="9">
        <v>2791</v>
      </c>
      <c r="J1930" s="9">
        <v>9.33</v>
      </c>
      <c r="K1930" s="9">
        <v>6.92</v>
      </c>
      <c r="L1930" s="9">
        <f>tbl_salesdata[[#This Row],[Units Sold]]*tbl_salesdata[[#This Row],[Unit Cost]]</f>
        <v>19313.72</v>
      </c>
      <c r="M1930" s="9">
        <f>tbl_salesdata[[#This Row],[Units Sold]]*tbl_salesdata[[#This Row],[Unit Price]]</f>
        <v>26040.03</v>
      </c>
      <c r="N1930" s="9">
        <f>tbl_salesdata[[#This Row],[Total Sales]]-tbl_salesdata[[#This Row],[Total Cost]]</f>
        <v>6726.3099999999977</v>
      </c>
      <c r="O1930">
        <f>tbl_salesdata[[#This Row],[Ship Date]]-tbl_salesdata[[#This Row],[Order Date]]</f>
        <v>21</v>
      </c>
      <c r="P1930">
        <f>WEEKDAY(tbl_salesdata[[#This Row],[Order Date]],2)</f>
        <v>5</v>
      </c>
      <c r="Q1930" t="str">
        <f>TEXT(tbl_salesdata[[#This Row],[Order Date]],"dddd")</f>
        <v>Friday</v>
      </c>
      <c r="R1930" t="str">
        <f>IF(tbl_salesdata[[#This Row],[Weekdaynum]]&gt;5,"Yes","No")</f>
        <v>No</v>
      </c>
    </row>
    <row r="1931" spans="1:18" hidden="1" x14ac:dyDescent="0.35">
      <c r="A1931">
        <v>237762439</v>
      </c>
      <c r="B1931" s="3">
        <v>42695</v>
      </c>
      <c r="C1931" s="3">
        <v>42703</v>
      </c>
      <c r="D1931" t="s">
        <v>206</v>
      </c>
      <c r="E1931" t="s">
        <v>24</v>
      </c>
      <c r="F1931" t="s">
        <v>13</v>
      </c>
      <c r="G1931" t="s">
        <v>18</v>
      </c>
      <c r="H1931" t="s">
        <v>34</v>
      </c>
      <c r="I1931" s="9">
        <v>8044</v>
      </c>
      <c r="J1931" s="9">
        <v>255.28</v>
      </c>
      <c r="K1931" s="9">
        <v>159.41999999999999</v>
      </c>
      <c r="L1931" s="9">
        <f>tbl_salesdata[[#This Row],[Units Sold]]*tbl_salesdata[[#This Row],[Unit Cost]]</f>
        <v>1282374.48</v>
      </c>
      <c r="M1931" s="9">
        <f>tbl_salesdata[[#This Row],[Units Sold]]*tbl_salesdata[[#This Row],[Unit Price]]</f>
        <v>2053472.32</v>
      </c>
      <c r="N1931" s="9">
        <f>tbl_salesdata[[#This Row],[Total Sales]]-tbl_salesdata[[#This Row],[Total Cost]]</f>
        <v>771097.84000000008</v>
      </c>
      <c r="O1931">
        <f>tbl_salesdata[[#This Row],[Ship Date]]-tbl_salesdata[[#This Row],[Order Date]]</f>
        <v>8</v>
      </c>
      <c r="P1931">
        <f>WEEKDAY(tbl_salesdata[[#This Row],[Order Date]],2)</f>
        <v>1</v>
      </c>
      <c r="Q1931" t="str">
        <f>TEXT(tbl_salesdata[[#This Row],[Order Date]],"dddd")</f>
        <v>Monday</v>
      </c>
      <c r="R1931" t="str">
        <f>IF(tbl_salesdata[[#This Row],[Weekdaynum]]&gt;5,"Yes","No")</f>
        <v>No</v>
      </c>
    </row>
    <row r="1932" spans="1:18" hidden="1" x14ac:dyDescent="0.35">
      <c r="A1932">
        <v>438448750</v>
      </c>
      <c r="B1932" s="3">
        <v>42297</v>
      </c>
      <c r="C1932" s="3">
        <v>42311</v>
      </c>
      <c r="D1932" t="s">
        <v>146</v>
      </c>
      <c r="E1932" t="s">
        <v>29</v>
      </c>
      <c r="F1932" t="s">
        <v>30</v>
      </c>
      <c r="G1932" t="s">
        <v>18</v>
      </c>
      <c r="H1932" t="s">
        <v>34</v>
      </c>
      <c r="I1932" s="9">
        <v>5583</v>
      </c>
      <c r="J1932" s="9">
        <v>81.73</v>
      </c>
      <c r="K1932" s="9">
        <v>56.67</v>
      </c>
      <c r="L1932" s="9">
        <f>tbl_salesdata[[#This Row],[Units Sold]]*tbl_salesdata[[#This Row],[Unit Cost]]</f>
        <v>316388.61</v>
      </c>
      <c r="M1932" s="9">
        <f>tbl_salesdata[[#This Row],[Units Sold]]*tbl_salesdata[[#This Row],[Unit Price]]</f>
        <v>456298.59</v>
      </c>
      <c r="N1932" s="9">
        <f>tbl_salesdata[[#This Row],[Total Sales]]-tbl_salesdata[[#This Row],[Total Cost]]</f>
        <v>139909.98000000004</v>
      </c>
      <c r="O1932">
        <f>tbl_salesdata[[#This Row],[Ship Date]]-tbl_salesdata[[#This Row],[Order Date]]</f>
        <v>14</v>
      </c>
      <c r="P1932">
        <f>WEEKDAY(tbl_salesdata[[#This Row],[Order Date]],2)</f>
        <v>2</v>
      </c>
      <c r="Q1932" t="str">
        <f>TEXT(tbl_salesdata[[#This Row],[Order Date]],"dddd")</f>
        <v>Tuesday</v>
      </c>
      <c r="R1932" t="str">
        <f>IF(tbl_salesdata[[#This Row],[Weekdaynum]]&gt;5,"Yes","No")</f>
        <v>No</v>
      </c>
    </row>
    <row r="1933" spans="1:18" hidden="1" x14ac:dyDescent="0.35">
      <c r="A1933">
        <v>852668082</v>
      </c>
      <c r="B1933" s="3">
        <v>42848</v>
      </c>
      <c r="C1933" s="3">
        <v>42853</v>
      </c>
      <c r="D1933" t="s">
        <v>200</v>
      </c>
      <c r="E1933" t="s">
        <v>24</v>
      </c>
      <c r="F1933" t="s">
        <v>25</v>
      </c>
      <c r="G1933" t="s">
        <v>14</v>
      </c>
      <c r="H1933" t="s">
        <v>15</v>
      </c>
      <c r="I1933" s="9">
        <v>2289</v>
      </c>
      <c r="J1933" s="9">
        <v>205.7</v>
      </c>
      <c r="K1933" s="9">
        <v>117.11</v>
      </c>
      <c r="L1933" s="9">
        <f>tbl_salesdata[[#This Row],[Units Sold]]*tbl_salesdata[[#This Row],[Unit Cost]]</f>
        <v>268064.78999999998</v>
      </c>
      <c r="M1933" s="9">
        <f>tbl_salesdata[[#This Row],[Units Sold]]*tbl_salesdata[[#This Row],[Unit Price]]</f>
        <v>470847.3</v>
      </c>
      <c r="N1933" s="9">
        <f>tbl_salesdata[[#This Row],[Total Sales]]-tbl_salesdata[[#This Row],[Total Cost]]</f>
        <v>202782.51</v>
      </c>
      <c r="O1933">
        <f>tbl_salesdata[[#This Row],[Ship Date]]-tbl_salesdata[[#This Row],[Order Date]]</f>
        <v>5</v>
      </c>
      <c r="P1933">
        <f>WEEKDAY(tbl_salesdata[[#This Row],[Order Date]],2)</f>
        <v>7</v>
      </c>
      <c r="Q1933" t="str">
        <f>TEXT(tbl_salesdata[[#This Row],[Order Date]],"dddd")</f>
        <v>Sunday</v>
      </c>
      <c r="R1933" t="str">
        <f>IF(tbl_salesdata[[#This Row],[Weekdaynum]]&gt;5,"Yes","No")</f>
        <v>Yes</v>
      </c>
    </row>
    <row r="1934" spans="1:18" x14ac:dyDescent="0.35">
      <c r="A1934">
        <v>258774220</v>
      </c>
      <c r="B1934" s="3">
        <v>44653</v>
      </c>
      <c r="C1934" s="3">
        <v>44662</v>
      </c>
      <c r="D1934" t="s">
        <v>50</v>
      </c>
      <c r="E1934" t="s">
        <v>51</v>
      </c>
      <c r="F1934" t="s">
        <v>25</v>
      </c>
      <c r="G1934" t="s">
        <v>18</v>
      </c>
      <c r="H1934" t="s">
        <v>15</v>
      </c>
      <c r="I1934" s="9">
        <v>5897</v>
      </c>
      <c r="J1934" s="9">
        <v>205.7</v>
      </c>
      <c r="K1934" s="9">
        <v>117.11</v>
      </c>
      <c r="L1934" s="9">
        <f>tbl_salesdata[[#This Row],[Units Sold]]*tbl_salesdata[[#This Row],[Unit Cost]]</f>
        <v>690597.67</v>
      </c>
      <c r="M1934" s="9">
        <f>tbl_salesdata[[#This Row],[Units Sold]]*tbl_salesdata[[#This Row],[Unit Price]]</f>
        <v>1213012.8999999999</v>
      </c>
      <c r="N1934" s="9">
        <f>tbl_salesdata[[#This Row],[Total Sales]]-tbl_salesdata[[#This Row],[Total Cost]]</f>
        <v>522415.22999999986</v>
      </c>
      <c r="O1934">
        <f>tbl_salesdata[[#This Row],[Ship Date]]-tbl_salesdata[[#This Row],[Order Date]]</f>
        <v>9</v>
      </c>
      <c r="P1934">
        <f>WEEKDAY(tbl_salesdata[[#This Row],[Order Date]],2)</f>
        <v>6</v>
      </c>
      <c r="Q1934" t="str">
        <f>TEXT(tbl_salesdata[[#This Row],[Order Date]],"dddd")</f>
        <v>Saturday</v>
      </c>
      <c r="R1934" t="str">
        <f>IF(tbl_salesdata[[#This Row],[Weekdaynum]]&gt;5,"Yes","No")</f>
        <v>Yes</v>
      </c>
    </row>
    <row r="1935" spans="1:18" hidden="1" x14ac:dyDescent="0.35">
      <c r="A1935">
        <v>748463618</v>
      </c>
      <c r="B1935" s="3">
        <v>43951</v>
      </c>
      <c r="C1935" s="3">
        <v>43966</v>
      </c>
      <c r="D1935" t="s">
        <v>134</v>
      </c>
      <c r="E1935" t="s">
        <v>38</v>
      </c>
      <c r="F1935" t="s">
        <v>56</v>
      </c>
      <c r="G1935" t="s">
        <v>18</v>
      </c>
      <c r="H1935" t="s">
        <v>34</v>
      </c>
      <c r="I1935" s="9">
        <v>5872</v>
      </c>
      <c r="J1935" s="9">
        <v>9.33</v>
      </c>
      <c r="K1935" s="9">
        <v>6.92</v>
      </c>
      <c r="L1935" s="9">
        <f>tbl_salesdata[[#This Row],[Units Sold]]*tbl_salesdata[[#This Row],[Unit Cost]]</f>
        <v>40634.239999999998</v>
      </c>
      <c r="M1935" s="9">
        <f>tbl_salesdata[[#This Row],[Units Sold]]*tbl_salesdata[[#This Row],[Unit Price]]</f>
        <v>54785.760000000002</v>
      </c>
      <c r="N1935" s="9">
        <f>tbl_salesdata[[#This Row],[Total Sales]]-tbl_salesdata[[#This Row],[Total Cost]]</f>
        <v>14151.520000000004</v>
      </c>
      <c r="O1935">
        <f>tbl_salesdata[[#This Row],[Ship Date]]-tbl_salesdata[[#This Row],[Order Date]]</f>
        <v>15</v>
      </c>
      <c r="P1935">
        <f>WEEKDAY(tbl_salesdata[[#This Row],[Order Date]],2)</f>
        <v>4</v>
      </c>
      <c r="Q1935" t="str">
        <f>TEXT(tbl_salesdata[[#This Row],[Order Date]],"dddd")</f>
        <v>Thursday</v>
      </c>
      <c r="R1935" t="str">
        <f>IF(tbl_salesdata[[#This Row],[Weekdaynum]]&gt;5,"Yes","No")</f>
        <v>No</v>
      </c>
    </row>
    <row r="1936" spans="1:18" hidden="1" x14ac:dyDescent="0.35">
      <c r="A1936">
        <v>969199979</v>
      </c>
      <c r="B1936" s="3">
        <v>43781</v>
      </c>
      <c r="C1936" s="3">
        <v>43784</v>
      </c>
      <c r="D1936" t="s">
        <v>176</v>
      </c>
      <c r="E1936" t="s">
        <v>21</v>
      </c>
      <c r="F1936" t="s">
        <v>47</v>
      </c>
      <c r="G1936" t="s">
        <v>14</v>
      </c>
      <c r="H1936" t="s">
        <v>34</v>
      </c>
      <c r="I1936" s="9">
        <v>6666</v>
      </c>
      <c r="J1936" s="9">
        <v>421.89</v>
      </c>
      <c r="K1936" s="9">
        <v>364.69</v>
      </c>
      <c r="L1936" s="9">
        <f>tbl_salesdata[[#This Row],[Units Sold]]*tbl_salesdata[[#This Row],[Unit Cost]]</f>
        <v>2431023.54</v>
      </c>
      <c r="M1936" s="9">
        <f>tbl_salesdata[[#This Row],[Units Sold]]*tbl_salesdata[[#This Row],[Unit Price]]</f>
        <v>2812318.7399999998</v>
      </c>
      <c r="N1936" s="9">
        <f>tbl_salesdata[[#This Row],[Total Sales]]-tbl_salesdata[[#This Row],[Total Cost]]</f>
        <v>381295.19999999972</v>
      </c>
      <c r="O1936">
        <f>tbl_salesdata[[#This Row],[Ship Date]]-tbl_salesdata[[#This Row],[Order Date]]</f>
        <v>3</v>
      </c>
      <c r="P1936">
        <f>WEEKDAY(tbl_salesdata[[#This Row],[Order Date]],2)</f>
        <v>2</v>
      </c>
      <c r="Q1936" t="str">
        <f>TEXT(tbl_salesdata[[#This Row],[Order Date]],"dddd")</f>
        <v>Tuesday</v>
      </c>
      <c r="R1936" t="str">
        <f>IF(tbl_salesdata[[#This Row],[Weekdaynum]]&gt;5,"Yes","No")</f>
        <v>No</v>
      </c>
    </row>
    <row r="1937" spans="1:18" hidden="1" x14ac:dyDescent="0.35">
      <c r="A1937">
        <v>181789672</v>
      </c>
      <c r="B1937" s="3">
        <v>44316</v>
      </c>
      <c r="C1937" s="3">
        <v>44320</v>
      </c>
      <c r="D1937" t="s">
        <v>108</v>
      </c>
      <c r="E1937" t="s">
        <v>12</v>
      </c>
      <c r="F1937" t="s">
        <v>22</v>
      </c>
      <c r="G1937" t="s">
        <v>18</v>
      </c>
      <c r="H1937" t="s">
        <v>19</v>
      </c>
      <c r="I1937" s="9">
        <v>4459</v>
      </c>
      <c r="J1937" s="9">
        <v>47.45</v>
      </c>
      <c r="K1937" s="9">
        <v>31.79</v>
      </c>
      <c r="L1937" s="9">
        <f>tbl_salesdata[[#This Row],[Units Sold]]*tbl_salesdata[[#This Row],[Unit Cost]]</f>
        <v>141751.60999999999</v>
      </c>
      <c r="M1937" s="9">
        <f>tbl_salesdata[[#This Row],[Units Sold]]*tbl_salesdata[[#This Row],[Unit Price]]</f>
        <v>211579.55000000002</v>
      </c>
      <c r="N1937" s="9">
        <f>tbl_salesdata[[#This Row],[Total Sales]]-tbl_salesdata[[#This Row],[Total Cost]]</f>
        <v>69827.940000000031</v>
      </c>
      <c r="O1937">
        <f>tbl_salesdata[[#This Row],[Ship Date]]-tbl_salesdata[[#This Row],[Order Date]]</f>
        <v>4</v>
      </c>
      <c r="P1937">
        <f>WEEKDAY(tbl_salesdata[[#This Row],[Order Date]],2)</f>
        <v>5</v>
      </c>
      <c r="Q1937" t="str">
        <f>TEXT(tbl_salesdata[[#This Row],[Order Date]],"dddd")</f>
        <v>Friday</v>
      </c>
      <c r="R1937" t="str">
        <f>IF(tbl_salesdata[[#This Row],[Weekdaynum]]&gt;5,"Yes","No")</f>
        <v>No</v>
      </c>
    </row>
    <row r="1938" spans="1:18" x14ac:dyDescent="0.35">
      <c r="A1938">
        <v>176630818</v>
      </c>
      <c r="B1938" s="3">
        <v>42609</v>
      </c>
      <c r="C1938" s="3">
        <v>42618</v>
      </c>
      <c r="D1938" t="s">
        <v>158</v>
      </c>
      <c r="E1938" t="s">
        <v>12</v>
      </c>
      <c r="F1938" t="s">
        <v>68</v>
      </c>
      <c r="G1938" t="s">
        <v>18</v>
      </c>
      <c r="H1938" t="s">
        <v>34</v>
      </c>
      <c r="I1938" s="9">
        <v>7839</v>
      </c>
      <c r="J1938" s="9">
        <v>154.06</v>
      </c>
      <c r="K1938" s="9">
        <v>90.93</v>
      </c>
      <c r="L1938" s="9">
        <f>tbl_salesdata[[#This Row],[Units Sold]]*tbl_salesdata[[#This Row],[Unit Cost]]</f>
        <v>712800.27</v>
      </c>
      <c r="M1938" s="9">
        <f>tbl_salesdata[[#This Row],[Units Sold]]*tbl_salesdata[[#This Row],[Unit Price]]</f>
        <v>1207676.3400000001</v>
      </c>
      <c r="N1938" s="9">
        <f>tbl_salesdata[[#This Row],[Total Sales]]-tbl_salesdata[[#This Row],[Total Cost]]</f>
        <v>494876.07000000007</v>
      </c>
      <c r="O1938">
        <f>tbl_salesdata[[#This Row],[Ship Date]]-tbl_salesdata[[#This Row],[Order Date]]</f>
        <v>9</v>
      </c>
      <c r="P1938">
        <f>WEEKDAY(tbl_salesdata[[#This Row],[Order Date]],2)</f>
        <v>6</v>
      </c>
      <c r="Q1938" t="str">
        <f>TEXT(tbl_salesdata[[#This Row],[Order Date]],"dddd")</f>
        <v>Saturday</v>
      </c>
      <c r="R1938" t="str">
        <f>IF(tbl_salesdata[[#This Row],[Weekdaynum]]&gt;5,"Yes","No")</f>
        <v>Yes</v>
      </c>
    </row>
    <row r="1939" spans="1:18" hidden="1" x14ac:dyDescent="0.35">
      <c r="A1939">
        <v>534286868</v>
      </c>
      <c r="B1939" s="3">
        <v>44718</v>
      </c>
      <c r="C1939" s="3">
        <v>44733</v>
      </c>
      <c r="D1939" t="s">
        <v>139</v>
      </c>
      <c r="E1939" t="s">
        <v>51</v>
      </c>
      <c r="F1939" t="s">
        <v>47</v>
      </c>
      <c r="G1939" t="s">
        <v>14</v>
      </c>
      <c r="H1939" t="s">
        <v>19</v>
      </c>
      <c r="I1939" s="9">
        <v>6212</v>
      </c>
      <c r="J1939" s="9">
        <v>421.89</v>
      </c>
      <c r="K1939" s="9">
        <v>364.69</v>
      </c>
      <c r="L1939" s="9">
        <f>tbl_salesdata[[#This Row],[Units Sold]]*tbl_salesdata[[#This Row],[Unit Cost]]</f>
        <v>2265454.2799999998</v>
      </c>
      <c r="M1939" s="9">
        <f>tbl_salesdata[[#This Row],[Units Sold]]*tbl_salesdata[[#This Row],[Unit Price]]</f>
        <v>2620780.6799999997</v>
      </c>
      <c r="N1939" s="9">
        <f>tbl_salesdata[[#This Row],[Total Sales]]-tbl_salesdata[[#This Row],[Total Cost]]</f>
        <v>355326.39999999991</v>
      </c>
      <c r="O1939">
        <f>tbl_salesdata[[#This Row],[Ship Date]]-tbl_salesdata[[#This Row],[Order Date]]</f>
        <v>15</v>
      </c>
      <c r="P1939">
        <f>WEEKDAY(tbl_salesdata[[#This Row],[Order Date]],2)</f>
        <v>1</v>
      </c>
      <c r="Q1939" t="str">
        <f>TEXT(tbl_salesdata[[#This Row],[Order Date]],"dddd")</f>
        <v>Monday</v>
      </c>
      <c r="R1939" t="str">
        <f>IF(tbl_salesdata[[#This Row],[Weekdaynum]]&gt;5,"Yes","No")</f>
        <v>No</v>
      </c>
    </row>
    <row r="1940" spans="1:18" hidden="1" x14ac:dyDescent="0.35">
      <c r="A1940">
        <v>275854527</v>
      </c>
      <c r="B1940" s="3">
        <v>43636</v>
      </c>
      <c r="C1940" s="3">
        <v>43652</v>
      </c>
      <c r="D1940" t="s">
        <v>63</v>
      </c>
      <c r="E1940" t="s">
        <v>32</v>
      </c>
      <c r="F1940" t="s">
        <v>30</v>
      </c>
      <c r="G1940" t="s">
        <v>14</v>
      </c>
      <c r="H1940" t="s">
        <v>15</v>
      </c>
      <c r="I1940" s="9">
        <v>340</v>
      </c>
      <c r="J1940" s="9">
        <v>81.73</v>
      </c>
      <c r="K1940" s="9">
        <v>56.67</v>
      </c>
      <c r="L1940" s="9">
        <f>tbl_salesdata[[#This Row],[Units Sold]]*tbl_salesdata[[#This Row],[Unit Cost]]</f>
        <v>19267.8</v>
      </c>
      <c r="M1940" s="9">
        <f>tbl_salesdata[[#This Row],[Units Sold]]*tbl_salesdata[[#This Row],[Unit Price]]</f>
        <v>27788.2</v>
      </c>
      <c r="N1940" s="9">
        <f>tbl_salesdata[[#This Row],[Total Sales]]-tbl_salesdata[[#This Row],[Total Cost]]</f>
        <v>8520.4000000000015</v>
      </c>
      <c r="O1940">
        <f>tbl_salesdata[[#This Row],[Ship Date]]-tbl_salesdata[[#This Row],[Order Date]]</f>
        <v>16</v>
      </c>
      <c r="P1940">
        <f>WEEKDAY(tbl_salesdata[[#This Row],[Order Date]],2)</f>
        <v>4</v>
      </c>
      <c r="Q1940" t="str">
        <f>TEXT(tbl_salesdata[[#This Row],[Order Date]],"dddd")</f>
        <v>Thursday</v>
      </c>
      <c r="R1940" t="str">
        <f>IF(tbl_salesdata[[#This Row],[Weekdaynum]]&gt;5,"Yes","No")</f>
        <v>No</v>
      </c>
    </row>
    <row r="1941" spans="1:18" hidden="1" x14ac:dyDescent="0.35">
      <c r="A1941">
        <v>712595832</v>
      </c>
      <c r="B1941" s="3">
        <v>42087</v>
      </c>
      <c r="C1941" s="3">
        <v>42088</v>
      </c>
      <c r="D1941" t="s">
        <v>100</v>
      </c>
      <c r="E1941" t="s">
        <v>21</v>
      </c>
      <c r="F1941" t="s">
        <v>22</v>
      </c>
      <c r="G1941" t="s">
        <v>14</v>
      </c>
      <c r="H1941" t="s">
        <v>34</v>
      </c>
      <c r="I1941" s="9">
        <v>1797</v>
      </c>
      <c r="J1941" s="9">
        <v>47.45</v>
      </c>
      <c r="K1941" s="9">
        <v>31.79</v>
      </c>
      <c r="L1941" s="9">
        <f>tbl_salesdata[[#This Row],[Units Sold]]*tbl_salesdata[[#This Row],[Unit Cost]]</f>
        <v>57126.63</v>
      </c>
      <c r="M1941" s="9">
        <f>tbl_salesdata[[#This Row],[Units Sold]]*tbl_salesdata[[#This Row],[Unit Price]]</f>
        <v>85267.650000000009</v>
      </c>
      <c r="N1941" s="9">
        <f>tbl_salesdata[[#This Row],[Total Sales]]-tbl_salesdata[[#This Row],[Total Cost]]</f>
        <v>28141.020000000011</v>
      </c>
      <c r="O1941">
        <f>tbl_salesdata[[#This Row],[Ship Date]]-tbl_salesdata[[#This Row],[Order Date]]</f>
        <v>1</v>
      </c>
      <c r="P1941">
        <f>WEEKDAY(tbl_salesdata[[#This Row],[Order Date]],2)</f>
        <v>2</v>
      </c>
      <c r="Q1941" t="str">
        <f>TEXT(tbl_salesdata[[#This Row],[Order Date]],"dddd")</f>
        <v>Tuesday</v>
      </c>
      <c r="R1941" t="str">
        <f>IF(tbl_salesdata[[#This Row],[Weekdaynum]]&gt;5,"Yes","No")</f>
        <v>No</v>
      </c>
    </row>
    <row r="1942" spans="1:18" hidden="1" x14ac:dyDescent="0.35">
      <c r="A1942">
        <v>196122109</v>
      </c>
      <c r="B1942" s="3">
        <v>44377</v>
      </c>
      <c r="C1942" s="3">
        <v>44398</v>
      </c>
      <c r="D1942" t="s">
        <v>52</v>
      </c>
      <c r="E1942" t="s">
        <v>12</v>
      </c>
      <c r="F1942" t="s">
        <v>30</v>
      </c>
      <c r="G1942" t="s">
        <v>14</v>
      </c>
      <c r="H1942" t="s">
        <v>34</v>
      </c>
      <c r="I1942" s="9">
        <v>5745</v>
      </c>
      <c r="J1942" s="9">
        <v>81.73</v>
      </c>
      <c r="K1942" s="9">
        <v>56.67</v>
      </c>
      <c r="L1942" s="9">
        <f>tbl_salesdata[[#This Row],[Units Sold]]*tbl_salesdata[[#This Row],[Unit Cost]]</f>
        <v>325569.15000000002</v>
      </c>
      <c r="M1942" s="9">
        <f>tbl_salesdata[[#This Row],[Units Sold]]*tbl_salesdata[[#This Row],[Unit Price]]</f>
        <v>469538.85000000003</v>
      </c>
      <c r="N1942" s="9">
        <f>tbl_salesdata[[#This Row],[Total Sales]]-tbl_salesdata[[#This Row],[Total Cost]]</f>
        <v>143969.70000000001</v>
      </c>
      <c r="O1942">
        <f>tbl_salesdata[[#This Row],[Ship Date]]-tbl_salesdata[[#This Row],[Order Date]]</f>
        <v>21</v>
      </c>
      <c r="P1942">
        <f>WEEKDAY(tbl_salesdata[[#This Row],[Order Date]],2)</f>
        <v>3</v>
      </c>
      <c r="Q1942" t="str">
        <f>TEXT(tbl_salesdata[[#This Row],[Order Date]],"dddd")</f>
        <v>Wednesday</v>
      </c>
      <c r="R1942" t="str">
        <f>IF(tbl_salesdata[[#This Row],[Weekdaynum]]&gt;5,"Yes","No")</f>
        <v>No</v>
      </c>
    </row>
    <row r="1943" spans="1:18" hidden="1" x14ac:dyDescent="0.35">
      <c r="A1943">
        <v>748357188</v>
      </c>
      <c r="B1943" s="3">
        <v>44738</v>
      </c>
      <c r="C1943" s="3">
        <v>44755</v>
      </c>
      <c r="D1943" t="s">
        <v>178</v>
      </c>
      <c r="E1943" t="s">
        <v>21</v>
      </c>
      <c r="F1943" t="s">
        <v>13</v>
      </c>
      <c r="G1943" t="s">
        <v>18</v>
      </c>
      <c r="H1943" t="s">
        <v>19</v>
      </c>
      <c r="I1943" s="9">
        <v>4377</v>
      </c>
      <c r="J1943" s="9">
        <v>255.28</v>
      </c>
      <c r="K1943" s="9">
        <v>159.41999999999999</v>
      </c>
      <c r="L1943" s="9">
        <f>tbl_salesdata[[#This Row],[Units Sold]]*tbl_salesdata[[#This Row],[Unit Cost]]</f>
        <v>697781.34</v>
      </c>
      <c r="M1943" s="9">
        <f>tbl_salesdata[[#This Row],[Units Sold]]*tbl_salesdata[[#This Row],[Unit Price]]</f>
        <v>1117360.56</v>
      </c>
      <c r="N1943" s="9">
        <f>tbl_salesdata[[#This Row],[Total Sales]]-tbl_salesdata[[#This Row],[Total Cost]]</f>
        <v>419579.22000000009</v>
      </c>
      <c r="O1943">
        <f>tbl_salesdata[[#This Row],[Ship Date]]-tbl_salesdata[[#This Row],[Order Date]]</f>
        <v>17</v>
      </c>
      <c r="P1943">
        <f>WEEKDAY(tbl_salesdata[[#This Row],[Order Date]],2)</f>
        <v>7</v>
      </c>
      <c r="Q1943" t="str">
        <f>TEXT(tbl_salesdata[[#This Row],[Order Date]],"dddd")</f>
        <v>Sunday</v>
      </c>
      <c r="R1943" t="str">
        <f>IF(tbl_salesdata[[#This Row],[Weekdaynum]]&gt;5,"Yes","No")</f>
        <v>Yes</v>
      </c>
    </row>
    <row r="1944" spans="1:18" hidden="1" x14ac:dyDescent="0.35">
      <c r="A1944">
        <v>411537396</v>
      </c>
      <c r="B1944" s="3">
        <v>43794</v>
      </c>
      <c r="C1944" s="3">
        <v>43806</v>
      </c>
      <c r="D1944" t="s">
        <v>216</v>
      </c>
      <c r="E1944" t="s">
        <v>51</v>
      </c>
      <c r="F1944" t="s">
        <v>42</v>
      </c>
      <c r="G1944" t="s">
        <v>14</v>
      </c>
      <c r="H1944" t="s">
        <v>19</v>
      </c>
      <c r="I1944" s="9">
        <v>1916</v>
      </c>
      <c r="J1944" s="9">
        <v>437.2</v>
      </c>
      <c r="K1944" s="9">
        <v>263.33</v>
      </c>
      <c r="L1944" s="9">
        <f>tbl_salesdata[[#This Row],[Units Sold]]*tbl_salesdata[[#This Row],[Unit Cost]]</f>
        <v>504540.27999999997</v>
      </c>
      <c r="M1944" s="9">
        <f>tbl_salesdata[[#This Row],[Units Sold]]*tbl_salesdata[[#This Row],[Unit Price]]</f>
        <v>837675.2</v>
      </c>
      <c r="N1944" s="9">
        <f>tbl_salesdata[[#This Row],[Total Sales]]-tbl_salesdata[[#This Row],[Total Cost]]</f>
        <v>333134.92</v>
      </c>
      <c r="O1944">
        <f>tbl_salesdata[[#This Row],[Ship Date]]-tbl_salesdata[[#This Row],[Order Date]]</f>
        <v>12</v>
      </c>
      <c r="P1944">
        <f>WEEKDAY(tbl_salesdata[[#This Row],[Order Date]],2)</f>
        <v>1</v>
      </c>
      <c r="Q1944" t="str">
        <f>TEXT(tbl_salesdata[[#This Row],[Order Date]],"dddd")</f>
        <v>Monday</v>
      </c>
      <c r="R1944" t="str">
        <f>IF(tbl_salesdata[[#This Row],[Weekdaynum]]&gt;5,"Yes","No")</f>
        <v>No</v>
      </c>
    </row>
    <row r="1945" spans="1:18" hidden="1" x14ac:dyDescent="0.35">
      <c r="A1945">
        <v>898211562</v>
      </c>
      <c r="B1945" s="3">
        <v>43521</v>
      </c>
      <c r="C1945" s="3">
        <v>43542</v>
      </c>
      <c r="D1945" t="s">
        <v>55</v>
      </c>
      <c r="E1945" t="s">
        <v>21</v>
      </c>
      <c r="F1945" t="s">
        <v>56</v>
      </c>
      <c r="G1945" t="s">
        <v>18</v>
      </c>
      <c r="H1945" t="s">
        <v>26</v>
      </c>
      <c r="I1945" s="9">
        <v>9616</v>
      </c>
      <c r="J1945" s="9">
        <v>9.33</v>
      </c>
      <c r="K1945" s="9">
        <v>6.92</v>
      </c>
      <c r="L1945" s="9">
        <f>tbl_salesdata[[#This Row],[Units Sold]]*tbl_salesdata[[#This Row],[Unit Cost]]</f>
        <v>66542.720000000001</v>
      </c>
      <c r="M1945" s="9">
        <f>tbl_salesdata[[#This Row],[Units Sold]]*tbl_salesdata[[#This Row],[Unit Price]]</f>
        <v>89717.28</v>
      </c>
      <c r="N1945" s="9">
        <f>tbl_salesdata[[#This Row],[Total Sales]]-tbl_salesdata[[#This Row],[Total Cost]]</f>
        <v>23174.559999999998</v>
      </c>
      <c r="O1945">
        <f>tbl_salesdata[[#This Row],[Ship Date]]-tbl_salesdata[[#This Row],[Order Date]]</f>
        <v>21</v>
      </c>
      <c r="P1945">
        <f>WEEKDAY(tbl_salesdata[[#This Row],[Order Date]],2)</f>
        <v>1</v>
      </c>
      <c r="Q1945" t="str">
        <f>TEXT(tbl_salesdata[[#This Row],[Order Date]],"dddd")</f>
        <v>Monday</v>
      </c>
      <c r="R1945" t="str">
        <f>IF(tbl_salesdata[[#This Row],[Weekdaynum]]&gt;5,"Yes","No")</f>
        <v>No</v>
      </c>
    </row>
    <row r="1946" spans="1:18" hidden="1" x14ac:dyDescent="0.35">
      <c r="A1946">
        <v>841241014</v>
      </c>
      <c r="B1946" s="3">
        <v>42320</v>
      </c>
      <c r="C1946" s="3">
        <v>42321</v>
      </c>
      <c r="D1946" t="s">
        <v>151</v>
      </c>
      <c r="E1946" t="s">
        <v>32</v>
      </c>
      <c r="F1946" t="s">
        <v>56</v>
      </c>
      <c r="G1946" t="s">
        <v>18</v>
      </c>
      <c r="H1946" t="s">
        <v>15</v>
      </c>
      <c r="I1946" s="9">
        <v>765</v>
      </c>
      <c r="J1946" s="9">
        <v>9.33</v>
      </c>
      <c r="K1946" s="9">
        <v>6.92</v>
      </c>
      <c r="L1946" s="9">
        <f>tbl_salesdata[[#This Row],[Units Sold]]*tbl_salesdata[[#This Row],[Unit Cost]]</f>
        <v>5293.8</v>
      </c>
      <c r="M1946" s="9">
        <f>tbl_salesdata[[#This Row],[Units Sold]]*tbl_salesdata[[#This Row],[Unit Price]]</f>
        <v>7137.45</v>
      </c>
      <c r="N1946" s="9">
        <f>tbl_salesdata[[#This Row],[Total Sales]]-tbl_salesdata[[#This Row],[Total Cost]]</f>
        <v>1843.6499999999996</v>
      </c>
      <c r="O1946">
        <f>tbl_salesdata[[#This Row],[Ship Date]]-tbl_salesdata[[#This Row],[Order Date]]</f>
        <v>1</v>
      </c>
      <c r="P1946">
        <f>WEEKDAY(tbl_salesdata[[#This Row],[Order Date]],2)</f>
        <v>4</v>
      </c>
      <c r="Q1946" t="str">
        <f>TEXT(tbl_salesdata[[#This Row],[Order Date]],"dddd")</f>
        <v>Thursday</v>
      </c>
      <c r="R1946" t="str">
        <f>IF(tbl_salesdata[[#This Row],[Weekdaynum]]&gt;5,"Yes","No")</f>
        <v>No</v>
      </c>
    </row>
    <row r="1947" spans="1:18" hidden="1" x14ac:dyDescent="0.35">
      <c r="A1947">
        <v>743799579</v>
      </c>
      <c r="B1947" s="3">
        <v>44483</v>
      </c>
      <c r="C1947" s="3">
        <v>44500</v>
      </c>
      <c r="D1947" t="s">
        <v>66</v>
      </c>
      <c r="E1947" t="s">
        <v>38</v>
      </c>
      <c r="F1947" t="s">
        <v>13</v>
      </c>
      <c r="G1947" t="s">
        <v>14</v>
      </c>
      <c r="H1947" t="s">
        <v>26</v>
      </c>
      <c r="I1947" s="9">
        <v>5679</v>
      </c>
      <c r="J1947" s="9">
        <v>255.28</v>
      </c>
      <c r="K1947" s="9">
        <v>159.41999999999999</v>
      </c>
      <c r="L1947" s="9">
        <f>tbl_salesdata[[#This Row],[Units Sold]]*tbl_salesdata[[#This Row],[Unit Cost]]</f>
        <v>905346.17999999993</v>
      </c>
      <c r="M1947" s="9">
        <f>tbl_salesdata[[#This Row],[Units Sold]]*tbl_salesdata[[#This Row],[Unit Price]]</f>
        <v>1449735.12</v>
      </c>
      <c r="N1947" s="9">
        <f>tbl_salesdata[[#This Row],[Total Sales]]-tbl_salesdata[[#This Row],[Total Cost]]</f>
        <v>544388.94000000018</v>
      </c>
      <c r="O1947">
        <f>tbl_salesdata[[#This Row],[Ship Date]]-tbl_salesdata[[#This Row],[Order Date]]</f>
        <v>17</v>
      </c>
      <c r="P1947">
        <f>WEEKDAY(tbl_salesdata[[#This Row],[Order Date]],2)</f>
        <v>4</v>
      </c>
      <c r="Q1947" t="str">
        <f>TEXT(tbl_salesdata[[#This Row],[Order Date]],"dddd")</f>
        <v>Thursday</v>
      </c>
      <c r="R1947" t="str">
        <f>IF(tbl_salesdata[[#This Row],[Weekdaynum]]&gt;5,"Yes","No")</f>
        <v>No</v>
      </c>
    </row>
    <row r="1948" spans="1:18" hidden="1" x14ac:dyDescent="0.35">
      <c r="A1948">
        <v>729373586</v>
      </c>
      <c r="B1948" s="3">
        <v>43266</v>
      </c>
      <c r="C1948" s="3">
        <v>43278</v>
      </c>
      <c r="D1948" t="s">
        <v>205</v>
      </c>
      <c r="E1948" t="s">
        <v>21</v>
      </c>
      <c r="F1948" t="s">
        <v>40</v>
      </c>
      <c r="G1948" t="s">
        <v>18</v>
      </c>
      <c r="H1948" t="s">
        <v>19</v>
      </c>
      <c r="I1948" s="9">
        <v>6707</v>
      </c>
      <c r="J1948" s="9">
        <v>651.21</v>
      </c>
      <c r="K1948" s="9">
        <v>524.96</v>
      </c>
      <c r="L1948" s="9">
        <f>tbl_salesdata[[#This Row],[Units Sold]]*tbl_salesdata[[#This Row],[Unit Cost]]</f>
        <v>3520906.72</v>
      </c>
      <c r="M1948" s="9">
        <f>tbl_salesdata[[#This Row],[Units Sold]]*tbl_salesdata[[#This Row],[Unit Price]]</f>
        <v>4367665.4700000007</v>
      </c>
      <c r="N1948" s="9">
        <f>tbl_salesdata[[#This Row],[Total Sales]]-tbl_salesdata[[#This Row],[Total Cost]]</f>
        <v>846758.75000000047</v>
      </c>
      <c r="O1948">
        <f>tbl_salesdata[[#This Row],[Ship Date]]-tbl_salesdata[[#This Row],[Order Date]]</f>
        <v>12</v>
      </c>
      <c r="P1948">
        <f>WEEKDAY(tbl_salesdata[[#This Row],[Order Date]],2)</f>
        <v>5</v>
      </c>
      <c r="Q1948" t="str">
        <f>TEXT(tbl_salesdata[[#This Row],[Order Date]],"dddd")</f>
        <v>Friday</v>
      </c>
      <c r="R1948" t="str">
        <f>IF(tbl_salesdata[[#This Row],[Weekdaynum]]&gt;5,"Yes","No")</f>
        <v>No</v>
      </c>
    </row>
    <row r="1949" spans="1:18" hidden="1" x14ac:dyDescent="0.35">
      <c r="A1949">
        <v>991761863</v>
      </c>
      <c r="B1949" s="3">
        <v>44550</v>
      </c>
      <c r="C1949" s="3">
        <v>44551</v>
      </c>
      <c r="D1949" t="s">
        <v>125</v>
      </c>
      <c r="E1949" t="s">
        <v>21</v>
      </c>
      <c r="F1949" t="s">
        <v>56</v>
      </c>
      <c r="G1949" t="s">
        <v>18</v>
      </c>
      <c r="H1949" t="s">
        <v>15</v>
      </c>
      <c r="I1949" s="9">
        <v>3229</v>
      </c>
      <c r="J1949" s="9">
        <v>9.33</v>
      </c>
      <c r="K1949" s="9">
        <v>6.92</v>
      </c>
      <c r="L1949" s="9">
        <f>tbl_salesdata[[#This Row],[Units Sold]]*tbl_salesdata[[#This Row],[Unit Cost]]</f>
        <v>22344.68</v>
      </c>
      <c r="M1949" s="9">
        <f>tbl_salesdata[[#This Row],[Units Sold]]*tbl_salesdata[[#This Row],[Unit Price]]</f>
        <v>30126.57</v>
      </c>
      <c r="N1949" s="9">
        <f>tbl_salesdata[[#This Row],[Total Sales]]-tbl_salesdata[[#This Row],[Total Cost]]</f>
        <v>7781.8899999999994</v>
      </c>
      <c r="O1949">
        <f>tbl_salesdata[[#This Row],[Ship Date]]-tbl_salesdata[[#This Row],[Order Date]]</f>
        <v>1</v>
      </c>
      <c r="P1949">
        <f>WEEKDAY(tbl_salesdata[[#This Row],[Order Date]],2)</f>
        <v>1</v>
      </c>
      <c r="Q1949" t="str">
        <f>TEXT(tbl_salesdata[[#This Row],[Order Date]],"dddd")</f>
        <v>Monday</v>
      </c>
      <c r="R1949" t="str">
        <f>IF(tbl_salesdata[[#This Row],[Weekdaynum]]&gt;5,"Yes","No")</f>
        <v>No</v>
      </c>
    </row>
    <row r="1950" spans="1:18" hidden="1" x14ac:dyDescent="0.35">
      <c r="A1950">
        <v>445075738</v>
      </c>
      <c r="B1950" s="3">
        <v>42446</v>
      </c>
      <c r="C1950" s="3">
        <v>42455</v>
      </c>
      <c r="D1950" t="s">
        <v>83</v>
      </c>
      <c r="E1950" t="s">
        <v>38</v>
      </c>
      <c r="F1950" t="s">
        <v>42</v>
      </c>
      <c r="G1950" t="s">
        <v>14</v>
      </c>
      <c r="H1950" t="s">
        <v>26</v>
      </c>
      <c r="I1950" s="9">
        <v>6656</v>
      </c>
      <c r="J1950" s="9">
        <v>437.2</v>
      </c>
      <c r="K1950" s="9">
        <v>263.33</v>
      </c>
      <c r="L1950" s="9">
        <f>tbl_salesdata[[#This Row],[Units Sold]]*tbl_salesdata[[#This Row],[Unit Cost]]</f>
        <v>1752724.48</v>
      </c>
      <c r="M1950" s="9">
        <f>tbl_salesdata[[#This Row],[Units Sold]]*tbl_salesdata[[#This Row],[Unit Price]]</f>
        <v>2910003.1999999997</v>
      </c>
      <c r="N1950" s="9">
        <f>tbl_salesdata[[#This Row],[Total Sales]]-tbl_salesdata[[#This Row],[Total Cost]]</f>
        <v>1157278.7199999997</v>
      </c>
      <c r="O1950">
        <f>tbl_salesdata[[#This Row],[Ship Date]]-tbl_salesdata[[#This Row],[Order Date]]</f>
        <v>9</v>
      </c>
      <c r="P1950">
        <f>WEEKDAY(tbl_salesdata[[#This Row],[Order Date]],2)</f>
        <v>4</v>
      </c>
      <c r="Q1950" t="str">
        <f>TEXT(tbl_salesdata[[#This Row],[Order Date]],"dddd")</f>
        <v>Thursday</v>
      </c>
      <c r="R1950" t="str">
        <f>IF(tbl_salesdata[[#This Row],[Weekdaynum]]&gt;5,"Yes","No")</f>
        <v>No</v>
      </c>
    </row>
    <row r="1951" spans="1:18" hidden="1" x14ac:dyDescent="0.35">
      <c r="A1951">
        <v>773739039</v>
      </c>
      <c r="B1951" s="3">
        <v>43691</v>
      </c>
      <c r="C1951" s="3">
        <v>43702</v>
      </c>
      <c r="D1951" t="s">
        <v>53</v>
      </c>
      <c r="E1951" t="s">
        <v>29</v>
      </c>
      <c r="F1951" t="s">
        <v>33</v>
      </c>
      <c r="G1951" t="s">
        <v>14</v>
      </c>
      <c r="H1951" t="s">
        <v>26</v>
      </c>
      <c r="I1951" s="9">
        <v>5431</v>
      </c>
      <c r="J1951" s="9">
        <v>109.28</v>
      </c>
      <c r="K1951" s="9">
        <v>35.840000000000003</v>
      </c>
      <c r="L1951" s="9">
        <f>tbl_salesdata[[#This Row],[Units Sold]]*tbl_salesdata[[#This Row],[Unit Cost]]</f>
        <v>194647.04000000001</v>
      </c>
      <c r="M1951" s="9">
        <f>tbl_salesdata[[#This Row],[Units Sold]]*tbl_salesdata[[#This Row],[Unit Price]]</f>
        <v>593499.68000000005</v>
      </c>
      <c r="N1951" s="9">
        <f>tbl_salesdata[[#This Row],[Total Sales]]-tbl_salesdata[[#This Row],[Total Cost]]</f>
        <v>398852.64</v>
      </c>
      <c r="O1951">
        <f>tbl_salesdata[[#This Row],[Ship Date]]-tbl_salesdata[[#This Row],[Order Date]]</f>
        <v>11</v>
      </c>
      <c r="P1951">
        <f>WEEKDAY(tbl_salesdata[[#This Row],[Order Date]],2)</f>
        <v>3</v>
      </c>
      <c r="Q1951" t="str">
        <f>TEXT(tbl_salesdata[[#This Row],[Order Date]],"dddd")</f>
        <v>Wednesday</v>
      </c>
      <c r="R1951" t="str">
        <f>IF(tbl_salesdata[[#This Row],[Weekdaynum]]&gt;5,"Yes","No")</f>
        <v>No</v>
      </c>
    </row>
    <row r="1952" spans="1:18" x14ac:dyDescent="0.35">
      <c r="A1952">
        <v>344468438</v>
      </c>
      <c r="B1952" s="3">
        <v>44772</v>
      </c>
      <c r="C1952" s="3">
        <v>44782</v>
      </c>
      <c r="D1952" t="s">
        <v>150</v>
      </c>
      <c r="E1952" t="s">
        <v>38</v>
      </c>
      <c r="F1952" t="s">
        <v>13</v>
      </c>
      <c r="G1952" t="s">
        <v>14</v>
      </c>
      <c r="H1952" t="s">
        <v>19</v>
      </c>
      <c r="I1952" s="9">
        <v>4721</v>
      </c>
      <c r="J1952" s="9">
        <v>255.28</v>
      </c>
      <c r="K1952" s="9">
        <v>159.41999999999999</v>
      </c>
      <c r="L1952" s="9">
        <f>tbl_salesdata[[#This Row],[Units Sold]]*tbl_salesdata[[#This Row],[Unit Cost]]</f>
        <v>752621.82</v>
      </c>
      <c r="M1952" s="9">
        <f>tbl_salesdata[[#This Row],[Units Sold]]*tbl_salesdata[[#This Row],[Unit Price]]</f>
        <v>1205176.8800000001</v>
      </c>
      <c r="N1952" s="9">
        <f>tbl_salesdata[[#This Row],[Total Sales]]-tbl_salesdata[[#This Row],[Total Cost]]</f>
        <v>452555.06000000017</v>
      </c>
      <c r="O1952">
        <f>tbl_salesdata[[#This Row],[Ship Date]]-tbl_salesdata[[#This Row],[Order Date]]</f>
        <v>10</v>
      </c>
      <c r="P1952">
        <f>WEEKDAY(tbl_salesdata[[#This Row],[Order Date]],2)</f>
        <v>6</v>
      </c>
      <c r="Q1952" t="str">
        <f>TEXT(tbl_salesdata[[#This Row],[Order Date]],"dddd")</f>
        <v>Saturday</v>
      </c>
      <c r="R1952" t="str">
        <f>IF(tbl_salesdata[[#This Row],[Weekdaynum]]&gt;5,"Yes","No")</f>
        <v>Yes</v>
      </c>
    </row>
    <row r="1953" spans="1:18" hidden="1" x14ac:dyDescent="0.35">
      <c r="A1953">
        <v>346371734</v>
      </c>
      <c r="B1953" s="3">
        <v>44913</v>
      </c>
      <c r="C1953" s="3">
        <v>44920</v>
      </c>
      <c r="D1953" t="s">
        <v>39</v>
      </c>
      <c r="E1953" t="s">
        <v>29</v>
      </c>
      <c r="F1953" t="s">
        <v>25</v>
      </c>
      <c r="G1953" t="s">
        <v>14</v>
      </c>
      <c r="H1953" t="s">
        <v>19</v>
      </c>
      <c r="I1953" s="9">
        <v>7948</v>
      </c>
      <c r="J1953" s="9">
        <v>205.7</v>
      </c>
      <c r="K1953" s="9">
        <v>117.11</v>
      </c>
      <c r="L1953" s="9">
        <f>tbl_salesdata[[#This Row],[Units Sold]]*tbl_salesdata[[#This Row],[Unit Cost]]</f>
        <v>930790.28</v>
      </c>
      <c r="M1953" s="9">
        <f>tbl_salesdata[[#This Row],[Units Sold]]*tbl_salesdata[[#This Row],[Unit Price]]</f>
        <v>1634903.5999999999</v>
      </c>
      <c r="N1953" s="9">
        <f>tbl_salesdata[[#This Row],[Total Sales]]-tbl_salesdata[[#This Row],[Total Cost]]</f>
        <v>704113.31999999983</v>
      </c>
      <c r="O1953">
        <f>tbl_salesdata[[#This Row],[Ship Date]]-tbl_salesdata[[#This Row],[Order Date]]</f>
        <v>7</v>
      </c>
      <c r="P1953">
        <f>WEEKDAY(tbl_salesdata[[#This Row],[Order Date]],2)</f>
        <v>7</v>
      </c>
      <c r="Q1953" t="str">
        <f>TEXT(tbl_salesdata[[#This Row],[Order Date]],"dddd")</f>
        <v>Sunday</v>
      </c>
      <c r="R1953" t="str">
        <f>IF(tbl_salesdata[[#This Row],[Weekdaynum]]&gt;5,"Yes","No")</f>
        <v>Yes</v>
      </c>
    </row>
    <row r="1954" spans="1:18" hidden="1" x14ac:dyDescent="0.35">
      <c r="A1954">
        <v>160751283</v>
      </c>
      <c r="B1954" s="3">
        <v>44498</v>
      </c>
      <c r="C1954" s="3">
        <v>44509</v>
      </c>
      <c r="D1954" t="s">
        <v>102</v>
      </c>
      <c r="E1954" t="s">
        <v>21</v>
      </c>
      <c r="F1954" t="s">
        <v>30</v>
      </c>
      <c r="G1954" t="s">
        <v>18</v>
      </c>
      <c r="H1954" t="s">
        <v>19</v>
      </c>
      <c r="I1954" s="9">
        <v>8732</v>
      </c>
      <c r="J1954" s="9">
        <v>81.73</v>
      </c>
      <c r="K1954" s="9">
        <v>56.67</v>
      </c>
      <c r="L1954" s="9">
        <f>tbl_salesdata[[#This Row],[Units Sold]]*tbl_salesdata[[#This Row],[Unit Cost]]</f>
        <v>494842.44</v>
      </c>
      <c r="M1954" s="9">
        <f>tbl_salesdata[[#This Row],[Units Sold]]*tbl_salesdata[[#This Row],[Unit Price]]</f>
        <v>713666.36</v>
      </c>
      <c r="N1954" s="9">
        <f>tbl_salesdata[[#This Row],[Total Sales]]-tbl_salesdata[[#This Row],[Total Cost]]</f>
        <v>218823.91999999998</v>
      </c>
      <c r="O1954">
        <f>tbl_salesdata[[#This Row],[Ship Date]]-tbl_salesdata[[#This Row],[Order Date]]</f>
        <v>11</v>
      </c>
      <c r="P1954">
        <f>WEEKDAY(tbl_salesdata[[#This Row],[Order Date]],2)</f>
        <v>5</v>
      </c>
      <c r="Q1954" t="str">
        <f>TEXT(tbl_salesdata[[#This Row],[Order Date]],"dddd")</f>
        <v>Friday</v>
      </c>
      <c r="R1954" t="str">
        <f>IF(tbl_salesdata[[#This Row],[Weekdaynum]]&gt;5,"Yes","No")</f>
        <v>No</v>
      </c>
    </row>
    <row r="1955" spans="1:18" x14ac:dyDescent="0.35">
      <c r="A1955">
        <v>941933286</v>
      </c>
      <c r="B1955" s="3">
        <v>43470</v>
      </c>
      <c r="C1955" s="3">
        <v>43473</v>
      </c>
      <c r="D1955" t="s">
        <v>95</v>
      </c>
      <c r="E1955" t="s">
        <v>21</v>
      </c>
      <c r="F1955" t="s">
        <v>17</v>
      </c>
      <c r="G1955" t="s">
        <v>14</v>
      </c>
      <c r="H1955" t="s">
        <v>15</v>
      </c>
      <c r="I1955" s="9">
        <v>7846</v>
      </c>
      <c r="J1955" s="9">
        <v>152.58000000000001</v>
      </c>
      <c r="K1955" s="9">
        <v>97.44</v>
      </c>
      <c r="L1955" s="9">
        <f>tbl_salesdata[[#This Row],[Units Sold]]*tbl_salesdata[[#This Row],[Unit Cost]]</f>
        <v>764514.24</v>
      </c>
      <c r="M1955" s="9">
        <f>tbl_salesdata[[#This Row],[Units Sold]]*tbl_salesdata[[#This Row],[Unit Price]]</f>
        <v>1197142.6800000002</v>
      </c>
      <c r="N1955" s="9">
        <f>tbl_salesdata[[#This Row],[Total Sales]]-tbl_salesdata[[#This Row],[Total Cost]]</f>
        <v>432628.44000000018</v>
      </c>
      <c r="O1955">
        <f>tbl_salesdata[[#This Row],[Ship Date]]-tbl_salesdata[[#This Row],[Order Date]]</f>
        <v>3</v>
      </c>
      <c r="P1955">
        <f>WEEKDAY(tbl_salesdata[[#This Row],[Order Date]],2)</f>
        <v>6</v>
      </c>
      <c r="Q1955" t="str">
        <f>TEXT(tbl_salesdata[[#This Row],[Order Date]],"dddd")</f>
        <v>Saturday</v>
      </c>
      <c r="R1955" t="str">
        <f>IF(tbl_salesdata[[#This Row],[Weekdaynum]]&gt;5,"Yes","No")</f>
        <v>Yes</v>
      </c>
    </row>
    <row r="1956" spans="1:18" hidden="1" x14ac:dyDescent="0.35">
      <c r="A1956">
        <v>224005925</v>
      </c>
      <c r="B1956" s="3">
        <v>43494</v>
      </c>
      <c r="C1956" s="3">
        <v>43515</v>
      </c>
      <c r="D1956" t="s">
        <v>155</v>
      </c>
      <c r="E1956" t="s">
        <v>12</v>
      </c>
      <c r="F1956" t="s">
        <v>17</v>
      </c>
      <c r="G1956" t="s">
        <v>14</v>
      </c>
      <c r="H1956" t="s">
        <v>15</v>
      </c>
      <c r="I1956" s="9">
        <v>7186</v>
      </c>
      <c r="J1956" s="9">
        <v>152.58000000000001</v>
      </c>
      <c r="K1956" s="9">
        <v>97.44</v>
      </c>
      <c r="L1956" s="9">
        <f>tbl_salesdata[[#This Row],[Units Sold]]*tbl_salesdata[[#This Row],[Unit Cost]]</f>
        <v>700203.84</v>
      </c>
      <c r="M1956" s="9">
        <f>tbl_salesdata[[#This Row],[Units Sold]]*tbl_salesdata[[#This Row],[Unit Price]]</f>
        <v>1096439.8800000001</v>
      </c>
      <c r="N1956" s="9">
        <f>tbl_salesdata[[#This Row],[Total Sales]]-tbl_salesdata[[#This Row],[Total Cost]]</f>
        <v>396236.04000000015</v>
      </c>
      <c r="O1956">
        <f>tbl_salesdata[[#This Row],[Ship Date]]-tbl_salesdata[[#This Row],[Order Date]]</f>
        <v>21</v>
      </c>
      <c r="P1956">
        <f>WEEKDAY(tbl_salesdata[[#This Row],[Order Date]],2)</f>
        <v>2</v>
      </c>
      <c r="Q1956" t="str">
        <f>TEXT(tbl_salesdata[[#This Row],[Order Date]],"dddd")</f>
        <v>Tuesday</v>
      </c>
      <c r="R1956" t="str">
        <f>IF(tbl_salesdata[[#This Row],[Weekdaynum]]&gt;5,"Yes","No")</f>
        <v>No</v>
      </c>
    </row>
    <row r="1957" spans="1:18" x14ac:dyDescent="0.35">
      <c r="A1957">
        <v>670026814</v>
      </c>
      <c r="B1957" s="3">
        <v>43988</v>
      </c>
      <c r="C1957" s="3">
        <v>44008</v>
      </c>
      <c r="D1957" t="s">
        <v>101</v>
      </c>
      <c r="E1957" t="s">
        <v>24</v>
      </c>
      <c r="F1957" t="s">
        <v>13</v>
      </c>
      <c r="G1957" t="s">
        <v>14</v>
      </c>
      <c r="H1957" t="s">
        <v>15</v>
      </c>
      <c r="I1957" s="9">
        <v>4679</v>
      </c>
      <c r="J1957" s="9">
        <v>255.28</v>
      </c>
      <c r="K1957" s="9">
        <v>159.41999999999999</v>
      </c>
      <c r="L1957" s="9">
        <f>tbl_salesdata[[#This Row],[Units Sold]]*tbl_salesdata[[#This Row],[Unit Cost]]</f>
        <v>745926.17999999993</v>
      </c>
      <c r="M1957" s="9">
        <f>tbl_salesdata[[#This Row],[Units Sold]]*tbl_salesdata[[#This Row],[Unit Price]]</f>
        <v>1194455.1200000001</v>
      </c>
      <c r="N1957" s="9">
        <f>tbl_salesdata[[#This Row],[Total Sales]]-tbl_salesdata[[#This Row],[Total Cost]]</f>
        <v>448528.94000000018</v>
      </c>
      <c r="O1957">
        <f>tbl_salesdata[[#This Row],[Ship Date]]-tbl_salesdata[[#This Row],[Order Date]]</f>
        <v>20</v>
      </c>
      <c r="P1957">
        <f>WEEKDAY(tbl_salesdata[[#This Row],[Order Date]],2)</f>
        <v>6</v>
      </c>
      <c r="Q1957" t="str">
        <f>TEXT(tbl_salesdata[[#This Row],[Order Date]],"dddd")</f>
        <v>Saturday</v>
      </c>
      <c r="R1957" t="str">
        <f>IF(tbl_salesdata[[#This Row],[Weekdaynum]]&gt;5,"Yes","No")</f>
        <v>Yes</v>
      </c>
    </row>
    <row r="1958" spans="1:18" hidden="1" x14ac:dyDescent="0.35">
      <c r="A1958">
        <v>241392648</v>
      </c>
      <c r="B1958" s="3">
        <v>42788</v>
      </c>
      <c r="C1958" s="3">
        <v>42797</v>
      </c>
      <c r="D1958" t="s">
        <v>175</v>
      </c>
      <c r="E1958" t="s">
        <v>21</v>
      </c>
      <c r="F1958" t="s">
        <v>76</v>
      </c>
      <c r="G1958" t="s">
        <v>14</v>
      </c>
      <c r="H1958" t="s">
        <v>34</v>
      </c>
      <c r="I1958" s="9">
        <v>2304</v>
      </c>
      <c r="J1958" s="9">
        <v>668.27</v>
      </c>
      <c r="K1958" s="9">
        <v>502.54</v>
      </c>
      <c r="L1958" s="9">
        <f>tbl_salesdata[[#This Row],[Units Sold]]*tbl_salesdata[[#This Row],[Unit Cost]]</f>
        <v>1157852.1600000001</v>
      </c>
      <c r="M1958" s="9">
        <f>tbl_salesdata[[#This Row],[Units Sold]]*tbl_salesdata[[#This Row],[Unit Price]]</f>
        <v>1539694.08</v>
      </c>
      <c r="N1958" s="9">
        <f>tbl_salesdata[[#This Row],[Total Sales]]-tbl_salesdata[[#This Row],[Total Cost]]</f>
        <v>381841.91999999993</v>
      </c>
      <c r="O1958">
        <f>tbl_salesdata[[#This Row],[Ship Date]]-tbl_salesdata[[#This Row],[Order Date]]</f>
        <v>9</v>
      </c>
      <c r="P1958">
        <f>WEEKDAY(tbl_salesdata[[#This Row],[Order Date]],2)</f>
        <v>3</v>
      </c>
      <c r="Q1958" t="str">
        <f>TEXT(tbl_salesdata[[#This Row],[Order Date]],"dddd")</f>
        <v>Wednesday</v>
      </c>
      <c r="R1958" t="str">
        <f>IF(tbl_salesdata[[#This Row],[Weekdaynum]]&gt;5,"Yes","No")</f>
        <v>No</v>
      </c>
    </row>
    <row r="1959" spans="1:18" hidden="1" x14ac:dyDescent="0.35">
      <c r="A1959">
        <v>149609172</v>
      </c>
      <c r="B1959" s="3">
        <v>42388</v>
      </c>
      <c r="C1959" s="3">
        <v>42406</v>
      </c>
      <c r="D1959" t="s">
        <v>112</v>
      </c>
      <c r="E1959" t="s">
        <v>12</v>
      </c>
      <c r="F1959" t="s">
        <v>56</v>
      </c>
      <c r="G1959" t="s">
        <v>14</v>
      </c>
      <c r="H1959" t="s">
        <v>19</v>
      </c>
      <c r="I1959" s="9">
        <v>1533</v>
      </c>
      <c r="J1959" s="9">
        <v>9.33</v>
      </c>
      <c r="K1959" s="9">
        <v>6.92</v>
      </c>
      <c r="L1959" s="9">
        <f>tbl_salesdata[[#This Row],[Units Sold]]*tbl_salesdata[[#This Row],[Unit Cost]]</f>
        <v>10608.36</v>
      </c>
      <c r="M1959" s="9">
        <f>tbl_salesdata[[#This Row],[Units Sold]]*tbl_salesdata[[#This Row],[Unit Price]]</f>
        <v>14302.89</v>
      </c>
      <c r="N1959" s="9">
        <f>tbl_salesdata[[#This Row],[Total Sales]]-tbl_salesdata[[#This Row],[Total Cost]]</f>
        <v>3694.5299999999988</v>
      </c>
      <c r="O1959">
        <f>tbl_salesdata[[#This Row],[Ship Date]]-tbl_salesdata[[#This Row],[Order Date]]</f>
        <v>18</v>
      </c>
      <c r="P1959">
        <f>WEEKDAY(tbl_salesdata[[#This Row],[Order Date]],2)</f>
        <v>2</v>
      </c>
      <c r="Q1959" t="str">
        <f>TEXT(tbl_salesdata[[#This Row],[Order Date]],"dddd")</f>
        <v>Tuesday</v>
      </c>
      <c r="R1959" t="str">
        <f>IF(tbl_salesdata[[#This Row],[Weekdaynum]]&gt;5,"Yes","No")</f>
        <v>No</v>
      </c>
    </row>
    <row r="1960" spans="1:18" x14ac:dyDescent="0.35">
      <c r="A1960">
        <v>685750567</v>
      </c>
      <c r="B1960" s="3">
        <v>42056</v>
      </c>
      <c r="C1960" s="3">
        <v>42065</v>
      </c>
      <c r="D1960" t="s">
        <v>187</v>
      </c>
      <c r="E1960" t="s">
        <v>29</v>
      </c>
      <c r="F1960" t="s">
        <v>68</v>
      </c>
      <c r="G1960" t="s">
        <v>14</v>
      </c>
      <c r="H1960" t="s">
        <v>34</v>
      </c>
      <c r="I1960" s="9">
        <v>7687</v>
      </c>
      <c r="J1960" s="9">
        <v>154.06</v>
      </c>
      <c r="K1960" s="9">
        <v>90.93</v>
      </c>
      <c r="L1960" s="9">
        <f>tbl_salesdata[[#This Row],[Units Sold]]*tbl_salesdata[[#This Row],[Unit Cost]]</f>
        <v>698978.91</v>
      </c>
      <c r="M1960" s="9">
        <f>tbl_salesdata[[#This Row],[Units Sold]]*tbl_salesdata[[#This Row],[Unit Price]]</f>
        <v>1184259.22</v>
      </c>
      <c r="N1960" s="9">
        <f>tbl_salesdata[[#This Row],[Total Sales]]-tbl_salesdata[[#This Row],[Total Cost]]</f>
        <v>485280.30999999994</v>
      </c>
      <c r="O1960">
        <f>tbl_salesdata[[#This Row],[Ship Date]]-tbl_salesdata[[#This Row],[Order Date]]</f>
        <v>9</v>
      </c>
      <c r="P1960">
        <f>WEEKDAY(tbl_salesdata[[#This Row],[Order Date]],2)</f>
        <v>6</v>
      </c>
      <c r="Q1960" t="str">
        <f>TEXT(tbl_salesdata[[#This Row],[Order Date]],"dddd")</f>
        <v>Saturday</v>
      </c>
      <c r="R1960" t="str">
        <f>IF(tbl_salesdata[[#This Row],[Weekdaynum]]&gt;5,"Yes","No")</f>
        <v>Yes</v>
      </c>
    </row>
    <row r="1961" spans="1:18" hidden="1" x14ac:dyDescent="0.35">
      <c r="A1961">
        <v>551270186</v>
      </c>
      <c r="B1961" s="3">
        <v>43182</v>
      </c>
      <c r="C1961" s="3">
        <v>43194</v>
      </c>
      <c r="D1961" t="s">
        <v>158</v>
      </c>
      <c r="E1961" t="s">
        <v>12</v>
      </c>
      <c r="F1961" t="s">
        <v>13</v>
      </c>
      <c r="G1961" t="s">
        <v>14</v>
      </c>
      <c r="H1961" t="s">
        <v>15</v>
      </c>
      <c r="I1961" s="9">
        <v>1953</v>
      </c>
      <c r="J1961" s="9">
        <v>255.28</v>
      </c>
      <c r="K1961" s="9">
        <v>159.41999999999999</v>
      </c>
      <c r="L1961" s="9">
        <f>tbl_salesdata[[#This Row],[Units Sold]]*tbl_salesdata[[#This Row],[Unit Cost]]</f>
        <v>311347.25999999995</v>
      </c>
      <c r="M1961" s="9">
        <f>tbl_salesdata[[#This Row],[Units Sold]]*tbl_salesdata[[#This Row],[Unit Price]]</f>
        <v>498561.84</v>
      </c>
      <c r="N1961" s="9">
        <f>tbl_salesdata[[#This Row],[Total Sales]]-tbl_salesdata[[#This Row],[Total Cost]]</f>
        <v>187214.58000000007</v>
      </c>
      <c r="O1961">
        <f>tbl_salesdata[[#This Row],[Ship Date]]-tbl_salesdata[[#This Row],[Order Date]]</f>
        <v>12</v>
      </c>
      <c r="P1961">
        <f>WEEKDAY(tbl_salesdata[[#This Row],[Order Date]],2)</f>
        <v>5</v>
      </c>
      <c r="Q1961" t="str">
        <f>TEXT(tbl_salesdata[[#This Row],[Order Date]],"dddd")</f>
        <v>Friday</v>
      </c>
      <c r="R1961" t="str">
        <f>IF(tbl_salesdata[[#This Row],[Weekdaynum]]&gt;5,"Yes","No")</f>
        <v>No</v>
      </c>
    </row>
    <row r="1962" spans="1:18" hidden="1" x14ac:dyDescent="0.35">
      <c r="A1962">
        <v>940124833</v>
      </c>
      <c r="B1962" s="3">
        <v>42485</v>
      </c>
      <c r="C1962" s="3">
        <v>42500</v>
      </c>
      <c r="D1962" t="s">
        <v>160</v>
      </c>
      <c r="E1962" t="s">
        <v>29</v>
      </c>
      <c r="F1962" t="s">
        <v>33</v>
      </c>
      <c r="G1962" t="s">
        <v>14</v>
      </c>
      <c r="H1962" t="s">
        <v>15</v>
      </c>
      <c r="I1962" s="9">
        <v>2685</v>
      </c>
      <c r="J1962" s="9">
        <v>109.28</v>
      </c>
      <c r="K1962" s="9">
        <v>35.840000000000003</v>
      </c>
      <c r="L1962" s="9">
        <f>tbl_salesdata[[#This Row],[Units Sold]]*tbl_salesdata[[#This Row],[Unit Cost]]</f>
        <v>96230.400000000009</v>
      </c>
      <c r="M1962" s="9">
        <f>tbl_salesdata[[#This Row],[Units Sold]]*tbl_salesdata[[#This Row],[Unit Price]]</f>
        <v>293416.8</v>
      </c>
      <c r="N1962" s="9">
        <f>tbl_salesdata[[#This Row],[Total Sales]]-tbl_salesdata[[#This Row],[Total Cost]]</f>
        <v>197186.39999999997</v>
      </c>
      <c r="O1962">
        <f>tbl_salesdata[[#This Row],[Ship Date]]-tbl_salesdata[[#This Row],[Order Date]]</f>
        <v>15</v>
      </c>
      <c r="P1962">
        <f>WEEKDAY(tbl_salesdata[[#This Row],[Order Date]],2)</f>
        <v>1</v>
      </c>
      <c r="Q1962" t="str">
        <f>TEXT(tbl_salesdata[[#This Row],[Order Date]],"dddd")</f>
        <v>Monday</v>
      </c>
      <c r="R1962" t="str">
        <f>IF(tbl_salesdata[[#This Row],[Weekdaynum]]&gt;5,"Yes","No")</f>
        <v>No</v>
      </c>
    </row>
    <row r="1963" spans="1:18" hidden="1" x14ac:dyDescent="0.35">
      <c r="A1963">
        <v>901789844</v>
      </c>
      <c r="B1963" s="3">
        <v>42087</v>
      </c>
      <c r="C1963" s="3">
        <v>42105</v>
      </c>
      <c r="D1963" t="s">
        <v>117</v>
      </c>
      <c r="E1963" t="s">
        <v>21</v>
      </c>
      <c r="F1963" t="s">
        <v>47</v>
      </c>
      <c r="G1963" t="s">
        <v>14</v>
      </c>
      <c r="H1963" t="s">
        <v>34</v>
      </c>
      <c r="I1963" s="9">
        <v>8509</v>
      </c>
      <c r="J1963" s="9">
        <v>421.89</v>
      </c>
      <c r="K1963" s="9">
        <v>364.69</v>
      </c>
      <c r="L1963" s="9">
        <f>tbl_salesdata[[#This Row],[Units Sold]]*tbl_salesdata[[#This Row],[Unit Cost]]</f>
        <v>3103147.21</v>
      </c>
      <c r="M1963" s="9">
        <f>tbl_salesdata[[#This Row],[Units Sold]]*tbl_salesdata[[#This Row],[Unit Price]]</f>
        <v>3589862.01</v>
      </c>
      <c r="N1963" s="9">
        <f>tbl_salesdata[[#This Row],[Total Sales]]-tbl_salesdata[[#This Row],[Total Cost]]</f>
        <v>486714.79999999981</v>
      </c>
      <c r="O1963">
        <f>tbl_salesdata[[#This Row],[Ship Date]]-tbl_salesdata[[#This Row],[Order Date]]</f>
        <v>18</v>
      </c>
      <c r="P1963">
        <f>WEEKDAY(tbl_salesdata[[#This Row],[Order Date]],2)</f>
        <v>2</v>
      </c>
      <c r="Q1963" t="str">
        <f>TEXT(tbl_salesdata[[#This Row],[Order Date]],"dddd")</f>
        <v>Tuesday</v>
      </c>
      <c r="R1963" t="str">
        <f>IF(tbl_salesdata[[#This Row],[Weekdaynum]]&gt;5,"Yes","No")</f>
        <v>No</v>
      </c>
    </row>
    <row r="1964" spans="1:18" hidden="1" x14ac:dyDescent="0.35">
      <c r="A1964">
        <v>784751546</v>
      </c>
      <c r="B1964" s="3">
        <v>44285</v>
      </c>
      <c r="C1964" s="3">
        <v>44296</v>
      </c>
      <c r="D1964" t="s">
        <v>82</v>
      </c>
      <c r="E1964" t="s">
        <v>32</v>
      </c>
      <c r="F1964" t="s">
        <v>47</v>
      </c>
      <c r="G1964" t="s">
        <v>14</v>
      </c>
      <c r="H1964" t="s">
        <v>26</v>
      </c>
      <c r="I1964" s="9">
        <v>4276</v>
      </c>
      <c r="J1964" s="9">
        <v>421.89</v>
      </c>
      <c r="K1964" s="9">
        <v>364.69</v>
      </c>
      <c r="L1964" s="9">
        <f>tbl_salesdata[[#This Row],[Units Sold]]*tbl_salesdata[[#This Row],[Unit Cost]]</f>
        <v>1559414.44</v>
      </c>
      <c r="M1964" s="9">
        <f>tbl_salesdata[[#This Row],[Units Sold]]*tbl_salesdata[[#This Row],[Unit Price]]</f>
        <v>1804001.64</v>
      </c>
      <c r="N1964" s="9">
        <f>tbl_salesdata[[#This Row],[Total Sales]]-tbl_salesdata[[#This Row],[Total Cost]]</f>
        <v>244587.19999999995</v>
      </c>
      <c r="O1964">
        <f>tbl_salesdata[[#This Row],[Ship Date]]-tbl_salesdata[[#This Row],[Order Date]]</f>
        <v>11</v>
      </c>
      <c r="P1964">
        <f>WEEKDAY(tbl_salesdata[[#This Row],[Order Date]],2)</f>
        <v>2</v>
      </c>
      <c r="Q1964" t="str">
        <f>TEXT(tbl_salesdata[[#This Row],[Order Date]],"dddd")</f>
        <v>Tuesday</v>
      </c>
      <c r="R1964" t="str">
        <f>IF(tbl_salesdata[[#This Row],[Weekdaynum]]&gt;5,"Yes","No")</f>
        <v>No</v>
      </c>
    </row>
    <row r="1965" spans="1:18" hidden="1" x14ac:dyDescent="0.35">
      <c r="A1965">
        <v>107808768</v>
      </c>
      <c r="B1965" s="3">
        <v>42761</v>
      </c>
      <c r="C1965" s="3">
        <v>42782</v>
      </c>
      <c r="D1965" t="s">
        <v>141</v>
      </c>
      <c r="E1965" t="s">
        <v>38</v>
      </c>
      <c r="F1965" t="s">
        <v>30</v>
      </c>
      <c r="G1965" t="s">
        <v>14</v>
      </c>
      <c r="H1965" t="s">
        <v>15</v>
      </c>
      <c r="I1965" s="9">
        <v>1865</v>
      </c>
      <c r="J1965" s="9">
        <v>81.73</v>
      </c>
      <c r="K1965" s="9">
        <v>56.67</v>
      </c>
      <c r="L1965" s="9">
        <f>tbl_salesdata[[#This Row],[Units Sold]]*tbl_salesdata[[#This Row],[Unit Cost]]</f>
        <v>105689.55</v>
      </c>
      <c r="M1965" s="9">
        <f>tbl_salesdata[[#This Row],[Units Sold]]*tbl_salesdata[[#This Row],[Unit Price]]</f>
        <v>152426.45000000001</v>
      </c>
      <c r="N1965" s="9">
        <f>tbl_salesdata[[#This Row],[Total Sales]]-tbl_salesdata[[#This Row],[Total Cost]]</f>
        <v>46736.900000000009</v>
      </c>
      <c r="O1965">
        <f>tbl_salesdata[[#This Row],[Ship Date]]-tbl_salesdata[[#This Row],[Order Date]]</f>
        <v>21</v>
      </c>
      <c r="P1965">
        <f>WEEKDAY(tbl_salesdata[[#This Row],[Order Date]],2)</f>
        <v>4</v>
      </c>
      <c r="Q1965" t="str">
        <f>TEXT(tbl_salesdata[[#This Row],[Order Date]],"dddd")</f>
        <v>Thursday</v>
      </c>
      <c r="R1965" t="str">
        <f>IF(tbl_salesdata[[#This Row],[Weekdaynum]]&gt;5,"Yes","No")</f>
        <v>No</v>
      </c>
    </row>
    <row r="1966" spans="1:18" x14ac:dyDescent="0.35">
      <c r="A1966">
        <v>905132520</v>
      </c>
      <c r="B1966" s="3">
        <v>44527</v>
      </c>
      <c r="C1966" s="3">
        <v>44530</v>
      </c>
      <c r="D1966" t="s">
        <v>155</v>
      </c>
      <c r="E1966" t="s">
        <v>12</v>
      </c>
      <c r="F1966" t="s">
        <v>68</v>
      </c>
      <c r="G1966" t="s">
        <v>14</v>
      </c>
      <c r="H1966" t="s">
        <v>34</v>
      </c>
      <c r="I1966" s="9">
        <v>7681</v>
      </c>
      <c r="J1966" s="9">
        <v>154.06</v>
      </c>
      <c r="K1966" s="9">
        <v>90.93</v>
      </c>
      <c r="L1966" s="9">
        <f>tbl_salesdata[[#This Row],[Units Sold]]*tbl_salesdata[[#This Row],[Unit Cost]]</f>
        <v>698433.33000000007</v>
      </c>
      <c r="M1966" s="9">
        <f>tbl_salesdata[[#This Row],[Units Sold]]*tbl_salesdata[[#This Row],[Unit Price]]</f>
        <v>1183334.8600000001</v>
      </c>
      <c r="N1966" s="9">
        <f>tbl_salesdata[[#This Row],[Total Sales]]-tbl_salesdata[[#This Row],[Total Cost]]</f>
        <v>484901.53</v>
      </c>
      <c r="O1966">
        <f>tbl_salesdata[[#This Row],[Ship Date]]-tbl_salesdata[[#This Row],[Order Date]]</f>
        <v>3</v>
      </c>
      <c r="P1966">
        <f>WEEKDAY(tbl_salesdata[[#This Row],[Order Date]],2)</f>
        <v>6</v>
      </c>
      <c r="Q1966" t="str">
        <f>TEXT(tbl_salesdata[[#This Row],[Order Date]],"dddd")</f>
        <v>Saturday</v>
      </c>
      <c r="R1966" t="str">
        <f>IF(tbl_salesdata[[#This Row],[Weekdaynum]]&gt;5,"Yes","No")</f>
        <v>Yes</v>
      </c>
    </row>
    <row r="1967" spans="1:18" hidden="1" x14ac:dyDescent="0.35">
      <c r="A1967">
        <v>900967586</v>
      </c>
      <c r="B1967" s="3">
        <v>43866</v>
      </c>
      <c r="C1967" s="3">
        <v>43872</v>
      </c>
      <c r="D1967" t="s">
        <v>166</v>
      </c>
      <c r="E1967" t="s">
        <v>38</v>
      </c>
      <c r="F1967" t="s">
        <v>56</v>
      </c>
      <c r="G1967" t="s">
        <v>14</v>
      </c>
      <c r="H1967" t="s">
        <v>26</v>
      </c>
      <c r="I1967" s="9">
        <v>5185</v>
      </c>
      <c r="J1967" s="9">
        <v>9.33</v>
      </c>
      <c r="K1967" s="9">
        <v>6.92</v>
      </c>
      <c r="L1967" s="9">
        <f>tbl_salesdata[[#This Row],[Units Sold]]*tbl_salesdata[[#This Row],[Unit Cost]]</f>
        <v>35880.199999999997</v>
      </c>
      <c r="M1967" s="9">
        <f>tbl_salesdata[[#This Row],[Units Sold]]*tbl_salesdata[[#This Row],[Unit Price]]</f>
        <v>48376.05</v>
      </c>
      <c r="N1967" s="9">
        <f>tbl_salesdata[[#This Row],[Total Sales]]-tbl_salesdata[[#This Row],[Total Cost]]</f>
        <v>12495.850000000006</v>
      </c>
      <c r="O1967">
        <f>tbl_salesdata[[#This Row],[Ship Date]]-tbl_salesdata[[#This Row],[Order Date]]</f>
        <v>6</v>
      </c>
      <c r="P1967">
        <f>WEEKDAY(tbl_salesdata[[#This Row],[Order Date]],2)</f>
        <v>3</v>
      </c>
      <c r="Q1967" t="str">
        <f>TEXT(tbl_salesdata[[#This Row],[Order Date]],"dddd")</f>
        <v>Wednesday</v>
      </c>
      <c r="R1967" t="str">
        <f>IF(tbl_salesdata[[#This Row],[Weekdaynum]]&gt;5,"Yes","No")</f>
        <v>No</v>
      </c>
    </row>
    <row r="1968" spans="1:18" hidden="1" x14ac:dyDescent="0.35">
      <c r="A1968">
        <v>410229337</v>
      </c>
      <c r="B1968" s="3">
        <v>42695</v>
      </c>
      <c r="C1968" s="3">
        <v>42715</v>
      </c>
      <c r="D1968" t="s">
        <v>107</v>
      </c>
      <c r="E1968" t="s">
        <v>21</v>
      </c>
      <c r="F1968" t="s">
        <v>40</v>
      </c>
      <c r="G1968" t="s">
        <v>14</v>
      </c>
      <c r="H1968" t="s">
        <v>15</v>
      </c>
      <c r="I1968" s="9">
        <v>4832</v>
      </c>
      <c r="J1968" s="9">
        <v>651.21</v>
      </c>
      <c r="K1968" s="9">
        <v>524.96</v>
      </c>
      <c r="L1968" s="9">
        <f>tbl_salesdata[[#This Row],[Units Sold]]*tbl_salesdata[[#This Row],[Unit Cost]]</f>
        <v>2536606.7200000002</v>
      </c>
      <c r="M1968" s="9">
        <f>tbl_salesdata[[#This Row],[Units Sold]]*tbl_salesdata[[#This Row],[Unit Price]]</f>
        <v>3146646.72</v>
      </c>
      <c r="N1968" s="9">
        <f>tbl_salesdata[[#This Row],[Total Sales]]-tbl_salesdata[[#This Row],[Total Cost]]</f>
        <v>610040</v>
      </c>
      <c r="O1968">
        <f>tbl_salesdata[[#This Row],[Ship Date]]-tbl_salesdata[[#This Row],[Order Date]]</f>
        <v>20</v>
      </c>
      <c r="P1968">
        <f>WEEKDAY(tbl_salesdata[[#This Row],[Order Date]],2)</f>
        <v>1</v>
      </c>
      <c r="Q1968" t="str">
        <f>TEXT(tbl_salesdata[[#This Row],[Order Date]],"dddd")</f>
        <v>Monday</v>
      </c>
      <c r="R1968" t="str">
        <f>IF(tbl_salesdata[[#This Row],[Weekdaynum]]&gt;5,"Yes","No")</f>
        <v>No</v>
      </c>
    </row>
    <row r="1969" spans="1:18" hidden="1" x14ac:dyDescent="0.35">
      <c r="A1969">
        <v>837906920</v>
      </c>
      <c r="B1969" s="3">
        <v>42829</v>
      </c>
      <c r="C1969" s="3">
        <v>42835</v>
      </c>
      <c r="D1969" t="s">
        <v>71</v>
      </c>
      <c r="E1969" t="s">
        <v>21</v>
      </c>
      <c r="F1969" t="s">
        <v>22</v>
      </c>
      <c r="G1969" t="s">
        <v>14</v>
      </c>
      <c r="H1969" t="s">
        <v>26</v>
      </c>
      <c r="I1969" s="9">
        <v>4133</v>
      </c>
      <c r="J1969" s="9">
        <v>47.45</v>
      </c>
      <c r="K1969" s="9">
        <v>31.79</v>
      </c>
      <c r="L1969" s="9">
        <f>tbl_salesdata[[#This Row],[Units Sold]]*tbl_salesdata[[#This Row],[Unit Cost]]</f>
        <v>131388.07</v>
      </c>
      <c r="M1969" s="9">
        <f>tbl_salesdata[[#This Row],[Units Sold]]*tbl_salesdata[[#This Row],[Unit Price]]</f>
        <v>196110.85</v>
      </c>
      <c r="N1969" s="9">
        <f>tbl_salesdata[[#This Row],[Total Sales]]-tbl_salesdata[[#This Row],[Total Cost]]</f>
        <v>64722.78</v>
      </c>
      <c r="O1969">
        <f>tbl_salesdata[[#This Row],[Ship Date]]-tbl_salesdata[[#This Row],[Order Date]]</f>
        <v>6</v>
      </c>
      <c r="P1969">
        <f>WEEKDAY(tbl_salesdata[[#This Row],[Order Date]],2)</f>
        <v>2</v>
      </c>
      <c r="Q1969" t="str">
        <f>TEXT(tbl_salesdata[[#This Row],[Order Date]],"dddd")</f>
        <v>Tuesday</v>
      </c>
      <c r="R1969" t="str">
        <f>IF(tbl_salesdata[[#This Row],[Weekdaynum]]&gt;5,"Yes","No")</f>
        <v>No</v>
      </c>
    </row>
    <row r="1970" spans="1:18" x14ac:dyDescent="0.35">
      <c r="A1970">
        <v>410803115</v>
      </c>
      <c r="B1970" s="3">
        <v>42924</v>
      </c>
      <c r="C1970" s="3">
        <v>42945</v>
      </c>
      <c r="D1970" t="s">
        <v>92</v>
      </c>
      <c r="E1970" t="s">
        <v>32</v>
      </c>
      <c r="F1970" t="s">
        <v>13</v>
      </c>
      <c r="G1970" t="s">
        <v>18</v>
      </c>
      <c r="H1970" t="s">
        <v>26</v>
      </c>
      <c r="I1970" s="9">
        <v>4626</v>
      </c>
      <c r="J1970" s="9">
        <v>255.28</v>
      </c>
      <c r="K1970" s="9">
        <v>159.41999999999999</v>
      </c>
      <c r="L1970" s="9">
        <f>tbl_salesdata[[#This Row],[Units Sold]]*tbl_salesdata[[#This Row],[Unit Cost]]</f>
        <v>737476.91999999993</v>
      </c>
      <c r="M1970" s="9">
        <f>tbl_salesdata[[#This Row],[Units Sold]]*tbl_salesdata[[#This Row],[Unit Price]]</f>
        <v>1180925.28</v>
      </c>
      <c r="N1970" s="9">
        <f>tbl_salesdata[[#This Row],[Total Sales]]-tbl_salesdata[[#This Row],[Total Cost]]</f>
        <v>443448.3600000001</v>
      </c>
      <c r="O1970">
        <f>tbl_salesdata[[#This Row],[Ship Date]]-tbl_salesdata[[#This Row],[Order Date]]</f>
        <v>21</v>
      </c>
      <c r="P1970">
        <f>WEEKDAY(tbl_salesdata[[#This Row],[Order Date]],2)</f>
        <v>6</v>
      </c>
      <c r="Q1970" t="str">
        <f>TEXT(tbl_salesdata[[#This Row],[Order Date]],"dddd")</f>
        <v>Saturday</v>
      </c>
      <c r="R1970" t="str">
        <f>IF(tbl_salesdata[[#This Row],[Weekdaynum]]&gt;5,"Yes","No")</f>
        <v>Yes</v>
      </c>
    </row>
    <row r="1971" spans="1:18" hidden="1" x14ac:dyDescent="0.35">
      <c r="A1971">
        <v>400267398</v>
      </c>
      <c r="B1971" s="3">
        <v>43657</v>
      </c>
      <c r="C1971" s="3">
        <v>43670</v>
      </c>
      <c r="D1971" t="s">
        <v>48</v>
      </c>
      <c r="E1971" t="s">
        <v>21</v>
      </c>
      <c r="F1971" t="s">
        <v>17</v>
      </c>
      <c r="G1971" t="s">
        <v>18</v>
      </c>
      <c r="H1971" t="s">
        <v>15</v>
      </c>
      <c r="I1971" s="9">
        <v>6873</v>
      </c>
      <c r="J1971" s="9">
        <v>152.58000000000001</v>
      </c>
      <c r="K1971" s="9">
        <v>97.44</v>
      </c>
      <c r="L1971" s="9">
        <f>tbl_salesdata[[#This Row],[Units Sold]]*tbl_salesdata[[#This Row],[Unit Cost]]</f>
        <v>669705.12</v>
      </c>
      <c r="M1971" s="9">
        <f>tbl_salesdata[[#This Row],[Units Sold]]*tbl_salesdata[[#This Row],[Unit Price]]</f>
        <v>1048682.3400000001</v>
      </c>
      <c r="N1971" s="9">
        <f>tbl_salesdata[[#This Row],[Total Sales]]-tbl_salesdata[[#This Row],[Total Cost]]</f>
        <v>378977.22000000009</v>
      </c>
      <c r="O1971">
        <f>tbl_salesdata[[#This Row],[Ship Date]]-tbl_salesdata[[#This Row],[Order Date]]</f>
        <v>13</v>
      </c>
      <c r="P1971">
        <f>WEEKDAY(tbl_salesdata[[#This Row],[Order Date]],2)</f>
        <v>4</v>
      </c>
      <c r="Q1971" t="str">
        <f>TEXT(tbl_salesdata[[#This Row],[Order Date]],"dddd")</f>
        <v>Thursday</v>
      </c>
      <c r="R1971" t="str">
        <f>IF(tbl_salesdata[[#This Row],[Weekdaynum]]&gt;5,"Yes","No")</f>
        <v>No</v>
      </c>
    </row>
    <row r="1972" spans="1:18" hidden="1" x14ac:dyDescent="0.35">
      <c r="A1972">
        <v>836610448</v>
      </c>
      <c r="B1972" s="3">
        <v>44864</v>
      </c>
      <c r="C1972" s="3">
        <v>44869</v>
      </c>
      <c r="D1972" t="s">
        <v>120</v>
      </c>
      <c r="E1972" t="s">
        <v>38</v>
      </c>
      <c r="F1972" t="s">
        <v>68</v>
      </c>
      <c r="G1972" t="s">
        <v>18</v>
      </c>
      <c r="H1972" t="s">
        <v>15</v>
      </c>
      <c r="I1972" s="9">
        <v>478</v>
      </c>
      <c r="J1972" s="9">
        <v>154.06</v>
      </c>
      <c r="K1972" s="9">
        <v>90.93</v>
      </c>
      <c r="L1972" s="9">
        <f>tbl_salesdata[[#This Row],[Units Sold]]*tbl_salesdata[[#This Row],[Unit Cost]]</f>
        <v>43464.54</v>
      </c>
      <c r="M1972" s="9">
        <f>tbl_salesdata[[#This Row],[Units Sold]]*tbl_salesdata[[#This Row],[Unit Price]]</f>
        <v>73640.680000000008</v>
      </c>
      <c r="N1972" s="9">
        <f>tbl_salesdata[[#This Row],[Total Sales]]-tbl_salesdata[[#This Row],[Total Cost]]</f>
        <v>30176.140000000007</v>
      </c>
      <c r="O1972">
        <f>tbl_salesdata[[#This Row],[Ship Date]]-tbl_salesdata[[#This Row],[Order Date]]</f>
        <v>5</v>
      </c>
      <c r="P1972">
        <f>WEEKDAY(tbl_salesdata[[#This Row],[Order Date]],2)</f>
        <v>7</v>
      </c>
      <c r="Q1972" t="str">
        <f>TEXT(tbl_salesdata[[#This Row],[Order Date]],"dddd")</f>
        <v>Sunday</v>
      </c>
      <c r="R1972" t="str">
        <f>IF(tbl_salesdata[[#This Row],[Weekdaynum]]&gt;5,"Yes","No")</f>
        <v>Yes</v>
      </c>
    </row>
    <row r="1973" spans="1:18" hidden="1" x14ac:dyDescent="0.35">
      <c r="A1973">
        <v>294689643</v>
      </c>
      <c r="B1973" s="3">
        <v>43126</v>
      </c>
      <c r="C1973" s="3">
        <v>43138</v>
      </c>
      <c r="D1973" t="s">
        <v>136</v>
      </c>
      <c r="E1973" t="s">
        <v>38</v>
      </c>
      <c r="F1973" t="s">
        <v>25</v>
      </c>
      <c r="G1973" t="s">
        <v>14</v>
      </c>
      <c r="H1973" t="s">
        <v>34</v>
      </c>
      <c r="I1973" s="9">
        <v>4069</v>
      </c>
      <c r="J1973" s="9">
        <v>205.7</v>
      </c>
      <c r="K1973" s="9">
        <v>117.11</v>
      </c>
      <c r="L1973" s="9">
        <f>tbl_salesdata[[#This Row],[Units Sold]]*tbl_salesdata[[#This Row],[Unit Cost]]</f>
        <v>476520.59</v>
      </c>
      <c r="M1973" s="9">
        <f>tbl_salesdata[[#This Row],[Units Sold]]*tbl_salesdata[[#This Row],[Unit Price]]</f>
        <v>836993.29999999993</v>
      </c>
      <c r="N1973" s="9">
        <f>tbl_salesdata[[#This Row],[Total Sales]]-tbl_salesdata[[#This Row],[Total Cost]]</f>
        <v>360472.7099999999</v>
      </c>
      <c r="O1973">
        <f>tbl_salesdata[[#This Row],[Ship Date]]-tbl_salesdata[[#This Row],[Order Date]]</f>
        <v>12</v>
      </c>
      <c r="P1973">
        <f>WEEKDAY(tbl_salesdata[[#This Row],[Order Date]],2)</f>
        <v>5</v>
      </c>
      <c r="Q1973" t="str">
        <f>TEXT(tbl_salesdata[[#This Row],[Order Date]],"dddd")</f>
        <v>Friday</v>
      </c>
      <c r="R1973" t="str">
        <f>IF(tbl_salesdata[[#This Row],[Weekdaynum]]&gt;5,"Yes","No")</f>
        <v>No</v>
      </c>
    </row>
    <row r="1974" spans="1:18" hidden="1" x14ac:dyDescent="0.35">
      <c r="A1974">
        <v>276116311</v>
      </c>
      <c r="B1974" s="3">
        <v>42097</v>
      </c>
      <c r="C1974" s="3">
        <v>42100</v>
      </c>
      <c r="D1974" t="s">
        <v>210</v>
      </c>
      <c r="E1974" t="s">
        <v>38</v>
      </c>
      <c r="F1974" t="s">
        <v>22</v>
      </c>
      <c r="G1974" t="s">
        <v>14</v>
      </c>
      <c r="H1974" t="s">
        <v>15</v>
      </c>
      <c r="I1974" s="9">
        <v>7807</v>
      </c>
      <c r="J1974" s="9">
        <v>47.45</v>
      </c>
      <c r="K1974" s="9">
        <v>31.79</v>
      </c>
      <c r="L1974" s="9">
        <f>tbl_salesdata[[#This Row],[Units Sold]]*tbl_salesdata[[#This Row],[Unit Cost]]</f>
        <v>248184.53</v>
      </c>
      <c r="M1974" s="9">
        <f>tbl_salesdata[[#This Row],[Units Sold]]*tbl_salesdata[[#This Row],[Unit Price]]</f>
        <v>370442.15</v>
      </c>
      <c r="N1974" s="9">
        <f>tbl_salesdata[[#This Row],[Total Sales]]-tbl_salesdata[[#This Row],[Total Cost]]</f>
        <v>122257.62000000002</v>
      </c>
      <c r="O1974">
        <f>tbl_salesdata[[#This Row],[Ship Date]]-tbl_salesdata[[#This Row],[Order Date]]</f>
        <v>3</v>
      </c>
      <c r="P1974">
        <f>WEEKDAY(tbl_salesdata[[#This Row],[Order Date]],2)</f>
        <v>5</v>
      </c>
      <c r="Q1974" t="str">
        <f>TEXT(tbl_salesdata[[#This Row],[Order Date]],"dddd")</f>
        <v>Friday</v>
      </c>
      <c r="R1974" t="str">
        <f>IF(tbl_salesdata[[#This Row],[Weekdaynum]]&gt;5,"Yes","No")</f>
        <v>No</v>
      </c>
    </row>
    <row r="1975" spans="1:18" hidden="1" x14ac:dyDescent="0.35">
      <c r="A1975">
        <v>552814280</v>
      </c>
      <c r="B1975" s="3">
        <v>44281</v>
      </c>
      <c r="C1975" s="3">
        <v>44283</v>
      </c>
      <c r="D1975" t="s">
        <v>96</v>
      </c>
      <c r="E1975" t="s">
        <v>29</v>
      </c>
      <c r="F1975" t="s">
        <v>47</v>
      </c>
      <c r="G1975" t="s">
        <v>18</v>
      </c>
      <c r="H1975" t="s">
        <v>15</v>
      </c>
      <c r="I1975" s="9">
        <v>8885</v>
      </c>
      <c r="J1975" s="9">
        <v>421.89</v>
      </c>
      <c r="K1975" s="9">
        <v>364.69</v>
      </c>
      <c r="L1975" s="9">
        <f>tbl_salesdata[[#This Row],[Units Sold]]*tbl_salesdata[[#This Row],[Unit Cost]]</f>
        <v>3240270.65</v>
      </c>
      <c r="M1975" s="9">
        <f>tbl_salesdata[[#This Row],[Units Sold]]*tbl_salesdata[[#This Row],[Unit Price]]</f>
        <v>3748492.65</v>
      </c>
      <c r="N1975" s="9">
        <f>tbl_salesdata[[#This Row],[Total Sales]]-tbl_salesdata[[#This Row],[Total Cost]]</f>
        <v>508222</v>
      </c>
      <c r="O1975">
        <f>tbl_salesdata[[#This Row],[Ship Date]]-tbl_salesdata[[#This Row],[Order Date]]</f>
        <v>2</v>
      </c>
      <c r="P1975">
        <f>WEEKDAY(tbl_salesdata[[#This Row],[Order Date]],2)</f>
        <v>5</v>
      </c>
      <c r="Q1975" t="str">
        <f>TEXT(tbl_salesdata[[#This Row],[Order Date]],"dddd")</f>
        <v>Friday</v>
      </c>
      <c r="R1975" t="str">
        <f>IF(tbl_salesdata[[#This Row],[Weekdaynum]]&gt;5,"Yes","No")</f>
        <v>No</v>
      </c>
    </row>
    <row r="1976" spans="1:18" x14ac:dyDescent="0.35">
      <c r="A1976">
        <v>172676599</v>
      </c>
      <c r="B1976" s="3">
        <v>42819</v>
      </c>
      <c r="C1976" s="3">
        <v>42835</v>
      </c>
      <c r="D1976" t="s">
        <v>208</v>
      </c>
      <c r="E1976" t="s">
        <v>12</v>
      </c>
      <c r="F1976" t="s">
        <v>17</v>
      </c>
      <c r="G1976" t="s">
        <v>18</v>
      </c>
      <c r="H1976" t="s">
        <v>19</v>
      </c>
      <c r="I1976" s="9">
        <v>7698</v>
      </c>
      <c r="J1976" s="9">
        <v>152.58000000000001</v>
      </c>
      <c r="K1976" s="9">
        <v>97.44</v>
      </c>
      <c r="L1976" s="9">
        <f>tbl_salesdata[[#This Row],[Units Sold]]*tbl_salesdata[[#This Row],[Unit Cost]]</f>
        <v>750093.12</v>
      </c>
      <c r="M1976" s="9">
        <f>tbl_salesdata[[#This Row],[Units Sold]]*tbl_salesdata[[#This Row],[Unit Price]]</f>
        <v>1174560.8400000001</v>
      </c>
      <c r="N1976" s="9">
        <f>tbl_salesdata[[#This Row],[Total Sales]]-tbl_salesdata[[#This Row],[Total Cost]]</f>
        <v>424467.72000000009</v>
      </c>
      <c r="O1976">
        <f>tbl_salesdata[[#This Row],[Ship Date]]-tbl_salesdata[[#This Row],[Order Date]]</f>
        <v>16</v>
      </c>
      <c r="P1976">
        <f>WEEKDAY(tbl_salesdata[[#This Row],[Order Date]],2)</f>
        <v>6</v>
      </c>
      <c r="Q1976" t="str">
        <f>TEXT(tbl_salesdata[[#This Row],[Order Date]],"dddd")</f>
        <v>Saturday</v>
      </c>
      <c r="R1976" t="str">
        <f>IF(tbl_salesdata[[#This Row],[Weekdaynum]]&gt;5,"Yes","No")</f>
        <v>Yes</v>
      </c>
    </row>
    <row r="1977" spans="1:18" x14ac:dyDescent="0.35">
      <c r="A1977">
        <v>151751935</v>
      </c>
      <c r="B1977" s="3">
        <v>44240</v>
      </c>
      <c r="C1977" s="3">
        <v>44252</v>
      </c>
      <c r="D1977" t="s">
        <v>137</v>
      </c>
      <c r="E1977" t="s">
        <v>38</v>
      </c>
      <c r="F1977" t="s">
        <v>25</v>
      </c>
      <c r="G1977" t="s">
        <v>14</v>
      </c>
      <c r="H1977" t="s">
        <v>19</v>
      </c>
      <c r="I1977" s="9">
        <v>5625</v>
      </c>
      <c r="J1977" s="9">
        <v>205.7</v>
      </c>
      <c r="K1977" s="9">
        <v>117.11</v>
      </c>
      <c r="L1977" s="9">
        <f>tbl_salesdata[[#This Row],[Units Sold]]*tbl_salesdata[[#This Row],[Unit Cost]]</f>
        <v>658743.75</v>
      </c>
      <c r="M1977" s="9">
        <f>tbl_salesdata[[#This Row],[Units Sold]]*tbl_salesdata[[#This Row],[Unit Price]]</f>
        <v>1157062.5</v>
      </c>
      <c r="N1977" s="9">
        <f>tbl_salesdata[[#This Row],[Total Sales]]-tbl_salesdata[[#This Row],[Total Cost]]</f>
        <v>498318.75</v>
      </c>
      <c r="O1977">
        <f>tbl_salesdata[[#This Row],[Ship Date]]-tbl_salesdata[[#This Row],[Order Date]]</f>
        <v>12</v>
      </c>
      <c r="P1977">
        <f>WEEKDAY(tbl_salesdata[[#This Row],[Order Date]],2)</f>
        <v>6</v>
      </c>
      <c r="Q1977" t="str">
        <f>TEXT(tbl_salesdata[[#This Row],[Order Date]],"dddd")</f>
        <v>Saturday</v>
      </c>
      <c r="R1977" t="str">
        <f>IF(tbl_salesdata[[#This Row],[Weekdaynum]]&gt;5,"Yes","No")</f>
        <v>Yes</v>
      </c>
    </row>
    <row r="1978" spans="1:18" hidden="1" x14ac:dyDescent="0.35">
      <c r="A1978">
        <v>578461778</v>
      </c>
      <c r="B1978" s="3">
        <v>43469</v>
      </c>
      <c r="C1978" s="3">
        <v>43482</v>
      </c>
      <c r="D1978" t="s">
        <v>105</v>
      </c>
      <c r="E1978" t="s">
        <v>12</v>
      </c>
      <c r="F1978" t="s">
        <v>22</v>
      </c>
      <c r="G1978" t="s">
        <v>14</v>
      </c>
      <c r="H1978" t="s">
        <v>19</v>
      </c>
      <c r="I1978" s="9">
        <v>8550</v>
      </c>
      <c r="J1978" s="9">
        <v>47.45</v>
      </c>
      <c r="K1978" s="9">
        <v>31.79</v>
      </c>
      <c r="L1978" s="9">
        <f>tbl_salesdata[[#This Row],[Units Sold]]*tbl_salesdata[[#This Row],[Unit Cost]]</f>
        <v>271804.5</v>
      </c>
      <c r="M1978" s="9">
        <f>tbl_salesdata[[#This Row],[Units Sold]]*tbl_salesdata[[#This Row],[Unit Price]]</f>
        <v>405697.5</v>
      </c>
      <c r="N1978" s="9">
        <f>tbl_salesdata[[#This Row],[Total Sales]]-tbl_salesdata[[#This Row],[Total Cost]]</f>
        <v>133893</v>
      </c>
      <c r="O1978">
        <f>tbl_salesdata[[#This Row],[Ship Date]]-tbl_salesdata[[#This Row],[Order Date]]</f>
        <v>13</v>
      </c>
      <c r="P1978">
        <f>WEEKDAY(tbl_salesdata[[#This Row],[Order Date]],2)</f>
        <v>5</v>
      </c>
      <c r="Q1978" t="str">
        <f>TEXT(tbl_salesdata[[#This Row],[Order Date]],"dddd")</f>
        <v>Friday</v>
      </c>
      <c r="R1978" t="str">
        <f>IF(tbl_salesdata[[#This Row],[Weekdaynum]]&gt;5,"Yes","No")</f>
        <v>No</v>
      </c>
    </row>
    <row r="1979" spans="1:18" hidden="1" x14ac:dyDescent="0.35">
      <c r="A1979">
        <v>711733233</v>
      </c>
      <c r="B1979" s="3">
        <v>43857</v>
      </c>
      <c r="C1979" s="3">
        <v>43870</v>
      </c>
      <c r="D1979" t="s">
        <v>110</v>
      </c>
      <c r="E1979" t="s">
        <v>38</v>
      </c>
      <c r="F1979" t="s">
        <v>68</v>
      </c>
      <c r="G1979" t="s">
        <v>18</v>
      </c>
      <c r="H1979" t="s">
        <v>26</v>
      </c>
      <c r="I1979" s="9">
        <v>6535</v>
      </c>
      <c r="J1979" s="9">
        <v>154.06</v>
      </c>
      <c r="K1979" s="9">
        <v>90.93</v>
      </c>
      <c r="L1979" s="9">
        <f>tbl_salesdata[[#This Row],[Units Sold]]*tbl_salesdata[[#This Row],[Unit Cost]]</f>
        <v>594227.55000000005</v>
      </c>
      <c r="M1979" s="9">
        <f>tbl_salesdata[[#This Row],[Units Sold]]*tbl_salesdata[[#This Row],[Unit Price]]</f>
        <v>1006782.1</v>
      </c>
      <c r="N1979" s="9">
        <f>tbl_salesdata[[#This Row],[Total Sales]]-tbl_salesdata[[#This Row],[Total Cost]]</f>
        <v>412554.54999999993</v>
      </c>
      <c r="O1979">
        <f>tbl_salesdata[[#This Row],[Ship Date]]-tbl_salesdata[[#This Row],[Order Date]]</f>
        <v>13</v>
      </c>
      <c r="P1979">
        <f>WEEKDAY(tbl_salesdata[[#This Row],[Order Date]],2)</f>
        <v>1</v>
      </c>
      <c r="Q1979" t="str">
        <f>TEXT(tbl_salesdata[[#This Row],[Order Date]],"dddd")</f>
        <v>Monday</v>
      </c>
      <c r="R1979" t="str">
        <f>IF(tbl_salesdata[[#This Row],[Weekdaynum]]&gt;5,"Yes","No")</f>
        <v>No</v>
      </c>
    </row>
    <row r="1980" spans="1:18" hidden="1" x14ac:dyDescent="0.35">
      <c r="A1980">
        <v>604582631</v>
      </c>
      <c r="B1980" s="3">
        <v>43735</v>
      </c>
      <c r="C1980" s="3">
        <v>43743</v>
      </c>
      <c r="D1980" t="s">
        <v>191</v>
      </c>
      <c r="E1980" t="s">
        <v>24</v>
      </c>
      <c r="F1980" t="s">
        <v>13</v>
      </c>
      <c r="G1980" t="s">
        <v>18</v>
      </c>
      <c r="H1980" t="s">
        <v>26</v>
      </c>
      <c r="I1980" s="9">
        <v>8291</v>
      </c>
      <c r="J1980" s="9">
        <v>255.28</v>
      </c>
      <c r="K1980" s="9">
        <v>159.41999999999999</v>
      </c>
      <c r="L1980" s="9">
        <f>tbl_salesdata[[#This Row],[Units Sold]]*tbl_salesdata[[#This Row],[Unit Cost]]</f>
        <v>1321751.22</v>
      </c>
      <c r="M1980" s="9">
        <f>tbl_salesdata[[#This Row],[Units Sold]]*tbl_salesdata[[#This Row],[Unit Price]]</f>
        <v>2116526.48</v>
      </c>
      <c r="N1980" s="9">
        <f>tbl_salesdata[[#This Row],[Total Sales]]-tbl_salesdata[[#This Row],[Total Cost]]</f>
        <v>794775.26</v>
      </c>
      <c r="O1980">
        <f>tbl_salesdata[[#This Row],[Ship Date]]-tbl_salesdata[[#This Row],[Order Date]]</f>
        <v>8</v>
      </c>
      <c r="P1980">
        <f>WEEKDAY(tbl_salesdata[[#This Row],[Order Date]],2)</f>
        <v>5</v>
      </c>
      <c r="Q1980" t="str">
        <f>TEXT(tbl_salesdata[[#This Row],[Order Date]],"dddd")</f>
        <v>Friday</v>
      </c>
      <c r="R1980" t="str">
        <f>IF(tbl_salesdata[[#This Row],[Weekdaynum]]&gt;5,"Yes","No")</f>
        <v>No</v>
      </c>
    </row>
    <row r="1981" spans="1:18" hidden="1" x14ac:dyDescent="0.35">
      <c r="A1981">
        <v>900808799</v>
      </c>
      <c r="B1981" s="3">
        <v>42906</v>
      </c>
      <c r="C1981" s="3">
        <v>42919</v>
      </c>
      <c r="D1981" t="s">
        <v>176</v>
      </c>
      <c r="E1981" t="s">
        <v>21</v>
      </c>
      <c r="F1981" t="s">
        <v>42</v>
      </c>
      <c r="G1981" t="s">
        <v>14</v>
      </c>
      <c r="H1981" t="s">
        <v>19</v>
      </c>
      <c r="I1981" s="9">
        <v>8196</v>
      </c>
      <c r="J1981" s="9">
        <v>437.2</v>
      </c>
      <c r="K1981" s="9">
        <v>263.33</v>
      </c>
      <c r="L1981" s="9">
        <f>tbl_salesdata[[#This Row],[Units Sold]]*tbl_salesdata[[#This Row],[Unit Cost]]</f>
        <v>2158252.6799999997</v>
      </c>
      <c r="M1981" s="9">
        <f>tbl_salesdata[[#This Row],[Units Sold]]*tbl_salesdata[[#This Row],[Unit Price]]</f>
        <v>3583291.1999999997</v>
      </c>
      <c r="N1981" s="9">
        <f>tbl_salesdata[[#This Row],[Total Sales]]-tbl_salesdata[[#This Row],[Total Cost]]</f>
        <v>1425038.52</v>
      </c>
      <c r="O1981">
        <f>tbl_salesdata[[#This Row],[Ship Date]]-tbl_salesdata[[#This Row],[Order Date]]</f>
        <v>13</v>
      </c>
      <c r="P1981">
        <f>WEEKDAY(tbl_salesdata[[#This Row],[Order Date]],2)</f>
        <v>2</v>
      </c>
      <c r="Q1981" t="str">
        <f>TEXT(tbl_salesdata[[#This Row],[Order Date]],"dddd")</f>
        <v>Tuesday</v>
      </c>
      <c r="R1981" t="str">
        <f>IF(tbl_salesdata[[#This Row],[Weekdaynum]]&gt;5,"Yes","No")</f>
        <v>No</v>
      </c>
    </row>
    <row r="1982" spans="1:18" hidden="1" x14ac:dyDescent="0.35">
      <c r="A1982">
        <v>964523065</v>
      </c>
      <c r="B1982" s="3">
        <v>42447</v>
      </c>
      <c r="C1982" s="3">
        <v>42465</v>
      </c>
      <c r="D1982" t="s">
        <v>119</v>
      </c>
      <c r="E1982" t="s">
        <v>24</v>
      </c>
      <c r="F1982" t="s">
        <v>13</v>
      </c>
      <c r="G1982" t="s">
        <v>14</v>
      </c>
      <c r="H1982" t="s">
        <v>26</v>
      </c>
      <c r="I1982" s="9">
        <v>2664</v>
      </c>
      <c r="J1982" s="9">
        <v>255.28</v>
      </c>
      <c r="K1982" s="9">
        <v>159.41999999999999</v>
      </c>
      <c r="L1982" s="9">
        <f>tbl_salesdata[[#This Row],[Units Sold]]*tbl_salesdata[[#This Row],[Unit Cost]]</f>
        <v>424694.87999999995</v>
      </c>
      <c r="M1982" s="9">
        <f>tbl_salesdata[[#This Row],[Units Sold]]*tbl_salesdata[[#This Row],[Unit Price]]</f>
        <v>680065.92</v>
      </c>
      <c r="N1982" s="9">
        <f>tbl_salesdata[[#This Row],[Total Sales]]-tbl_salesdata[[#This Row],[Total Cost]]</f>
        <v>255371.0400000001</v>
      </c>
      <c r="O1982">
        <f>tbl_salesdata[[#This Row],[Ship Date]]-tbl_salesdata[[#This Row],[Order Date]]</f>
        <v>18</v>
      </c>
      <c r="P1982">
        <f>WEEKDAY(tbl_salesdata[[#This Row],[Order Date]],2)</f>
        <v>5</v>
      </c>
      <c r="Q1982" t="str">
        <f>TEXT(tbl_salesdata[[#This Row],[Order Date]],"dddd")</f>
        <v>Friday</v>
      </c>
      <c r="R1982" t="str">
        <f>IF(tbl_salesdata[[#This Row],[Weekdaynum]]&gt;5,"Yes","No")</f>
        <v>No</v>
      </c>
    </row>
    <row r="1983" spans="1:18" hidden="1" x14ac:dyDescent="0.35">
      <c r="A1983">
        <v>230149257</v>
      </c>
      <c r="B1983" s="3">
        <v>42129</v>
      </c>
      <c r="C1983" s="3">
        <v>42135</v>
      </c>
      <c r="D1983" t="s">
        <v>137</v>
      </c>
      <c r="E1983" t="s">
        <v>38</v>
      </c>
      <c r="F1983" t="s">
        <v>76</v>
      </c>
      <c r="G1983" t="s">
        <v>14</v>
      </c>
      <c r="H1983" t="s">
        <v>34</v>
      </c>
      <c r="I1983" s="9">
        <v>5134</v>
      </c>
      <c r="J1983" s="9">
        <v>668.27</v>
      </c>
      <c r="K1983" s="9">
        <v>502.54</v>
      </c>
      <c r="L1983" s="9">
        <f>tbl_salesdata[[#This Row],[Units Sold]]*tbl_salesdata[[#This Row],[Unit Cost]]</f>
        <v>2580040.3600000003</v>
      </c>
      <c r="M1983" s="9">
        <f>tbl_salesdata[[#This Row],[Units Sold]]*tbl_salesdata[[#This Row],[Unit Price]]</f>
        <v>3430898.1799999997</v>
      </c>
      <c r="N1983" s="9">
        <f>tbl_salesdata[[#This Row],[Total Sales]]-tbl_salesdata[[#This Row],[Total Cost]]</f>
        <v>850857.81999999937</v>
      </c>
      <c r="O1983">
        <f>tbl_salesdata[[#This Row],[Ship Date]]-tbl_salesdata[[#This Row],[Order Date]]</f>
        <v>6</v>
      </c>
      <c r="P1983">
        <f>WEEKDAY(tbl_salesdata[[#This Row],[Order Date]],2)</f>
        <v>2</v>
      </c>
      <c r="Q1983" t="str">
        <f>TEXT(tbl_salesdata[[#This Row],[Order Date]],"dddd")</f>
        <v>Tuesday</v>
      </c>
      <c r="R1983" t="str">
        <f>IF(tbl_salesdata[[#This Row],[Weekdaynum]]&gt;5,"Yes","No")</f>
        <v>No</v>
      </c>
    </row>
    <row r="1984" spans="1:18" hidden="1" x14ac:dyDescent="0.35">
      <c r="A1984">
        <v>452423703</v>
      </c>
      <c r="B1984" s="3">
        <v>43727</v>
      </c>
      <c r="C1984" s="3">
        <v>43731</v>
      </c>
      <c r="D1984" t="s">
        <v>65</v>
      </c>
      <c r="E1984" t="s">
        <v>32</v>
      </c>
      <c r="F1984" t="s">
        <v>42</v>
      </c>
      <c r="G1984" t="s">
        <v>18</v>
      </c>
      <c r="H1984" t="s">
        <v>19</v>
      </c>
      <c r="I1984" s="9">
        <v>1082</v>
      </c>
      <c r="J1984" s="9">
        <v>437.2</v>
      </c>
      <c r="K1984" s="9">
        <v>263.33</v>
      </c>
      <c r="L1984" s="9">
        <f>tbl_salesdata[[#This Row],[Units Sold]]*tbl_salesdata[[#This Row],[Unit Cost]]</f>
        <v>284923.06</v>
      </c>
      <c r="M1984" s="9">
        <f>tbl_salesdata[[#This Row],[Units Sold]]*tbl_salesdata[[#This Row],[Unit Price]]</f>
        <v>473050.39999999997</v>
      </c>
      <c r="N1984" s="9">
        <f>tbl_salesdata[[#This Row],[Total Sales]]-tbl_salesdata[[#This Row],[Total Cost]]</f>
        <v>188127.33999999997</v>
      </c>
      <c r="O1984">
        <f>tbl_salesdata[[#This Row],[Ship Date]]-tbl_salesdata[[#This Row],[Order Date]]</f>
        <v>4</v>
      </c>
      <c r="P1984">
        <f>WEEKDAY(tbl_salesdata[[#This Row],[Order Date]],2)</f>
        <v>4</v>
      </c>
      <c r="Q1984" t="str">
        <f>TEXT(tbl_salesdata[[#This Row],[Order Date]],"dddd")</f>
        <v>Thursday</v>
      </c>
      <c r="R1984" t="str">
        <f>IF(tbl_salesdata[[#This Row],[Weekdaynum]]&gt;5,"Yes","No")</f>
        <v>No</v>
      </c>
    </row>
    <row r="1985" spans="1:18" hidden="1" x14ac:dyDescent="0.35">
      <c r="A1985">
        <v>756395232</v>
      </c>
      <c r="B1985" s="3">
        <v>42026</v>
      </c>
      <c r="C1985" s="3">
        <v>42029</v>
      </c>
      <c r="D1985" t="s">
        <v>20</v>
      </c>
      <c r="E1985" t="s">
        <v>21</v>
      </c>
      <c r="F1985" t="s">
        <v>47</v>
      </c>
      <c r="G1985" t="s">
        <v>14</v>
      </c>
      <c r="H1985" t="s">
        <v>34</v>
      </c>
      <c r="I1985" s="9">
        <v>3013</v>
      </c>
      <c r="J1985" s="9">
        <v>421.89</v>
      </c>
      <c r="K1985" s="9">
        <v>364.69</v>
      </c>
      <c r="L1985" s="9">
        <f>tbl_salesdata[[#This Row],[Units Sold]]*tbl_salesdata[[#This Row],[Unit Cost]]</f>
        <v>1098810.97</v>
      </c>
      <c r="M1985" s="9">
        <f>tbl_salesdata[[#This Row],[Units Sold]]*tbl_salesdata[[#This Row],[Unit Price]]</f>
        <v>1271154.57</v>
      </c>
      <c r="N1985" s="9">
        <f>tbl_salesdata[[#This Row],[Total Sales]]-tbl_salesdata[[#This Row],[Total Cost]]</f>
        <v>172343.60000000009</v>
      </c>
      <c r="O1985">
        <f>tbl_salesdata[[#This Row],[Ship Date]]-tbl_salesdata[[#This Row],[Order Date]]</f>
        <v>3</v>
      </c>
      <c r="P1985">
        <f>WEEKDAY(tbl_salesdata[[#This Row],[Order Date]],2)</f>
        <v>4</v>
      </c>
      <c r="Q1985" t="str">
        <f>TEXT(tbl_salesdata[[#This Row],[Order Date]],"dddd")</f>
        <v>Thursday</v>
      </c>
      <c r="R1985" t="str">
        <f>IF(tbl_salesdata[[#This Row],[Weekdaynum]]&gt;5,"Yes","No")</f>
        <v>No</v>
      </c>
    </row>
    <row r="1986" spans="1:18" hidden="1" x14ac:dyDescent="0.35">
      <c r="A1986">
        <v>787425172</v>
      </c>
      <c r="B1986" s="3">
        <v>42580</v>
      </c>
      <c r="C1986" s="3">
        <v>42583</v>
      </c>
      <c r="D1986" t="s">
        <v>62</v>
      </c>
      <c r="E1986" t="s">
        <v>38</v>
      </c>
      <c r="F1986" t="s">
        <v>68</v>
      </c>
      <c r="G1986" t="s">
        <v>14</v>
      </c>
      <c r="H1986" t="s">
        <v>26</v>
      </c>
      <c r="I1986" s="9">
        <v>5462</v>
      </c>
      <c r="J1986" s="9">
        <v>154.06</v>
      </c>
      <c r="K1986" s="9">
        <v>90.93</v>
      </c>
      <c r="L1986" s="9">
        <f>tbl_salesdata[[#This Row],[Units Sold]]*tbl_salesdata[[#This Row],[Unit Cost]]</f>
        <v>496659.66000000003</v>
      </c>
      <c r="M1986" s="9">
        <f>tbl_salesdata[[#This Row],[Units Sold]]*tbl_salesdata[[#This Row],[Unit Price]]</f>
        <v>841475.72</v>
      </c>
      <c r="N1986" s="9">
        <f>tbl_salesdata[[#This Row],[Total Sales]]-tbl_salesdata[[#This Row],[Total Cost]]</f>
        <v>344816.05999999994</v>
      </c>
      <c r="O1986">
        <f>tbl_salesdata[[#This Row],[Ship Date]]-tbl_salesdata[[#This Row],[Order Date]]</f>
        <v>3</v>
      </c>
      <c r="P1986">
        <f>WEEKDAY(tbl_salesdata[[#This Row],[Order Date]],2)</f>
        <v>5</v>
      </c>
      <c r="Q1986" t="str">
        <f>TEXT(tbl_salesdata[[#This Row],[Order Date]],"dddd")</f>
        <v>Friday</v>
      </c>
      <c r="R1986" t="str">
        <f>IF(tbl_salesdata[[#This Row],[Weekdaynum]]&gt;5,"Yes","No")</f>
        <v>No</v>
      </c>
    </row>
    <row r="1987" spans="1:18" hidden="1" x14ac:dyDescent="0.35">
      <c r="A1987">
        <v>261187350</v>
      </c>
      <c r="B1987" s="3">
        <v>44106</v>
      </c>
      <c r="C1987" s="3">
        <v>44111</v>
      </c>
      <c r="D1987" t="s">
        <v>205</v>
      </c>
      <c r="E1987" t="s">
        <v>21</v>
      </c>
      <c r="F1987" t="s">
        <v>33</v>
      </c>
      <c r="G1987" t="s">
        <v>14</v>
      </c>
      <c r="H1987" t="s">
        <v>19</v>
      </c>
      <c r="I1987" s="9">
        <v>9996</v>
      </c>
      <c r="J1987" s="9">
        <v>109.28</v>
      </c>
      <c r="K1987" s="9">
        <v>35.840000000000003</v>
      </c>
      <c r="L1987" s="9">
        <f>tbl_salesdata[[#This Row],[Units Sold]]*tbl_salesdata[[#This Row],[Unit Cost]]</f>
        <v>358256.64000000001</v>
      </c>
      <c r="M1987" s="9">
        <f>tbl_salesdata[[#This Row],[Units Sold]]*tbl_salesdata[[#This Row],[Unit Price]]</f>
        <v>1092362.8800000001</v>
      </c>
      <c r="N1987" s="9">
        <f>tbl_salesdata[[#This Row],[Total Sales]]-tbl_salesdata[[#This Row],[Total Cost]]</f>
        <v>734106.24000000011</v>
      </c>
      <c r="O1987">
        <f>tbl_salesdata[[#This Row],[Ship Date]]-tbl_salesdata[[#This Row],[Order Date]]</f>
        <v>5</v>
      </c>
      <c r="P1987">
        <f>WEEKDAY(tbl_salesdata[[#This Row],[Order Date]],2)</f>
        <v>5</v>
      </c>
      <c r="Q1987" t="str">
        <f>TEXT(tbl_salesdata[[#This Row],[Order Date]],"dddd")</f>
        <v>Friday</v>
      </c>
      <c r="R1987" t="str">
        <f>IF(tbl_salesdata[[#This Row],[Weekdaynum]]&gt;5,"Yes","No")</f>
        <v>No</v>
      </c>
    </row>
    <row r="1988" spans="1:18" hidden="1" x14ac:dyDescent="0.35">
      <c r="A1988">
        <v>313668096</v>
      </c>
      <c r="B1988" s="3">
        <v>43206</v>
      </c>
      <c r="C1988" s="3">
        <v>43208</v>
      </c>
      <c r="D1988" t="s">
        <v>142</v>
      </c>
      <c r="E1988" t="s">
        <v>29</v>
      </c>
      <c r="F1988" t="s">
        <v>42</v>
      </c>
      <c r="G1988" t="s">
        <v>14</v>
      </c>
      <c r="H1988" t="s">
        <v>26</v>
      </c>
      <c r="I1988" s="9">
        <v>215</v>
      </c>
      <c r="J1988" s="9">
        <v>437.2</v>
      </c>
      <c r="K1988" s="9">
        <v>263.33</v>
      </c>
      <c r="L1988" s="9">
        <f>tbl_salesdata[[#This Row],[Units Sold]]*tbl_salesdata[[#This Row],[Unit Cost]]</f>
        <v>56615.95</v>
      </c>
      <c r="M1988" s="9">
        <f>tbl_salesdata[[#This Row],[Units Sold]]*tbl_salesdata[[#This Row],[Unit Price]]</f>
        <v>93998</v>
      </c>
      <c r="N1988" s="9">
        <f>tbl_salesdata[[#This Row],[Total Sales]]-tbl_salesdata[[#This Row],[Total Cost]]</f>
        <v>37382.050000000003</v>
      </c>
      <c r="O1988">
        <f>tbl_salesdata[[#This Row],[Ship Date]]-tbl_salesdata[[#This Row],[Order Date]]</f>
        <v>2</v>
      </c>
      <c r="P1988">
        <f>WEEKDAY(tbl_salesdata[[#This Row],[Order Date]],2)</f>
        <v>1</v>
      </c>
      <c r="Q1988" t="str">
        <f>TEXT(tbl_salesdata[[#This Row],[Order Date]],"dddd")</f>
        <v>Monday</v>
      </c>
      <c r="R1988" t="str">
        <f>IF(tbl_salesdata[[#This Row],[Weekdaynum]]&gt;5,"Yes","No")</f>
        <v>No</v>
      </c>
    </row>
    <row r="1989" spans="1:18" hidden="1" x14ac:dyDescent="0.35">
      <c r="A1989">
        <v>351166236</v>
      </c>
      <c r="B1989" s="3">
        <v>43105</v>
      </c>
      <c r="C1989" s="3">
        <v>43116</v>
      </c>
      <c r="D1989" t="s">
        <v>16</v>
      </c>
      <c r="E1989" t="s">
        <v>12</v>
      </c>
      <c r="F1989" t="s">
        <v>47</v>
      </c>
      <c r="G1989" t="s">
        <v>18</v>
      </c>
      <c r="H1989" t="s">
        <v>19</v>
      </c>
      <c r="I1989" s="9">
        <v>6748</v>
      </c>
      <c r="J1989" s="9">
        <v>421.89</v>
      </c>
      <c r="K1989" s="9">
        <v>364.69</v>
      </c>
      <c r="L1989" s="9">
        <f>tbl_salesdata[[#This Row],[Units Sold]]*tbl_salesdata[[#This Row],[Unit Cost]]</f>
        <v>2460928.12</v>
      </c>
      <c r="M1989" s="9">
        <f>tbl_salesdata[[#This Row],[Units Sold]]*tbl_salesdata[[#This Row],[Unit Price]]</f>
        <v>2846913.7199999997</v>
      </c>
      <c r="N1989" s="9">
        <f>tbl_salesdata[[#This Row],[Total Sales]]-tbl_salesdata[[#This Row],[Total Cost]]</f>
        <v>385985.59999999963</v>
      </c>
      <c r="O1989">
        <f>tbl_salesdata[[#This Row],[Ship Date]]-tbl_salesdata[[#This Row],[Order Date]]</f>
        <v>11</v>
      </c>
      <c r="P1989">
        <f>WEEKDAY(tbl_salesdata[[#This Row],[Order Date]],2)</f>
        <v>5</v>
      </c>
      <c r="Q1989" t="str">
        <f>TEXT(tbl_salesdata[[#This Row],[Order Date]],"dddd")</f>
        <v>Friday</v>
      </c>
      <c r="R1989" t="str">
        <f>IF(tbl_salesdata[[#This Row],[Weekdaynum]]&gt;5,"Yes","No")</f>
        <v>No</v>
      </c>
    </row>
    <row r="1990" spans="1:18" hidden="1" x14ac:dyDescent="0.35">
      <c r="A1990">
        <v>300293099</v>
      </c>
      <c r="B1990" s="3">
        <v>43608</v>
      </c>
      <c r="C1990" s="3">
        <v>43611</v>
      </c>
      <c r="D1990" t="s">
        <v>118</v>
      </c>
      <c r="E1990" t="s">
        <v>24</v>
      </c>
      <c r="F1990" t="s">
        <v>42</v>
      </c>
      <c r="G1990" t="s">
        <v>18</v>
      </c>
      <c r="H1990" t="s">
        <v>19</v>
      </c>
      <c r="I1990" s="9">
        <v>2256</v>
      </c>
      <c r="J1990" s="9">
        <v>437.2</v>
      </c>
      <c r="K1990" s="9">
        <v>263.33</v>
      </c>
      <c r="L1990" s="9">
        <f>tbl_salesdata[[#This Row],[Units Sold]]*tbl_salesdata[[#This Row],[Unit Cost]]</f>
        <v>594072.48</v>
      </c>
      <c r="M1990" s="9">
        <f>tbl_salesdata[[#This Row],[Units Sold]]*tbl_salesdata[[#This Row],[Unit Price]]</f>
        <v>986323.2</v>
      </c>
      <c r="N1990" s="9">
        <f>tbl_salesdata[[#This Row],[Total Sales]]-tbl_salesdata[[#This Row],[Total Cost]]</f>
        <v>392250.72</v>
      </c>
      <c r="O1990">
        <f>tbl_salesdata[[#This Row],[Ship Date]]-tbl_salesdata[[#This Row],[Order Date]]</f>
        <v>3</v>
      </c>
      <c r="P1990">
        <f>WEEKDAY(tbl_salesdata[[#This Row],[Order Date]],2)</f>
        <v>4</v>
      </c>
      <c r="Q1990" t="str">
        <f>TEXT(tbl_salesdata[[#This Row],[Order Date]],"dddd")</f>
        <v>Thursday</v>
      </c>
      <c r="R1990" t="str">
        <f>IF(tbl_salesdata[[#This Row],[Weekdaynum]]&gt;5,"Yes","No")</f>
        <v>No</v>
      </c>
    </row>
    <row r="1991" spans="1:18" hidden="1" x14ac:dyDescent="0.35">
      <c r="A1991">
        <v>157972514</v>
      </c>
      <c r="B1991" s="3">
        <v>44260</v>
      </c>
      <c r="C1991" s="3">
        <v>44273</v>
      </c>
      <c r="D1991" t="s">
        <v>177</v>
      </c>
      <c r="E1991" t="s">
        <v>24</v>
      </c>
      <c r="F1991" t="s">
        <v>76</v>
      </c>
      <c r="G1991" t="s">
        <v>14</v>
      </c>
      <c r="H1991" t="s">
        <v>34</v>
      </c>
      <c r="I1991" s="9">
        <v>6432</v>
      </c>
      <c r="J1991" s="9">
        <v>668.27</v>
      </c>
      <c r="K1991" s="9">
        <v>502.54</v>
      </c>
      <c r="L1991" s="9">
        <f>tbl_salesdata[[#This Row],[Units Sold]]*tbl_salesdata[[#This Row],[Unit Cost]]</f>
        <v>3232337.2800000003</v>
      </c>
      <c r="M1991" s="9">
        <f>tbl_salesdata[[#This Row],[Units Sold]]*tbl_salesdata[[#This Row],[Unit Price]]</f>
        <v>4298312.6399999997</v>
      </c>
      <c r="N1991" s="9">
        <f>tbl_salesdata[[#This Row],[Total Sales]]-tbl_salesdata[[#This Row],[Total Cost]]</f>
        <v>1065975.3599999994</v>
      </c>
      <c r="O1991">
        <f>tbl_salesdata[[#This Row],[Ship Date]]-tbl_salesdata[[#This Row],[Order Date]]</f>
        <v>13</v>
      </c>
      <c r="P1991">
        <f>WEEKDAY(tbl_salesdata[[#This Row],[Order Date]],2)</f>
        <v>5</v>
      </c>
      <c r="Q1991" t="str">
        <f>TEXT(tbl_salesdata[[#This Row],[Order Date]],"dddd")</f>
        <v>Friday</v>
      </c>
      <c r="R1991" t="str">
        <f>IF(tbl_salesdata[[#This Row],[Weekdaynum]]&gt;5,"Yes","No")</f>
        <v>No</v>
      </c>
    </row>
    <row r="1992" spans="1:18" x14ac:dyDescent="0.35">
      <c r="A1992">
        <v>930730235</v>
      </c>
      <c r="B1992" s="3">
        <v>44282</v>
      </c>
      <c r="C1992" s="3">
        <v>44288</v>
      </c>
      <c r="D1992" t="s">
        <v>212</v>
      </c>
      <c r="E1992" t="s">
        <v>32</v>
      </c>
      <c r="F1992" t="s">
        <v>42</v>
      </c>
      <c r="G1992" t="s">
        <v>18</v>
      </c>
      <c r="H1992" t="s">
        <v>26</v>
      </c>
      <c r="I1992" s="9">
        <v>2614</v>
      </c>
      <c r="J1992" s="9">
        <v>437.2</v>
      </c>
      <c r="K1992" s="9">
        <v>263.33</v>
      </c>
      <c r="L1992" s="9">
        <f>tbl_salesdata[[#This Row],[Units Sold]]*tbl_salesdata[[#This Row],[Unit Cost]]</f>
        <v>688344.62</v>
      </c>
      <c r="M1992" s="9">
        <f>tbl_salesdata[[#This Row],[Units Sold]]*tbl_salesdata[[#This Row],[Unit Price]]</f>
        <v>1142840.8</v>
      </c>
      <c r="N1992" s="9">
        <f>tbl_salesdata[[#This Row],[Total Sales]]-tbl_salesdata[[#This Row],[Total Cost]]</f>
        <v>454496.18000000005</v>
      </c>
      <c r="O1992">
        <f>tbl_salesdata[[#This Row],[Ship Date]]-tbl_salesdata[[#This Row],[Order Date]]</f>
        <v>6</v>
      </c>
      <c r="P1992">
        <f>WEEKDAY(tbl_salesdata[[#This Row],[Order Date]],2)</f>
        <v>6</v>
      </c>
      <c r="Q1992" t="str">
        <f>TEXT(tbl_salesdata[[#This Row],[Order Date]],"dddd")</f>
        <v>Saturday</v>
      </c>
      <c r="R1992" t="str">
        <f>IF(tbl_salesdata[[#This Row],[Weekdaynum]]&gt;5,"Yes","No")</f>
        <v>Yes</v>
      </c>
    </row>
    <row r="1993" spans="1:18" hidden="1" x14ac:dyDescent="0.35">
      <c r="A1993">
        <v>838246810</v>
      </c>
      <c r="B1993" s="3">
        <v>43690</v>
      </c>
      <c r="C1993" s="3">
        <v>43707</v>
      </c>
      <c r="D1993" t="s">
        <v>83</v>
      </c>
      <c r="E1993" t="s">
        <v>38</v>
      </c>
      <c r="F1993" t="s">
        <v>30</v>
      </c>
      <c r="G1993" t="s">
        <v>18</v>
      </c>
      <c r="H1993" t="s">
        <v>34</v>
      </c>
      <c r="I1993" s="9">
        <v>4714</v>
      </c>
      <c r="J1993" s="9">
        <v>81.73</v>
      </c>
      <c r="K1993" s="9">
        <v>56.67</v>
      </c>
      <c r="L1993" s="9">
        <f>tbl_salesdata[[#This Row],[Units Sold]]*tbl_salesdata[[#This Row],[Unit Cost]]</f>
        <v>267142.38</v>
      </c>
      <c r="M1993" s="9">
        <f>tbl_salesdata[[#This Row],[Units Sold]]*tbl_salesdata[[#This Row],[Unit Price]]</f>
        <v>385275.22000000003</v>
      </c>
      <c r="N1993" s="9">
        <f>tbl_salesdata[[#This Row],[Total Sales]]-tbl_salesdata[[#This Row],[Total Cost]]</f>
        <v>118132.84000000003</v>
      </c>
      <c r="O1993">
        <f>tbl_salesdata[[#This Row],[Ship Date]]-tbl_salesdata[[#This Row],[Order Date]]</f>
        <v>17</v>
      </c>
      <c r="P1993">
        <f>WEEKDAY(tbl_salesdata[[#This Row],[Order Date]],2)</f>
        <v>2</v>
      </c>
      <c r="Q1993" t="str">
        <f>TEXT(tbl_salesdata[[#This Row],[Order Date]],"dddd")</f>
        <v>Tuesday</v>
      </c>
      <c r="R1993" t="str">
        <f>IF(tbl_salesdata[[#This Row],[Weekdaynum]]&gt;5,"Yes","No")</f>
        <v>No</v>
      </c>
    </row>
    <row r="1994" spans="1:18" hidden="1" x14ac:dyDescent="0.35">
      <c r="A1994">
        <v>656251847</v>
      </c>
      <c r="B1994" s="3">
        <v>43656</v>
      </c>
      <c r="C1994" s="3">
        <v>43657</v>
      </c>
      <c r="D1994" t="s">
        <v>86</v>
      </c>
      <c r="E1994" t="s">
        <v>29</v>
      </c>
      <c r="F1994" t="s">
        <v>76</v>
      </c>
      <c r="G1994" t="s">
        <v>18</v>
      </c>
      <c r="H1994" t="s">
        <v>15</v>
      </c>
      <c r="I1994" s="9">
        <v>8360</v>
      </c>
      <c r="J1994" s="9">
        <v>668.27</v>
      </c>
      <c r="K1994" s="9">
        <v>502.54</v>
      </c>
      <c r="L1994" s="9">
        <f>tbl_salesdata[[#This Row],[Units Sold]]*tbl_salesdata[[#This Row],[Unit Cost]]</f>
        <v>4201234.4000000004</v>
      </c>
      <c r="M1994" s="9">
        <f>tbl_salesdata[[#This Row],[Units Sold]]*tbl_salesdata[[#This Row],[Unit Price]]</f>
        <v>5586737.2000000002</v>
      </c>
      <c r="N1994" s="9">
        <f>tbl_salesdata[[#This Row],[Total Sales]]-tbl_salesdata[[#This Row],[Total Cost]]</f>
        <v>1385502.7999999998</v>
      </c>
      <c r="O1994">
        <f>tbl_salesdata[[#This Row],[Ship Date]]-tbl_salesdata[[#This Row],[Order Date]]</f>
        <v>1</v>
      </c>
      <c r="P1994">
        <f>WEEKDAY(tbl_salesdata[[#This Row],[Order Date]],2)</f>
        <v>3</v>
      </c>
      <c r="Q1994" t="str">
        <f>TEXT(tbl_salesdata[[#This Row],[Order Date]],"dddd")</f>
        <v>Wednesday</v>
      </c>
      <c r="R1994" t="str">
        <f>IF(tbl_salesdata[[#This Row],[Weekdaynum]]&gt;5,"Yes","No")</f>
        <v>No</v>
      </c>
    </row>
    <row r="1995" spans="1:18" hidden="1" x14ac:dyDescent="0.35">
      <c r="A1995">
        <v>173629748</v>
      </c>
      <c r="B1995" s="3">
        <v>42905</v>
      </c>
      <c r="C1995" s="3">
        <v>42922</v>
      </c>
      <c r="D1995" t="s">
        <v>27</v>
      </c>
      <c r="E1995" t="s">
        <v>24</v>
      </c>
      <c r="F1995" t="s">
        <v>76</v>
      </c>
      <c r="G1995" t="s">
        <v>18</v>
      </c>
      <c r="H1995" t="s">
        <v>19</v>
      </c>
      <c r="I1995" s="9">
        <v>9756</v>
      </c>
      <c r="J1995" s="9">
        <v>668.27</v>
      </c>
      <c r="K1995" s="9">
        <v>502.54</v>
      </c>
      <c r="L1995" s="9">
        <f>tbl_salesdata[[#This Row],[Units Sold]]*tbl_salesdata[[#This Row],[Unit Cost]]</f>
        <v>4902780.24</v>
      </c>
      <c r="M1995" s="9">
        <f>tbl_salesdata[[#This Row],[Units Sold]]*tbl_salesdata[[#This Row],[Unit Price]]</f>
        <v>6519642.1200000001</v>
      </c>
      <c r="N1995" s="9">
        <f>tbl_salesdata[[#This Row],[Total Sales]]-tbl_salesdata[[#This Row],[Total Cost]]</f>
        <v>1616861.88</v>
      </c>
      <c r="O1995">
        <f>tbl_salesdata[[#This Row],[Ship Date]]-tbl_salesdata[[#This Row],[Order Date]]</f>
        <v>17</v>
      </c>
      <c r="P1995">
        <f>WEEKDAY(tbl_salesdata[[#This Row],[Order Date]],2)</f>
        <v>1</v>
      </c>
      <c r="Q1995" t="str">
        <f>TEXT(tbl_salesdata[[#This Row],[Order Date]],"dddd")</f>
        <v>Monday</v>
      </c>
      <c r="R1995" t="str">
        <f>IF(tbl_salesdata[[#This Row],[Weekdaynum]]&gt;5,"Yes","No")</f>
        <v>No</v>
      </c>
    </row>
    <row r="1996" spans="1:18" hidden="1" x14ac:dyDescent="0.35">
      <c r="A1996">
        <v>188866841</v>
      </c>
      <c r="B1996" s="3">
        <v>43236</v>
      </c>
      <c r="C1996" s="3">
        <v>43257</v>
      </c>
      <c r="D1996" t="s">
        <v>116</v>
      </c>
      <c r="E1996" t="s">
        <v>21</v>
      </c>
      <c r="F1996" t="s">
        <v>33</v>
      </c>
      <c r="G1996" t="s">
        <v>18</v>
      </c>
      <c r="H1996" t="s">
        <v>26</v>
      </c>
      <c r="I1996" s="9">
        <v>8750</v>
      </c>
      <c r="J1996" s="9">
        <v>109.28</v>
      </c>
      <c r="K1996" s="9">
        <v>35.840000000000003</v>
      </c>
      <c r="L1996" s="9">
        <f>tbl_salesdata[[#This Row],[Units Sold]]*tbl_salesdata[[#This Row],[Unit Cost]]</f>
        <v>313600.00000000006</v>
      </c>
      <c r="M1996" s="9">
        <f>tbl_salesdata[[#This Row],[Units Sold]]*tbl_salesdata[[#This Row],[Unit Price]]</f>
        <v>956200</v>
      </c>
      <c r="N1996" s="9">
        <f>tbl_salesdata[[#This Row],[Total Sales]]-tbl_salesdata[[#This Row],[Total Cost]]</f>
        <v>642600</v>
      </c>
      <c r="O1996">
        <f>tbl_salesdata[[#This Row],[Ship Date]]-tbl_salesdata[[#This Row],[Order Date]]</f>
        <v>21</v>
      </c>
      <c r="P1996">
        <f>WEEKDAY(tbl_salesdata[[#This Row],[Order Date]],2)</f>
        <v>3</v>
      </c>
      <c r="Q1996" t="str">
        <f>TEXT(tbl_salesdata[[#This Row],[Order Date]],"dddd")</f>
        <v>Wednesday</v>
      </c>
      <c r="R1996" t="str">
        <f>IF(tbl_salesdata[[#This Row],[Weekdaynum]]&gt;5,"Yes","No")</f>
        <v>No</v>
      </c>
    </row>
    <row r="1997" spans="1:18" hidden="1" x14ac:dyDescent="0.35">
      <c r="A1997">
        <v>670761954</v>
      </c>
      <c r="B1997" s="3">
        <v>43525</v>
      </c>
      <c r="C1997" s="3">
        <v>43543</v>
      </c>
      <c r="D1997" t="s">
        <v>151</v>
      </c>
      <c r="E1997" t="s">
        <v>32</v>
      </c>
      <c r="F1997" t="s">
        <v>22</v>
      </c>
      <c r="G1997" t="s">
        <v>18</v>
      </c>
      <c r="H1997" t="s">
        <v>26</v>
      </c>
      <c r="I1997" s="9">
        <v>2223</v>
      </c>
      <c r="J1997" s="9">
        <v>47.45</v>
      </c>
      <c r="K1997" s="9">
        <v>31.79</v>
      </c>
      <c r="L1997" s="9">
        <f>tbl_salesdata[[#This Row],[Units Sold]]*tbl_salesdata[[#This Row],[Unit Cost]]</f>
        <v>70669.17</v>
      </c>
      <c r="M1997" s="9">
        <f>tbl_salesdata[[#This Row],[Units Sold]]*tbl_salesdata[[#This Row],[Unit Price]]</f>
        <v>105481.35</v>
      </c>
      <c r="N1997" s="9">
        <f>tbl_salesdata[[#This Row],[Total Sales]]-tbl_salesdata[[#This Row],[Total Cost]]</f>
        <v>34812.180000000008</v>
      </c>
      <c r="O1997">
        <f>tbl_salesdata[[#This Row],[Ship Date]]-tbl_salesdata[[#This Row],[Order Date]]</f>
        <v>18</v>
      </c>
      <c r="P1997">
        <f>WEEKDAY(tbl_salesdata[[#This Row],[Order Date]],2)</f>
        <v>5</v>
      </c>
      <c r="Q1997" t="str">
        <f>TEXT(tbl_salesdata[[#This Row],[Order Date]],"dddd")</f>
        <v>Friday</v>
      </c>
      <c r="R1997" t="str">
        <f>IF(tbl_salesdata[[#This Row],[Weekdaynum]]&gt;5,"Yes","No")</f>
        <v>No</v>
      </c>
    </row>
    <row r="1998" spans="1:18" hidden="1" x14ac:dyDescent="0.35">
      <c r="A1998">
        <v>308426415</v>
      </c>
      <c r="B1998" s="3">
        <v>42464</v>
      </c>
      <c r="C1998" s="3">
        <v>42479</v>
      </c>
      <c r="D1998" t="s">
        <v>88</v>
      </c>
      <c r="E1998" t="s">
        <v>38</v>
      </c>
      <c r="F1998" t="s">
        <v>25</v>
      </c>
      <c r="G1998" t="s">
        <v>18</v>
      </c>
      <c r="H1998" t="s">
        <v>15</v>
      </c>
      <c r="I1998" s="9">
        <v>9085</v>
      </c>
      <c r="J1998" s="9">
        <v>205.7</v>
      </c>
      <c r="K1998" s="9">
        <v>117.11</v>
      </c>
      <c r="L1998" s="9">
        <f>tbl_salesdata[[#This Row],[Units Sold]]*tbl_salesdata[[#This Row],[Unit Cost]]</f>
        <v>1063944.3500000001</v>
      </c>
      <c r="M1998" s="9">
        <f>tbl_salesdata[[#This Row],[Units Sold]]*tbl_salesdata[[#This Row],[Unit Price]]</f>
        <v>1868784.5</v>
      </c>
      <c r="N1998" s="9">
        <f>tbl_salesdata[[#This Row],[Total Sales]]-tbl_salesdata[[#This Row],[Total Cost]]</f>
        <v>804840.14999999991</v>
      </c>
      <c r="O1998">
        <f>tbl_salesdata[[#This Row],[Ship Date]]-tbl_salesdata[[#This Row],[Order Date]]</f>
        <v>15</v>
      </c>
      <c r="P1998">
        <f>WEEKDAY(tbl_salesdata[[#This Row],[Order Date]],2)</f>
        <v>1</v>
      </c>
      <c r="Q1998" t="str">
        <f>TEXT(tbl_salesdata[[#This Row],[Order Date]],"dddd")</f>
        <v>Monday</v>
      </c>
      <c r="R1998" t="str">
        <f>IF(tbl_salesdata[[#This Row],[Weekdaynum]]&gt;5,"Yes","No")</f>
        <v>No</v>
      </c>
    </row>
    <row r="1999" spans="1:18" hidden="1" x14ac:dyDescent="0.35">
      <c r="A1999">
        <v>561284053</v>
      </c>
      <c r="B1999" s="3">
        <v>42286</v>
      </c>
      <c r="C1999" s="3">
        <v>42302</v>
      </c>
      <c r="D1999" t="s">
        <v>72</v>
      </c>
      <c r="E1999" t="s">
        <v>24</v>
      </c>
      <c r="F1999" t="s">
        <v>25</v>
      </c>
      <c r="G1999" t="s">
        <v>14</v>
      </c>
      <c r="H1999" t="s">
        <v>19</v>
      </c>
      <c r="I1999" s="9">
        <v>5279</v>
      </c>
      <c r="J1999" s="9">
        <v>205.7</v>
      </c>
      <c r="K1999" s="9">
        <v>117.11</v>
      </c>
      <c r="L1999" s="9">
        <f>tbl_salesdata[[#This Row],[Units Sold]]*tbl_salesdata[[#This Row],[Unit Cost]]</f>
        <v>618223.68999999994</v>
      </c>
      <c r="M1999" s="9">
        <f>tbl_salesdata[[#This Row],[Units Sold]]*tbl_salesdata[[#This Row],[Unit Price]]</f>
        <v>1085890.3</v>
      </c>
      <c r="N1999" s="9">
        <f>tbl_salesdata[[#This Row],[Total Sales]]-tbl_salesdata[[#This Row],[Total Cost]]</f>
        <v>467666.6100000001</v>
      </c>
      <c r="O1999">
        <f>tbl_salesdata[[#This Row],[Ship Date]]-tbl_salesdata[[#This Row],[Order Date]]</f>
        <v>16</v>
      </c>
      <c r="P1999">
        <f>WEEKDAY(tbl_salesdata[[#This Row],[Order Date]],2)</f>
        <v>5</v>
      </c>
      <c r="Q1999" t="str">
        <f>TEXT(tbl_salesdata[[#This Row],[Order Date]],"dddd")</f>
        <v>Friday</v>
      </c>
      <c r="R1999" t="str">
        <f>IF(tbl_salesdata[[#This Row],[Weekdaynum]]&gt;5,"Yes","No")</f>
        <v>No</v>
      </c>
    </row>
    <row r="2000" spans="1:18" hidden="1" x14ac:dyDescent="0.35">
      <c r="A2000">
        <v>709071195</v>
      </c>
      <c r="B2000" s="3">
        <v>44000</v>
      </c>
      <c r="C2000" s="3">
        <v>44007</v>
      </c>
      <c r="D2000" t="s">
        <v>121</v>
      </c>
      <c r="E2000" t="s">
        <v>21</v>
      </c>
      <c r="F2000" t="s">
        <v>76</v>
      </c>
      <c r="G2000" t="s">
        <v>14</v>
      </c>
      <c r="H2000" t="s">
        <v>19</v>
      </c>
      <c r="I2000" s="9">
        <v>8778</v>
      </c>
      <c r="J2000" s="9">
        <v>668.27</v>
      </c>
      <c r="K2000" s="9">
        <v>502.54</v>
      </c>
      <c r="L2000" s="9">
        <f>tbl_salesdata[[#This Row],[Units Sold]]*tbl_salesdata[[#This Row],[Unit Cost]]</f>
        <v>4411296.12</v>
      </c>
      <c r="M2000" s="9">
        <f>tbl_salesdata[[#This Row],[Units Sold]]*tbl_salesdata[[#This Row],[Unit Price]]</f>
        <v>5866074.0599999996</v>
      </c>
      <c r="N2000" s="9">
        <f>tbl_salesdata[[#This Row],[Total Sales]]-tbl_salesdata[[#This Row],[Total Cost]]</f>
        <v>1454777.9399999995</v>
      </c>
      <c r="O2000">
        <f>tbl_salesdata[[#This Row],[Ship Date]]-tbl_salesdata[[#This Row],[Order Date]]</f>
        <v>7</v>
      </c>
      <c r="P2000">
        <f>WEEKDAY(tbl_salesdata[[#This Row],[Order Date]],2)</f>
        <v>4</v>
      </c>
      <c r="Q2000" t="str">
        <f>TEXT(tbl_salesdata[[#This Row],[Order Date]],"dddd")</f>
        <v>Thursday</v>
      </c>
      <c r="R2000" t="str">
        <f>IF(tbl_salesdata[[#This Row],[Weekdaynum]]&gt;5,"Yes","No")</f>
        <v>No</v>
      </c>
    </row>
    <row r="2001" spans="1:18" hidden="1" x14ac:dyDescent="0.35">
      <c r="A2001">
        <v>101836669</v>
      </c>
      <c r="B2001" s="3">
        <v>44542</v>
      </c>
      <c r="C2001" s="3">
        <v>44546</v>
      </c>
      <c r="D2001" t="s">
        <v>163</v>
      </c>
      <c r="E2001" t="s">
        <v>38</v>
      </c>
      <c r="F2001" t="s">
        <v>76</v>
      </c>
      <c r="G2001" t="s">
        <v>14</v>
      </c>
      <c r="H2001" t="s">
        <v>15</v>
      </c>
      <c r="I2001" s="9">
        <v>4588</v>
      </c>
      <c r="J2001" s="9">
        <v>668.27</v>
      </c>
      <c r="K2001" s="9">
        <v>502.54</v>
      </c>
      <c r="L2001" s="9">
        <f>tbl_salesdata[[#This Row],[Units Sold]]*tbl_salesdata[[#This Row],[Unit Cost]]</f>
        <v>2305653.52</v>
      </c>
      <c r="M2001" s="9">
        <f>tbl_salesdata[[#This Row],[Units Sold]]*tbl_salesdata[[#This Row],[Unit Price]]</f>
        <v>3066022.76</v>
      </c>
      <c r="N2001" s="9">
        <f>tbl_salesdata[[#This Row],[Total Sales]]-tbl_salesdata[[#This Row],[Total Cost]]</f>
        <v>760369.23999999976</v>
      </c>
      <c r="O2001">
        <f>tbl_salesdata[[#This Row],[Ship Date]]-tbl_salesdata[[#This Row],[Order Date]]</f>
        <v>4</v>
      </c>
      <c r="P2001">
        <f>WEEKDAY(tbl_salesdata[[#This Row],[Order Date]],2)</f>
        <v>7</v>
      </c>
      <c r="Q2001" t="str">
        <f>TEXT(tbl_salesdata[[#This Row],[Order Date]],"dddd")</f>
        <v>Sunday</v>
      </c>
      <c r="R2001" t="str">
        <f>IF(tbl_salesdata[[#This Row],[Weekdaynum]]&gt;5,"Yes","No")</f>
        <v>Yes</v>
      </c>
    </row>
    <row r="2002" spans="1:18" hidden="1" x14ac:dyDescent="0.35">
      <c r="A2002">
        <v>409941804</v>
      </c>
      <c r="B2002" s="3">
        <v>43580</v>
      </c>
      <c r="C2002" s="3">
        <v>43594</v>
      </c>
      <c r="D2002" t="s">
        <v>70</v>
      </c>
      <c r="E2002" t="s">
        <v>29</v>
      </c>
      <c r="F2002" t="s">
        <v>30</v>
      </c>
      <c r="G2002" t="s">
        <v>14</v>
      </c>
      <c r="H2002" t="s">
        <v>15</v>
      </c>
      <c r="I2002" s="9">
        <v>9744</v>
      </c>
      <c r="J2002" s="9">
        <v>81.73</v>
      </c>
      <c r="K2002" s="9">
        <v>56.67</v>
      </c>
      <c r="L2002" s="9">
        <f>tbl_salesdata[[#This Row],[Units Sold]]*tbl_salesdata[[#This Row],[Unit Cost]]</f>
        <v>552192.48</v>
      </c>
      <c r="M2002" s="9">
        <f>tbl_salesdata[[#This Row],[Units Sold]]*tbl_salesdata[[#This Row],[Unit Price]]</f>
        <v>796377.12</v>
      </c>
      <c r="N2002" s="9">
        <f>tbl_salesdata[[#This Row],[Total Sales]]-tbl_salesdata[[#This Row],[Total Cost]]</f>
        <v>244184.64</v>
      </c>
      <c r="O2002">
        <f>tbl_salesdata[[#This Row],[Ship Date]]-tbl_salesdata[[#This Row],[Order Date]]</f>
        <v>14</v>
      </c>
      <c r="P2002">
        <f>WEEKDAY(tbl_salesdata[[#This Row],[Order Date]],2)</f>
        <v>4</v>
      </c>
      <c r="Q2002" t="str">
        <f>TEXT(tbl_salesdata[[#This Row],[Order Date]],"dddd")</f>
        <v>Thursday</v>
      </c>
      <c r="R2002" t="str">
        <f>IF(tbl_salesdata[[#This Row],[Weekdaynum]]&gt;5,"Yes","No")</f>
        <v>No</v>
      </c>
    </row>
    <row r="2003" spans="1:18" hidden="1" x14ac:dyDescent="0.35">
      <c r="A2003">
        <v>674060428</v>
      </c>
      <c r="B2003" s="3">
        <v>44180</v>
      </c>
      <c r="C2003" s="3">
        <v>44196</v>
      </c>
      <c r="D2003" t="s">
        <v>204</v>
      </c>
      <c r="E2003" t="s">
        <v>21</v>
      </c>
      <c r="F2003" t="s">
        <v>25</v>
      </c>
      <c r="G2003" t="s">
        <v>14</v>
      </c>
      <c r="H2003" t="s">
        <v>26</v>
      </c>
      <c r="I2003" s="9">
        <v>8315</v>
      </c>
      <c r="J2003" s="9">
        <v>205.7</v>
      </c>
      <c r="K2003" s="9">
        <v>117.11</v>
      </c>
      <c r="L2003" s="9">
        <f>tbl_salesdata[[#This Row],[Units Sold]]*tbl_salesdata[[#This Row],[Unit Cost]]</f>
        <v>973769.65</v>
      </c>
      <c r="M2003" s="9">
        <f>tbl_salesdata[[#This Row],[Units Sold]]*tbl_salesdata[[#This Row],[Unit Price]]</f>
        <v>1710395.5</v>
      </c>
      <c r="N2003" s="9">
        <f>tbl_salesdata[[#This Row],[Total Sales]]-tbl_salesdata[[#This Row],[Total Cost]]</f>
        <v>736625.85</v>
      </c>
      <c r="O2003">
        <f>tbl_salesdata[[#This Row],[Ship Date]]-tbl_salesdata[[#This Row],[Order Date]]</f>
        <v>16</v>
      </c>
      <c r="P2003">
        <f>WEEKDAY(tbl_salesdata[[#This Row],[Order Date]],2)</f>
        <v>2</v>
      </c>
      <c r="Q2003" t="str">
        <f>TEXT(tbl_salesdata[[#This Row],[Order Date]],"dddd")</f>
        <v>Tuesday</v>
      </c>
      <c r="R2003" t="str">
        <f>IF(tbl_salesdata[[#This Row],[Weekdaynum]]&gt;5,"Yes","No")</f>
        <v>No</v>
      </c>
    </row>
    <row r="2004" spans="1:18" hidden="1" x14ac:dyDescent="0.35">
      <c r="A2004">
        <v>455178868</v>
      </c>
      <c r="B2004" s="3">
        <v>42327</v>
      </c>
      <c r="C2004" s="3">
        <v>42335</v>
      </c>
      <c r="D2004" t="s">
        <v>36</v>
      </c>
      <c r="E2004" t="s">
        <v>29</v>
      </c>
      <c r="F2004" t="s">
        <v>40</v>
      </c>
      <c r="G2004" t="s">
        <v>18</v>
      </c>
      <c r="H2004" t="s">
        <v>19</v>
      </c>
      <c r="I2004" s="9">
        <v>6397</v>
      </c>
      <c r="J2004" s="9">
        <v>651.21</v>
      </c>
      <c r="K2004" s="9">
        <v>524.96</v>
      </c>
      <c r="L2004" s="9">
        <f>tbl_salesdata[[#This Row],[Units Sold]]*tbl_salesdata[[#This Row],[Unit Cost]]</f>
        <v>3358169.12</v>
      </c>
      <c r="M2004" s="9">
        <f>tbl_salesdata[[#This Row],[Units Sold]]*tbl_salesdata[[#This Row],[Unit Price]]</f>
        <v>4165790.37</v>
      </c>
      <c r="N2004" s="9">
        <f>tbl_salesdata[[#This Row],[Total Sales]]-tbl_salesdata[[#This Row],[Total Cost]]</f>
        <v>807621.25</v>
      </c>
      <c r="O2004">
        <f>tbl_salesdata[[#This Row],[Ship Date]]-tbl_salesdata[[#This Row],[Order Date]]</f>
        <v>8</v>
      </c>
      <c r="P2004">
        <f>WEEKDAY(tbl_salesdata[[#This Row],[Order Date]],2)</f>
        <v>4</v>
      </c>
      <c r="Q2004" t="str">
        <f>TEXT(tbl_salesdata[[#This Row],[Order Date]],"dddd")</f>
        <v>Thursday</v>
      </c>
      <c r="R2004" t="str">
        <f>IF(tbl_salesdata[[#This Row],[Weekdaynum]]&gt;5,"Yes","No")</f>
        <v>No</v>
      </c>
    </row>
    <row r="2005" spans="1:18" hidden="1" x14ac:dyDescent="0.35">
      <c r="A2005">
        <v>284595954</v>
      </c>
      <c r="B2005" s="3">
        <v>42670</v>
      </c>
      <c r="C2005" s="3">
        <v>42673</v>
      </c>
      <c r="D2005" t="s">
        <v>80</v>
      </c>
      <c r="E2005" t="s">
        <v>21</v>
      </c>
      <c r="F2005" t="s">
        <v>42</v>
      </c>
      <c r="G2005" t="s">
        <v>18</v>
      </c>
      <c r="H2005" t="s">
        <v>19</v>
      </c>
      <c r="I2005" s="9">
        <v>7122</v>
      </c>
      <c r="J2005" s="9">
        <v>437.2</v>
      </c>
      <c r="K2005" s="9">
        <v>263.33</v>
      </c>
      <c r="L2005" s="9">
        <f>tbl_salesdata[[#This Row],[Units Sold]]*tbl_salesdata[[#This Row],[Unit Cost]]</f>
        <v>1875436.2599999998</v>
      </c>
      <c r="M2005" s="9">
        <f>tbl_salesdata[[#This Row],[Units Sold]]*tbl_salesdata[[#This Row],[Unit Price]]</f>
        <v>3113738.4</v>
      </c>
      <c r="N2005" s="9">
        <f>tbl_salesdata[[#This Row],[Total Sales]]-tbl_salesdata[[#This Row],[Total Cost]]</f>
        <v>1238302.1400000001</v>
      </c>
      <c r="O2005">
        <f>tbl_salesdata[[#This Row],[Ship Date]]-tbl_salesdata[[#This Row],[Order Date]]</f>
        <v>3</v>
      </c>
      <c r="P2005">
        <f>WEEKDAY(tbl_salesdata[[#This Row],[Order Date]],2)</f>
        <v>4</v>
      </c>
      <c r="Q2005" t="str">
        <f>TEXT(tbl_salesdata[[#This Row],[Order Date]],"dddd")</f>
        <v>Thursday</v>
      </c>
      <c r="R2005" t="str">
        <f>IF(tbl_salesdata[[#This Row],[Weekdaynum]]&gt;5,"Yes","No")</f>
        <v>No</v>
      </c>
    </row>
    <row r="2006" spans="1:18" x14ac:dyDescent="0.35">
      <c r="A2006">
        <v>363699233</v>
      </c>
      <c r="B2006" s="3">
        <v>44618</v>
      </c>
      <c r="C2006" s="3">
        <v>44633</v>
      </c>
      <c r="D2006" t="s">
        <v>190</v>
      </c>
      <c r="E2006" t="s">
        <v>38</v>
      </c>
      <c r="F2006" t="s">
        <v>25</v>
      </c>
      <c r="G2006" t="s">
        <v>14</v>
      </c>
      <c r="H2006" t="s">
        <v>15</v>
      </c>
      <c r="I2006" s="9">
        <v>5540</v>
      </c>
      <c r="J2006" s="9">
        <v>205.7</v>
      </c>
      <c r="K2006" s="9">
        <v>117.11</v>
      </c>
      <c r="L2006" s="9">
        <f>tbl_salesdata[[#This Row],[Units Sold]]*tbl_salesdata[[#This Row],[Unit Cost]]</f>
        <v>648789.4</v>
      </c>
      <c r="M2006" s="9">
        <f>tbl_salesdata[[#This Row],[Units Sold]]*tbl_salesdata[[#This Row],[Unit Price]]</f>
        <v>1139578</v>
      </c>
      <c r="N2006" s="9">
        <f>tbl_salesdata[[#This Row],[Total Sales]]-tbl_salesdata[[#This Row],[Total Cost]]</f>
        <v>490788.6</v>
      </c>
      <c r="O2006">
        <f>tbl_salesdata[[#This Row],[Ship Date]]-tbl_salesdata[[#This Row],[Order Date]]</f>
        <v>15</v>
      </c>
      <c r="P2006">
        <f>WEEKDAY(tbl_salesdata[[#This Row],[Order Date]],2)</f>
        <v>6</v>
      </c>
      <c r="Q2006" t="str">
        <f>TEXT(tbl_salesdata[[#This Row],[Order Date]],"dddd")</f>
        <v>Saturday</v>
      </c>
      <c r="R2006" t="str">
        <f>IF(tbl_salesdata[[#This Row],[Weekdaynum]]&gt;5,"Yes","No")</f>
        <v>Yes</v>
      </c>
    </row>
    <row r="2007" spans="1:18" hidden="1" x14ac:dyDescent="0.35">
      <c r="A2007">
        <v>765083873</v>
      </c>
      <c r="B2007" s="3">
        <v>42326</v>
      </c>
      <c r="C2007" s="3">
        <v>42335</v>
      </c>
      <c r="D2007" t="s">
        <v>142</v>
      </c>
      <c r="E2007" t="s">
        <v>29</v>
      </c>
      <c r="F2007" t="s">
        <v>33</v>
      </c>
      <c r="G2007" t="s">
        <v>14</v>
      </c>
      <c r="H2007" t="s">
        <v>26</v>
      </c>
      <c r="I2007" s="9">
        <v>4175</v>
      </c>
      <c r="J2007" s="9">
        <v>109.28</v>
      </c>
      <c r="K2007" s="9">
        <v>35.840000000000003</v>
      </c>
      <c r="L2007" s="9">
        <f>tbl_salesdata[[#This Row],[Units Sold]]*tbl_salesdata[[#This Row],[Unit Cost]]</f>
        <v>149632</v>
      </c>
      <c r="M2007" s="9">
        <f>tbl_salesdata[[#This Row],[Units Sold]]*tbl_salesdata[[#This Row],[Unit Price]]</f>
        <v>456244</v>
      </c>
      <c r="N2007" s="9">
        <f>tbl_salesdata[[#This Row],[Total Sales]]-tbl_salesdata[[#This Row],[Total Cost]]</f>
        <v>306612</v>
      </c>
      <c r="O2007">
        <f>tbl_salesdata[[#This Row],[Ship Date]]-tbl_salesdata[[#This Row],[Order Date]]</f>
        <v>9</v>
      </c>
      <c r="P2007">
        <f>WEEKDAY(tbl_salesdata[[#This Row],[Order Date]],2)</f>
        <v>3</v>
      </c>
      <c r="Q2007" t="str">
        <f>TEXT(tbl_salesdata[[#This Row],[Order Date]],"dddd")</f>
        <v>Wednesday</v>
      </c>
      <c r="R2007" t="str">
        <f>IF(tbl_salesdata[[#This Row],[Weekdaynum]]&gt;5,"Yes","No")</f>
        <v>No</v>
      </c>
    </row>
    <row r="2008" spans="1:18" hidden="1" x14ac:dyDescent="0.35">
      <c r="A2008">
        <v>580314862</v>
      </c>
      <c r="B2008" s="3">
        <v>42496</v>
      </c>
      <c r="C2008" s="3">
        <v>42502</v>
      </c>
      <c r="D2008" t="s">
        <v>189</v>
      </c>
      <c r="E2008" t="s">
        <v>21</v>
      </c>
      <c r="F2008" t="s">
        <v>13</v>
      </c>
      <c r="G2008" t="s">
        <v>18</v>
      </c>
      <c r="H2008" t="s">
        <v>19</v>
      </c>
      <c r="I2008" s="9">
        <v>6918</v>
      </c>
      <c r="J2008" s="9">
        <v>255.28</v>
      </c>
      <c r="K2008" s="9">
        <v>159.41999999999999</v>
      </c>
      <c r="L2008" s="9">
        <f>tbl_salesdata[[#This Row],[Units Sold]]*tbl_salesdata[[#This Row],[Unit Cost]]</f>
        <v>1102867.5599999998</v>
      </c>
      <c r="M2008" s="9">
        <f>tbl_salesdata[[#This Row],[Units Sold]]*tbl_salesdata[[#This Row],[Unit Price]]</f>
        <v>1766027.04</v>
      </c>
      <c r="N2008" s="9">
        <f>tbl_salesdata[[#This Row],[Total Sales]]-tbl_salesdata[[#This Row],[Total Cost]]</f>
        <v>663159.48000000021</v>
      </c>
      <c r="O2008">
        <f>tbl_salesdata[[#This Row],[Ship Date]]-tbl_salesdata[[#This Row],[Order Date]]</f>
        <v>6</v>
      </c>
      <c r="P2008">
        <f>WEEKDAY(tbl_salesdata[[#This Row],[Order Date]],2)</f>
        <v>5</v>
      </c>
      <c r="Q2008" t="str">
        <f>TEXT(tbl_salesdata[[#This Row],[Order Date]],"dddd")</f>
        <v>Friday</v>
      </c>
      <c r="R2008" t="str">
        <f>IF(tbl_salesdata[[#This Row],[Weekdaynum]]&gt;5,"Yes","No")</f>
        <v>No</v>
      </c>
    </row>
    <row r="2009" spans="1:18" hidden="1" x14ac:dyDescent="0.35">
      <c r="A2009">
        <v>572164809</v>
      </c>
      <c r="B2009" s="3">
        <v>44539</v>
      </c>
      <c r="C2009" s="3">
        <v>44549</v>
      </c>
      <c r="D2009" t="s">
        <v>171</v>
      </c>
      <c r="E2009" t="s">
        <v>12</v>
      </c>
      <c r="F2009" t="s">
        <v>47</v>
      </c>
      <c r="G2009" t="s">
        <v>18</v>
      </c>
      <c r="H2009" t="s">
        <v>19</v>
      </c>
      <c r="I2009" s="9">
        <v>5137</v>
      </c>
      <c r="J2009" s="9">
        <v>421.89</v>
      </c>
      <c r="K2009" s="9">
        <v>364.69</v>
      </c>
      <c r="L2009" s="9">
        <f>tbl_salesdata[[#This Row],[Units Sold]]*tbl_salesdata[[#This Row],[Unit Cost]]</f>
        <v>1873412.53</v>
      </c>
      <c r="M2009" s="9">
        <f>tbl_salesdata[[#This Row],[Units Sold]]*tbl_salesdata[[#This Row],[Unit Price]]</f>
        <v>2167248.9299999997</v>
      </c>
      <c r="N2009" s="9">
        <f>tbl_salesdata[[#This Row],[Total Sales]]-tbl_salesdata[[#This Row],[Total Cost]]</f>
        <v>293836.39999999967</v>
      </c>
      <c r="O2009">
        <f>tbl_salesdata[[#This Row],[Ship Date]]-tbl_salesdata[[#This Row],[Order Date]]</f>
        <v>10</v>
      </c>
      <c r="P2009">
        <f>WEEKDAY(tbl_salesdata[[#This Row],[Order Date]],2)</f>
        <v>4</v>
      </c>
      <c r="Q2009" t="str">
        <f>TEXT(tbl_salesdata[[#This Row],[Order Date]],"dddd")</f>
        <v>Thursday</v>
      </c>
      <c r="R2009" t="str">
        <f>IF(tbl_salesdata[[#This Row],[Weekdaynum]]&gt;5,"Yes","No")</f>
        <v>No</v>
      </c>
    </row>
    <row r="2010" spans="1:18" hidden="1" x14ac:dyDescent="0.35">
      <c r="A2010">
        <v>273495042</v>
      </c>
      <c r="B2010" s="3">
        <v>44662</v>
      </c>
      <c r="C2010" s="3">
        <v>44666</v>
      </c>
      <c r="D2010" t="s">
        <v>23</v>
      </c>
      <c r="E2010" t="s">
        <v>24</v>
      </c>
      <c r="F2010" t="s">
        <v>22</v>
      </c>
      <c r="G2010" t="s">
        <v>14</v>
      </c>
      <c r="H2010" t="s">
        <v>19</v>
      </c>
      <c r="I2010" s="9">
        <v>2115</v>
      </c>
      <c r="J2010" s="9">
        <v>47.45</v>
      </c>
      <c r="K2010" s="9">
        <v>31.79</v>
      </c>
      <c r="L2010" s="9">
        <f>tbl_salesdata[[#This Row],[Units Sold]]*tbl_salesdata[[#This Row],[Unit Cost]]</f>
        <v>67235.849999999991</v>
      </c>
      <c r="M2010" s="9">
        <f>tbl_salesdata[[#This Row],[Units Sold]]*tbl_salesdata[[#This Row],[Unit Price]]</f>
        <v>100356.75</v>
      </c>
      <c r="N2010" s="9">
        <f>tbl_salesdata[[#This Row],[Total Sales]]-tbl_salesdata[[#This Row],[Total Cost]]</f>
        <v>33120.900000000009</v>
      </c>
      <c r="O2010">
        <f>tbl_salesdata[[#This Row],[Ship Date]]-tbl_salesdata[[#This Row],[Order Date]]</f>
        <v>4</v>
      </c>
      <c r="P2010">
        <f>WEEKDAY(tbl_salesdata[[#This Row],[Order Date]],2)</f>
        <v>1</v>
      </c>
      <c r="Q2010" t="str">
        <f>TEXT(tbl_salesdata[[#This Row],[Order Date]],"dddd")</f>
        <v>Monday</v>
      </c>
      <c r="R2010" t="str">
        <f>IF(tbl_salesdata[[#This Row],[Weekdaynum]]&gt;5,"Yes","No")</f>
        <v>No</v>
      </c>
    </row>
    <row r="2011" spans="1:18" hidden="1" x14ac:dyDescent="0.35">
      <c r="A2011">
        <v>187479388</v>
      </c>
      <c r="B2011" s="3">
        <v>42466</v>
      </c>
      <c r="C2011" s="3">
        <v>42471</v>
      </c>
      <c r="D2011" t="s">
        <v>97</v>
      </c>
      <c r="E2011" t="s">
        <v>29</v>
      </c>
      <c r="F2011" t="s">
        <v>47</v>
      </c>
      <c r="G2011" t="s">
        <v>18</v>
      </c>
      <c r="H2011" t="s">
        <v>34</v>
      </c>
      <c r="I2011" s="9">
        <v>8172</v>
      </c>
      <c r="J2011" s="9">
        <v>421.89</v>
      </c>
      <c r="K2011" s="9">
        <v>364.69</v>
      </c>
      <c r="L2011" s="9">
        <f>tbl_salesdata[[#This Row],[Units Sold]]*tbl_salesdata[[#This Row],[Unit Cost]]</f>
        <v>2980246.68</v>
      </c>
      <c r="M2011" s="9">
        <f>tbl_salesdata[[#This Row],[Units Sold]]*tbl_salesdata[[#This Row],[Unit Price]]</f>
        <v>3447685.08</v>
      </c>
      <c r="N2011" s="9">
        <f>tbl_salesdata[[#This Row],[Total Sales]]-tbl_salesdata[[#This Row],[Total Cost]]</f>
        <v>467438.39999999991</v>
      </c>
      <c r="O2011">
        <f>tbl_salesdata[[#This Row],[Ship Date]]-tbl_salesdata[[#This Row],[Order Date]]</f>
        <v>5</v>
      </c>
      <c r="P2011">
        <f>WEEKDAY(tbl_salesdata[[#This Row],[Order Date]],2)</f>
        <v>3</v>
      </c>
      <c r="Q2011" t="str">
        <f>TEXT(tbl_salesdata[[#This Row],[Order Date]],"dddd")</f>
        <v>Wednesday</v>
      </c>
      <c r="R2011" t="str">
        <f>IF(tbl_salesdata[[#This Row],[Weekdaynum]]&gt;5,"Yes","No")</f>
        <v>No</v>
      </c>
    </row>
    <row r="2012" spans="1:18" hidden="1" x14ac:dyDescent="0.35">
      <c r="A2012">
        <v>437604176</v>
      </c>
      <c r="B2012" s="3">
        <v>43517</v>
      </c>
      <c r="C2012" s="3">
        <v>43533</v>
      </c>
      <c r="D2012" t="s">
        <v>67</v>
      </c>
      <c r="E2012" t="s">
        <v>21</v>
      </c>
      <c r="F2012" t="s">
        <v>17</v>
      </c>
      <c r="G2012" t="s">
        <v>14</v>
      </c>
      <c r="H2012" t="s">
        <v>26</v>
      </c>
      <c r="I2012" s="9">
        <v>5655</v>
      </c>
      <c r="J2012" s="9">
        <v>152.58000000000001</v>
      </c>
      <c r="K2012" s="9">
        <v>97.44</v>
      </c>
      <c r="L2012" s="9">
        <f>tbl_salesdata[[#This Row],[Units Sold]]*tbl_salesdata[[#This Row],[Unit Cost]]</f>
        <v>551023.19999999995</v>
      </c>
      <c r="M2012" s="9">
        <f>tbl_salesdata[[#This Row],[Units Sold]]*tbl_salesdata[[#This Row],[Unit Price]]</f>
        <v>862839.9</v>
      </c>
      <c r="N2012" s="9">
        <f>tbl_salesdata[[#This Row],[Total Sales]]-tbl_salesdata[[#This Row],[Total Cost]]</f>
        <v>311816.70000000007</v>
      </c>
      <c r="O2012">
        <f>tbl_salesdata[[#This Row],[Ship Date]]-tbl_salesdata[[#This Row],[Order Date]]</f>
        <v>16</v>
      </c>
      <c r="P2012">
        <f>WEEKDAY(tbl_salesdata[[#This Row],[Order Date]],2)</f>
        <v>4</v>
      </c>
      <c r="Q2012" t="str">
        <f>TEXT(tbl_salesdata[[#This Row],[Order Date]],"dddd")</f>
        <v>Thursday</v>
      </c>
      <c r="R2012" t="str">
        <f>IF(tbl_salesdata[[#This Row],[Weekdaynum]]&gt;5,"Yes","No")</f>
        <v>No</v>
      </c>
    </row>
    <row r="2013" spans="1:18" hidden="1" x14ac:dyDescent="0.35">
      <c r="A2013">
        <v>317668235</v>
      </c>
      <c r="B2013" s="3">
        <v>44463</v>
      </c>
      <c r="C2013" s="3">
        <v>44481</v>
      </c>
      <c r="D2013" t="s">
        <v>139</v>
      </c>
      <c r="E2013" t="s">
        <v>51</v>
      </c>
      <c r="F2013" t="s">
        <v>22</v>
      </c>
      <c r="G2013" t="s">
        <v>18</v>
      </c>
      <c r="H2013" t="s">
        <v>15</v>
      </c>
      <c r="I2013" s="9">
        <v>3945</v>
      </c>
      <c r="J2013" s="9">
        <v>47.45</v>
      </c>
      <c r="K2013" s="9">
        <v>31.79</v>
      </c>
      <c r="L2013" s="9">
        <f>tbl_salesdata[[#This Row],[Units Sold]]*tbl_salesdata[[#This Row],[Unit Cost]]</f>
        <v>125411.55</v>
      </c>
      <c r="M2013" s="9">
        <f>tbl_salesdata[[#This Row],[Units Sold]]*tbl_salesdata[[#This Row],[Unit Price]]</f>
        <v>187190.25</v>
      </c>
      <c r="N2013" s="9">
        <f>tbl_salesdata[[#This Row],[Total Sales]]-tbl_salesdata[[#This Row],[Total Cost]]</f>
        <v>61778.7</v>
      </c>
      <c r="O2013">
        <f>tbl_salesdata[[#This Row],[Ship Date]]-tbl_salesdata[[#This Row],[Order Date]]</f>
        <v>18</v>
      </c>
      <c r="P2013">
        <f>WEEKDAY(tbl_salesdata[[#This Row],[Order Date]],2)</f>
        <v>5</v>
      </c>
      <c r="Q2013" t="str">
        <f>TEXT(tbl_salesdata[[#This Row],[Order Date]],"dddd")</f>
        <v>Friday</v>
      </c>
      <c r="R2013" t="str">
        <f>IF(tbl_salesdata[[#This Row],[Weekdaynum]]&gt;5,"Yes","No")</f>
        <v>No</v>
      </c>
    </row>
    <row r="2014" spans="1:18" hidden="1" x14ac:dyDescent="0.35">
      <c r="A2014">
        <v>541782891</v>
      </c>
      <c r="B2014" s="3">
        <v>42491</v>
      </c>
      <c r="C2014" s="3">
        <v>42494</v>
      </c>
      <c r="D2014" t="s">
        <v>174</v>
      </c>
      <c r="E2014" t="s">
        <v>29</v>
      </c>
      <c r="F2014" t="s">
        <v>42</v>
      </c>
      <c r="G2014" t="s">
        <v>18</v>
      </c>
      <c r="H2014" t="s">
        <v>34</v>
      </c>
      <c r="I2014" s="9">
        <v>4452</v>
      </c>
      <c r="J2014" s="9">
        <v>437.2</v>
      </c>
      <c r="K2014" s="9">
        <v>263.33</v>
      </c>
      <c r="L2014" s="9">
        <f>tbl_salesdata[[#This Row],[Units Sold]]*tbl_salesdata[[#This Row],[Unit Cost]]</f>
        <v>1172345.1599999999</v>
      </c>
      <c r="M2014" s="9">
        <f>tbl_salesdata[[#This Row],[Units Sold]]*tbl_salesdata[[#This Row],[Unit Price]]</f>
        <v>1946414.4</v>
      </c>
      <c r="N2014" s="9">
        <f>tbl_salesdata[[#This Row],[Total Sales]]-tbl_salesdata[[#This Row],[Total Cost]]</f>
        <v>774069.24</v>
      </c>
      <c r="O2014">
        <f>tbl_salesdata[[#This Row],[Ship Date]]-tbl_salesdata[[#This Row],[Order Date]]</f>
        <v>3</v>
      </c>
      <c r="P2014">
        <f>WEEKDAY(tbl_salesdata[[#This Row],[Order Date]],2)</f>
        <v>7</v>
      </c>
      <c r="Q2014" t="str">
        <f>TEXT(tbl_salesdata[[#This Row],[Order Date]],"dddd")</f>
        <v>Sunday</v>
      </c>
      <c r="R2014" t="str">
        <f>IF(tbl_salesdata[[#This Row],[Weekdaynum]]&gt;5,"Yes","No")</f>
        <v>Yes</v>
      </c>
    </row>
    <row r="2015" spans="1:18" hidden="1" x14ac:dyDescent="0.35">
      <c r="A2015">
        <v>994371974</v>
      </c>
      <c r="B2015" s="3">
        <v>43609</v>
      </c>
      <c r="C2015" s="3">
        <v>43630</v>
      </c>
      <c r="D2015" t="s">
        <v>45</v>
      </c>
      <c r="E2015" t="s">
        <v>12</v>
      </c>
      <c r="F2015" t="s">
        <v>40</v>
      </c>
      <c r="G2015" t="s">
        <v>14</v>
      </c>
      <c r="H2015" t="s">
        <v>15</v>
      </c>
      <c r="I2015" s="9">
        <v>5619</v>
      </c>
      <c r="J2015" s="9">
        <v>651.21</v>
      </c>
      <c r="K2015" s="9">
        <v>524.96</v>
      </c>
      <c r="L2015" s="9">
        <f>tbl_salesdata[[#This Row],[Units Sold]]*tbl_salesdata[[#This Row],[Unit Cost]]</f>
        <v>2949750.24</v>
      </c>
      <c r="M2015" s="9">
        <f>tbl_salesdata[[#This Row],[Units Sold]]*tbl_salesdata[[#This Row],[Unit Price]]</f>
        <v>3659148.99</v>
      </c>
      <c r="N2015" s="9">
        <f>tbl_salesdata[[#This Row],[Total Sales]]-tbl_salesdata[[#This Row],[Total Cost]]</f>
        <v>709398.75</v>
      </c>
      <c r="O2015">
        <f>tbl_salesdata[[#This Row],[Ship Date]]-tbl_salesdata[[#This Row],[Order Date]]</f>
        <v>21</v>
      </c>
      <c r="P2015">
        <f>WEEKDAY(tbl_salesdata[[#This Row],[Order Date]],2)</f>
        <v>5</v>
      </c>
      <c r="Q2015" t="str">
        <f>TEXT(tbl_salesdata[[#This Row],[Order Date]],"dddd")</f>
        <v>Friday</v>
      </c>
      <c r="R2015" t="str">
        <f>IF(tbl_salesdata[[#This Row],[Weekdaynum]]&gt;5,"Yes","No")</f>
        <v>No</v>
      </c>
    </row>
    <row r="2016" spans="1:18" hidden="1" x14ac:dyDescent="0.35">
      <c r="A2016">
        <v>280171811</v>
      </c>
      <c r="B2016" s="3">
        <v>43514</v>
      </c>
      <c r="C2016" s="3">
        <v>43528</v>
      </c>
      <c r="D2016" t="s">
        <v>69</v>
      </c>
      <c r="E2016" t="s">
        <v>38</v>
      </c>
      <c r="F2016" t="s">
        <v>25</v>
      </c>
      <c r="G2016" t="s">
        <v>14</v>
      </c>
      <c r="H2016" t="s">
        <v>26</v>
      </c>
      <c r="I2016" s="9">
        <v>7920</v>
      </c>
      <c r="J2016" s="9">
        <v>205.7</v>
      </c>
      <c r="K2016" s="9">
        <v>117.11</v>
      </c>
      <c r="L2016" s="9">
        <f>tbl_salesdata[[#This Row],[Units Sold]]*tbl_salesdata[[#This Row],[Unit Cost]]</f>
        <v>927511.2</v>
      </c>
      <c r="M2016" s="9">
        <f>tbl_salesdata[[#This Row],[Units Sold]]*tbl_salesdata[[#This Row],[Unit Price]]</f>
        <v>1629144</v>
      </c>
      <c r="N2016" s="9">
        <f>tbl_salesdata[[#This Row],[Total Sales]]-tbl_salesdata[[#This Row],[Total Cost]]</f>
        <v>701632.8</v>
      </c>
      <c r="O2016">
        <f>tbl_salesdata[[#This Row],[Ship Date]]-tbl_salesdata[[#This Row],[Order Date]]</f>
        <v>14</v>
      </c>
      <c r="P2016">
        <f>WEEKDAY(tbl_salesdata[[#This Row],[Order Date]],2)</f>
        <v>1</v>
      </c>
      <c r="Q2016" t="str">
        <f>TEXT(tbl_salesdata[[#This Row],[Order Date]],"dddd")</f>
        <v>Monday</v>
      </c>
      <c r="R2016" t="str">
        <f>IF(tbl_salesdata[[#This Row],[Weekdaynum]]&gt;5,"Yes","No")</f>
        <v>No</v>
      </c>
    </row>
    <row r="2017" spans="1:18" x14ac:dyDescent="0.35">
      <c r="A2017">
        <v>567904603</v>
      </c>
      <c r="B2017" s="3">
        <v>43771</v>
      </c>
      <c r="C2017" s="3">
        <v>43787</v>
      </c>
      <c r="D2017" t="s">
        <v>179</v>
      </c>
      <c r="E2017" t="s">
        <v>32</v>
      </c>
      <c r="F2017" t="s">
        <v>13</v>
      </c>
      <c r="G2017" t="s">
        <v>14</v>
      </c>
      <c r="H2017" t="s">
        <v>26</v>
      </c>
      <c r="I2017" s="9">
        <v>4447</v>
      </c>
      <c r="J2017" s="9">
        <v>255.28</v>
      </c>
      <c r="K2017" s="9">
        <v>159.41999999999999</v>
      </c>
      <c r="L2017" s="9">
        <f>tbl_salesdata[[#This Row],[Units Sold]]*tbl_salesdata[[#This Row],[Unit Cost]]</f>
        <v>708940.74</v>
      </c>
      <c r="M2017" s="9">
        <f>tbl_salesdata[[#This Row],[Units Sold]]*tbl_salesdata[[#This Row],[Unit Price]]</f>
        <v>1135230.1599999999</v>
      </c>
      <c r="N2017" s="9">
        <f>tbl_salesdata[[#This Row],[Total Sales]]-tbl_salesdata[[#This Row],[Total Cost]]</f>
        <v>426289.41999999993</v>
      </c>
      <c r="O2017">
        <f>tbl_salesdata[[#This Row],[Ship Date]]-tbl_salesdata[[#This Row],[Order Date]]</f>
        <v>16</v>
      </c>
      <c r="P2017">
        <f>WEEKDAY(tbl_salesdata[[#This Row],[Order Date]],2)</f>
        <v>6</v>
      </c>
      <c r="Q2017" t="str">
        <f>TEXT(tbl_salesdata[[#This Row],[Order Date]],"dddd")</f>
        <v>Saturday</v>
      </c>
      <c r="R2017" t="str">
        <f>IF(tbl_salesdata[[#This Row],[Weekdaynum]]&gt;5,"Yes","No")</f>
        <v>Yes</v>
      </c>
    </row>
    <row r="2018" spans="1:18" hidden="1" x14ac:dyDescent="0.35">
      <c r="A2018">
        <v>471911561</v>
      </c>
      <c r="B2018" s="3">
        <v>43783</v>
      </c>
      <c r="C2018" s="3">
        <v>43791</v>
      </c>
      <c r="D2018" t="s">
        <v>127</v>
      </c>
      <c r="E2018" t="s">
        <v>38</v>
      </c>
      <c r="F2018" t="s">
        <v>40</v>
      </c>
      <c r="G2018" t="s">
        <v>14</v>
      </c>
      <c r="H2018" t="s">
        <v>19</v>
      </c>
      <c r="I2018" s="9">
        <v>7973</v>
      </c>
      <c r="J2018" s="9">
        <v>651.21</v>
      </c>
      <c r="K2018" s="9">
        <v>524.96</v>
      </c>
      <c r="L2018" s="9">
        <f>tbl_salesdata[[#This Row],[Units Sold]]*tbl_salesdata[[#This Row],[Unit Cost]]</f>
        <v>4185506.08</v>
      </c>
      <c r="M2018" s="9">
        <f>tbl_salesdata[[#This Row],[Units Sold]]*tbl_salesdata[[#This Row],[Unit Price]]</f>
        <v>5192097.33</v>
      </c>
      <c r="N2018" s="9">
        <f>tbl_salesdata[[#This Row],[Total Sales]]-tbl_salesdata[[#This Row],[Total Cost]]</f>
        <v>1006591.25</v>
      </c>
      <c r="O2018">
        <f>tbl_salesdata[[#This Row],[Ship Date]]-tbl_salesdata[[#This Row],[Order Date]]</f>
        <v>8</v>
      </c>
      <c r="P2018">
        <f>WEEKDAY(tbl_salesdata[[#This Row],[Order Date]],2)</f>
        <v>4</v>
      </c>
      <c r="Q2018" t="str">
        <f>TEXT(tbl_salesdata[[#This Row],[Order Date]],"dddd")</f>
        <v>Thursday</v>
      </c>
      <c r="R2018" t="str">
        <f>IF(tbl_salesdata[[#This Row],[Weekdaynum]]&gt;5,"Yes","No")</f>
        <v>No</v>
      </c>
    </row>
    <row r="2019" spans="1:18" hidden="1" x14ac:dyDescent="0.35">
      <c r="A2019">
        <v>738886630</v>
      </c>
      <c r="B2019" s="3">
        <v>43149</v>
      </c>
      <c r="C2019" s="3">
        <v>43155</v>
      </c>
      <c r="D2019" t="s">
        <v>177</v>
      </c>
      <c r="E2019" t="s">
        <v>24</v>
      </c>
      <c r="F2019" t="s">
        <v>17</v>
      </c>
      <c r="G2019" t="s">
        <v>14</v>
      </c>
      <c r="H2019" t="s">
        <v>34</v>
      </c>
      <c r="I2019" s="9">
        <v>1828</v>
      </c>
      <c r="J2019" s="9">
        <v>152.58000000000001</v>
      </c>
      <c r="K2019" s="9">
        <v>97.44</v>
      </c>
      <c r="L2019" s="9">
        <f>tbl_salesdata[[#This Row],[Units Sold]]*tbl_salesdata[[#This Row],[Unit Cost]]</f>
        <v>178120.32000000001</v>
      </c>
      <c r="M2019" s="9">
        <f>tbl_salesdata[[#This Row],[Units Sold]]*tbl_salesdata[[#This Row],[Unit Price]]</f>
        <v>278916.24000000005</v>
      </c>
      <c r="N2019" s="9">
        <f>tbl_salesdata[[#This Row],[Total Sales]]-tbl_salesdata[[#This Row],[Total Cost]]</f>
        <v>100795.92000000004</v>
      </c>
      <c r="O2019">
        <f>tbl_salesdata[[#This Row],[Ship Date]]-tbl_salesdata[[#This Row],[Order Date]]</f>
        <v>6</v>
      </c>
      <c r="P2019">
        <f>WEEKDAY(tbl_salesdata[[#This Row],[Order Date]],2)</f>
        <v>7</v>
      </c>
      <c r="Q2019" t="str">
        <f>TEXT(tbl_salesdata[[#This Row],[Order Date]],"dddd")</f>
        <v>Sunday</v>
      </c>
      <c r="R2019" t="str">
        <f>IF(tbl_salesdata[[#This Row],[Weekdaynum]]&gt;5,"Yes","No")</f>
        <v>Yes</v>
      </c>
    </row>
    <row r="2020" spans="1:18" hidden="1" x14ac:dyDescent="0.35">
      <c r="A2020">
        <v>361142766</v>
      </c>
      <c r="B2020" s="3">
        <v>42229</v>
      </c>
      <c r="C2020" s="3">
        <v>42240</v>
      </c>
      <c r="D2020" t="s">
        <v>207</v>
      </c>
      <c r="E2020" t="s">
        <v>51</v>
      </c>
      <c r="F2020" t="s">
        <v>22</v>
      </c>
      <c r="G2020" t="s">
        <v>14</v>
      </c>
      <c r="H2020" t="s">
        <v>15</v>
      </c>
      <c r="I2020" s="9">
        <v>9025</v>
      </c>
      <c r="J2020" s="9">
        <v>47.45</v>
      </c>
      <c r="K2020" s="9">
        <v>31.79</v>
      </c>
      <c r="L2020" s="9">
        <f>tbl_salesdata[[#This Row],[Units Sold]]*tbl_salesdata[[#This Row],[Unit Cost]]</f>
        <v>286904.75</v>
      </c>
      <c r="M2020" s="9">
        <f>tbl_salesdata[[#This Row],[Units Sold]]*tbl_salesdata[[#This Row],[Unit Price]]</f>
        <v>428236.25</v>
      </c>
      <c r="N2020" s="9">
        <f>tbl_salesdata[[#This Row],[Total Sales]]-tbl_salesdata[[#This Row],[Total Cost]]</f>
        <v>141331.5</v>
      </c>
      <c r="O2020">
        <f>tbl_salesdata[[#This Row],[Ship Date]]-tbl_salesdata[[#This Row],[Order Date]]</f>
        <v>11</v>
      </c>
      <c r="P2020">
        <f>WEEKDAY(tbl_salesdata[[#This Row],[Order Date]],2)</f>
        <v>4</v>
      </c>
      <c r="Q2020" t="str">
        <f>TEXT(tbl_salesdata[[#This Row],[Order Date]],"dddd")</f>
        <v>Thursday</v>
      </c>
      <c r="R2020" t="str">
        <f>IF(tbl_salesdata[[#This Row],[Weekdaynum]]&gt;5,"Yes","No")</f>
        <v>No</v>
      </c>
    </row>
    <row r="2021" spans="1:18" hidden="1" x14ac:dyDescent="0.35">
      <c r="A2021">
        <v>994978797</v>
      </c>
      <c r="B2021" s="3">
        <v>43439</v>
      </c>
      <c r="C2021" s="3">
        <v>43458</v>
      </c>
      <c r="D2021" t="s">
        <v>178</v>
      </c>
      <c r="E2021" t="s">
        <v>21</v>
      </c>
      <c r="F2021" t="s">
        <v>22</v>
      </c>
      <c r="G2021" t="s">
        <v>18</v>
      </c>
      <c r="H2021" t="s">
        <v>34</v>
      </c>
      <c r="I2021" s="9">
        <v>5192</v>
      </c>
      <c r="J2021" s="9">
        <v>47.45</v>
      </c>
      <c r="K2021" s="9">
        <v>31.79</v>
      </c>
      <c r="L2021" s="9">
        <f>tbl_salesdata[[#This Row],[Units Sold]]*tbl_salesdata[[#This Row],[Unit Cost]]</f>
        <v>165053.68</v>
      </c>
      <c r="M2021" s="9">
        <f>tbl_salesdata[[#This Row],[Units Sold]]*tbl_salesdata[[#This Row],[Unit Price]]</f>
        <v>246360.40000000002</v>
      </c>
      <c r="N2021" s="9">
        <f>tbl_salesdata[[#This Row],[Total Sales]]-tbl_salesdata[[#This Row],[Total Cost]]</f>
        <v>81306.72000000003</v>
      </c>
      <c r="O2021">
        <f>tbl_salesdata[[#This Row],[Ship Date]]-tbl_salesdata[[#This Row],[Order Date]]</f>
        <v>19</v>
      </c>
      <c r="P2021">
        <f>WEEKDAY(tbl_salesdata[[#This Row],[Order Date]],2)</f>
        <v>3</v>
      </c>
      <c r="Q2021" t="str">
        <f>TEXT(tbl_salesdata[[#This Row],[Order Date]],"dddd")</f>
        <v>Wednesday</v>
      </c>
      <c r="R2021" t="str">
        <f>IF(tbl_salesdata[[#This Row],[Weekdaynum]]&gt;5,"Yes","No")</f>
        <v>No</v>
      </c>
    </row>
    <row r="2022" spans="1:18" hidden="1" x14ac:dyDescent="0.35">
      <c r="A2022">
        <v>317006051</v>
      </c>
      <c r="B2022" s="3">
        <v>42855</v>
      </c>
      <c r="C2022" s="3">
        <v>42864</v>
      </c>
      <c r="D2022" t="s">
        <v>176</v>
      </c>
      <c r="E2022" t="s">
        <v>21</v>
      </c>
      <c r="F2022" t="s">
        <v>22</v>
      </c>
      <c r="G2022" t="s">
        <v>18</v>
      </c>
      <c r="H2022" t="s">
        <v>34</v>
      </c>
      <c r="I2022" s="9">
        <v>7990</v>
      </c>
      <c r="J2022" s="9">
        <v>47.45</v>
      </c>
      <c r="K2022" s="9">
        <v>31.79</v>
      </c>
      <c r="L2022" s="9">
        <f>tbl_salesdata[[#This Row],[Units Sold]]*tbl_salesdata[[#This Row],[Unit Cost]]</f>
        <v>254002.1</v>
      </c>
      <c r="M2022" s="9">
        <f>tbl_salesdata[[#This Row],[Units Sold]]*tbl_salesdata[[#This Row],[Unit Price]]</f>
        <v>379125.5</v>
      </c>
      <c r="N2022" s="9">
        <f>tbl_salesdata[[#This Row],[Total Sales]]-tbl_salesdata[[#This Row],[Total Cost]]</f>
        <v>125123.4</v>
      </c>
      <c r="O2022">
        <f>tbl_salesdata[[#This Row],[Ship Date]]-tbl_salesdata[[#This Row],[Order Date]]</f>
        <v>9</v>
      </c>
      <c r="P2022">
        <f>WEEKDAY(tbl_salesdata[[#This Row],[Order Date]],2)</f>
        <v>7</v>
      </c>
      <c r="Q2022" t="str">
        <f>TEXT(tbl_salesdata[[#This Row],[Order Date]],"dddd")</f>
        <v>Sunday</v>
      </c>
      <c r="R2022" t="str">
        <f>IF(tbl_salesdata[[#This Row],[Weekdaynum]]&gt;5,"Yes","No")</f>
        <v>Yes</v>
      </c>
    </row>
    <row r="2023" spans="1:18" hidden="1" x14ac:dyDescent="0.35">
      <c r="A2023">
        <v>574148356</v>
      </c>
      <c r="B2023" s="3">
        <v>44636</v>
      </c>
      <c r="C2023" s="3">
        <v>44640</v>
      </c>
      <c r="D2023" t="s">
        <v>120</v>
      </c>
      <c r="E2023" t="s">
        <v>38</v>
      </c>
      <c r="F2023" t="s">
        <v>17</v>
      </c>
      <c r="G2023" t="s">
        <v>14</v>
      </c>
      <c r="H2023" t="s">
        <v>15</v>
      </c>
      <c r="I2023" s="9">
        <v>2112</v>
      </c>
      <c r="J2023" s="9">
        <v>152.58000000000001</v>
      </c>
      <c r="K2023" s="9">
        <v>97.44</v>
      </c>
      <c r="L2023" s="9">
        <f>tbl_salesdata[[#This Row],[Units Sold]]*tbl_salesdata[[#This Row],[Unit Cost]]</f>
        <v>205793.28</v>
      </c>
      <c r="M2023" s="9">
        <f>tbl_salesdata[[#This Row],[Units Sold]]*tbl_salesdata[[#This Row],[Unit Price]]</f>
        <v>322248.96000000002</v>
      </c>
      <c r="N2023" s="9">
        <f>tbl_salesdata[[#This Row],[Total Sales]]-tbl_salesdata[[#This Row],[Total Cost]]</f>
        <v>116455.68000000002</v>
      </c>
      <c r="O2023">
        <f>tbl_salesdata[[#This Row],[Ship Date]]-tbl_salesdata[[#This Row],[Order Date]]</f>
        <v>4</v>
      </c>
      <c r="P2023">
        <f>WEEKDAY(tbl_salesdata[[#This Row],[Order Date]],2)</f>
        <v>3</v>
      </c>
      <c r="Q2023" t="str">
        <f>TEXT(tbl_salesdata[[#This Row],[Order Date]],"dddd")</f>
        <v>Wednesday</v>
      </c>
      <c r="R2023" t="str">
        <f>IF(tbl_salesdata[[#This Row],[Weekdaynum]]&gt;5,"Yes","No")</f>
        <v>No</v>
      </c>
    </row>
    <row r="2024" spans="1:18" hidden="1" x14ac:dyDescent="0.35">
      <c r="A2024">
        <v>933642041</v>
      </c>
      <c r="B2024" s="3">
        <v>43940</v>
      </c>
      <c r="C2024" s="3">
        <v>43941</v>
      </c>
      <c r="D2024" t="s">
        <v>60</v>
      </c>
      <c r="E2024" t="s">
        <v>21</v>
      </c>
      <c r="F2024" t="s">
        <v>30</v>
      </c>
      <c r="G2024" t="s">
        <v>14</v>
      </c>
      <c r="H2024" t="s">
        <v>34</v>
      </c>
      <c r="I2024" s="9">
        <v>4282</v>
      </c>
      <c r="J2024" s="9">
        <v>81.73</v>
      </c>
      <c r="K2024" s="9">
        <v>56.67</v>
      </c>
      <c r="L2024" s="9">
        <f>tbl_salesdata[[#This Row],[Units Sold]]*tbl_salesdata[[#This Row],[Unit Cost]]</f>
        <v>242660.94</v>
      </c>
      <c r="M2024" s="9">
        <f>tbl_salesdata[[#This Row],[Units Sold]]*tbl_salesdata[[#This Row],[Unit Price]]</f>
        <v>349967.86000000004</v>
      </c>
      <c r="N2024" s="9">
        <f>tbl_salesdata[[#This Row],[Total Sales]]-tbl_salesdata[[#This Row],[Total Cost]]</f>
        <v>107306.92000000004</v>
      </c>
      <c r="O2024">
        <f>tbl_salesdata[[#This Row],[Ship Date]]-tbl_salesdata[[#This Row],[Order Date]]</f>
        <v>1</v>
      </c>
      <c r="P2024">
        <f>WEEKDAY(tbl_salesdata[[#This Row],[Order Date]],2)</f>
        <v>7</v>
      </c>
      <c r="Q2024" t="str">
        <f>TEXT(tbl_salesdata[[#This Row],[Order Date]],"dddd")</f>
        <v>Sunday</v>
      </c>
      <c r="R2024" t="str">
        <f>IF(tbl_salesdata[[#This Row],[Weekdaynum]]&gt;5,"Yes","No")</f>
        <v>Yes</v>
      </c>
    </row>
    <row r="2025" spans="1:18" hidden="1" x14ac:dyDescent="0.35">
      <c r="A2025">
        <v>633035933</v>
      </c>
      <c r="B2025" s="3">
        <v>42704</v>
      </c>
      <c r="C2025" s="3">
        <v>42708</v>
      </c>
      <c r="D2025" t="s">
        <v>119</v>
      </c>
      <c r="E2025" t="s">
        <v>24</v>
      </c>
      <c r="F2025" t="s">
        <v>13</v>
      </c>
      <c r="G2025" t="s">
        <v>14</v>
      </c>
      <c r="H2025" t="s">
        <v>15</v>
      </c>
      <c r="I2025" s="9">
        <v>8255</v>
      </c>
      <c r="J2025" s="9">
        <v>255.28</v>
      </c>
      <c r="K2025" s="9">
        <v>159.41999999999999</v>
      </c>
      <c r="L2025" s="9">
        <f>tbl_salesdata[[#This Row],[Units Sold]]*tbl_salesdata[[#This Row],[Unit Cost]]</f>
        <v>1316012.0999999999</v>
      </c>
      <c r="M2025" s="9">
        <f>tbl_salesdata[[#This Row],[Units Sold]]*tbl_salesdata[[#This Row],[Unit Price]]</f>
        <v>2107336.4</v>
      </c>
      <c r="N2025" s="9">
        <f>tbl_salesdata[[#This Row],[Total Sales]]-tbl_salesdata[[#This Row],[Total Cost]]</f>
        <v>791324.3</v>
      </c>
      <c r="O2025">
        <f>tbl_salesdata[[#This Row],[Ship Date]]-tbl_salesdata[[#This Row],[Order Date]]</f>
        <v>4</v>
      </c>
      <c r="P2025">
        <f>WEEKDAY(tbl_salesdata[[#This Row],[Order Date]],2)</f>
        <v>3</v>
      </c>
      <c r="Q2025" t="str">
        <f>TEXT(tbl_salesdata[[#This Row],[Order Date]],"dddd")</f>
        <v>Wednesday</v>
      </c>
      <c r="R2025" t="str">
        <f>IF(tbl_salesdata[[#This Row],[Weekdaynum]]&gt;5,"Yes","No")</f>
        <v>No</v>
      </c>
    </row>
    <row r="2026" spans="1:18" hidden="1" x14ac:dyDescent="0.35">
      <c r="A2026">
        <v>330191361</v>
      </c>
      <c r="B2026" s="3">
        <v>44871</v>
      </c>
      <c r="C2026" s="3">
        <v>44891</v>
      </c>
      <c r="D2026" t="s">
        <v>73</v>
      </c>
      <c r="E2026" t="s">
        <v>24</v>
      </c>
      <c r="F2026" t="s">
        <v>17</v>
      </c>
      <c r="G2026" t="s">
        <v>14</v>
      </c>
      <c r="H2026" t="s">
        <v>19</v>
      </c>
      <c r="I2026" s="9">
        <v>9816</v>
      </c>
      <c r="J2026" s="9">
        <v>152.58000000000001</v>
      </c>
      <c r="K2026" s="9">
        <v>97.44</v>
      </c>
      <c r="L2026" s="9">
        <f>tbl_salesdata[[#This Row],[Units Sold]]*tbl_salesdata[[#This Row],[Unit Cost]]</f>
        <v>956471.03999999992</v>
      </c>
      <c r="M2026" s="9">
        <f>tbl_salesdata[[#This Row],[Units Sold]]*tbl_salesdata[[#This Row],[Unit Price]]</f>
        <v>1497725.28</v>
      </c>
      <c r="N2026" s="9">
        <f>tbl_salesdata[[#This Row],[Total Sales]]-tbl_salesdata[[#This Row],[Total Cost]]</f>
        <v>541254.24000000011</v>
      </c>
      <c r="O2026">
        <f>tbl_salesdata[[#This Row],[Ship Date]]-tbl_salesdata[[#This Row],[Order Date]]</f>
        <v>20</v>
      </c>
      <c r="P2026">
        <f>WEEKDAY(tbl_salesdata[[#This Row],[Order Date]],2)</f>
        <v>7</v>
      </c>
      <c r="Q2026" t="str">
        <f>TEXT(tbl_salesdata[[#This Row],[Order Date]],"dddd")</f>
        <v>Sunday</v>
      </c>
      <c r="R2026" t="str">
        <f>IF(tbl_salesdata[[#This Row],[Weekdaynum]]&gt;5,"Yes","No")</f>
        <v>Yes</v>
      </c>
    </row>
    <row r="2027" spans="1:18" hidden="1" x14ac:dyDescent="0.35">
      <c r="A2027">
        <v>753282153</v>
      </c>
      <c r="B2027" s="3">
        <v>42383</v>
      </c>
      <c r="C2027" s="3">
        <v>42392</v>
      </c>
      <c r="D2027" t="s">
        <v>73</v>
      </c>
      <c r="E2027" t="s">
        <v>24</v>
      </c>
      <c r="F2027" t="s">
        <v>33</v>
      </c>
      <c r="G2027" t="s">
        <v>14</v>
      </c>
      <c r="H2027" t="s">
        <v>15</v>
      </c>
      <c r="I2027" s="9">
        <v>1784</v>
      </c>
      <c r="J2027" s="9">
        <v>109.28</v>
      </c>
      <c r="K2027" s="9">
        <v>35.840000000000003</v>
      </c>
      <c r="L2027" s="9">
        <f>tbl_salesdata[[#This Row],[Units Sold]]*tbl_salesdata[[#This Row],[Unit Cost]]</f>
        <v>63938.560000000005</v>
      </c>
      <c r="M2027" s="9">
        <f>tbl_salesdata[[#This Row],[Units Sold]]*tbl_salesdata[[#This Row],[Unit Price]]</f>
        <v>194955.51999999999</v>
      </c>
      <c r="N2027" s="9">
        <f>tbl_salesdata[[#This Row],[Total Sales]]-tbl_salesdata[[#This Row],[Total Cost]]</f>
        <v>131016.95999999999</v>
      </c>
      <c r="O2027">
        <f>tbl_salesdata[[#This Row],[Ship Date]]-tbl_salesdata[[#This Row],[Order Date]]</f>
        <v>9</v>
      </c>
      <c r="P2027">
        <f>WEEKDAY(tbl_salesdata[[#This Row],[Order Date]],2)</f>
        <v>4</v>
      </c>
      <c r="Q2027" t="str">
        <f>TEXT(tbl_salesdata[[#This Row],[Order Date]],"dddd")</f>
        <v>Thursday</v>
      </c>
      <c r="R2027" t="str">
        <f>IF(tbl_salesdata[[#This Row],[Weekdaynum]]&gt;5,"Yes","No")</f>
        <v>No</v>
      </c>
    </row>
    <row r="2028" spans="1:18" hidden="1" x14ac:dyDescent="0.35">
      <c r="A2028">
        <v>450794637</v>
      </c>
      <c r="B2028" s="3">
        <v>44579</v>
      </c>
      <c r="C2028" s="3">
        <v>44580</v>
      </c>
      <c r="D2028" t="s">
        <v>202</v>
      </c>
      <c r="E2028" t="s">
        <v>38</v>
      </c>
      <c r="F2028" t="s">
        <v>56</v>
      </c>
      <c r="G2028" t="s">
        <v>18</v>
      </c>
      <c r="H2028" t="s">
        <v>19</v>
      </c>
      <c r="I2028" s="9">
        <v>9006</v>
      </c>
      <c r="J2028" s="9">
        <v>9.33</v>
      </c>
      <c r="K2028" s="9">
        <v>6.92</v>
      </c>
      <c r="L2028" s="9">
        <f>tbl_salesdata[[#This Row],[Units Sold]]*tbl_salesdata[[#This Row],[Unit Cost]]</f>
        <v>62321.52</v>
      </c>
      <c r="M2028" s="9">
        <f>tbl_salesdata[[#This Row],[Units Sold]]*tbl_salesdata[[#This Row],[Unit Price]]</f>
        <v>84025.98</v>
      </c>
      <c r="N2028" s="9">
        <f>tbl_salesdata[[#This Row],[Total Sales]]-tbl_salesdata[[#This Row],[Total Cost]]</f>
        <v>21704.46</v>
      </c>
      <c r="O2028">
        <f>tbl_salesdata[[#This Row],[Ship Date]]-tbl_salesdata[[#This Row],[Order Date]]</f>
        <v>1</v>
      </c>
      <c r="P2028">
        <f>WEEKDAY(tbl_salesdata[[#This Row],[Order Date]],2)</f>
        <v>2</v>
      </c>
      <c r="Q2028" t="str">
        <f>TEXT(tbl_salesdata[[#This Row],[Order Date]],"dddd")</f>
        <v>Tuesday</v>
      </c>
      <c r="R2028" t="str">
        <f>IF(tbl_salesdata[[#This Row],[Weekdaynum]]&gt;5,"Yes","No")</f>
        <v>No</v>
      </c>
    </row>
    <row r="2029" spans="1:18" hidden="1" x14ac:dyDescent="0.35">
      <c r="A2029">
        <v>741527640</v>
      </c>
      <c r="B2029" s="3">
        <v>43525</v>
      </c>
      <c r="C2029" s="3">
        <v>43536</v>
      </c>
      <c r="D2029" t="s">
        <v>70</v>
      </c>
      <c r="E2029" t="s">
        <v>29</v>
      </c>
      <c r="F2029" t="s">
        <v>25</v>
      </c>
      <c r="G2029" t="s">
        <v>18</v>
      </c>
      <c r="H2029" t="s">
        <v>15</v>
      </c>
      <c r="I2029" s="9">
        <v>3362</v>
      </c>
      <c r="J2029" s="9">
        <v>205.7</v>
      </c>
      <c r="K2029" s="9">
        <v>117.11</v>
      </c>
      <c r="L2029" s="9">
        <f>tbl_salesdata[[#This Row],[Units Sold]]*tbl_salesdata[[#This Row],[Unit Cost]]</f>
        <v>393723.82</v>
      </c>
      <c r="M2029" s="9">
        <f>tbl_salesdata[[#This Row],[Units Sold]]*tbl_salesdata[[#This Row],[Unit Price]]</f>
        <v>691563.39999999991</v>
      </c>
      <c r="N2029" s="9">
        <f>tbl_salesdata[[#This Row],[Total Sales]]-tbl_salesdata[[#This Row],[Total Cost]]</f>
        <v>297839.5799999999</v>
      </c>
      <c r="O2029">
        <f>tbl_salesdata[[#This Row],[Ship Date]]-tbl_salesdata[[#This Row],[Order Date]]</f>
        <v>11</v>
      </c>
      <c r="P2029">
        <f>WEEKDAY(tbl_salesdata[[#This Row],[Order Date]],2)</f>
        <v>5</v>
      </c>
      <c r="Q2029" t="str">
        <f>TEXT(tbl_salesdata[[#This Row],[Order Date]],"dddd")</f>
        <v>Friday</v>
      </c>
      <c r="R2029" t="str">
        <f>IF(tbl_salesdata[[#This Row],[Weekdaynum]]&gt;5,"Yes","No")</f>
        <v>No</v>
      </c>
    </row>
    <row r="2030" spans="1:18" hidden="1" x14ac:dyDescent="0.35">
      <c r="A2030">
        <v>764592492</v>
      </c>
      <c r="B2030" s="3">
        <v>42530</v>
      </c>
      <c r="C2030" s="3">
        <v>42546</v>
      </c>
      <c r="D2030" t="s">
        <v>178</v>
      </c>
      <c r="E2030" t="s">
        <v>21</v>
      </c>
      <c r="F2030" t="s">
        <v>40</v>
      </c>
      <c r="G2030" t="s">
        <v>18</v>
      </c>
      <c r="H2030" t="s">
        <v>15</v>
      </c>
      <c r="I2030" s="9">
        <v>8764</v>
      </c>
      <c r="J2030" s="9">
        <v>651.21</v>
      </c>
      <c r="K2030" s="9">
        <v>524.96</v>
      </c>
      <c r="L2030" s="9">
        <f>tbl_salesdata[[#This Row],[Units Sold]]*tbl_salesdata[[#This Row],[Unit Cost]]</f>
        <v>4600749.4400000004</v>
      </c>
      <c r="M2030" s="9">
        <f>tbl_salesdata[[#This Row],[Units Sold]]*tbl_salesdata[[#This Row],[Unit Price]]</f>
        <v>5707204.4400000004</v>
      </c>
      <c r="N2030" s="9">
        <f>tbl_salesdata[[#This Row],[Total Sales]]-tbl_salesdata[[#This Row],[Total Cost]]</f>
        <v>1106455</v>
      </c>
      <c r="O2030">
        <f>tbl_salesdata[[#This Row],[Ship Date]]-tbl_salesdata[[#This Row],[Order Date]]</f>
        <v>16</v>
      </c>
      <c r="P2030">
        <f>WEEKDAY(tbl_salesdata[[#This Row],[Order Date]],2)</f>
        <v>4</v>
      </c>
      <c r="Q2030" t="str">
        <f>TEXT(tbl_salesdata[[#This Row],[Order Date]],"dddd")</f>
        <v>Thursday</v>
      </c>
      <c r="R2030" t="str">
        <f>IF(tbl_salesdata[[#This Row],[Weekdaynum]]&gt;5,"Yes","No")</f>
        <v>No</v>
      </c>
    </row>
    <row r="2031" spans="1:18" hidden="1" x14ac:dyDescent="0.35">
      <c r="A2031">
        <v>629413020</v>
      </c>
      <c r="B2031" s="3">
        <v>42289</v>
      </c>
      <c r="C2031" s="3">
        <v>42292</v>
      </c>
      <c r="D2031" t="s">
        <v>11</v>
      </c>
      <c r="E2031" t="s">
        <v>12</v>
      </c>
      <c r="F2031" t="s">
        <v>33</v>
      </c>
      <c r="G2031" t="s">
        <v>18</v>
      </c>
      <c r="H2031" t="s">
        <v>34</v>
      </c>
      <c r="I2031" s="9">
        <v>6154</v>
      </c>
      <c r="J2031" s="9">
        <v>109.28</v>
      </c>
      <c r="K2031" s="9">
        <v>35.840000000000003</v>
      </c>
      <c r="L2031" s="9">
        <f>tbl_salesdata[[#This Row],[Units Sold]]*tbl_salesdata[[#This Row],[Unit Cost]]</f>
        <v>220559.36000000002</v>
      </c>
      <c r="M2031" s="9">
        <f>tbl_salesdata[[#This Row],[Units Sold]]*tbl_salesdata[[#This Row],[Unit Price]]</f>
        <v>672509.12</v>
      </c>
      <c r="N2031" s="9">
        <f>tbl_salesdata[[#This Row],[Total Sales]]-tbl_salesdata[[#This Row],[Total Cost]]</f>
        <v>451949.76</v>
      </c>
      <c r="O2031">
        <f>tbl_salesdata[[#This Row],[Ship Date]]-tbl_salesdata[[#This Row],[Order Date]]</f>
        <v>3</v>
      </c>
      <c r="P2031">
        <f>WEEKDAY(tbl_salesdata[[#This Row],[Order Date]],2)</f>
        <v>1</v>
      </c>
      <c r="Q2031" t="str">
        <f>TEXT(tbl_salesdata[[#This Row],[Order Date]],"dddd")</f>
        <v>Monday</v>
      </c>
      <c r="R2031" t="str">
        <f>IF(tbl_salesdata[[#This Row],[Weekdaynum]]&gt;5,"Yes","No")</f>
        <v>No</v>
      </c>
    </row>
    <row r="2032" spans="1:18" hidden="1" x14ac:dyDescent="0.35">
      <c r="A2032">
        <v>965725553</v>
      </c>
      <c r="B2032" s="3">
        <v>42270</v>
      </c>
      <c r="C2032" s="3">
        <v>42287</v>
      </c>
      <c r="D2032" t="s">
        <v>31</v>
      </c>
      <c r="E2032" t="s">
        <v>32</v>
      </c>
      <c r="F2032" t="s">
        <v>56</v>
      </c>
      <c r="G2032" t="s">
        <v>18</v>
      </c>
      <c r="H2032" t="s">
        <v>19</v>
      </c>
      <c r="I2032" s="9">
        <v>8506</v>
      </c>
      <c r="J2032" s="9">
        <v>9.33</v>
      </c>
      <c r="K2032" s="9">
        <v>6.92</v>
      </c>
      <c r="L2032" s="9">
        <f>tbl_salesdata[[#This Row],[Units Sold]]*tbl_salesdata[[#This Row],[Unit Cost]]</f>
        <v>58861.52</v>
      </c>
      <c r="M2032" s="9">
        <f>tbl_salesdata[[#This Row],[Units Sold]]*tbl_salesdata[[#This Row],[Unit Price]]</f>
        <v>79360.98</v>
      </c>
      <c r="N2032" s="9">
        <f>tbl_salesdata[[#This Row],[Total Sales]]-tbl_salesdata[[#This Row],[Total Cost]]</f>
        <v>20499.46</v>
      </c>
      <c r="O2032">
        <f>tbl_salesdata[[#This Row],[Ship Date]]-tbl_salesdata[[#This Row],[Order Date]]</f>
        <v>17</v>
      </c>
      <c r="P2032">
        <f>WEEKDAY(tbl_salesdata[[#This Row],[Order Date]],2)</f>
        <v>3</v>
      </c>
      <c r="Q2032" t="str">
        <f>TEXT(tbl_salesdata[[#This Row],[Order Date]],"dddd")</f>
        <v>Wednesday</v>
      </c>
      <c r="R2032" t="str">
        <f>IF(tbl_salesdata[[#This Row],[Weekdaynum]]&gt;5,"Yes","No")</f>
        <v>No</v>
      </c>
    </row>
    <row r="2033" spans="1:18" x14ac:dyDescent="0.35">
      <c r="A2033">
        <v>726223170</v>
      </c>
      <c r="B2033" s="3">
        <v>42182</v>
      </c>
      <c r="C2033" s="3">
        <v>42199</v>
      </c>
      <c r="D2033" t="s">
        <v>71</v>
      </c>
      <c r="E2033" t="s">
        <v>21</v>
      </c>
      <c r="F2033" t="s">
        <v>13</v>
      </c>
      <c r="G2033" t="s">
        <v>18</v>
      </c>
      <c r="H2033" t="s">
        <v>19</v>
      </c>
      <c r="I2033" s="9">
        <v>4429</v>
      </c>
      <c r="J2033" s="9">
        <v>255.28</v>
      </c>
      <c r="K2033" s="9">
        <v>159.41999999999999</v>
      </c>
      <c r="L2033" s="9">
        <f>tbl_salesdata[[#This Row],[Units Sold]]*tbl_salesdata[[#This Row],[Unit Cost]]</f>
        <v>706071.17999999993</v>
      </c>
      <c r="M2033" s="9">
        <f>tbl_salesdata[[#This Row],[Units Sold]]*tbl_salesdata[[#This Row],[Unit Price]]</f>
        <v>1130635.1200000001</v>
      </c>
      <c r="N2033" s="9">
        <f>tbl_salesdata[[#This Row],[Total Sales]]-tbl_salesdata[[#This Row],[Total Cost]]</f>
        <v>424563.94000000018</v>
      </c>
      <c r="O2033">
        <f>tbl_salesdata[[#This Row],[Ship Date]]-tbl_salesdata[[#This Row],[Order Date]]</f>
        <v>17</v>
      </c>
      <c r="P2033">
        <f>WEEKDAY(tbl_salesdata[[#This Row],[Order Date]],2)</f>
        <v>6</v>
      </c>
      <c r="Q2033" t="str">
        <f>TEXT(tbl_salesdata[[#This Row],[Order Date]],"dddd")</f>
        <v>Saturday</v>
      </c>
      <c r="R2033" t="str">
        <f>IF(tbl_salesdata[[#This Row],[Weekdaynum]]&gt;5,"Yes","No")</f>
        <v>Yes</v>
      </c>
    </row>
    <row r="2034" spans="1:18" hidden="1" x14ac:dyDescent="0.35">
      <c r="A2034">
        <v>973334443</v>
      </c>
      <c r="B2034" s="3">
        <v>44806</v>
      </c>
      <c r="C2034" s="3">
        <v>44807</v>
      </c>
      <c r="D2034" t="s">
        <v>128</v>
      </c>
      <c r="E2034" t="s">
        <v>38</v>
      </c>
      <c r="F2034" t="s">
        <v>17</v>
      </c>
      <c r="G2034" t="s">
        <v>18</v>
      </c>
      <c r="H2034" t="s">
        <v>34</v>
      </c>
      <c r="I2034" s="9">
        <v>146</v>
      </c>
      <c r="J2034" s="9">
        <v>152.58000000000001</v>
      </c>
      <c r="K2034" s="9">
        <v>97.44</v>
      </c>
      <c r="L2034" s="9">
        <f>tbl_salesdata[[#This Row],[Units Sold]]*tbl_salesdata[[#This Row],[Unit Cost]]</f>
        <v>14226.24</v>
      </c>
      <c r="M2034" s="9">
        <f>tbl_salesdata[[#This Row],[Units Sold]]*tbl_salesdata[[#This Row],[Unit Price]]</f>
        <v>22276.68</v>
      </c>
      <c r="N2034" s="9">
        <f>tbl_salesdata[[#This Row],[Total Sales]]-tbl_salesdata[[#This Row],[Total Cost]]</f>
        <v>8050.4400000000005</v>
      </c>
      <c r="O2034">
        <f>tbl_salesdata[[#This Row],[Ship Date]]-tbl_salesdata[[#This Row],[Order Date]]</f>
        <v>1</v>
      </c>
      <c r="P2034">
        <f>WEEKDAY(tbl_salesdata[[#This Row],[Order Date]],2)</f>
        <v>5</v>
      </c>
      <c r="Q2034" t="str">
        <f>TEXT(tbl_salesdata[[#This Row],[Order Date]],"dddd")</f>
        <v>Friday</v>
      </c>
      <c r="R2034" t="str">
        <f>IF(tbl_salesdata[[#This Row],[Weekdaynum]]&gt;5,"Yes","No")</f>
        <v>No</v>
      </c>
    </row>
    <row r="2035" spans="1:18" x14ac:dyDescent="0.35">
      <c r="A2035">
        <v>551653850</v>
      </c>
      <c r="B2035" s="3">
        <v>44149</v>
      </c>
      <c r="C2035" s="3">
        <v>44152</v>
      </c>
      <c r="D2035" t="s">
        <v>194</v>
      </c>
      <c r="E2035" t="s">
        <v>32</v>
      </c>
      <c r="F2035" t="s">
        <v>25</v>
      </c>
      <c r="G2035" t="s">
        <v>14</v>
      </c>
      <c r="H2035" t="s">
        <v>19</v>
      </c>
      <c r="I2035" s="9">
        <v>5488</v>
      </c>
      <c r="J2035" s="9">
        <v>205.7</v>
      </c>
      <c r="K2035" s="9">
        <v>117.11</v>
      </c>
      <c r="L2035" s="9">
        <f>tbl_salesdata[[#This Row],[Units Sold]]*tbl_salesdata[[#This Row],[Unit Cost]]</f>
        <v>642699.68000000005</v>
      </c>
      <c r="M2035" s="9">
        <f>tbl_salesdata[[#This Row],[Units Sold]]*tbl_salesdata[[#This Row],[Unit Price]]</f>
        <v>1128881.5999999999</v>
      </c>
      <c r="N2035" s="9">
        <f>tbl_salesdata[[#This Row],[Total Sales]]-tbl_salesdata[[#This Row],[Total Cost]]</f>
        <v>486181.91999999981</v>
      </c>
      <c r="O2035">
        <f>tbl_salesdata[[#This Row],[Ship Date]]-tbl_salesdata[[#This Row],[Order Date]]</f>
        <v>3</v>
      </c>
      <c r="P2035">
        <f>WEEKDAY(tbl_salesdata[[#This Row],[Order Date]],2)</f>
        <v>6</v>
      </c>
      <c r="Q2035" t="str">
        <f>TEXT(tbl_salesdata[[#This Row],[Order Date]],"dddd")</f>
        <v>Saturday</v>
      </c>
      <c r="R2035" t="str">
        <f>IF(tbl_salesdata[[#This Row],[Weekdaynum]]&gt;5,"Yes","No")</f>
        <v>Yes</v>
      </c>
    </row>
    <row r="2036" spans="1:18" hidden="1" x14ac:dyDescent="0.35">
      <c r="A2036">
        <v>931559789</v>
      </c>
      <c r="B2036" s="3">
        <v>43641</v>
      </c>
      <c r="C2036" s="3">
        <v>43646</v>
      </c>
      <c r="D2036" t="s">
        <v>145</v>
      </c>
      <c r="E2036" t="s">
        <v>21</v>
      </c>
      <c r="F2036" t="s">
        <v>33</v>
      </c>
      <c r="G2036" t="s">
        <v>18</v>
      </c>
      <c r="H2036" t="s">
        <v>19</v>
      </c>
      <c r="I2036" s="9">
        <v>8098</v>
      </c>
      <c r="J2036" s="9">
        <v>109.28</v>
      </c>
      <c r="K2036" s="9">
        <v>35.840000000000003</v>
      </c>
      <c r="L2036" s="9">
        <f>tbl_salesdata[[#This Row],[Units Sold]]*tbl_salesdata[[#This Row],[Unit Cost]]</f>
        <v>290232.32000000001</v>
      </c>
      <c r="M2036" s="9">
        <f>tbl_salesdata[[#This Row],[Units Sold]]*tbl_salesdata[[#This Row],[Unit Price]]</f>
        <v>884949.44000000006</v>
      </c>
      <c r="N2036" s="9">
        <f>tbl_salesdata[[#This Row],[Total Sales]]-tbl_salesdata[[#This Row],[Total Cost]]</f>
        <v>594717.12000000011</v>
      </c>
      <c r="O2036">
        <f>tbl_salesdata[[#This Row],[Ship Date]]-tbl_salesdata[[#This Row],[Order Date]]</f>
        <v>5</v>
      </c>
      <c r="P2036">
        <f>WEEKDAY(tbl_salesdata[[#This Row],[Order Date]],2)</f>
        <v>2</v>
      </c>
      <c r="Q2036" t="str">
        <f>TEXT(tbl_salesdata[[#This Row],[Order Date]],"dddd")</f>
        <v>Tuesday</v>
      </c>
      <c r="R2036" t="str">
        <f>IF(tbl_salesdata[[#This Row],[Weekdaynum]]&gt;5,"Yes","No")</f>
        <v>No</v>
      </c>
    </row>
    <row r="2037" spans="1:18" hidden="1" x14ac:dyDescent="0.35">
      <c r="A2037">
        <v>682314765</v>
      </c>
      <c r="B2037" s="3">
        <v>42334</v>
      </c>
      <c r="C2037" s="3">
        <v>42339</v>
      </c>
      <c r="D2037" t="s">
        <v>184</v>
      </c>
      <c r="E2037" t="s">
        <v>21</v>
      </c>
      <c r="F2037" t="s">
        <v>22</v>
      </c>
      <c r="G2037" t="s">
        <v>18</v>
      </c>
      <c r="H2037" t="s">
        <v>26</v>
      </c>
      <c r="I2037" s="9">
        <v>956</v>
      </c>
      <c r="J2037" s="9">
        <v>47.45</v>
      </c>
      <c r="K2037" s="9">
        <v>31.79</v>
      </c>
      <c r="L2037" s="9">
        <f>tbl_salesdata[[#This Row],[Units Sold]]*tbl_salesdata[[#This Row],[Unit Cost]]</f>
        <v>30391.239999999998</v>
      </c>
      <c r="M2037" s="9">
        <f>tbl_salesdata[[#This Row],[Units Sold]]*tbl_salesdata[[#This Row],[Unit Price]]</f>
        <v>45362.200000000004</v>
      </c>
      <c r="N2037" s="9">
        <f>tbl_salesdata[[#This Row],[Total Sales]]-tbl_salesdata[[#This Row],[Total Cost]]</f>
        <v>14970.960000000006</v>
      </c>
      <c r="O2037">
        <f>tbl_salesdata[[#This Row],[Ship Date]]-tbl_salesdata[[#This Row],[Order Date]]</f>
        <v>5</v>
      </c>
      <c r="P2037">
        <f>WEEKDAY(tbl_salesdata[[#This Row],[Order Date]],2)</f>
        <v>4</v>
      </c>
      <c r="Q2037" t="str">
        <f>TEXT(tbl_salesdata[[#This Row],[Order Date]],"dddd")</f>
        <v>Thursday</v>
      </c>
      <c r="R2037" t="str">
        <f>IF(tbl_salesdata[[#This Row],[Weekdaynum]]&gt;5,"Yes","No")</f>
        <v>No</v>
      </c>
    </row>
    <row r="2038" spans="1:18" hidden="1" x14ac:dyDescent="0.35">
      <c r="A2038">
        <v>309542214</v>
      </c>
      <c r="B2038" s="3">
        <v>42207</v>
      </c>
      <c r="C2038" s="3">
        <v>42211</v>
      </c>
      <c r="D2038" t="s">
        <v>59</v>
      </c>
      <c r="E2038" t="s">
        <v>12</v>
      </c>
      <c r="F2038" t="s">
        <v>40</v>
      </c>
      <c r="G2038" t="s">
        <v>18</v>
      </c>
      <c r="H2038" t="s">
        <v>19</v>
      </c>
      <c r="I2038" s="9">
        <v>9275</v>
      </c>
      <c r="J2038" s="9">
        <v>651.21</v>
      </c>
      <c r="K2038" s="9">
        <v>524.96</v>
      </c>
      <c r="L2038" s="9">
        <f>tbl_salesdata[[#This Row],[Units Sold]]*tbl_salesdata[[#This Row],[Unit Cost]]</f>
        <v>4869004</v>
      </c>
      <c r="M2038" s="9">
        <f>tbl_salesdata[[#This Row],[Units Sold]]*tbl_salesdata[[#This Row],[Unit Price]]</f>
        <v>6039972.75</v>
      </c>
      <c r="N2038" s="9">
        <f>tbl_salesdata[[#This Row],[Total Sales]]-tbl_salesdata[[#This Row],[Total Cost]]</f>
        <v>1170968.75</v>
      </c>
      <c r="O2038">
        <f>tbl_salesdata[[#This Row],[Ship Date]]-tbl_salesdata[[#This Row],[Order Date]]</f>
        <v>4</v>
      </c>
      <c r="P2038">
        <f>WEEKDAY(tbl_salesdata[[#This Row],[Order Date]],2)</f>
        <v>3</v>
      </c>
      <c r="Q2038" t="str">
        <f>TEXT(tbl_salesdata[[#This Row],[Order Date]],"dddd")</f>
        <v>Wednesday</v>
      </c>
      <c r="R2038" t="str">
        <f>IF(tbl_salesdata[[#This Row],[Weekdaynum]]&gt;5,"Yes","No")</f>
        <v>No</v>
      </c>
    </row>
    <row r="2039" spans="1:18" hidden="1" x14ac:dyDescent="0.35">
      <c r="A2039">
        <v>485165965</v>
      </c>
      <c r="B2039" s="3">
        <v>42685</v>
      </c>
      <c r="C2039" s="3">
        <v>42696</v>
      </c>
      <c r="D2039" t="s">
        <v>168</v>
      </c>
      <c r="E2039" t="s">
        <v>21</v>
      </c>
      <c r="F2039" t="s">
        <v>17</v>
      </c>
      <c r="G2039" t="s">
        <v>14</v>
      </c>
      <c r="H2039" t="s">
        <v>19</v>
      </c>
      <c r="I2039" s="9">
        <v>245</v>
      </c>
      <c r="J2039" s="9">
        <v>152.58000000000001</v>
      </c>
      <c r="K2039" s="9">
        <v>97.44</v>
      </c>
      <c r="L2039" s="9">
        <f>tbl_salesdata[[#This Row],[Units Sold]]*tbl_salesdata[[#This Row],[Unit Cost]]</f>
        <v>23872.799999999999</v>
      </c>
      <c r="M2039" s="9">
        <f>tbl_salesdata[[#This Row],[Units Sold]]*tbl_salesdata[[#This Row],[Unit Price]]</f>
        <v>37382.100000000006</v>
      </c>
      <c r="N2039" s="9">
        <f>tbl_salesdata[[#This Row],[Total Sales]]-tbl_salesdata[[#This Row],[Total Cost]]</f>
        <v>13509.300000000007</v>
      </c>
      <c r="O2039">
        <f>tbl_salesdata[[#This Row],[Ship Date]]-tbl_salesdata[[#This Row],[Order Date]]</f>
        <v>11</v>
      </c>
      <c r="P2039">
        <f>WEEKDAY(tbl_salesdata[[#This Row],[Order Date]],2)</f>
        <v>5</v>
      </c>
      <c r="Q2039" t="str">
        <f>TEXT(tbl_salesdata[[#This Row],[Order Date]],"dddd")</f>
        <v>Friday</v>
      </c>
      <c r="R2039" t="str">
        <f>IF(tbl_salesdata[[#This Row],[Weekdaynum]]&gt;5,"Yes","No")</f>
        <v>No</v>
      </c>
    </row>
    <row r="2040" spans="1:18" hidden="1" x14ac:dyDescent="0.35">
      <c r="A2040">
        <v>601422345</v>
      </c>
      <c r="B2040" s="3">
        <v>44624</v>
      </c>
      <c r="C2040" s="3">
        <v>44644</v>
      </c>
      <c r="D2040" t="s">
        <v>91</v>
      </c>
      <c r="E2040" t="s">
        <v>21</v>
      </c>
      <c r="F2040" t="s">
        <v>22</v>
      </c>
      <c r="G2040" t="s">
        <v>14</v>
      </c>
      <c r="H2040" t="s">
        <v>19</v>
      </c>
      <c r="I2040" s="9">
        <v>3092</v>
      </c>
      <c r="J2040" s="9">
        <v>47.45</v>
      </c>
      <c r="K2040" s="9">
        <v>31.79</v>
      </c>
      <c r="L2040" s="9">
        <f>tbl_salesdata[[#This Row],[Units Sold]]*tbl_salesdata[[#This Row],[Unit Cost]]</f>
        <v>98294.68</v>
      </c>
      <c r="M2040" s="9">
        <f>tbl_salesdata[[#This Row],[Units Sold]]*tbl_salesdata[[#This Row],[Unit Price]]</f>
        <v>146715.40000000002</v>
      </c>
      <c r="N2040" s="9">
        <f>tbl_salesdata[[#This Row],[Total Sales]]-tbl_salesdata[[#This Row],[Total Cost]]</f>
        <v>48420.72000000003</v>
      </c>
      <c r="O2040">
        <f>tbl_salesdata[[#This Row],[Ship Date]]-tbl_salesdata[[#This Row],[Order Date]]</f>
        <v>20</v>
      </c>
      <c r="P2040">
        <f>WEEKDAY(tbl_salesdata[[#This Row],[Order Date]],2)</f>
        <v>5</v>
      </c>
      <c r="Q2040" t="str">
        <f>TEXT(tbl_salesdata[[#This Row],[Order Date]],"dddd")</f>
        <v>Friday</v>
      </c>
      <c r="R2040" t="str">
        <f>IF(tbl_salesdata[[#This Row],[Weekdaynum]]&gt;5,"Yes","No")</f>
        <v>No</v>
      </c>
    </row>
    <row r="2041" spans="1:18" hidden="1" x14ac:dyDescent="0.35">
      <c r="A2041">
        <v>120860183</v>
      </c>
      <c r="B2041" s="3">
        <v>43611</v>
      </c>
      <c r="C2041" s="3">
        <v>43619</v>
      </c>
      <c r="D2041" t="s">
        <v>96</v>
      </c>
      <c r="E2041" t="s">
        <v>29</v>
      </c>
      <c r="F2041" t="s">
        <v>56</v>
      </c>
      <c r="G2041" t="s">
        <v>14</v>
      </c>
      <c r="H2041" t="s">
        <v>26</v>
      </c>
      <c r="I2041" s="9">
        <v>4069</v>
      </c>
      <c r="J2041" s="9">
        <v>9.33</v>
      </c>
      <c r="K2041" s="9">
        <v>6.92</v>
      </c>
      <c r="L2041" s="9">
        <f>tbl_salesdata[[#This Row],[Units Sold]]*tbl_salesdata[[#This Row],[Unit Cost]]</f>
        <v>28157.48</v>
      </c>
      <c r="M2041" s="9">
        <f>tbl_salesdata[[#This Row],[Units Sold]]*tbl_salesdata[[#This Row],[Unit Price]]</f>
        <v>37963.769999999997</v>
      </c>
      <c r="N2041" s="9">
        <f>tbl_salesdata[[#This Row],[Total Sales]]-tbl_salesdata[[#This Row],[Total Cost]]</f>
        <v>9806.2899999999972</v>
      </c>
      <c r="O2041">
        <f>tbl_salesdata[[#This Row],[Ship Date]]-tbl_salesdata[[#This Row],[Order Date]]</f>
        <v>8</v>
      </c>
      <c r="P2041">
        <f>WEEKDAY(tbl_salesdata[[#This Row],[Order Date]],2)</f>
        <v>7</v>
      </c>
      <c r="Q2041" t="str">
        <f>TEXT(tbl_salesdata[[#This Row],[Order Date]],"dddd")</f>
        <v>Sunday</v>
      </c>
      <c r="R2041" t="str">
        <f>IF(tbl_salesdata[[#This Row],[Weekdaynum]]&gt;5,"Yes","No")</f>
        <v>Yes</v>
      </c>
    </row>
    <row r="2042" spans="1:18" hidden="1" x14ac:dyDescent="0.35">
      <c r="A2042">
        <v>826340806</v>
      </c>
      <c r="B2042" s="3">
        <v>42090</v>
      </c>
      <c r="C2042" s="3">
        <v>42107</v>
      </c>
      <c r="D2042" t="s">
        <v>64</v>
      </c>
      <c r="E2042" t="s">
        <v>29</v>
      </c>
      <c r="F2042" t="s">
        <v>56</v>
      </c>
      <c r="G2042" t="s">
        <v>18</v>
      </c>
      <c r="H2042" t="s">
        <v>19</v>
      </c>
      <c r="I2042" s="9">
        <v>1462</v>
      </c>
      <c r="J2042" s="9">
        <v>9.33</v>
      </c>
      <c r="K2042" s="9">
        <v>6.92</v>
      </c>
      <c r="L2042" s="9">
        <f>tbl_salesdata[[#This Row],[Units Sold]]*tbl_salesdata[[#This Row],[Unit Cost]]</f>
        <v>10117.039999999999</v>
      </c>
      <c r="M2042" s="9">
        <f>tbl_salesdata[[#This Row],[Units Sold]]*tbl_salesdata[[#This Row],[Unit Price]]</f>
        <v>13640.460000000001</v>
      </c>
      <c r="N2042" s="9">
        <f>tbl_salesdata[[#This Row],[Total Sales]]-tbl_salesdata[[#This Row],[Total Cost]]</f>
        <v>3523.4200000000019</v>
      </c>
      <c r="O2042">
        <f>tbl_salesdata[[#This Row],[Ship Date]]-tbl_salesdata[[#This Row],[Order Date]]</f>
        <v>17</v>
      </c>
      <c r="P2042">
        <f>WEEKDAY(tbl_salesdata[[#This Row],[Order Date]],2)</f>
        <v>5</v>
      </c>
      <c r="Q2042" t="str">
        <f>TEXT(tbl_salesdata[[#This Row],[Order Date]],"dddd")</f>
        <v>Friday</v>
      </c>
      <c r="R2042" t="str">
        <f>IF(tbl_salesdata[[#This Row],[Weekdaynum]]&gt;5,"Yes","No")</f>
        <v>No</v>
      </c>
    </row>
    <row r="2043" spans="1:18" hidden="1" x14ac:dyDescent="0.35">
      <c r="A2043">
        <v>971038043</v>
      </c>
      <c r="B2043" s="3">
        <v>42657</v>
      </c>
      <c r="C2043" s="3">
        <v>42659</v>
      </c>
      <c r="D2043" t="s">
        <v>197</v>
      </c>
      <c r="E2043" t="s">
        <v>38</v>
      </c>
      <c r="F2043" t="s">
        <v>40</v>
      </c>
      <c r="G2043" t="s">
        <v>14</v>
      </c>
      <c r="H2043" t="s">
        <v>26</v>
      </c>
      <c r="I2043" s="9">
        <v>590</v>
      </c>
      <c r="J2043" s="9">
        <v>651.21</v>
      </c>
      <c r="K2043" s="9">
        <v>524.96</v>
      </c>
      <c r="L2043" s="9">
        <f>tbl_salesdata[[#This Row],[Units Sold]]*tbl_salesdata[[#This Row],[Unit Cost]]</f>
        <v>309726.40000000002</v>
      </c>
      <c r="M2043" s="9">
        <f>tbl_salesdata[[#This Row],[Units Sold]]*tbl_salesdata[[#This Row],[Unit Price]]</f>
        <v>384213.9</v>
      </c>
      <c r="N2043" s="9">
        <f>tbl_salesdata[[#This Row],[Total Sales]]-tbl_salesdata[[#This Row],[Total Cost]]</f>
        <v>74487.5</v>
      </c>
      <c r="O2043">
        <f>tbl_salesdata[[#This Row],[Ship Date]]-tbl_salesdata[[#This Row],[Order Date]]</f>
        <v>2</v>
      </c>
      <c r="P2043">
        <f>WEEKDAY(tbl_salesdata[[#This Row],[Order Date]],2)</f>
        <v>5</v>
      </c>
      <c r="Q2043" t="str">
        <f>TEXT(tbl_salesdata[[#This Row],[Order Date]],"dddd")</f>
        <v>Friday</v>
      </c>
      <c r="R2043" t="str">
        <f>IF(tbl_salesdata[[#This Row],[Weekdaynum]]&gt;5,"Yes","No")</f>
        <v>No</v>
      </c>
    </row>
    <row r="2044" spans="1:18" hidden="1" x14ac:dyDescent="0.35">
      <c r="A2044">
        <v>228438222</v>
      </c>
      <c r="B2044" s="3">
        <v>44073</v>
      </c>
      <c r="C2044" s="3">
        <v>44089</v>
      </c>
      <c r="D2044" t="s">
        <v>59</v>
      </c>
      <c r="E2044" t="s">
        <v>12</v>
      </c>
      <c r="F2044" t="s">
        <v>13</v>
      </c>
      <c r="G2044" t="s">
        <v>18</v>
      </c>
      <c r="H2044" t="s">
        <v>34</v>
      </c>
      <c r="I2044" s="9">
        <v>8801</v>
      </c>
      <c r="J2044" s="9">
        <v>255.28</v>
      </c>
      <c r="K2044" s="9">
        <v>159.41999999999999</v>
      </c>
      <c r="L2044" s="9">
        <f>tbl_salesdata[[#This Row],[Units Sold]]*tbl_salesdata[[#This Row],[Unit Cost]]</f>
        <v>1403055.42</v>
      </c>
      <c r="M2044" s="9">
        <f>tbl_salesdata[[#This Row],[Units Sold]]*tbl_salesdata[[#This Row],[Unit Price]]</f>
        <v>2246719.2799999998</v>
      </c>
      <c r="N2044" s="9">
        <f>tbl_salesdata[[#This Row],[Total Sales]]-tbl_salesdata[[#This Row],[Total Cost]]</f>
        <v>843663.85999999987</v>
      </c>
      <c r="O2044">
        <f>tbl_salesdata[[#This Row],[Ship Date]]-tbl_salesdata[[#This Row],[Order Date]]</f>
        <v>16</v>
      </c>
      <c r="P2044">
        <f>WEEKDAY(tbl_salesdata[[#This Row],[Order Date]],2)</f>
        <v>7</v>
      </c>
      <c r="Q2044" t="str">
        <f>TEXT(tbl_salesdata[[#This Row],[Order Date]],"dddd")</f>
        <v>Sunday</v>
      </c>
      <c r="R2044" t="str">
        <f>IF(tbl_salesdata[[#This Row],[Weekdaynum]]&gt;5,"Yes","No")</f>
        <v>Yes</v>
      </c>
    </row>
    <row r="2045" spans="1:18" hidden="1" x14ac:dyDescent="0.35">
      <c r="A2045">
        <v>142340171</v>
      </c>
      <c r="B2045" s="3">
        <v>42906</v>
      </c>
      <c r="C2045" s="3">
        <v>42922</v>
      </c>
      <c r="D2045" t="s">
        <v>63</v>
      </c>
      <c r="E2045" t="s">
        <v>32</v>
      </c>
      <c r="F2045" t="s">
        <v>40</v>
      </c>
      <c r="G2045" t="s">
        <v>18</v>
      </c>
      <c r="H2045" t="s">
        <v>26</v>
      </c>
      <c r="I2045" s="9">
        <v>475</v>
      </c>
      <c r="J2045" s="9">
        <v>651.21</v>
      </c>
      <c r="K2045" s="9">
        <v>524.96</v>
      </c>
      <c r="L2045" s="9">
        <f>tbl_salesdata[[#This Row],[Units Sold]]*tbl_salesdata[[#This Row],[Unit Cost]]</f>
        <v>249356.00000000003</v>
      </c>
      <c r="M2045" s="9">
        <f>tbl_salesdata[[#This Row],[Units Sold]]*tbl_salesdata[[#This Row],[Unit Price]]</f>
        <v>309324.75</v>
      </c>
      <c r="N2045" s="9">
        <f>tbl_salesdata[[#This Row],[Total Sales]]-tbl_salesdata[[#This Row],[Total Cost]]</f>
        <v>59968.749999999971</v>
      </c>
      <c r="O2045">
        <f>tbl_salesdata[[#This Row],[Ship Date]]-tbl_salesdata[[#This Row],[Order Date]]</f>
        <v>16</v>
      </c>
      <c r="P2045">
        <f>WEEKDAY(tbl_salesdata[[#This Row],[Order Date]],2)</f>
        <v>2</v>
      </c>
      <c r="Q2045" t="str">
        <f>TEXT(tbl_salesdata[[#This Row],[Order Date]],"dddd")</f>
        <v>Tuesday</v>
      </c>
      <c r="R2045" t="str">
        <f>IF(tbl_salesdata[[#This Row],[Weekdaynum]]&gt;5,"Yes","No")</f>
        <v>No</v>
      </c>
    </row>
    <row r="2046" spans="1:18" hidden="1" x14ac:dyDescent="0.35">
      <c r="A2046">
        <v>976855218</v>
      </c>
      <c r="B2046" s="3">
        <v>42579</v>
      </c>
      <c r="C2046" s="3">
        <v>42595</v>
      </c>
      <c r="D2046" t="s">
        <v>46</v>
      </c>
      <c r="E2046" t="s">
        <v>29</v>
      </c>
      <c r="F2046" t="s">
        <v>76</v>
      </c>
      <c r="G2046" t="s">
        <v>18</v>
      </c>
      <c r="H2046" t="s">
        <v>19</v>
      </c>
      <c r="I2046" s="9">
        <v>2022</v>
      </c>
      <c r="J2046" s="9">
        <v>668.27</v>
      </c>
      <c r="K2046" s="9">
        <v>502.54</v>
      </c>
      <c r="L2046" s="9">
        <f>tbl_salesdata[[#This Row],[Units Sold]]*tbl_salesdata[[#This Row],[Unit Cost]]</f>
        <v>1016135.88</v>
      </c>
      <c r="M2046" s="9">
        <f>tbl_salesdata[[#This Row],[Units Sold]]*tbl_salesdata[[#This Row],[Unit Price]]</f>
        <v>1351241.94</v>
      </c>
      <c r="N2046" s="9">
        <f>tbl_salesdata[[#This Row],[Total Sales]]-tbl_salesdata[[#This Row],[Total Cost]]</f>
        <v>335106.05999999994</v>
      </c>
      <c r="O2046">
        <f>tbl_salesdata[[#This Row],[Ship Date]]-tbl_salesdata[[#This Row],[Order Date]]</f>
        <v>16</v>
      </c>
      <c r="P2046">
        <f>WEEKDAY(tbl_salesdata[[#This Row],[Order Date]],2)</f>
        <v>4</v>
      </c>
      <c r="Q2046" t="str">
        <f>TEXT(tbl_salesdata[[#This Row],[Order Date]],"dddd")</f>
        <v>Thursday</v>
      </c>
      <c r="R2046" t="str">
        <f>IF(tbl_salesdata[[#This Row],[Weekdaynum]]&gt;5,"Yes","No")</f>
        <v>No</v>
      </c>
    </row>
    <row r="2047" spans="1:18" x14ac:dyDescent="0.35">
      <c r="A2047">
        <v>274756753</v>
      </c>
      <c r="B2047" s="3">
        <v>43344</v>
      </c>
      <c r="C2047" s="3">
        <v>43355</v>
      </c>
      <c r="D2047" t="s">
        <v>140</v>
      </c>
      <c r="E2047" t="s">
        <v>24</v>
      </c>
      <c r="F2047" t="s">
        <v>25</v>
      </c>
      <c r="G2047" t="s">
        <v>14</v>
      </c>
      <c r="H2047" t="s">
        <v>34</v>
      </c>
      <c r="I2047" s="9">
        <v>5484</v>
      </c>
      <c r="J2047" s="9">
        <v>205.7</v>
      </c>
      <c r="K2047" s="9">
        <v>117.11</v>
      </c>
      <c r="L2047" s="9">
        <f>tbl_salesdata[[#This Row],[Units Sold]]*tbl_salesdata[[#This Row],[Unit Cost]]</f>
        <v>642231.24</v>
      </c>
      <c r="M2047" s="9">
        <f>tbl_salesdata[[#This Row],[Units Sold]]*tbl_salesdata[[#This Row],[Unit Price]]</f>
        <v>1128058.8</v>
      </c>
      <c r="N2047" s="9">
        <f>tbl_salesdata[[#This Row],[Total Sales]]-tbl_salesdata[[#This Row],[Total Cost]]</f>
        <v>485827.56000000006</v>
      </c>
      <c r="O2047">
        <f>tbl_salesdata[[#This Row],[Ship Date]]-tbl_salesdata[[#This Row],[Order Date]]</f>
        <v>11</v>
      </c>
      <c r="P2047">
        <f>WEEKDAY(tbl_salesdata[[#This Row],[Order Date]],2)</f>
        <v>6</v>
      </c>
      <c r="Q2047" t="str">
        <f>TEXT(tbl_salesdata[[#This Row],[Order Date]],"dddd")</f>
        <v>Saturday</v>
      </c>
      <c r="R2047" t="str">
        <f>IF(tbl_salesdata[[#This Row],[Weekdaynum]]&gt;5,"Yes","No")</f>
        <v>Yes</v>
      </c>
    </row>
    <row r="2048" spans="1:18" hidden="1" x14ac:dyDescent="0.35">
      <c r="A2048">
        <v>965732419</v>
      </c>
      <c r="B2048" s="3">
        <v>44076</v>
      </c>
      <c r="C2048" s="3">
        <v>44079</v>
      </c>
      <c r="D2048" t="s">
        <v>93</v>
      </c>
      <c r="E2048" t="s">
        <v>29</v>
      </c>
      <c r="F2048" t="s">
        <v>56</v>
      </c>
      <c r="G2048" t="s">
        <v>18</v>
      </c>
      <c r="H2048" t="s">
        <v>26</v>
      </c>
      <c r="I2048" s="9">
        <v>538</v>
      </c>
      <c r="J2048" s="9">
        <v>9.33</v>
      </c>
      <c r="K2048" s="9">
        <v>6.92</v>
      </c>
      <c r="L2048" s="9">
        <f>tbl_salesdata[[#This Row],[Units Sold]]*tbl_salesdata[[#This Row],[Unit Cost]]</f>
        <v>3722.96</v>
      </c>
      <c r="M2048" s="9">
        <f>tbl_salesdata[[#This Row],[Units Sold]]*tbl_salesdata[[#This Row],[Unit Price]]</f>
        <v>5019.54</v>
      </c>
      <c r="N2048" s="9">
        <f>tbl_salesdata[[#This Row],[Total Sales]]-tbl_salesdata[[#This Row],[Total Cost]]</f>
        <v>1296.58</v>
      </c>
      <c r="O2048">
        <f>tbl_salesdata[[#This Row],[Ship Date]]-tbl_salesdata[[#This Row],[Order Date]]</f>
        <v>3</v>
      </c>
      <c r="P2048">
        <f>WEEKDAY(tbl_salesdata[[#This Row],[Order Date]],2)</f>
        <v>3</v>
      </c>
      <c r="Q2048" t="str">
        <f>TEXT(tbl_salesdata[[#This Row],[Order Date]],"dddd")</f>
        <v>Wednesday</v>
      </c>
      <c r="R2048" t="str">
        <f>IF(tbl_salesdata[[#This Row],[Weekdaynum]]&gt;5,"Yes","No")</f>
        <v>No</v>
      </c>
    </row>
    <row r="2049" spans="1:18" hidden="1" x14ac:dyDescent="0.35">
      <c r="A2049">
        <v>999879729</v>
      </c>
      <c r="B2049" s="3">
        <v>43921</v>
      </c>
      <c r="C2049" s="3">
        <v>43939</v>
      </c>
      <c r="D2049" t="s">
        <v>156</v>
      </c>
      <c r="E2049" t="s">
        <v>21</v>
      </c>
      <c r="F2049" t="s">
        <v>76</v>
      </c>
      <c r="G2049" t="s">
        <v>18</v>
      </c>
      <c r="H2049" t="s">
        <v>15</v>
      </c>
      <c r="I2049" s="9">
        <v>5486</v>
      </c>
      <c r="J2049" s="9">
        <v>668.27</v>
      </c>
      <c r="K2049" s="9">
        <v>502.54</v>
      </c>
      <c r="L2049" s="9">
        <f>tbl_salesdata[[#This Row],[Units Sold]]*tbl_salesdata[[#This Row],[Unit Cost]]</f>
        <v>2756934.44</v>
      </c>
      <c r="M2049" s="9">
        <f>tbl_salesdata[[#This Row],[Units Sold]]*tbl_salesdata[[#This Row],[Unit Price]]</f>
        <v>3666129.2199999997</v>
      </c>
      <c r="N2049" s="9">
        <f>tbl_salesdata[[#This Row],[Total Sales]]-tbl_salesdata[[#This Row],[Total Cost]]</f>
        <v>909194.7799999998</v>
      </c>
      <c r="O2049">
        <f>tbl_salesdata[[#This Row],[Ship Date]]-tbl_salesdata[[#This Row],[Order Date]]</f>
        <v>18</v>
      </c>
      <c r="P2049">
        <f>WEEKDAY(tbl_salesdata[[#This Row],[Order Date]],2)</f>
        <v>2</v>
      </c>
      <c r="Q2049" t="str">
        <f>TEXT(tbl_salesdata[[#This Row],[Order Date]],"dddd")</f>
        <v>Tuesday</v>
      </c>
      <c r="R2049" t="str">
        <f>IF(tbl_salesdata[[#This Row],[Weekdaynum]]&gt;5,"Yes","No")</f>
        <v>No</v>
      </c>
    </row>
    <row r="2050" spans="1:18" hidden="1" x14ac:dyDescent="0.35">
      <c r="A2050">
        <v>114210450</v>
      </c>
      <c r="B2050" s="3">
        <v>44301</v>
      </c>
      <c r="C2050" s="3">
        <v>44312</v>
      </c>
      <c r="D2050" t="s">
        <v>132</v>
      </c>
      <c r="E2050" t="s">
        <v>38</v>
      </c>
      <c r="F2050" t="s">
        <v>17</v>
      </c>
      <c r="G2050" t="s">
        <v>14</v>
      </c>
      <c r="H2050" t="s">
        <v>15</v>
      </c>
      <c r="I2050" s="9">
        <v>6265</v>
      </c>
      <c r="J2050" s="9">
        <v>152.58000000000001</v>
      </c>
      <c r="K2050" s="9">
        <v>97.44</v>
      </c>
      <c r="L2050" s="9">
        <f>tbl_salesdata[[#This Row],[Units Sold]]*tbl_salesdata[[#This Row],[Unit Cost]]</f>
        <v>610461.6</v>
      </c>
      <c r="M2050" s="9">
        <f>tbl_salesdata[[#This Row],[Units Sold]]*tbl_salesdata[[#This Row],[Unit Price]]</f>
        <v>955913.70000000007</v>
      </c>
      <c r="N2050" s="9">
        <f>tbl_salesdata[[#This Row],[Total Sales]]-tbl_salesdata[[#This Row],[Total Cost]]</f>
        <v>345452.10000000009</v>
      </c>
      <c r="O2050">
        <f>tbl_salesdata[[#This Row],[Ship Date]]-tbl_salesdata[[#This Row],[Order Date]]</f>
        <v>11</v>
      </c>
      <c r="P2050">
        <f>WEEKDAY(tbl_salesdata[[#This Row],[Order Date]],2)</f>
        <v>4</v>
      </c>
      <c r="Q2050" t="str">
        <f>TEXT(tbl_salesdata[[#This Row],[Order Date]],"dddd")</f>
        <v>Thursday</v>
      </c>
      <c r="R2050" t="str">
        <f>IF(tbl_salesdata[[#This Row],[Weekdaynum]]&gt;5,"Yes","No")</f>
        <v>No</v>
      </c>
    </row>
    <row r="2051" spans="1:18" x14ac:dyDescent="0.35">
      <c r="A2051">
        <v>768676316</v>
      </c>
      <c r="B2051" s="3">
        <v>43106</v>
      </c>
      <c r="C2051" s="3">
        <v>43116</v>
      </c>
      <c r="D2051" t="s">
        <v>145</v>
      </c>
      <c r="E2051" t="s">
        <v>21</v>
      </c>
      <c r="F2051" t="s">
        <v>68</v>
      </c>
      <c r="G2051" t="s">
        <v>18</v>
      </c>
      <c r="H2051" t="s">
        <v>26</v>
      </c>
      <c r="I2051" s="9">
        <v>7259</v>
      </c>
      <c r="J2051" s="9">
        <v>154.06</v>
      </c>
      <c r="K2051" s="9">
        <v>90.93</v>
      </c>
      <c r="L2051" s="9">
        <f>tbl_salesdata[[#This Row],[Units Sold]]*tbl_salesdata[[#This Row],[Unit Cost]]</f>
        <v>660060.87</v>
      </c>
      <c r="M2051" s="9">
        <f>tbl_salesdata[[#This Row],[Units Sold]]*tbl_salesdata[[#This Row],[Unit Price]]</f>
        <v>1118321.54</v>
      </c>
      <c r="N2051" s="9">
        <f>tbl_salesdata[[#This Row],[Total Sales]]-tbl_salesdata[[#This Row],[Total Cost]]</f>
        <v>458260.67000000004</v>
      </c>
      <c r="O2051">
        <f>tbl_salesdata[[#This Row],[Ship Date]]-tbl_salesdata[[#This Row],[Order Date]]</f>
        <v>10</v>
      </c>
      <c r="P2051">
        <f>WEEKDAY(tbl_salesdata[[#This Row],[Order Date]],2)</f>
        <v>6</v>
      </c>
      <c r="Q2051" t="str">
        <f>TEXT(tbl_salesdata[[#This Row],[Order Date]],"dddd")</f>
        <v>Saturday</v>
      </c>
      <c r="R2051" t="str">
        <f>IF(tbl_salesdata[[#This Row],[Weekdaynum]]&gt;5,"Yes","No")</f>
        <v>Yes</v>
      </c>
    </row>
    <row r="2052" spans="1:18" hidden="1" x14ac:dyDescent="0.35">
      <c r="A2052">
        <v>366429936</v>
      </c>
      <c r="B2052" s="3">
        <v>42757</v>
      </c>
      <c r="C2052" s="3">
        <v>42762</v>
      </c>
      <c r="D2052" t="s">
        <v>44</v>
      </c>
      <c r="E2052" t="s">
        <v>12</v>
      </c>
      <c r="F2052" t="s">
        <v>22</v>
      </c>
      <c r="G2052" t="s">
        <v>14</v>
      </c>
      <c r="H2052" t="s">
        <v>15</v>
      </c>
      <c r="I2052" s="9">
        <v>3616</v>
      </c>
      <c r="J2052" s="9">
        <v>47.45</v>
      </c>
      <c r="K2052" s="9">
        <v>31.79</v>
      </c>
      <c r="L2052" s="9">
        <f>tbl_salesdata[[#This Row],[Units Sold]]*tbl_salesdata[[#This Row],[Unit Cost]]</f>
        <v>114952.64</v>
      </c>
      <c r="M2052" s="9">
        <f>tbl_salesdata[[#This Row],[Units Sold]]*tbl_salesdata[[#This Row],[Unit Price]]</f>
        <v>171579.2</v>
      </c>
      <c r="N2052" s="9">
        <f>tbl_salesdata[[#This Row],[Total Sales]]-tbl_salesdata[[#This Row],[Total Cost]]</f>
        <v>56626.560000000012</v>
      </c>
      <c r="O2052">
        <f>tbl_salesdata[[#This Row],[Ship Date]]-tbl_salesdata[[#This Row],[Order Date]]</f>
        <v>5</v>
      </c>
      <c r="P2052">
        <f>WEEKDAY(tbl_salesdata[[#This Row],[Order Date]],2)</f>
        <v>7</v>
      </c>
      <c r="Q2052" t="str">
        <f>TEXT(tbl_salesdata[[#This Row],[Order Date]],"dddd")</f>
        <v>Sunday</v>
      </c>
      <c r="R2052" t="str">
        <f>IF(tbl_salesdata[[#This Row],[Weekdaynum]]&gt;5,"Yes","No")</f>
        <v>Yes</v>
      </c>
    </row>
    <row r="2053" spans="1:18" hidden="1" x14ac:dyDescent="0.35">
      <c r="A2053">
        <v>246603858</v>
      </c>
      <c r="B2053" s="3">
        <v>43895</v>
      </c>
      <c r="C2053" s="3">
        <v>43896</v>
      </c>
      <c r="D2053" t="s">
        <v>102</v>
      </c>
      <c r="E2053" t="s">
        <v>21</v>
      </c>
      <c r="F2053" t="s">
        <v>42</v>
      </c>
      <c r="G2053" t="s">
        <v>18</v>
      </c>
      <c r="H2053" t="s">
        <v>34</v>
      </c>
      <c r="I2053" s="9">
        <v>4417</v>
      </c>
      <c r="J2053" s="9">
        <v>437.2</v>
      </c>
      <c r="K2053" s="9">
        <v>263.33</v>
      </c>
      <c r="L2053" s="9">
        <f>tbl_salesdata[[#This Row],[Units Sold]]*tbl_salesdata[[#This Row],[Unit Cost]]</f>
        <v>1163128.6099999999</v>
      </c>
      <c r="M2053" s="9">
        <f>tbl_salesdata[[#This Row],[Units Sold]]*tbl_salesdata[[#This Row],[Unit Price]]</f>
        <v>1931112.4</v>
      </c>
      <c r="N2053" s="9">
        <f>tbl_salesdata[[#This Row],[Total Sales]]-tbl_salesdata[[#This Row],[Total Cost]]</f>
        <v>767983.79</v>
      </c>
      <c r="O2053">
        <f>tbl_salesdata[[#This Row],[Ship Date]]-tbl_salesdata[[#This Row],[Order Date]]</f>
        <v>1</v>
      </c>
      <c r="P2053">
        <f>WEEKDAY(tbl_salesdata[[#This Row],[Order Date]],2)</f>
        <v>4</v>
      </c>
      <c r="Q2053" t="str">
        <f>TEXT(tbl_salesdata[[#This Row],[Order Date]],"dddd")</f>
        <v>Thursday</v>
      </c>
      <c r="R2053" t="str">
        <f>IF(tbl_salesdata[[#This Row],[Weekdaynum]]&gt;5,"Yes","No")</f>
        <v>No</v>
      </c>
    </row>
    <row r="2054" spans="1:18" hidden="1" x14ac:dyDescent="0.35">
      <c r="A2054">
        <v>291531503</v>
      </c>
      <c r="B2054" s="3">
        <v>43761</v>
      </c>
      <c r="C2054" s="3">
        <v>43769</v>
      </c>
      <c r="D2054" t="s">
        <v>195</v>
      </c>
      <c r="E2054" t="s">
        <v>21</v>
      </c>
      <c r="F2054" t="s">
        <v>22</v>
      </c>
      <c r="G2054" t="s">
        <v>14</v>
      </c>
      <c r="H2054" t="s">
        <v>26</v>
      </c>
      <c r="I2054" s="9">
        <v>9505</v>
      </c>
      <c r="J2054" s="9">
        <v>47.45</v>
      </c>
      <c r="K2054" s="9">
        <v>31.79</v>
      </c>
      <c r="L2054" s="9">
        <f>tbl_salesdata[[#This Row],[Units Sold]]*tbl_salesdata[[#This Row],[Unit Cost]]</f>
        <v>302163.95</v>
      </c>
      <c r="M2054" s="9">
        <f>tbl_salesdata[[#This Row],[Units Sold]]*tbl_salesdata[[#This Row],[Unit Price]]</f>
        <v>451012.25</v>
      </c>
      <c r="N2054" s="9">
        <f>tbl_salesdata[[#This Row],[Total Sales]]-tbl_salesdata[[#This Row],[Total Cost]]</f>
        <v>148848.29999999999</v>
      </c>
      <c r="O2054">
        <f>tbl_salesdata[[#This Row],[Ship Date]]-tbl_salesdata[[#This Row],[Order Date]]</f>
        <v>8</v>
      </c>
      <c r="P2054">
        <f>WEEKDAY(tbl_salesdata[[#This Row],[Order Date]],2)</f>
        <v>3</v>
      </c>
      <c r="Q2054" t="str">
        <f>TEXT(tbl_salesdata[[#This Row],[Order Date]],"dddd")</f>
        <v>Wednesday</v>
      </c>
      <c r="R2054" t="str">
        <f>IF(tbl_salesdata[[#This Row],[Weekdaynum]]&gt;5,"Yes","No")</f>
        <v>No</v>
      </c>
    </row>
    <row r="2055" spans="1:18" hidden="1" x14ac:dyDescent="0.35">
      <c r="A2055">
        <v>498136699</v>
      </c>
      <c r="B2055" s="3">
        <v>43516</v>
      </c>
      <c r="C2055" s="3">
        <v>43527</v>
      </c>
      <c r="D2055" t="s">
        <v>155</v>
      </c>
      <c r="E2055" t="s">
        <v>12</v>
      </c>
      <c r="F2055" t="s">
        <v>17</v>
      </c>
      <c r="G2055" t="s">
        <v>18</v>
      </c>
      <c r="H2055" t="s">
        <v>26</v>
      </c>
      <c r="I2055" s="9">
        <v>8574</v>
      </c>
      <c r="J2055" s="9">
        <v>152.58000000000001</v>
      </c>
      <c r="K2055" s="9">
        <v>97.44</v>
      </c>
      <c r="L2055" s="9">
        <f>tbl_salesdata[[#This Row],[Units Sold]]*tbl_salesdata[[#This Row],[Unit Cost]]</f>
        <v>835450.55999999994</v>
      </c>
      <c r="M2055" s="9">
        <f>tbl_salesdata[[#This Row],[Units Sold]]*tbl_salesdata[[#This Row],[Unit Price]]</f>
        <v>1308220.9200000002</v>
      </c>
      <c r="N2055" s="9">
        <f>tbl_salesdata[[#This Row],[Total Sales]]-tbl_salesdata[[#This Row],[Total Cost]]</f>
        <v>472770.36000000022</v>
      </c>
      <c r="O2055">
        <f>tbl_salesdata[[#This Row],[Ship Date]]-tbl_salesdata[[#This Row],[Order Date]]</f>
        <v>11</v>
      </c>
      <c r="P2055">
        <f>WEEKDAY(tbl_salesdata[[#This Row],[Order Date]],2)</f>
        <v>3</v>
      </c>
      <c r="Q2055" t="str">
        <f>TEXT(tbl_salesdata[[#This Row],[Order Date]],"dddd")</f>
        <v>Wednesday</v>
      </c>
      <c r="R2055" t="str">
        <f>IF(tbl_salesdata[[#This Row],[Weekdaynum]]&gt;5,"Yes","No")</f>
        <v>No</v>
      </c>
    </row>
    <row r="2056" spans="1:18" hidden="1" x14ac:dyDescent="0.35">
      <c r="A2056">
        <v>483655774</v>
      </c>
      <c r="B2056" s="3">
        <v>42934</v>
      </c>
      <c r="C2056" s="3">
        <v>42950</v>
      </c>
      <c r="D2056" t="s">
        <v>144</v>
      </c>
      <c r="E2056" t="s">
        <v>21</v>
      </c>
      <c r="F2056" t="s">
        <v>25</v>
      </c>
      <c r="G2056" t="s">
        <v>18</v>
      </c>
      <c r="H2056" t="s">
        <v>34</v>
      </c>
      <c r="I2056" s="9">
        <v>3346</v>
      </c>
      <c r="J2056" s="9">
        <v>205.7</v>
      </c>
      <c r="K2056" s="9">
        <v>117.11</v>
      </c>
      <c r="L2056" s="9">
        <f>tbl_salesdata[[#This Row],[Units Sold]]*tbl_salesdata[[#This Row],[Unit Cost]]</f>
        <v>391850.06</v>
      </c>
      <c r="M2056" s="9">
        <f>tbl_salesdata[[#This Row],[Units Sold]]*tbl_salesdata[[#This Row],[Unit Price]]</f>
        <v>688272.2</v>
      </c>
      <c r="N2056" s="9">
        <f>tbl_salesdata[[#This Row],[Total Sales]]-tbl_salesdata[[#This Row],[Total Cost]]</f>
        <v>296422.13999999996</v>
      </c>
      <c r="O2056">
        <f>tbl_salesdata[[#This Row],[Ship Date]]-tbl_salesdata[[#This Row],[Order Date]]</f>
        <v>16</v>
      </c>
      <c r="P2056">
        <f>WEEKDAY(tbl_salesdata[[#This Row],[Order Date]],2)</f>
        <v>2</v>
      </c>
      <c r="Q2056" t="str">
        <f>TEXT(tbl_salesdata[[#This Row],[Order Date]],"dddd")</f>
        <v>Tuesday</v>
      </c>
      <c r="R2056" t="str">
        <f>IF(tbl_salesdata[[#This Row],[Weekdaynum]]&gt;5,"Yes","No")</f>
        <v>No</v>
      </c>
    </row>
    <row r="2057" spans="1:18" hidden="1" x14ac:dyDescent="0.35">
      <c r="A2057">
        <v>835637557</v>
      </c>
      <c r="B2057" s="3">
        <v>42568</v>
      </c>
      <c r="C2057" s="3">
        <v>42571</v>
      </c>
      <c r="D2057" t="s">
        <v>202</v>
      </c>
      <c r="E2057" t="s">
        <v>38</v>
      </c>
      <c r="F2057" t="s">
        <v>42</v>
      </c>
      <c r="G2057" t="s">
        <v>18</v>
      </c>
      <c r="H2057" t="s">
        <v>26</v>
      </c>
      <c r="I2057" s="9">
        <v>2578</v>
      </c>
      <c r="J2057" s="9">
        <v>437.2</v>
      </c>
      <c r="K2057" s="9">
        <v>263.33</v>
      </c>
      <c r="L2057" s="9">
        <f>tbl_salesdata[[#This Row],[Units Sold]]*tbl_salesdata[[#This Row],[Unit Cost]]</f>
        <v>678864.74</v>
      </c>
      <c r="M2057" s="9">
        <f>tbl_salesdata[[#This Row],[Units Sold]]*tbl_salesdata[[#This Row],[Unit Price]]</f>
        <v>1127101.5999999999</v>
      </c>
      <c r="N2057" s="9">
        <f>tbl_salesdata[[#This Row],[Total Sales]]-tbl_salesdata[[#This Row],[Total Cost]]</f>
        <v>448236.85999999987</v>
      </c>
      <c r="O2057">
        <f>tbl_salesdata[[#This Row],[Ship Date]]-tbl_salesdata[[#This Row],[Order Date]]</f>
        <v>3</v>
      </c>
      <c r="P2057">
        <f>WEEKDAY(tbl_salesdata[[#This Row],[Order Date]],2)</f>
        <v>7</v>
      </c>
      <c r="Q2057" t="str">
        <f>TEXT(tbl_salesdata[[#This Row],[Order Date]],"dddd")</f>
        <v>Sunday</v>
      </c>
      <c r="R2057" t="str">
        <f>IF(tbl_salesdata[[#This Row],[Weekdaynum]]&gt;5,"Yes","No")</f>
        <v>Yes</v>
      </c>
    </row>
    <row r="2058" spans="1:18" hidden="1" x14ac:dyDescent="0.35">
      <c r="A2058">
        <v>861943376</v>
      </c>
      <c r="B2058" s="3">
        <v>42320</v>
      </c>
      <c r="C2058" s="3">
        <v>42328</v>
      </c>
      <c r="D2058" t="s">
        <v>45</v>
      </c>
      <c r="E2058" t="s">
        <v>12</v>
      </c>
      <c r="F2058" t="s">
        <v>56</v>
      </c>
      <c r="G2058" t="s">
        <v>18</v>
      </c>
      <c r="H2058" t="s">
        <v>19</v>
      </c>
      <c r="I2058" s="9">
        <v>7054</v>
      </c>
      <c r="J2058" s="9">
        <v>9.33</v>
      </c>
      <c r="K2058" s="9">
        <v>6.92</v>
      </c>
      <c r="L2058" s="9">
        <f>tbl_salesdata[[#This Row],[Units Sold]]*tbl_salesdata[[#This Row],[Unit Cost]]</f>
        <v>48813.68</v>
      </c>
      <c r="M2058" s="9">
        <f>tbl_salesdata[[#This Row],[Units Sold]]*tbl_salesdata[[#This Row],[Unit Price]]</f>
        <v>65813.820000000007</v>
      </c>
      <c r="N2058" s="9">
        <f>tbl_salesdata[[#This Row],[Total Sales]]-tbl_salesdata[[#This Row],[Total Cost]]</f>
        <v>17000.140000000007</v>
      </c>
      <c r="O2058">
        <f>tbl_salesdata[[#This Row],[Ship Date]]-tbl_salesdata[[#This Row],[Order Date]]</f>
        <v>8</v>
      </c>
      <c r="P2058">
        <f>WEEKDAY(tbl_salesdata[[#This Row],[Order Date]],2)</f>
        <v>4</v>
      </c>
      <c r="Q2058" t="str">
        <f>TEXT(tbl_salesdata[[#This Row],[Order Date]],"dddd")</f>
        <v>Thursday</v>
      </c>
      <c r="R2058" t="str">
        <f>IF(tbl_salesdata[[#This Row],[Weekdaynum]]&gt;5,"Yes","No")</f>
        <v>No</v>
      </c>
    </row>
    <row r="2059" spans="1:18" x14ac:dyDescent="0.35">
      <c r="A2059">
        <v>144282948</v>
      </c>
      <c r="B2059" s="3">
        <v>43659</v>
      </c>
      <c r="C2059" s="3">
        <v>43673</v>
      </c>
      <c r="D2059" t="s">
        <v>77</v>
      </c>
      <c r="E2059" t="s">
        <v>21</v>
      </c>
      <c r="F2059" t="s">
        <v>25</v>
      </c>
      <c r="G2059" t="s">
        <v>14</v>
      </c>
      <c r="H2059" t="s">
        <v>34</v>
      </c>
      <c r="I2059" s="9">
        <v>5386</v>
      </c>
      <c r="J2059" s="9">
        <v>205.7</v>
      </c>
      <c r="K2059" s="9">
        <v>117.11</v>
      </c>
      <c r="L2059" s="9">
        <f>tbl_salesdata[[#This Row],[Units Sold]]*tbl_salesdata[[#This Row],[Unit Cost]]</f>
        <v>630754.46</v>
      </c>
      <c r="M2059" s="9">
        <f>tbl_salesdata[[#This Row],[Units Sold]]*tbl_salesdata[[#This Row],[Unit Price]]</f>
        <v>1107900.2</v>
      </c>
      <c r="N2059" s="9">
        <f>tbl_salesdata[[#This Row],[Total Sales]]-tbl_salesdata[[#This Row],[Total Cost]]</f>
        <v>477145.74</v>
      </c>
      <c r="O2059">
        <f>tbl_salesdata[[#This Row],[Ship Date]]-tbl_salesdata[[#This Row],[Order Date]]</f>
        <v>14</v>
      </c>
      <c r="P2059">
        <f>WEEKDAY(tbl_salesdata[[#This Row],[Order Date]],2)</f>
        <v>6</v>
      </c>
      <c r="Q2059" t="str">
        <f>TEXT(tbl_salesdata[[#This Row],[Order Date]],"dddd")</f>
        <v>Saturday</v>
      </c>
      <c r="R2059" t="str">
        <f>IF(tbl_salesdata[[#This Row],[Weekdaynum]]&gt;5,"Yes","No")</f>
        <v>Yes</v>
      </c>
    </row>
    <row r="2060" spans="1:18" x14ac:dyDescent="0.35">
      <c r="A2060">
        <v>169531762</v>
      </c>
      <c r="B2060" s="3">
        <v>42462</v>
      </c>
      <c r="C2060" s="3">
        <v>42478</v>
      </c>
      <c r="D2060" t="s">
        <v>157</v>
      </c>
      <c r="E2060" t="s">
        <v>24</v>
      </c>
      <c r="F2060" t="s">
        <v>68</v>
      </c>
      <c r="G2060" t="s">
        <v>14</v>
      </c>
      <c r="H2060" t="s">
        <v>34</v>
      </c>
      <c r="I2060" s="9">
        <v>7071</v>
      </c>
      <c r="J2060" s="9">
        <v>154.06</v>
      </c>
      <c r="K2060" s="9">
        <v>90.93</v>
      </c>
      <c r="L2060" s="9">
        <f>tbl_salesdata[[#This Row],[Units Sold]]*tbl_salesdata[[#This Row],[Unit Cost]]</f>
        <v>642966.03</v>
      </c>
      <c r="M2060" s="9">
        <f>tbl_salesdata[[#This Row],[Units Sold]]*tbl_salesdata[[#This Row],[Unit Price]]</f>
        <v>1089358.26</v>
      </c>
      <c r="N2060" s="9">
        <f>tbl_salesdata[[#This Row],[Total Sales]]-tbl_salesdata[[#This Row],[Total Cost]]</f>
        <v>446392.23</v>
      </c>
      <c r="O2060">
        <f>tbl_salesdata[[#This Row],[Ship Date]]-tbl_salesdata[[#This Row],[Order Date]]</f>
        <v>16</v>
      </c>
      <c r="P2060">
        <f>WEEKDAY(tbl_salesdata[[#This Row],[Order Date]],2)</f>
        <v>6</v>
      </c>
      <c r="Q2060" t="str">
        <f>TEXT(tbl_salesdata[[#This Row],[Order Date]],"dddd")</f>
        <v>Saturday</v>
      </c>
      <c r="R2060" t="str">
        <f>IF(tbl_salesdata[[#This Row],[Weekdaynum]]&gt;5,"Yes","No")</f>
        <v>Yes</v>
      </c>
    </row>
    <row r="2061" spans="1:18" hidden="1" x14ac:dyDescent="0.35">
      <c r="A2061">
        <v>320105826</v>
      </c>
      <c r="B2061" s="3">
        <v>42759</v>
      </c>
      <c r="C2061" s="3">
        <v>42775</v>
      </c>
      <c r="D2061" t="s">
        <v>98</v>
      </c>
      <c r="E2061" t="s">
        <v>38</v>
      </c>
      <c r="F2061" t="s">
        <v>13</v>
      </c>
      <c r="G2061" t="s">
        <v>18</v>
      </c>
      <c r="H2061" t="s">
        <v>34</v>
      </c>
      <c r="I2061" s="9">
        <v>5282</v>
      </c>
      <c r="J2061" s="9">
        <v>255.28</v>
      </c>
      <c r="K2061" s="9">
        <v>159.41999999999999</v>
      </c>
      <c r="L2061" s="9">
        <f>tbl_salesdata[[#This Row],[Units Sold]]*tbl_salesdata[[#This Row],[Unit Cost]]</f>
        <v>842056.44</v>
      </c>
      <c r="M2061" s="9">
        <f>tbl_salesdata[[#This Row],[Units Sold]]*tbl_salesdata[[#This Row],[Unit Price]]</f>
        <v>1348388.96</v>
      </c>
      <c r="N2061" s="9">
        <f>tbl_salesdata[[#This Row],[Total Sales]]-tbl_salesdata[[#This Row],[Total Cost]]</f>
        <v>506332.52</v>
      </c>
      <c r="O2061">
        <f>tbl_salesdata[[#This Row],[Ship Date]]-tbl_salesdata[[#This Row],[Order Date]]</f>
        <v>16</v>
      </c>
      <c r="P2061">
        <f>WEEKDAY(tbl_salesdata[[#This Row],[Order Date]],2)</f>
        <v>2</v>
      </c>
      <c r="Q2061" t="str">
        <f>TEXT(tbl_salesdata[[#This Row],[Order Date]],"dddd")</f>
        <v>Tuesday</v>
      </c>
      <c r="R2061" t="str">
        <f>IF(tbl_salesdata[[#This Row],[Weekdaynum]]&gt;5,"Yes","No")</f>
        <v>No</v>
      </c>
    </row>
    <row r="2062" spans="1:18" hidden="1" x14ac:dyDescent="0.35">
      <c r="A2062">
        <v>278571069</v>
      </c>
      <c r="B2062" s="3">
        <v>42639</v>
      </c>
      <c r="C2062" s="3">
        <v>42660</v>
      </c>
      <c r="D2062" t="s">
        <v>150</v>
      </c>
      <c r="E2062" t="s">
        <v>38</v>
      </c>
      <c r="F2062" t="s">
        <v>13</v>
      </c>
      <c r="G2062" t="s">
        <v>14</v>
      </c>
      <c r="H2062" t="s">
        <v>26</v>
      </c>
      <c r="I2062" s="9">
        <v>4225</v>
      </c>
      <c r="J2062" s="9">
        <v>255.28</v>
      </c>
      <c r="K2062" s="9">
        <v>159.41999999999999</v>
      </c>
      <c r="L2062" s="9">
        <f>tbl_salesdata[[#This Row],[Units Sold]]*tbl_salesdata[[#This Row],[Unit Cost]]</f>
        <v>673549.5</v>
      </c>
      <c r="M2062" s="9">
        <f>tbl_salesdata[[#This Row],[Units Sold]]*tbl_salesdata[[#This Row],[Unit Price]]</f>
        <v>1078558</v>
      </c>
      <c r="N2062" s="9">
        <f>tbl_salesdata[[#This Row],[Total Sales]]-tbl_salesdata[[#This Row],[Total Cost]]</f>
        <v>405008.5</v>
      </c>
      <c r="O2062">
        <f>tbl_salesdata[[#This Row],[Ship Date]]-tbl_salesdata[[#This Row],[Order Date]]</f>
        <v>21</v>
      </c>
      <c r="P2062">
        <f>WEEKDAY(tbl_salesdata[[#This Row],[Order Date]],2)</f>
        <v>1</v>
      </c>
      <c r="Q2062" t="str">
        <f>TEXT(tbl_salesdata[[#This Row],[Order Date]],"dddd")</f>
        <v>Monday</v>
      </c>
      <c r="R2062" t="str">
        <f>IF(tbl_salesdata[[#This Row],[Weekdaynum]]&gt;5,"Yes","No")</f>
        <v>No</v>
      </c>
    </row>
    <row r="2063" spans="1:18" hidden="1" x14ac:dyDescent="0.35">
      <c r="A2063">
        <v>205354487</v>
      </c>
      <c r="B2063" s="3">
        <v>43873</v>
      </c>
      <c r="C2063" s="3">
        <v>43893</v>
      </c>
      <c r="D2063" t="s">
        <v>35</v>
      </c>
      <c r="E2063" t="s">
        <v>21</v>
      </c>
      <c r="F2063" t="s">
        <v>42</v>
      </c>
      <c r="G2063" t="s">
        <v>18</v>
      </c>
      <c r="H2063" t="s">
        <v>34</v>
      </c>
      <c r="I2063" s="9">
        <v>7811</v>
      </c>
      <c r="J2063" s="9">
        <v>437.2</v>
      </c>
      <c r="K2063" s="9">
        <v>263.33</v>
      </c>
      <c r="L2063" s="9">
        <f>tbl_salesdata[[#This Row],[Units Sold]]*tbl_salesdata[[#This Row],[Unit Cost]]</f>
        <v>2056870.63</v>
      </c>
      <c r="M2063" s="9">
        <f>tbl_salesdata[[#This Row],[Units Sold]]*tbl_salesdata[[#This Row],[Unit Price]]</f>
        <v>3414969.1999999997</v>
      </c>
      <c r="N2063" s="9">
        <f>tbl_salesdata[[#This Row],[Total Sales]]-tbl_salesdata[[#This Row],[Total Cost]]</f>
        <v>1358098.5699999998</v>
      </c>
      <c r="O2063">
        <f>tbl_salesdata[[#This Row],[Ship Date]]-tbl_salesdata[[#This Row],[Order Date]]</f>
        <v>20</v>
      </c>
      <c r="P2063">
        <f>WEEKDAY(tbl_salesdata[[#This Row],[Order Date]],2)</f>
        <v>3</v>
      </c>
      <c r="Q2063" t="str">
        <f>TEXT(tbl_salesdata[[#This Row],[Order Date]],"dddd")</f>
        <v>Wednesday</v>
      </c>
      <c r="R2063" t="str">
        <f>IF(tbl_salesdata[[#This Row],[Weekdaynum]]&gt;5,"Yes","No")</f>
        <v>No</v>
      </c>
    </row>
    <row r="2064" spans="1:18" hidden="1" x14ac:dyDescent="0.35">
      <c r="A2064">
        <v>280192410</v>
      </c>
      <c r="B2064" s="3">
        <v>44393</v>
      </c>
      <c r="C2064" s="3">
        <v>44408</v>
      </c>
      <c r="D2064" t="s">
        <v>77</v>
      </c>
      <c r="E2064" t="s">
        <v>21</v>
      </c>
      <c r="F2064" t="s">
        <v>25</v>
      </c>
      <c r="G2064" t="s">
        <v>14</v>
      </c>
      <c r="H2064" t="s">
        <v>34</v>
      </c>
      <c r="I2064" s="9">
        <v>4016</v>
      </c>
      <c r="J2064" s="9">
        <v>205.7</v>
      </c>
      <c r="K2064" s="9">
        <v>117.11</v>
      </c>
      <c r="L2064" s="9">
        <f>tbl_salesdata[[#This Row],[Units Sold]]*tbl_salesdata[[#This Row],[Unit Cost]]</f>
        <v>470313.76</v>
      </c>
      <c r="M2064" s="9">
        <f>tbl_salesdata[[#This Row],[Units Sold]]*tbl_salesdata[[#This Row],[Unit Price]]</f>
        <v>826091.2</v>
      </c>
      <c r="N2064" s="9">
        <f>tbl_salesdata[[#This Row],[Total Sales]]-tbl_salesdata[[#This Row],[Total Cost]]</f>
        <v>355777.43999999994</v>
      </c>
      <c r="O2064">
        <f>tbl_salesdata[[#This Row],[Ship Date]]-tbl_salesdata[[#This Row],[Order Date]]</f>
        <v>15</v>
      </c>
      <c r="P2064">
        <f>WEEKDAY(tbl_salesdata[[#This Row],[Order Date]],2)</f>
        <v>5</v>
      </c>
      <c r="Q2064" t="str">
        <f>TEXT(tbl_salesdata[[#This Row],[Order Date]],"dddd")</f>
        <v>Friday</v>
      </c>
      <c r="R2064" t="str">
        <f>IF(tbl_salesdata[[#This Row],[Weekdaynum]]&gt;5,"Yes","No")</f>
        <v>No</v>
      </c>
    </row>
    <row r="2065" spans="1:18" hidden="1" x14ac:dyDescent="0.35">
      <c r="A2065">
        <v>753133666</v>
      </c>
      <c r="B2065" s="3">
        <v>43479</v>
      </c>
      <c r="C2065" s="3">
        <v>43495</v>
      </c>
      <c r="D2065" t="s">
        <v>151</v>
      </c>
      <c r="E2065" t="s">
        <v>32</v>
      </c>
      <c r="F2065" t="s">
        <v>76</v>
      </c>
      <c r="G2065" t="s">
        <v>14</v>
      </c>
      <c r="H2065" t="s">
        <v>26</v>
      </c>
      <c r="I2065" s="9">
        <v>7843</v>
      </c>
      <c r="J2065" s="9">
        <v>668.27</v>
      </c>
      <c r="K2065" s="9">
        <v>502.54</v>
      </c>
      <c r="L2065" s="9">
        <f>tbl_salesdata[[#This Row],[Units Sold]]*tbl_salesdata[[#This Row],[Unit Cost]]</f>
        <v>3941421.22</v>
      </c>
      <c r="M2065" s="9">
        <f>tbl_salesdata[[#This Row],[Units Sold]]*tbl_salesdata[[#This Row],[Unit Price]]</f>
        <v>5241241.6099999994</v>
      </c>
      <c r="N2065" s="9">
        <f>tbl_salesdata[[#This Row],[Total Sales]]-tbl_salesdata[[#This Row],[Total Cost]]</f>
        <v>1299820.3899999992</v>
      </c>
      <c r="O2065">
        <f>tbl_salesdata[[#This Row],[Ship Date]]-tbl_salesdata[[#This Row],[Order Date]]</f>
        <v>16</v>
      </c>
      <c r="P2065">
        <f>WEEKDAY(tbl_salesdata[[#This Row],[Order Date]],2)</f>
        <v>1</v>
      </c>
      <c r="Q2065" t="str">
        <f>TEXT(tbl_salesdata[[#This Row],[Order Date]],"dddd")</f>
        <v>Monday</v>
      </c>
      <c r="R2065" t="str">
        <f>IF(tbl_salesdata[[#This Row],[Weekdaynum]]&gt;5,"Yes","No")</f>
        <v>No</v>
      </c>
    </row>
    <row r="2066" spans="1:18" x14ac:dyDescent="0.35">
      <c r="A2066">
        <v>358442533</v>
      </c>
      <c r="B2066" s="3">
        <v>44457</v>
      </c>
      <c r="C2066" s="3">
        <v>44474</v>
      </c>
      <c r="D2066" t="s">
        <v>180</v>
      </c>
      <c r="E2066" t="s">
        <v>24</v>
      </c>
      <c r="F2066" t="s">
        <v>33</v>
      </c>
      <c r="G2066" t="s">
        <v>14</v>
      </c>
      <c r="H2066" t="s">
        <v>19</v>
      </c>
      <c r="I2066" s="9">
        <v>9966</v>
      </c>
      <c r="J2066" s="9">
        <v>109.28</v>
      </c>
      <c r="K2066" s="9">
        <v>35.840000000000003</v>
      </c>
      <c r="L2066" s="9">
        <f>tbl_salesdata[[#This Row],[Units Sold]]*tbl_salesdata[[#This Row],[Unit Cost]]</f>
        <v>357181.44000000006</v>
      </c>
      <c r="M2066" s="9">
        <f>tbl_salesdata[[#This Row],[Units Sold]]*tbl_salesdata[[#This Row],[Unit Price]]</f>
        <v>1089084.48</v>
      </c>
      <c r="N2066" s="9">
        <f>tbl_salesdata[[#This Row],[Total Sales]]-tbl_salesdata[[#This Row],[Total Cost]]</f>
        <v>731903.03999999992</v>
      </c>
      <c r="O2066">
        <f>tbl_salesdata[[#This Row],[Ship Date]]-tbl_salesdata[[#This Row],[Order Date]]</f>
        <v>17</v>
      </c>
      <c r="P2066">
        <f>WEEKDAY(tbl_salesdata[[#This Row],[Order Date]],2)</f>
        <v>6</v>
      </c>
      <c r="Q2066" t="str">
        <f>TEXT(tbl_salesdata[[#This Row],[Order Date]],"dddd")</f>
        <v>Saturday</v>
      </c>
      <c r="R2066" t="str">
        <f>IF(tbl_salesdata[[#This Row],[Weekdaynum]]&gt;5,"Yes","No")</f>
        <v>Yes</v>
      </c>
    </row>
    <row r="2067" spans="1:18" hidden="1" x14ac:dyDescent="0.35">
      <c r="A2067">
        <v>645083987</v>
      </c>
      <c r="B2067" s="3">
        <v>42354</v>
      </c>
      <c r="C2067" s="3">
        <v>42357</v>
      </c>
      <c r="D2067" t="s">
        <v>140</v>
      </c>
      <c r="E2067" t="s">
        <v>24</v>
      </c>
      <c r="F2067" t="s">
        <v>17</v>
      </c>
      <c r="G2067" t="s">
        <v>14</v>
      </c>
      <c r="H2067" t="s">
        <v>26</v>
      </c>
      <c r="I2067" s="9">
        <v>3542</v>
      </c>
      <c r="J2067" s="9">
        <v>152.58000000000001</v>
      </c>
      <c r="K2067" s="9">
        <v>97.44</v>
      </c>
      <c r="L2067" s="9">
        <f>tbl_salesdata[[#This Row],[Units Sold]]*tbl_salesdata[[#This Row],[Unit Cost]]</f>
        <v>345132.48</v>
      </c>
      <c r="M2067" s="9">
        <f>tbl_salesdata[[#This Row],[Units Sold]]*tbl_salesdata[[#This Row],[Unit Price]]</f>
        <v>540438.3600000001</v>
      </c>
      <c r="N2067" s="9">
        <f>tbl_salesdata[[#This Row],[Total Sales]]-tbl_salesdata[[#This Row],[Total Cost]]</f>
        <v>195305.88000000012</v>
      </c>
      <c r="O2067">
        <f>tbl_salesdata[[#This Row],[Ship Date]]-tbl_salesdata[[#This Row],[Order Date]]</f>
        <v>3</v>
      </c>
      <c r="P2067">
        <f>WEEKDAY(tbl_salesdata[[#This Row],[Order Date]],2)</f>
        <v>3</v>
      </c>
      <c r="Q2067" t="str">
        <f>TEXT(tbl_salesdata[[#This Row],[Order Date]],"dddd")</f>
        <v>Wednesday</v>
      </c>
      <c r="R2067" t="str">
        <f>IF(tbl_salesdata[[#This Row],[Weekdaynum]]&gt;5,"Yes","No")</f>
        <v>No</v>
      </c>
    </row>
    <row r="2068" spans="1:18" hidden="1" x14ac:dyDescent="0.35">
      <c r="A2068">
        <v>465753209</v>
      </c>
      <c r="B2068" s="3">
        <v>44269</v>
      </c>
      <c r="C2068" s="3">
        <v>44289</v>
      </c>
      <c r="D2068" t="s">
        <v>184</v>
      </c>
      <c r="E2068" t="s">
        <v>21</v>
      </c>
      <c r="F2068" t="s">
        <v>68</v>
      </c>
      <c r="G2068" t="s">
        <v>18</v>
      </c>
      <c r="H2068" t="s">
        <v>19</v>
      </c>
      <c r="I2068" s="9">
        <v>5579</v>
      </c>
      <c r="J2068" s="9">
        <v>154.06</v>
      </c>
      <c r="K2068" s="9">
        <v>90.93</v>
      </c>
      <c r="L2068" s="9">
        <f>tbl_salesdata[[#This Row],[Units Sold]]*tbl_salesdata[[#This Row],[Unit Cost]]</f>
        <v>507298.47000000003</v>
      </c>
      <c r="M2068" s="9">
        <f>tbl_salesdata[[#This Row],[Units Sold]]*tbl_salesdata[[#This Row],[Unit Price]]</f>
        <v>859500.74</v>
      </c>
      <c r="N2068" s="9">
        <f>tbl_salesdata[[#This Row],[Total Sales]]-tbl_salesdata[[#This Row],[Total Cost]]</f>
        <v>352202.26999999996</v>
      </c>
      <c r="O2068">
        <f>tbl_salesdata[[#This Row],[Ship Date]]-tbl_salesdata[[#This Row],[Order Date]]</f>
        <v>20</v>
      </c>
      <c r="P2068">
        <f>WEEKDAY(tbl_salesdata[[#This Row],[Order Date]],2)</f>
        <v>7</v>
      </c>
      <c r="Q2068" t="str">
        <f>TEXT(tbl_salesdata[[#This Row],[Order Date]],"dddd")</f>
        <v>Sunday</v>
      </c>
      <c r="R2068" t="str">
        <f>IF(tbl_salesdata[[#This Row],[Weekdaynum]]&gt;5,"Yes","No")</f>
        <v>Yes</v>
      </c>
    </row>
    <row r="2069" spans="1:18" hidden="1" x14ac:dyDescent="0.35">
      <c r="A2069">
        <v>587846076</v>
      </c>
      <c r="B2069" s="3">
        <v>44312</v>
      </c>
      <c r="C2069" s="3">
        <v>44331</v>
      </c>
      <c r="D2069" t="s">
        <v>172</v>
      </c>
      <c r="E2069" t="s">
        <v>21</v>
      </c>
      <c r="F2069" t="s">
        <v>30</v>
      </c>
      <c r="G2069" t="s">
        <v>14</v>
      </c>
      <c r="H2069" t="s">
        <v>19</v>
      </c>
      <c r="I2069" s="9">
        <v>5572</v>
      </c>
      <c r="J2069" s="9">
        <v>81.73</v>
      </c>
      <c r="K2069" s="9">
        <v>56.67</v>
      </c>
      <c r="L2069" s="9">
        <f>tbl_salesdata[[#This Row],[Units Sold]]*tbl_salesdata[[#This Row],[Unit Cost]]</f>
        <v>315765.24</v>
      </c>
      <c r="M2069" s="9">
        <f>tbl_salesdata[[#This Row],[Units Sold]]*tbl_salesdata[[#This Row],[Unit Price]]</f>
        <v>455399.56</v>
      </c>
      <c r="N2069" s="9">
        <f>tbl_salesdata[[#This Row],[Total Sales]]-tbl_salesdata[[#This Row],[Total Cost]]</f>
        <v>139634.32</v>
      </c>
      <c r="O2069">
        <f>tbl_salesdata[[#This Row],[Ship Date]]-tbl_salesdata[[#This Row],[Order Date]]</f>
        <v>19</v>
      </c>
      <c r="P2069">
        <f>WEEKDAY(tbl_salesdata[[#This Row],[Order Date]],2)</f>
        <v>1</v>
      </c>
      <c r="Q2069" t="str">
        <f>TEXT(tbl_salesdata[[#This Row],[Order Date]],"dddd")</f>
        <v>Monday</v>
      </c>
      <c r="R2069" t="str">
        <f>IF(tbl_salesdata[[#This Row],[Weekdaynum]]&gt;5,"Yes","No")</f>
        <v>No</v>
      </c>
    </row>
    <row r="2070" spans="1:18" hidden="1" x14ac:dyDescent="0.35">
      <c r="A2070">
        <v>262973916</v>
      </c>
      <c r="B2070" s="3">
        <v>43866</v>
      </c>
      <c r="C2070" s="3">
        <v>43872</v>
      </c>
      <c r="D2070" t="s">
        <v>101</v>
      </c>
      <c r="E2070" t="s">
        <v>24</v>
      </c>
      <c r="F2070" t="s">
        <v>30</v>
      </c>
      <c r="G2070" t="s">
        <v>14</v>
      </c>
      <c r="H2070" t="s">
        <v>19</v>
      </c>
      <c r="I2070" s="9">
        <v>8680</v>
      </c>
      <c r="J2070" s="9">
        <v>81.73</v>
      </c>
      <c r="K2070" s="9">
        <v>56.67</v>
      </c>
      <c r="L2070" s="9">
        <f>tbl_salesdata[[#This Row],[Units Sold]]*tbl_salesdata[[#This Row],[Unit Cost]]</f>
        <v>491895.60000000003</v>
      </c>
      <c r="M2070" s="9">
        <f>tbl_salesdata[[#This Row],[Units Sold]]*tbl_salesdata[[#This Row],[Unit Price]]</f>
        <v>709416.4</v>
      </c>
      <c r="N2070" s="9">
        <f>tbl_salesdata[[#This Row],[Total Sales]]-tbl_salesdata[[#This Row],[Total Cost]]</f>
        <v>217520.8</v>
      </c>
      <c r="O2070">
        <f>tbl_salesdata[[#This Row],[Ship Date]]-tbl_salesdata[[#This Row],[Order Date]]</f>
        <v>6</v>
      </c>
      <c r="P2070">
        <f>WEEKDAY(tbl_salesdata[[#This Row],[Order Date]],2)</f>
        <v>3</v>
      </c>
      <c r="Q2070" t="str">
        <f>TEXT(tbl_salesdata[[#This Row],[Order Date]],"dddd")</f>
        <v>Wednesday</v>
      </c>
      <c r="R2070" t="str">
        <f>IF(tbl_salesdata[[#This Row],[Weekdaynum]]&gt;5,"Yes","No")</f>
        <v>No</v>
      </c>
    </row>
    <row r="2071" spans="1:18" hidden="1" x14ac:dyDescent="0.35">
      <c r="A2071">
        <v>613060557</v>
      </c>
      <c r="B2071" s="3">
        <v>43165</v>
      </c>
      <c r="C2071" s="3">
        <v>43177</v>
      </c>
      <c r="D2071" t="s">
        <v>72</v>
      </c>
      <c r="E2071" t="s">
        <v>24</v>
      </c>
      <c r="F2071" t="s">
        <v>33</v>
      </c>
      <c r="G2071" t="s">
        <v>14</v>
      </c>
      <c r="H2071" t="s">
        <v>19</v>
      </c>
      <c r="I2071" s="9">
        <v>7097</v>
      </c>
      <c r="J2071" s="9">
        <v>109.28</v>
      </c>
      <c r="K2071" s="9">
        <v>35.840000000000003</v>
      </c>
      <c r="L2071" s="9">
        <f>tbl_salesdata[[#This Row],[Units Sold]]*tbl_salesdata[[#This Row],[Unit Cost]]</f>
        <v>254356.48000000001</v>
      </c>
      <c r="M2071" s="9">
        <f>tbl_salesdata[[#This Row],[Units Sold]]*tbl_salesdata[[#This Row],[Unit Price]]</f>
        <v>775560.16</v>
      </c>
      <c r="N2071" s="9">
        <f>tbl_salesdata[[#This Row],[Total Sales]]-tbl_salesdata[[#This Row],[Total Cost]]</f>
        <v>521203.68000000005</v>
      </c>
      <c r="O2071">
        <f>tbl_salesdata[[#This Row],[Ship Date]]-tbl_salesdata[[#This Row],[Order Date]]</f>
        <v>12</v>
      </c>
      <c r="P2071">
        <f>WEEKDAY(tbl_salesdata[[#This Row],[Order Date]],2)</f>
        <v>2</v>
      </c>
      <c r="Q2071" t="str">
        <f>TEXT(tbl_salesdata[[#This Row],[Order Date]],"dddd")</f>
        <v>Tuesday</v>
      </c>
      <c r="R2071" t="str">
        <f>IF(tbl_salesdata[[#This Row],[Weekdaynum]]&gt;5,"Yes","No")</f>
        <v>No</v>
      </c>
    </row>
    <row r="2072" spans="1:18" hidden="1" x14ac:dyDescent="0.35">
      <c r="A2072">
        <v>580342328</v>
      </c>
      <c r="B2072" s="3">
        <v>44449</v>
      </c>
      <c r="C2072" s="3">
        <v>44453</v>
      </c>
      <c r="D2072" t="s">
        <v>129</v>
      </c>
      <c r="E2072" t="s">
        <v>21</v>
      </c>
      <c r="F2072" t="s">
        <v>25</v>
      </c>
      <c r="G2072" t="s">
        <v>18</v>
      </c>
      <c r="H2072" t="s">
        <v>34</v>
      </c>
      <c r="I2072" s="9">
        <v>5046</v>
      </c>
      <c r="J2072" s="9">
        <v>205.7</v>
      </c>
      <c r="K2072" s="9">
        <v>117.11</v>
      </c>
      <c r="L2072" s="9">
        <f>tbl_salesdata[[#This Row],[Units Sold]]*tbl_salesdata[[#This Row],[Unit Cost]]</f>
        <v>590937.05999999994</v>
      </c>
      <c r="M2072" s="9">
        <f>tbl_salesdata[[#This Row],[Units Sold]]*tbl_salesdata[[#This Row],[Unit Price]]</f>
        <v>1037962.2</v>
      </c>
      <c r="N2072" s="9">
        <f>tbl_salesdata[[#This Row],[Total Sales]]-tbl_salesdata[[#This Row],[Total Cost]]</f>
        <v>447025.14</v>
      </c>
      <c r="O2072">
        <f>tbl_salesdata[[#This Row],[Ship Date]]-tbl_salesdata[[#This Row],[Order Date]]</f>
        <v>4</v>
      </c>
      <c r="P2072">
        <f>WEEKDAY(tbl_salesdata[[#This Row],[Order Date]],2)</f>
        <v>5</v>
      </c>
      <c r="Q2072" t="str">
        <f>TEXT(tbl_salesdata[[#This Row],[Order Date]],"dddd")</f>
        <v>Friday</v>
      </c>
      <c r="R2072" t="str">
        <f>IF(tbl_salesdata[[#This Row],[Weekdaynum]]&gt;5,"Yes","No")</f>
        <v>No</v>
      </c>
    </row>
    <row r="2073" spans="1:18" x14ac:dyDescent="0.35">
      <c r="A2073">
        <v>217188823</v>
      </c>
      <c r="B2073" s="3">
        <v>44814</v>
      </c>
      <c r="C2073" s="3">
        <v>44821</v>
      </c>
      <c r="D2073" t="s">
        <v>191</v>
      </c>
      <c r="E2073" t="s">
        <v>24</v>
      </c>
      <c r="F2073" t="s">
        <v>33</v>
      </c>
      <c r="G2073" t="s">
        <v>18</v>
      </c>
      <c r="H2073" t="s">
        <v>34</v>
      </c>
      <c r="I2073" s="9">
        <v>9854</v>
      </c>
      <c r="J2073" s="9">
        <v>109.28</v>
      </c>
      <c r="K2073" s="9">
        <v>35.840000000000003</v>
      </c>
      <c r="L2073" s="9">
        <f>tbl_salesdata[[#This Row],[Units Sold]]*tbl_salesdata[[#This Row],[Unit Cost]]</f>
        <v>353167.36000000004</v>
      </c>
      <c r="M2073" s="9">
        <f>tbl_salesdata[[#This Row],[Units Sold]]*tbl_salesdata[[#This Row],[Unit Price]]</f>
        <v>1076845.1200000001</v>
      </c>
      <c r="N2073" s="9">
        <f>tbl_salesdata[[#This Row],[Total Sales]]-tbl_salesdata[[#This Row],[Total Cost]]</f>
        <v>723677.76</v>
      </c>
      <c r="O2073">
        <f>tbl_salesdata[[#This Row],[Ship Date]]-tbl_salesdata[[#This Row],[Order Date]]</f>
        <v>7</v>
      </c>
      <c r="P2073">
        <f>WEEKDAY(tbl_salesdata[[#This Row],[Order Date]],2)</f>
        <v>6</v>
      </c>
      <c r="Q2073" t="str">
        <f>TEXT(tbl_salesdata[[#This Row],[Order Date]],"dddd")</f>
        <v>Saturday</v>
      </c>
      <c r="R2073" t="str">
        <f>IF(tbl_salesdata[[#This Row],[Weekdaynum]]&gt;5,"Yes","No")</f>
        <v>Yes</v>
      </c>
    </row>
    <row r="2074" spans="1:18" x14ac:dyDescent="0.35">
      <c r="A2074">
        <v>876922976</v>
      </c>
      <c r="B2074" s="3">
        <v>44569</v>
      </c>
      <c r="C2074" s="3">
        <v>44572</v>
      </c>
      <c r="D2074" t="s">
        <v>158</v>
      </c>
      <c r="E2074" t="s">
        <v>12</v>
      </c>
      <c r="F2074" t="s">
        <v>33</v>
      </c>
      <c r="G2074" t="s">
        <v>14</v>
      </c>
      <c r="H2074" t="s">
        <v>34</v>
      </c>
      <c r="I2074" s="9">
        <v>9851</v>
      </c>
      <c r="J2074" s="9">
        <v>109.28</v>
      </c>
      <c r="K2074" s="9">
        <v>35.840000000000003</v>
      </c>
      <c r="L2074" s="9">
        <f>tbl_salesdata[[#This Row],[Units Sold]]*tbl_salesdata[[#This Row],[Unit Cost]]</f>
        <v>353059.84000000003</v>
      </c>
      <c r="M2074" s="9">
        <f>tbl_salesdata[[#This Row],[Units Sold]]*tbl_salesdata[[#This Row],[Unit Price]]</f>
        <v>1076517.28</v>
      </c>
      <c r="N2074" s="9">
        <f>tbl_salesdata[[#This Row],[Total Sales]]-tbl_salesdata[[#This Row],[Total Cost]]</f>
        <v>723457.44</v>
      </c>
      <c r="O2074">
        <f>tbl_salesdata[[#This Row],[Ship Date]]-tbl_salesdata[[#This Row],[Order Date]]</f>
        <v>3</v>
      </c>
      <c r="P2074">
        <f>WEEKDAY(tbl_salesdata[[#This Row],[Order Date]],2)</f>
        <v>6</v>
      </c>
      <c r="Q2074" t="str">
        <f>TEXT(tbl_salesdata[[#This Row],[Order Date]],"dddd")</f>
        <v>Saturday</v>
      </c>
      <c r="R2074" t="str">
        <f>IF(tbl_salesdata[[#This Row],[Weekdaynum]]&gt;5,"Yes","No")</f>
        <v>Yes</v>
      </c>
    </row>
    <row r="2075" spans="1:18" hidden="1" x14ac:dyDescent="0.35">
      <c r="A2075">
        <v>362409198</v>
      </c>
      <c r="B2075" s="3">
        <v>43700</v>
      </c>
      <c r="C2075" s="3">
        <v>43701</v>
      </c>
      <c r="D2075" t="s">
        <v>171</v>
      </c>
      <c r="E2075" t="s">
        <v>12</v>
      </c>
      <c r="F2075" t="s">
        <v>42</v>
      </c>
      <c r="G2075" t="s">
        <v>18</v>
      </c>
      <c r="H2075" t="s">
        <v>34</v>
      </c>
      <c r="I2075" s="9">
        <v>3790</v>
      </c>
      <c r="J2075" s="9">
        <v>437.2</v>
      </c>
      <c r="K2075" s="9">
        <v>263.33</v>
      </c>
      <c r="L2075" s="9">
        <f>tbl_salesdata[[#This Row],[Units Sold]]*tbl_salesdata[[#This Row],[Unit Cost]]</f>
        <v>998020.7</v>
      </c>
      <c r="M2075" s="9">
        <f>tbl_salesdata[[#This Row],[Units Sold]]*tbl_salesdata[[#This Row],[Unit Price]]</f>
        <v>1656988</v>
      </c>
      <c r="N2075" s="9">
        <f>tbl_salesdata[[#This Row],[Total Sales]]-tbl_salesdata[[#This Row],[Total Cost]]</f>
        <v>658967.30000000005</v>
      </c>
      <c r="O2075">
        <f>tbl_salesdata[[#This Row],[Ship Date]]-tbl_salesdata[[#This Row],[Order Date]]</f>
        <v>1</v>
      </c>
      <c r="P2075">
        <f>WEEKDAY(tbl_salesdata[[#This Row],[Order Date]],2)</f>
        <v>5</v>
      </c>
      <c r="Q2075" t="str">
        <f>TEXT(tbl_salesdata[[#This Row],[Order Date]],"dddd")</f>
        <v>Friday</v>
      </c>
      <c r="R2075" t="str">
        <f>IF(tbl_salesdata[[#This Row],[Weekdaynum]]&gt;5,"Yes","No")</f>
        <v>No</v>
      </c>
    </row>
    <row r="2076" spans="1:18" hidden="1" x14ac:dyDescent="0.35">
      <c r="A2076">
        <v>877084767</v>
      </c>
      <c r="B2076" s="3">
        <v>43942</v>
      </c>
      <c r="C2076" s="3">
        <v>43944</v>
      </c>
      <c r="D2076" t="s">
        <v>71</v>
      </c>
      <c r="E2076" t="s">
        <v>21</v>
      </c>
      <c r="F2076" t="s">
        <v>47</v>
      </c>
      <c r="G2076" t="s">
        <v>14</v>
      </c>
      <c r="H2076" t="s">
        <v>19</v>
      </c>
      <c r="I2076" s="9">
        <v>7728</v>
      </c>
      <c r="J2076" s="9">
        <v>421.89</v>
      </c>
      <c r="K2076" s="9">
        <v>364.69</v>
      </c>
      <c r="L2076" s="9">
        <f>tbl_salesdata[[#This Row],[Units Sold]]*tbl_salesdata[[#This Row],[Unit Cost]]</f>
        <v>2818324.32</v>
      </c>
      <c r="M2076" s="9">
        <f>tbl_salesdata[[#This Row],[Units Sold]]*tbl_salesdata[[#This Row],[Unit Price]]</f>
        <v>3260365.92</v>
      </c>
      <c r="N2076" s="9">
        <f>tbl_salesdata[[#This Row],[Total Sales]]-tbl_salesdata[[#This Row],[Total Cost]]</f>
        <v>442041.60000000009</v>
      </c>
      <c r="O2076">
        <f>tbl_salesdata[[#This Row],[Ship Date]]-tbl_salesdata[[#This Row],[Order Date]]</f>
        <v>2</v>
      </c>
      <c r="P2076">
        <f>WEEKDAY(tbl_salesdata[[#This Row],[Order Date]],2)</f>
        <v>2</v>
      </c>
      <c r="Q2076" t="str">
        <f>TEXT(tbl_salesdata[[#This Row],[Order Date]],"dddd")</f>
        <v>Tuesday</v>
      </c>
      <c r="R2076" t="str">
        <f>IF(tbl_salesdata[[#This Row],[Weekdaynum]]&gt;5,"Yes","No")</f>
        <v>No</v>
      </c>
    </row>
    <row r="2077" spans="1:18" x14ac:dyDescent="0.35">
      <c r="A2077">
        <v>722161662</v>
      </c>
      <c r="B2077" s="3">
        <v>42896</v>
      </c>
      <c r="C2077" s="3">
        <v>42914</v>
      </c>
      <c r="D2077" t="s">
        <v>197</v>
      </c>
      <c r="E2077" t="s">
        <v>38</v>
      </c>
      <c r="F2077" t="s">
        <v>47</v>
      </c>
      <c r="G2077" t="s">
        <v>18</v>
      </c>
      <c r="H2077" t="s">
        <v>26</v>
      </c>
      <c r="I2077" s="9">
        <v>2539</v>
      </c>
      <c r="J2077" s="9">
        <v>421.89</v>
      </c>
      <c r="K2077" s="9">
        <v>364.69</v>
      </c>
      <c r="L2077" s="9">
        <f>tbl_salesdata[[#This Row],[Units Sold]]*tbl_salesdata[[#This Row],[Unit Cost]]</f>
        <v>925947.91</v>
      </c>
      <c r="M2077" s="9">
        <f>tbl_salesdata[[#This Row],[Units Sold]]*tbl_salesdata[[#This Row],[Unit Price]]</f>
        <v>1071178.71</v>
      </c>
      <c r="N2077" s="9">
        <f>tbl_salesdata[[#This Row],[Total Sales]]-tbl_salesdata[[#This Row],[Total Cost]]</f>
        <v>145230.79999999993</v>
      </c>
      <c r="O2077">
        <f>tbl_salesdata[[#This Row],[Ship Date]]-tbl_salesdata[[#This Row],[Order Date]]</f>
        <v>18</v>
      </c>
      <c r="P2077">
        <f>WEEKDAY(tbl_salesdata[[#This Row],[Order Date]],2)</f>
        <v>6</v>
      </c>
      <c r="Q2077" t="str">
        <f>TEXT(tbl_salesdata[[#This Row],[Order Date]],"dddd")</f>
        <v>Saturday</v>
      </c>
      <c r="R2077" t="str">
        <f>IF(tbl_salesdata[[#This Row],[Weekdaynum]]&gt;5,"Yes","No")</f>
        <v>Yes</v>
      </c>
    </row>
    <row r="2078" spans="1:18" hidden="1" x14ac:dyDescent="0.35">
      <c r="A2078">
        <v>469740045</v>
      </c>
      <c r="B2078" s="3">
        <v>42709</v>
      </c>
      <c r="C2078" s="3">
        <v>42720</v>
      </c>
      <c r="D2078" t="s">
        <v>185</v>
      </c>
      <c r="E2078" t="s">
        <v>38</v>
      </c>
      <c r="F2078" t="s">
        <v>40</v>
      </c>
      <c r="G2078" t="s">
        <v>14</v>
      </c>
      <c r="H2078" t="s">
        <v>19</v>
      </c>
      <c r="I2078" s="9">
        <v>5373</v>
      </c>
      <c r="J2078" s="9">
        <v>651.21</v>
      </c>
      <c r="K2078" s="9">
        <v>524.96</v>
      </c>
      <c r="L2078" s="9">
        <f>tbl_salesdata[[#This Row],[Units Sold]]*tbl_salesdata[[#This Row],[Unit Cost]]</f>
        <v>2820610.08</v>
      </c>
      <c r="M2078" s="9">
        <f>tbl_salesdata[[#This Row],[Units Sold]]*tbl_salesdata[[#This Row],[Unit Price]]</f>
        <v>3498951.33</v>
      </c>
      <c r="N2078" s="9">
        <f>tbl_salesdata[[#This Row],[Total Sales]]-tbl_salesdata[[#This Row],[Total Cost]]</f>
        <v>678341.25</v>
      </c>
      <c r="O2078">
        <f>tbl_salesdata[[#This Row],[Ship Date]]-tbl_salesdata[[#This Row],[Order Date]]</f>
        <v>11</v>
      </c>
      <c r="P2078">
        <f>WEEKDAY(tbl_salesdata[[#This Row],[Order Date]],2)</f>
        <v>1</v>
      </c>
      <c r="Q2078" t="str">
        <f>TEXT(tbl_salesdata[[#This Row],[Order Date]],"dddd")</f>
        <v>Monday</v>
      </c>
      <c r="R2078" t="str">
        <f>IF(tbl_salesdata[[#This Row],[Weekdaynum]]&gt;5,"Yes","No")</f>
        <v>No</v>
      </c>
    </row>
    <row r="2079" spans="1:18" hidden="1" x14ac:dyDescent="0.35">
      <c r="A2079">
        <v>146254909</v>
      </c>
      <c r="B2079" s="3">
        <v>43700</v>
      </c>
      <c r="C2079" s="3">
        <v>43707</v>
      </c>
      <c r="D2079" t="s">
        <v>96</v>
      </c>
      <c r="E2079" t="s">
        <v>29</v>
      </c>
      <c r="F2079" t="s">
        <v>68</v>
      </c>
      <c r="G2079" t="s">
        <v>18</v>
      </c>
      <c r="H2079" t="s">
        <v>15</v>
      </c>
      <c r="I2079" s="9">
        <v>8932</v>
      </c>
      <c r="J2079" s="9">
        <v>154.06</v>
      </c>
      <c r="K2079" s="9">
        <v>90.93</v>
      </c>
      <c r="L2079" s="9">
        <f>tbl_salesdata[[#This Row],[Units Sold]]*tbl_salesdata[[#This Row],[Unit Cost]]</f>
        <v>812186.76</v>
      </c>
      <c r="M2079" s="9">
        <f>tbl_salesdata[[#This Row],[Units Sold]]*tbl_salesdata[[#This Row],[Unit Price]]</f>
        <v>1376063.92</v>
      </c>
      <c r="N2079" s="9">
        <f>tbl_salesdata[[#This Row],[Total Sales]]-tbl_salesdata[[#This Row],[Total Cost]]</f>
        <v>563877.15999999992</v>
      </c>
      <c r="O2079">
        <f>tbl_salesdata[[#This Row],[Ship Date]]-tbl_salesdata[[#This Row],[Order Date]]</f>
        <v>7</v>
      </c>
      <c r="P2079">
        <f>WEEKDAY(tbl_salesdata[[#This Row],[Order Date]],2)</f>
        <v>5</v>
      </c>
      <c r="Q2079" t="str">
        <f>TEXT(tbl_salesdata[[#This Row],[Order Date]],"dddd")</f>
        <v>Friday</v>
      </c>
      <c r="R2079" t="str">
        <f>IF(tbl_salesdata[[#This Row],[Weekdaynum]]&gt;5,"Yes","No")</f>
        <v>No</v>
      </c>
    </row>
    <row r="2080" spans="1:18" hidden="1" x14ac:dyDescent="0.35">
      <c r="A2080">
        <v>709105527</v>
      </c>
      <c r="B2080" s="3">
        <v>43950</v>
      </c>
      <c r="C2080" s="3">
        <v>43957</v>
      </c>
      <c r="D2080" t="s">
        <v>125</v>
      </c>
      <c r="E2080" t="s">
        <v>21</v>
      </c>
      <c r="F2080" t="s">
        <v>33</v>
      </c>
      <c r="G2080" t="s">
        <v>14</v>
      </c>
      <c r="H2080" t="s">
        <v>19</v>
      </c>
      <c r="I2080" s="9">
        <v>8938</v>
      </c>
      <c r="J2080" s="9">
        <v>109.28</v>
      </c>
      <c r="K2080" s="9">
        <v>35.840000000000003</v>
      </c>
      <c r="L2080" s="9">
        <f>tbl_salesdata[[#This Row],[Units Sold]]*tbl_salesdata[[#This Row],[Unit Cost]]</f>
        <v>320337.92000000004</v>
      </c>
      <c r="M2080" s="9">
        <f>tbl_salesdata[[#This Row],[Units Sold]]*tbl_salesdata[[#This Row],[Unit Price]]</f>
        <v>976744.64</v>
      </c>
      <c r="N2080" s="9">
        <f>tbl_salesdata[[#This Row],[Total Sales]]-tbl_salesdata[[#This Row],[Total Cost]]</f>
        <v>656406.72</v>
      </c>
      <c r="O2080">
        <f>tbl_salesdata[[#This Row],[Ship Date]]-tbl_salesdata[[#This Row],[Order Date]]</f>
        <v>7</v>
      </c>
      <c r="P2080">
        <f>WEEKDAY(tbl_salesdata[[#This Row],[Order Date]],2)</f>
        <v>3</v>
      </c>
      <c r="Q2080" t="str">
        <f>TEXT(tbl_salesdata[[#This Row],[Order Date]],"dddd")</f>
        <v>Wednesday</v>
      </c>
      <c r="R2080" t="str">
        <f>IF(tbl_salesdata[[#This Row],[Weekdaynum]]&gt;5,"Yes","No")</f>
        <v>No</v>
      </c>
    </row>
    <row r="2081" spans="1:18" x14ac:dyDescent="0.35">
      <c r="A2081">
        <v>655328738</v>
      </c>
      <c r="B2081" s="3">
        <v>43141</v>
      </c>
      <c r="C2081" s="3">
        <v>43152</v>
      </c>
      <c r="D2081" t="s">
        <v>109</v>
      </c>
      <c r="E2081" t="s">
        <v>21</v>
      </c>
      <c r="F2081" t="s">
        <v>25</v>
      </c>
      <c r="G2081" t="s">
        <v>18</v>
      </c>
      <c r="H2081" t="s">
        <v>19</v>
      </c>
      <c r="I2081" s="9">
        <v>5191</v>
      </c>
      <c r="J2081" s="9">
        <v>205.7</v>
      </c>
      <c r="K2081" s="9">
        <v>117.11</v>
      </c>
      <c r="L2081" s="9">
        <f>tbl_salesdata[[#This Row],[Units Sold]]*tbl_salesdata[[#This Row],[Unit Cost]]</f>
        <v>607918.01</v>
      </c>
      <c r="M2081" s="9">
        <f>tbl_salesdata[[#This Row],[Units Sold]]*tbl_salesdata[[#This Row],[Unit Price]]</f>
        <v>1067788.7</v>
      </c>
      <c r="N2081" s="9">
        <f>tbl_salesdata[[#This Row],[Total Sales]]-tbl_salesdata[[#This Row],[Total Cost]]</f>
        <v>459870.68999999994</v>
      </c>
      <c r="O2081">
        <f>tbl_salesdata[[#This Row],[Ship Date]]-tbl_salesdata[[#This Row],[Order Date]]</f>
        <v>11</v>
      </c>
      <c r="P2081">
        <f>WEEKDAY(tbl_salesdata[[#This Row],[Order Date]],2)</f>
        <v>6</v>
      </c>
      <c r="Q2081" t="str">
        <f>TEXT(tbl_salesdata[[#This Row],[Order Date]],"dddd")</f>
        <v>Saturday</v>
      </c>
      <c r="R2081" t="str">
        <f>IF(tbl_salesdata[[#This Row],[Weekdaynum]]&gt;5,"Yes","No")</f>
        <v>Yes</v>
      </c>
    </row>
    <row r="2082" spans="1:18" hidden="1" x14ac:dyDescent="0.35">
      <c r="A2082">
        <v>614321839</v>
      </c>
      <c r="B2082" s="3">
        <v>42513</v>
      </c>
      <c r="C2082" s="3">
        <v>42528</v>
      </c>
      <c r="D2082" t="s">
        <v>80</v>
      </c>
      <c r="E2082" t="s">
        <v>21</v>
      </c>
      <c r="F2082" t="s">
        <v>47</v>
      </c>
      <c r="G2082" t="s">
        <v>14</v>
      </c>
      <c r="H2082" t="s">
        <v>34</v>
      </c>
      <c r="I2082" s="9">
        <v>339</v>
      </c>
      <c r="J2082" s="9">
        <v>421.89</v>
      </c>
      <c r="K2082" s="9">
        <v>364.69</v>
      </c>
      <c r="L2082" s="9">
        <f>tbl_salesdata[[#This Row],[Units Sold]]*tbl_salesdata[[#This Row],[Unit Cost]]</f>
        <v>123629.91</v>
      </c>
      <c r="M2082" s="9">
        <f>tbl_salesdata[[#This Row],[Units Sold]]*tbl_salesdata[[#This Row],[Unit Price]]</f>
        <v>143020.71</v>
      </c>
      <c r="N2082" s="9">
        <f>tbl_salesdata[[#This Row],[Total Sales]]-tbl_salesdata[[#This Row],[Total Cost]]</f>
        <v>19390.799999999988</v>
      </c>
      <c r="O2082">
        <f>tbl_salesdata[[#This Row],[Ship Date]]-tbl_salesdata[[#This Row],[Order Date]]</f>
        <v>15</v>
      </c>
      <c r="P2082">
        <f>WEEKDAY(tbl_salesdata[[#This Row],[Order Date]],2)</f>
        <v>1</v>
      </c>
      <c r="Q2082" t="str">
        <f>TEXT(tbl_salesdata[[#This Row],[Order Date]],"dddd")</f>
        <v>Monday</v>
      </c>
      <c r="R2082" t="str">
        <f>IF(tbl_salesdata[[#This Row],[Weekdaynum]]&gt;5,"Yes","No")</f>
        <v>No</v>
      </c>
    </row>
    <row r="2083" spans="1:18" hidden="1" x14ac:dyDescent="0.35">
      <c r="A2083">
        <v>217722690</v>
      </c>
      <c r="B2083" s="3">
        <v>43635</v>
      </c>
      <c r="C2083" s="3">
        <v>43640</v>
      </c>
      <c r="D2083" t="s">
        <v>101</v>
      </c>
      <c r="E2083" t="s">
        <v>24</v>
      </c>
      <c r="F2083" t="s">
        <v>68</v>
      </c>
      <c r="G2083" t="s">
        <v>18</v>
      </c>
      <c r="H2083" t="s">
        <v>19</v>
      </c>
      <c r="I2083" s="9">
        <v>7837</v>
      </c>
      <c r="J2083" s="9">
        <v>154.06</v>
      </c>
      <c r="K2083" s="9">
        <v>90.93</v>
      </c>
      <c r="L2083" s="9">
        <f>tbl_salesdata[[#This Row],[Units Sold]]*tbl_salesdata[[#This Row],[Unit Cost]]</f>
        <v>712618.41</v>
      </c>
      <c r="M2083" s="9">
        <f>tbl_salesdata[[#This Row],[Units Sold]]*tbl_salesdata[[#This Row],[Unit Price]]</f>
        <v>1207368.22</v>
      </c>
      <c r="N2083" s="9">
        <f>tbl_salesdata[[#This Row],[Total Sales]]-tbl_salesdata[[#This Row],[Total Cost]]</f>
        <v>494749.80999999994</v>
      </c>
      <c r="O2083">
        <f>tbl_salesdata[[#This Row],[Ship Date]]-tbl_salesdata[[#This Row],[Order Date]]</f>
        <v>5</v>
      </c>
      <c r="P2083">
        <f>WEEKDAY(tbl_salesdata[[#This Row],[Order Date]],2)</f>
        <v>3</v>
      </c>
      <c r="Q2083" t="str">
        <f>TEXT(tbl_salesdata[[#This Row],[Order Date]],"dddd")</f>
        <v>Wednesday</v>
      </c>
      <c r="R2083" t="str">
        <f>IF(tbl_salesdata[[#This Row],[Weekdaynum]]&gt;5,"Yes","No")</f>
        <v>No</v>
      </c>
    </row>
    <row r="2084" spans="1:18" hidden="1" x14ac:dyDescent="0.35">
      <c r="A2084">
        <v>329529607</v>
      </c>
      <c r="B2084" s="3">
        <v>44214</v>
      </c>
      <c r="C2084" s="3">
        <v>44226</v>
      </c>
      <c r="D2084" t="s">
        <v>100</v>
      </c>
      <c r="E2084" t="s">
        <v>21</v>
      </c>
      <c r="F2084" t="s">
        <v>42</v>
      </c>
      <c r="G2084" t="s">
        <v>14</v>
      </c>
      <c r="H2084" t="s">
        <v>26</v>
      </c>
      <c r="I2084" s="9">
        <v>3988</v>
      </c>
      <c r="J2084" s="9">
        <v>437.2</v>
      </c>
      <c r="K2084" s="9">
        <v>263.33</v>
      </c>
      <c r="L2084" s="9">
        <f>tbl_salesdata[[#This Row],[Units Sold]]*tbl_salesdata[[#This Row],[Unit Cost]]</f>
        <v>1050160.04</v>
      </c>
      <c r="M2084" s="9">
        <f>tbl_salesdata[[#This Row],[Units Sold]]*tbl_salesdata[[#This Row],[Unit Price]]</f>
        <v>1743553.5999999999</v>
      </c>
      <c r="N2084" s="9">
        <f>tbl_salesdata[[#This Row],[Total Sales]]-tbl_salesdata[[#This Row],[Total Cost]]</f>
        <v>693393.55999999982</v>
      </c>
      <c r="O2084">
        <f>tbl_salesdata[[#This Row],[Ship Date]]-tbl_salesdata[[#This Row],[Order Date]]</f>
        <v>12</v>
      </c>
      <c r="P2084">
        <f>WEEKDAY(tbl_salesdata[[#This Row],[Order Date]],2)</f>
        <v>1</v>
      </c>
      <c r="Q2084" t="str">
        <f>TEXT(tbl_salesdata[[#This Row],[Order Date]],"dddd")</f>
        <v>Monday</v>
      </c>
      <c r="R2084" t="str">
        <f>IF(tbl_salesdata[[#This Row],[Weekdaynum]]&gt;5,"Yes","No")</f>
        <v>No</v>
      </c>
    </row>
    <row r="2085" spans="1:18" hidden="1" x14ac:dyDescent="0.35">
      <c r="A2085">
        <v>806041419</v>
      </c>
      <c r="B2085" s="3">
        <v>43585</v>
      </c>
      <c r="C2085" s="3">
        <v>43590</v>
      </c>
      <c r="D2085" t="s">
        <v>219</v>
      </c>
      <c r="E2085" t="s">
        <v>38</v>
      </c>
      <c r="F2085" t="s">
        <v>42</v>
      </c>
      <c r="G2085" t="s">
        <v>14</v>
      </c>
      <c r="H2085" t="s">
        <v>19</v>
      </c>
      <c r="I2085" s="9">
        <v>4423</v>
      </c>
      <c r="J2085" s="9">
        <v>437.2</v>
      </c>
      <c r="K2085" s="9">
        <v>263.33</v>
      </c>
      <c r="L2085" s="9">
        <f>tbl_salesdata[[#This Row],[Units Sold]]*tbl_salesdata[[#This Row],[Unit Cost]]</f>
        <v>1164708.5899999999</v>
      </c>
      <c r="M2085" s="9">
        <f>tbl_salesdata[[#This Row],[Units Sold]]*tbl_salesdata[[#This Row],[Unit Price]]</f>
        <v>1933735.5999999999</v>
      </c>
      <c r="N2085" s="9">
        <f>tbl_salesdata[[#This Row],[Total Sales]]-tbl_salesdata[[#This Row],[Total Cost]]</f>
        <v>769027.01</v>
      </c>
      <c r="O2085">
        <f>tbl_salesdata[[#This Row],[Ship Date]]-tbl_salesdata[[#This Row],[Order Date]]</f>
        <v>5</v>
      </c>
      <c r="P2085">
        <f>WEEKDAY(tbl_salesdata[[#This Row],[Order Date]],2)</f>
        <v>2</v>
      </c>
      <c r="Q2085" t="str">
        <f>TEXT(tbl_salesdata[[#This Row],[Order Date]],"dddd")</f>
        <v>Tuesday</v>
      </c>
      <c r="R2085" t="str">
        <f>IF(tbl_salesdata[[#This Row],[Weekdaynum]]&gt;5,"Yes","No")</f>
        <v>No</v>
      </c>
    </row>
    <row r="2086" spans="1:18" hidden="1" x14ac:dyDescent="0.35">
      <c r="A2086">
        <v>223869454</v>
      </c>
      <c r="B2086" s="3">
        <v>44711</v>
      </c>
      <c r="C2086" s="3">
        <v>44727</v>
      </c>
      <c r="D2086" t="s">
        <v>205</v>
      </c>
      <c r="E2086" t="s">
        <v>21</v>
      </c>
      <c r="F2086" t="s">
        <v>56</v>
      </c>
      <c r="G2086" t="s">
        <v>14</v>
      </c>
      <c r="H2086" t="s">
        <v>26</v>
      </c>
      <c r="I2086" s="9">
        <v>6801</v>
      </c>
      <c r="J2086" s="9">
        <v>9.33</v>
      </c>
      <c r="K2086" s="9">
        <v>6.92</v>
      </c>
      <c r="L2086" s="9">
        <f>tbl_salesdata[[#This Row],[Units Sold]]*tbl_salesdata[[#This Row],[Unit Cost]]</f>
        <v>47062.92</v>
      </c>
      <c r="M2086" s="9">
        <f>tbl_salesdata[[#This Row],[Units Sold]]*tbl_salesdata[[#This Row],[Unit Price]]</f>
        <v>63453.33</v>
      </c>
      <c r="N2086" s="9">
        <f>tbl_salesdata[[#This Row],[Total Sales]]-tbl_salesdata[[#This Row],[Total Cost]]</f>
        <v>16390.410000000003</v>
      </c>
      <c r="O2086">
        <f>tbl_salesdata[[#This Row],[Ship Date]]-tbl_salesdata[[#This Row],[Order Date]]</f>
        <v>16</v>
      </c>
      <c r="P2086">
        <f>WEEKDAY(tbl_salesdata[[#This Row],[Order Date]],2)</f>
        <v>1</v>
      </c>
      <c r="Q2086" t="str">
        <f>TEXT(tbl_salesdata[[#This Row],[Order Date]],"dddd")</f>
        <v>Monday</v>
      </c>
      <c r="R2086" t="str">
        <f>IF(tbl_salesdata[[#This Row],[Weekdaynum]]&gt;5,"Yes","No")</f>
        <v>No</v>
      </c>
    </row>
    <row r="2087" spans="1:18" hidden="1" x14ac:dyDescent="0.35">
      <c r="A2087">
        <v>829937541</v>
      </c>
      <c r="B2087" s="3">
        <v>43979</v>
      </c>
      <c r="C2087" s="3">
        <v>43991</v>
      </c>
      <c r="D2087" t="s">
        <v>147</v>
      </c>
      <c r="E2087" t="s">
        <v>38</v>
      </c>
      <c r="F2087" t="s">
        <v>30</v>
      </c>
      <c r="G2087" t="s">
        <v>18</v>
      </c>
      <c r="H2087" t="s">
        <v>15</v>
      </c>
      <c r="I2087" s="9">
        <v>5816</v>
      </c>
      <c r="J2087" s="9">
        <v>81.73</v>
      </c>
      <c r="K2087" s="9">
        <v>56.67</v>
      </c>
      <c r="L2087" s="9">
        <f>tbl_salesdata[[#This Row],[Units Sold]]*tbl_salesdata[[#This Row],[Unit Cost]]</f>
        <v>329592.72000000003</v>
      </c>
      <c r="M2087" s="9">
        <f>tbl_salesdata[[#This Row],[Units Sold]]*tbl_salesdata[[#This Row],[Unit Price]]</f>
        <v>475341.68000000005</v>
      </c>
      <c r="N2087" s="9">
        <f>tbl_salesdata[[#This Row],[Total Sales]]-tbl_salesdata[[#This Row],[Total Cost]]</f>
        <v>145748.96000000002</v>
      </c>
      <c r="O2087">
        <f>tbl_salesdata[[#This Row],[Ship Date]]-tbl_salesdata[[#This Row],[Order Date]]</f>
        <v>12</v>
      </c>
      <c r="P2087">
        <f>WEEKDAY(tbl_salesdata[[#This Row],[Order Date]],2)</f>
        <v>4</v>
      </c>
      <c r="Q2087" t="str">
        <f>TEXT(tbl_salesdata[[#This Row],[Order Date]],"dddd")</f>
        <v>Thursday</v>
      </c>
      <c r="R2087" t="str">
        <f>IF(tbl_salesdata[[#This Row],[Weekdaynum]]&gt;5,"Yes","No")</f>
        <v>No</v>
      </c>
    </row>
    <row r="2088" spans="1:18" hidden="1" x14ac:dyDescent="0.35">
      <c r="A2088">
        <v>891482007</v>
      </c>
      <c r="B2088" s="3">
        <v>42127</v>
      </c>
      <c r="C2088" s="3">
        <v>42133</v>
      </c>
      <c r="D2088" t="s">
        <v>27</v>
      </c>
      <c r="E2088" t="s">
        <v>24</v>
      </c>
      <c r="F2088" t="s">
        <v>22</v>
      </c>
      <c r="G2088" t="s">
        <v>14</v>
      </c>
      <c r="H2088" t="s">
        <v>26</v>
      </c>
      <c r="I2088" s="9">
        <v>8191</v>
      </c>
      <c r="J2088" s="9">
        <v>47.45</v>
      </c>
      <c r="K2088" s="9">
        <v>31.79</v>
      </c>
      <c r="L2088" s="9">
        <f>tbl_salesdata[[#This Row],[Units Sold]]*tbl_salesdata[[#This Row],[Unit Cost]]</f>
        <v>260391.88999999998</v>
      </c>
      <c r="M2088" s="9">
        <f>tbl_salesdata[[#This Row],[Units Sold]]*tbl_salesdata[[#This Row],[Unit Price]]</f>
        <v>388662.95</v>
      </c>
      <c r="N2088" s="9">
        <f>tbl_salesdata[[#This Row],[Total Sales]]-tbl_salesdata[[#This Row],[Total Cost]]</f>
        <v>128271.06000000003</v>
      </c>
      <c r="O2088">
        <f>tbl_salesdata[[#This Row],[Ship Date]]-tbl_salesdata[[#This Row],[Order Date]]</f>
        <v>6</v>
      </c>
      <c r="P2088">
        <f>WEEKDAY(tbl_salesdata[[#This Row],[Order Date]],2)</f>
        <v>7</v>
      </c>
      <c r="Q2088" t="str">
        <f>TEXT(tbl_salesdata[[#This Row],[Order Date]],"dddd")</f>
        <v>Sunday</v>
      </c>
      <c r="R2088" t="str">
        <f>IF(tbl_salesdata[[#This Row],[Weekdaynum]]&gt;5,"Yes","No")</f>
        <v>Yes</v>
      </c>
    </row>
    <row r="2089" spans="1:18" hidden="1" x14ac:dyDescent="0.35">
      <c r="A2089">
        <v>546051681</v>
      </c>
      <c r="B2089" s="3">
        <v>44015</v>
      </c>
      <c r="C2089" s="3">
        <v>44031</v>
      </c>
      <c r="D2089" t="s">
        <v>163</v>
      </c>
      <c r="E2089" t="s">
        <v>38</v>
      </c>
      <c r="F2089" t="s">
        <v>42</v>
      </c>
      <c r="G2089" t="s">
        <v>14</v>
      </c>
      <c r="H2089" t="s">
        <v>26</v>
      </c>
      <c r="I2089" s="9">
        <v>7682</v>
      </c>
      <c r="J2089" s="9">
        <v>437.2</v>
      </c>
      <c r="K2089" s="9">
        <v>263.33</v>
      </c>
      <c r="L2089" s="9">
        <f>tbl_salesdata[[#This Row],[Units Sold]]*tbl_salesdata[[#This Row],[Unit Cost]]</f>
        <v>2022901.0599999998</v>
      </c>
      <c r="M2089" s="9">
        <f>tbl_salesdata[[#This Row],[Units Sold]]*tbl_salesdata[[#This Row],[Unit Price]]</f>
        <v>3358570.4</v>
      </c>
      <c r="N2089" s="9">
        <f>tbl_salesdata[[#This Row],[Total Sales]]-tbl_salesdata[[#This Row],[Total Cost]]</f>
        <v>1335669.3400000001</v>
      </c>
      <c r="O2089">
        <f>tbl_salesdata[[#This Row],[Ship Date]]-tbl_salesdata[[#This Row],[Order Date]]</f>
        <v>16</v>
      </c>
      <c r="P2089">
        <f>WEEKDAY(tbl_salesdata[[#This Row],[Order Date]],2)</f>
        <v>5</v>
      </c>
      <c r="Q2089" t="str">
        <f>TEXT(tbl_salesdata[[#This Row],[Order Date]],"dddd")</f>
        <v>Friday</v>
      </c>
      <c r="R2089" t="str">
        <f>IF(tbl_salesdata[[#This Row],[Weekdaynum]]&gt;5,"Yes","No")</f>
        <v>No</v>
      </c>
    </row>
    <row r="2090" spans="1:18" hidden="1" x14ac:dyDescent="0.35">
      <c r="A2090">
        <v>451507890</v>
      </c>
      <c r="B2090" s="3">
        <v>43621</v>
      </c>
      <c r="C2090" s="3">
        <v>43632</v>
      </c>
      <c r="D2090" t="s">
        <v>191</v>
      </c>
      <c r="E2090" t="s">
        <v>24</v>
      </c>
      <c r="F2090" t="s">
        <v>13</v>
      </c>
      <c r="G2090" t="s">
        <v>18</v>
      </c>
      <c r="H2090" t="s">
        <v>19</v>
      </c>
      <c r="I2090" s="9">
        <v>73</v>
      </c>
      <c r="J2090" s="9">
        <v>255.28</v>
      </c>
      <c r="K2090" s="9">
        <v>159.41999999999999</v>
      </c>
      <c r="L2090" s="9">
        <f>tbl_salesdata[[#This Row],[Units Sold]]*tbl_salesdata[[#This Row],[Unit Cost]]</f>
        <v>11637.66</v>
      </c>
      <c r="M2090" s="9">
        <f>tbl_salesdata[[#This Row],[Units Sold]]*tbl_salesdata[[#This Row],[Unit Price]]</f>
        <v>18635.439999999999</v>
      </c>
      <c r="N2090" s="9">
        <f>tbl_salesdata[[#This Row],[Total Sales]]-tbl_salesdata[[#This Row],[Total Cost]]</f>
        <v>6997.7799999999988</v>
      </c>
      <c r="O2090">
        <f>tbl_salesdata[[#This Row],[Ship Date]]-tbl_salesdata[[#This Row],[Order Date]]</f>
        <v>11</v>
      </c>
      <c r="P2090">
        <f>WEEKDAY(tbl_salesdata[[#This Row],[Order Date]],2)</f>
        <v>3</v>
      </c>
      <c r="Q2090" t="str">
        <f>TEXT(tbl_salesdata[[#This Row],[Order Date]],"dddd")</f>
        <v>Wednesday</v>
      </c>
      <c r="R2090" t="str">
        <f>IF(tbl_salesdata[[#This Row],[Weekdaynum]]&gt;5,"Yes","No")</f>
        <v>No</v>
      </c>
    </row>
    <row r="2091" spans="1:18" hidden="1" x14ac:dyDescent="0.35">
      <c r="A2091">
        <v>436024463</v>
      </c>
      <c r="B2091" s="3">
        <v>42852</v>
      </c>
      <c r="C2091" s="3">
        <v>42861</v>
      </c>
      <c r="D2091" t="s">
        <v>62</v>
      </c>
      <c r="E2091" t="s">
        <v>38</v>
      </c>
      <c r="F2091" t="s">
        <v>42</v>
      </c>
      <c r="G2091" t="s">
        <v>18</v>
      </c>
      <c r="H2091" t="s">
        <v>34</v>
      </c>
      <c r="I2091" s="9">
        <v>8183</v>
      </c>
      <c r="J2091" s="9">
        <v>437.2</v>
      </c>
      <c r="K2091" s="9">
        <v>263.33</v>
      </c>
      <c r="L2091" s="9">
        <f>tbl_salesdata[[#This Row],[Units Sold]]*tbl_salesdata[[#This Row],[Unit Cost]]</f>
        <v>2154829.3899999997</v>
      </c>
      <c r="M2091" s="9">
        <f>tbl_salesdata[[#This Row],[Units Sold]]*tbl_salesdata[[#This Row],[Unit Price]]</f>
        <v>3577607.6</v>
      </c>
      <c r="N2091" s="9">
        <f>tbl_salesdata[[#This Row],[Total Sales]]-tbl_salesdata[[#This Row],[Total Cost]]</f>
        <v>1422778.2100000004</v>
      </c>
      <c r="O2091">
        <f>tbl_salesdata[[#This Row],[Ship Date]]-tbl_salesdata[[#This Row],[Order Date]]</f>
        <v>9</v>
      </c>
      <c r="P2091">
        <f>WEEKDAY(tbl_salesdata[[#This Row],[Order Date]],2)</f>
        <v>4</v>
      </c>
      <c r="Q2091" t="str">
        <f>TEXT(tbl_salesdata[[#This Row],[Order Date]],"dddd")</f>
        <v>Thursday</v>
      </c>
      <c r="R2091" t="str">
        <f>IF(tbl_salesdata[[#This Row],[Weekdaynum]]&gt;5,"Yes","No")</f>
        <v>No</v>
      </c>
    </row>
    <row r="2092" spans="1:18" hidden="1" x14ac:dyDescent="0.35">
      <c r="A2092">
        <v>848087728</v>
      </c>
      <c r="B2092" s="3">
        <v>42699</v>
      </c>
      <c r="C2092" s="3">
        <v>42709</v>
      </c>
      <c r="D2092" t="s">
        <v>16</v>
      </c>
      <c r="E2092" t="s">
        <v>12</v>
      </c>
      <c r="F2092" t="s">
        <v>42</v>
      </c>
      <c r="G2092" t="s">
        <v>14</v>
      </c>
      <c r="H2092" t="s">
        <v>15</v>
      </c>
      <c r="I2092" s="9">
        <v>6860</v>
      </c>
      <c r="J2092" s="9">
        <v>437.2</v>
      </c>
      <c r="K2092" s="9">
        <v>263.33</v>
      </c>
      <c r="L2092" s="9">
        <f>tbl_salesdata[[#This Row],[Units Sold]]*tbl_salesdata[[#This Row],[Unit Cost]]</f>
        <v>1806443.7999999998</v>
      </c>
      <c r="M2092" s="9">
        <f>tbl_salesdata[[#This Row],[Units Sold]]*tbl_salesdata[[#This Row],[Unit Price]]</f>
        <v>2999192</v>
      </c>
      <c r="N2092" s="9">
        <f>tbl_salesdata[[#This Row],[Total Sales]]-tbl_salesdata[[#This Row],[Total Cost]]</f>
        <v>1192748.2000000002</v>
      </c>
      <c r="O2092">
        <f>tbl_salesdata[[#This Row],[Ship Date]]-tbl_salesdata[[#This Row],[Order Date]]</f>
        <v>10</v>
      </c>
      <c r="P2092">
        <f>WEEKDAY(tbl_salesdata[[#This Row],[Order Date]],2)</f>
        <v>5</v>
      </c>
      <c r="Q2092" t="str">
        <f>TEXT(tbl_salesdata[[#This Row],[Order Date]],"dddd")</f>
        <v>Friday</v>
      </c>
      <c r="R2092" t="str">
        <f>IF(tbl_salesdata[[#This Row],[Weekdaynum]]&gt;5,"Yes","No")</f>
        <v>No</v>
      </c>
    </row>
    <row r="2093" spans="1:18" hidden="1" x14ac:dyDescent="0.35">
      <c r="A2093">
        <v>306496512</v>
      </c>
      <c r="B2093" s="3">
        <v>42845</v>
      </c>
      <c r="C2093" s="3">
        <v>42850</v>
      </c>
      <c r="D2093" t="s">
        <v>74</v>
      </c>
      <c r="E2093" t="s">
        <v>38</v>
      </c>
      <c r="F2093" t="s">
        <v>76</v>
      </c>
      <c r="G2093" t="s">
        <v>14</v>
      </c>
      <c r="H2093" t="s">
        <v>26</v>
      </c>
      <c r="I2093" s="9">
        <v>7984</v>
      </c>
      <c r="J2093" s="9">
        <v>668.27</v>
      </c>
      <c r="K2093" s="9">
        <v>502.54</v>
      </c>
      <c r="L2093" s="9">
        <f>tbl_salesdata[[#This Row],[Units Sold]]*tbl_salesdata[[#This Row],[Unit Cost]]</f>
        <v>4012279.3600000003</v>
      </c>
      <c r="M2093" s="9">
        <f>tbl_salesdata[[#This Row],[Units Sold]]*tbl_salesdata[[#This Row],[Unit Price]]</f>
        <v>5335467.68</v>
      </c>
      <c r="N2093" s="9">
        <f>tbl_salesdata[[#This Row],[Total Sales]]-tbl_salesdata[[#This Row],[Total Cost]]</f>
        <v>1323188.3199999994</v>
      </c>
      <c r="O2093">
        <f>tbl_salesdata[[#This Row],[Ship Date]]-tbl_salesdata[[#This Row],[Order Date]]</f>
        <v>5</v>
      </c>
      <c r="P2093">
        <f>WEEKDAY(tbl_salesdata[[#This Row],[Order Date]],2)</f>
        <v>4</v>
      </c>
      <c r="Q2093" t="str">
        <f>TEXT(tbl_salesdata[[#This Row],[Order Date]],"dddd")</f>
        <v>Thursday</v>
      </c>
      <c r="R2093" t="str">
        <f>IF(tbl_salesdata[[#This Row],[Weekdaynum]]&gt;5,"Yes","No")</f>
        <v>No</v>
      </c>
    </row>
    <row r="2094" spans="1:18" x14ac:dyDescent="0.35">
      <c r="A2094">
        <v>810593879</v>
      </c>
      <c r="B2094" s="3">
        <v>42448</v>
      </c>
      <c r="C2094" s="3">
        <v>42457</v>
      </c>
      <c r="D2094" t="s">
        <v>182</v>
      </c>
      <c r="E2094" t="s">
        <v>12</v>
      </c>
      <c r="F2094" t="s">
        <v>76</v>
      </c>
      <c r="G2094" t="s">
        <v>18</v>
      </c>
      <c r="H2094" t="s">
        <v>26</v>
      </c>
      <c r="I2094" s="9">
        <v>1597</v>
      </c>
      <c r="J2094" s="9">
        <v>668.27</v>
      </c>
      <c r="K2094" s="9">
        <v>502.54</v>
      </c>
      <c r="L2094" s="9">
        <f>tbl_salesdata[[#This Row],[Units Sold]]*tbl_salesdata[[#This Row],[Unit Cost]]</f>
        <v>802556.38</v>
      </c>
      <c r="M2094" s="9">
        <f>tbl_salesdata[[#This Row],[Units Sold]]*tbl_salesdata[[#This Row],[Unit Price]]</f>
        <v>1067227.19</v>
      </c>
      <c r="N2094" s="9">
        <f>tbl_salesdata[[#This Row],[Total Sales]]-tbl_salesdata[[#This Row],[Total Cost]]</f>
        <v>264670.80999999994</v>
      </c>
      <c r="O2094">
        <f>tbl_salesdata[[#This Row],[Ship Date]]-tbl_salesdata[[#This Row],[Order Date]]</f>
        <v>9</v>
      </c>
      <c r="P2094">
        <f>WEEKDAY(tbl_salesdata[[#This Row],[Order Date]],2)</f>
        <v>6</v>
      </c>
      <c r="Q2094" t="str">
        <f>TEXT(tbl_salesdata[[#This Row],[Order Date]],"dddd")</f>
        <v>Saturday</v>
      </c>
      <c r="R2094" t="str">
        <f>IF(tbl_salesdata[[#This Row],[Weekdaynum]]&gt;5,"Yes","No")</f>
        <v>Yes</v>
      </c>
    </row>
    <row r="2095" spans="1:18" hidden="1" x14ac:dyDescent="0.35">
      <c r="A2095">
        <v>189108455</v>
      </c>
      <c r="B2095" s="3">
        <v>43962</v>
      </c>
      <c r="C2095" s="3">
        <v>43967</v>
      </c>
      <c r="D2095" t="s">
        <v>20</v>
      </c>
      <c r="E2095" t="s">
        <v>21</v>
      </c>
      <c r="F2095" t="s">
        <v>40</v>
      </c>
      <c r="G2095" t="s">
        <v>18</v>
      </c>
      <c r="H2095" t="s">
        <v>34</v>
      </c>
      <c r="I2095" s="9">
        <v>249</v>
      </c>
      <c r="J2095" s="9">
        <v>651.21</v>
      </c>
      <c r="K2095" s="9">
        <v>524.96</v>
      </c>
      <c r="L2095" s="9">
        <f>tbl_salesdata[[#This Row],[Units Sold]]*tbl_salesdata[[#This Row],[Unit Cost]]</f>
        <v>130715.04000000001</v>
      </c>
      <c r="M2095" s="9">
        <f>tbl_salesdata[[#This Row],[Units Sold]]*tbl_salesdata[[#This Row],[Unit Price]]</f>
        <v>162151.29</v>
      </c>
      <c r="N2095" s="9">
        <f>tbl_salesdata[[#This Row],[Total Sales]]-tbl_salesdata[[#This Row],[Total Cost]]</f>
        <v>31436.25</v>
      </c>
      <c r="O2095">
        <f>tbl_salesdata[[#This Row],[Ship Date]]-tbl_salesdata[[#This Row],[Order Date]]</f>
        <v>5</v>
      </c>
      <c r="P2095">
        <f>WEEKDAY(tbl_salesdata[[#This Row],[Order Date]],2)</f>
        <v>1</v>
      </c>
      <c r="Q2095" t="str">
        <f>TEXT(tbl_salesdata[[#This Row],[Order Date]],"dddd")</f>
        <v>Monday</v>
      </c>
      <c r="R2095" t="str">
        <f>IF(tbl_salesdata[[#This Row],[Weekdaynum]]&gt;5,"Yes","No")</f>
        <v>No</v>
      </c>
    </row>
    <row r="2096" spans="1:18" hidden="1" x14ac:dyDescent="0.35">
      <c r="A2096">
        <v>452471768</v>
      </c>
      <c r="B2096" s="3">
        <v>42018</v>
      </c>
      <c r="C2096" s="3">
        <v>42034</v>
      </c>
      <c r="D2096" t="s">
        <v>172</v>
      </c>
      <c r="E2096" t="s">
        <v>21</v>
      </c>
      <c r="F2096" t="s">
        <v>56</v>
      </c>
      <c r="G2096" t="s">
        <v>18</v>
      </c>
      <c r="H2096" t="s">
        <v>26</v>
      </c>
      <c r="I2096" s="9">
        <v>5306</v>
      </c>
      <c r="J2096" s="9">
        <v>9.33</v>
      </c>
      <c r="K2096" s="9">
        <v>6.92</v>
      </c>
      <c r="L2096" s="9">
        <f>tbl_salesdata[[#This Row],[Units Sold]]*tbl_salesdata[[#This Row],[Unit Cost]]</f>
        <v>36717.519999999997</v>
      </c>
      <c r="M2096" s="9">
        <f>tbl_salesdata[[#This Row],[Units Sold]]*tbl_salesdata[[#This Row],[Unit Price]]</f>
        <v>49504.98</v>
      </c>
      <c r="N2096" s="9">
        <f>tbl_salesdata[[#This Row],[Total Sales]]-tbl_salesdata[[#This Row],[Total Cost]]</f>
        <v>12787.460000000006</v>
      </c>
      <c r="O2096">
        <f>tbl_salesdata[[#This Row],[Ship Date]]-tbl_salesdata[[#This Row],[Order Date]]</f>
        <v>16</v>
      </c>
      <c r="P2096">
        <f>WEEKDAY(tbl_salesdata[[#This Row],[Order Date]],2)</f>
        <v>3</v>
      </c>
      <c r="Q2096" t="str">
        <f>TEXT(tbl_salesdata[[#This Row],[Order Date]],"dddd")</f>
        <v>Wednesday</v>
      </c>
      <c r="R2096" t="str">
        <f>IF(tbl_salesdata[[#This Row],[Weekdaynum]]&gt;5,"Yes","No")</f>
        <v>No</v>
      </c>
    </row>
    <row r="2097" spans="1:18" x14ac:dyDescent="0.35">
      <c r="A2097">
        <v>541100537</v>
      </c>
      <c r="B2097" s="3">
        <v>44765</v>
      </c>
      <c r="C2097" s="3">
        <v>44771</v>
      </c>
      <c r="D2097" t="s">
        <v>23</v>
      </c>
      <c r="E2097" t="s">
        <v>24</v>
      </c>
      <c r="F2097" t="s">
        <v>47</v>
      </c>
      <c r="G2097" t="s">
        <v>18</v>
      </c>
      <c r="H2097" t="s">
        <v>15</v>
      </c>
      <c r="I2097" s="9">
        <v>2528</v>
      </c>
      <c r="J2097" s="9">
        <v>421.89</v>
      </c>
      <c r="K2097" s="9">
        <v>364.69</v>
      </c>
      <c r="L2097" s="9">
        <f>tbl_salesdata[[#This Row],[Units Sold]]*tbl_salesdata[[#This Row],[Unit Cost]]</f>
        <v>921936.32</v>
      </c>
      <c r="M2097" s="9">
        <f>tbl_salesdata[[#This Row],[Units Sold]]*tbl_salesdata[[#This Row],[Unit Price]]</f>
        <v>1066537.92</v>
      </c>
      <c r="N2097" s="9">
        <f>tbl_salesdata[[#This Row],[Total Sales]]-tbl_salesdata[[#This Row],[Total Cost]]</f>
        <v>144601.59999999998</v>
      </c>
      <c r="O2097">
        <f>tbl_salesdata[[#This Row],[Ship Date]]-tbl_salesdata[[#This Row],[Order Date]]</f>
        <v>6</v>
      </c>
      <c r="P2097">
        <f>WEEKDAY(tbl_salesdata[[#This Row],[Order Date]],2)</f>
        <v>6</v>
      </c>
      <c r="Q2097" t="str">
        <f>TEXT(tbl_salesdata[[#This Row],[Order Date]],"dddd")</f>
        <v>Saturday</v>
      </c>
      <c r="R2097" t="str">
        <f>IF(tbl_salesdata[[#This Row],[Weekdaynum]]&gt;5,"Yes","No")</f>
        <v>Yes</v>
      </c>
    </row>
    <row r="2098" spans="1:18" hidden="1" x14ac:dyDescent="0.35">
      <c r="A2098">
        <v>173557221</v>
      </c>
      <c r="B2098" s="3">
        <v>43578</v>
      </c>
      <c r="C2098" s="3">
        <v>43597</v>
      </c>
      <c r="D2098" t="s">
        <v>140</v>
      </c>
      <c r="E2098" t="s">
        <v>24</v>
      </c>
      <c r="F2098" t="s">
        <v>42</v>
      </c>
      <c r="G2098" t="s">
        <v>14</v>
      </c>
      <c r="H2098" t="s">
        <v>19</v>
      </c>
      <c r="I2098" s="9">
        <v>8293</v>
      </c>
      <c r="J2098" s="9">
        <v>437.2</v>
      </c>
      <c r="K2098" s="9">
        <v>263.33</v>
      </c>
      <c r="L2098" s="9">
        <f>tbl_salesdata[[#This Row],[Units Sold]]*tbl_salesdata[[#This Row],[Unit Cost]]</f>
        <v>2183795.69</v>
      </c>
      <c r="M2098" s="9">
        <f>tbl_salesdata[[#This Row],[Units Sold]]*tbl_salesdata[[#This Row],[Unit Price]]</f>
        <v>3625699.6</v>
      </c>
      <c r="N2098" s="9">
        <f>tbl_salesdata[[#This Row],[Total Sales]]-tbl_salesdata[[#This Row],[Total Cost]]</f>
        <v>1441903.9100000001</v>
      </c>
      <c r="O2098">
        <f>tbl_salesdata[[#This Row],[Ship Date]]-tbl_salesdata[[#This Row],[Order Date]]</f>
        <v>19</v>
      </c>
      <c r="P2098">
        <f>WEEKDAY(tbl_salesdata[[#This Row],[Order Date]],2)</f>
        <v>2</v>
      </c>
      <c r="Q2098" t="str">
        <f>TEXT(tbl_salesdata[[#This Row],[Order Date]],"dddd")</f>
        <v>Tuesday</v>
      </c>
      <c r="R2098" t="str">
        <f>IF(tbl_salesdata[[#This Row],[Weekdaynum]]&gt;5,"Yes","No")</f>
        <v>No</v>
      </c>
    </row>
    <row r="2099" spans="1:18" hidden="1" x14ac:dyDescent="0.35">
      <c r="A2099">
        <v>342314517</v>
      </c>
      <c r="B2099" s="3">
        <v>44545</v>
      </c>
      <c r="C2099" s="3">
        <v>44558</v>
      </c>
      <c r="D2099" t="s">
        <v>185</v>
      </c>
      <c r="E2099" t="s">
        <v>38</v>
      </c>
      <c r="F2099" t="s">
        <v>40</v>
      </c>
      <c r="G2099" t="s">
        <v>18</v>
      </c>
      <c r="H2099" t="s">
        <v>34</v>
      </c>
      <c r="I2099" s="9">
        <v>7327</v>
      </c>
      <c r="J2099" s="9">
        <v>651.21</v>
      </c>
      <c r="K2099" s="9">
        <v>524.96</v>
      </c>
      <c r="L2099" s="9">
        <f>tbl_salesdata[[#This Row],[Units Sold]]*tbl_salesdata[[#This Row],[Unit Cost]]</f>
        <v>3846381.9200000004</v>
      </c>
      <c r="M2099" s="9">
        <f>tbl_salesdata[[#This Row],[Units Sold]]*tbl_salesdata[[#This Row],[Unit Price]]</f>
        <v>4771415.67</v>
      </c>
      <c r="N2099" s="9">
        <f>tbl_salesdata[[#This Row],[Total Sales]]-tbl_salesdata[[#This Row],[Total Cost]]</f>
        <v>925033.74999999953</v>
      </c>
      <c r="O2099">
        <f>tbl_salesdata[[#This Row],[Ship Date]]-tbl_salesdata[[#This Row],[Order Date]]</f>
        <v>13</v>
      </c>
      <c r="P2099">
        <f>WEEKDAY(tbl_salesdata[[#This Row],[Order Date]],2)</f>
        <v>3</v>
      </c>
      <c r="Q2099" t="str">
        <f>TEXT(tbl_salesdata[[#This Row],[Order Date]],"dddd")</f>
        <v>Wednesday</v>
      </c>
      <c r="R2099" t="str">
        <f>IF(tbl_salesdata[[#This Row],[Weekdaynum]]&gt;5,"Yes","No")</f>
        <v>No</v>
      </c>
    </row>
    <row r="2100" spans="1:18" hidden="1" x14ac:dyDescent="0.35">
      <c r="A2100">
        <v>857759130</v>
      </c>
      <c r="B2100" s="3">
        <v>42592</v>
      </c>
      <c r="C2100" s="3">
        <v>42595</v>
      </c>
      <c r="D2100" t="s">
        <v>78</v>
      </c>
      <c r="E2100" t="s">
        <v>24</v>
      </c>
      <c r="F2100" t="s">
        <v>68</v>
      </c>
      <c r="G2100" t="s">
        <v>18</v>
      </c>
      <c r="H2100" t="s">
        <v>15</v>
      </c>
      <c r="I2100" s="9">
        <v>8843</v>
      </c>
      <c r="J2100" s="9">
        <v>154.06</v>
      </c>
      <c r="K2100" s="9">
        <v>90.93</v>
      </c>
      <c r="L2100" s="9">
        <f>tbl_salesdata[[#This Row],[Units Sold]]*tbl_salesdata[[#This Row],[Unit Cost]]</f>
        <v>804093.99000000011</v>
      </c>
      <c r="M2100" s="9">
        <f>tbl_salesdata[[#This Row],[Units Sold]]*tbl_salesdata[[#This Row],[Unit Price]]</f>
        <v>1362352.58</v>
      </c>
      <c r="N2100" s="9">
        <f>tbl_salesdata[[#This Row],[Total Sales]]-tbl_salesdata[[#This Row],[Total Cost]]</f>
        <v>558258.59</v>
      </c>
      <c r="O2100">
        <f>tbl_salesdata[[#This Row],[Ship Date]]-tbl_salesdata[[#This Row],[Order Date]]</f>
        <v>3</v>
      </c>
      <c r="P2100">
        <f>WEEKDAY(tbl_salesdata[[#This Row],[Order Date]],2)</f>
        <v>3</v>
      </c>
      <c r="Q2100" t="str">
        <f>TEXT(tbl_salesdata[[#This Row],[Order Date]],"dddd")</f>
        <v>Wednesday</v>
      </c>
      <c r="R2100" t="str">
        <f>IF(tbl_salesdata[[#This Row],[Weekdaynum]]&gt;5,"Yes","No")</f>
        <v>No</v>
      </c>
    </row>
    <row r="2101" spans="1:18" x14ac:dyDescent="0.35">
      <c r="A2101">
        <v>986966502</v>
      </c>
      <c r="B2101" s="3">
        <v>43883</v>
      </c>
      <c r="C2101" s="3">
        <v>43899</v>
      </c>
      <c r="D2101" t="s">
        <v>153</v>
      </c>
      <c r="E2101" t="s">
        <v>38</v>
      </c>
      <c r="F2101" t="s">
        <v>13</v>
      </c>
      <c r="G2101" t="s">
        <v>18</v>
      </c>
      <c r="H2101" t="s">
        <v>15</v>
      </c>
      <c r="I2101" s="9">
        <v>4175</v>
      </c>
      <c r="J2101" s="9">
        <v>255.28</v>
      </c>
      <c r="K2101" s="9">
        <v>159.41999999999999</v>
      </c>
      <c r="L2101" s="9">
        <f>tbl_salesdata[[#This Row],[Units Sold]]*tbl_salesdata[[#This Row],[Unit Cost]]</f>
        <v>665578.5</v>
      </c>
      <c r="M2101" s="9">
        <f>tbl_salesdata[[#This Row],[Units Sold]]*tbl_salesdata[[#This Row],[Unit Price]]</f>
        <v>1065794</v>
      </c>
      <c r="N2101" s="9">
        <f>tbl_salesdata[[#This Row],[Total Sales]]-tbl_salesdata[[#This Row],[Total Cost]]</f>
        <v>400215.5</v>
      </c>
      <c r="O2101">
        <f>tbl_salesdata[[#This Row],[Ship Date]]-tbl_salesdata[[#This Row],[Order Date]]</f>
        <v>16</v>
      </c>
      <c r="P2101">
        <f>WEEKDAY(tbl_salesdata[[#This Row],[Order Date]],2)</f>
        <v>6</v>
      </c>
      <c r="Q2101" t="str">
        <f>TEXT(tbl_salesdata[[#This Row],[Order Date]],"dddd")</f>
        <v>Saturday</v>
      </c>
      <c r="R2101" t="str">
        <f>IF(tbl_salesdata[[#This Row],[Weekdaynum]]&gt;5,"Yes","No")</f>
        <v>Yes</v>
      </c>
    </row>
    <row r="2102" spans="1:18" x14ac:dyDescent="0.35">
      <c r="A2102">
        <v>129317939</v>
      </c>
      <c r="B2102" s="3">
        <v>44576</v>
      </c>
      <c r="C2102" s="3">
        <v>44589</v>
      </c>
      <c r="D2102" t="s">
        <v>160</v>
      </c>
      <c r="E2102" t="s">
        <v>29</v>
      </c>
      <c r="F2102" t="s">
        <v>68</v>
      </c>
      <c r="G2102" t="s">
        <v>18</v>
      </c>
      <c r="H2102" t="s">
        <v>34</v>
      </c>
      <c r="I2102" s="9">
        <v>6907</v>
      </c>
      <c r="J2102" s="9">
        <v>154.06</v>
      </c>
      <c r="K2102" s="9">
        <v>90.93</v>
      </c>
      <c r="L2102" s="9">
        <f>tbl_salesdata[[#This Row],[Units Sold]]*tbl_salesdata[[#This Row],[Unit Cost]]</f>
        <v>628053.51</v>
      </c>
      <c r="M2102" s="9">
        <f>tbl_salesdata[[#This Row],[Units Sold]]*tbl_salesdata[[#This Row],[Unit Price]]</f>
        <v>1064092.42</v>
      </c>
      <c r="N2102" s="9">
        <f>tbl_salesdata[[#This Row],[Total Sales]]-tbl_salesdata[[#This Row],[Total Cost]]</f>
        <v>436038.90999999992</v>
      </c>
      <c r="O2102">
        <f>tbl_salesdata[[#This Row],[Ship Date]]-tbl_salesdata[[#This Row],[Order Date]]</f>
        <v>13</v>
      </c>
      <c r="P2102">
        <f>WEEKDAY(tbl_salesdata[[#This Row],[Order Date]],2)</f>
        <v>6</v>
      </c>
      <c r="Q2102" t="str">
        <f>TEXT(tbl_salesdata[[#This Row],[Order Date]],"dddd")</f>
        <v>Saturday</v>
      </c>
      <c r="R2102" t="str">
        <f>IF(tbl_salesdata[[#This Row],[Weekdaynum]]&gt;5,"Yes","No")</f>
        <v>Yes</v>
      </c>
    </row>
    <row r="2103" spans="1:18" hidden="1" x14ac:dyDescent="0.35">
      <c r="A2103">
        <v>248767650</v>
      </c>
      <c r="B2103" s="3">
        <v>42149</v>
      </c>
      <c r="C2103" s="3">
        <v>42170</v>
      </c>
      <c r="D2103" t="s">
        <v>185</v>
      </c>
      <c r="E2103" t="s">
        <v>38</v>
      </c>
      <c r="F2103" t="s">
        <v>40</v>
      </c>
      <c r="G2103" t="s">
        <v>18</v>
      </c>
      <c r="H2103" t="s">
        <v>26</v>
      </c>
      <c r="I2103" s="9">
        <v>4731</v>
      </c>
      <c r="J2103" s="9">
        <v>651.21</v>
      </c>
      <c r="K2103" s="9">
        <v>524.96</v>
      </c>
      <c r="L2103" s="9">
        <f>tbl_salesdata[[#This Row],[Units Sold]]*tbl_salesdata[[#This Row],[Unit Cost]]</f>
        <v>2483585.7600000002</v>
      </c>
      <c r="M2103" s="9">
        <f>tbl_salesdata[[#This Row],[Units Sold]]*tbl_salesdata[[#This Row],[Unit Price]]</f>
        <v>3080874.5100000002</v>
      </c>
      <c r="N2103" s="9">
        <f>tbl_salesdata[[#This Row],[Total Sales]]-tbl_salesdata[[#This Row],[Total Cost]]</f>
        <v>597288.75</v>
      </c>
      <c r="O2103">
        <f>tbl_salesdata[[#This Row],[Ship Date]]-tbl_salesdata[[#This Row],[Order Date]]</f>
        <v>21</v>
      </c>
      <c r="P2103">
        <f>WEEKDAY(tbl_salesdata[[#This Row],[Order Date]],2)</f>
        <v>1</v>
      </c>
      <c r="Q2103" t="str">
        <f>TEXT(tbl_salesdata[[#This Row],[Order Date]],"dddd")</f>
        <v>Monday</v>
      </c>
      <c r="R2103" t="str">
        <f>IF(tbl_salesdata[[#This Row],[Weekdaynum]]&gt;5,"Yes","No")</f>
        <v>No</v>
      </c>
    </row>
    <row r="2104" spans="1:18" hidden="1" x14ac:dyDescent="0.35">
      <c r="A2104">
        <v>517074811</v>
      </c>
      <c r="B2104" s="3">
        <v>43585</v>
      </c>
      <c r="C2104" s="3">
        <v>43596</v>
      </c>
      <c r="D2104" t="s">
        <v>90</v>
      </c>
      <c r="E2104" t="s">
        <v>38</v>
      </c>
      <c r="F2104" t="s">
        <v>30</v>
      </c>
      <c r="G2104" t="s">
        <v>14</v>
      </c>
      <c r="H2104" t="s">
        <v>19</v>
      </c>
      <c r="I2104" s="9">
        <v>2782</v>
      </c>
      <c r="J2104" s="9">
        <v>81.73</v>
      </c>
      <c r="K2104" s="9">
        <v>56.67</v>
      </c>
      <c r="L2104" s="9">
        <f>tbl_salesdata[[#This Row],[Units Sold]]*tbl_salesdata[[#This Row],[Unit Cost]]</f>
        <v>157655.94</v>
      </c>
      <c r="M2104" s="9">
        <f>tbl_salesdata[[#This Row],[Units Sold]]*tbl_salesdata[[#This Row],[Unit Price]]</f>
        <v>227372.86000000002</v>
      </c>
      <c r="N2104" s="9">
        <f>tbl_salesdata[[#This Row],[Total Sales]]-tbl_salesdata[[#This Row],[Total Cost]]</f>
        <v>69716.920000000013</v>
      </c>
      <c r="O2104">
        <f>tbl_salesdata[[#This Row],[Ship Date]]-tbl_salesdata[[#This Row],[Order Date]]</f>
        <v>11</v>
      </c>
      <c r="P2104">
        <f>WEEKDAY(tbl_salesdata[[#This Row],[Order Date]],2)</f>
        <v>2</v>
      </c>
      <c r="Q2104" t="str">
        <f>TEXT(tbl_salesdata[[#This Row],[Order Date]],"dddd")</f>
        <v>Tuesday</v>
      </c>
      <c r="R2104" t="str">
        <f>IF(tbl_salesdata[[#This Row],[Weekdaynum]]&gt;5,"Yes","No")</f>
        <v>No</v>
      </c>
    </row>
    <row r="2105" spans="1:18" hidden="1" x14ac:dyDescent="0.35">
      <c r="A2105">
        <v>441688430</v>
      </c>
      <c r="B2105" s="3">
        <v>44158</v>
      </c>
      <c r="C2105" s="3">
        <v>44162</v>
      </c>
      <c r="D2105" t="s">
        <v>173</v>
      </c>
      <c r="E2105" t="s">
        <v>24</v>
      </c>
      <c r="F2105" t="s">
        <v>56</v>
      </c>
      <c r="G2105" t="s">
        <v>14</v>
      </c>
      <c r="H2105" t="s">
        <v>19</v>
      </c>
      <c r="I2105" s="9">
        <v>4277</v>
      </c>
      <c r="J2105" s="9">
        <v>9.33</v>
      </c>
      <c r="K2105" s="9">
        <v>6.92</v>
      </c>
      <c r="L2105" s="9">
        <f>tbl_salesdata[[#This Row],[Units Sold]]*tbl_salesdata[[#This Row],[Unit Cost]]</f>
        <v>29596.84</v>
      </c>
      <c r="M2105" s="9">
        <f>tbl_salesdata[[#This Row],[Units Sold]]*tbl_salesdata[[#This Row],[Unit Price]]</f>
        <v>39904.410000000003</v>
      </c>
      <c r="N2105" s="9">
        <f>tbl_salesdata[[#This Row],[Total Sales]]-tbl_salesdata[[#This Row],[Total Cost]]</f>
        <v>10307.570000000003</v>
      </c>
      <c r="O2105">
        <f>tbl_salesdata[[#This Row],[Ship Date]]-tbl_salesdata[[#This Row],[Order Date]]</f>
        <v>4</v>
      </c>
      <c r="P2105">
        <f>WEEKDAY(tbl_salesdata[[#This Row],[Order Date]],2)</f>
        <v>1</v>
      </c>
      <c r="Q2105" t="str">
        <f>TEXT(tbl_salesdata[[#This Row],[Order Date]],"dddd")</f>
        <v>Monday</v>
      </c>
      <c r="R2105" t="str">
        <f>IF(tbl_salesdata[[#This Row],[Weekdaynum]]&gt;5,"Yes","No")</f>
        <v>No</v>
      </c>
    </row>
    <row r="2106" spans="1:18" hidden="1" x14ac:dyDescent="0.35">
      <c r="A2106">
        <v>905469834</v>
      </c>
      <c r="B2106" s="3">
        <v>44692</v>
      </c>
      <c r="C2106" s="3">
        <v>44702</v>
      </c>
      <c r="D2106" t="s">
        <v>92</v>
      </c>
      <c r="E2106" t="s">
        <v>32</v>
      </c>
      <c r="F2106" t="s">
        <v>33</v>
      </c>
      <c r="G2106" t="s">
        <v>18</v>
      </c>
      <c r="H2106" t="s">
        <v>15</v>
      </c>
      <c r="I2106" s="9">
        <v>7500</v>
      </c>
      <c r="J2106" s="9">
        <v>109.28</v>
      </c>
      <c r="K2106" s="9">
        <v>35.840000000000003</v>
      </c>
      <c r="L2106" s="9">
        <f>tbl_salesdata[[#This Row],[Units Sold]]*tbl_salesdata[[#This Row],[Unit Cost]]</f>
        <v>268800</v>
      </c>
      <c r="M2106" s="9">
        <f>tbl_salesdata[[#This Row],[Units Sold]]*tbl_salesdata[[#This Row],[Unit Price]]</f>
        <v>819600</v>
      </c>
      <c r="N2106" s="9">
        <f>tbl_salesdata[[#This Row],[Total Sales]]-tbl_salesdata[[#This Row],[Total Cost]]</f>
        <v>550800</v>
      </c>
      <c r="O2106">
        <f>tbl_salesdata[[#This Row],[Ship Date]]-tbl_salesdata[[#This Row],[Order Date]]</f>
        <v>10</v>
      </c>
      <c r="P2106">
        <f>WEEKDAY(tbl_salesdata[[#This Row],[Order Date]],2)</f>
        <v>3</v>
      </c>
      <c r="Q2106" t="str">
        <f>TEXT(tbl_salesdata[[#This Row],[Order Date]],"dddd")</f>
        <v>Wednesday</v>
      </c>
      <c r="R2106" t="str">
        <f>IF(tbl_salesdata[[#This Row],[Weekdaynum]]&gt;5,"Yes","No")</f>
        <v>No</v>
      </c>
    </row>
    <row r="2107" spans="1:18" hidden="1" x14ac:dyDescent="0.35">
      <c r="A2107">
        <v>161592853</v>
      </c>
      <c r="B2107" s="3">
        <v>43247</v>
      </c>
      <c r="C2107" s="3">
        <v>43264</v>
      </c>
      <c r="D2107" t="s">
        <v>94</v>
      </c>
      <c r="E2107" t="s">
        <v>38</v>
      </c>
      <c r="F2107" t="s">
        <v>76</v>
      </c>
      <c r="G2107" t="s">
        <v>18</v>
      </c>
      <c r="H2107" t="s">
        <v>15</v>
      </c>
      <c r="I2107" s="9">
        <v>7771</v>
      </c>
      <c r="J2107" s="9">
        <v>668.27</v>
      </c>
      <c r="K2107" s="9">
        <v>502.54</v>
      </c>
      <c r="L2107" s="9">
        <f>tbl_salesdata[[#This Row],[Units Sold]]*tbl_salesdata[[#This Row],[Unit Cost]]</f>
        <v>3905238.3400000003</v>
      </c>
      <c r="M2107" s="9">
        <f>tbl_salesdata[[#This Row],[Units Sold]]*tbl_salesdata[[#This Row],[Unit Price]]</f>
        <v>5193126.17</v>
      </c>
      <c r="N2107" s="9">
        <f>tbl_salesdata[[#This Row],[Total Sales]]-tbl_salesdata[[#This Row],[Total Cost]]</f>
        <v>1287887.8299999996</v>
      </c>
      <c r="O2107">
        <f>tbl_salesdata[[#This Row],[Ship Date]]-tbl_salesdata[[#This Row],[Order Date]]</f>
        <v>17</v>
      </c>
      <c r="P2107">
        <f>WEEKDAY(tbl_salesdata[[#This Row],[Order Date]],2)</f>
        <v>7</v>
      </c>
      <c r="Q2107" t="str">
        <f>TEXT(tbl_salesdata[[#This Row],[Order Date]],"dddd")</f>
        <v>Sunday</v>
      </c>
      <c r="R2107" t="str">
        <f>IF(tbl_salesdata[[#This Row],[Weekdaynum]]&gt;5,"Yes","No")</f>
        <v>Yes</v>
      </c>
    </row>
    <row r="2108" spans="1:18" hidden="1" x14ac:dyDescent="0.35">
      <c r="A2108">
        <v>583543813</v>
      </c>
      <c r="B2108" s="3">
        <v>43853</v>
      </c>
      <c r="C2108" s="3">
        <v>43872</v>
      </c>
      <c r="D2108" t="s">
        <v>53</v>
      </c>
      <c r="E2108" t="s">
        <v>29</v>
      </c>
      <c r="F2108" t="s">
        <v>56</v>
      </c>
      <c r="G2108" t="s">
        <v>14</v>
      </c>
      <c r="H2108" t="s">
        <v>19</v>
      </c>
      <c r="I2108" s="9">
        <v>2437</v>
      </c>
      <c r="J2108" s="9">
        <v>9.33</v>
      </c>
      <c r="K2108" s="9">
        <v>6.92</v>
      </c>
      <c r="L2108" s="9">
        <f>tbl_salesdata[[#This Row],[Units Sold]]*tbl_salesdata[[#This Row],[Unit Cost]]</f>
        <v>16864.04</v>
      </c>
      <c r="M2108" s="9">
        <f>tbl_salesdata[[#This Row],[Units Sold]]*tbl_salesdata[[#This Row],[Unit Price]]</f>
        <v>22737.21</v>
      </c>
      <c r="N2108" s="9">
        <f>tbl_salesdata[[#This Row],[Total Sales]]-tbl_salesdata[[#This Row],[Total Cost]]</f>
        <v>5873.1699999999983</v>
      </c>
      <c r="O2108">
        <f>tbl_salesdata[[#This Row],[Ship Date]]-tbl_salesdata[[#This Row],[Order Date]]</f>
        <v>19</v>
      </c>
      <c r="P2108">
        <f>WEEKDAY(tbl_salesdata[[#This Row],[Order Date]],2)</f>
        <v>4</v>
      </c>
      <c r="Q2108" t="str">
        <f>TEXT(tbl_salesdata[[#This Row],[Order Date]],"dddd")</f>
        <v>Thursday</v>
      </c>
      <c r="R2108" t="str">
        <f>IF(tbl_salesdata[[#This Row],[Weekdaynum]]&gt;5,"Yes","No")</f>
        <v>No</v>
      </c>
    </row>
    <row r="2109" spans="1:18" hidden="1" x14ac:dyDescent="0.35">
      <c r="A2109">
        <v>115121543</v>
      </c>
      <c r="B2109" s="3">
        <v>44694</v>
      </c>
      <c r="C2109" s="3">
        <v>44699</v>
      </c>
      <c r="D2109" t="s">
        <v>111</v>
      </c>
      <c r="E2109" t="s">
        <v>38</v>
      </c>
      <c r="F2109" t="s">
        <v>17</v>
      </c>
      <c r="G2109" t="s">
        <v>14</v>
      </c>
      <c r="H2109" t="s">
        <v>26</v>
      </c>
      <c r="I2109" s="9">
        <v>5878</v>
      </c>
      <c r="J2109" s="9">
        <v>152.58000000000001</v>
      </c>
      <c r="K2109" s="9">
        <v>97.44</v>
      </c>
      <c r="L2109" s="9">
        <f>tbl_salesdata[[#This Row],[Units Sold]]*tbl_salesdata[[#This Row],[Unit Cost]]</f>
        <v>572752.31999999995</v>
      </c>
      <c r="M2109" s="9">
        <f>tbl_salesdata[[#This Row],[Units Sold]]*tbl_salesdata[[#This Row],[Unit Price]]</f>
        <v>896865.24000000011</v>
      </c>
      <c r="N2109" s="9">
        <f>tbl_salesdata[[#This Row],[Total Sales]]-tbl_salesdata[[#This Row],[Total Cost]]</f>
        <v>324112.92000000016</v>
      </c>
      <c r="O2109">
        <f>tbl_salesdata[[#This Row],[Ship Date]]-tbl_salesdata[[#This Row],[Order Date]]</f>
        <v>5</v>
      </c>
      <c r="P2109">
        <f>WEEKDAY(tbl_salesdata[[#This Row],[Order Date]],2)</f>
        <v>5</v>
      </c>
      <c r="Q2109" t="str">
        <f>TEXT(tbl_salesdata[[#This Row],[Order Date]],"dddd")</f>
        <v>Friday</v>
      </c>
      <c r="R2109" t="str">
        <f>IF(tbl_salesdata[[#This Row],[Weekdaynum]]&gt;5,"Yes","No")</f>
        <v>No</v>
      </c>
    </row>
    <row r="2110" spans="1:18" hidden="1" x14ac:dyDescent="0.35">
      <c r="A2110">
        <v>820437371</v>
      </c>
      <c r="B2110" s="3">
        <v>42883</v>
      </c>
      <c r="C2110" s="3">
        <v>42886</v>
      </c>
      <c r="D2110" t="s">
        <v>184</v>
      </c>
      <c r="E2110" t="s">
        <v>21</v>
      </c>
      <c r="F2110" t="s">
        <v>47</v>
      </c>
      <c r="G2110" t="s">
        <v>14</v>
      </c>
      <c r="H2110" t="s">
        <v>34</v>
      </c>
      <c r="I2110" s="9">
        <v>4505</v>
      </c>
      <c r="J2110" s="9">
        <v>421.89</v>
      </c>
      <c r="K2110" s="9">
        <v>364.69</v>
      </c>
      <c r="L2110" s="9">
        <f>tbl_salesdata[[#This Row],[Units Sold]]*tbl_salesdata[[#This Row],[Unit Cost]]</f>
        <v>1642928.45</v>
      </c>
      <c r="M2110" s="9">
        <f>tbl_salesdata[[#This Row],[Units Sold]]*tbl_salesdata[[#This Row],[Unit Price]]</f>
        <v>1900614.45</v>
      </c>
      <c r="N2110" s="9">
        <f>tbl_salesdata[[#This Row],[Total Sales]]-tbl_salesdata[[#This Row],[Total Cost]]</f>
        <v>257686</v>
      </c>
      <c r="O2110">
        <f>tbl_salesdata[[#This Row],[Ship Date]]-tbl_salesdata[[#This Row],[Order Date]]</f>
        <v>3</v>
      </c>
      <c r="P2110">
        <f>WEEKDAY(tbl_salesdata[[#This Row],[Order Date]],2)</f>
        <v>7</v>
      </c>
      <c r="Q2110" t="str">
        <f>TEXT(tbl_salesdata[[#This Row],[Order Date]],"dddd")</f>
        <v>Sunday</v>
      </c>
      <c r="R2110" t="str">
        <f>IF(tbl_salesdata[[#This Row],[Weekdaynum]]&gt;5,"Yes","No")</f>
        <v>Yes</v>
      </c>
    </row>
    <row r="2111" spans="1:18" hidden="1" x14ac:dyDescent="0.35">
      <c r="A2111">
        <v>333915126</v>
      </c>
      <c r="B2111" s="3">
        <v>42310</v>
      </c>
      <c r="C2111" s="3">
        <v>42314</v>
      </c>
      <c r="D2111" t="s">
        <v>132</v>
      </c>
      <c r="E2111" t="s">
        <v>38</v>
      </c>
      <c r="F2111" t="s">
        <v>40</v>
      </c>
      <c r="G2111" t="s">
        <v>18</v>
      </c>
      <c r="H2111" t="s">
        <v>34</v>
      </c>
      <c r="I2111" s="9">
        <v>1761</v>
      </c>
      <c r="J2111" s="9">
        <v>651.21</v>
      </c>
      <c r="K2111" s="9">
        <v>524.96</v>
      </c>
      <c r="L2111" s="9">
        <f>tbl_salesdata[[#This Row],[Units Sold]]*tbl_salesdata[[#This Row],[Unit Cost]]</f>
        <v>924454.56</v>
      </c>
      <c r="M2111" s="9">
        <f>tbl_salesdata[[#This Row],[Units Sold]]*tbl_salesdata[[#This Row],[Unit Price]]</f>
        <v>1146780.81</v>
      </c>
      <c r="N2111" s="9">
        <f>tbl_salesdata[[#This Row],[Total Sales]]-tbl_salesdata[[#This Row],[Total Cost]]</f>
        <v>222326.25</v>
      </c>
      <c r="O2111">
        <f>tbl_salesdata[[#This Row],[Ship Date]]-tbl_salesdata[[#This Row],[Order Date]]</f>
        <v>4</v>
      </c>
      <c r="P2111">
        <f>WEEKDAY(tbl_salesdata[[#This Row],[Order Date]],2)</f>
        <v>1</v>
      </c>
      <c r="Q2111" t="str">
        <f>TEXT(tbl_salesdata[[#This Row],[Order Date]],"dddd")</f>
        <v>Monday</v>
      </c>
      <c r="R2111" t="str">
        <f>IF(tbl_salesdata[[#This Row],[Weekdaynum]]&gt;5,"Yes","No")</f>
        <v>No</v>
      </c>
    </row>
    <row r="2112" spans="1:18" hidden="1" x14ac:dyDescent="0.35">
      <c r="A2112">
        <v>410291135</v>
      </c>
      <c r="B2112" s="3">
        <v>43867</v>
      </c>
      <c r="C2112" s="3">
        <v>43877</v>
      </c>
      <c r="D2112" t="s">
        <v>116</v>
      </c>
      <c r="E2112" t="s">
        <v>21</v>
      </c>
      <c r="F2112" t="s">
        <v>30</v>
      </c>
      <c r="G2112" t="s">
        <v>18</v>
      </c>
      <c r="H2112" t="s">
        <v>26</v>
      </c>
      <c r="I2112" s="9">
        <v>3119</v>
      </c>
      <c r="J2112" s="9">
        <v>81.73</v>
      </c>
      <c r="K2112" s="9">
        <v>56.67</v>
      </c>
      <c r="L2112" s="9">
        <f>tbl_salesdata[[#This Row],[Units Sold]]*tbl_salesdata[[#This Row],[Unit Cost]]</f>
        <v>176753.73</v>
      </c>
      <c r="M2112" s="9">
        <f>tbl_salesdata[[#This Row],[Units Sold]]*tbl_salesdata[[#This Row],[Unit Price]]</f>
        <v>254915.87000000002</v>
      </c>
      <c r="N2112" s="9">
        <f>tbl_salesdata[[#This Row],[Total Sales]]-tbl_salesdata[[#This Row],[Total Cost]]</f>
        <v>78162.140000000014</v>
      </c>
      <c r="O2112">
        <f>tbl_salesdata[[#This Row],[Ship Date]]-tbl_salesdata[[#This Row],[Order Date]]</f>
        <v>10</v>
      </c>
      <c r="P2112">
        <f>WEEKDAY(tbl_salesdata[[#This Row],[Order Date]],2)</f>
        <v>4</v>
      </c>
      <c r="Q2112" t="str">
        <f>TEXT(tbl_salesdata[[#This Row],[Order Date]],"dddd")</f>
        <v>Thursday</v>
      </c>
      <c r="R2112" t="str">
        <f>IF(tbl_salesdata[[#This Row],[Weekdaynum]]&gt;5,"Yes","No")</f>
        <v>No</v>
      </c>
    </row>
    <row r="2113" spans="1:18" x14ac:dyDescent="0.35">
      <c r="A2113">
        <v>450652587</v>
      </c>
      <c r="B2113" s="3">
        <v>42721</v>
      </c>
      <c r="C2113" s="3">
        <v>42736</v>
      </c>
      <c r="D2113" t="s">
        <v>146</v>
      </c>
      <c r="E2113" t="s">
        <v>29</v>
      </c>
      <c r="F2113" t="s">
        <v>17</v>
      </c>
      <c r="G2113" t="s">
        <v>14</v>
      </c>
      <c r="H2113" t="s">
        <v>19</v>
      </c>
      <c r="I2113" s="9">
        <v>6970</v>
      </c>
      <c r="J2113" s="9">
        <v>152.58000000000001</v>
      </c>
      <c r="K2113" s="9">
        <v>97.44</v>
      </c>
      <c r="L2113" s="9">
        <f>tbl_salesdata[[#This Row],[Units Sold]]*tbl_salesdata[[#This Row],[Unit Cost]]</f>
        <v>679156.79999999993</v>
      </c>
      <c r="M2113" s="9">
        <f>tbl_salesdata[[#This Row],[Units Sold]]*tbl_salesdata[[#This Row],[Unit Price]]</f>
        <v>1063482.6000000001</v>
      </c>
      <c r="N2113" s="9">
        <f>tbl_salesdata[[#This Row],[Total Sales]]-tbl_salesdata[[#This Row],[Total Cost]]</f>
        <v>384325.80000000016</v>
      </c>
      <c r="O2113">
        <f>tbl_salesdata[[#This Row],[Ship Date]]-tbl_salesdata[[#This Row],[Order Date]]</f>
        <v>15</v>
      </c>
      <c r="P2113">
        <f>WEEKDAY(tbl_salesdata[[#This Row],[Order Date]],2)</f>
        <v>6</v>
      </c>
      <c r="Q2113" t="str">
        <f>TEXT(tbl_salesdata[[#This Row],[Order Date]],"dddd")</f>
        <v>Saturday</v>
      </c>
      <c r="R2113" t="str">
        <f>IF(tbl_salesdata[[#This Row],[Weekdaynum]]&gt;5,"Yes","No")</f>
        <v>Yes</v>
      </c>
    </row>
    <row r="2114" spans="1:18" hidden="1" x14ac:dyDescent="0.35">
      <c r="A2114">
        <v>172245728</v>
      </c>
      <c r="B2114" s="3">
        <v>43115</v>
      </c>
      <c r="C2114" s="3">
        <v>43117</v>
      </c>
      <c r="D2114" t="s">
        <v>114</v>
      </c>
      <c r="E2114" t="s">
        <v>38</v>
      </c>
      <c r="F2114" t="s">
        <v>40</v>
      </c>
      <c r="G2114" t="s">
        <v>14</v>
      </c>
      <c r="H2114" t="s">
        <v>15</v>
      </c>
      <c r="I2114" s="9">
        <v>194</v>
      </c>
      <c r="J2114" s="9">
        <v>651.21</v>
      </c>
      <c r="K2114" s="9">
        <v>524.96</v>
      </c>
      <c r="L2114" s="9">
        <f>tbl_salesdata[[#This Row],[Units Sold]]*tbl_salesdata[[#This Row],[Unit Cost]]</f>
        <v>101842.24000000001</v>
      </c>
      <c r="M2114" s="9">
        <f>tbl_salesdata[[#This Row],[Units Sold]]*tbl_salesdata[[#This Row],[Unit Price]]</f>
        <v>126334.74</v>
      </c>
      <c r="N2114" s="9">
        <f>tbl_salesdata[[#This Row],[Total Sales]]-tbl_salesdata[[#This Row],[Total Cost]]</f>
        <v>24492.5</v>
      </c>
      <c r="O2114">
        <f>tbl_salesdata[[#This Row],[Ship Date]]-tbl_salesdata[[#This Row],[Order Date]]</f>
        <v>2</v>
      </c>
      <c r="P2114">
        <f>WEEKDAY(tbl_salesdata[[#This Row],[Order Date]],2)</f>
        <v>1</v>
      </c>
      <c r="Q2114" t="str">
        <f>TEXT(tbl_salesdata[[#This Row],[Order Date]],"dddd")</f>
        <v>Monday</v>
      </c>
      <c r="R2114" t="str">
        <f>IF(tbl_salesdata[[#This Row],[Weekdaynum]]&gt;5,"Yes","No")</f>
        <v>No</v>
      </c>
    </row>
    <row r="2115" spans="1:18" hidden="1" x14ac:dyDescent="0.35">
      <c r="A2115">
        <v>118859469</v>
      </c>
      <c r="B2115" s="3">
        <v>44349</v>
      </c>
      <c r="C2115" s="3">
        <v>44362</v>
      </c>
      <c r="D2115" t="s">
        <v>203</v>
      </c>
      <c r="E2115" t="s">
        <v>21</v>
      </c>
      <c r="F2115" t="s">
        <v>17</v>
      </c>
      <c r="G2115" t="s">
        <v>18</v>
      </c>
      <c r="H2115" t="s">
        <v>26</v>
      </c>
      <c r="I2115" s="9">
        <v>2013</v>
      </c>
      <c r="J2115" s="9">
        <v>152.58000000000001</v>
      </c>
      <c r="K2115" s="9">
        <v>97.44</v>
      </c>
      <c r="L2115" s="9">
        <f>tbl_salesdata[[#This Row],[Units Sold]]*tbl_salesdata[[#This Row],[Unit Cost]]</f>
        <v>196146.72</v>
      </c>
      <c r="M2115" s="9">
        <f>tbl_salesdata[[#This Row],[Units Sold]]*tbl_salesdata[[#This Row],[Unit Price]]</f>
        <v>307143.54000000004</v>
      </c>
      <c r="N2115" s="9">
        <f>tbl_salesdata[[#This Row],[Total Sales]]-tbl_salesdata[[#This Row],[Total Cost]]</f>
        <v>110996.82000000004</v>
      </c>
      <c r="O2115">
        <f>tbl_salesdata[[#This Row],[Ship Date]]-tbl_salesdata[[#This Row],[Order Date]]</f>
        <v>13</v>
      </c>
      <c r="P2115">
        <f>WEEKDAY(tbl_salesdata[[#This Row],[Order Date]],2)</f>
        <v>3</v>
      </c>
      <c r="Q2115" t="str">
        <f>TEXT(tbl_salesdata[[#This Row],[Order Date]],"dddd")</f>
        <v>Wednesday</v>
      </c>
      <c r="R2115" t="str">
        <f>IF(tbl_salesdata[[#This Row],[Weekdaynum]]&gt;5,"Yes","No")</f>
        <v>No</v>
      </c>
    </row>
    <row r="2116" spans="1:18" hidden="1" x14ac:dyDescent="0.35">
      <c r="A2116">
        <v>250441777</v>
      </c>
      <c r="B2116" s="3">
        <v>44097</v>
      </c>
      <c r="C2116" s="3">
        <v>44117</v>
      </c>
      <c r="D2116" t="s">
        <v>54</v>
      </c>
      <c r="E2116" t="s">
        <v>29</v>
      </c>
      <c r="F2116" t="s">
        <v>33</v>
      </c>
      <c r="G2116" t="s">
        <v>14</v>
      </c>
      <c r="H2116" t="s">
        <v>34</v>
      </c>
      <c r="I2116" s="9">
        <v>142</v>
      </c>
      <c r="J2116" s="9">
        <v>109.28</v>
      </c>
      <c r="K2116" s="9">
        <v>35.840000000000003</v>
      </c>
      <c r="L2116" s="9">
        <f>tbl_salesdata[[#This Row],[Units Sold]]*tbl_salesdata[[#This Row],[Unit Cost]]</f>
        <v>5089.2800000000007</v>
      </c>
      <c r="M2116" s="9">
        <f>tbl_salesdata[[#This Row],[Units Sold]]*tbl_salesdata[[#This Row],[Unit Price]]</f>
        <v>15517.76</v>
      </c>
      <c r="N2116" s="9">
        <f>tbl_salesdata[[#This Row],[Total Sales]]-tbl_salesdata[[#This Row],[Total Cost]]</f>
        <v>10428.48</v>
      </c>
      <c r="O2116">
        <f>tbl_salesdata[[#This Row],[Ship Date]]-tbl_salesdata[[#This Row],[Order Date]]</f>
        <v>20</v>
      </c>
      <c r="P2116">
        <f>WEEKDAY(tbl_salesdata[[#This Row],[Order Date]],2)</f>
        <v>3</v>
      </c>
      <c r="Q2116" t="str">
        <f>TEXT(tbl_salesdata[[#This Row],[Order Date]],"dddd")</f>
        <v>Wednesday</v>
      </c>
      <c r="R2116" t="str">
        <f>IF(tbl_salesdata[[#This Row],[Weekdaynum]]&gt;5,"Yes","No")</f>
        <v>No</v>
      </c>
    </row>
    <row r="2117" spans="1:18" hidden="1" x14ac:dyDescent="0.35">
      <c r="A2117">
        <v>873291480</v>
      </c>
      <c r="B2117" s="3">
        <v>44858</v>
      </c>
      <c r="C2117" s="3">
        <v>44868</v>
      </c>
      <c r="D2117" t="s">
        <v>146</v>
      </c>
      <c r="E2117" t="s">
        <v>29</v>
      </c>
      <c r="F2117" t="s">
        <v>13</v>
      </c>
      <c r="G2117" t="s">
        <v>14</v>
      </c>
      <c r="H2117" t="s">
        <v>26</v>
      </c>
      <c r="I2117" s="9">
        <v>5210</v>
      </c>
      <c r="J2117" s="9">
        <v>255.28</v>
      </c>
      <c r="K2117" s="9">
        <v>159.41999999999999</v>
      </c>
      <c r="L2117" s="9">
        <f>tbl_salesdata[[#This Row],[Units Sold]]*tbl_salesdata[[#This Row],[Unit Cost]]</f>
        <v>830578.2</v>
      </c>
      <c r="M2117" s="9">
        <f>tbl_salesdata[[#This Row],[Units Sold]]*tbl_salesdata[[#This Row],[Unit Price]]</f>
        <v>1330008.8</v>
      </c>
      <c r="N2117" s="9">
        <f>tbl_salesdata[[#This Row],[Total Sales]]-tbl_salesdata[[#This Row],[Total Cost]]</f>
        <v>499430.60000000009</v>
      </c>
      <c r="O2117">
        <f>tbl_salesdata[[#This Row],[Ship Date]]-tbl_salesdata[[#This Row],[Order Date]]</f>
        <v>10</v>
      </c>
      <c r="P2117">
        <f>WEEKDAY(tbl_salesdata[[#This Row],[Order Date]],2)</f>
        <v>1</v>
      </c>
      <c r="Q2117" t="str">
        <f>TEXT(tbl_salesdata[[#This Row],[Order Date]],"dddd")</f>
        <v>Monday</v>
      </c>
      <c r="R2117" t="str">
        <f>IF(tbl_salesdata[[#This Row],[Weekdaynum]]&gt;5,"Yes","No")</f>
        <v>No</v>
      </c>
    </row>
    <row r="2118" spans="1:18" hidden="1" x14ac:dyDescent="0.35">
      <c r="A2118">
        <v>114019906</v>
      </c>
      <c r="B2118" s="3">
        <v>43357</v>
      </c>
      <c r="C2118" s="3">
        <v>43358</v>
      </c>
      <c r="D2118" t="s">
        <v>173</v>
      </c>
      <c r="E2118" t="s">
        <v>24</v>
      </c>
      <c r="F2118" t="s">
        <v>22</v>
      </c>
      <c r="G2118" t="s">
        <v>14</v>
      </c>
      <c r="H2118" t="s">
        <v>26</v>
      </c>
      <c r="I2118" s="9">
        <v>9879</v>
      </c>
      <c r="J2118" s="9">
        <v>47.45</v>
      </c>
      <c r="K2118" s="9">
        <v>31.79</v>
      </c>
      <c r="L2118" s="9">
        <f>tbl_salesdata[[#This Row],[Units Sold]]*tbl_salesdata[[#This Row],[Unit Cost]]</f>
        <v>314053.40999999997</v>
      </c>
      <c r="M2118" s="9">
        <f>tbl_salesdata[[#This Row],[Units Sold]]*tbl_salesdata[[#This Row],[Unit Price]]</f>
        <v>468758.55000000005</v>
      </c>
      <c r="N2118" s="9">
        <f>tbl_salesdata[[#This Row],[Total Sales]]-tbl_salesdata[[#This Row],[Total Cost]]</f>
        <v>154705.14000000007</v>
      </c>
      <c r="O2118">
        <f>tbl_salesdata[[#This Row],[Ship Date]]-tbl_salesdata[[#This Row],[Order Date]]</f>
        <v>1</v>
      </c>
      <c r="P2118">
        <f>WEEKDAY(tbl_salesdata[[#This Row],[Order Date]],2)</f>
        <v>5</v>
      </c>
      <c r="Q2118" t="str">
        <f>TEXT(tbl_salesdata[[#This Row],[Order Date]],"dddd")</f>
        <v>Friday</v>
      </c>
      <c r="R2118" t="str">
        <f>IF(tbl_salesdata[[#This Row],[Weekdaynum]]&gt;5,"Yes","No")</f>
        <v>No</v>
      </c>
    </row>
    <row r="2119" spans="1:18" hidden="1" x14ac:dyDescent="0.35">
      <c r="A2119">
        <v>669550883</v>
      </c>
      <c r="B2119" s="3">
        <v>42215</v>
      </c>
      <c r="C2119" s="3">
        <v>42218</v>
      </c>
      <c r="D2119" t="s">
        <v>204</v>
      </c>
      <c r="E2119" t="s">
        <v>21</v>
      </c>
      <c r="F2119" t="s">
        <v>42</v>
      </c>
      <c r="G2119" t="s">
        <v>18</v>
      </c>
      <c r="H2119" t="s">
        <v>34</v>
      </c>
      <c r="I2119" s="9">
        <v>3840</v>
      </c>
      <c r="J2119" s="9">
        <v>437.2</v>
      </c>
      <c r="K2119" s="9">
        <v>263.33</v>
      </c>
      <c r="L2119" s="9">
        <f>tbl_salesdata[[#This Row],[Units Sold]]*tbl_salesdata[[#This Row],[Unit Cost]]</f>
        <v>1011187.2</v>
      </c>
      <c r="M2119" s="9">
        <f>tbl_salesdata[[#This Row],[Units Sold]]*tbl_salesdata[[#This Row],[Unit Price]]</f>
        <v>1678848</v>
      </c>
      <c r="N2119" s="9">
        <f>tbl_salesdata[[#This Row],[Total Sales]]-tbl_salesdata[[#This Row],[Total Cost]]</f>
        <v>667660.80000000005</v>
      </c>
      <c r="O2119">
        <f>tbl_salesdata[[#This Row],[Ship Date]]-tbl_salesdata[[#This Row],[Order Date]]</f>
        <v>3</v>
      </c>
      <c r="P2119">
        <f>WEEKDAY(tbl_salesdata[[#This Row],[Order Date]],2)</f>
        <v>4</v>
      </c>
      <c r="Q2119" t="str">
        <f>TEXT(tbl_salesdata[[#This Row],[Order Date]],"dddd")</f>
        <v>Thursday</v>
      </c>
      <c r="R2119" t="str">
        <f>IF(tbl_salesdata[[#This Row],[Weekdaynum]]&gt;5,"Yes","No")</f>
        <v>No</v>
      </c>
    </row>
    <row r="2120" spans="1:18" x14ac:dyDescent="0.35">
      <c r="A2120">
        <v>282171666</v>
      </c>
      <c r="B2120" s="3">
        <v>44842</v>
      </c>
      <c r="C2120" s="3">
        <v>44845</v>
      </c>
      <c r="D2120" t="s">
        <v>177</v>
      </c>
      <c r="E2120" t="s">
        <v>24</v>
      </c>
      <c r="F2120" t="s">
        <v>33</v>
      </c>
      <c r="G2120" t="s">
        <v>14</v>
      </c>
      <c r="H2120" t="s">
        <v>19</v>
      </c>
      <c r="I2120" s="9">
        <v>9721</v>
      </c>
      <c r="J2120" s="9">
        <v>109.28</v>
      </c>
      <c r="K2120" s="9">
        <v>35.840000000000003</v>
      </c>
      <c r="L2120" s="9">
        <f>tbl_salesdata[[#This Row],[Units Sold]]*tbl_salesdata[[#This Row],[Unit Cost]]</f>
        <v>348400.64000000001</v>
      </c>
      <c r="M2120" s="9">
        <f>tbl_salesdata[[#This Row],[Units Sold]]*tbl_salesdata[[#This Row],[Unit Price]]</f>
        <v>1062310.8800000001</v>
      </c>
      <c r="N2120" s="9">
        <f>tbl_salesdata[[#This Row],[Total Sales]]-tbl_salesdata[[#This Row],[Total Cost]]</f>
        <v>713910.24000000011</v>
      </c>
      <c r="O2120">
        <f>tbl_salesdata[[#This Row],[Ship Date]]-tbl_salesdata[[#This Row],[Order Date]]</f>
        <v>3</v>
      </c>
      <c r="P2120">
        <f>WEEKDAY(tbl_salesdata[[#This Row],[Order Date]],2)</f>
        <v>6</v>
      </c>
      <c r="Q2120" t="str">
        <f>TEXT(tbl_salesdata[[#This Row],[Order Date]],"dddd")</f>
        <v>Saturday</v>
      </c>
      <c r="R2120" t="str">
        <f>IF(tbl_salesdata[[#This Row],[Weekdaynum]]&gt;5,"Yes","No")</f>
        <v>Yes</v>
      </c>
    </row>
    <row r="2121" spans="1:18" hidden="1" x14ac:dyDescent="0.35">
      <c r="A2121">
        <v>664278304</v>
      </c>
      <c r="B2121" s="3">
        <v>43966</v>
      </c>
      <c r="C2121" s="3">
        <v>43971</v>
      </c>
      <c r="D2121" t="s">
        <v>213</v>
      </c>
      <c r="E2121" t="s">
        <v>38</v>
      </c>
      <c r="F2121" t="s">
        <v>22</v>
      </c>
      <c r="G2121" t="s">
        <v>18</v>
      </c>
      <c r="H2121" t="s">
        <v>26</v>
      </c>
      <c r="I2121" s="9">
        <v>3567</v>
      </c>
      <c r="J2121" s="9">
        <v>47.45</v>
      </c>
      <c r="K2121" s="9">
        <v>31.79</v>
      </c>
      <c r="L2121" s="9">
        <f>tbl_salesdata[[#This Row],[Units Sold]]*tbl_salesdata[[#This Row],[Unit Cost]]</f>
        <v>113394.93</v>
      </c>
      <c r="M2121" s="9">
        <f>tbl_salesdata[[#This Row],[Units Sold]]*tbl_salesdata[[#This Row],[Unit Price]]</f>
        <v>169254.15000000002</v>
      </c>
      <c r="N2121" s="9">
        <f>tbl_salesdata[[#This Row],[Total Sales]]-tbl_salesdata[[#This Row],[Total Cost]]</f>
        <v>55859.22000000003</v>
      </c>
      <c r="O2121">
        <f>tbl_salesdata[[#This Row],[Ship Date]]-tbl_salesdata[[#This Row],[Order Date]]</f>
        <v>5</v>
      </c>
      <c r="P2121">
        <f>WEEKDAY(tbl_salesdata[[#This Row],[Order Date]],2)</f>
        <v>5</v>
      </c>
      <c r="Q2121" t="str">
        <f>TEXT(tbl_salesdata[[#This Row],[Order Date]],"dddd")</f>
        <v>Friday</v>
      </c>
      <c r="R2121" t="str">
        <f>IF(tbl_salesdata[[#This Row],[Weekdaynum]]&gt;5,"Yes","No")</f>
        <v>No</v>
      </c>
    </row>
    <row r="2122" spans="1:18" hidden="1" x14ac:dyDescent="0.35">
      <c r="A2122">
        <v>898884904</v>
      </c>
      <c r="B2122" s="3">
        <v>44235</v>
      </c>
      <c r="C2122" s="3">
        <v>44246</v>
      </c>
      <c r="D2122" t="s">
        <v>84</v>
      </c>
      <c r="E2122" t="s">
        <v>24</v>
      </c>
      <c r="F2122" t="s">
        <v>25</v>
      </c>
      <c r="G2122" t="s">
        <v>18</v>
      </c>
      <c r="H2122" t="s">
        <v>15</v>
      </c>
      <c r="I2122" s="9">
        <v>8873</v>
      </c>
      <c r="J2122" s="9">
        <v>205.7</v>
      </c>
      <c r="K2122" s="9">
        <v>117.11</v>
      </c>
      <c r="L2122" s="9">
        <f>tbl_salesdata[[#This Row],[Units Sold]]*tbl_salesdata[[#This Row],[Unit Cost]]</f>
        <v>1039117.03</v>
      </c>
      <c r="M2122" s="9">
        <f>tbl_salesdata[[#This Row],[Units Sold]]*tbl_salesdata[[#This Row],[Unit Price]]</f>
        <v>1825176.0999999999</v>
      </c>
      <c r="N2122" s="9">
        <f>tbl_salesdata[[#This Row],[Total Sales]]-tbl_salesdata[[#This Row],[Total Cost]]</f>
        <v>786059.06999999983</v>
      </c>
      <c r="O2122">
        <f>tbl_salesdata[[#This Row],[Ship Date]]-tbl_salesdata[[#This Row],[Order Date]]</f>
        <v>11</v>
      </c>
      <c r="P2122">
        <f>WEEKDAY(tbl_salesdata[[#This Row],[Order Date]],2)</f>
        <v>1</v>
      </c>
      <c r="Q2122" t="str">
        <f>TEXT(tbl_salesdata[[#This Row],[Order Date]],"dddd")</f>
        <v>Monday</v>
      </c>
      <c r="R2122" t="str">
        <f>IF(tbl_salesdata[[#This Row],[Weekdaynum]]&gt;5,"Yes","No")</f>
        <v>No</v>
      </c>
    </row>
    <row r="2123" spans="1:18" hidden="1" x14ac:dyDescent="0.35">
      <c r="A2123">
        <v>439114367</v>
      </c>
      <c r="B2123" s="3">
        <v>43999</v>
      </c>
      <c r="C2123" s="3">
        <v>44016</v>
      </c>
      <c r="D2123" t="s">
        <v>115</v>
      </c>
      <c r="E2123" t="s">
        <v>21</v>
      </c>
      <c r="F2123" t="s">
        <v>30</v>
      </c>
      <c r="G2123" t="s">
        <v>14</v>
      </c>
      <c r="H2123" t="s">
        <v>15</v>
      </c>
      <c r="I2123" s="9">
        <v>2554</v>
      </c>
      <c r="J2123" s="9">
        <v>81.73</v>
      </c>
      <c r="K2123" s="9">
        <v>56.67</v>
      </c>
      <c r="L2123" s="9">
        <f>tbl_salesdata[[#This Row],[Units Sold]]*tbl_salesdata[[#This Row],[Unit Cost]]</f>
        <v>144735.18</v>
      </c>
      <c r="M2123" s="9">
        <f>tbl_salesdata[[#This Row],[Units Sold]]*tbl_salesdata[[#This Row],[Unit Price]]</f>
        <v>208738.42</v>
      </c>
      <c r="N2123" s="9">
        <f>tbl_salesdata[[#This Row],[Total Sales]]-tbl_salesdata[[#This Row],[Total Cost]]</f>
        <v>64003.24000000002</v>
      </c>
      <c r="O2123">
        <f>tbl_salesdata[[#This Row],[Ship Date]]-tbl_salesdata[[#This Row],[Order Date]]</f>
        <v>17</v>
      </c>
      <c r="P2123">
        <f>WEEKDAY(tbl_salesdata[[#This Row],[Order Date]],2)</f>
        <v>3</v>
      </c>
      <c r="Q2123" t="str">
        <f>TEXT(tbl_salesdata[[#This Row],[Order Date]],"dddd")</f>
        <v>Wednesday</v>
      </c>
      <c r="R2123" t="str">
        <f>IF(tbl_salesdata[[#This Row],[Weekdaynum]]&gt;5,"Yes","No")</f>
        <v>No</v>
      </c>
    </row>
    <row r="2124" spans="1:18" hidden="1" x14ac:dyDescent="0.35">
      <c r="A2124">
        <v>983453023</v>
      </c>
      <c r="B2124" s="3">
        <v>44171</v>
      </c>
      <c r="C2124" s="3">
        <v>44172</v>
      </c>
      <c r="D2124" t="s">
        <v>41</v>
      </c>
      <c r="E2124" t="s">
        <v>29</v>
      </c>
      <c r="F2124" t="s">
        <v>30</v>
      </c>
      <c r="G2124" t="s">
        <v>18</v>
      </c>
      <c r="H2124" t="s">
        <v>26</v>
      </c>
      <c r="I2124" s="9">
        <v>4459</v>
      </c>
      <c r="J2124" s="9">
        <v>81.73</v>
      </c>
      <c r="K2124" s="9">
        <v>56.67</v>
      </c>
      <c r="L2124" s="9">
        <f>tbl_salesdata[[#This Row],[Units Sold]]*tbl_salesdata[[#This Row],[Unit Cost]]</f>
        <v>252691.53</v>
      </c>
      <c r="M2124" s="9">
        <f>tbl_salesdata[[#This Row],[Units Sold]]*tbl_salesdata[[#This Row],[Unit Price]]</f>
        <v>364434.07</v>
      </c>
      <c r="N2124" s="9">
        <f>tbl_salesdata[[#This Row],[Total Sales]]-tbl_salesdata[[#This Row],[Total Cost]]</f>
        <v>111742.54000000001</v>
      </c>
      <c r="O2124">
        <f>tbl_salesdata[[#This Row],[Ship Date]]-tbl_salesdata[[#This Row],[Order Date]]</f>
        <v>1</v>
      </c>
      <c r="P2124">
        <f>WEEKDAY(tbl_salesdata[[#This Row],[Order Date]],2)</f>
        <v>7</v>
      </c>
      <c r="Q2124" t="str">
        <f>TEXT(tbl_salesdata[[#This Row],[Order Date]],"dddd")</f>
        <v>Sunday</v>
      </c>
      <c r="R2124" t="str">
        <f>IF(tbl_salesdata[[#This Row],[Weekdaynum]]&gt;5,"Yes","No")</f>
        <v>Yes</v>
      </c>
    </row>
    <row r="2125" spans="1:18" hidden="1" x14ac:dyDescent="0.35">
      <c r="A2125">
        <v>700699698</v>
      </c>
      <c r="B2125" s="3">
        <v>43783</v>
      </c>
      <c r="C2125" s="3">
        <v>43797</v>
      </c>
      <c r="D2125" t="s">
        <v>202</v>
      </c>
      <c r="E2125" t="s">
        <v>38</v>
      </c>
      <c r="F2125" t="s">
        <v>42</v>
      </c>
      <c r="G2125" t="s">
        <v>14</v>
      </c>
      <c r="H2125" t="s">
        <v>34</v>
      </c>
      <c r="I2125" s="9">
        <v>1467</v>
      </c>
      <c r="J2125" s="9">
        <v>437.2</v>
      </c>
      <c r="K2125" s="9">
        <v>263.33</v>
      </c>
      <c r="L2125" s="9">
        <f>tbl_salesdata[[#This Row],[Units Sold]]*tbl_salesdata[[#This Row],[Unit Cost]]</f>
        <v>386305.11</v>
      </c>
      <c r="M2125" s="9">
        <f>tbl_salesdata[[#This Row],[Units Sold]]*tbl_salesdata[[#This Row],[Unit Price]]</f>
        <v>641372.4</v>
      </c>
      <c r="N2125" s="9">
        <f>tbl_salesdata[[#This Row],[Total Sales]]-tbl_salesdata[[#This Row],[Total Cost]]</f>
        <v>255067.29000000004</v>
      </c>
      <c r="O2125">
        <f>tbl_salesdata[[#This Row],[Ship Date]]-tbl_salesdata[[#This Row],[Order Date]]</f>
        <v>14</v>
      </c>
      <c r="P2125">
        <f>WEEKDAY(tbl_salesdata[[#This Row],[Order Date]],2)</f>
        <v>4</v>
      </c>
      <c r="Q2125" t="str">
        <f>TEXT(tbl_salesdata[[#This Row],[Order Date]],"dddd")</f>
        <v>Thursday</v>
      </c>
      <c r="R2125" t="str">
        <f>IF(tbl_salesdata[[#This Row],[Weekdaynum]]&gt;5,"Yes","No")</f>
        <v>No</v>
      </c>
    </row>
    <row r="2126" spans="1:18" hidden="1" x14ac:dyDescent="0.35">
      <c r="A2126">
        <v>979965722</v>
      </c>
      <c r="B2126" s="3">
        <v>44603</v>
      </c>
      <c r="C2126" s="3">
        <v>44624</v>
      </c>
      <c r="D2126" t="s">
        <v>149</v>
      </c>
      <c r="E2126" t="s">
        <v>12</v>
      </c>
      <c r="F2126" t="s">
        <v>25</v>
      </c>
      <c r="G2126" t="s">
        <v>18</v>
      </c>
      <c r="H2126" t="s">
        <v>15</v>
      </c>
      <c r="I2126" s="9">
        <v>2489</v>
      </c>
      <c r="J2126" s="9">
        <v>205.7</v>
      </c>
      <c r="K2126" s="9">
        <v>117.11</v>
      </c>
      <c r="L2126" s="9">
        <f>tbl_salesdata[[#This Row],[Units Sold]]*tbl_salesdata[[#This Row],[Unit Cost]]</f>
        <v>291486.78999999998</v>
      </c>
      <c r="M2126" s="9">
        <f>tbl_salesdata[[#This Row],[Units Sold]]*tbl_salesdata[[#This Row],[Unit Price]]</f>
        <v>511987.3</v>
      </c>
      <c r="N2126" s="9">
        <f>tbl_salesdata[[#This Row],[Total Sales]]-tbl_salesdata[[#This Row],[Total Cost]]</f>
        <v>220500.51</v>
      </c>
      <c r="O2126">
        <f>tbl_salesdata[[#This Row],[Ship Date]]-tbl_salesdata[[#This Row],[Order Date]]</f>
        <v>21</v>
      </c>
      <c r="P2126">
        <f>WEEKDAY(tbl_salesdata[[#This Row],[Order Date]],2)</f>
        <v>5</v>
      </c>
      <c r="Q2126" t="str">
        <f>TEXT(tbl_salesdata[[#This Row],[Order Date]],"dddd")</f>
        <v>Friday</v>
      </c>
      <c r="R2126" t="str">
        <f>IF(tbl_salesdata[[#This Row],[Weekdaynum]]&gt;5,"Yes","No")</f>
        <v>No</v>
      </c>
    </row>
    <row r="2127" spans="1:18" hidden="1" x14ac:dyDescent="0.35">
      <c r="A2127">
        <v>580674922</v>
      </c>
      <c r="B2127" s="3">
        <v>42555</v>
      </c>
      <c r="C2127" s="3">
        <v>42573</v>
      </c>
      <c r="D2127" t="s">
        <v>61</v>
      </c>
      <c r="E2127" t="s">
        <v>12</v>
      </c>
      <c r="F2127" t="s">
        <v>40</v>
      </c>
      <c r="G2127" t="s">
        <v>14</v>
      </c>
      <c r="H2127" t="s">
        <v>19</v>
      </c>
      <c r="I2127" s="9">
        <v>3468</v>
      </c>
      <c r="J2127" s="9">
        <v>651.21</v>
      </c>
      <c r="K2127" s="9">
        <v>524.96</v>
      </c>
      <c r="L2127" s="9">
        <f>tbl_salesdata[[#This Row],[Units Sold]]*tbl_salesdata[[#This Row],[Unit Cost]]</f>
        <v>1820561.28</v>
      </c>
      <c r="M2127" s="9">
        <f>tbl_salesdata[[#This Row],[Units Sold]]*tbl_salesdata[[#This Row],[Unit Price]]</f>
        <v>2258396.2800000003</v>
      </c>
      <c r="N2127" s="9">
        <f>tbl_salesdata[[#This Row],[Total Sales]]-tbl_salesdata[[#This Row],[Total Cost]]</f>
        <v>437835.00000000023</v>
      </c>
      <c r="O2127">
        <f>tbl_salesdata[[#This Row],[Ship Date]]-tbl_salesdata[[#This Row],[Order Date]]</f>
        <v>18</v>
      </c>
      <c r="P2127">
        <f>WEEKDAY(tbl_salesdata[[#This Row],[Order Date]],2)</f>
        <v>1</v>
      </c>
      <c r="Q2127" t="str">
        <f>TEXT(tbl_salesdata[[#This Row],[Order Date]],"dddd")</f>
        <v>Monday</v>
      </c>
      <c r="R2127" t="str">
        <f>IF(tbl_salesdata[[#This Row],[Weekdaynum]]&gt;5,"Yes","No")</f>
        <v>No</v>
      </c>
    </row>
    <row r="2128" spans="1:18" hidden="1" x14ac:dyDescent="0.35">
      <c r="A2128">
        <v>582563626</v>
      </c>
      <c r="B2128" s="3">
        <v>44227</v>
      </c>
      <c r="C2128" s="3">
        <v>44236</v>
      </c>
      <c r="D2128" t="s">
        <v>159</v>
      </c>
      <c r="E2128" t="s">
        <v>21</v>
      </c>
      <c r="F2128" t="s">
        <v>76</v>
      </c>
      <c r="G2128" t="s">
        <v>14</v>
      </c>
      <c r="H2128" t="s">
        <v>15</v>
      </c>
      <c r="I2128" s="9">
        <v>2378</v>
      </c>
      <c r="J2128" s="9">
        <v>668.27</v>
      </c>
      <c r="K2128" s="9">
        <v>502.54</v>
      </c>
      <c r="L2128" s="9">
        <f>tbl_salesdata[[#This Row],[Units Sold]]*tbl_salesdata[[#This Row],[Unit Cost]]</f>
        <v>1195040.1200000001</v>
      </c>
      <c r="M2128" s="9">
        <f>tbl_salesdata[[#This Row],[Units Sold]]*tbl_salesdata[[#This Row],[Unit Price]]</f>
        <v>1589146.06</v>
      </c>
      <c r="N2128" s="9">
        <f>tbl_salesdata[[#This Row],[Total Sales]]-tbl_salesdata[[#This Row],[Total Cost]]</f>
        <v>394105.93999999994</v>
      </c>
      <c r="O2128">
        <f>tbl_salesdata[[#This Row],[Ship Date]]-tbl_salesdata[[#This Row],[Order Date]]</f>
        <v>9</v>
      </c>
      <c r="P2128">
        <f>WEEKDAY(tbl_salesdata[[#This Row],[Order Date]],2)</f>
        <v>7</v>
      </c>
      <c r="Q2128" t="str">
        <f>TEXT(tbl_salesdata[[#This Row],[Order Date]],"dddd")</f>
        <v>Sunday</v>
      </c>
      <c r="R2128" t="str">
        <f>IF(tbl_salesdata[[#This Row],[Weekdaynum]]&gt;5,"Yes","No")</f>
        <v>Yes</v>
      </c>
    </row>
    <row r="2129" spans="1:18" hidden="1" x14ac:dyDescent="0.35">
      <c r="A2129">
        <v>335680663</v>
      </c>
      <c r="B2129" s="3">
        <v>43320</v>
      </c>
      <c r="C2129" s="3">
        <v>43323</v>
      </c>
      <c r="D2129" t="s">
        <v>142</v>
      </c>
      <c r="E2129" t="s">
        <v>29</v>
      </c>
      <c r="F2129" t="s">
        <v>17</v>
      </c>
      <c r="G2129" t="s">
        <v>18</v>
      </c>
      <c r="H2129" t="s">
        <v>19</v>
      </c>
      <c r="I2129" s="9">
        <v>4223</v>
      </c>
      <c r="J2129" s="9">
        <v>152.58000000000001</v>
      </c>
      <c r="K2129" s="9">
        <v>97.44</v>
      </c>
      <c r="L2129" s="9">
        <f>tbl_salesdata[[#This Row],[Units Sold]]*tbl_salesdata[[#This Row],[Unit Cost]]</f>
        <v>411489.12</v>
      </c>
      <c r="M2129" s="9">
        <f>tbl_salesdata[[#This Row],[Units Sold]]*tbl_salesdata[[#This Row],[Unit Price]]</f>
        <v>644345.34000000008</v>
      </c>
      <c r="N2129" s="9">
        <f>tbl_salesdata[[#This Row],[Total Sales]]-tbl_salesdata[[#This Row],[Total Cost]]</f>
        <v>232856.22000000009</v>
      </c>
      <c r="O2129">
        <f>tbl_salesdata[[#This Row],[Ship Date]]-tbl_salesdata[[#This Row],[Order Date]]</f>
        <v>3</v>
      </c>
      <c r="P2129">
        <f>WEEKDAY(tbl_salesdata[[#This Row],[Order Date]],2)</f>
        <v>3</v>
      </c>
      <c r="Q2129" t="str">
        <f>TEXT(tbl_salesdata[[#This Row],[Order Date]],"dddd")</f>
        <v>Wednesday</v>
      </c>
      <c r="R2129" t="str">
        <f>IF(tbl_salesdata[[#This Row],[Weekdaynum]]&gt;5,"Yes","No")</f>
        <v>No</v>
      </c>
    </row>
    <row r="2130" spans="1:18" hidden="1" x14ac:dyDescent="0.35">
      <c r="A2130">
        <v>610387361</v>
      </c>
      <c r="B2130" s="3">
        <v>44203</v>
      </c>
      <c r="C2130" s="3">
        <v>44221</v>
      </c>
      <c r="D2130" t="s">
        <v>213</v>
      </c>
      <c r="E2130" t="s">
        <v>38</v>
      </c>
      <c r="F2130" t="s">
        <v>68</v>
      </c>
      <c r="G2130" t="s">
        <v>14</v>
      </c>
      <c r="H2130" t="s">
        <v>26</v>
      </c>
      <c r="I2130" s="9">
        <v>6039</v>
      </c>
      <c r="J2130" s="9">
        <v>154.06</v>
      </c>
      <c r="K2130" s="9">
        <v>90.93</v>
      </c>
      <c r="L2130" s="9">
        <f>tbl_salesdata[[#This Row],[Units Sold]]*tbl_salesdata[[#This Row],[Unit Cost]]</f>
        <v>549126.27</v>
      </c>
      <c r="M2130" s="9">
        <f>tbl_salesdata[[#This Row],[Units Sold]]*tbl_salesdata[[#This Row],[Unit Price]]</f>
        <v>930368.34</v>
      </c>
      <c r="N2130" s="9">
        <f>tbl_salesdata[[#This Row],[Total Sales]]-tbl_salesdata[[#This Row],[Total Cost]]</f>
        <v>381242.06999999995</v>
      </c>
      <c r="O2130">
        <f>tbl_salesdata[[#This Row],[Ship Date]]-tbl_salesdata[[#This Row],[Order Date]]</f>
        <v>18</v>
      </c>
      <c r="P2130">
        <f>WEEKDAY(tbl_salesdata[[#This Row],[Order Date]],2)</f>
        <v>4</v>
      </c>
      <c r="Q2130" t="str">
        <f>TEXT(tbl_salesdata[[#This Row],[Order Date]],"dddd")</f>
        <v>Thursday</v>
      </c>
      <c r="R2130" t="str">
        <f>IF(tbl_salesdata[[#This Row],[Weekdaynum]]&gt;5,"Yes","No")</f>
        <v>No</v>
      </c>
    </row>
    <row r="2131" spans="1:18" hidden="1" x14ac:dyDescent="0.35">
      <c r="A2131">
        <v>447357547</v>
      </c>
      <c r="B2131" s="3">
        <v>44509</v>
      </c>
      <c r="C2131" s="3">
        <v>44527</v>
      </c>
      <c r="D2131" t="s">
        <v>209</v>
      </c>
      <c r="E2131" t="s">
        <v>32</v>
      </c>
      <c r="F2131" t="s">
        <v>33</v>
      </c>
      <c r="G2131" t="s">
        <v>14</v>
      </c>
      <c r="H2131" t="s">
        <v>19</v>
      </c>
      <c r="I2131" s="9">
        <v>1894</v>
      </c>
      <c r="J2131" s="9">
        <v>109.28</v>
      </c>
      <c r="K2131" s="9">
        <v>35.840000000000003</v>
      </c>
      <c r="L2131" s="9">
        <f>tbl_salesdata[[#This Row],[Units Sold]]*tbl_salesdata[[#This Row],[Unit Cost]]</f>
        <v>67880.960000000006</v>
      </c>
      <c r="M2131" s="9">
        <f>tbl_salesdata[[#This Row],[Units Sold]]*tbl_salesdata[[#This Row],[Unit Price]]</f>
        <v>206976.32</v>
      </c>
      <c r="N2131" s="9">
        <f>tbl_salesdata[[#This Row],[Total Sales]]-tbl_salesdata[[#This Row],[Total Cost]]</f>
        <v>139095.35999999999</v>
      </c>
      <c r="O2131">
        <f>tbl_salesdata[[#This Row],[Ship Date]]-tbl_salesdata[[#This Row],[Order Date]]</f>
        <v>18</v>
      </c>
      <c r="P2131">
        <f>WEEKDAY(tbl_salesdata[[#This Row],[Order Date]],2)</f>
        <v>2</v>
      </c>
      <c r="Q2131" t="str">
        <f>TEXT(tbl_salesdata[[#This Row],[Order Date]],"dddd")</f>
        <v>Tuesday</v>
      </c>
      <c r="R2131" t="str">
        <f>IF(tbl_salesdata[[#This Row],[Weekdaynum]]&gt;5,"Yes","No")</f>
        <v>No</v>
      </c>
    </row>
    <row r="2132" spans="1:18" hidden="1" x14ac:dyDescent="0.35">
      <c r="A2132">
        <v>307577550</v>
      </c>
      <c r="B2132" s="3">
        <v>43305</v>
      </c>
      <c r="C2132" s="3">
        <v>43326</v>
      </c>
      <c r="D2132" t="s">
        <v>16</v>
      </c>
      <c r="E2132" t="s">
        <v>12</v>
      </c>
      <c r="F2132" t="s">
        <v>30</v>
      </c>
      <c r="G2132" t="s">
        <v>14</v>
      </c>
      <c r="H2132" t="s">
        <v>34</v>
      </c>
      <c r="I2132" s="9">
        <v>7887</v>
      </c>
      <c r="J2132" s="9">
        <v>81.73</v>
      </c>
      <c r="K2132" s="9">
        <v>56.67</v>
      </c>
      <c r="L2132" s="9">
        <f>tbl_salesdata[[#This Row],[Units Sold]]*tbl_salesdata[[#This Row],[Unit Cost]]</f>
        <v>446956.29000000004</v>
      </c>
      <c r="M2132" s="9">
        <f>tbl_salesdata[[#This Row],[Units Sold]]*tbl_salesdata[[#This Row],[Unit Price]]</f>
        <v>644604.51</v>
      </c>
      <c r="N2132" s="9">
        <f>tbl_salesdata[[#This Row],[Total Sales]]-tbl_salesdata[[#This Row],[Total Cost]]</f>
        <v>197648.21999999997</v>
      </c>
      <c r="O2132">
        <f>tbl_salesdata[[#This Row],[Ship Date]]-tbl_salesdata[[#This Row],[Order Date]]</f>
        <v>21</v>
      </c>
      <c r="P2132">
        <f>WEEKDAY(tbl_salesdata[[#This Row],[Order Date]],2)</f>
        <v>2</v>
      </c>
      <c r="Q2132" t="str">
        <f>TEXT(tbl_salesdata[[#This Row],[Order Date]],"dddd")</f>
        <v>Tuesday</v>
      </c>
      <c r="R2132" t="str">
        <f>IF(tbl_salesdata[[#This Row],[Weekdaynum]]&gt;5,"Yes","No")</f>
        <v>No</v>
      </c>
    </row>
    <row r="2133" spans="1:18" x14ac:dyDescent="0.35">
      <c r="A2133">
        <v>626011979</v>
      </c>
      <c r="B2133" s="3">
        <v>44198</v>
      </c>
      <c r="C2133" s="3">
        <v>44218</v>
      </c>
      <c r="D2133" t="s">
        <v>122</v>
      </c>
      <c r="E2133" t="s">
        <v>21</v>
      </c>
      <c r="F2133" t="s">
        <v>33</v>
      </c>
      <c r="G2133" t="s">
        <v>18</v>
      </c>
      <c r="H2133" t="s">
        <v>26</v>
      </c>
      <c r="I2133" s="9">
        <v>9711</v>
      </c>
      <c r="J2133" s="9">
        <v>109.28</v>
      </c>
      <c r="K2133" s="9">
        <v>35.840000000000003</v>
      </c>
      <c r="L2133" s="9">
        <f>tbl_salesdata[[#This Row],[Units Sold]]*tbl_salesdata[[#This Row],[Unit Cost]]</f>
        <v>348042.24000000005</v>
      </c>
      <c r="M2133" s="9">
        <f>tbl_salesdata[[#This Row],[Units Sold]]*tbl_salesdata[[#This Row],[Unit Price]]</f>
        <v>1061218.08</v>
      </c>
      <c r="N2133" s="9">
        <f>tbl_salesdata[[#This Row],[Total Sales]]-tbl_salesdata[[#This Row],[Total Cost]]</f>
        <v>713175.84000000008</v>
      </c>
      <c r="O2133">
        <f>tbl_salesdata[[#This Row],[Ship Date]]-tbl_salesdata[[#This Row],[Order Date]]</f>
        <v>20</v>
      </c>
      <c r="P2133">
        <f>WEEKDAY(tbl_salesdata[[#This Row],[Order Date]],2)</f>
        <v>6</v>
      </c>
      <c r="Q2133" t="str">
        <f>TEXT(tbl_salesdata[[#This Row],[Order Date]],"dddd")</f>
        <v>Saturday</v>
      </c>
      <c r="R2133" t="str">
        <f>IF(tbl_salesdata[[#This Row],[Weekdaynum]]&gt;5,"Yes","No")</f>
        <v>Yes</v>
      </c>
    </row>
    <row r="2134" spans="1:18" hidden="1" x14ac:dyDescent="0.35">
      <c r="A2134">
        <v>943274819</v>
      </c>
      <c r="B2134" s="3">
        <v>43504</v>
      </c>
      <c r="C2134" s="3">
        <v>43513</v>
      </c>
      <c r="D2134" t="s">
        <v>102</v>
      </c>
      <c r="E2134" t="s">
        <v>21</v>
      </c>
      <c r="F2134" t="s">
        <v>17</v>
      </c>
      <c r="G2134" t="s">
        <v>14</v>
      </c>
      <c r="H2134" t="s">
        <v>15</v>
      </c>
      <c r="I2134" s="9">
        <v>4836</v>
      </c>
      <c r="J2134" s="9">
        <v>152.58000000000001</v>
      </c>
      <c r="K2134" s="9">
        <v>97.44</v>
      </c>
      <c r="L2134" s="9">
        <f>tbl_salesdata[[#This Row],[Units Sold]]*tbl_salesdata[[#This Row],[Unit Cost]]</f>
        <v>471219.83999999997</v>
      </c>
      <c r="M2134" s="9">
        <f>tbl_salesdata[[#This Row],[Units Sold]]*tbl_salesdata[[#This Row],[Unit Price]]</f>
        <v>737876.88</v>
      </c>
      <c r="N2134" s="9">
        <f>tbl_salesdata[[#This Row],[Total Sales]]-tbl_salesdata[[#This Row],[Total Cost]]</f>
        <v>266657.04000000004</v>
      </c>
      <c r="O2134">
        <f>tbl_salesdata[[#This Row],[Ship Date]]-tbl_salesdata[[#This Row],[Order Date]]</f>
        <v>9</v>
      </c>
      <c r="P2134">
        <f>WEEKDAY(tbl_salesdata[[#This Row],[Order Date]],2)</f>
        <v>5</v>
      </c>
      <c r="Q2134" t="str">
        <f>TEXT(tbl_salesdata[[#This Row],[Order Date]],"dddd")</f>
        <v>Friday</v>
      </c>
      <c r="R2134" t="str">
        <f>IF(tbl_salesdata[[#This Row],[Weekdaynum]]&gt;5,"Yes","No")</f>
        <v>No</v>
      </c>
    </row>
    <row r="2135" spans="1:18" x14ac:dyDescent="0.35">
      <c r="A2135">
        <v>824331510</v>
      </c>
      <c r="B2135" s="3">
        <v>42070</v>
      </c>
      <c r="C2135" s="3">
        <v>42077</v>
      </c>
      <c r="D2135" t="s">
        <v>166</v>
      </c>
      <c r="E2135" t="s">
        <v>38</v>
      </c>
      <c r="F2135" t="s">
        <v>68</v>
      </c>
      <c r="G2135" t="s">
        <v>14</v>
      </c>
      <c r="H2135" t="s">
        <v>26</v>
      </c>
      <c r="I2135" s="9">
        <v>6867</v>
      </c>
      <c r="J2135" s="9">
        <v>154.06</v>
      </c>
      <c r="K2135" s="9">
        <v>90.93</v>
      </c>
      <c r="L2135" s="9">
        <f>tbl_salesdata[[#This Row],[Units Sold]]*tbl_salesdata[[#This Row],[Unit Cost]]</f>
        <v>624416.31000000006</v>
      </c>
      <c r="M2135" s="9">
        <f>tbl_salesdata[[#This Row],[Units Sold]]*tbl_salesdata[[#This Row],[Unit Price]]</f>
        <v>1057930.02</v>
      </c>
      <c r="N2135" s="9">
        <f>tbl_salesdata[[#This Row],[Total Sales]]-tbl_salesdata[[#This Row],[Total Cost]]</f>
        <v>433513.70999999996</v>
      </c>
      <c r="O2135">
        <f>tbl_salesdata[[#This Row],[Ship Date]]-tbl_salesdata[[#This Row],[Order Date]]</f>
        <v>7</v>
      </c>
      <c r="P2135">
        <f>WEEKDAY(tbl_salesdata[[#This Row],[Order Date]],2)</f>
        <v>6</v>
      </c>
      <c r="Q2135" t="str">
        <f>TEXT(tbl_salesdata[[#This Row],[Order Date]],"dddd")</f>
        <v>Saturday</v>
      </c>
      <c r="R2135" t="str">
        <f>IF(tbl_salesdata[[#This Row],[Weekdaynum]]&gt;5,"Yes","No")</f>
        <v>Yes</v>
      </c>
    </row>
    <row r="2136" spans="1:18" x14ac:dyDescent="0.35">
      <c r="A2136">
        <v>804683148</v>
      </c>
      <c r="B2136" s="3">
        <v>44450</v>
      </c>
      <c r="C2136" s="3">
        <v>44462</v>
      </c>
      <c r="D2136" t="s">
        <v>147</v>
      </c>
      <c r="E2136" t="s">
        <v>38</v>
      </c>
      <c r="F2136" t="s">
        <v>47</v>
      </c>
      <c r="G2136" t="s">
        <v>14</v>
      </c>
      <c r="H2136" t="s">
        <v>15</v>
      </c>
      <c r="I2136" s="9">
        <v>2480</v>
      </c>
      <c r="J2136" s="9">
        <v>421.89</v>
      </c>
      <c r="K2136" s="9">
        <v>364.69</v>
      </c>
      <c r="L2136" s="9">
        <f>tbl_salesdata[[#This Row],[Units Sold]]*tbl_salesdata[[#This Row],[Unit Cost]]</f>
        <v>904431.2</v>
      </c>
      <c r="M2136" s="9">
        <f>tbl_salesdata[[#This Row],[Units Sold]]*tbl_salesdata[[#This Row],[Unit Price]]</f>
        <v>1046287.2</v>
      </c>
      <c r="N2136" s="9">
        <f>tbl_salesdata[[#This Row],[Total Sales]]-tbl_salesdata[[#This Row],[Total Cost]]</f>
        <v>141856</v>
      </c>
      <c r="O2136">
        <f>tbl_salesdata[[#This Row],[Ship Date]]-tbl_salesdata[[#This Row],[Order Date]]</f>
        <v>12</v>
      </c>
      <c r="P2136">
        <f>WEEKDAY(tbl_salesdata[[#This Row],[Order Date]],2)</f>
        <v>6</v>
      </c>
      <c r="Q2136" t="str">
        <f>TEXT(tbl_salesdata[[#This Row],[Order Date]],"dddd")</f>
        <v>Saturday</v>
      </c>
      <c r="R2136" t="str">
        <f>IF(tbl_salesdata[[#This Row],[Weekdaynum]]&gt;5,"Yes","No")</f>
        <v>Yes</v>
      </c>
    </row>
    <row r="2137" spans="1:18" hidden="1" x14ac:dyDescent="0.35">
      <c r="A2137">
        <v>313821303</v>
      </c>
      <c r="B2137" s="3">
        <v>44900</v>
      </c>
      <c r="C2137" s="3">
        <v>44906</v>
      </c>
      <c r="D2137" t="s">
        <v>145</v>
      </c>
      <c r="E2137" t="s">
        <v>21</v>
      </c>
      <c r="F2137" t="s">
        <v>40</v>
      </c>
      <c r="G2137" t="s">
        <v>14</v>
      </c>
      <c r="H2137" t="s">
        <v>34</v>
      </c>
      <c r="I2137" s="9">
        <v>5552</v>
      </c>
      <c r="J2137" s="9">
        <v>651.21</v>
      </c>
      <c r="K2137" s="9">
        <v>524.96</v>
      </c>
      <c r="L2137" s="9">
        <f>tbl_salesdata[[#This Row],[Units Sold]]*tbl_salesdata[[#This Row],[Unit Cost]]</f>
        <v>2914577.9200000004</v>
      </c>
      <c r="M2137" s="9">
        <f>tbl_salesdata[[#This Row],[Units Sold]]*tbl_salesdata[[#This Row],[Unit Price]]</f>
        <v>3615517.9200000004</v>
      </c>
      <c r="N2137" s="9">
        <f>tbl_salesdata[[#This Row],[Total Sales]]-tbl_salesdata[[#This Row],[Total Cost]]</f>
        <v>700940</v>
      </c>
      <c r="O2137">
        <f>tbl_salesdata[[#This Row],[Ship Date]]-tbl_salesdata[[#This Row],[Order Date]]</f>
        <v>6</v>
      </c>
      <c r="P2137">
        <f>WEEKDAY(tbl_salesdata[[#This Row],[Order Date]],2)</f>
        <v>1</v>
      </c>
      <c r="Q2137" t="str">
        <f>TEXT(tbl_salesdata[[#This Row],[Order Date]],"dddd")</f>
        <v>Monday</v>
      </c>
      <c r="R2137" t="str">
        <f>IF(tbl_salesdata[[#This Row],[Weekdaynum]]&gt;5,"Yes","No")</f>
        <v>No</v>
      </c>
    </row>
    <row r="2138" spans="1:18" hidden="1" x14ac:dyDescent="0.35">
      <c r="A2138">
        <v>431753098</v>
      </c>
      <c r="B2138" s="3">
        <v>42249</v>
      </c>
      <c r="C2138" s="3">
        <v>42257</v>
      </c>
      <c r="D2138" t="s">
        <v>195</v>
      </c>
      <c r="E2138" t="s">
        <v>21</v>
      </c>
      <c r="F2138" t="s">
        <v>22</v>
      </c>
      <c r="G2138" t="s">
        <v>14</v>
      </c>
      <c r="H2138" t="s">
        <v>15</v>
      </c>
      <c r="I2138" s="9">
        <v>4191</v>
      </c>
      <c r="J2138" s="9">
        <v>47.45</v>
      </c>
      <c r="K2138" s="9">
        <v>31.79</v>
      </c>
      <c r="L2138" s="9">
        <f>tbl_salesdata[[#This Row],[Units Sold]]*tbl_salesdata[[#This Row],[Unit Cost]]</f>
        <v>133231.88999999998</v>
      </c>
      <c r="M2138" s="9">
        <f>tbl_salesdata[[#This Row],[Units Sold]]*tbl_salesdata[[#This Row],[Unit Price]]</f>
        <v>198862.95</v>
      </c>
      <c r="N2138" s="9">
        <f>tbl_salesdata[[#This Row],[Total Sales]]-tbl_salesdata[[#This Row],[Total Cost]]</f>
        <v>65631.060000000027</v>
      </c>
      <c r="O2138">
        <f>tbl_salesdata[[#This Row],[Ship Date]]-tbl_salesdata[[#This Row],[Order Date]]</f>
        <v>8</v>
      </c>
      <c r="P2138">
        <f>WEEKDAY(tbl_salesdata[[#This Row],[Order Date]],2)</f>
        <v>3</v>
      </c>
      <c r="Q2138" t="str">
        <f>TEXT(tbl_salesdata[[#This Row],[Order Date]],"dddd")</f>
        <v>Wednesday</v>
      </c>
      <c r="R2138" t="str">
        <f>IF(tbl_salesdata[[#This Row],[Weekdaynum]]&gt;5,"Yes","No")</f>
        <v>No</v>
      </c>
    </row>
    <row r="2139" spans="1:18" hidden="1" x14ac:dyDescent="0.35">
      <c r="A2139">
        <v>368589007</v>
      </c>
      <c r="B2139" s="3">
        <v>44377</v>
      </c>
      <c r="C2139" s="3">
        <v>44398</v>
      </c>
      <c r="D2139" t="s">
        <v>180</v>
      </c>
      <c r="E2139" t="s">
        <v>24</v>
      </c>
      <c r="F2139" t="s">
        <v>13</v>
      </c>
      <c r="G2139" t="s">
        <v>14</v>
      </c>
      <c r="H2139" t="s">
        <v>15</v>
      </c>
      <c r="I2139" s="9">
        <v>2533</v>
      </c>
      <c r="J2139" s="9">
        <v>255.28</v>
      </c>
      <c r="K2139" s="9">
        <v>159.41999999999999</v>
      </c>
      <c r="L2139" s="9">
        <f>tbl_salesdata[[#This Row],[Units Sold]]*tbl_salesdata[[#This Row],[Unit Cost]]</f>
        <v>403810.86</v>
      </c>
      <c r="M2139" s="9">
        <f>tbl_salesdata[[#This Row],[Units Sold]]*tbl_salesdata[[#This Row],[Unit Price]]</f>
        <v>646624.24</v>
      </c>
      <c r="N2139" s="9">
        <f>tbl_salesdata[[#This Row],[Total Sales]]-tbl_salesdata[[#This Row],[Total Cost]]</f>
        <v>242813.38</v>
      </c>
      <c r="O2139">
        <f>tbl_salesdata[[#This Row],[Ship Date]]-tbl_salesdata[[#This Row],[Order Date]]</f>
        <v>21</v>
      </c>
      <c r="P2139">
        <f>WEEKDAY(tbl_salesdata[[#This Row],[Order Date]],2)</f>
        <v>3</v>
      </c>
      <c r="Q2139" t="str">
        <f>TEXT(tbl_salesdata[[#This Row],[Order Date]],"dddd")</f>
        <v>Wednesday</v>
      </c>
      <c r="R2139" t="str">
        <f>IF(tbl_salesdata[[#This Row],[Weekdaynum]]&gt;5,"Yes","No")</f>
        <v>No</v>
      </c>
    </row>
    <row r="2140" spans="1:18" hidden="1" x14ac:dyDescent="0.35">
      <c r="A2140">
        <v>247815358</v>
      </c>
      <c r="B2140" s="3">
        <v>44539</v>
      </c>
      <c r="C2140" s="3">
        <v>44543</v>
      </c>
      <c r="D2140" t="s">
        <v>69</v>
      </c>
      <c r="E2140" t="s">
        <v>38</v>
      </c>
      <c r="F2140" t="s">
        <v>68</v>
      </c>
      <c r="G2140" t="s">
        <v>18</v>
      </c>
      <c r="H2140" t="s">
        <v>15</v>
      </c>
      <c r="I2140" s="9">
        <v>2926</v>
      </c>
      <c r="J2140" s="9">
        <v>154.06</v>
      </c>
      <c r="K2140" s="9">
        <v>90.93</v>
      </c>
      <c r="L2140" s="9">
        <f>tbl_salesdata[[#This Row],[Units Sold]]*tbl_salesdata[[#This Row],[Unit Cost]]</f>
        <v>266061.18</v>
      </c>
      <c r="M2140" s="9">
        <f>tbl_salesdata[[#This Row],[Units Sold]]*tbl_salesdata[[#This Row],[Unit Price]]</f>
        <v>450779.56</v>
      </c>
      <c r="N2140" s="9">
        <f>tbl_salesdata[[#This Row],[Total Sales]]-tbl_salesdata[[#This Row],[Total Cost]]</f>
        <v>184718.38</v>
      </c>
      <c r="O2140">
        <f>tbl_salesdata[[#This Row],[Ship Date]]-tbl_salesdata[[#This Row],[Order Date]]</f>
        <v>4</v>
      </c>
      <c r="P2140">
        <f>WEEKDAY(tbl_salesdata[[#This Row],[Order Date]],2)</f>
        <v>4</v>
      </c>
      <c r="Q2140" t="str">
        <f>TEXT(tbl_salesdata[[#This Row],[Order Date]],"dddd")</f>
        <v>Thursday</v>
      </c>
      <c r="R2140" t="str">
        <f>IF(tbl_salesdata[[#This Row],[Weekdaynum]]&gt;5,"Yes","No")</f>
        <v>No</v>
      </c>
    </row>
    <row r="2141" spans="1:18" hidden="1" x14ac:dyDescent="0.35">
      <c r="A2141">
        <v>263230979</v>
      </c>
      <c r="B2141" s="3">
        <v>44076</v>
      </c>
      <c r="C2141" s="3">
        <v>44091</v>
      </c>
      <c r="D2141" t="s">
        <v>151</v>
      </c>
      <c r="E2141" t="s">
        <v>32</v>
      </c>
      <c r="F2141" t="s">
        <v>33</v>
      </c>
      <c r="G2141" t="s">
        <v>14</v>
      </c>
      <c r="H2141" t="s">
        <v>26</v>
      </c>
      <c r="I2141" s="9">
        <v>4751</v>
      </c>
      <c r="J2141" s="9">
        <v>109.28</v>
      </c>
      <c r="K2141" s="9">
        <v>35.840000000000003</v>
      </c>
      <c r="L2141" s="9">
        <f>tbl_salesdata[[#This Row],[Units Sold]]*tbl_salesdata[[#This Row],[Unit Cost]]</f>
        <v>170275.84000000003</v>
      </c>
      <c r="M2141" s="9">
        <f>tbl_salesdata[[#This Row],[Units Sold]]*tbl_salesdata[[#This Row],[Unit Price]]</f>
        <v>519189.28</v>
      </c>
      <c r="N2141" s="9">
        <f>tbl_salesdata[[#This Row],[Total Sales]]-tbl_salesdata[[#This Row],[Total Cost]]</f>
        <v>348913.44</v>
      </c>
      <c r="O2141">
        <f>tbl_salesdata[[#This Row],[Ship Date]]-tbl_salesdata[[#This Row],[Order Date]]</f>
        <v>15</v>
      </c>
      <c r="P2141">
        <f>WEEKDAY(tbl_salesdata[[#This Row],[Order Date]],2)</f>
        <v>3</v>
      </c>
      <c r="Q2141" t="str">
        <f>TEXT(tbl_salesdata[[#This Row],[Order Date]],"dddd")</f>
        <v>Wednesday</v>
      </c>
      <c r="R2141" t="str">
        <f>IF(tbl_salesdata[[#This Row],[Weekdaynum]]&gt;5,"Yes","No")</f>
        <v>No</v>
      </c>
    </row>
    <row r="2142" spans="1:18" hidden="1" x14ac:dyDescent="0.35">
      <c r="A2142">
        <v>228947198</v>
      </c>
      <c r="B2142" s="3">
        <v>44717</v>
      </c>
      <c r="C2142" s="3">
        <v>44728</v>
      </c>
      <c r="D2142" t="s">
        <v>182</v>
      </c>
      <c r="E2142" t="s">
        <v>12</v>
      </c>
      <c r="F2142" t="s">
        <v>17</v>
      </c>
      <c r="G2142" t="s">
        <v>18</v>
      </c>
      <c r="H2142" t="s">
        <v>19</v>
      </c>
      <c r="I2142" s="9">
        <v>9418</v>
      </c>
      <c r="J2142" s="9">
        <v>152.58000000000001</v>
      </c>
      <c r="K2142" s="9">
        <v>97.44</v>
      </c>
      <c r="L2142" s="9">
        <f>tbl_salesdata[[#This Row],[Units Sold]]*tbl_salesdata[[#This Row],[Unit Cost]]</f>
        <v>917689.91999999993</v>
      </c>
      <c r="M2142" s="9">
        <f>tbl_salesdata[[#This Row],[Units Sold]]*tbl_salesdata[[#This Row],[Unit Price]]</f>
        <v>1436998.4400000002</v>
      </c>
      <c r="N2142" s="9">
        <f>tbl_salesdata[[#This Row],[Total Sales]]-tbl_salesdata[[#This Row],[Total Cost]]</f>
        <v>519308.52000000025</v>
      </c>
      <c r="O2142">
        <f>tbl_salesdata[[#This Row],[Ship Date]]-tbl_salesdata[[#This Row],[Order Date]]</f>
        <v>11</v>
      </c>
      <c r="P2142">
        <f>WEEKDAY(tbl_salesdata[[#This Row],[Order Date]],2)</f>
        <v>7</v>
      </c>
      <c r="Q2142" t="str">
        <f>TEXT(tbl_salesdata[[#This Row],[Order Date]],"dddd")</f>
        <v>Sunday</v>
      </c>
      <c r="R2142" t="str">
        <f>IF(tbl_salesdata[[#This Row],[Weekdaynum]]&gt;5,"Yes","No")</f>
        <v>Yes</v>
      </c>
    </row>
    <row r="2143" spans="1:18" hidden="1" x14ac:dyDescent="0.35">
      <c r="A2143">
        <v>929387843</v>
      </c>
      <c r="B2143" s="3">
        <v>43233</v>
      </c>
      <c r="C2143" s="3">
        <v>43244</v>
      </c>
      <c r="D2143" t="s">
        <v>167</v>
      </c>
      <c r="E2143" t="s">
        <v>38</v>
      </c>
      <c r="F2143" t="s">
        <v>68</v>
      </c>
      <c r="G2143" t="s">
        <v>18</v>
      </c>
      <c r="H2143" t="s">
        <v>19</v>
      </c>
      <c r="I2143" s="9">
        <v>5371</v>
      </c>
      <c r="J2143" s="9">
        <v>154.06</v>
      </c>
      <c r="K2143" s="9">
        <v>90.93</v>
      </c>
      <c r="L2143" s="9">
        <f>tbl_salesdata[[#This Row],[Units Sold]]*tbl_salesdata[[#This Row],[Unit Cost]]</f>
        <v>488385.03</v>
      </c>
      <c r="M2143" s="9">
        <f>tbl_salesdata[[#This Row],[Units Sold]]*tbl_salesdata[[#This Row],[Unit Price]]</f>
        <v>827456.26</v>
      </c>
      <c r="N2143" s="9">
        <f>tbl_salesdata[[#This Row],[Total Sales]]-tbl_salesdata[[#This Row],[Total Cost]]</f>
        <v>339071.23</v>
      </c>
      <c r="O2143">
        <f>tbl_salesdata[[#This Row],[Ship Date]]-tbl_salesdata[[#This Row],[Order Date]]</f>
        <v>11</v>
      </c>
      <c r="P2143">
        <f>WEEKDAY(tbl_salesdata[[#This Row],[Order Date]],2)</f>
        <v>7</v>
      </c>
      <c r="Q2143" t="str">
        <f>TEXT(tbl_salesdata[[#This Row],[Order Date]],"dddd")</f>
        <v>Sunday</v>
      </c>
      <c r="R2143" t="str">
        <f>IF(tbl_salesdata[[#This Row],[Weekdaynum]]&gt;5,"Yes","No")</f>
        <v>Yes</v>
      </c>
    </row>
    <row r="2144" spans="1:18" hidden="1" x14ac:dyDescent="0.35">
      <c r="A2144">
        <v>969289243</v>
      </c>
      <c r="B2144" s="3">
        <v>44558</v>
      </c>
      <c r="C2144" s="3">
        <v>44566</v>
      </c>
      <c r="D2144" t="s">
        <v>35</v>
      </c>
      <c r="E2144" t="s">
        <v>21</v>
      </c>
      <c r="F2144" t="s">
        <v>76</v>
      </c>
      <c r="G2144" t="s">
        <v>14</v>
      </c>
      <c r="H2144" t="s">
        <v>19</v>
      </c>
      <c r="I2144" s="9">
        <v>3082</v>
      </c>
      <c r="J2144" s="9">
        <v>668.27</v>
      </c>
      <c r="K2144" s="9">
        <v>502.54</v>
      </c>
      <c r="L2144" s="9">
        <f>tbl_salesdata[[#This Row],[Units Sold]]*tbl_salesdata[[#This Row],[Unit Cost]]</f>
        <v>1548828.28</v>
      </c>
      <c r="M2144" s="9">
        <f>tbl_salesdata[[#This Row],[Units Sold]]*tbl_salesdata[[#This Row],[Unit Price]]</f>
        <v>2059608.14</v>
      </c>
      <c r="N2144" s="9">
        <f>tbl_salesdata[[#This Row],[Total Sales]]-tbl_salesdata[[#This Row],[Total Cost]]</f>
        <v>510779.85999999987</v>
      </c>
      <c r="O2144">
        <f>tbl_salesdata[[#This Row],[Ship Date]]-tbl_salesdata[[#This Row],[Order Date]]</f>
        <v>8</v>
      </c>
      <c r="P2144">
        <f>WEEKDAY(tbl_salesdata[[#This Row],[Order Date]],2)</f>
        <v>2</v>
      </c>
      <c r="Q2144" t="str">
        <f>TEXT(tbl_salesdata[[#This Row],[Order Date]],"dddd")</f>
        <v>Tuesday</v>
      </c>
      <c r="R2144" t="str">
        <f>IF(tbl_salesdata[[#This Row],[Weekdaynum]]&gt;5,"Yes","No")</f>
        <v>No</v>
      </c>
    </row>
    <row r="2145" spans="1:18" x14ac:dyDescent="0.35">
      <c r="A2145">
        <v>930145299</v>
      </c>
      <c r="B2145" s="3">
        <v>43330</v>
      </c>
      <c r="C2145" s="3">
        <v>43346</v>
      </c>
      <c r="D2145" t="s">
        <v>153</v>
      </c>
      <c r="E2145" t="s">
        <v>38</v>
      </c>
      <c r="F2145" t="s">
        <v>33</v>
      </c>
      <c r="G2145" t="s">
        <v>14</v>
      </c>
      <c r="H2145" t="s">
        <v>19</v>
      </c>
      <c r="I2145" s="9">
        <v>9519</v>
      </c>
      <c r="J2145" s="9">
        <v>109.28</v>
      </c>
      <c r="K2145" s="9">
        <v>35.840000000000003</v>
      </c>
      <c r="L2145" s="9">
        <f>tbl_salesdata[[#This Row],[Units Sold]]*tbl_salesdata[[#This Row],[Unit Cost]]</f>
        <v>341160.96000000002</v>
      </c>
      <c r="M2145" s="9">
        <f>tbl_salesdata[[#This Row],[Units Sold]]*tbl_salesdata[[#This Row],[Unit Price]]</f>
        <v>1040236.3200000001</v>
      </c>
      <c r="N2145" s="9">
        <f>tbl_salesdata[[#This Row],[Total Sales]]-tbl_salesdata[[#This Row],[Total Cost]]</f>
        <v>699075.3600000001</v>
      </c>
      <c r="O2145">
        <f>tbl_salesdata[[#This Row],[Ship Date]]-tbl_salesdata[[#This Row],[Order Date]]</f>
        <v>16</v>
      </c>
      <c r="P2145">
        <f>WEEKDAY(tbl_salesdata[[#This Row],[Order Date]],2)</f>
        <v>6</v>
      </c>
      <c r="Q2145" t="str">
        <f>TEXT(tbl_salesdata[[#This Row],[Order Date]],"dddd")</f>
        <v>Saturday</v>
      </c>
      <c r="R2145" t="str">
        <f>IF(tbl_salesdata[[#This Row],[Weekdaynum]]&gt;5,"Yes","No")</f>
        <v>Yes</v>
      </c>
    </row>
    <row r="2146" spans="1:18" hidden="1" x14ac:dyDescent="0.35">
      <c r="A2146">
        <v>587982118</v>
      </c>
      <c r="B2146" s="3">
        <v>44493</v>
      </c>
      <c r="C2146" s="3">
        <v>44512</v>
      </c>
      <c r="D2146" t="s">
        <v>27</v>
      </c>
      <c r="E2146" t="s">
        <v>24</v>
      </c>
      <c r="F2146" t="s">
        <v>33</v>
      </c>
      <c r="G2146" t="s">
        <v>14</v>
      </c>
      <c r="H2146" t="s">
        <v>19</v>
      </c>
      <c r="I2146" s="9">
        <v>5830</v>
      </c>
      <c r="J2146" s="9">
        <v>109.28</v>
      </c>
      <c r="K2146" s="9">
        <v>35.840000000000003</v>
      </c>
      <c r="L2146" s="9">
        <f>tbl_salesdata[[#This Row],[Units Sold]]*tbl_salesdata[[#This Row],[Unit Cost]]</f>
        <v>208947.20000000001</v>
      </c>
      <c r="M2146" s="9">
        <f>tbl_salesdata[[#This Row],[Units Sold]]*tbl_salesdata[[#This Row],[Unit Price]]</f>
        <v>637102.4</v>
      </c>
      <c r="N2146" s="9">
        <f>tbl_salesdata[[#This Row],[Total Sales]]-tbl_salesdata[[#This Row],[Total Cost]]</f>
        <v>428155.2</v>
      </c>
      <c r="O2146">
        <f>tbl_salesdata[[#This Row],[Ship Date]]-tbl_salesdata[[#This Row],[Order Date]]</f>
        <v>19</v>
      </c>
      <c r="P2146">
        <f>WEEKDAY(tbl_salesdata[[#This Row],[Order Date]],2)</f>
        <v>7</v>
      </c>
      <c r="Q2146" t="str">
        <f>TEXT(tbl_salesdata[[#This Row],[Order Date]],"dddd")</f>
        <v>Sunday</v>
      </c>
      <c r="R2146" t="str">
        <f>IF(tbl_salesdata[[#This Row],[Weekdaynum]]&gt;5,"Yes","No")</f>
        <v>Yes</v>
      </c>
    </row>
    <row r="2147" spans="1:18" hidden="1" x14ac:dyDescent="0.35">
      <c r="A2147">
        <v>427808749</v>
      </c>
      <c r="B2147" s="3">
        <v>43564</v>
      </c>
      <c r="C2147" s="3">
        <v>43575</v>
      </c>
      <c r="D2147" t="s">
        <v>146</v>
      </c>
      <c r="E2147" t="s">
        <v>29</v>
      </c>
      <c r="F2147" t="s">
        <v>25</v>
      </c>
      <c r="G2147" t="s">
        <v>14</v>
      </c>
      <c r="H2147" t="s">
        <v>19</v>
      </c>
      <c r="I2147" s="9">
        <v>6971</v>
      </c>
      <c r="J2147" s="9">
        <v>205.7</v>
      </c>
      <c r="K2147" s="9">
        <v>117.11</v>
      </c>
      <c r="L2147" s="9">
        <f>tbl_salesdata[[#This Row],[Units Sold]]*tbl_salesdata[[#This Row],[Unit Cost]]</f>
        <v>816373.80999999994</v>
      </c>
      <c r="M2147" s="9">
        <f>tbl_salesdata[[#This Row],[Units Sold]]*tbl_salesdata[[#This Row],[Unit Price]]</f>
        <v>1433934.7</v>
      </c>
      <c r="N2147" s="9">
        <f>tbl_salesdata[[#This Row],[Total Sales]]-tbl_salesdata[[#This Row],[Total Cost]]</f>
        <v>617560.89</v>
      </c>
      <c r="O2147">
        <f>tbl_salesdata[[#This Row],[Ship Date]]-tbl_salesdata[[#This Row],[Order Date]]</f>
        <v>11</v>
      </c>
      <c r="P2147">
        <f>WEEKDAY(tbl_salesdata[[#This Row],[Order Date]],2)</f>
        <v>2</v>
      </c>
      <c r="Q2147" t="str">
        <f>TEXT(tbl_salesdata[[#This Row],[Order Date]],"dddd")</f>
        <v>Tuesday</v>
      </c>
      <c r="R2147" t="str">
        <f>IF(tbl_salesdata[[#This Row],[Weekdaynum]]&gt;5,"Yes","No")</f>
        <v>No</v>
      </c>
    </row>
    <row r="2148" spans="1:18" hidden="1" x14ac:dyDescent="0.35">
      <c r="A2148">
        <v>129166448</v>
      </c>
      <c r="B2148" s="3">
        <v>43294</v>
      </c>
      <c r="C2148" s="3">
        <v>43310</v>
      </c>
      <c r="D2148" t="s">
        <v>158</v>
      </c>
      <c r="E2148" t="s">
        <v>12</v>
      </c>
      <c r="F2148" t="s">
        <v>76</v>
      </c>
      <c r="G2148" t="s">
        <v>18</v>
      </c>
      <c r="H2148" t="s">
        <v>34</v>
      </c>
      <c r="I2148" s="9">
        <v>2077</v>
      </c>
      <c r="J2148" s="9">
        <v>668.27</v>
      </c>
      <c r="K2148" s="9">
        <v>502.54</v>
      </c>
      <c r="L2148" s="9">
        <f>tbl_salesdata[[#This Row],[Units Sold]]*tbl_salesdata[[#This Row],[Unit Cost]]</f>
        <v>1043775.5800000001</v>
      </c>
      <c r="M2148" s="9">
        <f>tbl_salesdata[[#This Row],[Units Sold]]*tbl_salesdata[[#This Row],[Unit Price]]</f>
        <v>1387996.79</v>
      </c>
      <c r="N2148" s="9">
        <f>tbl_salesdata[[#This Row],[Total Sales]]-tbl_salesdata[[#This Row],[Total Cost]]</f>
        <v>344221.20999999996</v>
      </c>
      <c r="O2148">
        <f>tbl_salesdata[[#This Row],[Ship Date]]-tbl_salesdata[[#This Row],[Order Date]]</f>
        <v>16</v>
      </c>
      <c r="P2148">
        <f>WEEKDAY(tbl_salesdata[[#This Row],[Order Date]],2)</f>
        <v>5</v>
      </c>
      <c r="Q2148" t="str">
        <f>TEXT(tbl_salesdata[[#This Row],[Order Date]],"dddd")</f>
        <v>Friday</v>
      </c>
      <c r="R2148" t="str">
        <f>IF(tbl_salesdata[[#This Row],[Weekdaynum]]&gt;5,"Yes","No")</f>
        <v>No</v>
      </c>
    </row>
    <row r="2149" spans="1:18" x14ac:dyDescent="0.35">
      <c r="A2149">
        <v>202546107</v>
      </c>
      <c r="B2149" s="3">
        <v>44128</v>
      </c>
      <c r="C2149" s="3">
        <v>44129</v>
      </c>
      <c r="D2149" t="s">
        <v>147</v>
      </c>
      <c r="E2149" t="s">
        <v>38</v>
      </c>
      <c r="F2149" t="s">
        <v>68</v>
      </c>
      <c r="G2149" t="s">
        <v>18</v>
      </c>
      <c r="H2149" t="s">
        <v>19</v>
      </c>
      <c r="I2149" s="9">
        <v>6749</v>
      </c>
      <c r="J2149" s="9">
        <v>154.06</v>
      </c>
      <c r="K2149" s="9">
        <v>90.93</v>
      </c>
      <c r="L2149" s="9">
        <f>tbl_salesdata[[#This Row],[Units Sold]]*tbl_salesdata[[#This Row],[Unit Cost]]</f>
        <v>613686.57000000007</v>
      </c>
      <c r="M2149" s="9">
        <f>tbl_salesdata[[#This Row],[Units Sold]]*tbl_salesdata[[#This Row],[Unit Price]]</f>
        <v>1039750.9400000001</v>
      </c>
      <c r="N2149" s="9">
        <f>tbl_salesdata[[#This Row],[Total Sales]]-tbl_salesdata[[#This Row],[Total Cost]]</f>
        <v>426064.37</v>
      </c>
      <c r="O2149">
        <f>tbl_salesdata[[#This Row],[Ship Date]]-tbl_salesdata[[#This Row],[Order Date]]</f>
        <v>1</v>
      </c>
      <c r="P2149">
        <f>WEEKDAY(tbl_salesdata[[#This Row],[Order Date]],2)</f>
        <v>6</v>
      </c>
      <c r="Q2149" t="str">
        <f>TEXT(tbl_salesdata[[#This Row],[Order Date]],"dddd")</f>
        <v>Saturday</v>
      </c>
      <c r="R2149" t="str">
        <f>IF(tbl_salesdata[[#This Row],[Weekdaynum]]&gt;5,"Yes","No")</f>
        <v>Yes</v>
      </c>
    </row>
    <row r="2150" spans="1:18" x14ac:dyDescent="0.35">
      <c r="A2150">
        <v>670534932</v>
      </c>
      <c r="B2150" s="3">
        <v>43617</v>
      </c>
      <c r="C2150" s="3">
        <v>43635</v>
      </c>
      <c r="D2150" t="s">
        <v>147</v>
      </c>
      <c r="E2150" t="s">
        <v>38</v>
      </c>
      <c r="F2150" t="s">
        <v>25</v>
      </c>
      <c r="G2150" t="s">
        <v>14</v>
      </c>
      <c r="H2150" t="s">
        <v>15</v>
      </c>
      <c r="I2150" s="9">
        <v>5042</v>
      </c>
      <c r="J2150" s="9">
        <v>205.7</v>
      </c>
      <c r="K2150" s="9">
        <v>117.11</v>
      </c>
      <c r="L2150" s="9">
        <f>tbl_salesdata[[#This Row],[Units Sold]]*tbl_salesdata[[#This Row],[Unit Cost]]</f>
        <v>590468.62</v>
      </c>
      <c r="M2150" s="9">
        <f>tbl_salesdata[[#This Row],[Units Sold]]*tbl_salesdata[[#This Row],[Unit Price]]</f>
        <v>1037139.3999999999</v>
      </c>
      <c r="N2150" s="9">
        <f>tbl_salesdata[[#This Row],[Total Sales]]-tbl_salesdata[[#This Row],[Total Cost]]</f>
        <v>446670.77999999991</v>
      </c>
      <c r="O2150">
        <f>tbl_salesdata[[#This Row],[Ship Date]]-tbl_salesdata[[#This Row],[Order Date]]</f>
        <v>18</v>
      </c>
      <c r="P2150">
        <f>WEEKDAY(tbl_salesdata[[#This Row],[Order Date]],2)</f>
        <v>6</v>
      </c>
      <c r="Q2150" t="str">
        <f>TEXT(tbl_salesdata[[#This Row],[Order Date]],"dddd")</f>
        <v>Saturday</v>
      </c>
      <c r="R2150" t="str">
        <f>IF(tbl_salesdata[[#This Row],[Weekdaynum]]&gt;5,"Yes","No")</f>
        <v>Yes</v>
      </c>
    </row>
    <row r="2151" spans="1:18" hidden="1" x14ac:dyDescent="0.35">
      <c r="A2151">
        <v>916976726</v>
      </c>
      <c r="B2151" s="3">
        <v>42034</v>
      </c>
      <c r="C2151" s="3">
        <v>42043</v>
      </c>
      <c r="D2151" t="s">
        <v>138</v>
      </c>
      <c r="E2151" t="s">
        <v>24</v>
      </c>
      <c r="F2151" t="s">
        <v>47</v>
      </c>
      <c r="G2151" t="s">
        <v>14</v>
      </c>
      <c r="H2151" t="s">
        <v>19</v>
      </c>
      <c r="I2151" s="9">
        <v>2645</v>
      </c>
      <c r="J2151" s="9">
        <v>421.89</v>
      </c>
      <c r="K2151" s="9">
        <v>364.69</v>
      </c>
      <c r="L2151" s="9">
        <f>tbl_salesdata[[#This Row],[Units Sold]]*tbl_salesdata[[#This Row],[Unit Cost]]</f>
        <v>964605.05</v>
      </c>
      <c r="M2151" s="9">
        <f>tbl_salesdata[[#This Row],[Units Sold]]*tbl_salesdata[[#This Row],[Unit Price]]</f>
        <v>1115899.05</v>
      </c>
      <c r="N2151" s="9">
        <f>tbl_salesdata[[#This Row],[Total Sales]]-tbl_salesdata[[#This Row],[Total Cost]]</f>
        <v>151294</v>
      </c>
      <c r="O2151">
        <f>tbl_salesdata[[#This Row],[Ship Date]]-tbl_salesdata[[#This Row],[Order Date]]</f>
        <v>9</v>
      </c>
      <c r="P2151">
        <f>WEEKDAY(tbl_salesdata[[#This Row],[Order Date]],2)</f>
        <v>5</v>
      </c>
      <c r="Q2151" t="str">
        <f>TEXT(tbl_salesdata[[#This Row],[Order Date]],"dddd")</f>
        <v>Friday</v>
      </c>
      <c r="R2151" t="str">
        <f>IF(tbl_salesdata[[#This Row],[Weekdaynum]]&gt;5,"Yes","No")</f>
        <v>No</v>
      </c>
    </row>
    <row r="2152" spans="1:18" x14ac:dyDescent="0.35">
      <c r="A2152">
        <v>355534589</v>
      </c>
      <c r="B2152" s="3">
        <v>42035</v>
      </c>
      <c r="C2152" s="3">
        <v>42039</v>
      </c>
      <c r="D2152" t="s">
        <v>176</v>
      </c>
      <c r="E2152" t="s">
        <v>21</v>
      </c>
      <c r="F2152" t="s">
        <v>33</v>
      </c>
      <c r="G2152" t="s">
        <v>14</v>
      </c>
      <c r="H2152" t="s">
        <v>34</v>
      </c>
      <c r="I2152" s="9">
        <v>9440</v>
      </c>
      <c r="J2152" s="9">
        <v>109.28</v>
      </c>
      <c r="K2152" s="9">
        <v>35.840000000000003</v>
      </c>
      <c r="L2152" s="9">
        <f>tbl_salesdata[[#This Row],[Units Sold]]*tbl_salesdata[[#This Row],[Unit Cost]]</f>
        <v>338329.60000000003</v>
      </c>
      <c r="M2152" s="9">
        <f>tbl_salesdata[[#This Row],[Units Sold]]*tbl_salesdata[[#This Row],[Unit Price]]</f>
        <v>1031603.2</v>
      </c>
      <c r="N2152" s="9">
        <f>tbl_salesdata[[#This Row],[Total Sales]]-tbl_salesdata[[#This Row],[Total Cost]]</f>
        <v>693273.59999999986</v>
      </c>
      <c r="O2152">
        <f>tbl_salesdata[[#This Row],[Ship Date]]-tbl_salesdata[[#This Row],[Order Date]]</f>
        <v>4</v>
      </c>
      <c r="P2152">
        <f>WEEKDAY(tbl_salesdata[[#This Row],[Order Date]],2)</f>
        <v>6</v>
      </c>
      <c r="Q2152" t="str">
        <f>TEXT(tbl_salesdata[[#This Row],[Order Date]],"dddd")</f>
        <v>Saturday</v>
      </c>
      <c r="R2152" t="str">
        <f>IF(tbl_salesdata[[#This Row],[Weekdaynum]]&gt;5,"Yes","No")</f>
        <v>Yes</v>
      </c>
    </row>
    <row r="2153" spans="1:18" hidden="1" x14ac:dyDescent="0.35">
      <c r="A2153">
        <v>290317428</v>
      </c>
      <c r="B2153" s="3">
        <v>42421</v>
      </c>
      <c r="C2153" s="3">
        <v>42436</v>
      </c>
      <c r="D2153" t="s">
        <v>178</v>
      </c>
      <c r="E2153" t="s">
        <v>21</v>
      </c>
      <c r="F2153" t="s">
        <v>47</v>
      </c>
      <c r="G2153" t="s">
        <v>14</v>
      </c>
      <c r="H2153" t="s">
        <v>15</v>
      </c>
      <c r="I2153" s="9">
        <v>233</v>
      </c>
      <c r="J2153" s="9">
        <v>421.89</v>
      </c>
      <c r="K2153" s="9">
        <v>364.69</v>
      </c>
      <c r="L2153" s="9">
        <f>tbl_salesdata[[#This Row],[Units Sold]]*tbl_salesdata[[#This Row],[Unit Cost]]</f>
        <v>84972.77</v>
      </c>
      <c r="M2153" s="9">
        <f>tbl_salesdata[[#This Row],[Units Sold]]*tbl_salesdata[[#This Row],[Unit Price]]</f>
        <v>98300.37</v>
      </c>
      <c r="N2153" s="9">
        <f>tbl_salesdata[[#This Row],[Total Sales]]-tbl_salesdata[[#This Row],[Total Cost]]</f>
        <v>13327.599999999991</v>
      </c>
      <c r="O2153">
        <f>tbl_salesdata[[#This Row],[Ship Date]]-tbl_salesdata[[#This Row],[Order Date]]</f>
        <v>15</v>
      </c>
      <c r="P2153">
        <f>WEEKDAY(tbl_salesdata[[#This Row],[Order Date]],2)</f>
        <v>7</v>
      </c>
      <c r="Q2153" t="str">
        <f>TEXT(tbl_salesdata[[#This Row],[Order Date]],"dddd")</f>
        <v>Sunday</v>
      </c>
      <c r="R2153" t="str">
        <f>IF(tbl_salesdata[[#This Row],[Weekdaynum]]&gt;5,"Yes","No")</f>
        <v>Yes</v>
      </c>
    </row>
    <row r="2154" spans="1:18" hidden="1" x14ac:dyDescent="0.35">
      <c r="A2154">
        <v>404074418</v>
      </c>
      <c r="B2154" s="3">
        <v>42544</v>
      </c>
      <c r="C2154" s="3">
        <v>42549</v>
      </c>
      <c r="D2154" t="s">
        <v>161</v>
      </c>
      <c r="E2154" t="s">
        <v>24</v>
      </c>
      <c r="F2154" t="s">
        <v>40</v>
      </c>
      <c r="G2154" t="s">
        <v>14</v>
      </c>
      <c r="H2154" t="s">
        <v>34</v>
      </c>
      <c r="I2154" s="9">
        <v>3455</v>
      </c>
      <c r="J2154" s="9">
        <v>651.21</v>
      </c>
      <c r="K2154" s="9">
        <v>524.96</v>
      </c>
      <c r="L2154" s="9">
        <f>tbl_salesdata[[#This Row],[Units Sold]]*tbl_salesdata[[#This Row],[Unit Cost]]</f>
        <v>1813736.8</v>
      </c>
      <c r="M2154" s="9">
        <f>tbl_salesdata[[#This Row],[Units Sold]]*tbl_salesdata[[#This Row],[Unit Price]]</f>
        <v>2249930.5500000003</v>
      </c>
      <c r="N2154" s="9">
        <f>tbl_salesdata[[#This Row],[Total Sales]]-tbl_salesdata[[#This Row],[Total Cost]]</f>
        <v>436193.75000000023</v>
      </c>
      <c r="O2154">
        <f>tbl_salesdata[[#This Row],[Ship Date]]-tbl_salesdata[[#This Row],[Order Date]]</f>
        <v>5</v>
      </c>
      <c r="P2154">
        <f>WEEKDAY(tbl_salesdata[[#This Row],[Order Date]],2)</f>
        <v>4</v>
      </c>
      <c r="Q2154" t="str">
        <f>TEXT(tbl_salesdata[[#This Row],[Order Date]],"dddd")</f>
        <v>Thursday</v>
      </c>
      <c r="R2154" t="str">
        <f>IF(tbl_salesdata[[#This Row],[Weekdaynum]]&gt;5,"Yes","No")</f>
        <v>No</v>
      </c>
    </row>
    <row r="2155" spans="1:18" hidden="1" x14ac:dyDescent="0.35">
      <c r="A2155">
        <v>850016772</v>
      </c>
      <c r="B2155" s="3">
        <v>44381</v>
      </c>
      <c r="C2155" s="3">
        <v>44386</v>
      </c>
      <c r="D2155" t="s">
        <v>207</v>
      </c>
      <c r="E2155" t="s">
        <v>51</v>
      </c>
      <c r="F2155" t="s">
        <v>17</v>
      </c>
      <c r="G2155" t="s">
        <v>18</v>
      </c>
      <c r="H2155" t="s">
        <v>34</v>
      </c>
      <c r="I2155" s="9">
        <v>7707</v>
      </c>
      <c r="J2155" s="9">
        <v>152.58000000000001</v>
      </c>
      <c r="K2155" s="9">
        <v>97.44</v>
      </c>
      <c r="L2155" s="9">
        <f>tbl_salesdata[[#This Row],[Units Sold]]*tbl_salesdata[[#This Row],[Unit Cost]]</f>
        <v>750970.08</v>
      </c>
      <c r="M2155" s="9">
        <f>tbl_salesdata[[#This Row],[Units Sold]]*tbl_salesdata[[#This Row],[Unit Price]]</f>
        <v>1175934.06</v>
      </c>
      <c r="N2155" s="9">
        <f>tbl_salesdata[[#This Row],[Total Sales]]-tbl_salesdata[[#This Row],[Total Cost]]</f>
        <v>424963.9800000001</v>
      </c>
      <c r="O2155">
        <f>tbl_salesdata[[#This Row],[Ship Date]]-tbl_salesdata[[#This Row],[Order Date]]</f>
        <v>5</v>
      </c>
      <c r="P2155">
        <f>WEEKDAY(tbl_salesdata[[#This Row],[Order Date]],2)</f>
        <v>7</v>
      </c>
      <c r="Q2155" t="str">
        <f>TEXT(tbl_salesdata[[#This Row],[Order Date]],"dddd")</f>
        <v>Sunday</v>
      </c>
      <c r="R2155" t="str">
        <f>IF(tbl_salesdata[[#This Row],[Weekdaynum]]&gt;5,"Yes","No")</f>
        <v>Yes</v>
      </c>
    </row>
    <row r="2156" spans="1:18" x14ac:dyDescent="0.35">
      <c r="A2156">
        <v>135526072</v>
      </c>
      <c r="B2156" s="3">
        <v>42063</v>
      </c>
      <c r="C2156" s="3">
        <v>42076</v>
      </c>
      <c r="D2156" t="s">
        <v>110</v>
      </c>
      <c r="E2156" t="s">
        <v>38</v>
      </c>
      <c r="F2156" t="s">
        <v>13</v>
      </c>
      <c r="G2156" t="s">
        <v>18</v>
      </c>
      <c r="H2156" t="s">
        <v>15</v>
      </c>
      <c r="I2156" s="9">
        <v>4031</v>
      </c>
      <c r="J2156" s="9">
        <v>255.28</v>
      </c>
      <c r="K2156" s="9">
        <v>159.41999999999999</v>
      </c>
      <c r="L2156" s="9">
        <f>tbl_salesdata[[#This Row],[Units Sold]]*tbl_salesdata[[#This Row],[Unit Cost]]</f>
        <v>642622.0199999999</v>
      </c>
      <c r="M2156" s="9">
        <f>tbl_salesdata[[#This Row],[Units Sold]]*tbl_salesdata[[#This Row],[Unit Price]]</f>
        <v>1029033.68</v>
      </c>
      <c r="N2156" s="9">
        <f>tbl_salesdata[[#This Row],[Total Sales]]-tbl_salesdata[[#This Row],[Total Cost]]</f>
        <v>386411.66000000015</v>
      </c>
      <c r="O2156">
        <f>tbl_salesdata[[#This Row],[Ship Date]]-tbl_salesdata[[#This Row],[Order Date]]</f>
        <v>13</v>
      </c>
      <c r="P2156">
        <f>WEEKDAY(tbl_salesdata[[#This Row],[Order Date]],2)</f>
        <v>6</v>
      </c>
      <c r="Q2156" t="str">
        <f>TEXT(tbl_salesdata[[#This Row],[Order Date]],"dddd")</f>
        <v>Saturday</v>
      </c>
      <c r="R2156" t="str">
        <f>IF(tbl_salesdata[[#This Row],[Weekdaynum]]&gt;5,"Yes","No")</f>
        <v>Yes</v>
      </c>
    </row>
    <row r="2157" spans="1:18" x14ac:dyDescent="0.35">
      <c r="A2157">
        <v>653939139</v>
      </c>
      <c r="B2157" s="3">
        <v>44086</v>
      </c>
      <c r="C2157" s="3">
        <v>44104</v>
      </c>
      <c r="D2157" t="s">
        <v>31</v>
      </c>
      <c r="E2157" t="s">
        <v>32</v>
      </c>
      <c r="F2157" t="s">
        <v>13</v>
      </c>
      <c r="G2157" t="s">
        <v>18</v>
      </c>
      <c r="H2157" t="s">
        <v>34</v>
      </c>
      <c r="I2157" s="9">
        <v>3978</v>
      </c>
      <c r="J2157" s="9">
        <v>255.28</v>
      </c>
      <c r="K2157" s="9">
        <v>159.41999999999999</v>
      </c>
      <c r="L2157" s="9">
        <f>tbl_salesdata[[#This Row],[Units Sold]]*tbl_salesdata[[#This Row],[Unit Cost]]</f>
        <v>634172.75999999989</v>
      </c>
      <c r="M2157" s="9">
        <f>tbl_salesdata[[#This Row],[Units Sold]]*tbl_salesdata[[#This Row],[Unit Price]]</f>
        <v>1015503.84</v>
      </c>
      <c r="N2157" s="9">
        <f>tbl_salesdata[[#This Row],[Total Sales]]-tbl_salesdata[[#This Row],[Total Cost]]</f>
        <v>381331.08000000007</v>
      </c>
      <c r="O2157">
        <f>tbl_salesdata[[#This Row],[Ship Date]]-tbl_salesdata[[#This Row],[Order Date]]</f>
        <v>18</v>
      </c>
      <c r="P2157">
        <f>WEEKDAY(tbl_salesdata[[#This Row],[Order Date]],2)</f>
        <v>6</v>
      </c>
      <c r="Q2157" t="str">
        <f>TEXT(tbl_salesdata[[#This Row],[Order Date]],"dddd")</f>
        <v>Saturday</v>
      </c>
      <c r="R2157" t="str">
        <f>IF(tbl_salesdata[[#This Row],[Weekdaynum]]&gt;5,"Yes","No")</f>
        <v>Yes</v>
      </c>
    </row>
    <row r="2158" spans="1:18" x14ac:dyDescent="0.35">
      <c r="A2158">
        <v>436999070</v>
      </c>
      <c r="B2158" s="3">
        <v>44100</v>
      </c>
      <c r="C2158" s="3">
        <v>44104</v>
      </c>
      <c r="D2158" t="s">
        <v>58</v>
      </c>
      <c r="E2158" t="s">
        <v>29</v>
      </c>
      <c r="F2158" t="s">
        <v>17</v>
      </c>
      <c r="G2158" t="s">
        <v>18</v>
      </c>
      <c r="H2158" t="s">
        <v>15</v>
      </c>
      <c r="I2158" s="9">
        <v>6591</v>
      </c>
      <c r="J2158" s="9">
        <v>152.58000000000001</v>
      </c>
      <c r="K2158" s="9">
        <v>97.44</v>
      </c>
      <c r="L2158" s="9">
        <f>tbl_salesdata[[#This Row],[Units Sold]]*tbl_salesdata[[#This Row],[Unit Cost]]</f>
        <v>642227.04</v>
      </c>
      <c r="M2158" s="9">
        <f>tbl_salesdata[[#This Row],[Units Sold]]*tbl_salesdata[[#This Row],[Unit Price]]</f>
        <v>1005654.78</v>
      </c>
      <c r="N2158" s="9">
        <f>tbl_salesdata[[#This Row],[Total Sales]]-tbl_salesdata[[#This Row],[Total Cost]]</f>
        <v>363427.74</v>
      </c>
      <c r="O2158">
        <f>tbl_salesdata[[#This Row],[Ship Date]]-tbl_salesdata[[#This Row],[Order Date]]</f>
        <v>4</v>
      </c>
      <c r="P2158">
        <f>WEEKDAY(tbl_salesdata[[#This Row],[Order Date]],2)</f>
        <v>6</v>
      </c>
      <c r="Q2158" t="str">
        <f>TEXT(tbl_salesdata[[#This Row],[Order Date]],"dddd")</f>
        <v>Saturday</v>
      </c>
      <c r="R2158" t="str">
        <f>IF(tbl_salesdata[[#This Row],[Weekdaynum]]&gt;5,"Yes","No")</f>
        <v>Yes</v>
      </c>
    </row>
    <row r="2159" spans="1:18" hidden="1" x14ac:dyDescent="0.35">
      <c r="A2159">
        <v>480053889</v>
      </c>
      <c r="B2159" s="3">
        <v>42730</v>
      </c>
      <c r="C2159" s="3">
        <v>42748</v>
      </c>
      <c r="D2159" t="s">
        <v>96</v>
      </c>
      <c r="E2159" t="s">
        <v>29</v>
      </c>
      <c r="F2159" t="s">
        <v>56</v>
      </c>
      <c r="G2159" t="s">
        <v>14</v>
      </c>
      <c r="H2159" t="s">
        <v>15</v>
      </c>
      <c r="I2159" s="9">
        <v>7469</v>
      </c>
      <c r="J2159" s="9">
        <v>9.33</v>
      </c>
      <c r="K2159" s="9">
        <v>6.92</v>
      </c>
      <c r="L2159" s="9">
        <f>tbl_salesdata[[#This Row],[Units Sold]]*tbl_salesdata[[#This Row],[Unit Cost]]</f>
        <v>51685.479999999996</v>
      </c>
      <c r="M2159" s="9">
        <f>tbl_salesdata[[#This Row],[Units Sold]]*tbl_salesdata[[#This Row],[Unit Price]]</f>
        <v>69685.77</v>
      </c>
      <c r="N2159" s="9">
        <f>tbl_salesdata[[#This Row],[Total Sales]]-tbl_salesdata[[#This Row],[Total Cost]]</f>
        <v>18000.290000000008</v>
      </c>
      <c r="O2159">
        <f>tbl_salesdata[[#This Row],[Ship Date]]-tbl_salesdata[[#This Row],[Order Date]]</f>
        <v>18</v>
      </c>
      <c r="P2159">
        <f>WEEKDAY(tbl_salesdata[[#This Row],[Order Date]],2)</f>
        <v>1</v>
      </c>
      <c r="Q2159" t="str">
        <f>TEXT(tbl_salesdata[[#This Row],[Order Date]],"dddd")</f>
        <v>Monday</v>
      </c>
      <c r="R2159" t="str">
        <f>IF(tbl_salesdata[[#This Row],[Weekdaynum]]&gt;5,"Yes","No")</f>
        <v>No</v>
      </c>
    </row>
    <row r="2160" spans="1:18" x14ac:dyDescent="0.35">
      <c r="A2160">
        <v>131876122</v>
      </c>
      <c r="B2160" s="3">
        <v>43568</v>
      </c>
      <c r="C2160" s="3">
        <v>43574</v>
      </c>
      <c r="D2160" t="s">
        <v>157</v>
      </c>
      <c r="E2160" t="s">
        <v>24</v>
      </c>
      <c r="F2160" t="s">
        <v>13</v>
      </c>
      <c r="G2160" t="s">
        <v>18</v>
      </c>
      <c r="H2160" t="s">
        <v>19</v>
      </c>
      <c r="I2160" s="9">
        <v>3930</v>
      </c>
      <c r="J2160" s="9">
        <v>255.28</v>
      </c>
      <c r="K2160" s="9">
        <v>159.41999999999999</v>
      </c>
      <c r="L2160" s="9">
        <f>tbl_salesdata[[#This Row],[Units Sold]]*tbl_salesdata[[#This Row],[Unit Cost]]</f>
        <v>626520.6</v>
      </c>
      <c r="M2160" s="9">
        <f>tbl_salesdata[[#This Row],[Units Sold]]*tbl_salesdata[[#This Row],[Unit Price]]</f>
        <v>1003250.4</v>
      </c>
      <c r="N2160" s="9">
        <f>tbl_salesdata[[#This Row],[Total Sales]]-tbl_salesdata[[#This Row],[Total Cost]]</f>
        <v>376729.80000000005</v>
      </c>
      <c r="O2160">
        <f>tbl_salesdata[[#This Row],[Ship Date]]-tbl_salesdata[[#This Row],[Order Date]]</f>
        <v>6</v>
      </c>
      <c r="P2160">
        <f>WEEKDAY(tbl_salesdata[[#This Row],[Order Date]],2)</f>
        <v>6</v>
      </c>
      <c r="Q2160" t="str">
        <f>TEXT(tbl_salesdata[[#This Row],[Order Date]],"dddd")</f>
        <v>Saturday</v>
      </c>
      <c r="R2160" t="str">
        <f>IF(tbl_salesdata[[#This Row],[Weekdaynum]]&gt;5,"Yes","No")</f>
        <v>Yes</v>
      </c>
    </row>
    <row r="2161" spans="1:18" hidden="1" x14ac:dyDescent="0.35">
      <c r="A2161">
        <v>738672912</v>
      </c>
      <c r="B2161" s="3">
        <v>43710</v>
      </c>
      <c r="C2161" s="3">
        <v>43724</v>
      </c>
      <c r="D2161" t="s">
        <v>124</v>
      </c>
      <c r="E2161" t="s">
        <v>38</v>
      </c>
      <c r="F2161" t="s">
        <v>30</v>
      </c>
      <c r="G2161" t="s">
        <v>14</v>
      </c>
      <c r="H2161" t="s">
        <v>19</v>
      </c>
      <c r="I2161" s="9">
        <v>8584</v>
      </c>
      <c r="J2161" s="9">
        <v>81.73</v>
      </c>
      <c r="K2161" s="9">
        <v>56.67</v>
      </c>
      <c r="L2161" s="9">
        <f>tbl_salesdata[[#This Row],[Units Sold]]*tbl_salesdata[[#This Row],[Unit Cost]]</f>
        <v>486455.28</v>
      </c>
      <c r="M2161" s="9">
        <f>tbl_salesdata[[#This Row],[Units Sold]]*tbl_salesdata[[#This Row],[Unit Price]]</f>
        <v>701570.32000000007</v>
      </c>
      <c r="N2161" s="9">
        <f>tbl_salesdata[[#This Row],[Total Sales]]-tbl_salesdata[[#This Row],[Total Cost]]</f>
        <v>215115.04000000004</v>
      </c>
      <c r="O2161">
        <f>tbl_salesdata[[#This Row],[Ship Date]]-tbl_salesdata[[#This Row],[Order Date]]</f>
        <v>14</v>
      </c>
      <c r="P2161">
        <f>WEEKDAY(tbl_salesdata[[#This Row],[Order Date]],2)</f>
        <v>1</v>
      </c>
      <c r="Q2161" t="str">
        <f>TEXT(tbl_salesdata[[#This Row],[Order Date]],"dddd")</f>
        <v>Monday</v>
      </c>
      <c r="R2161" t="str">
        <f>IF(tbl_salesdata[[#This Row],[Weekdaynum]]&gt;5,"Yes","No")</f>
        <v>No</v>
      </c>
    </row>
    <row r="2162" spans="1:18" hidden="1" x14ac:dyDescent="0.35">
      <c r="A2162">
        <v>105030000</v>
      </c>
      <c r="B2162" s="3">
        <v>42523</v>
      </c>
      <c r="C2162" s="3">
        <v>42542</v>
      </c>
      <c r="D2162" t="s">
        <v>116</v>
      </c>
      <c r="E2162" t="s">
        <v>21</v>
      </c>
      <c r="F2162" t="s">
        <v>33</v>
      </c>
      <c r="G2162" t="s">
        <v>18</v>
      </c>
      <c r="H2162" t="s">
        <v>19</v>
      </c>
      <c r="I2162" s="9">
        <v>9566</v>
      </c>
      <c r="J2162" s="9">
        <v>109.28</v>
      </c>
      <c r="K2162" s="9">
        <v>35.840000000000003</v>
      </c>
      <c r="L2162" s="9">
        <f>tbl_salesdata[[#This Row],[Units Sold]]*tbl_salesdata[[#This Row],[Unit Cost]]</f>
        <v>342845.44000000006</v>
      </c>
      <c r="M2162" s="9">
        <f>tbl_salesdata[[#This Row],[Units Sold]]*tbl_salesdata[[#This Row],[Unit Price]]</f>
        <v>1045372.48</v>
      </c>
      <c r="N2162" s="9">
        <f>tbl_salesdata[[#This Row],[Total Sales]]-tbl_salesdata[[#This Row],[Total Cost]]</f>
        <v>702527.03999999992</v>
      </c>
      <c r="O2162">
        <f>tbl_salesdata[[#This Row],[Ship Date]]-tbl_salesdata[[#This Row],[Order Date]]</f>
        <v>19</v>
      </c>
      <c r="P2162">
        <f>WEEKDAY(tbl_salesdata[[#This Row],[Order Date]],2)</f>
        <v>4</v>
      </c>
      <c r="Q2162" t="str">
        <f>TEXT(tbl_salesdata[[#This Row],[Order Date]],"dddd")</f>
        <v>Thursday</v>
      </c>
      <c r="R2162" t="str">
        <f>IF(tbl_salesdata[[#This Row],[Weekdaynum]]&gt;5,"Yes","No")</f>
        <v>No</v>
      </c>
    </row>
    <row r="2163" spans="1:18" hidden="1" x14ac:dyDescent="0.35">
      <c r="A2163">
        <v>960213077</v>
      </c>
      <c r="B2163" s="3">
        <v>42247</v>
      </c>
      <c r="C2163" s="3">
        <v>42266</v>
      </c>
      <c r="D2163" t="s">
        <v>79</v>
      </c>
      <c r="E2163" t="s">
        <v>21</v>
      </c>
      <c r="F2163" t="s">
        <v>22</v>
      </c>
      <c r="G2163" t="s">
        <v>14</v>
      </c>
      <c r="H2163" t="s">
        <v>34</v>
      </c>
      <c r="I2163" s="9">
        <v>7242</v>
      </c>
      <c r="J2163" s="9">
        <v>47.45</v>
      </c>
      <c r="K2163" s="9">
        <v>31.79</v>
      </c>
      <c r="L2163" s="9">
        <f>tbl_salesdata[[#This Row],[Units Sold]]*tbl_salesdata[[#This Row],[Unit Cost]]</f>
        <v>230223.18</v>
      </c>
      <c r="M2163" s="9">
        <f>tbl_salesdata[[#This Row],[Units Sold]]*tbl_salesdata[[#This Row],[Unit Price]]</f>
        <v>343632.9</v>
      </c>
      <c r="N2163" s="9">
        <f>tbl_salesdata[[#This Row],[Total Sales]]-tbl_salesdata[[#This Row],[Total Cost]]</f>
        <v>113409.72000000003</v>
      </c>
      <c r="O2163">
        <f>tbl_salesdata[[#This Row],[Ship Date]]-tbl_salesdata[[#This Row],[Order Date]]</f>
        <v>19</v>
      </c>
      <c r="P2163">
        <f>WEEKDAY(tbl_salesdata[[#This Row],[Order Date]],2)</f>
        <v>1</v>
      </c>
      <c r="Q2163" t="str">
        <f>TEXT(tbl_salesdata[[#This Row],[Order Date]],"dddd")</f>
        <v>Monday</v>
      </c>
      <c r="R2163" t="str">
        <f>IF(tbl_salesdata[[#This Row],[Weekdaynum]]&gt;5,"Yes","No")</f>
        <v>No</v>
      </c>
    </row>
    <row r="2164" spans="1:18" hidden="1" x14ac:dyDescent="0.35">
      <c r="A2164">
        <v>615208470</v>
      </c>
      <c r="B2164" s="3">
        <v>44062</v>
      </c>
      <c r="C2164" s="3">
        <v>44079</v>
      </c>
      <c r="D2164" t="s">
        <v>65</v>
      </c>
      <c r="E2164" t="s">
        <v>32</v>
      </c>
      <c r="F2164" t="s">
        <v>25</v>
      </c>
      <c r="G2164" t="s">
        <v>14</v>
      </c>
      <c r="H2164" t="s">
        <v>15</v>
      </c>
      <c r="I2164" s="9">
        <v>2713</v>
      </c>
      <c r="J2164" s="9">
        <v>205.7</v>
      </c>
      <c r="K2164" s="9">
        <v>117.11</v>
      </c>
      <c r="L2164" s="9">
        <f>tbl_salesdata[[#This Row],[Units Sold]]*tbl_salesdata[[#This Row],[Unit Cost]]</f>
        <v>317719.43</v>
      </c>
      <c r="M2164" s="9">
        <f>tbl_salesdata[[#This Row],[Units Sold]]*tbl_salesdata[[#This Row],[Unit Price]]</f>
        <v>558064.1</v>
      </c>
      <c r="N2164" s="9">
        <f>tbl_salesdata[[#This Row],[Total Sales]]-tbl_salesdata[[#This Row],[Total Cost]]</f>
        <v>240344.66999999998</v>
      </c>
      <c r="O2164">
        <f>tbl_salesdata[[#This Row],[Ship Date]]-tbl_salesdata[[#This Row],[Order Date]]</f>
        <v>17</v>
      </c>
      <c r="P2164">
        <f>WEEKDAY(tbl_salesdata[[#This Row],[Order Date]],2)</f>
        <v>3</v>
      </c>
      <c r="Q2164" t="str">
        <f>TEXT(tbl_salesdata[[#This Row],[Order Date]],"dddd")</f>
        <v>Wednesday</v>
      </c>
      <c r="R2164" t="str">
        <f>IF(tbl_salesdata[[#This Row],[Weekdaynum]]&gt;5,"Yes","No")</f>
        <v>No</v>
      </c>
    </row>
    <row r="2165" spans="1:18" hidden="1" x14ac:dyDescent="0.35">
      <c r="A2165">
        <v>951315009</v>
      </c>
      <c r="B2165" s="3">
        <v>43616</v>
      </c>
      <c r="C2165" s="3">
        <v>43627</v>
      </c>
      <c r="D2165" t="s">
        <v>207</v>
      </c>
      <c r="E2165" t="s">
        <v>51</v>
      </c>
      <c r="F2165" t="s">
        <v>42</v>
      </c>
      <c r="G2165" t="s">
        <v>18</v>
      </c>
      <c r="H2165" t="s">
        <v>34</v>
      </c>
      <c r="I2165" s="9">
        <v>4106</v>
      </c>
      <c r="J2165" s="9">
        <v>437.2</v>
      </c>
      <c r="K2165" s="9">
        <v>263.33</v>
      </c>
      <c r="L2165" s="9">
        <f>tbl_salesdata[[#This Row],[Units Sold]]*tbl_salesdata[[#This Row],[Unit Cost]]</f>
        <v>1081232.98</v>
      </c>
      <c r="M2165" s="9">
        <f>tbl_salesdata[[#This Row],[Units Sold]]*tbl_salesdata[[#This Row],[Unit Price]]</f>
        <v>1795143.2</v>
      </c>
      <c r="N2165" s="9">
        <f>tbl_salesdata[[#This Row],[Total Sales]]-tbl_salesdata[[#This Row],[Total Cost]]</f>
        <v>713910.22</v>
      </c>
      <c r="O2165">
        <f>tbl_salesdata[[#This Row],[Ship Date]]-tbl_salesdata[[#This Row],[Order Date]]</f>
        <v>11</v>
      </c>
      <c r="P2165">
        <f>WEEKDAY(tbl_salesdata[[#This Row],[Order Date]],2)</f>
        <v>5</v>
      </c>
      <c r="Q2165" t="str">
        <f>TEXT(tbl_salesdata[[#This Row],[Order Date]],"dddd")</f>
        <v>Friday</v>
      </c>
      <c r="R2165" t="str">
        <f>IF(tbl_salesdata[[#This Row],[Weekdaynum]]&gt;5,"Yes","No")</f>
        <v>No</v>
      </c>
    </row>
    <row r="2166" spans="1:18" x14ac:dyDescent="0.35">
      <c r="A2166">
        <v>138820683</v>
      </c>
      <c r="B2166" s="3">
        <v>44751</v>
      </c>
      <c r="C2166" s="3">
        <v>44752</v>
      </c>
      <c r="D2166" t="s">
        <v>95</v>
      </c>
      <c r="E2166" t="s">
        <v>21</v>
      </c>
      <c r="F2166" t="s">
        <v>33</v>
      </c>
      <c r="G2166" t="s">
        <v>18</v>
      </c>
      <c r="H2166" t="s">
        <v>26</v>
      </c>
      <c r="I2166" s="9">
        <v>8980</v>
      </c>
      <c r="J2166" s="9">
        <v>109.28</v>
      </c>
      <c r="K2166" s="9">
        <v>35.840000000000003</v>
      </c>
      <c r="L2166" s="9">
        <f>tbl_salesdata[[#This Row],[Units Sold]]*tbl_salesdata[[#This Row],[Unit Cost]]</f>
        <v>321843.20000000001</v>
      </c>
      <c r="M2166" s="9">
        <f>tbl_salesdata[[#This Row],[Units Sold]]*tbl_salesdata[[#This Row],[Unit Price]]</f>
        <v>981334.4</v>
      </c>
      <c r="N2166" s="9">
        <f>tbl_salesdata[[#This Row],[Total Sales]]-tbl_salesdata[[#This Row],[Total Cost]]</f>
        <v>659491.19999999995</v>
      </c>
      <c r="O2166">
        <f>tbl_salesdata[[#This Row],[Ship Date]]-tbl_salesdata[[#This Row],[Order Date]]</f>
        <v>1</v>
      </c>
      <c r="P2166">
        <f>WEEKDAY(tbl_salesdata[[#This Row],[Order Date]],2)</f>
        <v>6</v>
      </c>
      <c r="Q2166" t="str">
        <f>TEXT(tbl_salesdata[[#This Row],[Order Date]],"dddd")</f>
        <v>Saturday</v>
      </c>
      <c r="R2166" t="str">
        <f>IF(tbl_salesdata[[#This Row],[Weekdaynum]]&gt;5,"Yes","No")</f>
        <v>Yes</v>
      </c>
    </row>
    <row r="2167" spans="1:18" hidden="1" x14ac:dyDescent="0.35">
      <c r="A2167">
        <v>743619334</v>
      </c>
      <c r="B2167" s="3">
        <v>43247</v>
      </c>
      <c r="C2167" s="3">
        <v>43260</v>
      </c>
      <c r="D2167" t="s">
        <v>145</v>
      </c>
      <c r="E2167" t="s">
        <v>21</v>
      </c>
      <c r="F2167" t="s">
        <v>42</v>
      </c>
      <c r="G2167" t="s">
        <v>18</v>
      </c>
      <c r="H2167" t="s">
        <v>26</v>
      </c>
      <c r="I2167" s="9">
        <v>2341</v>
      </c>
      <c r="J2167" s="9">
        <v>437.2</v>
      </c>
      <c r="K2167" s="9">
        <v>263.33</v>
      </c>
      <c r="L2167" s="9">
        <f>tbl_salesdata[[#This Row],[Units Sold]]*tbl_salesdata[[#This Row],[Unit Cost]]</f>
        <v>616455.52999999991</v>
      </c>
      <c r="M2167" s="9">
        <f>tbl_salesdata[[#This Row],[Units Sold]]*tbl_salesdata[[#This Row],[Unit Price]]</f>
        <v>1023485.2</v>
      </c>
      <c r="N2167" s="9">
        <f>tbl_salesdata[[#This Row],[Total Sales]]-tbl_salesdata[[#This Row],[Total Cost]]</f>
        <v>407029.67000000004</v>
      </c>
      <c r="O2167">
        <f>tbl_salesdata[[#This Row],[Ship Date]]-tbl_salesdata[[#This Row],[Order Date]]</f>
        <v>13</v>
      </c>
      <c r="P2167">
        <f>WEEKDAY(tbl_salesdata[[#This Row],[Order Date]],2)</f>
        <v>7</v>
      </c>
      <c r="Q2167" t="str">
        <f>TEXT(tbl_salesdata[[#This Row],[Order Date]],"dddd")</f>
        <v>Sunday</v>
      </c>
      <c r="R2167" t="str">
        <f>IF(tbl_salesdata[[#This Row],[Weekdaynum]]&gt;5,"Yes","No")</f>
        <v>Yes</v>
      </c>
    </row>
    <row r="2168" spans="1:18" hidden="1" x14ac:dyDescent="0.35">
      <c r="A2168">
        <v>263977277</v>
      </c>
      <c r="B2168" s="3">
        <v>42719</v>
      </c>
      <c r="C2168" s="3">
        <v>42727</v>
      </c>
      <c r="D2168" t="s">
        <v>205</v>
      </c>
      <c r="E2168" t="s">
        <v>21</v>
      </c>
      <c r="F2168" t="s">
        <v>40</v>
      </c>
      <c r="G2168" t="s">
        <v>18</v>
      </c>
      <c r="H2168" t="s">
        <v>34</v>
      </c>
      <c r="I2168" s="9">
        <v>5597</v>
      </c>
      <c r="J2168" s="9">
        <v>651.21</v>
      </c>
      <c r="K2168" s="9">
        <v>524.96</v>
      </c>
      <c r="L2168" s="9">
        <f>tbl_salesdata[[#This Row],[Units Sold]]*tbl_salesdata[[#This Row],[Unit Cost]]</f>
        <v>2938201.12</v>
      </c>
      <c r="M2168" s="9">
        <f>tbl_salesdata[[#This Row],[Units Sold]]*tbl_salesdata[[#This Row],[Unit Price]]</f>
        <v>3644822.37</v>
      </c>
      <c r="N2168" s="9">
        <f>tbl_salesdata[[#This Row],[Total Sales]]-tbl_salesdata[[#This Row],[Total Cost]]</f>
        <v>706621.25</v>
      </c>
      <c r="O2168">
        <f>tbl_salesdata[[#This Row],[Ship Date]]-tbl_salesdata[[#This Row],[Order Date]]</f>
        <v>8</v>
      </c>
      <c r="P2168">
        <f>WEEKDAY(tbl_salesdata[[#This Row],[Order Date]],2)</f>
        <v>4</v>
      </c>
      <c r="Q2168" t="str">
        <f>TEXT(tbl_salesdata[[#This Row],[Order Date]],"dddd")</f>
        <v>Thursday</v>
      </c>
      <c r="R2168" t="str">
        <f>IF(tbl_salesdata[[#This Row],[Weekdaynum]]&gt;5,"Yes","No")</f>
        <v>No</v>
      </c>
    </row>
    <row r="2169" spans="1:18" hidden="1" x14ac:dyDescent="0.35">
      <c r="A2169">
        <v>593766677</v>
      </c>
      <c r="B2169" s="3">
        <v>44146</v>
      </c>
      <c r="C2169" s="3">
        <v>44156</v>
      </c>
      <c r="D2169" t="s">
        <v>196</v>
      </c>
      <c r="E2169" t="s">
        <v>32</v>
      </c>
      <c r="F2169" t="s">
        <v>68</v>
      </c>
      <c r="G2169" t="s">
        <v>18</v>
      </c>
      <c r="H2169" t="s">
        <v>34</v>
      </c>
      <c r="I2169" s="9">
        <v>7609</v>
      </c>
      <c r="J2169" s="9">
        <v>154.06</v>
      </c>
      <c r="K2169" s="9">
        <v>90.93</v>
      </c>
      <c r="L2169" s="9">
        <f>tbl_salesdata[[#This Row],[Units Sold]]*tbl_salesdata[[#This Row],[Unit Cost]]</f>
        <v>691886.37</v>
      </c>
      <c r="M2169" s="9">
        <f>tbl_salesdata[[#This Row],[Units Sold]]*tbl_salesdata[[#This Row],[Unit Price]]</f>
        <v>1172242.54</v>
      </c>
      <c r="N2169" s="9">
        <f>tbl_salesdata[[#This Row],[Total Sales]]-tbl_salesdata[[#This Row],[Total Cost]]</f>
        <v>480356.17000000004</v>
      </c>
      <c r="O2169">
        <f>tbl_salesdata[[#This Row],[Ship Date]]-tbl_salesdata[[#This Row],[Order Date]]</f>
        <v>10</v>
      </c>
      <c r="P2169">
        <f>WEEKDAY(tbl_salesdata[[#This Row],[Order Date]],2)</f>
        <v>3</v>
      </c>
      <c r="Q2169" t="str">
        <f>TEXT(tbl_salesdata[[#This Row],[Order Date]],"dddd")</f>
        <v>Wednesday</v>
      </c>
      <c r="R2169" t="str">
        <f>IF(tbl_salesdata[[#This Row],[Weekdaynum]]&gt;5,"Yes","No")</f>
        <v>No</v>
      </c>
    </row>
    <row r="2170" spans="1:18" hidden="1" x14ac:dyDescent="0.35">
      <c r="A2170">
        <v>815848863</v>
      </c>
      <c r="B2170" s="3">
        <v>43658</v>
      </c>
      <c r="C2170" s="3">
        <v>43665</v>
      </c>
      <c r="D2170" t="s">
        <v>128</v>
      </c>
      <c r="E2170" t="s">
        <v>38</v>
      </c>
      <c r="F2170" t="s">
        <v>40</v>
      </c>
      <c r="G2170" t="s">
        <v>18</v>
      </c>
      <c r="H2170" t="s">
        <v>19</v>
      </c>
      <c r="I2170" s="9">
        <v>6663</v>
      </c>
      <c r="J2170" s="9">
        <v>651.21</v>
      </c>
      <c r="K2170" s="9">
        <v>524.96</v>
      </c>
      <c r="L2170" s="9">
        <f>tbl_salesdata[[#This Row],[Units Sold]]*tbl_salesdata[[#This Row],[Unit Cost]]</f>
        <v>3497808.4800000004</v>
      </c>
      <c r="M2170" s="9">
        <f>tbl_salesdata[[#This Row],[Units Sold]]*tbl_salesdata[[#This Row],[Unit Price]]</f>
        <v>4339012.2300000004</v>
      </c>
      <c r="N2170" s="9">
        <f>tbl_salesdata[[#This Row],[Total Sales]]-tbl_salesdata[[#This Row],[Total Cost]]</f>
        <v>841203.75</v>
      </c>
      <c r="O2170">
        <f>tbl_salesdata[[#This Row],[Ship Date]]-tbl_salesdata[[#This Row],[Order Date]]</f>
        <v>7</v>
      </c>
      <c r="P2170">
        <f>WEEKDAY(tbl_salesdata[[#This Row],[Order Date]],2)</f>
        <v>5</v>
      </c>
      <c r="Q2170" t="str">
        <f>TEXT(tbl_salesdata[[#This Row],[Order Date]],"dddd")</f>
        <v>Friday</v>
      </c>
      <c r="R2170" t="str">
        <f>IF(tbl_salesdata[[#This Row],[Weekdaynum]]&gt;5,"Yes","No")</f>
        <v>No</v>
      </c>
    </row>
    <row r="2171" spans="1:18" hidden="1" x14ac:dyDescent="0.35">
      <c r="A2171">
        <v>983397662</v>
      </c>
      <c r="B2171" s="3">
        <v>44011</v>
      </c>
      <c r="C2171" s="3">
        <v>44019</v>
      </c>
      <c r="D2171" t="s">
        <v>62</v>
      </c>
      <c r="E2171" t="s">
        <v>38</v>
      </c>
      <c r="F2171" t="s">
        <v>25</v>
      </c>
      <c r="G2171" t="s">
        <v>14</v>
      </c>
      <c r="H2171" t="s">
        <v>34</v>
      </c>
      <c r="I2171" s="9">
        <v>8076</v>
      </c>
      <c r="J2171" s="9">
        <v>205.7</v>
      </c>
      <c r="K2171" s="9">
        <v>117.11</v>
      </c>
      <c r="L2171" s="9">
        <f>tbl_salesdata[[#This Row],[Units Sold]]*tbl_salesdata[[#This Row],[Unit Cost]]</f>
        <v>945780.36</v>
      </c>
      <c r="M2171" s="9">
        <f>tbl_salesdata[[#This Row],[Units Sold]]*tbl_salesdata[[#This Row],[Unit Price]]</f>
        <v>1661233.2</v>
      </c>
      <c r="N2171" s="9">
        <f>tbl_salesdata[[#This Row],[Total Sales]]-tbl_salesdata[[#This Row],[Total Cost]]</f>
        <v>715452.84</v>
      </c>
      <c r="O2171">
        <f>tbl_salesdata[[#This Row],[Ship Date]]-tbl_salesdata[[#This Row],[Order Date]]</f>
        <v>8</v>
      </c>
      <c r="P2171">
        <f>WEEKDAY(tbl_salesdata[[#This Row],[Order Date]],2)</f>
        <v>1</v>
      </c>
      <c r="Q2171" t="str">
        <f>TEXT(tbl_salesdata[[#This Row],[Order Date]],"dddd")</f>
        <v>Monday</v>
      </c>
      <c r="R2171" t="str">
        <f>IF(tbl_salesdata[[#This Row],[Weekdaynum]]&gt;5,"Yes","No")</f>
        <v>No</v>
      </c>
    </row>
    <row r="2172" spans="1:18" hidden="1" x14ac:dyDescent="0.35">
      <c r="A2172">
        <v>769899404</v>
      </c>
      <c r="B2172" s="3">
        <v>44538</v>
      </c>
      <c r="C2172" s="3">
        <v>44557</v>
      </c>
      <c r="D2172" t="s">
        <v>133</v>
      </c>
      <c r="E2172" t="s">
        <v>38</v>
      </c>
      <c r="F2172" t="s">
        <v>76</v>
      </c>
      <c r="G2172" t="s">
        <v>18</v>
      </c>
      <c r="H2172" t="s">
        <v>34</v>
      </c>
      <c r="I2172" s="9">
        <v>9197</v>
      </c>
      <c r="J2172" s="9">
        <v>668.27</v>
      </c>
      <c r="K2172" s="9">
        <v>502.54</v>
      </c>
      <c r="L2172" s="9">
        <f>tbl_salesdata[[#This Row],[Units Sold]]*tbl_salesdata[[#This Row],[Unit Cost]]</f>
        <v>4621860.38</v>
      </c>
      <c r="M2172" s="9">
        <f>tbl_salesdata[[#This Row],[Units Sold]]*tbl_salesdata[[#This Row],[Unit Price]]</f>
        <v>6146079.1899999995</v>
      </c>
      <c r="N2172" s="9">
        <f>tbl_salesdata[[#This Row],[Total Sales]]-tbl_salesdata[[#This Row],[Total Cost]]</f>
        <v>1524218.8099999996</v>
      </c>
      <c r="O2172">
        <f>tbl_salesdata[[#This Row],[Ship Date]]-tbl_salesdata[[#This Row],[Order Date]]</f>
        <v>19</v>
      </c>
      <c r="P2172">
        <f>WEEKDAY(tbl_salesdata[[#This Row],[Order Date]],2)</f>
        <v>3</v>
      </c>
      <c r="Q2172" t="str">
        <f>TEXT(tbl_salesdata[[#This Row],[Order Date]],"dddd")</f>
        <v>Wednesday</v>
      </c>
      <c r="R2172" t="str">
        <f>IF(tbl_salesdata[[#This Row],[Weekdaynum]]&gt;5,"Yes","No")</f>
        <v>No</v>
      </c>
    </row>
    <row r="2173" spans="1:18" hidden="1" x14ac:dyDescent="0.35">
      <c r="A2173">
        <v>819152915</v>
      </c>
      <c r="B2173" s="3">
        <v>44309</v>
      </c>
      <c r="C2173" s="3">
        <v>44321</v>
      </c>
      <c r="D2173" t="s">
        <v>60</v>
      </c>
      <c r="E2173" t="s">
        <v>21</v>
      </c>
      <c r="F2173" t="s">
        <v>40</v>
      </c>
      <c r="G2173" t="s">
        <v>18</v>
      </c>
      <c r="H2173" t="s">
        <v>34</v>
      </c>
      <c r="I2173" s="9">
        <v>4406</v>
      </c>
      <c r="J2173" s="9">
        <v>651.21</v>
      </c>
      <c r="K2173" s="9">
        <v>524.96</v>
      </c>
      <c r="L2173" s="9">
        <f>tbl_salesdata[[#This Row],[Units Sold]]*tbl_salesdata[[#This Row],[Unit Cost]]</f>
        <v>2312973.7600000002</v>
      </c>
      <c r="M2173" s="9">
        <f>tbl_salesdata[[#This Row],[Units Sold]]*tbl_salesdata[[#This Row],[Unit Price]]</f>
        <v>2869231.2600000002</v>
      </c>
      <c r="N2173" s="9">
        <f>tbl_salesdata[[#This Row],[Total Sales]]-tbl_salesdata[[#This Row],[Total Cost]]</f>
        <v>556257.5</v>
      </c>
      <c r="O2173">
        <f>tbl_salesdata[[#This Row],[Ship Date]]-tbl_salesdata[[#This Row],[Order Date]]</f>
        <v>12</v>
      </c>
      <c r="P2173">
        <f>WEEKDAY(tbl_salesdata[[#This Row],[Order Date]],2)</f>
        <v>5</v>
      </c>
      <c r="Q2173" t="str">
        <f>TEXT(tbl_salesdata[[#This Row],[Order Date]],"dddd")</f>
        <v>Friday</v>
      </c>
      <c r="R2173" t="str">
        <f>IF(tbl_salesdata[[#This Row],[Weekdaynum]]&gt;5,"Yes","No")</f>
        <v>No</v>
      </c>
    </row>
    <row r="2174" spans="1:18" x14ac:dyDescent="0.35">
      <c r="A2174">
        <v>803102576</v>
      </c>
      <c r="B2174" s="3">
        <v>44387</v>
      </c>
      <c r="C2174" s="3">
        <v>44399</v>
      </c>
      <c r="D2174" t="s">
        <v>185</v>
      </c>
      <c r="E2174" t="s">
        <v>38</v>
      </c>
      <c r="F2174" t="s">
        <v>25</v>
      </c>
      <c r="G2174" t="s">
        <v>18</v>
      </c>
      <c r="H2174" t="s">
        <v>19</v>
      </c>
      <c r="I2174" s="9">
        <v>4754</v>
      </c>
      <c r="J2174" s="9">
        <v>205.7</v>
      </c>
      <c r="K2174" s="9">
        <v>117.11</v>
      </c>
      <c r="L2174" s="9">
        <f>tbl_salesdata[[#This Row],[Units Sold]]*tbl_salesdata[[#This Row],[Unit Cost]]</f>
        <v>556740.93999999994</v>
      </c>
      <c r="M2174" s="9">
        <f>tbl_salesdata[[#This Row],[Units Sold]]*tbl_salesdata[[#This Row],[Unit Price]]</f>
        <v>977897.79999999993</v>
      </c>
      <c r="N2174" s="9">
        <f>tbl_salesdata[[#This Row],[Total Sales]]-tbl_salesdata[[#This Row],[Total Cost]]</f>
        <v>421156.86</v>
      </c>
      <c r="O2174">
        <f>tbl_salesdata[[#This Row],[Ship Date]]-tbl_salesdata[[#This Row],[Order Date]]</f>
        <v>12</v>
      </c>
      <c r="P2174">
        <f>WEEKDAY(tbl_salesdata[[#This Row],[Order Date]],2)</f>
        <v>6</v>
      </c>
      <c r="Q2174" t="str">
        <f>TEXT(tbl_salesdata[[#This Row],[Order Date]],"dddd")</f>
        <v>Saturday</v>
      </c>
      <c r="R2174" t="str">
        <f>IF(tbl_salesdata[[#This Row],[Weekdaynum]]&gt;5,"Yes","No")</f>
        <v>Yes</v>
      </c>
    </row>
    <row r="2175" spans="1:18" hidden="1" x14ac:dyDescent="0.35">
      <c r="A2175">
        <v>132673060</v>
      </c>
      <c r="B2175" s="3">
        <v>42661</v>
      </c>
      <c r="C2175" s="3">
        <v>42666</v>
      </c>
      <c r="D2175" t="s">
        <v>127</v>
      </c>
      <c r="E2175" t="s">
        <v>38</v>
      </c>
      <c r="F2175" t="s">
        <v>25</v>
      </c>
      <c r="G2175" t="s">
        <v>18</v>
      </c>
      <c r="H2175" t="s">
        <v>15</v>
      </c>
      <c r="I2175" s="9">
        <v>9762</v>
      </c>
      <c r="J2175" s="9">
        <v>205.7</v>
      </c>
      <c r="K2175" s="9">
        <v>117.11</v>
      </c>
      <c r="L2175" s="9">
        <f>tbl_salesdata[[#This Row],[Units Sold]]*tbl_salesdata[[#This Row],[Unit Cost]]</f>
        <v>1143227.82</v>
      </c>
      <c r="M2175" s="9">
        <f>tbl_salesdata[[#This Row],[Units Sold]]*tbl_salesdata[[#This Row],[Unit Price]]</f>
        <v>2008043.4</v>
      </c>
      <c r="N2175" s="9">
        <f>tbl_salesdata[[#This Row],[Total Sales]]-tbl_salesdata[[#This Row],[Total Cost]]</f>
        <v>864815.57999999984</v>
      </c>
      <c r="O2175">
        <f>tbl_salesdata[[#This Row],[Ship Date]]-tbl_salesdata[[#This Row],[Order Date]]</f>
        <v>5</v>
      </c>
      <c r="P2175">
        <f>WEEKDAY(tbl_salesdata[[#This Row],[Order Date]],2)</f>
        <v>2</v>
      </c>
      <c r="Q2175" t="str">
        <f>TEXT(tbl_salesdata[[#This Row],[Order Date]],"dddd")</f>
        <v>Tuesday</v>
      </c>
      <c r="R2175" t="str">
        <f>IF(tbl_salesdata[[#This Row],[Weekdaynum]]&gt;5,"Yes","No")</f>
        <v>No</v>
      </c>
    </row>
    <row r="2176" spans="1:18" hidden="1" x14ac:dyDescent="0.35">
      <c r="A2176">
        <v>586099851</v>
      </c>
      <c r="B2176" s="3">
        <v>43831</v>
      </c>
      <c r="C2176" s="3">
        <v>43848</v>
      </c>
      <c r="D2176" t="s">
        <v>141</v>
      </c>
      <c r="E2176" t="s">
        <v>38</v>
      </c>
      <c r="F2176" t="s">
        <v>25</v>
      </c>
      <c r="G2176" t="s">
        <v>14</v>
      </c>
      <c r="H2176" t="s">
        <v>34</v>
      </c>
      <c r="I2176" s="9">
        <v>8825</v>
      </c>
      <c r="J2176" s="9">
        <v>205.7</v>
      </c>
      <c r="K2176" s="9">
        <v>117.11</v>
      </c>
      <c r="L2176" s="9">
        <f>tbl_salesdata[[#This Row],[Units Sold]]*tbl_salesdata[[#This Row],[Unit Cost]]</f>
        <v>1033495.75</v>
      </c>
      <c r="M2176" s="9">
        <f>tbl_salesdata[[#This Row],[Units Sold]]*tbl_salesdata[[#This Row],[Unit Price]]</f>
        <v>1815302.5</v>
      </c>
      <c r="N2176" s="9">
        <f>tbl_salesdata[[#This Row],[Total Sales]]-tbl_salesdata[[#This Row],[Total Cost]]</f>
        <v>781806.75</v>
      </c>
      <c r="O2176">
        <f>tbl_salesdata[[#This Row],[Ship Date]]-tbl_salesdata[[#This Row],[Order Date]]</f>
        <v>17</v>
      </c>
      <c r="P2176">
        <f>WEEKDAY(tbl_salesdata[[#This Row],[Order Date]],2)</f>
        <v>3</v>
      </c>
      <c r="Q2176" t="str">
        <f>TEXT(tbl_salesdata[[#This Row],[Order Date]],"dddd")</f>
        <v>Wednesday</v>
      </c>
      <c r="R2176" t="str">
        <f>IF(tbl_salesdata[[#This Row],[Weekdaynum]]&gt;5,"Yes","No")</f>
        <v>No</v>
      </c>
    </row>
    <row r="2177" spans="1:18" hidden="1" x14ac:dyDescent="0.35">
      <c r="A2177">
        <v>980598723</v>
      </c>
      <c r="B2177" s="3">
        <v>42229</v>
      </c>
      <c r="C2177" s="3">
        <v>42249</v>
      </c>
      <c r="D2177" t="s">
        <v>165</v>
      </c>
      <c r="E2177" t="s">
        <v>21</v>
      </c>
      <c r="F2177" t="s">
        <v>30</v>
      </c>
      <c r="G2177" t="s">
        <v>18</v>
      </c>
      <c r="H2177" t="s">
        <v>19</v>
      </c>
      <c r="I2177" s="9">
        <v>9808</v>
      </c>
      <c r="J2177" s="9">
        <v>81.73</v>
      </c>
      <c r="K2177" s="9">
        <v>56.67</v>
      </c>
      <c r="L2177" s="9">
        <f>tbl_salesdata[[#This Row],[Units Sold]]*tbl_salesdata[[#This Row],[Unit Cost]]</f>
        <v>555819.36</v>
      </c>
      <c r="M2177" s="9">
        <f>tbl_salesdata[[#This Row],[Units Sold]]*tbl_salesdata[[#This Row],[Unit Price]]</f>
        <v>801607.84000000008</v>
      </c>
      <c r="N2177" s="9">
        <f>tbl_salesdata[[#This Row],[Total Sales]]-tbl_salesdata[[#This Row],[Total Cost]]</f>
        <v>245788.4800000001</v>
      </c>
      <c r="O2177">
        <f>tbl_salesdata[[#This Row],[Ship Date]]-tbl_salesdata[[#This Row],[Order Date]]</f>
        <v>20</v>
      </c>
      <c r="P2177">
        <f>WEEKDAY(tbl_salesdata[[#This Row],[Order Date]],2)</f>
        <v>4</v>
      </c>
      <c r="Q2177" t="str">
        <f>TEXT(tbl_salesdata[[#This Row],[Order Date]],"dddd")</f>
        <v>Thursday</v>
      </c>
      <c r="R2177" t="str">
        <f>IF(tbl_salesdata[[#This Row],[Weekdaynum]]&gt;5,"Yes","No")</f>
        <v>No</v>
      </c>
    </row>
    <row r="2178" spans="1:18" hidden="1" x14ac:dyDescent="0.35">
      <c r="A2178">
        <v>961531007</v>
      </c>
      <c r="B2178" s="3">
        <v>42834</v>
      </c>
      <c r="C2178" s="3">
        <v>42843</v>
      </c>
      <c r="D2178" t="s">
        <v>43</v>
      </c>
      <c r="E2178" t="s">
        <v>24</v>
      </c>
      <c r="F2178" t="s">
        <v>56</v>
      </c>
      <c r="G2178" t="s">
        <v>18</v>
      </c>
      <c r="H2178" t="s">
        <v>26</v>
      </c>
      <c r="I2178" s="9">
        <v>7247</v>
      </c>
      <c r="J2178" s="9">
        <v>9.33</v>
      </c>
      <c r="K2178" s="9">
        <v>6.92</v>
      </c>
      <c r="L2178" s="9">
        <f>tbl_salesdata[[#This Row],[Units Sold]]*tbl_salesdata[[#This Row],[Unit Cost]]</f>
        <v>50149.24</v>
      </c>
      <c r="M2178" s="9">
        <f>tbl_salesdata[[#This Row],[Units Sold]]*tbl_salesdata[[#This Row],[Unit Price]]</f>
        <v>67614.509999999995</v>
      </c>
      <c r="N2178" s="9">
        <f>tbl_salesdata[[#This Row],[Total Sales]]-tbl_salesdata[[#This Row],[Total Cost]]</f>
        <v>17465.269999999997</v>
      </c>
      <c r="O2178">
        <f>tbl_salesdata[[#This Row],[Ship Date]]-tbl_salesdata[[#This Row],[Order Date]]</f>
        <v>9</v>
      </c>
      <c r="P2178">
        <f>WEEKDAY(tbl_salesdata[[#This Row],[Order Date]],2)</f>
        <v>7</v>
      </c>
      <c r="Q2178" t="str">
        <f>TEXT(tbl_salesdata[[#This Row],[Order Date]],"dddd")</f>
        <v>Sunday</v>
      </c>
      <c r="R2178" t="str">
        <f>IF(tbl_salesdata[[#This Row],[Weekdaynum]]&gt;5,"Yes","No")</f>
        <v>Yes</v>
      </c>
    </row>
    <row r="2179" spans="1:18" hidden="1" x14ac:dyDescent="0.35">
      <c r="A2179">
        <v>244570529</v>
      </c>
      <c r="B2179" s="3">
        <v>44364</v>
      </c>
      <c r="C2179" s="3">
        <v>44378</v>
      </c>
      <c r="D2179" t="s">
        <v>130</v>
      </c>
      <c r="E2179" t="s">
        <v>29</v>
      </c>
      <c r="F2179" t="s">
        <v>42</v>
      </c>
      <c r="G2179" t="s">
        <v>18</v>
      </c>
      <c r="H2179" t="s">
        <v>15</v>
      </c>
      <c r="I2179" s="9">
        <v>2709</v>
      </c>
      <c r="J2179" s="9">
        <v>437.2</v>
      </c>
      <c r="K2179" s="9">
        <v>263.33</v>
      </c>
      <c r="L2179" s="9">
        <f>tbl_salesdata[[#This Row],[Units Sold]]*tbl_salesdata[[#This Row],[Unit Cost]]</f>
        <v>713360.97</v>
      </c>
      <c r="M2179" s="9">
        <f>tbl_salesdata[[#This Row],[Units Sold]]*tbl_salesdata[[#This Row],[Unit Price]]</f>
        <v>1184374.8</v>
      </c>
      <c r="N2179" s="9">
        <f>tbl_salesdata[[#This Row],[Total Sales]]-tbl_salesdata[[#This Row],[Total Cost]]</f>
        <v>471013.83000000007</v>
      </c>
      <c r="O2179">
        <f>tbl_salesdata[[#This Row],[Ship Date]]-tbl_salesdata[[#This Row],[Order Date]]</f>
        <v>14</v>
      </c>
      <c r="P2179">
        <f>WEEKDAY(tbl_salesdata[[#This Row],[Order Date]],2)</f>
        <v>4</v>
      </c>
      <c r="Q2179" t="str">
        <f>TEXT(tbl_salesdata[[#This Row],[Order Date]],"dddd")</f>
        <v>Thursday</v>
      </c>
      <c r="R2179" t="str">
        <f>IF(tbl_salesdata[[#This Row],[Weekdaynum]]&gt;5,"Yes","No")</f>
        <v>No</v>
      </c>
    </row>
    <row r="2180" spans="1:18" hidden="1" x14ac:dyDescent="0.35">
      <c r="A2180">
        <v>865703618</v>
      </c>
      <c r="B2180" s="3">
        <v>42533</v>
      </c>
      <c r="C2180" s="3">
        <v>42545</v>
      </c>
      <c r="D2180" t="s">
        <v>167</v>
      </c>
      <c r="E2180" t="s">
        <v>38</v>
      </c>
      <c r="F2180" t="s">
        <v>17</v>
      </c>
      <c r="G2180" t="s">
        <v>14</v>
      </c>
      <c r="H2180" t="s">
        <v>15</v>
      </c>
      <c r="I2180" s="9">
        <v>9793</v>
      </c>
      <c r="J2180" s="9">
        <v>152.58000000000001</v>
      </c>
      <c r="K2180" s="9">
        <v>97.44</v>
      </c>
      <c r="L2180" s="9">
        <f>tbl_salesdata[[#This Row],[Units Sold]]*tbl_salesdata[[#This Row],[Unit Cost]]</f>
        <v>954229.91999999993</v>
      </c>
      <c r="M2180" s="9">
        <f>tbl_salesdata[[#This Row],[Units Sold]]*tbl_salesdata[[#This Row],[Unit Price]]</f>
        <v>1494215.9400000002</v>
      </c>
      <c r="N2180" s="9">
        <f>tbl_salesdata[[#This Row],[Total Sales]]-tbl_salesdata[[#This Row],[Total Cost]]</f>
        <v>539986.02000000025</v>
      </c>
      <c r="O2180">
        <f>tbl_salesdata[[#This Row],[Ship Date]]-tbl_salesdata[[#This Row],[Order Date]]</f>
        <v>12</v>
      </c>
      <c r="P2180">
        <f>WEEKDAY(tbl_salesdata[[#This Row],[Order Date]],2)</f>
        <v>7</v>
      </c>
      <c r="Q2180" t="str">
        <f>TEXT(tbl_salesdata[[#This Row],[Order Date]],"dddd")</f>
        <v>Sunday</v>
      </c>
      <c r="R2180" t="str">
        <f>IF(tbl_salesdata[[#This Row],[Weekdaynum]]&gt;5,"Yes","No")</f>
        <v>Yes</v>
      </c>
    </row>
    <row r="2181" spans="1:18" hidden="1" x14ac:dyDescent="0.35">
      <c r="A2181">
        <v>431229102</v>
      </c>
      <c r="B2181" s="3">
        <v>42916</v>
      </c>
      <c r="C2181" s="3">
        <v>42922</v>
      </c>
      <c r="D2181" t="s">
        <v>119</v>
      </c>
      <c r="E2181" t="s">
        <v>24</v>
      </c>
      <c r="F2181" t="s">
        <v>13</v>
      </c>
      <c r="G2181" t="s">
        <v>14</v>
      </c>
      <c r="H2181" t="s">
        <v>15</v>
      </c>
      <c r="I2181" s="9">
        <v>9129</v>
      </c>
      <c r="J2181" s="9">
        <v>255.28</v>
      </c>
      <c r="K2181" s="9">
        <v>159.41999999999999</v>
      </c>
      <c r="L2181" s="9">
        <f>tbl_salesdata[[#This Row],[Units Sold]]*tbl_salesdata[[#This Row],[Unit Cost]]</f>
        <v>1455345.18</v>
      </c>
      <c r="M2181" s="9">
        <f>tbl_salesdata[[#This Row],[Units Sold]]*tbl_salesdata[[#This Row],[Unit Price]]</f>
        <v>2330451.12</v>
      </c>
      <c r="N2181" s="9">
        <f>tbl_salesdata[[#This Row],[Total Sales]]-tbl_salesdata[[#This Row],[Total Cost]]</f>
        <v>875105.94000000018</v>
      </c>
      <c r="O2181">
        <f>tbl_salesdata[[#This Row],[Ship Date]]-tbl_salesdata[[#This Row],[Order Date]]</f>
        <v>6</v>
      </c>
      <c r="P2181">
        <f>WEEKDAY(tbl_salesdata[[#This Row],[Order Date]],2)</f>
        <v>5</v>
      </c>
      <c r="Q2181" t="str">
        <f>TEXT(tbl_salesdata[[#This Row],[Order Date]],"dddd")</f>
        <v>Friday</v>
      </c>
      <c r="R2181" t="str">
        <f>IF(tbl_salesdata[[#This Row],[Weekdaynum]]&gt;5,"Yes","No")</f>
        <v>No</v>
      </c>
    </row>
    <row r="2182" spans="1:18" hidden="1" x14ac:dyDescent="0.35">
      <c r="A2182">
        <v>667758309</v>
      </c>
      <c r="B2182" s="3">
        <v>42395</v>
      </c>
      <c r="C2182" s="3">
        <v>42405</v>
      </c>
      <c r="D2182" t="s">
        <v>154</v>
      </c>
      <c r="E2182" t="s">
        <v>12</v>
      </c>
      <c r="F2182" t="s">
        <v>25</v>
      </c>
      <c r="G2182" t="s">
        <v>18</v>
      </c>
      <c r="H2182" t="s">
        <v>34</v>
      </c>
      <c r="I2182" s="9">
        <v>3378</v>
      </c>
      <c r="J2182" s="9">
        <v>205.7</v>
      </c>
      <c r="K2182" s="9">
        <v>117.11</v>
      </c>
      <c r="L2182" s="9">
        <f>tbl_salesdata[[#This Row],[Units Sold]]*tbl_salesdata[[#This Row],[Unit Cost]]</f>
        <v>395597.58</v>
      </c>
      <c r="M2182" s="9">
        <f>tbl_salesdata[[#This Row],[Units Sold]]*tbl_salesdata[[#This Row],[Unit Price]]</f>
        <v>694854.6</v>
      </c>
      <c r="N2182" s="9">
        <f>tbl_salesdata[[#This Row],[Total Sales]]-tbl_salesdata[[#This Row],[Total Cost]]</f>
        <v>299257.01999999996</v>
      </c>
      <c r="O2182">
        <f>tbl_salesdata[[#This Row],[Ship Date]]-tbl_salesdata[[#This Row],[Order Date]]</f>
        <v>10</v>
      </c>
      <c r="P2182">
        <f>WEEKDAY(tbl_salesdata[[#This Row],[Order Date]],2)</f>
        <v>2</v>
      </c>
      <c r="Q2182" t="str">
        <f>TEXT(tbl_salesdata[[#This Row],[Order Date]],"dddd")</f>
        <v>Tuesday</v>
      </c>
      <c r="R2182" t="str">
        <f>IF(tbl_salesdata[[#This Row],[Weekdaynum]]&gt;5,"Yes","No")</f>
        <v>No</v>
      </c>
    </row>
    <row r="2183" spans="1:18" hidden="1" x14ac:dyDescent="0.35">
      <c r="A2183">
        <v>672215068</v>
      </c>
      <c r="B2183" s="3">
        <v>44895</v>
      </c>
      <c r="C2183" s="3">
        <v>44915</v>
      </c>
      <c r="D2183" t="s">
        <v>138</v>
      </c>
      <c r="E2183" t="s">
        <v>24</v>
      </c>
      <c r="F2183" t="s">
        <v>76</v>
      </c>
      <c r="G2183" t="s">
        <v>14</v>
      </c>
      <c r="H2183" t="s">
        <v>34</v>
      </c>
      <c r="I2183" s="9">
        <v>2232</v>
      </c>
      <c r="J2183" s="9">
        <v>668.27</v>
      </c>
      <c r="K2183" s="9">
        <v>502.54</v>
      </c>
      <c r="L2183" s="9">
        <f>tbl_salesdata[[#This Row],[Units Sold]]*tbl_salesdata[[#This Row],[Unit Cost]]</f>
        <v>1121669.28</v>
      </c>
      <c r="M2183" s="9">
        <f>tbl_salesdata[[#This Row],[Units Sold]]*tbl_salesdata[[#This Row],[Unit Price]]</f>
        <v>1491578.64</v>
      </c>
      <c r="N2183" s="9">
        <f>tbl_salesdata[[#This Row],[Total Sales]]-tbl_salesdata[[#This Row],[Total Cost]]</f>
        <v>369909.35999999987</v>
      </c>
      <c r="O2183">
        <f>tbl_salesdata[[#This Row],[Ship Date]]-tbl_salesdata[[#This Row],[Order Date]]</f>
        <v>20</v>
      </c>
      <c r="P2183">
        <f>WEEKDAY(tbl_salesdata[[#This Row],[Order Date]],2)</f>
        <v>3</v>
      </c>
      <c r="Q2183" t="str">
        <f>TEXT(tbl_salesdata[[#This Row],[Order Date]],"dddd")</f>
        <v>Wednesday</v>
      </c>
      <c r="R2183" t="str">
        <f>IF(tbl_salesdata[[#This Row],[Weekdaynum]]&gt;5,"Yes","No")</f>
        <v>No</v>
      </c>
    </row>
    <row r="2184" spans="1:18" hidden="1" x14ac:dyDescent="0.35">
      <c r="A2184">
        <v>961835706</v>
      </c>
      <c r="B2184" s="3">
        <v>42732</v>
      </c>
      <c r="C2184" s="3">
        <v>42733</v>
      </c>
      <c r="D2184" t="s">
        <v>110</v>
      </c>
      <c r="E2184" t="s">
        <v>38</v>
      </c>
      <c r="F2184" t="s">
        <v>42</v>
      </c>
      <c r="G2184" t="s">
        <v>14</v>
      </c>
      <c r="H2184" t="s">
        <v>34</v>
      </c>
      <c r="I2184" s="9">
        <v>7414</v>
      </c>
      <c r="J2184" s="9">
        <v>437.2</v>
      </c>
      <c r="K2184" s="9">
        <v>263.33</v>
      </c>
      <c r="L2184" s="9">
        <f>tbl_salesdata[[#This Row],[Units Sold]]*tbl_salesdata[[#This Row],[Unit Cost]]</f>
        <v>1952328.6199999999</v>
      </c>
      <c r="M2184" s="9">
        <f>tbl_salesdata[[#This Row],[Units Sold]]*tbl_salesdata[[#This Row],[Unit Price]]</f>
        <v>3241400.8</v>
      </c>
      <c r="N2184" s="9">
        <f>tbl_salesdata[[#This Row],[Total Sales]]-tbl_salesdata[[#This Row],[Total Cost]]</f>
        <v>1289072.18</v>
      </c>
      <c r="O2184">
        <f>tbl_salesdata[[#This Row],[Ship Date]]-tbl_salesdata[[#This Row],[Order Date]]</f>
        <v>1</v>
      </c>
      <c r="P2184">
        <f>WEEKDAY(tbl_salesdata[[#This Row],[Order Date]],2)</f>
        <v>3</v>
      </c>
      <c r="Q2184" t="str">
        <f>TEXT(tbl_salesdata[[#This Row],[Order Date]],"dddd")</f>
        <v>Wednesday</v>
      </c>
      <c r="R2184" t="str">
        <f>IF(tbl_salesdata[[#This Row],[Weekdaynum]]&gt;5,"Yes","No")</f>
        <v>No</v>
      </c>
    </row>
    <row r="2185" spans="1:18" hidden="1" x14ac:dyDescent="0.35">
      <c r="A2185">
        <v>324169051</v>
      </c>
      <c r="B2185" s="3">
        <v>42458</v>
      </c>
      <c r="C2185" s="3">
        <v>42460</v>
      </c>
      <c r="D2185" t="s">
        <v>180</v>
      </c>
      <c r="E2185" t="s">
        <v>24</v>
      </c>
      <c r="F2185" t="s">
        <v>22</v>
      </c>
      <c r="G2185" t="s">
        <v>18</v>
      </c>
      <c r="H2185" t="s">
        <v>19</v>
      </c>
      <c r="I2185" s="9">
        <v>7681</v>
      </c>
      <c r="J2185" s="9">
        <v>47.45</v>
      </c>
      <c r="K2185" s="9">
        <v>31.79</v>
      </c>
      <c r="L2185" s="9">
        <f>tbl_salesdata[[#This Row],[Units Sold]]*tbl_salesdata[[#This Row],[Unit Cost]]</f>
        <v>244178.99</v>
      </c>
      <c r="M2185" s="9">
        <f>tbl_salesdata[[#This Row],[Units Sold]]*tbl_salesdata[[#This Row],[Unit Price]]</f>
        <v>364463.45</v>
      </c>
      <c r="N2185" s="9">
        <f>tbl_salesdata[[#This Row],[Total Sales]]-tbl_salesdata[[#This Row],[Total Cost]]</f>
        <v>120284.46000000002</v>
      </c>
      <c r="O2185">
        <f>tbl_salesdata[[#This Row],[Ship Date]]-tbl_salesdata[[#This Row],[Order Date]]</f>
        <v>2</v>
      </c>
      <c r="P2185">
        <f>WEEKDAY(tbl_salesdata[[#This Row],[Order Date]],2)</f>
        <v>2</v>
      </c>
      <c r="Q2185" t="str">
        <f>TEXT(tbl_salesdata[[#This Row],[Order Date]],"dddd")</f>
        <v>Tuesday</v>
      </c>
      <c r="R2185" t="str">
        <f>IF(tbl_salesdata[[#This Row],[Weekdaynum]]&gt;5,"Yes","No")</f>
        <v>No</v>
      </c>
    </row>
    <row r="2186" spans="1:18" hidden="1" x14ac:dyDescent="0.35">
      <c r="A2186">
        <v>767076432</v>
      </c>
      <c r="B2186" s="3">
        <v>43244</v>
      </c>
      <c r="C2186" s="3">
        <v>43251</v>
      </c>
      <c r="D2186" t="s">
        <v>111</v>
      </c>
      <c r="E2186" t="s">
        <v>38</v>
      </c>
      <c r="F2186" t="s">
        <v>13</v>
      </c>
      <c r="G2186" t="s">
        <v>18</v>
      </c>
      <c r="H2186" t="s">
        <v>15</v>
      </c>
      <c r="I2186" s="9">
        <v>3817</v>
      </c>
      <c r="J2186" s="9">
        <v>255.28</v>
      </c>
      <c r="K2186" s="9">
        <v>159.41999999999999</v>
      </c>
      <c r="L2186" s="9">
        <f>tbl_salesdata[[#This Row],[Units Sold]]*tbl_salesdata[[#This Row],[Unit Cost]]</f>
        <v>608506.1399999999</v>
      </c>
      <c r="M2186" s="9">
        <f>tbl_salesdata[[#This Row],[Units Sold]]*tbl_salesdata[[#This Row],[Unit Price]]</f>
        <v>974403.76</v>
      </c>
      <c r="N2186" s="9">
        <f>tbl_salesdata[[#This Row],[Total Sales]]-tbl_salesdata[[#This Row],[Total Cost]]</f>
        <v>365897.62000000011</v>
      </c>
      <c r="O2186">
        <f>tbl_salesdata[[#This Row],[Ship Date]]-tbl_salesdata[[#This Row],[Order Date]]</f>
        <v>7</v>
      </c>
      <c r="P2186">
        <f>WEEKDAY(tbl_salesdata[[#This Row],[Order Date]],2)</f>
        <v>4</v>
      </c>
      <c r="Q2186" t="str">
        <f>TEXT(tbl_salesdata[[#This Row],[Order Date]],"dddd")</f>
        <v>Thursday</v>
      </c>
      <c r="R2186" t="str">
        <f>IF(tbl_salesdata[[#This Row],[Weekdaynum]]&gt;5,"Yes","No")</f>
        <v>No</v>
      </c>
    </row>
    <row r="2187" spans="1:18" x14ac:dyDescent="0.35">
      <c r="A2187">
        <v>251823222</v>
      </c>
      <c r="B2187" s="3">
        <v>44807</v>
      </c>
      <c r="C2187" s="3">
        <v>44818</v>
      </c>
      <c r="D2187" t="s">
        <v>115</v>
      </c>
      <c r="E2187" t="s">
        <v>21</v>
      </c>
      <c r="F2187" t="s">
        <v>33</v>
      </c>
      <c r="G2187" t="s">
        <v>14</v>
      </c>
      <c r="H2187" t="s">
        <v>26</v>
      </c>
      <c r="I2187" s="9">
        <v>8942</v>
      </c>
      <c r="J2187" s="9">
        <v>109.28</v>
      </c>
      <c r="K2187" s="9">
        <v>35.840000000000003</v>
      </c>
      <c r="L2187" s="9">
        <f>tbl_salesdata[[#This Row],[Units Sold]]*tbl_salesdata[[#This Row],[Unit Cost]]</f>
        <v>320481.28000000003</v>
      </c>
      <c r="M2187" s="9">
        <f>tbl_salesdata[[#This Row],[Units Sold]]*tbl_salesdata[[#This Row],[Unit Price]]</f>
        <v>977181.76</v>
      </c>
      <c r="N2187" s="9">
        <f>tbl_salesdata[[#This Row],[Total Sales]]-tbl_salesdata[[#This Row],[Total Cost]]</f>
        <v>656700.48</v>
      </c>
      <c r="O2187">
        <f>tbl_salesdata[[#This Row],[Ship Date]]-tbl_salesdata[[#This Row],[Order Date]]</f>
        <v>11</v>
      </c>
      <c r="P2187">
        <f>WEEKDAY(tbl_salesdata[[#This Row],[Order Date]],2)</f>
        <v>6</v>
      </c>
      <c r="Q2187" t="str">
        <f>TEXT(tbl_salesdata[[#This Row],[Order Date]],"dddd")</f>
        <v>Saturday</v>
      </c>
      <c r="R2187" t="str">
        <f>IF(tbl_salesdata[[#This Row],[Weekdaynum]]&gt;5,"Yes","No")</f>
        <v>Yes</v>
      </c>
    </row>
    <row r="2188" spans="1:18" hidden="1" x14ac:dyDescent="0.35">
      <c r="A2188">
        <v>227621114</v>
      </c>
      <c r="B2188" s="3">
        <v>44168</v>
      </c>
      <c r="C2188" s="3">
        <v>44177</v>
      </c>
      <c r="D2188" t="s">
        <v>181</v>
      </c>
      <c r="E2188" t="s">
        <v>38</v>
      </c>
      <c r="F2188" t="s">
        <v>68</v>
      </c>
      <c r="G2188" t="s">
        <v>18</v>
      </c>
      <c r="H2188" t="s">
        <v>19</v>
      </c>
      <c r="I2188" s="9">
        <v>7001</v>
      </c>
      <c r="J2188" s="9">
        <v>154.06</v>
      </c>
      <c r="K2188" s="9">
        <v>90.93</v>
      </c>
      <c r="L2188" s="9">
        <f>tbl_salesdata[[#This Row],[Units Sold]]*tbl_salesdata[[#This Row],[Unit Cost]]</f>
        <v>636600.93000000005</v>
      </c>
      <c r="M2188" s="9">
        <f>tbl_salesdata[[#This Row],[Units Sold]]*tbl_salesdata[[#This Row],[Unit Price]]</f>
        <v>1078574.06</v>
      </c>
      <c r="N2188" s="9">
        <f>tbl_salesdata[[#This Row],[Total Sales]]-tbl_salesdata[[#This Row],[Total Cost]]</f>
        <v>441973.13</v>
      </c>
      <c r="O2188">
        <f>tbl_salesdata[[#This Row],[Ship Date]]-tbl_salesdata[[#This Row],[Order Date]]</f>
        <v>9</v>
      </c>
      <c r="P2188">
        <f>WEEKDAY(tbl_salesdata[[#This Row],[Order Date]],2)</f>
        <v>4</v>
      </c>
      <c r="Q2188" t="str">
        <f>TEXT(tbl_salesdata[[#This Row],[Order Date]],"dddd")</f>
        <v>Thursday</v>
      </c>
      <c r="R2188" t="str">
        <f>IF(tbl_salesdata[[#This Row],[Weekdaynum]]&gt;5,"Yes","No")</f>
        <v>No</v>
      </c>
    </row>
    <row r="2189" spans="1:18" hidden="1" x14ac:dyDescent="0.35">
      <c r="A2189">
        <v>912543570</v>
      </c>
      <c r="B2189" s="3">
        <v>44250</v>
      </c>
      <c r="C2189" s="3">
        <v>44261</v>
      </c>
      <c r="D2189" t="s">
        <v>153</v>
      </c>
      <c r="E2189" t="s">
        <v>38</v>
      </c>
      <c r="F2189" t="s">
        <v>30</v>
      </c>
      <c r="G2189" t="s">
        <v>18</v>
      </c>
      <c r="H2189" t="s">
        <v>34</v>
      </c>
      <c r="I2189" s="9">
        <v>776</v>
      </c>
      <c r="J2189" s="9">
        <v>81.73</v>
      </c>
      <c r="K2189" s="9">
        <v>56.67</v>
      </c>
      <c r="L2189" s="9">
        <f>tbl_salesdata[[#This Row],[Units Sold]]*tbl_salesdata[[#This Row],[Unit Cost]]</f>
        <v>43975.92</v>
      </c>
      <c r="M2189" s="9">
        <f>tbl_salesdata[[#This Row],[Units Sold]]*tbl_salesdata[[#This Row],[Unit Price]]</f>
        <v>63422.48</v>
      </c>
      <c r="N2189" s="9">
        <f>tbl_salesdata[[#This Row],[Total Sales]]-tbl_salesdata[[#This Row],[Total Cost]]</f>
        <v>19446.560000000005</v>
      </c>
      <c r="O2189">
        <f>tbl_salesdata[[#This Row],[Ship Date]]-tbl_salesdata[[#This Row],[Order Date]]</f>
        <v>11</v>
      </c>
      <c r="P2189">
        <f>WEEKDAY(tbl_salesdata[[#This Row],[Order Date]],2)</f>
        <v>2</v>
      </c>
      <c r="Q2189" t="str">
        <f>TEXT(tbl_salesdata[[#This Row],[Order Date]],"dddd")</f>
        <v>Tuesday</v>
      </c>
      <c r="R2189" t="str">
        <f>IF(tbl_salesdata[[#This Row],[Weekdaynum]]&gt;5,"Yes","No")</f>
        <v>No</v>
      </c>
    </row>
    <row r="2190" spans="1:18" x14ac:dyDescent="0.35">
      <c r="A2190">
        <v>594539582</v>
      </c>
      <c r="B2190" s="3">
        <v>42266</v>
      </c>
      <c r="C2190" s="3">
        <v>42273</v>
      </c>
      <c r="D2190" t="s">
        <v>148</v>
      </c>
      <c r="E2190" t="s">
        <v>24</v>
      </c>
      <c r="F2190" t="s">
        <v>68</v>
      </c>
      <c r="G2190" t="s">
        <v>18</v>
      </c>
      <c r="H2190" t="s">
        <v>15</v>
      </c>
      <c r="I2190" s="9">
        <v>6329</v>
      </c>
      <c r="J2190" s="9">
        <v>154.06</v>
      </c>
      <c r="K2190" s="9">
        <v>90.93</v>
      </c>
      <c r="L2190" s="9">
        <f>tbl_salesdata[[#This Row],[Units Sold]]*tbl_salesdata[[#This Row],[Unit Cost]]</f>
        <v>575495.97000000009</v>
      </c>
      <c r="M2190" s="9">
        <f>tbl_salesdata[[#This Row],[Units Sold]]*tbl_salesdata[[#This Row],[Unit Price]]</f>
        <v>975045.74</v>
      </c>
      <c r="N2190" s="9">
        <f>tbl_salesdata[[#This Row],[Total Sales]]-tbl_salesdata[[#This Row],[Total Cost]]</f>
        <v>399549.7699999999</v>
      </c>
      <c r="O2190">
        <f>tbl_salesdata[[#This Row],[Ship Date]]-tbl_salesdata[[#This Row],[Order Date]]</f>
        <v>7</v>
      </c>
      <c r="P2190">
        <f>WEEKDAY(tbl_salesdata[[#This Row],[Order Date]],2)</f>
        <v>6</v>
      </c>
      <c r="Q2190" t="str">
        <f>TEXT(tbl_salesdata[[#This Row],[Order Date]],"dddd")</f>
        <v>Saturday</v>
      </c>
      <c r="R2190" t="str">
        <f>IF(tbl_salesdata[[#This Row],[Weekdaynum]]&gt;5,"Yes","No")</f>
        <v>Yes</v>
      </c>
    </row>
    <row r="2191" spans="1:18" hidden="1" x14ac:dyDescent="0.35">
      <c r="A2191">
        <v>787245357</v>
      </c>
      <c r="B2191" s="3">
        <v>43756</v>
      </c>
      <c r="C2191" s="3">
        <v>43777</v>
      </c>
      <c r="D2191" t="s">
        <v>196</v>
      </c>
      <c r="E2191" t="s">
        <v>32</v>
      </c>
      <c r="F2191" t="s">
        <v>17</v>
      </c>
      <c r="G2191" t="s">
        <v>18</v>
      </c>
      <c r="H2191" t="s">
        <v>26</v>
      </c>
      <c r="I2191" s="9">
        <v>2250</v>
      </c>
      <c r="J2191" s="9">
        <v>152.58000000000001</v>
      </c>
      <c r="K2191" s="9">
        <v>97.44</v>
      </c>
      <c r="L2191" s="9">
        <f>tbl_salesdata[[#This Row],[Units Sold]]*tbl_salesdata[[#This Row],[Unit Cost]]</f>
        <v>219240</v>
      </c>
      <c r="M2191" s="9">
        <f>tbl_salesdata[[#This Row],[Units Sold]]*tbl_salesdata[[#This Row],[Unit Price]]</f>
        <v>343305</v>
      </c>
      <c r="N2191" s="9">
        <f>tbl_salesdata[[#This Row],[Total Sales]]-tbl_salesdata[[#This Row],[Total Cost]]</f>
        <v>124065</v>
      </c>
      <c r="O2191">
        <f>tbl_salesdata[[#This Row],[Ship Date]]-tbl_salesdata[[#This Row],[Order Date]]</f>
        <v>21</v>
      </c>
      <c r="P2191">
        <f>WEEKDAY(tbl_salesdata[[#This Row],[Order Date]],2)</f>
        <v>5</v>
      </c>
      <c r="Q2191" t="str">
        <f>TEXT(tbl_salesdata[[#This Row],[Order Date]],"dddd")</f>
        <v>Friday</v>
      </c>
      <c r="R2191" t="str">
        <f>IF(tbl_salesdata[[#This Row],[Weekdaynum]]&gt;5,"Yes","No")</f>
        <v>No</v>
      </c>
    </row>
    <row r="2192" spans="1:18" hidden="1" x14ac:dyDescent="0.35">
      <c r="A2192">
        <v>716184842</v>
      </c>
      <c r="B2192" s="3">
        <v>44234</v>
      </c>
      <c r="C2192" s="3">
        <v>44242</v>
      </c>
      <c r="D2192" t="s">
        <v>170</v>
      </c>
      <c r="E2192" t="s">
        <v>12</v>
      </c>
      <c r="F2192" t="s">
        <v>47</v>
      </c>
      <c r="G2192" t="s">
        <v>18</v>
      </c>
      <c r="H2192" t="s">
        <v>34</v>
      </c>
      <c r="I2192" s="9">
        <v>3865</v>
      </c>
      <c r="J2192" s="9">
        <v>421.89</v>
      </c>
      <c r="K2192" s="9">
        <v>364.69</v>
      </c>
      <c r="L2192" s="9">
        <f>tbl_salesdata[[#This Row],[Units Sold]]*tbl_salesdata[[#This Row],[Unit Cost]]</f>
        <v>1409526.85</v>
      </c>
      <c r="M2192" s="9">
        <f>tbl_salesdata[[#This Row],[Units Sold]]*tbl_salesdata[[#This Row],[Unit Price]]</f>
        <v>1630604.8499999999</v>
      </c>
      <c r="N2192" s="9">
        <f>tbl_salesdata[[#This Row],[Total Sales]]-tbl_salesdata[[#This Row],[Total Cost]]</f>
        <v>221077.99999999977</v>
      </c>
      <c r="O2192">
        <f>tbl_salesdata[[#This Row],[Ship Date]]-tbl_salesdata[[#This Row],[Order Date]]</f>
        <v>8</v>
      </c>
      <c r="P2192">
        <f>WEEKDAY(tbl_salesdata[[#This Row],[Order Date]],2)</f>
        <v>7</v>
      </c>
      <c r="Q2192" t="str">
        <f>TEXT(tbl_salesdata[[#This Row],[Order Date]],"dddd")</f>
        <v>Sunday</v>
      </c>
      <c r="R2192" t="str">
        <f>IF(tbl_salesdata[[#This Row],[Weekdaynum]]&gt;5,"Yes","No")</f>
        <v>Yes</v>
      </c>
    </row>
    <row r="2193" spans="1:18" hidden="1" x14ac:dyDescent="0.35">
      <c r="A2193">
        <v>649477660</v>
      </c>
      <c r="B2193" s="3">
        <v>42604</v>
      </c>
      <c r="C2193" s="3">
        <v>42605</v>
      </c>
      <c r="D2193" t="s">
        <v>216</v>
      </c>
      <c r="E2193" t="s">
        <v>51</v>
      </c>
      <c r="F2193" t="s">
        <v>42</v>
      </c>
      <c r="G2193" t="s">
        <v>18</v>
      </c>
      <c r="H2193" t="s">
        <v>26</v>
      </c>
      <c r="I2193" s="9">
        <v>3727</v>
      </c>
      <c r="J2193" s="9">
        <v>437.2</v>
      </c>
      <c r="K2193" s="9">
        <v>263.33</v>
      </c>
      <c r="L2193" s="9">
        <f>tbl_salesdata[[#This Row],[Units Sold]]*tbl_salesdata[[#This Row],[Unit Cost]]</f>
        <v>981430.90999999992</v>
      </c>
      <c r="M2193" s="9">
        <f>tbl_salesdata[[#This Row],[Units Sold]]*tbl_salesdata[[#This Row],[Unit Price]]</f>
        <v>1629444.4</v>
      </c>
      <c r="N2193" s="9">
        <f>tbl_salesdata[[#This Row],[Total Sales]]-tbl_salesdata[[#This Row],[Total Cost]]</f>
        <v>648013.49</v>
      </c>
      <c r="O2193">
        <f>tbl_salesdata[[#This Row],[Ship Date]]-tbl_salesdata[[#This Row],[Order Date]]</f>
        <v>1</v>
      </c>
      <c r="P2193">
        <f>WEEKDAY(tbl_salesdata[[#This Row],[Order Date]],2)</f>
        <v>1</v>
      </c>
      <c r="Q2193" t="str">
        <f>TEXT(tbl_salesdata[[#This Row],[Order Date]],"dddd")</f>
        <v>Monday</v>
      </c>
      <c r="R2193" t="str">
        <f>IF(tbl_salesdata[[#This Row],[Weekdaynum]]&gt;5,"Yes","No")</f>
        <v>No</v>
      </c>
    </row>
    <row r="2194" spans="1:18" hidden="1" x14ac:dyDescent="0.35">
      <c r="A2194">
        <v>457485139</v>
      </c>
      <c r="B2194" s="3">
        <v>43234</v>
      </c>
      <c r="C2194" s="3">
        <v>43237</v>
      </c>
      <c r="D2194" t="s">
        <v>166</v>
      </c>
      <c r="E2194" t="s">
        <v>38</v>
      </c>
      <c r="F2194" t="s">
        <v>40</v>
      </c>
      <c r="G2194" t="s">
        <v>18</v>
      </c>
      <c r="H2194" t="s">
        <v>15</v>
      </c>
      <c r="I2194" s="9">
        <v>8874</v>
      </c>
      <c r="J2194" s="9">
        <v>651.21</v>
      </c>
      <c r="K2194" s="9">
        <v>524.96</v>
      </c>
      <c r="L2194" s="9">
        <f>tbl_salesdata[[#This Row],[Units Sold]]*tbl_salesdata[[#This Row],[Unit Cost]]</f>
        <v>4658495.04</v>
      </c>
      <c r="M2194" s="9">
        <f>tbl_salesdata[[#This Row],[Units Sold]]*tbl_salesdata[[#This Row],[Unit Price]]</f>
        <v>5778837.54</v>
      </c>
      <c r="N2194" s="9">
        <f>tbl_salesdata[[#This Row],[Total Sales]]-tbl_salesdata[[#This Row],[Total Cost]]</f>
        <v>1120342.5</v>
      </c>
      <c r="O2194">
        <f>tbl_salesdata[[#This Row],[Ship Date]]-tbl_salesdata[[#This Row],[Order Date]]</f>
        <v>3</v>
      </c>
      <c r="P2194">
        <f>WEEKDAY(tbl_salesdata[[#This Row],[Order Date]],2)</f>
        <v>1</v>
      </c>
      <c r="Q2194" t="str">
        <f>TEXT(tbl_salesdata[[#This Row],[Order Date]],"dddd")</f>
        <v>Monday</v>
      </c>
      <c r="R2194" t="str">
        <f>IF(tbl_salesdata[[#This Row],[Weekdaynum]]&gt;5,"Yes","No")</f>
        <v>No</v>
      </c>
    </row>
    <row r="2195" spans="1:18" hidden="1" x14ac:dyDescent="0.35">
      <c r="A2195">
        <v>980881106</v>
      </c>
      <c r="B2195" s="3">
        <v>42298</v>
      </c>
      <c r="C2195" s="3">
        <v>42312</v>
      </c>
      <c r="D2195" t="s">
        <v>185</v>
      </c>
      <c r="E2195" t="s">
        <v>38</v>
      </c>
      <c r="F2195" t="s">
        <v>22</v>
      </c>
      <c r="G2195" t="s">
        <v>18</v>
      </c>
      <c r="H2195" t="s">
        <v>15</v>
      </c>
      <c r="I2195" s="9">
        <v>3372</v>
      </c>
      <c r="J2195" s="9">
        <v>47.45</v>
      </c>
      <c r="K2195" s="9">
        <v>31.79</v>
      </c>
      <c r="L2195" s="9">
        <f>tbl_salesdata[[#This Row],[Units Sold]]*tbl_salesdata[[#This Row],[Unit Cost]]</f>
        <v>107195.87999999999</v>
      </c>
      <c r="M2195" s="9">
        <f>tbl_salesdata[[#This Row],[Units Sold]]*tbl_salesdata[[#This Row],[Unit Price]]</f>
        <v>160001.40000000002</v>
      </c>
      <c r="N2195" s="9">
        <f>tbl_salesdata[[#This Row],[Total Sales]]-tbl_salesdata[[#This Row],[Total Cost]]</f>
        <v>52805.520000000033</v>
      </c>
      <c r="O2195">
        <f>tbl_salesdata[[#This Row],[Ship Date]]-tbl_salesdata[[#This Row],[Order Date]]</f>
        <v>14</v>
      </c>
      <c r="P2195">
        <f>WEEKDAY(tbl_salesdata[[#This Row],[Order Date]],2)</f>
        <v>3</v>
      </c>
      <c r="Q2195" t="str">
        <f>TEXT(tbl_salesdata[[#This Row],[Order Date]],"dddd")</f>
        <v>Wednesday</v>
      </c>
      <c r="R2195" t="str">
        <f>IF(tbl_salesdata[[#This Row],[Weekdaynum]]&gt;5,"Yes","No")</f>
        <v>No</v>
      </c>
    </row>
    <row r="2196" spans="1:18" hidden="1" x14ac:dyDescent="0.35">
      <c r="A2196">
        <v>880651891</v>
      </c>
      <c r="B2196" s="3">
        <v>44862</v>
      </c>
      <c r="C2196" s="3">
        <v>44867</v>
      </c>
      <c r="D2196" t="s">
        <v>82</v>
      </c>
      <c r="E2196" t="s">
        <v>32</v>
      </c>
      <c r="F2196" t="s">
        <v>22</v>
      </c>
      <c r="G2196" t="s">
        <v>18</v>
      </c>
      <c r="H2196" t="s">
        <v>19</v>
      </c>
      <c r="I2196" s="9">
        <v>3319</v>
      </c>
      <c r="J2196" s="9">
        <v>47.45</v>
      </c>
      <c r="K2196" s="9">
        <v>31.79</v>
      </c>
      <c r="L2196" s="9">
        <f>tbl_salesdata[[#This Row],[Units Sold]]*tbl_salesdata[[#This Row],[Unit Cost]]</f>
        <v>105511.01</v>
      </c>
      <c r="M2196" s="9">
        <f>tbl_salesdata[[#This Row],[Units Sold]]*tbl_salesdata[[#This Row],[Unit Price]]</f>
        <v>157486.55000000002</v>
      </c>
      <c r="N2196" s="9">
        <f>tbl_salesdata[[#This Row],[Total Sales]]-tbl_salesdata[[#This Row],[Total Cost]]</f>
        <v>51975.540000000023</v>
      </c>
      <c r="O2196">
        <f>tbl_salesdata[[#This Row],[Ship Date]]-tbl_salesdata[[#This Row],[Order Date]]</f>
        <v>5</v>
      </c>
      <c r="P2196">
        <f>WEEKDAY(tbl_salesdata[[#This Row],[Order Date]],2)</f>
        <v>5</v>
      </c>
      <c r="Q2196" t="str">
        <f>TEXT(tbl_salesdata[[#This Row],[Order Date]],"dddd")</f>
        <v>Friday</v>
      </c>
      <c r="R2196" t="str">
        <f>IF(tbl_salesdata[[#This Row],[Weekdaynum]]&gt;5,"Yes","No")</f>
        <v>No</v>
      </c>
    </row>
    <row r="2197" spans="1:18" hidden="1" x14ac:dyDescent="0.35">
      <c r="A2197">
        <v>688096320</v>
      </c>
      <c r="B2197" s="3">
        <v>42689</v>
      </c>
      <c r="C2197" s="3">
        <v>42696</v>
      </c>
      <c r="D2197" t="s">
        <v>99</v>
      </c>
      <c r="E2197" t="s">
        <v>38</v>
      </c>
      <c r="F2197" t="s">
        <v>13</v>
      </c>
      <c r="G2197" t="s">
        <v>18</v>
      </c>
      <c r="H2197" t="s">
        <v>19</v>
      </c>
      <c r="I2197" s="9">
        <v>1847</v>
      </c>
      <c r="J2197" s="9">
        <v>255.28</v>
      </c>
      <c r="K2197" s="9">
        <v>159.41999999999999</v>
      </c>
      <c r="L2197" s="9">
        <f>tbl_salesdata[[#This Row],[Units Sold]]*tbl_salesdata[[#This Row],[Unit Cost]]</f>
        <v>294448.74</v>
      </c>
      <c r="M2197" s="9">
        <f>tbl_salesdata[[#This Row],[Units Sold]]*tbl_salesdata[[#This Row],[Unit Price]]</f>
        <v>471502.16</v>
      </c>
      <c r="N2197" s="9">
        <f>tbl_salesdata[[#This Row],[Total Sales]]-tbl_salesdata[[#This Row],[Total Cost]]</f>
        <v>177053.41999999998</v>
      </c>
      <c r="O2197">
        <f>tbl_salesdata[[#This Row],[Ship Date]]-tbl_salesdata[[#This Row],[Order Date]]</f>
        <v>7</v>
      </c>
      <c r="P2197">
        <f>WEEKDAY(tbl_salesdata[[#This Row],[Order Date]],2)</f>
        <v>2</v>
      </c>
      <c r="Q2197" t="str">
        <f>TEXT(tbl_salesdata[[#This Row],[Order Date]],"dddd")</f>
        <v>Tuesday</v>
      </c>
      <c r="R2197" t="str">
        <f>IF(tbl_salesdata[[#This Row],[Weekdaynum]]&gt;5,"Yes","No")</f>
        <v>No</v>
      </c>
    </row>
    <row r="2198" spans="1:18" x14ac:dyDescent="0.35">
      <c r="A2198">
        <v>984202754</v>
      </c>
      <c r="B2198" s="3">
        <v>44527</v>
      </c>
      <c r="C2198" s="3">
        <v>44544</v>
      </c>
      <c r="D2198" t="s">
        <v>186</v>
      </c>
      <c r="E2198" t="s">
        <v>38</v>
      </c>
      <c r="F2198" t="s">
        <v>68</v>
      </c>
      <c r="G2198" t="s">
        <v>14</v>
      </c>
      <c r="H2198" t="s">
        <v>34</v>
      </c>
      <c r="I2198" s="9">
        <v>6321</v>
      </c>
      <c r="J2198" s="9">
        <v>154.06</v>
      </c>
      <c r="K2198" s="9">
        <v>90.93</v>
      </c>
      <c r="L2198" s="9">
        <f>tbl_salesdata[[#This Row],[Units Sold]]*tbl_salesdata[[#This Row],[Unit Cost]]</f>
        <v>574768.53</v>
      </c>
      <c r="M2198" s="9">
        <f>tbl_salesdata[[#This Row],[Units Sold]]*tbl_salesdata[[#This Row],[Unit Price]]</f>
        <v>973813.26</v>
      </c>
      <c r="N2198" s="9">
        <f>tbl_salesdata[[#This Row],[Total Sales]]-tbl_salesdata[[#This Row],[Total Cost]]</f>
        <v>399044.73</v>
      </c>
      <c r="O2198">
        <f>tbl_salesdata[[#This Row],[Ship Date]]-tbl_salesdata[[#This Row],[Order Date]]</f>
        <v>17</v>
      </c>
      <c r="P2198">
        <f>WEEKDAY(tbl_salesdata[[#This Row],[Order Date]],2)</f>
        <v>6</v>
      </c>
      <c r="Q2198" t="str">
        <f>TEXT(tbl_salesdata[[#This Row],[Order Date]],"dddd")</f>
        <v>Saturday</v>
      </c>
      <c r="R2198" t="str">
        <f>IF(tbl_salesdata[[#This Row],[Weekdaynum]]&gt;5,"Yes","No")</f>
        <v>Yes</v>
      </c>
    </row>
    <row r="2199" spans="1:18" hidden="1" x14ac:dyDescent="0.35">
      <c r="A2199">
        <v>702763926</v>
      </c>
      <c r="B2199" s="3">
        <v>43900</v>
      </c>
      <c r="C2199" s="3">
        <v>43913</v>
      </c>
      <c r="D2199" t="s">
        <v>63</v>
      </c>
      <c r="E2199" t="s">
        <v>32</v>
      </c>
      <c r="F2199" t="s">
        <v>56</v>
      </c>
      <c r="G2199" t="s">
        <v>18</v>
      </c>
      <c r="H2199" t="s">
        <v>34</v>
      </c>
      <c r="I2199" s="9">
        <v>2318</v>
      </c>
      <c r="J2199" s="9">
        <v>9.33</v>
      </c>
      <c r="K2199" s="9">
        <v>6.92</v>
      </c>
      <c r="L2199" s="9">
        <f>tbl_salesdata[[#This Row],[Units Sold]]*tbl_salesdata[[#This Row],[Unit Cost]]</f>
        <v>16040.56</v>
      </c>
      <c r="M2199" s="9">
        <f>tbl_salesdata[[#This Row],[Units Sold]]*tbl_salesdata[[#This Row],[Unit Price]]</f>
        <v>21626.94</v>
      </c>
      <c r="N2199" s="9">
        <f>tbl_salesdata[[#This Row],[Total Sales]]-tbl_salesdata[[#This Row],[Total Cost]]</f>
        <v>5586.3799999999992</v>
      </c>
      <c r="O2199">
        <f>tbl_salesdata[[#This Row],[Ship Date]]-tbl_salesdata[[#This Row],[Order Date]]</f>
        <v>13</v>
      </c>
      <c r="P2199">
        <f>WEEKDAY(tbl_salesdata[[#This Row],[Order Date]],2)</f>
        <v>2</v>
      </c>
      <c r="Q2199" t="str">
        <f>TEXT(tbl_salesdata[[#This Row],[Order Date]],"dddd")</f>
        <v>Tuesday</v>
      </c>
      <c r="R2199" t="str">
        <f>IF(tbl_salesdata[[#This Row],[Weekdaynum]]&gt;5,"Yes","No")</f>
        <v>No</v>
      </c>
    </row>
    <row r="2200" spans="1:18" hidden="1" x14ac:dyDescent="0.35">
      <c r="A2200">
        <v>974147260</v>
      </c>
      <c r="B2200" s="3">
        <v>44334</v>
      </c>
      <c r="C2200" s="3">
        <v>44344</v>
      </c>
      <c r="D2200" t="s">
        <v>188</v>
      </c>
      <c r="E2200" t="s">
        <v>21</v>
      </c>
      <c r="F2200" t="s">
        <v>33</v>
      </c>
      <c r="G2200" t="s">
        <v>18</v>
      </c>
      <c r="H2200" t="s">
        <v>26</v>
      </c>
      <c r="I2200" s="9">
        <v>677</v>
      </c>
      <c r="J2200" s="9">
        <v>109.28</v>
      </c>
      <c r="K2200" s="9">
        <v>35.840000000000003</v>
      </c>
      <c r="L2200" s="9">
        <f>tbl_salesdata[[#This Row],[Units Sold]]*tbl_salesdata[[#This Row],[Unit Cost]]</f>
        <v>24263.680000000004</v>
      </c>
      <c r="M2200" s="9">
        <f>tbl_salesdata[[#This Row],[Units Sold]]*tbl_salesdata[[#This Row],[Unit Price]]</f>
        <v>73982.559999999998</v>
      </c>
      <c r="N2200" s="9">
        <f>tbl_salesdata[[#This Row],[Total Sales]]-tbl_salesdata[[#This Row],[Total Cost]]</f>
        <v>49718.87999999999</v>
      </c>
      <c r="O2200">
        <f>tbl_salesdata[[#This Row],[Ship Date]]-tbl_salesdata[[#This Row],[Order Date]]</f>
        <v>10</v>
      </c>
      <c r="P2200">
        <f>WEEKDAY(tbl_salesdata[[#This Row],[Order Date]],2)</f>
        <v>2</v>
      </c>
      <c r="Q2200" t="str">
        <f>TEXT(tbl_salesdata[[#This Row],[Order Date]],"dddd")</f>
        <v>Tuesday</v>
      </c>
      <c r="R2200" t="str">
        <f>IF(tbl_salesdata[[#This Row],[Weekdaynum]]&gt;5,"Yes","No")</f>
        <v>No</v>
      </c>
    </row>
    <row r="2201" spans="1:18" hidden="1" x14ac:dyDescent="0.35">
      <c r="A2201">
        <v>381524550</v>
      </c>
      <c r="B2201" s="3">
        <v>44244</v>
      </c>
      <c r="C2201" s="3">
        <v>44261</v>
      </c>
      <c r="D2201" t="s">
        <v>198</v>
      </c>
      <c r="E2201" t="s">
        <v>38</v>
      </c>
      <c r="F2201" t="s">
        <v>42</v>
      </c>
      <c r="G2201" t="s">
        <v>18</v>
      </c>
      <c r="H2201" t="s">
        <v>34</v>
      </c>
      <c r="I2201" s="9">
        <v>448</v>
      </c>
      <c r="J2201" s="9">
        <v>437.2</v>
      </c>
      <c r="K2201" s="9">
        <v>263.33</v>
      </c>
      <c r="L2201" s="9">
        <f>tbl_salesdata[[#This Row],[Units Sold]]*tbl_salesdata[[#This Row],[Unit Cost]]</f>
        <v>117971.84</v>
      </c>
      <c r="M2201" s="9">
        <f>tbl_salesdata[[#This Row],[Units Sold]]*tbl_salesdata[[#This Row],[Unit Price]]</f>
        <v>195865.60000000001</v>
      </c>
      <c r="N2201" s="9">
        <f>tbl_salesdata[[#This Row],[Total Sales]]-tbl_salesdata[[#This Row],[Total Cost]]</f>
        <v>77893.760000000009</v>
      </c>
      <c r="O2201">
        <f>tbl_salesdata[[#This Row],[Ship Date]]-tbl_salesdata[[#This Row],[Order Date]]</f>
        <v>17</v>
      </c>
      <c r="P2201">
        <f>WEEKDAY(tbl_salesdata[[#This Row],[Order Date]],2)</f>
        <v>3</v>
      </c>
      <c r="Q2201" t="str">
        <f>TEXT(tbl_salesdata[[#This Row],[Order Date]],"dddd")</f>
        <v>Wednesday</v>
      </c>
      <c r="R2201" t="str">
        <f>IF(tbl_salesdata[[#This Row],[Weekdaynum]]&gt;5,"Yes","No")</f>
        <v>No</v>
      </c>
    </row>
    <row r="2202" spans="1:18" hidden="1" x14ac:dyDescent="0.35">
      <c r="A2202">
        <v>257757127</v>
      </c>
      <c r="B2202" s="3">
        <v>44381</v>
      </c>
      <c r="C2202" s="3">
        <v>44389</v>
      </c>
      <c r="D2202" t="s">
        <v>66</v>
      </c>
      <c r="E2202" t="s">
        <v>38</v>
      </c>
      <c r="F2202" t="s">
        <v>56</v>
      </c>
      <c r="G2202" t="s">
        <v>14</v>
      </c>
      <c r="H2202" t="s">
        <v>26</v>
      </c>
      <c r="I2202" s="9">
        <v>4917</v>
      </c>
      <c r="J2202" s="9">
        <v>9.33</v>
      </c>
      <c r="K2202" s="9">
        <v>6.92</v>
      </c>
      <c r="L2202" s="9">
        <f>tbl_salesdata[[#This Row],[Units Sold]]*tbl_salesdata[[#This Row],[Unit Cost]]</f>
        <v>34025.64</v>
      </c>
      <c r="M2202" s="9">
        <f>tbl_salesdata[[#This Row],[Units Sold]]*tbl_salesdata[[#This Row],[Unit Price]]</f>
        <v>45875.61</v>
      </c>
      <c r="N2202" s="9">
        <f>tbl_salesdata[[#This Row],[Total Sales]]-tbl_salesdata[[#This Row],[Total Cost]]</f>
        <v>11849.970000000001</v>
      </c>
      <c r="O2202">
        <f>tbl_salesdata[[#This Row],[Ship Date]]-tbl_salesdata[[#This Row],[Order Date]]</f>
        <v>8</v>
      </c>
      <c r="P2202">
        <f>WEEKDAY(tbl_salesdata[[#This Row],[Order Date]],2)</f>
        <v>7</v>
      </c>
      <c r="Q2202" t="str">
        <f>TEXT(tbl_salesdata[[#This Row],[Order Date]],"dddd")</f>
        <v>Sunday</v>
      </c>
      <c r="R2202" t="str">
        <f>IF(tbl_salesdata[[#This Row],[Weekdaynum]]&gt;5,"Yes","No")</f>
        <v>Yes</v>
      </c>
    </row>
    <row r="2203" spans="1:18" hidden="1" x14ac:dyDescent="0.35">
      <c r="A2203">
        <v>206018817</v>
      </c>
      <c r="B2203" s="3">
        <v>42879</v>
      </c>
      <c r="C2203" s="3">
        <v>42899</v>
      </c>
      <c r="D2203" t="s">
        <v>111</v>
      </c>
      <c r="E2203" t="s">
        <v>38</v>
      </c>
      <c r="F2203" t="s">
        <v>13</v>
      </c>
      <c r="G2203" t="s">
        <v>14</v>
      </c>
      <c r="H2203" t="s">
        <v>19</v>
      </c>
      <c r="I2203" s="9">
        <v>4401</v>
      </c>
      <c r="J2203" s="9">
        <v>255.28</v>
      </c>
      <c r="K2203" s="9">
        <v>159.41999999999999</v>
      </c>
      <c r="L2203" s="9">
        <f>tbl_salesdata[[#This Row],[Units Sold]]*tbl_salesdata[[#This Row],[Unit Cost]]</f>
        <v>701607.41999999993</v>
      </c>
      <c r="M2203" s="9">
        <f>tbl_salesdata[[#This Row],[Units Sold]]*tbl_salesdata[[#This Row],[Unit Price]]</f>
        <v>1123487.28</v>
      </c>
      <c r="N2203" s="9">
        <f>tbl_salesdata[[#This Row],[Total Sales]]-tbl_salesdata[[#This Row],[Total Cost]]</f>
        <v>421879.8600000001</v>
      </c>
      <c r="O2203">
        <f>tbl_salesdata[[#This Row],[Ship Date]]-tbl_salesdata[[#This Row],[Order Date]]</f>
        <v>20</v>
      </c>
      <c r="P2203">
        <f>WEEKDAY(tbl_salesdata[[#This Row],[Order Date]],2)</f>
        <v>3</v>
      </c>
      <c r="Q2203" t="str">
        <f>TEXT(tbl_salesdata[[#This Row],[Order Date]],"dddd")</f>
        <v>Wednesday</v>
      </c>
      <c r="R2203" t="str">
        <f>IF(tbl_salesdata[[#This Row],[Weekdaynum]]&gt;5,"Yes","No")</f>
        <v>No</v>
      </c>
    </row>
    <row r="2204" spans="1:18" x14ac:dyDescent="0.35">
      <c r="A2204">
        <v>865948665</v>
      </c>
      <c r="B2204" s="3">
        <v>42623</v>
      </c>
      <c r="C2204" s="3">
        <v>42641</v>
      </c>
      <c r="D2204" t="s">
        <v>181</v>
      </c>
      <c r="E2204" t="s">
        <v>38</v>
      </c>
      <c r="F2204" t="s">
        <v>47</v>
      </c>
      <c r="G2204" t="s">
        <v>14</v>
      </c>
      <c r="H2204" t="s">
        <v>19</v>
      </c>
      <c r="I2204" s="9">
        <v>2308</v>
      </c>
      <c r="J2204" s="9">
        <v>421.89</v>
      </c>
      <c r="K2204" s="9">
        <v>364.69</v>
      </c>
      <c r="L2204" s="9">
        <f>tbl_salesdata[[#This Row],[Units Sold]]*tbl_salesdata[[#This Row],[Unit Cost]]</f>
        <v>841704.52</v>
      </c>
      <c r="M2204" s="9">
        <f>tbl_salesdata[[#This Row],[Units Sold]]*tbl_salesdata[[#This Row],[Unit Price]]</f>
        <v>973722.12</v>
      </c>
      <c r="N2204" s="9">
        <f>tbl_salesdata[[#This Row],[Total Sales]]-tbl_salesdata[[#This Row],[Total Cost]]</f>
        <v>132017.59999999998</v>
      </c>
      <c r="O2204">
        <f>tbl_salesdata[[#This Row],[Ship Date]]-tbl_salesdata[[#This Row],[Order Date]]</f>
        <v>18</v>
      </c>
      <c r="P2204">
        <f>WEEKDAY(tbl_salesdata[[#This Row],[Order Date]],2)</f>
        <v>6</v>
      </c>
      <c r="Q2204" t="str">
        <f>TEXT(tbl_salesdata[[#This Row],[Order Date]],"dddd")</f>
        <v>Saturday</v>
      </c>
      <c r="R2204" t="str">
        <f>IF(tbl_salesdata[[#This Row],[Weekdaynum]]&gt;5,"Yes","No")</f>
        <v>Yes</v>
      </c>
    </row>
    <row r="2205" spans="1:18" hidden="1" x14ac:dyDescent="0.35">
      <c r="A2205">
        <v>882887351</v>
      </c>
      <c r="B2205" s="3">
        <v>43776</v>
      </c>
      <c r="C2205" s="3">
        <v>43791</v>
      </c>
      <c r="D2205" t="s">
        <v>28</v>
      </c>
      <c r="E2205" t="s">
        <v>29</v>
      </c>
      <c r="F2205" t="s">
        <v>22</v>
      </c>
      <c r="G2205" t="s">
        <v>18</v>
      </c>
      <c r="H2205" t="s">
        <v>26</v>
      </c>
      <c r="I2205" s="9">
        <v>4842</v>
      </c>
      <c r="J2205" s="9">
        <v>47.45</v>
      </c>
      <c r="K2205" s="9">
        <v>31.79</v>
      </c>
      <c r="L2205" s="9">
        <f>tbl_salesdata[[#This Row],[Units Sold]]*tbl_salesdata[[#This Row],[Unit Cost]]</f>
        <v>153927.18</v>
      </c>
      <c r="M2205" s="9">
        <f>tbl_salesdata[[#This Row],[Units Sold]]*tbl_salesdata[[#This Row],[Unit Price]]</f>
        <v>229752.90000000002</v>
      </c>
      <c r="N2205" s="9">
        <f>tbl_salesdata[[#This Row],[Total Sales]]-tbl_salesdata[[#This Row],[Total Cost]]</f>
        <v>75825.72000000003</v>
      </c>
      <c r="O2205">
        <f>tbl_salesdata[[#This Row],[Ship Date]]-tbl_salesdata[[#This Row],[Order Date]]</f>
        <v>15</v>
      </c>
      <c r="P2205">
        <f>WEEKDAY(tbl_salesdata[[#This Row],[Order Date]],2)</f>
        <v>4</v>
      </c>
      <c r="Q2205" t="str">
        <f>TEXT(tbl_salesdata[[#This Row],[Order Date]],"dddd")</f>
        <v>Thursday</v>
      </c>
      <c r="R2205" t="str">
        <f>IF(tbl_salesdata[[#This Row],[Weekdaynum]]&gt;5,"Yes","No")</f>
        <v>No</v>
      </c>
    </row>
    <row r="2206" spans="1:18" hidden="1" x14ac:dyDescent="0.35">
      <c r="A2206">
        <v>719404351</v>
      </c>
      <c r="B2206" s="3">
        <v>44551</v>
      </c>
      <c r="C2206" s="3">
        <v>44563</v>
      </c>
      <c r="D2206" t="s">
        <v>77</v>
      </c>
      <c r="E2206" t="s">
        <v>21</v>
      </c>
      <c r="F2206" t="s">
        <v>40</v>
      </c>
      <c r="G2206" t="s">
        <v>14</v>
      </c>
      <c r="H2206" t="s">
        <v>34</v>
      </c>
      <c r="I2206" s="9">
        <v>6589</v>
      </c>
      <c r="J2206" s="9">
        <v>651.21</v>
      </c>
      <c r="K2206" s="9">
        <v>524.96</v>
      </c>
      <c r="L2206" s="9">
        <f>tbl_salesdata[[#This Row],[Units Sold]]*tbl_salesdata[[#This Row],[Unit Cost]]</f>
        <v>3458961.4400000004</v>
      </c>
      <c r="M2206" s="9">
        <f>tbl_salesdata[[#This Row],[Units Sold]]*tbl_salesdata[[#This Row],[Unit Price]]</f>
        <v>4290822.6900000004</v>
      </c>
      <c r="N2206" s="9">
        <f>tbl_salesdata[[#This Row],[Total Sales]]-tbl_salesdata[[#This Row],[Total Cost]]</f>
        <v>831861.25</v>
      </c>
      <c r="O2206">
        <f>tbl_salesdata[[#This Row],[Ship Date]]-tbl_salesdata[[#This Row],[Order Date]]</f>
        <v>12</v>
      </c>
      <c r="P2206">
        <f>WEEKDAY(tbl_salesdata[[#This Row],[Order Date]],2)</f>
        <v>2</v>
      </c>
      <c r="Q2206" t="str">
        <f>TEXT(tbl_salesdata[[#This Row],[Order Date]],"dddd")</f>
        <v>Tuesday</v>
      </c>
      <c r="R2206" t="str">
        <f>IF(tbl_salesdata[[#This Row],[Weekdaynum]]&gt;5,"Yes","No")</f>
        <v>No</v>
      </c>
    </row>
    <row r="2207" spans="1:18" hidden="1" x14ac:dyDescent="0.35">
      <c r="A2207">
        <v>643770778</v>
      </c>
      <c r="B2207" s="3">
        <v>42209</v>
      </c>
      <c r="C2207" s="3">
        <v>42220</v>
      </c>
      <c r="D2207" t="s">
        <v>215</v>
      </c>
      <c r="E2207" t="s">
        <v>21</v>
      </c>
      <c r="F2207" t="s">
        <v>30</v>
      </c>
      <c r="G2207" t="s">
        <v>18</v>
      </c>
      <c r="H2207" t="s">
        <v>26</v>
      </c>
      <c r="I2207" s="9">
        <v>4934</v>
      </c>
      <c r="J2207" s="9">
        <v>81.73</v>
      </c>
      <c r="K2207" s="9">
        <v>56.67</v>
      </c>
      <c r="L2207" s="9">
        <f>tbl_salesdata[[#This Row],[Units Sold]]*tbl_salesdata[[#This Row],[Unit Cost]]</f>
        <v>279609.78000000003</v>
      </c>
      <c r="M2207" s="9">
        <f>tbl_salesdata[[#This Row],[Units Sold]]*tbl_salesdata[[#This Row],[Unit Price]]</f>
        <v>403255.82</v>
      </c>
      <c r="N2207" s="9">
        <f>tbl_salesdata[[#This Row],[Total Sales]]-tbl_salesdata[[#This Row],[Total Cost]]</f>
        <v>123646.03999999998</v>
      </c>
      <c r="O2207">
        <f>tbl_salesdata[[#This Row],[Ship Date]]-tbl_salesdata[[#This Row],[Order Date]]</f>
        <v>11</v>
      </c>
      <c r="P2207">
        <f>WEEKDAY(tbl_salesdata[[#This Row],[Order Date]],2)</f>
        <v>5</v>
      </c>
      <c r="Q2207" t="str">
        <f>TEXT(tbl_salesdata[[#This Row],[Order Date]],"dddd")</f>
        <v>Friday</v>
      </c>
      <c r="R2207" t="str">
        <f>IF(tbl_salesdata[[#This Row],[Weekdaynum]]&gt;5,"Yes","No")</f>
        <v>No</v>
      </c>
    </row>
    <row r="2208" spans="1:18" hidden="1" x14ac:dyDescent="0.35">
      <c r="A2208">
        <v>160722959</v>
      </c>
      <c r="B2208" s="3">
        <v>43878</v>
      </c>
      <c r="C2208" s="3">
        <v>43890</v>
      </c>
      <c r="D2208" t="s">
        <v>28</v>
      </c>
      <c r="E2208" t="s">
        <v>29</v>
      </c>
      <c r="F2208" t="s">
        <v>33</v>
      </c>
      <c r="G2208" t="s">
        <v>14</v>
      </c>
      <c r="H2208" t="s">
        <v>19</v>
      </c>
      <c r="I2208" s="9">
        <v>350</v>
      </c>
      <c r="J2208" s="9">
        <v>109.28</v>
      </c>
      <c r="K2208" s="9">
        <v>35.840000000000003</v>
      </c>
      <c r="L2208" s="9">
        <f>tbl_salesdata[[#This Row],[Units Sold]]*tbl_salesdata[[#This Row],[Unit Cost]]</f>
        <v>12544.000000000002</v>
      </c>
      <c r="M2208" s="9">
        <f>tbl_salesdata[[#This Row],[Units Sold]]*tbl_salesdata[[#This Row],[Unit Price]]</f>
        <v>38248</v>
      </c>
      <c r="N2208" s="9">
        <f>tbl_salesdata[[#This Row],[Total Sales]]-tbl_salesdata[[#This Row],[Total Cost]]</f>
        <v>25704</v>
      </c>
      <c r="O2208">
        <f>tbl_salesdata[[#This Row],[Ship Date]]-tbl_salesdata[[#This Row],[Order Date]]</f>
        <v>12</v>
      </c>
      <c r="P2208">
        <f>WEEKDAY(tbl_salesdata[[#This Row],[Order Date]],2)</f>
        <v>1</v>
      </c>
      <c r="Q2208" t="str">
        <f>TEXT(tbl_salesdata[[#This Row],[Order Date]],"dddd")</f>
        <v>Monday</v>
      </c>
      <c r="R2208" t="str">
        <f>IF(tbl_salesdata[[#This Row],[Weekdaynum]]&gt;5,"Yes","No")</f>
        <v>No</v>
      </c>
    </row>
    <row r="2209" spans="1:18" x14ac:dyDescent="0.35">
      <c r="A2209">
        <v>571082055</v>
      </c>
      <c r="B2209" s="3">
        <v>43666</v>
      </c>
      <c r="C2209" s="3">
        <v>43667</v>
      </c>
      <c r="D2209" t="s">
        <v>101</v>
      </c>
      <c r="E2209" t="s">
        <v>24</v>
      </c>
      <c r="F2209" t="s">
        <v>25</v>
      </c>
      <c r="G2209" t="s">
        <v>18</v>
      </c>
      <c r="H2209" t="s">
        <v>19</v>
      </c>
      <c r="I2209" s="9">
        <v>4726</v>
      </c>
      <c r="J2209" s="9">
        <v>205.7</v>
      </c>
      <c r="K2209" s="9">
        <v>117.11</v>
      </c>
      <c r="L2209" s="9">
        <f>tbl_salesdata[[#This Row],[Units Sold]]*tbl_salesdata[[#This Row],[Unit Cost]]</f>
        <v>553461.86</v>
      </c>
      <c r="M2209" s="9">
        <f>tbl_salesdata[[#This Row],[Units Sold]]*tbl_salesdata[[#This Row],[Unit Price]]</f>
        <v>972138.2</v>
      </c>
      <c r="N2209" s="9">
        <f>tbl_salesdata[[#This Row],[Total Sales]]-tbl_salesdata[[#This Row],[Total Cost]]</f>
        <v>418676.33999999997</v>
      </c>
      <c r="O2209">
        <f>tbl_salesdata[[#This Row],[Ship Date]]-tbl_salesdata[[#This Row],[Order Date]]</f>
        <v>1</v>
      </c>
      <c r="P2209">
        <f>WEEKDAY(tbl_salesdata[[#This Row],[Order Date]],2)</f>
        <v>6</v>
      </c>
      <c r="Q2209" t="str">
        <f>TEXT(tbl_salesdata[[#This Row],[Order Date]],"dddd")</f>
        <v>Saturday</v>
      </c>
      <c r="R2209" t="str">
        <f>IF(tbl_salesdata[[#This Row],[Weekdaynum]]&gt;5,"Yes","No")</f>
        <v>Yes</v>
      </c>
    </row>
    <row r="2210" spans="1:18" x14ac:dyDescent="0.35">
      <c r="A2210">
        <v>411619794</v>
      </c>
      <c r="B2210" s="3">
        <v>42035</v>
      </c>
      <c r="C2210" s="3">
        <v>42050</v>
      </c>
      <c r="D2210" t="s">
        <v>220</v>
      </c>
      <c r="E2210" t="s">
        <v>29</v>
      </c>
      <c r="F2210" t="s">
        <v>68</v>
      </c>
      <c r="G2210" t="s">
        <v>18</v>
      </c>
      <c r="H2210" t="s">
        <v>19</v>
      </c>
      <c r="I2210" s="9">
        <v>6299</v>
      </c>
      <c r="J2210" s="9">
        <v>154.06</v>
      </c>
      <c r="K2210" s="9">
        <v>90.93</v>
      </c>
      <c r="L2210" s="9">
        <f>tbl_salesdata[[#This Row],[Units Sold]]*tbl_salesdata[[#This Row],[Unit Cost]]</f>
        <v>572768.07000000007</v>
      </c>
      <c r="M2210" s="9">
        <f>tbl_salesdata[[#This Row],[Units Sold]]*tbl_salesdata[[#This Row],[Unit Price]]</f>
        <v>970423.94000000006</v>
      </c>
      <c r="N2210" s="9">
        <f>tbl_salesdata[[#This Row],[Total Sales]]-tbl_salesdata[[#This Row],[Total Cost]]</f>
        <v>397655.87</v>
      </c>
      <c r="O2210">
        <f>tbl_salesdata[[#This Row],[Ship Date]]-tbl_salesdata[[#This Row],[Order Date]]</f>
        <v>15</v>
      </c>
      <c r="P2210">
        <f>WEEKDAY(tbl_salesdata[[#This Row],[Order Date]],2)</f>
        <v>6</v>
      </c>
      <c r="Q2210" t="str">
        <f>TEXT(tbl_salesdata[[#This Row],[Order Date]],"dddd")</f>
        <v>Saturday</v>
      </c>
      <c r="R2210" t="str">
        <f>IF(tbl_salesdata[[#This Row],[Weekdaynum]]&gt;5,"Yes","No")</f>
        <v>Yes</v>
      </c>
    </row>
    <row r="2211" spans="1:18" x14ac:dyDescent="0.35">
      <c r="A2211">
        <v>574247491</v>
      </c>
      <c r="B2211" s="3">
        <v>44170</v>
      </c>
      <c r="C2211" s="3">
        <v>44176</v>
      </c>
      <c r="D2211" t="s">
        <v>20</v>
      </c>
      <c r="E2211" t="s">
        <v>21</v>
      </c>
      <c r="F2211" t="s">
        <v>76</v>
      </c>
      <c r="G2211" t="s">
        <v>18</v>
      </c>
      <c r="H2211" t="s">
        <v>34</v>
      </c>
      <c r="I2211" s="9">
        <v>1448</v>
      </c>
      <c r="J2211" s="9">
        <v>668.27</v>
      </c>
      <c r="K2211" s="9">
        <v>502.54</v>
      </c>
      <c r="L2211" s="9">
        <f>tbl_salesdata[[#This Row],[Units Sold]]*tbl_salesdata[[#This Row],[Unit Cost]]</f>
        <v>727677.92</v>
      </c>
      <c r="M2211" s="9">
        <f>tbl_salesdata[[#This Row],[Units Sold]]*tbl_salesdata[[#This Row],[Unit Price]]</f>
        <v>967654.96</v>
      </c>
      <c r="N2211" s="9">
        <f>tbl_salesdata[[#This Row],[Total Sales]]-tbl_salesdata[[#This Row],[Total Cost]]</f>
        <v>239977.03999999992</v>
      </c>
      <c r="O2211">
        <f>tbl_salesdata[[#This Row],[Ship Date]]-tbl_salesdata[[#This Row],[Order Date]]</f>
        <v>6</v>
      </c>
      <c r="P2211">
        <f>WEEKDAY(tbl_salesdata[[#This Row],[Order Date]],2)</f>
        <v>6</v>
      </c>
      <c r="Q2211" t="str">
        <f>TEXT(tbl_salesdata[[#This Row],[Order Date]],"dddd")</f>
        <v>Saturday</v>
      </c>
      <c r="R2211" t="str">
        <f>IF(tbl_salesdata[[#This Row],[Weekdaynum]]&gt;5,"Yes","No")</f>
        <v>Yes</v>
      </c>
    </row>
    <row r="2212" spans="1:18" hidden="1" x14ac:dyDescent="0.35">
      <c r="A2212">
        <v>660053288</v>
      </c>
      <c r="B2212" s="3">
        <v>44894</v>
      </c>
      <c r="C2212" s="3">
        <v>44908</v>
      </c>
      <c r="D2212" t="s">
        <v>74</v>
      </c>
      <c r="E2212" t="s">
        <v>38</v>
      </c>
      <c r="F2212" t="s">
        <v>68</v>
      </c>
      <c r="G2212" t="s">
        <v>18</v>
      </c>
      <c r="H2212" t="s">
        <v>34</v>
      </c>
      <c r="I2212" s="9">
        <v>3291</v>
      </c>
      <c r="J2212" s="9">
        <v>154.06</v>
      </c>
      <c r="K2212" s="9">
        <v>90.93</v>
      </c>
      <c r="L2212" s="9">
        <f>tbl_salesdata[[#This Row],[Units Sold]]*tbl_salesdata[[#This Row],[Unit Cost]]</f>
        <v>299250.63</v>
      </c>
      <c r="M2212" s="9">
        <f>tbl_salesdata[[#This Row],[Units Sold]]*tbl_salesdata[[#This Row],[Unit Price]]</f>
        <v>507011.46</v>
      </c>
      <c r="N2212" s="9">
        <f>tbl_salesdata[[#This Row],[Total Sales]]-tbl_salesdata[[#This Row],[Total Cost]]</f>
        <v>207760.83000000002</v>
      </c>
      <c r="O2212">
        <f>tbl_salesdata[[#This Row],[Ship Date]]-tbl_salesdata[[#This Row],[Order Date]]</f>
        <v>14</v>
      </c>
      <c r="P2212">
        <f>WEEKDAY(tbl_salesdata[[#This Row],[Order Date]],2)</f>
        <v>2</v>
      </c>
      <c r="Q2212" t="str">
        <f>TEXT(tbl_salesdata[[#This Row],[Order Date]],"dddd")</f>
        <v>Tuesday</v>
      </c>
      <c r="R2212" t="str">
        <f>IF(tbl_salesdata[[#This Row],[Weekdaynum]]&gt;5,"Yes","No")</f>
        <v>No</v>
      </c>
    </row>
    <row r="2213" spans="1:18" hidden="1" x14ac:dyDescent="0.35">
      <c r="A2213">
        <v>821916663</v>
      </c>
      <c r="B2213" s="3">
        <v>44397</v>
      </c>
      <c r="C2213" s="3">
        <v>44401</v>
      </c>
      <c r="D2213" t="s">
        <v>125</v>
      </c>
      <c r="E2213" t="s">
        <v>21</v>
      </c>
      <c r="F2213" t="s">
        <v>42</v>
      </c>
      <c r="G2213" t="s">
        <v>14</v>
      </c>
      <c r="H2213" t="s">
        <v>26</v>
      </c>
      <c r="I2213" s="9">
        <v>2260</v>
      </c>
      <c r="J2213" s="9">
        <v>437.2</v>
      </c>
      <c r="K2213" s="9">
        <v>263.33</v>
      </c>
      <c r="L2213" s="9">
        <f>tbl_salesdata[[#This Row],[Units Sold]]*tbl_salesdata[[#This Row],[Unit Cost]]</f>
        <v>595125.79999999993</v>
      </c>
      <c r="M2213" s="9">
        <f>tbl_salesdata[[#This Row],[Units Sold]]*tbl_salesdata[[#This Row],[Unit Price]]</f>
        <v>988072</v>
      </c>
      <c r="N2213" s="9">
        <f>tbl_salesdata[[#This Row],[Total Sales]]-tbl_salesdata[[#This Row],[Total Cost]]</f>
        <v>392946.20000000007</v>
      </c>
      <c r="O2213">
        <f>tbl_salesdata[[#This Row],[Ship Date]]-tbl_salesdata[[#This Row],[Order Date]]</f>
        <v>4</v>
      </c>
      <c r="P2213">
        <f>WEEKDAY(tbl_salesdata[[#This Row],[Order Date]],2)</f>
        <v>2</v>
      </c>
      <c r="Q2213" t="str">
        <f>TEXT(tbl_salesdata[[#This Row],[Order Date]],"dddd")</f>
        <v>Tuesday</v>
      </c>
      <c r="R2213" t="str">
        <f>IF(tbl_salesdata[[#This Row],[Weekdaynum]]&gt;5,"Yes","No")</f>
        <v>No</v>
      </c>
    </row>
    <row r="2214" spans="1:18" hidden="1" x14ac:dyDescent="0.35">
      <c r="A2214">
        <v>431346261</v>
      </c>
      <c r="B2214" s="3">
        <v>43517</v>
      </c>
      <c r="C2214" s="3">
        <v>43536</v>
      </c>
      <c r="D2214" t="s">
        <v>182</v>
      </c>
      <c r="E2214" t="s">
        <v>12</v>
      </c>
      <c r="F2214" t="s">
        <v>30</v>
      </c>
      <c r="G2214" t="s">
        <v>14</v>
      </c>
      <c r="H2214" t="s">
        <v>15</v>
      </c>
      <c r="I2214" s="9">
        <v>3799</v>
      </c>
      <c r="J2214" s="9">
        <v>81.73</v>
      </c>
      <c r="K2214" s="9">
        <v>56.67</v>
      </c>
      <c r="L2214" s="9">
        <f>tbl_salesdata[[#This Row],[Units Sold]]*tbl_salesdata[[#This Row],[Unit Cost]]</f>
        <v>215289.33000000002</v>
      </c>
      <c r="M2214" s="9">
        <f>tbl_salesdata[[#This Row],[Units Sold]]*tbl_salesdata[[#This Row],[Unit Price]]</f>
        <v>310492.27</v>
      </c>
      <c r="N2214" s="9">
        <f>tbl_salesdata[[#This Row],[Total Sales]]-tbl_salesdata[[#This Row],[Total Cost]]</f>
        <v>95202.94</v>
      </c>
      <c r="O2214">
        <f>tbl_salesdata[[#This Row],[Ship Date]]-tbl_salesdata[[#This Row],[Order Date]]</f>
        <v>19</v>
      </c>
      <c r="P2214">
        <f>WEEKDAY(tbl_salesdata[[#This Row],[Order Date]],2)</f>
        <v>4</v>
      </c>
      <c r="Q2214" t="str">
        <f>TEXT(tbl_salesdata[[#This Row],[Order Date]],"dddd")</f>
        <v>Thursday</v>
      </c>
      <c r="R2214" t="str">
        <f>IF(tbl_salesdata[[#This Row],[Weekdaynum]]&gt;5,"Yes","No")</f>
        <v>No</v>
      </c>
    </row>
    <row r="2215" spans="1:18" x14ac:dyDescent="0.35">
      <c r="A2215">
        <v>111797749</v>
      </c>
      <c r="B2215" s="3">
        <v>44912</v>
      </c>
      <c r="C2215" s="3">
        <v>44930</v>
      </c>
      <c r="D2215" t="s">
        <v>61</v>
      </c>
      <c r="E2215" t="s">
        <v>12</v>
      </c>
      <c r="F2215" t="s">
        <v>47</v>
      </c>
      <c r="G2215" t="s">
        <v>18</v>
      </c>
      <c r="H2215" t="s">
        <v>26</v>
      </c>
      <c r="I2215" s="9">
        <v>2293</v>
      </c>
      <c r="J2215" s="9">
        <v>421.89</v>
      </c>
      <c r="K2215" s="9">
        <v>364.69</v>
      </c>
      <c r="L2215" s="9">
        <f>tbl_salesdata[[#This Row],[Units Sold]]*tbl_salesdata[[#This Row],[Unit Cost]]</f>
        <v>836234.17</v>
      </c>
      <c r="M2215" s="9">
        <f>tbl_salesdata[[#This Row],[Units Sold]]*tbl_salesdata[[#This Row],[Unit Price]]</f>
        <v>967393.77</v>
      </c>
      <c r="N2215" s="9">
        <f>tbl_salesdata[[#This Row],[Total Sales]]-tbl_salesdata[[#This Row],[Total Cost]]</f>
        <v>131159.59999999998</v>
      </c>
      <c r="O2215">
        <f>tbl_salesdata[[#This Row],[Ship Date]]-tbl_salesdata[[#This Row],[Order Date]]</f>
        <v>18</v>
      </c>
      <c r="P2215">
        <f>WEEKDAY(tbl_salesdata[[#This Row],[Order Date]],2)</f>
        <v>6</v>
      </c>
      <c r="Q2215" t="str">
        <f>TEXT(tbl_salesdata[[#This Row],[Order Date]],"dddd")</f>
        <v>Saturday</v>
      </c>
      <c r="R2215" t="str">
        <f>IF(tbl_salesdata[[#This Row],[Weekdaynum]]&gt;5,"Yes","No")</f>
        <v>Yes</v>
      </c>
    </row>
    <row r="2216" spans="1:18" x14ac:dyDescent="0.35">
      <c r="A2216">
        <v>723061597</v>
      </c>
      <c r="B2216" s="3">
        <v>44184</v>
      </c>
      <c r="C2216" s="3">
        <v>44185</v>
      </c>
      <c r="D2216" t="s">
        <v>138</v>
      </c>
      <c r="E2216" t="s">
        <v>24</v>
      </c>
      <c r="F2216" t="s">
        <v>33</v>
      </c>
      <c r="G2216" t="s">
        <v>14</v>
      </c>
      <c r="H2216" t="s">
        <v>26</v>
      </c>
      <c r="I2216" s="9">
        <v>8849</v>
      </c>
      <c r="J2216" s="9">
        <v>109.28</v>
      </c>
      <c r="K2216" s="9">
        <v>35.840000000000003</v>
      </c>
      <c r="L2216" s="9">
        <f>tbl_salesdata[[#This Row],[Units Sold]]*tbl_salesdata[[#This Row],[Unit Cost]]</f>
        <v>317148.16000000003</v>
      </c>
      <c r="M2216" s="9">
        <f>tbl_salesdata[[#This Row],[Units Sold]]*tbl_salesdata[[#This Row],[Unit Price]]</f>
        <v>967018.72</v>
      </c>
      <c r="N2216" s="9">
        <f>tbl_salesdata[[#This Row],[Total Sales]]-tbl_salesdata[[#This Row],[Total Cost]]</f>
        <v>649870.55999999994</v>
      </c>
      <c r="O2216">
        <f>tbl_salesdata[[#This Row],[Ship Date]]-tbl_salesdata[[#This Row],[Order Date]]</f>
        <v>1</v>
      </c>
      <c r="P2216">
        <f>WEEKDAY(tbl_salesdata[[#This Row],[Order Date]],2)</f>
        <v>6</v>
      </c>
      <c r="Q2216" t="str">
        <f>TEXT(tbl_salesdata[[#This Row],[Order Date]],"dddd")</f>
        <v>Saturday</v>
      </c>
      <c r="R2216" t="str">
        <f>IF(tbl_salesdata[[#This Row],[Weekdaynum]]&gt;5,"Yes","No")</f>
        <v>Yes</v>
      </c>
    </row>
    <row r="2217" spans="1:18" hidden="1" x14ac:dyDescent="0.35">
      <c r="A2217">
        <v>765833175</v>
      </c>
      <c r="B2217" s="3">
        <v>44078</v>
      </c>
      <c r="C2217" s="3">
        <v>44086</v>
      </c>
      <c r="D2217" t="s">
        <v>180</v>
      </c>
      <c r="E2217" t="s">
        <v>24</v>
      </c>
      <c r="F2217" t="s">
        <v>25</v>
      </c>
      <c r="G2217" t="s">
        <v>18</v>
      </c>
      <c r="H2217" t="s">
        <v>34</v>
      </c>
      <c r="I2217" s="9">
        <v>5910</v>
      </c>
      <c r="J2217" s="9">
        <v>205.7</v>
      </c>
      <c r="K2217" s="9">
        <v>117.11</v>
      </c>
      <c r="L2217" s="9">
        <f>tbl_salesdata[[#This Row],[Units Sold]]*tbl_salesdata[[#This Row],[Unit Cost]]</f>
        <v>692120.1</v>
      </c>
      <c r="M2217" s="9">
        <f>tbl_salesdata[[#This Row],[Units Sold]]*tbl_salesdata[[#This Row],[Unit Price]]</f>
        <v>1215687</v>
      </c>
      <c r="N2217" s="9">
        <f>tbl_salesdata[[#This Row],[Total Sales]]-tbl_salesdata[[#This Row],[Total Cost]]</f>
        <v>523566.9</v>
      </c>
      <c r="O2217">
        <f>tbl_salesdata[[#This Row],[Ship Date]]-tbl_salesdata[[#This Row],[Order Date]]</f>
        <v>8</v>
      </c>
      <c r="P2217">
        <f>WEEKDAY(tbl_salesdata[[#This Row],[Order Date]],2)</f>
        <v>5</v>
      </c>
      <c r="Q2217" t="str">
        <f>TEXT(tbl_salesdata[[#This Row],[Order Date]],"dddd")</f>
        <v>Friday</v>
      </c>
      <c r="R2217" t="str">
        <f>IF(tbl_salesdata[[#This Row],[Weekdaynum]]&gt;5,"Yes","No")</f>
        <v>No</v>
      </c>
    </row>
    <row r="2218" spans="1:18" x14ac:dyDescent="0.35">
      <c r="A2218">
        <v>579814469</v>
      </c>
      <c r="B2218" s="3">
        <v>42609</v>
      </c>
      <c r="C2218" s="3">
        <v>42618</v>
      </c>
      <c r="D2218" t="s">
        <v>36</v>
      </c>
      <c r="E2218" t="s">
        <v>29</v>
      </c>
      <c r="F2218" t="s">
        <v>33</v>
      </c>
      <c r="G2218" t="s">
        <v>18</v>
      </c>
      <c r="H2218" t="s">
        <v>15</v>
      </c>
      <c r="I2218" s="9">
        <v>8841</v>
      </c>
      <c r="J2218" s="9">
        <v>109.28</v>
      </c>
      <c r="K2218" s="9">
        <v>35.840000000000003</v>
      </c>
      <c r="L2218" s="9">
        <f>tbl_salesdata[[#This Row],[Units Sold]]*tbl_salesdata[[#This Row],[Unit Cost]]</f>
        <v>316861.44</v>
      </c>
      <c r="M2218" s="9">
        <f>tbl_salesdata[[#This Row],[Units Sold]]*tbl_salesdata[[#This Row],[Unit Price]]</f>
        <v>966144.48</v>
      </c>
      <c r="N2218" s="9">
        <f>tbl_salesdata[[#This Row],[Total Sales]]-tbl_salesdata[[#This Row],[Total Cost]]</f>
        <v>649283.04</v>
      </c>
      <c r="O2218">
        <f>tbl_salesdata[[#This Row],[Ship Date]]-tbl_salesdata[[#This Row],[Order Date]]</f>
        <v>9</v>
      </c>
      <c r="P2218">
        <f>WEEKDAY(tbl_salesdata[[#This Row],[Order Date]],2)</f>
        <v>6</v>
      </c>
      <c r="Q2218" t="str">
        <f>TEXT(tbl_salesdata[[#This Row],[Order Date]],"dddd")</f>
        <v>Saturday</v>
      </c>
      <c r="R2218" t="str">
        <f>IF(tbl_salesdata[[#This Row],[Weekdaynum]]&gt;5,"Yes","No")</f>
        <v>Yes</v>
      </c>
    </row>
    <row r="2219" spans="1:18" hidden="1" x14ac:dyDescent="0.35">
      <c r="A2219">
        <v>195259082</v>
      </c>
      <c r="B2219" s="3">
        <v>43734</v>
      </c>
      <c r="C2219" s="3">
        <v>43744</v>
      </c>
      <c r="D2219" t="s">
        <v>176</v>
      </c>
      <c r="E2219" t="s">
        <v>21</v>
      </c>
      <c r="F2219" t="s">
        <v>76</v>
      </c>
      <c r="G2219" t="s">
        <v>14</v>
      </c>
      <c r="H2219" t="s">
        <v>26</v>
      </c>
      <c r="I2219" s="9">
        <v>356</v>
      </c>
      <c r="J2219" s="9">
        <v>668.27</v>
      </c>
      <c r="K2219" s="9">
        <v>502.54</v>
      </c>
      <c r="L2219" s="9">
        <f>tbl_salesdata[[#This Row],[Units Sold]]*tbl_salesdata[[#This Row],[Unit Cost]]</f>
        <v>178904.24000000002</v>
      </c>
      <c r="M2219" s="9">
        <f>tbl_salesdata[[#This Row],[Units Sold]]*tbl_salesdata[[#This Row],[Unit Price]]</f>
        <v>237904.12</v>
      </c>
      <c r="N2219" s="9">
        <f>tbl_salesdata[[#This Row],[Total Sales]]-tbl_salesdata[[#This Row],[Total Cost]]</f>
        <v>58999.879999999976</v>
      </c>
      <c r="O2219">
        <f>tbl_salesdata[[#This Row],[Ship Date]]-tbl_salesdata[[#This Row],[Order Date]]</f>
        <v>10</v>
      </c>
      <c r="P2219">
        <f>WEEKDAY(tbl_salesdata[[#This Row],[Order Date]],2)</f>
        <v>4</v>
      </c>
      <c r="Q2219" t="str">
        <f>TEXT(tbl_salesdata[[#This Row],[Order Date]],"dddd")</f>
        <v>Thursday</v>
      </c>
      <c r="R2219" t="str">
        <f>IF(tbl_salesdata[[#This Row],[Weekdaynum]]&gt;5,"Yes","No")</f>
        <v>No</v>
      </c>
    </row>
    <row r="2220" spans="1:18" hidden="1" x14ac:dyDescent="0.35">
      <c r="A2220">
        <v>236423909</v>
      </c>
      <c r="B2220" s="3">
        <v>42692</v>
      </c>
      <c r="C2220" s="3">
        <v>42695</v>
      </c>
      <c r="D2220" t="s">
        <v>139</v>
      </c>
      <c r="E2220" t="s">
        <v>51</v>
      </c>
      <c r="F2220" t="s">
        <v>30</v>
      </c>
      <c r="G2220" t="s">
        <v>18</v>
      </c>
      <c r="H2220" t="s">
        <v>34</v>
      </c>
      <c r="I2220" s="9">
        <v>1943</v>
      </c>
      <c r="J2220" s="9">
        <v>81.73</v>
      </c>
      <c r="K2220" s="9">
        <v>56.67</v>
      </c>
      <c r="L2220" s="9">
        <f>tbl_salesdata[[#This Row],[Units Sold]]*tbl_salesdata[[#This Row],[Unit Cost]]</f>
        <v>110109.81</v>
      </c>
      <c r="M2220" s="9">
        <f>tbl_salesdata[[#This Row],[Units Sold]]*tbl_salesdata[[#This Row],[Unit Price]]</f>
        <v>158801.39000000001</v>
      </c>
      <c r="N2220" s="9">
        <f>tbl_salesdata[[#This Row],[Total Sales]]-tbl_salesdata[[#This Row],[Total Cost]]</f>
        <v>48691.580000000016</v>
      </c>
      <c r="O2220">
        <f>tbl_salesdata[[#This Row],[Ship Date]]-tbl_salesdata[[#This Row],[Order Date]]</f>
        <v>3</v>
      </c>
      <c r="P2220">
        <f>WEEKDAY(tbl_salesdata[[#This Row],[Order Date]],2)</f>
        <v>5</v>
      </c>
      <c r="Q2220" t="str">
        <f>TEXT(tbl_salesdata[[#This Row],[Order Date]],"dddd")</f>
        <v>Friday</v>
      </c>
      <c r="R2220" t="str">
        <f>IF(tbl_salesdata[[#This Row],[Weekdaynum]]&gt;5,"Yes","No")</f>
        <v>No</v>
      </c>
    </row>
    <row r="2221" spans="1:18" hidden="1" x14ac:dyDescent="0.35">
      <c r="A2221">
        <v>730184257</v>
      </c>
      <c r="B2221" s="3">
        <v>44509</v>
      </c>
      <c r="C2221" s="3">
        <v>44512</v>
      </c>
      <c r="D2221" t="s">
        <v>83</v>
      </c>
      <c r="E2221" t="s">
        <v>38</v>
      </c>
      <c r="F2221" t="s">
        <v>47</v>
      </c>
      <c r="G2221" t="s">
        <v>18</v>
      </c>
      <c r="H2221" t="s">
        <v>34</v>
      </c>
      <c r="I2221" s="9">
        <v>6603</v>
      </c>
      <c r="J2221" s="9">
        <v>421.89</v>
      </c>
      <c r="K2221" s="9">
        <v>364.69</v>
      </c>
      <c r="L2221" s="9">
        <f>tbl_salesdata[[#This Row],[Units Sold]]*tbl_salesdata[[#This Row],[Unit Cost]]</f>
        <v>2408048.0699999998</v>
      </c>
      <c r="M2221" s="9">
        <f>tbl_salesdata[[#This Row],[Units Sold]]*tbl_salesdata[[#This Row],[Unit Price]]</f>
        <v>2785739.67</v>
      </c>
      <c r="N2221" s="9">
        <f>tbl_salesdata[[#This Row],[Total Sales]]-tbl_salesdata[[#This Row],[Total Cost]]</f>
        <v>377691.60000000009</v>
      </c>
      <c r="O2221">
        <f>tbl_salesdata[[#This Row],[Ship Date]]-tbl_salesdata[[#This Row],[Order Date]]</f>
        <v>3</v>
      </c>
      <c r="P2221">
        <f>WEEKDAY(tbl_salesdata[[#This Row],[Order Date]],2)</f>
        <v>2</v>
      </c>
      <c r="Q2221" t="str">
        <f>TEXT(tbl_salesdata[[#This Row],[Order Date]],"dddd")</f>
        <v>Tuesday</v>
      </c>
      <c r="R2221" t="str">
        <f>IF(tbl_salesdata[[#This Row],[Weekdaynum]]&gt;5,"Yes","No")</f>
        <v>No</v>
      </c>
    </row>
    <row r="2222" spans="1:18" x14ac:dyDescent="0.35">
      <c r="A2222">
        <v>387998759</v>
      </c>
      <c r="B2222" s="3">
        <v>42763</v>
      </c>
      <c r="C2222" s="3">
        <v>42774</v>
      </c>
      <c r="D2222" t="s">
        <v>186</v>
      </c>
      <c r="E2222" t="s">
        <v>38</v>
      </c>
      <c r="F2222" t="s">
        <v>17</v>
      </c>
      <c r="G2222" t="s">
        <v>14</v>
      </c>
      <c r="H2222" t="s">
        <v>34</v>
      </c>
      <c r="I2222" s="9">
        <v>6310</v>
      </c>
      <c r="J2222" s="9">
        <v>152.58000000000001</v>
      </c>
      <c r="K2222" s="9">
        <v>97.44</v>
      </c>
      <c r="L2222" s="9">
        <f>tbl_salesdata[[#This Row],[Units Sold]]*tbl_salesdata[[#This Row],[Unit Cost]]</f>
        <v>614846.4</v>
      </c>
      <c r="M2222" s="9">
        <f>tbl_salesdata[[#This Row],[Units Sold]]*tbl_salesdata[[#This Row],[Unit Price]]</f>
        <v>962779.8</v>
      </c>
      <c r="N2222" s="9">
        <f>tbl_salesdata[[#This Row],[Total Sales]]-tbl_salesdata[[#This Row],[Total Cost]]</f>
        <v>347933.4</v>
      </c>
      <c r="O2222">
        <f>tbl_salesdata[[#This Row],[Ship Date]]-tbl_salesdata[[#This Row],[Order Date]]</f>
        <v>11</v>
      </c>
      <c r="P2222">
        <f>WEEKDAY(tbl_salesdata[[#This Row],[Order Date]],2)</f>
        <v>6</v>
      </c>
      <c r="Q2222" t="str">
        <f>TEXT(tbl_salesdata[[#This Row],[Order Date]],"dddd")</f>
        <v>Saturday</v>
      </c>
      <c r="R2222" t="str">
        <f>IF(tbl_salesdata[[#This Row],[Weekdaynum]]&gt;5,"Yes","No")</f>
        <v>Yes</v>
      </c>
    </row>
    <row r="2223" spans="1:18" x14ac:dyDescent="0.35">
      <c r="A2223">
        <v>885739076</v>
      </c>
      <c r="B2223" s="3">
        <v>43561</v>
      </c>
      <c r="C2223" s="3">
        <v>43572</v>
      </c>
      <c r="D2223" t="s">
        <v>220</v>
      </c>
      <c r="E2223" t="s">
        <v>29</v>
      </c>
      <c r="F2223" t="s">
        <v>33</v>
      </c>
      <c r="G2223" t="s">
        <v>14</v>
      </c>
      <c r="H2223" t="s">
        <v>34</v>
      </c>
      <c r="I2223" s="9">
        <v>8730</v>
      </c>
      <c r="J2223" s="9">
        <v>109.28</v>
      </c>
      <c r="K2223" s="9">
        <v>35.840000000000003</v>
      </c>
      <c r="L2223" s="9">
        <f>tbl_salesdata[[#This Row],[Units Sold]]*tbl_salesdata[[#This Row],[Unit Cost]]</f>
        <v>312883.20000000001</v>
      </c>
      <c r="M2223" s="9">
        <f>tbl_salesdata[[#This Row],[Units Sold]]*tbl_salesdata[[#This Row],[Unit Price]]</f>
        <v>954014.4</v>
      </c>
      <c r="N2223" s="9">
        <f>tbl_salesdata[[#This Row],[Total Sales]]-tbl_salesdata[[#This Row],[Total Cost]]</f>
        <v>641131.19999999995</v>
      </c>
      <c r="O2223">
        <f>tbl_salesdata[[#This Row],[Ship Date]]-tbl_salesdata[[#This Row],[Order Date]]</f>
        <v>11</v>
      </c>
      <c r="P2223">
        <f>WEEKDAY(tbl_salesdata[[#This Row],[Order Date]],2)</f>
        <v>6</v>
      </c>
      <c r="Q2223" t="str">
        <f>TEXT(tbl_salesdata[[#This Row],[Order Date]],"dddd")</f>
        <v>Saturday</v>
      </c>
      <c r="R2223" t="str">
        <f>IF(tbl_salesdata[[#This Row],[Weekdaynum]]&gt;5,"Yes","No")</f>
        <v>Yes</v>
      </c>
    </row>
    <row r="2224" spans="1:18" hidden="1" x14ac:dyDescent="0.35">
      <c r="A2224">
        <v>719714200</v>
      </c>
      <c r="B2224" s="3">
        <v>42033</v>
      </c>
      <c r="C2224" s="3">
        <v>42053</v>
      </c>
      <c r="D2224" t="s">
        <v>137</v>
      </c>
      <c r="E2224" t="s">
        <v>38</v>
      </c>
      <c r="F2224" t="s">
        <v>17</v>
      </c>
      <c r="G2224" t="s">
        <v>18</v>
      </c>
      <c r="H2224" t="s">
        <v>34</v>
      </c>
      <c r="I2224" s="9">
        <v>8280</v>
      </c>
      <c r="J2224" s="9">
        <v>152.58000000000001</v>
      </c>
      <c r="K2224" s="9">
        <v>97.44</v>
      </c>
      <c r="L2224" s="9">
        <f>tbl_salesdata[[#This Row],[Units Sold]]*tbl_salesdata[[#This Row],[Unit Cost]]</f>
        <v>806803.2</v>
      </c>
      <c r="M2224" s="9">
        <f>tbl_salesdata[[#This Row],[Units Sold]]*tbl_salesdata[[#This Row],[Unit Price]]</f>
        <v>1263362.4000000001</v>
      </c>
      <c r="N2224" s="9">
        <f>tbl_salesdata[[#This Row],[Total Sales]]-tbl_salesdata[[#This Row],[Total Cost]]</f>
        <v>456559.20000000019</v>
      </c>
      <c r="O2224">
        <f>tbl_salesdata[[#This Row],[Ship Date]]-tbl_salesdata[[#This Row],[Order Date]]</f>
        <v>20</v>
      </c>
      <c r="P2224">
        <f>WEEKDAY(tbl_salesdata[[#This Row],[Order Date]],2)</f>
        <v>4</v>
      </c>
      <c r="Q2224" t="str">
        <f>TEXT(tbl_salesdata[[#This Row],[Order Date]],"dddd")</f>
        <v>Thursday</v>
      </c>
      <c r="R2224" t="str">
        <f>IF(tbl_salesdata[[#This Row],[Weekdaynum]]&gt;5,"Yes","No")</f>
        <v>No</v>
      </c>
    </row>
    <row r="2225" spans="1:18" x14ac:dyDescent="0.35">
      <c r="A2225">
        <v>315014779</v>
      </c>
      <c r="B2225" s="3">
        <v>44632</v>
      </c>
      <c r="C2225" s="3">
        <v>44639</v>
      </c>
      <c r="D2225" t="s">
        <v>137</v>
      </c>
      <c r="E2225" t="s">
        <v>38</v>
      </c>
      <c r="F2225" t="s">
        <v>33</v>
      </c>
      <c r="G2225" t="s">
        <v>14</v>
      </c>
      <c r="H2225" t="s">
        <v>34</v>
      </c>
      <c r="I2225" s="9">
        <v>8728</v>
      </c>
      <c r="J2225" s="9">
        <v>109.28</v>
      </c>
      <c r="K2225" s="9">
        <v>35.840000000000003</v>
      </c>
      <c r="L2225" s="9">
        <f>tbl_salesdata[[#This Row],[Units Sold]]*tbl_salesdata[[#This Row],[Unit Cost]]</f>
        <v>312811.52000000002</v>
      </c>
      <c r="M2225" s="9">
        <f>tbl_salesdata[[#This Row],[Units Sold]]*tbl_salesdata[[#This Row],[Unit Price]]</f>
        <v>953795.84</v>
      </c>
      <c r="N2225" s="9">
        <f>tbl_salesdata[[#This Row],[Total Sales]]-tbl_salesdata[[#This Row],[Total Cost]]</f>
        <v>640984.31999999995</v>
      </c>
      <c r="O2225">
        <f>tbl_salesdata[[#This Row],[Ship Date]]-tbl_salesdata[[#This Row],[Order Date]]</f>
        <v>7</v>
      </c>
      <c r="P2225">
        <f>WEEKDAY(tbl_salesdata[[#This Row],[Order Date]],2)</f>
        <v>6</v>
      </c>
      <c r="Q2225" t="str">
        <f>TEXT(tbl_salesdata[[#This Row],[Order Date]],"dddd")</f>
        <v>Saturday</v>
      </c>
      <c r="R2225" t="str">
        <f>IF(tbl_salesdata[[#This Row],[Weekdaynum]]&gt;5,"Yes","No")</f>
        <v>Yes</v>
      </c>
    </row>
    <row r="2226" spans="1:18" x14ac:dyDescent="0.35">
      <c r="A2226">
        <v>398333632</v>
      </c>
      <c r="B2226" s="3">
        <v>44611</v>
      </c>
      <c r="C2226" s="3">
        <v>44623</v>
      </c>
      <c r="D2226" t="s">
        <v>184</v>
      </c>
      <c r="E2226" t="s">
        <v>21</v>
      </c>
      <c r="F2226" t="s">
        <v>25</v>
      </c>
      <c r="G2226" t="s">
        <v>18</v>
      </c>
      <c r="H2226" t="s">
        <v>19</v>
      </c>
      <c r="I2226" s="9">
        <v>4629</v>
      </c>
      <c r="J2226" s="9">
        <v>205.7</v>
      </c>
      <c r="K2226" s="9">
        <v>117.11</v>
      </c>
      <c r="L2226" s="9">
        <f>tbl_salesdata[[#This Row],[Units Sold]]*tbl_salesdata[[#This Row],[Unit Cost]]</f>
        <v>542102.18999999994</v>
      </c>
      <c r="M2226" s="9">
        <f>tbl_salesdata[[#This Row],[Units Sold]]*tbl_salesdata[[#This Row],[Unit Price]]</f>
        <v>952185.29999999993</v>
      </c>
      <c r="N2226" s="9">
        <f>tbl_salesdata[[#This Row],[Total Sales]]-tbl_salesdata[[#This Row],[Total Cost]]</f>
        <v>410083.11</v>
      </c>
      <c r="O2226">
        <f>tbl_salesdata[[#This Row],[Ship Date]]-tbl_salesdata[[#This Row],[Order Date]]</f>
        <v>12</v>
      </c>
      <c r="P2226">
        <f>WEEKDAY(tbl_salesdata[[#This Row],[Order Date]],2)</f>
        <v>6</v>
      </c>
      <c r="Q2226" t="str">
        <f>TEXT(tbl_salesdata[[#This Row],[Order Date]],"dddd")</f>
        <v>Saturday</v>
      </c>
      <c r="R2226" t="str">
        <f>IF(tbl_salesdata[[#This Row],[Weekdaynum]]&gt;5,"Yes","No")</f>
        <v>Yes</v>
      </c>
    </row>
    <row r="2227" spans="1:18" hidden="1" x14ac:dyDescent="0.35">
      <c r="A2227">
        <v>509361636</v>
      </c>
      <c r="B2227" s="3">
        <v>43931</v>
      </c>
      <c r="C2227" s="3">
        <v>43944</v>
      </c>
      <c r="D2227" t="s">
        <v>128</v>
      </c>
      <c r="E2227" t="s">
        <v>38</v>
      </c>
      <c r="F2227" t="s">
        <v>76</v>
      </c>
      <c r="G2227" t="s">
        <v>14</v>
      </c>
      <c r="H2227" t="s">
        <v>15</v>
      </c>
      <c r="I2227" s="9">
        <v>282</v>
      </c>
      <c r="J2227" s="9">
        <v>668.27</v>
      </c>
      <c r="K2227" s="9">
        <v>502.54</v>
      </c>
      <c r="L2227" s="9">
        <f>tbl_salesdata[[#This Row],[Units Sold]]*tbl_salesdata[[#This Row],[Unit Cost]]</f>
        <v>141716.28</v>
      </c>
      <c r="M2227" s="9">
        <f>tbl_salesdata[[#This Row],[Units Sold]]*tbl_salesdata[[#This Row],[Unit Price]]</f>
        <v>188452.13999999998</v>
      </c>
      <c r="N2227" s="9">
        <f>tbl_salesdata[[#This Row],[Total Sales]]-tbl_salesdata[[#This Row],[Total Cost]]</f>
        <v>46735.859999999986</v>
      </c>
      <c r="O2227">
        <f>tbl_salesdata[[#This Row],[Ship Date]]-tbl_salesdata[[#This Row],[Order Date]]</f>
        <v>13</v>
      </c>
      <c r="P2227">
        <f>WEEKDAY(tbl_salesdata[[#This Row],[Order Date]],2)</f>
        <v>5</v>
      </c>
      <c r="Q2227" t="str">
        <f>TEXT(tbl_salesdata[[#This Row],[Order Date]],"dddd")</f>
        <v>Friday</v>
      </c>
      <c r="R2227" t="str">
        <f>IF(tbl_salesdata[[#This Row],[Weekdaynum]]&gt;5,"Yes","No")</f>
        <v>No</v>
      </c>
    </row>
    <row r="2228" spans="1:18" hidden="1" x14ac:dyDescent="0.35">
      <c r="A2228">
        <v>203907811</v>
      </c>
      <c r="B2228" s="3">
        <v>42628</v>
      </c>
      <c r="C2228" s="3">
        <v>42637</v>
      </c>
      <c r="D2228" t="s">
        <v>153</v>
      </c>
      <c r="E2228" t="s">
        <v>38</v>
      </c>
      <c r="F2228" t="s">
        <v>13</v>
      </c>
      <c r="G2228" t="s">
        <v>18</v>
      </c>
      <c r="H2228" t="s">
        <v>26</v>
      </c>
      <c r="I2228" s="9">
        <v>9707</v>
      </c>
      <c r="J2228" s="9">
        <v>255.28</v>
      </c>
      <c r="K2228" s="9">
        <v>159.41999999999999</v>
      </c>
      <c r="L2228" s="9">
        <f>tbl_salesdata[[#This Row],[Units Sold]]*tbl_salesdata[[#This Row],[Unit Cost]]</f>
        <v>1547489.94</v>
      </c>
      <c r="M2228" s="9">
        <f>tbl_salesdata[[#This Row],[Units Sold]]*tbl_salesdata[[#This Row],[Unit Price]]</f>
        <v>2478002.96</v>
      </c>
      <c r="N2228" s="9">
        <f>tbl_salesdata[[#This Row],[Total Sales]]-tbl_salesdata[[#This Row],[Total Cost]]</f>
        <v>930513.02</v>
      </c>
      <c r="O2228">
        <f>tbl_salesdata[[#This Row],[Ship Date]]-tbl_salesdata[[#This Row],[Order Date]]</f>
        <v>9</v>
      </c>
      <c r="P2228">
        <f>WEEKDAY(tbl_salesdata[[#This Row],[Order Date]],2)</f>
        <v>4</v>
      </c>
      <c r="Q2228" t="str">
        <f>TEXT(tbl_salesdata[[#This Row],[Order Date]],"dddd")</f>
        <v>Thursday</v>
      </c>
      <c r="R2228" t="str">
        <f>IF(tbl_salesdata[[#This Row],[Weekdaynum]]&gt;5,"Yes","No")</f>
        <v>No</v>
      </c>
    </row>
    <row r="2229" spans="1:18" hidden="1" x14ac:dyDescent="0.35">
      <c r="A2229">
        <v>832690131</v>
      </c>
      <c r="B2229" s="3">
        <v>42613</v>
      </c>
      <c r="C2229" s="3">
        <v>42634</v>
      </c>
      <c r="D2229" t="s">
        <v>41</v>
      </c>
      <c r="E2229" t="s">
        <v>29</v>
      </c>
      <c r="F2229" t="s">
        <v>30</v>
      </c>
      <c r="G2229" t="s">
        <v>18</v>
      </c>
      <c r="H2229" t="s">
        <v>15</v>
      </c>
      <c r="I2229" s="9">
        <v>369</v>
      </c>
      <c r="J2229" s="9">
        <v>81.73</v>
      </c>
      <c r="K2229" s="9">
        <v>56.67</v>
      </c>
      <c r="L2229" s="9">
        <f>tbl_salesdata[[#This Row],[Units Sold]]*tbl_salesdata[[#This Row],[Unit Cost]]</f>
        <v>20911.23</v>
      </c>
      <c r="M2229" s="9">
        <f>tbl_salesdata[[#This Row],[Units Sold]]*tbl_salesdata[[#This Row],[Unit Price]]</f>
        <v>30158.370000000003</v>
      </c>
      <c r="N2229" s="9">
        <f>tbl_salesdata[[#This Row],[Total Sales]]-tbl_salesdata[[#This Row],[Total Cost]]</f>
        <v>9247.1400000000031</v>
      </c>
      <c r="O2229">
        <f>tbl_salesdata[[#This Row],[Ship Date]]-tbl_salesdata[[#This Row],[Order Date]]</f>
        <v>21</v>
      </c>
      <c r="P2229">
        <f>WEEKDAY(tbl_salesdata[[#This Row],[Order Date]],2)</f>
        <v>3</v>
      </c>
      <c r="Q2229" t="str">
        <f>TEXT(tbl_salesdata[[#This Row],[Order Date]],"dddd")</f>
        <v>Wednesday</v>
      </c>
      <c r="R2229" t="str">
        <f>IF(tbl_salesdata[[#This Row],[Weekdaynum]]&gt;5,"Yes","No")</f>
        <v>No</v>
      </c>
    </row>
    <row r="2230" spans="1:18" hidden="1" x14ac:dyDescent="0.35">
      <c r="A2230">
        <v>297319924</v>
      </c>
      <c r="B2230" s="3">
        <v>44461</v>
      </c>
      <c r="C2230" s="3">
        <v>44480</v>
      </c>
      <c r="D2230" t="s">
        <v>119</v>
      </c>
      <c r="E2230" t="s">
        <v>24</v>
      </c>
      <c r="F2230" t="s">
        <v>13</v>
      </c>
      <c r="G2230" t="s">
        <v>18</v>
      </c>
      <c r="H2230" t="s">
        <v>19</v>
      </c>
      <c r="I2230" s="9">
        <v>2428</v>
      </c>
      <c r="J2230" s="9">
        <v>255.28</v>
      </c>
      <c r="K2230" s="9">
        <v>159.41999999999999</v>
      </c>
      <c r="L2230" s="9">
        <f>tbl_salesdata[[#This Row],[Units Sold]]*tbl_salesdata[[#This Row],[Unit Cost]]</f>
        <v>387071.75999999995</v>
      </c>
      <c r="M2230" s="9">
        <f>tbl_salesdata[[#This Row],[Units Sold]]*tbl_salesdata[[#This Row],[Unit Price]]</f>
        <v>619819.84</v>
      </c>
      <c r="N2230" s="9">
        <f>tbl_salesdata[[#This Row],[Total Sales]]-tbl_salesdata[[#This Row],[Total Cost]]</f>
        <v>232748.08000000002</v>
      </c>
      <c r="O2230">
        <f>tbl_salesdata[[#This Row],[Ship Date]]-tbl_salesdata[[#This Row],[Order Date]]</f>
        <v>19</v>
      </c>
      <c r="P2230">
        <f>WEEKDAY(tbl_salesdata[[#This Row],[Order Date]],2)</f>
        <v>3</v>
      </c>
      <c r="Q2230" t="str">
        <f>TEXT(tbl_salesdata[[#This Row],[Order Date]],"dddd")</f>
        <v>Wednesday</v>
      </c>
      <c r="R2230" t="str">
        <f>IF(tbl_salesdata[[#This Row],[Weekdaynum]]&gt;5,"Yes","No")</f>
        <v>No</v>
      </c>
    </row>
    <row r="2231" spans="1:18" hidden="1" x14ac:dyDescent="0.35">
      <c r="A2231">
        <v>169721019</v>
      </c>
      <c r="B2231" s="3">
        <v>43787</v>
      </c>
      <c r="C2231" s="3">
        <v>43800</v>
      </c>
      <c r="D2231" t="s">
        <v>133</v>
      </c>
      <c r="E2231" t="s">
        <v>38</v>
      </c>
      <c r="F2231" t="s">
        <v>25</v>
      </c>
      <c r="G2231" t="s">
        <v>18</v>
      </c>
      <c r="H2231" t="s">
        <v>34</v>
      </c>
      <c r="I2231" s="9">
        <v>3076</v>
      </c>
      <c r="J2231" s="9">
        <v>205.7</v>
      </c>
      <c r="K2231" s="9">
        <v>117.11</v>
      </c>
      <c r="L2231" s="9">
        <f>tbl_salesdata[[#This Row],[Units Sold]]*tbl_salesdata[[#This Row],[Unit Cost]]</f>
        <v>360230.36</v>
      </c>
      <c r="M2231" s="9">
        <f>tbl_salesdata[[#This Row],[Units Sold]]*tbl_salesdata[[#This Row],[Unit Price]]</f>
        <v>632733.19999999995</v>
      </c>
      <c r="N2231" s="9">
        <f>tbl_salesdata[[#This Row],[Total Sales]]-tbl_salesdata[[#This Row],[Total Cost]]</f>
        <v>272502.83999999997</v>
      </c>
      <c r="O2231">
        <f>tbl_salesdata[[#This Row],[Ship Date]]-tbl_salesdata[[#This Row],[Order Date]]</f>
        <v>13</v>
      </c>
      <c r="P2231">
        <f>WEEKDAY(tbl_salesdata[[#This Row],[Order Date]],2)</f>
        <v>1</v>
      </c>
      <c r="Q2231" t="str">
        <f>TEXT(tbl_salesdata[[#This Row],[Order Date]],"dddd")</f>
        <v>Monday</v>
      </c>
      <c r="R2231" t="str">
        <f>IF(tbl_salesdata[[#This Row],[Weekdaynum]]&gt;5,"Yes","No")</f>
        <v>No</v>
      </c>
    </row>
    <row r="2232" spans="1:18" hidden="1" x14ac:dyDescent="0.35">
      <c r="A2232">
        <v>742129743</v>
      </c>
      <c r="B2232" s="3">
        <v>43642</v>
      </c>
      <c r="C2232" s="3">
        <v>43644</v>
      </c>
      <c r="D2232" t="s">
        <v>194</v>
      </c>
      <c r="E2232" t="s">
        <v>32</v>
      </c>
      <c r="F2232" t="s">
        <v>40</v>
      </c>
      <c r="G2232" t="s">
        <v>18</v>
      </c>
      <c r="H2232" t="s">
        <v>26</v>
      </c>
      <c r="I2232" s="9">
        <v>1537</v>
      </c>
      <c r="J2232" s="9">
        <v>651.21</v>
      </c>
      <c r="K2232" s="9">
        <v>524.96</v>
      </c>
      <c r="L2232" s="9">
        <f>tbl_salesdata[[#This Row],[Units Sold]]*tbl_salesdata[[#This Row],[Unit Cost]]</f>
        <v>806863.52</v>
      </c>
      <c r="M2232" s="9">
        <f>tbl_salesdata[[#This Row],[Units Sold]]*tbl_salesdata[[#This Row],[Unit Price]]</f>
        <v>1000909.77</v>
      </c>
      <c r="N2232" s="9">
        <f>tbl_salesdata[[#This Row],[Total Sales]]-tbl_salesdata[[#This Row],[Total Cost]]</f>
        <v>194046.25</v>
      </c>
      <c r="O2232">
        <f>tbl_salesdata[[#This Row],[Ship Date]]-tbl_salesdata[[#This Row],[Order Date]]</f>
        <v>2</v>
      </c>
      <c r="P2232">
        <f>WEEKDAY(tbl_salesdata[[#This Row],[Order Date]],2)</f>
        <v>3</v>
      </c>
      <c r="Q2232" t="str">
        <f>TEXT(tbl_salesdata[[#This Row],[Order Date]],"dddd")</f>
        <v>Wednesday</v>
      </c>
      <c r="R2232" t="str">
        <f>IF(tbl_salesdata[[#This Row],[Weekdaynum]]&gt;5,"Yes","No")</f>
        <v>No</v>
      </c>
    </row>
    <row r="2233" spans="1:18" hidden="1" x14ac:dyDescent="0.35">
      <c r="A2233">
        <v>577094924</v>
      </c>
      <c r="B2233" s="3">
        <v>43576</v>
      </c>
      <c r="C2233" s="3">
        <v>43584</v>
      </c>
      <c r="D2233" t="s">
        <v>196</v>
      </c>
      <c r="E2233" t="s">
        <v>32</v>
      </c>
      <c r="F2233" t="s">
        <v>33</v>
      </c>
      <c r="G2233" t="s">
        <v>18</v>
      </c>
      <c r="H2233" t="s">
        <v>19</v>
      </c>
      <c r="I2233" s="9">
        <v>4067</v>
      </c>
      <c r="J2233" s="9">
        <v>109.28</v>
      </c>
      <c r="K2233" s="9">
        <v>35.840000000000003</v>
      </c>
      <c r="L2233" s="9">
        <f>tbl_salesdata[[#This Row],[Units Sold]]*tbl_salesdata[[#This Row],[Unit Cost]]</f>
        <v>145761.28000000003</v>
      </c>
      <c r="M2233" s="9">
        <f>tbl_salesdata[[#This Row],[Units Sold]]*tbl_salesdata[[#This Row],[Unit Price]]</f>
        <v>444441.76</v>
      </c>
      <c r="N2233" s="9">
        <f>tbl_salesdata[[#This Row],[Total Sales]]-tbl_salesdata[[#This Row],[Total Cost]]</f>
        <v>298680.48</v>
      </c>
      <c r="O2233">
        <f>tbl_salesdata[[#This Row],[Ship Date]]-tbl_salesdata[[#This Row],[Order Date]]</f>
        <v>8</v>
      </c>
      <c r="P2233">
        <f>WEEKDAY(tbl_salesdata[[#This Row],[Order Date]],2)</f>
        <v>7</v>
      </c>
      <c r="Q2233" t="str">
        <f>TEXT(tbl_salesdata[[#This Row],[Order Date]],"dddd")</f>
        <v>Sunday</v>
      </c>
      <c r="R2233" t="str">
        <f>IF(tbl_salesdata[[#This Row],[Weekdaynum]]&gt;5,"Yes","No")</f>
        <v>Yes</v>
      </c>
    </row>
    <row r="2234" spans="1:18" x14ac:dyDescent="0.35">
      <c r="A2234">
        <v>492100226</v>
      </c>
      <c r="B2234" s="3">
        <v>43428</v>
      </c>
      <c r="C2234" s="3">
        <v>43438</v>
      </c>
      <c r="D2234" t="s">
        <v>182</v>
      </c>
      <c r="E2234" t="s">
        <v>12</v>
      </c>
      <c r="F2234" t="s">
        <v>47</v>
      </c>
      <c r="G2234" t="s">
        <v>14</v>
      </c>
      <c r="H2234" t="s">
        <v>19</v>
      </c>
      <c r="I2234" s="9">
        <v>2247</v>
      </c>
      <c r="J2234" s="9">
        <v>421.89</v>
      </c>
      <c r="K2234" s="9">
        <v>364.69</v>
      </c>
      <c r="L2234" s="9">
        <f>tbl_salesdata[[#This Row],[Units Sold]]*tbl_salesdata[[#This Row],[Unit Cost]]</f>
        <v>819458.43</v>
      </c>
      <c r="M2234" s="9">
        <f>tbl_salesdata[[#This Row],[Units Sold]]*tbl_salesdata[[#This Row],[Unit Price]]</f>
        <v>947986.83</v>
      </c>
      <c r="N2234" s="9">
        <f>tbl_salesdata[[#This Row],[Total Sales]]-tbl_salesdata[[#This Row],[Total Cost]]</f>
        <v>128528.39999999991</v>
      </c>
      <c r="O2234">
        <f>tbl_salesdata[[#This Row],[Ship Date]]-tbl_salesdata[[#This Row],[Order Date]]</f>
        <v>10</v>
      </c>
      <c r="P2234">
        <f>WEEKDAY(tbl_salesdata[[#This Row],[Order Date]],2)</f>
        <v>6</v>
      </c>
      <c r="Q2234" t="str">
        <f>TEXT(tbl_salesdata[[#This Row],[Order Date]],"dddd")</f>
        <v>Saturday</v>
      </c>
      <c r="R2234" t="str">
        <f>IF(tbl_salesdata[[#This Row],[Weekdaynum]]&gt;5,"Yes","No")</f>
        <v>Yes</v>
      </c>
    </row>
    <row r="2235" spans="1:18" hidden="1" x14ac:dyDescent="0.35">
      <c r="A2235">
        <v>736452472</v>
      </c>
      <c r="B2235" s="3">
        <v>44217</v>
      </c>
      <c r="C2235" s="3">
        <v>44227</v>
      </c>
      <c r="D2235" t="s">
        <v>136</v>
      </c>
      <c r="E2235" t="s">
        <v>38</v>
      </c>
      <c r="F2235" t="s">
        <v>33</v>
      </c>
      <c r="G2235" t="s">
        <v>14</v>
      </c>
      <c r="H2235" t="s">
        <v>15</v>
      </c>
      <c r="I2235" s="9">
        <v>1507</v>
      </c>
      <c r="J2235" s="9">
        <v>109.28</v>
      </c>
      <c r="K2235" s="9">
        <v>35.840000000000003</v>
      </c>
      <c r="L2235" s="9">
        <f>tbl_salesdata[[#This Row],[Units Sold]]*tbl_salesdata[[#This Row],[Unit Cost]]</f>
        <v>54010.880000000005</v>
      </c>
      <c r="M2235" s="9">
        <f>tbl_salesdata[[#This Row],[Units Sold]]*tbl_salesdata[[#This Row],[Unit Price]]</f>
        <v>164684.96</v>
      </c>
      <c r="N2235" s="9">
        <f>tbl_salesdata[[#This Row],[Total Sales]]-tbl_salesdata[[#This Row],[Total Cost]]</f>
        <v>110674.07999999999</v>
      </c>
      <c r="O2235">
        <f>tbl_salesdata[[#This Row],[Ship Date]]-tbl_salesdata[[#This Row],[Order Date]]</f>
        <v>10</v>
      </c>
      <c r="P2235">
        <f>WEEKDAY(tbl_salesdata[[#This Row],[Order Date]],2)</f>
        <v>4</v>
      </c>
      <c r="Q2235" t="str">
        <f>TEXT(tbl_salesdata[[#This Row],[Order Date]],"dddd")</f>
        <v>Thursday</v>
      </c>
      <c r="R2235" t="str">
        <f>IF(tbl_salesdata[[#This Row],[Weekdaynum]]&gt;5,"Yes","No")</f>
        <v>No</v>
      </c>
    </row>
    <row r="2236" spans="1:18" hidden="1" x14ac:dyDescent="0.35">
      <c r="A2236">
        <v>787504994</v>
      </c>
      <c r="B2236" s="3">
        <v>43933</v>
      </c>
      <c r="C2236" s="3">
        <v>43948</v>
      </c>
      <c r="D2236" t="s">
        <v>44</v>
      </c>
      <c r="E2236" t="s">
        <v>12</v>
      </c>
      <c r="F2236" t="s">
        <v>56</v>
      </c>
      <c r="G2236" t="s">
        <v>18</v>
      </c>
      <c r="H2236" t="s">
        <v>15</v>
      </c>
      <c r="I2236" s="9">
        <v>9083</v>
      </c>
      <c r="J2236" s="9">
        <v>9.33</v>
      </c>
      <c r="K2236" s="9">
        <v>6.92</v>
      </c>
      <c r="L2236" s="9">
        <f>tbl_salesdata[[#This Row],[Units Sold]]*tbl_salesdata[[#This Row],[Unit Cost]]</f>
        <v>62854.36</v>
      </c>
      <c r="M2236" s="9">
        <f>tbl_salesdata[[#This Row],[Units Sold]]*tbl_salesdata[[#This Row],[Unit Price]]</f>
        <v>84744.39</v>
      </c>
      <c r="N2236" s="9">
        <f>tbl_salesdata[[#This Row],[Total Sales]]-tbl_salesdata[[#This Row],[Total Cost]]</f>
        <v>21890.03</v>
      </c>
      <c r="O2236">
        <f>tbl_salesdata[[#This Row],[Ship Date]]-tbl_salesdata[[#This Row],[Order Date]]</f>
        <v>15</v>
      </c>
      <c r="P2236">
        <f>WEEKDAY(tbl_salesdata[[#This Row],[Order Date]],2)</f>
        <v>7</v>
      </c>
      <c r="Q2236" t="str">
        <f>TEXT(tbl_salesdata[[#This Row],[Order Date]],"dddd")</f>
        <v>Sunday</v>
      </c>
      <c r="R2236" t="str">
        <f>IF(tbl_salesdata[[#This Row],[Weekdaynum]]&gt;5,"Yes","No")</f>
        <v>Yes</v>
      </c>
    </row>
    <row r="2237" spans="1:18" hidden="1" x14ac:dyDescent="0.35">
      <c r="A2237">
        <v>454434287</v>
      </c>
      <c r="B2237" s="3">
        <v>44096</v>
      </c>
      <c r="C2237" s="3">
        <v>44113</v>
      </c>
      <c r="D2237" t="s">
        <v>39</v>
      </c>
      <c r="E2237" t="s">
        <v>29</v>
      </c>
      <c r="F2237" t="s">
        <v>56</v>
      </c>
      <c r="G2237" t="s">
        <v>14</v>
      </c>
      <c r="H2237" t="s">
        <v>19</v>
      </c>
      <c r="I2237" s="9">
        <v>6059</v>
      </c>
      <c r="J2237" s="9">
        <v>9.33</v>
      </c>
      <c r="K2237" s="9">
        <v>6.92</v>
      </c>
      <c r="L2237" s="9">
        <f>tbl_salesdata[[#This Row],[Units Sold]]*tbl_salesdata[[#This Row],[Unit Cost]]</f>
        <v>41928.28</v>
      </c>
      <c r="M2237" s="9">
        <f>tbl_salesdata[[#This Row],[Units Sold]]*tbl_salesdata[[#This Row],[Unit Price]]</f>
        <v>56530.47</v>
      </c>
      <c r="N2237" s="9">
        <f>tbl_salesdata[[#This Row],[Total Sales]]-tbl_salesdata[[#This Row],[Total Cost]]</f>
        <v>14602.190000000002</v>
      </c>
      <c r="O2237">
        <f>tbl_salesdata[[#This Row],[Ship Date]]-tbl_salesdata[[#This Row],[Order Date]]</f>
        <v>17</v>
      </c>
      <c r="P2237">
        <f>WEEKDAY(tbl_salesdata[[#This Row],[Order Date]],2)</f>
        <v>2</v>
      </c>
      <c r="Q2237" t="str">
        <f>TEXT(tbl_salesdata[[#This Row],[Order Date]],"dddd")</f>
        <v>Tuesday</v>
      </c>
      <c r="R2237" t="str">
        <f>IF(tbl_salesdata[[#This Row],[Weekdaynum]]&gt;5,"Yes","No")</f>
        <v>No</v>
      </c>
    </row>
    <row r="2238" spans="1:18" hidden="1" x14ac:dyDescent="0.35">
      <c r="A2238">
        <v>901351678</v>
      </c>
      <c r="B2238" s="3">
        <v>44166</v>
      </c>
      <c r="C2238" s="3">
        <v>44184</v>
      </c>
      <c r="D2238" t="s">
        <v>210</v>
      </c>
      <c r="E2238" t="s">
        <v>38</v>
      </c>
      <c r="F2238" t="s">
        <v>76</v>
      </c>
      <c r="G2238" t="s">
        <v>14</v>
      </c>
      <c r="H2238" t="s">
        <v>19</v>
      </c>
      <c r="I2238" s="9">
        <v>8846</v>
      </c>
      <c r="J2238" s="9">
        <v>668.27</v>
      </c>
      <c r="K2238" s="9">
        <v>502.54</v>
      </c>
      <c r="L2238" s="9">
        <f>tbl_salesdata[[#This Row],[Units Sold]]*tbl_salesdata[[#This Row],[Unit Cost]]</f>
        <v>4445468.84</v>
      </c>
      <c r="M2238" s="9">
        <f>tbl_salesdata[[#This Row],[Units Sold]]*tbl_salesdata[[#This Row],[Unit Price]]</f>
        <v>5911516.4199999999</v>
      </c>
      <c r="N2238" s="9">
        <f>tbl_salesdata[[#This Row],[Total Sales]]-tbl_salesdata[[#This Row],[Total Cost]]</f>
        <v>1466047.58</v>
      </c>
      <c r="O2238">
        <f>tbl_salesdata[[#This Row],[Ship Date]]-tbl_salesdata[[#This Row],[Order Date]]</f>
        <v>18</v>
      </c>
      <c r="P2238">
        <f>WEEKDAY(tbl_salesdata[[#This Row],[Order Date]],2)</f>
        <v>2</v>
      </c>
      <c r="Q2238" t="str">
        <f>TEXT(tbl_salesdata[[#This Row],[Order Date]],"dddd")</f>
        <v>Tuesday</v>
      </c>
      <c r="R2238" t="str">
        <f>IF(tbl_salesdata[[#This Row],[Weekdaynum]]&gt;5,"Yes","No")</f>
        <v>No</v>
      </c>
    </row>
    <row r="2239" spans="1:18" hidden="1" x14ac:dyDescent="0.35">
      <c r="A2239">
        <v>662680995</v>
      </c>
      <c r="B2239" s="3">
        <v>44801</v>
      </c>
      <c r="C2239" s="3">
        <v>44814</v>
      </c>
      <c r="D2239" t="s">
        <v>72</v>
      </c>
      <c r="E2239" t="s">
        <v>24</v>
      </c>
      <c r="F2239" t="s">
        <v>22</v>
      </c>
      <c r="G2239" t="s">
        <v>14</v>
      </c>
      <c r="H2239" t="s">
        <v>26</v>
      </c>
      <c r="I2239" s="9">
        <v>888</v>
      </c>
      <c r="J2239" s="9">
        <v>47.45</v>
      </c>
      <c r="K2239" s="9">
        <v>31.79</v>
      </c>
      <c r="L2239" s="9">
        <f>tbl_salesdata[[#This Row],[Units Sold]]*tbl_salesdata[[#This Row],[Unit Cost]]</f>
        <v>28229.52</v>
      </c>
      <c r="M2239" s="9">
        <f>tbl_salesdata[[#This Row],[Units Sold]]*tbl_salesdata[[#This Row],[Unit Price]]</f>
        <v>42135.600000000006</v>
      </c>
      <c r="N2239" s="9">
        <f>tbl_salesdata[[#This Row],[Total Sales]]-tbl_salesdata[[#This Row],[Total Cost]]</f>
        <v>13906.080000000005</v>
      </c>
      <c r="O2239">
        <f>tbl_salesdata[[#This Row],[Ship Date]]-tbl_salesdata[[#This Row],[Order Date]]</f>
        <v>13</v>
      </c>
      <c r="P2239">
        <f>WEEKDAY(tbl_salesdata[[#This Row],[Order Date]],2)</f>
        <v>7</v>
      </c>
      <c r="Q2239" t="str">
        <f>TEXT(tbl_salesdata[[#This Row],[Order Date]],"dddd")</f>
        <v>Sunday</v>
      </c>
      <c r="R2239" t="str">
        <f>IF(tbl_salesdata[[#This Row],[Weekdaynum]]&gt;5,"Yes","No")</f>
        <v>Yes</v>
      </c>
    </row>
    <row r="2240" spans="1:18" hidden="1" x14ac:dyDescent="0.35">
      <c r="A2240">
        <v>593158566</v>
      </c>
      <c r="B2240" s="3">
        <v>43968</v>
      </c>
      <c r="C2240" s="3">
        <v>43982</v>
      </c>
      <c r="D2240" t="s">
        <v>121</v>
      </c>
      <c r="E2240" t="s">
        <v>21</v>
      </c>
      <c r="F2240" t="s">
        <v>33</v>
      </c>
      <c r="G2240" t="s">
        <v>14</v>
      </c>
      <c r="H2240" t="s">
        <v>19</v>
      </c>
      <c r="I2240" s="9">
        <v>7656</v>
      </c>
      <c r="J2240" s="9">
        <v>109.28</v>
      </c>
      <c r="K2240" s="9">
        <v>35.840000000000003</v>
      </c>
      <c r="L2240" s="9">
        <f>tbl_salesdata[[#This Row],[Units Sold]]*tbl_salesdata[[#This Row],[Unit Cost]]</f>
        <v>274391.04000000004</v>
      </c>
      <c r="M2240" s="9">
        <f>tbl_salesdata[[#This Row],[Units Sold]]*tbl_salesdata[[#This Row],[Unit Price]]</f>
        <v>836647.68</v>
      </c>
      <c r="N2240" s="9">
        <f>tbl_salesdata[[#This Row],[Total Sales]]-tbl_salesdata[[#This Row],[Total Cost]]</f>
        <v>562256.64000000001</v>
      </c>
      <c r="O2240">
        <f>tbl_salesdata[[#This Row],[Ship Date]]-tbl_salesdata[[#This Row],[Order Date]]</f>
        <v>14</v>
      </c>
      <c r="P2240">
        <f>WEEKDAY(tbl_salesdata[[#This Row],[Order Date]],2)</f>
        <v>7</v>
      </c>
      <c r="Q2240" t="str">
        <f>TEXT(tbl_salesdata[[#This Row],[Order Date]],"dddd")</f>
        <v>Sunday</v>
      </c>
      <c r="R2240" t="str">
        <f>IF(tbl_salesdata[[#This Row],[Weekdaynum]]&gt;5,"Yes","No")</f>
        <v>Yes</v>
      </c>
    </row>
    <row r="2241" spans="1:18" hidden="1" x14ac:dyDescent="0.35">
      <c r="A2241">
        <v>717833220</v>
      </c>
      <c r="B2241" s="3">
        <v>43181</v>
      </c>
      <c r="C2241" s="3">
        <v>43195</v>
      </c>
      <c r="D2241" t="s">
        <v>103</v>
      </c>
      <c r="E2241" t="s">
        <v>21</v>
      </c>
      <c r="F2241" t="s">
        <v>68</v>
      </c>
      <c r="G2241" t="s">
        <v>18</v>
      </c>
      <c r="H2241" t="s">
        <v>19</v>
      </c>
      <c r="I2241" s="9">
        <v>1657</v>
      </c>
      <c r="J2241" s="9">
        <v>154.06</v>
      </c>
      <c r="K2241" s="9">
        <v>90.93</v>
      </c>
      <c r="L2241" s="9">
        <f>tbl_salesdata[[#This Row],[Units Sold]]*tbl_salesdata[[#This Row],[Unit Cost]]</f>
        <v>150671.01</v>
      </c>
      <c r="M2241" s="9">
        <f>tbl_salesdata[[#This Row],[Units Sold]]*tbl_salesdata[[#This Row],[Unit Price]]</f>
        <v>255277.42</v>
      </c>
      <c r="N2241" s="9">
        <f>tbl_salesdata[[#This Row],[Total Sales]]-tbl_salesdata[[#This Row],[Total Cost]]</f>
        <v>104606.41</v>
      </c>
      <c r="O2241">
        <f>tbl_salesdata[[#This Row],[Ship Date]]-tbl_salesdata[[#This Row],[Order Date]]</f>
        <v>14</v>
      </c>
      <c r="P2241">
        <f>WEEKDAY(tbl_salesdata[[#This Row],[Order Date]],2)</f>
        <v>4</v>
      </c>
      <c r="Q2241" t="str">
        <f>TEXT(tbl_salesdata[[#This Row],[Order Date]],"dddd")</f>
        <v>Thursday</v>
      </c>
      <c r="R2241" t="str">
        <f>IF(tbl_salesdata[[#This Row],[Weekdaynum]]&gt;5,"Yes","No")</f>
        <v>No</v>
      </c>
    </row>
    <row r="2242" spans="1:18" hidden="1" x14ac:dyDescent="0.35">
      <c r="A2242">
        <v>682066285</v>
      </c>
      <c r="B2242" s="3">
        <v>43611</v>
      </c>
      <c r="C2242" s="3">
        <v>43630</v>
      </c>
      <c r="D2242" t="s">
        <v>79</v>
      </c>
      <c r="E2242" t="s">
        <v>21</v>
      </c>
      <c r="F2242" t="s">
        <v>68</v>
      </c>
      <c r="G2242" t="s">
        <v>14</v>
      </c>
      <c r="H2242" t="s">
        <v>34</v>
      </c>
      <c r="I2242" s="9">
        <v>7426</v>
      </c>
      <c r="J2242" s="9">
        <v>154.06</v>
      </c>
      <c r="K2242" s="9">
        <v>90.93</v>
      </c>
      <c r="L2242" s="9">
        <f>tbl_salesdata[[#This Row],[Units Sold]]*tbl_salesdata[[#This Row],[Unit Cost]]</f>
        <v>675246.18</v>
      </c>
      <c r="M2242" s="9">
        <f>tbl_salesdata[[#This Row],[Units Sold]]*tbl_salesdata[[#This Row],[Unit Price]]</f>
        <v>1144049.56</v>
      </c>
      <c r="N2242" s="9">
        <f>tbl_salesdata[[#This Row],[Total Sales]]-tbl_salesdata[[#This Row],[Total Cost]]</f>
        <v>468803.38</v>
      </c>
      <c r="O2242">
        <f>tbl_salesdata[[#This Row],[Ship Date]]-tbl_salesdata[[#This Row],[Order Date]]</f>
        <v>19</v>
      </c>
      <c r="P2242">
        <f>WEEKDAY(tbl_salesdata[[#This Row],[Order Date]],2)</f>
        <v>7</v>
      </c>
      <c r="Q2242" t="str">
        <f>TEXT(tbl_salesdata[[#This Row],[Order Date]],"dddd")</f>
        <v>Sunday</v>
      </c>
      <c r="R2242" t="str">
        <f>IF(tbl_salesdata[[#This Row],[Weekdaynum]]&gt;5,"Yes","No")</f>
        <v>Yes</v>
      </c>
    </row>
    <row r="2243" spans="1:18" hidden="1" x14ac:dyDescent="0.35">
      <c r="A2243">
        <v>201531589</v>
      </c>
      <c r="B2243" s="3">
        <v>44552</v>
      </c>
      <c r="C2243" s="3">
        <v>44559</v>
      </c>
      <c r="D2243" t="s">
        <v>213</v>
      </c>
      <c r="E2243" t="s">
        <v>38</v>
      </c>
      <c r="F2243" t="s">
        <v>33</v>
      </c>
      <c r="G2243" t="s">
        <v>14</v>
      </c>
      <c r="H2243" t="s">
        <v>15</v>
      </c>
      <c r="I2243" s="9">
        <v>6530</v>
      </c>
      <c r="J2243" s="9">
        <v>109.28</v>
      </c>
      <c r="K2243" s="9">
        <v>35.840000000000003</v>
      </c>
      <c r="L2243" s="9">
        <f>tbl_salesdata[[#This Row],[Units Sold]]*tbl_salesdata[[#This Row],[Unit Cost]]</f>
        <v>234035.20000000001</v>
      </c>
      <c r="M2243" s="9">
        <f>tbl_salesdata[[#This Row],[Units Sold]]*tbl_salesdata[[#This Row],[Unit Price]]</f>
        <v>713598.4</v>
      </c>
      <c r="N2243" s="9">
        <f>tbl_salesdata[[#This Row],[Total Sales]]-tbl_salesdata[[#This Row],[Total Cost]]</f>
        <v>479563.2</v>
      </c>
      <c r="O2243">
        <f>tbl_salesdata[[#This Row],[Ship Date]]-tbl_salesdata[[#This Row],[Order Date]]</f>
        <v>7</v>
      </c>
      <c r="P2243">
        <f>WEEKDAY(tbl_salesdata[[#This Row],[Order Date]],2)</f>
        <v>3</v>
      </c>
      <c r="Q2243" t="str">
        <f>TEXT(tbl_salesdata[[#This Row],[Order Date]],"dddd")</f>
        <v>Wednesday</v>
      </c>
      <c r="R2243" t="str">
        <f>IF(tbl_salesdata[[#This Row],[Weekdaynum]]&gt;5,"Yes","No")</f>
        <v>No</v>
      </c>
    </row>
    <row r="2244" spans="1:18" hidden="1" x14ac:dyDescent="0.35">
      <c r="A2244">
        <v>412215459</v>
      </c>
      <c r="B2244" s="3">
        <v>43489</v>
      </c>
      <c r="C2244" s="3">
        <v>43507</v>
      </c>
      <c r="D2244" t="s">
        <v>176</v>
      </c>
      <c r="E2244" t="s">
        <v>21</v>
      </c>
      <c r="F2244" t="s">
        <v>25</v>
      </c>
      <c r="G2244" t="s">
        <v>14</v>
      </c>
      <c r="H2244" t="s">
        <v>34</v>
      </c>
      <c r="I2244" s="9">
        <v>2569</v>
      </c>
      <c r="J2244" s="9">
        <v>205.7</v>
      </c>
      <c r="K2244" s="9">
        <v>117.11</v>
      </c>
      <c r="L2244" s="9">
        <f>tbl_salesdata[[#This Row],[Units Sold]]*tbl_salesdata[[#This Row],[Unit Cost]]</f>
        <v>300855.59000000003</v>
      </c>
      <c r="M2244" s="9">
        <f>tbl_salesdata[[#This Row],[Units Sold]]*tbl_salesdata[[#This Row],[Unit Price]]</f>
        <v>528443.29999999993</v>
      </c>
      <c r="N2244" s="9">
        <f>tbl_salesdata[[#This Row],[Total Sales]]-tbl_salesdata[[#This Row],[Total Cost]]</f>
        <v>227587.7099999999</v>
      </c>
      <c r="O2244">
        <f>tbl_salesdata[[#This Row],[Ship Date]]-tbl_salesdata[[#This Row],[Order Date]]</f>
        <v>18</v>
      </c>
      <c r="P2244">
        <f>WEEKDAY(tbl_salesdata[[#This Row],[Order Date]],2)</f>
        <v>4</v>
      </c>
      <c r="Q2244" t="str">
        <f>TEXT(tbl_salesdata[[#This Row],[Order Date]],"dddd")</f>
        <v>Thursday</v>
      </c>
      <c r="R2244" t="str">
        <f>IF(tbl_salesdata[[#This Row],[Weekdaynum]]&gt;5,"Yes","No")</f>
        <v>No</v>
      </c>
    </row>
    <row r="2245" spans="1:18" hidden="1" x14ac:dyDescent="0.35">
      <c r="A2245">
        <v>720416724</v>
      </c>
      <c r="B2245" s="3">
        <v>42764</v>
      </c>
      <c r="C2245" s="3">
        <v>42770</v>
      </c>
      <c r="D2245" t="s">
        <v>87</v>
      </c>
      <c r="E2245" t="s">
        <v>24</v>
      </c>
      <c r="F2245" t="s">
        <v>42</v>
      </c>
      <c r="G2245" t="s">
        <v>18</v>
      </c>
      <c r="H2245" t="s">
        <v>26</v>
      </c>
      <c r="I2245" s="9">
        <v>6173</v>
      </c>
      <c r="J2245" s="9">
        <v>437.2</v>
      </c>
      <c r="K2245" s="9">
        <v>263.33</v>
      </c>
      <c r="L2245" s="9">
        <f>tbl_salesdata[[#This Row],[Units Sold]]*tbl_salesdata[[#This Row],[Unit Cost]]</f>
        <v>1625536.0899999999</v>
      </c>
      <c r="M2245" s="9">
        <f>tbl_salesdata[[#This Row],[Units Sold]]*tbl_salesdata[[#This Row],[Unit Price]]</f>
        <v>2698835.6</v>
      </c>
      <c r="N2245" s="9">
        <f>tbl_salesdata[[#This Row],[Total Sales]]-tbl_salesdata[[#This Row],[Total Cost]]</f>
        <v>1073299.5100000002</v>
      </c>
      <c r="O2245">
        <f>tbl_salesdata[[#This Row],[Ship Date]]-tbl_salesdata[[#This Row],[Order Date]]</f>
        <v>6</v>
      </c>
      <c r="P2245">
        <f>WEEKDAY(tbl_salesdata[[#This Row],[Order Date]],2)</f>
        <v>7</v>
      </c>
      <c r="Q2245" t="str">
        <f>TEXT(tbl_salesdata[[#This Row],[Order Date]],"dddd")</f>
        <v>Sunday</v>
      </c>
      <c r="R2245" t="str">
        <f>IF(tbl_salesdata[[#This Row],[Weekdaynum]]&gt;5,"Yes","No")</f>
        <v>Yes</v>
      </c>
    </row>
    <row r="2246" spans="1:18" hidden="1" x14ac:dyDescent="0.35">
      <c r="A2246">
        <v>152746713</v>
      </c>
      <c r="B2246" s="3">
        <v>44683</v>
      </c>
      <c r="C2246" s="3">
        <v>44690</v>
      </c>
      <c r="D2246" t="s">
        <v>35</v>
      </c>
      <c r="E2246" t="s">
        <v>21</v>
      </c>
      <c r="F2246" t="s">
        <v>40</v>
      </c>
      <c r="G2246" t="s">
        <v>18</v>
      </c>
      <c r="H2246" t="s">
        <v>19</v>
      </c>
      <c r="I2246" s="9">
        <v>2</v>
      </c>
      <c r="J2246" s="9">
        <v>651.21</v>
      </c>
      <c r="K2246" s="9">
        <v>524.96</v>
      </c>
      <c r="L2246" s="9">
        <f>tbl_salesdata[[#This Row],[Units Sold]]*tbl_salesdata[[#This Row],[Unit Cost]]</f>
        <v>1049.92</v>
      </c>
      <c r="M2246" s="9">
        <f>tbl_salesdata[[#This Row],[Units Sold]]*tbl_salesdata[[#This Row],[Unit Price]]</f>
        <v>1302.42</v>
      </c>
      <c r="N2246" s="9">
        <f>tbl_salesdata[[#This Row],[Total Sales]]-tbl_salesdata[[#This Row],[Total Cost]]</f>
        <v>252.5</v>
      </c>
      <c r="O2246">
        <f>tbl_salesdata[[#This Row],[Ship Date]]-tbl_salesdata[[#This Row],[Order Date]]</f>
        <v>7</v>
      </c>
      <c r="P2246">
        <f>WEEKDAY(tbl_salesdata[[#This Row],[Order Date]],2)</f>
        <v>1</v>
      </c>
      <c r="Q2246" t="str">
        <f>TEXT(tbl_salesdata[[#This Row],[Order Date]],"dddd")</f>
        <v>Monday</v>
      </c>
      <c r="R2246" t="str">
        <f>IF(tbl_salesdata[[#This Row],[Weekdaynum]]&gt;5,"Yes","No")</f>
        <v>No</v>
      </c>
    </row>
    <row r="2247" spans="1:18" hidden="1" x14ac:dyDescent="0.35">
      <c r="A2247">
        <v>506129252</v>
      </c>
      <c r="B2247" s="3">
        <v>43210</v>
      </c>
      <c r="C2247" s="3">
        <v>43221</v>
      </c>
      <c r="D2247" t="s">
        <v>98</v>
      </c>
      <c r="E2247" t="s">
        <v>38</v>
      </c>
      <c r="F2247" t="s">
        <v>40</v>
      </c>
      <c r="G2247" t="s">
        <v>18</v>
      </c>
      <c r="H2247" t="s">
        <v>15</v>
      </c>
      <c r="I2247" s="9">
        <v>3748</v>
      </c>
      <c r="J2247" s="9">
        <v>651.21</v>
      </c>
      <c r="K2247" s="9">
        <v>524.96</v>
      </c>
      <c r="L2247" s="9">
        <f>tbl_salesdata[[#This Row],[Units Sold]]*tbl_salesdata[[#This Row],[Unit Cost]]</f>
        <v>1967550.08</v>
      </c>
      <c r="M2247" s="9">
        <f>tbl_salesdata[[#This Row],[Units Sold]]*tbl_salesdata[[#This Row],[Unit Price]]</f>
        <v>2440735.08</v>
      </c>
      <c r="N2247" s="9">
        <f>tbl_salesdata[[#This Row],[Total Sales]]-tbl_salesdata[[#This Row],[Total Cost]]</f>
        <v>473185</v>
      </c>
      <c r="O2247">
        <f>tbl_salesdata[[#This Row],[Ship Date]]-tbl_salesdata[[#This Row],[Order Date]]</f>
        <v>11</v>
      </c>
      <c r="P2247">
        <f>WEEKDAY(tbl_salesdata[[#This Row],[Order Date]],2)</f>
        <v>5</v>
      </c>
      <c r="Q2247" t="str">
        <f>TEXT(tbl_salesdata[[#This Row],[Order Date]],"dddd")</f>
        <v>Friday</v>
      </c>
      <c r="R2247" t="str">
        <f>IF(tbl_salesdata[[#This Row],[Weekdaynum]]&gt;5,"Yes","No")</f>
        <v>No</v>
      </c>
    </row>
    <row r="2248" spans="1:18" hidden="1" x14ac:dyDescent="0.35">
      <c r="A2248">
        <v>497800672</v>
      </c>
      <c r="B2248" s="3">
        <v>43698</v>
      </c>
      <c r="C2248" s="3">
        <v>43702</v>
      </c>
      <c r="D2248" t="s">
        <v>169</v>
      </c>
      <c r="E2248" t="s">
        <v>29</v>
      </c>
      <c r="F2248" t="s">
        <v>47</v>
      </c>
      <c r="G2248" t="s">
        <v>14</v>
      </c>
      <c r="H2248" t="s">
        <v>34</v>
      </c>
      <c r="I2248" s="9">
        <v>9136</v>
      </c>
      <c r="J2248" s="9">
        <v>421.89</v>
      </c>
      <c r="K2248" s="9">
        <v>364.69</v>
      </c>
      <c r="L2248" s="9">
        <f>tbl_salesdata[[#This Row],[Units Sold]]*tbl_salesdata[[#This Row],[Unit Cost]]</f>
        <v>3331807.84</v>
      </c>
      <c r="M2248" s="9">
        <f>tbl_salesdata[[#This Row],[Units Sold]]*tbl_salesdata[[#This Row],[Unit Price]]</f>
        <v>3854387.04</v>
      </c>
      <c r="N2248" s="9">
        <f>tbl_salesdata[[#This Row],[Total Sales]]-tbl_salesdata[[#This Row],[Total Cost]]</f>
        <v>522579.20000000019</v>
      </c>
      <c r="O2248">
        <f>tbl_salesdata[[#This Row],[Ship Date]]-tbl_salesdata[[#This Row],[Order Date]]</f>
        <v>4</v>
      </c>
      <c r="P2248">
        <f>WEEKDAY(tbl_salesdata[[#This Row],[Order Date]],2)</f>
        <v>3</v>
      </c>
      <c r="Q2248" t="str">
        <f>TEXT(tbl_salesdata[[#This Row],[Order Date]],"dddd")</f>
        <v>Wednesday</v>
      </c>
      <c r="R2248" t="str">
        <f>IF(tbl_salesdata[[#This Row],[Weekdaynum]]&gt;5,"Yes","No")</f>
        <v>No</v>
      </c>
    </row>
    <row r="2249" spans="1:18" hidden="1" x14ac:dyDescent="0.35">
      <c r="A2249">
        <v>715309798</v>
      </c>
      <c r="B2249" s="3">
        <v>43471</v>
      </c>
      <c r="C2249" s="3">
        <v>43473</v>
      </c>
      <c r="D2249" t="s">
        <v>178</v>
      </c>
      <c r="E2249" t="s">
        <v>21</v>
      </c>
      <c r="F2249" t="s">
        <v>25</v>
      </c>
      <c r="G2249" t="s">
        <v>14</v>
      </c>
      <c r="H2249" t="s">
        <v>15</v>
      </c>
      <c r="I2249" s="9">
        <v>4920</v>
      </c>
      <c r="J2249" s="9">
        <v>205.7</v>
      </c>
      <c r="K2249" s="9">
        <v>117.11</v>
      </c>
      <c r="L2249" s="9">
        <f>tbl_salesdata[[#This Row],[Units Sold]]*tbl_salesdata[[#This Row],[Unit Cost]]</f>
        <v>576181.19999999995</v>
      </c>
      <c r="M2249" s="9">
        <f>tbl_salesdata[[#This Row],[Units Sold]]*tbl_salesdata[[#This Row],[Unit Price]]</f>
        <v>1012044</v>
      </c>
      <c r="N2249" s="9">
        <f>tbl_salesdata[[#This Row],[Total Sales]]-tbl_salesdata[[#This Row],[Total Cost]]</f>
        <v>435862.80000000005</v>
      </c>
      <c r="O2249">
        <f>tbl_salesdata[[#This Row],[Ship Date]]-tbl_salesdata[[#This Row],[Order Date]]</f>
        <v>2</v>
      </c>
      <c r="P2249">
        <f>WEEKDAY(tbl_salesdata[[#This Row],[Order Date]],2)</f>
        <v>7</v>
      </c>
      <c r="Q2249" t="str">
        <f>TEXT(tbl_salesdata[[#This Row],[Order Date]],"dddd")</f>
        <v>Sunday</v>
      </c>
      <c r="R2249" t="str">
        <f>IF(tbl_salesdata[[#This Row],[Weekdaynum]]&gt;5,"Yes","No")</f>
        <v>Yes</v>
      </c>
    </row>
    <row r="2250" spans="1:18" hidden="1" x14ac:dyDescent="0.35">
      <c r="A2250">
        <v>466517961</v>
      </c>
      <c r="B2250" s="3">
        <v>44774</v>
      </c>
      <c r="C2250" s="3">
        <v>44779</v>
      </c>
      <c r="D2250" t="s">
        <v>204</v>
      </c>
      <c r="E2250" t="s">
        <v>21</v>
      </c>
      <c r="F2250" t="s">
        <v>56</v>
      </c>
      <c r="G2250" t="s">
        <v>14</v>
      </c>
      <c r="H2250" t="s">
        <v>26</v>
      </c>
      <c r="I2250" s="9">
        <v>1886</v>
      </c>
      <c r="J2250" s="9">
        <v>9.33</v>
      </c>
      <c r="K2250" s="9">
        <v>6.92</v>
      </c>
      <c r="L2250" s="9">
        <f>tbl_salesdata[[#This Row],[Units Sold]]*tbl_salesdata[[#This Row],[Unit Cost]]</f>
        <v>13051.119999999999</v>
      </c>
      <c r="M2250" s="9">
        <f>tbl_salesdata[[#This Row],[Units Sold]]*tbl_salesdata[[#This Row],[Unit Price]]</f>
        <v>17596.38</v>
      </c>
      <c r="N2250" s="9">
        <f>tbl_salesdata[[#This Row],[Total Sales]]-tbl_salesdata[[#This Row],[Total Cost]]</f>
        <v>4545.260000000002</v>
      </c>
      <c r="O2250">
        <f>tbl_salesdata[[#This Row],[Ship Date]]-tbl_salesdata[[#This Row],[Order Date]]</f>
        <v>5</v>
      </c>
      <c r="P2250">
        <f>WEEKDAY(tbl_salesdata[[#This Row],[Order Date]],2)</f>
        <v>1</v>
      </c>
      <c r="Q2250" t="str">
        <f>TEXT(tbl_salesdata[[#This Row],[Order Date]],"dddd")</f>
        <v>Monday</v>
      </c>
      <c r="R2250" t="str">
        <f>IF(tbl_salesdata[[#This Row],[Weekdaynum]]&gt;5,"Yes","No")</f>
        <v>No</v>
      </c>
    </row>
    <row r="2251" spans="1:18" x14ac:dyDescent="0.35">
      <c r="A2251">
        <v>509356057</v>
      </c>
      <c r="B2251" s="3">
        <v>43204</v>
      </c>
      <c r="C2251" s="3">
        <v>43206</v>
      </c>
      <c r="D2251" t="s">
        <v>125</v>
      </c>
      <c r="E2251" t="s">
        <v>21</v>
      </c>
      <c r="F2251" t="s">
        <v>33</v>
      </c>
      <c r="G2251" t="s">
        <v>14</v>
      </c>
      <c r="H2251" t="s">
        <v>34</v>
      </c>
      <c r="I2251" s="9">
        <v>8631</v>
      </c>
      <c r="J2251" s="9">
        <v>109.28</v>
      </c>
      <c r="K2251" s="9">
        <v>35.840000000000003</v>
      </c>
      <c r="L2251" s="9">
        <f>tbl_salesdata[[#This Row],[Units Sold]]*tbl_salesdata[[#This Row],[Unit Cost]]</f>
        <v>309335.04000000004</v>
      </c>
      <c r="M2251" s="9">
        <f>tbl_salesdata[[#This Row],[Units Sold]]*tbl_salesdata[[#This Row],[Unit Price]]</f>
        <v>943195.68</v>
      </c>
      <c r="N2251" s="9">
        <f>tbl_salesdata[[#This Row],[Total Sales]]-tbl_salesdata[[#This Row],[Total Cost]]</f>
        <v>633860.64</v>
      </c>
      <c r="O2251">
        <f>tbl_salesdata[[#This Row],[Ship Date]]-tbl_salesdata[[#This Row],[Order Date]]</f>
        <v>2</v>
      </c>
      <c r="P2251">
        <f>WEEKDAY(tbl_salesdata[[#This Row],[Order Date]],2)</f>
        <v>6</v>
      </c>
      <c r="Q2251" t="str">
        <f>TEXT(tbl_salesdata[[#This Row],[Order Date]],"dddd")</f>
        <v>Saturday</v>
      </c>
      <c r="R2251" t="str">
        <f>IF(tbl_salesdata[[#This Row],[Weekdaynum]]&gt;5,"Yes","No")</f>
        <v>Yes</v>
      </c>
    </row>
    <row r="2252" spans="1:18" hidden="1" x14ac:dyDescent="0.35">
      <c r="A2252">
        <v>203039205</v>
      </c>
      <c r="B2252" s="3">
        <v>43606</v>
      </c>
      <c r="C2252" s="3">
        <v>43622</v>
      </c>
      <c r="D2252" t="s">
        <v>130</v>
      </c>
      <c r="E2252" t="s">
        <v>29</v>
      </c>
      <c r="F2252" t="s">
        <v>56</v>
      </c>
      <c r="G2252" t="s">
        <v>14</v>
      </c>
      <c r="H2252" t="s">
        <v>26</v>
      </c>
      <c r="I2252" s="9">
        <v>2667</v>
      </c>
      <c r="J2252" s="9">
        <v>9.33</v>
      </c>
      <c r="K2252" s="9">
        <v>6.92</v>
      </c>
      <c r="L2252" s="9">
        <f>tbl_salesdata[[#This Row],[Units Sold]]*tbl_salesdata[[#This Row],[Unit Cost]]</f>
        <v>18455.64</v>
      </c>
      <c r="M2252" s="9">
        <f>tbl_salesdata[[#This Row],[Units Sold]]*tbl_salesdata[[#This Row],[Unit Price]]</f>
        <v>24883.11</v>
      </c>
      <c r="N2252" s="9">
        <f>tbl_salesdata[[#This Row],[Total Sales]]-tbl_salesdata[[#This Row],[Total Cost]]</f>
        <v>6427.4700000000012</v>
      </c>
      <c r="O2252">
        <f>tbl_salesdata[[#This Row],[Ship Date]]-tbl_salesdata[[#This Row],[Order Date]]</f>
        <v>16</v>
      </c>
      <c r="P2252">
        <f>WEEKDAY(tbl_salesdata[[#This Row],[Order Date]],2)</f>
        <v>2</v>
      </c>
      <c r="Q2252" t="str">
        <f>TEXT(tbl_salesdata[[#This Row],[Order Date]],"dddd")</f>
        <v>Tuesday</v>
      </c>
      <c r="R2252" t="str">
        <f>IF(tbl_salesdata[[#This Row],[Weekdaynum]]&gt;5,"Yes","No")</f>
        <v>No</v>
      </c>
    </row>
    <row r="2253" spans="1:18" hidden="1" x14ac:dyDescent="0.35">
      <c r="A2253">
        <v>955637443</v>
      </c>
      <c r="B2253" s="3">
        <v>42541</v>
      </c>
      <c r="C2253" s="3">
        <v>42543</v>
      </c>
      <c r="D2253" t="s">
        <v>89</v>
      </c>
      <c r="E2253" t="s">
        <v>38</v>
      </c>
      <c r="F2253" t="s">
        <v>42</v>
      </c>
      <c r="G2253" t="s">
        <v>14</v>
      </c>
      <c r="H2253" t="s">
        <v>19</v>
      </c>
      <c r="I2253" s="9">
        <v>3210</v>
      </c>
      <c r="J2253" s="9">
        <v>437.2</v>
      </c>
      <c r="K2253" s="9">
        <v>263.33</v>
      </c>
      <c r="L2253" s="9">
        <f>tbl_salesdata[[#This Row],[Units Sold]]*tbl_salesdata[[#This Row],[Unit Cost]]</f>
        <v>845289.29999999993</v>
      </c>
      <c r="M2253" s="9">
        <f>tbl_salesdata[[#This Row],[Units Sold]]*tbl_salesdata[[#This Row],[Unit Price]]</f>
        <v>1403412</v>
      </c>
      <c r="N2253" s="9">
        <f>tbl_salesdata[[#This Row],[Total Sales]]-tbl_salesdata[[#This Row],[Total Cost]]</f>
        <v>558122.70000000007</v>
      </c>
      <c r="O2253">
        <f>tbl_salesdata[[#This Row],[Ship Date]]-tbl_salesdata[[#This Row],[Order Date]]</f>
        <v>2</v>
      </c>
      <c r="P2253">
        <f>WEEKDAY(tbl_salesdata[[#This Row],[Order Date]],2)</f>
        <v>1</v>
      </c>
      <c r="Q2253" t="str">
        <f>TEXT(tbl_salesdata[[#This Row],[Order Date]],"dddd")</f>
        <v>Monday</v>
      </c>
      <c r="R2253" t="str">
        <f>IF(tbl_salesdata[[#This Row],[Weekdaynum]]&gt;5,"Yes","No")</f>
        <v>No</v>
      </c>
    </row>
    <row r="2254" spans="1:18" hidden="1" x14ac:dyDescent="0.35">
      <c r="A2254">
        <v>976505029</v>
      </c>
      <c r="B2254" s="3">
        <v>43625</v>
      </c>
      <c r="C2254" s="3">
        <v>43637</v>
      </c>
      <c r="D2254" t="s">
        <v>69</v>
      </c>
      <c r="E2254" t="s">
        <v>38</v>
      </c>
      <c r="F2254" t="s">
        <v>22</v>
      </c>
      <c r="G2254" t="s">
        <v>14</v>
      </c>
      <c r="H2254" t="s">
        <v>26</v>
      </c>
      <c r="I2254" s="9">
        <v>8393</v>
      </c>
      <c r="J2254" s="9">
        <v>47.45</v>
      </c>
      <c r="K2254" s="9">
        <v>31.79</v>
      </c>
      <c r="L2254" s="9">
        <f>tbl_salesdata[[#This Row],[Units Sold]]*tbl_salesdata[[#This Row],[Unit Cost]]</f>
        <v>266813.46999999997</v>
      </c>
      <c r="M2254" s="9">
        <f>tbl_salesdata[[#This Row],[Units Sold]]*tbl_salesdata[[#This Row],[Unit Price]]</f>
        <v>398247.85000000003</v>
      </c>
      <c r="N2254" s="9">
        <f>tbl_salesdata[[#This Row],[Total Sales]]-tbl_salesdata[[#This Row],[Total Cost]]</f>
        <v>131434.38000000006</v>
      </c>
      <c r="O2254">
        <f>tbl_salesdata[[#This Row],[Ship Date]]-tbl_salesdata[[#This Row],[Order Date]]</f>
        <v>12</v>
      </c>
      <c r="P2254">
        <f>WEEKDAY(tbl_salesdata[[#This Row],[Order Date]],2)</f>
        <v>7</v>
      </c>
      <c r="Q2254" t="str">
        <f>TEXT(tbl_salesdata[[#This Row],[Order Date]],"dddd")</f>
        <v>Sunday</v>
      </c>
      <c r="R2254" t="str">
        <f>IF(tbl_salesdata[[#This Row],[Weekdaynum]]&gt;5,"Yes","No")</f>
        <v>Yes</v>
      </c>
    </row>
    <row r="2255" spans="1:18" x14ac:dyDescent="0.35">
      <c r="A2255">
        <v>357930982</v>
      </c>
      <c r="B2255" s="3">
        <v>42385</v>
      </c>
      <c r="C2255" s="3">
        <v>42398</v>
      </c>
      <c r="D2255" t="s">
        <v>156</v>
      </c>
      <c r="E2255" t="s">
        <v>21</v>
      </c>
      <c r="F2255" t="s">
        <v>33</v>
      </c>
      <c r="G2255" t="s">
        <v>18</v>
      </c>
      <c r="H2255" t="s">
        <v>19</v>
      </c>
      <c r="I2255" s="9">
        <v>8586</v>
      </c>
      <c r="J2255" s="9">
        <v>109.28</v>
      </c>
      <c r="K2255" s="9">
        <v>35.840000000000003</v>
      </c>
      <c r="L2255" s="9">
        <f>tbl_salesdata[[#This Row],[Units Sold]]*tbl_salesdata[[#This Row],[Unit Cost]]</f>
        <v>307722.24000000005</v>
      </c>
      <c r="M2255" s="9">
        <f>tbl_salesdata[[#This Row],[Units Sold]]*tbl_salesdata[[#This Row],[Unit Price]]</f>
        <v>938278.08</v>
      </c>
      <c r="N2255" s="9">
        <f>tbl_salesdata[[#This Row],[Total Sales]]-tbl_salesdata[[#This Row],[Total Cost]]</f>
        <v>630555.83999999985</v>
      </c>
      <c r="O2255">
        <f>tbl_salesdata[[#This Row],[Ship Date]]-tbl_salesdata[[#This Row],[Order Date]]</f>
        <v>13</v>
      </c>
      <c r="P2255">
        <f>WEEKDAY(tbl_salesdata[[#This Row],[Order Date]],2)</f>
        <v>6</v>
      </c>
      <c r="Q2255" t="str">
        <f>TEXT(tbl_salesdata[[#This Row],[Order Date]],"dddd")</f>
        <v>Saturday</v>
      </c>
      <c r="R2255" t="str">
        <f>IF(tbl_salesdata[[#This Row],[Weekdaynum]]&gt;5,"Yes","No")</f>
        <v>Yes</v>
      </c>
    </row>
    <row r="2256" spans="1:18" hidden="1" x14ac:dyDescent="0.35">
      <c r="A2256">
        <v>681056058</v>
      </c>
      <c r="B2256" s="3">
        <v>44414</v>
      </c>
      <c r="C2256" s="3">
        <v>44432</v>
      </c>
      <c r="D2256" t="s">
        <v>211</v>
      </c>
      <c r="E2256" t="s">
        <v>38</v>
      </c>
      <c r="F2256" t="s">
        <v>47</v>
      </c>
      <c r="G2256" t="s">
        <v>18</v>
      </c>
      <c r="H2256" t="s">
        <v>15</v>
      </c>
      <c r="I2256" s="9">
        <v>8477</v>
      </c>
      <c r="J2256" s="9">
        <v>421.89</v>
      </c>
      <c r="K2256" s="9">
        <v>364.69</v>
      </c>
      <c r="L2256" s="9">
        <f>tbl_salesdata[[#This Row],[Units Sold]]*tbl_salesdata[[#This Row],[Unit Cost]]</f>
        <v>3091477.13</v>
      </c>
      <c r="M2256" s="9">
        <f>tbl_salesdata[[#This Row],[Units Sold]]*tbl_salesdata[[#This Row],[Unit Price]]</f>
        <v>3576361.53</v>
      </c>
      <c r="N2256" s="9">
        <f>tbl_salesdata[[#This Row],[Total Sales]]-tbl_salesdata[[#This Row],[Total Cost]]</f>
        <v>484884.39999999991</v>
      </c>
      <c r="O2256">
        <f>tbl_salesdata[[#This Row],[Ship Date]]-tbl_salesdata[[#This Row],[Order Date]]</f>
        <v>18</v>
      </c>
      <c r="P2256">
        <f>WEEKDAY(tbl_salesdata[[#This Row],[Order Date]],2)</f>
        <v>5</v>
      </c>
      <c r="Q2256" t="str">
        <f>TEXT(tbl_salesdata[[#This Row],[Order Date]],"dddd")</f>
        <v>Friday</v>
      </c>
      <c r="R2256" t="str">
        <f>IF(tbl_salesdata[[#This Row],[Weekdaynum]]&gt;5,"Yes","No")</f>
        <v>No</v>
      </c>
    </row>
    <row r="2257" spans="1:18" x14ac:dyDescent="0.35">
      <c r="A2257">
        <v>565984141</v>
      </c>
      <c r="B2257" s="3">
        <v>42847</v>
      </c>
      <c r="C2257" s="3">
        <v>42858</v>
      </c>
      <c r="D2257" t="s">
        <v>88</v>
      </c>
      <c r="E2257" t="s">
        <v>38</v>
      </c>
      <c r="F2257" t="s">
        <v>17</v>
      </c>
      <c r="G2257" t="s">
        <v>14</v>
      </c>
      <c r="H2257" t="s">
        <v>19</v>
      </c>
      <c r="I2257" s="9">
        <v>6140</v>
      </c>
      <c r="J2257" s="9">
        <v>152.58000000000001</v>
      </c>
      <c r="K2257" s="9">
        <v>97.44</v>
      </c>
      <c r="L2257" s="9">
        <f>tbl_salesdata[[#This Row],[Units Sold]]*tbl_salesdata[[#This Row],[Unit Cost]]</f>
        <v>598281.6</v>
      </c>
      <c r="M2257" s="9">
        <f>tbl_salesdata[[#This Row],[Units Sold]]*tbl_salesdata[[#This Row],[Unit Price]]</f>
        <v>936841.20000000007</v>
      </c>
      <c r="N2257" s="9">
        <f>tbl_salesdata[[#This Row],[Total Sales]]-tbl_salesdata[[#This Row],[Total Cost]]</f>
        <v>338559.60000000009</v>
      </c>
      <c r="O2257">
        <f>tbl_salesdata[[#This Row],[Ship Date]]-tbl_salesdata[[#This Row],[Order Date]]</f>
        <v>11</v>
      </c>
      <c r="P2257">
        <f>WEEKDAY(tbl_salesdata[[#This Row],[Order Date]],2)</f>
        <v>6</v>
      </c>
      <c r="Q2257" t="str">
        <f>TEXT(tbl_salesdata[[#This Row],[Order Date]],"dddd")</f>
        <v>Saturday</v>
      </c>
      <c r="R2257" t="str">
        <f>IF(tbl_salesdata[[#This Row],[Weekdaynum]]&gt;5,"Yes","No")</f>
        <v>Yes</v>
      </c>
    </row>
    <row r="2258" spans="1:18" hidden="1" x14ac:dyDescent="0.35">
      <c r="A2258">
        <v>135832917</v>
      </c>
      <c r="B2258" s="3">
        <v>44785</v>
      </c>
      <c r="C2258" s="3">
        <v>44798</v>
      </c>
      <c r="D2258" t="s">
        <v>198</v>
      </c>
      <c r="E2258" t="s">
        <v>38</v>
      </c>
      <c r="F2258" t="s">
        <v>33</v>
      </c>
      <c r="G2258" t="s">
        <v>18</v>
      </c>
      <c r="H2258" t="s">
        <v>34</v>
      </c>
      <c r="I2258" s="9">
        <v>4834</v>
      </c>
      <c r="J2258" s="9">
        <v>109.28</v>
      </c>
      <c r="K2258" s="9">
        <v>35.840000000000003</v>
      </c>
      <c r="L2258" s="9">
        <f>tbl_salesdata[[#This Row],[Units Sold]]*tbl_salesdata[[#This Row],[Unit Cost]]</f>
        <v>173250.56000000003</v>
      </c>
      <c r="M2258" s="9">
        <f>tbl_salesdata[[#This Row],[Units Sold]]*tbl_salesdata[[#This Row],[Unit Price]]</f>
        <v>528259.52</v>
      </c>
      <c r="N2258" s="9">
        <f>tbl_salesdata[[#This Row],[Total Sales]]-tbl_salesdata[[#This Row],[Total Cost]]</f>
        <v>355008.95999999996</v>
      </c>
      <c r="O2258">
        <f>tbl_salesdata[[#This Row],[Ship Date]]-tbl_salesdata[[#This Row],[Order Date]]</f>
        <v>13</v>
      </c>
      <c r="P2258">
        <f>WEEKDAY(tbl_salesdata[[#This Row],[Order Date]],2)</f>
        <v>5</v>
      </c>
      <c r="Q2258" t="str">
        <f>TEXT(tbl_salesdata[[#This Row],[Order Date]],"dddd")</f>
        <v>Friday</v>
      </c>
      <c r="R2258" t="str">
        <f>IF(tbl_salesdata[[#This Row],[Weekdaynum]]&gt;5,"Yes","No")</f>
        <v>No</v>
      </c>
    </row>
    <row r="2259" spans="1:18" hidden="1" x14ac:dyDescent="0.35">
      <c r="A2259">
        <v>445654666</v>
      </c>
      <c r="B2259" s="3">
        <v>44068</v>
      </c>
      <c r="C2259" s="3">
        <v>44077</v>
      </c>
      <c r="D2259" t="s">
        <v>134</v>
      </c>
      <c r="E2259" t="s">
        <v>38</v>
      </c>
      <c r="F2259" t="s">
        <v>56</v>
      </c>
      <c r="G2259" t="s">
        <v>18</v>
      </c>
      <c r="H2259" t="s">
        <v>15</v>
      </c>
      <c r="I2259" s="9">
        <v>7974</v>
      </c>
      <c r="J2259" s="9">
        <v>9.33</v>
      </c>
      <c r="K2259" s="9">
        <v>6.92</v>
      </c>
      <c r="L2259" s="9">
        <f>tbl_salesdata[[#This Row],[Units Sold]]*tbl_salesdata[[#This Row],[Unit Cost]]</f>
        <v>55180.08</v>
      </c>
      <c r="M2259" s="9">
        <f>tbl_salesdata[[#This Row],[Units Sold]]*tbl_salesdata[[#This Row],[Unit Price]]</f>
        <v>74397.42</v>
      </c>
      <c r="N2259" s="9">
        <f>tbl_salesdata[[#This Row],[Total Sales]]-tbl_salesdata[[#This Row],[Total Cost]]</f>
        <v>19217.339999999997</v>
      </c>
      <c r="O2259">
        <f>tbl_salesdata[[#This Row],[Ship Date]]-tbl_salesdata[[#This Row],[Order Date]]</f>
        <v>9</v>
      </c>
      <c r="P2259">
        <f>WEEKDAY(tbl_salesdata[[#This Row],[Order Date]],2)</f>
        <v>2</v>
      </c>
      <c r="Q2259" t="str">
        <f>TEXT(tbl_salesdata[[#This Row],[Order Date]],"dddd")</f>
        <v>Tuesday</v>
      </c>
      <c r="R2259" t="str">
        <f>IF(tbl_salesdata[[#This Row],[Weekdaynum]]&gt;5,"Yes","No")</f>
        <v>No</v>
      </c>
    </row>
    <row r="2260" spans="1:18" hidden="1" x14ac:dyDescent="0.35">
      <c r="A2260">
        <v>384976232</v>
      </c>
      <c r="B2260" s="3">
        <v>42053</v>
      </c>
      <c r="C2260" s="3">
        <v>42064</v>
      </c>
      <c r="D2260" t="s">
        <v>189</v>
      </c>
      <c r="E2260" t="s">
        <v>21</v>
      </c>
      <c r="F2260" t="s">
        <v>40</v>
      </c>
      <c r="G2260" t="s">
        <v>14</v>
      </c>
      <c r="H2260" t="s">
        <v>26</v>
      </c>
      <c r="I2260" s="9">
        <v>1877</v>
      </c>
      <c r="J2260" s="9">
        <v>651.21</v>
      </c>
      <c r="K2260" s="9">
        <v>524.96</v>
      </c>
      <c r="L2260" s="9">
        <f>tbl_salesdata[[#This Row],[Units Sold]]*tbl_salesdata[[#This Row],[Unit Cost]]</f>
        <v>985349.92</v>
      </c>
      <c r="M2260" s="9">
        <f>tbl_salesdata[[#This Row],[Units Sold]]*tbl_salesdata[[#This Row],[Unit Price]]</f>
        <v>1222321.1700000002</v>
      </c>
      <c r="N2260" s="9">
        <f>tbl_salesdata[[#This Row],[Total Sales]]-tbl_salesdata[[#This Row],[Total Cost]]</f>
        <v>236971.25000000012</v>
      </c>
      <c r="O2260">
        <f>tbl_salesdata[[#This Row],[Ship Date]]-tbl_salesdata[[#This Row],[Order Date]]</f>
        <v>11</v>
      </c>
      <c r="P2260">
        <f>WEEKDAY(tbl_salesdata[[#This Row],[Order Date]],2)</f>
        <v>3</v>
      </c>
      <c r="Q2260" t="str">
        <f>TEXT(tbl_salesdata[[#This Row],[Order Date]],"dddd")</f>
        <v>Wednesday</v>
      </c>
      <c r="R2260" t="str">
        <f>IF(tbl_salesdata[[#This Row],[Weekdaynum]]&gt;5,"Yes","No")</f>
        <v>No</v>
      </c>
    </row>
    <row r="2261" spans="1:18" hidden="1" x14ac:dyDescent="0.35">
      <c r="A2261">
        <v>485096442</v>
      </c>
      <c r="B2261" s="3">
        <v>44119</v>
      </c>
      <c r="C2261" s="3">
        <v>44135</v>
      </c>
      <c r="D2261" t="s">
        <v>179</v>
      </c>
      <c r="E2261" t="s">
        <v>32</v>
      </c>
      <c r="F2261" t="s">
        <v>13</v>
      </c>
      <c r="G2261" t="s">
        <v>18</v>
      </c>
      <c r="H2261" t="s">
        <v>19</v>
      </c>
      <c r="I2261" s="9">
        <v>9672</v>
      </c>
      <c r="J2261" s="9">
        <v>255.28</v>
      </c>
      <c r="K2261" s="9">
        <v>159.41999999999999</v>
      </c>
      <c r="L2261" s="9">
        <f>tbl_salesdata[[#This Row],[Units Sold]]*tbl_salesdata[[#This Row],[Unit Cost]]</f>
        <v>1541910.24</v>
      </c>
      <c r="M2261" s="9">
        <f>tbl_salesdata[[#This Row],[Units Sold]]*tbl_salesdata[[#This Row],[Unit Price]]</f>
        <v>2469068.16</v>
      </c>
      <c r="N2261" s="9">
        <f>tbl_salesdata[[#This Row],[Total Sales]]-tbl_salesdata[[#This Row],[Total Cost]]</f>
        <v>927157.92000000016</v>
      </c>
      <c r="O2261">
        <f>tbl_salesdata[[#This Row],[Ship Date]]-tbl_salesdata[[#This Row],[Order Date]]</f>
        <v>16</v>
      </c>
      <c r="P2261">
        <f>WEEKDAY(tbl_salesdata[[#This Row],[Order Date]],2)</f>
        <v>4</v>
      </c>
      <c r="Q2261" t="str">
        <f>TEXT(tbl_salesdata[[#This Row],[Order Date]],"dddd")</f>
        <v>Thursday</v>
      </c>
      <c r="R2261" t="str">
        <f>IF(tbl_salesdata[[#This Row],[Weekdaynum]]&gt;5,"Yes","No")</f>
        <v>No</v>
      </c>
    </row>
    <row r="2262" spans="1:18" hidden="1" x14ac:dyDescent="0.35">
      <c r="A2262">
        <v>897626626</v>
      </c>
      <c r="B2262" s="3">
        <v>42570</v>
      </c>
      <c r="C2262" s="3">
        <v>42576</v>
      </c>
      <c r="D2262" t="s">
        <v>46</v>
      </c>
      <c r="E2262" t="s">
        <v>29</v>
      </c>
      <c r="F2262" t="s">
        <v>22</v>
      </c>
      <c r="G2262" t="s">
        <v>18</v>
      </c>
      <c r="H2262" t="s">
        <v>34</v>
      </c>
      <c r="I2262" s="9">
        <v>6521</v>
      </c>
      <c r="J2262" s="9">
        <v>47.45</v>
      </c>
      <c r="K2262" s="9">
        <v>31.79</v>
      </c>
      <c r="L2262" s="9">
        <f>tbl_salesdata[[#This Row],[Units Sold]]*tbl_salesdata[[#This Row],[Unit Cost]]</f>
        <v>207302.59</v>
      </c>
      <c r="M2262" s="9">
        <f>tbl_salesdata[[#This Row],[Units Sold]]*tbl_salesdata[[#This Row],[Unit Price]]</f>
        <v>309421.45</v>
      </c>
      <c r="N2262" s="9">
        <f>tbl_salesdata[[#This Row],[Total Sales]]-tbl_salesdata[[#This Row],[Total Cost]]</f>
        <v>102118.86000000002</v>
      </c>
      <c r="O2262">
        <f>tbl_salesdata[[#This Row],[Ship Date]]-tbl_salesdata[[#This Row],[Order Date]]</f>
        <v>6</v>
      </c>
      <c r="P2262">
        <f>WEEKDAY(tbl_salesdata[[#This Row],[Order Date]],2)</f>
        <v>2</v>
      </c>
      <c r="Q2262" t="str">
        <f>TEXT(tbl_salesdata[[#This Row],[Order Date]],"dddd")</f>
        <v>Tuesday</v>
      </c>
      <c r="R2262" t="str">
        <f>IF(tbl_salesdata[[#This Row],[Weekdaynum]]&gt;5,"Yes","No")</f>
        <v>No</v>
      </c>
    </row>
    <row r="2263" spans="1:18" hidden="1" x14ac:dyDescent="0.35">
      <c r="A2263">
        <v>944490611</v>
      </c>
      <c r="B2263" s="3">
        <v>44528</v>
      </c>
      <c r="C2263" s="3">
        <v>44546</v>
      </c>
      <c r="D2263" t="s">
        <v>87</v>
      </c>
      <c r="E2263" t="s">
        <v>24</v>
      </c>
      <c r="F2263" t="s">
        <v>33</v>
      </c>
      <c r="G2263" t="s">
        <v>14</v>
      </c>
      <c r="H2263" t="s">
        <v>34</v>
      </c>
      <c r="I2263" s="9">
        <v>4615</v>
      </c>
      <c r="J2263" s="9">
        <v>109.28</v>
      </c>
      <c r="K2263" s="9">
        <v>35.840000000000003</v>
      </c>
      <c r="L2263" s="9">
        <f>tbl_salesdata[[#This Row],[Units Sold]]*tbl_salesdata[[#This Row],[Unit Cost]]</f>
        <v>165401.60000000001</v>
      </c>
      <c r="M2263" s="9">
        <f>tbl_salesdata[[#This Row],[Units Sold]]*tbl_salesdata[[#This Row],[Unit Price]]</f>
        <v>504327.2</v>
      </c>
      <c r="N2263" s="9">
        <f>tbl_salesdata[[#This Row],[Total Sales]]-tbl_salesdata[[#This Row],[Total Cost]]</f>
        <v>338925.6</v>
      </c>
      <c r="O2263">
        <f>tbl_salesdata[[#This Row],[Ship Date]]-tbl_salesdata[[#This Row],[Order Date]]</f>
        <v>18</v>
      </c>
      <c r="P2263">
        <f>WEEKDAY(tbl_salesdata[[#This Row],[Order Date]],2)</f>
        <v>7</v>
      </c>
      <c r="Q2263" t="str">
        <f>TEXT(tbl_salesdata[[#This Row],[Order Date]],"dddd")</f>
        <v>Sunday</v>
      </c>
      <c r="R2263" t="str">
        <f>IF(tbl_salesdata[[#This Row],[Weekdaynum]]&gt;5,"Yes","No")</f>
        <v>Yes</v>
      </c>
    </row>
    <row r="2264" spans="1:18" hidden="1" x14ac:dyDescent="0.35">
      <c r="A2264">
        <v>467924726</v>
      </c>
      <c r="B2264" s="3">
        <v>42265</v>
      </c>
      <c r="C2264" s="3">
        <v>42271</v>
      </c>
      <c r="D2264" t="s">
        <v>145</v>
      </c>
      <c r="E2264" t="s">
        <v>21</v>
      </c>
      <c r="F2264" t="s">
        <v>40</v>
      </c>
      <c r="G2264" t="s">
        <v>18</v>
      </c>
      <c r="H2264" t="s">
        <v>19</v>
      </c>
      <c r="I2264" s="9">
        <v>8179</v>
      </c>
      <c r="J2264" s="9">
        <v>651.21</v>
      </c>
      <c r="K2264" s="9">
        <v>524.96</v>
      </c>
      <c r="L2264" s="9">
        <f>tbl_salesdata[[#This Row],[Units Sold]]*tbl_salesdata[[#This Row],[Unit Cost]]</f>
        <v>4293647.84</v>
      </c>
      <c r="M2264" s="9">
        <f>tbl_salesdata[[#This Row],[Units Sold]]*tbl_salesdata[[#This Row],[Unit Price]]</f>
        <v>5326246.59</v>
      </c>
      <c r="N2264" s="9">
        <f>tbl_salesdata[[#This Row],[Total Sales]]-tbl_salesdata[[#This Row],[Total Cost]]</f>
        <v>1032598.75</v>
      </c>
      <c r="O2264">
        <f>tbl_salesdata[[#This Row],[Ship Date]]-tbl_salesdata[[#This Row],[Order Date]]</f>
        <v>6</v>
      </c>
      <c r="P2264">
        <f>WEEKDAY(tbl_salesdata[[#This Row],[Order Date]],2)</f>
        <v>5</v>
      </c>
      <c r="Q2264" t="str">
        <f>TEXT(tbl_salesdata[[#This Row],[Order Date]],"dddd")</f>
        <v>Friday</v>
      </c>
      <c r="R2264" t="str">
        <f>IF(tbl_salesdata[[#This Row],[Weekdaynum]]&gt;5,"Yes","No")</f>
        <v>No</v>
      </c>
    </row>
    <row r="2265" spans="1:18" x14ac:dyDescent="0.35">
      <c r="A2265">
        <v>772330129</v>
      </c>
      <c r="B2265" s="3">
        <v>44107</v>
      </c>
      <c r="C2265" s="3">
        <v>44116</v>
      </c>
      <c r="D2265" t="s">
        <v>81</v>
      </c>
      <c r="E2265" t="s">
        <v>32</v>
      </c>
      <c r="F2265" t="s">
        <v>33</v>
      </c>
      <c r="G2265" t="s">
        <v>18</v>
      </c>
      <c r="H2265" t="s">
        <v>19</v>
      </c>
      <c r="I2265" s="9">
        <v>8503</v>
      </c>
      <c r="J2265" s="9">
        <v>109.28</v>
      </c>
      <c r="K2265" s="9">
        <v>35.840000000000003</v>
      </c>
      <c r="L2265" s="9">
        <f>tbl_salesdata[[#This Row],[Units Sold]]*tbl_salesdata[[#This Row],[Unit Cost]]</f>
        <v>304747.52000000002</v>
      </c>
      <c r="M2265" s="9">
        <f>tbl_salesdata[[#This Row],[Units Sold]]*tbl_salesdata[[#This Row],[Unit Price]]</f>
        <v>929207.84</v>
      </c>
      <c r="N2265" s="9">
        <f>tbl_salesdata[[#This Row],[Total Sales]]-tbl_salesdata[[#This Row],[Total Cost]]</f>
        <v>624460.31999999995</v>
      </c>
      <c r="O2265">
        <f>tbl_salesdata[[#This Row],[Ship Date]]-tbl_salesdata[[#This Row],[Order Date]]</f>
        <v>9</v>
      </c>
      <c r="P2265">
        <f>WEEKDAY(tbl_salesdata[[#This Row],[Order Date]],2)</f>
        <v>6</v>
      </c>
      <c r="Q2265" t="str">
        <f>TEXT(tbl_salesdata[[#This Row],[Order Date]],"dddd")</f>
        <v>Saturday</v>
      </c>
      <c r="R2265" t="str">
        <f>IF(tbl_salesdata[[#This Row],[Weekdaynum]]&gt;5,"Yes","No")</f>
        <v>Yes</v>
      </c>
    </row>
    <row r="2266" spans="1:18" hidden="1" x14ac:dyDescent="0.35">
      <c r="A2266">
        <v>815011155</v>
      </c>
      <c r="B2266" s="3">
        <v>42145</v>
      </c>
      <c r="C2266" s="3">
        <v>42157</v>
      </c>
      <c r="D2266" t="s">
        <v>93</v>
      </c>
      <c r="E2266" t="s">
        <v>29</v>
      </c>
      <c r="F2266" t="s">
        <v>76</v>
      </c>
      <c r="G2266" t="s">
        <v>14</v>
      </c>
      <c r="H2266" t="s">
        <v>15</v>
      </c>
      <c r="I2266" s="9">
        <v>8767</v>
      </c>
      <c r="J2266" s="9">
        <v>668.27</v>
      </c>
      <c r="K2266" s="9">
        <v>502.54</v>
      </c>
      <c r="L2266" s="9">
        <f>tbl_salesdata[[#This Row],[Units Sold]]*tbl_salesdata[[#This Row],[Unit Cost]]</f>
        <v>4405768.1800000006</v>
      </c>
      <c r="M2266" s="9">
        <f>tbl_salesdata[[#This Row],[Units Sold]]*tbl_salesdata[[#This Row],[Unit Price]]</f>
        <v>5858723.0899999999</v>
      </c>
      <c r="N2266" s="9">
        <f>tbl_salesdata[[#This Row],[Total Sales]]-tbl_salesdata[[#This Row],[Total Cost]]</f>
        <v>1452954.9099999992</v>
      </c>
      <c r="O2266">
        <f>tbl_salesdata[[#This Row],[Ship Date]]-tbl_salesdata[[#This Row],[Order Date]]</f>
        <v>12</v>
      </c>
      <c r="P2266">
        <f>WEEKDAY(tbl_salesdata[[#This Row],[Order Date]],2)</f>
        <v>4</v>
      </c>
      <c r="Q2266" t="str">
        <f>TEXT(tbl_salesdata[[#This Row],[Order Date]],"dddd")</f>
        <v>Thursday</v>
      </c>
      <c r="R2266" t="str">
        <f>IF(tbl_salesdata[[#This Row],[Weekdaynum]]&gt;5,"Yes","No")</f>
        <v>No</v>
      </c>
    </row>
    <row r="2267" spans="1:18" x14ac:dyDescent="0.35">
      <c r="A2267">
        <v>977806651</v>
      </c>
      <c r="B2267" s="3">
        <v>42252</v>
      </c>
      <c r="C2267" s="3">
        <v>42253</v>
      </c>
      <c r="D2267" t="s">
        <v>54</v>
      </c>
      <c r="E2267" t="s">
        <v>29</v>
      </c>
      <c r="F2267" t="s">
        <v>13</v>
      </c>
      <c r="G2267" t="s">
        <v>18</v>
      </c>
      <c r="H2267" t="s">
        <v>15</v>
      </c>
      <c r="I2267" s="9">
        <v>3572</v>
      </c>
      <c r="J2267" s="9">
        <v>255.28</v>
      </c>
      <c r="K2267" s="9">
        <v>159.41999999999999</v>
      </c>
      <c r="L2267" s="9">
        <f>tbl_salesdata[[#This Row],[Units Sold]]*tbl_salesdata[[#This Row],[Unit Cost]]</f>
        <v>569448.24</v>
      </c>
      <c r="M2267" s="9">
        <f>tbl_salesdata[[#This Row],[Units Sold]]*tbl_salesdata[[#This Row],[Unit Price]]</f>
        <v>911860.16</v>
      </c>
      <c r="N2267" s="9">
        <f>tbl_salesdata[[#This Row],[Total Sales]]-tbl_salesdata[[#This Row],[Total Cost]]</f>
        <v>342411.92000000004</v>
      </c>
      <c r="O2267">
        <f>tbl_salesdata[[#This Row],[Ship Date]]-tbl_salesdata[[#This Row],[Order Date]]</f>
        <v>1</v>
      </c>
      <c r="P2267">
        <f>WEEKDAY(tbl_salesdata[[#This Row],[Order Date]],2)</f>
        <v>6</v>
      </c>
      <c r="Q2267" t="str">
        <f>TEXT(tbl_salesdata[[#This Row],[Order Date]],"dddd")</f>
        <v>Saturday</v>
      </c>
      <c r="R2267" t="str">
        <f>IF(tbl_salesdata[[#This Row],[Weekdaynum]]&gt;5,"Yes","No")</f>
        <v>Yes</v>
      </c>
    </row>
    <row r="2268" spans="1:18" hidden="1" x14ac:dyDescent="0.35">
      <c r="A2268">
        <v>283026540</v>
      </c>
      <c r="B2268" s="3">
        <v>44060</v>
      </c>
      <c r="C2268" s="3">
        <v>44073</v>
      </c>
      <c r="D2268" t="s">
        <v>160</v>
      </c>
      <c r="E2268" t="s">
        <v>29</v>
      </c>
      <c r="F2268" t="s">
        <v>47</v>
      </c>
      <c r="G2268" t="s">
        <v>14</v>
      </c>
      <c r="H2268" t="s">
        <v>34</v>
      </c>
      <c r="I2268" s="9">
        <v>2697</v>
      </c>
      <c r="J2268" s="9">
        <v>421.89</v>
      </c>
      <c r="K2268" s="9">
        <v>364.69</v>
      </c>
      <c r="L2268" s="9">
        <f>tbl_salesdata[[#This Row],[Units Sold]]*tbl_salesdata[[#This Row],[Unit Cost]]</f>
        <v>983568.93</v>
      </c>
      <c r="M2268" s="9">
        <f>tbl_salesdata[[#This Row],[Units Sold]]*tbl_salesdata[[#This Row],[Unit Price]]</f>
        <v>1137837.33</v>
      </c>
      <c r="N2268" s="9">
        <f>tbl_salesdata[[#This Row],[Total Sales]]-tbl_salesdata[[#This Row],[Total Cost]]</f>
        <v>154268.40000000002</v>
      </c>
      <c r="O2268">
        <f>tbl_salesdata[[#This Row],[Ship Date]]-tbl_salesdata[[#This Row],[Order Date]]</f>
        <v>13</v>
      </c>
      <c r="P2268">
        <f>WEEKDAY(tbl_salesdata[[#This Row],[Order Date]],2)</f>
        <v>1</v>
      </c>
      <c r="Q2268" t="str">
        <f>TEXT(tbl_salesdata[[#This Row],[Order Date]],"dddd")</f>
        <v>Monday</v>
      </c>
      <c r="R2268" t="str">
        <f>IF(tbl_salesdata[[#This Row],[Weekdaynum]]&gt;5,"Yes","No")</f>
        <v>No</v>
      </c>
    </row>
    <row r="2269" spans="1:18" x14ac:dyDescent="0.35">
      <c r="A2269">
        <v>247960412</v>
      </c>
      <c r="B2269" s="3">
        <v>44079</v>
      </c>
      <c r="C2269" s="3">
        <v>44091</v>
      </c>
      <c r="D2269" t="s">
        <v>218</v>
      </c>
      <c r="E2269" t="s">
        <v>38</v>
      </c>
      <c r="F2269" t="s">
        <v>68</v>
      </c>
      <c r="G2269" t="s">
        <v>18</v>
      </c>
      <c r="H2269" t="s">
        <v>15</v>
      </c>
      <c r="I2269" s="9">
        <v>5851</v>
      </c>
      <c r="J2269" s="9">
        <v>154.06</v>
      </c>
      <c r="K2269" s="9">
        <v>90.93</v>
      </c>
      <c r="L2269" s="9">
        <f>tbl_salesdata[[#This Row],[Units Sold]]*tbl_salesdata[[#This Row],[Unit Cost]]</f>
        <v>532031.43000000005</v>
      </c>
      <c r="M2269" s="9">
        <f>tbl_salesdata[[#This Row],[Units Sold]]*tbl_salesdata[[#This Row],[Unit Price]]</f>
        <v>901405.06</v>
      </c>
      <c r="N2269" s="9">
        <f>tbl_salesdata[[#This Row],[Total Sales]]-tbl_salesdata[[#This Row],[Total Cost]]</f>
        <v>369373.63</v>
      </c>
      <c r="O2269">
        <f>tbl_salesdata[[#This Row],[Ship Date]]-tbl_salesdata[[#This Row],[Order Date]]</f>
        <v>12</v>
      </c>
      <c r="P2269">
        <f>WEEKDAY(tbl_salesdata[[#This Row],[Order Date]],2)</f>
        <v>6</v>
      </c>
      <c r="Q2269" t="str">
        <f>TEXT(tbl_salesdata[[#This Row],[Order Date]],"dddd")</f>
        <v>Saturday</v>
      </c>
      <c r="R2269" t="str">
        <f>IF(tbl_salesdata[[#This Row],[Weekdaynum]]&gt;5,"Yes","No")</f>
        <v>Yes</v>
      </c>
    </row>
    <row r="2270" spans="1:18" hidden="1" x14ac:dyDescent="0.35">
      <c r="A2270">
        <v>141111505</v>
      </c>
      <c r="B2270" s="3">
        <v>43825</v>
      </c>
      <c r="C2270" s="3">
        <v>43834</v>
      </c>
      <c r="D2270" t="s">
        <v>96</v>
      </c>
      <c r="E2270" t="s">
        <v>29</v>
      </c>
      <c r="F2270" t="s">
        <v>56</v>
      </c>
      <c r="G2270" t="s">
        <v>18</v>
      </c>
      <c r="H2270" t="s">
        <v>19</v>
      </c>
      <c r="I2270" s="9">
        <v>6885</v>
      </c>
      <c r="J2270" s="9">
        <v>9.33</v>
      </c>
      <c r="K2270" s="9">
        <v>6.92</v>
      </c>
      <c r="L2270" s="9">
        <f>tbl_salesdata[[#This Row],[Units Sold]]*tbl_salesdata[[#This Row],[Unit Cost]]</f>
        <v>47644.2</v>
      </c>
      <c r="M2270" s="9">
        <f>tbl_salesdata[[#This Row],[Units Sold]]*tbl_salesdata[[#This Row],[Unit Price]]</f>
        <v>64237.05</v>
      </c>
      <c r="N2270" s="9">
        <f>tbl_salesdata[[#This Row],[Total Sales]]-tbl_salesdata[[#This Row],[Total Cost]]</f>
        <v>16592.850000000006</v>
      </c>
      <c r="O2270">
        <f>tbl_salesdata[[#This Row],[Ship Date]]-tbl_salesdata[[#This Row],[Order Date]]</f>
        <v>9</v>
      </c>
      <c r="P2270">
        <f>WEEKDAY(tbl_salesdata[[#This Row],[Order Date]],2)</f>
        <v>4</v>
      </c>
      <c r="Q2270" t="str">
        <f>TEXT(tbl_salesdata[[#This Row],[Order Date]],"dddd")</f>
        <v>Thursday</v>
      </c>
      <c r="R2270" t="str">
        <f>IF(tbl_salesdata[[#This Row],[Weekdaynum]]&gt;5,"Yes","No")</f>
        <v>No</v>
      </c>
    </row>
    <row r="2271" spans="1:18" x14ac:dyDescent="0.35">
      <c r="A2271">
        <v>937744319</v>
      </c>
      <c r="B2271" s="3">
        <v>44030</v>
      </c>
      <c r="C2271" s="3">
        <v>44032</v>
      </c>
      <c r="D2271" t="s">
        <v>127</v>
      </c>
      <c r="E2271" t="s">
        <v>38</v>
      </c>
      <c r="F2271" t="s">
        <v>33</v>
      </c>
      <c r="G2271" t="s">
        <v>18</v>
      </c>
      <c r="H2271" t="s">
        <v>15</v>
      </c>
      <c r="I2271" s="9">
        <v>8238</v>
      </c>
      <c r="J2271" s="9">
        <v>109.28</v>
      </c>
      <c r="K2271" s="9">
        <v>35.840000000000003</v>
      </c>
      <c r="L2271" s="9">
        <f>tbl_salesdata[[#This Row],[Units Sold]]*tbl_salesdata[[#This Row],[Unit Cost]]</f>
        <v>295249.92000000004</v>
      </c>
      <c r="M2271" s="9">
        <f>tbl_salesdata[[#This Row],[Units Sold]]*tbl_salesdata[[#This Row],[Unit Price]]</f>
        <v>900248.64</v>
      </c>
      <c r="N2271" s="9">
        <f>tbl_salesdata[[#This Row],[Total Sales]]-tbl_salesdata[[#This Row],[Total Cost]]</f>
        <v>604998.72</v>
      </c>
      <c r="O2271">
        <f>tbl_salesdata[[#This Row],[Ship Date]]-tbl_salesdata[[#This Row],[Order Date]]</f>
        <v>2</v>
      </c>
      <c r="P2271">
        <f>WEEKDAY(tbl_salesdata[[#This Row],[Order Date]],2)</f>
        <v>6</v>
      </c>
      <c r="Q2271" t="str">
        <f>TEXT(tbl_salesdata[[#This Row],[Order Date]],"dddd")</f>
        <v>Saturday</v>
      </c>
      <c r="R2271" t="str">
        <f>IF(tbl_salesdata[[#This Row],[Weekdaynum]]&gt;5,"Yes","No")</f>
        <v>Yes</v>
      </c>
    </row>
    <row r="2272" spans="1:18" hidden="1" x14ac:dyDescent="0.35">
      <c r="A2272">
        <v>983406674</v>
      </c>
      <c r="B2272" s="3">
        <v>44101</v>
      </c>
      <c r="C2272" s="3">
        <v>44116</v>
      </c>
      <c r="D2272" t="s">
        <v>130</v>
      </c>
      <c r="E2272" t="s">
        <v>29</v>
      </c>
      <c r="F2272" t="s">
        <v>13</v>
      </c>
      <c r="G2272" t="s">
        <v>14</v>
      </c>
      <c r="H2272" t="s">
        <v>15</v>
      </c>
      <c r="I2272" s="9">
        <v>743</v>
      </c>
      <c r="J2272" s="9">
        <v>255.28</v>
      </c>
      <c r="K2272" s="9">
        <v>159.41999999999999</v>
      </c>
      <c r="L2272" s="9">
        <f>tbl_salesdata[[#This Row],[Units Sold]]*tbl_salesdata[[#This Row],[Unit Cost]]</f>
        <v>118449.06</v>
      </c>
      <c r="M2272" s="9">
        <f>tbl_salesdata[[#This Row],[Units Sold]]*tbl_salesdata[[#This Row],[Unit Price]]</f>
        <v>189673.04</v>
      </c>
      <c r="N2272" s="9">
        <f>tbl_salesdata[[#This Row],[Total Sales]]-tbl_salesdata[[#This Row],[Total Cost]]</f>
        <v>71223.98000000001</v>
      </c>
      <c r="O2272">
        <f>tbl_salesdata[[#This Row],[Ship Date]]-tbl_salesdata[[#This Row],[Order Date]]</f>
        <v>15</v>
      </c>
      <c r="P2272">
        <f>WEEKDAY(tbl_salesdata[[#This Row],[Order Date]],2)</f>
        <v>7</v>
      </c>
      <c r="Q2272" t="str">
        <f>TEXT(tbl_salesdata[[#This Row],[Order Date]],"dddd")</f>
        <v>Sunday</v>
      </c>
      <c r="R2272" t="str">
        <f>IF(tbl_salesdata[[#This Row],[Weekdaynum]]&gt;5,"Yes","No")</f>
        <v>Yes</v>
      </c>
    </row>
    <row r="2273" spans="1:18" hidden="1" x14ac:dyDescent="0.35">
      <c r="A2273">
        <v>298169219</v>
      </c>
      <c r="B2273" s="3">
        <v>42222</v>
      </c>
      <c r="C2273" s="3">
        <v>42233</v>
      </c>
      <c r="D2273" t="s">
        <v>194</v>
      </c>
      <c r="E2273" t="s">
        <v>32</v>
      </c>
      <c r="F2273" t="s">
        <v>17</v>
      </c>
      <c r="G2273" t="s">
        <v>14</v>
      </c>
      <c r="H2273" t="s">
        <v>19</v>
      </c>
      <c r="I2273" s="9">
        <v>3753</v>
      </c>
      <c r="J2273" s="9">
        <v>152.58000000000001</v>
      </c>
      <c r="K2273" s="9">
        <v>97.44</v>
      </c>
      <c r="L2273" s="9">
        <f>tbl_salesdata[[#This Row],[Units Sold]]*tbl_salesdata[[#This Row],[Unit Cost]]</f>
        <v>365692.32</v>
      </c>
      <c r="M2273" s="9">
        <f>tbl_salesdata[[#This Row],[Units Sold]]*tbl_salesdata[[#This Row],[Unit Price]]</f>
        <v>572632.74</v>
      </c>
      <c r="N2273" s="9">
        <f>tbl_salesdata[[#This Row],[Total Sales]]-tbl_salesdata[[#This Row],[Total Cost]]</f>
        <v>206940.41999999998</v>
      </c>
      <c r="O2273">
        <f>tbl_salesdata[[#This Row],[Ship Date]]-tbl_salesdata[[#This Row],[Order Date]]</f>
        <v>11</v>
      </c>
      <c r="P2273">
        <f>WEEKDAY(tbl_salesdata[[#This Row],[Order Date]],2)</f>
        <v>4</v>
      </c>
      <c r="Q2273" t="str">
        <f>TEXT(tbl_salesdata[[#This Row],[Order Date]],"dddd")</f>
        <v>Thursday</v>
      </c>
      <c r="R2273" t="str">
        <f>IF(tbl_salesdata[[#This Row],[Weekdaynum]]&gt;5,"Yes","No")</f>
        <v>No</v>
      </c>
    </row>
    <row r="2274" spans="1:18" hidden="1" x14ac:dyDescent="0.35">
      <c r="A2274">
        <v>929052674</v>
      </c>
      <c r="B2274" s="3">
        <v>44431</v>
      </c>
      <c r="C2274" s="3">
        <v>44451</v>
      </c>
      <c r="D2274" t="s">
        <v>108</v>
      </c>
      <c r="E2274" t="s">
        <v>12</v>
      </c>
      <c r="F2274" t="s">
        <v>33</v>
      </c>
      <c r="G2274" t="s">
        <v>14</v>
      </c>
      <c r="H2274" t="s">
        <v>34</v>
      </c>
      <c r="I2274" s="9">
        <v>6187</v>
      </c>
      <c r="J2274" s="9">
        <v>109.28</v>
      </c>
      <c r="K2274" s="9">
        <v>35.840000000000003</v>
      </c>
      <c r="L2274" s="9">
        <f>tbl_salesdata[[#This Row],[Units Sold]]*tbl_salesdata[[#This Row],[Unit Cost]]</f>
        <v>221742.08000000002</v>
      </c>
      <c r="M2274" s="9">
        <f>tbl_salesdata[[#This Row],[Units Sold]]*tbl_salesdata[[#This Row],[Unit Price]]</f>
        <v>676115.36</v>
      </c>
      <c r="N2274" s="9">
        <f>tbl_salesdata[[#This Row],[Total Sales]]-tbl_salesdata[[#This Row],[Total Cost]]</f>
        <v>454373.27999999997</v>
      </c>
      <c r="O2274">
        <f>tbl_salesdata[[#This Row],[Ship Date]]-tbl_salesdata[[#This Row],[Order Date]]</f>
        <v>20</v>
      </c>
      <c r="P2274">
        <f>WEEKDAY(tbl_salesdata[[#This Row],[Order Date]],2)</f>
        <v>1</v>
      </c>
      <c r="Q2274" t="str">
        <f>TEXT(tbl_salesdata[[#This Row],[Order Date]],"dddd")</f>
        <v>Monday</v>
      </c>
      <c r="R2274" t="str">
        <f>IF(tbl_salesdata[[#This Row],[Weekdaynum]]&gt;5,"Yes","No")</f>
        <v>No</v>
      </c>
    </row>
    <row r="2275" spans="1:18" x14ac:dyDescent="0.35">
      <c r="A2275">
        <v>742380797</v>
      </c>
      <c r="B2275" s="3">
        <v>43792</v>
      </c>
      <c r="C2275" s="3">
        <v>43808</v>
      </c>
      <c r="D2275" t="s">
        <v>198</v>
      </c>
      <c r="E2275" t="s">
        <v>38</v>
      </c>
      <c r="F2275" t="s">
        <v>68</v>
      </c>
      <c r="G2275" t="s">
        <v>18</v>
      </c>
      <c r="H2275" t="s">
        <v>34</v>
      </c>
      <c r="I2275" s="9">
        <v>5830</v>
      </c>
      <c r="J2275" s="9">
        <v>154.06</v>
      </c>
      <c r="K2275" s="9">
        <v>90.93</v>
      </c>
      <c r="L2275" s="9">
        <f>tbl_salesdata[[#This Row],[Units Sold]]*tbl_salesdata[[#This Row],[Unit Cost]]</f>
        <v>530121.9</v>
      </c>
      <c r="M2275" s="9">
        <f>tbl_salesdata[[#This Row],[Units Sold]]*tbl_salesdata[[#This Row],[Unit Price]]</f>
        <v>898169.8</v>
      </c>
      <c r="N2275" s="9">
        <f>tbl_salesdata[[#This Row],[Total Sales]]-tbl_salesdata[[#This Row],[Total Cost]]</f>
        <v>368047.9</v>
      </c>
      <c r="O2275">
        <f>tbl_salesdata[[#This Row],[Ship Date]]-tbl_salesdata[[#This Row],[Order Date]]</f>
        <v>16</v>
      </c>
      <c r="P2275">
        <f>WEEKDAY(tbl_salesdata[[#This Row],[Order Date]],2)</f>
        <v>6</v>
      </c>
      <c r="Q2275" t="str">
        <f>TEXT(tbl_salesdata[[#This Row],[Order Date]],"dddd")</f>
        <v>Saturday</v>
      </c>
      <c r="R2275" t="str">
        <f>IF(tbl_salesdata[[#This Row],[Weekdaynum]]&gt;5,"Yes","No")</f>
        <v>Yes</v>
      </c>
    </row>
    <row r="2276" spans="1:18" hidden="1" x14ac:dyDescent="0.35">
      <c r="A2276">
        <v>122190129</v>
      </c>
      <c r="B2276" s="3">
        <v>42128</v>
      </c>
      <c r="C2276" s="3">
        <v>42131</v>
      </c>
      <c r="D2276" t="s">
        <v>106</v>
      </c>
      <c r="E2276" t="s">
        <v>38</v>
      </c>
      <c r="F2276" t="s">
        <v>42</v>
      </c>
      <c r="G2276" t="s">
        <v>14</v>
      </c>
      <c r="H2276" t="s">
        <v>15</v>
      </c>
      <c r="I2276" s="9">
        <v>7629</v>
      </c>
      <c r="J2276" s="9">
        <v>437.2</v>
      </c>
      <c r="K2276" s="9">
        <v>263.33</v>
      </c>
      <c r="L2276" s="9">
        <f>tbl_salesdata[[#This Row],[Units Sold]]*tbl_salesdata[[#This Row],[Unit Cost]]</f>
        <v>2008944.5699999998</v>
      </c>
      <c r="M2276" s="9">
        <f>tbl_salesdata[[#This Row],[Units Sold]]*tbl_salesdata[[#This Row],[Unit Price]]</f>
        <v>3335398.8</v>
      </c>
      <c r="N2276" s="9">
        <f>tbl_salesdata[[#This Row],[Total Sales]]-tbl_salesdata[[#This Row],[Total Cost]]</f>
        <v>1326454.23</v>
      </c>
      <c r="O2276">
        <f>tbl_salesdata[[#This Row],[Ship Date]]-tbl_salesdata[[#This Row],[Order Date]]</f>
        <v>3</v>
      </c>
      <c r="P2276">
        <f>WEEKDAY(tbl_salesdata[[#This Row],[Order Date]],2)</f>
        <v>1</v>
      </c>
      <c r="Q2276" t="str">
        <f>TEXT(tbl_salesdata[[#This Row],[Order Date]],"dddd")</f>
        <v>Monday</v>
      </c>
      <c r="R2276" t="str">
        <f>IF(tbl_salesdata[[#This Row],[Weekdaynum]]&gt;5,"Yes","No")</f>
        <v>No</v>
      </c>
    </row>
    <row r="2277" spans="1:18" x14ac:dyDescent="0.35">
      <c r="A2277">
        <v>673578917</v>
      </c>
      <c r="B2277" s="3">
        <v>44758</v>
      </c>
      <c r="C2277" s="3">
        <v>44760</v>
      </c>
      <c r="D2277" t="s">
        <v>169</v>
      </c>
      <c r="E2277" t="s">
        <v>29</v>
      </c>
      <c r="F2277" t="s">
        <v>68</v>
      </c>
      <c r="G2277" t="s">
        <v>14</v>
      </c>
      <c r="H2277" t="s">
        <v>34</v>
      </c>
      <c r="I2277" s="9">
        <v>5825</v>
      </c>
      <c r="J2277" s="9">
        <v>154.06</v>
      </c>
      <c r="K2277" s="9">
        <v>90.93</v>
      </c>
      <c r="L2277" s="9">
        <f>tbl_salesdata[[#This Row],[Units Sold]]*tbl_salesdata[[#This Row],[Unit Cost]]</f>
        <v>529667.25</v>
      </c>
      <c r="M2277" s="9">
        <f>tbl_salesdata[[#This Row],[Units Sold]]*tbl_salesdata[[#This Row],[Unit Price]]</f>
        <v>897399.5</v>
      </c>
      <c r="N2277" s="9">
        <f>tbl_salesdata[[#This Row],[Total Sales]]-tbl_salesdata[[#This Row],[Total Cost]]</f>
        <v>367732.25</v>
      </c>
      <c r="O2277">
        <f>tbl_salesdata[[#This Row],[Ship Date]]-tbl_salesdata[[#This Row],[Order Date]]</f>
        <v>2</v>
      </c>
      <c r="P2277">
        <f>WEEKDAY(tbl_salesdata[[#This Row],[Order Date]],2)</f>
        <v>6</v>
      </c>
      <c r="Q2277" t="str">
        <f>TEXT(tbl_salesdata[[#This Row],[Order Date]],"dddd")</f>
        <v>Saturday</v>
      </c>
      <c r="R2277" t="str">
        <f>IF(tbl_salesdata[[#This Row],[Weekdaynum]]&gt;5,"Yes","No")</f>
        <v>Yes</v>
      </c>
    </row>
    <row r="2278" spans="1:18" x14ac:dyDescent="0.35">
      <c r="A2278">
        <v>446019017</v>
      </c>
      <c r="B2278" s="3">
        <v>44506</v>
      </c>
      <c r="C2278" s="3">
        <v>44507</v>
      </c>
      <c r="D2278" t="s">
        <v>100</v>
      </c>
      <c r="E2278" t="s">
        <v>21</v>
      </c>
      <c r="F2278" t="s">
        <v>68</v>
      </c>
      <c r="G2278" t="s">
        <v>14</v>
      </c>
      <c r="H2278" t="s">
        <v>19</v>
      </c>
      <c r="I2278" s="9">
        <v>5794</v>
      </c>
      <c r="J2278" s="9">
        <v>154.06</v>
      </c>
      <c r="K2278" s="9">
        <v>90.93</v>
      </c>
      <c r="L2278" s="9">
        <f>tbl_salesdata[[#This Row],[Units Sold]]*tbl_salesdata[[#This Row],[Unit Cost]]</f>
        <v>526848.42000000004</v>
      </c>
      <c r="M2278" s="9">
        <f>tbl_salesdata[[#This Row],[Units Sold]]*tbl_salesdata[[#This Row],[Unit Price]]</f>
        <v>892623.64</v>
      </c>
      <c r="N2278" s="9">
        <f>tbl_salesdata[[#This Row],[Total Sales]]-tbl_salesdata[[#This Row],[Total Cost]]</f>
        <v>365775.22</v>
      </c>
      <c r="O2278">
        <f>tbl_salesdata[[#This Row],[Ship Date]]-tbl_salesdata[[#This Row],[Order Date]]</f>
        <v>1</v>
      </c>
      <c r="P2278">
        <f>WEEKDAY(tbl_salesdata[[#This Row],[Order Date]],2)</f>
        <v>6</v>
      </c>
      <c r="Q2278" t="str">
        <f>TEXT(tbl_salesdata[[#This Row],[Order Date]],"dddd")</f>
        <v>Saturday</v>
      </c>
      <c r="R2278" t="str">
        <f>IF(tbl_salesdata[[#This Row],[Weekdaynum]]&gt;5,"Yes","No")</f>
        <v>Yes</v>
      </c>
    </row>
    <row r="2279" spans="1:18" hidden="1" x14ac:dyDescent="0.35">
      <c r="A2279">
        <v>584805095</v>
      </c>
      <c r="B2279" s="3">
        <v>43201</v>
      </c>
      <c r="C2279" s="3">
        <v>43209</v>
      </c>
      <c r="D2279" t="s">
        <v>112</v>
      </c>
      <c r="E2279" t="s">
        <v>12</v>
      </c>
      <c r="F2279" t="s">
        <v>13</v>
      </c>
      <c r="G2279" t="s">
        <v>18</v>
      </c>
      <c r="H2279" t="s">
        <v>15</v>
      </c>
      <c r="I2279" s="9">
        <v>5678</v>
      </c>
      <c r="J2279" s="9">
        <v>255.28</v>
      </c>
      <c r="K2279" s="9">
        <v>159.41999999999999</v>
      </c>
      <c r="L2279" s="9">
        <f>tbl_salesdata[[#This Row],[Units Sold]]*tbl_salesdata[[#This Row],[Unit Cost]]</f>
        <v>905186.75999999989</v>
      </c>
      <c r="M2279" s="9">
        <f>tbl_salesdata[[#This Row],[Units Sold]]*tbl_salesdata[[#This Row],[Unit Price]]</f>
        <v>1449479.84</v>
      </c>
      <c r="N2279" s="9">
        <f>tbl_salesdata[[#This Row],[Total Sales]]-tbl_salesdata[[#This Row],[Total Cost]]</f>
        <v>544293.08000000019</v>
      </c>
      <c r="O2279">
        <f>tbl_salesdata[[#This Row],[Ship Date]]-tbl_salesdata[[#This Row],[Order Date]]</f>
        <v>8</v>
      </c>
      <c r="P2279">
        <f>WEEKDAY(tbl_salesdata[[#This Row],[Order Date]],2)</f>
        <v>3</v>
      </c>
      <c r="Q2279" t="str">
        <f>TEXT(tbl_salesdata[[#This Row],[Order Date]],"dddd")</f>
        <v>Wednesday</v>
      </c>
      <c r="R2279" t="str">
        <f>IF(tbl_salesdata[[#This Row],[Weekdaynum]]&gt;5,"Yes","No")</f>
        <v>No</v>
      </c>
    </row>
    <row r="2280" spans="1:18" hidden="1" x14ac:dyDescent="0.35">
      <c r="A2280">
        <v>652501904</v>
      </c>
      <c r="B2280" s="3">
        <v>43882</v>
      </c>
      <c r="C2280" s="3">
        <v>43886</v>
      </c>
      <c r="D2280" t="s">
        <v>116</v>
      </c>
      <c r="E2280" t="s">
        <v>21</v>
      </c>
      <c r="F2280" t="s">
        <v>25</v>
      </c>
      <c r="G2280" t="s">
        <v>14</v>
      </c>
      <c r="H2280" t="s">
        <v>15</v>
      </c>
      <c r="I2280" s="9">
        <v>8668</v>
      </c>
      <c r="J2280" s="9">
        <v>205.7</v>
      </c>
      <c r="K2280" s="9">
        <v>117.11</v>
      </c>
      <c r="L2280" s="9">
        <f>tbl_salesdata[[#This Row],[Units Sold]]*tbl_salesdata[[#This Row],[Unit Cost]]</f>
        <v>1015109.48</v>
      </c>
      <c r="M2280" s="9">
        <f>tbl_salesdata[[#This Row],[Units Sold]]*tbl_salesdata[[#This Row],[Unit Price]]</f>
        <v>1783007.5999999999</v>
      </c>
      <c r="N2280" s="9">
        <f>tbl_salesdata[[#This Row],[Total Sales]]-tbl_salesdata[[#This Row],[Total Cost]]</f>
        <v>767898.11999999988</v>
      </c>
      <c r="O2280">
        <f>tbl_salesdata[[#This Row],[Ship Date]]-tbl_salesdata[[#This Row],[Order Date]]</f>
        <v>4</v>
      </c>
      <c r="P2280">
        <f>WEEKDAY(tbl_salesdata[[#This Row],[Order Date]],2)</f>
        <v>5</v>
      </c>
      <c r="Q2280" t="str">
        <f>TEXT(tbl_salesdata[[#This Row],[Order Date]],"dddd")</f>
        <v>Friday</v>
      </c>
      <c r="R2280" t="str">
        <f>IF(tbl_salesdata[[#This Row],[Weekdaynum]]&gt;5,"Yes","No")</f>
        <v>No</v>
      </c>
    </row>
    <row r="2281" spans="1:18" hidden="1" x14ac:dyDescent="0.35">
      <c r="A2281">
        <v>172598922</v>
      </c>
      <c r="B2281" s="3">
        <v>42830</v>
      </c>
      <c r="C2281" s="3">
        <v>42850</v>
      </c>
      <c r="D2281" t="s">
        <v>213</v>
      </c>
      <c r="E2281" t="s">
        <v>38</v>
      </c>
      <c r="F2281" t="s">
        <v>17</v>
      </c>
      <c r="G2281" t="s">
        <v>14</v>
      </c>
      <c r="H2281" t="s">
        <v>15</v>
      </c>
      <c r="I2281" s="9">
        <v>4711</v>
      </c>
      <c r="J2281" s="9">
        <v>152.58000000000001</v>
      </c>
      <c r="K2281" s="9">
        <v>97.44</v>
      </c>
      <c r="L2281" s="9">
        <f>tbl_salesdata[[#This Row],[Units Sold]]*tbl_salesdata[[#This Row],[Unit Cost]]</f>
        <v>459039.83999999997</v>
      </c>
      <c r="M2281" s="9">
        <f>tbl_salesdata[[#This Row],[Units Sold]]*tbl_salesdata[[#This Row],[Unit Price]]</f>
        <v>718804.38</v>
      </c>
      <c r="N2281" s="9">
        <f>tbl_salesdata[[#This Row],[Total Sales]]-tbl_salesdata[[#This Row],[Total Cost]]</f>
        <v>259764.54000000004</v>
      </c>
      <c r="O2281">
        <f>tbl_salesdata[[#This Row],[Ship Date]]-tbl_salesdata[[#This Row],[Order Date]]</f>
        <v>20</v>
      </c>
      <c r="P2281">
        <f>WEEKDAY(tbl_salesdata[[#This Row],[Order Date]],2)</f>
        <v>3</v>
      </c>
      <c r="Q2281" t="str">
        <f>TEXT(tbl_salesdata[[#This Row],[Order Date]],"dddd")</f>
        <v>Wednesday</v>
      </c>
      <c r="R2281" t="str">
        <f>IF(tbl_salesdata[[#This Row],[Weekdaynum]]&gt;5,"Yes","No")</f>
        <v>No</v>
      </c>
    </row>
    <row r="2282" spans="1:18" hidden="1" x14ac:dyDescent="0.35">
      <c r="A2282">
        <v>702957475</v>
      </c>
      <c r="B2282" s="3">
        <v>42526</v>
      </c>
      <c r="C2282" s="3">
        <v>42540</v>
      </c>
      <c r="D2282" t="s">
        <v>220</v>
      </c>
      <c r="E2282" t="s">
        <v>29</v>
      </c>
      <c r="F2282" t="s">
        <v>33</v>
      </c>
      <c r="G2282" t="s">
        <v>14</v>
      </c>
      <c r="H2282" t="s">
        <v>26</v>
      </c>
      <c r="I2282" s="9">
        <v>9593</v>
      </c>
      <c r="J2282" s="9">
        <v>109.28</v>
      </c>
      <c r="K2282" s="9">
        <v>35.840000000000003</v>
      </c>
      <c r="L2282" s="9">
        <f>tbl_salesdata[[#This Row],[Units Sold]]*tbl_salesdata[[#This Row],[Unit Cost]]</f>
        <v>343813.12000000005</v>
      </c>
      <c r="M2282" s="9">
        <f>tbl_salesdata[[#This Row],[Units Sold]]*tbl_salesdata[[#This Row],[Unit Price]]</f>
        <v>1048323.04</v>
      </c>
      <c r="N2282" s="9">
        <f>tbl_salesdata[[#This Row],[Total Sales]]-tbl_salesdata[[#This Row],[Total Cost]]</f>
        <v>704509.91999999993</v>
      </c>
      <c r="O2282">
        <f>tbl_salesdata[[#This Row],[Ship Date]]-tbl_salesdata[[#This Row],[Order Date]]</f>
        <v>14</v>
      </c>
      <c r="P2282">
        <f>WEEKDAY(tbl_salesdata[[#This Row],[Order Date]],2)</f>
        <v>7</v>
      </c>
      <c r="Q2282" t="str">
        <f>TEXT(tbl_salesdata[[#This Row],[Order Date]],"dddd")</f>
        <v>Sunday</v>
      </c>
      <c r="R2282" t="str">
        <f>IF(tbl_salesdata[[#This Row],[Weekdaynum]]&gt;5,"Yes","No")</f>
        <v>Yes</v>
      </c>
    </row>
    <row r="2283" spans="1:18" hidden="1" x14ac:dyDescent="0.35">
      <c r="A2283">
        <v>271751391</v>
      </c>
      <c r="B2283" s="3">
        <v>42531</v>
      </c>
      <c r="C2283" s="3">
        <v>42551</v>
      </c>
      <c r="D2283" t="s">
        <v>39</v>
      </c>
      <c r="E2283" t="s">
        <v>29</v>
      </c>
      <c r="F2283" t="s">
        <v>76</v>
      </c>
      <c r="G2283" t="s">
        <v>14</v>
      </c>
      <c r="H2283" t="s">
        <v>34</v>
      </c>
      <c r="I2283" s="9">
        <v>6130</v>
      </c>
      <c r="J2283" s="9">
        <v>668.27</v>
      </c>
      <c r="K2283" s="9">
        <v>502.54</v>
      </c>
      <c r="L2283" s="9">
        <f>tbl_salesdata[[#This Row],[Units Sold]]*tbl_salesdata[[#This Row],[Unit Cost]]</f>
        <v>3080570.2</v>
      </c>
      <c r="M2283" s="9">
        <f>tbl_salesdata[[#This Row],[Units Sold]]*tbl_salesdata[[#This Row],[Unit Price]]</f>
        <v>4096495.1</v>
      </c>
      <c r="N2283" s="9">
        <f>tbl_salesdata[[#This Row],[Total Sales]]-tbl_salesdata[[#This Row],[Total Cost]]</f>
        <v>1015924.8999999999</v>
      </c>
      <c r="O2283">
        <f>tbl_salesdata[[#This Row],[Ship Date]]-tbl_salesdata[[#This Row],[Order Date]]</f>
        <v>20</v>
      </c>
      <c r="P2283">
        <f>WEEKDAY(tbl_salesdata[[#This Row],[Order Date]],2)</f>
        <v>5</v>
      </c>
      <c r="Q2283" t="str">
        <f>TEXT(tbl_salesdata[[#This Row],[Order Date]],"dddd")</f>
        <v>Friday</v>
      </c>
      <c r="R2283" t="str">
        <f>IF(tbl_salesdata[[#This Row],[Weekdaynum]]&gt;5,"Yes","No")</f>
        <v>No</v>
      </c>
    </row>
    <row r="2284" spans="1:18" hidden="1" x14ac:dyDescent="0.35">
      <c r="A2284">
        <v>127467000</v>
      </c>
      <c r="B2284" s="3">
        <v>44564</v>
      </c>
      <c r="C2284" s="3">
        <v>44571</v>
      </c>
      <c r="D2284" t="s">
        <v>208</v>
      </c>
      <c r="E2284" t="s">
        <v>12</v>
      </c>
      <c r="F2284" t="s">
        <v>25</v>
      </c>
      <c r="G2284" t="s">
        <v>14</v>
      </c>
      <c r="H2284" t="s">
        <v>26</v>
      </c>
      <c r="I2284" s="9">
        <v>9173</v>
      </c>
      <c r="J2284" s="9">
        <v>205.7</v>
      </c>
      <c r="K2284" s="9">
        <v>117.11</v>
      </c>
      <c r="L2284" s="9">
        <f>tbl_salesdata[[#This Row],[Units Sold]]*tbl_salesdata[[#This Row],[Unit Cost]]</f>
        <v>1074250.03</v>
      </c>
      <c r="M2284" s="9">
        <f>tbl_salesdata[[#This Row],[Units Sold]]*tbl_salesdata[[#This Row],[Unit Price]]</f>
        <v>1886886.0999999999</v>
      </c>
      <c r="N2284" s="9">
        <f>tbl_salesdata[[#This Row],[Total Sales]]-tbl_salesdata[[#This Row],[Total Cost]]</f>
        <v>812636.06999999983</v>
      </c>
      <c r="O2284">
        <f>tbl_salesdata[[#This Row],[Ship Date]]-tbl_salesdata[[#This Row],[Order Date]]</f>
        <v>7</v>
      </c>
      <c r="P2284">
        <f>WEEKDAY(tbl_salesdata[[#This Row],[Order Date]],2)</f>
        <v>1</v>
      </c>
      <c r="Q2284" t="str">
        <f>TEXT(tbl_salesdata[[#This Row],[Order Date]],"dddd")</f>
        <v>Monday</v>
      </c>
      <c r="R2284" t="str">
        <f>IF(tbl_salesdata[[#This Row],[Weekdaynum]]&gt;5,"Yes","No")</f>
        <v>No</v>
      </c>
    </row>
    <row r="2285" spans="1:18" hidden="1" x14ac:dyDescent="0.35">
      <c r="A2285">
        <v>688903129</v>
      </c>
      <c r="B2285" s="3">
        <v>42886</v>
      </c>
      <c r="C2285" s="3">
        <v>42903</v>
      </c>
      <c r="D2285" t="s">
        <v>49</v>
      </c>
      <c r="E2285" t="s">
        <v>21</v>
      </c>
      <c r="F2285" t="s">
        <v>76</v>
      </c>
      <c r="G2285" t="s">
        <v>14</v>
      </c>
      <c r="H2285" t="s">
        <v>15</v>
      </c>
      <c r="I2285" s="9">
        <v>600</v>
      </c>
      <c r="J2285" s="9">
        <v>668.27</v>
      </c>
      <c r="K2285" s="9">
        <v>502.54</v>
      </c>
      <c r="L2285" s="9">
        <f>tbl_salesdata[[#This Row],[Units Sold]]*tbl_salesdata[[#This Row],[Unit Cost]]</f>
        <v>301524</v>
      </c>
      <c r="M2285" s="9">
        <f>tbl_salesdata[[#This Row],[Units Sold]]*tbl_salesdata[[#This Row],[Unit Price]]</f>
        <v>400962</v>
      </c>
      <c r="N2285" s="9">
        <f>tbl_salesdata[[#This Row],[Total Sales]]-tbl_salesdata[[#This Row],[Total Cost]]</f>
        <v>99438</v>
      </c>
      <c r="O2285">
        <f>tbl_salesdata[[#This Row],[Ship Date]]-tbl_salesdata[[#This Row],[Order Date]]</f>
        <v>17</v>
      </c>
      <c r="P2285">
        <f>WEEKDAY(tbl_salesdata[[#This Row],[Order Date]],2)</f>
        <v>3</v>
      </c>
      <c r="Q2285" t="str">
        <f>TEXT(tbl_salesdata[[#This Row],[Order Date]],"dddd")</f>
        <v>Wednesday</v>
      </c>
      <c r="R2285" t="str">
        <f>IF(tbl_salesdata[[#This Row],[Weekdaynum]]&gt;5,"Yes","No")</f>
        <v>No</v>
      </c>
    </row>
    <row r="2286" spans="1:18" hidden="1" x14ac:dyDescent="0.35">
      <c r="A2286">
        <v>195171105</v>
      </c>
      <c r="B2286" s="3">
        <v>43306</v>
      </c>
      <c r="C2286" s="3">
        <v>43324</v>
      </c>
      <c r="D2286" t="s">
        <v>77</v>
      </c>
      <c r="E2286" t="s">
        <v>21</v>
      </c>
      <c r="F2286" t="s">
        <v>30</v>
      </c>
      <c r="G2286" t="s">
        <v>14</v>
      </c>
      <c r="H2286" t="s">
        <v>15</v>
      </c>
      <c r="I2286" s="9">
        <v>4322</v>
      </c>
      <c r="J2286" s="9">
        <v>81.73</v>
      </c>
      <c r="K2286" s="9">
        <v>56.67</v>
      </c>
      <c r="L2286" s="9">
        <f>tbl_salesdata[[#This Row],[Units Sold]]*tbl_salesdata[[#This Row],[Unit Cost]]</f>
        <v>244927.74000000002</v>
      </c>
      <c r="M2286" s="9">
        <f>tbl_salesdata[[#This Row],[Units Sold]]*tbl_salesdata[[#This Row],[Unit Price]]</f>
        <v>353237.06</v>
      </c>
      <c r="N2286" s="9">
        <f>tbl_salesdata[[#This Row],[Total Sales]]-tbl_salesdata[[#This Row],[Total Cost]]</f>
        <v>108309.31999999998</v>
      </c>
      <c r="O2286">
        <f>tbl_salesdata[[#This Row],[Ship Date]]-tbl_salesdata[[#This Row],[Order Date]]</f>
        <v>18</v>
      </c>
      <c r="P2286">
        <f>WEEKDAY(tbl_salesdata[[#This Row],[Order Date]],2)</f>
        <v>3</v>
      </c>
      <c r="Q2286" t="str">
        <f>TEXT(tbl_salesdata[[#This Row],[Order Date]],"dddd")</f>
        <v>Wednesday</v>
      </c>
      <c r="R2286" t="str">
        <f>IF(tbl_salesdata[[#This Row],[Weekdaynum]]&gt;5,"Yes","No")</f>
        <v>No</v>
      </c>
    </row>
    <row r="2287" spans="1:18" hidden="1" x14ac:dyDescent="0.35">
      <c r="A2287">
        <v>555694758</v>
      </c>
      <c r="B2287" s="3">
        <v>44018</v>
      </c>
      <c r="C2287" s="3">
        <v>44038</v>
      </c>
      <c r="D2287" t="s">
        <v>191</v>
      </c>
      <c r="E2287" t="s">
        <v>24</v>
      </c>
      <c r="F2287" t="s">
        <v>47</v>
      </c>
      <c r="G2287" t="s">
        <v>14</v>
      </c>
      <c r="H2287" t="s">
        <v>26</v>
      </c>
      <c r="I2287" s="9">
        <v>1283</v>
      </c>
      <c r="J2287" s="9">
        <v>421.89</v>
      </c>
      <c r="K2287" s="9">
        <v>364.69</v>
      </c>
      <c r="L2287" s="9">
        <f>tbl_salesdata[[#This Row],[Units Sold]]*tbl_salesdata[[#This Row],[Unit Cost]]</f>
        <v>467897.27</v>
      </c>
      <c r="M2287" s="9">
        <f>tbl_salesdata[[#This Row],[Units Sold]]*tbl_salesdata[[#This Row],[Unit Price]]</f>
        <v>541284.87</v>
      </c>
      <c r="N2287" s="9">
        <f>tbl_salesdata[[#This Row],[Total Sales]]-tbl_salesdata[[#This Row],[Total Cost]]</f>
        <v>73387.599999999977</v>
      </c>
      <c r="O2287">
        <f>tbl_salesdata[[#This Row],[Ship Date]]-tbl_salesdata[[#This Row],[Order Date]]</f>
        <v>20</v>
      </c>
      <c r="P2287">
        <f>WEEKDAY(tbl_salesdata[[#This Row],[Order Date]],2)</f>
        <v>1</v>
      </c>
      <c r="Q2287" t="str">
        <f>TEXT(tbl_salesdata[[#This Row],[Order Date]],"dddd")</f>
        <v>Monday</v>
      </c>
      <c r="R2287" t="str">
        <f>IF(tbl_salesdata[[#This Row],[Weekdaynum]]&gt;5,"Yes","No")</f>
        <v>No</v>
      </c>
    </row>
    <row r="2288" spans="1:18" hidden="1" x14ac:dyDescent="0.35">
      <c r="A2288">
        <v>600210416</v>
      </c>
      <c r="B2288" s="3">
        <v>42299</v>
      </c>
      <c r="C2288" s="3">
        <v>42302</v>
      </c>
      <c r="D2288" t="s">
        <v>207</v>
      </c>
      <c r="E2288" t="s">
        <v>51</v>
      </c>
      <c r="F2288" t="s">
        <v>40</v>
      </c>
      <c r="G2288" t="s">
        <v>14</v>
      </c>
      <c r="H2288" t="s">
        <v>19</v>
      </c>
      <c r="I2288" s="9">
        <v>4455</v>
      </c>
      <c r="J2288" s="9">
        <v>651.21</v>
      </c>
      <c r="K2288" s="9">
        <v>524.96</v>
      </c>
      <c r="L2288" s="9">
        <f>tbl_salesdata[[#This Row],[Units Sold]]*tbl_salesdata[[#This Row],[Unit Cost]]</f>
        <v>2338696.8000000003</v>
      </c>
      <c r="M2288" s="9">
        <f>tbl_salesdata[[#This Row],[Units Sold]]*tbl_salesdata[[#This Row],[Unit Price]]</f>
        <v>2901140.5500000003</v>
      </c>
      <c r="N2288" s="9">
        <f>tbl_salesdata[[#This Row],[Total Sales]]-tbl_salesdata[[#This Row],[Total Cost]]</f>
        <v>562443.75</v>
      </c>
      <c r="O2288">
        <f>tbl_salesdata[[#This Row],[Ship Date]]-tbl_salesdata[[#This Row],[Order Date]]</f>
        <v>3</v>
      </c>
      <c r="P2288">
        <f>WEEKDAY(tbl_salesdata[[#This Row],[Order Date]],2)</f>
        <v>4</v>
      </c>
      <c r="Q2288" t="str">
        <f>TEXT(tbl_salesdata[[#This Row],[Order Date]],"dddd")</f>
        <v>Thursday</v>
      </c>
      <c r="R2288" t="str">
        <f>IF(tbl_salesdata[[#This Row],[Weekdaynum]]&gt;5,"Yes","No")</f>
        <v>No</v>
      </c>
    </row>
    <row r="2289" spans="1:18" x14ac:dyDescent="0.35">
      <c r="A2289">
        <v>587212646</v>
      </c>
      <c r="B2289" s="3">
        <v>44275</v>
      </c>
      <c r="C2289" s="3">
        <v>44283</v>
      </c>
      <c r="D2289" t="s">
        <v>183</v>
      </c>
      <c r="E2289" t="s">
        <v>24</v>
      </c>
      <c r="F2289" t="s">
        <v>33</v>
      </c>
      <c r="G2289" t="s">
        <v>18</v>
      </c>
      <c r="H2289" t="s">
        <v>26</v>
      </c>
      <c r="I2289" s="9">
        <v>8126</v>
      </c>
      <c r="J2289" s="9">
        <v>109.28</v>
      </c>
      <c r="K2289" s="9">
        <v>35.840000000000003</v>
      </c>
      <c r="L2289" s="9">
        <f>tbl_salesdata[[#This Row],[Units Sold]]*tbl_salesdata[[#This Row],[Unit Cost]]</f>
        <v>291235.84000000003</v>
      </c>
      <c r="M2289" s="9">
        <f>tbl_salesdata[[#This Row],[Units Sold]]*tbl_salesdata[[#This Row],[Unit Price]]</f>
        <v>888009.28</v>
      </c>
      <c r="N2289" s="9">
        <f>tbl_salesdata[[#This Row],[Total Sales]]-tbl_salesdata[[#This Row],[Total Cost]]</f>
        <v>596773.43999999994</v>
      </c>
      <c r="O2289">
        <f>tbl_salesdata[[#This Row],[Ship Date]]-tbl_salesdata[[#This Row],[Order Date]]</f>
        <v>8</v>
      </c>
      <c r="P2289">
        <f>WEEKDAY(tbl_salesdata[[#This Row],[Order Date]],2)</f>
        <v>6</v>
      </c>
      <c r="Q2289" t="str">
        <f>TEXT(tbl_salesdata[[#This Row],[Order Date]],"dddd")</f>
        <v>Saturday</v>
      </c>
      <c r="R2289" t="str">
        <f>IF(tbl_salesdata[[#This Row],[Weekdaynum]]&gt;5,"Yes","No")</f>
        <v>Yes</v>
      </c>
    </row>
    <row r="2290" spans="1:18" hidden="1" x14ac:dyDescent="0.35">
      <c r="A2290">
        <v>361725556</v>
      </c>
      <c r="B2290" s="3">
        <v>42548</v>
      </c>
      <c r="C2290" s="3">
        <v>42560</v>
      </c>
      <c r="D2290" t="s">
        <v>80</v>
      </c>
      <c r="E2290" t="s">
        <v>21</v>
      </c>
      <c r="F2290" t="s">
        <v>68</v>
      </c>
      <c r="G2290" t="s">
        <v>18</v>
      </c>
      <c r="H2290" t="s">
        <v>26</v>
      </c>
      <c r="I2290" s="9">
        <v>1485</v>
      </c>
      <c r="J2290" s="9">
        <v>154.06</v>
      </c>
      <c r="K2290" s="9">
        <v>90.93</v>
      </c>
      <c r="L2290" s="9">
        <f>tbl_salesdata[[#This Row],[Units Sold]]*tbl_salesdata[[#This Row],[Unit Cost]]</f>
        <v>135031.05000000002</v>
      </c>
      <c r="M2290" s="9">
        <f>tbl_salesdata[[#This Row],[Units Sold]]*tbl_salesdata[[#This Row],[Unit Price]]</f>
        <v>228779.1</v>
      </c>
      <c r="N2290" s="9">
        <f>tbl_salesdata[[#This Row],[Total Sales]]-tbl_salesdata[[#This Row],[Total Cost]]</f>
        <v>93748.049999999988</v>
      </c>
      <c r="O2290">
        <f>tbl_salesdata[[#This Row],[Ship Date]]-tbl_salesdata[[#This Row],[Order Date]]</f>
        <v>12</v>
      </c>
      <c r="P2290">
        <f>WEEKDAY(tbl_salesdata[[#This Row],[Order Date]],2)</f>
        <v>1</v>
      </c>
      <c r="Q2290" t="str">
        <f>TEXT(tbl_salesdata[[#This Row],[Order Date]],"dddd")</f>
        <v>Monday</v>
      </c>
      <c r="R2290" t="str">
        <f>IF(tbl_salesdata[[#This Row],[Weekdaynum]]&gt;5,"Yes","No")</f>
        <v>No</v>
      </c>
    </row>
    <row r="2291" spans="1:18" hidden="1" x14ac:dyDescent="0.35">
      <c r="A2291">
        <v>789760196</v>
      </c>
      <c r="B2291" s="3">
        <v>42710</v>
      </c>
      <c r="C2291" s="3">
        <v>42730</v>
      </c>
      <c r="D2291" t="s">
        <v>129</v>
      </c>
      <c r="E2291" t="s">
        <v>21</v>
      </c>
      <c r="F2291" t="s">
        <v>30</v>
      </c>
      <c r="G2291" t="s">
        <v>14</v>
      </c>
      <c r="H2291" t="s">
        <v>19</v>
      </c>
      <c r="I2291" s="9">
        <v>6447</v>
      </c>
      <c r="J2291" s="9">
        <v>81.73</v>
      </c>
      <c r="K2291" s="9">
        <v>56.67</v>
      </c>
      <c r="L2291" s="9">
        <f>tbl_salesdata[[#This Row],[Units Sold]]*tbl_salesdata[[#This Row],[Unit Cost]]</f>
        <v>365351.49</v>
      </c>
      <c r="M2291" s="9">
        <f>tbl_salesdata[[#This Row],[Units Sold]]*tbl_salesdata[[#This Row],[Unit Price]]</f>
        <v>526913.31000000006</v>
      </c>
      <c r="N2291" s="9">
        <f>tbl_salesdata[[#This Row],[Total Sales]]-tbl_salesdata[[#This Row],[Total Cost]]</f>
        <v>161561.82000000007</v>
      </c>
      <c r="O2291">
        <f>tbl_salesdata[[#This Row],[Ship Date]]-tbl_salesdata[[#This Row],[Order Date]]</f>
        <v>20</v>
      </c>
      <c r="P2291">
        <f>WEEKDAY(tbl_salesdata[[#This Row],[Order Date]],2)</f>
        <v>2</v>
      </c>
      <c r="Q2291" t="str">
        <f>TEXT(tbl_salesdata[[#This Row],[Order Date]],"dddd")</f>
        <v>Tuesday</v>
      </c>
      <c r="R2291" t="str">
        <f>IF(tbl_salesdata[[#This Row],[Weekdaynum]]&gt;5,"Yes","No")</f>
        <v>No</v>
      </c>
    </row>
    <row r="2292" spans="1:18" hidden="1" x14ac:dyDescent="0.35">
      <c r="A2292">
        <v>523857152</v>
      </c>
      <c r="B2292" s="3">
        <v>43713</v>
      </c>
      <c r="C2292" s="3">
        <v>43715</v>
      </c>
      <c r="D2292" t="s">
        <v>162</v>
      </c>
      <c r="E2292" t="s">
        <v>38</v>
      </c>
      <c r="F2292" t="s">
        <v>42</v>
      </c>
      <c r="G2292" t="s">
        <v>14</v>
      </c>
      <c r="H2292" t="s">
        <v>34</v>
      </c>
      <c r="I2292" s="9">
        <v>9827</v>
      </c>
      <c r="J2292" s="9">
        <v>437.2</v>
      </c>
      <c r="K2292" s="9">
        <v>263.33</v>
      </c>
      <c r="L2292" s="9">
        <f>tbl_salesdata[[#This Row],[Units Sold]]*tbl_salesdata[[#This Row],[Unit Cost]]</f>
        <v>2587743.9099999997</v>
      </c>
      <c r="M2292" s="9">
        <f>tbl_salesdata[[#This Row],[Units Sold]]*tbl_salesdata[[#This Row],[Unit Price]]</f>
        <v>4296364.3999999994</v>
      </c>
      <c r="N2292" s="9">
        <f>tbl_salesdata[[#This Row],[Total Sales]]-tbl_salesdata[[#This Row],[Total Cost]]</f>
        <v>1708620.4899999998</v>
      </c>
      <c r="O2292">
        <f>tbl_salesdata[[#This Row],[Ship Date]]-tbl_salesdata[[#This Row],[Order Date]]</f>
        <v>2</v>
      </c>
      <c r="P2292">
        <f>WEEKDAY(tbl_salesdata[[#This Row],[Order Date]],2)</f>
        <v>4</v>
      </c>
      <c r="Q2292" t="str">
        <f>TEXT(tbl_salesdata[[#This Row],[Order Date]],"dddd")</f>
        <v>Thursday</v>
      </c>
      <c r="R2292" t="str">
        <f>IF(tbl_salesdata[[#This Row],[Weekdaynum]]&gt;5,"Yes","No")</f>
        <v>No</v>
      </c>
    </row>
    <row r="2293" spans="1:18" hidden="1" x14ac:dyDescent="0.35">
      <c r="A2293">
        <v>545315253</v>
      </c>
      <c r="B2293" s="3">
        <v>44129</v>
      </c>
      <c r="C2293" s="3">
        <v>44145</v>
      </c>
      <c r="D2293" t="s">
        <v>209</v>
      </c>
      <c r="E2293" t="s">
        <v>32</v>
      </c>
      <c r="F2293" t="s">
        <v>42</v>
      </c>
      <c r="G2293" t="s">
        <v>18</v>
      </c>
      <c r="H2293" t="s">
        <v>34</v>
      </c>
      <c r="I2293" s="9">
        <v>9756</v>
      </c>
      <c r="J2293" s="9">
        <v>437.2</v>
      </c>
      <c r="K2293" s="9">
        <v>263.33</v>
      </c>
      <c r="L2293" s="9">
        <f>tbl_salesdata[[#This Row],[Units Sold]]*tbl_salesdata[[#This Row],[Unit Cost]]</f>
        <v>2569047.48</v>
      </c>
      <c r="M2293" s="9">
        <f>tbl_salesdata[[#This Row],[Units Sold]]*tbl_salesdata[[#This Row],[Unit Price]]</f>
        <v>4265323.2</v>
      </c>
      <c r="N2293" s="9">
        <f>tbl_salesdata[[#This Row],[Total Sales]]-tbl_salesdata[[#This Row],[Total Cost]]</f>
        <v>1696275.7200000002</v>
      </c>
      <c r="O2293">
        <f>tbl_salesdata[[#This Row],[Ship Date]]-tbl_salesdata[[#This Row],[Order Date]]</f>
        <v>16</v>
      </c>
      <c r="P2293">
        <f>WEEKDAY(tbl_salesdata[[#This Row],[Order Date]],2)</f>
        <v>7</v>
      </c>
      <c r="Q2293" t="str">
        <f>TEXT(tbl_salesdata[[#This Row],[Order Date]],"dddd")</f>
        <v>Sunday</v>
      </c>
      <c r="R2293" t="str">
        <f>IF(tbl_salesdata[[#This Row],[Weekdaynum]]&gt;5,"Yes","No")</f>
        <v>Yes</v>
      </c>
    </row>
    <row r="2294" spans="1:18" hidden="1" x14ac:dyDescent="0.35">
      <c r="A2294">
        <v>555745828</v>
      </c>
      <c r="B2294" s="3">
        <v>43800</v>
      </c>
      <c r="C2294" s="3">
        <v>43807</v>
      </c>
      <c r="D2294" t="s">
        <v>72</v>
      </c>
      <c r="E2294" t="s">
        <v>24</v>
      </c>
      <c r="F2294" t="s">
        <v>42</v>
      </c>
      <c r="G2294" t="s">
        <v>18</v>
      </c>
      <c r="H2294" t="s">
        <v>26</v>
      </c>
      <c r="I2294" s="9">
        <v>6395</v>
      </c>
      <c r="J2294" s="9">
        <v>437.2</v>
      </c>
      <c r="K2294" s="9">
        <v>263.33</v>
      </c>
      <c r="L2294" s="9">
        <f>tbl_salesdata[[#This Row],[Units Sold]]*tbl_salesdata[[#This Row],[Unit Cost]]</f>
        <v>1683995.3499999999</v>
      </c>
      <c r="M2294" s="9">
        <f>tbl_salesdata[[#This Row],[Units Sold]]*tbl_salesdata[[#This Row],[Unit Price]]</f>
        <v>2795894</v>
      </c>
      <c r="N2294" s="9">
        <f>tbl_salesdata[[#This Row],[Total Sales]]-tbl_salesdata[[#This Row],[Total Cost]]</f>
        <v>1111898.6500000001</v>
      </c>
      <c r="O2294">
        <f>tbl_salesdata[[#This Row],[Ship Date]]-tbl_salesdata[[#This Row],[Order Date]]</f>
        <v>7</v>
      </c>
      <c r="P2294">
        <f>WEEKDAY(tbl_salesdata[[#This Row],[Order Date]],2)</f>
        <v>7</v>
      </c>
      <c r="Q2294" t="str">
        <f>TEXT(tbl_salesdata[[#This Row],[Order Date]],"dddd")</f>
        <v>Sunday</v>
      </c>
      <c r="R2294" t="str">
        <f>IF(tbl_salesdata[[#This Row],[Weekdaynum]]&gt;5,"Yes","No")</f>
        <v>Yes</v>
      </c>
    </row>
    <row r="2295" spans="1:18" hidden="1" x14ac:dyDescent="0.35">
      <c r="A2295">
        <v>327072703</v>
      </c>
      <c r="B2295" s="3">
        <v>43770</v>
      </c>
      <c r="C2295" s="3">
        <v>43789</v>
      </c>
      <c r="D2295" t="s">
        <v>195</v>
      </c>
      <c r="E2295" t="s">
        <v>21</v>
      </c>
      <c r="F2295" t="s">
        <v>42</v>
      </c>
      <c r="G2295" t="s">
        <v>14</v>
      </c>
      <c r="H2295" t="s">
        <v>19</v>
      </c>
      <c r="I2295" s="9">
        <v>6936</v>
      </c>
      <c r="J2295" s="9">
        <v>437.2</v>
      </c>
      <c r="K2295" s="9">
        <v>263.33</v>
      </c>
      <c r="L2295" s="9">
        <f>tbl_salesdata[[#This Row],[Units Sold]]*tbl_salesdata[[#This Row],[Unit Cost]]</f>
        <v>1826456.88</v>
      </c>
      <c r="M2295" s="9">
        <f>tbl_salesdata[[#This Row],[Units Sold]]*tbl_salesdata[[#This Row],[Unit Price]]</f>
        <v>3032419.1999999997</v>
      </c>
      <c r="N2295" s="9">
        <f>tbl_salesdata[[#This Row],[Total Sales]]-tbl_salesdata[[#This Row],[Total Cost]]</f>
        <v>1205962.3199999998</v>
      </c>
      <c r="O2295">
        <f>tbl_salesdata[[#This Row],[Ship Date]]-tbl_salesdata[[#This Row],[Order Date]]</f>
        <v>19</v>
      </c>
      <c r="P2295">
        <f>WEEKDAY(tbl_salesdata[[#This Row],[Order Date]],2)</f>
        <v>5</v>
      </c>
      <c r="Q2295" t="str">
        <f>TEXT(tbl_salesdata[[#This Row],[Order Date]],"dddd")</f>
        <v>Friday</v>
      </c>
      <c r="R2295" t="str">
        <f>IF(tbl_salesdata[[#This Row],[Weekdaynum]]&gt;5,"Yes","No")</f>
        <v>No</v>
      </c>
    </row>
    <row r="2296" spans="1:18" hidden="1" x14ac:dyDescent="0.35">
      <c r="A2296">
        <v>151532208</v>
      </c>
      <c r="B2296" s="3">
        <v>44740</v>
      </c>
      <c r="C2296" s="3">
        <v>44756</v>
      </c>
      <c r="D2296" t="s">
        <v>108</v>
      </c>
      <c r="E2296" t="s">
        <v>12</v>
      </c>
      <c r="F2296" t="s">
        <v>76</v>
      </c>
      <c r="G2296" t="s">
        <v>18</v>
      </c>
      <c r="H2296" t="s">
        <v>26</v>
      </c>
      <c r="I2296" s="9">
        <v>603</v>
      </c>
      <c r="J2296" s="9">
        <v>668.27</v>
      </c>
      <c r="K2296" s="9">
        <v>502.54</v>
      </c>
      <c r="L2296" s="9">
        <f>tbl_salesdata[[#This Row],[Units Sold]]*tbl_salesdata[[#This Row],[Unit Cost]]</f>
        <v>303031.62</v>
      </c>
      <c r="M2296" s="9">
        <f>tbl_salesdata[[#This Row],[Units Sold]]*tbl_salesdata[[#This Row],[Unit Price]]</f>
        <v>402966.81</v>
      </c>
      <c r="N2296" s="9">
        <f>tbl_salesdata[[#This Row],[Total Sales]]-tbl_salesdata[[#This Row],[Total Cost]]</f>
        <v>99935.19</v>
      </c>
      <c r="O2296">
        <f>tbl_salesdata[[#This Row],[Ship Date]]-tbl_salesdata[[#This Row],[Order Date]]</f>
        <v>16</v>
      </c>
      <c r="P2296">
        <f>WEEKDAY(tbl_salesdata[[#This Row],[Order Date]],2)</f>
        <v>2</v>
      </c>
      <c r="Q2296" t="str">
        <f>TEXT(tbl_salesdata[[#This Row],[Order Date]],"dddd")</f>
        <v>Tuesday</v>
      </c>
      <c r="R2296" t="str">
        <f>IF(tbl_salesdata[[#This Row],[Weekdaynum]]&gt;5,"Yes","No")</f>
        <v>No</v>
      </c>
    </row>
    <row r="2297" spans="1:18" hidden="1" x14ac:dyDescent="0.35">
      <c r="A2297">
        <v>391673171</v>
      </c>
      <c r="B2297" s="3">
        <v>43180</v>
      </c>
      <c r="C2297" s="3">
        <v>43198</v>
      </c>
      <c r="D2297" t="s">
        <v>161</v>
      </c>
      <c r="E2297" t="s">
        <v>24</v>
      </c>
      <c r="F2297" t="s">
        <v>56</v>
      </c>
      <c r="G2297" t="s">
        <v>18</v>
      </c>
      <c r="H2297" t="s">
        <v>34</v>
      </c>
      <c r="I2297" s="9">
        <v>3650</v>
      </c>
      <c r="J2297" s="9">
        <v>9.33</v>
      </c>
      <c r="K2297" s="9">
        <v>6.92</v>
      </c>
      <c r="L2297" s="9">
        <f>tbl_salesdata[[#This Row],[Units Sold]]*tbl_salesdata[[#This Row],[Unit Cost]]</f>
        <v>25258</v>
      </c>
      <c r="M2297" s="9">
        <f>tbl_salesdata[[#This Row],[Units Sold]]*tbl_salesdata[[#This Row],[Unit Price]]</f>
        <v>34054.5</v>
      </c>
      <c r="N2297" s="9">
        <f>tbl_salesdata[[#This Row],[Total Sales]]-tbl_salesdata[[#This Row],[Total Cost]]</f>
        <v>8796.5</v>
      </c>
      <c r="O2297">
        <f>tbl_salesdata[[#This Row],[Ship Date]]-tbl_salesdata[[#This Row],[Order Date]]</f>
        <v>18</v>
      </c>
      <c r="P2297">
        <f>WEEKDAY(tbl_salesdata[[#This Row],[Order Date]],2)</f>
        <v>3</v>
      </c>
      <c r="Q2297" t="str">
        <f>TEXT(tbl_salesdata[[#This Row],[Order Date]],"dddd")</f>
        <v>Wednesday</v>
      </c>
      <c r="R2297" t="str">
        <f>IF(tbl_salesdata[[#This Row],[Weekdaynum]]&gt;5,"Yes","No")</f>
        <v>No</v>
      </c>
    </row>
    <row r="2298" spans="1:18" hidden="1" x14ac:dyDescent="0.35">
      <c r="A2298">
        <v>130356919</v>
      </c>
      <c r="B2298" s="3">
        <v>43726</v>
      </c>
      <c r="C2298" s="3">
        <v>43733</v>
      </c>
      <c r="D2298" t="s">
        <v>71</v>
      </c>
      <c r="E2298" t="s">
        <v>21</v>
      </c>
      <c r="F2298" t="s">
        <v>68</v>
      </c>
      <c r="G2298" t="s">
        <v>14</v>
      </c>
      <c r="H2298" t="s">
        <v>34</v>
      </c>
      <c r="I2298" s="9">
        <v>4364</v>
      </c>
      <c r="J2298" s="9">
        <v>154.06</v>
      </c>
      <c r="K2298" s="9">
        <v>90.93</v>
      </c>
      <c r="L2298" s="9">
        <f>tbl_salesdata[[#This Row],[Units Sold]]*tbl_salesdata[[#This Row],[Unit Cost]]</f>
        <v>396818.52</v>
      </c>
      <c r="M2298" s="9">
        <f>tbl_salesdata[[#This Row],[Units Sold]]*tbl_salesdata[[#This Row],[Unit Price]]</f>
        <v>672317.84</v>
      </c>
      <c r="N2298" s="9">
        <f>tbl_salesdata[[#This Row],[Total Sales]]-tbl_salesdata[[#This Row],[Total Cost]]</f>
        <v>275499.31999999995</v>
      </c>
      <c r="O2298">
        <f>tbl_salesdata[[#This Row],[Ship Date]]-tbl_salesdata[[#This Row],[Order Date]]</f>
        <v>7</v>
      </c>
      <c r="P2298">
        <f>WEEKDAY(tbl_salesdata[[#This Row],[Order Date]],2)</f>
        <v>3</v>
      </c>
      <c r="Q2298" t="str">
        <f>TEXT(tbl_salesdata[[#This Row],[Order Date]],"dddd")</f>
        <v>Wednesday</v>
      </c>
      <c r="R2298" t="str">
        <f>IF(tbl_salesdata[[#This Row],[Weekdaynum]]&gt;5,"Yes","No")</f>
        <v>No</v>
      </c>
    </row>
    <row r="2299" spans="1:18" hidden="1" x14ac:dyDescent="0.35">
      <c r="A2299">
        <v>320757281</v>
      </c>
      <c r="B2299" s="3">
        <v>44595</v>
      </c>
      <c r="C2299" s="3">
        <v>44614</v>
      </c>
      <c r="D2299" t="s">
        <v>177</v>
      </c>
      <c r="E2299" t="s">
        <v>24</v>
      </c>
      <c r="F2299" t="s">
        <v>30</v>
      </c>
      <c r="G2299" t="s">
        <v>18</v>
      </c>
      <c r="H2299" t="s">
        <v>26</v>
      </c>
      <c r="I2299" s="9">
        <v>8062</v>
      </c>
      <c r="J2299" s="9">
        <v>81.73</v>
      </c>
      <c r="K2299" s="9">
        <v>56.67</v>
      </c>
      <c r="L2299" s="9">
        <f>tbl_salesdata[[#This Row],[Units Sold]]*tbl_salesdata[[#This Row],[Unit Cost]]</f>
        <v>456873.54000000004</v>
      </c>
      <c r="M2299" s="9">
        <f>tbl_salesdata[[#This Row],[Units Sold]]*tbl_salesdata[[#This Row],[Unit Price]]</f>
        <v>658907.26</v>
      </c>
      <c r="N2299" s="9">
        <f>tbl_salesdata[[#This Row],[Total Sales]]-tbl_salesdata[[#This Row],[Total Cost]]</f>
        <v>202033.71999999997</v>
      </c>
      <c r="O2299">
        <f>tbl_salesdata[[#This Row],[Ship Date]]-tbl_salesdata[[#This Row],[Order Date]]</f>
        <v>19</v>
      </c>
      <c r="P2299">
        <f>WEEKDAY(tbl_salesdata[[#This Row],[Order Date]],2)</f>
        <v>4</v>
      </c>
      <c r="Q2299" t="str">
        <f>TEXT(tbl_salesdata[[#This Row],[Order Date]],"dddd")</f>
        <v>Thursday</v>
      </c>
      <c r="R2299" t="str">
        <f>IF(tbl_salesdata[[#This Row],[Weekdaynum]]&gt;5,"Yes","No")</f>
        <v>No</v>
      </c>
    </row>
    <row r="2300" spans="1:18" hidden="1" x14ac:dyDescent="0.35">
      <c r="A2300">
        <v>636360585</v>
      </c>
      <c r="B2300" s="3">
        <v>43501</v>
      </c>
      <c r="C2300" s="3">
        <v>43503</v>
      </c>
      <c r="D2300" t="s">
        <v>107</v>
      </c>
      <c r="E2300" t="s">
        <v>21</v>
      </c>
      <c r="F2300" t="s">
        <v>25</v>
      </c>
      <c r="G2300" t="s">
        <v>18</v>
      </c>
      <c r="H2300" t="s">
        <v>34</v>
      </c>
      <c r="I2300" s="9">
        <v>2093</v>
      </c>
      <c r="J2300" s="9">
        <v>205.7</v>
      </c>
      <c r="K2300" s="9">
        <v>117.11</v>
      </c>
      <c r="L2300" s="9">
        <f>tbl_salesdata[[#This Row],[Units Sold]]*tbl_salesdata[[#This Row],[Unit Cost]]</f>
        <v>245111.23</v>
      </c>
      <c r="M2300" s="9">
        <f>tbl_salesdata[[#This Row],[Units Sold]]*tbl_salesdata[[#This Row],[Unit Price]]</f>
        <v>430530.1</v>
      </c>
      <c r="N2300" s="9">
        <f>tbl_salesdata[[#This Row],[Total Sales]]-tbl_salesdata[[#This Row],[Total Cost]]</f>
        <v>185418.86999999997</v>
      </c>
      <c r="O2300">
        <f>tbl_salesdata[[#This Row],[Ship Date]]-tbl_salesdata[[#This Row],[Order Date]]</f>
        <v>2</v>
      </c>
      <c r="P2300">
        <f>WEEKDAY(tbl_salesdata[[#This Row],[Order Date]],2)</f>
        <v>2</v>
      </c>
      <c r="Q2300" t="str">
        <f>TEXT(tbl_salesdata[[#This Row],[Order Date]],"dddd")</f>
        <v>Tuesday</v>
      </c>
      <c r="R2300" t="str">
        <f>IF(tbl_salesdata[[#This Row],[Weekdaynum]]&gt;5,"Yes","No")</f>
        <v>No</v>
      </c>
    </row>
    <row r="2301" spans="1:18" hidden="1" x14ac:dyDescent="0.35">
      <c r="A2301">
        <v>820965659</v>
      </c>
      <c r="B2301" s="3">
        <v>43326</v>
      </c>
      <c r="C2301" s="3">
        <v>43331</v>
      </c>
      <c r="D2301" t="s">
        <v>143</v>
      </c>
      <c r="E2301" t="s">
        <v>24</v>
      </c>
      <c r="F2301" t="s">
        <v>42</v>
      </c>
      <c r="G2301" t="s">
        <v>14</v>
      </c>
      <c r="H2301" t="s">
        <v>19</v>
      </c>
      <c r="I2301" s="9">
        <v>837</v>
      </c>
      <c r="J2301" s="9">
        <v>437.2</v>
      </c>
      <c r="K2301" s="9">
        <v>263.33</v>
      </c>
      <c r="L2301" s="9">
        <f>tbl_salesdata[[#This Row],[Units Sold]]*tbl_salesdata[[#This Row],[Unit Cost]]</f>
        <v>220407.21</v>
      </c>
      <c r="M2301" s="9">
        <f>tbl_salesdata[[#This Row],[Units Sold]]*tbl_salesdata[[#This Row],[Unit Price]]</f>
        <v>365936.39999999997</v>
      </c>
      <c r="N2301" s="9">
        <f>tbl_salesdata[[#This Row],[Total Sales]]-tbl_salesdata[[#This Row],[Total Cost]]</f>
        <v>145529.18999999997</v>
      </c>
      <c r="O2301">
        <f>tbl_salesdata[[#This Row],[Ship Date]]-tbl_salesdata[[#This Row],[Order Date]]</f>
        <v>5</v>
      </c>
      <c r="P2301">
        <f>WEEKDAY(tbl_salesdata[[#This Row],[Order Date]],2)</f>
        <v>2</v>
      </c>
      <c r="Q2301" t="str">
        <f>TEXT(tbl_salesdata[[#This Row],[Order Date]],"dddd")</f>
        <v>Tuesday</v>
      </c>
      <c r="R2301" t="str">
        <f>IF(tbl_salesdata[[#This Row],[Weekdaynum]]&gt;5,"Yes","No")</f>
        <v>No</v>
      </c>
    </row>
    <row r="2302" spans="1:18" hidden="1" x14ac:dyDescent="0.35">
      <c r="A2302">
        <v>238683831</v>
      </c>
      <c r="B2302" s="3">
        <v>42067</v>
      </c>
      <c r="C2302" s="3">
        <v>42071</v>
      </c>
      <c r="D2302" t="s">
        <v>41</v>
      </c>
      <c r="E2302" t="s">
        <v>29</v>
      </c>
      <c r="F2302" t="s">
        <v>25</v>
      </c>
      <c r="G2302" t="s">
        <v>14</v>
      </c>
      <c r="H2302" t="s">
        <v>34</v>
      </c>
      <c r="I2302" s="9">
        <v>705</v>
      </c>
      <c r="J2302" s="9">
        <v>205.7</v>
      </c>
      <c r="K2302" s="9">
        <v>117.11</v>
      </c>
      <c r="L2302" s="9">
        <f>tbl_salesdata[[#This Row],[Units Sold]]*tbl_salesdata[[#This Row],[Unit Cost]]</f>
        <v>82562.55</v>
      </c>
      <c r="M2302" s="9">
        <f>tbl_salesdata[[#This Row],[Units Sold]]*tbl_salesdata[[#This Row],[Unit Price]]</f>
        <v>145018.5</v>
      </c>
      <c r="N2302" s="9">
        <f>tbl_salesdata[[#This Row],[Total Sales]]-tbl_salesdata[[#This Row],[Total Cost]]</f>
        <v>62455.95</v>
      </c>
      <c r="O2302">
        <f>tbl_salesdata[[#This Row],[Ship Date]]-tbl_salesdata[[#This Row],[Order Date]]</f>
        <v>4</v>
      </c>
      <c r="P2302">
        <f>WEEKDAY(tbl_salesdata[[#This Row],[Order Date]],2)</f>
        <v>3</v>
      </c>
      <c r="Q2302" t="str">
        <f>TEXT(tbl_salesdata[[#This Row],[Order Date]],"dddd")</f>
        <v>Wednesday</v>
      </c>
      <c r="R2302" t="str">
        <f>IF(tbl_salesdata[[#This Row],[Weekdaynum]]&gt;5,"Yes","No")</f>
        <v>No</v>
      </c>
    </row>
    <row r="2303" spans="1:18" hidden="1" x14ac:dyDescent="0.35">
      <c r="A2303">
        <v>123938930</v>
      </c>
      <c r="B2303" s="3">
        <v>44036</v>
      </c>
      <c r="C2303" s="3">
        <v>44042</v>
      </c>
      <c r="D2303" t="s">
        <v>204</v>
      </c>
      <c r="E2303" t="s">
        <v>21</v>
      </c>
      <c r="F2303" t="s">
        <v>22</v>
      </c>
      <c r="G2303" t="s">
        <v>14</v>
      </c>
      <c r="H2303" t="s">
        <v>15</v>
      </c>
      <c r="I2303" s="9">
        <v>5138</v>
      </c>
      <c r="J2303" s="9">
        <v>47.45</v>
      </c>
      <c r="K2303" s="9">
        <v>31.79</v>
      </c>
      <c r="L2303" s="9">
        <f>tbl_salesdata[[#This Row],[Units Sold]]*tbl_salesdata[[#This Row],[Unit Cost]]</f>
        <v>163337.01999999999</v>
      </c>
      <c r="M2303" s="9">
        <f>tbl_salesdata[[#This Row],[Units Sold]]*tbl_salesdata[[#This Row],[Unit Price]]</f>
        <v>243798.1</v>
      </c>
      <c r="N2303" s="9">
        <f>tbl_salesdata[[#This Row],[Total Sales]]-tbl_salesdata[[#This Row],[Total Cost]]</f>
        <v>80461.080000000016</v>
      </c>
      <c r="O2303">
        <f>tbl_salesdata[[#This Row],[Ship Date]]-tbl_salesdata[[#This Row],[Order Date]]</f>
        <v>6</v>
      </c>
      <c r="P2303">
        <f>WEEKDAY(tbl_salesdata[[#This Row],[Order Date]],2)</f>
        <v>5</v>
      </c>
      <c r="Q2303" t="str">
        <f>TEXT(tbl_salesdata[[#This Row],[Order Date]],"dddd")</f>
        <v>Friday</v>
      </c>
      <c r="R2303" t="str">
        <f>IF(tbl_salesdata[[#This Row],[Weekdaynum]]&gt;5,"Yes","No")</f>
        <v>No</v>
      </c>
    </row>
    <row r="2304" spans="1:18" x14ac:dyDescent="0.35">
      <c r="A2304">
        <v>128071677</v>
      </c>
      <c r="B2304" s="3">
        <v>42301</v>
      </c>
      <c r="C2304" s="3">
        <v>42322</v>
      </c>
      <c r="D2304" t="s">
        <v>143</v>
      </c>
      <c r="E2304" t="s">
        <v>24</v>
      </c>
      <c r="F2304" t="s">
        <v>33</v>
      </c>
      <c r="G2304" t="s">
        <v>18</v>
      </c>
      <c r="H2304" t="s">
        <v>34</v>
      </c>
      <c r="I2304" s="9">
        <v>8110</v>
      </c>
      <c r="J2304" s="9">
        <v>109.28</v>
      </c>
      <c r="K2304" s="9">
        <v>35.840000000000003</v>
      </c>
      <c r="L2304" s="9">
        <f>tbl_salesdata[[#This Row],[Units Sold]]*tbl_salesdata[[#This Row],[Unit Cost]]</f>
        <v>290662.40000000002</v>
      </c>
      <c r="M2304" s="9">
        <f>tbl_salesdata[[#This Row],[Units Sold]]*tbl_salesdata[[#This Row],[Unit Price]]</f>
        <v>886260.8</v>
      </c>
      <c r="N2304" s="9">
        <f>tbl_salesdata[[#This Row],[Total Sales]]-tbl_salesdata[[#This Row],[Total Cost]]</f>
        <v>595598.4</v>
      </c>
      <c r="O2304">
        <f>tbl_salesdata[[#This Row],[Ship Date]]-tbl_salesdata[[#This Row],[Order Date]]</f>
        <v>21</v>
      </c>
      <c r="P2304">
        <f>WEEKDAY(tbl_salesdata[[#This Row],[Order Date]],2)</f>
        <v>6</v>
      </c>
      <c r="Q2304" t="str">
        <f>TEXT(tbl_salesdata[[#This Row],[Order Date]],"dddd")</f>
        <v>Saturday</v>
      </c>
      <c r="R2304" t="str">
        <f>IF(tbl_salesdata[[#This Row],[Weekdaynum]]&gt;5,"Yes","No")</f>
        <v>Yes</v>
      </c>
    </row>
    <row r="2305" spans="1:18" x14ac:dyDescent="0.35">
      <c r="A2305">
        <v>465031802</v>
      </c>
      <c r="B2305" s="3">
        <v>44534</v>
      </c>
      <c r="C2305" s="3">
        <v>44539</v>
      </c>
      <c r="D2305" t="s">
        <v>92</v>
      </c>
      <c r="E2305" t="s">
        <v>32</v>
      </c>
      <c r="F2305" t="s">
        <v>47</v>
      </c>
      <c r="G2305" t="s">
        <v>18</v>
      </c>
      <c r="H2305" t="s">
        <v>15</v>
      </c>
      <c r="I2305" s="9">
        <v>2099</v>
      </c>
      <c r="J2305" s="9">
        <v>421.89</v>
      </c>
      <c r="K2305" s="9">
        <v>364.69</v>
      </c>
      <c r="L2305" s="9">
        <f>tbl_salesdata[[#This Row],[Units Sold]]*tbl_salesdata[[#This Row],[Unit Cost]]</f>
        <v>765484.30999999994</v>
      </c>
      <c r="M2305" s="9">
        <f>tbl_salesdata[[#This Row],[Units Sold]]*tbl_salesdata[[#This Row],[Unit Price]]</f>
        <v>885547.11</v>
      </c>
      <c r="N2305" s="9">
        <f>tbl_salesdata[[#This Row],[Total Sales]]-tbl_salesdata[[#This Row],[Total Cost]]</f>
        <v>120062.80000000005</v>
      </c>
      <c r="O2305">
        <f>tbl_salesdata[[#This Row],[Ship Date]]-tbl_salesdata[[#This Row],[Order Date]]</f>
        <v>5</v>
      </c>
      <c r="P2305">
        <f>WEEKDAY(tbl_salesdata[[#This Row],[Order Date]],2)</f>
        <v>6</v>
      </c>
      <c r="Q2305" t="str">
        <f>TEXT(tbl_salesdata[[#This Row],[Order Date]],"dddd")</f>
        <v>Saturday</v>
      </c>
      <c r="R2305" t="str">
        <f>IF(tbl_salesdata[[#This Row],[Weekdaynum]]&gt;5,"Yes","No")</f>
        <v>Yes</v>
      </c>
    </row>
    <row r="2306" spans="1:18" hidden="1" x14ac:dyDescent="0.35">
      <c r="A2306">
        <v>233851563</v>
      </c>
      <c r="B2306" s="3">
        <v>44563</v>
      </c>
      <c r="C2306" s="3">
        <v>44569</v>
      </c>
      <c r="D2306" t="s">
        <v>182</v>
      </c>
      <c r="E2306" t="s">
        <v>12</v>
      </c>
      <c r="F2306" t="s">
        <v>47</v>
      </c>
      <c r="G2306" t="s">
        <v>18</v>
      </c>
      <c r="H2306" t="s">
        <v>34</v>
      </c>
      <c r="I2306" s="9">
        <v>729</v>
      </c>
      <c r="J2306" s="9">
        <v>421.89</v>
      </c>
      <c r="K2306" s="9">
        <v>364.69</v>
      </c>
      <c r="L2306" s="9">
        <f>tbl_salesdata[[#This Row],[Units Sold]]*tbl_salesdata[[#This Row],[Unit Cost]]</f>
        <v>265859.01</v>
      </c>
      <c r="M2306" s="9">
        <f>tbl_salesdata[[#This Row],[Units Sold]]*tbl_salesdata[[#This Row],[Unit Price]]</f>
        <v>307557.81</v>
      </c>
      <c r="N2306" s="9">
        <f>tbl_salesdata[[#This Row],[Total Sales]]-tbl_salesdata[[#This Row],[Total Cost]]</f>
        <v>41698.799999999988</v>
      </c>
      <c r="O2306">
        <f>tbl_salesdata[[#This Row],[Ship Date]]-tbl_salesdata[[#This Row],[Order Date]]</f>
        <v>6</v>
      </c>
      <c r="P2306">
        <f>WEEKDAY(tbl_salesdata[[#This Row],[Order Date]],2)</f>
        <v>7</v>
      </c>
      <c r="Q2306" t="str">
        <f>TEXT(tbl_salesdata[[#This Row],[Order Date]],"dddd")</f>
        <v>Sunday</v>
      </c>
      <c r="R2306" t="str">
        <f>IF(tbl_salesdata[[#This Row],[Weekdaynum]]&gt;5,"Yes","No")</f>
        <v>Yes</v>
      </c>
    </row>
    <row r="2307" spans="1:18" hidden="1" x14ac:dyDescent="0.35">
      <c r="A2307">
        <v>889742648</v>
      </c>
      <c r="B2307" s="3">
        <v>44182</v>
      </c>
      <c r="C2307" s="3">
        <v>44187</v>
      </c>
      <c r="D2307" t="s">
        <v>164</v>
      </c>
      <c r="E2307" t="s">
        <v>38</v>
      </c>
      <c r="F2307" t="s">
        <v>40</v>
      </c>
      <c r="G2307" t="s">
        <v>18</v>
      </c>
      <c r="H2307" t="s">
        <v>26</v>
      </c>
      <c r="I2307" s="9">
        <v>3476</v>
      </c>
      <c r="J2307" s="9">
        <v>651.21</v>
      </c>
      <c r="K2307" s="9">
        <v>524.96</v>
      </c>
      <c r="L2307" s="9">
        <f>tbl_salesdata[[#This Row],[Units Sold]]*tbl_salesdata[[#This Row],[Unit Cost]]</f>
        <v>1824760.9600000002</v>
      </c>
      <c r="M2307" s="9">
        <f>tbl_salesdata[[#This Row],[Units Sold]]*tbl_salesdata[[#This Row],[Unit Price]]</f>
        <v>2263605.96</v>
      </c>
      <c r="N2307" s="9">
        <f>tbl_salesdata[[#This Row],[Total Sales]]-tbl_salesdata[[#This Row],[Total Cost]]</f>
        <v>438844.99999999977</v>
      </c>
      <c r="O2307">
        <f>tbl_salesdata[[#This Row],[Ship Date]]-tbl_salesdata[[#This Row],[Order Date]]</f>
        <v>5</v>
      </c>
      <c r="P2307">
        <f>WEEKDAY(tbl_salesdata[[#This Row],[Order Date]],2)</f>
        <v>4</v>
      </c>
      <c r="Q2307" t="str">
        <f>TEXT(tbl_salesdata[[#This Row],[Order Date]],"dddd")</f>
        <v>Thursday</v>
      </c>
      <c r="R2307" t="str">
        <f>IF(tbl_salesdata[[#This Row],[Weekdaynum]]&gt;5,"Yes","No")</f>
        <v>No</v>
      </c>
    </row>
    <row r="2308" spans="1:18" x14ac:dyDescent="0.35">
      <c r="A2308">
        <v>161607444</v>
      </c>
      <c r="B2308" s="3">
        <v>44065</v>
      </c>
      <c r="C2308" s="3">
        <v>44085</v>
      </c>
      <c r="D2308" t="s">
        <v>214</v>
      </c>
      <c r="E2308" t="s">
        <v>21</v>
      </c>
      <c r="F2308" t="s">
        <v>47</v>
      </c>
      <c r="G2308" t="s">
        <v>18</v>
      </c>
      <c r="H2308" t="s">
        <v>26</v>
      </c>
      <c r="I2308" s="9">
        <v>2089</v>
      </c>
      <c r="J2308" s="9">
        <v>421.89</v>
      </c>
      <c r="K2308" s="9">
        <v>364.69</v>
      </c>
      <c r="L2308" s="9">
        <f>tbl_salesdata[[#This Row],[Units Sold]]*tbl_salesdata[[#This Row],[Unit Cost]]</f>
        <v>761837.41</v>
      </c>
      <c r="M2308" s="9">
        <f>tbl_salesdata[[#This Row],[Units Sold]]*tbl_salesdata[[#This Row],[Unit Price]]</f>
        <v>881328.21</v>
      </c>
      <c r="N2308" s="9">
        <f>tbl_salesdata[[#This Row],[Total Sales]]-tbl_salesdata[[#This Row],[Total Cost]]</f>
        <v>119490.79999999993</v>
      </c>
      <c r="O2308">
        <f>tbl_salesdata[[#This Row],[Ship Date]]-tbl_salesdata[[#This Row],[Order Date]]</f>
        <v>20</v>
      </c>
      <c r="P2308">
        <f>WEEKDAY(tbl_salesdata[[#This Row],[Order Date]],2)</f>
        <v>6</v>
      </c>
      <c r="Q2308" t="str">
        <f>TEXT(tbl_salesdata[[#This Row],[Order Date]],"dddd")</f>
        <v>Saturday</v>
      </c>
      <c r="R2308" t="str">
        <f>IF(tbl_salesdata[[#This Row],[Weekdaynum]]&gt;5,"Yes","No")</f>
        <v>Yes</v>
      </c>
    </row>
    <row r="2309" spans="1:18" x14ac:dyDescent="0.35">
      <c r="A2309">
        <v>207307565</v>
      </c>
      <c r="B2309" s="3">
        <v>43449</v>
      </c>
      <c r="C2309" s="3">
        <v>43467</v>
      </c>
      <c r="D2309" t="s">
        <v>63</v>
      </c>
      <c r="E2309" t="s">
        <v>32</v>
      </c>
      <c r="F2309" t="s">
        <v>17</v>
      </c>
      <c r="G2309" t="s">
        <v>18</v>
      </c>
      <c r="H2309" t="s">
        <v>15</v>
      </c>
      <c r="I2309" s="9">
        <v>5770</v>
      </c>
      <c r="J2309" s="9">
        <v>152.58000000000001</v>
      </c>
      <c r="K2309" s="9">
        <v>97.44</v>
      </c>
      <c r="L2309" s="9">
        <f>tbl_salesdata[[#This Row],[Units Sold]]*tbl_salesdata[[#This Row],[Unit Cost]]</f>
        <v>562228.79999999993</v>
      </c>
      <c r="M2309" s="9">
        <f>tbl_salesdata[[#This Row],[Units Sold]]*tbl_salesdata[[#This Row],[Unit Price]]</f>
        <v>880386.60000000009</v>
      </c>
      <c r="N2309" s="9">
        <f>tbl_salesdata[[#This Row],[Total Sales]]-tbl_salesdata[[#This Row],[Total Cost]]</f>
        <v>318157.80000000016</v>
      </c>
      <c r="O2309">
        <f>tbl_salesdata[[#This Row],[Ship Date]]-tbl_salesdata[[#This Row],[Order Date]]</f>
        <v>18</v>
      </c>
      <c r="P2309">
        <f>WEEKDAY(tbl_salesdata[[#This Row],[Order Date]],2)</f>
        <v>6</v>
      </c>
      <c r="Q2309" t="str">
        <f>TEXT(tbl_salesdata[[#This Row],[Order Date]],"dddd")</f>
        <v>Saturday</v>
      </c>
      <c r="R2309" t="str">
        <f>IF(tbl_salesdata[[#This Row],[Weekdaynum]]&gt;5,"Yes","No")</f>
        <v>Yes</v>
      </c>
    </row>
    <row r="2310" spans="1:18" hidden="1" x14ac:dyDescent="0.35">
      <c r="A2310">
        <v>368985116</v>
      </c>
      <c r="B2310" s="3">
        <v>44067</v>
      </c>
      <c r="C2310" s="3">
        <v>44081</v>
      </c>
      <c r="D2310" t="s">
        <v>157</v>
      </c>
      <c r="E2310" t="s">
        <v>24</v>
      </c>
      <c r="F2310" t="s">
        <v>22</v>
      </c>
      <c r="G2310" t="s">
        <v>14</v>
      </c>
      <c r="H2310" t="s">
        <v>19</v>
      </c>
      <c r="I2310" s="9">
        <v>9750</v>
      </c>
      <c r="J2310" s="9">
        <v>47.45</v>
      </c>
      <c r="K2310" s="9">
        <v>31.79</v>
      </c>
      <c r="L2310" s="9">
        <f>tbl_salesdata[[#This Row],[Units Sold]]*tbl_salesdata[[#This Row],[Unit Cost]]</f>
        <v>309952.5</v>
      </c>
      <c r="M2310" s="9">
        <f>tbl_salesdata[[#This Row],[Units Sold]]*tbl_salesdata[[#This Row],[Unit Price]]</f>
        <v>462637.5</v>
      </c>
      <c r="N2310" s="9">
        <f>tbl_salesdata[[#This Row],[Total Sales]]-tbl_salesdata[[#This Row],[Total Cost]]</f>
        <v>152685</v>
      </c>
      <c r="O2310">
        <f>tbl_salesdata[[#This Row],[Ship Date]]-tbl_salesdata[[#This Row],[Order Date]]</f>
        <v>14</v>
      </c>
      <c r="P2310">
        <f>WEEKDAY(tbl_salesdata[[#This Row],[Order Date]],2)</f>
        <v>1</v>
      </c>
      <c r="Q2310" t="str">
        <f>TEXT(tbl_salesdata[[#This Row],[Order Date]],"dddd")</f>
        <v>Monday</v>
      </c>
      <c r="R2310" t="str">
        <f>IF(tbl_salesdata[[#This Row],[Weekdaynum]]&gt;5,"Yes","No")</f>
        <v>No</v>
      </c>
    </row>
    <row r="2311" spans="1:18" hidden="1" x14ac:dyDescent="0.35">
      <c r="A2311">
        <v>171293437</v>
      </c>
      <c r="B2311" s="3">
        <v>44775</v>
      </c>
      <c r="C2311" s="3">
        <v>44788</v>
      </c>
      <c r="D2311" t="s">
        <v>219</v>
      </c>
      <c r="E2311" t="s">
        <v>38</v>
      </c>
      <c r="F2311" t="s">
        <v>68</v>
      </c>
      <c r="G2311" t="s">
        <v>14</v>
      </c>
      <c r="H2311" t="s">
        <v>34</v>
      </c>
      <c r="I2311" s="9">
        <v>8389</v>
      </c>
      <c r="J2311" s="9">
        <v>154.06</v>
      </c>
      <c r="K2311" s="9">
        <v>90.93</v>
      </c>
      <c r="L2311" s="9">
        <f>tbl_salesdata[[#This Row],[Units Sold]]*tbl_salesdata[[#This Row],[Unit Cost]]</f>
        <v>762811.77</v>
      </c>
      <c r="M2311" s="9">
        <f>tbl_salesdata[[#This Row],[Units Sold]]*tbl_salesdata[[#This Row],[Unit Price]]</f>
        <v>1292409.3400000001</v>
      </c>
      <c r="N2311" s="9">
        <f>tbl_salesdata[[#This Row],[Total Sales]]-tbl_salesdata[[#This Row],[Total Cost]]</f>
        <v>529597.57000000007</v>
      </c>
      <c r="O2311">
        <f>tbl_salesdata[[#This Row],[Ship Date]]-tbl_salesdata[[#This Row],[Order Date]]</f>
        <v>13</v>
      </c>
      <c r="P2311">
        <f>WEEKDAY(tbl_salesdata[[#This Row],[Order Date]],2)</f>
        <v>2</v>
      </c>
      <c r="Q2311" t="str">
        <f>TEXT(tbl_salesdata[[#This Row],[Order Date]],"dddd")</f>
        <v>Tuesday</v>
      </c>
      <c r="R2311" t="str">
        <f>IF(tbl_salesdata[[#This Row],[Weekdaynum]]&gt;5,"Yes","No")</f>
        <v>No</v>
      </c>
    </row>
    <row r="2312" spans="1:18" hidden="1" x14ac:dyDescent="0.35">
      <c r="A2312">
        <v>765015637</v>
      </c>
      <c r="B2312" s="3">
        <v>44839</v>
      </c>
      <c r="C2312" s="3">
        <v>44858</v>
      </c>
      <c r="D2312" t="s">
        <v>170</v>
      </c>
      <c r="E2312" t="s">
        <v>12</v>
      </c>
      <c r="F2312" t="s">
        <v>13</v>
      </c>
      <c r="G2312" t="s">
        <v>18</v>
      </c>
      <c r="H2312" t="s">
        <v>34</v>
      </c>
      <c r="I2312" s="9">
        <v>3982</v>
      </c>
      <c r="J2312" s="9">
        <v>255.28</v>
      </c>
      <c r="K2312" s="9">
        <v>159.41999999999999</v>
      </c>
      <c r="L2312" s="9">
        <f>tbl_salesdata[[#This Row],[Units Sold]]*tbl_salesdata[[#This Row],[Unit Cost]]</f>
        <v>634810.43999999994</v>
      </c>
      <c r="M2312" s="9">
        <f>tbl_salesdata[[#This Row],[Units Sold]]*tbl_salesdata[[#This Row],[Unit Price]]</f>
        <v>1016524.96</v>
      </c>
      <c r="N2312" s="9">
        <f>tbl_salesdata[[#This Row],[Total Sales]]-tbl_salesdata[[#This Row],[Total Cost]]</f>
        <v>381714.52</v>
      </c>
      <c r="O2312">
        <f>tbl_salesdata[[#This Row],[Ship Date]]-tbl_salesdata[[#This Row],[Order Date]]</f>
        <v>19</v>
      </c>
      <c r="P2312">
        <f>WEEKDAY(tbl_salesdata[[#This Row],[Order Date]],2)</f>
        <v>3</v>
      </c>
      <c r="Q2312" t="str">
        <f>TEXT(tbl_salesdata[[#This Row],[Order Date]],"dddd")</f>
        <v>Wednesday</v>
      </c>
      <c r="R2312" t="str">
        <f>IF(tbl_salesdata[[#This Row],[Weekdaynum]]&gt;5,"Yes","No")</f>
        <v>No</v>
      </c>
    </row>
    <row r="2313" spans="1:18" hidden="1" x14ac:dyDescent="0.35">
      <c r="A2313">
        <v>937700545</v>
      </c>
      <c r="B2313" s="3">
        <v>44657</v>
      </c>
      <c r="C2313" s="3">
        <v>44661</v>
      </c>
      <c r="D2313" t="s">
        <v>164</v>
      </c>
      <c r="E2313" t="s">
        <v>38</v>
      </c>
      <c r="F2313" t="s">
        <v>68</v>
      </c>
      <c r="G2313" t="s">
        <v>14</v>
      </c>
      <c r="H2313" t="s">
        <v>15</v>
      </c>
      <c r="I2313" s="9">
        <v>5284</v>
      </c>
      <c r="J2313" s="9">
        <v>154.06</v>
      </c>
      <c r="K2313" s="9">
        <v>90.93</v>
      </c>
      <c r="L2313" s="9">
        <f>tbl_salesdata[[#This Row],[Units Sold]]*tbl_salesdata[[#This Row],[Unit Cost]]</f>
        <v>480474.12000000005</v>
      </c>
      <c r="M2313" s="9">
        <f>tbl_salesdata[[#This Row],[Units Sold]]*tbl_salesdata[[#This Row],[Unit Price]]</f>
        <v>814053.04</v>
      </c>
      <c r="N2313" s="9">
        <f>tbl_salesdata[[#This Row],[Total Sales]]-tbl_salesdata[[#This Row],[Total Cost]]</f>
        <v>333578.92</v>
      </c>
      <c r="O2313">
        <f>tbl_salesdata[[#This Row],[Ship Date]]-tbl_salesdata[[#This Row],[Order Date]]</f>
        <v>4</v>
      </c>
      <c r="P2313">
        <f>WEEKDAY(tbl_salesdata[[#This Row],[Order Date]],2)</f>
        <v>3</v>
      </c>
      <c r="Q2313" t="str">
        <f>TEXT(tbl_salesdata[[#This Row],[Order Date]],"dddd")</f>
        <v>Wednesday</v>
      </c>
      <c r="R2313" t="str">
        <f>IF(tbl_salesdata[[#This Row],[Weekdaynum]]&gt;5,"Yes","No")</f>
        <v>No</v>
      </c>
    </row>
    <row r="2314" spans="1:18" hidden="1" x14ac:dyDescent="0.35">
      <c r="A2314">
        <v>897209489</v>
      </c>
      <c r="B2314" s="3">
        <v>43399</v>
      </c>
      <c r="C2314" s="3">
        <v>43419</v>
      </c>
      <c r="D2314" t="s">
        <v>209</v>
      </c>
      <c r="E2314" t="s">
        <v>32</v>
      </c>
      <c r="F2314" t="s">
        <v>30</v>
      </c>
      <c r="G2314" t="s">
        <v>18</v>
      </c>
      <c r="H2314" t="s">
        <v>34</v>
      </c>
      <c r="I2314" s="9">
        <v>3081</v>
      </c>
      <c r="J2314" s="9">
        <v>81.73</v>
      </c>
      <c r="K2314" s="9">
        <v>56.67</v>
      </c>
      <c r="L2314" s="9">
        <f>tbl_salesdata[[#This Row],[Units Sold]]*tbl_salesdata[[#This Row],[Unit Cost]]</f>
        <v>174600.27000000002</v>
      </c>
      <c r="M2314" s="9">
        <f>tbl_salesdata[[#This Row],[Units Sold]]*tbl_salesdata[[#This Row],[Unit Price]]</f>
        <v>251810.13</v>
      </c>
      <c r="N2314" s="9">
        <f>tbl_salesdata[[#This Row],[Total Sales]]-tbl_salesdata[[#This Row],[Total Cost]]</f>
        <v>77209.859999999986</v>
      </c>
      <c r="O2314">
        <f>tbl_salesdata[[#This Row],[Ship Date]]-tbl_salesdata[[#This Row],[Order Date]]</f>
        <v>20</v>
      </c>
      <c r="P2314">
        <f>WEEKDAY(tbl_salesdata[[#This Row],[Order Date]],2)</f>
        <v>5</v>
      </c>
      <c r="Q2314" t="str">
        <f>TEXT(tbl_salesdata[[#This Row],[Order Date]],"dddd")</f>
        <v>Friday</v>
      </c>
      <c r="R2314" t="str">
        <f>IF(tbl_salesdata[[#This Row],[Weekdaynum]]&gt;5,"Yes","No")</f>
        <v>No</v>
      </c>
    </row>
    <row r="2315" spans="1:18" hidden="1" x14ac:dyDescent="0.35">
      <c r="A2315">
        <v>921716296</v>
      </c>
      <c r="B2315" s="3">
        <v>43937</v>
      </c>
      <c r="C2315" s="3">
        <v>43955</v>
      </c>
      <c r="D2315" t="s">
        <v>105</v>
      </c>
      <c r="E2315" t="s">
        <v>12</v>
      </c>
      <c r="F2315" t="s">
        <v>22</v>
      </c>
      <c r="G2315" t="s">
        <v>14</v>
      </c>
      <c r="H2315" t="s">
        <v>34</v>
      </c>
      <c r="I2315" s="9">
        <v>5189</v>
      </c>
      <c r="J2315" s="9">
        <v>47.45</v>
      </c>
      <c r="K2315" s="9">
        <v>31.79</v>
      </c>
      <c r="L2315" s="9">
        <f>tbl_salesdata[[#This Row],[Units Sold]]*tbl_salesdata[[#This Row],[Unit Cost]]</f>
        <v>164958.31</v>
      </c>
      <c r="M2315" s="9">
        <f>tbl_salesdata[[#This Row],[Units Sold]]*tbl_salesdata[[#This Row],[Unit Price]]</f>
        <v>246218.05000000002</v>
      </c>
      <c r="N2315" s="9">
        <f>tbl_salesdata[[#This Row],[Total Sales]]-tbl_salesdata[[#This Row],[Total Cost]]</f>
        <v>81259.74000000002</v>
      </c>
      <c r="O2315">
        <f>tbl_salesdata[[#This Row],[Ship Date]]-tbl_salesdata[[#This Row],[Order Date]]</f>
        <v>18</v>
      </c>
      <c r="P2315">
        <f>WEEKDAY(tbl_salesdata[[#This Row],[Order Date]],2)</f>
        <v>4</v>
      </c>
      <c r="Q2315" t="str">
        <f>TEXT(tbl_salesdata[[#This Row],[Order Date]],"dddd")</f>
        <v>Thursday</v>
      </c>
      <c r="R2315" t="str">
        <f>IF(tbl_salesdata[[#This Row],[Weekdaynum]]&gt;5,"Yes","No")</f>
        <v>No</v>
      </c>
    </row>
    <row r="2316" spans="1:18" x14ac:dyDescent="0.35">
      <c r="A2316">
        <v>728255212</v>
      </c>
      <c r="B2316" s="3">
        <v>42826</v>
      </c>
      <c r="C2316" s="3">
        <v>42846</v>
      </c>
      <c r="D2316" t="s">
        <v>66</v>
      </c>
      <c r="E2316" t="s">
        <v>38</v>
      </c>
      <c r="F2316" t="s">
        <v>17</v>
      </c>
      <c r="G2316" t="s">
        <v>18</v>
      </c>
      <c r="H2316" t="s">
        <v>34</v>
      </c>
      <c r="I2316" s="9">
        <v>5755</v>
      </c>
      <c r="J2316" s="9">
        <v>152.58000000000001</v>
      </c>
      <c r="K2316" s="9">
        <v>97.44</v>
      </c>
      <c r="L2316" s="9">
        <f>tbl_salesdata[[#This Row],[Units Sold]]*tbl_salesdata[[#This Row],[Unit Cost]]</f>
        <v>560767.19999999995</v>
      </c>
      <c r="M2316" s="9">
        <f>tbl_salesdata[[#This Row],[Units Sold]]*tbl_salesdata[[#This Row],[Unit Price]]</f>
        <v>878097.9</v>
      </c>
      <c r="N2316" s="9">
        <f>tbl_salesdata[[#This Row],[Total Sales]]-tbl_salesdata[[#This Row],[Total Cost]]</f>
        <v>317330.70000000007</v>
      </c>
      <c r="O2316">
        <f>tbl_salesdata[[#This Row],[Ship Date]]-tbl_salesdata[[#This Row],[Order Date]]</f>
        <v>20</v>
      </c>
      <c r="P2316">
        <f>WEEKDAY(tbl_salesdata[[#This Row],[Order Date]],2)</f>
        <v>6</v>
      </c>
      <c r="Q2316" t="str">
        <f>TEXT(tbl_salesdata[[#This Row],[Order Date]],"dddd")</f>
        <v>Saturday</v>
      </c>
      <c r="R2316" t="str">
        <f>IF(tbl_salesdata[[#This Row],[Weekdaynum]]&gt;5,"Yes","No")</f>
        <v>Yes</v>
      </c>
    </row>
    <row r="2317" spans="1:18" hidden="1" x14ac:dyDescent="0.35">
      <c r="A2317">
        <v>829981315</v>
      </c>
      <c r="B2317" s="3">
        <v>43352</v>
      </c>
      <c r="C2317" s="3">
        <v>43372</v>
      </c>
      <c r="D2317" t="s">
        <v>177</v>
      </c>
      <c r="E2317" t="s">
        <v>24</v>
      </c>
      <c r="F2317" t="s">
        <v>22</v>
      </c>
      <c r="G2317" t="s">
        <v>18</v>
      </c>
      <c r="H2317" t="s">
        <v>26</v>
      </c>
      <c r="I2317" s="9">
        <v>8770</v>
      </c>
      <c r="J2317" s="9">
        <v>47.45</v>
      </c>
      <c r="K2317" s="9">
        <v>31.79</v>
      </c>
      <c r="L2317" s="9">
        <f>tbl_salesdata[[#This Row],[Units Sold]]*tbl_salesdata[[#This Row],[Unit Cost]]</f>
        <v>278798.3</v>
      </c>
      <c r="M2317" s="9">
        <f>tbl_salesdata[[#This Row],[Units Sold]]*tbl_salesdata[[#This Row],[Unit Price]]</f>
        <v>416136.5</v>
      </c>
      <c r="N2317" s="9">
        <f>tbl_salesdata[[#This Row],[Total Sales]]-tbl_salesdata[[#This Row],[Total Cost]]</f>
        <v>137338.20000000001</v>
      </c>
      <c r="O2317">
        <f>tbl_salesdata[[#This Row],[Ship Date]]-tbl_salesdata[[#This Row],[Order Date]]</f>
        <v>20</v>
      </c>
      <c r="P2317">
        <f>WEEKDAY(tbl_salesdata[[#This Row],[Order Date]],2)</f>
        <v>7</v>
      </c>
      <c r="Q2317" t="str">
        <f>TEXT(tbl_salesdata[[#This Row],[Order Date]],"dddd")</f>
        <v>Sunday</v>
      </c>
      <c r="R2317" t="str">
        <f>IF(tbl_salesdata[[#This Row],[Weekdaynum]]&gt;5,"Yes","No")</f>
        <v>Yes</v>
      </c>
    </row>
    <row r="2318" spans="1:18" hidden="1" x14ac:dyDescent="0.35">
      <c r="A2318">
        <v>271649682</v>
      </c>
      <c r="B2318" s="3">
        <v>42300</v>
      </c>
      <c r="C2318" s="3">
        <v>42308</v>
      </c>
      <c r="D2318" t="s">
        <v>186</v>
      </c>
      <c r="E2318" t="s">
        <v>38</v>
      </c>
      <c r="F2318" t="s">
        <v>30</v>
      </c>
      <c r="G2318" t="s">
        <v>14</v>
      </c>
      <c r="H2318" t="s">
        <v>15</v>
      </c>
      <c r="I2318" s="9">
        <v>6032</v>
      </c>
      <c r="J2318" s="9">
        <v>81.73</v>
      </c>
      <c r="K2318" s="9">
        <v>56.67</v>
      </c>
      <c r="L2318" s="9">
        <f>tbl_salesdata[[#This Row],[Units Sold]]*tbl_salesdata[[#This Row],[Unit Cost]]</f>
        <v>341833.44</v>
      </c>
      <c r="M2318" s="9">
        <f>tbl_salesdata[[#This Row],[Units Sold]]*tbl_salesdata[[#This Row],[Unit Price]]</f>
        <v>492995.36000000004</v>
      </c>
      <c r="N2318" s="9">
        <f>tbl_salesdata[[#This Row],[Total Sales]]-tbl_salesdata[[#This Row],[Total Cost]]</f>
        <v>151161.92000000004</v>
      </c>
      <c r="O2318">
        <f>tbl_salesdata[[#This Row],[Ship Date]]-tbl_salesdata[[#This Row],[Order Date]]</f>
        <v>8</v>
      </c>
      <c r="P2318">
        <f>WEEKDAY(tbl_salesdata[[#This Row],[Order Date]],2)</f>
        <v>5</v>
      </c>
      <c r="Q2318" t="str">
        <f>TEXT(tbl_salesdata[[#This Row],[Order Date]],"dddd")</f>
        <v>Friday</v>
      </c>
      <c r="R2318" t="str">
        <f>IF(tbl_salesdata[[#This Row],[Weekdaynum]]&gt;5,"Yes","No")</f>
        <v>No</v>
      </c>
    </row>
    <row r="2319" spans="1:18" hidden="1" x14ac:dyDescent="0.35">
      <c r="A2319">
        <v>694136226</v>
      </c>
      <c r="B2319" s="3">
        <v>42871</v>
      </c>
      <c r="C2319" s="3">
        <v>42875</v>
      </c>
      <c r="D2319" t="s">
        <v>134</v>
      </c>
      <c r="E2319" t="s">
        <v>38</v>
      </c>
      <c r="F2319" t="s">
        <v>56</v>
      </c>
      <c r="G2319" t="s">
        <v>14</v>
      </c>
      <c r="H2319" t="s">
        <v>15</v>
      </c>
      <c r="I2319" s="9">
        <v>9189</v>
      </c>
      <c r="J2319" s="9">
        <v>9.33</v>
      </c>
      <c r="K2319" s="9">
        <v>6.92</v>
      </c>
      <c r="L2319" s="9">
        <f>tbl_salesdata[[#This Row],[Units Sold]]*tbl_salesdata[[#This Row],[Unit Cost]]</f>
        <v>63587.88</v>
      </c>
      <c r="M2319" s="9">
        <f>tbl_salesdata[[#This Row],[Units Sold]]*tbl_salesdata[[#This Row],[Unit Price]]</f>
        <v>85733.37</v>
      </c>
      <c r="N2319" s="9">
        <f>tbl_salesdata[[#This Row],[Total Sales]]-tbl_salesdata[[#This Row],[Total Cost]]</f>
        <v>22145.489999999998</v>
      </c>
      <c r="O2319">
        <f>tbl_salesdata[[#This Row],[Ship Date]]-tbl_salesdata[[#This Row],[Order Date]]</f>
        <v>4</v>
      </c>
      <c r="P2319">
        <f>WEEKDAY(tbl_salesdata[[#This Row],[Order Date]],2)</f>
        <v>2</v>
      </c>
      <c r="Q2319" t="str">
        <f>TEXT(tbl_salesdata[[#This Row],[Order Date]],"dddd")</f>
        <v>Tuesday</v>
      </c>
      <c r="R2319" t="str">
        <f>IF(tbl_salesdata[[#This Row],[Weekdaynum]]&gt;5,"Yes","No")</f>
        <v>No</v>
      </c>
    </row>
    <row r="2320" spans="1:18" hidden="1" x14ac:dyDescent="0.35">
      <c r="A2320">
        <v>477177274</v>
      </c>
      <c r="B2320" s="3">
        <v>44036</v>
      </c>
      <c r="C2320" s="3">
        <v>44049</v>
      </c>
      <c r="D2320" t="s">
        <v>87</v>
      </c>
      <c r="E2320" t="s">
        <v>24</v>
      </c>
      <c r="F2320" t="s">
        <v>30</v>
      </c>
      <c r="G2320" t="s">
        <v>14</v>
      </c>
      <c r="H2320" t="s">
        <v>26</v>
      </c>
      <c r="I2320" s="9">
        <v>6214</v>
      </c>
      <c r="J2320" s="9">
        <v>81.73</v>
      </c>
      <c r="K2320" s="9">
        <v>56.67</v>
      </c>
      <c r="L2320" s="9">
        <f>tbl_salesdata[[#This Row],[Units Sold]]*tbl_salesdata[[#This Row],[Unit Cost]]</f>
        <v>352147.38</v>
      </c>
      <c r="M2320" s="9">
        <f>tbl_salesdata[[#This Row],[Units Sold]]*tbl_salesdata[[#This Row],[Unit Price]]</f>
        <v>507870.22000000003</v>
      </c>
      <c r="N2320" s="9">
        <f>tbl_salesdata[[#This Row],[Total Sales]]-tbl_salesdata[[#This Row],[Total Cost]]</f>
        <v>155722.84000000003</v>
      </c>
      <c r="O2320">
        <f>tbl_salesdata[[#This Row],[Ship Date]]-tbl_salesdata[[#This Row],[Order Date]]</f>
        <v>13</v>
      </c>
      <c r="P2320">
        <f>WEEKDAY(tbl_salesdata[[#This Row],[Order Date]],2)</f>
        <v>5</v>
      </c>
      <c r="Q2320" t="str">
        <f>TEXT(tbl_salesdata[[#This Row],[Order Date]],"dddd")</f>
        <v>Friday</v>
      </c>
      <c r="R2320" t="str">
        <f>IF(tbl_salesdata[[#This Row],[Weekdaynum]]&gt;5,"Yes","No")</f>
        <v>No</v>
      </c>
    </row>
    <row r="2321" spans="1:18" hidden="1" x14ac:dyDescent="0.35">
      <c r="A2321">
        <v>770821654</v>
      </c>
      <c r="B2321" s="3">
        <v>43307</v>
      </c>
      <c r="C2321" s="3">
        <v>43317</v>
      </c>
      <c r="D2321" t="s">
        <v>144</v>
      </c>
      <c r="E2321" t="s">
        <v>21</v>
      </c>
      <c r="F2321" t="s">
        <v>40</v>
      </c>
      <c r="G2321" t="s">
        <v>18</v>
      </c>
      <c r="H2321" t="s">
        <v>19</v>
      </c>
      <c r="I2321" s="9">
        <v>2112</v>
      </c>
      <c r="J2321" s="9">
        <v>651.21</v>
      </c>
      <c r="K2321" s="9">
        <v>524.96</v>
      </c>
      <c r="L2321" s="9">
        <f>tbl_salesdata[[#This Row],[Units Sold]]*tbl_salesdata[[#This Row],[Unit Cost]]</f>
        <v>1108715.52</v>
      </c>
      <c r="M2321" s="9">
        <f>tbl_salesdata[[#This Row],[Units Sold]]*tbl_salesdata[[#This Row],[Unit Price]]</f>
        <v>1375355.52</v>
      </c>
      <c r="N2321" s="9">
        <f>tbl_salesdata[[#This Row],[Total Sales]]-tbl_salesdata[[#This Row],[Total Cost]]</f>
        <v>266640</v>
      </c>
      <c r="O2321">
        <f>tbl_salesdata[[#This Row],[Ship Date]]-tbl_salesdata[[#This Row],[Order Date]]</f>
        <v>10</v>
      </c>
      <c r="P2321">
        <f>WEEKDAY(tbl_salesdata[[#This Row],[Order Date]],2)</f>
        <v>4</v>
      </c>
      <c r="Q2321" t="str">
        <f>TEXT(tbl_salesdata[[#This Row],[Order Date]],"dddd")</f>
        <v>Thursday</v>
      </c>
      <c r="R2321" t="str">
        <f>IF(tbl_salesdata[[#This Row],[Weekdaynum]]&gt;5,"Yes","No")</f>
        <v>No</v>
      </c>
    </row>
    <row r="2322" spans="1:18" hidden="1" x14ac:dyDescent="0.35">
      <c r="A2322">
        <v>545430696</v>
      </c>
      <c r="B2322" s="3">
        <v>43432</v>
      </c>
      <c r="C2322" s="3">
        <v>43437</v>
      </c>
      <c r="D2322" t="s">
        <v>134</v>
      </c>
      <c r="E2322" t="s">
        <v>38</v>
      </c>
      <c r="F2322" t="s">
        <v>56</v>
      </c>
      <c r="G2322" t="s">
        <v>14</v>
      </c>
      <c r="H2322" t="s">
        <v>15</v>
      </c>
      <c r="I2322" s="9">
        <v>3918</v>
      </c>
      <c r="J2322" s="9">
        <v>9.33</v>
      </c>
      <c r="K2322" s="9">
        <v>6.92</v>
      </c>
      <c r="L2322" s="9">
        <f>tbl_salesdata[[#This Row],[Units Sold]]*tbl_salesdata[[#This Row],[Unit Cost]]</f>
        <v>27112.560000000001</v>
      </c>
      <c r="M2322" s="9">
        <f>tbl_salesdata[[#This Row],[Units Sold]]*tbl_salesdata[[#This Row],[Unit Price]]</f>
        <v>36554.94</v>
      </c>
      <c r="N2322" s="9">
        <f>tbl_salesdata[[#This Row],[Total Sales]]-tbl_salesdata[[#This Row],[Total Cost]]</f>
        <v>9442.380000000001</v>
      </c>
      <c r="O2322">
        <f>tbl_salesdata[[#This Row],[Ship Date]]-tbl_salesdata[[#This Row],[Order Date]]</f>
        <v>5</v>
      </c>
      <c r="P2322">
        <f>WEEKDAY(tbl_salesdata[[#This Row],[Order Date]],2)</f>
        <v>3</v>
      </c>
      <c r="Q2322" t="str">
        <f>TEXT(tbl_salesdata[[#This Row],[Order Date]],"dddd")</f>
        <v>Wednesday</v>
      </c>
      <c r="R2322" t="str">
        <f>IF(tbl_salesdata[[#This Row],[Weekdaynum]]&gt;5,"Yes","No")</f>
        <v>No</v>
      </c>
    </row>
    <row r="2323" spans="1:18" hidden="1" x14ac:dyDescent="0.35">
      <c r="A2323">
        <v>641678225</v>
      </c>
      <c r="B2323" s="3">
        <v>42933</v>
      </c>
      <c r="C2323" s="3">
        <v>42948</v>
      </c>
      <c r="D2323" t="s">
        <v>31</v>
      </c>
      <c r="E2323" t="s">
        <v>32</v>
      </c>
      <c r="F2323" t="s">
        <v>33</v>
      </c>
      <c r="G2323" t="s">
        <v>14</v>
      </c>
      <c r="H2323" t="s">
        <v>15</v>
      </c>
      <c r="I2323" s="9">
        <v>5701</v>
      </c>
      <c r="J2323" s="9">
        <v>109.28</v>
      </c>
      <c r="K2323" s="9">
        <v>35.840000000000003</v>
      </c>
      <c r="L2323" s="9">
        <f>tbl_salesdata[[#This Row],[Units Sold]]*tbl_salesdata[[#This Row],[Unit Cost]]</f>
        <v>204323.84000000003</v>
      </c>
      <c r="M2323" s="9">
        <f>tbl_salesdata[[#This Row],[Units Sold]]*tbl_salesdata[[#This Row],[Unit Price]]</f>
        <v>623005.28</v>
      </c>
      <c r="N2323" s="9">
        <f>tbl_salesdata[[#This Row],[Total Sales]]-tbl_salesdata[[#This Row],[Total Cost]]</f>
        <v>418681.44</v>
      </c>
      <c r="O2323">
        <f>tbl_salesdata[[#This Row],[Ship Date]]-tbl_salesdata[[#This Row],[Order Date]]</f>
        <v>15</v>
      </c>
      <c r="P2323">
        <f>WEEKDAY(tbl_salesdata[[#This Row],[Order Date]],2)</f>
        <v>1</v>
      </c>
      <c r="Q2323" t="str">
        <f>TEXT(tbl_salesdata[[#This Row],[Order Date]],"dddd")</f>
        <v>Monday</v>
      </c>
      <c r="R2323" t="str">
        <f>IF(tbl_salesdata[[#This Row],[Weekdaynum]]&gt;5,"Yes","No")</f>
        <v>No</v>
      </c>
    </row>
    <row r="2324" spans="1:18" hidden="1" x14ac:dyDescent="0.35">
      <c r="A2324">
        <v>620550572</v>
      </c>
      <c r="B2324" s="3">
        <v>43956</v>
      </c>
      <c r="C2324" s="3">
        <v>43974</v>
      </c>
      <c r="D2324" t="s">
        <v>88</v>
      </c>
      <c r="E2324" t="s">
        <v>38</v>
      </c>
      <c r="F2324" t="s">
        <v>42</v>
      </c>
      <c r="G2324" t="s">
        <v>14</v>
      </c>
      <c r="H2324" t="s">
        <v>19</v>
      </c>
      <c r="I2324" s="9">
        <v>3559</v>
      </c>
      <c r="J2324" s="9">
        <v>437.2</v>
      </c>
      <c r="K2324" s="9">
        <v>263.33</v>
      </c>
      <c r="L2324" s="9">
        <f>tbl_salesdata[[#This Row],[Units Sold]]*tbl_salesdata[[#This Row],[Unit Cost]]</f>
        <v>937191.47</v>
      </c>
      <c r="M2324" s="9">
        <f>tbl_salesdata[[#This Row],[Units Sold]]*tbl_salesdata[[#This Row],[Unit Price]]</f>
        <v>1555994.8</v>
      </c>
      <c r="N2324" s="9">
        <f>tbl_salesdata[[#This Row],[Total Sales]]-tbl_salesdata[[#This Row],[Total Cost]]</f>
        <v>618803.33000000007</v>
      </c>
      <c r="O2324">
        <f>tbl_salesdata[[#This Row],[Ship Date]]-tbl_salesdata[[#This Row],[Order Date]]</f>
        <v>18</v>
      </c>
      <c r="P2324">
        <f>WEEKDAY(tbl_salesdata[[#This Row],[Order Date]],2)</f>
        <v>2</v>
      </c>
      <c r="Q2324" t="str">
        <f>TEXT(tbl_salesdata[[#This Row],[Order Date]],"dddd")</f>
        <v>Tuesday</v>
      </c>
      <c r="R2324" t="str">
        <f>IF(tbl_salesdata[[#This Row],[Weekdaynum]]&gt;5,"Yes","No")</f>
        <v>No</v>
      </c>
    </row>
    <row r="2325" spans="1:18" x14ac:dyDescent="0.35">
      <c r="A2325">
        <v>938648116</v>
      </c>
      <c r="B2325" s="3">
        <v>44016</v>
      </c>
      <c r="C2325" s="3">
        <v>44025</v>
      </c>
      <c r="D2325" t="s">
        <v>213</v>
      </c>
      <c r="E2325" t="s">
        <v>38</v>
      </c>
      <c r="F2325" t="s">
        <v>68</v>
      </c>
      <c r="G2325" t="s">
        <v>14</v>
      </c>
      <c r="H2325" t="s">
        <v>34</v>
      </c>
      <c r="I2325" s="9">
        <v>5691</v>
      </c>
      <c r="J2325" s="9">
        <v>154.06</v>
      </c>
      <c r="K2325" s="9">
        <v>90.93</v>
      </c>
      <c r="L2325" s="9">
        <f>tbl_salesdata[[#This Row],[Units Sold]]*tbl_salesdata[[#This Row],[Unit Cost]]</f>
        <v>517482.63000000006</v>
      </c>
      <c r="M2325" s="9">
        <f>tbl_salesdata[[#This Row],[Units Sold]]*tbl_salesdata[[#This Row],[Unit Price]]</f>
        <v>876755.46</v>
      </c>
      <c r="N2325" s="9">
        <f>tbl_salesdata[[#This Row],[Total Sales]]-tbl_salesdata[[#This Row],[Total Cost]]</f>
        <v>359272.8299999999</v>
      </c>
      <c r="O2325">
        <f>tbl_salesdata[[#This Row],[Ship Date]]-tbl_salesdata[[#This Row],[Order Date]]</f>
        <v>9</v>
      </c>
      <c r="P2325">
        <f>WEEKDAY(tbl_salesdata[[#This Row],[Order Date]],2)</f>
        <v>6</v>
      </c>
      <c r="Q2325" t="str">
        <f>TEXT(tbl_salesdata[[#This Row],[Order Date]],"dddd")</f>
        <v>Saturday</v>
      </c>
      <c r="R2325" t="str">
        <f>IF(tbl_salesdata[[#This Row],[Weekdaynum]]&gt;5,"Yes","No")</f>
        <v>Yes</v>
      </c>
    </row>
    <row r="2326" spans="1:18" x14ac:dyDescent="0.35">
      <c r="A2326">
        <v>562419593</v>
      </c>
      <c r="B2326" s="3">
        <v>42623</v>
      </c>
      <c r="C2326" s="3">
        <v>42634</v>
      </c>
      <c r="D2326" t="s">
        <v>53</v>
      </c>
      <c r="E2326" t="s">
        <v>29</v>
      </c>
      <c r="F2326" t="s">
        <v>76</v>
      </c>
      <c r="G2326" t="s">
        <v>18</v>
      </c>
      <c r="H2326" t="s">
        <v>34</v>
      </c>
      <c r="I2326" s="9">
        <v>1311</v>
      </c>
      <c r="J2326" s="9">
        <v>668.27</v>
      </c>
      <c r="K2326" s="9">
        <v>502.54</v>
      </c>
      <c r="L2326" s="9">
        <f>tbl_salesdata[[#This Row],[Units Sold]]*tbl_salesdata[[#This Row],[Unit Cost]]</f>
        <v>658829.94000000006</v>
      </c>
      <c r="M2326" s="9">
        <f>tbl_salesdata[[#This Row],[Units Sold]]*tbl_salesdata[[#This Row],[Unit Price]]</f>
        <v>876101.97</v>
      </c>
      <c r="N2326" s="9">
        <f>tbl_salesdata[[#This Row],[Total Sales]]-tbl_salesdata[[#This Row],[Total Cost]]</f>
        <v>217272.02999999991</v>
      </c>
      <c r="O2326">
        <f>tbl_salesdata[[#This Row],[Ship Date]]-tbl_salesdata[[#This Row],[Order Date]]</f>
        <v>11</v>
      </c>
      <c r="P2326">
        <f>WEEKDAY(tbl_salesdata[[#This Row],[Order Date]],2)</f>
        <v>6</v>
      </c>
      <c r="Q2326" t="str">
        <f>TEXT(tbl_salesdata[[#This Row],[Order Date]],"dddd")</f>
        <v>Saturday</v>
      </c>
      <c r="R2326" t="str">
        <f>IF(tbl_salesdata[[#This Row],[Weekdaynum]]&gt;5,"Yes","No")</f>
        <v>Yes</v>
      </c>
    </row>
    <row r="2327" spans="1:18" hidden="1" x14ac:dyDescent="0.35">
      <c r="A2327">
        <v>117467296</v>
      </c>
      <c r="B2327" s="3">
        <v>43866</v>
      </c>
      <c r="C2327" s="3">
        <v>43882</v>
      </c>
      <c r="D2327" t="s">
        <v>97</v>
      </c>
      <c r="E2327" t="s">
        <v>29</v>
      </c>
      <c r="F2327" t="s">
        <v>40</v>
      </c>
      <c r="G2327" t="s">
        <v>14</v>
      </c>
      <c r="H2327" t="s">
        <v>26</v>
      </c>
      <c r="I2327" s="9">
        <v>38</v>
      </c>
      <c r="J2327" s="9">
        <v>651.21</v>
      </c>
      <c r="K2327" s="9">
        <v>524.96</v>
      </c>
      <c r="L2327" s="9">
        <f>tbl_salesdata[[#This Row],[Units Sold]]*tbl_salesdata[[#This Row],[Unit Cost]]</f>
        <v>19948.480000000003</v>
      </c>
      <c r="M2327" s="9">
        <f>tbl_salesdata[[#This Row],[Units Sold]]*tbl_salesdata[[#This Row],[Unit Price]]</f>
        <v>24745.980000000003</v>
      </c>
      <c r="N2327" s="9">
        <f>tbl_salesdata[[#This Row],[Total Sales]]-tbl_salesdata[[#This Row],[Total Cost]]</f>
        <v>4797.5</v>
      </c>
      <c r="O2327">
        <f>tbl_salesdata[[#This Row],[Ship Date]]-tbl_salesdata[[#This Row],[Order Date]]</f>
        <v>16</v>
      </c>
      <c r="P2327">
        <f>WEEKDAY(tbl_salesdata[[#This Row],[Order Date]],2)</f>
        <v>3</v>
      </c>
      <c r="Q2327" t="str">
        <f>TEXT(tbl_salesdata[[#This Row],[Order Date]],"dddd")</f>
        <v>Wednesday</v>
      </c>
      <c r="R2327" t="str">
        <f>IF(tbl_salesdata[[#This Row],[Weekdaynum]]&gt;5,"Yes","No")</f>
        <v>No</v>
      </c>
    </row>
    <row r="2328" spans="1:18" hidden="1" x14ac:dyDescent="0.35">
      <c r="A2328">
        <v>692952191</v>
      </c>
      <c r="B2328" s="3">
        <v>44179</v>
      </c>
      <c r="C2328" s="3">
        <v>44198</v>
      </c>
      <c r="D2328" t="s">
        <v>115</v>
      </c>
      <c r="E2328" t="s">
        <v>21</v>
      </c>
      <c r="F2328" t="s">
        <v>42</v>
      </c>
      <c r="G2328" t="s">
        <v>14</v>
      </c>
      <c r="H2328" t="s">
        <v>15</v>
      </c>
      <c r="I2328" s="9">
        <v>8807</v>
      </c>
      <c r="J2328" s="9">
        <v>437.2</v>
      </c>
      <c r="K2328" s="9">
        <v>263.33</v>
      </c>
      <c r="L2328" s="9">
        <f>tbl_salesdata[[#This Row],[Units Sold]]*tbl_salesdata[[#This Row],[Unit Cost]]</f>
        <v>2319147.31</v>
      </c>
      <c r="M2328" s="9">
        <f>tbl_salesdata[[#This Row],[Units Sold]]*tbl_salesdata[[#This Row],[Unit Price]]</f>
        <v>3850420.4</v>
      </c>
      <c r="N2328" s="9">
        <f>tbl_salesdata[[#This Row],[Total Sales]]-tbl_salesdata[[#This Row],[Total Cost]]</f>
        <v>1531273.0899999999</v>
      </c>
      <c r="O2328">
        <f>tbl_salesdata[[#This Row],[Ship Date]]-tbl_salesdata[[#This Row],[Order Date]]</f>
        <v>19</v>
      </c>
      <c r="P2328">
        <f>WEEKDAY(tbl_salesdata[[#This Row],[Order Date]],2)</f>
        <v>1</v>
      </c>
      <c r="Q2328" t="str">
        <f>TEXT(tbl_salesdata[[#This Row],[Order Date]],"dddd")</f>
        <v>Monday</v>
      </c>
      <c r="R2328" t="str">
        <f>IF(tbl_salesdata[[#This Row],[Weekdaynum]]&gt;5,"Yes","No")</f>
        <v>No</v>
      </c>
    </row>
    <row r="2329" spans="1:18" hidden="1" x14ac:dyDescent="0.35">
      <c r="A2329">
        <v>910681045</v>
      </c>
      <c r="B2329" s="3">
        <v>44181</v>
      </c>
      <c r="C2329" s="3">
        <v>44185</v>
      </c>
      <c r="D2329" t="s">
        <v>179</v>
      </c>
      <c r="E2329" t="s">
        <v>32</v>
      </c>
      <c r="F2329" t="s">
        <v>42</v>
      </c>
      <c r="G2329" t="s">
        <v>18</v>
      </c>
      <c r="H2329" t="s">
        <v>15</v>
      </c>
      <c r="I2329" s="9">
        <v>9613</v>
      </c>
      <c r="J2329" s="9">
        <v>437.2</v>
      </c>
      <c r="K2329" s="9">
        <v>263.33</v>
      </c>
      <c r="L2329" s="9">
        <f>tbl_salesdata[[#This Row],[Units Sold]]*tbl_salesdata[[#This Row],[Unit Cost]]</f>
        <v>2531391.29</v>
      </c>
      <c r="M2329" s="9">
        <f>tbl_salesdata[[#This Row],[Units Sold]]*tbl_salesdata[[#This Row],[Unit Price]]</f>
        <v>4202803.5999999996</v>
      </c>
      <c r="N2329" s="9">
        <f>tbl_salesdata[[#This Row],[Total Sales]]-tbl_salesdata[[#This Row],[Total Cost]]</f>
        <v>1671412.3099999996</v>
      </c>
      <c r="O2329">
        <f>tbl_salesdata[[#This Row],[Ship Date]]-tbl_salesdata[[#This Row],[Order Date]]</f>
        <v>4</v>
      </c>
      <c r="P2329">
        <f>WEEKDAY(tbl_salesdata[[#This Row],[Order Date]],2)</f>
        <v>3</v>
      </c>
      <c r="Q2329" t="str">
        <f>TEXT(tbl_salesdata[[#This Row],[Order Date]],"dddd")</f>
        <v>Wednesday</v>
      </c>
      <c r="R2329" t="str">
        <f>IF(tbl_salesdata[[#This Row],[Weekdaynum]]&gt;5,"Yes","No")</f>
        <v>No</v>
      </c>
    </row>
    <row r="2330" spans="1:18" hidden="1" x14ac:dyDescent="0.35">
      <c r="A2330">
        <v>303515183</v>
      </c>
      <c r="B2330" s="3">
        <v>43891</v>
      </c>
      <c r="C2330" s="3">
        <v>43909</v>
      </c>
      <c r="D2330" t="s">
        <v>112</v>
      </c>
      <c r="E2330" t="s">
        <v>12</v>
      </c>
      <c r="F2330" t="s">
        <v>68</v>
      </c>
      <c r="G2330" t="s">
        <v>14</v>
      </c>
      <c r="H2330" t="s">
        <v>34</v>
      </c>
      <c r="I2330" s="9">
        <v>5742</v>
      </c>
      <c r="J2330" s="9">
        <v>154.06</v>
      </c>
      <c r="K2330" s="9">
        <v>90.93</v>
      </c>
      <c r="L2330" s="9">
        <f>tbl_salesdata[[#This Row],[Units Sold]]*tbl_salesdata[[#This Row],[Unit Cost]]</f>
        <v>522120.06000000006</v>
      </c>
      <c r="M2330" s="9">
        <f>tbl_salesdata[[#This Row],[Units Sold]]*tbl_salesdata[[#This Row],[Unit Price]]</f>
        <v>884612.52</v>
      </c>
      <c r="N2330" s="9">
        <f>tbl_salesdata[[#This Row],[Total Sales]]-tbl_salesdata[[#This Row],[Total Cost]]</f>
        <v>362492.45999999996</v>
      </c>
      <c r="O2330">
        <f>tbl_salesdata[[#This Row],[Ship Date]]-tbl_salesdata[[#This Row],[Order Date]]</f>
        <v>18</v>
      </c>
      <c r="P2330">
        <f>WEEKDAY(tbl_salesdata[[#This Row],[Order Date]],2)</f>
        <v>7</v>
      </c>
      <c r="Q2330" t="str">
        <f>TEXT(tbl_salesdata[[#This Row],[Order Date]],"dddd")</f>
        <v>Sunday</v>
      </c>
      <c r="R2330" t="str">
        <f>IF(tbl_salesdata[[#This Row],[Weekdaynum]]&gt;5,"Yes","No")</f>
        <v>Yes</v>
      </c>
    </row>
    <row r="2331" spans="1:18" x14ac:dyDescent="0.35">
      <c r="A2331">
        <v>611298453</v>
      </c>
      <c r="B2331" s="3">
        <v>44597</v>
      </c>
      <c r="C2331" s="3">
        <v>44600</v>
      </c>
      <c r="D2331" t="s">
        <v>153</v>
      </c>
      <c r="E2331" t="s">
        <v>38</v>
      </c>
      <c r="F2331" t="s">
        <v>68</v>
      </c>
      <c r="G2331" t="s">
        <v>14</v>
      </c>
      <c r="H2331" t="s">
        <v>34</v>
      </c>
      <c r="I2331" s="9">
        <v>5652</v>
      </c>
      <c r="J2331" s="9">
        <v>154.06</v>
      </c>
      <c r="K2331" s="9">
        <v>90.93</v>
      </c>
      <c r="L2331" s="9">
        <f>tbl_salesdata[[#This Row],[Units Sold]]*tbl_salesdata[[#This Row],[Unit Cost]]</f>
        <v>513936.36000000004</v>
      </c>
      <c r="M2331" s="9">
        <f>tbl_salesdata[[#This Row],[Units Sold]]*tbl_salesdata[[#This Row],[Unit Price]]</f>
        <v>870747.12</v>
      </c>
      <c r="N2331" s="9">
        <f>tbl_salesdata[[#This Row],[Total Sales]]-tbl_salesdata[[#This Row],[Total Cost]]</f>
        <v>356810.75999999995</v>
      </c>
      <c r="O2331">
        <f>tbl_salesdata[[#This Row],[Ship Date]]-tbl_salesdata[[#This Row],[Order Date]]</f>
        <v>3</v>
      </c>
      <c r="P2331">
        <f>WEEKDAY(tbl_salesdata[[#This Row],[Order Date]],2)</f>
        <v>6</v>
      </c>
      <c r="Q2331" t="str">
        <f>TEXT(tbl_salesdata[[#This Row],[Order Date]],"dddd")</f>
        <v>Saturday</v>
      </c>
      <c r="R2331" t="str">
        <f>IF(tbl_salesdata[[#This Row],[Weekdaynum]]&gt;5,"Yes","No")</f>
        <v>Yes</v>
      </c>
    </row>
    <row r="2332" spans="1:18" x14ac:dyDescent="0.35">
      <c r="A2332">
        <v>820441234</v>
      </c>
      <c r="B2332" s="3">
        <v>43197</v>
      </c>
      <c r="C2332" s="3">
        <v>43205</v>
      </c>
      <c r="D2332" t="s">
        <v>27</v>
      </c>
      <c r="E2332" t="s">
        <v>24</v>
      </c>
      <c r="F2332" t="s">
        <v>17</v>
      </c>
      <c r="G2332" t="s">
        <v>14</v>
      </c>
      <c r="H2332" t="s">
        <v>19</v>
      </c>
      <c r="I2332" s="9">
        <v>5648</v>
      </c>
      <c r="J2332" s="9">
        <v>152.58000000000001</v>
      </c>
      <c r="K2332" s="9">
        <v>97.44</v>
      </c>
      <c r="L2332" s="9">
        <f>tbl_salesdata[[#This Row],[Units Sold]]*tbl_salesdata[[#This Row],[Unit Cost]]</f>
        <v>550341.12</v>
      </c>
      <c r="M2332" s="9">
        <f>tbl_salesdata[[#This Row],[Units Sold]]*tbl_salesdata[[#This Row],[Unit Price]]</f>
        <v>861771.84000000008</v>
      </c>
      <c r="N2332" s="9">
        <f>tbl_salesdata[[#This Row],[Total Sales]]-tbl_salesdata[[#This Row],[Total Cost]]</f>
        <v>311430.72000000009</v>
      </c>
      <c r="O2332">
        <f>tbl_salesdata[[#This Row],[Ship Date]]-tbl_salesdata[[#This Row],[Order Date]]</f>
        <v>8</v>
      </c>
      <c r="P2332">
        <f>WEEKDAY(tbl_salesdata[[#This Row],[Order Date]],2)</f>
        <v>6</v>
      </c>
      <c r="Q2332" t="str">
        <f>TEXT(tbl_salesdata[[#This Row],[Order Date]],"dddd")</f>
        <v>Saturday</v>
      </c>
      <c r="R2332" t="str">
        <f>IF(tbl_salesdata[[#This Row],[Weekdaynum]]&gt;5,"Yes","No")</f>
        <v>Yes</v>
      </c>
    </row>
    <row r="2333" spans="1:18" x14ac:dyDescent="0.35">
      <c r="A2333">
        <v>403337991</v>
      </c>
      <c r="B2333" s="3">
        <v>42658</v>
      </c>
      <c r="C2333" s="3">
        <v>42677</v>
      </c>
      <c r="D2333" t="s">
        <v>188</v>
      </c>
      <c r="E2333" t="s">
        <v>21</v>
      </c>
      <c r="F2333" t="s">
        <v>68</v>
      </c>
      <c r="G2333" t="s">
        <v>18</v>
      </c>
      <c r="H2333" t="s">
        <v>26</v>
      </c>
      <c r="I2333" s="9">
        <v>5529</v>
      </c>
      <c r="J2333" s="9">
        <v>154.06</v>
      </c>
      <c r="K2333" s="9">
        <v>90.93</v>
      </c>
      <c r="L2333" s="9">
        <f>tbl_salesdata[[#This Row],[Units Sold]]*tbl_salesdata[[#This Row],[Unit Cost]]</f>
        <v>502751.97000000003</v>
      </c>
      <c r="M2333" s="9">
        <f>tbl_salesdata[[#This Row],[Units Sold]]*tbl_salesdata[[#This Row],[Unit Price]]</f>
        <v>851797.74</v>
      </c>
      <c r="N2333" s="9">
        <f>tbl_salesdata[[#This Row],[Total Sales]]-tbl_salesdata[[#This Row],[Total Cost]]</f>
        <v>349045.76999999996</v>
      </c>
      <c r="O2333">
        <f>tbl_salesdata[[#This Row],[Ship Date]]-tbl_salesdata[[#This Row],[Order Date]]</f>
        <v>19</v>
      </c>
      <c r="P2333">
        <f>WEEKDAY(tbl_salesdata[[#This Row],[Order Date]],2)</f>
        <v>6</v>
      </c>
      <c r="Q2333" t="str">
        <f>TEXT(tbl_salesdata[[#This Row],[Order Date]],"dddd")</f>
        <v>Saturday</v>
      </c>
      <c r="R2333" t="str">
        <f>IF(tbl_salesdata[[#This Row],[Weekdaynum]]&gt;5,"Yes","No")</f>
        <v>Yes</v>
      </c>
    </row>
    <row r="2334" spans="1:18" hidden="1" x14ac:dyDescent="0.35">
      <c r="A2334">
        <v>294068658</v>
      </c>
      <c r="B2334" s="3">
        <v>42543</v>
      </c>
      <c r="C2334" s="3">
        <v>42554</v>
      </c>
      <c r="D2334" t="s">
        <v>157</v>
      </c>
      <c r="E2334" t="s">
        <v>24</v>
      </c>
      <c r="F2334" t="s">
        <v>56</v>
      </c>
      <c r="G2334" t="s">
        <v>18</v>
      </c>
      <c r="H2334" t="s">
        <v>19</v>
      </c>
      <c r="I2334" s="9">
        <v>306</v>
      </c>
      <c r="J2334" s="9">
        <v>9.33</v>
      </c>
      <c r="K2334" s="9">
        <v>6.92</v>
      </c>
      <c r="L2334" s="9">
        <f>tbl_salesdata[[#This Row],[Units Sold]]*tbl_salesdata[[#This Row],[Unit Cost]]</f>
        <v>2117.52</v>
      </c>
      <c r="M2334" s="9">
        <f>tbl_salesdata[[#This Row],[Units Sold]]*tbl_salesdata[[#This Row],[Unit Price]]</f>
        <v>2854.98</v>
      </c>
      <c r="N2334" s="9">
        <f>tbl_salesdata[[#This Row],[Total Sales]]-tbl_salesdata[[#This Row],[Total Cost]]</f>
        <v>737.46</v>
      </c>
      <c r="O2334">
        <f>tbl_salesdata[[#This Row],[Ship Date]]-tbl_salesdata[[#This Row],[Order Date]]</f>
        <v>11</v>
      </c>
      <c r="P2334">
        <f>WEEKDAY(tbl_salesdata[[#This Row],[Order Date]],2)</f>
        <v>3</v>
      </c>
      <c r="Q2334" t="str">
        <f>TEXT(tbl_salesdata[[#This Row],[Order Date]],"dddd")</f>
        <v>Wednesday</v>
      </c>
      <c r="R2334" t="str">
        <f>IF(tbl_salesdata[[#This Row],[Weekdaynum]]&gt;5,"Yes","No")</f>
        <v>No</v>
      </c>
    </row>
    <row r="2335" spans="1:18" hidden="1" x14ac:dyDescent="0.35">
      <c r="A2335">
        <v>466286647</v>
      </c>
      <c r="B2335" s="3">
        <v>44488</v>
      </c>
      <c r="C2335" s="3">
        <v>44495</v>
      </c>
      <c r="D2335" t="s">
        <v>66</v>
      </c>
      <c r="E2335" t="s">
        <v>38</v>
      </c>
      <c r="F2335" t="s">
        <v>30</v>
      </c>
      <c r="G2335" t="s">
        <v>18</v>
      </c>
      <c r="H2335" t="s">
        <v>19</v>
      </c>
      <c r="I2335" s="9">
        <v>3436</v>
      </c>
      <c r="J2335" s="9">
        <v>81.73</v>
      </c>
      <c r="K2335" s="9">
        <v>56.67</v>
      </c>
      <c r="L2335" s="9">
        <f>tbl_salesdata[[#This Row],[Units Sold]]*tbl_salesdata[[#This Row],[Unit Cost]]</f>
        <v>194718.12</v>
      </c>
      <c r="M2335" s="9">
        <f>tbl_salesdata[[#This Row],[Units Sold]]*tbl_salesdata[[#This Row],[Unit Price]]</f>
        <v>280824.28000000003</v>
      </c>
      <c r="N2335" s="9">
        <f>tbl_salesdata[[#This Row],[Total Sales]]-tbl_salesdata[[#This Row],[Total Cost]]</f>
        <v>86106.160000000033</v>
      </c>
      <c r="O2335">
        <f>tbl_salesdata[[#This Row],[Ship Date]]-tbl_salesdata[[#This Row],[Order Date]]</f>
        <v>7</v>
      </c>
      <c r="P2335">
        <f>WEEKDAY(tbl_salesdata[[#This Row],[Order Date]],2)</f>
        <v>2</v>
      </c>
      <c r="Q2335" t="str">
        <f>TEXT(tbl_salesdata[[#This Row],[Order Date]],"dddd")</f>
        <v>Tuesday</v>
      </c>
      <c r="R2335" t="str">
        <f>IF(tbl_salesdata[[#This Row],[Weekdaynum]]&gt;5,"Yes","No")</f>
        <v>No</v>
      </c>
    </row>
    <row r="2336" spans="1:18" hidden="1" x14ac:dyDescent="0.35">
      <c r="A2336">
        <v>737340390</v>
      </c>
      <c r="B2336" s="3">
        <v>43766</v>
      </c>
      <c r="C2336" s="3">
        <v>43784</v>
      </c>
      <c r="D2336" t="s">
        <v>86</v>
      </c>
      <c r="E2336" t="s">
        <v>29</v>
      </c>
      <c r="F2336" t="s">
        <v>47</v>
      </c>
      <c r="G2336" t="s">
        <v>18</v>
      </c>
      <c r="H2336" t="s">
        <v>19</v>
      </c>
      <c r="I2336" s="9">
        <v>4262</v>
      </c>
      <c r="J2336" s="9">
        <v>421.89</v>
      </c>
      <c r="K2336" s="9">
        <v>364.69</v>
      </c>
      <c r="L2336" s="9">
        <f>tbl_salesdata[[#This Row],[Units Sold]]*tbl_salesdata[[#This Row],[Unit Cost]]</f>
        <v>1554308.78</v>
      </c>
      <c r="M2336" s="9">
        <f>tbl_salesdata[[#This Row],[Units Sold]]*tbl_salesdata[[#This Row],[Unit Price]]</f>
        <v>1798095.18</v>
      </c>
      <c r="N2336" s="9">
        <f>tbl_salesdata[[#This Row],[Total Sales]]-tbl_salesdata[[#This Row],[Total Cost]]</f>
        <v>243786.39999999991</v>
      </c>
      <c r="O2336">
        <f>tbl_salesdata[[#This Row],[Ship Date]]-tbl_salesdata[[#This Row],[Order Date]]</f>
        <v>18</v>
      </c>
      <c r="P2336">
        <f>WEEKDAY(tbl_salesdata[[#This Row],[Order Date]],2)</f>
        <v>1</v>
      </c>
      <c r="Q2336" t="str">
        <f>TEXT(tbl_salesdata[[#This Row],[Order Date]],"dddd")</f>
        <v>Monday</v>
      </c>
      <c r="R2336" t="str">
        <f>IF(tbl_salesdata[[#This Row],[Weekdaynum]]&gt;5,"Yes","No")</f>
        <v>No</v>
      </c>
    </row>
    <row r="2337" spans="1:18" hidden="1" x14ac:dyDescent="0.35">
      <c r="A2337">
        <v>682278716</v>
      </c>
      <c r="B2337" s="3">
        <v>43433</v>
      </c>
      <c r="C2337" s="3">
        <v>43446</v>
      </c>
      <c r="D2337" t="s">
        <v>181</v>
      </c>
      <c r="E2337" t="s">
        <v>38</v>
      </c>
      <c r="F2337" t="s">
        <v>40</v>
      </c>
      <c r="G2337" t="s">
        <v>18</v>
      </c>
      <c r="H2337" t="s">
        <v>19</v>
      </c>
      <c r="I2337" s="9">
        <v>289</v>
      </c>
      <c r="J2337" s="9">
        <v>651.21</v>
      </c>
      <c r="K2337" s="9">
        <v>524.96</v>
      </c>
      <c r="L2337" s="9">
        <f>tbl_salesdata[[#This Row],[Units Sold]]*tbl_salesdata[[#This Row],[Unit Cost]]</f>
        <v>151713.44</v>
      </c>
      <c r="M2337" s="9">
        <f>tbl_salesdata[[#This Row],[Units Sold]]*tbl_salesdata[[#This Row],[Unit Price]]</f>
        <v>188199.69</v>
      </c>
      <c r="N2337" s="9">
        <f>tbl_salesdata[[#This Row],[Total Sales]]-tbl_salesdata[[#This Row],[Total Cost]]</f>
        <v>36486.25</v>
      </c>
      <c r="O2337">
        <f>tbl_salesdata[[#This Row],[Ship Date]]-tbl_salesdata[[#This Row],[Order Date]]</f>
        <v>13</v>
      </c>
      <c r="P2337">
        <f>WEEKDAY(tbl_salesdata[[#This Row],[Order Date]],2)</f>
        <v>4</v>
      </c>
      <c r="Q2337" t="str">
        <f>TEXT(tbl_salesdata[[#This Row],[Order Date]],"dddd")</f>
        <v>Thursday</v>
      </c>
      <c r="R2337" t="str">
        <f>IF(tbl_salesdata[[#This Row],[Weekdaynum]]&gt;5,"Yes","No")</f>
        <v>No</v>
      </c>
    </row>
    <row r="2338" spans="1:18" hidden="1" x14ac:dyDescent="0.35">
      <c r="A2338">
        <v>396462953</v>
      </c>
      <c r="B2338" s="3">
        <v>42390</v>
      </c>
      <c r="C2338" s="3">
        <v>42395</v>
      </c>
      <c r="D2338" t="s">
        <v>205</v>
      </c>
      <c r="E2338" t="s">
        <v>21</v>
      </c>
      <c r="F2338" t="s">
        <v>30</v>
      </c>
      <c r="G2338" t="s">
        <v>18</v>
      </c>
      <c r="H2338" t="s">
        <v>26</v>
      </c>
      <c r="I2338" s="9">
        <v>1053</v>
      </c>
      <c r="J2338" s="9">
        <v>81.73</v>
      </c>
      <c r="K2338" s="9">
        <v>56.67</v>
      </c>
      <c r="L2338" s="9">
        <f>tbl_salesdata[[#This Row],[Units Sold]]*tbl_salesdata[[#This Row],[Unit Cost]]</f>
        <v>59673.51</v>
      </c>
      <c r="M2338" s="9">
        <f>tbl_salesdata[[#This Row],[Units Sold]]*tbl_salesdata[[#This Row],[Unit Price]]</f>
        <v>86061.69</v>
      </c>
      <c r="N2338" s="9">
        <f>tbl_salesdata[[#This Row],[Total Sales]]-tbl_salesdata[[#This Row],[Total Cost]]</f>
        <v>26388.18</v>
      </c>
      <c r="O2338">
        <f>tbl_salesdata[[#This Row],[Ship Date]]-tbl_salesdata[[#This Row],[Order Date]]</f>
        <v>5</v>
      </c>
      <c r="P2338">
        <f>WEEKDAY(tbl_salesdata[[#This Row],[Order Date]],2)</f>
        <v>4</v>
      </c>
      <c r="Q2338" t="str">
        <f>TEXT(tbl_salesdata[[#This Row],[Order Date]],"dddd")</f>
        <v>Thursday</v>
      </c>
      <c r="R2338" t="str">
        <f>IF(tbl_salesdata[[#This Row],[Weekdaynum]]&gt;5,"Yes","No")</f>
        <v>No</v>
      </c>
    </row>
    <row r="2339" spans="1:18" hidden="1" x14ac:dyDescent="0.35">
      <c r="A2339">
        <v>945566928</v>
      </c>
      <c r="B2339" s="3">
        <v>42197</v>
      </c>
      <c r="C2339" s="3">
        <v>42198</v>
      </c>
      <c r="D2339" t="s">
        <v>206</v>
      </c>
      <c r="E2339" t="s">
        <v>24</v>
      </c>
      <c r="F2339" t="s">
        <v>47</v>
      </c>
      <c r="G2339" t="s">
        <v>14</v>
      </c>
      <c r="H2339" t="s">
        <v>34</v>
      </c>
      <c r="I2339" s="9">
        <v>3121</v>
      </c>
      <c r="J2339" s="9">
        <v>421.89</v>
      </c>
      <c r="K2339" s="9">
        <v>364.69</v>
      </c>
      <c r="L2339" s="9">
        <f>tbl_salesdata[[#This Row],[Units Sold]]*tbl_salesdata[[#This Row],[Unit Cost]]</f>
        <v>1138197.49</v>
      </c>
      <c r="M2339" s="9">
        <f>tbl_salesdata[[#This Row],[Units Sold]]*tbl_salesdata[[#This Row],[Unit Price]]</f>
        <v>1316718.69</v>
      </c>
      <c r="N2339" s="9">
        <f>tbl_salesdata[[#This Row],[Total Sales]]-tbl_salesdata[[#This Row],[Total Cost]]</f>
        <v>178521.19999999995</v>
      </c>
      <c r="O2339">
        <f>tbl_salesdata[[#This Row],[Ship Date]]-tbl_salesdata[[#This Row],[Order Date]]</f>
        <v>1</v>
      </c>
      <c r="P2339">
        <f>WEEKDAY(tbl_salesdata[[#This Row],[Order Date]],2)</f>
        <v>7</v>
      </c>
      <c r="Q2339" t="str">
        <f>TEXT(tbl_salesdata[[#This Row],[Order Date]],"dddd")</f>
        <v>Sunday</v>
      </c>
      <c r="R2339" t="str">
        <f>IF(tbl_salesdata[[#This Row],[Weekdaynum]]&gt;5,"Yes","No")</f>
        <v>Yes</v>
      </c>
    </row>
    <row r="2340" spans="1:18" hidden="1" x14ac:dyDescent="0.35">
      <c r="A2340">
        <v>315576970</v>
      </c>
      <c r="B2340" s="3">
        <v>44074</v>
      </c>
      <c r="C2340" s="3">
        <v>44085</v>
      </c>
      <c r="D2340" t="s">
        <v>87</v>
      </c>
      <c r="E2340" t="s">
        <v>24</v>
      </c>
      <c r="F2340" t="s">
        <v>42</v>
      </c>
      <c r="G2340" t="s">
        <v>14</v>
      </c>
      <c r="H2340" t="s">
        <v>19</v>
      </c>
      <c r="I2340" s="9">
        <v>5093</v>
      </c>
      <c r="J2340" s="9">
        <v>437.2</v>
      </c>
      <c r="K2340" s="9">
        <v>263.33</v>
      </c>
      <c r="L2340" s="9">
        <f>tbl_salesdata[[#This Row],[Units Sold]]*tbl_salesdata[[#This Row],[Unit Cost]]</f>
        <v>1341139.69</v>
      </c>
      <c r="M2340" s="9">
        <f>tbl_salesdata[[#This Row],[Units Sold]]*tbl_salesdata[[#This Row],[Unit Price]]</f>
        <v>2226659.6</v>
      </c>
      <c r="N2340" s="9">
        <f>tbl_salesdata[[#This Row],[Total Sales]]-tbl_salesdata[[#This Row],[Total Cost]]</f>
        <v>885519.91000000015</v>
      </c>
      <c r="O2340">
        <f>tbl_salesdata[[#This Row],[Ship Date]]-tbl_salesdata[[#This Row],[Order Date]]</f>
        <v>11</v>
      </c>
      <c r="P2340">
        <f>WEEKDAY(tbl_salesdata[[#This Row],[Order Date]],2)</f>
        <v>1</v>
      </c>
      <c r="Q2340" t="str">
        <f>TEXT(tbl_salesdata[[#This Row],[Order Date]],"dddd")</f>
        <v>Monday</v>
      </c>
      <c r="R2340" t="str">
        <f>IF(tbl_salesdata[[#This Row],[Weekdaynum]]&gt;5,"Yes","No")</f>
        <v>No</v>
      </c>
    </row>
    <row r="2341" spans="1:18" hidden="1" x14ac:dyDescent="0.35">
      <c r="A2341">
        <v>162791907</v>
      </c>
      <c r="B2341" s="3">
        <v>44438</v>
      </c>
      <c r="C2341" s="3">
        <v>44455</v>
      </c>
      <c r="D2341" t="s">
        <v>95</v>
      </c>
      <c r="E2341" t="s">
        <v>21</v>
      </c>
      <c r="F2341" t="s">
        <v>22</v>
      </c>
      <c r="G2341" t="s">
        <v>18</v>
      </c>
      <c r="H2341" t="s">
        <v>15</v>
      </c>
      <c r="I2341" s="9">
        <v>2598</v>
      </c>
      <c r="J2341" s="9">
        <v>47.45</v>
      </c>
      <c r="K2341" s="9">
        <v>31.79</v>
      </c>
      <c r="L2341" s="9">
        <f>tbl_salesdata[[#This Row],[Units Sold]]*tbl_salesdata[[#This Row],[Unit Cost]]</f>
        <v>82590.42</v>
      </c>
      <c r="M2341" s="9">
        <f>tbl_salesdata[[#This Row],[Units Sold]]*tbl_salesdata[[#This Row],[Unit Price]]</f>
        <v>123275.1</v>
      </c>
      <c r="N2341" s="9">
        <f>tbl_salesdata[[#This Row],[Total Sales]]-tbl_salesdata[[#This Row],[Total Cost]]</f>
        <v>40684.680000000008</v>
      </c>
      <c r="O2341">
        <f>tbl_salesdata[[#This Row],[Ship Date]]-tbl_salesdata[[#This Row],[Order Date]]</f>
        <v>17</v>
      </c>
      <c r="P2341">
        <f>WEEKDAY(tbl_salesdata[[#This Row],[Order Date]],2)</f>
        <v>1</v>
      </c>
      <c r="Q2341" t="str">
        <f>TEXT(tbl_salesdata[[#This Row],[Order Date]],"dddd")</f>
        <v>Monday</v>
      </c>
      <c r="R2341" t="str">
        <f>IF(tbl_salesdata[[#This Row],[Weekdaynum]]&gt;5,"Yes","No")</f>
        <v>No</v>
      </c>
    </row>
    <row r="2342" spans="1:18" x14ac:dyDescent="0.35">
      <c r="A2342">
        <v>743900430</v>
      </c>
      <c r="B2342" s="3">
        <v>42238</v>
      </c>
      <c r="C2342" s="3">
        <v>42239</v>
      </c>
      <c r="D2342" t="s">
        <v>63</v>
      </c>
      <c r="E2342" t="s">
        <v>32</v>
      </c>
      <c r="F2342" t="s">
        <v>68</v>
      </c>
      <c r="G2342" t="s">
        <v>14</v>
      </c>
      <c r="H2342" t="s">
        <v>26</v>
      </c>
      <c r="I2342" s="9">
        <v>5523</v>
      </c>
      <c r="J2342" s="9">
        <v>154.06</v>
      </c>
      <c r="K2342" s="9">
        <v>90.93</v>
      </c>
      <c r="L2342" s="9">
        <f>tbl_salesdata[[#This Row],[Units Sold]]*tbl_salesdata[[#This Row],[Unit Cost]]</f>
        <v>502206.39</v>
      </c>
      <c r="M2342" s="9">
        <f>tbl_salesdata[[#This Row],[Units Sold]]*tbl_salesdata[[#This Row],[Unit Price]]</f>
        <v>850873.38</v>
      </c>
      <c r="N2342" s="9">
        <f>tbl_salesdata[[#This Row],[Total Sales]]-tbl_salesdata[[#This Row],[Total Cost]]</f>
        <v>348666.99</v>
      </c>
      <c r="O2342">
        <f>tbl_salesdata[[#This Row],[Ship Date]]-tbl_salesdata[[#This Row],[Order Date]]</f>
        <v>1</v>
      </c>
      <c r="P2342">
        <f>WEEKDAY(tbl_salesdata[[#This Row],[Order Date]],2)</f>
        <v>6</v>
      </c>
      <c r="Q2342" t="str">
        <f>TEXT(tbl_salesdata[[#This Row],[Order Date]],"dddd")</f>
        <v>Saturday</v>
      </c>
      <c r="R2342" t="str">
        <f>IF(tbl_salesdata[[#This Row],[Weekdaynum]]&gt;5,"Yes","No")</f>
        <v>Yes</v>
      </c>
    </row>
    <row r="2343" spans="1:18" hidden="1" x14ac:dyDescent="0.35">
      <c r="A2343">
        <v>165594279</v>
      </c>
      <c r="B2343" s="3">
        <v>44853</v>
      </c>
      <c r="C2343" s="3">
        <v>44871</v>
      </c>
      <c r="D2343" t="s">
        <v>206</v>
      </c>
      <c r="E2343" t="s">
        <v>24</v>
      </c>
      <c r="F2343" t="s">
        <v>47</v>
      </c>
      <c r="G2343" t="s">
        <v>14</v>
      </c>
      <c r="H2343" t="s">
        <v>26</v>
      </c>
      <c r="I2343" s="9">
        <v>1882</v>
      </c>
      <c r="J2343" s="9">
        <v>421.89</v>
      </c>
      <c r="K2343" s="9">
        <v>364.69</v>
      </c>
      <c r="L2343" s="9">
        <f>tbl_salesdata[[#This Row],[Units Sold]]*tbl_salesdata[[#This Row],[Unit Cost]]</f>
        <v>686346.58</v>
      </c>
      <c r="M2343" s="9">
        <f>tbl_salesdata[[#This Row],[Units Sold]]*tbl_salesdata[[#This Row],[Unit Price]]</f>
        <v>793996.98</v>
      </c>
      <c r="N2343" s="9">
        <f>tbl_salesdata[[#This Row],[Total Sales]]-tbl_salesdata[[#This Row],[Total Cost]]</f>
        <v>107650.40000000002</v>
      </c>
      <c r="O2343">
        <f>tbl_salesdata[[#This Row],[Ship Date]]-tbl_salesdata[[#This Row],[Order Date]]</f>
        <v>18</v>
      </c>
      <c r="P2343">
        <f>WEEKDAY(tbl_salesdata[[#This Row],[Order Date]],2)</f>
        <v>3</v>
      </c>
      <c r="Q2343" t="str">
        <f>TEXT(tbl_salesdata[[#This Row],[Order Date]],"dddd")</f>
        <v>Wednesday</v>
      </c>
      <c r="R2343" t="str">
        <f>IF(tbl_salesdata[[#This Row],[Weekdaynum]]&gt;5,"Yes","No")</f>
        <v>No</v>
      </c>
    </row>
    <row r="2344" spans="1:18" hidden="1" x14ac:dyDescent="0.35">
      <c r="A2344">
        <v>835341870</v>
      </c>
      <c r="B2344" s="3">
        <v>42761</v>
      </c>
      <c r="C2344" s="3">
        <v>42774</v>
      </c>
      <c r="D2344" t="s">
        <v>67</v>
      </c>
      <c r="E2344" t="s">
        <v>21</v>
      </c>
      <c r="F2344" t="s">
        <v>42</v>
      </c>
      <c r="G2344" t="s">
        <v>14</v>
      </c>
      <c r="H2344" t="s">
        <v>15</v>
      </c>
      <c r="I2344" s="9">
        <v>5077</v>
      </c>
      <c r="J2344" s="9">
        <v>437.2</v>
      </c>
      <c r="K2344" s="9">
        <v>263.33</v>
      </c>
      <c r="L2344" s="9">
        <f>tbl_salesdata[[#This Row],[Units Sold]]*tbl_salesdata[[#This Row],[Unit Cost]]</f>
        <v>1336926.4099999999</v>
      </c>
      <c r="M2344" s="9">
        <f>tbl_salesdata[[#This Row],[Units Sold]]*tbl_salesdata[[#This Row],[Unit Price]]</f>
        <v>2219664.4</v>
      </c>
      <c r="N2344" s="9">
        <f>tbl_salesdata[[#This Row],[Total Sales]]-tbl_salesdata[[#This Row],[Total Cost]]</f>
        <v>882737.99</v>
      </c>
      <c r="O2344">
        <f>tbl_salesdata[[#This Row],[Ship Date]]-tbl_salesdata[[#This Row],[Order Date]]</f>
        <v>13</v>
      </c>
      <c r="P2344">
        <f>WEEKDAY(tbl_salesdata[[#This Row],[Order Date]],2)</f>
        <v>4</v>
      </c>
      <c r="Q2344" t="str">
        <f>TEXT(tbl_salesdata[[#This Row],[Order Date]],"dddd")</f>
        <v>Thursday</v>
      </c>
      <c r="R2344" t="str">
        <f>IF(tbl_salesdata[[#This Row],[Weekdaynum]]&gt;5,"Yes","No")</f>
        <v>No</v>
      </c>
    </row>
    <row r="2345" spans="1:18" hidden="1" x14ac:dyDescent="0.35">
      <c r="A2345">
        <v>310614669</v>
      </c>
      <c r="B2345" s="3">
        <v>43371</v>
      </c>
      <c r="C2345" s="3">
        <v>43391</v>
      </c>
      <c r="D2345" t="s">
        <v>202</v>
      </c>
      <c r="E2345" t="s">
        <v>38</v>
      </c>
      <c r="F2345" t="s">
        <v>33</v>
      </c>
      <c r="G2345" t="s">
        <v>18</v>
      </c>
      <c r="H2345" t="s">
        <v>19</v>
      </c>
      <c r="I2345" s="9">
        <v>6638</v>
      </c>
      <c r="J2345" s="9">
        <v>109.28</v>
      </c>
      <c r="K2345" s="9">
        <v>35.840000000000003</v>
      </c>
      <c r="L2345" s="9">
        <f>tbl_salesdata[[#This Row],[Units Sold]]*tbl_salesdata[[#This Row],[Unit Cost]]</f>
        <v>237905.92000000001</v>
      </c>
      <c r="M2345" s="9">
        <f>tbl_salesdata[[#This Row],[Units Sold]]*tbl_salesdata[[#This Row],[Unit Price]]</f>
        <v>725400.64</v>
      </c>
      <c r="N2345" s="9">
        <f>tbl_salesdata[[#This Row],[Total Sales]]-tbl_salesdata[[#This Row],[Total Cost]]</f>
        <v>487494.72</v>
      </c>
      <c r="O2345">
        <f>tbl_salesdata[[#This Row],[Ship Date]]-tbl_salesdata[[#This Row],[Order Date]]</f>
        <v>20</v>
      </c>
      <c r="P2345">
        <f>WEEKDAY(tbl_salesdata[[#This Row],[Order Date]],2)</f>
        <v>5</v>
      </c>
      <c r="Q2345" t="str">
        <f>TEXT(tbl_salesdata[[#This Row],[Order Date]],"dddd")</f>
        <v>Friday</v>
      </c>
      <c r="R2345" t="str">
        <f>IF(tbl_salesdata[[#This Row],[Weekdaynum]]&gt;5,"Yes","No")</f>
        <v>No</v>
      </c>
    </row>
    <row r="2346" spans="1:18" hidden="1" x14ac:dyDescent="0.35">
      <c r="A2346">
        <v>149274003</v>
      </c>
      <c r="B2346" s="3">
        <v>43584</v>
      </c>
      <c r="C2346" s="3">
        <v>43588</v>
      </c>
      <c r="D2346" t="s">
        <v>125</v>
      </c>
      <c r="E2346" t="s">
        <v>21</v>
      </c>
      <c r="F2346" t="s">
        <v>76</v>
      </c>
      <c r="G2346" t="s">
        <v>18</v>
      </c>
      <c r="H2346" t="s">
        <v>19</v>
      </c>
      <c r="I2346" s="9">
        <v>2350</v>
      </c>
      <c r="J2346" s="9">
        <v>668.27</v>
      </c>
      <c r="K2346" s="9">
        <v>502.54</v>
      </c>
      <c r="L2346" s="9">
        <f>tbl_salesdata[[#This Row],[Units Sold]]*tbl_salesdata[[#This Row],[Unit Cost]]</f>
        <v>1180969</v>
      </c>
      <c r="M2346" s="9">
        <f>tbl_salesdata[[#This Row],[Units Sold]]*tbl_salesdata[[#This Row],[Unit Price]]</f>
        <v>1570434.5</v>
      </c>
      <c r="N2346" s="9">
        <f>tbl_salesdata[[#This Row],[Total Sales]]-tbl_salesdata[[#This Row],[Total Cost]]</f>
        <v>389465.5</v>
      </c>
      <c r="O2346">
        <f>tbl_salesdata[[#This Row],[Ship Date]]-tbl_salesdata[[#This Row],[Order Date]]</f>
        <v>4</v>
      </c>
      <c r="P2346">
        <f>WEEKDAY(tbl_salesdata[[#This Row],[Order Date]],2)</f>
        <v>1</v>
      </c>
      <c r="Q2346" t="str">
        <f>TEXT(tbl_salesdata[[#This Row],[Order Date]],"dddd")</f>
        <v>Monday</v>
      </c>
      <c r="R2346" t="str">
        <f>IF(tbl_salesdata[[#This Row],[Weekdaynum]]&gt;5,"Yes","No")</f>
        <v>No</v>
      </c>
    </row>
    <row r="2347" spans="1:18" hidden="1" x14ac:dyDescent="0.35">
      <c r="A2347">
        <v>179493701</v>
      </c>
      <c r="B2347" s="3">
        <v>43847</v>
      </c>
      <c r="C2347" s="3">
        <v>43865</v>
      </c>
      <c r="D2347" t="s">
        <v>53</v>
      </c>
      <c r="E2347" t="s">
        <v>29</v>
      </c>
      <c r="F2347" t="s">
        <v>22</v>
      </c>
      <c r="G2347" t="s">
        <v>18</v>
      </c>
      <c r="H2347" t="s">
        <v>34</v>
      </c>
      <c r="I2347" s="9">
        <v>5030</v>
      </c>
      <c r="J2347" s="9">
        <v>47.45</v>
      </c>
      <c r="K2347" s="9">
        <v>31.79</v>
      </c>
      <c r="L2347" s="9">
        <f>tbl_salesdata[[#This Row],[Units Sold]]*tbl_salesdata[[#This Row],[Unit Cost]]</f>
        <v>159903.69999999998</v>
      </c>
      <c r="M2347" s="9">
        <f>tbl_salesdata[[#This Row],[Units Sold]]*tbl_salesdata[[#This Row],[Unit Price]]</f>
        <v>238673.5</v>
      </c>
      <c r="N2347" s="9">
        <f>tbl_salesdata[[#This Row],[Total Sales]]-tbl_salesdata[[#This Row],[Total Cost]]</f>
        <v>78769.800000000017</v>
      </c>
      <c r="O2347">
        <f>tbl_salesdata[[#This Row],[Ship Date]]-tbl_salesdata[[#This Row],[Order Date]]</f>
        <v>18</v>
      </c>
      <c r="P2347">
        <f>WEEKDAY(tbl_salesdata[[#This Row],[Order Date]],2)</f>
        <v>5</v>
      </c>
      <c r="Q2347" t="str">
        <f>TEXT(tbl_salesdata[[#This Row],[Order Date]],"dddd")</f>
        <v>Friday</v>
      </c>
      <c r="R2347" t="str">
        <f>IF(tbl_salesdata[[#This Row],[Weekdaynum]]&gt;5,"Yes","No")</f>
        <v>No</v>
      </c>
    </row>
    <row r="2348" spans="1:18" hidden="1" x14ac:dyDescent="0.35">
      <c r="A2348">
        <v>749760091</v>
      </c>
      <c r="B2348" s="3">
        <v>44263</v>
      </c>
      <c r="C2348" s="3">
        <v>44282</v>
      </c>
      <c r="D2348" t="s">
        <v>150</v>
      </c>
      <c r="E2348" t="s">
        <v>38</v>
      </c>
      <c r="F2348" t="s">
        <v>33</v>
      </c>
      <c r="G2348" t="s">
        <v>14</v>
      </c>
      <c r="H2348" t="s">
        <v>15</v>
      </c>
      <c r="I2348" s="9">
        <v>9527</v>
      </c>
      <c r="J2348" s="9">
        <v>109.28</v>
      </c>
      <c r="K2348" s="9">
        <v>35.840000000000003</v>
      </c>
      <c r="L2348" s="9">
        <f>tbl_salesdata[[#This Row],[Units Sold]]*tbl_salesdata[[#This Row],[Unit Cost]]</f>
        <v>341447.68000000005</v>
      </c>
      <c r="M2348" s="9">
        <f>tbl_salesdata[[#This Row],[Units Sold]]*tbl_salesdata[[#This Row],[Unit Price]]</f>
        <v>1041110.56</v>
      </c>
      <c r="N2348" s="9">
        <f>tbl_salesdata[[#This Row],[Total Sales]]-tbl_salesdata[[#This Row],[Total Cost]]</f>
        <v>699662.88</v>
      </c>
      <c r="O2348">
        <f>tbl_salesdata[[#This Row],[Ship Date]]-tbl_salesdata[[#This Row],[Order Date]]</f>
        <v>19</v>
      </c>
      <c r="P2348">
        <f>WEEKDAY(tbl_salesdata[[#This Row],[Order Date]],2)</f>
        <v>1</v>
      </c>
      <c r="Q2348" t="str">
        <f>TEXT(tbl_salesdata[[#This Row],[Order Date]],"dddd")</f>
        <v>Monday</v>
      </c>
      <c r="R2348" t="str">
        <f>IF(tbl_salesdata[[#This Row],[Weekdaynum]]&gt;5,"Yes","No")</f>
        <v>No</v>
      </c>
    </row>
    <row r="2349" spans="1:18" hidden="1" x14ac:dyDescent="0.35">
      <c r="A2349">
        <v>478872001</v>
      </c>
      <c r="B2349" s="3">
        <v>42323</v>
      </c>
      <c r="C2349" s="3">
        <v>42334</v>
      </c>
      <c r="D2349" t="s">
        <v>131</v>
      </c>
      <c r="E2349" t="s">
        <v>32</v>
      </c>
      <c r="F2349" t="s">
        <v>13</v>
      </c>
      <c r="G2349" t="s">
        <v>18</v>
      </c>
      <c r="H2349" t="s">
        <v>19</v>
      </c>
      <c r="I2349" s="9">
        <v>7721</v>
      </c>
      <c r="J2349" s="9">
        <v>255.28</v>
      </c>
      <c r="K2349" s="9">
        <v>159.41999999999999</v>
      </c>
      <c r="L2349" s="9">
        <f>tbl_salesdata[[#This Row],[Units Sold]]*tbl_salesdata[[#This Row],[Unit Cost]]</f>
        <v>1230881.8199999998</v>
      </c>
      <c r="M2349" s="9">
        <f>tbl_salesdata[[#This Row],[Units Sold]]*tbl_salesdata[[#This Row],[Unit Price]]</f>
        <v>1971016.8800000001</v>
      </c>
      <c r="N2349" s="9">
        <f>tbl_salesdata[[#This Row],[Total Sales]]-tbl_salesdata[[#This Row],[Total Cost]]</f>
        <v>740135.06000000029</v>
      </c>
      <c r="O2349">
        <f>tbl_salesdata[[#This Row],[Ship Date]]-tbl_salesdata[[#This Row],[Order Date]]</f>
        <v>11</v>
      </c>
      <c r="P2349">
        <f>WEEKDAY(tbl_salesdata[[#This Row],[Order Date]],2)</f>
        <v>7</v>
      </c>
      <c r="Q2349" t="str">
        <f>TEXT(tbl_salesdata[[#This Row],[Order Date]],"dddd")</f>
        <v>Sunday</v>
      </c>
      <c r="R2349" t="str">
        <f>IF(tbl_salesdata[[#This Row],[Weekdaynum]]&gt;5,"Yes","No")</f>
        <v>Yes</v>
      </c>
    </row>
    <row r="2350" spans="1:18" x14ac:dyDescent="0.35">
      <c r="A2350">
        <v>183910119</v>
      </c>
      <c r="B2350" s="3">
        <v>43260</v>
      </c>
      <c r="C2350" s="3">
        <v>43267</v>
      </c>
      <c r="D2350" t="s">
        <v>100</v>
      </c>
      <c r="E2350" t="s">
        <v>21</v>
      </c>
      <c r="F2350" t="s">
        <v>42</v>
      </c>
      <c r="G2350" t="s">
        <v>14</v>
      </c>
      <c r="H2350" t="s">
        <v>19</v>
      </c>
      <c r="I2350" s="9">
        <v>1946</v>
      </c>
      <c r="J2350" s="9">
        <v>437.2</v>
      </c>
      <c r="K2350" s="9">
        <v>263.33</v>
      </c>
      <c r="L2350" s="9">
        <f>tbl_salesdata[[#This Row],[Units Sold]]*tbl_salesdata[[#This Row],[Unit Cost]]</f>
        <v>512440.18</v>
      </c>
      <c r="M2350" s="9">
        <f>tbl_salesdata[[#This Row],[Units Sold]]*tbl_salesdata[[#This Row],[Unit Price]]</f>
        <v>850791.2</v>
      </c>
      <c r="N2350" s="9">
        <f>tbl_salesdata[[#This Row],[Total Sales]]-tbl_salesdata[[#This Row],[Total Cost]]</f>
        <v>338351.01999999996</v>
      </c>
      <c r="O2350">
        <f>tbl_salesdata[[#This Row],[Ship Date]]-tbl_salesdata[[#This Row],[Order Date]]</f>
        <v>7</v>
      </c>
      <c r="P2350">
        <f>WEEKDAY(tbl_salesdata[[#This Row],[Order Date]],2)</f>
        <v>6</v>
      </c>
      <c r="Q2350" t="str">
        <f>TEXT(tbl_salesdata[[#This Row],[Order Date]],"dddd")</f>
        <v>Saturday</v>
      </c>
      <c r="R2350" t="str">
        <f>IF(tbl_salesdata[[#This Row],[Weekdaynum]]&gt;5,"Yes","No")</f>
        <v>Yes</v>
      </c>
    </row>
    <row r="2351" spans="1:18" hidden="1" x14ac:dyDescent="0.35">
      <c r="A2351">
        <v>340390193</v>
      </c>
      <c r="B2351" s="3">
        <v>44922</v>
      </c>
      <c r="C2351" s="3">
        <v>44940</v>
      </c>
      <c r="D2351" t="s">
        <v>161</v>
      </c>
      <c r="E2351" t="s">
        <v>24</v>
      </c>
      <c r="F2351" t="s">
        <v>22</v>
      </c>
      <c r="G2351" t="s">
        <v>14</v>
      </c>
      <c r="H2351" t="s">
        <v>19</v>
      </c>
      <c r="I2351" s="9">
        <v>7877</v>
      </c>
      <c r="J2351" s="9">
        <v>47.45</v>
      </c>
      <c r="K2351" s="9">
        <v>31.79</v>
      </c>
      <c r="L2351" s="9">
        <f>tbl_salesdata[[#This Row],[Units Sold]]*tbl_salesdata[[#This Row],[Unit Cost]]</f>
        <v>250409.83</v>
      </c>
      <c r="M2351" s="9">
        <f>tbl_salesdata[[#This Row],[Units Sold]]*tbl_salesdata[[#This Row],[Unit Price]]</f>
        <v>373763.65</v>
      </c>
      <c r="N2351" s="9">
        <f>tbl_salesdata[[#This Row],[Total Sales]]-tbl_salesdata[[#This Row],[Total Cost]]</f>
        <v>123353.82000000004</v>
      </c>
      <c r="O2351">
        <f>tbl_salesdata[[#This Row],[Ship Date]]-tbl_salesdata[[#This Row],[Order Date]]</f>
        <v>18</v>
      </c>
      <c r="P2351">
        <f>WEEKDAY(tbl_salesdata[[#This Row],[Order Date]],2)</f>
        <v>2</v>
      </c>
      <c r="Q2351" t="str">
        <f>TEXT(tbl_salesdata[[#This Row],[Order Date]],"dddd")</f>
        <v>Tuesday</v>
      </c>
      <c r="R2351" t="str">
        <f>IF(tbl_salesdata[[#This Row],[Weekdaynum]]&gt;5,"Yes","No")</f>
        <v>No</v>
      </c>
    </row>
    <row r="2352" spans="1:18" hidden="1" x14ac:dyDescent="0.35">
      <c r="A2352">
        <v>311956632</v>
      </c>
      <c r="B2352" s="3">
        <v>42739</v>
      </c>
      <c r="C2352" s="3">
        <v>42750</v>
      </c>
      <c r="D2352" t="s">
        <v>55</v>
      </c>
      <c r="E2352" t="s">
        <v>21</v>
      </c>
      <c r="F2352" t="s">
        <v>42</v>
      </c>
      <c r="G2352" t="s">
        <v>18</v>
      </c>
      <c r="H2352" t="s">
        <v>19</v>
      </c>
      <c r="I2352" s="9">
        <v>3755</v>
      </c>
      <c r="J2352" s="9">
        <v>437.2</v>
      </c>
      <c r="K2352" s="9">
        <v>263.33</v>
      </c>
      <c r="L2352" s="9">
        <f>tbl_salesdata[[#This Row],[Units Sold]]*tbl_salesdata[[#This Row],[Unit Cost]]</f>
        <v>988804.14999999991</v>
      </c>
      <c r="M2352" s="9">
        <f>tbl_salesdata[[#This Row],[Units Sold]]*tbl_salesdata[[#This Row],[Unit Price]]</f>
        <v>1641686</v>
      </c>
      <c r="N2352" s="9">
        <f>tbl_salesdata[[#This Row],[Total Sales]]-tbl_salesdata[[#This Row],[Total Cost]]</f>
        <v>652881.85000000009</v>
      </c>
      <c r="O2352">
        <f>tbl_salesdata[[#This Row],[Ship Date]]-tbl_salesdata[[#This Row],[Order Date]]</f>
        <v>11</v>
      </c>
      <c r="P2352">
        <f>WEEKDAY(tbl_salesdata[[#This Row],[Order Date]],2)</f>
        <v>3</v>
      </c>
      <c r="Q2352" t="str">
        <f>TEXT(tbl_salesdata[[#This Row],[Order Date]],"dddd")</f>
        <v>Wednesday</v>
      </c>
      <c r="R2352" t="str">
        <f>IF(tbl_salesdata[[#This Row],[Weekdaynum]]&gt;5,"Yes","No")</f>
        <v>No</v>
      </c>
    </row>
    <row r="2353" spans="1:18" x14ac:dyDescent="0.35">
      <c r="A2353">
        <v>374824607</v>
      </c>
      <c r="B2353" s="3">
        <v>44548</v>
      </c>
      <c r="C2353" s="3">
        <v>44554</v>
      </c>
      <c r="D2353" t="s">
        <v>150</v>
      </c>
      <c r="E2353" t="s">
        <v>38</v>
      </c>
      <c r="F2353" t="s">
        <v>33</v>
      </c>
      <c r="G2353" t="s">
        <v>14</v>
      </c>
      <c r="H2353" t="s">
        <v>19</v>
      </c>
      <c r="I2353" s="9">
        <v>7785</v>
      </c>
      <c r="J2353" s="9">
        <v>109.28</v>
      </c>
      <c r="K2353" s="9">
        <v>35.840000000000003</v>
      </c>
      <c r="L2353" s="9">
        <f>tbl_salesdata[[#This Row],[Units Sold]]*tbl_salesdata[[#This Row],[Unit Cost]]</f>
        <v>279014.40000000002</v>
      </c>
      <c r="M2353" s="9">
        <f>tbl_salesdata[[#This Row],[Units Sold]]*tbl_salesdata[[#This Row],[Unit Price]]</f>
        <v>850744.8</v>
      </c>
      <c r="N2353" s="9">
        <f>tbl_salesdata[[#This Row],[Total Sales]]-tbl_salesdata[[#This Row],[Total Cost]]</f>
        <v>571730.4</v>
      </c>
      <c r="O2353">
        <f>tbl_salesdata[[#This Row],[Ship Date]]-tbl_salesdata[[#This Row],[Order Date]]</f>
        <v>6</v>
      </c>
      <c r="P2353">
        <f>WEEKDAY(tbl_salesdata[[#This Row],[Order Date]],2)</f>
        <v>6</v>
      </c>
      <c r="Q2353" t="str">
        <f>TEXT(tbl_salesdata[[#This Row],[Order Date]],"dddd")</f>
        <v>Saturday</v>
      </c>
      <c r="R2353" t="str">
        <f>IF(tbl_salesdata[[#This Row],[Weekdaynum]]&gt;5,"Yes","No")</f>
        <v>Yes</v>
      </c>
    </row>
    <row r="2354" spans="1:18" hidden="1" x14ac:dyDescent="0.35">
      <c r="A2354">
        <v>686948335</v>
      </c>
      <c r="B2354" s="3">
        <v>43628</v>
      </c>
      <c r="C2354" s="3">
        <v>43633</v>
      </c>
      <c r="D2354" t="s">
        <v>72</v>
      </c>
      <c r="E2354" t="s">
        <v>24</v>
      </c>
      <c r="F2354" t="s">
        <v>47</v>
      </c>
      <c r="G2354" t="s">
        <v>14</v>
      </c>
      <c r="H2354" t="s">
        <v>26</v>
      </c>
      <c r="I2354" s="9">
        <v>2133</v>
      </c>
      <c r="J2354" s="9">
        <v>421.89</v>
      </c>
      <c r="K2354" s="9">
        <v>364.69</v>
      </c>
      <c r="L2354" s="9">
        <f>tbl_salesdata[[#This Row],[Units Sold]]*tbl_salesdata[[#This Row],[Unit Cost]]</f>
        <v>777883.77</v>
      </c>
      <c r="M2354" s="9">
        <f>tbl_salesdata[[#This Row],[Units Sold]]*tbl_salesdata[[#This Row],[Unit Price]]</f>
        <v>899891.37</v>
      </c>
      <c r="N2354" s="9">
        <f>tbl_salesdata[[#This Row],[Total Sales]]-tbl_salesdata[[#This Row],[Total Cost]]</f>
        <v>122007.59999999998</v>
      </c>
      <c r="O2354">
        <f>tbl_salesdata[[#This Row],[Ship Date]]-tbl_salesdata[[#This Row],[Order Date]]</f>
        <v>5</v>
      </c>
      <c r="P2354">
        <f>WEEKDAY(tbl_salesdata[[#This Row],[Order Date]],2)</f>
        <v>3</v>
      </c>
      <c r="Q2354" t="str">
        <f>TEXT(tbl_salesdata[[#This Row],[Order Date]],"dddd")</f>
        <v>Wednesday</v>
      </c>
      <c r="R2354" t="str">
        <f>IF(tbl_salesdata[[#This Row],[Weekdaynum]]&gt;5,"Yes","No")</f>
        <v>No</v>
      </c>
    </row>
    <row r="2355" spans="1:18" hidden="1" x14ac:dyDescent="0.35">
      <c r="A2355">
        <v>901408755</v>
      </c>
      <c r="B2355" s="3">
        <v>43278</v>
      </c>
      <c r="C2355" s="3">
        <v>43296</v>
      </c>
      <c r="D2355" t="s">
        <v>89</v>
      </c>
      <c r="E2355" t="s">
        <v>38</v>
      </c>
      <c r="F2355" t="s">
        <v>76</v>
      </c>
      <c r="G2355" t="s">
        <v>18</v>
      </c>
      <c r="H2355" t="s">
        <v>19</v>
      </c>
      <c r="I2355" s="9">
        <v>5737</v>
      </c>
      <c r="J2355" s="9">
        <v>668.27</v>
      </c>
      <c r="K2355" s="9">
        <v>502.54</v>
      </c>
      <c r="L2355" s="9">
        <f>tbl_salesdata[[#This Row],[Units Sold]]*tbl_salesdata[[#This Row],[Unit Cost]]</f>
        <v>2883071.98</v>
      </c>
      <c r="M2355" s="9">
        <f>tbl_salesdata[[#This Row],[Units Sold]]*tbl_salesdata[[#This Row],[Unit Price]]</f>
        <v>3833864.9899999998</v>
      </c>
      <c r="N2355" s="9">
        <f>tbl_salesdata[[#This Row],[Total Sales]]-tbl_salesdata[[#This Row],[Total Cost]]</f>
        <v>950793.00999999978</v>
      </c>
      <c r="O2355">
        <f>tbl_salesdata[[#This Row],[Ship Date]]-tbl_salesdata[[#This Row],[Order Date]]</f>
        <v>18</v>
      </c>
      <c r="P2355">
        <f>WEEKDAY(tbl_salesdata[[#This Row],[Order Date]],2)</f>
        <v>3</v>
      </c>
      <c r="Q2355" t="str">
        <f>TEXT(tbl_salesdata[[#This Row],[Order Date]],"dddd")</f>
        <v>Wednesday</v>
      </c>
      <c r="R2355" t="str">
        <f>IF(tbl_salesdata[[#This Row],[Weekdaynum]]&gt;5,"Yes","No")</f>
        <v>No</v>
      </c>
    </row>
    <row r="2356" spans="1:18" hidden="1" x14ac:dyDescent="0.35">
      <c r="A2356">
        <v>675056493</v>
      </c>
      <c r="B2356" s="3">
        <v>44242</v>
      </c>
      <c r="C2356" s="3">
        <v>44248</v>
      </c>
      <c r="D2356" t="s">
        <v>163</v>
      </c>
      <c r="E2356" t="s">
        <v>38</v>
      </c>
      <c r="F2356" t="s">
        <v>47</v>
      </c>
      <c r="G2356" t="s">
        <v>14</v>
      </c>
      <c r="H2356" t="s">
        <v>19</v>
      </c>
      <c r="I2356" s="9">
        <v>3072</v>
      </c>
      <c r="J2356" s="9">
        <v>421.89</v>
      </c>
      <c r="K2356" s="9">
        <v>364.69</v>
      </c>
      <c r="L2356" s="9">
        <f>tbl_salesdata[[#This Row],[Units Sold]]*tbl_salesdata[[#This Row],[Unit Cost]]</f>
        <v>1120327.6799999999</v>
      </c>
      <c r="M2356" s="9">
        <f>tbl_salesdata[[#This Row],[Units Sold]]*tbl_salesdata[[#This Row],[Unit Price]]</f>
        <v>1296046.0800000001</v>
      </c>
      <c r="N2356" s="9">
        <f>tbl_salesdata[[#This Row],[Total Sales]]-tbl_salesdata[[#This Row],[Total Cost]]</f>
        <v>175718.40000000014</v>
      </c>
      <c r="O2356">
        <f>tbl_salesdata[[#This Row],[Ship Date]]-tbl_salesdata[[#This Row],[Order Date]]</f>
        <v>6</v>
      </c>
      <c r="P2356">
        <f>WEEKDAY(tbl_salesdata[[#This Row],[Order Date]],2)</f>
        <v>1</v>
      </c>
      <c r="Q2356" t="str">
        <f>TEXT(tbl_salesdata[[#This Row],[Order Date]],"dddd")</f>
        <v>Monday</v>
      </c>
      <c r="R2356" t="str">
        <f>IF(tbl_salesdata[[#This Row],[Weekdaynum]]&gt;5,"Yes","No")</f>
        <v>No</v>
      </c>
    </row>
    <row r="2357" spans="1:18" hidden="1" x14ac:dyDescent="0.35">
      <c r="A2357">
        <v>989190375</v>
      </c>
      <c r="B2357" s="3">
        <v>42740</v>
      </c>
      <c r="C2357" s="3">
        <v>42747</v>
      </c>
      <c r="D2357" t="s">
        <v>62</v>
      </c>
      <c r="E2357" t="s">
        <v>38</v>
      </c>
      <c r="F2357" t="s">
        <v>22</v>
      </c>
      <c r="G2357" t="s">
        <v>18</v>
      </c>
      <c r="H2357" t="s">
        <v>19</v>
      </c>
      <c r="I2357" s="9">
        <v>2269</v>
      </c>
      <c r="J2357" s="9">
        <v>47.45</v>
      </c>
      <c r="K2357" s="9">
        <v>31.79</v>
      </c>
      <c r="L2357" s="9">
        <f>tbl_salesdata[[#This Row],[Units Sold]]*tbl_salesdata[[#This Row],[Unit Cost]]</f>
        <v>72131.509999999995</v>
      </c>
      <c r="M2357" s="9">
        <f>tbl_salesdata[[#This Row],[Units Sold]]*tbl_salesdata[[#This Row],[Unit Price]]</f>
        <v>107664.05</v>
      </c>
      <c r="N2357" s="9">
        <f>tbl_salesdata[[#This Row],[Total Sales]]-tbl_salesdata[[#This Row],[Total Cost]]</f>
        <v>35532.540000000008</v>
      </c>
      <c r="O2357">
        <f>tbl_salesdata[[#This Row],[Ship Date]]-tbl_salesdata[[#This Row],[Order Date]]</f>
        <v>7</v>
      </c>
      <c r="P2357">
        <f>WEEKDAY(tbl_salesdata[[#This Row],[Order Date]],2)</f>
        <v>4</v>
      </c>
      <c r="Q2357" t="str">
        <f>TEXT(tbl_salesdata[[#This Row],[Order Date]],"dddd")</f>
        <v>Thursday</v>
      </c>
      <c r="R2357" t="str">
        <f>IF(tbl_salesdata[[#This Row],[Weekdaynum]]&gt;5,"Yes","No")</f>
        <v>No</v>
      </c>
    </row>
    <row r="2358" spans="1:18" hidden="1" x14ac:dyDescent="0.35">
      <c r="A2358">
        <v>645421731</v>
      </c>
      <c r="B2358" s="3">
        <v>42583</v>
      </c>
      <c r="C2358" s="3">
        <v>42590</v>
      </c>
      <c r="D2358" t="s">
        <v>200</v>
      </c>
      <c r="E2358" t="s">
        <v>24</v>
      </c>
      <c r="F2358" t="s">
        <v>76</v>
      </c>
      <c r="G2358" t="s">
        <v>18</v>
      </c>
      <c r="H2358" t="s">
        <v>26</v>
      </c>
      <c r="I2358" s="9">
        <v>3488</v>
      </c>
      <c r="J2358" s="9">
        <v>668.27</v>
      </c>
      <c r="K2358" s="9">
        <v>502.54</v>
      </c>
      <c r="L2358" s="9">
        <f>tbl_salesdata[[#This Row],[Units Sold]]*tbl_salesdata[[#This Row],[Unit Cost]]</f>
        <v>1752859.52</v>
      </c>
      <c r="M2358" s="9">
        <f>tbl_salesdata[[#This Row],[Units Sold]]*tbl_salesdata[[#This Row],[Unit Price]]</f>
        <v>2330925.7599999998</v>
      </c>
      <c r="N2358" s="9">
        <f>tbl_salesdata[[#This Row],[Total Sales]]-tbl_salesdata[[#This Row],[Total Cost]]</f>
        <v>578066.23999999976</v>
      </c>
      <c r="O2358">
        <f>tbl_salesdata[[#This Row],[Ship Date]]-tbl_salesdata[[#This Row],[Order Date]]</f>
        <v>7</v>
      </c>
      <c r="P2358">
        <f>WEEKDAY(tbl_salesdata[[#This Row],[Order Date]],2)</f>
        <v>1</v>
      </c>
      <c r="Q2358" t="str">
        <f>TEXT(tbl_salesdata[[#This Row],[Order Date]],"dddd")</f>
        <v>Monday</v>
      </c>
      <c r="R2358" t="str">
        <f>IF(tbl_salesdata[[#This Row],[Weekdaynum]]&gt;5,"Yes","No")</f>
        <v>No</v>
      </c>
    </row>
    <row r="2359" spans="1:18" hidden="1" x14ac:dyDescent="0.35">
      <c r="A2359">
        <v>315674388</v>
      </c>
      <c r="B2359" s="3">
        <v>43196</v>
      </c>
      <c r="C2359" s="3">
        <v>43197</v>
      </c>
      <c r="D2359" t="s">
        <v>183</v>
      </c>
      <c r="E2359" t="s">
        <v>24</v>
      </c>
      <c r="F2359" t="s">
        <v>47</v>
      </c>
      <c r="G2359" t="s">
        <v>14</v>
      </c>
      <c r="H2359" t="s">
        <v>34</v>
      </c>
      <c r="I2359" s="9">
        <v>3921</v>
      </c>
      <c r="J2359" s="9">
        <v>421.89</v>
      </c>
      <c r="K2359" s="9">
        <v>364.69</v>
      </c>
      <c r="L2359" s="9">
        <f>tbl_salesdata[[#This Row],[Units Sold]]*tbl_salesdata[[#This Row],[Unit Cost]]</f>
        <v>1429949.49</v>
      </c>
      <c r="M2359" s="9">
        <f>tbl_salesdata[[#This Row],[Units Sold]]*tbl_salesdata[[#This Row],[Unit Price]]</f>
        <v>1654230.69</v>
      </c>
      <c r="N2359" s="9">
        <f>tbl_salesdata[[#This Row],[Total Sales]]-tbl_salesdata[[#This Row],[Total Cost]]</f>
        <v>224281.19999999995</v>
      </c>
      <c r="O2359">
        <f>tbl_salesdata[[#This Row],[Ship Date]]-tbl_salesdata[[#This Row],[Order Date]]</f>
        <v>1</v>
      </c>
      <c r="P2359">
        <f>WEEKDAY(tbl_salesdata[[#This Row],[Order Date]],2)</f>
        <v>5</v>
      </c>
      <c r="Q2359" t="str">
        <f>TEXT(tbl_salesdata[[#This Row],[Order Date]],"dddd")</f>
        <v>Friday</v>
      </c>
      <c r="R2359" t="str">
        <f>IF(tbl_salesdata[[#This Row],[Weekdaynum]]&gt;5,"Yes","No")</f>
        <v>No</v>
      </c>
    </row>
    <row r="2360" spans="1:18" hidden="1" x14ac:dyDescent="0.35">
      <c r="A2360">
        <v>292184674</v>
      </c>
      <c r="B2360" s="3">
        <v>42201</v>
      </c>
      <c r="C2360" s="3">
        <v>42204</v>
      </c>
      <c r="D2360" t="s">
        <v>187</v>
      </c>
      <c r="E2360" t="s">
        <v>29</v>
      </c>
      <c r="F2360" t="s">
        <v>25</v>
      </c>
      <c r="G2360" t="s">
        <v>18</v>
      </c>
      <c r="H2360" t="s">
        <v>19</v>
      </c>
      <c r="I2360" s="9">
        <v>2793</v>
      </c>
      <c r="J2360" s="9">
        <v>205.7</v>
      </c>
      <c r="K2360" s="9">
        <v>117.11</v>
      </c>
      <c r="L2360" s="9">
        <f>tbl_salesdata[[#This Row],[Units Sold]]*tbl_salesdata[[#This Row],[Unit Cost]]</f>
        <v>327088.23</v>
      </c>
      <c r="M2360" s="9">
        <f>tbl_salesdata[[#This Row],[Units Sold]]*tbl_salesdata[[#This Row],[Unit Price]]</f>
        <v>574520.1</v>
      </c>
      <c r="N2360" s="9">
        <f>tbl_salesdata[[#This Row],[Total Sales]]-tbl_salesdata[[#This Row],[Total Cost]]</f>
        <v>247431.87</v>
      </c>
      <c r="O2360">
        <f>tbl_salesdata[[#This Row],[Ship Date]]-tbl_salesdata[[#This Row],[Order Date]]</f>
        <v>3</v>
      </c>
      <c r="P2360">
        <f>WEEKDAY(tbl_salesdata[[#This Row],[Order Date]],2)</f>
        <v>4</v>
      </c>
      <c r="Q2360" t="str">
        <f>TEXT(tbl_salesdata[[#This Row],[Order Date]],"dddd")</f>
        <v>Thursday</v>
      </c>
      <c r="R2360" t="str">
        <f>IF(tbl_salesdata[[#This Row],[Weekdaynum]]&gt;5,"Yes","No")</f>
        <v>No</v>
      </c>
    </row>
    <row r="2361" spans="1:18" hidden="1" x14ac:dyDescent="0.35">
      <c r="A2361">
        <v>937501418</v>
      </c>
      <c r="B2361" s="3">
        <v>42226</v>
      </c>
      <c r="C2361" s="3">
        <v>42236</v>
      </c>
      <c r="D2361" t="s">
        <v>54</v>
      </c>
      <c r="E2361" t="s">
        <v>29</v>
      </c>
      <c r="F2361" t="s">
        <v>13</v>
      </c>
      <c r="G2361" t="s">
        <v>18</v>
      </c>
      <c r="H2361" t="s">
        <v>15</v>
      </c>
      <c r="I2361" s="9">
        <v>6358</v>
      </c>
      <c r="J2361" s="9">
        <v>255.28</v>
      </c>
      <c r="K2361" s="9">
        <v>159.41999999999999</v>
      </c>
      <c r="L2361" s="9">
        <f>tbl_salesdata[[#This Row],[Units Sold]]*tbl_salesdata[[#This Row],[Unit Cost]]</f>
        <v>1013592.3599999999</v>
      </c>
      <c r="M2361" s="9">
        <f>tbl_salesdata[[#This Row],[Units Sold]]*tbl_salesdata[[#This Row],[Unit Price]]</f>
        <v>1623070.24</v>
      </c>
      <c r="N2361" s="9">
        <f>tbl_salesdata[[#This Row],[Total Sales]]-tbl_salesdata[[#This Row],[Total Cost]]</f>
        <v>609477.88000000012</v>
      </c>
      <c r="O2361">
        <f>tbl_salesdata[[#This Row],[Ship Date]]-tbl_salesdata[[#This Row],[Order Date]]</f>
        <v>10</v>
      </c>
      <c r="P2361">
        <f>WEEKDAY(tbl_salesdata[[#This Row],[Order Date]],2)</f>
        <v>1</v>
      </c>
      <c r="Q2361" t="str">
        <f>TEXT(tbl_salesdata[[#This Row],[Order Date]],"dddd")</f>
        <v>Monday</v>
      </c>
      <c r="R2361" t="str">
        <f>IF(tbl_salesdata[[#This Row],[Weekdaynum]]&gt;5,"Yes","No")</f>
        <v>No</v>
      </c>
    </row>
    <row r="2362" spans="1:18" hidden="1" x14ac:dyDescent="0.35">
      <c r="A2362">
        <v>434485948</v>
      </c>
      <c r="B2362" s="3">
        <v>44829</v>
      </c>
      <c r="C2362" s="3">
        <v>44845</v>
      </c>
      <c r="D2362" t="s">
        <v>80</v>
      </c>
      <c r="E2362" t="s">
        <v>21</v>
      </c>
      <c r="F2362" t="s">
        <v>30</v>
      </c>
      <c r="G2362" t="s">
        <v>14</v>
      </c>
      <c r="H2362" t="s">
        <v>26</v>
      </c>
      <c r="I2362" s="9">
        <v>2902</v>
      </c>
      <c r="J2362" s="9">
        <v>81.73</v>
      </c>
      <c r="K2362" s="9">
        <v>56.67</v>
      </c>
      <c r="L2362" s="9">
        <f>tbl_salesdata[[#This Row],[Units Sold]]*tbl_salesdata[[#This Row],[Unit Cost]]</f>
        <v>164456.34</v>
      </c>
      <c r="M2362" s="9">
        <f>tbl_salesdata[[#This Row],[Units Sold]]*tbl_salesdata[[#This Row],[Unit Price]]</f>
        <v>237180.46000000002</v>
      </c>
      <c r="N2362" s="9">
        <f>tbl_salesdata[[#This Row],[Total Sales]]-tbl_salesdata[[#This Row],[Total Cost]]</f>
        <v>72724.120000000024</v>
      </c>
      <c r="O2362">
        <f>tbl_salesdata[[#This Row],[Ship Date]]-tbl_salesdata[[#This Row],[Order Date]]</f>
        <v>16</v>
      </c>
      <c r="P2362">
        <f>WEEKDAY(tbl_salesdata[[#This Row],[Order Date]],2)</f>
        <v>7</v>
      </c>
      <c r="Q2362" t="str">
        <f>TEXT(tbl_salesdata[[#This Row],[Order Date]],"dddd")</f>
        <v>Sunday</v>
      </c>
      <c r="R2362" t="str">
        <f>IF(tbl_salesdata[[#This Row],[Weekdaynum]]&gt;5,"Yes","No")</f>
        <v>Yes</v>
      </c>
    </row>
    <row r="2363" spans="1:18" x14ac:dyDescent="0.35">
      <c r="A2363">
        <v>455040681</v>
      </c>
      <c r="B2363" s="3">
        <v>43862</v>
      </c>
      <c r="C2363" s="3">
        <v>43873</v>
      </c>
      <c r="D2363" t="s">
        <v>165</v>
      </c>
      <c r="E2363" t="s">
        <v>21</v>
      </c>
      <c r="F2363" t="s">
        <v>68</v>
      </c>
      <c r="G2363" t="s">
        <v>18</v>
      </c>
      <c r="H2363" t="s">
        <v>26</v>
      </c>
      <c r="I2363" s="9">
        <v>5504</v>
      </c>
      <c r="J2363" s="9">
        <v>154.06</v>
      </c>
      <c r="K2363" s="9">
        <v>90.93</v>
      </c>
      <c r="L2363" s="9">
        <f>tbl_salesdata[[#This Row],[Units Sold]]*tbl_salesdata[[#This Row],[Unit Cost]]</f>
        <v>500478.72000000003</v>
      </c>
      <c r="M2363" s="9">
        <f>tbl_salesdata[[#This Row],[Units Sold]]*tbl_salesdata[[#This Row],[Unit Price]]</f>
        <v>847946.23999999999</v>
      </c>
      <c r="N2363" s="9">
        <f>tbl_salesdata[[#This Row],[Total Sales]]-tbl_salesdata[[#This Row],[Total Cost]]</f>
        <v>347467.51999999996</v>
      </c>
      <c r="O2363">
        <f>tbl_salesdata[[#This Row],[Ship Date]]-tbl_salesdata[[#This Row],[Order Date]]</f>
        <v>11</v>
      </c>
      <c r="P2363">
        <f>WEEKDAY(tbl_salesdata[[#This Row],[Order Date]],2)</f>
        <v>6</v>
      </c>
      <c r="Q2363" t="str">
        <f>TEXT(tbl_salesdata[[#This Row],[Order Date]],"dddd")</f>
        <v>Saturday</v>
      </c>
      <c r="R2363" t="str">
        <f>IF(tbl_salesdata[[#This Row],[Weekdaynum]]&gt;5,"Yes","No")</f>
        <v>Yes</v>
      </c>
    </row>
    <row r="2364" spans="1:18" hidden="1" x14ac:dyDescent="0.35">
      <c r="A2364">
        <v>316466176</v>
      </c>
      <c r="B2364" s="3">
        <v>43242</v>
      </c>
      <c r="C2364" s="3">
        <v>43251</v>
      </c>
      <c r="D2364" t="s">
        <v>55</v>
      </c>
      <c r="E2364" t="s">
        <v>21</v>
      </c>
      <c r="F2364" t="s">
        <v>13</v>
      </c>
      <c r="G2364" t="s">
        <v>18</v>
      </c>
      <c r="H2364" t="s">
        <v>34</v>
      </c>
      <c r="I2364" s="9">
        <v>8229</v>
      </c>
      <c r="J2364" s="9">
        <v>255.28</v>
      </c>
      <c r="K2364" s="9">
        <v>159.41999999999999</v>
      </c>
      <c r="L2364" s="9">
        <f>tbl_salesdata[[#This Row],[Units Sold]]*tbl_salesdata[[#This Row],[Unit Cost]]</f>
        <v>1311867.18</v>
      </c>
      <c r="M2364" s="9">
        <f>tbl_salesdata[[#This Row],[Units Sold]]*tbl_salesdata[[#This Row],[Unit Price]]</f>
        <v>2100699.12</v>
      </c>
      <c r="N2364" s="9">
        <f>tbl_salesdata[[#This Row],[Total Sales]]-tbl_salesdata[[#This Row],[Total Cost]]</f>
        <v>788831.94000000018</v>
      </c>
      <c r="O2364">
        <f>tbl_salesdata[[#This Row],[Ship Date]]-tbl_salesdata[[#This Row],[Order Date]]</f>
        <v>9</v>
      </c>
      <c r="P2364">
        <f>WEEKDAY(tbl_salesdata[[#This Row],[Order Date]],2)</f>
        <v>2</v>
      </c>
      <c r="Q2364" t="str">
        <f>TEXT(tbl_salesdata[[#This Row],[Order Date]],"dddd")</f>
        <v>Tuesday</v>
      </c>
      <c r="R2364" t="str">
        <f>IF(tbl_salesdata[[#This Row],[Weekdaynum]]&gt;5,"Yes","No")</f>
        <v>No</v>
      </c>
    </row>
    <row r="2365" spans="1:18" x14ac:dyDescent="0.35">
      <c r="A2365">
        <v>615522181</v>
      </c>
      <c r="B2365" s="3">
        <v>44051</v>
      </c>
      <c r="C2365" s="3">
        <v>44063</v>
      </c>
      <c r="D2365" t="s">
        <v>126</v>
      </c>
      <c r="E2365" t="s">
        <v>24</v>
      </c>
      <c r="F2365" t="s">
        <v>17</v>
      </c>
      <c r="G2365" t="s">
        <v>14</v>
      </c>
      <c r="H2365" t="s">
        <v>19</v>
      </c>
      <c r="I2365" s="9">
        <v>5547</v>
      </c>
      <c r="J2365" s="9">
        <v>152.58000000000001</v>
      </c>
      <c r="K2365" s="9">
        <v>97.44</v>
      </c>
      <c r="L2365" s="9">
        <f>tbl_salesdata[[#This Row],[Units Sold]]*tbl_salesdata[[#This Row],[Unit Cost]]</f>
        <v>540499.67999999993</v>
      </c>
      <c r="M2365" s="9">
        <f>tbl_salesdata[[#This Row],[Units Sold]]*tbl_salesdata[[#This Row],[Unit Price]]</f>
        <v>846361.26000000013</v>
      </c>
      <c r="N2365" s="9">
        <f>tbl_salesdata[[#This Row],[Total Sales]]-tbl_salesdata[[#This Row],[Total Cost]]</f>
        <v>305861.58000000019</v>
      </c>
      <c r="O2365">
        <f>tbl_salesdata[[#This Row],[Ship Date]]-tbl_salesdata[[#This Row],[Order Date]]</f>
        <v>12</v>
      </c>
      <c r="P2365">
        <f>WEEKDAY(tbl_salesdata[[#This Row],[Order Date]],2)</f>
        <v>6</v>
      </c>
      <c r="Q2365" t="str">
        <f>TEXT(tbl_salesdata[[#This Row],[Order Date]],"dddd")</f>
        <v>Saturday</v>
      </c>
      <c r="R2365" t="str">
        <f>IF(tbl_salesdata[[#This Row],[Weekdaynum]]&gt;5,"Yes","No")</f>
        <v>Yes</v>
      </c>
    </row>
    <row r="2366" spans="1:18" hidden="1" x14ac:dyDescent="0.35">
      <c r="A2366">
        <v>307265985</v>
      </c>
      <c r="B2366" s="3">
        <v>44680</v>
      </c>
      <c r="C2366" s="3">
        <v>44690</v>
      </c>
      <c r="D2366" t="s">
        <v>149</v>
      </c>
      <c r="E2366" t="s">
        <v>12</v>
      </c>
      <c r="F2366" t="s">
        <v>76</v>
      </c>
      <c r="G2366" t="s">
        <v>14</v>
      </c>
      <c r="H2366" t="s">
        <v>19</v>
      </c>
      <c r="I2366" s="9">
        <v>5688</v>
      </c>
      <c r="J2366" s="9">
        <v>668.27</v>
      </c>
      <c r="K2366" s="9">
        <v>502.54</v>
      </c>
      <c r="L2366" s="9">
        <f>tbl_salesdata[[#This Row],[Units Sold]]*tbl_salesdata[[#This Row],[Unit Cost]]</f>
        <v>2858447.52</v>
      </c>
      <c r="M2366" s="9">
        <f>tbl_salesdata[[#This Row],[Units Sold]]*tbl_salesdata[[#This Row],[Unit Price]]</f>
        <v>3801119.76</v>
      </c>
      <c r="N2366" s="9">
        <f>tbl_salesdata[[#This Row],[Total Sales]]-tbl_salesdata[[#This Row],[Total Cost]]</f>
        <v>942672.23999999976</v>
      </c>
      <c r="O2366">
        <f>tbl_salesdata[[#This Row],[Ship Date]]-tbl_salesdata[[#This Row],[Order Date]]</f>
        <v>10</v>
      </c>
      <c r="P2366">
        <f>WEEKDAY(tbl_salesdata[[#This Row],[Order Date]],2)</f>
        <v>5</v>
      </c>
      <c r="Q2366" t="str">
        <f>TEXT(tbl_salesdata[[#This Row],[Order Date]],"dddd")</f>
        <v>Friday</v>
      </c>
      <c r="R2366" t="str">
        <f>IF(tbl_salesdata[[#This Row],[Weekdaynum]]&gt;5,"Yes","No")</f>
        <v>No</v>
      </c>
    </row>
    <row r="2367" spans="1:18" hidden="1" x14ac:dyDescent="0.35">
      <c r="A2367">
        <v>316446864</v>
      </c>
      <c r="B2367" s="3">
        <v>43444</v>
      </c>
      <c r="C2367" s="3">
        <v>43462</v>
      </c>
      <c r="D2367" t="s">
        <v>59</v>
      </c>
      <c r="E2367" t="s">
        <v>12</v>
      </c>
      <c r="F2367" t="s">
        <v>25</v>
      </c>
      <c r="G2367" t="s">
        <v>18</v>
      </c>
      <c r="H2367" t="s">
        <v>15</v>
      </c>
      <c r="I2367" s="9">
        <v>2514</v>
      </c>
      <c r="J2367" s="9">
        <v>205.7</v>
      </c>
      <c r="K2367" s="9">
        <v>117.11</v>
      </c>
      <c r="L2367" s="9">
        <f>tbl_salesdata[[#This Row],[Units Sold]]*tbl_salesdata[[#This Row],[Unit Cost]]</f>
        <v>294414.53999999998</v>
      </c>
      <c r="M2367" s="9">
        <f>tbl_salesdata[[#This Row],[Units Sold]]*tbl_salesdata[[#This Row],[Unit Price]]</f>
        <v>517129.8</v>
      </c>
      <c r="N2367" s="9">
        <f>tbl_salesdata[[#This Row],[Total Sales]]-tbl_salesdata[[#This Row],[Total Cost]]</f>
        <v>222715.26</v>
      </c>
      <c r="O2367">
        <f>tbl_salesdata[[#This Row],[Ship Date]]-tbl_salesdata[[#This Row],[Order Date]]</f>
        <v>18</v>
      </c>
      <c r="P2367">
        <f>WEEKDAY(tbl_salesdata[[#This Row],[Order Date]],2)</f>
        <v>1</v>
      </c>
      <c r="Q2367" t="str">
        <f>TEXT(tbl_salesdata[[#This Row],[Order Date]],"dddd")</f>
        <v>Monday</v>
      </c>
      <c r="R2367" t="str">
        <f>IF(tbl_salesdata[[#This Row],[Weekdaynum]]&gt;5,"Yes","No")</f>
        <v>No</v>
      </c>
    </row>
    <row r="2368" spans="1:18" hidden="1" x14ac:dyDescent="0.35">
      <c r="A2368">
        <v>101025998</v>
      </c>
      <c r="B2368" s="3">
        <v>43299</v>
      </c>
      <c r="C2368" s="3">
        <v>43311</v>
      </c>
      <c r="D2368" t="s">
        <v>144</v>
      </c>
      <c r="E2368" t="s">
        <v>21</v>
      </c>
      <c r="F2368" t="s">
        <v>76</v>
      </c>
      <c r="G2368" t="s">
        <v>14</v>
      </c>
      <c r="H2368" t="s">
        <v>15</v>
      </c>
      <c r="I2368" s="9">
        <v>4693</v>
      </c>
      <c r="J2368" s="9">
        <v>668.27</v>
      </c>
      <c r="K2368" s="9">
        <v>502.54</v>
      </c>
      <c r="L2368" s="9">
        <f>tbl_salesdata[[#This Row],[Units Sold]]*tbl_salesdata[[#This Row],[Unit Cost]]</f>
        <v>2358420.2200000002</v>
      </c>
      <c r="M2368" s="9">
        <f>tbl_salesdata[[#This Row],[Units Sold]]*tbl_salesdata[[#This Row],[Unit Price]]</f>
        <v>3136191.11</v>
      </c>
      <c r="N2368" s="9">
        <f>tbl_salesdata[[#This Row],[Total Sales]]-tbl_salesdata[[#This Row],[Total Cost]]</f>
        <v>777770.88999999966</v>
      </c>
      <c r="O2368">
        <f>tbl_salesdata[[#This Row],[Ship Date]]-tbl_salesdata[[#This Row],[Order Date]]</f>
        <v>12</v>
      </c>
      <c r="P2368">
        <f>WEEKDAY(tbl_salesdata[[#This Row],[Order Date]],2)</f>
        <v>3</v>
      </c>
      <c r="Q2368" t="str">
        <f>TEXT(tbl_salesdata[[#This Row],[Order Date]],"dddd")</f>
        <v>Wednesday</v>
      </c>
      <c r="R2368" t="str">
        <f>IF(tbl_salesdata[[#This Row],[Weekdaynum]]&gt;5,"Yes","No")</f>
        <v>No</v>
      </c>
    </row>
    <row r="2369" spans="1:18" hidden="1" x14ac:dyDescent="0.35">
      <c r="A2369">
        <v>586052215</v>
      </c>
      <c r="B2369" s="3">
        <v>44143</v>
      </c>
      <c r="C2369" s="3">
        <v>44144</v>
      </c>
      <c r="D2369" t="s">
        <v>212</v>
      </c>
      <c r="E2369" t="s">
        <v>32</v>
      </c>
      <c r="F2369" t="s">
        <v>68</v>
      </c>
      <c r="G2369" t="s">
        <v>18</v>
      </c>
      <c r="H2369" t="s">
        <v>34</v>
      </c>
      <c r="I2369" s="9">
        <v>4729</v>
      </c>
      <c r="J2369" s="9">
        <v>154.06</v>
      </c>
      <c r="K2369" s="9">
        <v>90.93</v>
      </c>
      <c r="L2369" s="9">
        <f>tbl_salesdata[[#This Row],[Units Sold]]*tbl_salesdata[[#This Row],[Unit Cost]]</f>
        <v>430007.97000000003</v>
      </c>
      <c r="M2369" s="9">
        <f>tbl_salesdata[[#This Row],[Units Sold]]*tbl_salesdata[[#This Row],[Unit Price]]</f>
        <v>728549.74</v>
      </c>
      <c r="N2369" s="9">
        <f>tbl_salesdata[[#This Row],[Total Sales]]-tbl_salesdata[[#This Row],[Total Cost]]</f>
        <v>298541.76999999996</v>
      </c>
      <c r="O2369">
        <f>tbl_salesdata[[#This Row],[Ship Date]]-tbl_salesdata[[#This Row],[Order Date]]</f>
        <v>1</v>
      </c>
      <c r="P2369">
        <f>WEEKDAY(tbl_salesdata[[#This Row],[Order Date]],2)</f>
        <v>7</v>
      </c>
      <c r="Q2369" t="str">
        <f>TEXT(tbl_salesdata[[#This Row],[Order Date]],"dddd")</f>
        <v>Sunday</v>
      </c>
      <c r="R2369" t="str">
        <f>IF(tbl_salesdata[[#This Row],[Weekdaynum]]&gt;5,"Yes","No")</f>
        <v>Yes</v>
      </c>
    </row>
    <row r="2370" spans="1:18" hidden="1" x14ac:dyDescent="0.35">
      <c r="A2370">
        <v>516886842</v>
      </c>
      <c r="B2370" s="3">
        <v>43339</v>
      </c>
      <c r="C2370" s="3">
        <v>43357</v>
      </c>
      <c r="D2370" t="s">
        <v>194</v>
      </c>
      <c r="E2370" t="s">
        <v>32</v>
      </c>
      <c r="F2370" t="s">
        <v>22</v>
      </c>
      <c r="G2370" t="s">
        <v>18</v>
      </c>
      <c r="H2370" t="s">
        <v>15</v>
      </c>
      <c r="I2370" s="9">
        <v>7158</v>
      </c>
      <c r="J2370" s="9">
        <v>47.45</v>
      </c>
      <c r="K2370" s="9">
        <v>31.79</v>
      </c>
      <c r="L2370" s="9">
        <f>tbl_salesdata[[#This Row],[Units Sold]]*tbl_salesdata[[#This Row],[Unit Cost]]</f>
        <v>227552.82</v>
      </c>
      <c r="M2370" s="9">
        <f>tbl_salesdata[[#This Row],[Units Sold]]*tbl_salesdata[[#This Row],[Unit Price]]</f>
        <v>339647.10000000003</v>
      </c>
      <c r="N2370" s="9">
        <f>tbl_salesdata[[#This Row],[Total Sales]]-tbl_salesdata[[#This Row],[Total Cost]]</f>
        <v>112094.28000000003</v>
      </c>
      <c r="O2370">
        <f>tbl_salesdata[[#This Row],[Ship Date]]-tbl_salesdata[[#This Row],[Order Date]]</f>
        <v>18</v>
      </c>
      <c r="P2370">
        <f>WEEKDAY(tbl_salesdata[[#This Row],[Order Date]],2)</f>
        <v>1</v>
      </c>
      <c r="Q2370" t="str">
        <f>TEXT(tbl_salesdata[[#This Row],[Order Date]],"dddd")</f>
        <v>Monday</v>
      </c>
      <c r="R2370" t="str">
        <f>IF(tbl_salesdata[[#This Row],[Weekdaynum]]&gt;5,"Yes","No")</f>
        <v>No</v>
      </c>
    </row>
    <row r="2371" spans="1:18" hidden="1" x14ac:dyDescent="0.35">
      <c r="A2371">
        <v>509203708</v>
      </c>
      <c r="B2371" s="3">
        <v>43255</v>
      </c>
      <c r="C2371" s="3">
        <v>43272</v>
      </c>
      <c r="D2371" t="s">
        <v>158</v>
      </c>
      <c r="E2371" t="s">
        <v>12</v>
      </c>
      <c r="F2371" t="s">
        <v>68</v>
      </c>
      <c r="G2371" t="s">
        <v>14</v>
      </c>
      <c r="H2371" t="s">
        <v>15</v>
      </c>
      <c r="I2371" s="9">
        <v>3548</v>
      </c>
      <c r="J2371" s="9">
        <v>154.06</v>
      </c>
      <c r="K2371" s="9">
        <v>90.93</v>
      </c>
      <c r="L2371" s="9">
        <f>tbl_salesdata[[#This Row],[Units Sold]]*tbl_salesdata[[#This Row],[Unit Cost]]</f>
        <v>322619.64</v>
      </c>
      <c r="M2371" s="9">
        <f>tbl_salesdata[[#This Row],[Units Sold]]*tbl_salesdata[[#This Row],[Unit Price]]</f>
        <v>546604.88</v>
      </c>
      <c r="N2371" s="9">
        <f>tbl_salesdata[[#This Row],[Total Sales]]-tbl_salesdata[[#This Row],[Total Cost]]</f>
        <v>223985.24</v>
      </c>
      <c r="O2371">
        <f>tbl_salesdata[[#This Row],[Ship Date]]-tbl_salesdata[[#This Row],[Order Date]]</f>
        <v>17</v>
      </c>
      <c r="P2371">
        <f>WEEKDAY(tbl_salesdata[[#This Row],[Order Date]],2)</f>
        <v>1</v>
      </c>
      <c r="Q2371" t="str">
        <f>TEXT(tbl_salesdata[[#This Row],[Order Date]],"dddd")</f>
        <v>Monday</v>
      </c>
      <c r="R2371" t="str">
        <f>IF(tbl_salesdata[[#This Row],[Weekdaynum]]&gt;5,"Yes","No")</f>
        <v>No</v>
      </c>
    </row>
    <row r="2372" spans="1:18" x14ac:dyDescent="0.35">
      <c r="A2372">
        <v>791446769</v>
      </c>
      <c r="B2372" s="3">
        <v>42651</v>
      </c>
      <c r="C2372" s="3">
        <v>42657</v>
      </c>
      <c r="D2372" t="s">
        <v>43</v>
      </c>
      <c r="E2372" t="s">
        <v>24</v>
      </c>
      <c r="F2372" t="s">
        <v>17</v>
      </c>
      <c r="G2372" t="s">
        <v>18</v>
      </c>
      <c r="H2372" t="s">
        <v>26</v>
      </c>
      <c r="I2372" s="9">
        <v>5541</v>
      </c>
      <c r="J2372" s="9">
        <v>152.58000000000001</v>
      </c>
      <c r="K2372" s="9">
        <v>97.44</v>
      </c>
      <c r="L2372" s="9">
        <f>tbl_salesdata[[#This Row],[Units Sold]]*tbl_salesdata[[#This Row],[Unit Cost]]</f>
        <v>539915.04</v>
      </c>
      <c r="M2372" s="9">
        <f>tbl_salesdata[[#This Row],[Units Sold]]*tbl_salesdata[[#This Row],[Unit Price]]</f>
        <v>845445.78</v>
      </c>
      <c r="N2372" s="9">
        <f>tbl_salesdata[[#This Row],[Total Sales]]-tbl_salesdata[[#This Row],[Total Cost]]</f>
        <v>305530.74</v>
      </c>
      <c r="O2372">
        <f>tbl_salesdata[[#This Row],[Ship Date]]-tbl_salesdata[[#This Row],[Order Date]]</f>
        <v>6</v>
      </c>
      <c r="P2372">
        <f>WEEKDAY(tbl_salesdata[[#This Row],[Order Date]],2)</f>
        <v>6</v>
      </c>
      <c r="Q2372" t="str">
        <f>TEXT(tbl_salesdata[[#This Row],[Order Date]],"dddd")</f>
        <v>Saturday</v>
      </c>
      <c r="R2372" t="str">
        <f>IF(tbl_salesdata[[#This Row],[Weekdaynum]]&gt;5,"Yes","No")</f>
        <v>Yes</v>
      </c>
    </row>
    <row r="2373" spans="1:18" hidden="1" x14ac:dyDescent="0.35">
      <c r="A2373">
        <v>792541968</v>
      </c>
      <c r="B2373" s="3">
        <v>44595</v>
      </c>
      <c r="C2373" s="3">
        <v>44614</v>
      </c>
      <c r="D2373" t="s">
        <v>84</v>
      </c>
      <c r="E2373" t="s">
        <v>24</v>
      </c>
      <c r="F2373" t="s">
        <v>25</v>
      </c>
      <c r="G2373" t="s">
        <v>18</v>
      </c>
      <c r="H2373" t="s">
        <v>26</v>
      </c>
      <c r="I2373" s="9">
        <v>9635</v>
      </c>
      <c r="J2373" s="9">
        <v>205.7</v>
      </c>
      <c r="K2373" s="9">
        <v>117.11</v>
      </c>
      <c r="L2373" s="9">
        <f>tbl_salesdata[[#This Row],[Units Sold]]*tbl_salesdata[[#This Row],[Unit Cost]]</f>
        <v>1128354.8500000001</v>
      </c>
      <c r="M2373" s="9">
        <f>tbl_salesdata[[#This Row],[Units Sold]]*tbl_salesdata[[#This Row],[Unit Price]]</f>
        <v>1981919.5</v>
      </c>
      <c r="N2373" s="9">
        <f>tbl_salesdata[[#This Row],[Total Sales]]-tbl_salesdata[[#This Row],[Total Cost]]</f>
        <v>853564.64999999991</v>
      </c>
      <c r="O2373">
        <f>tbl_salesdata[[#This Row],[Ship Date]]-tbl_salesdata[[#This Row],[Order Date]]</f>
        <v>19</v>
      </c>
      <c r="P2373">
        <f>WEEKDAY(tbl_salesdata[[#This Row],[Order Date]],2)</f>
        <v>4</v>
      </c>
      <c r="Q2373" t="str">
        <f>TEXT(tbl_salesdata[[#This Row],[Order Date]],"dddd")</f>
        <v>Thursday</v>
      </c>
      <c r="R2373" t="str">
        <f>IF(tbl_salesdata[[#This Row],[Weekdaynum]]&gt;5,"Yes","No")</f>
        <v>No</v>
      </c>
    </row>
    <row r="2374" spans="1:18" hidden="1" x14ac:dyDescent="0.35">
      <c r="A2374">
        <v>416473519</v>
      </c>
      <c r="B2374" s="3">
        <v>42162</v>
      </c>
      <c r="C2374" s="3">
        <v>42181</v>
      </c>
      <c r="D2374" t="s">
        <v>106</v>
      </c>
      <c r="E2374" t="s">
        <v>38</v>
      </c>
      <c r="F2374" t="s">
        <v>76</v>
      </c>
      <c r="G2374" t="s">
        <v>14</v>
      </c>
      <c r="H2374" t="s">
        <v>34</v>
      </c>
      <c r="I2374" s="9">
        <v>2624</v>
      </c>
      <c r="J2374" s="9">
        <v>668.27</v>
      </c>
      <c r="K2374" s="9">
        <v>502.54</v>
      </c>
      <c r="L2374" s="9">
        <f>tbl_salesdata[[#This Row],[Units Sold]]*tbl_salesdata[[#This Row],[Unit Cost]]</f>
        <v>1318664.96</v>
      </c>
      <c r="M2374" s="9">
        <f>tbl_salesdata[[#This Row],[Units Sold]]*tbl_salesdata[[#This Row],[Unit Price]]</f>
        <v>1753540.48</v>
      </c>
      <c r="N2374" s="9">
        <f>tbl_salesdata[[#This Row],[Total Sales]]-tbl_salesdata[[#This Row],[Total Cost]]</f>
        <v>434875.52</v>
      </c>
      <c r="O2374">
        <f>tbl_salesdata[[#This Row],[Ship Date]]-tbl_salesdata[[#This Row],[Order Date]]</f>
        <v>19</v>
      </c>
      <c r="P2374">
        <f>WEEKDAY(tbl_salesdata[[#This Row],[Order Date]],2)</f>
        <v>7</v>
      </c>
      <c r="Q2374" t="str">
        <f>TEXT(tbl_salesdata[[#This Row],[Order Date]],"dddd")</f>
        <v>Sunday</v>
      </c>
      <c r="R2374" t="str">
        <f>IF(tbl_salesdata[[#This Row],[Weekdaynum]]&gt;5,"Yes","No")</f>
        <v>Yes</v>
      </c>
    </row>
    <row r="2375" spans="1:18" x14ac:dyDescent="0.35">
      <c r="A2375">
        <v>246573817</v>
      </c>
      <c r="B2375" s="3">
        <v>44324</v>
      </c>
      <c r="C2375" s="3">
        <v>44338</v>
      </c>
      <c r="D2375" t="s">
        <v>52</v>
      </c>
      <c r="E2375" t="s">
        <v>12</v>
      </c>
      <c r="F2375" t="s">
        <v>17</v>
      </c>
      <c r="G2375" t="s">
        <v>18</v>
      </c>
      <c r="H2375" t="s">
        <v>26</v>
      </c>
      <c r="I2375" s="9">
        <v>5527</v>
      </c>
      <c r="J2375" s="9">
        <v>152.58000000000001</v>
      </c>
      <c r="K2375" s="9">
        <v>97.44</v>
      </c>
      <c r="L2375" s="9">
        <f>tbl_salesdata[[#This Row],[Units Sold]]*tbl_salesdata[[#This Row],[Unit Cost]]</f>
        <v>538550.88</v>
      </c>
      <c r="M2375" s="9">
        <f>tbl_salesdata[[#This Row],[Units Sold]]*tbl_salesdata[[#This Row],[Unit Price]]</f>
        <v>843309.66</v>
      </c>
      <c r="N2375" s="9">
        <f>tbl_salesdata[[#This Row],[Total Sales]]-tbl_salesdata[[#This Row],[Total Cost]]</f>
        <v>304758.78000000003</v>
      </c>
      <c r="O2375">
        <f>tbl_salesdata[[#This Row],[Ship Date]]-tbl_salesdata[[#This Row],[Order Date]]</f>
        <v>14</v>
      </c>
      <c r="P2375">
        <f>WEEKDAY(tbl_salesdata[[#This Row],[Order Date]],2)</f>
        <v>6</v>
      </c>
      <c r="Q2375" t="str">
        <f>TEXT(tbl_salesdata[[#This Row],[Order Date]],"dddd")</f>
        <v>Saturday</v>
      </c>
      <c r="R2375" t="str">
        <f>IF(tbl_salesdata[[#This Row],[Weekdaynum]]&gt;5,"Yes","No")</f>
        <v>Yes</v>
      </c>
    </row>
    <row r="2376" spans="1:18" x14ac:dyDescent="0.35">
      <c r="A2376">
        <v>490935933</v>
      </c>
      <c r="B2376" s="3">
        <v>43869</v>
      </c>
      <c r="C2376" s="3">
        <v>43890</v>
      </c>
      <c r="D2376" t="s">
        <v>149</v>
      </c>
      <c r="E2376" t="s">
        <v>12</v>
      </c>
      <c r="F2376" t="s">
        <v>33</v>
      </c>
      <c r="G2376" t="s">
        <v>18</v>
      </c>
      <c r="H2376" t="s">
        <v>19</v>
      </c>
      <c r="I2376" s="9">
        <v>7707</v>
      </c>
      <c r="J2376" s="9">
        <v>109.28</v>
      </c>
      <c r="K2376" s="9">
        <v>35.840000000000003</v>
      </c>
      <c r="L2376" s="9">
        <f>tbl_salesdata[[#This Row],[Units Sold]]*tbl_salesdata[[#This Row],[Unit Cost]]</f>
        <v>276218.88</v>
      </c>
      <c r="M2376" s="9">
        <f>tbl_salesdata[[#This Row],[Units Sold]]*tbl_salesdata[[#This Row],[Unit Price]]</f>
        <v>842220.96</v>
      </c>
      <c r="N2376" s="9">
        <f>tbl_salesdata[[#This Row],[Total Sales]]-tbl_salesdata[[#This Row],[Total Cost]]</f>
        <v>566002.07999999996</v>
      </c>
      <c r="O2376">
        <f>tbl_salesdata[[#This Row],[Ship Date]]-tbl_salesdata[[#This Row],[Order Date]]</f>
        <v>21</v>
      </c>
      <c r="P2376">
        <f>WEEKDAY(tbl_salesdata[[#This Row],[Order Date]],2)</f>
        <v>6</v>
      </c>
      <c r="Q2376" t="str">
        <f>TEXT(tbl_salesdata[[#This Row],[Order Date]],"dddd")</f>
        <v>Saturday</v>
      </c>
      <c r="R2376" t="str">
        <f>IF(tbl_salesdata[[#This Row],[Weekdaynum]]&gt;5,"Yes","No")</f>
        <v>Yes</v>
      </c>
    </row>
    <row r="2377" spans="1:18" hidden="1" x14ac:dyDescent="0.35">
      <c r="A2377">
        <v>991341292</v>
      </c>
      <c r="B2377" s="3">
        <v>42207</v>
      </c>
      <c r="C2377" s="3">
        <v>42212</v>
      </c>
      <c r="D2377" t="s">
        <v>140</v>
      </c>
      <c r="E2377" t="s">
        <v>24</v>
      </c>
      <c r="F2377" t="s">
        <v>22</v>
      </c>
      <c r="G2377" t="s">
        <v>18</v>
      </c>
      <c r="H2377" t="s">
        <v>26</v>
      </c>
      <c r="I2377" s="9">
        <v>8773</v>
      </c>
      <c r="J2377" s="9">
        <v>47.45</v>
      </c>
      <c r="K2377" s="9">
        <v>31.79</v>
      </c>
      <c r="L2377" s="9">
        <f>tbl_salesdata[[#This Row],[Units Sold]]*tbl_salesdata[[#This Row],[Unit Cost]]</f>
        <v>278893.67</v>
      </c>
      <c r="M2377" s="9">
        <f>tbl_salesdata[[#This Row],[Units Sold]]*tbl_salesdata[[#This Row],[Unit Price]]</f>
        <v>416278.85000000003</v>
      </c>
      <c r="N2377" s="9">
        <f>tbl_salesdata[[#This Row],[Total Sales]]-tbl_salesdata[[#This Row],[Total Cost]]</f>
        <v>137385.18000000005</v>
      </c>
      <c r="O2377">
        <f>tbl_salesdata[[#This Row],[Ship Date]]-tbl_salesdata[[#This Row],[Order Date]]</f>
        <v>5</v>
      </c>
      <c r="P2377">
        <f>WEEKDAY(tbl_salesdata[[#This Row],[Order Date]],2)</f>
        <v>3</v>
      </c>
      <c r="Q2377" t="str">
        <f>TEXT(tbl_salesdata[[#This Row],[Order Date]],"dddd")</f>
        <v>Wednesday</v>
      </c>
      <c r="R2377" t="str">
        <f>IF(tbl_salesdata[[#This Row],[Weekdaynum]]&gt;5,"Yes","No")</f>
        <v>No</v>
      </c>
    </row>
    <row r="2378" spans="1:18" hidden="1" x14ac:dyDescent="0.35">
      <c r="A2378">
        <v>259151017</v>
      </c>
      <c r="B2378" s="3">
        <v>44545</v>
      </c>
      <c r="C2378" s="3">
        <v>44561</v>
      </c>
      <c r="D2378" t="s">
        <v>83</v>
      </c>
      <c r="E2378" t="s">
        <v>38</v>
      </c>
      <c r="F2378" t="s">
        <v>25</v>
      </c>
      <c r="G2378" t="s">
        <v>14</v>
      </c>
      <c r="H2378" t="s">
        <v>34</v>
      </c>
      <c r="I2378" s="9">
        <v>7400</v>
      </c>
      <c r="J2378" s="9">
        <v>205.7</v>
      </c>
      <c r="K2378" s="9">
        <v>117.11</v>
      </c>
      <c r="L2378" s="9">
        <f>tbl_salesdata[[#This Row],[Units Sold]]*tbl_salesdata[[#This Row],[Unit Cost]]</f>
        <v>866614</v>
      </c>
      <c r="M2378" s="9">
        <f>tbl_salesdata[[#This Row],[Units Sold]]*tbl_salesdata[[#This Row],[Unit Price]]</f>
        <v>1522180</v>
      </c>
      <c r="N2378" s="9">
        <f>tbl_salesdata[[#This Row],[Total Sales]]-tbl_salesdata[[#This Row],[Total Cost]]</f>
        <v>655566</v>
      </c>
      <c r="O2378">
        <f>tbl_salesdata[[#This Row],[Ship Date]]-tbl_salesdata[[#This Row],[Order Date]]</f>
        <v>16</v>
      </c>
      <c r="P2378">
        <f>WEEKDAY(tbl_salesdata[[#This Row],[Order Date]],2)</f>
        <v>3</v>
      </c>
      <c r="Q2378" t="str">
        <f>TEXT(tbl_salesdata[[#This Row],[Order Date]],"dddd")</f>
        <v>Wednesday</v>
      </c>
      <c r="R2378" t="str">
        <f>IF(tbl_salesdata[[#This Row],[Weekdaynum]]&gt;5,"Yes","No")</f>
        <v>No</v>
      </c>
    </row>
    <row r="2379" spans="1:18" hidden="1" x14ac:dyDescent="0.35">
      <c r="A2379">
        <v>745083606</v>
      </c>
      <c r="B2379" s="3">
        <v>42262</v>
      </c>
      <c r="C2379" s="3">
        <v>42276</v>
      </c>
      <c r="D2379" t="s">
        <v>104</v>
      </c>
      <c r="E2379" t="s">
        <v>24</v>
      </c>
      <c r="F2379" t="s">
        <v>76</v>
      </c>
      <c r="G2379" t="s">
        <v>18</v>
      </c>
      <c r="H2379" t="s">
        <v>19</v>
      </c>
      <c r="I2379" s="9">
        <v>5651</v>
      </c>
      <c r="J2379" s="9">
        <v>668.27</v>
      </c>
      <c r="K2379" s="9">
        <v>502.54</v>
      </c>
      <c r="L2379" s="9">
        <f>tbl_salesdata[[#This Row],[Units Sold]]*tbl_salesdata[[#This Row],[Unit Cost]]</f>
        <v>2839853.54</v>
      </c>
      <c r="M2379" s="9">
        <f>tbl_salesdata[[#This Row],[Units Sold]]*tbl_salesdata[[#This Row],[Unit Price]]</f>
        <v>3776393.77</v>
      </c>
      <c r="N2379" s="9">
        <f>tbl_salesdata[[#This Row],[Total Sales]]-tbl_salesdata[[#This Row],[Total Cost]]</f>
        <v>936540.23</v>
      </c>
      <c r="O2379">
        <f>tbl_salesdata[[#This Row],[Ship Date]]-tbl_salesdata[[#This Row],[Order Date]]</f>
        <v>14</v>
      </c>
      <c r="P2379">
        <f>WEEKDAY(tbl_salesdata[[#This Row],[Order Date]],2)</f>
        <v>2</v>
      </c>
      <c r="Q2379" t="str">
        <f>TEXT(tbl_salesdata[[#This Row],[Order Date]],"dddd")</f>
        <v>Tuesday</v>
      </c>
      <c r="R2379" t="str">
        <f>IF(tbl_salesdata[[#This Row],[Weekdaynum]]&gt;5,"Yes","No")</f>
        <v>No</v>
      </c>
    </row>
    <row r="2380" spans="1:18" hidden="1" x14ac:dyDescent="0.35">
      <c r="A2380">
        <v>547625386</v>
      </c>
      <c r="B2380" s="3">
        <v>42272</v>
      </c>
      <c r="C2380" s="3">
        <v>42290</v>
      </c>
      <c r="D2380" t="s">
        <v>67</v>
      </c>
      <c r="E2380" t="s">
        <v>21</v>
      </c>
      <c r="F2380" t="s">
        <v>30</v>
      </c>
      <c r="G2380" t="s">
        <v>18</v>
      </c>
      <c r="H2380" t="s">
        <v>34</v>
      </c>
      <c r="I2380" s="9">
        <v>3376</v>
      </c>
      <c r="J2380" s="9">
        <v>81.73</v>
      </c>
      <c r="K2380" s="9">
        <v>56.67</v>
      </c>
      <c r="L2380" s="9">
        <f>tbl_salesdata[[#This Row],[Units Sold]]*tbl_salesdata[[#This Row],[Unit Cost]]</f>
        <v>191317.92</v>
      </c>
      <c r="M2380" s="9">
        <f>tbl_salesdata[[#This Row],[Units Sold]]*tbl_salesdata[[#This Row],[Unit Price]]</f>
        <v>275920.48000000004</v>
      </c>
      <c r="N2380" s="9">
        <f>tbl_salesdata[[#This Row],[Total Sales]]-tbl_salesdata[[#This Row],[Total Cost]]</f>
        <v>84602.560000000027</v>
      </c>
      <c r="O2380">
        <f>tbl_salesdata[[#This Row],[Ship Date]]-tbl_salesdata[[#This Row],[Order Date]]</f>
        <v>18</v>
      </c>
      <c r="P2380">
        <f>WEEKDAY(tbl_salesdata[[#This Row],[Order Date]],2)</f>
        <v>5</v>
      </c>
      <c r="Q2380" t="str">
        <f>TEXT(tbl_salesdata[[#This Row],[Order Date]],"dddd")</f>
        <v>Friday</v>
      </c>
      <c r="R2380" t="str">
        <f>IF(tbl_salesdata[[#This Row],[Weekdaynum]]&gt;5,"Yes","No")</f>
        <v>No</v>
      </c>
    </row>
    <row r="2381" spans="1:18" hidden="1" x14ac:dyDescent="0.35">
      <c r="A2381">
        <v>535575187</v>
      </c>
      <c r="B2381" s="3">
        <v>43606</v>
      </c>
      <c r="C2381" s="3">
        <v>43625</v>
      </c>
      <c r="D2381" t="s">
        <v>146</v>
      </c>
      <c r="E2381" t="s">
        <v>29</v>
      </c>
      <c r="F2381" t="s">
        <v>22</v>
      </c>
      <c r="G2381" t="s">
        <v>18</v>
      </c>
      <c r="H2381" t="s">
        <v>19</v>
      </c>
      <c r="I2381" s="9">
        <v>7454</v>
      </c>
      <c r="J2381" s="9">
        <v>47.45</v>
      </c>
      <c r="K2381" s="9">
        <v>31.79</v>
      </c>
      <c r="L2381" s="9">
        <f>tbl_salesdata[[#This Row],[Units Sold]]*tbl_salesdata[[#This Row],[Unit Cost]]</f>
        <v>236962.66</v>
      </c>
      <c r="M2381" s="9">
        <f>tbl_salesdata[[#This Row],[Units Sold]]*tbl_salesdata[[#This Row],[Unit Price]]</f>
        <v>353692.30000000005</v>
      </c>
      <c r="N2381" s="9">
        <f>tbl_salesdata[[#This Row],[Total Sales]]-tbl_salesdata[[#This Row],[Total Cost]]</f>
        <v>116729.64000000004</v>
      </c>
      <c r="O2381">
        <f>tbl_salesdata[[#This Row],[Ship Date]]-tbl_salesdata[[#This Row],[Order Date]]</f>
        <v>19</v>
      </c>
      <c r="P2381">
        <f>WEEKDAY(tbl_salesdata[[#This Row],[Order Date]],2)</f>
        <v>2</v>
      </c>
      <c r="Q2381" t="str">
        <f>TEXT(tbl_salesdata[[#This Row],[Order Date]],"dddd")</f>
        <v>Tuesday</v>
      </c>
      <c r="R2381" t="str">
        <f>IF(tbl_salesdata[[#This Row],[Weekdaynum]]&gt;5,"Yes","No")</f>
        <v>No</v>
      </c>
    </row>
    <row r="2382" spans="1:18" x14ac:dyDescent="0.35">
      <c r="A2382">
        <v>127691018</v>
      </c>
      <c r="B2382" s="3">
        <v>42826</v>
      </c>
      <c r="C2382" s="3">
        <v>42839</v>
      </c>
      <c r="D2382" t="s">
        <v>146</v>
      </c>
      <c r="E2382" t="s">
        <v>29</v>
      </c>
      <c r="F2382" t="s">
        <v>68</v>
      </c>
      <c r="G2382" t="s">
        <v>18</v>
      </c>
      <c r="H2382" t="s">
        <v>26</v>
      </c>
      <c r="I2382" s="9">
        <v>5465</v>
      </c>
      <c r="J2382" s="9">
        <v>154.06</v>
      </c>
      <c r="K2382" s="9">
        <v>90.93</v>
      </c>
      <c r="L2382" s="9">
        <f>tbl_salesdata[[#This Row],[Units Sold]]*tbl_salesdata[[#This Row],[Unit Cost]]</f>
        <v>496932.45</v>
      </c>
      <c r="M2382" s="9">
        <f>tbl_salesdata[[#This Row],[Units Sold]]*tbl_salesdata[[#This Row],[Unit Price]]</f>
        <v>841937.9</v>
      </c>
      <c r="N2382" s="9">
        <f>tbl_salesdata[[#This Row],[Total Sales]]-tbl_salesdata[[#This Row],[Total Cost]]</f>
        <v>345005.45</v>
      </c>
      <c r="O2382">
        <f>tbl_salesdata[[#This Row],[Ship Date]]-tbl_salesdata[[#This Row],[Order Date]]</f>
        <v>13</v>
      </c>
      <c r="P2382">
        <f>WEEKDAY(tbl_salesdata[[#This Row],[Order Date]],2)</f>
        <v>6</v>
      </c>
      <c r="Q2382" t="str">
        <f>TEXT(tbl_salesdata[[#This Row],[Order Date]],"dddd")</f>
        <v>Saturday</v>
      </c>
      <c r="R2382" t="str">
        <f>IF(tbl_salesdata[[#This Row],[Weekdaynum]]&gt;5,"Yes","No")</f>
        <v>Yes</v>
      </c>
    </row>
    <row r="2383" spans="1:18" hidden="1" x14ac:dyDescent="0.35">
      <c r="A2383">
        <v>394456660</v>
      </c>
      <c r="B2383" s="3">
        <v>42400</v>
      </c>
      <c r="C2383" s="3">
        <v>42413</v>
      </c>
      <c r="D2383" t="s">
        <v>60</v>
      </c>
      <c r="E2383" t="s">
        <v>21</v>
      </c>
      <c r="F2383" t="s">
        <v>56</v>
      </c>
      <c r="G2383" t="s">
        <v>14</v>
      </c>
      <c r="H2383" t="s">
        <v>34</v>
      </c>
      <c r="I2383" s="9">
        <v>7346</v>
      </c>
      <c r="J2383" s="9">
        <v>9.33</v>
      </c>
      <c r="K2383" s="9">
        <v>6.92</v>
      </c>
      <c r="L2383" s="9">
        <f>tbl_salesdata[[#This Row],[Units Sold]]*tbl_salesdata[[#This Row],[Unit Cost]]</f>
        <v>50834.32</v>
      </c>
      <c r="M2383" s="9">
        <f>tbl_salesdata[[#This Row],[Units Sold]]*tbl_salesdata[[#This Row],[Unit Price]]</f>
        <v>68538.180000000008</v>
      </c>
      <c r="N2383" s="9">
        <f>tbl_salesdata[[#This Row],[Total Sales]]-tbl_salesdata[[#This Row],[Total Cost]]</f>
        <v>17703.860000000008</v>
      </c>
      <c r="O2383">
        <f>tbl_salesdata[[#This Row],[Ship Date]]-tbl_salesdata[[#This Row],[Order Date]]</f>
        <v>13</v>
      </c>
      <c r="P2383">
        <f>WEEKDAY(tbl_salesdata[[#This Row],[Order Date]],2)</f>
        <v>7</v>
      </c>
      <c r="Q2383" t="str">
        <f>TEXT(tbl_salesdata[[#This Row],[Order Date]],"dddd")</f>
        <v>Sunday</v>
      </c>
      <c r="R2383" t="str">
        <f>IF(tbl_salesdata[[#This Row],[Weekdaynum]]&gt;5,"Yes","No")</f>
        <v>Yes</v>
      </c>
    </row>
    <row r="2384" spans="1:18" hidden="1" x14ac:dyDescent="0.35">
      <c r="A2384">
        <v>104548490</v>
      </c>
      <c r="B2384" s="3">
        <v>43101</v>
      </c>
      <c r="C2384" s="3">
        <v>43113</v>
      </c>
      <c r="D2384" t="s">
        <v>144</v>
      </c>
      <c r="E2384" t="s">
        <v>21</v>
      </c>
      <c r="F2384" t="s">
        <v>13</v>
      </c>
      <c r="G2384" t="s">
        <v>14</v>
      </c>
      <c r="H2384" t="s">
        <v>15</v>
      </c>
      <c r="I2384" s="9">
        <v>7076</v>
      </c>
      <c r="J2384" s="9">
        <v>255.28</v>
      </c>
      <c r="K2384" s="9">
        <v>159.41999999999999</v>
      </c>
      <c r="L2384" s="9">
        <f>tbl_salesdata[[#This Row],[Units Sold]]*tbl_salesdata[[#This Row],[Unit Cost]]</f>
        <v>1128055.92</v>
      </c>
      <c r="M2384" s="9">
        <f>tbl_salesdata[[#This Row],[Units Sold]]*tbl_salesdata[[#This Row],[Unit Price]]</f>
        <v>1806361.28</v>
      </c>
      <c r="N2384" s="9">
        <f>tbl_salesdata[[#This Row],[Total Sales]]-tbl_salesdata[[#This Row],[Total Cost]]</f>
        <v>678305.3600000001</v>
      </c>
      <c r="O2384">
        <f>tbl_salesdata[[#This Row],[Ship Date]]-tbl_salesdata[[#This Row],[Order Date]]</f>
        <v>12</v>
      </c>
      <c r="P2384">
        <f>WEEKDAY(tbl_salesdata[[#This Row],[Order Date]],2)</f>
        <v>1</v>
      </c>
      <c r="Q2384" t="str">
        <f>TEXT(tbl_salesdata[[#This Row],[Order Date]],"dddd")</f>
        <v>Monday</v>
      </c>
      <c r="R2384" t="str">
        <f>IF(tbl_salesdata[[#This Row],[Weekdaynum]]&gt;5,"Yes","No")</f>
        <v>No</v>
      </c>
    </row>
    <row r="2385" spans="1:18" hidden="1" x14ac:dyDescent="0.35">
      <c r="A2385">
        <v>578368651</v>
      </c>
      <c r="B2385" s="3">
        <v>44726</v>
      </c>
      <c r="C2385" s="3">
        <v>44742</v>
      </c>
      <c r="D2385" t="s">
        <v>114</v>
      </c>
      <c r="E2385" t="s">
        <v>38</v>
      </c>
      <c r="F2385" t="s">
        <v>68</v>
      </c>
      <c r="G2385" t="s">
        <v>14</v>
      </c>
      <c r="H2385" t="s">
        <v>15</v>
      </c>
      <c r="I2385" s="9">
        <v>991</v>
      </c>
      <c r="J2385" s="9">
        <v>154.06</v>
      </c>
      <c r="K2385" s="9">
        <v>90.93</v>
      </c>
      <c r="L2385" s="9">
        <f>tbl_salesdata[[#This Row],[Units Sold]]*tbl_salesdata[[#This Row],[Unit Cost]]</f>
        <v>90111.63</v>
      </c>
      <c r="M2385" s="9">
        <f>tbl_salesdata[[#This Row],[Units Sold]]*tbl_salesdata[[#This Row],[Unit Price]]</f>
        <v>152673.46</v>
      </c>
      <c r="N2385" s="9">
        <f>tbl_salesdata[[#This Row],[Total Sales]]-tbl_salesdata[[#This Row],[Total Cost]]</f>
        <v>62561.829999999987</v>
      </c>
      <c r="O2385">
        <f>tbl_salesdata[[#This Row],[Ship Date]]-tbl_salesdata[[#This Row],[Order Date]]</f>
        <v>16</v>
      </c>
      <c r="P2385">
        <f>WEEKDAY(tbl_salesdata[[#This Row],[Order Date]],2)</f>
        <v>2</v>
      </c>
      <c r="Q2385" t="str">
        <f>TEXT(tbl_salesdata[[#This Row],[Order Date]],"dddd")</f>
        <v>Tuesday</v>
      </c>
      <c r="R2385" t="str">
        <f>IF(tbl_salesdata[[#This Row],[Weekdaynum]]&gt;5,"Yes","No")</f>
        <v>No</v>
      </c>
    </row>
    <row r="2386" spans="1:18" hidden="1" x14ac:dyDescent="0.35">
      <c r="A2386">
        <v>786278474</v>
      </c>
      <c r="B2386" s="3">
        <v>43868</v>
      </c>
      <c r="C2386" s="3">
        <v>43880</v>
      </c>
      <c r="D2386" t="s">
        <v>118</v>
      </c>
      <c r="E2386" t="s">
        <v>24</v>
      </c>
      <c r="F2386" t="s">
        <v>22</v>
      </c>
      <c r="G2386" t="s">
        <v>18</v>
      </c>
      <c r="H2386" t="s">
        <v>34</v>
      </c>
      <c r="I2386" s="9">
        <v>6128</v>
      </c>
      <c r="J2386" s="9">
        <v>47.45</v>
      </c>
      <c r="K2386" s="9">
        <v>31.79</v>
      </c>
      <c r="L2386" s="9">
        <f>tbl_salesdata[[#This Row],[Units Sold]]*tbl_salesdata[[#This Row],[Unit Cost]]</f>
        <v>194809.12</v>
      </c>
      <c r="M2386" s="9">
        <f>tbl_salesdata[[#This Row],[Units Sold]]*tbl_salesdata[[#This Row],[Unit Price]]</f>
        <v>290773.60000000003</v>
      </c>
      <c r="N2386" s="9">
        <f>tbl_salesdata[[#This Row],[Total Sales]]-tbl_salesdata[[#This Row],[Total Cost]]</f>
        <v>95964.48000000004</v>
      </c>
      <c r="O2386">
        <f>tbl_salesdata[[#This Row],[Ship Date]]-tbl_salesdata[[#This Row],[Order Date]]</f>
        <v>12</v>
      </c>
      <c r="P2386">
        <f>WEEKDAY(tbl_salesdata[[#This Row],[Order Date]],2)</f>
        <v>5</v>
      </c>
      <c r="Q2386" t="str">
        <f>TEXT(tbl_salesdata[[#This Row],[Order Date]],"dddd")</f>
        <v>Friday</v>
      </c>
      <c r="R2386" t="str">
        <f>IF(tbl_salesdata[[#This Row],[Weekdaynum]]&gt;5,"Yes","No")</f>
        <v>No</v>
      </c>
    </row>
    <row r="2387" spans="1:18" hidden="1" x14ac:dyDescent="0.35">
      <c r="A2387">
        <v>668951785</v>
      </c>
      <c r="B2387" s="3">
        <v>42127</v>
      </c>
      <c r="C2387" s="3">
        <v>42145</v>
      </c>
      <c r="D2387" t="s">
        <v>72</v>
      </c>
      <c r="E2387" t="s">
        <v>24</v>
      </c>
      <c r="F2387" t="s">
        <v>40</v>
      </c>
      <c r="G2387" t="s">
        <v>14</v>
      </c>
      <c r="H2387" t="s">
        <v>34</v>
      </c>
      <c r="I2387" s="9">
        <v>6554</v>
      </c>
      <c r="J2387" s="9">
        <v>651.21</v>
      </c>
      <c r="K2387" s="9">
        <v>524.96</v>
      </c>
      <c r="L2387" s="9">
        <f>tbl_salesdata[[#This Row],[Units Sold]]*tbl_salesdata[[#This Row],[Unit Cost]]</f>
        <v>3440587.8400000003</v>
      </c>
      <c r="M2387" s="9">
        <f>tbl_salesdata[[#This Row],[Units Sold]]*tbl_salesdata[[#This Row],[Unit Price]]</f>
        <v>4268030.34</v>
      </c>
      <c r="N2387" s="9">
        <f>tbl_salesdata[[#This Row],[Total Sales]]-tbl_salesdata[[#This Row],[Total Cost]]</f>
        <v>827442.49999999953</v>
      </c>
      <c r="O2387">
        <f>tbl_salesdata[[#This Row],[Ship Date]]-tbl_salesdata[[#This Row],[Order Date]]</f>
        <v>18</v>
      </c>
      <c r="P2387">
        <f>WEEKDAY(tbl_salesdata[[#This Row],[Order Date]],2)</f>
        <v>7</v>
      </c>
      <c r="Q2387" t="str">
        <f>TEXT(tbl_salesdata[[#This Row],[Order Date]],"dddd")</f>
        <v>Sunday</v>
      </c>
      <c r="R2387" t="str">
        <f>IF(tbl_salesdata[[#This Row],[Weekdaynum]]&gt;5,"Yes","No")</f>
        <v>Yes</v>
      </c>
    </row>
    <row r="2388" spans="1:18" hidden="1" x14ac:dyDescent="0.35">
      <c r="A2388">
        <v>687374913</v>
      </c>
      <c r="B2388" s="3">
        <v>44571</v>
      </c>
      <c r="C2388" s="3">
        <v>44575</v>
      </c>
      <c r="D2388" t="s">
        <v>176</v>
      </c>
      <c r="E2388" t="s">
        <v>21</v>
      </c>
      <c r="F2388" t="s">
        <v>25</v>
      </c>
      <c r="G2388" t="s">
        <v>14</v>
      </c>
      <c r="H2388" t="s">
        <v>15</v>
      </c>
      <c r="I2388" s="9">
        <v>8367</v>
      </c>
      <c r="J2388" s="9">
        <v>205.7</v>
      </c>
      <c r="K2388" s="9">
        <v>117.11</v>
      </c>
      <c r="L2388" s="9">
        <f>tbl_salesdata[[#This Row],[Units Sold]]*tbl_salesdata[[#This Row],[Unit Cost]]</f>
        <v>979859.37</v>
      </c>
      <c r="M2388" s="9">
        <f>tbl_salesdata[[#This Row],[Units Sold]]*tbl_salesdata[[#This Row],[Unit Price]]</f>
        <v>1721091.9</v>
      </c>
      <c r="N2388" s="9">
        <f>tbl_salesdata[[#This Row],[Total Sales]]-tbl_salesdata[[#This Row],[Total Cost]]</f>
        <v>741232.52999999991</v>
      </c>
      <c r="O2388">
        <f>tbl_salesdata[[#This Row],[Ship Date]]-tbl_salesdata[[#This Row],[Order Date]]</f>
        <v>4</v>
      </c>
      <c r="P2388">
        <f>WEEKDAY(tbl_salesdata[[#This Row],[Order Date]],2)</f>
        <v>1</v>
      </c>
      <c r="Q2388" t="str">
        <f>TEXT(tbl_salesdata[[#This Row],[Order Date]],"dddd")</f>
        <v>Monday</v>
      </c>
      <c r="R2388" t="str">
        <f>IF(tbl_salesdata[[#This Row],[Weekdaynum]]&gt;5,"Yes","No")</f>
        <v>No</v>
      </c>
    </row>
    <row r="2389" spans="1:18" hidden="1" x14ac:dyDescent="0.35">
      <c r="A2389">
        <v>472846686</v>
      </c>
      <c r="B2389" s="3">
        <v>43688</v>
      </c>
      <c r="C2389" s="3">
        <v>43697</v>
      </c>
      <c r="D2389" t="s">
        <v>170</v>
      </c>
      <c r="E2389" t="s">
        <v>12</v>
      </c>
      <c r="F2389" t="s">
        <v>47</v>
      </c>
      <c r="G2389" t="s">
        <v>14</v>
      </c>
      <c r="H2389" t="s">
        <v>26</v>
      </c>
      <c r="I2389" s="9">
        <v>4697</v>
      </c>
      <c r="J2389" s="9">
        <v>421.89</v>
      </c>
      <c r="K2389" s="9">
        <v>364.69</v>
      </c>
      <c r="L2389" s="9">
        <f>tbl_salesdata[[#This Row],[Units Sold]]*tbl_salesdata[[#This Row],[Unit Cost]]</f>
        <v>1712948.93</v>
      </c>
      <c r="M2389" s="9">
        <f>tbl_salesdata[[#This Row],[Units Sold]]*tbl_salesdata[[#This Row],[Unit Price]]</f>
        <v>1981617.3299999998</v>
      </c>
      <c r="N2389" s="9">
        <f>tbl_salesdata[[#This Row],[Total Sales]]-tbl_salesdata[[#This Row],[Total Cost]]</f>
        <v>268668.39999999991</v>
      </c>
      <c r="O2389">
        <f>tbl_salesdata[[#This Row],[Ship Date]]-tbl_salesdata[[#This Row],[Order Date]]</f>
        <v>9</v>
      </c>
      <c r="P2389">
        <f>WEEKDAY(tbl_salesdata[[#This Row],[Order Date]],2)</f>
        <v>7</v>
      </c>
      <c r="Q2389" t="str">
        <f>TEXT(tbl_salesdata[[#This Row],[Order Date]],"dddd")</f>
        <v>Sunday</v>
      </c>
      <c r="R2389" t="str">
        <f>IF(tbl_salesdata[[#This Row],[Weekdaynum]]&gt;5,"Yes","No")</f>
        <v>Yes</v>
      </c>
    </row>
    <row r="2390" spans="1:18" hidden="1" x14ac:dyDescent="0.35">
      <c r="A2390">
        <v>176978433</v>
      </c>
      <c r="B2390" s="3">
        <v>43213</v>
      </c>
      <c r="C2390" s="3">
        <v>43223</v>
      </c>
      <c r="D2390" t="s">
        <v>39</v>
      </c>
      <c r="E2390" t="s">
        <v>29</v>
      </c>
      <c r="F2390" t="s">
        <v>33</v>
      </c>
      <c r="G2390" t="s">
        <v>14</v>
      </c>
      <c r="H2390" t="s">
        <v>19</v>
      </c>
      <c r="I2390" s="9">
        <v>706</v>
      </c>
      <c r="J2390" s="9">
        <v>109.28</v>
      </c>
      <c r="K2390" s="9">
        <v>35.840000000000003</v>
      </c>
      <c r="L2390" s="9">
        <f>tbl_salesdata[[#This Row],[Units Sold]]*tbl_salesdata[[#This Row],[Unit Cost]]</f>
        <v>25303.040000000001</v>
      </c>
      <c r="M2390" s="9">
        <f>tbl_salesdata[[#This Row],[Units Sold]]*tbl_salesdata[[#This Row],[Unit Price]]</f>
        <v>77151.680000000008</v>
      </c>
      <c r="N2390" s="9">
        <f>tbl_salesdata[[#This Row],[Total Sales]]-tbl_salesdata[[#This Row],[Total Cost]]</f>
        <v>51848.640000000007</v>
      </c>
      <c r="O2390">
        <f>tbl_salesdata[[#This Row],[Ship Date]]-tbl_salesdata[[#This Row],[Order Date]]</f>
        <v>10</v>
      </c>
      <c r="P2390">
        <f>WEEKDAY(tbl_salesdata[[#This Row],[Order Date]],2)</f>
        <v>1</v>
      </c>
      <c r="Q2390" t="str">
        <f>TEXT(tbl_salesdata[[#This Row],[Order Date]],"dddd")</f>
        <v>Monday</v>
      </c>
      <c r="R2390" t="str">
        <f>IF(tbl_salesdata[[#This Row],[Weekdaynum]]&gt;5,"Yes","No")</f>
        <v>No</v>
      </c>
    </row>
    <row r="2391" spans="1:18" hidden="1" x14ac:dyDescent="0.35">
      <c r="A2391">
        <v>921693980</v>
      </c>
      <c r="B2391" s="3">
        <v>44108</v>
      </c>
      <c r="C2391" s="3">
        <v>44129</v>
      </c>
      <c r="D2391" t="s">
        <v>176</v>
      </c>
      <c r="E2391" t="s">
        <v>21</v>
      </c>
      <c r="F2391" t="s">
        <v>68</v>
      </c>
      <c r="G2391" t="s">
        <v>14</v>
      </c>
      <c r="H2391" t="s">
        <v>15</v>
      </c>
      <c r="I2391" s="9">
        <v>8586</v>
      </c>
      <c r="J2391" s="9">
        <v>154.06</v>
      </c>
      <c r="K2391" s="9">
        <v>90.93</v>
      </c>
      <c r="L2391" s="9">
        <f>tbl_salesdata[[#This Row],[Units Sold]]*tbl_salesdata[[#This Row],[Unit Cost]]</f>
        <v>780724.9800000001</v>
      </c>
      <c r="M2391" s="9">
        <f>tbl_salesdata[[#This Row],[Units Sold]]*tbl_salesdata[[#This Row],[Unit Price]]</f>
        <v>1322759.1599999999</v>
      </c>
      <c r="N2391" s="9">
        <f>tbl_salesdata[[#This Row],[Total Sales]]-tbl_salesdata[[#This Row],[Total Cost]]</f>
        <v>542034.17999999982</v>
      </c>
      <c r="O2391">
        <f>tbl_salesdata[[#This Row],[Ship Date]]-tbl_salesdata[[#This Row],[Order Date]]</f>
        <v>21</v>
      </c>
      <c r="P2391">
        <f>WEEKDAY(tbl_salesdata[[#This Row],[Order Date]],2)</f>
        <v>7</v>
      </c>
      <c r="Q2391" t="str">
        <f>TEXT(tbl_salesdata[[#This Row],[Order Date]],"dddd")</f>
        <v>Sunday</v>
      </c>
      <c r="R2391" t="str">
        <f>IF(tbl_salesdata[[#This Row],[Weekdaynum]]&gt;5,"Yes","No")</f>
        <v>Yes</v>
      </c>
    </row>
    <row r="2392" spans="1:18" hidden="1" x14ac:dyDescent="0.35">
      <c r="A2392">
        <v>749229657</v>
      </c>
      <c r="B2392" s="3">
        <v>44804</v>
      </c>
      <c r="C2392" s="3">
        <v>44824</v>
      </c>
      <c r="D2392" t="s">
        <v>99</v>
      </c>
      <c r="E2392" t="s">
        <v>38</v>
      </c>
      <c r="F2392" t="s">
        <v>42</v>
      </c>
      <c r="G2392" t="s">
        <v>14</v>
      </c>
      <c r="H2392" t="s">
        <v>15</v>
      </c>
      <c r="I2392" s="9">
        <v>2560</v>
      </c>
      <c r="J2392" s="9">
        <v>437.2</v>
      </c>
      <c r="K2392" s="9">
        <v>263.33</v>
      </c>
      <c r="L2392" s="9">
        <f>tbl_salesdata[[#This Row],[Units Sold]]*tbl_salesdata[[#This Row],[Unit Cost]]</f>
        <v>674124.79999999993</v>
      </c>
      <c r="M2392" s="9">
        <f>tbl_salesdata[[#This Row],[Units Sold]]*tbl_salesdata[[#This Row],[Unit Price]]</f>
        <v>1119232</v>
      </c>
      <c r="N2392" s="9">
        <f>tbl_salesdata[[#This Row],[Total Sales]]-tbl_salesdata[[#This Row],[Total Cost]]</f>
        <v>445107.20000000007</v>
      </c>
      <c r="O2392">
        <f>tbl_salesdata[[#This Row],[Ship Date]]-tbl_salesdata[[#This Row],[Order Date]]</f>
        <v>20</v>
      </c>
      <c r="P2392">
        <f>WEEKDAY(tbl_salesdata[[#This Row],[Order Date]],2)</f>
        <v>3</v>
      </c>
      <c r="Q2392" t="str">
        <f>TEXT(tbl_salesdata[[#This Row],[Order Date]],"dddd")</f>
        <v>Wednesday</v>
      </c>
      <c r="R2392" t="str">
        <f>IF(tbl_salesdata[[#This Row],[Weekdaynum]]&gt;5,"Yes","No")</f>
        <v>No</v>
      </c>
    </row>
    <row r="2393" spans="1:18" hidden="1" x14ac:dyDescent="0.35">
      <c r="A2393">
        <v>472134292</v>
      </c>
      <c r="B2393" s="3">
        <v>43314</v>
      </c>
      <c r="C2393" s="3">
        <v>43326</v>
      </c>
      <c r="D2393" t="s">
        <v>112</v>
      </c>
      <c r="E2393" t="s">
        <v>12</v>
      </c>
      <c r="F2393" t="s">
        <v>47</v>
      </c>
      <c r="G2393" t="s">
        <v>18</v>
      </c>
      <c r="H2393" t="s">
        <v>15</v>
      </c>
      <c r="I2393" s="9">
        <v>3884</v>
      </c>
      <c r="J2393" s="9">
        <v>421.89</v>
      </c>
      <c r="K2393" s="9">
        <v>364.69</v>
      </c>
      <c r="L2393" s="9">
        <f>tbl_salesdata[[#This Row],[Units Sold]]*tbl_salesdata[[#This Row],[Unit Cost]]</f>
        <v>1416455.96</v>
      </c>
      <c r="M2393" s="9">
        <f>tbl_salesdata[[#This Row],[Units Sold]]*tbl_salesdata[[#This Row],[Unit Price]]</f>
        <v>1638620.76</v>
      </c>
      <c r="N2393" s="9">
        <f>tbl_salesdata[[#This Row],[Total Sales]]-tbl_salesdata[[#This Row],[Total Cost]]</f>
        <v>222164.80000000005</v>
      </c>
      <c r="O2393">
        <f>tbl_salesdata[[#This Row],[Ship Date]]-tbl_salesdata[[#This Row],[Order Date]]</f>
        <v>12</v>
      </c>
      <c r="P2393">
        <f>WEEKDAY(tbl_salesdata[[#This Row],[Order Date]],2)</f>
        <v>4</v>
      </c>
      <c r="Q2393" t="str">
        <f>TEXT(tbl_salesdata[[#This Row],[Order Date]],"dddd")</f>
        <v>Thursday</v>
      </c>
      <c r="R2393" t="str">
        <f>IF(tbl_salesdata[[#This Row],[Weekdaynum]]&gt;5,"Yes","No")</f>
        <v>No</v>
      </c>
    </row>
    <row r="2394" spans="1:18" hidden="1" x14ac:dyDescent="0.35">
      <c r="A2394">
        <v>523269212</v>
      </c>
      <c r="B2394" s="3">
        <v>42732</v>
      </c>
      <c r="C2394" s="3">
        <v>42739</v>
      </c>
      <c r="D2394" t="s">
        <v>27</v>
      </c>
      <c r="E2394" t="s">
        <v>24</v>
      </c>
      <c r="F2394" t="s">
        <v>42</v>
      </c>
      <c r="G2394" t="s">
        <v>14</v>
      </c>
      <c r="H2394" t="s">
        <v>15</v>
      </c>
      <c r="I2394" s="9">
        <v>5843</v>
      </c>
      <c r="J2394" s="9">
        <v>437.2</v>
      </c>
      <c r="K2394" s="9">
        <v>263.33</v>
      </c>
      <c r="L2394" s="9">
        <f>tbl_salesdata[[#This Row],[Units Sold]]*tbl_salesdata[[#This Row],[Unit Cost]]</f>
        <v>1538637.19</v>
      </c>
      <c r="M2394" s="9">
        <f>tbl_salesdata[[#This Row],[Units Sold]]*tbl_salesdata[[#This Row],[Unit Price]]</f>
        <v>2554559.6</v>
      </c>
      <c r="N2394" s="9">
        <f>tbl_salesdata[[#This Row],[Total Sales]]-tbl_salesdata[[#This Row],[Total Cost]]</f>
        <v>1015922.4100000001</v>
      </c>
      <c r="O2394">
        <f>tbl_salesdata[[#This Row],[Ship Date]]-tbl_salesdata[[#This Row],[Order Date]]</f>
        <v>7</v>
      </c>
      <c r="P2394">
        <f>WEEKDAY(tbl_salesdata[[#This Row],[Order Date]],2)</f>
        <v>3</v>
      </c>
      <c r="Q2394" t="str">
        <f>TEXT(tbl_salesdata[[#This Row],[Order Date]],"dddd")</f>
        <v>Wednesday</v>
      </c>
      <c r="R2394" t="str">
        <f>IF(tbl_salesdata[[#This Row],[Weekdaynum]]&gt;5,"Yes","No")</f>
        <v>No</v>
      </c>
    </row>
    <row r="2395" spans="1:18" hidden="1" x14ac:dyDescent="0.35">
      <c r="A2395">
        <v>505808246</v>
      </c>
      <c r="B2395" s="3">
        <v>42082</v>
      </c>
      <c r="C2395" s="3">
        <v>42095</v>
      </c>
      <c r="D2395" t="s">
        <v>37</v>
      </c>
      <c r="E2395" t="s">
        <v>38</v>
      </c>
      <c r="F2395" t="s">
        <v>56</v>
      </c>
      <c r="G2395" t="s">
        <v>14</v>
      </c>
      <c r="H2395" t="s">
        <v>34</v>
      </c>
      <c r="I2395" s="9">
        <v>8755</v>
      </c>
      <c r="J2395" s="9">
        <v>9.33</v>
      </c>
      <c r="K2395" s="9">
        <v>6.92</v>
      </c>
      <c r="L2395" s="9">
        <f>tbl_salesdata[[#This Row],[Units Sold]]*tbl_salesdata[[#This Row],[Unit Cost]]</f>
        <v>60584.6</v>
      </c>
      <c r="M2395" s="9">
        <f>tbl_salesdata[[#This Row],[Units Sold]]*tbl_salesdata[[#This Row],[Unit Price]]</f>
        <v>81684.149999999994</v>
      </c>
      <c r="N2395" s="9">
        <f>tbl_salesdata[[#This Row],[Total Sales]]-tbl_salesdata[[#This Row],[Total Cost]]</f>
        <v>21099.549999999996</v>
      </c>
      <c r="O2395">
        <f>tbl_salesdata[[#This Row],[Ship Date]]-tbl_salesdata[[#This Row],[Order Date]]</f>
        <v>13</v>
      </c>
      <c r="P2395">
        <f>WEEKDAY(tbl_salesdata[[#This Row],[Order Date]],2)</f>
        <v>4</v>
      </c>
      <c r="Q2395" t="str">
        <f>TEXT(tbl_salesdata[[#This Row],[Order Date]],"dddd")</f>
        <v>Thursday</v>
      </c>
      <c r="R2395" t="str">
        <f>IF(tbl_salesdata[[#This Row],[Weekdaynum]]&gt;5,"Yes","No")</f>
        <v>No</v>
      </c>
    </row>
    <row r="2396" spans="1:18" hidden="1" x14ac:dyDescent="0.35">
      <c r="A2396">
        <v>543237721</v>
      </c>
      <c r="B2396" s="3">
        <v>42082</v>
      </c>
      <c r="C2396" s="3">
        <v>42093</v>
      </c>
      <c r="D2396" t="s">
        <v>151</v>
      </c>
      <c r="E2396" t="s">
        <v>32</v>
      </c>
      <c r="F2396" t="s">
        <v>40</v>
      </c>
      <c r="G2396" t="s">
        <v>14</v>
      </c>
      <c r="H2396" t="s">
        <v>34</v>
      </c>
      <c r="I2396" s="9">
        <v>4969</v>
      </c>
      <c r="J2396" s="9">
        <v>651.21</v>
      </c>
      <c r="K2396" s="9">
        <v>524.96</v>
      </c>
      <c r="L2396" s="9">
        <f>tbl_salesdata[[#This Row],[Units Sold]]*tbl_salesdata[[#This Row],[Unit Cost]]</f>
        <v>2608526.2400000002</v>
      </c>
      <c r="M2396" s="9">
        <f>tbl_salesdata[[#This Row],[Units Sold]]*tbl_salesdata[[#This Row],[Unit Price]]</f>
        <v>3235862.49</v>
      </c>
      <c r="N2396" s="9">
        <f>tbl_salesdata[[#This Row],[Total Sales]]-tbl_salesdata[[#This Row],[Total Cost]]</f>
        <v>627336.25</v>
      </c>
      <c r="O2396">
        <f>tbl_salesdata[[#This Row],[Ship Date]]-tbl_salesdata[[#This Row],[Order Date]]</f>
        <v>11</v>
      </c>
      <c r="P2396">
        <f>WEEKDAY(tbl_salesdata[[#This Row],[Order Date]],2)</f>
        <v>4</v>
      </c>
      <c r="Q2396" t="str">
        <f>TEXT(tbl_salesdata[[#This Row],[Order Date]],"dddd")</f>
        <v>Thursday</v>
      </c>
      <c r="R2396" t="str">
        <f>IF(tbl_salesdata[[#This Row],[Weekdaynum]]&gt;5,"Yes","No")</f>
        <v>No</v>
      </c>
    </row>
    <row r="2397" spans="1:18" x14ac:dyDescent="0.35">
      <c r="A2397">
        <v>608451879</v>
      </c>
      <c r="B2397" s="3">
        <v>43127</v>
      </c>
      <c r="C2397" s="3">
        <v>43133</v>
      </c>
      <c r="D2397" t="s">
        <v>159</v>
      </c>
      <c r="E2397" t="s">
        <v>21</v>
      </c>
      <c r="F2397" t="s">
        <v>13</v>
      </c>
      <c r="G2397" t="s">
        <v>14</v>
      </c>
      <c r="H2397" t="s">
        <v>19</v>
      </c>
      <c r="I2397" s="9">
        <v>3287</v>
      </c>
      <c r="J2397" s="9">
        <v>255.28</v>
      </c>
      <c r="K2397" s="9">
        <v>159.41999999999999</v>
      </c>
      <c r="L2397" s="9">
        <f>tbl_salesdata[[#This Row],[Units Sold]]*tbl_salesdata[[#This Row],[Unit Cost]]</f>
        <v>524013.54</v>
      </c>
      <c r="M2397" s="9">
        <f>tbl_salesdata[[#This Row],[Units Sold]]*tbl_salesdata[[#This Row],[Unit Price]]</f>
        <v>839105.36</v>
      </c>
      <c r="N2397" s="9">
        <f>tbl_salesdata[[#This Row],[Total Sales]]-tbl_salesdata[[#This Row],[Total Cost]]</f>
        <v>315091.82</v>
      </c>
      <c r="O2397">
        <f>tbl_salesdata[[#This Row],[Ship Date]]-tbl_salesdata[[#This Row],[Order Date]]</f>
        <v>6</v>
      </c>
      <c r="P2397">
        <f>WEEKDAY(tbl_salesdata[[#This Row],[Order Date]],2)</f>
        <v>6</v>
      </c>
      <c r="Q2397" t="str">
        <f>TEXT(tbl_salesdata[[#This Row],[Order Date]],"dddd")</f>
        <v>Saturday</v>
      </c>
      <c r="R2397" t="str">
        <f>IF(tbl_salesdata[[#This Row],[Weekdaynum]]&gt;5,"Yes","No")</f>
        <v>Yes</v>
      </c>
    </row>
    <row r="2398" spans="1:18" x14ac:dyDescent="0.35">
      <c r="A2398">
        <v>731959664</v>
      </c>
      <c r="B2398" s="3">
        <v>42084</v>
      </c>
      <c r="C2398" s="3">
        <v>42090</v>
      </c>
      <c r="D2398" t="s">
        <v>153</v>
      </c>
      <c r="E2398" t="s">
        <v>38</v>
      </c>
      <c r="F2398" t="s">
        <v>47</v>
      </c>
      <c r="G2398" t="s">
        <v>18</v>
      </c>
      <c r="H2398" t="s">
        <v>26</v>
      </c>
      <c r="I2398" s="9">
        <v>1985</v>
      </c>
      <c r="J2398" s="9">
        <v>421.89</v>
      </c>
      <c r="K2398" s="9">
        <v>364.69</v>
      </c>
      <c r="L2398" s="9">
        <f>tbl_salesdata[[#This Row],[Units Sold]]*tbl_salesdata[[#This Row],[Unit Cost]]</f>
        <v>723909.65</v>
      </c>
      <c r="M2398" s="9">
        <f>tbl_salesdata[[#This Row],[Units Sold]]*tbl_salesdata[[#This Row],[Unit Price]]</f>
        <v>837451.65</v>
      </c>
      <c r="N2398" s="9">
        <f>tbl_salesdata[[#This Row],[Total Sales]]-tbl_salesdata[[#This Row],[Total Cost]]</f>
        <v>113542</v>
      </c>
      <c r="O2398">
        <f>tbl_salesdata[[#This Row],[Ship Date]]-tbl_salesdata[[#This Row],[Order Date]]</f>
        <v>6</v>
      </c>
      <c r="P2398">
        <f>WEEKDAY(tbl_salesdata[[#This Row],[Order Date]],2)</f>
        <v>6</v>
      </c>
      <c r="Q2398" t="str">
        <f>TEXT(tbl_salesdata[[#This Row],[Order Date]],"dddd")</f>
        <v>Saturday</v>
      </c>
      <c r="R2398" t="str">
        <f>IF(tbl_salesdata[[#This Row],[Weekdaynum]]&gt;5,"Yes","No")</f>
        <v>Yes</v>
      </c>
    </row>
    <row r="2399" spans="1:18" hidden="1" x14ac:dyDescent="0.35">
      <c r="A2399">
        <v>574419581</v>
      </c>
      <c r="B2399" s="3">
        <v>43251</v>
      </c>
      <c r="C2399" s="3">
        <v>43256</v>
      </c>
      <c r="D2399" t="s">
        <v>171</v>
      </c>
      <c r="E2399" t="s">
        <v>12</v>
      </c>
      <c r="F2399" t="s">
        <v>40</v>
      </c>
      <c r="G2399" t="s">
        <v>14</v>
      </c>
      <c r="H2399" t="s">
        <v>26</v>
      </c>
      <c r="I2399" s="9">
        <v>2374</v>
      </c>
      <c r="J2399" s="9">
        <v>651.21</v>
      </c>
      <c r="K2399" s="9">
        <v>524.96</v>
      </c>
      <c r="L2399" s="9">
        <f>tbl_salesdata[[#This Row],[Units Sold]]*tbl_salesdata[[#This Row],[Unit Cost]]</f>
        <v>1246255.04</v>
      </c>
      <c r="M2399" s="9">
        <f>tbl_salesdata[[#This Row],[Units Sold]]*tbl_salesdata[[#This Row],[Unit Price]]</f>
        <v>1545972.54</v>
      </c>
      <c r="N2399" s="9">
        <f>tbl_salesdata[[#This Row],[Total Sales]]-tbl_salesdata[[#This Row],[Total Cost]]</f>
        <v>299717.5</v>
      </c>
      <c r="O2399">
        <f>tbl_salesdata[[#This Row],[Ship Date]]-tbl_salesdata[[#This Row],[Order Date]]</f>
        <v>5</v>
      </c>
      <c r="P2399">
        <f>WEEKDAY(tbl_salesdata[[#This Row],[Order Date]],2)</f>
        <v>4</v>
      </c>
      <c r="Q2399" t="str">
        <f>TEXT(tbl_salesdata[[#This Row],[Order Date]],"dddd")</f>
        <v>Thursday</v>
      </c>
      <c r="R2399" t="str">
        <f>IF(tbl_salesdata[[#This Row],[Weekdaynum]]&gt;5,"Yes","No")</f>
        <v>No</v>
      </c>
    </row>
    <row r="2400" spans="1:18" hidden="1" x14ac:dyDescent="0.35">
      <c r="A2400">
        <v>322524106</v>
      </c>
      <c r="B2400" s="3">
        <v>42144</v>
      </c>
      <c r="C2400" s="3">
        <v>42146</v>
      </c>
      <c r="D2400" t="s">
        <v>20</v>
      </c>
      <c r="E2400" t="s">
        <v>21</v>
      </c>
      <c r="F2400" t="s">
        <v>25</v>
      </c>
      <c r="G2400" t="s">
        <v>18</v>
      </c>
      <c r="H2400" t="s">
        <v>19</v>
      </c>
      <c r="I2400" s="9">
        <v>905</v>
      </c>
      <c r="J2400" s="9">
        <v>205.7</v>
      </c>
      <c r="K2400" s="9">
        <v>117.11</v>
      </c>
      <c r="L2400" s="9">
        <f>tbl_salesdata[[#This Row],[Units Sold]]*tbl_salesdata[[#This Row],[Unit Cost]]</f>
        <v>105984.55</v>
      </c>
      <c r="M2400" s="9">
        <f>tbl_salesdata[[#This Row],[Units Sold]]*tbl_salesdata[[#This Row],[Unit Price]]</f>
        <v>186158.5</v>
      </c>
      <c r="N2400" s="9">
        <f>tbl_salesdata[[#This Row],[Total Sales]]-tbl_salesdata[[#This Row],[Total Cost]]</f>
        <v>80173.95</v>
      </c>
      <c r="O2400">
        <f>tbl_salesdata[[#This Row],[Ship Date]]-tbl_salesdata[[#This Row],[Order Date]]</f>
        <v>2</v>
      </c>
      <c r="P2400">
        <f>WEEKDAY(tbl_salesdata[[#This Row],[Order Date]],2)</f>
        <v>3</v>
      </c>
      <c r="Q2400" t="str">
        <f>TEXT(tbl_salesdata[[#This Row],[Order Date]],"dddd")</f>
        <v>Wednesday</v>
      </c>
      <c r="R2400" t="str">
        <f>IF(tbl_salesdata[[#This Row],[Weekdaynum]]&gt;5,"Yes","No")</f>
        <v>No</v>
      </c>
    </row>
    <row r="2401" spans="1:18" hidden="1" x14ac:dyDescent="0.35">
      <c r="A2401">
        <v>897638213</v>
      </c>
      <c r="B2401" s="3">
        <v>43357</v>
      </c>
      <c r="C2401" s="3">
        <v>43363</v>
      </c>
      <c r="D2401" t="s">
        <v>107</v>
      </c>
      <c r="E2401" t="s">
        <v>21</v>
      </c>
      <c r="F2401" t="s">
        <v>25</v>
      </c>
      <c r="G2401" t="s">
        <v>18</v>
      </c>
      <c r="H2401" t="s">
        <v>15</v>
      </c>
      <c r="I2401" s="9">
        <v>9950</v>
      </c>
      <c r="J2401" s="9">
        <v>205.7</v>
      </c>
      <c r="K2401" s="9">
        <v>117.11</v>
      </c>
      <c r="L2401" s="9">
        <f>tbl_salesdata[[#This Row],[Units Sold]]*tbl_salesdata[[#This Row],[Unit Cost]]</f>
        <v>1165244.5</v>
      </c>
      <c r="M2401" s="9">
        <f>tbl_salesdata[[#This Row],[Units Sold]]*tbl_salesdata[[#This Row],[Unit Price]]</f>
        <v>2046715</v>
      </c>
      <c r="N2401" s="9">
        <f>tbl_salesdata[[#This Row],[Total Sales]]-tbl_salesdata[[#This Row],[Total Cost]]</f>
        <v>881470.5</v>
      </c>
      <c r="O2401">
        <f>tbl_salesdata[[#This Row],[Ship Date]]-tbl_salesdata[[#This Row],[Order Date]]</f>
        <v>6</v>
      </c>
      <c r="P2401">
        <f>WEEKDAY(tbl_salesdata[[#This Row],[Order Date]],2)</f>
        <v>5</v>
      </c>
      <c r="Q2401" t="str">
        <f>TEXT(tbl_salesdata[[#This Row],[Order Date]],"dddd")</f>
        <v>Friday</v>
      </c>
      <c r="R2401" t="str">
        <f>IF(tbl_salesdata[[#This Row],[Weekdaynum]]&gt;5,"Yes","No")</f>
        <v>No</v>
      </c>
    </row>
    <row r="2402" spans="1:18" hidden="1" x14ac:dyDescent="0.35">
      <c r="A2402">
        <v>595123231</v>
      </c>
      <c r="B2402" s="3">
        <v>43600</v>
      </c>
      <c r="C2402" s="3">
        <v>43617</v>
      </c>
      <c r="D2402" t="s">
        <v>174</v>
      </c>
      <c r="E2402" t="s">
        <v>29</v>
      </c>
      <c r="F2402" t="s">
        <v>30</v>
      </c>
      <c r="G2402" t="s">
        <v>18</v>
      </c>
      <c r="H2402" t="s">
        <v>15</v>
      </c>
      <c r="I2402" s="9">
        <v>9044</v>
      </c>
      <c r="J2402" s="9">
        <v>81.73</v>
      </c>
      <c r="K2402" s="9">
        <v>56.67</v>
      </c>
      <c r="L2402" s="9">
        <f>tbl_salesdata[[#This Row],[Units Sold]]*tbl_salesdata[[#This Row],[Unit Cost]]</f>
        <v>512523.48000000004</v>
      </c>
      <c r="M2402" s="9">
        <f>tbl_salesdata[[#This Row],[Units Sold]]*tbl_salesdata[[#This Row],[Unit Price]]</f>
        <v>739166.12</v>
      </c>
      <c r="N2402" s="9">
        <f>tbl_salesdata[[#This Row],[Total Sales]]-tbl_salesdata[[#This Row],[Total Cost]]</f>
        <v>226642.63999999996</v>
      </c>
      <c r="O2402">
        <f>tbl_salesdata[[#This Row],[Ship Date]]-tbl_salesdata[[#This Row],[Order Date]]</f>
        <v>17</v>
      </c>
      <c r="P2402">
        <f>WEEKDAY(tbl_salesdata[[#This Row],[Order Date]],2)</f>
        <v>3</v>
      </c>
      <c r="Q2402" t="str">
        <f>TEXT(tbl_salesdata[[#This Row],[Order Date]],"dddd")</f>
        <v>Wednesday</v>
      </c>
      <c r="R2402" t="str">
        <f>IF(tbl_salesdata[[#This Row],[Weekdaynum]]&gt;5,"Yes","No")</f>
        <v>No</v>
      </c>
    </row>
    <row r="2403" spans="1:18" hidden="1" x14ac:dyDescent="0.35">
      <c r="A2403">
        <v>480652987</v>
      </c>
      <c r="B2403" s="3">
        <v>42817</v>
      </c>
      <c r="C2403" s="3">
        <v>42835</v>
      </c>
      <c r="D2403" t="s">
        <v>178</v>
      </c>
      <c r="E2403" t="s">
        <v>21</v>
      </c>
      <c r="F2403" t="s">
        <v>13</v>
      </c>
      <c r="G2403" t="s">
        <v>18</v>
      </c>
      <c r="H2403" t="s">
        <v>26</v>
      </c>
      <c r="I2403" s="9">
        <v>4755</v>
      </c>
      <c r="J2403" s="9">
        <v>255.28</v>
      </c>
      <c r="K2403" s="9">
        <v>159.41999999999999</v>
      </c>
      <c r="L2403" s="9">
        <f>tbl_salesdata[[#This Row],[Units Sold]]*tbl_salesdata[[#This Row],[Unit Cost]]</f>
        <v>758042.1</v>
      </c>
      <c r="M2403" s="9">
        <f>tbl_salesdata[[#This Row],[Units Sold]]*tbl_salesdata[[#This Row],[Unit Price]]</f>
        <v>1213856.3999999999</v>
      </c>
      <c r="N2403" s="9">
        <f>tbl_salesdata[[#This Row],[Total Sales]]-tbl_salesdata[[#This Row],[Total Cost]]</f>
        <v>455814.29999999993</v>
      </c>
      <c r="O2403">
        <f>tbl_salesdata[[#This Row],[Ship Date]]-tbl_salesdata[[#This Row],[Order Date]]</f>
        <v>18</v>
      </c>
      <c r="P2403">
        <f>WEEKDAY(tbl_salesdata[[#This Row],[Order Date]],2)</f>
        <v>4</v>
      </c>
      <c r="Q2403" t="str">
        <f>TEXT(tbl_salesdata[[#This Row],[Order Date]],"dddd")</f>
        <v>Thursday</v>
      </c>
      <c r="R2403" t="str">
        <f>IF(tbl_salesdata[[#This Row],[Weekdaynum]]&gt;5,"Yes","No")</f>
        <v>No</v>
      </c>
    </row>
    <row r="2404" spans="1:18" hidden="1" x14ac:dyDescent="0.35">
      <c r="A2404">
        <v>340213811</v>
      </c>
      <c r="B2404" s="3">
        <v>44732</v>
      </c>
      <c r="C2404" s="3">
        <v>44749</v>
      </c>
      <c r="D2404" t="s">
        <v>165</v>
      </c>
      <c r="E2404" t="s">
        <v>21</v>
      </c>
      <c r="F2404" t="s">
        <v>40</v>
      </c>
      <c r="G2404" t="s">
        <v>14</v>
      </c>
      <c r="H2404" t="s">
        <v>19</v>
      </c>
      <c r="I2404" s="9">
        <v>5682</v>
      </c>
      <c r="J2404" s="9">
        <v>651.21</v>
      </c>
      <c r="K2404" s="9">
        <v>524.96</v>
      </c>
      <c r="L2404" s="9">
        <f>tbl_salesdata[[#This Row],[Units Sold]]*tbl_salesdata[[#This Row],[Unit Cost]]</f>
        <v>2982822.72</v>
      </c>
      <c r="M2404" s="9">
        <f>tbl_salesdata[[#This Row],[Units Sold]]*tbl_salesdata[[#This Row],[Unit Price]]</f>
        <v>3700175.22</v>
      </c>
      <c r="N2404" s="9">
        <f>tbl_salesdata[[#This Row],[Total Sales]]-tbl_salesdata[[#This Row],[Total Cost]]</f>
        <v>717352.5</v>
      </c>
      <c r="O2404">
        <f>tbl_salesdata[[#This Row],[Ship Date]]-tbl_salesdata[[#This Row],[Order Date]]</f>
        <v>17</v>
      </c>
      <c r="P2404">
        <f>WEEKDAY(tbl_salesdata[[#This Row],[Order Date]],2)</f>
        <v>1</v>
      </c>
      <c r="Q2404" t="str">
        <f>TEXT(tbl_salesdata[[#This Row],[Order Date]],"dddd")</f>
        <v>Monday</v>
      </c>
      <c r="R2404" t="str">
        <f>IF(tbl_salesdata[[#This Row],[Weekdaynum]]&gt;5,"Yes","No")</f>
        <v>No</v>
      </c>
    </row>
    <row r="2405" spans="1:18" hidden="1" x14ac:dyDescent="0.35">
      <c r="A2405">
        <v>930104529</v>
      </c>
      <c r="B2405" s="3">
        <v>43987</v>
      </c>
      <c r="C2405" s="3">
        <v>43994</v>
      </c>
      <c r="D2405" t="s">
        <v>43</v>
      </c>
      <c r="E2405" t="s">
        <v>24</v>
      </c>
      <c r="F2405" t="s">
        <v>25</v>
      </c>
      <c r="G2405" t="s">
        <v>14</v>
      </c>
      <c r="H2405" t="s">
        <v>19</v>
      </c>
      <c r="I2405" s="9">
        <v>7454</v>
      </c>
      <c r="J2405" s="9">
        <v>205.7</v>
      </c>
      <c r="K2405" s="9">
        <v>117.11</v>
      </c>
      <c r="L2405" s="9">
        <f>tbl_salesdata[[#This Row],[Units Sold]]*tbl_salesdata[[#This Row],[Unit Cost]]</f>
        <v>872937.94</v>
      </c>
      <c r="M2405" s="9">
        <f>tbl_salesdata[[#This Row],[Units Sold]]*tbl_salesdata[[#This Row],[Unit Price]]</f>
        <v>1533287.7999999998</v>
      </c>
      <c r="N2405" s="9">
        <f>tbl_salesdata[[#This Row],[Total Sales]]-tbl_salesdata[[#This Row],[Total Cost]]</f>
        <v>660349.85999999987</v>
      </c>
      <c r="O2405">
        <f>tbl_salesdata[[#This Row],[Ship Date]]-tbl_salesdata[[#This Row],[Order Date]]</f>
        <v>7</v>
      </c>
      <c r="P2405">
        <f>WEEKDAY(tbl_salesdata[[#This Row],[Order Date]],2)</f>
        <v>5</v>
      </c>
      <c r="Q2405" t="str">
        <f>TEXT(tbl_salesdata[[#This Row],[Order Date]],"dddd")</f>
        <v>Friday</v>
      </c>
      <c r="R2405" t="str">
        <f>IF(tbl_salesdata[[#This Row],[Weekdaynum]]&gt;5,"Yes","No")</f>
        <v>No</v>
      </c>
    </row>
    <row r="2406" spans="1:18" hidden="1" x14ac:dyDescent="0.35">
      <c r="A2406">
        <v>826936471</v>
      </c>
      <c r="B2406" s="3">
        <v>43544</v>
      </c>
      <c r="C2406" s="3">
        <v>43545</v>
      </c>
      <c r="D2406" t="s">
        <v>189</v>
      </c>
      <c r="E2406" t="s">
        <v>21</v>
      </c>
      <c r="F2406" t="s">
        <v>13</v>
      </c>
      <c r="G2406" t="s">
        <v>14</v>
      </c>
      <c r="H2406" t="s">
        <v>34</v>
      </c>
      <c r="I2406" s="9">
        <v>7733</v>
      </c>
      <c r="J2406" s="9">
        <v>255.28</v>
      </c>
      <c r="K2406" s="9">
        <v>159.41999999999999</v>
      </c>
      <c r="L2406" s="9">
        <f>tbl_salesdata[[#This Row],[Units Sold]]*tbl_salesdata[[#This Row],[Unit Cost]]</f>
        <v>1232794.8599999999</v>
      </c>
      <c r="M2406" s="9">
        <f>tbl_salesdata[[#This Row],[Units Sold]]*tbl_salesdata[[#This Row],[Unit Price]]</f>
        <v>1974080.24</v>
      </c>
      <c r="N2406" s="9">
        <f>tbl_salesdata[[#This Row],[Total Sales]]-tbl_salesdata[[#This Row],[Total Cost]]</f>
        <v>741285.38000000012</v>
      </c>
      <c r="O2406">
        <f>tbl_salesdata[[#This Row],[Ship Date]]-tbl_salesdata[[#This Row],[Order Date]]</f>
        <v>1</v>
      </c>
      <c r="P2406">
        <f>WEEKDAY(tbl_salesdata[[#This Row],[Order Date]],2)</f>
        <v>3</v>
      </c>
      <c r="Q2406" t="str">
        <f>TEXT(tbl_salesdata[[#This Row],[Order Date]],"dddd")</f>
        <v>Wednesday</v>
      </c>
      <c r="R2406" t="str">
        <f>IF(tbl_salesdata[[#This Row],[Weekdaynum]]&gt;5,"Yes","No")</f>
        <v>No</v>
      </c>
    </row>
    <row r="2407" spans="1:18" hidden="1" x14ac:dyDescent="0.35">
      <c r="A2407">
        <v>477633464</v>
      </c>
      <c r="B2407" s="3">
        <v>42138</v>
      </c>
      <c r="C2407" s="3">
        <v>42139</v>
      </c>
      <c r="D2407" t="s">
        <v>125</v>
      </c>
      <c r="E2407" t="s">
        <v>21</v>
      </c>
      <c r="F2407" t="s">
        <v>42</v>
      </c>
      <c r="G2407" t="s">
        <v>14</v>
      </c>
      <c r="H2407" t="s">
        <v>34</v>
      </c>
      <c r="I2407" s="9">
        <v>1211</v>
      </c>
      <c r="J2407" s="9">
        <v>437.2</v>
      </c>
      <c r="K2407" s="9">
        <v>263.33</v>
      </c>
      <c r="L2407" s="9">
        <f>tbl_salesdata[[#This Row],[Units Sold]]*tbl_salesdata[[#This Row],[Unit Cost]]</f>
        <v>318892.63</v>
      </c>
      <c r="M2407" s="9">
        <f>tbl_salesdata[[#This Row],[Units Sold]]*tbl_salesdata[[#This Row],[Unit Price]]</f>
        <v>529449.19999999995</v>
      </c>
      <c r="N2407" s="9">
        <f>tbl_salesdata[[#This Row],[Total Sales]]-tbl_salesdata[[#This Row],[Total Cost]]</f>
        <v>210556.56999999995</v>
      </c>
      <c r="O2407">
        <f>tbl_salesdata[[#This Row],[Ship Date]]-tbl_salesdata[[#This Row],[Order Date]]</f>
        <v>1</v>
      </c>
      <c r="P2407">
        <f>WEEKDAY(tbl_salesdata[[#This Row],[Order Date]],2)</f>
        <v>4</v>
      </c>
      <c r="Q2407" t="str">
        <f>TEXT(tbl_salesdata[[#This Row],[Order Date]],"dddd")</f>
        <v>Thursday</v>
      </c>
      <c r="R2407" t="str">
        <f>IF(tbl_salesdata[[#This Row],[Weekdaynum]]&gt;5,"Yes","No")</f>
        <v>No</v>
      </c>
    </row>
    <row r="2408" spans="1:18" hidden="1" x14ac:dyDescent="0.35">
      <c r="A2408">
        <v>849431836</v>
      </c>
      <c r="B2408" s="3">
        <v>43429</v>
      </c>
      <c r="C2408" s="3">
        <v>43435</v>
      </c>
      <c r="D2408" t="s">
        <v>102</v>
      </c>
      <c r="E2408" t="s">
        <v>21</v>
      </c>
      <c r="F2408" t="s">
        <v>47</v>
      </c>
      <c r="G2408" t="s">
        <v>14</v>
      </c>
      <c r="H2408" t="s">
        <v>26</v>
      </c>
      <c r="I2408" s="9">
        <v>4611</v>
      </c>
      <c r="J2408" s="9">
        <v>421.89</v>
      </c>
      <c r="K2408" s="9">
        <v>364.69</v>
      </c>
      <c r="L2408" s="9">
        <f>tbl_salesdata[[#This Row],[Units Sold]]*tbl_salesdata[[#This Row],[Unit Cost]]</f>
        <v>1681585.59</v>
      </c>
      <c r="M2408" s="9">
        <f>tbl_salesdata[[#This Row],[Units Sold]]*tbl_salesdata[[#This Row],[Unit Price]]</f>
        <v>1945334.79</v>
      </c>
      <c r="N2408" s="9">
        <f>tbl_salesdata[[#This Row],[Total Sales]]-tbl_salesdata[[#This Row],[Total Cost]]</f>
        <v>263749.19999999995</v>
      </c>
      <c r="O2408">
        <f>tbl_salesdata[[#This Row],[Ship Date]]-tbl_salesdata[[#This Row],[Order Date]]</f>
        <v>6</v>
      </c>
      <c r="P2408">
        <f>WEEKDAY(tbl_salesdata[[#This Row],[Order Date]],2)</f>
        <v>7</v>
      </c>
      <c r="Q2408" t="str">
        <f>TEXT(tbl_salesdata[[#This Row],[Order Date]],"dddd")</f>
        <v>Sunday</v>
      </c>
      <c r="R2408" t="str">
        <f>IF(tbl_salesdata[[#This Row],[Weekdaynum]]&gt;5,"Yes","No")</f>
        <v>Yes</v>
      </c>
    </row>
    <row r="2409" spans="1:18" x14ac:dyDescent="0.35">
      <c r="A2409">
        <v>971899354</v>
      </c>
      <c r="B2409" s="3">
        <v>43617</v>
      </c>
      <c r="C2409" s="3">
        <v>43638</v>
      </c>
      <c r="D2409" t="s">
        <v>172</v>
      </c>
      <c r="E2409" t="s">
        <v>21</v>
      </c>
      <c r="F2409" t="s">
        <v>17</v>
      </c>
      <c r="G2409" t="s">
        <v>14</v>
      </c>
      <c r="H2409" t="s">
        <v>19</v>
      </c>
      <c r="I2409" s="9">
        <v>5471</v>
      </c>
      <c r="J2409" s="9">
        <v>152.58000000000001</v>
      </c>
      <c r="K2409" s="9">
        <v>97.44</v>
      </c>
      <c r="L2409" s="9">
        <f>tbl_salesdata[[#This Row],[Units Sold]]*tbl_salesdata[[#This Row],[Unit Cost]]</f>
        <v>533094.24</v>
      </c>
      <c r="M2409" s="9">
        <f>tbl_salesdata[[#This Row],[Units Sold]]*tbl_salesdata[[#This Row],[Unit Price]]</f>
        <v>834765.18</v>
      </c>
      <c r="N2409" s="9">
        <f>tbl_salesdata[[#This Row],[Total Sales]]-tbl_salesdata[[#This Row],[Total Cost]]</f>
        <v>301670.94000000006</v>
      </c>
      <c r="O2409">
        <f>tbl_salesdata[[#This Row],[Ship Date]]-tbl_salesdata[[#This Row],[Order Date]]</f>
        <v>21</v>
      </c>
      <c r="P2409">
        <f>WEEKDAY(tbl_salesdata[[#This Row],[Order Date]],2)</f>
        <v>6</v>
      </c>
      <c r="Q2409" t="str">
        <f>TEXT(tbl_salesdata[[#This Row],[Order Date]],"dddd")</f>
        <v>Saturday</v>
      </c>
      <c r="R2409" t="str">
        <f>IF(tbl_salesdata[[#This Row],[Weekdaynum]]&gt;5,"Yes","No")</f>
        <v>Yes</v>
      </c>
    </row>
    <row r="2410" spans="1:18" hidden="1" x14ac:dyDescent="0.35">
      <c r="A2410">
        <v>326840531</v>
      </c>
      <c r="B2410" s="3">
        <v>44817</v>
      </c>
      <c r="C2410" s="3">
        <v>44825</v>
      </c>
      <c r="D2410" t="s">
        <v>163</v>
      </c>
      <c r="E2410" t="s">
        <v>38</v>
      </c>
      <c r="F2410" t="s">
        <v>17</v>
      </c>
      <c r="G2410" t="s">
        <v>14</v>
      </c>
      <c r="H2410" t="s">
        <v>26</v>
      </c>
      <c r="I2410" s="9">
        <v>8231</v>
      </c>
      <c r="J2410" s="9">
        <v>152.58000000000001</v>
      </c>
      <c r="K2410" s="9">
        <v>97.44</v>
      </c>
      <c r="L2410" s="9">
        <f>tbl_salesdata[[#This Row],[Units Sold]]*tbl_salesdata[[#This Row],[Unit Cost]]</f>
        <v>802028.64</v>
      </c>
      <c r="M2410" s="9">
        <f>tbl_salesdata[[#This Row],[Units Sold]]*tbl_salesdata[[#This Row],[Unit Price]]</f>
        <v>1255885.9800000002</v>
      </c>
      <c r="N2410" s="9">
        <f>tbl_salesdata[[#This Row],[Total Sales]]-tbl_salesdata[[#This Row],[Total Cost]]</f>
        <v>453857.3400000002</v>
      </c>
      <c r="O2410">
        <f>tbl_salesdata[[#This Row],[Ship Date]]-tbl_salesdata[[#This Row],[Order Date]]</f>
        <v>8</v>
      </c>
      <c r="P2410">
        <f>WEEKDAY(tbl_salesdata[[#This Row],[Order Date]],2)</f>
        <v>2</v>
      </c>
      <c r="Q2410" t="str">
        <f>TEXT(tbl_salesdata[[#This Row],[Order Date]],"dddd")</f>
        <v>Tuesday</v>
      </c>
      <c r="R2410" t="str">
        <f>IF(tbl_salesdata[[#This Row],[Weekdaynum]]&gt;5,"Yes","No")</f>
        <v>No</v>
      </c>
    </row>
    <row r="2411" spans="1:18" x14ac:dyDescent="0.35">
      <c r="A2411">
        <v>569313085</v>
      </c>
      <c r="B2411" s="3">
        <v>44023</v>
      </c>
      <c r="C2411" s="3">
        <v>44029</v>
      </c>
      <c r="D2411" t="s">
        <v>85</v>
      </c>
      <c r="E2411" t="s">
        <v>12</v>
      </c>
      <c r="F2411" t="s">
        <v>76</v>
      </c>
      <c r="G2411" t="s">
        <v>18</v>
      </c>
      <c r="H2411" t="s">
        <v>15</v>
      </c>
      <c r="I2411" s="9">
        <v>1248</v>
      </c>
      <c r="J2411" s="9">
        <v>668.27</v>
      </c>
      <c r="K2411" s="9">
        <v>502.54</v>
      </c>
      <c r="L2411" s="9">
        <f>tbl_salesdata[[#This Row],[Units Sold]]*tbl_salesdata[[#This Row],[Unit Cost]]</f>
        <v>627169.92000000004</v>
      </c>
      <c r="M2411" s="9">
        <f>tbl_salesdata[[#This Row],[Units Sold]]*tbl_salesdata[[#This Row],[Unit Price]]</f>
        <v>834000.96</v>
      </c>
      <c r="N2411" s="9">
        <f>tbl_salesdata[[#This Row],[Total Sales]]-tbl_salesdata[[#This Row],[Total Cost]]</f>
        <v>206831.03999999992</v>
      </c>
      <c r="O2411">
        <f>tbl_salesdata[[#This Row],[Ship Date]]-tbl_salesdata[[#This Row],[Order Date]]</f>
        <v>6</v>
      </c>
      <c r="P2411">
        <f>WEEKDAY(tbl_salesdata[[#This Row],[Order Date]],2)</f>
        <v>6</v>
      </c>
      <c r="Q2411" t="str">
        <f>TEXT(tbl_salesdata[[#This Row],[Order Date]],"dddd")</f>
        <v>Saturday</v>
      </c>
      <c r="R2411" t="str">
        <f>IF(tbl_salesdata[[#This Row],[Weekdaynum]]&gt;5,"Yes","No")</f>
        <v>Yes</v>
      </c>
    </row>
    <row r="2412" spans="1:18" hidden="1" x14ac:dyDescent="0.35">
      <c r="A2412">
        <v>303303182</v>
      </c>
      <c r="B2412" s="3">
        <v>44133</v>
      </c>
      <c r="C2412" s="3">
        <v>44142</v>
      </c>
      <c r="D2412" t="s">
        <v>90</v>
      </c>
      <c r="E2412" t="s">
        <v>38</v>
      </c>
      <c r="F2412" t="s">
        <v>76</v>
      </c>
      <c r="G2412" t="s">
        <v>18</v>
      </c>
      <c r="H2412" t="s">
        <v>15</v>
      </c>
      <c r="I2412" s="9">
        <v>3006</v>
      </c>
      <c r="J2412" s="9">
        <v>668.27</v>
      </c>
      <c r="K2412" s="9">
        <v>502.54</v>
      </c>
      <c r="L2412" s="9">
        <f>tbl_salesdata[[#This Row],[Units Sold]]*tbl_salesdata[[#This Row],[Unit Cost]]</f>
        <v>1510635.24</v>
      </c>
      <c r="M2412" s="9">
        <f>tbl_salesdata[[#This Row],[Units Sold]]*tbl_salesdata[[#This Row],[Unit Price]]</f>
        <v>2008819.6199999999</v>
      </c>
      <c r="N2412" s="9">
        <f>tbl_salesdata[[#This Row],[Total Sales]]-tbl_salesdata[[#This Row],[Total Cost]]</f>
        <v>498184.37999999989</v>
      </c>
      <c r="O2412">
        <f>tbl_salesdata[[#This Row],[Ship Date]]-tbl_salesdata[[#This Row],[Order Date]]</f>
        <v>9</v>
      </c>
      <c r="P2412">
        <f>WEEKDAY(tbl_salesdata[[#This Row],[Order Date]],2)</f>
        <v>4</v>
      </c>
      <c r="Q2412" t="str">
        <f>TEXT(tbl_salesdata[[#This Row],[Order Date]],"dddd")</f>
        <v>Thursday</v>
      </c>
      <c r="R2412" t="str">
        <f>IF(tbl_salesdata[[#This Row],[Weekdaynum]]&gt;5,"Yes","No")</f>
        <v>No</v>
      </c>
    </row>
    <row r="2413" spans="1:18" hidden="1" x14ac:dyDescent="0.35">
      <c r="A2413">
        <v>100090873</v>
      </c>
      <c r="B2413" s="3">
        <v>43394</v>
      </c>
      <c r="C2413" s="3">
        <v>43402</v>
      </c>
      <c r="D2413" t="s">
        <v>167</v>
      </c>
      <c r="E2413" t="s">
        <v>38</v>
      </c>
      <c r="F2413" t="s">
        <v>30</v>
      </c>
      <c r="G2413" t="s">
        <v>14</v>
      </c>
      <c r="H2413" t="s">
        <v>26</v>
      </c>
      <c r="I2413" s="9">
        <v>7968</v>
      </c>
      <c r="J2413" s="9">
        <v>81.73</v>
      </c>
      <c r="K2413" s="9">
        <v>56.67</v>
      </c>
      <c r="L2413" s="9">
        <f>tbl_salesdata[[#This Row],[Units Sold]]*tbl_salesdata[[#This Row],[Unit Cost]]</f>
        <v>451546.56</v>
      </c>
      <c r="M2413" s="9">
        <f>tbl_salesdata[[#This Row],[Units Sold]]*tbl_salesdata[[#This Row],[Unit Price]]</f>
        <v>651224.64</v>
      </c>
      <c r="N2413" s="9">
        <f>tbl_salesdata[[#This Row],[Total Sales]]-tbl_salesdata[[#This Row],[Total Cost]]</f>
        <v>199678.08000000002</v>
      </c>
      <c r="O2413">
        <f>tbl_salesdata[[#This Row],[Ship Date]]-tbl_salesdata[[#This Row],[Order Date]]</f>
        <v>8</v>
      </c>
      <c r="P2413">
        <f>WEEKDAY(tbl_salesdata[[#This Row],[Order Date]],2)</f>
        <v>7</v>
      </c>
      <c r="Q2413" t="str">
        <f>TEXT(tbl_salesdata[[#This Row],[Order Date]],"dddd")</f>
        <v>Sunday</v>
      </c>
      <c r="R2413" t="str">
        <f>IF(tbl_salesdata[[#This Row],[Weekdaynum]]&gt;5,"Yes","No")</f>
        <v>Yes</v>
      </c>
    </row>
    <row r="2414" spans="1:18" x14ac:dyDescent="0.35">
      <c r="A2414">
        <v>869198644</v>
      </c>
      <c r="B2414" s="3">
        <v>44191</v>
      </c>
      <c r="C2414" s="3">
        <v>44207</v>
      </c>
      <c r="D2414" t="s">
        <v>98</v>
      </c>
      <c r="E2414" t="s">
        <v>38</v>
      </c>
      <c r="F2414" t="s">
        <v>25</v>
      </c>
      <c r="G2414" t="s">
        <v>14</v>
      </c>
      <c r="H2414" t="s">
        <v>34</v>
      </c>
      <c r="I2414" s="9">
        <v>4049</v>
      </c>
      <c r="J2414" s="9">
        <v>205.7</v>
      </c>
      <c r="K2414" s="9">
        <v>117.11</v>
      </c>
      <c r="L2414" s="9">
        <f>tbl_salesdata[[#This Row],[Units Sold]]*tbl_salesdata[[#This Row],[Unit Cost]]</f>
        <v>474178.39</v>
      </c>
      <c r="M2414" s="9">
        <f>tbl_salesdata[[#This Row],[Units Sold]]*tbl_salesdata[[#This Row],[Unit Price]]</f>
        <v>832879.29999999993</v>
      </c>
      <c r="N2414" s="9">
        <f>tbl_salesdata[[#This Row],[Total Sales]]-tbl_salesdata[[#This Row],[Total Cost]]</f>
        <v>358700.90999999992</v>
      </c>
      <c r="O2414">
        <f>tbl_salesdata[[#This Row],[Ship Date]]-tbl_salesdata[[#This Row],[Order Date]]</f>
        <v>16</v>
      </c>
      <c r="P2414">
        <f>WEEKDAY(tbl_salesdata[[#This Row],[Order Date]],2)</f>
        <v>6</v>
      </c>
      <c r="Q2414" t="str">
        <f>TEXT(tbl_salesdata[[#This Row],[Order Date]],"dddd")</f>
        <v>Saturday</v>
      </c>
      <c r="R2414" t="str">
        <f>IF(tbl_salesdata[[#This Row],[Weekdaynum]]&gt;5,"Yes","No")</f>
        <v>Yes</v>
      </c>
    </row>
    <row r="2415" spans="1:18" hidden="1" x14ac:dyDescent="0.35">
      <c r="A2415">
        <v>856335628</v>
      </c>
      <c r="B2415" s="3">
        <v>42921</v>
      </c>
      <c r="C2415" s="3">
        <v>42924</v>
      </c>
      <c r="D2415" t="s">
        <v>78</v>
      </c>
      <c r="E2415" t="s">
        <v>24</v>
      </c>
      <c r="F2415" t="s">
        <v>47</v>
      </c>
      <c r="G2415" t="s">
        <v>14</v>
      </c>
      <c r="H2415" t="s">
        <v>15</v>
      </c>
      <c r="I2415" s="9">
        <v>7597</v>
      </c>
      <c r="J2415" s="9">
        <v>421.89</v>
      </c>
      <c r="K2415" s="9">
        <v>364.69</v>
      </c>
      <c r="L2415" s="9">
        <f>tbl_salesdata[[#This Row],[Units Sold]]*tbl_salesdata[[#This Row],[Unit Cost]]</f>
        <v>2770549.93</v>
      </c>
      <c r="M2415" s="9">
        <f>tbl_salesdata[[#This Row],[Units Sold]]*tbl_salesdata[[#This Row],[Unit Price]]</f>
        <v>3205098.33</v>
      </c>
      <c r="N2415" s="9">
        <f>tbl_salesdata[[#This Row],[Total Sales]]-tbl_salesdata[[#This Row],[Total Cost]]</f>
        <v>434548.39999999991</v>
      </c>
      <c r="O2415">
        <f>tbl_salesdata[[#This Row],[Ship Date]]-tbl_salesdata[[#This Row],[Order Date]]</f>
        <v>3</v>
      </c>
      <c r="P2415">
        <f>WEEKDAY(tbl_salesdata[[#This Row],[Order Date]],2)</f>
        <v>3</v>
      </c>
      <c r="Q2415" t="str">
        <f>TEXT(tbl_salesdata[[#This Row],[Order Date]],"dddd")</f>
        <v>Wednesday</v>
      </c>
      <c r="R2415" t="str">
        <f>IF(tbl_salesdata[[#This Row],[Weekdaynum]]&gt;5,"Yes","No")</f>
        <v>No</v>
      </c>
    </row>
    <row r="2416" spans="1:18" hidden="1" x14ac:dyDescent="0.35">
      <c r="A2416">
        <v>754952847</v>
      </c>
      <c r="B2416" s="3">
        <v>44238</v>
      </c>
      <c r="C2416" s="3">
        <v>44250</v>
      </c>
      <c r="D2416" t="s">
        <v>53</v>
      </c>
      <c r="E2416" t="s">
        <v>29</v>
      </c>
      <c r="F2416" t="s">
        <v>25</v>
      </c>
      <c r="G2416" t="s">
        <v>18</v>
      </c>
      <c r="H2416" t="s">
        <v>34</v>
      </c>
      <c r="I2416" s="9">
        <v>6179</v>
      </c>
      <c r="J2416" s="9">
        <v>205.7</v>
      </c>
      <c r="K2416" s="9">
        <v>117.11</v>
      </c>
      <c r="L2416" s="9">
        <f>tbl_salesdata[[#This Row],[Units Sold]]*tbl_salesdata[[#This Row],[Unit Cost]]</f>
        <v>723622.69</v>
      </c>
      <c r="M2416" s="9">
        <f>tbl_salesdata[[#This Row],[Units Sold]]*tbl_salesdata[[#This Row],[Unit Price]]</f>
        <v>1271020.2999999998</v>
      </c>
      <c r="N2416" s="9">
        <f>tbl_salesdata[[#This Row],[Total Sales]]-tbl_salesdata[[#This Row],[Total Cost]]</f>
        <v>547397.60999999987</v>
      </c>
      <c r="O2416">
        <f>tbl_salesdata[[#This Row],[Ship Date]]-tbl_salesdata[[#This Row],[Order Date]]</f>
        <v>12</v>
      </c>
      <c r="P2416">
        <f>WEEKDAY(tbl_salesdata[[#This Row],[Order Date]],2)</f>
        <v>4</v>
      </c>
      <c r="Q2416" t="str">
        <f>TEXT(tbl_salesdata[[#This Row],[Order Date]],"dddd")</f>
        <v>Thursday</v>
      </c>
      <c r="R2416" t="str">
        <f>IF(tbl_salesdata[[#This Row],[Weekdaynum]]&gt;5,"Yes","No")</f>
        <v>No</v>
      </c>
    </row>
    <row r="2417" spans="1:18" hidden="1" x14ac:dyDescent="0.35">
      <c r="A2417">
        <v>643860900</v>
      </c>
      <c r="B2417" s="3">
        <v>44731</v>
      </c>
      <c r="C2417" s="3">
        <v>44747</v>
      </c>
      <c r="D2417" t="s">
        <v>217</v>
      </c>
      <c r="E2417" t="s">
        <v>12</v>
      </c>
      <c r="F2417" t="s">
        <v>47</v>
      </c>
      <c r="G2417" t="s">
        <v>14</v>
      </c>
      <c r="H2417" t="s">
        <v>19</v>
      </c>
      <c r="I2417" s="9">
        <v>1603</v>
      </c>
      <c r="J2417" s="9">
        <v>421.89</v>
      </c>
      <c r="K2417" s="9">
        <v>364.69</v>
      </c>
      <c r="L2417" s="9">
        <f>tbl_salesdata[[#This Row],[Units Sold]]*tbl_salesdata[[#This Row],[Unit Cost]]</f>
        <v>584598.06999999995</v>
      </c>
      <c r="M2417" s="9">
        <f>tbl_salesdata[[#This Row],[Units Sold]]*tbl_salesdata[[#This Row],[Unit Price]]</f>
        <v>676289.66999999993</v>
      </c>
      <c r="N2417" s="9">
        <f>tbl_salesdata[[#This Row],[Total Sales]]-tbl_salesdata[[#This Row],[Total Cost]]</f>
        <v>91691.599999999977</v>
      </c>
      <c r="O2417">
        <f>tbl_salesdata[[#This Row],[Ship Date]]-tbl_salesdata[[#This Row],[Order Date]]</f>
        <v>16</v>
      </c>
      <c r="P2417">
        <f>WEEKDAY(tbl_salesdata[[#This Row],[Order Date]],2)</f>
        <v>7</v>
      </c>
      <c r="Q2417" t="str">
        <f>TEXT(tbl_salesdata[[#This Row],[Order Date]],"dddd")</f>
        <v>Sunday</v>
      </c>
      <c r="R2417" t="str">
        <f>IF(tbl_salesdata[[#This Row],[Weekdaynum]]&gt;5,"Yes","No")</f>
        <v>Yes</v>
      </c>
    </row>
    <row r="2418" spans="1:18" hidden="1" x14ac:dyDescent="0.35">
      <c r="A2418">
        <v>843421113</v>
      </c>
      <c r="B2418" s="3">
        <v>44882</v>
      </c>
      <c r="C2418" s="3">
        <v>44901</v>
      </c>
      <c r="D2418" t="s">
        <v>163</v>
      </c>
      <c r="E2418" t="s">
        <v>38</v>
      </c>
      <c r="F2418" t="s">
        <v>33</v>
      </c>
      <c r="G2418" t="s">
        <v>18</v>
      </c>
      <c r="H2418" t="s">
        <v>19</v>
      </c>
      <c r="I2418" s="9">
        <v>5905</v>
      </c>
      <c r="J2418" s="9">
        <v>109.28</v>
      </c>
      <c r="K2418" s="9">
        <v>35.840000000000003</v>
      </c>
      <c r="L2418" s="9">
        <f>tbl_salesdata[[#This Row],[Units Sold]]*tbl_salesdata[[#This Row],[Unit Cost]]</f>
        <v>211635.20000000001</v>
      </c>
      <c r="M2418" s="9">
        <f>tbl_salesdata[[#This Row],[Units Sold]]*tbl_salesdata[[#This Row],[Unit Price]]</f>
        <v>645298.4</v>
      </c>
      <c r="N2418" s="9">
        <f>tbl_salesdata[[#This Row],[Total Sales]]-tbl_salesdata[[#This Row],[Total Cost]]</f>
        <v>433663.2</v>
      </c>
      <c r="O2418">
        <f>tbl_salesdata[[#This Row],[Ship Date]]-tbl_salesdata[[#This Row],[Order Date]]</f>
        <v>19</v>
      </c>
      <c r="P2418">
        <f>WEEKDAY(tbl_salesdata[[#This Row],[Order Date]],2)</f>
        <v>4</v>
      </c>
      <c r="Q2418" t="str">
        <f>TEXT(tbl_salesdata[[#This Row],[Order Date]],"dddd")</f>
        <v>Thursday</v>
      </c>
      <c r="R2418" t="str">
        <f>IF(tbl_salesdata[[#This Row],[Weekdaynum]]&gt;5,"Yes","No")</f>
        <v>No</v>
      </c>
    </row>
    <row r="2419" spans="1:18" hidden="1" x14ac:dyDescent="0.35">
      <c r="A2419">
        <v>844307315</v>
      </c>
      <c r="B2419" s="3">
        <v>44020</v>
      </c>
      <c r="C2419" s="3">
        <v>44038</v>
      </c>
      <c r="D2419" t="s">
        <v>115</v>
      </c>
      <c r="E2419" t="s">
        <v>21</v>
      </c>
      <c r="F2419" t="s">
        <v>13</v>
      </c>
      <c r="G2419" t="s">
        <v>14</v>
      </c>
      <c r="H2419" t="s">
        <v>34</v>
      </c>
      <c r="I2419" s="9">
        <v>8152</v>
      </c>
      <c r="J2419" s="9">
        <v>255.28</v>
      </c>
      <c r="K2419" s="9">
        <v>159.41999999999999</v>
      </c>
      <c r="L2419" s="9">
        <f>tbl_salesdata[[#This Row],[Units Sold]]*tbl_salesdata[[#This Row],[Unit Cost]]</f>
        <v>1299591.8399999999</v>
      </c>
      <c r="M2419" s="9">
        <f>tbl_salesdata[[#This Row],[Units Sold]]*tbl_salesdata[[#This Row],[Unit Price]]</f>
        <v>2081042.56</v>
      </c>
      <c r="N2419" s="9">
        <f>tbl_salesdata[[#This Row],[Total Sales]]-tbl_salesdata[[#This Row],[Total Cost]]</f>
        <v>781450.7200000002</v>
      </c>
      <c r="O2419">
        <f>tbl_salesdata[[#This Row],[Ship Date]]-tbl_salesdata[[#This Row],[Order Date]]</f>
        <v>18</v>
      </c>
      <c r="P2419">
        <f>WEEKDAY(tbl_salesdata[[#This Row],[Order Date]],2)</f>
        <v>3</v>
      </c>
      <c r="Q2419" t="str">
        <f>TEXT(tbl_salesdata[[#This Row],[Order Date]],"dddd")</f>
        <v>Wednesday</v>
      </c>
      <c r="R2419" t="str">
        <f>IF(tbl_salesdata[[#This Row],[Weekdaynum]]&gt;5,"Yes","No")</f>
        <v>No</v>
      </c>
    </row>
    <row r="2420" spans="1:18" x14ac:dyDescent="0.35">
      <c r="A2420">
        <v>468320834</v>
      </c>
      <c r="B2420" s="3">
        <v>42686</v>
      </c>
      <c r="C2420" s="3">
        <v>42691</v>
      </c>
      <c r="D2420" t="s">
        <v>48</v>
      </c>
      <c r="E2420" t="s">
        <v>21</v>
      </c>
      <c r="F2420" t="s">
        <v>68</v>
      </c>
      <c r="G2420" t="s">
        <v>18</v>
      </c>
      <c r="H2420" t="s">
        <v>15</v>
      </c>
      <c r="I2420" s="9">
        <v>5397</v>
      </c>
      <c r="J2420" s="9">
        <v>154.06</v>
      </c>
      <c r="K2420" s="9">
        <v>90.93</v>
      </c>
      <c r="L2420" s="9">
        <f>tbl_salesdata[[#This Row],[Units Sold]]*tbl_salesdata[[#This Row],[Unit Cost]]</f>
        <v>490749.21</v>
      </c>
      <c r="M2420" s="9">
        <f>tbl_salesdata[[#This Row],[Units Sold]]*tbl_salesdata[[#This Row],[Unit Price]]</f>
        <v>831461.82000000007</v>
      </c>
      <c r="N2420" s="9">
        <f>tbl_salesdata[[#This Row],[Total Sales]]-tbl_salesdata[[#This Row],[Total Cost]]</f>
        <v>340712.61000000004</v>
      </c>
      <c r="O2420">
        <f>tbl_salesdata[[#This Row],[Ship Date]]-tbl_salesdata[[#This Row],[Order Date]]</f>
        <v>5</v>
      </c>
      <c r="P2420">
        <f>WEEKDAY(tbl_salesdata[[#This Row],[Order Date]],2)</f>
        <v>6</v>
      </c>
      <c r="Q2420" t="str">
        <f>TEXT(tbl_salesdata[[#This Row],[Order Date]],"dddd")</f>
        <v>Saturday</v>
      </c>
      <c r="R2420" t="str">
        <f>IF(tbl_salesdata[[#This Row],[Weekdaynum]]&gt;5,"Yes","No")</f>
        <v>Yes</v>
      </c>
    </row>
    <row r="2421" spans="1:18" hidden="1" x14ac:dyDescent="0.35">
      <c r="A2421">
        <v>364315497</v>
      </c>
      <c r="B2421" s="3">
        <v>43142</v>
      </c>
      <c r="C2421" s="3">
        <v>43143</v>
      </c>
      <c r="D2421" t="s">
        <v>154</v>
      </c>
      <c r="E2421" t="s">
        <v>12</v>
      </c>
      <c r="F2421" t="s">
        <v>17</v>
      </c>
      <c r="G2421" t="s">
        <v>18</v>
      </c>
      <c r="H2421" t="s">
        <v>34</v>
      </c>
      <c r="I2421" s="9">
        <v>7906</v>
      </c>
      <c r="J2421" s="9">
        <v>152.58000000000001</v>
      </c>
      <c r="K2421" s="9">
        <v>97.44</v>
      </c>
      <c r="L2421" s="9">
        <f>tbl_salesdata[[#This Row],[Units Sold]]*tbl_salesdata[[#This Row],[Unit Cost]]</f>
        <v>770360.64</v>
      </c>
      <c r="M2421" s="9">
        <f>tbl_salesdata[[#This Row],[Units Sold]]*tbl_salesdata[[#This Row],[Unit Price]]</f>
        <v>1206297.4800000002</v>
      </c>
      <c r="N2421" s="9">
        <f>tbl_salesdata[[#This Row],[Total Sales]]-tbl_salesdata[[#This Row],[Total Cost]]</f>
        <v>435936.8400000002</v>
      </c>
      <c r="O2421">
        <f>tbl_salesdata[[#This Row],[Ship Date]]-tbl_salesdata[[#This Row],[Order Date]]</f>
        <v>1</v>
      </c>
      <c r="P2421">
        <f>WEEKDAY(tbl_salesdata[[#This Row],[Order Date]],2)</f>
        <v>7</v>
      </c>
      <c r="Q2421" t="str">
        <f>TEXT(tbl_salesdata[[#This Row],[Order Date]],"dddd")</f>
        <v>Sunday</v>
      </c>
      <c r="R2421" t="str">
        <f>IF(tbl_salesdata[[#This Row],[Weekdaynum]]&gt;5,"Yes","No")</f>
        <v>Yes</v>
      </c>
    </row>
    <row r="2422" spans="1:18" hidden="1" x14ac:dyDescent="0.35">
      <c r="A2422">
        <v>566347634</v>
      </c>
      <c r="B2422" s="3">
        <v>43886</v>
      </c>
      <c r="C2422" s="3">
        <v>43892</v>
      </c>
      <c r="D2422" t="s">
        <v>169</v>
      </c>
      <c r="E2422" t="s">
        <v>29</v>
      </c>
      <c r="F2422" t="s">
        <v>56</v>
      </c>
      <c r="G2422" t="s">
        <v>18</v>
      </c>
      <c r="H2422" t="s">
        <v>19</v>
      </c>
      <c r="I2422" s="9">
        <v>3705</v>
      </c>
      <c r="J2422" s="9">
        <v>9.33</v>
      </c>
      <c r="K2422" s="9">
        <v>6.92</v>
      </c>
      <c r="L2422" s="9">
        <f>tbl_salesdata[[#This Row],[Units Sold]]*tbl_salesdata[[#This Row],[Unit Cost]]</f>
        <v>25638.6</v>
      </c>
      <c r="M2422" s="9">
        <f>tbl_salesdata[[#This Row],[Units Sold]]*tbl_salesdata[[#This Row],[Unit Price]]</f>
        <v>34567.65</v>
      </c>
      <c r="N2422" s="9">
        <f>tbl_salesdata[[#This Row],[Total Sales]]-tbl_salesdata[[#This Row],[Total Cost]]</f>
        <v>8929.0500000000029</v>
      </c>
      <c r="O2422">
        <f>tbl_salesdata[[#This Row],[Ship Date]]-tbl_salesdata[[#This Row],[Order Date]]</f>
        <v>6</v>
      </c>
      <c r="P2422">
        <f>WEEKDAY(tbl_salesdata[[#This Row],[Order Date]],2)</f>
        <v>2</v>
      </c>
      <c r="Q2422" t="str">
        <f>TEXT(tbl_salesdata[[#This Row],[Order Date]],"dddd")</f>
        <v>Tuesday</v>
      </c>
      <c r="R2422" t="str">
        <f>IF(tbl_salesdata[[#This Row],[Weekdaynum]]&gt;5,"Yes","No")</f>
        <v>No</v>
      </c>
    </row>
    <row r="2423" spans="1:18" x14ac:dyDescent="0.35">
      <c r="A2423">
        <v>849994885</v>
      </c>
      <c r="B2423" s="3">
        <v>43155</v>
      </c>
      <c r="C2423" s="3">
        <v>43163</v>
      </c>
      <c r="D2423" t="s">
        <v>81</v>
      </c>
      <c r="E2423" t="s">
        <v>32</v>
      </c>
      <c r="F2423" t="s">
        <v>76</v>
      </c>
      <c r="G2423" t="s">
        <v>14</v>
      </c>
      <c r="H2423" t="s">
        <v>34</v>
      </c>
      <c r="I2423" s="9">
        <v>1230</v>
      </c>
      <c r="J2423" s="9">
        <v>668.27</v>
      </c>
      <c r="K2423" s="9">
        <v>502.54</v>
      </c>
      <c r="L2423" s="9">
        <f>tbl_salesdata[[#This Row],[Units Sold]]*tbl_salesdata[[#This Row],[Unit Cost]]</f>
        <v>618124.20000000007</v>
      </c>
      <c r="M2423" s="9">
        <f>tbl_salesdata[[#This Row],[Units Sold]]*tbl_salesdata[[#This Row],[Unit Price]]</f>
        <v>821972.1</v>
      </c>
      <c r="N2423" s="9">
        <f>tbl_salesdata[[#This Row],[Total Sales]]-tbl_salesdata[[#This Row],[Total Cost]]</f>
        <v>203847.89999999991</v>
      </c>
      <c r="O2423">
        <f>tbl_salesdata[[#This Row],[Ship Date]]-tbl_salesdata[[#This Row],[Order Date]]</f>
        <v>8</v>
      </c>
      <c r="P2423">
        <f>WEEKDAY(tbl_salesdata[[#This Row],[Order Date]],2)</f>
        <v>6</v>
      </c>
      <c r="Q2423" t="str">
        <f>TEXT(tbl_salesdata[[#This Row],[Order Date]],"dddd")</f>
        <v>Saturday</v>
      </c>
      <c r="R2423" t="str">
        <f>IF(tbl_salesdata[[#This Row],[Weekdaynum]]&gt;5,"Yes","No")</f>
        <v>Yes</v>
      </c>
    </row>
    <row r="2424" spans="1:18" hidden="1" x14ac:dyDescent="0.35">
      <c r="A2424">
        <v>264087140</v>
      </c>
      <c r="B2424" s="3">
        <v>43642</v>
      </c>
      <c r="C2424" s="3">
        <v>43651</v>
      </c>
      <c r="D2424" t="s">
        <v>63</v>
      </c>
      <c r="E2424" t="s">
        <v>32</v>
      </c>
      <c r="F2424" t="s">
        <v>76</v>
      </c>
      <c r="G2424" t="s">
        <v>18</v>
      </c>
      <c r="H2424" t="s">
        <v>15</v>
      </c>
      <c r="I2424" s="9">
        <v>8108</v>
      </c>
      <c r="J2424" s="9">
        <v>668.27</v>
      </c>
      <c r="K2424" s="9">
        <v>502.54</v>
      </c>
      <c r="L2424" s="9">
        <f>tbl_salesdata[[#This Row],[Units Sold]]*tbl_salesdata[[#This Row],[Unit Cost]]</f>
        <v>4074594.3200000003</v>
      </c>
      <c r="M2424" s="9">
        <f>tbl_salesdata[[#This Row],[Units Sold]]*tbl_salesdata[[#This Row],[Unit Price]]</f>
        <v>5418333.1600000001</v>
      </c>
      <c r="N2424" s="9">
        <f>tbl_salesdata[[#This Row],[Total Sales]]-tbl_salesdata[[#This Row],[Total Cost]]</f>
        <v>1343738.8399999999</v>
      </c>
      <c r="O2424">
        <f>tbl_salesdata[[#This Row],[Ship Date]]-tbl_salesdata[[#This Row],[Order Date]]</f>
        <v>9</v>
      </c>
      <c r="P2424">
        <f>WEEKDAY(tbl_salesdata[[#This Row],[Order Date]],2)</f>
        <v>3</v>
      </c>
      <c r="Q2424" t="str">
        <f>TEXT(tbl_salesdata[[#This Row],[Order Date]],"dddd")</f>
        <v>Wednesday</v>
      </c>
      <c r="R2424" t="str">
        <f>IF(tbl_salesdata[[#This Row],[Weekdaynum]]&gt;5,"Yes","No")</f>
        <v>No</v>
      </c>
    </row>
    <row r="2425" spans="1:18" hidden="1" x14ac:dyDescent="0.35">
      <c r="A2425">
        <v>414579665</v>
      </c>
      <c r="B2425" s="3">
        <v>42906</v>
      </c>
      <c r="C2425" s="3">
        <v>42916</v>
      </c>
      <c r="D2425" t="s">
        <v>77</v>
      </c>
      <c r="E2425" t="s">
        <v>21</v>
      </c>
      <c r="F2425" t="s">
        <v>17</v>
      </c>
      <c r="G2425" t="s">
        <v>14</v>
      </c>
      <c r="H2425" t="s">
        <v>34</v>
      </c>
      <c r="I2425" s="9">
        <v>2191</v>
      </c>
      <c r="J2425" s="9">
        <v>152.58000000000001</v>
      </c>
      <c r="K2425" s="9">
        <v>97.44</v>
      </c>
      <c r="L2425" s="9">
        <f>tbl_salesdata[[#This Row],[Units Sold]]*tbl_salesdata[[#This Row],[Unit Cost]]</f>
        <v>213491.04</v>
      </c>
      <c r="M2425" s="9">
        <f>tbl_salesdata[[#This Row],[Units Sold]]*tbl_salesdata[[#This Row],[Unit Price]]</f>
        <v>334302.78000000003</v>
      </c>
      <c r="N2425" s="9">
        <f>tbl_salesdata[[#This Row],[Total Sales]]-tbl_salesdata[[#This Row],[Total Cost]]</f>
        <v>120811.74000000002</v>
      </c>
      <c r="O2425">
        <f>tbl_salesdata[[#This Row],[Ship Date]]-tbl_salesdata[[#This Row],[Order Date]]</f>
        <v>10</v>
      </c>
      <c r="P2425">
        <f>WEEKDAY(tbl_salesdata[[#This Row],[Order Date]],2)</f>
        <v>2</v>
      </c>
      <c r="Q2425" t="str">
        <f>TEXT(tbl_salesdata[[#This Row],[Order Date]],"dddd")</f>
        <v>Tuesday</v>
      </c>
      <c r="R2425" t="str">
        <f>IF(tbl_salesdata[[#This Row],[Weekdaynum]]&gt;5,"Yes","No")</f>
        <v>No</v>
      </c>
    </row>
    <row r="2426" spans="1:18" hidden="1" x14ac:dyDescent="0.35">
      <c r="A2426">
        <v>569864976</v>
      </c>
      <c r="B2426" s="3">
        <v>42295</v>
      </c>
      <c r="C2426" s="3">
        <v>42296</v>
      </c>
      <c r="D2426" t="s">
        <v>71</v>
      </c>
      <c r="E2426" t="s">
        <v>21</v>
      </c>
      <c r="F2426" t="s">
        <v>25</v>
      </c>
      <c r="G2426" t="s">
        <v>18</v>
      </c>
      <c r="H2426" t="s">
        <v>15</v>
      </c>
      <c r="I2426" s="9">
        <v>4565</v>
      </c>
      <c r="J2426" s="9">
        <v>205.7</v>
      </c>
      <c r="K2426" s="9">
        <v>117.11</v>
      </c>
      <c r="L2426" s="9">
        <f>tbl_salesdata[[#This Row],[Units Sold]]*tbl_salesdata[[#This Row],[Unit Cost]]</f>
        <v>534607.15</v>
      </c>
      <c r="M2426" s="9">
        <f>tbl_salesdata[[#This Row],[Units Sold]]*tbl_salesdata[[#This Row],[Unit Price]]</f>
        <v>939020.5</v>
      </c>
      <c r="N2426" s="9">
        <f>tbl_salesdata[[#This Row],[Total Sales]]-tbl_salesdata[[#This Row],[Total Cost]]</f>
        <v>404413.35</v>
      </c>
      <c r="O2426">
        <f>tbl_salesdata[[#This Row],[Ship Date]]-tbl_salesdata[[#This Row],[Order Date]]</f>
        <v>1</v>
      </c>
      <c r="P2426">
        <f>WEEKDAY(tbl_salesdata[[#This Row],[Order Date]],2)</f>
        <v>7</v>
      </c>
      <c r="Q2426" t="str">
        <f>TEXT(tbl_salesdata[[#This Row],[Order Date]],"dddd")</f>
        <v>Sunday</v>
      </c>
      <c r="R2426" t="str">
        <f>IF(tbl_salesdata[[#This Row],[Weekdaynum]]&gt;5,"Yes","No")</f>
        <v>Yes</v>
      </c>
    </row>
    <row r="2427" spans="1:18" hidden="1" x14ac:dyDescent="0.35">
      <c r="A2427">
        <v>783116900</v>
      </c>
      <c r="B2427" s="3">
        <v>42792</v>
      </c>
      <c r="C2427" s="3">
        <v>42798</v>
      </c>
      <c r="D2427" t="s">
        <v>115</v>
      </c>
      <c r="E2427" t="s">
        <v>21</v>
      </c>
      <c r="F2427" t="s">
        <v>33</v>
      </c>
      <c r="G2427" t="s">
        <v>14</v>
      </c>
      <c r="H2427" t="s">
        <v>26</v>
      </c>
      <c r="I2427" s="9">
        <v>548</v>
      </c>
      <c r="J2427" s="9">
        <v>109.28</v>
      </c>
      <c r="K2427" s="9">
        <v>35.840000000000003</v>
      </c>
      <c r="L2427" s="9">
        <f>tbl_salesdata[[#This Row],[Units Sold]]*tbl_salesdata[[#This Row],[Unit Cost]]</f>
        <v>19640.320000000003</v>
      </c>
      <c r="M2427" s="9">
        <f>tbl_salesdata[[#This Row],[Units Sold]]*tbl_salesdata[[#This Row],[Unit Price]]</f>
        <v>59885.440000000002</v>
      </c>
      <c r="N2427" s="9">
        <f>tbl_salesdata[[#This Row],[Total Sales]]-tbl_salesdata[[#This Row],[Total Cost]]</f>
        <v>40245.119999999995</v>
      </c>
      <c r="O2427">
        <f>tbl_salesdata[[#This Row],[Ship Date]]-tbl_salesdata[[#This Row],[Order Date]]</f>
        <v>6</v>
      </c>
      <c r="P2427">
        <f>WEEKDAY(tbl_salesdata[[#This Row],[Order Date]],2)</f>
        <v>7</v>
      </c>
      <c r="Q2427" t="str">
        <f>TEXT(tbl_salesdata[[#This Row],[Order Date]],"dddd")</f>
        <v>Sunday</v>
      </c>
      <c r="R2427" t="str">
        <f>IF(tbl_salesdata[[#This Row],[Weekdaynum]]&gt;5,"Yes","No")</f>
        <v>Yes</v>
      </c>
    </row>
    <row r="2428" spans="1:18" hidden="1" x14ac:dyDescent="0.35">
      <c r="A2428">
        <v>727821767</v>
      </c>
      <c r="B2428" s="3">
        <v>42426</v>
      </c>
      <c r="C2428" s="3">
        <v>42428</v>
      </c>
      <c r="D2428" t="s">
        <v>188</v>
      </c>
      <c r="E2428" t="s">
        <v>21</v>
      </c>
      <c r="F2428" t="s">
        <v>42</v>
      </c>
      <c r="G2428" t="s">
        <v>14</v>
      </c>
      <c r="H2428" t="s">
        <v>26</v>
      </c>
      <c r="I2428" s="9">
        <v>7489</v>
      </c>
      <c r="J2428" s="9">
        <v>437.2</v>
      </c>
      <c r="K2428" s="9">
        <v>263.33</v>
      </c>
      <c r="L2428" s="9">
        <f>tbl_salesdata[[#This Row],[Units Sold]]*tbl_salesdata[[#This Row],[Unit Cost]]</f>
        <v>1972078.3699999999</v>
      </c>
      <c r="M2428" s="9">
        <f>tbl_salesdata[[#This Row],[Units Sold]]*tbl_salesdata[[#This Row],[Unit Price]]</f>
        <v>3274190.8</v>
      </c>
      <c r="N2428" s="9">
        <f>tbl_salesdata[[#This Row],[Total Sales]]-tbl_salesdata[[#This Row],[Total Cost]]</f>
        <v>1302112.43</v>
      </c>
      <c r="O2428">
        <f>tbl_salesdata[[#This Row],[Ship Date]]-tbl_salesdata[[#This Row],[Order Date]]</f>
        <v>2</v>
      </c>
      <c r="P2428">
        <f>WEEKDAY(tbl_salesdata[[#This Row],[Order Date]],2)</f>
        <v>5</v>
      </c>
      <c r="Q2428" t="str">
        <f>TEXT(tbl_salesdata[[#This Row],[Order Date]],"dddd")</f>
        <v>Friday</v>
      </c>
      <c r="R2428" t="str">
        <f>IF(tbl_salesdata[[#This Row],[Weekdaynum]]&gt;5,"Yes","No")</f>
        <v>No</v>
      </c>
    </row>
    <row r="2429" spans="1:18" hidden="1" x14ac:dyDescent="0.35">
      <c r="A2429">
        <v>147778403</v>
      </c>
      <c r="B2429" s="3">
        <v>43920</v>
      </c>
      <c r="C2429" s="3">
        <v>43937</v>
      </c>
      <c r="D2429" t="s">
        <v>201</v>
      </c>
      <c r="E2429" t="s">
        <v>24</v>
      </c>
      <c r="F2429" t="s">
        <v>33</v>
      </c>
      <c r="G2429" t="s">
        <v>18</v>
      </c>
      <c r="H2429" t="s">
        <v>19</v>
      </c>
      <c r="I2429" s="9">
        <v>9768</v>
      </c>
      <c r="J2429" s="9">
        <v>109.28</v>
      </c>
      <c r="K2429" s="9">
        <v>35.840000000000003</v>
      </c>
      <c r="L2429" s="9">
        <f>tbl_salesdata[[#This Row],[Units Sold]]*tbl_salesdata[[#This Row],[Unit Cost]]</f>
        <v>350085.12000000005</v>
      </c>
      <c r="M2429" s="9">
        <f>tbl_salesdata[[#This Row],[Units Sold]]*tbl_salesdata[[#This Row],[Unit Price]]</f>
        <v>1067447.04</v>
      </c>
      <c r="N2429" s="9">
        <f>tbl_salesdata[[#This Row],[Total Sales]]-tbl_salesdata[[#This Row],[Total Cost]]</f>
        <v>717361.91999999993</v>
      </c>
      <c r="O2429">
        <f>tbl_salesdata[[#This Row],[Ship Date]]-tbl_salesdata[[#This Row],[Order Date]]</f>
        <v>17</v>
      </c>
      <c r="P2429">
        <f>WEEKDAY(tbl_salesdata[[#This Row],[Order Date]],2)</f>
        <v>1</v>
      </c>
      <c r="Q2429" t="str">
        <f>TEXT(tbl_salesdata[[#This Row],[Order Date]],"dddd")</f>
        <v>Monday</v>
      </c>
      <c r="R2429" t="str">
        <f>IF(tbl_salesdata[[#This Row],[Weekdaynum]]&gt;5,"Yes","No")</f>
        <v>No</v>
      </c>
    </row>
    <row r="2430" spans="1:18" hidden="1" x14ac:dyDescent="0.35">
      <c r="A2430">
        <v>207098138</v>
      </c>
      <c r="B2430" s="3">
        <v>43657</v>
      </c>
      <c r="C2430" s="3">
        <v>43664</v>
      </c>
      <c r="D2430" t="s">
        <v>140</v>
      </c>
      <c r="E2430" t="s">
        <v>24</v>
      </c>
      <c r="F2430" t="s">
        <v>40</v>
      </c>
      <c r="G2430" t="s">
        <v>14</v>
      </c>
      <c r="H2430" t="s">
        <v>19</v>
      </c>
      <c r="I2430" s="9">
        <v>3796</v>
      </c>
      <c r="J2430" s="9">
        <v>651.21</v>
      </c>
      <c r="K2430" s="9">
        <v>524.96</v>
      </c>
      <c r="L2430" s="9">
        <f>tbl_salesdata[[#This Row],[Units Sold]]*tbl_salesdata[[#This Row],[Unit Cost]]</f>
        <v>1992748.1600000001</v>
      </c>
      <c r="M2430" s="9">
        <f>tbl_salesdata[[#This Row],[Units Sold]]*tbl_salesdata[[#This Row],[Unit Price]]</f>
        <v>2471993.16</v>
      </c>
      <c r="N2430" s="9">
        <f>tbl_salesdata[[#This Row],[Total Sales]]-tbl_salesdata[[#This Row],[Total Cost]]</f>
        <v>479245</v>
      </c>
      <c r="O2430">
        <f>tbl_salesdata[[#This Row],[Ship Date]]-tbl_salesdata[[#This Row],[Order Date]]</f>
        <v>7</v>
      </c>
      <c r="P2430">
        <f>WEEKDAY(tbl_salesdata[[#This Row],[Order Date]],2)</f>
        <v>4</v>
      </c>
      <c r="Q2430" t="str">
        <f>TEXT(tbl_salesdata[[#This Row],[Order Date]],"dddd")</f>
        <v>Thursday</v>
      </c>
      <c r="R2430" t="str">
        <f>IF(tbl_salesdata[[#This Row],[Weekdaynum]]&gt;5,"Yes","No")</f>
        <v>No</v>
      </c>
    </row>
    <row r="2431" spans="1:18" hidden="1" x14ac:dyDescent="0.35">
      <c r="A2431">
        <v>340204799</v>
      </c>
      <c r="B2431" s="3">
        <v>44641</v>
      </c>
      <c r="C2431" s="3">
        <v>44647</v>
      </c>
      <c r="D2431" t="s">
        <v>151</v>
      </c>
      <c r="E2431" t="s">
        <v>32</v>
      </c>
      <c r="F2431" t="s">
        <v>47</v>
      </c>
      <c r="G2431" t="s">
        <v>14</v>
      </c>
      <c r="H2431" t="s">
        <v>26</v>
      </c>
      <c r="I2431" s="9">
        <v>3015</v>
      </c>
      <c r="J2431" s="9">
        <v>421.89</v>
      </c>
      <c r="K2431" s="9">
        <v>364.69</v>
      </c>
      <c r="L2431" s="9">
        <f>tbl_salesdata[[#This Row],[Units Sold]]*tbl_salesdata[[#This Row],[Unit Cost]]</f>
        <v>1099540.3500000001</v>
      </c>
      <c r="M2431" s="9">
        <f>tbl_salesdata[[#This Row],[Units Sold]]*tbl_salesdata[[#This Row],[Unit Price]]</f>
        <v>1271998.3499999999</v>
      </c>
      <c r="N2431" s="9">
        <f>tbl_salesdata[[#This Row],[Total Sales]]-tbl_salesdata[[#This Row],[Total Cost]]</f>
        <v>172457.99999999977</v>
      </c>
      <c r="O2431">
        <f>tbl_salesdata[[#This Row],[Ship Date]]-tbl_salesdata[[#This Row],[Order Date]]</f>
        <v>6</v>
      </c>
      <c r="P2431">
        <f>WEEKDAY(tbl_salesdata[[#This Row],[Order Date]],2)</f>
        <v>1</v>
      </c>
      <c r="Q2431" t="str">
        <f>TEXT(tbl_salesdata[[#This Row],[Order Date]],"dddd")</f>
        <v>Monday</v>
      </c>
      <c r="R2431" t="str">
        <f>IF(tbl_salesdata[[#This Row],[Weekdaynum]]&gt;5,"Yes","No")</f>
        <v>No</v>
      </c>
    </row>
    <row r="2432" spans="1:18" hidden="1" x14ac:dyDescent="0.35">
      <c r="A2432">
        <v>501834714</v>
      </c>
      <c r="B2432" s="3">
        <v>42494</v>
      </c>
      <c r="C2432" s="3">
        <v>42503</v>
      </c>
      <c r="D2432" t="s">
        <v>138</v>
      </c>
      <c r="E2432" t="s">
        <v>24</v>
      </c>
      <c r="F2432" t="s">
        <v>22</v>
      </c>
      <c r="G2432" t="s">
        <v>18</v>
      </c>
      <c r="H2432" t="s">
        <v>19</v>
      </c>
      <c r="I2432" s="9">
        <v>2899</v>
      </c>
      <c r="J2432" s="9">
        <v>47.45</v>
      </c>
      <c r="K2432" s="9">
        <v>31.79</v>
      </c>
      <c r="L2432" s="9">
        <f>tbl_salesdata[[#This Row],[Units Sold]]*tbl_salesdata[[#This Row],[Unit Cost]]</f>
        <v>92159.209999999992</v>
      </c>
      <c r="M2432" s="9">
        <f>tbl_salesdata[[#This Row],[Units Sold]]*tbl_salesdata[[#This Row],[Unit Price]]</f>
        <v>137557.55000000002</v>
      </c>
      <c r="N2432" s="9">
        <f>tbl_salesdata[[#This Row],[Total Sales]]-tbl_salesdata[[#This Row],[Total Cost]]</f>
        <v>45398.340000000026</v>
      </c>
      <c r="O2432">
        <f>tbl_salesdata[[#This Row],[Ship Date]]-tbl_salesdata[[#This Row],[Order Date]]</f>
        <v>9</v>
      </c>
      <c r="P2432">
        <f>WEEKDAY(tbl_salesdata[[#This Row],[Order Date]],2)</f>
        <v>3</v>
      </c>
      <c r="Q2432" t="str">
        <f>TEXT(tbl_salesdata[[#This Row],[Order Date]],"dddd")</f>
        <v>Wednesday</v>
      </c>
      <c r="R2432" t="str">
        <f>IF(tbl_salesdata[[#This Row],[Weekdaynum]]&gt;5,"Yes","No")</f>
        <v>No</v>
      </c>
    </row>
    <row r="2433" spans="1:18" hidden="1" x14ac:dyDescent="0.35">
      <c r="A2433">
        <v>717036712</v>
      </c>
      <c r="B2433" s="3">
        <v>44153</v>
      </c>
      <c r="C2433" s="3">
        <v>44174</v>
      </c>
      <c r="D2433" t="s">
        <v>187</v>
      </c>
      <c r="E2433" t="s">
        <v>29</v>
      </c>
      <c r="F2433" t="s">
        <v>76</v>
      </c>
      <c r="G2433" t="s">
        <v>18</v>
      </c>
      <c r="H2433" t="s">
        <v>15</v>
      </c>
      <c r="I2433" s="9">
        <v>5952</v>
      </c>
      <c r="J2433" s="9">
        <v>668.27</v>
      </c>
      <c r="K2433" s="9">
        <v>502.54</v>
      </c>
      <c r="L2433" s="9">
        <f>tbl_salesdata[[#This Row],[Units Sold]]*tbl_salesdata[[#This Row],[Unit Cost]]</f>
        <v>2991118.08</v>
      </c>
      <c r="M2433" s="9">
        <f>tbl_salesdata[[#This Row],[Units Sold]]*tbl_salesdata[[#This Row],[Unit Price]]</f>
        <v>3977543.04</v>
      </c>
      <c r="N2433" s="9">
        <f>tbl_salesdata[[#This Row],[Total Sales]]-tbl_salesdata[[#This Row],[Total Cost]]</f>
        <v>986424.96</v>
      </c>
      <c r="O2433">
        <f>tbl_salesdata[[#This Row],[Ship Date]]-tbl_salesdata[[#This Row],[Order Date]]</f>
        <v>21</v>
      </c>
      <c r="P2433">
        <f>WEEKDAY(tbl_salesdata[[#This Row],[Order Date]],2)</f>
        <v>3</v>
      </c>
      <c r="Q2433" t="str">
        <f>TEXT(tbl_salesdata[[#This Row],[Order Date]],"dddd")</f>
        <v>Wednesday</v>
      </c>
      <c r="R2433" t="str">
        <f>IF(tbl_salesdata[[#This Row],[Weekdaynum]]&gt;5,"Yes","No")</f>
        <v>No</v>
      </c>
    </row>
    <row r="2434" spans="1:18" hidden="1" x14ac:dyDescent="0.35">
      <c r="A2434">
        <v>631172120</v>
      </c>
      <c r="B2434" s="3">
        <v>43905</v>
      </c>
      <c r="C2434" s="3">
        <v>43914</v>
      </c>
      <c r="D2434" t="s">
        <v>215</v>
      </c>
      <c r="E2434" t="s">
        <v>21</v>
      </c>
      <c r="F2434" t="s">
        <v>47</v>
      </c>
      <c r="G2434" t="s">
        <v>18</v>
      </c>
      <c r="H2434" t="s">
        <v>19</v>
      </c>
      <c r="I2434" s="9">
        <v>6711</v>
      </c>
      <c r="J2434" s="9">
        <v>421.89</v>
      </c>
      <c r="K2434" s="9">
        <v>364.69</v>
      </c>
      <c r="L2434" s="9">
        <f>tbl_salesdata[[#This Row],[Units Sold]]*tbl_salesdata[[#This Row],[Unit Cost]]</f>
        <v>2447434.59</v>
      </c>
      <c r="M2434" s="9">
        <f>tbl_salesdata[[#This Row],[Units Sold]]*tbl_salesdata[[#This Row],[Unit Price]]</f>
        <v>2831303.79</v>
      </c>
      <c r="N2434" s="9">
        <f>tbl_salesdata[[#This Row],[Total Sales]]-tbl_salesdata[[#This Row],[Total Cost]]</f>
        <v>383869.20000000019</v>
      </c>
      <c r="O2434">
        <f>tbl_salesdata[[#This Row],[Ship Date]]-tbl_salesdata[[#This Row],[Order Date]]</f>
        <v>9</v>
      </c>
      <c r="P2434">
        <f>WEEKDAY(tbl_salesdata[[#This Row],[Order Date]],2)</f>
        <v>7</v>
      </c>
      <c r="Q2434" t="str">
        <f>TEXT(tbl_salesdata[[#This Row],[Order Date]],"dddd")</f>
        <v>Sunday</v>
      </c>
      <c r="R2434" t="str">
        <f>IF(tbl_salesdata[[#This Row],[Weekdaynum]]&gt;5,"Yes","No")</f>
        <v>Yes</v>
      </c>
    </row>
    <row r="2435" spans="1:18" hidden="1" x14ac:dyDescent="0.35">
      <c r="A2435">
        <v>859914767</v>
      </c>
      <c r="B2435" s="3">
        <v>42501</v>
      </c>
      <c r="C2435" s="3">
        <v>42519</v>
      </c>
      <c r="D2435" t="s">
        <v>80</v>
      </c>
      <c r="E2435" t="s">
        <v>21</v>
      </c>
      <c r="F2435" t="s">
        <v>40</v>
      </c>
      <c r="G2435" t="s">
        <v>18</v>
      </c>
      <c r="H2435" t="s">
        <v>15</v>
      </c>
      <c r="I2435" s="9">
        <v>6744</v>
      </c>
      <c r="J2435" s="9">
        <v>651.21</v>
      </c>
      <c r="K2435" s="9">
        <v>524.96</v>
      </c>
      <c r="L2435" s="9">
        <f>tbl_salesdata[[#This Row],[Units Sold]]*tbl_salesdata[[#This Row],[Unit Cost]]</f>
        <v>3540330.24</v>
      </c>
      <c r="M2435" s="9">
        <f>tbl_salesdata[[#This Row],[Units Sold]]*tbl_salesdata[[#This Row],[Unit Price]]</f>
        <v>4391760.24</v>
      </c>
      <c r="N2435" s="9">
        <f>tbl_salesdata[[#This Row],[Total Sales]]-tbl_salesdata[[#This Row],[Total Cost]]</f>
        <v>851430</v>
      </c>
      <c r="O2435">
        <f>tbl_salesdata[[#This Row],[Ship Date]]-tbl_salesdata[[#This Row],[Order Date]]</f>
        <v>18</v>
      </c>
      <c r="P2435">
        <f>WEEKDAY(tbl_salesdata[[#This Row],[Order Date]],2)</f>
        <v>3</v>
      </c>
      <c r="Q2435" t="str">
        <f>TEXT(tbl_salesdata[[#This Row],[Order Date]],"dddd")</f>
        <v>Wednesday</v>
      </c>
      <c r="R2435" t="str">
        <f>IF(tbl_salesdata[[#This Row],[Weekdaynum]]&gt;5,"Yes","No")</f>
        <v>No</v>
      </c>
    </row>
    <row r="2436" spans="1:18" hidden="1" x14ac:dyDescent="0.35">
      <c r="A2436">
        <v>739250981</v>
      </c>
      <c r="B2436" s="3">
        <v>43586</v>
      </c>
      <c r="C2436" s="3">
        <v>43601</v>
      </c>
      <c r="D2436" t="s">
        <v>154</v>
      </c>
      <c r="E2436" t="s">
        <v>12</v>
      </c>
      <c r="F2436" t="s">
        <v>22</v>
      </c>
      <c r="G2436" t="s">
        <v>18</v>
      </c>
      <c r="H2436" t="s">
        <v>26</v>
      </c>
      <c r="I2436" s="9">
        <v>9648</v>
      </c>
      <c r="J2436" s="9">
        <v>47.45</v>
      </c>
      <c r="K2436" s="9">
        <v>31.79</v>
      </c>
      <c r="L2436" s="9">
        <f>tbl_salesdata[[#This Row],[Units Sold]]*tbl_salesdata[[#This Row],[Unit Cost]]</f>
        <v>306709.92</v>
      </c>
      <c r="M2436" s="9">
        <f>tbl_salesdata[[#This Row],[Units Sold]]*tbl_salesdata[[#This Row],[Unit Price]]</f>
        <v>457797.60000000003</v>
      </c>
      <c r="N2436" s="9">
        <f>tbl_salesdata[[#This Row],[Total Sales]]-tbl_salesdata[[#This Row],[Total Cost]]</f>
        <v>151087.68000000005</v>
      </c>
      <c r="O2436">
        <f>tbl_salesdata[[#This Row],[Ship Date]]-tbl_salesdata[[#This Row],[Order Date]]</f>
        <v>15</v>
      </c>
      <c r="P2436">
        <f>WEEKDAY(tbl_salesdata[[#This Row],[Order Date]],2)</f>
        <v>3</v>
      </c>
      <c r="Q2436" t="str">
        <f>TEXT(tbl_salesdata[[#This Row],[Order Date]],"dddd")</f>
        <v>Wednesday</v>
      </c>
      <c r="R2436" t="str">
        <f>IF(tbl_salesdata[[#This Row],[Weekdaynum]]&gt;5,"Yes","No")</f>
        <v>No</v>
      </c>
    </row>
    <row r="2437" spans="1:18" hidden="1" x14ac:dyDescent="0.35">
      <c r="A2437">
        <v>575479590</v>
      </c>
      <c r="B2437" s="3">
        <v>44231</v>
      </c>
      <c r="C2437" s="3">
        <v>44243</v>
      </c>
      <c r="D2437" t="s">
        <v>188</v>
      </c>
      <c r="E2437" t="s">
        <v>21</v>
      </c>
      <c r="F2437" t="s">
        <v>17</v>
      </c>
      <c r="G2437" t="s">
        <v>14</v>
      </c>
      <c r="H2437" t="s">
        <v>26</v>
      </c>
      <c r="I2437" s="9">
        <v>6054</v>
      </c>
      <c r="J2437" s="9">
        <v>152.58000000000001</v>
      </c>
      <c r="K2437" s="9">
        <v>97.44</v>
      </c>
      <c r="L2437" s="9">
        <f>tbl_salesdata[[#This Row],[Units Sold]]*tbl_salesdata[[#This Row],[Unit Cost]]</f>
        <v>589901.76</v>
      </c>
      <c r="M2437" s="9">
        <f>tbl_salesdata[[#This Row],[Units Sold]]*tbl_salesdata[[#This Row],[Unit Price]]</f>
        <v>923719.32000000007</v>
      </c>
      <c r="N2437" s="9">
        <f>tbl_salesdata[[#This Row],[Total Sales]]-tbl_salesdata[[#This Row],[Total Cost]]</f>
        <v>333817.56000000006</v>
      </c>
      <c r="O2437">
        <f>tbl_salesdata[[#This Row],[Ship Date]]-tbl_salesdata[[#This Row],[Order Date]]</f>
        <v>12</v>
      </c>
      <c r="P2437">
        <f>WEEKDAY(tbl_salesdata[[#This Row],[Order Date]],2)</f>
        <v>4</v>
      </c>
      <c r="Q2437" t="str">
        <f>TEXT(tbl_salesdata[[#This Row],[Order Date]],"dddd")</f>
        <v>Thursday</v>
      </c>
      <c r="R2437" t="str">
        <f>IF(tbl_salesdata[[#This Row],[Weekdaynum]]&gt;5,"Yes","No")</f>
        <v>No</v>
      </c>
    </row>
    <row r="2438" spans="1:18" x14ac:dyDescent="0.35">
      <c r="A2438">
        <v>771699702</v>
      </c>
      <c r="B2438" s="3">
        <v>44100</v>
      </c>
      <c r="C2438" s="3">
        <v>44115</v>
      </c>
      <c r="D2438" t="s">
        <v>87</v>
      </c>
      <c r="E2438" t="s">
        <v>24</v>
      </c>
      <c r="F2438" t="s">
        <v>47</v>
      </c>
      <c r="G2438" t="s">
        <v>14</v>
      </c>
      <c r="H2438" t="s">
        <v>26</v>
      </c>
      <c r="I2438" s="9">
        <v>1946</v>
      </c>
      <c r="J2438" s="9">
        <v>421.89</v>
      </c>
      <c r="K2438" s="9">
        <v>364.69</v>
      </c>
      <c r="L2438" s="9">
        <f>tbl_salesdata[[#This Row],[Units Sold]]*tbl_salesdata[[#This Row],[Unit Cost]]</f>
        <v>709686.74</v>
      </c>
      <c r="M2438" s="9">
        <f>tbl_salesdata[[#This Row],[Units Sold]]*tbl_salesdata[[#This Row],[Unit Price]]</f>
        <v>820997.94</v>
      </c>
      <c r="N2438" s="9">
        <f>tbl_salesdata[[#This Row],[Total Sales]]-tbl_salesdata[[#This Row],[Total Cost]]</f>
        <v>111311.19999999995</v>
      </c>
      <c r="O2438">
        <f>tbl_salesdata[[#This Row],[Ship Date]]-tbl_salesdata[[#This Row],[Order Date]]</f>
        <v>15</v>
      </c>
      <c r="P2438">
        <f>WEEKDAY(tbl_salesdata[[#This Row],[Order Date]],2)</f>
        <v>6</v>
      </c>
      <c r="Q2438" t="str">
        <f>TEXT(tbl_salesdata[[#This Row],[Order Date]],"dddd")</f>
        <v>Saturday</v>
      </c>
      <c r="R2438" t="str">
        <f>IF(tbl_salesdata[[#This Row],[Weekdaynum]]&gt;5,"Yes","No")</f>
        <v>Yes</v>
      </c>
    </row>
    <row r="2439" spans="1:18" hidden="1" x14ac:dyDescent="0.35">
      <c r="A2439">
        <v>795371806</v>
      </c>
      <c r="B2439" s="3">
        <v>43885</v>
      </c>
      <c r="C2439" s="3">
        <v>43888</v>
      </c>
      <c r="D2439" t="s">
        <v>170</v>
      </c>
      <c r="E2439" t="s">
        <v>12</v>
      </c>
      <c r="F2439" t="s">
        <v>33</v>
      </c>
      <c r="G2439" t="s">
        <v>18</v>
      </c>
      <c r="H2439" t="s">
        <v>34</v>
      </c>
      <c r="I2439" s="9">
        <v>7047</v>
      </c>
      <c r="J2439" s="9">
        <v>109.28</v>
      </c>
      <c r="K2439" s="9">
        <v>35.840000000000003</v>
      </c>
      <c r="L2439" s="9">
        <f>tbl_salesdata[[#This Row],[Units Sold]]*tbl_salesdata[[#This Row],[Unit Cost]]</f>
        <v>252564.48000000001</v>
      </c>
      <c r="M2439" s="9">
        <f>tbl_salesdata[[#This Row],[Units Sold]]*tbl_salesdata[[#This Row],[Unit Price]]</f>
        <v>770096.16</v>
      </c>
      <c r="N2439" s="9">
        <f>tbl_salesdata[[#This Row],[Total Sales]]-tbl_salesdata[[#This Row],[Total Cost]]</f>
        <v>517531.68000000005</v>
      </c>
      <c r="O2439">
        <f>tbl_salesdata[[#This Row],[Ship Date]]-tbl_salesdata[[#This Row],[Order Date]]</f>
        <v>3</v>
      </c>
      <c r="P2439">
        <f>WEEKDAY(tbl_salesdata[[#This Row],[Order Date]],2)</f>
        <v>1</v>
      </c>
      <c r="Q2439" t="str">
        <f>TEXT(tbl_salesdata[[#This Row],[Order Date]],"dddd")</f>
        <v>Monday</v>
      </c>
      <c r="R2439" t="str">
        <f>IF(tbl_salesdata[[#This Row],[Weekdaynum]]&gt;5,"Yes","No")</f>
        <v>No</v>
      </c>
    </row>
    <row r="2440" spans="1:18" hidden="1" x14ac:dyDescent="0.35">
      <c r="A2440">
        <v>793195569</v>
      </c>
      <c r="B2440" s="3">
        <v>43828</v>
      </c>
      <c r="C2440" s="3">
        <v>43845</v>
      </c>
      <c r="D2440" t="s">
        <v>207</v>
      </c>
      <c r="E2440" t="s">
        <v>51</v>
      </c>
      <c r="F2440" t="s">
        <v>30</v>
      </c>
      <c r="G2440" t="s">
        <v>18</v>
      </c>
      <c r="H2440" t="s">
        <v>26</v>
      </c>
      <c r="I2440" s="9">
        <v>3050</v>
      </c>
      <c r="J2440" s="9">
        <v>81.73</v>
      </c>
      <c r="K2440" s="9">
        <v>56.67</v>
      </c>
      <c r="L2440" s="9">
        <f>tbl_salesdata[[#This Row],[Units Sold]]*tbl_salesdata[[#This Row],[Unit Cost]]</f>
        <v>172843.5</v>
      </c>
      <c r="M2440" s="9">
        <f>tbl_salesdata[[#This Row],[Units Sold]]*tbl_salesdata[[#This Row],[Unit Price]]</f>
        <v>249276.5</v>
      </c>
      <c r="N2440" s="9">
        <f>tbl_salesdata[[#This Row],[Total Sales]]-tbl_salesdata[[#This Row],[Total Cost]]</f>
        <v>76433</v>
      </c>
      <c r="O2440">
        <f>tbl_salesdata[[#This Row],[Ship Date]]-tbl_salesdata[[#This Row],[Order Date]]</f>
        <v>17</v>
      </c>
      <c r="P2440">
        <f>WEEKDAY(tbl_salesdata[[#This Row],[Order Date]],2)</f>
        <v>7</v>
      </c>
      <c r="Q2440" t="str">
        <f>TEXT(tbl_salesdata[[#This Row],[Order Date]],"dddd")</f>
        <v>Sunday</v>
      </c>
      <c r="R2440" t="str">
        <f>IF(tbl_salesdata[[#This Row],[Weekdaynum]]&gt;5,"Yes","No")</f>
        <v>Yes</v>
      </c>
    </row>
    <row r="2441" spans="1:18" hidden="1" x14ac:dyDescent="0.35">
      <c r="A2441">
        <v>876232039</v>
      </c>
      <c r="B2441" s="3">
        <v>43738</v>
      </c>
      <c r="C2441" s="3">
        <v>43757</v>
      </c>
      <c r="D2441" t="s">
        <v>11</v>
      </c>
      <c r="E2441" t="s">
        <v>12</v>
      </c>
      <c r="F2441" t="s">
        <v>30</v>
      </c>
      <c r="G2441" t="s">
        <v>18</v>
      </c>
      <c r="H2441" t="s">
        <v>34</v>
      </c>
      <c r="I2441" s="9">
        <v>5387</v>
      </c>
      <c r="J2441" s="9">
        <v>81.73</v>
      </c>
      <c r="K2441" s="9">
        <v>56.67</v>
      </c>
      <c r="L2441" s="9">
        <f>tbl_salesdata[[#This Row],[Units Sold]]*tbl_salesdata[[#This Row],[Unit Cost]]</f>
        <v>305281.29000000004</v>
      </c>
      <c r="M2441" s="9">
        <f>tbl_salesdata[[#This Row],[Units Sold]]*tbl_salesdata[[#This Row],[Unit Price]]</f>
        <v>440279.51</v>
      </c>
      <c r="N2441" s="9">
        <f>tbl_salesdata[[#This Row],[Total Sales]]-tbl_salesdata[[#This Row],[Total Cost]]</f>
        <v>134998.21999999997</v>
      </c>
      <c r="O2441">
        <f>tbl_salesdata[[#This Row],[Ship Date]]-tbl_salesdata[[#This Row],[Order Date]]</f>
        <v>19</v>
      </c>
      <c r="P2441">
        <f>WEEKDAY(tbl_salesdata[[#This Row],[Order Date]],2)</f>
        <v>1</v>
      </c>
      <c r="Q2441" t="str">
        <f>TEXT(tbl_salesdata[[#This Row],[Order Date]],"dddd")</f>
        <v>Monday</v>
      </c>
      <c r="R2441" t="str">
        <f>IF(tbl_salesdata[[#This Row],[Weekdaynum]]&gt;5,"Yes","No")</f>
        <v>No</v>
      </c>
    </row>
    <row r="2442" spans="1:18" hidden="1" x14ac:dyDescent="0.35">
      <c r="A2442">
        <v>352342545</v>
      </c>
      <c r="B2442" s="3">
        <v>42785</v>
      </c>
      <c r="C2442" s="3">
        <v>42801</v>
      </c>
      <c r="D2442" t="s">
        <v>168</v>
      </c>
      <c r="E2442" t="s">
        <v>21</v>
      </c>
      <c r="F2442" t="s">
        <v>17</v>
      </c>
      <c r="G2442" t="s">
        <v>18</v>
      </c>
      <c r="H2442" t="s">
        <v>15</v>
      </c>
      <c r="I2442" s="9">
        <v>4844</v>
      </c>
      <c r="J2442" s="9">
        <v>152.58000000000001</v>
      </c>
      <c r="K2442" s="9">
        <v>97.44</v>
      </c>
      <c r="L2442" s="9">
        <f>tbl_salesdata[[#This Row],[Units Sold]]*tbl_salesdata[[#This Row],[Unit Cost]]</f>
        <v>471999.36</v>
      </c>
      <c r="M2442" s="9">
        <f>tbl_salesdata[[#This Row],[Units Sold]]*tbl_salesdata[[#This Row],[Unit Price]]</f>
        <v>739097.52</v>
      </c>
      <c r="N2442" s="9">
        <f>tbl_salesdata[[#This Row],[Total Sales]]-tbl_salesdata[[#This Row],[Total Cost]]</f>
        <v>267098.16000000003</v>
      </c>
      <c r="O2442">
        <f>tbl_salesdata[[#This Row],[Ship Date]]-tbl_salesdata[[#This Row],[Order Date]]</f>
        <v>16</v>
      </c>
      <c r="P2442">
        <f>WEEKDAY(tbl_salesdata[[#This Row],[Order Date]],2)</f>
        <v>7</v>
      </c>
      <c r="Q2442" t="str">
        <f>TEXT(tbl_salesdata[[#This Row],[Order Date]],"dddd")</f>
        <v>Sunday</v>
      </c>
      <c r="R2442" t="str">
        <f>IF(tbl_salesdata[[#This Row],[Weekdaynum]]&gt;5,"Yes","No")</f>
        <v>Yes</v>
      </c>
    </row>
    <row r="2443" spans="1:18" hidden="1" x14ac:dyDescent="0.35">
      <c r="A2443">
        <v>399700915</v>
      </c>
      <c r="B2443" s="3">
        <v>43838</v>
      </c>
      <c r="C2443" s="3">
        <v>43856</v>
      </c>
      <c r="D2443" t="s">
        <v>16</v>
      </c>
      <c r="E2443" t="s">
        <v>12</v>
      </c>
      <c r="F2443" t="s">
        <v>76</v>
      </c>
      <c r="G2443" t="s">
        <v>18</v>
      </c>
      <c r="H2443" t="s">
        <v>19</v>
      </c>
      <c r="I2443" s="9">
        <v>9238</v>
      </c>
      <c r="J2443" s="9">
        <v>668.27</v>
      </c>
      <c r="K2443" s="9">
        <v>502.54</v>
      </c>
      <c r="L2443" s="9">
        <f>tbl_salesdata[[#This Row],[Units Sold]]*tbl_salesdata[[#This Row],[Unit Cost]]</f>
        <v>4642464.5200000005</v>
      </c>
      <c r="M2443" s="9">
        <f>tbl_salesdata[[#This Row],[Units Sold]]*tbl_salesdata[[#This Row],[Unit Price]]</f>
        <v>6173478.2599999998</v>
      </c>
      <c r="N2443" s="9">
        <f>tbl_salesdata[[#This Row],[Total Sales]]-tbl_salesdata[[#This Row],[Total Cost]]</f>
        <v>1531013.7399999993</v>
      </c>
      <c r="O2443">
        <f>tbl_salesdata[[#This Row],[Ship Date]]-tbl_salesdata[[#This Row],[Order Date]]</f>
        <v>18</v>
      </c>
      <c r="P2443">
        <f>WEEKDAY(tbl_salesdata[[#This Row],[Order Date]],2)</f>
        <v>3</v>
      </c>
      <c r="Q2443" t="str">
        <f>TEXT(tbl_salesdata[[#This Row],[Order Date]],"dddd")</f>
        <v>Wednesday</v>
      </c>
      <c r="R2443" t="str">
        <f>IF(tbl_salesdata[[#This Row],[Weekdaynum]]&gt;5,"Yes","No")</f>
        <v>No</v>
      </c>
    </row>
    <row r="2444" spans="1:18" hidden="1" x14ac:dyDescent="0.35">
      <c r="A2444">
        <v>916793477</v>
      </c>
      <c r="B2444" s="3">
        <v>44577</v>
      </c>
      <c r="C2444" s="3">
        <v>44598</v>
      </c>
      <c r="D2444" t="s">
        <v>78</v>
      </c>
      <c r="E2444" t="s">
        <v>24</v>
      </c>
      <c r="F2444" t="s">
        <v>13</v>
      </c>
      <c r="G2444" t="s">
        <v>14</v>
      </c>
      <c r="H2444" t="s">
        <v>19</v>
      </c>
      <c r="I2444" s="9">
        <v>8418</v>
      </c>
      <c r="J2444" s="9">
        <v>255.28</v>
      </c>
      <c r="K2444" s="9">
        <v>159.41999999999999</v>
      </c>
      <c r="L2444" s="9">
        <f>tbl_salesdata[[#This Row],[Units Sold]]*tbl_salesdata[[#This Row],[Unit Cost]]</f>
        <v>1341997.5599999998</v>
      </c>
      <c r="M2444" s="9">
        <f>tbl_salesdata[[#This Row],[Units Sold]]*tbl_salesdata[[#This Row],[Unit Price]]</f>
        <v>2148947.04</v>
      </c>
      <c r="N2444" s="9">
        <f>tbl_salesdata[[#This Row],[Total Sales]]-tbl_salesdata[[#This Row],[Total Cost]]</f>
        <v>806949.48000000021</v>
      </c>
      <c r="O2444">
        <f>tbl_salesdata[[#This Row],[Ship Date]]-tbl_salesdata[[#This Row],[Order Date]]</f>
        <v>21</v>
      </c>
      <c r="P2444">
        <f>WEEKDAY(tbl_salesdata[[#This Row],[Order Date]],2)</f>
        <v>7</v>
      </c>
      <c r="Q2444" t="str">
        <f>TEXT(tbl_salesdata[[#This Row],[Order Date]],"dddd")</f>
        <v>Sunday</v>
      </c>
      <c r="R2444" t="str">
        <f>IF(tbl_salesdata[[#This Row],[Weekdaynum]]&gt;5,"Yes","No")</f>
        <v>Yes</v>
      </c>
    </row>
    <row r="2445" spans="1:18" hidden="1" x14ac:dyDescent="0.35">
      <c r="A2445">
        <v>972419059</v>
      </c>
      <c r="B2445" s="3">
        <v>44034</v>
      </c>
      <c r="C2445" s="3">
        <v>44040</v>
      </c>
      <c r="D2445" t="s">
        <v>116</v>
      </c>
      <c r="E2445" t="s">
        <v>21</v>
      </c>
      <c r="F2445" t="s">
        <v>25</v>
      </c>
      <c r="G2445" t="s">
        <v>14</v>
      </c>
      <c r="H2445" t="s">
        <v>34</v>
      </c>
      <c r="I2445" s="9">
        <v>9264</v>
      </c>
      <c r="J2445" s="9">
        <v>205.7</v>
      </c>
      <c r="K2445" s="9">
        <v>117.11</v>
      </c>
      <c r="L2445" s="9">
        <f>tbl_salesdata[[#This Row],[Units Sold]]*tbl_salesdata[[#This Row],[Unit Cost]]</f>
        <v>1084907.04</v>
      </c>
      <c r="M2445" s="9">
        <f>tbl_salesdata[[#This Row],[Units Sold]]*tbl_salesdata[[#This Row],[Unit Price]]</f>
        <v>1905604.7999999998</v>
      </c>
      <c r="N2445" s="9">
        <f>tbl_salesdata[[#This Row],[Total Sales]]-tbl_salesdata[[#This Row],[Total Cost]]</f>
        <v>820697.75999999978</v>
      </c>
      <c r="O2445">
        <f>tbl_salesdata[[#This Row],[Ship Date]]-tbl_salesdata[[#This Row],[Order Date]]</f>
        <v>6</v>
      </c>
      <c r="P2445">
        <f>WEEKDAY(tbl_salesdata[[#This Row],[Order Date]],2)</f>
        <v>3</v>
      </c>
      <c r="Q2445" t="str">
        <f>TEXT(tbl_salesdata[[#This Row],[Order Date]],"dddd")</f>
        <v>Wednesday</v>
      </c>
      <c r="R2445" t="str">
        <f>IF(tbl_salesdata[[#This Row],[Weekdaynum]]&gt;5,"Yes","No")</f>
        <v>No</v>
      </c>
    </row>
    <row r="2446" spans="1:18" x14ac:dyDescent="0.35">
      <c r="A2446">
        <v>983644855</v>
      </c>
      <c r="B2446" s="3">
        <v>42385</v>
      </c>
      <c r="C2446" s="3">
        <v>42386</v>
      </c>
      <c r="D2446" t="s">
        <v>114</v>
      </c>
      <c r="E2446" t="s">
        <v>38</v>
      </c>
      <c r="F2446" t="s">
        <v>76</v>
      </c>
      <c r="G2446" t="s">
        <v>14</v>
      </c>
      <c r="H2446" t="s">
        <v>19</v>
      </c>
      <c r="I2446" s="9">
        <v>1226</v>
      </c>
      <c r="J2446" s="9">
        <v>668.27</v>
      </c>
      <c r="K2446" s="9">
        <v>502.54</v>
      </c>
      <c r="L2446" s="9">
        <f>tbl_salesdata[[#This Row],[Units Sold]]*tbl_salesdata[[#This Row],[Unit Cost]]</f>
        <v>616114.04</v>
      </c>
      <c r="M2446" s="9">
        <f>tbl_salesdata[[#This Row],[Units Sold]]*tbl_salesdata[[#This Row],[Unit Price]]</f>
        <v>819299.02</v>
      </c>
      <c r="N2446" s="9">
        <f>tbl_salesdata[[#This Row],[Total Sales]]-tbl_salesdata[[#This Row],[Total Cost]]</f>
        <v>203184.97999999998</v>
      </c>
      <c r="O2446">
        <f>tbl_salesdata[[#This Row],[Ship Date]]-tbl_salesdata[[#This Row],[Order Date]]</f>
        <v>1</v>
      </c>
      <c r="P2446">
        <f>WEEKDAY(tbl_salesdata[[#This Row],[Order Date]],2)</f>
        <v>6</v>
      </c>
      <c r="Q2446" t="str">
        <f>TEXT(tbl_salesdata[[#This Row],[Order Date]],"dddd")</f>
        <v>Saturday</v>
      </c>
      <c r="R2446" t="str">
        <f>IF(tbl_salesdata[[#This Row],[Weekdaynum]]&gt;5,"Yes","No")</f>
        <v>Yes</v>
      </c>
    </row>
    <row r="2447" spans="1:18" hidden="1" x14ac:dyDescent="0.35">
      <c r="A2447">
        <v>826027095</v>
      </c>
      <c r="B2447" s="3">
        <v>42102</v>
      </c>
      <c r="C2447" s="3">
        <v>42107</v>
      </c>
      <c r="D2447" t="s">
        <v>87</v>
      </c>
      <c r="E2447" t="s">
        <v>24</v>
      </c>
      <c r="F2447" t="s">
        <v>47</v>
      </c>
      <c r="G2447" t="s">
        <v>18</v>
      </c>
      <c r="H2447" t="s">
        <v>15</v>
      </c>
      <c r="I2447" s="9">
        <v>8628</v>
      </c>
      <c r="J2447" s="9">
        <v>421.89</v>
      </c>
      <c r="K2447" s="9">
        <v>364.69</v>
      </c>
      <c r="L2447" s="9">
        <f>tbl_salesdata[[#This Row],[Units Sold]]*tbl_salesdata[[#This Row],[Unit Cost]]</f>
        <v>3146545.32</v>
      </c>
      <c r="M2447" s="9">
        <f>tbl_salesdata[[#This Row],[Units Sold]]*tbl_salesdata[[#This Row],[Unit Price]]</f>
        <v>3640066.92</v>
      </c>
      <c r="N2447" s="9">
        <f>tbl_salesdata[[#This Row],[Total Sales]]-tbl_salesdata[[#This Row],[Total Cost]]</f>
        <v>493521.60000000009</v>
      </c>
      <c r="O2447">
        <f>tbl_salesdata[[#This Row],[Ship Date]]-tbl_salesdata[[#This Row],[Order Date]]</f>
        <v>5</v>
      </c>
      <c r="P2447">
        <f>WEEKDAY(tbl_salesdata[[#This Row],[Order Date]],2)</f>
        <v>3</v>
      </c>
      <c r="Q2447" t="str">
        <f>TEXT(tbl_salesdata[[#This Row],[Order Date]],"dddd")</f>
        <v>Wednesday</v>
      </c>
      <c r="R2447" t="str">
        <f>IF(tbl_salesdata[[#This Row],[Weekdaynum]]&gt;5,"Yes","No")</f>
        <v>No</v>
      </c>
    </row>
    <row r="2448" spans="1:18" hidden="1" x14ac:dyDescent="0.35">
      <c r="A2448">
        <v>463169705</v>
      </c>
      <c r="B2448" s="3">
        <v>42339</v>
      </c>
      <c r="C2448" s="3">
        <v>42350</v>
      </c>
      <c r="D2448" t="s">
        <v>211</v>
      </c>
      <c r="E2448" t="s">
        <v>38</v>
      </c>
      <c r="F2448" t="s">
        <v>47</v>
      </c>
      <c r="G2448" t="s">
        <v>18</v>
      </c>
      <c r="H2448" t="s">
        <v>15</v>
      </c>
      <c r="I2448" s="9">
        <v>1063</v>
      </c>
      <c r="J2448" s="9">
        <v>421.89</v>
      </c>
      <c r="K2448" s="9">
        <v>364.69</v>
      </c>
      <c r="L2448" s="9">
        <f>tbl_salesdata[[#This Row],[Units Sold]]*tbl_salesdata[[#This Row],[Unit Cost]]</f>
        <v>387665.47</v>
      </c>
      <c r="M2448" s="9">
        <f>tbl_salesdata[[#This Row],[Units Sold]]*tbl_salesdata[[#This Row],[Unit Price]]</f>
        <v>448469.07</v>
      </c>
      <c r="N2448" s="9">
        <f>tbl_salesdata[[#This Row],[Total Sales]]-tbl_salesdata[[#This Row],[Total Cost]]</f>
        <v>60803.600000000035</v>
      </c>
      <c r="O2448">
        <f>tbl_salesdata[[#This Row],[Ship Date]]-tbl_salesdata[[#This Row],[Order Date]]</f>
        <v>11</v>
      </c>
      <c r="P2448">
        <f>WEEKDAY(tbl_salesdata[[#This Row],[Order Date]],2)</f>
        <v>2</v>
      </c>
      <c r="Q2448" t="str">
        <f>TEXT(tbl_salesdata[[#This Row],[Order Date]],"dddd")</f>
        <v>Tuesday</v>
      </c>
      <c r="R2448" t="str">
        <f>IF(tbl_salesdata[[#This Row],[Weekdaynum]]&gt;5,"Yes","No")</f>
        <v>No</v>
      </c>
    </row>
    <row r="2449" spans="1:18" hidden="1" x14ac:dyDescent="0.35">
      <c r="A2449">
        <v>217165648</v>
      </c>
      <c r="B2449" s="3">
        <v>43240</v>
      </c>
      <c r="C2449" s="3">
        <v>43254</v>
      </c>
      <c r="D2449" t="s">
        <v>168</v>
      </c>
      <c r="E2449" t="s">
        <v>21</v>
      </c>
      <c r="F2449" t="s">
        <v>47</v>
      </c>
      <c r="G2449" t="s">
        <v>18</v>
      </c>
      <c r="H2449" t="s">
        <v>15</v>
      </c>
      <c r="I2449" s="9">
        <v>2996</v>
      </c>
      <c r="J2449" s="9">
        <v>421.89</v>
      </c>
      <c r="K2449" s="9">
        <v>364.69</v>
      </c>
      <c r="L2449" s="9">
        <f>tbl_salesdata[[#This Row],[Units Sold]]*tbl_salesdata[[#This Row],[Unit Cost]]</f>
        <v>1092611.24</v>
      </c>
      <c r="M2449" s="9">
        <f>tbl_salesdata[[#This Row],[Units Sold]]*tbl_salesdata[[#This Row],[Unit Price]]</f>
        <v>1263982.44</v>
      </c>
      <c r="N2449" s="9">
        <f>tbl_salesdata[[#This Row],[Total Sales]]-tbl_salesdata[[#This Row],[Total Cost]]</f>
        <v>171371.19999999995</v>
      </c>
      <c r="O2449">
        <f>tbl_salesdata[[#This Row],[Ship Date]]-tbl_salesdata[[#This Row],[Order Date]]</f>
        <v>14</v>
      </c>
      <c r="P2449">
        <f>WEEKDAY(tbl_salesdata[[#This Row],[Order Date]],2)</f>
        <v>7</v>
      </c>
      <c r="Q2449" t="str">
        <f>TEXT(tbl_salesdata[[#This Row],[Order Date]],"dddd")</f>
        <v>Sunday</v>
      </c>
      <c r="R2449" t="str">
        <f>IF(tbl_salesdata[[#This Row],[Weekdaynum]]&gt;5,"Yes","No")</f>
        <v>Yes</v>
      </c>
    </row>
    <row r="2450" spans="1:18" hidden="1" x14ac:dyDescent="0.35">
      <c r="A2450">
        <v>858376252</v>
      </c>
      <c r="B2450" s="3">
        <v>42860</v>
      </c>
      <c r="C2450" s="3">
        <v>42869</v>
      </c>
      <c r="D2450" t="s">
        <v>169</v>
      </c>
      <c r="E2450" t="s">
        <v>29</v>
      </c>
      <c r="F2450" t="s">
        <v>17</v>
      </c>
      <c r="G2450" t="s">
        <v>14</v>
      </c>
      <c r="H2450" t="s">
        <v>19</v>
      </c>
      <c r="I2450" s="9">
        <v>1463</v>
      </c>
      <c r="J2450" s="9">
        <v>152.58000000000001</v>
      </c>
      <c r="K2450" s="9">
        <v>97.44</v>
      </c>
      <c r="L2450" s="9">
        <f>tbl_salesdata[[#This Row],[Units Sold]]*tbl_salesdata[[#This Row],[Unit Cost]]</f>
        <v>142554.72</v>
      </c>
      <c r="M2450" s="9">
        <f>tbl_salesdata[[#This Row],[Units Sold]]*tbl_salesdata[[#This Row],[Unit Price]]</f>
        <v>223224.54</v>
      </c>
      <c r="N2450" s="9">
        <f>tbl_salesdata[[#This Row],[Total Sales]]-tbl_salesdata[[#This Row],[Total Cost]]</f>
        <v>80669.820000000007</v>
      </c>
      <c r="O2450">
        <f>tbl_salesdata[[#This Row],[Ship Date]]-tbl_salesdata[[#This Row],[Order Date]]</f>
        <v>9</v>
      </c>
      <c r="P2450">
        <f>WEEKDAY(tbl_salesdata[[#This Row],[Order Date]],2)</f>
        <v>5</v>
      </c>
      <c r="Q2450" t="str">
        <f>TEXT(tbl_salesdata[[#This Row],[Order Date]],"dddd")</f>
        <v>Friday</v>
      </c>
      <c r="R2450" t="str">
        <f>IF(tbl_salesdata[[#This Row],[Weekdaynum]]&gt;5,"Yes","No")</f>
        <v>No</v>
      </c>
    </row>
    <row r="2451" spans="1:18" hidden="1" x14ac:dyDescent="0.35">
      <c r="A2451">
        <v>527475345</v>
      </c>
      <c r="B2451" s="3">
        <v>43685</v>
      </c>
      <c r="C2451" s="3">
        <v>43698</v>
      </c>
      <c r="D2451" t="s">
        <v>220</v>
      </c>
      <c r="E2451" t="s">
        <v>29</v>
      </c>
      <c r="F2451" t="s">
        <v>68</v>
      </c>
      <c r="G2451" t="s">
        <v>14</v>
      </c>
      <c r="H2451" t="s">
        <v>19</v>
      </c>
      <c r="I2451" s="9">
        <v>531</v>
      </c>
      <c r="J2451" s="9">
        <v>154.06</v>
      </c>
      <c r="K2451" s="9">
        <v>90.93</v>
      </c>
      <c r="L2451" s="9">
        <f>tbl_salesdata[[#This Row],[Units Sold]]*tbl_salesdata[[#This Row],[Unit Cost]]</f>
        <v>48283.83</v>
      </c>
      <c r="M2451" s="9">
        <f>tbl_salesdata[[#This Row],[Units Sold]]*tbl_salesdata[[#This Row],[Unit Price]]</f>
        <v>81805.86</v>
      </c>
      <c r="N2451" s="9">
        <f>tbl_salesdata[[#This Row],[Total Sales]]-tbl_salesdata[[#This Row],[Total Cost]]</f>
        <v>33522.03</v>
      </c>
      <c r="O2451">
        <f>tbl_salesdata[[#This Row],[Ship Date]]-tbl_salesdata[[#This Row],[Order Date]]</f>
        <v>13</v>
      </c>
      <c r="P2451">
        <f>WEEKDAY(tbl_salesdata[[#This Row],[Order Date]],2)</f>
        <v>4</v>
      </c>
      <c r="Q2451" t="str">
        <f>TEXT(tbl_salesdata[[#This Row],[Order Date]],"dddd")</f>
        <v>Thursday</v>
      </c>
      <c r="R2451" t="str">
        <f>IF(tbl_salesdata[[#This Row],[Weekdaynum]]&gt;5,"Yes","No")</f>
        <v>No</v>
      </c>
    </row>
    <row r="2452" spans="1:18" x14ac:dyDescent="0.35">
      <c r="A2452">
        <v>987459170</v>
      </c>
      <c r="B2452" s="3">
        <v>44758</v>
      </c>
      <c r="C2452" s="3">
        <v>44761</v>
      </c>
      <c r="D2452" t="s">
        <v>100</v>
      </c>
      <c r="E2452" t="s">
        <v>21</v>
      </c>
      <c r="F2452" t="s">
        <v>30</v>
      </c>
      <c r="G2452" t="s">
        <v>14</v>
      </c>
      <c r="H2452" t="s">
        <v>15</v>
      </c>
      <c r="I2452" s="9">
        <v>9967</v>
      </c>
      <c r="J2452" s="9">
        <v>81.73</v>
      </c>
      <c r="K2452" s="9">
        <v>56.67</v>
      </c>
      <c r="L2452" s="9">
        <f>tbl_salesdata[[#This Row],[Units Sold]]*tbl_salesdata[[#This Row],[Unit Cost]]</f>
        <v>564829.89</v>
      </c>
      <c r="M2452" s="9">
        <f>tbl_salesdata[[#This Row],[Units Sold]]*tbl_salesdata[[#This Row],[Unit Price]]</f>
        <v>814602.91</v>
      </c>
      <c r="N2452" s="9">
        <f>tbl_salesdata[[#This Row],[Total Sales]]-tbl_salesdata[[#This Row],[Total Cost]]</f>
        <v>249773.02000000002</v>
      </c>
      <c r="O2452">
        <f>tbl_salesdata[[#This Row],[Ship Date]]-tbl_salesdata[[#This Row],[Order Date]]</f>
        <v>3</v>
      </c>
      <c r="P2452">
        <f>WEEKDAY(tbl_salesdata[[#This Row],[Order Date]],2)</f>
        <v>6</v>
      </c>
      <c r="Q2452" t="str">
        <f>TEXT(tbl_salesdata[[#This Row],[Order Date]],"dddd")</f>
        <v>Saturday</v>
      </c>
      <c r="R2452" t="str">
        <f>IF(tbl_salesdata[[#This Row],[Weekdaynum]]&gt;5,"Yes","No")</f>
        <v>Yes</v>
      </c>
    </row>
    <row r="2453" spans="1:18" hidden="1" x14ac:dyDescent="0.35">
      <c r="A2453">
        <v>663596808</v>
      </c>
      <c r="B2453" s="3">
        <v>44907</v>
      </c>
      <c r="C2453" s="3">
        <v>44915</v>
      </c>
      <c r="D2453" t="s">
        <v>82</v>
      </c>
      <c r="E2453" t="s">
        <v>32</v>
      </c>
      <c r="F2453" t="s">
        <v>13</v>
      </c>
      <c r="G2453" t="s">
        <v>18</v>
      </c>
      <c r="H2453" t="s">
        <v>26</v>
      </c>
      <c r="I2453" s="9">
        <v>1897</v>
      </c>
      <c r="J2453" s="9">
        <v>255.28</v>
      </c>
      <c r="K2453" s="9">
        <v>159.41999999999999</v>
      </c>
      <c r="L2453" s="9">
        <f>tbl_salesdata[[#This Row],[Units Sold]]*tbl_salesdata[[#This Row],[Unit Cost]]</f>
        <v>302419.74</v>
      </c>
      <c r="M2453" s="9">
        <f>tbl_salesdata[[#This Row],[Units Sold]]*tbl_salesdata[[#This Row],[Unit Price]]</f>
        <v>484266.16</v>
      </c>
      <c r="N2453" s="9">
        <f>tbl_salesdata[[#This Row],[Total Sales]]-tbl_salesdata[[#This Row],[Total Cost]]</f>
        <v>181846.41999999998</v>
      </c>
      <c r="O2453">
        <f>tbl_salesdata[[#This Row],[Ship Date]]-tbl_salesdata[[#This Row],[Order Date]]</f>
        <v>8</v>
      </c>
      <c r="P2453">
        <f>WEEKDAY(tbl_salesdata[[#This Row],[Order Date]],2)</f>
        <v>1</v>
      </c>
      <c r="Q2453" t="str">
        <f>TEXT(tbl_salesdata[[#This Row],[Order Date]],"dddd")</f>
        <v>Monday</v>
      </c>
      <c r="R2453" t="str">
        <f>IF(tbl_salesdata[[#This Row],[Weekdaynum]]&gt;5,"Yes","No")</f>
        <v>No</v>
      </c>
    </row>
    <row r="2454" spans="1:18" hidden="1" x14ac:dyDescent="0.35">
      <c r="A2454">
        <v>913529336</v>
      </c>
      <c r="B2454" s="3">
        <v>44603</v>
      </c>
      <c r="C2454" s="3">
        <v>44617</v>
      </c>
      <c r="D2454" t="s">
        <v>141</v>
      </c>
      <c r="E2454" t="s">
        <v>38</v>
      </c>
      <c r="F2454" t="s">
        <v>13</v>
      </c>
      <c r="G2454" t="s">
        <v>18</v>
      </c>
      <c r="H2454" t="s">
        <v>19</v>
      </c>
      <c r="I2454" s="9">
        <v>2486</v>
      </c>
      <c r="J2454" s="9">
        <v>255.28</v>
      </c>
      <c r="K2454" s="9">
        <v>159.41999999999999</v>
      </c>
      <c r="L2454" s="9">
        <f>tbl_salesdata[[#This Row],[Units Sold]]*tbl_salesdata[[#This Row],[Unit Cost]]</f>
        <v>396318.12</v>
      </c>
      <c r="M2454" s="9">
        <f>tbl_salesdata[[#This Row],[Units Sold]]*tbl_salesdata[[#This Row],[Unit Price]]</f>
        <v>634626.07999999996</v>
      </c>
      <c r="N2454" s="9">
        <f>tbl_salesdata[[#This Row],[Total Sales]]-tbl_salesdata[[#This Row],[Total Cost]]</f>
        <v>238307.95999999996</v>
      </c>
      <c r="O2454">
        <f>tbl_salesdata[[#This Row],[Ship Date]]-tbl_salesdata[[#This Row],[Order Date]]</f>
        <v>14</v>
      </c>
      <c r="P2454">
        <f>WEEKDAY(tbl_salesdata[[#This Row],[Order Date]],2)</f>
        <v>5</v>
      </c>
      <c r="Q2454" t="str">
        <f>TEXT(tbl_salesdata[[#This Row],[Order Date]],"dddd")</f>
        <v>Friday</v>
      </c>
      <c r="R2454" t="str">
        <f>IF(tbl_salesdata[[#This Row],[Weekdaynum]]&gt;5,"Yes","No")</f>
        <v>No</v>
      </c>
    </row>
    <row r="2455" spans="1:18" x14ac:dyDescent="0.35">
      <c r="A2455">
        <v>628625524</v>
      </c>
      <c r="B2455" s="3">
        <v>43351</v>
      </c>
      <c r="C2455" s="3">
        <v>43356</v>
      </c>
      <c r="D2455" t="s">
        <v>37</v>
      </c>
      <c r="E2455" t="s">
        <v>38</v>
      </c>
      <c r="F2455" t="s">
        <v>13</v>
      </c>
      <c r="G2455" t="s">
        <v>18</v>
      </c>
      <c r="H2455" t="s">
        <v>26</v>
      </c>
      <c r="I2455" s="9">
        <v>3117</v>
      </c>
      <c r="J2455" s="9">
        <v>255.28</v>
      </c>
      <c r="K2455" s="9">
        <v>159.41999999999999</v>
      </c>
      <c r="L2455" s="9">
        <f>tbl_salesdata[[#This Row],[Units Sold]]*tbl_salesdata[[#This Row],[Unit Cost]]</f>
        <v>496912.13999999996</v>
      </c>
      <c r="M2455" s="9">
        <f>tbl_salesdata[[#This Row],[Units Sold]]*tbl_salesdata[[#This Row],[Unit Price]]</f>
        <v>795707.76</v>
      </c>
      <c r="N2455" s="9">
        <f>tbl_salesdata[[#This Row],[Total Sales]]-tbl_salesdata[[#This Row],[Total Cost]]</f>
        <v>298795.62000000005</v>
      </c>
      <c r="O2455">
        <f>tbl_salesdata[[#This Row],[Ship Date]]-tbl_salesdata[[#This Row],[Order Date]]</f>
        <v>5</v>
      </c>
      <c r="P2455">
        <f>WEEKDAY(tbl_salesdata[[#This Row],[Order Date]],2)</f>
        <v>6</v>
      </c>
      <c r="Q2455" t="str">
        <f>TEXT(tbl_salesdata[[#This Row],[Order Date]],"dddd")</f>
        <v>Saturday</v>
      </c>
      <c r="R2455" t="str">
        <f>IF(tbl_salesdata[[#This Row],[Weekdaynum]]&gt;5,"Yes","No")</f>
        <v>Yes</v>
      </c>
    </row>
    <row r="2456" spans="1:18" x14ac:dyDescent="0.35">
      <c r="A2456">
        <v>822665536</v>
      </c>
      <c r="B2456" s="3">
        <v>43736</v>
      </c>
      <c r="C2456" s="3">
        <v>43743</v>
      </c>
      <c r="D2456" t="s">
        <v>124</v>
      </c>
      <c r="E2456" t="s">
        <v>38</v>
      </c>
      <c r="F2456" t="s">
        <v>25</v>
      </c>
      <c r="G2456" t="s">
        <v>18</v>
      </c>
      <c r="H2456" t="s">
        <v>15</v>
      </c>
      <c r="I2456" s="9">
        <v>3868</v>
      </c>
      <c r="J2456" s="9">
        <v>205.7</v>
      </c>
      <c r="K2456" s="9">
        <v>117.11</v>
      </c>
      <c r="L2456" s="9">
        <f>tbl_salesdata[[#This Row],[Units Sold]]*tbl_salesdata[[#This Row],[Unit Cost]]</f>
        <v>452981.48</v>
      </c>
      <c r="M2456" s="9">
        <f>tbl_salesdata[[#This Row],[Units Sold]]*tbl_salesdata[[#This Row],[Unit Price]]</f>
        <v>795647.6</v>
      </c>
      <c r="N2456" s="9">
        <f>tbl_salesdata[[#This Row],[Total Sales]]-tbl_salesdata[[#This Row],[Total Cost]]</f>
        <v>342666.12</v>
      </c>
      <c r="O2456">
        <f>tbl_salesdata[[#This Row],[Ship Date]]-tbl_salesdata[[#This Row],[Order Date]]</f>
        <v>7</v>
      </c>
      <c r="P2456">
        <f>WEEKDAY(tbl_salesdata[[#This Row],[Order Date]],2)</f>
        <v>6</v>
      </c>
      <c r="Q2456" t="str">
        <f>TEXT(tbl_salesdata[[#This Row],[Order Date]],"dddd")</f>
        <v>Saturday</v>
      </c>
      <c r="R2456" t="str">
        <f>IF(tbl_salesdata[[#This Row],[Weekdaynum]]&gt;5,"Yes","No")</f>
        <v>Yes</v>
      </c>
    </row>
    <row r="2457" spans="1:18" hidden="1" x14ac:dyDescent="0.35">
      <c r="A2457">
        <v>764837539</v>
      </c>
      <c r="B2457" s="3">
        <v>42619</v>
      </c>
      <c r="C2457" s="3">
        <v>42638</v>
      </c>
      <c r="D2457" t="s">
        <v>135</v>
      </c>
      <c r="E2457" t="s">
        <v>21</v>
      </c>
      <c r="F2457" t="s">
        <v>13</v>
      </c>
      <c r="G2457" t="s">
        <v>14</v>
      </c>
      <c r="H2457" t="s">
        <v>26</v>
      </c>
      <c r="I2457" s="9">
        <v>1279</v>
      </c>
      <c r="J2457" s="9">
        <v>255.28</v>
      </c>
      <c r="K2457" s="9">
        <v>159.41999999999999</v>
      </c>
      <c r="L2457" s="9">
        <f>tbl_salesdata[[#This Row],[Units Sold]]*tbl_salesdata[[#This Row],[Unit Cost]]</f>
        <v>203898.18</v>
      </c>
      <c r="M2457" s="9">
        <f>tbl_salesdata[[#This Row],[Units Sold]]*tbl_salesdata[[#This Row],[Unit Price]]</f>
        <v>326503.12</v>
      </c>
      <c r="N2457" s="9">
        <f>tbl_salesdata[[#This Row],[Total Sales]]-tbl_salesdata[[#This Row],[Total Cost]]</f>
        <v>122604.94</v>
      </c>
      <c r="O2457">
        <f>tbl_salesdata[[#This Row],[Ship Date]]-tbl_salesdata[[#This Row],[Order Date]]</f>
        <v>19</v>
      </c>
      <c r="P2457">
        <f>WEEKDAY(tbl_salesdata[[#This Row],[Order Date]],2)</f>
        <v>2</v>
      </c>
      <c r="Q2457" t="str">
        <f>TEXT(tbl_salesdata[[#This Row],[Order Date]],"dddd")</f>
        <v>Tuesday</v>
      </c>
      <c r="R2457" t="str">
        <f>IF(tbl_salesdata[[#This Row],[Weekdaynum]]&gt;5,"Yes","No")</f>
        <v>No</v>
      </c>
    </row>
    <row r="2458" spans="1:18" hidden="1" x14ac:dyDescent="0.35">
      <c r="A2458">
        <v>574273240</v>
      </c>
      <c r="B2458" s="3">
        <v>43363</v>
      </c>
      <c r="C2458" s="3">
        <v>43376</v>
      </c>
      <c r="D2458" t="s">
        <v>219</v>
      </c>
      <c r="E2458" t="s">
        <v>38</v>
      </c>
      <c r="F2458" t="s">
        <v>56</v>
      </c>
      <c r="G2458" t="s">
        <v>14</v>
      </c>
      <c r="H2458" t="s">
        <v>19</v>
      </c>
      <c r="I2458" s="9">
        <v>9068</v>
      </c>
      <c r="J2458" s="9">
        <v>9.33</v>
      </c>
      <c r="K2458" s="9">
        <v>6.92</v>
      </c>
      <c r="L2458" s="9">
        <f>tbl_salesdata[[#This Row],[Units Sold]]*tbl_salesdata[[#This Row],[Unit Cost]]</f>
        <v>62750.559999999998</v>
      </c>
      <c r="M2458" s="9">
        <f>tbl_salesdata[[#This Row],[Units Sold]]*tbl_salesdata[[#This Row],[Unit Price]]</f>
        <v>84604.44</v>
      </c>
      <c r="N2458" s="9">
        <f>tbl_salesdata[[#This Row],[Total Sales]]-tbl_salesdata[[#This Row],[Total Cost]]</f>
        <v>21853.880000000005</v>
      </c>
      <c r="O2458">
        <f>tbl_salesdata[[#This Row],[Ship Date]]-tbl_salesdata[[#This Row],[Order Date]]</f>
        <v>13</v>
      </c>
      <c r="P2458">
        <f>WEEKDAY(tbl_salesdata[[#This Row],[Order Date]],2)</f>
        <v>4</v>
      </c>
      <c r="Q2458" t="str">
        <f>TEXT(tbl_salesdata[[#This Row],[Order Date]],"dddd")</f>
        <v>Thursday</v>
      </c>
      <c r="R2458" t="str">
        <f>IF(tbl_salesdata[[#This Row],[Weekdaynum]]&gt;5,"Yes","No")</f>
        <v>No</v>
      </c>
    </row>
    <row r="2459" spans="1:18" hidden="1" x14ac:dyDescent="0.35">
      <c r="A2459">
        <v>568238055</v>
      </c>
      <c r="B2459" s="3">
        <v>42162</v>
      </c>
      <c r="C2459" s="3">
        <v>42176</v>
      </c>
      <c r="D2459" t="s">
        <v>108</v>
      </c>
      <c r="E2459" t="s">
        <v>12</v>
      </c>
      <c r="F2459" t="s">
        <v>25</v>
      </c>
      <c r="G2459" t="s">
        <v>18</v>
      </c>
      <c r="H2459" t="s">
        <v>19</v>
      </c>
      <c r="I2459" s="9">
        <v>3123</v>
      </c>
      <c r="J2459" s="9">
        <v>205.7</v>
      </c>
      <c r="K2459" s="9">
        <v>117.11</v>
      </c>
      <c r="L2459" s="9">
        <f>tbl_salesdata[[#This Row],[Units Sold]]*tbl_salesdata[[#This Row],[Unit Cost]]</f>
        <v>365734.52999999997</v>
      </c>
      <c r="M2459" s="9">
        <f>tbl_salesdata[[#This Row],[Units Sold]]*tbl_salesdata[[#This Row],[Unit Price]]</f>
        <v>642401.1</v>
      </c>
      <c r="N2459" s="9">
        <f>tbl_salesdata[[#This Row],[Total Sales]]-tbl_salesdata[[#This Row],[Total Cost]]</f>
        <v>276666.57</v>
      </c>
      <c r="O2459">
        <f>tbl_salesdata[[#This Row],[Ship Date]]-tbl_salesdata[[#This Row],[Order Date]]</f>
        <v>14</v>
      </c>
      <c r="P2459">
        <f>WEEKDAY(tbl_salesdata[[#This Row],[Order Date]],2)</f>
        <v>7</v>
      </c>
      <c r="Q2459" t="str">
        <f>TEXT(tbl_salesdata[[#This Row],[Order Date]],"dddd")</f>
        <v>Sunday</v>
      </c>
      <c r="R2459" t="str">
        <f>IF(tbl_salesdata[[#This Row],[Weekdaynum]]&gt;5,"Yes","No")</f>
        <v>Yes</v>
      </c>
    </row>
    <row r="2460" spans="1:18" hidden="1" x14ac:dyDescent="0.35">
      <c r="A2460">
        <v>870218312</v>
      </c>
      <c r="B2460" s="3">
        <v>42813</v>
      </c>
      <c r="C2460" s="3">
        <v>42814</v>
      </c>
      <c r="D2460" t="s">
        <v>102</v>
      </c>
      <c r="E2460" t="s">
        <v>21</v>
      </c>
      <c r="F2460" t="s">
        <v>56</v>
      </c>
      <c r="G2460" t="s">
        <v>18</v>
      </c>
      <c r="H2460" t="s">
        <v>34</v>
      </c>
      <c r="I2460" s="9">
        <v>5792</v>
      </c>
      <c r="J2460" s="9">
        <v>9.33</v>
      </c>
      <c r="K2460" s="9">
        <v>6.92</v>
      </c>
      <c r="L2460" s="9">
        <f>tbl_salesdata[[#This Row],[Units Sold]]*tbl_salesdata[[#This Row],[Unit Cost]]</f>
        <v>40080.639999999999</v>
      </c>
      <c r="M2460" s="9">
        <f>tbl_salesdata[[#This Row],[Units Sold]]*tbl_salesdata[[#This Row],[Unit Price]]</f>
        <v>54039.360000000001</v>
      </c>
      <c r="N2460" s="9">
        <f>tbl_salesdata[[#This Row],[Total Sales]]-tbl_salesdata[[#This Row],[Total Cost]]</f>
        <v>13958.720000000001</v>
      </c>
      <c r="O2460">
        <f>tbl_salesdata[[#This Row],[Ship Date]]-tbl_salesdata[[#This Row],[Order Date]]</f>
        <v>1</v>
      </c>
      <c r="P2460">
        <f>WEEKDAY(tbl_salesdata[[#This Row],[Order Date]],2)</f>
        <v>7</v>
      </c>
      <c r="Q2460" t="str">
        <f>TEXT(tbl_salesdata[[#This Row],[Order Date]],"dddd")</f>
        <v>Sunday</v>
      </c>
      <c r="R2460" t="str">
        <f>IF(tbl_salesdata[[#This Row],[Weekdaynum]]&gt;5,"Yes","No")</f>
        <v>Yes</v>
      </c>
    </row>
    <row r="2461" spans="1:18" x14ac:dyDescent="0.35">
      <c r="A2461">
        <v>174218118</v>
      </c>
      <c r="B2461" s="3">
        <v>42490</v>
      </c>
      <c r="C2461" s="3">
        <v>42492</v>
      </c>
      <c r="D2461" t="s">
        <v>184</v>
      </c>
      <c r="E2461" t="s">
        <v>21</v>
      </c>
      <c r="F2461" t="s">
        <v>25</v>
      </c>
      <c r="G2461" t="s">
        <v>18</v>
      </c>
      <c r="H2461" t="s">
        <v>15</v>
      </c>
      <c r="I2461" s="9">
        <v>3867</v>
      </c>
      <c r="J2461" s="9">
        <v>205.7</v>
      </c>
      <c r="K2461" s="9">
        <v>117.11</v>
      </c>
      <c r="L2461" s="9">
        <f>tbl_salesdata[[#This Row],[Units Sold]]*tbl_salesdata[[#This Row],[Unit Cost]]</f>
        <v>452864.37</v>
      </c>
      <c r="M2461" s="9">
        <f>tbl_salesdata[[#This Row],[Units Sold]]*tbl_salesdata[[#This Row],[Unit Price]]</f>
        <v>795441.89999999991</v>
      </c>
      <c r="N2461" s="9">
        <f>tbl_salesdata[[#This Row],[Total Sales]]-tbl_salesdata[[#This Row],[Total Cost]]</f>
        <v>342577.52999999991</v>
      </c>
      <c r="O2461">
        <f>tbl_salesdata[[#This Row],[Ship Date]]-tbl_salesdata[[#This Row],[Order Date]]</f>
        <v>2</v>
      </c>
      <c r="P2461">
        <f>WEEKDAY(tbl_salesdata[[#This Row],[Order Date]],2)</f>
        <v>6</v>
      </c>
      <c r="Q2461" t="str">
        <f>TEXT(tbl_salesdata[[#This Row],[Order Date]],"dddd")</f>
        <v>Saturday</v>
      </c>
      <c r="R2461" t="str">
        <f>IF(tbl_salesdata[[#This Row],[Weekdaynum]]&gt;5,"Yes","No")</f>
        <v>Yes</v>
      </c>
    </row>
    <row r="2462" spans="1:18" hidden="1" x14ac:dyDescent="0.35">
      <c r="A2462">
        <v>993732964</v>
      </c>
      <c r="B2462" s="3">
        <v>42115</v>
      </c>
      <c r="C2462" s="3">
        <v>42129</v>
      </c>
      <c r="D2462" t="s">
        <v>131</v>
      </c>
      <c r="E2462" t="s">
        <v>32</v>
      </c>
      <c r="F2462" t="s">
        <v>33</v>
      </c>
      <c r="G2462" t="s">
        <v>14</v>
      </c>
      <c r="H2462" t="s">
        <v>19</v>
      </c>
      <c r="I2462" s="9">
        <v>6522</v>
      </c>
      <c r="J2462" s="9">
        <v>109.28</v>
      </c>
      <c r="K2462" s="9">
        <v>35.840000000000003</v>
      </c>
      <c r="L2462" s="9">
        <f>tbl_salesdata[[#This Row],[Units Sold]]*tbl_salesdata[[#This Row],[Unit Cost]]</f>
        <v>233748.48000000001</v>
      </c>
      <c r="M2462" s="9">
        <f>tbl_salesdata[[#This Row],[Units Sold]]*tbl_salesdata[[#This Row],[Unit Price]]</f>
        <v>712724.16</v>
      </c>
      <c r="N2462" s="9">
        <f>tbl_salesdata[[#This Row],[Total Sales]]-tbl_salesdata[[#This Row],[Total Cost]]</f>
        <v>478975.68000000005</v>
      </c>
      <c r="O2462">
        <f>tbl_salesdata[[#This Row],[Ship Date]]-tbl_salesdata[[#This Row],[Order Date]]</f>
        <v>14</v>
      </c>
      <c r="P2462">
        <f>WEEKDAY(tbl_salesdata[[#This Row],[Order Date]],2)</f>
        <v>2</v>
      </c>
      <c r="Q2462" t="str">
        <f>TEXT(tbl_salesdata[[#This Row],[Order Date]],"dddd")</f>
        <v>Tuesday</v>
      </c>
      <c r="R2462" t="str">
        <f>IF(tbl_salesdata[[#This Row],[Weekdaynum]]&gt;5,"Yes","No")</f>
        <v>No</v>
      </c>
    </row>
    <row r="2463" spans="1:18" hidden="1" x14ac:dyDescent="0.35">
      <c r="A2463">
        <v>513802516</v>
      </c>
      <c r="B2463" s="3">
        <v>42918</v>
      </c>
      <c r="C2463" s="3">
        <v>42926</v>
      </c>
      <c r="D2463" t="s">
        <v>168</v>
      </c>
      <c r="E2463" t="s">
        <v>21</v>
      </c>
      <c r="F2463" t="s">
        <v>40</v>
      </c>
      <c r="G2463" t="s">
        <v>14</v>
      </c>
      <c r="H2463" t="s">
        <v>26</v>
      </c>
      <c r="I2463" s="9">
        <v>4437</v>
      </c>
      <c r="J2463" s="9">
        <v>651.21</v>
      </c>
      <c r="K2463" s="9">
        <v>524.96</v>
      </c>
      <c r="L2463" s="9">
        <f>tbl_salesdata[[#This Row],[Units Sold]]*tbl_salesdata[[#This Row],[Unit Cost]]</f>
        <v>2329247.52</v>
      </c>
      <c r="M2463" s="9">
        <f>tbl_salesdata[[#This Row],[Units Sold]]*tbl_salesdata[[#This Row],[Unit Price]]</f>
        <v>2889418.77</v>
      </c>
      <c r="N2463" s="9">
        <f>tbl_salesdata[[#This Row],[Total Sales]]-tbl_salesdata[[#This Row],[Total Cost]]</f>
        <v>560171.25</v>
      </c>
      <c r="O2463">
        <f>tbl_salesdata[[#This Row],[Ship Date]]-tbl_salesdata[[#This Row],[Order Date]]</f>
        <v>8</v>
      </c>
      <c r="P2463">
        <f>WEEKDAY(tbl_salesdata[[#This Row],[Order Date]],2)</f>
        <v>7</v>
      </c>
      <c r="Q2463" t="str">
        <f>TEXT(tbl_salesdata[[#This Row],[Order Date]],"dddd")</f>
        <v>Sunday</v>
      </c>
      <c r="R2463" t="str">
        <f>IF(tbl_salesdata[[#This Row],[Weekdaynum]]&gt;5,"Yes","No")</f>
        <v>Yes</v>
      </c>
    </row>
    <row r="2464" spans="1:18" hidden="1" x14ac:dyDescent="0.35">
      <c r="A2464">
        <v>638957822</v>
      </c>
      <c r="B2464" s="3">
        <v>42886</v>
      </c>
      <c r="C2464" s="3">
        <v>42891</v>
      </c>
      <c r="D2464" t="s">
        <v>195</v>
      </c>
      <c r="E2464" t="s">
        <v>21</v>
      </c>
      <c r="F2464" t="s">
        <v>22</v>
      </c>
      <c r="G2464" t="s">
        <v>14</v>
      </c>
      <c r="H2464" t="s">
        <v>15</v>
      </c>
      <c r="I2464" s="9">
        <v>673</v>
      </c>
      <c r="J2464" s="9">
        <v>47.45</v>
      </c>
      <c r="K2464" s="9">
        <v>31.79</v>
      </c>
      <c r="L2464" s="9">
        <f>tbl_salesdata[[#This Row],[Units Sold]]*tbl_salesdata[[#This Row],[Unit Cost]]</f>
        <v>21394.67</v>
      </c>
      <c r="M2464" s="9">
        <f>tbl_salesdata[[#This Row],[Units Sold]]*tbl_salesdata[[#This Row],[Unit Price]]</f>
        <v>31933.850000000002</v>
      </c>
      <c r="N2464" s="9">
        <f>tbl_salesdata[[#This Row],[Total Sales]]-tbl_salesdata[[#This Row],[Total Cost]]</f>
        <v>10539.180000000004</v>
      </c>
      <c r="O2464">
        <f>tbl_salesdata[[#This Row],[Ship Date]]-tbl_salesdata[[#This Row],[Order Date]]</f>
        <v>5</v>
      </c>
      <c r="P2464">
        <f>WEEKDAY(tbl_salesdata[[#This Row],[Order Date]],2)</f>
        <v>3</v>
      </c>
      <c r="Q2464" t="str">
        <f>TEXT(tbl_salesdata[[#This Row],[Order Date]],"dddd")</f>
        <v>Wednesday</v>
      </c>
      <c r="R2464" t="str">
        <f>IF(tbl_salesdata[[#This Row],[Weekdaynum]]&gt;5,"Yes","No")</f>
        <v>No</v>
      </c>
    </row>
    <row r="2465" spans="1:18" hidden="1" x14ac:dyDescent="0.35">
      <c r="A2465">
        <v>944247710</v>
      </c>
      <c r="B2465" s="3">
        <v>43453</v>
      </c>
      <c r="C2465" s="3">
        <v>43460</v>
      </c>
      <c r="D2465" t="s">
        <v>49</v>
      </c>
      <c r="E2465" t="s">
        <v>21</v>
      </c>
      <c r="F2465" t="s">
        <v>13</v>
      </c>
      <c r="G2465" t="s">
        <v>14</v>
      </c>
      <c r="H2465" t="s">
        <v>34</v>
      </c>
      <c r="I2465" s="9">
        <v>2736</v>
      </c>
      <c r="J2465" s="9">
        <v>255.28</v>
      </c>
      <c r="K2465" s="9">
        <v>159.41999999999999</v>
      </c>
      <c r="L2465" s="9">
        <f>tbl_salesdata[[#This Row],[Units Sold]]*tbl_salesdata[[#This Row],[Unit Cost]]</f>
        <v>436173.11999999994</v>
      </c>
      <c r="M2465" s="9">
        <f>tbl_salesdata[[#This Row],[Units Sold]]*tbl_salesdata[[#This Row],[Unit Price]]</f>
        <v>698446.08</v>
      </c>
      <c r="N2465" s="9">
        <f>tbl_salesdata[[#This Row],[Total Sales]]-tbl_salesdata[[#This Row],[Total Cost]]</f>
        <v>262272.96000000002</v>
      </c>
      <c r="O2465">
        <f>tbl_salesdata[[#This Row],[Ship Date]]-tbl_salesdata[[#This Row],[Order Date]]</f>
        <v>7</v>
      </c>
      <c r="P2465">
        <f>WEEKDAY(tbl_salesdata[[#This Row],[Order Date]],2)</f>
        <v>3</v>
      </c>
      <c r="Q2465" t="str">
        <f>TEXT(tbl_salesdata[[#This Row],[Order Date]],"dddd")</f>
        <v>Wednesday</v>
      </c>
      <c r="R2465" t="str">
        <f>IF(tbl_salesdata[[#This Row],[Weekdaynum]]&gt;5,"Yes","No")</f>
        <v>No</v>
      </c>
    </row>
    <row r="2466" spans="1:18" hidden="1" x14ac:dyDescent="0.35">
      <c r="A2466">
        <v>625033509</v>
      </c>
      <c r="B2466" s="3">
        <v>44253</v>
      </c>
      <c r="C2466" s="3">
        <v>44259</v>
      </c>
      <c r="D2466" t="s">
        <v>28</v>
      </c>
      <c r="E2466" t="s">
        <v>29</v>
      </c>
      <c r="F2466" t="s">
        <v>33</v>
      </c>
      <c r="G2466" t="s">
        <v>14</v>
      </c>
      <c r="H2466" t="s">
        <v>26</v>
      </c>
      <c r="I2466" s="9">
        <v>160</v>
      </c>
      <c r="J2466" s="9">
        <v>109.28</v>
      </c>
      <c r="K2466" s="9">
        <v>35.840000000000003</v>
      </c>
      <c r="L2466" s="9">
        <f>tbl_salesdata[[#This Row],[Units Sold]]*tbl_salesdata[[#This Row],[Unit Cost]]</f>
        <v>5734.4000000000005</v>
      </c>
      <c r="M2466" s="9">
        <f>tbl_salesdata[[#This Row],[Units Sold]]*tbl_salesdata[[#This Row],[Unit Price]]</f>
        <v>17484.8</v>
      </c>
      <c r="N2466" s="9">
        <f>tbl_salesdata[[#This Row],[Total Sales]]-tbl_salesdata[[#This Row],[Total Cost]]</f>
        <v>11750.399999999998</v>
      </c>
      <c r="O2466">
        <f>tbl_salesdata[[#This Row],[Ship Date]]-tbl_salesdata[[#This Row],[Order Date]]</f>
        <v>6</v>
      </c>
      <c r="P2466">
        <f>WEEKDAY(tbl_salesdata[[#This Row],[Order Date]],2)</f>
        <v>5</v>
      </c>
      <c r="Q2466" t="str">
        <f>TEXT(tbl_salesdata[[#This Row],[Order Date]],"dddd")</f>
        <v>Friday</v>
      </c>
      <c r="R2466" t="str">
        <f>IF(tbl_salesdata[[#This Row],[Weekdaynum]]&gt;5,"Yes","No")</f>
        <v>No</v>
      </c>
    </row>
    <row r="2467" spans="1:18" hidden="1" x14ac:dyDescent="0.35">
      <c r="A2467">
        <v>746989047</v>
      </c>
      <c r="B2467" s="3">
        <v>44498</v>
      </c>
      <c r="C2467" s="3">
        <v>44512</v>
      </c>
      <c r="D2467" t="s">
        <v>198</v>
      </c>
      <c r="E2467" t="s">
        <v>38</v>
      </c>
      <c r="F2467" t="s">
        <v>76</v>
      </c>
      <c r="G2467" t="s">
        <v>18</v>
      </c>
      <c r="H2467" t="s">
        <v>34</v>
      </c>
      <c r="I2467" s="9">
        <v>9514</v>
      </c>
      <c r="J2467" s="9">
        <v>668.27</v>
      </c>
      <c r="K2467" s="9">
        <v>502.54</v>
      </c>
      <c r="L2467" s="9">
        <f>tbl_salesdata[[#This Row],[Units Sold]]*tbl_salesdata[[#This Row],[Unit Cost]]</f>
        <v>4781165.5600000005</v>
      </c>
      <c r="M2467" s="9">
        <f>tbl_salesdata[[#This Row],[Units Sold]]*tbl_salesdata[[#This Row],[Unit Price]]</f>
        <v>6357920.7800000003</v>
      </c>
      <c r="N2467" s="9">
        <f>tbl_salesdata[[#This Row],[Total Sales]]-tbl_salesdata[[#This Row],[Total Cost]]</f>
        <v>1576755.2199999997</v>
      </c>
      <c r="O2467">
        <f>tbl_salesdata[[#This Row],[Ship Date]]-tbl_salesdata[[#This Row],[Order Date]]</f>
        <v>14</v>
      </c>
      <c r="P2467">
        <f>WEEKDAY(tbl_salesdata[[#This Row],[Order Date]],2)</f>
        <v>5</v>
      </c>
      <c r="Q2467" t="str">
        <f>TEXT(tbl_salesdata[[#This Row],[Order Date]],"dddd")</f>
        <v>Friday</v>
      </c>
      <c r="R2467" t="str">
        <f>IF(tbl_salesdata[[#This Row],[Weekdaynum]]&gt;5,"Yes","No")</f>
        <v>No</v>
      </c>
    </row>
    <row r="2468" spans="1:18" hidden="1" x14ac:dyDescent="0.35">
      <c r="A2468">
        <v>196100652</v>
      </c>
      <c r="B2468" s="3">
        <v>42484</v>
      </c>
      <c r="C2468" s="3">
        <v>42501</v>
      </c>
      <c r="D2468" t="s">
        <v>83</v>
      </c>
      <c r="E2468" t="s">
        <v>38</v>
      </c>
      <c r="F2468" t="s">
        <v>17</v>
      </c>
      <c r="G2468" t="s">
        <v>14</v>
      </c>
      <c r="H2468" t="s">
        <v>19</v>
      </c>
      <c r="I2468" s="9">
        <v>9395</v>
      </c>
      <c r="J2468" s="9">
        <v>152.58000000000001</v>
      </c>
      <c r="K2468" s="9">
        <v>97.44</v>
      </c>
      <c r="L2468" s="9">
        <f>tbl_salesdata[[#This Row],[Units Sold]]*tbl_salesdata[[#This Row],[Unit Cost]]</f>
        <v>915448.79999999993</v>
      </c>
      <c r="M2468" s="9">
        <f>tbl_salesdata[[#This Row],[Units Sold]]*tbl_salesdata[[#This Row],[Unit Price]]</f>
        <v>1433489.1</v>
      </c>
      <c r="N2468" s="9">
        <f>tbl_salesdata[[#This Row],[Total Sales]]-tbl_salesdata[[#This Row],[Total Cost]]</f>
        <v>518040.30000000016</v>
      </c>
      <c r="O2468">
        <f>tbl_salesdata[[#This Row],[Ship Date]]-tbl_salesdata[[#This Row],[Order Date]]</f>
        <v>17</v>
      </c>
      <c r="P2468">
        <f>WEEKDAY(tbl_salesdata[[#This Row],[Order Date]],2)</f>
        <v>7</v>
      </c>
      <c r="Q2468" t="str">
        <f>TEXT(tbl_salesdata[[#This Row],[Order Date]],"dddd")</f>
        <v>Sunday</v>
      </c>
      <c r="R2468" t="str">
        <f>IF(tbl_salesdata[[#This Row],[Weekdaynum]]&gt;5,"Yes","No")</f>
        <v>Yes</v>
      </c>
    </row>
    <row r="2469" spans="1:18" hidden="1" x14ac:dyDescent="0.35">
      <c r="A2469">
        <v>628667151</v>
      </c>
      <c r="B2469" s="3">
        <v>43709</v>
      </c>
      <c r="C2469" s="3">
        <v>43718</v>
      </c>
      <c r="D2469" t="s">
        <v>99</v>
      </c>
      <c r="E2469" t="s">
        <v>38</v>
      </c>
      <c r="F2469" t="s">
        <v>40</v>
      </c>
      <c r="G2469" t="s">
        <v>14</v>
      </c>
      <c r="H2469" t="s">
        <v>15</v>
      </c>
      <c r="I2469" s="9">
        <v>5435</v>
      </c>
      <c r="J2469" s="9">
        <v>651.21</v>
      </c>
      <c r="K2469" s="9">
        <v>524.96</v>
      </c>
      <c r="L2469" s="9">
        <f>tbl_salesdata[[#This Row],[Units Sold]]*tbl_salesdata[[#This Row],[Unit Cost]]</f>
        <v>2853157.6</v>
      </c>
      <c r="M2469" s="9">
        <f>tbl_salesdata[[#This Row],[Units Sold]]*tbl_salesdata[[#This Row],[Unit Price]]</f>
        <v>3539326.35</v>
      </c>
      <c r="N2469" s="9">
        <f>tbl_salesdata[[#This Row],[Total Sales]]-tbl_salesdata[[#This Row],[Total Cost]]</f>
        <v>686168.75</v>
      </c>
      <c r="O2469">
        <f>tbl_salesdata[[#This Row],[Ship Date]]-tbl_salesdata[[#This Row],[Order Date]]</f>
        <v>9</v>
      </c>
      <c r="P2469">
        <f>WEEKDAY(tbl_salesdata[[#This Row],[Order Date]],2)</f>
        <v>7</v>
      </c>
      <c r="Q2469" t="str">
        <f>TEXT(tbl_salesdata[[#This Row],[Order Date]],"dddd")</f>
        <v>Sunday</v>
      </c>
      <c r="R2469" t="str">
        <f>IF(tbl_salesdata[[#This Row],[Weekdaynum]]&gt;5,"Yes","No")</f>
        <v>Yes</v>
      </c>
    </row>
    <row r="2470" spans="1:18" x14ac:dyDescent="0.35">
      <c r="A2470">
        <v>968094909</v>
      </c>
      <c r="B2470" s="3">
        <v>42350</v>
      </c>
      <c r="C2470" s="3">
        <v>42356</v>
      </c>
      <c r="D2470" t="s">
        <v>208</v>
      </c>
      <c r="E2470" t="s">
        <v>12</v>
      </c>
      <c r="F2470" t="s">
        <v>30</v>
      </c>
      <c r="G2470" t="s">
        <v>14</v>
      </c>
      <c r="H2470" t="s">
        <v>34</v>
      </c>
      <c r="I2470" s="9">
        <v>9652</v>
      </c>
      <c r="J2470" s="9">
        <v>81.73</v>
      </c>
      <c r="K2470" s="9">
        <v>56.67</v>
      </c>
      <c r="L2470" s="9">
        <f>tbl_salesdata[[#This Row],[Units Sold]]*tbl_salesdata[[#This Row],[Unit Cost]]</f>
        <v>546978.84</v>
      </c>
      <c r="M2470" s="9">
        <f>tbl_salesdata[[#This Row],[Units Sold]]*tbl_salesdata[[#This Row],[Unit Price]]</f>
        <v>788857.96000000008</v>
      </c>
      <c r="N2470" s="9">
        <f>tbl_salesdata[[#This Row],[Total Sales]]-tbl_salesdata[[#This Row],[Total Cost]]</f>
        <v>241879.12000000011</v>
      </c>
      <c r="O2470">
        <f>tbl_salesdata[[#This Row],[Ship Date]]-tbl_salesdata[[#This Row],[Order Date]]</f>
        <v>6</v>
      </c>
      <c r="P2470">
        <f>WEEKDAY(tbl_salesdata[[#This Row],[Order Date]],2)</f>
        <v>6</v>
      </c>
      <c r="Q2470" t="str">
        <f>TEXT(tbl_salesdata[[#This Row],[Order Date]],"dddd")</f>
        <v>Saturday</v>
      </c>
      <c r="R2470" t="str">
        <f>IF(tbl_salesdata[[#This Row],[Weekdaynum]]&gt;5,"Yes","No")</f>
        <v>Yes</v>
      </c>
    </row>
    <row r="2471" spans="1:18" x14ac:dyDescent="0.35">
      <c r="A2471">
        <v>249039304</v>
      </c>
      <c r="B2471" s="3">
        <v>43176</v>
      </c>
      <c r="C2471" s="3">
        <v>43190</v>
      </c>
      <c r="D2471" t="s">
        <v>95</v>
      </c>
      <c r="E2471" t="s">
        <v>21</v>
      </c>
      <c r="F2471" t="s">
        <v>68</v>
      </c>
      <c r="G2471" t="s">
        <v>18</v>
      </c>
      <c r="H2471" t="s">
        <v>26</v>
      </c>
      <c r="I2471" s="9">
        <v>5119</v>
      </c>
      <c r="J2471" s="9">
        <v>154.06</v>
      </c>
      <c r="K2471" s="9">
        <v>90.93</v>
      </c>
      <c r="L2471" s="9">
        <f>tbl_salesdata[[#This Row],[Units Sold]]*tbl_salesdata[[#This Row],[Unit Cost]]</f>
        <v>465470.67000000004</v>
      </c>
      <c r="M2471" s="9">
        <f>tbl_salesdata[[#This Row],[Units Sold]]*tbl_salesdata[[#This Row],[Unit Price]]</f>
        <v>788633.14</v>
      </c>
      <c r="N2471" s="9">
        <f>tbl_salesdata[[#This Row],[Total Sales]]-tbl_salesdata[[#This Row],[Total Cost]]</f>
        <v>323162.46999999997</v>
      </c>
      <c r="O2471">
        <f>tbl_salesdata[[#This Row],[Ship Date]]-tbl_salesdata[[#This Row],[Order Date]]</f>
        <v>14</v>
      </c>
      <c r="P2471">
        <f>WEEKDAY(tbl_salesdata[[#This Row],[Order Date]],2)</f>
        <v>6</v>
      </c>
      <c r="Q2471" t="str">
        <f>TEXT(tbl_salesdata[[#This Row],[Order Date]],"dddd")</f>
        <v>Saturday</v>
      </c>
      <c r="R2471" t="str">
        <f>IF(tbl_salesdata[[#This Row],[Weekdaynum]]&gt;5,"Yes","No")</f>
        <v>Yes</v>
      </c>
    </row>
    <row r="2472" spans="1:18" x14ac:dyDescent="0.35">
      <c r="A2472">
        <v>284435451</v>
      </c>
      <c r="B2472" s="3">
        <v>43645</v>
      </c>
      <c r="C2472" s="3">
        <v>43652</v>
      </c>
      <c r="D2472" t="s">
        <v>60</v>
      </c>
      <c r="E2472" t="s">
        <v>21</v>
      </c>
      <c r="F2472" t="s">
        <v>30</v>
      </c>
      <c r="G2472" t="s">
        <v>18</v>
      </c>
      <c r="H2472" t="s">
        <v>19</v>
      </c>
      <c r="I2472" s="9">
        <v>9625</v>
      </c>
      <c r="J2472" s="9">
        <v>81.73</v>
      </c>
      <c r="K2472" s="9">
        <v>56.67</v>
      </c>
      <c r="L2472" s="9">
        <f>tbl_salesdata[[#This Row],[Units Sold]]*tbl_salesdata[[#This Row],[Unit Cost]]</f>
        <v>545448.75</v>
      </c>
      <c r="M2472" s="9">
        <f>tbl_salesdata[[#This Row],[Units Sold]]*tbl_salesdata[[#This Row],[Unit Price]]</f>
        <v>786651.25</v>
      </c>
      <c r="N2472" s="9">
        <f>tbl_salesdata[[#This Row],[Total Sales]]-tbl_salesdata[[#This Row],[Total Cost]]</f>
        <v>241202.5</v>
      </c>
      <c r="O2472">
        <f>tbl_salesdata[[#This Row],[Ship Date]]-tbl_salesdata[[#This Row],[Order Date]]</f>
        <v>7</v>
      </c>
      <c r="P2472">
        <f>WEEKDAY(tbl_salesdata[[#This Row],[Order Date]],2)</f>
        <v>6</v>
      </c>
      <c r="Q2472" t="str">
        <f>TEXT(tbl_salesdata[[#This Row],[Order Date]],"dddd")</f>
        <v>Saturday</v>
      </c>
      <c r="R2472" t="str">
        <f>IF(tbl_salesdata[[#This Row],[Weekdaynum]]&gt;5,"Yes","No")</f>
        <v>Yes</v>
      </c>
    </row>
    <row r="2473" spans="1:18" hidden="1" x14ac:dyDescent="0.35">
      <c r="A2473">
        <v>980396163</v>
      </c>
      <c r="B2473" s="3">
        <v>44243</v>
      </c>
      <c r="C2473" s="3">
        <v>44252</v>
      </c>
      <c r="D2473" t="s">
        <v>219</v>
      </c>
      <c r="E2473" t="s">
        <v>38</v>
      </c>
      <c r="F2473" t="s">
        <v>42</v>
      </c>
      <c r="G2473" t="s">
        <v>14</v>
      </c>
      <c r="H2473" t="s">
        <v>34</v>
      </c>
      <c r="I2473" s="9">
        <v>9866</v>
      </c>
      <c r="J2473" s="9">
        <v>437.2</v>
      </c>
      <c r="K2473" s="9">
        <v>263.33</v>
      </c>
      <c r="L2473" s="9">
        <f>tbl_salesdata[[#This Row],[Units Sold]]*tbl_salesdata[[#This Row],[Unit Cost]]</f>
        <v>2598013.7799999998</v>
      </c>
      <c r="M2473" s="9">
        <f>tbl_salesdata[[#This Row],[Units Sold]]*tbl_salesdata[[#This Row],[Unit Price]]</f>
        <v>4313415.2</v>
      </c>
      <c r="N2473" s="9">
        <f>tbl_salesdata[[#This Row],[Total Sales]]-tbl_salesdata[[#This Row],[Total Cost]]</f>
        <v>1715401.4200000004</v>
      </c>
      <c r="O2473">
        <f>tbl_salesdata[[#This Row],[Ship Date]]-tbl_salesdata[[#This Row],[Order Date]]</f>
        <v>9</v>
      </c>
      <c r="P2473">
        <f>WEEKDAY(tbl_salesdata[[#This Row],[Order Date]],2)</f>
        <v>2</v>
      </c>
      <c r="Q2473" t="str">
        <f>TEXT(tbl_salesdata[[#This Row],[Order Date]],"dddd")</f>
        <v>Tuesday</v>
      </c>
      <c r="R2473" t="str">
        <f>IF(tbl_salesdata[[#This Row],[Weekdaynum]]&gt;5,"Yes","No")</f>
        <v>No</v>
      </c>
    </row>
    <row r="2474" spans="1:18" x14ac:dyDescent="0.35">
      <c r="A2474">
        <v>431467282</v>
      </c>
      <c r="B2474" s="3">
        <v>43547</v>
      </c>
      <c r="C2474" s="3">
        <v>43559</v>
      </c>
      <c r="D2474" t="s">
        <v>147</v>
      </c>
      <c r="E2474" t="s">
        <v>38</v>
      </c>
      <c r="F2474" t="s">
        <v>30</v>
      </c>
      <c r="G2474" t="s">
        <v>14</v>
      </c>
      <c r="H2474" t="s">
        <v>19</v>
      </c>
      <c r="I2474" s="9">
        <v>9612</v>
      </c>
      <c r="J2474" s="9">
        <v>81.73</v>
      </c>
      <c r="K2474" s="9">
        <v>56.67</v>
      </c>
      <c r="L2474" s="9">
        <f>tbl_salesdata[[#This Row],[Units Sold]]*tbl_salesdata[[#This Row],[Unit Cost]]</f>
        <v>544712.04</v>
      </c>
      <c r="M2474" s="9">
        <f>tbl_salesdata[[#This Row],[Units Sold]]*tbl_salesdata[[#This Row],[Unit Price]]</f>
        <v>785588.76</v>
      </c>
      <c r="N2474" s="9">
        <f>tbl_salesdata[[#This Row],[Total Sales]]-tbl_salesdata[[#This Row],[Total Cost]]</f>
        <v>240876.71999999997</v>
      </c>
      <c r="O2474">
        <f>tbl_salesdata[[#This Row],[Ship Date]]-tbl_salesdata[[#This Row],[Order Date]]</f>
        <v>12</v>
      </c>
      <c r="P2474">
        <f>WEEKDAY(tbl_salesdata[[#This Row],[Order Date]],2)</f>
        <v>6</v>
      </c>
      <c r="Q2474" t="str">
        <f>TEXT(tbl_salesdata[[#This Row],[Order Date]],"dddd")</f>
        <v>Saturday</v>
      </c>
      <c r="R2474" t="str">
        <f>IF(tbl_salesdata[[#This Row],[Weekdaynum]]&gt;5,"Yes","No")</f>
        <v>Yes</v>
      </c>
    </row>
    <row r="2475" spans="1:18" hidden="1" x14ac:dyDescent="0.35">
      <c r="A2475">
        <v>388728320</v>
      </c>
      <c r="B2475" s="3">
        <v>43921</v>
      </c>
      <c r="C2475" s="3">
        <v>43938</v>
      </c>
      <c r="D2475" t="s">
        <v>35</v>
      </c>
      <c r="E2475" t="s">
        <v>21</v>
      </c>
      <c r="F2475" t="s">
        <v>17</v>
      </c>
      <c r="G2475" t="s">
        <v>18</v>
      </c>
      <c r="H2475" t="s">
        <v>19</v>
      </c>
      <c r="I2475" s="9">
        <v>2203</v>
      </c>
      <c r="J2475" s="9">
        <v>152.58000000000001</v>
      </c>
      <c r="K2475" s="9">
        <v>97.44</v>
      </c>
      <c r="L2475" s="9">
        <f>tbl_salesdata[[#This Row],[Units Sold]]*tbl_salesdata[[#This Row],[Unit Cost]]</f>
        <v>214660.32</v>
      </c>
      <c r="M2475" s="9">
        <f>tbl_salesdata[[#This Row],[Units Sold]]*tbl_salesdata[[#This Row],[Unit Price]]</f>
        <v>336133.74000000005</v>
      </c>
      <c r="N2475" s="9">
        <f>tbl_salesdata[[#This Row],[Total Sales]]-tbl_salesdata[[#This Row],[Total Cost]]</f>
        <v>121473.42000000004</v>
      </c>
      <c r="O2475">
        <f>tbl_salesdata[[#This Row],[Ship Date]]-tbl_salesdata[[#This Row],[Order Date]]</f>
        <v>17</v>
      </c>
      <c r="P2475">
        <f>WEEKDAY(tbl_salesdata[[#This Row],[Order Date]],2)</f>
        <v>2</v>
      </c>
      <c r="Q2475" t="str">
        <f>TEXT(tbl_salesdata[[#This Row],[Order Date]],"dddd")</f>
        <v>Tuesday</v>
      </c>
      <c r="R2475" t="str">
        <f>IF(tbl_salesdata[[#This Row],[Weekdaynum]]&gt;5,"Yes","No")</f>
        <v>No</v>
      </c>
    </row>
    <row r="2476" spans="1:18" hidden="1" x14ac:dyDescent="0.35">
      <c r="A2476">
        <v>588096272</v>
      </c>
      <c r="B2476" s="3">
        <v>43447</v>
      </c>
      <c r="C2476" s="3">
        <v>43457</v>
      </c>
      <c r="D2476" t="s">
        <v>78</v>
      </c>
      <c r="E2476" t="s">
        <v>24</v>
      </c>
      <c r="F2476" t="s">
        <v>33</v>
      </c>
      <c r="G2476" t="s">
        <v>14</v>
      </c>
      <c r="H2476" t="s">
        <v>26</v>
      </c>
      <c r="I2476" s="9">
        <v>9611</v>
      </c>
      <c r="J2476" s="9">
        <v>109.28</v>
      </c>
      <c r="K2476" s="9">
        <v>35.840000000000003</v>
      </c>
      <c r="L2476" s="9">
        <f>tbl_salesdata[[#This Row],[Units Sold]]*tbl_salesdata[[#This Row],[Unit Cost]]</f>
        <v>344458.24000000005</v>
      </c>
      <c r="M2476" s="9">
        <f>tbl_salesdata[[#This Row],[Units Sold]]*tbl_salesdata[[#This Row],[Unit Price]]</f>
        <v>1050290.08</v>
      </c>
      <c r="N2476" s="9">
        <f>tbl_salesdata[[#This Row],[Total Sales]]-tbl_salesdata[[#This Row],[Total Cost]]</f>
        <v>705831.84000000008</v>
      </c>
      <c r="O2476">
        <f>tbl_salesdata[[#This Row],[Ship Date]]-tbl_salesdata[[#This Row],[Order Date]]</f>
        <v>10</v>
      </c>
      <c r="P2476">
        <f>WEEKDAY(tbl_salesdata[[#This Row],[Order Date]],2)</f>
        <v>4</v>
      </c>
      <c r="Q2476" t="str">
        <f>TEXT(tbl_salesdata[[#This Row],[Order Date]],"dddd")</f>
        <v>Thursday</v>
      </c>
      <c r="R2476" t="str">
        <f>IF(tbl_salesdata[[#This Row],[Weekdaynum]]&gt;5,"Yes","No")</f>
        <v>No</v>
      </c>
    </row>
    <row r="2477" spans="1:18" hidden="1" x14ac:dyDescent="0.35">
      <c r="A2477">
        <v>452559745</v>
      </c>
      <c r="B2477" s="3">
        <v>43177</v>
      </c>
      <c r="C2477" s="3">
        <v>43189</v>
      </c>
      <c r="D2477" t="s">
        <v>203</v>
      </c>
      <c r="E2477" t="s">
        <v>21</v>
      </c>
      <c r="F2477" t="s">
        <v>68</v>
      </c>
      <c r="G2477" t="s">
        <v>18</v>
      </c>
      <c r="H2477" t="s">
        <v>26</v>
      </c>
      <c r="I2477" s="9">
        <v>1340</v>
      </c>
      <c r="J2477" s="9">
        <v>154.06</v>
      </c>
      <c r="K2477" s="9">
        <v>90.93</v>
      </c>
      <c r="L2477" s="9">
        <f>tbl_salesdata[[#This Row],[Units Sold]]*tbl_salesdata[[#This Row],[Unit Cost]]</f>
        <v>121846.20000000001</v>
      </c>
      <c r="M2477" s="9">
        <f>tbl_salesdata[[#This Row],[Units Sold]]*tbl_salesdata[[#This Row],[Unit Price]]</f>
        <v>206440.4</v>
      </c>
      <c r="N2477" s="9">
        <f>tbl_salesdata[[#This Row],[Total Sales]]-tbl_salesdata[[#This Row],[Total Cost]]</f>
        <v>84594.199999999983</v>
      </c>
      <c r="O2477">
        <f>tbl_salesdata[[#This Row],[Ship Date]]-tbl_salesdata[[#This Row],[Order Date]]</f>
        <v>12</v>
      </c>
      <c r="P2477">
        <f>WEEKDAY(tbl_salesdata[[#This Row],[Order Date]],2)</f>
        <v>7</v>
      </c>
      <c r="Q2477" t="str">
        <f>TEXT(tbl_salesdata[[#This Row],[Order Date]],"dddd")</f>
        <v>Sunday</v>
      </c>
      <c r="R2477" t="str">
        <f>IF(tbl_salesdata[[#This Row],[Weekdaynum]]&gt;5,"Yes","No")</f>
        <v>Yes</v>
      </c>
    </row>
    <row r="2478" spans="1:18" hidden="1" x14ac:dyDescent="0.35">
      <c r="A2478">
        <v>921230065</v>
      </c>
      <c r="B2478" s="3">
        <v>42456</v>
      </c>
      <c r="C2478" s="3">
        <v>42472</v>
      </c>
      <c r="D2478" t="s">
        <v>107</v>
      </c>
      <c r="E2478" t="s">
        <v>21</v>
      </c>
      <c r="F2478" t="s">
        <v>13</v>
      </c>
      <c r="G2478" t="s">
        <v>18</v>
      </c>
      <c r="H2478" t="s">
        <v>15</v>
      </c>
      <c r="I2478" s="9">
        <v>1303</v>
      </c>
      <c r="J2478" s="9">
        <v>255.28</v>
      </c>
      <c r="K2478" s="9">
        <v>159.41999999999999</v>
      </c>
      <c r="L2478" s="9">
        <f>tbl_salesdata[[#This Row],[Units Sold]]*tbl_salesdata[[#This Row],[Unit Cost]]</f>
        <v>207724.25999999998</v>
      </c>
      <c r="M2478" s="9">
        <f>tbl_salesdata[[#This Row],[Units Sold]]*tbl_salesdata[[#This Row],[Unit Price]]</f>
        <v>332629.84000000003</v>
      </c>
      <c r="N2478" s="9">
        <f>tbl_salesdata[[#This Row],[Total Sales]]-tbl_salesdata[[#This Row],[Total Cost]]</f>
        <v>124905.58000000005</v>
      </c>
      <c r="O2478">
        <f>tbl_salesdata[[#This Row],[Ship Date]]-tbl_salesdata[[#This Row],[Order Date]]</f>
        <v>16</v>
      </c>
      <c r="P2478">
        <f>WEEKDAY(tbl_salesdata[[#This Row],[Order Date]],2)</f>
        <v>7</v>
      </c>
      <c r="Q2478" t="str">
        <f>TEXT(tbl_salesdata[[#This Row],[Order Date]],"dddd")</f>
        <v>Sunday</v>
      </c>
      <c r="R2478" t="str">
        <f>IF(tbl_salesdata[[#This Row],[Weekdaynum]]&gt;5,"Yes","No")</f>
        <v>Yes</v>
      </c>
    </row>
    <row r="2479" spans="1:18" hidden="1" x14ac:dyDescent="0.35">
      <c r="A2479">
        <v>303531062</v>
      </c>
      <c r="B2479" s="3">
        <v>42709</v>
      </c>
      <c r="C2479" s="3">
        <v>42721</v>
      </c>
      <c r="D2479" t="s">
        <v>64</v>
      </c>
      <c r="E2479" t="s">
        <v>29</v>
      </c>
      <c r="F2479" t="s">
        <v>56</v>
      </c>
      <c r="G2479" t="s">
        <v>18</v>
      </c>
      <c r="H2479" t="s">
        <v>34</v>
      </c>
      <c r="I2479" s="9">
        <v>441</v>
      </c>
      <c r="J2479" s="9">
        <v>9.33</v>
      </c>
      <c r="K2479" s="9">
        <v>6.92</v>
      </c>
      <c r="L2479" s="9">
        <f>tbl_salesdata[[#This Row],[Units Sold]]*tbl_salesdata[[#This Row],[Unit Cost]]</f>
        <v>3051.72</v>
      </c>
      <c r="M2479" s="9">
        <f>tbl_salesdata[[#This Row],[Units Sold]]*tbl_salesdata[[#This Row],[Unit Price]]</f>
        <v>4114.53</v>
      </c>
      <c r="N2479" s="9">
        <f>tbl_salesdata[[#This Row],[Total Sales]]-tbl_salesdata[[#This Row],[Total Cost]]</f>
        <v>1062.81</v>
      </c>
      <c r="O2479">
        <f>tbl_salesdata[[#This Row],[Ship Date]]-tbl_salesdata[[#This Row],[Order Date]]</f>
        <v>12</v>
      </c>
      <c r="P2479">
        <f>WEEKDAY(tbl_salesdata[[#This Row],[Order Date]],2)</f>
        <v>1</v>
      </c>
      <c r="Q2479" t="str">
        <f>TEXT(tbl_salesdata[[#This Row],[Order Date]],"dddd")</f>
        <v>Monday</v>
      </c>
      <c r="R2479" t="str">
        <f>IF(tbl_salesdata[[#This Row],[Weekdaynum]]&gt;5,"Yes","No")</f>
        <v>No</v>
      </c>
    </row>
    <row r="2480" spans="1:18" x14ac:dyDescent="0.35">
      <c r="A2480">
        <v>499593245</v>
      </c>
      <c r="B2480" s="3">
        <v>43519</v>
      </c>
      <c r="C2480" s="3">
        <v>43535</v>
      </c>
      <c r="D2480" t="s">
        <v>88</v>
      </c>
      <c r="E2480" t="s">
        <v>38</v>
      </c>
      <c r="F2480" t="s">
        <v>30</v>
      </c>
      <c r="G2480" t="s">
        <v>14</v>
      </c>
      <c r="H2480" t="s">
        <v>34</v>
      </c>
      <c r="I2480" s="9">
        <v>9598</v>
      </c>
      <c r="J2480" s="9">
        <v>81.73</v>
      </c>
      <c r="K2480" s="9">
        <v>56.67</v>
      </c>
      <c r="L2480" s="9">
        <f>tbl_salesdata[[#This Row],[Units Sold]]*tbl_salesdata[[#This Row],[Unit Cost]]</f>
        <v>543918.66</v>
      </c>
      <c r="M2480" s="9">
        <f>tbl_salesdata[[#This Row],[Units Sold]]*tbl_salesdata[[#This Row],[Unit Price]]</f>
        <v>784444.54</v>
      </c>
      <c r="N2480" s="9">
        <f>tbl_salesdata[[#This Row],[Total Sales]]-tbl_salesdata[[#This Row],[Total Cost]]</f>
        <v>240525.88</v>
      </c>
      <c r="O2480">
        <f>tbl_salesdata[[#This Row],[Ship Date]]-tbl_salesdata[[#This Row],[Order Date]]</f>
        <v>16</v>
      </c>
      <c r="P2480">
        <f>WEEKDAY(tbl_salesdata[[#This Row],[Order Date]],2)</f>
        <v>6</v>
      </c>
      <c r="Q2480" t="str">
        <f>TEXT(tbl_salesdata[[#This Row],[Order Date]],"dddd")</f>
        <v>Saturday</v>
      </c>
      <c r="R2480" t="str">
        <f>IF(tbl_salesdata[[#This Row],[Weekdaynum]]&gt;5,"Yes","No")</f>
        <v>Yes</v>
      </c>
    </row>
    <row r="2481" spans="1:18" hidden="1" x14ac:dyDescent="0.35">
      <c r="A2481">
        <v>198282897</v>
      </c>
      <c r="B2481" s="3">
        <v>43331</v>
      </c>
      <c r="C2481" s="3">
        <v>43349</v>
      </c>
      <c r="D2481" t="s">
        <v>120</v>
      </c>
      <c r="E2481" t="s">
        <v>38</v>
      </c>
      <c r="F2481" t="s">
        <v>42</v>
      </c>
      <c r="G2481" t="s">
        <v>14</v>
      </c>
      <c r="H2481" t="s">
        <v>26</v>
      </c>
      <c r="I2481" s="9">
        <v>5170</v>
      </c>
      <c r="J2481" s="9">
        <v>437.2</v>
      </c>
      <c r="K2481" s="9">
        <v>263.33</v>
      </c>
      <c r="L2481" s="9">
        <f>tbl_salesdata[[#This Row],[Units Sold]]*tbl_salesdata[[#This Row],[Unit Cost]]</f>
        <v>1361416.0999999999</v>
      </c>
      <c r="M2481" s="9">
        <f>tbl_salesdata[[#This Row],[Units Sold]]*tbl_salesdata[[#This Row],[Unit Price]]</f>
        <v>2260324</v>
      </c>
      <c r="N2481" s="9">
        <f>tbl_salesdata[[#This Row],[Total Sales]]-tbl_salesdata[[#This Row],[Total Cost]]</f>
        <v>898907.90000000014</v>
      </c>
      <c r="O2481">
        <f>tbl_salesdata[[#This Row],[Ship Date]]-tbl_salesdata[[#This Row],[Order Date]]</f>
        <v>18</v>
      </c>
      <c r="P2481">
        <f>WEEKDAY(tbl_salesdata[[#This Row],[Order Date]],2)</f>
        <v>7</v>
      </c>
      <c r="Q2481" t="str">
        <f>TEXT(tbl_salesdata[[#This Row],[Order Date]],"dddd")</f>
        <v>Sunday</v>
      </c>
      <c r="R2481" t="str">
        <f>IF(tbl_salesdata[[#This Row],[Weekdaynum]]&gt;5,"Yes","No")</f>
        <v>Yes</v>
      </c>
    </row>
    <row r="2482" spans="1:18" hidden="1" x14ac:dyDescent="0.35">
      <c r="A2482">
        <v>831143891</v>
      </c>
      <c r="B2482" s="3">
        <v>42499</v>
      </c>
      <c r="C2482" s="3">
        <v>42508</v>
      </c>
      <c r="D2482" t="s">
        <v>117</v>
      </c>
      <c r="E2482" t="s">
        <v>21</v>
      </c>
      <c r="F2482" t="s">
        <v>56</v>
      </c>
      <c r="G2482" t="s">
        <v>14</v>
      </c>
      <c r="H2482" t="s">
        <v>15</v>
      </c>
      <c r="I2482" s="9">
        <v>2802</v>
      </c>
      <c r="J2482" s="9">
        <v>9.33</v>
      </c>
      <c r="K2482" s="9">
        <v>6.92</v>
      </c>
      <c r="L2482" s="9">
        <f>tbl_salesdata[[#This Row],[Units Sold]]*tbl_salesdata[[#This Row],[Unit Cost]]</f>
        <v>19389.84</v>
      </c>
      <c r="M2482" s="9">
        <f>tbl_salesdata[[#This Row],[Units Sold]]*tbl_salesdata[[#This Row],[Unit Price]]</f>
        <v>26142.66</v>
      </c>
      <c r="N2482" s="9">
        <f>tbl_salesdata[[#This Row],[Total Sales]]-tbl_salesdata[[#This Row],[Total Cost]]</f>
        <v>6752.82</v>
      </c>
      <c r="O2482">
        <f>tbl_salesdata[[#This Row],[Ship Date]]-tbl_salesdata[[#This Row],[Order Date]]</f>
        <v>9</v>
      </c>
      <c r="P2482">
        <f>WEEKDAY(tbl_salesdata[[#This Row],[Order Date]],2)</f>
        <v>1</v>
      </c>
      <c r="Q2482" t="str">
        <f>TEXT(tbl_salesdata[[#This Row],[Order Date]],"dddd")</f>
        <v>Monday</v>
      </c>
      <c r="R2482" t="str">
        <f>IF(tbl_salesdata[[#This Row],[Weekdaynum]]&gt;5,"Yes","No")</f>
        <v>No</v>
      </c>
    </row>
    <row r="2483" spans="1:18" hidden="1" x14ac:dyDescent="0.35">
      <c r="A2483">
        <v>618455874</v>
      </c>
      <c r="B2483" s="3">
        <v>44204</v>
      </c>
      <c r="C2483" s="3">
        <v>44206</v>
      </c>
      <c r="D2483" t="s">
        <v>58</v>
      </c>
      <c r="E2483" t="s">
        <v>29</v>
      </c>
      <c r="F2483" t="s">
        <v>40</v>
      </c>
      <c r="G2483" t="s">
        <v>18</v>
      </c>
      <c r="H2483" t="s">
        <v>26</v>
      </c>
      <c r="I2483" s="9">
        <v>3692</v>
      </c>
      <c r="J2483" s="9">
        <v>651.21</v>
      </c>
      <c r="K2483" s="9">
        <v>524.96</v>
      </c>
      <c r="L2483" s="9">
        <f>tbl_salesdata[[#This Row],[Units Sold]]*tbl_salesdata[[#This Row],[Unit Cost]]</f>
        <v>1938152.32</v>
      </c>
      <c r="M2483" s="9">
        <f>tbl_salesdata[[#This Row],[Units Sold]]*tbl_salesdata[[#This Row],[Unit Price]]</f>
        <v>2404267.3200000003</v>
      </c>
      <c r="N2483" s="9">
        <f>tbl_salesdata[[#This Row],[Total Sales]]-tbl_salesdata[[#This Row],[Total Cost]]</f>
        <v>466115.00000000023</v>
      </c>
      <c r="O2483">
        <f>tbl_salesdata[[#This Row],[Ship Date]]-tbl_salesdata[[#This Row],[Order Date]]</f>
        <v>2</v>
      </c>
      <c r="P2483">
        <f>WEEKDAY(tbl_salesdata[[#This Row],[Order Date]],2)</f>
        <v>5</v>
      </c>
      <c r="Q2483" t="str">
        <f>TEXT(tbl_salesdata[[#This Row],[Order Date]],"dddd")</f>
        <v>Friday</v>
      </c>
      <c r="R2483" t="str">
        <f>IF(tbl_salesdata[[#This Row],[Weekdaynum]]&gt;5,"Yes","No")</f>
        <v>No</v>
      </c>
    </row>
    <row r="2484" spans="1:18" hidden="1" x14ac:dyDescent="0.35">
      <c r="A2484">
        <v>471205174</v>
      </c>
      <c r="B2484" s="3">
        <v>42008</v>
      </c>
      <c r="C2484" s="3">
        <v>42020</v>
      </c>
      <c r="D2484" t="s">
        <v>133</v>
      </c>
      <c r="E2484" t="s">
        <v>38</v>
      </c>
      <c r="F2484" t="s">
        <v>76</v>
      </c>
      <c r="G2484" t="s">
        <v>14</v>
      </c>
      <c r="H2484" t="s">
        <v>26</v>
      </c>
      <c r="I2484" s="9">
        <v>8937</v>
      </c>
      <c r="J2484" s="9">
        <v>668.27</v>
      </c>
      <c r="K2484" s="9">
        <v>502.54</v>
      </c>
      <c r="L2484" s="9">
        <f>tbl_salesdata[[#This Row],[Units Sold]]*tbl_salesdata[[#This Row],[Unit Cost]]</f>
        <v>4491199.9800000004</v>
      </c>
      <c r="M2484" s="9">
        <f>tbl_salesdata[[#This Row],[Units Sold]]*tbl_salesdata[[#This Row],[Unit Price]]</f>
        <v>5972328.9900000002</v>
      </c>
      <c r="N2484" s="9">
        <f>tbl_salesdata[[#This Row],[Total Sales]]-tbl_salesdata[[#This Row],[Total Cost]]</f>
        <v>1481129.0099999998</v>
      </c>
      <c r="O2484">
        <f>tbl_salesdata[[#This Row],[Ship Date]]-tbl_salesdata[[#This Row],[Order Date]]</f>
        <v>12</v>
      </c>
      <c r="P2484">
        <f>WEEKDAY(tbl_salesdata[[#This Row],[Order Date]],2)</f>
        <v>7</v>
      </c>
      <c r="Q2484" t="str">
        <f>TEXT(tbl_salesdata[[#This Row],[Order Date]],"dddd")</f>
        <v>Sunday</v>
      </c>
      <c r="R2484" t="str">
        <f>IF(tbl_salesdata[[#This Row],[Weekdaynum]]&gt;5,"Yes","No")</f>
        <v>Yes</v>
      </c>
    </row>
    <row r="2485" spans="1:18" hidden="1" x14ac:dyDescent="0.35">
      <c r="A2485">
        <v>470690619</v>
      </c>
      <c r="B2485" s="3">
        <v>44447</v>
      </c>
      <c r="C2485" s="3">
        <v>44468</v>
      </c>
      <c r="D2485" t="s">
        <v>170</v>
      </c>
      <c r="E2485" t="s">
        <v>12</v>
      </c>
      <c r="F2485" t="s">
        <v>13</v>
      </c>
      <c r="G2485" t="s">
        <v>14</v>
      </c>
      <c r="H2485" t="s">
        <v>26</v>
      </c>
      <c r="I2485" s="9">
        <v>6669</v>
      </c>
      <c r="J2485" s="9">
        <v>255.28</v>
      </c>
      <c r="K2485" s="9">
        <v>159.41999999999999</v>
      </c>
      <c r="L2485" s="9">
        <f>tbl_salesdata[[#This Row],[Units Sold]]*tbl_salesdata[[#This Row],[Unit Cost]]</f>
        <v>1063171.98</v>
      </c>
      <c r="M2485" s="9">
        <f>tbl_salesdata[[#This Row],[Units Sold]]*tbl_salesdata[[#This Row],[Unit Price]]</f>
        <v>1702462.32</v>
      </c>
      <c r="N2485" s="9">
        <f>tbl_salesdata[[#This Row],[Total Sales]]-tbl_salesdata[[#This Row],[Total Cost]]</f>
        <v>639290.34000000008</v>
      </c>
      <c r="O2485">
        <f>tbl_salesdata[[#This Row],[Ship Date]]-tbl_salesdata[[#This Row],[Order Date]]</f>
        <v>21</v>
      </c>
      <c r="P2485">
        <f>WEEKDAY(tbl_salesdata[[#This Row],[Order Date]],2)</f>
        <v>3</v>
      </c>
      <c r="Q2485" t="str">
        <f>TEXT(tbl_salesdata[[#This Row],[Order Date]],"dddd")</f>
        <v>Wednesday</v>
      </c>
      <c r="R2485" t="str">
        <f>IF(tbl_salesdata[[#This Row],[Weekdaynum]]&gt;5,"Yes","No")</f>
        <v>No</v>
      </c>
    </row>
    <row r="2486" spans="1:18" hidden="1" x14ac:dyDescent="0.35">
      <c r="A2486">
        <v>318523538</v>
      </c>
      <c r="B2486" s="3">
        <v>42284</v>
      </c>
      <c r="C2486" s="3">
        <v>42305</v>
      </c>
      <c r="D2486" t="s">
        <v>55</v>
      </c>
      <c r="E2486" t="s">
        <v>21</v>
      </c>
      <c r="F2486" t="s">
        <v>25</v>
      </c>
      <c r="G2486" t="s">
        <v>14</v>
      </c>
      <c r="H2486" t="s">
        <v>15</v>
      </c>
      <c r="I2486" s="9">
        <v>7048</v>
      </c>
      <c r="J2486" s="9">
        <v>205.7</v>
      </c>
      <c r="K2486" s="9">
        <v>117.11</v>
      </c>
      <c r="L2486" s="9">
        <f>tbl_salesdata[[#This Row],[Units Sold]]*tbl_salesdata[[#This Row],[Unit Cost]]</f>
        <v>825391.28</v>
      </c>
      <c r="M2486" s="9">
        <f>tbl_salesdata[[#This Row],[Units Sold]]*tbl_salesdata[[#This Row],[Unit Price]]</f>
        <v>1449773.5999999999</v>
      </c>
      <c r="N2486" s="9">
        <f>tbl_salesdata[[#This Row],[Total Sales]]-tbl_salesdata[[#This Row],[Total Cost]]</f>
        <v>624382.31999999983</v>
      </c>
      <c r="O2486">
        <f>tbl_salesdata[[#This Row],[Ship Date]]-tbl_salesdata[[#This Row],[Order Date]]</f>
        <v>21</v>
      </c>
      <c r="P2486">
        <f>WEEKDAY(tbl_salesdata[[#This Row],[Order Date]],2)</f>
        <v>3</v>
      </c>
      <c r="Q2486" t="str">
        <f>TEXT(tbl_salesdata[[#This Row],[Order Date]],"dddd")</f>
        <v>Wednesday</v>
      </c>
      <c r="R2486" t="str">
        <f>IF(tbl_salesdata[[#This Row],[Weekdaynum]]&gt;5,"Yes","No")</f>
        <v>No</v>
      </c>
    </row>
    <row r="2487" spans="1:18" hidden="1" x14ac:dyDescent="0.35">
      <c r="A2487">
        <v>686627757</v>
      </c>
      <c r="B2487" s="3">
        <v>42565</v>
      </c>
      <c r="C2487" s="3">
        <v>42574</v>
      </c>
      <c r="D2487" t="s">
        <v>16</v>
      </c>
      <c r="E2487" t="s">
        <v>12</v>
      </c>
      <c r="F2487" t="s">
        <v>76</v>
      </c>
      <c r="G2487" t="s">
        <v>18</v>
      </c>
      <c r="H2487" t="s">
        <v>34</v>
      </c>
      <c r="I2487" s="9">
        <v>7267</v>
      </c>
      <c r="J2487" s="9">
        <v>668.27</v>
      </c>
      <c r="K2487" s="9">
        <v>502.54</v>
      </c>
      <c r="L2487" s="9">
        <f>tbl_salesdata[[#This Row],[Units Sold]]*tbl_salesdata[[#This Row],[Unit Cost]]</f>
        <v>3651958.18</v>
      </c>
      <c r="M2487" s="9">
        <f>tbl_salesdata[[#This Row],[Units Sold]]*tbl_salesdata[[#This Row],[Unit Price]]</f>
        <v>4856318.09</v>
      </c>
      <c r="N2487" s="9">
        <f>tbl_salesdata[[#This Row],[Total Sales]]-tbl_salesdata[[#This Row],[Total Cost]]</f>
        <v>1204359.9099999997</v>
      </c>
      <c r="O2487">
        <f>tbl_salesdata[[#This Row],[Ship Date]]-tbl_salesdata[[#This Row],[Order Date]]</f>
        <v>9</v>
      </c>
      <c r="P2487">
        <f>WEEKDAY(tbl_salesdata[[#This Row],[Order Date]],2)</f>
        <v>4</v>
      </c>
      <c r="Q2487" t="str">
        <f>TEXT(tbl_salesdata[[#This Row],[Order Date]],"dddd")</f>
        <v>Thursday</v>
      </c>
      <c r="R2487" t="str">
        <f>IF(tbl_salesdata[[#This Row],[Weekdaynum]]&gt;5,"Yes","No")</f>
        <v>No</v>
      </c>
    </row>
    <row r="2488" spans="1:18" hidden="1" x14ac:dyDescent="0.35">
      <c r="A2488">
        <v>967239606</v>
      </c>
      <c r="B2488" s="3">
        <v>44528</v>
      </c>
      <c r="C2488" s="3">
        <v>44537</v>
      </c>
      <c r="D2488" t="s">
        <v>132</v>
      </c>
      <c r="E2488" t="s">
        <v>38</v>
      </c>
      <c r="F2488" t="s">
        <v>40</v>
      </c>
      <c r="G2488" t="s">
        <v>14</v>
      </c>
      <c r="H2488" t="s">
        <v>34</v>
      </c>
      <c r="I2488" s="9">
        <v>6548</v>
      </c>
      <c r="J2488" s="9">
        <v>651.21</v>
      </c>
      <c r="K2488" s="9">
        <v>524.96</v>
      </c>
      <c r="L2488" s="9">
        <f>tbl_salesdata[[#This Row],[Units Sold]]*tbl_salesdata[[#This Row],[Unit Cost]]</f>
        <v>3437438.08</v>
      </c>
      <c r="M2488" s="9">
        <f>tbl_salesdata[[#This Row],[Units Sold]]*tbl_salesdata[[#This Row],[Unit Price]]</f>
        <v>4264123.08</v>
      </c>
      <c r="N2488" s="9">
        <f>tbl_salesdata[[#This Row],[Total Sales]]-tbl_salesdata[[#This Row],[Total Cost]]</f>
        <v>826685</v>
      </c>
      <c r="O2488">
        <f>tbl_salesdata[[#This Row],[Ship Date]]-tbl_salesdata[[#This Row],[Order Date]]</f>
        <v>9</v>
      </c>
      <c r="P2488">
        <f>WEEKDAY(tbl_salesdata[[#This Row],[Order Date]],2)</f>
        <v>7</v>
      </c>
      <c r="Q2488" t="str">
        <f>TEXT(tbl_salesdata[[#This Row],[Order Date]],"dddd")</f>
        <v>Sunday</v>
      </c>
      <c r="R2488" t="str">
        <f>IF(tbl_salesdata[[#This Row],[Weekdaynum]]&gt;5,"Yes","No")</f>
        <v>Yes</v>
      </c>
    </row>
    <row r="2489" spans="1:18" hidden="1" x14ac:dyDescent="0.35">
      <c r="A2489">
        <v>622907912</v>
      </c>
      <c r="B2489" s="3">
        <v>43914</v>
      </c>
      <c r="C2489" s="3">
        <v>43916</v>
      </c>
      <c r="D2489" t="s">
        <v>182</v>
      </c>
      <c r="E2489" t="s">
        <v>12</v>
      </c>
      <c r="F2489" t="s">
        <v>22</v>
      </c>
      <c r="G2489" t="s">
        <v>18</v>
      </c>
      <c r="H2489" t="s">
        <v>34</v>
      </c>
      <c r="I2489" s="9">
        <v>1148</v>
      </c>
      <c r="J2489" s="9">
        <v>47.45</v>
      </c>
      <c r="K2489" s="9">
        <v>31.79</v>
      </c>
      <c r="L2489" s="9">
        <f>tbl_salesdata[[#This Row],[Units Sold]]*tbl_salesdata[[#This Row],[Unit Cost]]</f>
        <v>36494.92</v>
      </c>
      <c r="M2489" s="9">
        <f>tbl_salesdata[[#This Row],[Units Sold]]*tbl_salesdata[[#This Row],[Unit Price]]</f>
        <v>54472.600000000006</v>
      </c>
      <c r="N2489" s="9">
        <f>tbl_salesdata[[#This Row],[Total Sales]]-tbl_salesdata[[#This Row],[Total Cost]]</f>
        <v>17977.680000000008</v>
      </c>
      <c r="O2489">
        <f>tbl_salesdata[[#This Row],[Ship Date]]-tbl_salesdata[[#This Row],[Order Date]]</f>
        <v>2</v>
      </c>
      <c r="P2489">
        <f>WEEKDAY(tbl_salesdata[[#This Row],[Order Date]],2)</f>
        <v>2</v>
      </c>
      <c r="Q2489" t="str">
        <f>TEXT(tbl_salesdata[[#This Row],[Order Date]],"dddd")</f>
        <v>Tuesday</v>
      </c>
      <c r="R2489" t="str">
        <f>IF(tbl_salesdata[[#This Row],[Weekdaynum]]&gt;5,"Yes","No")</f>
        <v>No</v>
      </c>
    </row>
    <row r="2490" spans="1:18" hidden="1" x14ac:dyDescent="0.35">
      <c r="A2490">
        <v>536494004</v>
      </c>
      <c r="B2490" s="3">
        <v>43742</v>
      </c>
      <c r="C2490" s="3">
        <v>43745</v>
      </c>
      <c r="D2490" t="s">
        <v>61</v>
      </c>
      <c r="E2490" t="s">
        <v>12</v>
      </c>
      <c r="F2490" t="s">
        <v>76</v>
      </c>
      <c r="G2490" t="s">
        <v>18</v>
      </c>
      <c r="H2490" t="s">
        <v>26</v>
      </c>
      <c r="I2490" s="9">
        <v>9353</v>
      </c>
      <c r="J2490" s="9">
        <v>668.27</v>
      </c>
      <c r="K2490" s="9">
        <v>502.54</v>
      </c>
      <c r="L2490" s="9">
        <f>tbl_salesdata[[#This Row],[Units Sold]]*tbl_salesdata[[#This Row],[Unit Cost]]</f>
        <v>4700256.62</v>
      </c>
      <c r="M2490" s="9">
        <f>tbl_salesdata[[#This Row],[Units Sold]]*tbl_salesdata[[#This Row],[Unit Price]]</f>
        <v>6250329.3099999996</v>
      </c>
      <c r="N2490" s="9">
        <f>tbl_salesdata[[#This Row],[Total Sales]]-tbl_salesdata[[#This Row],[Total Cost]]</f>
        <v>1550072.6899999995</v>
      </c>
      <c r="O2490">
        <f>tbl_salesdata[[#This Row],[Ship Date]]-tbl_salesdata[[#This Row],[Order Date]]</f>
        <v>3</v>
      </c>
      <c r="P2490">
        <f>WEEKDAY(tbl_salesdata[[#This Row],[Order Date]],2)</f>
        <v>5</v>
      </c>
      <c r="Q2490" t="str">
        <f>TEXT(tbl_salesdata[[#This Row],[Order Date]],"dddd")</f>
        <v>Friday</v>
      </c>
      <c r="R2490" t="str">
        <f>IF(tbl_salesdata[[#This Row],[Weekdaynum]]&gt;5,"Yes","No")</f>
        <v>No</v>
      </c>
    </row>
    <row r="2491" spans="1:18" x14ac:dyDescent="0.35">
      <c r="A2491">
        <v>595496594</v>
      </c>
      <c r="B2491" s="3">
        <v>44128</v>
      </c>
      <c r="C2491" s="3">
        <v>44142</v>
      </c>
      <c r="D2491" t="s">
        <v>49</v>
      </c>
      <c r="E2491" t="s">
        <v>21</v>
      </c>
      <c r="F2491" t="s">
        <v>30</v>
      </c>
      <c r="G2491" t="s">
        <v>18</v>
      </c>
      <c r="H2491" t="s">
        <v>34</v>
      </c>
      <c r="I2491" s="9">
        <v>9530</v>
      </c>
      <c r="J2491" s="9">
        <v>81.73</v>
      </c>
      <c r="K2491" s="9">
        <v>56.67</v>
      </c>
      <c r="L2491" s="9">
        <f>tbl_salesdata[[#This Row],[Units Sold]]*tbl_salesdata[[#This Row],[Unit Cost]]</f>
        <v>540065.1</v>
      </c>
      <c r="M2491" s="9">
        <f>tbl_salesdata[[#This Row],[Units Sold]]*tbl_salesdata[[#This Row],[Unit Price]]</f>
        <v>778886.9</v>
      </c>
      <c r="N2491" s="9">
        <f>tbl_salesdata[[#This Row],[Total Sales]]-tbl_salesdata[[#This Row],[Total Cost]]</f>
        <v>238821.80000000005</v>
      </c>
      <c r="O2491">
        <f>tbl_salesdata[[#This Row],[Ship Date]]-tbl_salesdata[[#This Row],[Order Date]]</f>
        <v>14</v>
      </c>
      <c r="P2491">
        <f>WEEKDAY(tbl_salesdata[[#This Row],[Order Date]],2)</f>
        <v>6</v>
      </c>
      <c r="Q2491" t="str">
        <f>TEXT(tbl_salesdata[[#This Row],[Order Date]],"dddd")</f>
        <v>Saturday</v>
      </c>
      <c r="R2491" t="str">
        <f>IF(tbl_salesdata[[#This Row],[Weekdaynum]]&gt;5,"Yes","No")</f>
        <v>Yes</v>
      </c>
    </row>
    <row r="2492" spans="1:18" hidden="1" x14ac:dyDescent="0.35">
      <c r="A2492">
        <v>970427358</v>
      </c>
      <c r="B2492" s="3">
        <v>44860</v>
      </c>
      <c r="C2492" s="3">
        <v>44880</v>
      </c>
      <c r="D2492" t="s">
        <v>129</v>
      </c>
      <c r="E2492" t="s">
        <v>21</v>
      </c>
      <c r="F2492" t="s">
        <v>47</v>
      </c>
      <c r="G2492" t="s">
        <v>18</v>
      </c>
      <c r="H2492" t="s">
        <v>34</v>
      </c>
      <c r="I2492" s="9">
        <v>9875</v>
      </c>
      <c r="J2492" s="9">
        <v>421.89</v>
      </c>
      <c r="K2492" s="9">
        <v>364.69</v>
      </c>
      <c r="L2492" s="9">
        <f>tbl_salesdata[[#This Row],[Units Sold]]*tbl_salesdata[[#This Row],[Unit Cost]]</f>
        <v>3601313.75</v>
      </c>
      <c r="M2492" s="9">
        <f>tbl_salesdata[[#This Row],[Units Sold]]*tbl_salesdata[[#This Row],[Unit Price]]</f>
        <v>4166163.75</v>
      </c>
      <c r="N2492" s="9">
        <f>tbl_salesdata[[#This Row],[Total Sales]]-tbl_salesdata[[#This Row],[Total Cost]]</f>
        <v>564850</v>
      </c>
      <c r="O2492">
        <f>tbl_salesdata[[#This Row],[Ship Date]]-tbl_salesdata[[#This Row],[Order Date]]</f>
        <v>20</v>
      </c>
      <c r="P2492">
        <f>WEEKDAY(tbl_salesdata[[#This Row],[Order Date]],2)</f>
        <v>3</v>
      </c>
      <c r="Q2492" t="str">
        <f>TEXT(tbl_salesdata[[#This Row],[Order Date]],"dddd")</f>
        <v>Wednesday</v>
      </c>
      <c r="R2492" t="str">
        <f>IF(tbl_salesdata[[#This Row],[Weekdaynum]]&gt;5,"Yes","No")</f>
        <v>No</v>
      </c>
    </row>
    <row r="2493" spans="1:18" hidden="1" x14ac:dyDescent="0.35">
      <c r="A2493">
        <v>908059775</v>
      </c>
      <c r="B2493" s="3">
        <v>42208</v>
      </c>
      <c r="C2493" s="3">
        <v>42224</v>
      </c>
      <c r="D2493" t="s">
        <v>183</v>
      </c>
      <c r="E2493" t="s">
        <v>24</v>
      </c>
      <c r="F2493" t="s">
        <v>56</v>
      </c>
      <c r="G2493" t="s">
        <v>18</v>
      </c>
      <c r="H2493" t="s">
        <v>26</v>
      </c>
      <c r="I2493" s="9">
        <v>3921</v>
      </c>
      <c r="J2493" s="9">
        <v>9.33</v>
      </c>
      <c r="K2493" s="9">
        <v>6.92</v>
      </c>
      <c r="L2493" s="9">
        <f>tbl_salesdata[[#This Row],[Units Sold]]*tbl_salesdata[[#This Row],[Unit Cost]]</f>
        <v>27133.32</v>
      </c>
      <c r="M2493" s="9">
        <f>tbl_salesdata[[#This Row],[Units Sold]]*tbl_salesdata[[#This Row],[Unit Price]]</f>
        <v>36582.93</v>
      </c>
      <c r="N2493" s="9">
        <f>tbl_salesdata[[#This Row],[Total Sales]]-tbl_salesdata[[#This Row],[Total Cost]]</f>
        <v>9449.61</v>
      </c>
      <c r="O2493">
        <f>tbl_salesdata[[#This Row],[Ship Date]]-tbl_salesdata[[#This Row],[Order Date]]</f>
        <v>16</v>
      </c>
      <c r="P2493">
        <f>WEEKDAY(tbl_salesdata[[#This Row],[Order Date]],2)</f>
        <v>4</v>
      </c>
      <c r="Q2493" t="str">
        <f>TEXT(tbl_salesdata[[#This Row],[Order Date]],"dddd")</f>
        <v>Thursday</v>
      </c>
      <c r="R2493" t="str">
        <f>IF(tbl_salesdata[[#This Row],[Weekdaynum]]&gt;5,"Yes","No")</f>
        <v>No</v>
      </c>
    </row>
    <row r="2494" spans="1:18" hidden="1" x14ac:dyDescent="0.35">
      <c r="A2494">
        <v>838180291</v>
      </c>
      <c r="B2494" s="3">
        <v>42807</v>
      </c>
      <c r="C2494" s="3">
        <v>42818</v>
      </c>
      <c r="D2494" t="s">
        <v>16</v>
      </c>
      <c r="E2494" t="s">
        <v>12</v>
      </c>
      <c r="F2494" t="s">
        <v>68</v>
      </c>
      <c r="G2494" t="s">
        <v>14</v>
      </c>
      <c r="H2494" t="s">
        <v>34</v>
      </c>
      <c r="I2494" s="9">
        <v>5029</v>
      </c>
      <c r="J2494" s="9">
        <v>154.06</v>
      </c>
      <c r="K2494" s="9">
        <v>90.93</v>
      </c>
      <c r="L2494" s="9">
        <f>tbl_salesdata[[#This Row],[Units Sold]]*tbl_salesdata[[#This Row],[Unit Cost]]</f>
        <v>457286.97000000003</v>
      </c>
      <c r="M2494" s="9">
        <f>tbl_salesdata[[#This Row],[Units Sold]]*tbl_salesdata[[#This Row],[Unit Price]]</f>
        <v>774767.74</v>
      </c>
      <c r="N2494" s="9">
        <f>tbl_salesdata[[#This Row],[Total Sales]]-tbl_salesdata[[#This Row],[Total Cost]]</f>
        <v>317480.76999999996</v>
      </c>
      <c r="O2494">
        <f>tbl_salesdata[[#This Row],[Ship Date]]-tbl_salesdata[[#This Row],[Order Date]]</f>
        <v>11</v>
      </c>
      <c r="P2494">
        <f>WEEKDAY(tbl_salesdata[[#This Row],[Order Date]],2)</f>
        <v>1</v>
      </c>
      <c r="Q2494" t="str">
        <f>TEXT(tbl_salesdata[[#This Row],[Order Date]],"dddd")</f>
        <v>Monday</v>
      </c>
      <c r="R2494" t="str">
        <f>IF(tbl_salesdata[[#This Row],[Weekdaynum]]&gt;5,"Yes","No")</f>
        <v>No</v>
      </c>
    </row>
    <row r="2495" spans="1:18" hidden="1" x14ac:dyDescent="0.35">
      <c r="A2495">
        <v>195212733</v>
      </c>
      <c r="B2495" s="3">
        <v>43664</v>
      </c>
      <c r="C2495" s="3">
        <v>43679</v>
      </c>
      <c r="D2495" t="s">
        <v>55</v>
      </c>
      <c r="E2495" t="s">
        <v>21</v>
      </c>
      <c r="F2495" t="s">
        <v>25</v>
      </c>
      <c r="G2495" t="s">
        <v>18</v>
      </c>
      <c r="H2495" t="s">
        <v>34</v>
      </c>
      <c r="I2495" s="9">
        <v>6641</v>
      </c>
      <c r="J2495" s="9">
        <v>205.7</v>
      </c>
      <c r="K2495" s="9">
        <v>117.11</v>
      </c>
      <c r="L2495" s="9">
        <f>tbl_salesdata[[#This Row],[Units Sold]]*tbl_salesdata[[#This Row],[Unit Cost]]</f>
        <v>777727.51</v>
      </c>
      <c r="M2495" s="9">
        <f>tbl_salesdata[[#This Row],[Units Sold]]*tbl_salesdata[[#This Row],[Unit Price]]</f>
        <v>1366053.7</v>
      </c>
      <c r="N2495" s="9">
        <f>tbl_salesdata[[#This Row],[Total Sales]]-tbl_salesdata[[#This Row],[Total Cost]]</f>
        <v>588326.18999999994</v>
      </c>
      <c r="O2495">
        <f>tbl_salesdata[[#This Row],[Ship Date]]-tbl_salesdata[[#This Row],[Order Date]]</f>
        <v>15</v>
      </c>
      <c r="P2495">
        <f>WEEKDAY(tbl_salesdata[[#This Row],[Order Date]],2)</f>
        <v>4</v>
      </c>
      <c r="Q2495" t="str">
        <f>TEXT(tbl_salesdata[[#This Row],[Order Date]],"dddd")</f>
        <v>Thursday</v>
      </c>
      <c r="R2495" t="str">
        <f>IF(tbl_salesdata[[#This Row],[Weekdaynum]]&gt;5,"Yes","No")</f>
        <v>No</v>
      </c>
    </row>
    <row r="2496" spans="1:18" hidden="1" x14ac:dyDescent="0.35">
      <c r="A2496">
        <v>733893430</v>
      </c>
      <c r="B2496" s="3">
        <v>44209</v>
      </c>
      <c r="C2496" s="3">
        <v>44211</v>
      </c>
      <c r="D2496" t="s">
        <v>163</v>
      </c>
      <c r="E2496" t="s">
        <v>38</v>
      </c>
      <c r="F2496" t="s">
        <v>68</v>
      </c>
      <c r="G2496" t="s">
        <v>14</v>
      </c>
      <c r="H2496" t="s">
        <v>19</v>
      </c>
      <c r="I2496" s="9">
        <v>4229</v>
      </c>
      <c r="J2496" s="9">
        <v>154.06</v>
      </c>
      <c r="K2496" s="9">
        <v>90.93</v>
      </c>
      <c r="L2496" s="9">
        <f>tbl_salesdata[[#This Row],[Units Sold]]*tbl_salesdata[[#This Row],[Unit Cost]]</f>
        <v>384542.97000000003</v>
      </c>
      <c r="M2496" s="9">
        <f>tbl_salesdata[[#This Row],[Units Sold]]*tbl_salesdata[[#This Row],[Unit Price]]</f>
        <v>651519.74</v>
      </c>
      <c r="N2496" s="9">
        <f>tbl_salesdata[[#This Row],[Total Sales]]-tbl_salesdata[[#This Row],[Total Cost]]</f>
        <v>266976.76999999996</v>
      </c>
      <c r="O2496">
        <f>tbl_salesdata[[#This Row],[Ship Date]]-tbl_salesdata[[#This Row],[Order Date]]</f>
        <v>2</v>
      </c>
      <c r="P2496">
        <f>WEEKDAY(tbl_salesdata[[#This Row],[Order Date]],2)</f>
        <v>3</v>
      </c>
      <c r="Q2496" t="str">
        <f>TEXT(tbl_salesdata[[#This Row],[Order Date]],"dddd")</f>
        <v>Wednesday</v>
      </c>
      <c r="R2496" t="str">
        <f>IF(tbl_salesdata[[#This Row],[Weekdaynum]]&gt;5,"Yes","No")</f>
        <v>No</v>
      </c>
    </row>
    <row r="2497" spans="1:18" hidden="1" x14ac:dyDescent="0.35">
      <c r="A2497">
        <v>679271209</v>
      </c>
      <c r="B2497" s="3">
        <v>43605</v>
      </c>
      <c r="C2497" s="3">
        <v>43619</v>
      </c>
      <c r="D2497" t="s">
        <v>16</v>
      </c>
      <c r="E2497" t="s">
        <v>12</v>
      </c>
      <c r="F2497" t="s">
        <v>42</v>
      </c>
      <c r="G2497" t="s">
        <v>14</v>
      </c>
      <c r="H2497" t="s">
        <v>26</v>
      </c>
      <c r="I2497" s="9">
        <v>300</v>
      </c>
      <c r="J2497" s="9">
        <v>437.2</v>
      </c>
      <c r="K2497" s="9">
        <v>263.33</v>
      </c>
      <c r="L2497" s="9">
        <f>tbl_salesdata[[#This Row],[Units Sold]]*tbl_salesdata[[#This Row],[Unit Cost]]</f>
        <v>78999</v>
      </c>
      <c r="M2497" s="9">
        <f>tbl_salesdata[[#This Row],[Units Sold]]*tbl_salesdata[[#This Row],[Unit Price]]</f>
        <v>131160</v>
      </c>
      <c r="N2497" s="9">
        <f>tbl_salesdata[[#This Row],[Total Sales]]-tbl_salesdata[[#This Row],[Total Cost]]</f>
        <v>52161</v>
      </c>
      <c r="O2497">
        <f>tbl_salesdata[[#This Row],[Ship Date]]-tbl_salesdata[[#This Row],[Order Date]]</f>
        <v>14</v>
      </c>
      <c r="P2497">
        <f>WEEKDAY(tbl_salesdata[[#This Row],[Order Date]],2)</f>
        <v>1</v>
      </c>
      <c r="Q2497" t="str">
        <f>TEXT(tbl_salesdata[[#This Row],[Order Date]],"dddd")</f>
        <v>Monday</v>
      </c>
      <c r="R2497" t="str">
        <f>IF(tbl_salesdata[[#This Row],[Weekdaynum]]&gt;5,"Yes","No")</f>
        <v>No</v>
      </c>
    </row>
    <row r="2498" spans="1:18" hidden="1" x14ac:dyDescent="0.35">
      <c r="A2498">
        <v>576707398</v>
      </c>
      <c r="B2498" s="3">
        <v>44643</v>
      </c>
      <c r="C2498" s="3">
        <v>44652</v>
      </c>
      <c r="D2498" t="s">
        <v>198</v>
      </c>
      <c r="E2498" t="s">
        <v>38</v>
      </c>
      <c r="F2498" t="s">
        <v>56</v>
      </c>
      <c r="G2498" t="s">
        <v>14</v>
      </c>
      <c r="H2498" t="s">
        <v>26</v>
      </c>
      <c r="I2498" s="9">
        <v>9390</v>
      </c>
      <c r="J2498" s="9">
        <v>9.33</v>
      </c>
      <c r="K2498" s="9">
        <v>6.92</v>
      </c>
      <c r="L2498" s="9">
        <f>tbl_salesdata[[#This Row],[Units Sold]]*tbl_salesdata[[#This Row],[Unit Cost]]</f>
        <v>64978.8</v>
      </c>
      <c r="M2498" s="9">
        <f>tbl_salesdata[[#This Row],[Units Sold]]*tbl_salesdata[[#This Row],[Unit Price]]</f>
        <v>87608.7</v>
      </c>
      <c r="N2498" s="9">
        <f>tbl_salesdata[[#This Row],[Total Sales]]-tbl_salesdata[[#This Row],[Total Cost]]</f>
        <v>22629.899999999994</v>
      </c>
      <c r="O2498">
        <f>tbl_salesdata[[#This Row],[Ship Date]]-tbl_salesdata[[#This Row],[Order Date]]</f>
        <v>9</v>
      </c>
      <c r="P2498">
        <f>WEEKDAY(tbl_salesdata[[#This Row],[Order Date]],2)</f>
        <v>3</v>
      </c>
      <c r="Q2498" t="str">
        <f>TEXT(tbl_salesdata[[#This Row],[Order Date]],"dddd")</f>
        <v>Wednesday</v>
      </c>
      <c r="R2498" t="str">
        <f>IF(tbl_salesdata[[#This Row],[Weekdaynum]]&gt;5,"Yes","No")</f>
        <v>No</v>
      </c>
    </row>
    <row r="2499" spans="1:18" x14ac:dyDescent="0.35">
      <c r="A2499">
        <v>937875640</v>
      </c>
      <c r="B2499" s="3">
        <v>44499</v>
      </c>
      <c r="C2499" s="3">
        <v>44503</v>
      </c>
      <c r="D2499" t="s">
        <v>80</v>
      </c>
      <c r="E2499" t="s">
        <v>21</v>
      </c>
      <c r="F2499" t="s">
        <v>33</v>
      </c>
      <c r="G2499" t="s">
        <v>14</v>
      </c>
      <c r="H2499" t="s">
        <v>19</v>
      </c>
      <c r="I2499" s="9">
        <v>7098</v>
      </c>
      <c r="J2499" s="9">
        <v>109.28</v>
      </c>
      <c r="K2499" s="9">
        <v>35.840000000000003</v>
      </c>
      <c r="L2499" s="9">
        <f>tbl_salesdata[[#This Row],[Units Sold]]*tbl_salesdata[[#This Row],[Unit Cost]]</f>
        <v>254392.32000000004</v>
      </c>
      <c r="M2499" s="9">
        <f>tbl_salesdata[[#This Row],[Units Sold]]*tbl_salesdata[[#This Row],[Unit Price]]</f>
        <v>775669.44000000006</v>
      </c>
      <c r="N2499" s="9">
        <f>tbl_salesdata[[#This Row],[Total Sales]]-tbl_salesdata[[#This Row],[Total Cost]]</f>
        <v>521277.12</v>
      </c>
      <c r="O2499">
        <f>tbl_salesdata[[#This Row],[Ship Date]]-tbl_salesdata[[#This Row],[Order Date]]</f>
        <v>4</v>
      </c>
      <c r="P2499">
        <f>WEEKDAY(tbl_salesdata[[#This Row],[Order Date]],2)</f>
        <v>6</v>
      </c>
      <c r="Q2499" t="str">
        <f>TEXT(tbl_salesdata[[#This Row],[Order Date]],"dddd")</f>
        <v>Saturday</v>
      </c>
      <c r="R2499" t="str">
        <f>IF(tbl_salesdata[[#This Row],[Weekdaynum]]&gt;5,"Yes","No")</f>
        <v>Yes</v>
      </c>
    </row>
    <row r="2500" spans="1:18" hidden="1" x14ac:dyDescent="0.35">
      <c r="A2500">
        <v>510762822</v>
      </c>
      <c r="B2500" s="3">
        <v>44504</v>
      </c>
      <c r="C2500" s="3">
        <v>44521</v>
      </c>
      <c r="D2500" t="s">
        <v>203</v>
      </c>
      <c r="E2500" t="s">
        <v>21</v>
      </c>
      <c r="F2500" t="s">
        <v>22</v>
      </c>
      <c r="G2500" t="s">
        <v>18</v>
      </c>
      <c r="H2500" t="s">
        <v>26</v>
      </c>
      <c r="I2500" s="9">
        <v>4924</v>
      </c>
      <c r="J2500" s="9">
        <v>47.45</v>
      </c>
      <c r="K2500" s="9">
        <v>31.79</v>
      </c>
      <c r="L2500" s="9">
        <f>tbl_salesdata[[#This Row],[Units Sold]]*tbl_salesdata[[#This Row],[Unit Cost]]</f>
        <v>156533.96</v>
      </c>
      <c r="M2500" s="9">
        <f>tbl_salesdata[[#This Row],[Units Sold]]*tbl_salesdata[[#This Row],[Unit Price]]</f>
        <v>233643.80000000002</v>
      </c>
      <c r="N2500" s="9">
        <f>tbl_salesdata[[#This Row],[Total Sales]]-tbl_salesdata[[#This Row],[Total Cost]]</f>
        <v>77109.840000000026</v>
      </c>
      <c r="O2500">
        <f>tbl_salesdata[[#This Row],[Ship Date]]-tbl_salesdata[[#This Row],[Order Date]]</f>
        <v>17</v>
      </c>
      <c r="P2500">
        <f>WEEKDAY(tbl_salesdata[[#This Row],[Order Date]],2)</f>
        <v>4</v>
      </c>
      <c r="Q2500" t="str">
        <f>TEXT(tbl_salesdata[[#This Row],[Order Date]],"dddd")</f>
        <v>Thursday</v>
      </c>
      <c r="R2500" t="str">
        <f>IF(tbl_salesdata[[#This Row],[Weekdaynum]]&gt;5,"Yes","No")</f>
        <v>No</v>
      </c>
    </row>
    <row r="2501" spans="1:18" hidden="1" x14ac:dyDescent="0.35">
      <c r="A2501">
        <v>189667212</v>
      </c>
      <c r="B2501" s="3">
        <v>44040</v>
      </c>
      <c r="C2501" s="3">
        <v>44049</v>
      </c>
      <c r="D2501" t="s">
        <v>95</v>
      </c>
      <c r="E2501" t="s">
        <v>21</v>
      </c>
      <c r="F2501" t="s">
        <v>17</v>
      </c>
      <c r="G2501" t="s">
        <v>18</v>
      </c>
      <c r="H2501" t="s">
        <v>34</v>
      </c>
      <c r="I2501" s="9">
        <v>5598</v>
      </c>
      <c r="J2501" s="9">
        <v>152.58000000000001</v>
      </c>
      <c r="K2501" s="9">
        <v>97.44</v>
      </c>
      <c r="L2501" s="9">
        <f>tbl_salesdata[[#This Row],[Units Sold]]*tbl_salesdata[[#This Row],[Unit Cost]]</f>
        <v>545469.12</v>
      </c>
      <c r="M2501" s="9">
        <f>tbl_salesdata[[#This Row],[Units Sold]]*tbl_salesdata[[#This Row],[Unit Price]]</f>
        <v>854142.84000000008</v>
      </c>
      <c r="N2501" s="9">
        <f>tbl_salesdata[[#This Row],[Total Sales]]-tbl_salesdata[[#This Row],[Total Cost]]</f>
        <v>308673.72000000009</v>
      </c>
      <c r="O2501">
        <f>tbl_salesdata[[#This Row],[Ship Date]]-tbl_salesdata[[#This Row],[Order Date]]</f>
        <v>9</v>
      </c>
      <c r="P2501">
        <f>WEEKDAY(tbl_salesdata[[#This Row],[Order Date]],2)</f>
        <v>2</v>
      </c>
      <c r="Q2501" t="str">
        <f>TEXT(tbl_salesdata[[#This Row],[Order Date]],"dddd")</f>
        <v>Tuesday</v>
      </c>
      <c r="R2501" t="str">
        <f>IF(tbl_salesdata[[#This Row],[Weekdaynum]]&gt;5,"Yes","No")</f>
        <v>No</v>
      </c>
    </row>
    <row r="2502" spans="1:18" hidden="1" x14ac:dyDescent="0.35">
      <c r="A2502">
        <v>905200326</v>
      </c>
      <c r="B2502" s="3">
        <v>43411</v>
      </c>
      <c r="C2502" s="3">
        <v>43429</v>
      </c>
      <c r="D2502" t="s">
        <v>105</v>
      </c>
      <c r="E2502" t="s">
        <v>12</v>
      </c>
      <c r="F2502" t="s">
        <v>76</v>
      </c>
      <c r="G2502" t="s">
        <v>18</v>
      </c>
      <c r="H2502" t="s">
        <v>26</v>
      </c>
      <c r="I2502" s="9">
        <v>7747</v>
      </c>
      <c r="J2502" s="9">
        <v>668.27</v>
      </c>
      <c r="K2502" s="9">
        <v>502.54</v>
      </c>
      <c r="L2502" s="9">
        <f>tbl_salesdata[[#This Row],[Units Sold]]*tbl_salesdata[[#This Row],[Unit Cost]]</f>
        <v>3893177.3800000004</v>
      </c>
      <c r="M2502" s="9">
        <f>tbl_salesdata[[#This Row],[Units Sold]]*tbl_salesdata[[#This Row],[Unit Price]]</f>
        <v>5177087.6899999995</v>
      </c>
      <c r="N2502" s="9">
        <f>tbl_salesdata[[#This Row],[Total Sales]]-tbl_salesdata[[#This Row],[Total Cost]]</f>
        <v>1283910.3099999991</v>
      </c>
      <c r="O2502">
        <f>tbl_salesdata[[#This Row],[Ship Date]]-tbl_salesdata[[#This Row],[Order Date]]</f>
        <v>18</v>
      </c>
      <c r="P2502">
        <f>WEEKDAY(tbl_salesdata[[#This Row],[Order Date]],2)</f>
        <v>3</v>
      </c>
      <c r="Q2502" t="str">
        <f>TEXT(tbl_salesdata[[#This Row],[Order Date]],"dddd")</f>
        <v>Wednesday</v>
      </c>
      <c r="R2502" t="str">
        <f>IF(tbl_salesdata[[#This Row],[Weekdaynum]]&gt;5,"Yes","No")</f>
        <v>No</v>
      </c>
    </row>
    <row r="2503" spans="1:18" hidden="1" x14ac:dyDescent="0.35">
      <c r="A2503">
        <v>854285991</v>
      </c>
      <c r="B2503" s="3">
        <v>42890</v>
      </c>
      <c r="C2503" s="3">
        <v>42896</v>
      </c>
      <c r="D2503" t="s">
        <v>171</v>
      </c>
      <c r="E2503" t="s">
        <v>12</v>
      </c>
      <c r="F2503" t="s">
        <v>56</v>
      </c>
      <c r="G2503" t="s">
        <v>14</v>
      </c>
      <c r="H2503" t="s">
        <v>26</v>
      </c>
      <c r="I2503" s="9">
        <v>1064</v>
      </c>
      <c r="J2503" s="9">
        <v>9.33</v>
      </c>
      <c r="K2503" s="9">
        <v>6.92</v>
      </c>
      <c r="L2503" s="9">
        <f>tbl_salesdata[[#This Row],[Units Sold]]*tbl_salesdata[[#This Row],[Unit Cost]]</f>
        <v>7362.88</v>
      </c>
      <c r="M2503" s="9">
        <f>tbl_salesdata[[#This Row],[Units Sold]]*tbl_salesdata[[#This Row],[Unit Price]]</f>
        <v>9927.1200000000008</v>
      </c>
      <c r="N2503" s="9">
        <f>tbl_salesdata[[#This Row],[Total Sales]]-tbl_salesdata[[#This Row],[Total Cost]]</f>
        <v>2564.2400000000007</v>
      </c>
      <c r="O2503">
        <f>tbl_salesdata[[#This Row],[Ship Date]]-tbl_salesdata[[#This Row],[Order Date]]</f>
        <v>6</v>
      </c>
      <c r="P2503">
        <f>WEEKDAY(tbl_salesdata[[#This Row],[Order Date]],2)</f>
        <v>7</v>
      </c>
      <c r="Q2503" t="str">
        <f>TEXT(tbl_salesdata[[#This Row],[Order Date]],"dddd")</f>
        <v>Sunday</v>
      </c>
      <c r="R2503" t="str">
        <f>IF(tbl_salesdata[[#This Row],[Weekdaynum]]&gt;5,"Yes","No")</f>
        <v>Yes</v>
      </c>
    </row>
    <row r="2504" spans="1:18" hidden="1" x14ac:dyDescent="0.35">
      <c r="A2504">
        <v>554160535</v>
      </c>
      <c r="B2504" s="3">
        <v>44026</v>
      </c>
      <c r="C2504" s="3">
        <v>44047</v>
      </c>
      <c r="D2504" t="s">
        <v>78</v>
      </c>
      <c r="E2504" t="s">
        <v>24</v>
      </c>
      <c r="F2504" t="s">
        <v>76</v>
      </c>
      <c r="G2504" t="s">
        <v>18</v>
      </c>
      <c r="H2504" t="s">
        <v>19</v>
      </c>
      <c r="I2504" s="9">
        <v>7272</v>
      </c>
      <c r="J2504" s="9">
        <v>668.27</v>
      </c>
      <c r="K2504" s="9">
        <v>502.54</v>
      </c>
      <c r="L2504" s="9">
        <f>tbl_salesdata[[#This Row],[Units Sold]]*tbl_salesdata[[#This Row],[Unit Cost]]</f>
        <v>3654470.8800000004</v>
      </c>
      <c r="M2504" s="9">
        <f>tbl_salesdata[[#This Row],[Units Sold]]*tbl_salesdata[[#This Row],[Unit Price]]</f>
        <v>4859659.4399999995</v>
      </c>
      <c r="N2504" s="9">
        <f>tbl_salesdata[[#This Row],[Total Sales]]-tbl_salesdata[[#This Row],[Total Cost]]</f>
        <v>1205188.5599999991</v>
      </c>
      <c r="O2504">
        <f>tbl_salesdata[[#This Row],[Ship Date]]-tbl_salesdata[[#This Row],[Order Date]]</f>
        <v>21</v>
      </c>
      <c r="P2504">
        <f>WEEKDAY(tbl_salesdata[[#This Row],[Order Date]],2)</f>
        <v>2</v>
      </c>
      <c r="Q2504" t="str">
        <f>TEXT(tbl_salesdata[[#This Row],[Order Date]],"dddd")</f>
        <v>Tuesday</v>
      </c>
      <c r="R2504" t="str">
        <f>IF(tbl_salesdata[[#This Row],[Weekdaynum]]&gt;5,"Yes","No")</f>
        <v>No</v>
      </c>
    </row>
    <row r="2505" spans="1:18" hidden="1" x14ac:dyDescent="0.35">
      <c r="A2505">
        <v>592372786</v>
      </c>
      <c r="B2505" s="3">
        <v>43982</v>
      </c>
      <c r="C2505" s="3">
        <v>43987</v>
      </c>
      <c r="D2505" t="s">
        <v>72</v>
      </c>
      <c r="E2505" t="s">
        <v>24</v>
      </c>
      <c r="F2505" t="s">
        <v>47</v>
      </c>
      <c r="G2505" t="s">
        <v>18</v>
      </c>
      <c r="H2505" t="s">
        <v>19</v>
      </c>
      <c r="I2505" s="9">
        <v>5126</v>
      </c>
      <c r="J2505" s="9">
        <v>421.89</v>
      </c>
      <c r="K2505" s="9">
        <v>364.69</v>
      </c>
      <c r="L2505" s="9">
        <f>tbl_salesdata[[#This Row],[Units Sold]]*tbl_salesdata[[#This Row],[Unit Cost]]</f>
        <v>1869400.94</v>
      </c>
      <c r="M2505" s="9">
        <f>tbl_salesdata[[#This Row],[Units Sold]]*tbl_salesdata[[#This Row],[Unit Price]]</f>
        <v>2162608.14</v>
      </c>
      <c r="N2505" s="9">
        <f>tbl_salesdata[[#This Row],[Total Sales]]-tbl_salesdata[[#This Row],[Total Cost]]</f>
        <v>293207.20000000019</v>
      </c>
      <c r="O2505">
        <f>tbl_salesdata[[#This Row],[Ship Date]]-tbl_salesdata[[#This Row],[Order Date]]</f>
        <v>5</v>
      </c>
      <c r="P2505">
        <f>WEEKDAY(tbl_salesdata[[#This Row],[Order Date]],2)</f>
        <v>7</v>
      </c>
      <c r="Q2505" t="str">
        <f>TEXT(tbl_salesdata[[#This Row],[Order Date]],"dddd")</f>
        <v>Sunday</v>
      </c>
      <c r="R2505" t="str">
        <f>IF(tbl_salesdata[[#This Row],[Weekdaynum]]&gt;5,"Yes","No")</f>
        <v>Yes</v>
      </c>
    </row>
    <row r="2506" spans="1:18" x14ac:dyDescent="0.35">
      <c r="A2506">
        <v>713357150</v>
      </c>
      <c r="B2506" s="3">
        <v>43960</v>
      </c>
      <c r="C2506" s="3">
        <v>43965</v>
      </c>
      <c r="D2506" t="s">
        <v>135</v>
      </c>
      <c r="E2506" t="s">
        <v>21</v>
      </c>
      <c r="F2506" t="s">
        <v>33</v>
      </c>
      <c r="G2506" t="s">
        <v>18</v>
      </c>
      <c r="H2506" t="s">
        <v>34</v>
      </c>
      <c r="I2506" s="9">
        <v>7088</v>
      </c>
      <c r="J2506" s="9">
        <v>109.28</v>
      </c>
      <c r="K2506" s="9">
        <v>35.840000000000003</v>
      </c>
      <c r="L2506" s="9">
        <f>tbl_salesdata[[#This Row],[Units Sold]]*tbl_salesdata[[#This Row],[Unit Cost]]</f>
        <v>254033.92000000001</v>
      </c>
      <c r="M2506" s="9">
        <f>tbl_salesdata[[#This Row],[Units Sold]]*tbl_salesdata[[#This Row],[Unit Price]]</f>
        <v>774576.64000000001</v>
      </c>
      <c r="N2506" s="9">
        <f>tbl_salesdata[[#This Row],[Total Sales]]-tbl_salesdata[[#This Row],[Total Cost]]</f>
        <v>520542.71999999997</v>
      </c>
      <c r="O2506">
        <f>tbl_salesdata[[#This Row],[Ship Date]]-tbl_salesdata[[#This Row],[Order Date]]</f>
        <v>5</v>
      </c>
      <c r="P2506">
        <f>WEEKDAY(tbl_salesdata[[#This Row],[Order Date]],2)</f>
        <v>6</v>
      </c>
      <c r="Q2506" t="str">
        <f>TEXT(tbl_salesdata[[#This Row],[Order Date]],"dddd")</f>
        <v>Saturday</v>
      </c>
      <c r="R2506" t="str">
        <f>IF(tbl_salesdata[[#This Row],[Weekdaynum]]&gt;5,"Yes","No")</f>
        <v>Yes</v>
      </c>
    </row>
    <row r="2507" spans="1:18" hidden="1" x14ac:dyDescent="0.35">
      <c r="A2507">
        <v>785568225</v>
      </c>
      <c r="B2507" s="3">
        <v>42509</v>
      </c>
      <c r="C2507" s="3">
        <v>42530</v>
      </c>
      <c r="D2507" t="s">
        <v>220</v>
      </c>
      <c r="E2507" t="s">
        <v>29</v>
      </c>
      <c r="F2507" t="s">
        <v>17</v>
      </c>
      <c r="G2507" t="s">
        <v>14</v>
      </c>
      <c r="H2507" t="s">
        <v>34</v>
      </c>
      <c r="I2507" s="9">
        <v>5950</v>
      </c>
      <c r="J2507" s="9">
        <v>152.58000000000001</v>
      </c>
      <c r="K2507" s="9">
        <v>97.44</v>
      </c>
      <c r="L2507" s="9">
        <f>tbl_salesdata[[#This Row],[Units Sold]]*tbl_salesdata[[#This Row],[Unit Cost]]</f>
        <v>579768</v>
      </c>
      <c r="M2507" s="9">
        <f>tbl_salesdata[[#This Row],[Units Sold]]*tbl_salesdata[[#This Row],[Unit Price]]</f>
        <v>907851.00000000012</v>
      </c>
      <c r="N2507" s="9">
        <f>tbl_salesdata[[#This Row],[Total Sales]]-tbl_salesdata[[#This Row],[Total Cost]]</f>
        <v>328083.00000000012</v>
      </c>
      <c r="O2507">
        <f>tbl_salesdata[[#This Row],[Ship Date]]-tbl_salesdata[[#This Row],[Order Date]]</f>
        <v>21</v>
      </c>
      <c r="P2507">
        <f>WEEKDAY(tbl_salesdata[[#This Row],[Order Date]],2)</f>
        <v>4</v>
      </c>
      <c r="Q2507" t="str">
        <f>TEXT(tbl_salesdata[[#This Row],[Order Date]],"dddd")</f>
        <v>Thursday</v>
      </c>
      <c r="R2507" t="str">
        <f>IF(tbl_salesdata[[#This Row],[Weekdaynum]]&gt;5,"Yes","No")</f>
        <v>No</v>
      </c>
    </row>
    <row r="2508" spans="1:18" hidden="1" x14ac:dyDescent="0.35">
      <c r="A2508">
        <v>217211568</v>
      </c>
      <c r="B2508" s="3">
        <v>43977</v>
      </c>
      <c r="C2508" s="3">
        <v>43986</v>
      </c>
      <c r="D2508" t="s">
        <v>90</v>
      </c>
      <c r="E2508" t="s">
        <v>38</v>
      </c>
      <c r="F2508" t="s">
        <v>76</v>
      </c>
      <c r="G2508" t="s">
        <v>18</v>
      </c>
      <c r="H2508" t="s">
        <v>19</v>
      </c>
      <c r="I2508" s="9">
        <v>6585</v>
      </c>
      <c r="J2508" s="9">
        <v>668.27</v>
      </c>
      <c r="K2508" s="9">
        <v>502.54</v>
      </c>
      <c r="L2508" s="9">
        <f>tbl_salesdata[[#This Row],[Units Sold]]*tbl_salesdata[[#This Row],[Unit Cost]]</f>
        <v>3309225.9</v>
      </c>
      <c r="M2508" s="9">
        <f>tbl_salesdata[[#This Row],[Units Sold]]*tbl_salesdata[[#This Row],[Unit Price]]</f>
        <v>4400557.95</v>
      </c>
      <c r="N2508" s="9">
        <f>tbl_salesdata[[#This Row],[Total Sales]]-tbl_salesdata[[#This Row],[Total Cost]]</f>
        <v>1091332.0500000003</v>
      </c>
      <c r="O2508">
        <f>tbl_salesdata[[#This Row],[Ship Date]]-tbl_salesdata[[#This Row],[Order Date]]</f>
        <v>9</v>
      </c>
      <c r="P2508">
        <f>WEEKDAY(tbl_salesdata[[#This Row],[Order Date]],2)</f>
        <v>2</v>
      </c>
      <c r="Q2508" t="str">
        <f>TEXT(tbl_salesdata[[#This Row],[Order Date]],"dddd")</f>
        <v>Tuesday</v>
      </c>
      <c r="R2508" t="str">
        <f>IF(tbl_salesdata[[#This Row],[Weekdaynum]]&gt;5,"Yes","No")</f>
        <v>No</v>
      </c>
    </row>
    <row r="2509" spans="1:18" hidden="1" x14ac:dyDescent="0.35">
      <c r="A2509">
        <v>340512931</v>
      </c>
      <c r="B2509" s="3">
        <v>43903</v>
      </c>
      <c r="C2509" s="3">
        <v>43909</v>
      </c>
      <c r="D2509" t="s">
        <v>147</v>
      </c>
      <c r="E2509" t="s">
        <v>38</v>
      </c>
      <c r="F2509" t="s">
        <v>40</v>
      </c>
      <c r="G2509" t="s">
        <v>14</v>
      </c>
      <c r="H2509" t="s">
        <v>19</v>
      </c>
      <c r="I2509" s="9">
        <v>4198</v>
      </c>
      <c r="J2509" s="9">
        <v>651.21</v>
      </c>
      <c r="K2509" s="9">
        <v>524.96</v>
      </c>
      <c r="L2509" s="9">
        <f>tbl_salesdata[[#This Row],[Units Sold]]*tbl_salesdata[[#This Row],[Unit Cost]]</f>
        <v>2203782.08</v>
      </c>
      <c r="M2509" s="9">
        <f>tbl_salesdata[[#This Row],[Units Sold]]*tbl_salesdata[[#This Row],[Unit Price]]</f>
        <v>2733779.58</v>
      </c>
      <c r="N2509" s="9">
        <f>tbl_salesdata[[#This Row],[Total Sales]]-tbl_salesdata[[#This Row],[Total Cost]]</f>
        <v>529997.5</v>
      </c>
      <c r="O2509">
        <f>tbl_salesdata[[#This Row],[Ship Date]]-tbl_salesdata[[#This Row],[Order Date]]</f>
        <v>6</v>
      </c>
      <c r="P2509">
        <f>WEEKDAY(tbl_salesdata[[#This Row],[Order Date]],2)</f>
        <v>5</v>
      </c>
      <c r="Q2509" t="str">
        <f>TEXT(tbl_salesdata[[#This Row],[Order Date]],"dddd")</f>
        <v>Friday</v>
      </c>
      <c r="R2509" t="str">
        <f>IF(tbl_salesdata[[#This Row],[Weekdaynum]]&gt;5,"Yes","No")</f>
        <v>No</v>
      </c>
    </row>
    <row r="2510" spans="1:18" hidden="1" x14ac:dyDescent="0.35">
      <c r="A2510">
        <v>744583642</v>
      </c>
      <c r="B2510" s="3">
        <v>44787</v>
      </c>
      <c r="C2510" s="3">
        <v>44806</v>
      </c>
      <c r="D2510" t="s">
        <v>168</v>
      </c>
      <c r="E2510" t="s">
        <v>21</v>
      </c>
      <c r="F2510" t="s">
        <v>33</v>
      </c>
      <c r="G2510" t="s">
        <v>14</v>
      </c>
      <c r="H2510" t="s">
        <v>34</v>
      </c>
      <c r="I2510" s="9">
        <v>7701</v>
      </c>
      <c r="J2510" s="9">
        <v>109.28</v>
      </c>
      <c r="K2510" s="9">
        <v>35.840000000000003</v>
      </c>
      <c r="L2510" s="9">
        <f>tbl_salesdata[[#This Row],[Units Sold]]*tbl_salesdata[[#This Row],[Unit Cost]]</f>
        <v>276003.84000000003</v>
      </c>
      <c r="M2510" s="9">
        <f>tbl_salesdata[[#This Row],[Units Sold]]*tbl_salesdata[[#This Row],[Unit Price]]</f>
        <v>841565.28</v>
      </c>
      <c r="N2510" s="9">
        <f>tbl_salesdata[[#This Row],[Total Sales]]-tbl_salesdata[[#This Row],[Total Cost]]</f>
        <v>565561.43999999994</v>
      </c>
      <c r="O2510">
        <f>tbl_salesdata[[#This Row],[Ship Date]]-tbl_salesdata[[#This Row],[Order Date]]</f>
        <v>19</v>
      </c>
      <c r="P2510">
        <f>WEEKDAY(tbl_salesdata[[#This Row],[Order Date]],2)</f>
        <v>7</v>
      </c>
      <c r="Q2510" t="str">
        <f>TEXT(tbl_salesdata[[#This Row],[Order Date]],"dddd")</f>
        <v>Sunday</v>
      </c>
      <c r="R2510" t="str">
        <f>IF(tbl_salesdata[[#This Row],[Weekdaynum]]&gt;5,"Yes","No")</f>
        <v>Yes</v>
      </c>
    </row>
    <row r="2511" spans="1:18" hidden="1" x14ac:dyDescent="0.35">
      <c r="A2511">
        <v>188847529</v>
      </c>
      <c r="B2511" s="3">
        <v>43437</v>
      </c>
      <c r="C2511" s="3">
        <v>43442</v>
      </c>
      <c r="D2511" t="s">
        <v>124</v>
      </c>
      <c r="E2511" t="s">
        <v>38</v>
      </c>
      <c r="F2511" t="s">
        <v>17</v>
      </c>
      <c r="G2511" t="s">
        <v>18</v>
      </c>
      <c r="H2511" t="s">
        <v>19</v>
      </c>
      <c r="I2511" s="9">
        <v>3035</v>
      </c>
      <c r="J2511" s="9">
        <v>152.58000000000001</v>
      </c>
      <c r="K2511" s="9">
        <v>97.44</v>
      </c>
      <c r="L2511" s="9">
        <f>tbl_salesdata[[#This Row],[Units Sold]]*tbl_salesdata[[#This Row],[Unit Cost]]</f>
        <v>295730.39999999997</v>
      </c>
      <c r="M2511" s="9">
        <f>tbl_salesdata[[#This Row],[Units Sold]]*tbl_salesdata[[#This Row],[Unit Price]]</f>
        <v>463080.30000000005</v>
      </c>
      <c r="N2511" s="9">
        <f>tbl_salesdata[[#This Row],[Total Sales]]-tbl_salesdata[[#This Row],[Total Cost]]</f>
        <v>167349.90000000008</v>
      </c>
      <c r="O2511">
        <f>tbl_salesdata[[#This Row],[Ship Date]]-tbl_salesdata[[#This Row],[Order Date]]</f>
        <v>5</v>
      </c>
      <c r="P2511">
        <f>WEEKDAY(tbl_salesdata[[#This Row],[Order Date]],2)</f>
        <v>1</v>
      </c>
      <c r="Q2511" t="str">
        <f>TEXT(tbl_salesdata[[#This Row],[Order Date]],"dddd")</f>
        <v>Monday</v>
      </c>
      <c r="R2511" t="str">
        <f>IF(tbl_salesdata[[#This Row],[Weekdaynum]]&gt;5,"Yes","No")</f>
        <v>No</v>
      </c>
    </row>
    <row r="2512" spans="1:18" hidden="1" x14ac:dyDescent="0.35">
      <c r="A2512">
        <v>653040921</v>
      </c>
      <c r="B2512" s="3">
        <v>44827</v>
      </c>
      <c r="C2512" s="3">
        <v>44828</v>
      </c>
      <c r="D2512" t="s">
        <v>220</v>
      </c>
      <c r="E2512" t="s">
        <v>29</v>
      </c>
      <c r="F2512" t="s">
        <v>56</v>
      </c>
      <c r="G2512" t="s">
        <v>18</v>
      </c>
      <c r="H2512" t="s">
        <v>26</v>
      </c>
      <c r="I2512" s="9">
        <v>8175</v>
      </c>
      <c r="J2512" s="9">
        <v>9.33</v>
      </c>
      <c r="K2512" s="9">
        <v>6.92</v>
      </c>
      <c r="L2512" s="9">
        <f>tbl_salesdata[[#This Row],[Units Sold]]*tbl_salesdata[[#This Row],[Unit Cost]]</f>
        <v>56571</v>
      </c>
      <c r="M2512" s="9">
        <f>tbl_salesdata[[#This Row],[Units Sold]]*tbl_salesdata[[#This Row],[Unit Price]]</f>
        <v>76272.75</v>
      </c>
      <c r="N2512" s="9">
        <f>tbl_salesdata[[#This Row],[Total Sales]]-tbl_salesdata[[#This Row],[Total Cost]]</f>
        <v>19701.75</v>
      </c>
      <c r="O2512">
        <f>tbl_salesdata[[#This Row],[Ship Date]]-tbl_salesdata[[#This Row],[Order Date]]</f>
        <v>1</v>
      </c>
      <c r="P2512">
        <f>WEEKDAY(tbl_salesdata[[#This Row],[Order Date]],2)</f>
        <v>5</v>
      </c>
      <c r="Q2512" t="str">
        <f>TEXT(tbl_salesdata[[#This Row],[Order Date]],"dddd")</f>
        <v>Friday</v>
      </c>
      <c r="R2512" t="str">
        <f>IF(tbl_salesdata[[#This Row],[Weekdaynum]]&gt;5,"Yes","No")</f>
        <v>No</v>
      </c>
    </row>
    <row r="2513" spans="1:18" x14ac:dyDescent="0.35">
      <c r="A2513">
        <v>323405587</v>
      </c>
      <c r="B2513" s="3">
        <v>42301</v>
      </c>
      <c r="C2513" s="3">
        <v>42314</v>
      </c>
      <c r="D2513" t="s">
        <v>119</v>
      </c>
      <c r="E2513" t="s">
        <v>24</v>
      </c>
      <c r="F2513" t="s">
        <v>42</v>
      </c>
      <c r="G2513" t="s">
        <v>14</v>
      </c>
      <c r="H2513" t="s">
        <v>26</v>
      </c>
      <c r="I2513" s="9">
        <v>1755</v>
      </c>
      <c r="J2513" s="9">
        <v>437.2</v>
      </c>
      <c r="K2513" s="9">
        <v>263.33</v>
      </c>
      <c r="L2513" s="9">
        <f>tbl_salesdata[[#This Row],[Units Sold]]*tbl_salesdata[[#This Row],[Unit Cost]]</f>
        <v>462144.14999999997</v>
      </c>
      <c r="M2513" s="9">
        <f>tbl_salesdata[[#This Row],[Units Sold]]*tbl_salesdata[[#This Row],[Unit Price]]</f>
        <v>767286</v>
      </c>
      <c r="N2513" s="9">
        <f>tbl_salesdata[[#This Row],[Total Sales]]-tbl_salesdata[[#This Row],[Total Cost]]</f>
        <v>305141.85000000003</v>
      </c>
      <c r="O2513">
        <f>tbl_salesdata[[#This Row],[Ship Date]]-tbl_salesdata[[#This Row],[Order Date]]</f>
        <v>13</v>
      </c>
      <c r="P2513">
        <f>WEEKDAY(tbl_salesdata[[#This Row],[Order Date]],2)</f>
        <v>6</v>
      </c>
      <c r="Q2513" t="str">
        <f>TEXT(tbl_salesdata[[#This Row],[Order Date]],"dddd")</f>
        <v>Saturday</v>
      </c>
      <c r="R2513" t="str">
        <f>IF(tbl_salesdata[[#This Row],[Weekdaynum]]&gt;5,"Yes","No")</f>
        <v>Yes</v>
      </c>
    </row>
    <row r="2514" spans="1:18" hidden="1" x14ac:dyDescent="0.35">
      <c r="A2514">
        <v>761724030</v>
      </c>
      <c r="B2514" s="3">
        <v>42181</v>
      </c>
      <c r="C2514" s="3">
        <v>42182</v>
      </c>
      <c r="D2514" t="s">
        <v>159</v>
      </c>
      <c r="E2514" t="s">
        <v>21</v>
      </c>
      <c r="F2514" t="s">
        <v>22</v>
      </c>
      <c r="G2514" t="s">
        <v>14</v>
      </c>
      <c r="H2514" t="s">
        <v>34</v>
      </c>
      <c r="I2514" s="9">
        <v>9923</v>
      </c>
      <c r="J2514" s="9">
        <v>47.45</v>
      </c>
      <c r="K2514" s="9">
        <v>31.79</v>
      </c>
      <c r="L2514" s="9">
        <f>tbl_salesdata[[#This Row],[Units Sold]]*tbl_salesdata[[#This Row],[Unit Cost]]</f>
        <v>315452.17</v>
      </c>
      <c r="M2514" s="9">
        <f>tbl_salesdata[[#This Row],[Units Sold]]*tbl_salesdata[[#This Row],[Unit Price]]</f>
        <v>470846.35000000003</v>
      </c>
      <c r="N2514" s="9">
        <f>tbl_salesdata[[#This Row],[Total Sales]]-tbl_salesdata[[#This Row],[Total Cost]]</f>
        <v>155394.18000000005</v>
      </c>
      <c r="O2514">
        <f>tbl_salesdata[[#This Row],[Ship Date]]-tbl_salesdata[[#This Row],[Order Date]]</f>
        <v>1</v>
      </c>
      <c r="P2514">
        <f>WEEKDAY(tbl_salesdata[[#This Row],[Order Date]],2)</f>
        <v>5</v>
      </c>
      <c r="Q2514" t="str">
        <f>TEXT(tbl_salesdata[[#This Row],[Order Date]],"dddd")</f>
        <v>Friday</v>
      </c>
      <c r="R2514" t="str">
        <f>IF(tbl_salesdata[[#This Row],[Weekdaynum]]&gt;5,"Yes","No")</f>
        <v>No</v>
      </c>
    </row>
    <row r="2515" spans="1:18" hidden="1" x14ac:dyDescent="0.35">
      <c r="A2515">
        <v>217248904</v>
      </c>
      <c r="B2515" s="3">
        <v>43956</v>
      </c>
      <c r="C2515" s="3">
        <v>43958</v>
      </c>
      <c r="D2515" t="s">
        <v>195</v>
      </c>
      <c r="E2515" t="s">
        <v>21</v>
      </c>
      <c r="F2515" t="s">
        <v>40</v>
      </c>
      <c r="G2515" t="s">
        <v>14</v>
      </c>
      <c r="H2515" t="s">
        <v>19</v>
      </c>
      <c r="I2515" s="9">
        <v>7633</v>
      </c>
      <c r="J2515" s="9">
        <v>651.21</v>
      </c>
      <c r="K2515" s="9">
        <v>524.96</v>
      </c>
      <c r="L2515" s="9">
        <f>tbl_salesdata[[#This Row],[Units Sold]]*tbl_salesdata[[#This Row],[Unit Cost]]</f>
        <v>4007019.68</v>
      </c>
      <c r="M2515" s="9">
        <f>tbl_salesdata[[#This Row],[Units Sold]]*tbl_salesdata[[#This Row],[Unit Price]]</f>
        <v>4970685.9300000006</v>
      </c>
      <c r="N2515" s="9">
        <f>tbl_salesdata[[#This Row],[Total Sales]]-tbl_salesdata[[#This Row],[Total Cost]]</f>
        <v>963666.25000000047</v>
      </c>
      <c r="O2515">
        <f>tbl_salesdata[[#This Row],[Ship Date]]-tbl_salesdata[[#This Row],[Order Date]]</f>
        <v>2</v>
      </c>
      <c r="P2515">
        <f>WEEKDAY(tbl_salesdata[[#This Row],[Order Date]],2)</f>
        <v>2</v>
      </c>
      <c r="Q2515" t="str">
        <f>TEXT(tbl_salesdata[[#This Row],[Order Date]],"dddd")</f>
        <v>Tuesday</v>
      </c>
      <c r="R2515" t="str">
        <f>IF(tbl_salesdata[[#This Row],[Weekdaynum]]&gt;5,"Yes","No")</f>
        <v>No</v>
      </c>
    </row>
    <row r="2516" spans="1:18" hidden="1" x14ac:dyDescent="0.35">
      <c r="A2516">
        <v>314773595</v>
      </c>
      <c r="B2516" s="3">
        <v>43240</v>
      </c>
      <c r="C2516" s="3">
        <v>43244</v>
      </c>
      <c r="D2516" t="s">
        <v>105</v>
      </c>
      <c r="E2516" t="s">
        <v>12</v>
      </c>
      <c r="F2516" t="s">
        <v>47</v>
      </c>
      <c r="G2516" t="s">
        <v>14</v>
      </c>
      <c r="H2516" t="s">
        <v>15</v>
      </c>
      <c r="I2516" s="9">
        <v>7357</v>
      </c>
      <c r="J2516" s="9">
        <v>421.89</v>
      </c>
      <c r="K2516" s="9">
        <v>364.69</v>
      </c>
      <c r="L2516" s="9">
        <f>tbl_salesdata[[#This Row],[Units Sold]]*tbl_salesdata[[#This Row],[Unit Cost]]</f>
        <v>2683024.33</v>
      </c>
      <c r="M2516" s="9">
        <f>tbl_salesdata[[#This Row],[Units Sold]]*tbl_salesdata[[#This Row],[Unit Price]]</f>
        <v>3103844.73</v>
      </c>
      <c r="N2516" s="9">
        <f>tbl_salesdata[[#This Row],[Total Sales]]-tbl_salesdata[[#This Row],[Total Cost]]</f>
        <v>420820.39999999991</v>
      </c>
      <c r="O2516">
        <f>tbl_salesdata[[#This Row],[Ship Date]]-tbl_salesdata[[#This Row],[Order Date]]</f>
        <v>4</v>
      </c>
      <c r="P2516">
        <f>WEEKDAY(tbl_salesdata[[#This Row],[Order Date]],2)</f>
        <v>7</v>
      </c>
      <c r="Q2516" t="str">
        <f>TEXT(tbl_salesdata[[#This Row],[Order Date]],"dddd")</f>
        <v>Sunday</v>
      </c>
      <c r="R2516" t="str">
        <f>IF(tbl_salesdata[[#This Row],[Weekdaynum]]&gt;5,"Yes","No")</f>
        <v>Yes</v>
      </c>
    </row>
    <row r="2517" spans="1:18" hidden="1" x14ac:dyDescent="0.35">
      <c r="A2517">
        <v>685596930</v>
      </c>
      <c r="B2517" s="3">
        <v>42489</v>
      </c>
      <c r="C2517" s="3">
        <v>42491</v>
      </c>
      <c r="D2517" t="s">
        <v>60</v>
      </c>
      <c r="E2517" t="s">
        <v>21</v>
      </c>
      <c r="F2517" t="s">
        <v>33</v>
      </c>
      <c r="G2517" t="s">
        <v>14</v>
      </c>
      <c r="H2517" t="s">
        <v>26</v>
      </c>
      <c r="I2517" s="9">
        <v>2222</v>
      </c>
      <c r="J2517" s="9">
        <v>109.28</v>
      </c>
      <c r="K2517" s="9">
        <v>35.840000000000003</v>
      </c>
      <c r="L2517" s="9">
        <f>tbl_salesdata[[#This Row],[Units Sold]]*tbl_salesdata[[#This Row],[Unit Cost]]</f>
        <v>79636.48000000001</v>
      </c>
      <c r="M2517" s="9">
        <f>tbl_salesdata[[#This Row],[Units Sold]]*tbl_salesdata[[#This Row],[Unit Price]]</f>
        <v>242820.16</v>
      </c>
      <c r="N2517" s="9">
        <f>tbl_salesdata[[#This Row],[Total Sales]]-tbl_salesdata[[#This Row],[Total Cost]]</f>
        <v>163183.67999999999</v>
      </c>
      <c r="O2517">
        <f>tbl_salesdata[[#This Row],[Ship Date]]-tbl_salesdata[[#This Row],[Order Date]]</f>
        <v>2</v>
      </c>
      <c r="P2517">
        <f>WEEKDAY(tbl_salesdata[[#This Row],[Order Date]],2)</f>
        <v>5</v>
      </c>
      <c r="Q2517" t="str">
        <f>TEXT(tbl_salesdata[[#This Row],[Order Date]],"dddd")</f>
        <v>Friday</v>
      </c>
      <c r="R2517" t="str">
        <f>IF(tbl_salesdata[[#This Row],[Weekdaynum]]&gt;5,"Yes","No")</f>
        <v>No</v>
      </c>
    </row>
    <row r="2518" spans="1:18" hidden="1" x14ac:dyDescent="0.35">
      <c r="A2518">
        <v>581330239</v>
      </c>
      <c r="B2518" s="3">
        <v>43817</v>
      </c>
      <c r="C2518" s="3">
        <v>43829</v>
      </c>
      <c r="D2518" t="s">
        <v>108</v>
      </c>
      <c r="E2518" t="s">
        <v>12</v>
      </c>
      <c r="F2518" t="s">
        <v>40</v>
      </c>
      <c r="G2518" t="s">
        <v>14</v>
      </c>
      <c r="H2518" t="s">
        <v>34</v>
      </c>
      <c r="I2518" s="9">
        <v>7391</v>
      </c>
      <c r="J2518" s="9">
        <v>651.21</v>
      </c>
      <c r="K2518" s="9">
        <v>524.96</v>
      </c>
      <c r="L2518" s="9">
        <f>tbl_salesdata[[#This Row],[Units Sold]]*tbl_salesdata[[#This Row],[Unit Cost]]</f>
        <v>3879979.3600000003</v>
      </c>
      <c r="M2518" s="9">
        <f>tbl_salesdata[[#This Row],[Units Sold]]*tbl_salesdata[[#This Row],[Unit Price]]</f>
        <v>4813093.1100000003</v>
      </c>
      <c r="N2518" s="9">
        <f>tbl_salesdata[[#This Row],[Total Sales]]-tbl_salesdata[[#This Row],[Total Cost]]</f>
        <v>933113.75</v>
      </c>
      <c r="O2518">
        <f>tbl_salesdata[[#This Row],[Ship Date]]-tbl_salesdata[[#This Row],[Order Date]]</f>
        <v>12</v>
      </c>
      <c r="P2518">
        <f>WEEKDAY(tbl_salesdata[[#This Row],[Order Date]],2)</f>
        <v>3</v>
      </c>
      <c r="Q2518" t="str">
        <f>TEXT(tbl_salesdata[[#This Row],[Order Date]],"dddd")</f>
        <v>Wednesday</v>
      </c>
      <c r="R2518" t="str">
        <f>IF(tbl_salesdata[[#This Row],[Weekdaynum]]&gt;5,"Yes","No")</f>
        <v>No</v>
      </c>
    </row>
    <row r="2519" spans="1:18" x14ac:dyDescent="0.35">
      <c r="A2519">
        <v>995451295</v>
      </c>
      <c r="B2519" s="3">
        <v>42770</v>
      </c>
      <c r="C2519" s="3">
        <v>42783</v>
      </c>
      <c r="D2519" t="s">
        <v>72</v>
      </c>
      <c r="E2519" t="s">
        <v>24</v>
      </c>
      <c r="F2519" t="s">
        <v>17</v>
      </c>
      <c r="G2519" t="s">
        <v>14</v>
      </c>
      <c r="H2519" t="s">
        <v>15</v>
      </c>
      <c r="I2519" s="9">
        <v>5014</v>
      </c>
      <c r="J2519" s="9">
        <v>152.58000000000001</v>
      </c>
      <c r="K2519" s="9">
        <v>97.44</v>
      </c>
      <c r="L2519" s="9">
        <f>tbl_salesdata[[#This Row],[Units Sold]]*tbl_salesdata[[#This Row],[Unit Cost]]</f>
        <v>488564.16</v>
      </c>
      <c r="M2519" s="9">
        <f>tbl_salesdata[[#This Row],[Units Sold]]*tbl_salesdata[[#This Row],[Unit Price]]</f>
        <v>765036.12000000011</v>
      </c>
      <c r="N2519" s="9">
        <f>tbl_salesdata[[#This Row],[Total Sales]]-tbl_salesdata[[#This Row],[Total Cost]]</f>
        <v>276471.96000000014</v>
      </c>
      <c r="O2519">
        <f>tbl_salesdata[[#This Row],[Ship Date]]-tbl_salesdata[[#This Row],[Order Date]]</f>
        <v>13</v>
      </c>
      <c r="P2519">
        <f>WEEKDAY(tbl_salesdata[[#This Row],[Order Date]],2)</f>
        <v>6</v>
      </c>
      <c r="Q2519" t="str">
        <f>TEXT(tbl_salesdata[[#This Row],[Order Date]],"dddd")</f>
        <v>Saturday</v>
      </c>
      <c r="R2519" t="str">
        <f>IF(tbl_salesdata[[#This Row],[Weekdaynum]]&gt;5,"Yes","No")</f>
        <v>Yes</v>
      </c>
    </row>
    <row r="2520" spans="1:18" x14ac:dyDescent="0.35">
      <c r="A2520">
        <v>819344747</v>
      </c>
      <c r="B2520" s="3">
        <v>43253</v>
      </c>
      <c r="C2520" s="3">
        <v>43262</v>
      </c>
      <c r="D2520" t="s">
        <v>143</v>
      </c>
      <c r="E2520" t="s">
        <v>24</v>
      </c>
      <c r="F2520" t="s">
        <v>40</v>
      </c>
      <c r="G2520" t="s">
        <v>14</v>
      </c>
      <c r="H2520" t="s">
        <v>15</v>
      </c>
      <c r="I2520" s="9">
        <v>1173</v>
      </c>
      <c r="J2520" s="9">
        <v>651.21</v>
      </c>
      <c r="K2520" s="9">
        <v>524.96</v>
      </c>
      <c r="L2520" s="9">
        <f>tbl_salesdata[[#This Row],[Units Sold]]*tbl_salesdata[[#This Row],[Unit Cost]]</f>
        <v>615778.08000000007</v>
      </c>
      <c r="M2520" s="9">
        <f>tbl_salesdata[[#This Row],[Units Sold]]*tbl_salesdata[[#This Row],[Unit Price]]</f>
        <v>763869.33000000007</v>
      </c>
      <c r="N2520" s="9">
        <f>tbl_salesdata[[#This Row],[Total Sales]]-tbl_salesdata[[#This Row],[Total Cost]]</f>
        <v>148091.25</v>
      </c>
      <c r="O2520">
        <f>tbl_salesdata[[#This Row],[Ship Date]]-tbl_salesdata[[#This Row],[Order Date]]</f>
        <v>9</v>
      </c>
      <c r="P2520">
        <f>WEEKDAY(tbl_salesdata[[#This Row],[Order Date]],2)</f>
        <v>6</v>
      </c>
      <c r="Q2520" t="str">
        <f>TEXT(tbl_salesdata[[#This Row],[Order Date]],"dddd")</f>
        <v>Saturday</v>
      </c>
      <c r="R2520" t="str">
        <f>IF(tbl_salesdata[[#This Row],[Weekdaynum]]&gt;5,"Yes","No")</f>
        <v>Yes</v>
      </c>
    </row>
    <row r="2521" spans="1:18" hidden="1" x14ac:dyDescent="0.35">
      <c r="A2521">
        <v>888790786</v>
      </c>
      <c r="B2521" s="3">
        <v>44445</v>
      </c>
      <c r="C2521" s="3">
        <v>44459</v>
      </c>
      <c r="D2521" t="s">
        <v>78</v>
      </c>
      <c r="E2521" t="s">
        <v>24</v>
      </c>
      <c r="F2521" t="s">
        <v>76</v>
      </c>
      <c r="G2521" t="s">
        <v>18</v>
      </c>
      <c r="H2521" t="s">
        <v>15</v>
      </c>
      <c r="I2521" s="9">
        <v>1799</v>
      </c>
      <c r="J2521" s="9">
        <v>668.27</v>
      </c>
      <c r="K2521" s="9">
        <v>502.54</v>
      </c>
      <c r="L2521" s="9">
        <f>tbl_salesdata[[#This Row],[Units Sold]]*tbl_salesdata[[#This Row],[Unit Cost]]</f>
        <v>904069.46000000008</v>
      </c>
      <c r="M2521" s="9">
        <f>tbl_salesdata[[#This Row],[Units Sold]]*tbl_salesdata[[#This Row],[Unit Price]]</f>
        <v>1202217.73</v>
      </c>
      <c r="N2521" s="9">
        <f>tbl_salesdata[[#This Row],[Total Sales]]-tbl_salesdata[[#This Row],[Total Cost]]</f>
        <v>298148.2699999999</v>
      </c>
      <c r="O2521">
        <f>tbl_salesdata[[#This Row],[Ship Date]]-tbl_salesdata[[#This Row],[Order Date]]</f>
        <v>14</v>
      </c>
      <c r="P2521">
        <f>WEEKDAY(tbl_salesdata[[#This Row],[Order Date]],2)</f>
        <v>1</v>
      </c>
      <c r="Q2521" t="str">
        <f>TEXT(tbl_salesdata[[#This Row],[Order Date]],"dddd")</f>
        <v>Monday</v>
      </c>
      <c r="R2521" t="str">
        <f>IF(tbl_salesdata[[#This Row],[Weekdaynum]]&gt;5,"Yes","No")</f>
        <v>No</v>
      </c>
    </row>
    <row r="2522" spans="1:18" hidden="1" x14ac:dyDescent="0.35">
      <c r="A2522">
        <v>456527268</v>
      </c>
      <c r="B2522" s="3">
        <v>44166</v>
      </c>
      <c r="C2522" s="3">
        <v>44181</v>
      </c>
      <c r="D2522" t="s">
        <v>79</v>
      </c>
      <c r="E2522" t="s">
        <v>21</v>
      </c>
      <c r="F2522" t="s">
        <v>40</v>
      </c>
      <c r="G2522" t="s">
        <v>18</v>
      </c>
      <c r="H2522" t="s">
        <v>26</v>
      </c>
      <c r="I2522" s="9">
        <v>5419</v>
      </c>
      <c r="J2522" s="9">
        <v>651.21</v>
      </c>
      <c r="K2522" s="9">
        <v>524.96</v>
      </c>
      <c r="L2522" s="9">
        <f>tbl_salesdata[[#This Row],[Units Sold]]*tbl_salesdata[[#This Row],[Unit Cost]]</f>
        <v>2844758.24</v>
      </c>
      <c r="M2522" s="9">
        <f>tbl_salesdata[[#This Row],[Units Sold]]*tbl_salesdata[[#This Row],[Unit Price]]</f>
        <v>3528906.99</v>
      </c>
      <c r="N2522" s="9">
        <f>tbl_salesdata[[#This Row],[Total Sales]]-tbl_salesdata[[#This Row],[Total Cost]]</f>
        <v>684148.75</v>
      </c>
      <c r="O2522">
        <f>tbl_salesdata[[#This Row],[Ship Date]]-tbl_salesdata[[#This Row],[Order Date]]</f>
        <v>15</v>
      </c>
      <c r="P2522">
        <f>WEEKDAY(tbl_salesdata[[#This Row],[Order Date]],2)</f>
        <v>2</v>
      </c>
      <c r="Q2522" t="str">
        <f>TEXT(tbl_salesdata[[#This Row],[Order Date]],"dddd")</f>
        <v>Tuesday</v>
      </c>
      <c r="R2522" t="str">
        <f>IF(tbl_salesdata[[#This Row],[Weekdaynum]]&gt;5,"Yes","No")</f>
        <v>No</v>
      </c>
    </row>
    <row r="2523" spans="1:18" hidden="1" x14ac:dyDescent="0.35">
      <c r="A2523">
        <v>461917865</v>
      </c>
      <c r="B2523" s="3">
        <v>42415</v>
      </c>
      <c r="C2523" s="3">
        <v>42421</v>
      </c>
      <c r="D2523" t="s">
        <v>60</v>
      </c>
      <c r="E2523" t="s">
        <v>21</v>
      </c>
      <c r="F2523" t="s">
        <v>13</v>
      </c>
      <c r="G2523" t="s">
        <v>18</v>
      </c>
      <c r="H2523" t="s">
        <v>19</v>
      </c>
      <c r="I2523" s="9">
        <v>616</v>
      </c>
      <c r="J2523" s="9">
        <v>255.28</v>
      </c>
      <c r="K2523" s="9">
        <v>159.41999999999999</v>
      </c>
      <c r="L2523" s="9">
        <f>tbl_salesdata[[#This Row],[Units Sold]]*tbl_salesdata[[#This Row],[Unit Cost]]</f>
        <v>98202.719999999987</v>
      </c>
      <c r="M2523" s="9">
        <f>tbl_salesdata[[#This Row],[Units Sold]]*tbl_salesdata[[#This Row],[Unit Price]]</f>
        <v>157252.48000000001</v>
      </c>
      <c r="N2523" s="9">
        <f>tbl_salesdata[[#This Row],[Total Sales]]-tbl_salesdata[[#This Row],[Total Cost]]</f>
        <v>59049.760000000024</v>
      </c>
      <c r="O2523">
        <f>tbl_salesdata[[#This Row],[Ship Date]]-tbl_salesdata[[#This Row],[Order Date]]</f>
        <v>6</v>
      </c>
      <c r="P2523">
        <f>WEEKDAY(tbl_salesdata[[#This Row],[Order Date]],2)</f>
        <v>1</v>
      </c>
      <c r="Q2523" t="str">
        <f>TEXT(tbl_salesdata[[#This Row],[Order Date]],"dddd")</f>
        <v>Monday</v>
      </c>
      <c r="R2523" t="str">
        <f>IF(tbl_salesdata[[#This Row],[Weekdaynum]]&gt;5,"Yes","No")</f>
        <v>No</v>
      </c>
    </row>
    <row r="2524" spans="1:18" hidden="1" x14ac:dyDescent="0.35">
      <c r="A2524">
        <v>128448903</v>
      </c>
      <c r="B2524" s="3">
        <v>43873</v>
      </c>
      <c r="C2524" s="3">
        <v>43890</v>
      </c>
      <c r="D2524" t="s">
        <v>212</v>
      </c>
      <c r="E2524" t="s">
        <v>32</v>
      </c>
      <c r="F2524" t="s">
        <v>42</v>
      </c>
      <c r="G2524" t="s">
        <v>14</v>
      </c>
      <c r="H2524" t="s">
        <v>26</v>
      </c>
      <c r="I2524" s="9">
        <v>9740</v>
      </c>
      <c r="J2524" s="9">
        <v>437.2</v>
      </c>
      <c r="K2524" s="9">
        <v>263.33</v>
      </c>
      <c r="L2524" s="9">
        <f>tbl_salesdata[[#This Row],[Units Sold]]*tbl_salesdata[[#This Row],[Unit Cost]]</f>
        <v>2564834.1999999997</v>
      </c>
      <c r="M2524" s="9">
        <f>tbl_salesdata[[#This Row],[Units Sold]]*tbl_salesdata[[#This Row],[Unit Price]]</f>
        <v>4258328</v>
      </c>
      <c r="N2524" s="9">
        <f>tbl_salesdata[[#This Row],[Total Sales]]-tbl_salesdata[[#This Row],[Total Cost]]</f>
        <v>1693493.8000000003</v>
      </c>
      <c r="O2524">
        <f>tbl_salesdata[[#This Row],[Ship Date]]-tbl_salesdata[[#This Row],[Order Date]]</f>
        <v>17</v>
      </c>
      <c r="P2524">
        <f>WEEKDAY(tbl_salesdata[[#This Row],[Order Date]],2)</f>
        <v>3</v>
      </c>
      <c r="Q2524" t="str">
        <f>TEXT(tbl_salesdata[[#This Row],[Order Date]],"dddd")</f>
        <v>Wednesday</v>
      </c>
      <c r="R2524" t="str">
        <f>IF(tbl_salesdata[[#This Row],[Weekdaynum]]&gt;5,"Yes","No")</f>
        <v>No</v>
      </c>
    </row>
    <row r="2525" spans="1:18" hidden="1" x14ac:dyDescent="0.35">
      <c r="A2525">
        <v>549919211</v>
      </c>
      <c r="B2525" s="3">
        <v>44455</v>
      </c>
      <c r="C2525" s="3">
        <v>44474</v>
      </c>
      <c r="D2525" t="s">
        <v>217</v>
      </c>
      <c r="E2525" t="s">
        <v>12</v>
      </c>
      <c r="F2525" t="s">
        <v>33</v>
      </c>
      <c r="G2525" t="s">
        <v>18</v>
      </c>
      <c r="H2525" t="s">
        <v>15</v>
      </c>
      <c r="I2525" s="9">
        <v>2170</v>
      </c>
      <c r="J2525" s="9">
        <v>109.28</v>
      </c>
      <c r="K2525" s="9">
        <v>35.840000000000003</v>
      </c>
      <c r="L2525" s="9">
        <f>tbl_salesdata[[#This Row],[Units Sold]]*tbl_salesdata[[#This Row],[Unit Cost]]</f>
        <v>77772.800000000003</v>
      </c>
      <c r="M2525" s="9">
        <f>tbl_salesdata[[#This Row],[Units Sold]]*tbl_salesdata[[#This Row],[Unit Price]]</f>
        <v>237137.6</v>
      </c>
      <c r="N2525" s="9">
        <f>tbl_salesdata[[#This Row],[Total Sales]]-tbl_salesdata[[#This Row],[Total Cost]]</f>
        <v>159364.79999999999</v>
      </c>
      <c r="O2525">
        <f>tbl_salesdata[[#This Row],[Ship Date]]-tbl_salesdata[[#This Row],[Order Date]]</f>
        <v>19</v>
      </c>
      <c r="P2525">
        <f>WEEKDAY(tbl_salesdata[[#This Row],[Order Date]],2)</f>
        <v>4</v>
      </c>
      <c r="Q2525" t="str">
        <f>TEXT(tbl_salesdata[[#This Row],[Order Date]],"dddd")</f>
        <v>Thursday</v>
      </c>
      <c r="R2525" t="str">
        <f>IF(tbl_salesdata[[#This Row],[Weekdaynum]]&gt;5,"Yes","No")</f>
        <v>No</v>
      </c>
    </row>
    <row r="2526" spans="1:18" hidden="1" x14ac:dyDescent="0.35">
      <c r="A2526">
        <v>640440118</v>
      </c>
      <c r="B2526" s="3">
        <v>44430</v>
      </c>
      <c r="C2526" s="3">
        <v>44432</v>
      </c>
      <c r="D2526" t="s">
        <v>23</v>
      </c>
      <c r="E2526" t="s">
        <v>24</v>
      </c>
      <c r="F2526" t="s">
        <v>56</v>
      </c>
      <c r="G2526" t="s">
        <v>14</v>
      </c>
      <c r="H2526" t="s">
        <v>26</v>
      </c>
      <c r="I2526" s="9">
        <v>9318</v>
      </c>
      <c r="J2526" s="9">
        <v>9.33</v>
      </c>
      <c r="K2526" s="9">
        <v>6.92</v>
      </c>
      <c r="L2526" s="9">
        <f>tbl_salesdata[[#This Row],[Units Sold]]*tbl_salesdata[[#This Row],[Unit Cost]]</f>
        <v>64480.56</v>
      </c>
      <c r="M2526" s="9">
        <f>tbl_salesdata[[#This Row],[Units Sold]]*tbl_salesdata[[#This Row],[Unit Price]]</f>
        <v>86936.94</v>
      </c>
      <c r="N2526" s="9">
        <f>tbl_salesdata[[#This Row],[Total Sales]]-tbl_salesdata[[#This Row],[Total Cost]]</f>
        <v>22456.380000000005</v>
      </c>
      <c r="O2526">
        <f>tbl_salesdata[[#This Row],[Ship Date]]-tbl_salesdata[[#This Row],[Order Date]]</f>
        <v>2</v>
      </c>
      <c r="P2526">
        <f>WEEKDAY(tbl_salesdata[[#This Row],[Order Date]],2)</f>
        <v>7</v>
      </c>
      <c r="Q2526" t="str">
        <f>TEXT(tbl_salesdata[[#This Row],[Order Date]],"dddd")</f>
        <v>Sunday</v>
      </c>
      <c r="R2526" t="str">
        <f>IF(tbl_salesdata[[#This Row],[Weekdaynum]]&gt;5,"Yes","No")</f>
        <v>Yes</v>
      </c>
    </row>
    <row r="2527" spans="1:18" x14ac:dyDescent="0.35">
      <c r="A2527">
        <v>915761363</v>
      </c>
      <c r="B2527" s="3">
        <v>44884</v>
      </c>
      <c r="C2527" s="3">
        <v>44895</v>
      </c>
      <c r="D2527" t="s">
        <v>206</v>
      </c>
      <c r="E2527" t="s">
        <v>24</v>
      </c>
      <c r="F2527" t="s">
        <v>13</v>
      </c>
      <c r="G2527" t="s">
        <v>14</v>
      </c>
      <c r="H2527" t="s">
        <v>19</v>
      </c>
      <c r="I2527" s="9">
        <v>2992</v>
      </c>
      <c r="J2527" s="9">
        <v>255.28</v>
      </c>
      <c r="K2527" s="9">
        <v>159.41999999999999</v>
      </c>
      <c r="L2527" s="9">
        <f>tbl_salesdata[[#This Row],[Units Sold]]*tbl_salesdata[[#This Row],[Unit Cost]]</f>
        <v>476984.63999999996</v>
      </c>
      <c r="M2527" s="9">
        <f>tbl_salesdata[[#This Row],[Units Sold]]*tbl_salesdata[[#This Row],[Unit Price]]</f>
        <v>763797.76</v>
      </c>
      <c r="N2527" s="9">
        <f>tbl_salesdata[[#This Row],[Total Sales]]-tbl_salesdata[[#This Row],[Total Cost]]</f>
        <v>286813.12000000005</v>
      </c>
      <c r="O2527">
        <f>tbl_salesdata[[#This Row],[Ship Date]]-tbl_salesdata[[#This Row],[Order Date]]</f>
        <v>11</v>
      </c>
      <c r="P2527">
        <f>WEEKDAY(tbl_salesdata[[#This Row],[Order Date]],2)</f>
        <v>6</v>
      </c>
      <c r="Q2527" t="str">
        <f>TEXT(tbl_salesdata[[#This Row],[Order Date]],"dddd")</f>
        <v>Saturday</v>
      </c>
      <c r="R2527" t="str">
        <f>IF(tbl_salesdata[[#This Row],[Weekdaynum]]&gt;5,"Yes","No")</f>
        <v>Yes</v>
      </c>
    </row>
    <row r="2528" spans="1:18" hidden="1" x14ac:dyDescent="0.35">
      <c r="A2528">
        <v>786641538</v>
      </c>
      <c r="B2528" s="3">
        <v>43957</v>
      </c>
      <c r="C2528" s="3">
        <v>43967</v>
      </c>
      <c r="D2528" t="s">
        <v>163</v>
      </c>
      <c r="E2528" t="s">
        <v>38</v>
      </c>
      <c r="F2528" t="s">
        <v>13</v>
      </c>
      <c r="G2528" t="s">
        <v>14</v>
      </c>
      <c r="H2528" t="s">
        <v>19</v>
      </c>
      <c r="I2528" s="9">
        <v>3567</v>
      </c>
      <c r="J2528" s="9">
        <v>255.28</v>
      </c>
      <c r="K2528" s="9">
        <v>159.41999999999999</v>
      </c>
      <c r="L2528" s="9">
        <f>tbl_salesdata[[#This Row],[Units Sold]]*tbl_salesdata[[#This Row],[Unit Cost]]</f>
        <v>568651.1399999999</v>
      </c>
      <c r="M2528" s="9">
        <f>tbl_salesdata[[#This Row],[Units Sold]]*tbl_salesdata[[#This Row],[Unit Price]]</f>
        <v>910583.76</v>
      </c>
      <c r="N2528" s="9">
        <f>tbl_salesdata[[#This Row],[Total Sales]]-tbl_salesdata[[#This Row],[Total Cost]]</f>
        <v>341932.62000000011</v>
      </c>
      <c r="O2528">
        <f>tbl_salesdata[[#This Row],[Ship Date]]-tbl_salesdata[[#This Row],[Order Date]]</f>
        <v>10</v>
      </c>
      <c r="P2528">
        <f>WEEKDAY(tbl_salesdata[[#This Row],[Order Date]],2)</f>
        <v>3</v>
      </c>
      <c r="Q2528" t="str">
        <f>TEXT(tbl_salesdata[[#This Row],[Order Date]],"dddd")</f>
        <v>Wednesday</v>
      </c>
      <c r="R2528" t="str">
        <f>IF(tbl_salesdata[[#This Row],[Weekdaynum]]&gt;5,"Yes","No")</f>
        <v>No</v>
      </c>
    </row>
    <row r="2529" spans="1:18" hidden="1" x14ac:dyDescent="0.35">
      <c r="A2529">
        <v>822107207</v>
      </c>
      <c r="B2529" s="3">
        <v>42261</v>
      </c>
      <c r="C2529" s="3">
        <v>42265</v>
      </c>
      <c r="D2529" t="s">
        <v>146</v>
      </c>
      <c r="E2529" t="s">
        <v>29</v>
      </c>
      <c r="F2529" t="s">
        <v>25</v>
      </c>
      <c r="G2529" t="s">
        <v>18</v>
      </c>
      <c r="H2529" t="s">
        <v>34</v>
      </c>
      <c r="I2529" s="9">
        <v>8647</v>
      </c>
      <c r="J2529" s="9">
        <v>205.7</v>
      </c>
      <c r="K2529" s="9">
        <v>117.11</v>
      </c>
      <c r="L2529" s="9">
        <f>tbl_salesdata[[#This Row],[Units Sold]]*tbl_salesdata[[#This Row],[Unit Cost]]</f>
        <v>1012650.17</v>
      </c>
      <c r="M2529" s="9">
        <f>tbl_salesdata[[#This Row],[Units Sold]]*tbl_salesdata[[#This Row],[Unit Price]]</f>
        <v>1778687.9</v>
      </c>
      <c r="N2529" s="9">
        <f>tbl_salesdata[[#This Row],[Total Sales]]-tbl_salesdata[[#This Row],[Total Cost]]</f>
        <v>766037.72999999986</v>
      </c>
      <c r="O2529">
        <f>tbl_salesdata[[#This Row],[Ship Date]]-tbl_salesdata[[#This Row],[Order Date]]</f>
        <v>4</v>
      </c>
      <c r="P2529">
        <f>WEEKDAY(tbl_salesdata[[#This Row],[Order Date]],2)</f>
        <v>1</v>
      </c>
      <c r="Q2529" t="str">
        <f>TEXT(tbl_salesdata[[#This Row],[Order Date]],"dddd")</f>
        <v>Monday</v>
      </c>
      <c r="R2529" t="str">
        <f>IF(tbl_salesdata[[#This Row],[Weekdaynum]]&gt;5,"Yes","No")</f>
        <v>No</v>
      </c>
    </row>
    <row r="2530" spans="1:18" hidden="1" x14ac:dyDescent="0.35">
      <c r="A2530">
        <v>486193788</v>
      </c>
      <c r="B2530" s="3">
        <v>42730</v>
      </c>
      <c r="C2530" s="3">
        <v>42742</v>
      </c>
      <c r="D2530" t="s">
        <v>41</v>
      </c>
      <c r="E2530" t="s">
        <v>29</v>
      </c>
      <c r="F2530" t="s">
        <v>25</v>
      </c>
      <c r="G2530" t="s">
        <v>18</v>
      </c>
      <c r="H2530" t="s">
        <v>34</v>
      </c>
      <c r="I2530" s="9">
        <v>4401</v>
      </c>
      <c r="J2530" s="9">
        <v>205.7</v>
      </c>
      <c r="K2530" s="9">
        <v>117.11</v>
      </c>
      <c r="L2530" s="9">
        <f>tbl_salesdata[[#This Row],[Units Sold]]*tbl_salesdata[[#This Row],[Unit Cost]]</f>
        <v>515401.11</v>
      </c>
      <c r="M2530" s="9">
        <f>tbl_salesdata[[#This Row],[Units Sold]]*tbl_salesdata[[#This Row],[Unit Price]]</f>
        <v>905285.7</v>
      </c>
      <c r="N2530" s="9">
        <f>tbl_salesdata[[#This Row],[Total Sales]]-tbl_salesdata[[#This Row],[Total Cost]]</f>
        <v>389884.58999999997</v>
      </c>
      <c r="O2530">
        <f>tbl_salesdata[[#This Row],[Ship Date]]-tbl_salesdata[[#This Row],[Order Date]]</f>
        <v>12</v>
      </c>
      <c r="P2530">
        <f>WEEKDAY(tbl_salesdata[[#This Row],[Order Date]],2)</f>
        <v>1</v>
      </c>
      <c r="Q2530" t="str">
        <f>TEXT(tbl_salesdata[[#This Row],[Order Date]],"dddd")</f>
        <v>Monday</v>
      </c>
      <c r="R2530" t="str">
        <f>IF(tbl_salesdata[[#This Row],[Weekdaynum]]&gt;5,"Yes","No")</f>
        <v>No</v>
      </c>
    </row>
    <row r="2531" spans="1:18" hidden="1" x14ac:dyDescent="0.35">
      <c r="A2531">
        <v>844575107</v>
      </c>
      <c r="B2531" s="3">
        <v>43272</v>
      </c>
      <c r="C2531" s="3">
        <v>43276</v>
      </c>
      <c r="D2531" t="s">
        <v>77</v>
      </c>
      <c r="E2531" t="s">
        <v>21</v>
      </c>
      <c r="F2531" t="s">
        <v>47</v>
      </c>
      <c r="G2531" t="s">
        <v>14</v>
      </c>
      <c r="H2531" t="s">
        <v>34</v>
      </c>
      <c r="I2531" s="9">
        <v>7397</v>
      </c>
      <c r="J2531" s="9">
        <v>421.89</v>
      </c>
      <c r="K2531" s="9">
        <v>364.69</v>
      </c>
      <c r="L2531" s="9">
        <f>tbl_salesdata[[#This Row],[Units Sold]]*tbl_salesdata[[#This Row],[Unit Cost]]</f>
        <v>2697611.93</v>
      </c>
      <c r="M2531" s="9">
        <f>tbl_salesdata[[#This Row],[Units Sold]]*tbl_salesdata[[#This Row],[Unit Price]]</f>
        <v>3120720.33</v>
      </c>
      <c r="N2531" s="9">
        <f>tbl_salesdata[[#This Row],[Total Sales]]-tbl_salesdata[[#This Row],[Total Cost]]</f>
        <v>423108.39999999991</v>
      </c>
      <c r="O2531">
        <f>tbl_salesdata[[#This Row],[Ship Date]]-tbl_salesdata[[#This Row],[Order Date]]</f>
        <v>4</v>
      </c>
      <c r="P2531">
        <f>WEEKDAY(tbl_salesdata[[#This Row],[Order Date]],2)</f>
        <v>4</v>
      </c>
      <c r="Q2531" t="str">
        <f>TEXT(tbl_salesdata[[#This Row],[Order Date]],"dddd")</f>
        <v>Thursday</v>
      </c>
      <c r="R2531" t="str">
        <f>IF(tbl_salesdata[[#This Row],[Weekdaynum]]&gt;5,"Yes","No")</f>
        <v>No</v>
      </c>
    </row>
    <row r="2532" spans="1:18" hidden="1" x14ac:dyDescent="0.35">
      <c r="A2532">
        <v>783237493</v>
      </c>
      <c r="B2532" s="3">
        <v>42027</v>
      </c>
      <c r="C2532" s="3">
        <v>42040</v>
      </c>
      <c r="D2532" t="s">
        <v>78</v>
      </c>
      <c r="E2532" t="s">
        <v>24</v>
      </c>
      <c r="F2532" t="s">
        <v>40</v>
      </c>
      <c r="G2532" t="s">
        <v>14</v>
      </c>
      <c r="H2532" t="s">
        <v>15</v>
      </c>
      <c r="I2532" s="9">
        <v>6234</v>
      </c>
      <c r="J2532" s="9">
        <v>651.21</v>
      </c>
      <c r="K2532" s="9">
        <v>524.96</v>
      </c>
      <c r="L2532" s="9">
        <f>tbl_salesdata[[#This Row],[Units Sold]]*tbl_salesdata[[#This Row],[Unit Cost]]</f>
        <v>3272600.64</v>
      </c>
      <c r="M2532" s="9">
        <f>tbl_salesdata[[#This Row],[Units Sold]]*tbl_salesdata[[#This Row],[Unit Price]]</f>
        <v>4059643.14</v>
      </c>
      <c r="N2532" s="9">
        <f>tbl_salesdata[[#This Row],[Total Sales]]-tbl_salesdata[[#This Row],[Total Cost]]</f>
        <v>787042.5</v>
      </c>
      <c r="O2532">
        <f>tbl_salesdata[[#This Row],[Ship Date]]-tbl_salesdata[[#This Row],[Order Date]]</f>
        <v>13</v>
      </c>
      <c r="P2532">
        <f>WEEKDAY(tbl_salesdata[[#This Row],[Order Date]],2)</f>
        <v>5</v>
      </c>
      <c r="Q2532" t="str">
        <f>TEXT(tbl_salesdata[[#This Row],[Order Date]],"dddd")</f>
        <v>Friday</v>
      </c>
      <c r="R2532" t="str">
        <f>IF(tbl_salesdata[[#This Row],[Weekdaynum]]&gt;5,"Yes","No")</f>
        <v>No</v>
      </c>
    </row>
    <row r="2533" spans="1:18" hidden="1" x14ac:dyDescent="0.35">
      <c r="A2533">
        <v>158479773</v>
      </c>
      <c r="B2533" s="3">
        <v>42143</v>
      </c>
      <c r="C2533" s="3">
        <v>42152</v>
      </c>
      <c r="D2533" t="s">
        <v>95</v>
      </c>
      <c r="E2533" t="s">
        <v>21</v>
      </c>
      <c r="F2533" t="s">
        <v>13</v>
      </c>
      <c r="G2533" t="s">
        <v>18</v>
      </c>
      <c r="H2533" t="s">
        <v>26</v>
      </c>
      <c r="I2533" s="9">
        <v>6542</v>
      </c>
      <c r="J2533" s="9">
        <v>255.28</v>
      </c>
      <c r="K2533" s="9">
        <v>159.41999999999999</v>
      </c>
      <c r="L2533" s="9">
        <f>tbl_salesdata[[#This Row],[Units Sold]]*tbl_salesdata[[#This Row],[Unit Cost]]</f>
        <v>1042925.6399999999</v>
      </c>
      <c r="M2533" s="9">
        <f>tbl_salesdata[[#This Row],[Units Sold]]*tbl_salesdata[[#This Row],[Unit Price]]</f>
        <v>1670041.76</v>
      </c>
      <c r="N2533" s="9">
        <f>tbl_salesdata[[#This Row],[Total Sales]]-tbl_salesdata[[#This Row],[Total Cost]]</f>
        <v>627116.12000000011</v>
      </c>
      <c r="O2533">
        <f>tbl_salesdata[[#This Row],[Ship Date]]-tbl_salesdata[[#This Row],[Order Date]]</f>
        <v>9</v>
      </c>
      <c r="P2533">
        <f>WEEKDAY(tbl_salesdata[[#This Row],[Order Date]],2)</f>
        <v>2</v>
      </c>
      <c r="Q2533" t="str">
        <f>TEXT(tbl_salesdata[[#This Row],[Order Date]],"dddd")</f>
        <v>Tuesday</v>
      </c>
      <c r="R2533" t="str">
        <f>IF(tbl_salesdata[[#This Row],[Weekdaynum]]&gt;5,"Yes","No")</f>
        <v>No</v>
      </c>
    </row>
    <row r="2534" spans="1:18" hidden="1" x14ac:dyDescent="0.35">
      <c r="A2534">
        <v>246913278</v>
      </c>
      <c r="B2534" s="3">
        <v>43504</v>
      </c>
      <c r="C2534" s="3">
        <v>43515</v>
      </c>
      <c r="D2534" t="s">
        <v>28</v>
      </c>
      <c r="E2534" t="s">
        <v>29</v>
      </c>
      <c r="F2534" t="s">
        <v>42</v>
      </c>
      <c r="G2534" t="s">
        <v>14</v>
      </c>
      <c r="H2534" t="s">
        <v>34</v>
      </c>
      <c r="I2534" s="9">
        <v>5981</v>
      </c>
      <c r="J2534" s="9">
        <v>437.2</v>
      </c>
      <c r="K2534" s="9">
        <v>263.33</v>
      </c>
      <c r="L2534" s="9">
        <f>tbl_salesdata[[#This Row],[Units Sold]]*tbl_salesdata[[#This Row],[Unit Cost]]</f>
        <v>1574976.73</v>
      </c>
      <c r="M2534" s="9">
        <f>tbl_salesdata[[#This Row],[Units Sold]]*tbl_salesdata[[#This Row],[Unit Price]]</f>
        <v>2614893.1999999997</v>
      </c>
      <c r="N2534" s="9">
        <f>tbl_salesdata[[#This Row],[Total Sales]]-tbl_salesdata[[#This Row],[Total Cost]]</f>
        <v>1039916.4699999997</v>
      </c>
      <c r="O2534">
        <f>tbl_salesdata[[#This Row],[Ship Date]]-tbl_salesdata[[#This Row],[Order Date]]</f>
        <v>11</v>
      </c>
      <c r="P2534">
        <f>WEEKDAY(tbl_salesdata[[#This Row],[Order Date]],2)</f>
        <v>5</v>
      </c>
      <c r="Q2534" t="str">
        <f>TEXT(tbl_salesdata[[#This Row],[Order Date]],"dddd")</f>
        <v>Friday</v>
      </c>
      <c r="R2534" t="str">
        <f>IF(tbl_salesdata[[#This Row],[Weekdaynum]]&gt;5,"Yes","No")</f>
        <v>No</v>
      </c>
    </row>
    <row r="2535" spans="1:18" hidden="1" x14ac:dyDescent="0.35">
      <c r="A2535">
        <v>595461833</v>
      </c>
      <c r="B2535" s="3">
        <v>44844</v>
      </c>
      <c r="C2535" s="3">
        <v>44855</v>
      </c>
      <c r="D2535" t="s">
        <v>50</v>
      </c>
      <c r="E2535" t="s">
        <v>51</v>
      </c>
      <c r="F2535" t="s">
        <v>42</v>
      </c>
      <c r="G2535" t="s">
        <v>14</v>
      </c>
      <c r="H2535" t="s">
        <v>34</v>
      </c>
      <c r="I2535" s="9">
        <v>9244</v>
      </c>
      <c r="J2535" s="9">
        <v>437.2</v>
      </c>
      <c r="K2535" s="9">
        <v>263.33</v>
      </c>
      <c r="L2535" s="9">
        <f>tbl_salesdata[[#This Row],[Units Sold]]*tbl_salesdata[[#This Row],[Unit Cost]]</f>
        <v>2434222.52</v>
      </c>
      <c r="M2535" s="9">
        <f>tbl_salesdata[[#This Row],[Units Sold]]*tbl_salesdata[[#This Row],[Unit Price]]</f>
        <v>4041476.8</v>
      </c>
      <c r="N2535" s="9">
        <f>tbl_salesdata[[#This Row],[Total Sales]]-tbl_salesdata[[#This Row],[Total Cost]]</f>
        <v>1607254.2799999998</v>
      </c>
      <c r="O2535">
        <f>tbl_salesdata[[#This Row],[Ship Date]]-tbl_salesdata[[#This Row],[Order Date]]</f>
        <v>11</v>
      </c>
      <c r="P2535">
        <f>WEEKDAY(tbl_salesdata[[#This Row],[Order Date]],2)</f>
        <v>1</v>
      </c>
      <c r="Q2535" t="str">
        <f>TEXT(tbl_salesdata[[#This Row],[Order Date]],"dddd")</f>
        <v>Monday</v>
      </c>
      <c r="R2535" t="str">
        <f>IF(tbl_salesdata[[#This Row],[Weekdaynum]]&gt;5,"Yes","No")</f>
        <v>No</v>
      </c>
    </row>
    <row r="2536" spans="1:18" x14ac:dyDescent="0.35">
      <c r="A2536">
        <v>495450627</v>
      </c>
      <c r="B2536" s="3">
        <v>44149</v>
      </c>
      <c r="C2536" s="3">
        <v>44169</v>
      </c>
      <c r="D2536" t="s">
        <v>79</v>
      </c>
      <c r="E2536" t="s">
        <v>21</v>
      </c>
      <c r="F2536" t="s">
        <v>25</v>
      </c>
      <c r="G2536" t="s">
        <v>18</v>
      </c>
      <c r="H2536" t="s">
        <v>26</v>
      </c>
      <c r="I2536" s="9">
        <v>3705</v>
      </c>
      <c r="J2536" s="9">
        <v>205.7</v>
      </c>
      <c r="K2536" s="9">
        <v>117.11</v>
      </c>
      <c r="L2536" s="9">
        <f>tbl_salesdata[[#This Row],[Units Sold]]*tbl_salesdata[[#This Row],[Unit Cost]]</f>
        <v>433892.55</v>
      </c>
      <c r="M2536" s="9">
        <f>tbl_salesdata[[#This Row],[Units Sold]]*tbl_salesdata[[#This Row],[Unit Price]]</f>
        <v>762118.5</v>
      </c>
      <c r="N2536" s="9">
        <f>tbl_salesdata[[#This Row],[Total Sales]]-tbl_salesdata[[#This Row],[Total Cost]]</f>
        <v>328225.95</v>
      </c>
      <c r="O2536">
        <f>tbl_salesdata[[#This Row],[Ship Date]]-tbl_salesdata[[#This Row],[Order Date]]</f>
        <v>20</v>
      </c>
      <c r="P2536">
        <f>WEEKDAY(tbl_salesdata[[#This Row],[Order Date]],2)</f>
        <v>6</v>
      </c>
      <c r="Q2536" t="str">
        <f>TEXT(tbl_salesdata[[#This Row],[Order Date]],"dddd")</f>
        <v>Saturday</v>
      </c>
      <c r="R2536" t="str">
        <f>IF(tbl_salesdata[[#This Row],[Weekdaynum]]&gt;5,"Yes","No")</f>
        <v>Yes</v>
      </c>
    </row>
    <row r="2537" spans="1:18" hidden="1" x14ac:dyDescent="0.35">
      <c r="A2537">
        <v>612161910</v>
      </c>
      <c r="B2537" s="3">
        <v>44572</v>
      </c>
      <c r="C2537" s="3">
        <v>44578</v>
      </c>
      <c r="D2537" t="s">
        <v>167</v>
      </c>
      <c r="E2537" t="s">
        <v>38</v>
      </c>
      <c r="F2537" t="s">
        <v>30</v>
      </c>
      <c r="G2537" t="s">
        <v>18</v>
      </c>
      <c r="H2537" t="s">
        <v>15</v>
      </c>
      <c r="I2537" s="9">
        <v>1168</v>
      </c>
      <c r="J2537" s="9">
        <v>81.73</v>
      </c>
      <c r="K2537" s="9">
        <v>56.67</v>
      </c>
      <c r="L2537" s="9">
        <f>tbl_salesdata[[#This Row],[Units Sold]]*tbl_salesdata[[#This Row],[Unit Cost]]</f>
        <v>66190.559999999998</v>
      </c>
      <c r="M2537" s="9">
        <f>tbl_salesdata[[#This Row],[Units Sold]]*tbl_salesdata[[#This Row],[Unit Price]]</f>
        <v>95460.64</v>
      </c>
      <c r="N2537" s="9">
        <f>tbl_salesdata[[#This Row],[Total Sales]]-tbl_salesdata[[#This Row],[Total Cost]]</f>
        <v>29270.080000000002</v>
      </c>
      <c r="O2537">
        <f>tbl_salesdata[[#This Row],[Ship Date]]-tbl_salesdata[[#This Row],[Order Date]]</f>
        <v>6</v>
      </c>
      <c r="P2537">
        <f>WEEKDAY(tbl_salesdata[[#This Row],[Order Date]],2)</f>
        <v>2</v>
      </c>
      <c r="Q2537" t="str">
        <f>TEXT(tbl_salesdata[[#This Row],[Order Date]],"dddd")</f>
        <v>Tuesday</v>
      </c>
      <c r="R2537" t="str">
        <f>IF(tbl_salesdata[[#This Row],[Weekdaynum]]&gt;5,"Yes","No")</f>
        <v>No</v>
      </c>
    </row>
    <row r="2538" spans="1:18" x14ac:dyDescent="0.35">
      <c r="A2538">
        <v>660437381</v>
      </c>
      <c r="B2538" s="3">
        <v>44464</v>
      </c>
      <c r="C2538" s="3">
        <v>44484</v>
      </c>
      <c r="D2538" t="s">
        <v>111</v>
      </c>
      <c r="E2538" t="s">
        <v>38</v>
      </c>
      <c r="F2538" t="s">
        <v>33</v>
      </c>
      <c r="G2538" t="s">
        <v>18</v>
      </c>
      <c r="H2538" t="s">
        <v>15</v>
      </c>
      <c r="I2538" s="9">
        <v>6952</v>
      </c>
      <c r="J2538" s="9">
        <v>109.28</v>
      </c>
      <c r="K2538" s="9">
        <v>35.840000000000003</v>
      </c>
      <c r="L2538" s="9">
        <f>tbl_salesdata[[#This Row],[Units Sold]]*tbl_salesdata[[#This Row],[Unit Cost]]</f>
        <v>249159.68000000002</v>
      </c>
      <c r="M2538" s="9">
        <f>tbl_salesdata[[#This Row],[Units Sold]]*tbl_salesdata[[#This Row],[Unit Price]]</f>
        <v>759714.56</v>
      </c>
      <c r="N2538" s="9">
        <f>tbl_salesdata[[#This Row],[Total Sales]]-tbl_salesdata[[#This Row],[Total Cost]]</f>
        <v>510554.88</v>
      </c>
      <c r="O2538">
        <f>tbl_salesdata[[#This Row],[Ship Date]]-tbl_salesdata[[#This Row],[Order Date]]</f>
        <v>20</v>
      </c>
      <c r="P2538">
        <f>WEEKDAY(tbl_salesdata[[#This Row],[Order Date]],2)</f>
        <v>6</v>
      </c>
      <c r="Q2538" t="str">
        <f>TEXT(tbl_salesdata[[#This Row],[Order Date]],"dddd")</f>
        <v>Saturday</v>
      </c>
      <c r="R2538" t="str">
        <f>IF(tbl_salesdata[[#This Row],[Weekdaynum]]&gt;5,"Yes","No")</f>
        <v>Yes</v>
      </c>
    </row>
    <row r="2539" spans="1:18" hidden="1" x14ac:dyDescent="0.35">
      <c r="A2539">
        <v>690220630</v>
      </c>
      <c r="B2539" s="3">
        <v>42678</v>
      </c>
      <c r="C2539" s="3">
        <v>42681</v>
      </c>
      <c r="D2539" t="s">
        <v>91</v>
      </c>
      <c r="E2539" t="s">
        <v>21</v>
      </c>
      <c r="F2539" t="s">
        <v>76</v>
      </c>
      <c r="G2539" t="s">
        <v>14</v>
      </c>
      <c r="H2539" t="s">
        <v>19</v>
      </c>
      <c r="I2539" s="9">
        <v>477</v>
      </c>
      <c r="J2539" s="9">
        <v>668.27</v>
      </c>
      <c r="K2539" s="9">
        <v>502.54</v>
      </c>
      <c r="L2539" s="9">
        <f>tbl_salesdata[[#This Row],[Units Sold]]*tbl_salesdata[[#This Row],[Unit Cost]]</f>
        <v>239711.58000000002</v>
      </c>
      <c r="M2539" s="9">
        <f>tbl_salesdata[[#This Row],[Units Sold]]*tbl_salesdata[[#This Row],[Unit Price]]</f>
        <v>318764.78999999998</v>
      </c>
      <c r="N2539" s="9">
        <f>tbl_salesdata[[#This Row],[Total Sales]]-tbl_salesdata[[#This Row],[Total Cost]]</f>
        <v>79053.209999999963</v>
      </c>
      <c r="O2539">
        <f>tbl_salesdata[[#This Row],[Ship Date]]-tbl_salesdata[[#This Row],[Order Date]]</f>
        <v>3</v>
      </c>
      <c r="P2539">
        <f>WEEKDAY(tbl_salesdata[[#This Row],[Order Date]],2)</f>
        <v>5</v>
      </c>
      <c r="Q2539" t="str">
        <f>TEXT(tbl_salesdata[[#This Row],[Order Date]],"dddd")</f>
        <v>Friday</v>
      </c>
      <c r="R2539" t="str">
        <f>IF(tbl_salesdata[[#This Row],[Weekdaynum]]&gt;5,"Yes","No")</f>
        <v>No</v>
      </c>
    </row>
    <row r="2540" spans="1:18" hidden="1" x14ac:dyDescent="0.35">
      <c r="A2540">
        <v>704139363</v>
      </c>
      <c r="B2540" s="3">
        <v>42933</v>
      </c>
      <c r="C2540" s="3">
        <v>42945</v>
      </c>
      <c r="D2540" t="s">
        <v>175</v>
      </c>
      <c r="E2540" t="s">
        <v>21</v>
      </c>
      <c r="F2540" t="s">
        <v>22</v>
      </c>
      <c r="G2540" t="s">
        <v>18</v>
      </c>
      <c r="H2540" t="s">
        <v>15</v>
      </c>
      <c r="I2540" s="9">
        <v>9340</v>
      </c>
      <c r="J2540" s="9">
        <v>47.45</v>
      </c>
      <c r="K2540" s="9">
        <v>31.79</v>
      </c>
      <c r="L2540" s="9">
        <f>tbl_salesdata[[#This Row],[Units Sold]]*tbl_salesdata[[#This Row],[Unit Cost]]</f>
        <v>296918.59999999998</v>
      </c>
      <c r="M2540" s="9">
        <f>tbl_salesdata[[#This Row],[Units Sold]]*tbl_salesdata[[#This Row],[Unit Price]]</f>
        <v>443183</v>
      </c>
      <c r="N2540" s="9">
        <f>tbl_salesdata[[#This Row],[Total Sales]]-tbl_salesdata[[#This Row],[Total Cost]]</f>
        <v>146264.40000000002</v>
      </c>
      <c r="O2540">
        <f>tbl_salesdata[[#This Row],[Ship Date]]-tbl_salesdata[[#This Row],[Order Date]]</f>
        <v>12</v>
      </c>
      <c r="P2540">
        <f>WEEKDAY(tbl_salesdata[[#This Row],[Order Date]],2)</f>
        <v>1</v>
      </c>
      <c r="Q2540" t="str">
        <f>TEXT(tbl_salesdata[[#This Row],[Order Date]],"dddd")</f>
        <v>Monday</v>
      </c>
      <c r="R2540" t="str">
        <f>IF(tbl_salesdata[[#This Row],[Weekdaynum]]&gt;5,"Yes","No")</f>
        <v>No</v>
      </c>
    </row>
    <row r="2541" spans="1:18" hidden="1" x14ac:dyDescent="0.35">
      <c r="A2541">
        <v>636278617</v>
      </c>
      <c r="B2541" s="3">
        <v>43133</v>
      </c>
      <c r="C2541" s="3">
        <v>43153</v>
      </c>
      <c r="D2541" t="s">
        <v>178</v>
      </c>
      <c r="E2541" t="s">
        <v>21</v>
      </c>
      <c r="F2541" t="s">
        <v>56</v>
      </c>
      <c r="G2541" t="s">
        <v>14</v>
      </c>
      <c r="H2541" t="s">
        <v>34</v>
      </c>
      <c r="I2541" s="9">
        <v>7837</v>
      </c>
      <c r="J2541" s="9">
        <v>9.33</v>
      </c>
      <c r="K2541" s="9">
        <v>6.92</v>
      </c>
      <c r="L2541" s="9">
        <f>tbl_salesdata[[#This Row],[Units Sold]]*tbl_salesdata[[#This Row],[Unit Cost]]</f>
        <v>54232.04</v>
      </c>
      <c r="M2541" s="9">
        <f>tbl_salesdata[[#This Row],[Units Sold]]*tbl_salesdata[[#This Row],[Unit Price]]</f>
        <v>73119.210000000006</v>
      </c>
      <c r="N2541" s="9">
        <f>tbl_salesdata[[#This Row],[Total Sales]]-tbl_salesdata[[#This Row],[Total Cost]]</f>
        <v>18887.170000000006</v>
      </c>
      <c r="O2541">
        <f>tbl_salesdata[[#This Row],[Ship Date]]-tbl_salesdata[[#This Row],[Order Date]]</f>
        <v>20</v>
      </c>
      <c r="P2541">
        <f>WEEKDAY(tbl_salesdata[[#This Row],[Order Date]],2)</f>
        <v>5</v>
      </c>
      <c r="Q2541" t="str">
        <f>TEXT(tbl_salesdata[[#This Row],[Order Date]],"dddd")</f>
        <v>Friday</v>
      </c>
      <c r="R2541" t="str">
        <f>IF(tbl_salesdata[[#This Row],[Weekdaynum]]&gt;5,"Yes","No")</f>
        <v>No</v>
      </c>
    </row>
    <row r="2542" spans="1:18" hidden="1" x14ac:dyDescent="0.35">
      <c r="A2542">
        <v>525749719</v>
      </c>
      <c r="B2542" s="3">
        <v>44083</v>
      </c>
      <c r="C2542" s="3">
        <v>44101</v>
      </c>
      <c r="D2542" t="s">
        <v>204</v>
      </c>
      <c r="E2542" t="s">
        <v>21</v>
      </c>
      <c r="F2542" t="s">
        <v>17</v>
      </c>
      <c r="G2542" t="s">
        <v>14</v>
      </c>
      <c r="H2542" t="s">
        <v>26</v>
      </c>
      <c r="I2542" s="9">
        <v>9880</v>
      </c>
      <c r="J2542" s="9">
        <v>152.58000000000001</v>
      </c>
      <c r="K2542" s="9">
        <v>97.44</v>
      </c>
      <c r="L2542" s="9">
        <f>tbl_salesdata[[#This Row],[Units Sold]]*tbl_salesdata[[#This Row],[Unit Cost]]</f>
        <v>962707.2</v>
      </c>
      <c r="M2542" s="9">
        <f>tbl_salesdata[[#This Row],[Units Sold]]*tbl_salesdata[[#This Row],[Unit Price]]</f>
        <v>1507490.4000000001</v>
      </c>
      <c r="N2542" s="9">
        <f>tbl_salesdata[[#This Row],[Total Sales]]-tbl_salesdata[[#This Row],[Total Cost]]</f>
        <v>544783.20000000019</v>
      </c>
      <c r="O2542">
        <f>tbl_salesdata[[#This Row],[Ship Date]]-tbl_salesdata[[#This Row],[Order Date]]</f>
        <v>18</v>
      </c>
      <c r="P2542">
        <f>WEEKDAY(tbl_salesdata[[#This Row],[Order Date]],2)</f>
        <v>3</v>
      </c>
      <c r="Q2542" t="str">
        <f>TEXT(tbl_salesdata[[#This Row],[Order Date]],"dddd")</f>
        <v>Wednesday</v>
      </c>
      <c r="R2542" t="str">
        <f>IF(tbl_salesdata[[#This Row],[Weekdaynum]]&gt;5,"Yes","No")</f>
        <v>No</v>
      </c>
    </row>
    <row r="2543" spans="1:18" hidden="1" x14ac:dyDescent="0.35">
      <c r="A2543">
        <v>481976497</v>
      </c>
      <c r="B2543" s="3">
        <v>42670</v>
      </c>
      <c r="C2543" s="3">
        <v>42682</v>
      </c>
      <c r="D2543" t="s">
        <v>214</v>
      </c>
      <c r="E2543" t="s">
        <v>21</v>
      </c>
      <c r="F2543" t="s">
        <v>56</v>
      </c>
      <c r="G2543" t="s">
        <v>14</v>
      </c>
      <c r="H2543" t="s">
        <v>34</v>
      </c>
      <c r="I2543" s="9">
        <v>6411</v>
      </c>
      <c r="J2543" s="9">
        <v>9.33</v>
      </c>
      <c r="K2543" s="9">
        <v>6.92</v>
      </c>
      <c r="L2543" s="9">
        <f>tbl_salesdata[[#This Row],[Units Sold]]*tbl_salesdata[[#This Row],[Unit Cost]]</f>
        <v>44364.12</v>
      </c>
      <c r="M2543" s="9">
        <f>tbl_salesdata[[#This Row],[Units Sold]]*tbl_salesdata[[#This Row],[Unit Price]]</f>
        <v>59814.63</v>
      </c>
      <c r="N2543" s="9">
        <f>tbl_salesdata[[#This Row],[Total Sales]]-tbl_salesdata[[#This Row],[Total Cost]]</f>
        <v>15450.509999999995</v>
      </c>
      <c r="O2543">
        <f>tbl_salesdata[[#This Row],[Ship Date]]-tbl_salesdata[[#This Row],[Order Date]]</f>
        <v>12</v>
      </c>
      <c r="P2543">
        <f>WEEKDAY(tbl_salesdata[[#This Row],[Order Date]],2)</f>
        <v>4</v>
      </c>
      <c r="Q2543" t="str">
        <f>TEXT(tbl_salesdata[[#This Row],[Order Date]],"dddd")</f>
        <v>Thursday</v>
      </c>
      <c r="R2543" t="str">
        <f>IF(tbl_salesdata[[#This Row],[Weekdaynum]]&gt;5,"Yes","No")</f>
        <v>No</v>
      </c>
    </row>
    <row r="2544" spans="1:18" hidden="1" x14ac:dyDescent="0.35">
      <c r="A2544">
        <v>234695279</v>
      </c>
      <c r="B2544" s="3">
        <v>42328</v>
      </c>
      <c r="C2544" s="3">
        <v>42336</v>
      </c>
      <c r="D2544" t="s">
        <v>180</v>
      </c>
      <c r="E2544" t="s">
        <v>24</v>
      </c>
      <c r="F2544" t="s">
        <v>47</v>
      </c>
      <c r="G2544" t="s">
        <v>18</v>
      </c>
      <c r="H2544" t="s">
        <v>19</v>
      </c>
      <c r="I2544" s="9">
        <v>403</v>
      </c>
      <c r="J2544" s="9">
        <v>421.89</v>
      </c>
      <c r="K2544" s="9">
        <v>364.69</v>
      </c>
      <c r="L2544" s="9">
        <f>tbl_salesdata[[#This Row],[Units Sold]]*tbl_salesdata[[#This Row],[Unit Cost]]</f>
        <v>146970.07</v>
      </c>
      <c r="M2544" s="9">
        <f>tbl_salesdata[[#This Row],[Units Sold]]*tbl_salesdata[[#This Row],[Unit Price]]</f>
        <v>170021.66999999998</v>
      </c>
      <c r="N2544" s="9">
        <f>tbl_salesdata[[#This Row],[Total Sales]]-tbl_salesdata[[#This Row],[Total Cost]]</f>
        <v>23051.599999999977</v>
      </c>
      <c r="O2544">
        <f>tbl_salesdata[[#This Row],[Ship Date]]-tbl_salesdata[[#This Row],[Order Date]]</f>
        <v>8</v>
      </c>
      <c r="P2544">
        <f>WEEKDAY(tbl_salesdata[[#This Row],[Order Date]],2)</f>
        <v>5</v>
      </c>
      <c r="Q2544" t="str">
        <f>TEXT(tbl_salesdata[[#This Row],[Order Date]],"dddd")</f>
        <v>Friday</v>
      </c>
      <c r="R2544" t="str">
        <f>IF(tbl_salesdata[[#This Row],[Weekdaynum]]&gt;5,"Yes","No")</f>
        <v>No</v>
      </c>
    </row>
    <row r="2545" spans="1:18" hidden="1" x14ac:dyDescent="0.35">
      <c r="A2545">
        <v>483954894</v>
      </c>
      <c r="B2545" s="3">
        <v>44453</v>
      </c>
      <c r="C2545" s="3">
        <v>44471</v>
      </c>
      <c r="D2545" t="s">
        <v>210</v>
      </c>
      <c r="E2545" t="s">
        <v>38</v>
      </c>
      <c r="F2545" t="s">
        <v>25</v>
      </c>
      <c r="G2545" t="s">
        <v>14</v>
      </c>
      <c r="H2545" t="s">
        <v>15</v>
      </c>
      <c r="I2545" s="9">
        <v>1863</v>
      </c>
      <c r="J2545" s="9">
        <v>205.7</v>
      </c>
      <c r="K2545" s="9">
        <v>117.11</v>
      </c>
      <c r="L2545" s="9">
        <f>tbl_salesdata[[#This Row],[Units Sold]]*tbl_salesdata[[#This Row],[Unit Cost]]</f>
        <v>218175.93</v>
      </c>
      <c r="M2545" s="9">
        <f>tbl_salesdata[[#This Row],[Units Sold]]*tbl_salesdata[[#This Row],[Unit Price]]</f>
        <v>383219.1</v>
      </c>
      <c r="N2545" s="9">
        <f>tbl_salesdata[[#This Row],[Total Sales]]-tbl_salesdata[[#This Row],[Total Cost]]</f>
        <v>165043.16999999998</v>
      </c>
      <c r="O2545">
        <f>tbl_salesdata[[#This Row],[Ship Date]]-tbl_salesdata[[#This Row],[Order Date]]</f>
        <v>18</v>
      </c>
      <c r="P2545">
        <f>WEEKDAY(tbl_salesdata[[#This Row],[Order Date]],2)</f>
        <v>2</v>
      </c>
      <c r="Q2545" t="str">
        <f>TEXT(tbl_salesdata[[#This Row],[Order Date]],"dddd")</f>
        <v>Tuesday</v>
      </c>
      <c r="R2545" t="str">
        <f>IF(tbl_salesdata[[#This Row],[Weekdaynum]]&gt;5,"Yes","No")</f>
        <v>No</v>
      </c>
    </row>
    <row r="2546" spans="1:18" hidden="1" x14ac:dyDescent="0.35">
      <c r="A2546">
        <v>650116670</v>
      </c>
      <c r="B2546" s="3">
        <v>43368</v>
      </c>
      <c r="C2546" s="3">
        <v>43381</v>
      </c>
      <c r="D2546" t="s">
        <v>46</v>
      </c>
      <c r="E2546" t="s">
        <v>29</v>
      </c>
      <c r="F2546" t="s">
        <v>22</v>
      </c>
      <c r="G2546" t="s">
        <v>14</v>
      </c>
      <c r="H2546" t="s">
        <v>34</v>
      </c>
      <c r="I2546" s="9">
        <v>2824</v>
      </c>
      <c r="J2546" s="9">
        <v>47.45</v>
      </c>
      <c r="K2546" s="9">
        <v>31.79</v>
      </c>
      <c r="L2546" s="9">
        <f>tbl_salesdata[[#This Row],[Units Sold]]*tbl_salesdata[[#This Row],[Unit Cost]]</f>
        <v>89774.959999999992</v>
      </c>
      <c r="M2546" s="9">
        <f>tbl_salesdata[[#This Row],[Units Sold]]*tbl_salesdata[[#This Row],[Unit Price]]</f>
        <v>133998.80000000002</v>
      </c>
      <c r="N2546" s="9">
        <f>tbl_salesdata[[#This Row],[Total Sales]]-tbl_salesdata[[#This Row],[Total Cost]]</f>
        <v>44223.840000000026</v>
      </c>
      <c r="O2546">
        <f>tbl_salesdata[[#This Row],[Ship Date]]-tbl_salesdata[[#This Row],[Order Date]]</f>
        <v>13</v>
      </c>
      <c r="P2546">
        <f>WEEKDAY(tbl_salesdata[[#This Row],[Order Date]],2)</f>
        <v>2</v>
      </c>
      <c r="Q2546" t="str">
        <f>TEXT(tbl_salesdata[[#This Row],[Order Date]],"dddd")</f>
        <v>Tuesday</v>
      </c>
      <c r="R2546" t="str">
        <f>IF(tbl_salesdata[[#This Row],[Weekdaynum]]&gt;5,"Yes","No")</f>
        <v>No</v>
      </c>
    </row>
    <row r="2547" spans="1:18" hidden="1" x14ac:dyDescent="0.35">
      <c r="A2547">
        <v>223854434</v>
      </c>
      <c r="B2547" s="3">
        <v>42944</v>
      </c>
      <c r="C2547" s="3">
        <v>42953</v>
      </c>
      <c r="D2547" t="s">
        <v>118</v>
      </c>
      <c r="E2547" t="s">
        <v>24</v>
      </c>
      <c r="F2547" t="s">
        <v>25</v>
      </c>
      <c r="G2547" t="s">
        <v>18</v>
      </c>
      <c r="H2547" t="s">
        <v>15</v>
      </c>
      <c r="I2547" s="9">
        <v>2356</v>
      </c>
      <c r="J2547" s="9">
        <v>205.7</v>
      </c>
      <c r="K2547" s="9">
        <v>117.11</v>
      </c>
      <c r="L2547" s="9">
        <f>tbl_salesdata[[#This Row],[Units Sold]]*tbl_salesdata[[#This Row],[Unit Cost]]</f>
        <v>275911.15999999997</v>
      </c>
      <c r="M2547" s="9">
        <f>tbl_salesdata[[#This Row],[Units Sold]]*tbl_salesdata[[#This Row],[Unit Price]]</f>
        <v>484629.19999999995</v>
      </c>
      <c r="N2547" s="9">
        <f>tbl_salesdata[[#This Row],[Total Sales]]-tbl_salesdata[[#This Row],[Total Cost]]</f>
        <v>208718.03999999998</v>
      </c>
      <c r="O2547">
        <f>tbl_salesdata[[#This Row],[Ship Date]]-tbl_salesdata[[#This Row],[Order Date]]</f>
        <v>9</v>
      </c>
      <c r="P2547">
        <f>WEEKDAY(tbl_salesdata[[#This Row],[Order Date]],2)</f>
        <v>5</v>
      </c>
      <c r="Q2547" t="str">
        <f>TEXT(tbl_salesdata[[#This Row],[Order Date]],"dddd")</f>
        <v>Friday</v>
      </c>
      <c r="R2547" t="str">
        <f>IF(tbl_salesdata[[#This Row],[Weekdaynum]]&gt;5,"Yes","No")</f>
        <v>No</v>
      </c>
    </row>
    <row r="2548" spans="1:18" x14ac:dyDescent="0.35">
      <c r="A2548">
        <v>962686717</v>
      </c>
      <c r="B2548" s="3">
        <v>43253</v>
      </c>
      <c r="C2548" s="3">
        <v>43258</v>
      </c>
      <c r="D2548" t="s">
        <v>39</v>
      </c>
      <c r="E2548" t="s">
        <v>29</v>
      </c>
      <c r="F2548" t="s">
        <v>30</v>
      </c>
      <c r="G2548" t="s">
        <v>14</v>
      </c>
      <c r="H2548" t="s">
        <v>15</v>
      </c>
      <c r="I2548" s="9">
        <v>9247</v>
      </c>
      <c r="J2548" s="9">
        <v>81.73</v>
      </c>
      <c r="K2548" s="9">
        <v>56.67</v>
      </c>
      <c r="L2548" s="9">
        <f>tbl_salesdata[[#This Row],[Units Sold]]*tbl_salesdata[[#This Row],[Unit Cost]]</f>
        <v>524027.49</v>
      </c>
      <c r="M2548" s="9">
        <f>tbl_salesdata[[#This Row],[Units Sold]]*tbl_salesdata[[#This Row],[Unit Price]]</f>
        <v>755757.31</v>
      </c>
      <c r="N2548" s="9">
        <f>tbl_salesdata[[#This Row],[Total Sales]]-tbl_salesdata[[#This Row],[Total Cost]]</f>
        <v>231729.82000000007</v>
      </c>
      <c r="O2548">
        <f>tbl_salesdata[[#This Row],[Ship Date]]-tbl_salesdata[[#This Row],[Order Date]]</f>
        <v>5</v>
      </c>
      <c r="P2548">
        <f>WEEKDAY(tbl_salesdata[[#This Row],[Order Date]],2)</f>
        <v>6</v>
      </c>
      <c r="Q2548" t="str">
        <f>TEXT(tbl_salesdata[[#This Row],[Order Date]],"dddd")</f>
        <v>Saturday</v>
      </c>
      <c r="R2548" t="str">
        <f>IF(tbl_salesdata[[#This Row],[Weekdaynum]]&gt;5,"Yes","No")</f>
        <v>Yes</v>
      </c>
    </row>
    <row r="2549" spans="1:18" hidden="1" x14ac:dyDescent="0.35">
      <c r="A2549">
        <v>408315742</v>
      </c>
      <c r="B2549" s="3">
        <v>42846</v>
      </c>
      <c r="C2549" s="3">
        <v>42848</v>
      </c>
      <c r="D2549" t="s">
        <v>217</v>
      </c>
      <c r="E2549" t="s">
        <v>12</v>
      </c>
      <c r="F2549" t="s">
        <v>68</v>
      </c>
      <c r="G2549" t="s">
        <v>14</v>
      </c>
      <c r="H2549" t="s">
        <v>26</v>
      </c>
      <c r="I2549" s="9">
        <v>8556</v>
      </c>
      <c r="J2549" s="9">
        <v>154.06</v>
      </c>
      <c r="K2549" s="9">
        <v>90.93</v>
      </c>
      <c r="L2549" s="9">
        <f>tbl_salesdata[[#This Row],[Units Sold]]*tbl_salesdata[[#This Row],[Unit Cost]]</f>
        <v>777997.08000000007</v>
      </c>
      <c r="M2549" s="9">
        <f>tbl_salesdata[[#This Row],[Units Sold]]*tbl_salesdata[[#This Row],[Unit Price]]</f>
        <v>1318137.3600000001</v>
      </c>
      <c r="N2549" s="9">
        <f>tbl_salesdata[[#This Row],[Total Sales]]-tbl_salesdata[[#This Row],[Total Cost]]</f>
        <v>540140.28</v>
      </c>
      <c r="O2549">
        <f>tbl_salesdata[[#This Row],[Ship Date]]-tbl_salesdata[[#This Row],[Order Date]]</f>
        <v>2</v>
      </c>
      <c r="P2549">
        <f>WEEKDAY(tbl_salesdata[[#This Row],[Order Date]],2)</f>
        <v>5</v>
      </c>
      <c r="Q2549" t="str">
        <f>TEXT(tbl_salesdata[[#This Row],[Order Date]],"dddd")</f>
        <v>Friday</v>
      </c>
      <c r="R2549" t="str">
        <f>IF(tbl_salesdata[[#This Row],[Weekdaynum]]&gt;5,"Yes","No")</f>
        <v>No</v>
      </c>
    </row>
    <row r="2550" spans="1:18" hidden="1" x14ac:dyDescent="0.35">
      <c r="A2550">
        <v>801949441</v>
      </c>
      <c r="B2550" s="3">
        <v>43933</v>
      </c>
      <c r="C2550" s="3">
        <v>43934</v>
      </c>
      <c r="D2550" t="s">
        <v>11</v>
      </c>
      <c r="E2550" t="s">
        <v>12</v>
      </c>
      <c r="F2550" t="s">
        <v>13</v>
      </c>
      <c r="G2550" t="s">
        <v>14</v>
      </c>
      <c r="H2550" t="s">
        <v>15</v>
      </c>
      <c r="I2550" s="9">
        <v>3516</v>
      </c>
      <c r="J2550" s="9">
        <v>255.28</v>
      </c>
      <c r="K2550" s="9">
        <v>159.41999999999999</v>
      </c>
      <c r="L2550" s="9">
        <f>tbl_salesdata[[#This Row],[Units Sold]]*tbl_salesdata[[#This Row],[Unit Cost]]</f>
        <v>560520.72</v>
      </c>
      <c r="M2550" s="9">
        <f>tbl_salesdata[[#This Row],[Units Sold]]*tbl_salesdata[[#This Row],[Unit Price]]</f>
        <v>897564.48</v>
      </c>
      <c r="N2550" s="9">
        <f>tbl_salesdata[[#This Row],[Total Sales]]-tbl_salesdata[[#This Row],[Total Cost]]</f>
        <v>337043.76</v>
      </c>
      <c r="O2550">
        <f>tbl_salesdata[[#This Row],[Ship Date]]-tbl_salesdata[[#This Row],[Order Date]]</f>
        <v>1</v>
      </c>
      <c r="P2550">
        <f>WEEKDAY(tbl_salesdata[[#This Row],[Order Date]],2)</f>
        <v>7</v>
      </c>
      <c r="Q2550" t="str">
        <f>TEXT(tbl_salesdata[[#This Row],[Order Date]],"dddd")</f>
        <v>Sunday</v>
      </c>
      <c r="R2550" t="str">
        <f>IF(tbl_salesdata[[#This Row],[Weekdaynum]]&gt;5,"Yes","No")</f>
        <v>Yes</v>
      </c>
    </row>
    <row r="2551" spans="1:18" x14ac:dyDescent="0.35">
      <c r="A2551">
        <v>620922648</v>
      </c>
      <c r="B2551" s="3">
        <v>44135</v>
      </c>
      <c r="C2551" s="3">
        <v>44136</v>
      </c>
      <c r="D2551" t="s">
        <v>209</v>
      </c>
      <c r="E2551" t="s">
        <v>32</v>
      </c>
      <c r="F2551" t="s">
        <v>25</v>
      </c>
      <c r="G2551" t="s">
        <v>14</v>
      </c>
      <c r="H2551" t="s">
        <v>34</v>
      </c>
      <c r="I2551" s="9">
        <v>3665</v>
      </c>
      <c r="J2551" s="9">
        <v>205.7</v>
      </c>
      <c r="K2551" s="9">
        <v>117.11</v>
      </c>
      <c r="L2551" s="9">
        <f>tbl_salesdata[[#This Row],[Units Sold]]*tbl_salesdata[[#This Row],[Unit Cost]]</f>
        <v>429208.15</v>
      </c>
      <c r="M2551" s="9">
        <f>tbl_salesdata[[#This Row],[Units Sold]]*tbl_salesdata[[#This Row],[Unit Price]]</f>
        <v>753890.5</v>
      </c>
      <c r="N2551" s="9">
        <f>tbl_salesdata[[#This Row],[Total Sales]]-tbl_salesdata[[#This Row],[Total Cost]]</f>
        <v>324682.34999999998</v>
      </c>
      <c r="O2551">
        <f>tbl_salesdata[[#This Row],[Ship Date]]-tbl_salesdata[[#This Row],[Order Date]]</f>
        <v>1</v>
      </c>
      <c r="P2551">
        <f>WEEKDAY(tbl_salesdata[[#This Row],[Order Date]],2)</f>
        <v>6</v>
      </c>
      <c r="Q2551" t="str">
        <f>TEXT(tbl_salesdata[[#This Row],[Order Date]],"dddd")</f>
        <v>Saturday</v>
      </c>
      <c r="R2551" t="str">
        <f>IF(tbl_salesdata[[#This Row],[Weekdaynum]]&gt;5,"Yes","No")</f>
        <v>Yes</v>
      </c>
    </row>
    <row r="2552" spans="1:18" hidden="1" x14ac:dyDescent="0.35">
      <c r="A2552">
        <v>601642072</v>
      </c>
      <c r="B2552" s="3">
        <v>44855</v>
      </c>
      <c r="C2552" s="3">
        <v>44864</v>
      </c>
      <c r="D2552" t="s">
        <v>111</v>
      </c>
      <c r="E2552" t="s">
        <v>38</v>
      </c>
      <c r="F2552" t="s">
        <v>68</v>
      </c>
      <c r="G2552" t="s">
        <v>18</v>
      </c>
      <c r="H2552" t="s">
        <v>34</v>
      </c>
      <c r="I2552" s="9">
        <v>8114</v>
      </c>
      <c r="J2552" s="9">
        <v>154.06</v>
      </c>
      <c r="K2552" s="9">
        <v>90.93</v>
      </c>
      <c r="L2552" s="9">
        <f>tbl_salesdata[[#This Row],[Units Sold]]*tbl_salesdata[[#This Row],[Unit Cost]]</f>
        <v>737806.02</v>
      </c>
      <c r="M2552" s="9">
        <f>tbl_salesdata[[#This Row],[Units Sold]]*tbl_salesdata[[#This Row],[Unit Price]]</f>
        <v>1250042.8400000001</v>
      </c>
      <c r="N2552" s="9">
        <f>tbl_salesdata[[#This Row],[Total Sales]]-tbl_salesdata[[#This Row],[Total Cost]]</f>
        <v>512236.82000000007</v>
      </c>
      <c r="O2552">
        <f>tbl_salesdata[[#This Row],[Ship Date]]-tbl_salesdata[[#This Row],[Order Date]]</f>
        <v>9</v>
      </c>
      <c r="P2552">
        <f>WEEKDAY(tbl_salesdata[[#This Row],[Order Date]],2)</f>
        <v>5</v>
      </c>
      <c r="Q2552" t="str">
        <f>TEXT(tbl_salesdata[[#This Row],[Order Date]],"dddd")</f>
        <v>Friday</v>
      </c>
      <c r="R2552" t="str">
        <f>IF(tbl_salesdata[[#This Row],[Weekdaynum]]&gt;5,"Yes","No")</f>
        <v>No</v>
      </c>
    </row>
    <row r="2553" spans="1:18" hidden="1" x14ac:dyDescent="0.35">
      <c r="A2553">
        <v>662486159</v>
      </c>
      <c r="B2553" s="3">
        <v>42018</v>
      </c>
      <c r="C2553" s="3">
        <v>42019</v>
      </c>
      <c r="D2553" t="s">
        <v>185</v>
      </c>
      <c r="E2553" t="s">
        <v>38</v>
      </c>
      <c r="F2553" t="s">
        <v>56</v>
      </c>
      <c r="G2553" t="s">
        <v>18</v>
      </c>
      <c r="H2553" t="s">
        <v>15</v>
      </c>
      <c r="I2553" s="9">
        <v>3231</v>
      </c>
      <c r="J2553" s="9">
        <v>9.33</v>
      </c>
      <c r="K2553" s="9">
        <v>6.92</v>
      </c>
      <c r="L2553" s="9">
        <f>tbl_salesdata[[#This Row],[Units Sold]]*tbl_salesdata[[#This Row],[Unit Cost]]</f>
        <v>22358.52</v>
      </c>
      <c r="M2553" s="9">
        <f>tbl_salesdata[[#This Row],[Units Sold]]*tbl_salesdata[[#This Row],[Unit Price]]</f>
        <v>30145.23</v>
      </c>
      <c r="N2553" s="9">
        <f>tbl_salesdata[[#This Row],[Total Sales]]-tbl_salesdata[[#This Row],[Total Cost]]</f>
        <v>7786.7099999999991</v>
      </c>
      <c r="O2553">
        <f>tbl_salesdata[[#This Row],[Ship Date]]-tbl_salesdata[[#This Row],[Order Date]]</f>
        <v>1</v>
      </c>
      <c r="P2553">
        <f>WEEKDAY(tbl_salesdata[[#This Row],[Order Date]],2)</f>
        <v>3</v>
      </c>
      <c r="Q2553" t="str">
        <f>TEXT(tbl_salesdata[[#This Row],[Order Date]],"dddd")</f>
        <v>Wednesday</v>
      </c>
      <c r="R2553" t="str">
        <f>IF(tbl_salesdata[[#This Row],[Weekdaynum]]&gt;5,"Yes","No")</f>
        <v>No</v>
      </c>
    </row>
    <row r="2554" spans="1:18" hidden="1" x14ac:dyDescent="0.35">
      <c r="A2554">
        <v>334373033</v>
      </c>
      <c r="B2554" s="3">
        <v>43903</v>
      </c>
      <c r="C2554" s="3">
        <v>43916</v>
      </c>
      <c r="D2554" t="s">
        <v>197</v>
      </c>
      <c r="E2554" t="s">
        <v>38</v>
      </c>
      <c r="F2554" t="s">
        <v>47</v>
      </c>
      <c r="G2554" t="s">
        <v>14</v>
      </c>
      <c r="H2554" t="s">
        <v>34</v>
      </c>
      <c r="I2554" s="9">
        <v>7266</v>
      </c>
      <c r="J2554" s="9">
        <v>421.89</v>
      </c>
      <c r="K2554" s="9">
        <v>364.69</v>
      </c>
      <c r="L2554" s="9">
        <f>tbl_salesdata[[#This Row],[Units Sold]]*tbl_salesdata[[#This Row],[Unit Cost]]</f>
        <v>2649837.54</v>
      </c>
      <c r="M2554" s="9">
        <f>tbl_salesdata[[#This Row],[Units Sold]]*tbl_salesdata[[#This Row],[Unit Price]]</f>
        <v>3065452.7399999998</v>
      </c>
      <c r="N2554" s="9">
        <f>tbl_salesdata[[#This Row],[Total Sales]]-tbl_salesdata[[#This Row],[Total Cost]]</f>
        <v>415615.19999999972</v>
      </c>
      <c r="O2554">
        <f>tbl_salesdata[[#This Row],[Ship Date]]-tbl_salesdata[[#This Row],[Order Date]]</f>
        <v>13</v>
      </c>
      <c r="P2554">
        <f>WEEKDAY(tbl_salesdata[[#This Row],[Order Date]],2)</f>
        <v>5</v>
      </c>
      <c r="Q2554" t="str">
        <f>TEXT(tbl_salesdata[[#This Row],[Order Date]],"dddd")</f>
        <v>Friday</v>
      </c>
      <c r="R2554" t="str">
        <f>IF(tbl_salesdata[[#This Row],[Weekdaynum]]&gt;5,"Yes","No")</f>
        <v>No</v>
      </c>
    </row>
    <row r="2555" spans="1:18" hidden="1" x14ac:dyDescent="0.35">
      <c r="A2555">
        <v>570476520</v>
      </c>
      <c r="B2555" s="3">
        <v>44915</v>
      </c>
      <c r="C2555" s="3">
        <v>44931</v>
      </c>
      <c r="D2555" t="s">
        <v>156</v>
      </c>
      <c r="E2555" t="s">
        <v>21</v>
      </c>
      <c r="F2555" t="s">
        <v>76</v>
      </c>
      <c r="G2555" t="s">
        <v>14</v>
      </c>
      <c r="H2555" t="s">
        <v>26</v>
      </c>
      <c r="I2555" s="9">
        <v>5534</v>
      </c>
      <c r="J2555" s="9">
        <v>668.27</v>
      </c>
      <c r="K2555" s="9">
        <v>502.54</v>
      </c>
      <c r="L2555" s="9">
        <f>tbl_salesdata[[#This Row],[Units Sold]]*tbl_salesdata[[#This Row],[Unit Cost]]</f>
        <v>2781056.3600000003</v>
      </c>
      <c r="M2555" s="9">
        <f>tbl_salesdata[[#This Row],[Units Sold]]*tbl_salesdata[[#This Row],[Unit Price]]</f>
        <v>3698206.1799999997</v>
      </c>
      <c r="N2555" s="9">
        <f>tbl_salesdata[[#This Row],[Total Sales]]-tbl_salesdata[[#This Row],[Total Cost]]</f>
        <v>917149.81999999937</v>
      </c>
      <c r="O2555">
        <f>tbl_salesdata[[#This Row],[Ship Date]]-tbl_salesdata[[#This Row],[Order Date]]</f>
        <v>16</v>
      </c>
      <c r="P2555">
        <f>WEEKDAY(tbl_salesdata[[#This Row],[Order Date]],2)</f>
        <v>2</v>
      </c>
      <c r="Q2555" t="str">
        <f>TEXT(tbl_salesdata[[#This Row],[Order Date]],"dddd")</f>
        <v>Tuesday</v>
      </c>
      <c r="R2555" t="str">
        <f>IF(tbl_salesdata[[#This Row],[Weekdaynum]]&gt;5,"Yes","No")</f>
        <v>No</v>
      </c>
    </row>
    <row r="2556" spans="1:18" x14ac:dyDescent="0.35">
      <c r="A2556">
        <v>843242156</v>
      </c>
      <c r="B2556" s="3">
        <v>43995</v>
      </c>
      <c r="C2556" s="3">
        <v>43996</v>
      </c>
      <c r="D2556" t="s">
        <v>142</v>
      </c>
      <c r="E2556" t="s">
        <v>29</v>
      </c>
      <c r="F2556" t="s">
        <v>13</v>
      </c>
      <c r="G2556" t="s">
        <v>18</v>
      </c>
      <c r="H2556" t="s">
        <v>15</v>
      </c>
      <c r="I2556" s="9">
        <v>2948</v>
      </c>
      <c r="J2556" s="9">
        <v>255.28</v>
      </c>
      <c r="K2556" s="9">
        <v>159.41999999999999</v>
      </c>
      <c r="L2556" s="9">
        <f>tbl_salesdata[[#This Row],[Units Sold]]*tbl_salesdata[[#This Row],[Unit Cost]]</f>
        <v>469970.16</v>
      </c>
      <c r="M2556" s="9">
        <f>tbl_salesdata[[#This Row],[Units Sold]]*tbl_salesdata[[#This Row],[Unit Price]]</f>
        <v>752565.44000000006</v>
      </c>
      <c r="N2556" s="9">
        <f>tbl_salesdata[[#This Row],[Total Sales]]-tbl_salesdata[[#This Row],[Total Cost]]</f>
        <v>282595.28000000009</v>
      </c>
      <c r="O2556">
        <f>tbl_salesdata[[#This Row],[Ship Date]]-tbl_salesdata[[#This Row],[Order Date]]</f>
        <v>1</v>
      </c>
      <c r="P2556">
        <f>WEEKDAY(tbl_salesdata[[#This Row],[Order Date]],2)</f>
        <v>6</v>
      </c>
      <c r="Q2556" t="str">
        <f>TEXT(tbl_salesdata[[#This Row],[Order Date]],"dddd")</f>
        <v>Saturday</v>
      </c>
      <c r="R2556" t="str">
        <f>IF(tbl_salesdata[[#This Row],[Weekdaynum]]&gt;5,"Yes","No")</f>
        <v>Yes</v>
      </c>
    </row>
    <row r="2557" spans="1:18" hidden="1" x14ac:dyDescent="0.35">
      <c r="A2557">
        <v>599591147</v>
      </c>
      <c r="B2557" s="3">
        <v>44477</v>
      </c>
      <c r="C2557" s="3">
        <v>44495</v>
      </c>
      <c r="D2557" t="s">
        <v>174</v>
      </c>
      <c r="E2557" t="s">
        <v>29</v>
      </c>
      <c r="F2557" t="s">
        <v>13</v>
      </c>
      <c r="G2557" t="s">
        <v>18</v>
      </c>
      <c r="H2557" t="s">
        <v>19</v>
      </c>
      <c r="I2557" s="9">
        <v>1200</v>
      </c>
      <c r="J2557" s="9">
        <v>255.28</v>
      </c>
      <c r="K2557" s="9">
        <v>159.41999999999999</v>
      </c>
      <c r="L2557" s="9">
        <f>tbl_salesdata[[#This Row],[Units Sold]]*tbl_salesdata[[#This Row],[Unit Cost]]</f>
        <v>191303.99999999997</v>
      </c>
      <c r="M2557" s="9">
        <f>tbl_salesdata[[#This Row],[Units Sold]]*tbl_salesdata[[#This Row],[Unit Price]]</f>
        <v>306336</v>
      </c>
      <c r="N2557" s="9">
        <f>tbl_salesdata[[#This Row],[Total Sales]]-tbl_salesdata[[#This Row],[Total Cost]]</f>
        <v>115032.00000000003</v>
      </c>
      <c r="O2557">
        <f>tbl_salesdata[[#This Row],[Ship Date]]-tbl_salesdata[[#This Row],[Order Date]]</f>
        <v>18</v>
      </c>
      <c r="P2557">
        <f>WEEKDAY(tbl_salesdata[[#This Row],[Order Date]],2)</f>
        <v>5</v>
      </c>
      <c r="Q2557" t="str">
        <f>TEXT(tbl_salesdata[[#This Row],[Order Date]],"dddd")</f>
        <v>Friday</v>
      </c>
      <c r="R2557" t="str">
        <f>IF(tbl_salesdata[[#This Row],[Weekdaynum]]&gt;5,"Yes","No")</f>
        <v>No</v>
      </c>
    </row>
    <row r="2558" spans="1:18" hidden="1" x14ac:dyDescent="0.35">
      <c r="A2558">
        <v>400512444</v>
      </c>
      <c r="B2558" s="3">
        <v>43747</v>
      </c>
      <c r="C2558" s="3">
        <v>43752</v>
      </c>
      <c r="D2558" t="s">
        <v>58</v>
      </c>
      <c r="E2558" t="s">
        <v>29</v>
      </c>
      <c r="F2558" t="s">
        <v>47</v>
      </c>
      <c r="G2558" t="s">
        <v>18</v>
      </c>
      <c r="H2558" t="s">
        <v>26</v>
      </c>
      <c r="I2558" s="9">
        <v>9387</v>
      </c>
      <c r="J2558" s="9">
        <v>421.89</v>
      </c>
      <c r="K2558" s="9">
        <v>364.69</v>
      </c>
      <c r="L2558" s="9">
        <f>tbl_salesdata[[#This Row],[Units Sold]]*tbl_salesdata[[#This Row],[Unit Cost]]</f>
        <v>3423345.03</v>
      </c>
      <c r="M2558" s="9">
        <f>tbl_salesdata[[#This Row],[Units Sold]]*tbl_salesdata[[#This Row],[Unit Price]]</f>
        <v>3960281.4299999997</v>
      </c>
      <c r="N2558" s="9">
        <f>tbl_salesdata[[#This Row],[Total Sales]]-tbl_salesdata[[#This Row],[Total Cost]]</f>
        <v>536936.39999999991</v>
      </c>
      <c r="O2558">
        <f>tbl_salesdata[[#This Row],[Ship Date]]-tbl_salesdata[[#This Row],[Order Date]]</f>
        <v>5</v>
      </c>
      <c r="P2558">
        <f>WEEKDAY(tbl_salesdata[[#This Row],[Order Date]],2)</f>
        <v>3</v>
      </c>
      <c r="Q2558" t="str">
        <f>TEXT(tbl_salesdata[[#This Row],[Order Date]],"dddd")</f>
        <v>Wednesday</v>
      </c>
      <c r="R2558" t="str">
        <f>IF(tbl_salesdata[[#This Row],[Weekdaynum]]&gt;5,"Yes","No")</f>
        <v>No</v>
      </c>
    </row>
    <row r="2559" spans="1:18" hidden="1" x14ac:dyDescent="0.35">
      <c r="A2559">
        <v>781470668</v>
      </c>
      <c r="B2559" s="3">
        <v>42860</v>
      </c>
      <c r="C2559" s="3">
        <v>42863</v>
      </c>
      <c r="D2559" t="s">
        <v>75</v>
      </c>
      <c r="E2559" t="s">
        <v>38</v>
      </c>
      <c r="F2559" t="s">
        <v>17</v>
      </c>
      <c r="G2559" t="s">
        <v>14</v>
      </c>
      <c r="H2559" t="s">
        <v>34</v>
      </c>
      <c r="I2559" s="9">
        <v>3391</v>
      </c>
      <c r="J2559" s="9">
        <v>152.58000000000001</v>
      </c>
      <c r="K2559" s="9">
        <v>97.44</v>
      </c>
      <c r="L2559" s="9">
        <f>tbl_salesdata[[#This Row],[Units Sold]]*tbl_salesdata[[#This Row],[Unit Cost]]</f>
        <v>330419.03999999998</v>
      </c>
      <c r="M2559" s="9">
        <f>tbl_salesdata[[#This Row],[Units Sold]]*tbl_salesdata[[#This Row],[Unit Price]]</f>
        <v>517398.78</v>
      </c>
      <c r="N2559" s="9">
        <f>tbl_salesdata[[#This Row],[Total Sales]]-tbl_salesdata[[#This Row],[Total Cost]]</f>
        <v>186979.74000000005</v>
      </c>
      <c r="O2559">
        <f>tbl_salesdata[[#This Row],[Ship Date]]-tbl_salesdata[[#This Row],[Order Date]]</f>
        <v>3</v>
      </c>
      <c r="P2559">
        <f>WEEKDAY(tbl_salesdata[[#This Row],[Order Date]],2)</f>
        <v>5</v>
      </c>
      <c r="Q2559" t="str">
        <f>TEXT(tbl_salesdata[[#This Row],[Order Date]],"dddd")</f>
        <v>Friday</v>
      </c>
      <c r="R2559" t="str">
        <f>IF(tbl_salesdata[[#This Row],[Weekdaynum]]&gt;5,"Yes","No")</f>
        <v>No</v>
      </c>
    </row>
    <row r="2560" spans="1:18" hidden="1" x14ac:dyDescent="0.35">
      <c r="A2560">
        <v>797202146</v>
      </c>
      <c r="B2560" s="3">
        <v>43748</v>
      </c>
      <c r="C2560" s="3">
        <v>43763</v>
      </c>
      <c r="D2560" t="s">
        <v>95</v>
      </c>
      <c r="E2560" t="s">
        <v>21</v>
      </c>
      <c r="F2560" t="s">
        <v>22</v>
      </c>
      <c r="G2560" t="s">
        <v>14</v>
      </c>
      <c r="H2560" t="s">
        <v>15</v>
      </c>
      <c r="I2560" s="9">
        <v>8685</v>
      </c>
      <c r="J2560" s="9">
        <v>47.45</v>
      </c>
      <c r="K2560" s="9">
        <v>31.79</v>
      </c>
      <c r="L2560" s="9">
        <f>tbl_salesdata[[#This Row],[Units Sold]]*tbl_salesdata[[#This Row],[Unit Cost]]</f>
        <v>276096.14999999997</v>
      </c>
      <c r="M2560" s="9">
        <f>tbl_salesdata[[#This Row],[Units Sold]]*tbl_salesdata[[#This Row],[Unit Price]]</f>
        <v>412103.25</v>
      </c>
      <c r="N2560" s="9">
        <f>tbl_salesdata[[#This Row],[Total Sales]]-tbl_salesdata[[#This Row],[Total Cost]]</f>
        <v>136007.10000000003</v>
      </c>
      <c r="O2560">
        <f>tbl_salesdata[[#This Row],[Ship Date]]-tbl_salesdata[[#This Row],[Order Date]]</f>
        <v>15</v>
      </c>
      <c r="P2560">
        <f>WEEKDAY(tbl_salesdata[[#This Row],[Order Date]],2)</f>
        <v>4</v>
      </c>
      <c r="Q2560" t="str">
        <f>TEXT(tbl_salesdata[[#This Row],[Order Date]],"dddd")</f>
        <v>Thursday</v>
      </c>
      <c r="R2560" t="str">
        <f>IF(tbl_salesdata[[#This Row],[Weekdaynum]]&gt;5,"Yes","No")</f>
        <v>No</v>
      </c>
    </row>
    <row r="2561" spans="1:18" hidden="1" x14ac:dyDescent="0.35">
      <c r="A2561">
        <v>472755706</v>
      </c>
      <c r="B2561" s="3">
        <v>43230</v>
      </c>
      <c r="C2561" s="3">
        <v>43237</v>
      </c>
      <c r="D2561" t="s">
        <v>201</v>
      </c>
      <c r="E2561" t="s">
        <v>24</v>
      </c>
      <c r="F2561" t="s">
        <v>17</v>
      </c>
      <c r="G2561" t="s">
        <v>14</v>
      </c>
      <c r="H2561" t="s">
        <v>15</v>
      </c>
      <c r="I2561" s="9">
        <v>7774</v>
      </c>
      <c r="J2561" s="9">
        <v>152.58000000000001</v>
      </c>
      <c r="K2561" s="9">
        <v>97.44</v>
      </c>
      <c r="L2561" s="9">
        <f>tbl_salesdata[[#This Row],[Units Sold]]*tbl_salesdata[[#This Row],[Unit Cost]]</f>
        <v>757498.55999999994</v>
      </c>
      <c r="M2561" s="9">
        <f>tbl_salesdata[[#This Row],[Units Sold]]*tbl_salesdata[[#This Row],[Unit Price]]</f>
        <v>1186156.9200000002</v>
      </c>
      <c r="N2561" s="9">
        <f>tbl_salesdata[[#This Row],[Total Sales]]-tbl_salesdata[[#This Row],[Total Cost]]</f>
        <v>428658.36000000022</v>
      </c>
      <c r="O2561">
        <f>tbl_salesdata[[#This Row],[Ship Date]]-tbl_salesdata[[#This Row],[Order Date]]</f>
        <v>7</v>
      </c>
      <c r="P2561">
        <f>WEEKDAY(tbl_salesdata[[#This Row],[Order Date]],2)</f>
        <v>4</v>
      </c>
      <c r="Q2561" t="str">
        <f>TEXT(tbl_salesdata[[#This Row],[Order Date]],"dddd")</f>
        <v>Thursday</v>
      </c>
      <c r="R2561" t="str">
        <f>IF(tbl_salesdata[[#This Row],[Weekdaynum]]&gt;5,"Yes","No")</f>
        <v>No</v>
      </c>
    </row>
    <row r="2562" spans="1:18" hidden="1" x14ac:dyDescent="0.35">
      <c r="A2562">
        <v>353492677</v>
      </c>
      <c r="B2562" s="3">
        <v>42477</v>
      </c>
      <c r="C2562" s="3">
        <v>42479</v>
      </c>
      <c r="D2562" t="s">
        <v>145</v>
      </c>
      <c r="E2562" t="s">
        <v>21</v>
      </c>
      <c r="F2562" t="s">
        <v>56</v>
      </c>
      <c r="G2562" t="s">
        <v>18</v>
      </c>
      <c r="H2562" t="s">
        <v>19</v>
      </c>
      <c r="I2562" s="9">
        <v>5193</v>
      </c>
      <c r="J2562" s="9">
        <v>9.33</v>
      </c>
      <c r="K2562" s="9">
        <v>6.92</v>
      </c>
      <c r="L2562" s="9">
        <f>tbl_salesdata[[#This Row],[Units Sold]]*tbl_salesdata[[#This Row],[Unit Cost]]</f>
        <v>35935.56</v>
      </c>
      <c r="M2562" s="9">
        <f>tbl_salesdata[[#This Row],[Units Sold]]*tbl_salesdata[[#This Row],[Unit Price]]</f>
        <v>48450.69</v>
      </c>
      <c r="N2562" s="9">
        <f>tbl_salesdata[[#This Row],[Total Sales]]-tbl_salesdata[[#This Row],[Total Cost]]</f>
        <v>12515.130000000005</v>
      </c>
      <c r="O2562">
        <f>tbl_salesdata[[#This Row],[Ship Date]]-tbl_salesdata[[#This Row],[Order Date]]</f>
        <v>2</v>
      </c>
      <c r="P2562">
        <f>WEEKDAY(tbl_salesdata[[#This Row],[Order Date]],2)</f>
        <v>7</v>
      </c>
      <c r="Q2562" t="str">
        <f>TEXT(tbl_salesdata[[#This Row],[Order Date]],"dddd")</f>
        <v>Sunday</v>
      </c>
      <c r="R2562" t="str">
        <f>IF(tbl_salesdata[[#This Row],[Weekdaynum]]&gt;5,"Yes","No")</f>
        <v>Yes</v>
      </c>
    </row>
    <row r="2563" spans="1:18" hidden="1" x14ac:dyDescent="0.35">
      <c r="A2563">
        <v>155086886</v>
      </c>
      <c r="B2563" s="3">
        <v>43128</v>
      </c>
      <c r="C2563" s="3">
        <v>43149</v>
      </c>
      <c r="D2563" t="s">
        <v>116</v>
      </c>
      <c r="E2563" t="s">
        <v>21</v>
      </c>
      <c r="F2563" t="s">
        <v>42</v>
      </c>
      <c r="G2563" t="s">
        <v>18</v>
      </c>
      <c r="H2563" t="s">
        <v>15</v>
      </c>
      <c r="I2563" s="9">
        <v>2511</v>
      </c>
      <c r="J2563" s="9">
        <v>437.2</v>
      </c>
      <c r="K2563" s="9">
        <v>263.33</v>
      </c>
      <c r="L2563" s="9">
        <f>tbl_salesdata[[#This Row],[Units Sold]]*tbl_salesdata[[#This Row],[Unit Cost]]</f>
        <v>661221.63</v>
      </c>
      <c r="M2563" s="9">
        <f>tbl_salesdata[[#This Row],[Units Sold]]*tbl_salesdata[[#This Row],[Unit Price]]</f>
        <v>1097809.2</v>
      </c>
      <c r="N2563" s="9">
        <f>tbl_salesdata[[#This Row],[Total Sales]]-tbl_salesdata[[#This Row],[Total Cost]]</f>
        <v>436587.56999999995</v>
      </c>
      <c r="O2563">
        <f>tbl_salesdata[[#This Row],[Ship Date]]-tbl_salesdata[[#This Row],[Order Date]]</f>
        <v>21</v>
      </c>
      <c r="P2563">
        <f>WEEKDAY(tbl_salesdata[[#This Row],[Order Date]],2)</f>
        <v>7</v>
      </c>
      <c r="Q2563" t="str">
        <f>TEXT(tbl_salesdata[[#This Row],[Order Date]],"dddd")</f>
        <v>Sunday</v>
      </c>
      <c r="R2563" t="str">
        <f>IF(tbl_salesdata[[#This Row],[Weekdaynum]]&gt;5,"Yes","No")</f>
        <v>Yes</v>
      </c>
    </row>
    <row r="2564" spans="1:18" x14ac:dyDescent="0.35">
      <c r="A2564">
        <v>861097943</v>
      </c>
      <c r="B2564" s="3">
        <v>42525</v>
      </c>
      <c r="C2564" s="3">
        <v>42526</v>
      </c>
      <c r="D2564" t="s">
        <v>108</v>
      </c>
      <c r="E2564" t="s">
        <v>12</v>
      </c>
      <c r="F2564" t="s">
        <v>33</v>
      </c>
      <c r="G2564" t="s">
        <v>14</v>
      </c>
      <c r="H2564" t="s">
        <v>26</v>
      </c>
      <c r="I2564" s="9">
        <v>6872</v>
      </c>
      <c r="J2564" s="9">
        <v>109.28</v>
      </c>
      <c r="K2564" s="9">
        <v>35.840000000000003</v>
      </c>
      <c r="L2564" s="9">
        <f>tbl_salesdata[[#This Row],[Units Sold]]*tbl_salesdata[[#This Row],[Unit Cost]]</f>
        <v>246292.48000000001</v>
      </c>
      <c r="M2564" s="9">
        <f>tbl_salesdata[[#This Row],[Units Sold]]*tbl_salesdata[[#This Row],[Unit Price]]</f>
        <v>750972.16</v>
      </c>
      <c r="N2564" s="9">
        <f>tbl_salesdata[[#This Row],[Total Sales]]-tbl_salesdata[[#This Row],[Total Cost]]</f>
        <v>504679.68000000005</v>
      </c>
      <c r="O2564">
        <f>tbl_salesdata[[#This Row],[Ship Date]]-tbl_salesdata[[#This Row],[Order Date]]</f>
        <v>1</v>
      </c>
      <c r="P2564">
        <f>WEEKDAY(tbl_salesdata[[#This Row],[Order Date]],2)</f>
        <v>6</v>
      </c>
      <c r="Q2564" t="str">
        <f>TEXT(tbl_salesdata[[#This Row],[Order Date]],"dddd")</f>
        <v>Saturday</v>
      </c>
      <c r="R2564" t="str">
        <f>IF(tbl_salesdata[[#This Row],[Weekdaynum]]&gt;5,"Yes","No")</f>
        <v>Yes</v>
      </c>
    </row>
    <row r="2565" spans="1:18" hidden="1" x14ac:dyDescent="0.35">
      <c r="A2565">
        <v>535104835</v>
      </c>
      <c r="B2565" s="3">
        <v>43291</v>
      </c>
      <c r="C2565" s="3">
        <v>43304</v>
      </c>
      <c r="D2565" t="s">
        <v>94</v>
      </c>
      <c r="E2565" t="s">
        <v>38</v>
      </c>
      <c r="F2565" t="s">
        <v>22</v>
      </c>
      <c r="G2565" t="s">
        <v>14</v>
      </c>
      <c r="H2565" t="s">
        <v>19</v>
      </c>
      <c r="I2565" s="9">
        <v>8267</v>
      </c>
      <c r="J2565" s="9">
        <v>47.45</v>
      </c>
      <c r="K2565" s="9">
        <v>31.79</v>
      </c>
      <c r="L2565" s="9">
        <f>tbl_salesdata[[#This Row],[Units Sold]]*tbl_salesdata[[#This Row],[Unit Cost]]</f>
        <v>262807.93</v>
      </c>
      <c r="M2565" s="9">
        <f>tbl_salesdata[[#This Row],[Units Sold]]*tbl_salesdata[[#This Row],[Unit Price]]</f>
        <v>392269.15</v>
      </c>
      <c r="N2565" s="9">
        <f>tbl_salesdata[[#This Row],[Total Sales]]-tbl_salesdata[[#This Row],[Total Cost]]</f>
        <v>129461.22000000003</v>
      </c>
      <c r="O2565">
        <f>tbl_salesdata[[#This Row],[Ship Date]]-tbl_salesdata[[#This Row],[Order Date]]</f>
        <v>13</v>
      </c>
      <c r="P2565">
        <f>WEEKDAY(tbl_salesdata[[#This Row],[Order Date]],2)</f>
        <v>2</v>
      </c>
      <c r="Q2565" t="str">
        <f>TEXT(tbl_salesdata[[#This Row],[Order Date]],"dddd")</f>
        <v>Tuesday</v>
      </c>
      <c r="R2565" t="str">
        <f>IF(tbl_salesdata[[#This Row],[Weekdaynum]]&gt;5,"Yes","No")</f>
        <v>No</v>
      </c>
    </row>
    <row r="2566" spans="1:18" x14ac:dyDescent="0.35">
      <c r="A2566">
        <v>559183347</v>
      </c>
      <c r="B2566" s="3">
        <v>43204</v>
      </c>
      <c r="C2566" s="3">
        <v>43218</v>
      </c>
      <c r="D2566" t="s">
        <v>100</v>
      </c>
      <c r="E2566" t="s">
        <v>21</v>
      </c>
      <c r="F2566" t="s">
        <v>25</v>
      </c>
      <c r="G2566" t="s">
        <v>18</v>
      </c>
      <c r="H2566" t="s">
        <v>26</v>
      </c>
      <c r="I2566" s="9">
        <v>3633</v>
      </c>
      <c r="J2566" s="9">
        <v>205.7</v>
      </c>
      <c r="K2566" s="9">
        <v>117.11</v>
      </c>
      <c r="L2566" s="9">
        <f>tbl_salesdata[[#This Row],[Units Sold]]*tbl_salesdata[[#This Row],[Unit Cost]]</f>
        <v>425460.63</v>
      </c>
      <c r="M2566" s="9">
        <f>tbl_salesdata[[#This Row],[Units Sold]]*tbl_salesdata[[#This Row],[Unit Price]]</f>
        <v>747308.1</v>
      </c>
      <c r="N2566" s="9">
        <f>tbl_salesdata[[#This Row],[Total Sales]]-tbl_salesdata[[#This Row],[Total Cost]]</f>
        <v>321847.46999999997</v>
      </c>
      <c r="O2566">
        <f>tbl_salesdata[[#This Row],[Ship Date]]-tbl_salesdata[[#This Row],[Order Date]]</f>
        <v>14</v>
      </c>
      <c r="P2566">
        <f>WEEKDAY(tbl_salesdata[[#This Row],[Order Date]],2)</f>
        <v>6</v>
      </c>
      <c r="Q2566" t="str">
        <f>TEXT(tbl_salesdata[[#This Row],[Order Date]],"dddd")</f>
        <v>Saturday</v>
      </c>
      <c r="R2566" t="str">
        <f>IF(tbl_salesdata[[#This Row],[Weekdaynum]]&gt;5,"Yes","No")</f>
        <v>Yes</v>
      </c>
    </row>
    <row r="2567" spans="1:18" hidden="1" x14ac:dyDescent="0.35">
      <c r="A2567">
        <v>744450175</v>
      </c>
      <c r="B2567" s="3">
        <v>42225</v>
      </c>
      <c r="C2567" s="3">
        <v>42246</v>
      </c>
      <c r="D2567" t="s">
        <v>167</v>
      </c>
      <c r="E2567" t="s">
        <v>38</v>
      </c>
      <c r="F2567" t="s">
        <v>22</v>
      </c>
      <c r="G2567" t="s">
        <v>14</v>
      </c>
      <c r="H2567" t="s">
        <v>26</v>
      </c>
      <c r="I2567" s="9">
        <v>8205</v>
      </c>
      <c r="J2567" s="9">
        <v>47.45</v>
      </c>
      <c r="K2567" s="9">
        <v>31.79</v>
      </c>
      <c r="L2567" s="9">
        <f>tbl_salesdata[[#This Row],[Units Sold]]*tbl_salesdata[[#This Row],[Unit Cost]]</f>
        <v>260836.94999999998</v>
      </c>
      <c r="M2567" s="9">
        <f>tbl_salesdata[[#This Row],[Units Sold]]*tbl_salesdata[[#This Row],[Unit Price]]</f>
        <v>389327.25</v>
      </c>
      <c r="N2567" s="9">
        <f>tbl_salesdata[[#This Row],[Total Sales]]-tbl_salesdata[[#This Row],[Total Cost]]</f>
        <v>128490.30000000002</v>
      </c>
      <c r="O2567">
        <f>tbl_salesdata[[#This Row],[Ship Date]]-tbl_salesdata[[#This Row],[Order Date]]</f>
        <v>21</v>
      </c>
      <c r="P2567">
        <f>WEEKDAY(tbl_salesdata[[#This Row],[Order Date]],2)</f>
        <v>7</v>
      </c>
      <c r="Q2567" t="str">
        <f>TEXT(tbl_salesdata[[#This Row],[Order Date]],"dddd")</f>
        <v>Sunday</v>
      </c>
      <c r="R2567" t="str">
        <f>IF(tbl_salesdata[[#This Row],[Weekdaynum]]&gt;5,"Yes","No")</f>
        <v>Yes</v>
      </c>
    </row>
    <row r="2568" spans="1:18" hidden="1" x14ac:dyDescent="0.35">
      <c r="A2568">
        <v>146375501</v>
      </c>
      <c r="B2568" s="3">
        <v>44397</v>
      </c>
      <c r="C2568" s="3">
        <v>44402</v>
      </c>
      <c r="D2568" t="s">
        <v>123</v>
      </c>
      <c r="E2568" t="s">
        <v>38</v>
      </c>
      <c r="F2568" t="s">
        <v>22</v>
      </c>
      <c r="G2568" t="s">
        <v>18</v>
      </c>
      <c r="H2568" t="s">
        <v>34</v>
      </c>
      <c r="I2568" s="9">
        <v>4618</v>
      </c>
      <c r="J2568" s="9">
        <v>47.45</v>
      </c>
      <c r="K2568" s="9">
        <v>31.79</v>
      </c>
      <c r="L2568" s="9">
        <f>tbl_salesdata[[#This Row],[Units Sold]]*tbl_salesdata[[#This Row],[Unit Cost]]</f>
        <v>146806.22</v>
      </c>
      <c r="M2568" s="9">
        <f>tbl_salesdata[[#This Row],[Units Sold]]*tbl_salesdata[[#This Row],[Unit Price]]</f>
        <v>219124.1</v>
      </c>
      <c r="N2568" s="9">
        <f>tbl_salesdata[[#This Row],[Total Sales]]-tbl_salesdata[[#This Row],[Total Cost]]</f>
        <v>72317.88</v>
      </c>
      <c r="O2568">
        <f>tbl_salesdata[[#This Row],[Ship Date]]-tbl_salesdata[[#This Row],[Order Date]]</f>
        <v>5</v>
      </c>
      <c r="P2568">
        <f>WEEKDAY(tbl_salesdata[[#This Row],[Order Date]],2)</f>
        <v>2</v>
      </c>
      <c r="Q2568" t="str">
        <f>TEXT(tbl_salesdata[[#This Row],[Order Date]],"dddd")</f>
        <v>Tuesday</v>
      </c>
      <c r="R2568" t="str">
        <f>IF(tbl_salesdata[[#This Row],[Weekdaynum]]&gt;5,"Yes","No")</f>
        <v>No</v>
      </c>
    </row>
    <row r="2569" spans="1:18" hidden="1" x14ac:dyDescent="0.35">
      <c r="A2569">
        <v>139763534</v>
      </c>
      <c r="B2569" s="3">
        <v>44398</v>
      </c>
      <c r="C2569" s="3">
        <v>44400</v>
      </c>
      <c r="D2569" t="s">
        <v>44</v>
      </c>
      <c r="E2569" t="s">
        <v>12</v>
      </c>
      <c r="F2569" t="s">
        <v>30</v>
      </c>
      <c r="G2569" t="s">
        <v>18</v>
      </c>
      <c r="H2569" t="s">
        <v>19</v>
      </c>
      <c r="I2569" s="9">
        <v>7990</v>
      </c>
      <c r="J2569" s="9">
        <v>81.73</v>
      </c>
      <c r="K2569" s="9">
        <v>56.67</v>
      </c>
      <c r="L2569" s="9">
        <f>tbl_salesdata[[#This Row],[Units Sold]]*tbl_salesdata[[#This Row],[Unit Cost]]</f>
        <v>452793.3</v>
      </c>
      <c r="M2569" s="9">
        <f>tbl_salesdata[[#This Row],[Units Sold]]*tbl_salesdata[[#This Row],[Unit Price]]</f>
        <v>653022.70000000007</v>
      </c>
      <c r="N2569" s="9">
        <f>tbl_salesdata[[#This Row],[Total Sales]]-tbl_salesdata[[#This Row],[Total Cost]]</f>
        <v>200229.40000000008</v>
      </c>
      <c r="O2569">
        <f>tbl_salesdata[[#This Row],[Ship Date]]-tbl_salesdata[[#This Row],[Order Date]]</f>
        <v>2</v>
      </c>
      <c r="P2569">
        <f>WEEKDAY(tbl_salesdata[[#This Row],[Order Date]],2)</f>
        <v>3</v>
      </c>
      <c r="Q2569" t="str">
        <f>TEXT(tbl_salesdata[[#This Row],[Order Date]],"dddd")</f>
        <v>Wednesday</v>
      </c>
      <c r="R2569" t="str">
        <f>IF(tbl_salesdata[[#This Row],[Weekdaynum]]&gt;5,"Yes","No")</f>
        <v>No</v>
      </c>
    </row>
    <row r="2570" spans="1:18" hidden="1" x14ac:dyDescent="0.35">
      <c r="A2570">
        <v>932475602</v>
      </c>
      <c r="B2570" s="3">
        <v>43747</v>
      </c>
      <c r="C2570" s="3">
        <v>43766</v>
      </c>
      <c r="D2570" t="s">
        <v>188</v>
      </c>
      <c r="E2570" t="s">
        <v>21</v>
      </c>
      <c r="F2570" t="s">
        <v>22</v>
      </c>
      <c r="G2570" t="s">
        <v>18</v>
      </c>
      <c r="H2570" t="s">
        <v>26</v>
      </c>
      <c r="I2570" s="9">
        <v>9107</v>
      </c>
      <c r="J2570" s="9">
        <v>47.45</v>
      </c>
      <c r="K2570" s="9">
        <v>31.79</v>
      </c>
      <c r="L2570" s="9">
        <f>tbl_salesdata[[#This Row],[Units Sold]]*tbl_salesdata[[#This Row],[Unit Cost]]</f>
        <v>289511.52999999997</v>
      </c>
      <c r="M2570" s="9">
        <f>tbl_salesdata[[#This Row],[Units Sold]]*tbl_salesdata[[#This Row],[Unit Price]]</f>
        <v>432127.15</v>
      </c>
      <c r="N2570" s="9">
        <f>tbl_salesdata[[#This Row],[Total Sales]]-tbl_salesdata[[#This Row],[Total Cost]]</f>
        <v>142615.62000000005</v>
      </c>
      <c r="O2570">
        <f>tbl_salesdata[[#This Row],[Ship Date]]-tbl_salesdata[[#This Row],[Order Date]]</f>
        <v>19</v>
      </c>
      <c r="P2570">
        <f>WEEKDAY(tbl_salesdata[[#This Row],[Order Date]],2)</f>
        <v>3</v>
      </c>
      <c r="Q2570" t="str">
        <f>TEXT(tbl_salesdata[[#This Row],[Order Date]],"dddd")</f>
        <v>Wednesday</v>
      </c>
      <c r="R2570" t="str">
        <f>IF(tbl_salesdata[[#This Row],[Weekdaynum]]&gt;5,"Yes","No")</f>
        <v>No</v>
      </c>
    </row>
    <row r="2571" spans="1:18" hidden="1" x14ac:dyDescent="0.35">
      <c r="A2571">
        <v>102685534</v>
      </c>
      <c r="B2571" s="3">
        <v>43699</v>
      </c>
      <c r="C2571" s="3">
        <v>43701</v>
      </c>
      <c r="D2571" t="s">
        <v>213</v>
      </c>
      <c r="E2571" t="s">
        <v>38</v>
      </c>
      <c r="F2571" t="s">
        <v>56</v>
      </c>
      <c r="G2571" t="s">
        <v>14</v>
      </c>
      <c r="H2571" t="s">
        <v>26</v>
      </c>
      <c r="I2571" s="9">
        <v>5786</v>
      </c>
      <c r="J2571" s="9">
        <v>9.33</v>
      </c>
      <c r="K2571" s="9">
        <v>6.92</v>
      </c>
      <c r="L2571" s="9">
        <f>tbl_salesdata[[#This Row],[Units Sold]]*tbl_salesdata[[#This Row],[Unit Cost]]</f>
        <v>40039.120000000003</v>
      </c>
      <c r="M2571" s="9">
        <f>tbl_salesdata[[#This Row],[Units Sold]]*tbl_salesdata[[#This Row],[Unit Price]]</f>
        <v>53983.38</v>
      </c>
      <c r="N2571" s="9">
        <f>tbl_salesdata[[#This Row],[Total Sales]]-tbl_salesdata[[#This Row],[Total Cost]]</f>
        <v>13944.259999999995</v>
      </c>
      <c r="O2571">
        <f>tbl_salesdata[[#This Row],[Ship Date]]-tbl_salesdata[[#This Row],[Order Date]]</f>
        <v>2</v>
      </c>
      <c r="P2571">
        <f>WEEKDAY(tbl_salesdata[[#This Row],[Order Date]],2)</f>
        <v>4</v>
      </c>
      <c r="Q2571" t="str">
        <f>TEXT(tbl_salesdata[[#This Row],[Order Date]],"dddd")</f>
        <v>Thursday</v>
      </c>
      <c r="R2571" t="str">
        <f>IF(tbl_salesdata[[#This Row],[Weekdaynum]]&gt;5,"Yes","No")</f>
        <v>No</v>
      </c>
    </row>
    <row r="2572" spans="1:18" hidden="1" x14ac:dyDescent="0.35">
      <c r="A2572">
        <v>248879659</v>
      </c>
      <c r="B2572" s="3">
        <v>42088</v>
      </c>
      <c r="C2572" s="3">
        <v>42091</v>
      </c>
      <c r="D2572" t="s">
        <v>163</v>
      </c>
      <c r="E2572" t="s">
        <v>38</v>
      </c>
      <c r="F2572" t="s">
        <v>47</v>
      </c>
      <c r="G2572" t="s">
        <v>18</v>
      </c>
      <c r="H2572" t="s">
        <v>34</v>
      </c>
      <c r="I2572" s="9">
        <v>7877</v>
      </c>
      <c r="J2572" s="9">
        <v>421.89</v>
      </c>
      <c r="K2572" s="9">
        <v>364.69</v>
      </c>
      <c r="L2572" s="9">
        <f>tbl_salesdata[[#This Row],[Units Sold]]*tbl_salesdata[[#This Row],[Unit Cost]]</f>
        <v>2872663.13</v>
      </c>
      <c r="M2572" s="9">
        <f>tbl_salesdata[[#This Row],[Units Sold]]*tbl_salesdata[[#This Row],[Unit Price]]</f>
        <v>3323227.53</v>
      </c>
      <c r="N2572" s="9">
        <f>tbl_salesdata[[#This Row],[Total Sales]]-tbl_salesdata[[#This Row],[Total Cost]]</f>
        <v>450564.39999999991</v>
      </c>
      <c r="O2572">
        <f>tbl_salesdata[[#This Row],[Ship Date]]-tbl_salesdata[[#This Row],[Order Date]]</f>
        <v>3</v>
      </c>
      <c r="P2572">
        <f>WEEKDAY(tbl_salesdata[[#This Row],[Order Date]],2)</f>
        <v>3</v>
      </c>
      <c r="Q2572" t="str">
        <f>TEXT(tbl_salesdata[[#This Row],[Order Date]],"dddd")</f>
        <v>Wednesday</v>
      </c>
      <c r="R2572" t="str">
        <f>IF(tbl_salesdata[[#This Row],[Weekdaynum]]&gt;5,"Yes","No")</f>
        <v>No</v>
      </c>
    </row>
    <row r="2573" spans="1:18" hidden="1" x14ac:dyDescent="0.35">
      <c r="A2573">
        <v>439856803</v>
      </c>
      <c r="B2573" s="3">
        <v>43945</v>
      </c>
      <c r="C2573" s="3">
        <v>43954</v>
      </c>
      <c r="D2573" t="s">
        <v>41</v>
      </c>
      <c r="E2573" t="s">
        <v>29</v>
      </c>
      <c r="F2573" t="s">
        <v>22</v>
      </c>
      <c r="G2573" t="s">
        <v>18</v>
      </c>
      <c r="H2573" t="s">
        <v>34</v>
      </c>
      <c r="I2573" s="9">
        <v>2257</v>
      </c>
      <c r="J2573" s="9">
        <v>47.45</v>
      </c>
      <c r="K2573" s="9">
        <v>31.79</v>
      </c>
      <c r="L2573" s="9">
        <f>tbl_salesdata[[#This Row],[Units Sold]]*tbl_salesdata[[#This Row],[Unit Cost]]</f>
        <v>71750.03</v>
      </c>
      <c r="M2573" s="9">
        <f>tbl_salesdata[[#This Row],[Units Sold]]*tbl_salesdata[[#This Row],[Unit Price]]</f>
        <v>107094.65000000001</v>
      </c>
      <c r="N2573" s="9">
        <f>tbl_salesdata[[#This Row],[Total Sales]]-tbl_salesdata[[#This Row],[Total Cost]]</f>
        <v>35344.62000000001</v>
      </c>
      <c r="O2573">
        <f>tbl_salesdata[[#This Row],[Ship Date]]-tbl_salesdata[[#This Row],[Order Date]]</f>
        <v>9</v>
      </c>
      <c r="P2573">
        <f>WEEKDAY(tbl_salesdata[[#This Row],[Order Date]],2)</f>
        <v>5</v>
      </c>
      <c r="Q2573" t="str">
        <f>TEXT(tbl_salesdata[[#This Row],[Order Date]],"dddd")</f>
        <v>Friday</v>
      </c>
      <c r="R2573" t="str">
        <f>IF(tbl_salesdata[[#This Row],[Weekdaynum]]&gt;5,"Yes","No")</f>
        <v>No</v>
      </c>
    </row>
    <row r="2574" spans="1:18" hidden="1" x14ac:dyDescent="0.35">
      <c r="A2574">
        <v>264728295</v>
      </c>
      <c r="B2574" s="3">
        <v>43422</v>
      </c>
      <c r="C2574" s="3">
        <v>43443</v>
      </c>
      <c r="D2574" t="s">
        <v>136</v>
      </c>
      <c r="E2574" t="s">
        <v>38</v>
      </c>
      <c r="F2574" t="s">
        <v>56</v>
      </c>
      <c r="G2574" t="s">
        <v>14</v>
      </c>
      <c r="H2574" t="s">
        <v>34</v>
      </c>
      <c r="I2574" s="9">
        <v>7840</v>
      </c>
      <c r="J2574" s="9">
        <v>9.33</v>
      </c>
      <c r="K2574" s="9">
        <v>6.92</v>
      </c>
      <c r="L2574" s="9">
        <f>tbl_salesdata[[#This Row],[Units Sold]]*tbl_salesdata[[#This Row],[Unit Cost]]</f>
        <v>54252.800000000003</v>
      </c>
      <c r="M2574" s="9">
        <f>tbl_salesdata[[#This Row],[Units Sold]]*tbl_salesdata[[#This Row],[Unit Price]]</f>
        <v>73147.199999999997</v>
      </c>
      <c r="N2574" s="9">
        <f>tbl_salesdata[[#This Row],[Total Sales]]-tbl_salesdata[[#This Row],[Total Cost]]</f>
        <v>18894.399999999994</v>
      </c>
      <c r="O2574">
        <f>tbl_salesdata[[#This Row],[Ship Date]]-tbl_salesdata[[#This Row],[Order Date]]</f>
        <v>21</v>
      </c>
      <c r="P2574">
        <f>WEEKDAY(tbl_salesdata[[#This Row],[Order Date]],2)</f>
        <v>7</v>
      </c>
      <c r="Q2574" t="str">
        <f>TEXT(tbl_salesdata[[#This Row],[Order Date]],"dddd")</f>
        <v>Sunday</v>
      </c>
      <c r="R2574" t="str">
        <f>IF(tbl_salesdata[[#This Row],[Weekdaynum]]&gt;5,"Yes","No")</f>
        <v>Yes</v>
      </c>
    </row>
    <row r="2575" spans="1:18" hidden="1" x14ac:dyDescent="0.35">
      <c r="A2575">
        <v>282917964</v>
      </c>
      <c r="B2575" s="3">
        <v>42024</v>
      </c>
      <c r="C2575" s="3">
        <v>42030</v>
      </c>
      <c r="D2575" t="s">
        <v>95</v>
      </c>
      <c r="E2575" t="s">
        <v>21</v>
      </c>
      <c r="F2575" t="s">
        <v>40</v>
      </c>
      <c r="G2575" t="s">
        <v>18</v>
      </c>
      <c r="H2575" t="s">
        <v>26</v>
      </c>
      <c r="I2575" s="9">
        <v>567</v>
      </c>
      <c r="J2575" s="9">
        <v>651.21</v>
      </c>
      <c r="K2575" s="9">
        <v>524.96</v>
      </c>
      <c r="L2575" s="9">
        <f>tbl_salesdata[[#This Row],[Units Sold]]*tbl_salesdata[[#This Row],[Unit Cost]]</f>
        <v>297652.32</v>
      </c>
      <c r="M2575" s="9">
        <f>tbl_salesdata[[#This Row],[Units Sold]]*tbl_salesdata[[#This Row],[Unit Price]]</f>
        <v>369236.07</v>
      </c>
      <c r="N2575" s="9">
        <f>tbl_salesdata[[#This Row],[Total Sales]]-tbl_salesdata[[#This Row],[Total Cost]]</f>
        <v>71583.75</v>
      </c>
      <c r="O2575">
        <f>tbl_salesdata[[#This Row],[Ship Date]]-tbl_salesdata[[#This Row],[Order Date]]</f>
        <v>6</v>
      </c>
      <c r="P2575">
        <f>WEEKDAY(tbl_salesdata[[#This Row],[Order Date]],2)</f>
        <v>2</v>
      </c>
      <c r="Q2575" t="str">
        <f>TEXT(tbl_salesdata[[#This Row],[Order Date]],"dddd")</f>
        <v>Tuesday</v>
      </c>
      <c r="R2575" t="str">
        <f>IF(tbl_salesdata[[#This Row],[Weekdaynum]]&gt;5,"Yes","No")</f>
        <v>No</v>
      </c>
    </row>
    <row r="2576" spans="1:18" x14ac:dyDescent="0.35">
      <c r="A2576">
        <v>265191352</v>
      </c>
      <c r="B2576" s="3">
        <v>43330</v>
      </c>
      <c r="C2576" s="3">
        <v>43346</v>
      </c>
      <c r="D2576" t="s">
        <v>103</v>
      </c>
      <c r="E2576" t="s">
        <v>21</v>
      </c>
      <c r="F2576" t="s">
        <v>17</v>
      </c>
      <c r="G2576" t="s">
        <v>18</v>
      </c>
      <c r="H2576" t="s">
        <v>15</v>
      </c>
      <c r="I2576" s="9">
        <v>4869</v>
      </c>
      <c r="J2576" s="9">
        <v>152.58000000000001</v>
      </c>
      <c r="K2576" s="9">
        <v>97.44</v>
      </c>
      <c r="L2576" s="9">
        <f>tbl_salesdata[[#This Row],[Units Sold]]*tbl_salesdata[[#This Row],[Unit Cost]]</f>
        <v>474435.36</v>
      </c>
      <c r="M2576" s="9">
        <f>tbl_salesdata[[#This Row],[Units Sold]]*tbl_salesdata[[#This Row],[Unit Price]]</f>
        <v>742912.02</v>
      </c>
      <c r="N2576" s="9">
        <f>tbl_salesdata[[#This Row],[Total Sales]]-tbl_salesdata[[#This Row],[Total Cost]]</f>
        <v>268476.66000000003</v>
      </c>
      <c r="O2576">
        <f>tbl_salesdata[[#This Row],[Ship Date]]-tbl_salesdata[[#This Row],[Order Date]]</f>
        <v>16</v>
      </c>
      <c r="P2576">
        <f>WEEKDAY(tbl_salesdata[[#This Row],[Order Date]],2)</f>
        <v>6</v>
      </c>
      <c r="Q2576" t="str">
        <f>TEXT(tbl_salesdata[[#This Row],[Order Date]],"dddd")</f>
        <v>Saturday</v>
      </c>
      <c r="R2576" t="str">
        <f>IF(tbl_salesdata[[#This Row],[Weekdaynum]]&gt;5,"Yes","No")</f>
        <v>Yes</v>
      </c>
    </row>
    <row r="2577" spans="1:18" hidden="1" x14ac:dyDescent="0.35">
      <c r="A2577">
        <v>788509643</v>
      </c>
      <c r="B2577" s="3">
        <v>42404</v>
      </c>
      <c r="C2577" s="3">
        <v>42415</v>
      </c>
      <c r="D2577" t="s">
        <v>110</v>
      </c>
      <c r="E2577" t="s">
        <v>38</v>
      </c>
      <c r="F2577" t="s">
        <v>56</v>
      </c>
      <c r="G2577" t="s">
        <v>14</v>
      </c>
      <c r="H2577" t="s">
        <v>34</v>
      </c>
      <c r="I2577" s="9">
        <v>6381</v>
      </c>
      <c r="J2577" s="9">
        <v>9.33</v>
      </c>
      <c r="K2577" s="9">
        <v>6.92</v>
      </c>
      <c r="L2577" s="9">
        <f>tbl_salesdata[[#This Row],[Units Sold]]*tbl_salesdata[[#This Row],[Unit Cost]]</f>
        <v>44156.52</v>
      </c>
      <c r="M2577" s="9">
        <f>tbl_salesdata[[#This Row],[Units Sold]]*tbl_salesdata[[#This Row],[Unit Price]]</f>
        <v>59534.73</v>
      </c>
      <c r="N2577" s="9">
        <f>tbl_salesdata[[#This Row],[Total Sales]]-tbl_salesdata[[#This Row],[Total Cost]]</f>
        <v>15378.210000000006</v>
      </c>
      <c r="O2577">
        <f>tbl_salesdata[[#This Row],[Ship Date]]-tbl_salesdata[[#This Row],[Order Date]]</f>
        <v>11</v>
      </c>
      <c r="P2577">
        <f>WEEKDAY(tbl_salesdata[[#This Row],[Order Date]],2)</f>
        <v>4</v>
      </c>
      <c r="Q2577" t="str">
        <f>TEXT(tbl_salesdata[[#This Row],[Order Date]],"dddd")</f>
        <v>Thursday</v>
      </c>
      <c r="R2577" t="str">
        <f>IF(tbl_salesdata[[#This Row],[Weekdaynum]]&gt;5,"Yes","No")</f>
        <v>No</v>
      </c>
    </row>
    <row r="2578" spans="1:18" hidden="1" x14ac:dyDescent="0.35">
      <c r="A2578">
        <v>496321809</v>
      </c>
      <c r="B2578" s="3">
        <v>43136</v>
      </c>
      <c r="C2578" s="3">
        <v>43154</v>
      </c>
      <c r="D2578" t="s">
        <v>94</v>
      </c>
      <c r="E2578" t="s">
        <v>38</v>
      </c>
      <c r="F2578" t="s">
        <v>42</v>
      </c>
      <c r="G2578" t="s">
        <v>14</v>
      </c>
      <c r="H2578" t="s">
        <v>26</v>
      </c>
      <c r="I2578" s="9">
        <v>1507</v>
      </c>
      <c r="J2578" s="9">
        <v>437.2</v>
      </c>
      <c r="K2578" s="9">
        <v>263.33</v>
      </c>
      <c r="L2578" s="9">
        <f>tbl_salesdata[[#This Row],[Units Sold]]*tbl_salesdata[[#This Row],[Unit Cost]]</f>
        <v>396838.31</v>
      </c>
      <c r="M2578" s="9">
        <f>tbl_salesdata[[#This Row],[Units Sold]]*tbl_salesdata[[#This Row],[Unit Price]]</f>
        <v>658860.4</v>
      </c>
      <c r="N2578" s="9">
        <f>tbl_salesdata[[#This Row],[Total Sales]]-tbl_salesdata[[#This Row],[Total Cost]]</f>
        <v>262022.09000000003</v>
      </c>
      <c r="O2578">
        <f>tbl_salesdata[[#This Row],[Ship Date]]-tbl_salesdata[[#This Row],[Order Date]]</f>
        <v>18</v>
      </c>
      <c r="P2578">
        <f>WEEKDAY(tbl_salesdata[[#This Row],[Order Date]],2)</f>
        <v>1</v>
      </c>
      <c r="Q2578" t="str">
        <f>TEXT(tbl_salesdata[[#This Row],[Order Date]],"dddd")</f>
        <v>Monday</v>
      </c>
      <c r="R2578" t="str">
        <f>IF(tbl_salesdata[[#This Row],[Weekdaynum]]&gt;5,"Yes","No")</f>
        <v>No</v>
      </c>
    </row>
    <row r="2579" spans="1:18" hidden="1" x14ac:dyDescent="0.35">
      <c r="A2579">
        <v>638272464</v>
      </c>
      <c r="B2579" s="3">
        <v>44400</v>
      </c>
      <c r="C2579" s="3">
        <v>44418</v>
      </c>
      <c r="D2579" t="s">
        <v>137</v>
      </c>
      <c r="E2579" t="s">
        <v>38</v>
      </c>
      <c r="F2579" t="s">
        <v>76</v>
      </c>
      <c r="G2579" t="s">
        <v>14</v>
      </c>
      <c r="H2579" t="s">
        <v>15</v>
      </c>
      <c r="I2579" s="9">
        <v>7861</v>
      </c>
      <c r="J2579" s="9">
        <v>668.27</v>
      </c>
      <c r="K2579" s="9">
        <v>502.54</v>
      </c>
      <c r="L2579" s="9">
        <f>tbl_salesdata[[#This Row],[Units Sold]]*tbl_salesdata[[#This Row],[Unit Cost]]</f>
        <v>3950466.94</v>
      </c>
      <c r="M2579" s="9">
        <f>tbl_salesdata[[#This Row],[Units Sold]]*tbl_salesdata[[#This Row],[Unit Price]]</f>
        <v>5253270.47</v>
      </c>
      <c r="N2579" s="9">
        <f>tbl_salesdata[[#This Row],[Total Sales]]-tbl_salesdata[[#This Row],[Total Cost]]</f>
        <v>1302803.5299999998</v>
      </c>
      <c r="O2579">
        <f>tbl_salesdata[[#This Row],[Ship Date]]-tbl_salesdata[[#This Row],[Order Date]]</f>
        <v>18</v>
      </c>
      <c r="P2579">
        <f>WEEKDAY(tbl_salesdata[[#This Row],[Order Date]],2)</f>
        <v>5</v>
      </c>
      <c r="Q2579" t="str">
        <f>TEXT(tbl_salesdata[[#This Row],[Order Date]],"dddd")</f>
        <v>Friday</v>
      </c>
      <c r="R2579" t="str">
        <f>IF(tbl_salesdata[[#This Row],[Weekdaynum]]&gt;5,"Yes","No")</f>
        <v>No</v>
      </c>
    </row>
    <row r="2580" spans="1:18" hidden="1" x14ac:dyDescent="0.35">
      <c r="A2580">
        <v>775347936</v>
      </c>
      <c r="B2580" s="3">
        <v>43643</v>
      </c>
      <c r="C2580" s="3">
        <v>43655</v>
      </c>
      <c r="D2580" t="s">
        <v>193</v>
      </c>
      <c r="E2580" t="s">
        <v>21</v>
      </c>
      <c r="F2580" t="s">
        <v>13</v>
      </c>
      <c r="G2580" t="s">
        <v>18</v>
      </c>
      <c r="H2580" t="s">
        <v>19</v>
      </c>
      <c r="I2580" s="9">
        <v>1539</v>
      </c>
      <c r="J2580" s="9">
        <v>255.28</v>
      </c>
      <c r="K2580" s="9">
        <v>159.41999999999999</v>
      </c>
      <c r="L2580" s="9">
        <f>tbl_salesdata[[#This Row],[Units Sold]]*tbl_salesdata[[#This Row],[Unit Cost]]</f>
        <v>245347.37999999998</v>
      </c>
      <c r="M2580" s="9">
        <f>tbl_salesdata[[#This Row],[Units Sold]]*tbl_salesdata[[#This Row],[Unit Price]]</f>
        <v>392875.92</v>
      </c>
      <c r="N2580" s="9">
        <f>tbl_salesdata[[#This Row],[Total Sales]]-tbl_salesdata[[#This Row],[Total Cost]]</f>
        <v>147528.54</v>
      </c>
      <c r="O2580">
        <f>tbl_salesdata[[#This Row],[Ship Date]]-tbl_salesdata[[#This Row],[Order Date]]</f>
        <v>12</v>
      </c>
      <c r="P2580">
        <f>WEEKDAY(tbl_salesdata[[#This Row],[Order Date]],2)</f>
        <v>4</v>
      </c>
      <c r="Q2580" t="str">
        <f>TEXT(tbl_salesdata[[#This Row],[Order Date]],"dddd")</f>
        <v>Thursday</v>
      </c>
      <c r="R2580" t="str">
        <f>IF(tbl_salesdata[[#This Row],[Weekdaynum]]&gt;5,"Yes","No")</f>
        <v>No</v>
      </c>
    </row>
    <row r="2581" spans="1:18" x14ac:dyDescent="0.35">
      <c r="A2581">
        <v>610886037</v>
      </c>
      <c r="B2581" s="3">
        <v>42791</v>
      </c>
      <c r="C2581" s="3">
        <v>42803</v>
      </c>
      <c r="D2581" t="s">
        <v>85</v>
      </c>
      <c r="E2581" t="s">
        <v>12</v>
      </c>
      <c r="F2581" t="s">
        <v>25</v>
      </c>
      <c r="G2581" t="s">
        <v>14</v>
      </c>
      <c r="H2581" t="s">
        <v>26</v>
      </c>
      <c r="I2581" s="9">
        <v>3608</v>
      </c>
      <c r="J2581" s="9">
        <v>205.7</v>
      </c>
      <c r="K2581" s="9">
        <v>117.11</v>
      </c>
      <c r="L2581" s="9">
        <f>tbl_salesdata[[#This Row],[Units Sold]]*tbl_salesdata[[#This Row],[Unit Cost]]</f>
        <v>422532.88</v>
      </c>
      <c r="M2581" s="9">
        <f>tbl_salesdata[[#This Row],[Units Sold]]*tbl_salesdata[[#This Row],[Unit Price]]</f>
        <v>742165.6</v>
      </c>
      <c r="N2581" s="9">
        <f>tbl_salesdata[[#This Row],[Total Sales]]-tbl_salesdata[[#This Row],[Total Cost]]</f>
        <v>319632.71999999997</v>
      </c>
      <c r="O2581">
        <f>tbl_salesdata[[#This Row],[Ship Date]]-tbl_salesdata[[#This Row],[Order Date]]</f>
        <v>12</v>
      </c>
      <c r="P2581">
        <f>WEEKDAY(tbl_salesdata[[#This Row],[Order Date]],2)</f>
        <v>6</v>
      </c>
      <c r="Q2581" t="str">
        <f>TEXT(tbl_salesdata[[#This Row],[Order Date]],"dddd")</f>
        <v>Saturday</v>
      </c>
      <c r="R2581" t="str">
        <f>IF(tbl_salesdata[[#This Row],[Weekdaynum]]&gt;5,"Yes","No")</f>
        <v>Yes</v>
      </c>
    </row>
    <row r="2582" spans="1:18" hidden="1" x14ac:dyDescent="0.35">
      <c r="A2582">
        <v>980381143</v>
      </c>
      <c r="B2582" s="3">
        <v>44822</v>
      </c>
      <c r="C2582" s="3">
        <v>44829</v>
      </c>
      <c r="D2582" t="s">
        <v>49</v>
      </c>
      <c r="E2582" t="s">
        <v>21</v>
      </c>
      <c r="F2582" t="s">
        <v>13</v>
      </c>
      <c r="G2582" t="s">
        <v>18</v>
      </c>
      <c r="H2582" t="s">
        <v>19</v>
      </c>
      <c r="I2582" s="9">
        <v>5421</v>
      </c>
      <c r="J2582" s="9">
        <v>255.28</v>
      </c>
      <c r="K2582" s="9">
        <v>159.41999999999999</v>
      </c>
      <c r="L2582" s="9">
        <f>tbl_salesdata[[#This Row],[Units Sold]]*tbl_salesdata[[#This Row],[Unit Cost]]</f>
        <v>864215.82</v>
      </c>
      <c r="M2582" s="9">
        <f>tbl_salesdata[[#This Row],[Units Sold]]*tbl_salesdata[[#This Row],[Unit Price]]</f>
        <v>1383872.8800000001</v>
      </c>
      <c r="N2582" s="9">
        <f>tbl_salesdata[[#This Row],[Total Sales]]-tbl_salesdata[[#This Row],[Total Cost]]</f>
        <v>519657.06000000017</v>
      </c>
      <c r="O2582">
        <f>tbl_salesdata[[#This Row],[Ship Date]]-tbl_salesdata[[#This Row],[Order Date]]</f>
        <v>7</v>
      </c>
      <c r="P2582">
        <f>WEEKDAY(tbl_salesdata[[#This Row],[Order Date]],2)</f>
        <v>7</v>
      </c>
      <c r="Q2582" t="str">
        <f>TEXT(tbl_salesdata[[#This Row],[Order Date]],"dddd")</f>
        <v>Sunday</v>
      </c>
      <c r="R2582" t="str">
        <f>IF(tbl_salesdata[[#This Row],[Weekdaynum]]&gt;5,"Yes","No")</f>
        <v>Yes</v>
      </c>
    </row>
    <row r="2583" spans="1:18" hidden="1" x14ac:dyDescent="0.35">
      <c r="A2583">
        <v>521874034</v>
      </c>
      <c r="B2583" s="3">
        <v>44567</v>
      </c>
      <c r="C2583" s="3">
        <v>44568</v>
      </c>
      <c r="D2583" t="s">
        <v>204</v>
      </c>
      <c r="E2583" t="s">
        <v>21</v>
      </c>
      <c r="F2583" t="s">
        <v>42</v>
      </c>
      <c r="G2583" t="s">
        <v>18</v>
      </c>
      <c r="H2583" t="s">
        <v>15</v>
      </c>
      <c r="I2583" s="9">
        <v>2979</v>
      </c>
      <c r="J2583" s="9">
        <v>437.2</v>
      </c>
      <c r="K2583" s="9">
        <v>263.33</v>
      </c>
      <c r="L2583" s="9">
        <f>tbl_salesdata[[#This Row],[Units Sold]]*tbl_salesdata[[#This Row],[Unit Cost]]</f>
        <v>784460.07</v>
      </c>
      <c r="M2583" s="9">
        <f>tbl_salesdata[[#This Row],[Units Sold]]*tbl_salesdata[[#This Row],[Unit Price]]</f>
        <v>1302418.8</v>
      </c>
      <c r="N2583" s="9">
        <f>tbl_salesdata[[#This Row],[Total Sales]]-tbl_salesdata[[#This Row],[Total Cost]]</f>
        <v>517958.7300000001</v>
      </c>
      <c r="O2583">
        <f>tbl_salesdata[[#This Row],[Ship Date]]-tbl_salesdata[[#This Row],[Order Date]]</f>
        <v>1</v>
      </c>
      <c r="P2583">
        <f>WEEKDAY(tbl_salesdata[[#This Row],[Order Date]],2)</f>
        <v>4</v>
      </c>
      <c r="Q2583" t="str">
        <f>TEXT(tbl_salesdata[[#This Row],[Order Date]],"dddd")</f>
        <v>Thursday</v>
      </c>
      <c r="R2583" t="str">
        <f>IF(tbl_salesdata[[#This Row],[Weekdaynum]]&gt;5,"Yes","No")</f>
        <v>No</v>
      </c>
    </row>
    <row r="2584" spans="1:18" hidden="1" x14ac:dyDescent="0.35">
      <c r="A2584">
        <v>805562055</v>
      </c>
      <c r="B2584" s="3">
        <v>43179</v>
      </c>
      <c r="C2584" s="3">
        <v>43191</v>
      </c>
      <c r="D2584" t="s">
        <v>197</v>
      </c>
      <c r="E2584" t="s">
        <v>38</v>
      </c>
      <c r="F2584" t="s">
        <v>68</v>
      </c>
      <c r="G2584" t="s">
        <v>18</v>
      </c>
      <c r="H2584" t="s">
        <v>19</v>
      </c>
      <c r="I2584" s="9">
        <v>2568</v>
      </c>
      <c r="J2584" s="9">
        <v>154.06</v>
      </c>
      <c r="K2584" s="9">
        <v>90.93</v>
      </c>
      <c r="L2584" s="9">
        <f>tbl_salesdata[[#This Row],[Units Sold]]*tbl_salesdata[[#This Row],[Unit Cost]]</f>
        <v>233508.24000000002</v>
      </c>
      <c r="M2584" s="9">
        <f>tbl_salesdata[[#This Row],[Units Sold]]*tbl_salesdata[[#This Row],[Unit Price]]</f>
        <v>395626.08</v>
      </c>
      <c r="N2584" s="9">
        <f>tbl_salesdata[[#This Row],[Total Sales]]-tbl_salesdata[[#This Row],[Total Cost]]</f>
        <v>162117.84</v>
      </c>
      <c r="O2584">
        <f>tbl_salesdata[[#This Row],[Ship Date]]-tbl_salesdata[[#This Row],[Order Date]]</f>
        <v>12</v>
      </c>
      <c r="P2584">
        <f>WEEKDAY(tbl_salesdata[[#This Row],[Order Date]],2)</f>
        <v>2</v>
      </c>
      <c r="Q2584" t="str">
        <f>TEXT(tbl_salesdata[[#This Row],[Order Date]],"dddd")</f>
        <v>Tuesday</v>
      </c>
      <c r="R2584" t="str">
        <f>IF(tbl_salesdata[[#This Row],[Weekdaynum]]&gt;5,"Yes","No")</f>
        <v>No</v>
      </c>
    </row>
    <row r="2585" spans="1:18" x14ac:dyDescent="0.35">
      <c r="A2585">
        <v>764811360</v>
      </c>
      <c r="B2585" s="3">
        <v>44093</v>
      </c>
      <c r="C2585" s="3">
        <v>44105</v>
      </c>
      <c r="D2585" t="s">
        <v>165</v>
      </c>
      <c r="E2585" t="s">
        <v>21</v>
      </c>
      <c r="F2585" t="s">
        <v>25</v>
      </c>
      <c r="G2585" t="s">
        <v>14</v>
      </c>
      <c r="H2585" t="s">
        <v>19</v>
      </c>
      <c r="I2585" s="9">
        <v>3532</v>
      </c>
      <c r="J2585" s="9">
        <v>205.7</v>
      </c>
      <c r="K2585" s="9">
        <v>117.11</v>
      </c>
      <c r="L2585" s="9">
        <f>tbl_salesdata[[#This Row],[Units Sold]]*tbl_salesdata[[#This Row],[Unit Cost]]</f>
        <v>413632.52</v>
      </c>
      <c r="M2585" s="9">
        <f>tbl_salesdata[[#This Row],[Units Sold]]*tbl_salesdata[[#This Row],[Unit Price]]</f>
        <v>726532.39999999991</v>
      </c>
      <c r="N2585" s="9">
        <f>tbl_salesdata[[#This Row],[Total Sales]]-tbl_salesdata[[#This Row],[Total Cost]]</f>
        <v>312899.87999999989</v>
      </c>
      <c r="O2585">
        <f>tbl_salesdata[[#This Row],[Ship Date]]-tbl_salesdata[[#This Row],[Order Date]]</f>
        <v>12</v>
      </c>
      <c r="P2585">
        <f>WEEKDAY(tbl_salesdata[[#This Row],[Order Date]],2)</f>
        <v>6</v>
      </c>
      <c r="Q2585" t="str">
        <f>TEXT(tbl_salesdata[[#This Row],[Order Date]],"dddd")</f>
        <v>Saturday</v>
      </c>
      <c r="R2585" t="str">
        <f>IF(tbl_salesdata[[#This Row],[Weekdaynum]]&gt;5,"Yes","No")</f>
        <v>Yes</v>
      </c>
    </row>
    <row r="2586" spans="1:18" hidden="1" x14ac:dyDescent="0.35">
      <c r="A2586">
        <v>170031297</v>
      </c>
      <c r="B2586" s="3">
        <v>44413</v>
      </c>
      <c r="C2586" s="3">
        <v>44430</v>
      </c>
      <c r="D2586" t="s">
        <v>131</v>
      </c>
      <c r="E2586" t="s">
        <v>32</v>
      </c>
      <c r="F2586" t="s">
        <v>17</v>
      </c>
      <c r="G2586" t="s">
        <v>14</v>
      </c>
      <c r="H2586" t="s">
        <v>19</v>
      </c>
      <c r="I2586" s="9">
        <v>4894</v>
      </c>
      <c r="J2586" s="9">
        <v>152.58000000000001</v>
      </c>
      <c r="K2586" s="9">
        <v>97.44</v>
      </c>
      <c r="L2586" s="9">
        <f>tbl_salesdata[[#This Row],[Units Sold]]*tbl_salesdata[[#This Row],[Unit Cost]]</f>
        <v>476871.36</v>
      </c>
      <c r="M2586" s="9">
        <f>tbl_salesdata[[#This Row],[Units Sold]]*tbl_salesdata[[#This Row],[Unit Price]]</f>
        <v>746726.52</v>
      </c>
      <c r="N2586" s="9">
        <f>tbl_salesdata[[#This Row],[Total Sales]]-tbl_salesdata[[#This Row],[Total Cost]]</f>
        <v>269855.16000000003</v>
      </c>
      <c r="O2586">
        <f>tbl_salesdata[[#This Row],[Ship Date]]-tbl_salesdata[[#This Row],[Order Date]]</f>
        <v>17</v>
      </c>
      <c r="P2586">
        <f>WEEKDAY(tbl_salesdata[[#This Row],[Order Date]],2)</f>
        <v>4</v>
      </c>
      <c r="Q2586" t="str">
        <f>TEXT(tbl_salesdata[[#This Row],[Order Date]],"dddd")</f>
        <v>Thursday</v>
      </c>
      <c r="R2586" t="str">
        <f>IF(tbl_salesdata[[#This Row],[Weekdaynum]]&gt;5,"Yes","No")</f>
        <v>No</v>
      </c>
    </row>
    <row r="2587" spans="1:18" hidden="1" x14ac:dyDescent="0.35">
      <c r="A2587">
        <v>186847674</v>
      </c>
      <c r="B2587" s="3">
        <v>42841</v>
      </c>
      <c r="C2587" s="3">
        <v>42849</v>
      </c>
      <c r="D2587" t="s">
        <v>189</v>
      </c>
      <c r="E2587" t="s">
        <v>21</v>
      </c>
      <c r="F2587" t="s">
        <v>42</v>
      </c>
      <c r="G2587" t="s">
        <v>14</v>
      </c>
      <c r="H2587" t="s">
        <v>15</v>
      </c>
      <c r="I2587" s="9">
        <v>1234</v>
      </c>
      <c r="J2587" s="9">
        <v>437.2</v>
      </c>
      <c r="K2587" s="9">
        <v>263.33</v>
      </c>
      <c r="L2587" s="9">
        <f>tbl_salesdata[[#This Row],[Units Sold]]*tbl_salesdata[[#This Row],[Unit Cost]]</f>
        <v>324949.21999999997</v>
      </c>
      <c r="M2587" s="9">
        <f>tbl_salesdata[[#This Row],[Units Sold]]*tbl_salesdata[[#This Row],[Unit Price]]</f>
        <v>539504.79999999993</v>
      </c>
      <c r="N2587" s="9">
        <f>tbl_salesdata[[#This Row],[Total Sales]]-tbl_salesdata[[#This Row],[Total Cost]]</f>
        <v>214555.57999999996</v>
      </c>
      <c r="O2587">
        <f>tbl_salesdata[[#This Row],[Ship Date]]-tbl_salesdata[[#This Row],[Order Date]]</f>
        <v>8</v>
      </c>
      <c r="P2587">
        <f>WEEKDAY(tbl_salesdata[[#This Row],[Order Date]],2)</f>
        <v>7</v>
      </c>
      <c r="Q2587" t="str">
        <f>TEXT(tbl_salesdata[[#This Row],[Order Date]],"dddd")</f>
        <v>Sunday</v>
      </c>
      <c r="R2587" t="str">
        <f>IF(tbl_salesdata[[#This Row],[Weekdaynum]]&gt;5,"Yes","No")</f>
        <v>Yes</v>
      </c>
    </row>
    <row r="2588" spans="1:18" x14ac:dyDescent="0.35">
      <c r="A2588">
        <v>376933038</v>
      </c>
      <c r="B2588" s="3">
        <v>43372</v>
      </c>
      <c r="C2588" s="3">
        <v>43384</v>
      </c>
      <c r="D2588" t="s">
        <v>197</v>
      </c>
      <c r="E2588" t="s">
        <v>38</v>
      </c>
      <c r="F2588" t="s">
        <v>47</v>
      </c>
      <c r="G2588" t="s">
        <v>18</v>
      </c>
      <c r="H2588" t="s">
        <v>19</v>
      </c>
      <c r="I2588" s="9">
        <v>1717</v>
      </c>
      <c r="J2588" s="9">
        <v>421.89</v>
      </c>
      <c r="K2588" s="9">
        <v>364.69</v>
      </c>
      <c r="L2588" s="9">
        <f>tbl_salesdata[[#This Row],[Units Sold]]*tbl_salesdata[[#This Row],[Unit Cost]]</f>
        <v>626172.73</v>
      </c>
      <c r="M2588" s="9">
        <f>tbl_salesdata[[#This Row],[Units Sold]]*tbl_salesdata[[#This Row],[Unit Price]]</f>
        <v>724385.13</v>
      </c>
      <c r="N2588" s="9">
        <f>tbl_salesdata[[#This Row],[Total Sales]]-tbl_salesdata[[#This Row],[Total Cost]]</f>
        <v>98212.400000000023</v>
      </c>
      <c r="O2588">
        <f>tbl_salesdata[[#This Row],[Ship Date]]-tbl_salesdata[[#This Row],[Order Date]]</f>
        <v>12</v>
      </c>
      <c r="P2588">
        <f>WEEKDAY(tbl_salesdata[[#This Row],[Order Date]],2)</f>
        <v>6</v>
      </c>
      <c r="Q2588" t="str">
        <f>TEXT(tbl_salesdata[[#This Row],[Order Date]],"dddd")</f>
        <v>Saturday</v>
      </c>
      <c r="R2588" t="str">
        <f>IF(tbl_salesdata[[#This Row],[Weekdaynum]]&gt;5,"Yes","No")</f>
        <v>Yes</v>
      </c>
    </row>
    <row r="2589" spans="1:18" hidden="1" x14ac:dyDescent="0.35">
      <c r="A2589">
        <v>157075583</v>
      </c>
      <c r="B2589" s="3">
        <v>42271</v>
      </c>
      <c r="C2589" s="3">
        <v>42278</v>
      </c>
      <c r="D2589" t="s">
        <v>86</v>
      </c>
      <c r="E2589" t="s">
        <v>29</v>
      </c>
      <c r="F2589" t="s">
        <v>13</v>
      </c>
      <c r="G2589" t="s">
        <v>18</v>
      </c>
      <c r="H2589" t="s">
        <v>15</v>
      </c>
      <c r="I2589" s="9">
        <v>1011</v>
      </c>
      <c r="J2589" s="9">
        <v>255.28</v>
      </c>
      <c r="K2589" s="9">
        <v>159.41999999999999</v>
      </c>
      <c r="L2589" s="9">
        <f>tbl_salesdata[[#This Row],[Units Sold]]*tbl_salesdata[[#This Row],[Unit Cost]]</f>
        <v>161173.62</v>
      </c>
      <c r="M2589" s="9">
        <f>tbl_salesdata[[#This Row],[Units Sold]]*tbl_salesdata[[#This Row],[Unit Price]]</f>
        <v>258088.08</v>
      </c>
      <c r="N2589" s="9">
        <f>tbl_salesdata[[#This Row],[Total Sales]]-tbl_salesdata[[#This Row],[Total Cost]]</f>
        <v>96914.459999999992</v>
      </c>
      <c r="O2589">
        <f>tbl_salesdata[[#This Row],[Ship Date]]-tbl_salesdata[[#This Row],[Order Date]]</f>
        <v>7</v>
      </c>
      <c r="P2589">
        <f>WEEKDAY(tbl_salesdata[[#This Row],[Order Date]],2)</f>
        <v>4</v>
      </c>
      <c r="Q2589" t="str">
        <f>TEXT(tbl_salesdata[[#This Row],[Order Date]],"dddd")</f>
        <v>Thursday</v>
      </c>
      <c r="R2589" t="str">
        <f>IF(tbl_salesdata[[#This Row],[Weekdaynum]]&gt;5,"Yes","No")</f>
        <v>No</v>
      </c>
    </row>
    <row r="2590" spans="1:18" x14ac:dyDescent="0.35">
      <c r="A2590">
        <v>392217338</v>
      </c>
      <c r="B2590" s="3">
        <v>42441</v>
      </c>
      <c r="C2590" s="3">
        <v>42444</v>
      </c>
      <c r="D2590" t="s">
        <v>125</v>
      </c>
      <c r="E2590" t="s">
        <v>21</v>
      </c>
      <c r="F2590" t="s">
        <v>17</v>
      </c>
      <c r="G2590" t="s">
        <v>18</v>
      </c>
      <c r="H2590" t="s">
        <v>26</v>
      </c>
      <c r="I2590" s="9">
        <v>4681</v>
      </c>
      <c r="J2590" s="9">
        <v>152.58000000000001</v>
      </c>
      <c r="K2590" s="9">
        <v>97.44</v>
      </c>
      <c r="L2590" s="9">
        <f>tbl_salesdata[[#This Row],[Units Sold]]*tbl_salesdata[[#This Row],[Unit Cost]]</f>
        <v>456116.64</v>
      </c>
      <c r="M2590" s="9">
        <f>tbl_salesdata[[#This Row],[Units Sold]]*tbl_salesdata[[#This Row],[Unit Price]]</f>
        <v>714226.9800000001</v>
      </c>
      <c r="N2590" s="9">
        <f>tbl_salesdata[[#This Row],[Total Sales]]-tbl_salesdata[[#This Row],[Total Cost]]</f>
        <v>258110.34000000008</v>
      </c>
      <c r="O2590">
        <f>tbl_salesdata[[#This Row],[Ship Date]]-tbl_salesdata[[#This Row],[Order Date]]</f>
        <v>3</v>
      </c>
      <c r="P2590">
        <f>WEEKDAY(tbl_salesdata[[#This Row],[Order Date]],2)</f>
        <v>6</v>
      </c>
      <c r="Q2590" t="str">
        <f>TEXT(tbl_salesdata[[#This Row],[Order Date]],"dddd")</f>
        <v>Saturday</v>
      </c>
      <c r="R2590" t="str">
        <f>IF(tbl_salesdata[[#This Row],[Weekdaynum]]&gt;5,"Yes","No")</f>
        <v>Yes</v>
      </c>
    </row>
    <row r="2591" spans="1:18" hidden="1" x14ac:dyDescent="0.35">
      <c r="A2591">
        <v>786318385</v>
      </c>
      <c r="B2591" s="3">
        <v>42927</v>
      </c>
      <c r="C2591" s="3">
        <v>42934</v>
      </c>
      <c r="D2591" t="s">
        <v>91</v>
      </c>
      <c r="E2591" t="s">
        <v>21</v>
      </c>
      <c r="F2591" t="s">
        <v>22</v>
      </c>
      <c r="G2591" t="s">
        <v>18</v>
      </c>
      <c r="H2591" t="s">
        <v>15</v>
      </c>
      <c r="I2591" s="9">
        <v>7939</v>
      </c>
      <c r="J2591" s="9">
        <v>47.45</v>
      </c>
      <c r="K2591" s="9">
        <v>31.79</v>
      </c>
      <c r="L2591" s="9">
        <f>tbl_salesdata[[#This Row],[Units Sold]]*tbl_salesdata[[#This Row],[Unit Cost]]</f>
        <v>252380.81</v>
      </c>
      <c r="M2591" s="9">
        <f>tbl_salesdata[[#This Row],[Units Sold]]*tbl_salesdata[[#This Row],[Unit Price]]</f>
        <v>376705.55000000005</v>
      </c>
      <c r="N2591" s="9">
        <f>tbl_salesdata[[#This Row],[Total Sales]]-tbl_salesdata[[#This Row],[Total Cost]]</f>
        <v>124324.74000000005</v>
      </c>
      <c r="O2591">
        <f>tbl_salesdata[[#This Row],[Ship Date]]-tbl_salesdata[[#This Row],[Order Date]]</f>
        <v>7</v>
      </c>
      <c r="P2591">
        <f>WEEKDAY(tbl_salesdata[[#This Row],[Order Date]],2)</f>
        <v>2</v>
      </c>
      <c r="Q2591" t="str">
        <f>TEXT(tbl_salesdata[[#This Row],[Order Date]],"dddd")</f>
        <v>Tuesday</v>
      </c>
      <c r="R2591" t="str">
        <f>IF(tbl_salesdata[[#This Row],[Weekdaynum]]&gt;5,"Yes","No")</f>
        <v>No</v>
      </c>
    </row>
    <row r="2592" spans="1:18" hidden="1" x14ac:dyDescent="0.35">
      <c r="A2592">
        <v>765575253</v>
      </c>
      <c r="B2592" s="3">
        <v>42123</v>
      </c>
      <c r="C2592" s="3">
        <v>42132</v>
      </c>
      <c r="D2592" t="s">
        <v>206</v>
      </c>
      <c r="E2592" t="s">
        <v>24</v>
      </c>
      <c r="F2592" t="s">
        <v>42</v>
      </c>
      <c r="G2592" t="s">
        <v>18</v>
      </c>
      <c r="H2592" t="s">
        <v>19</v>
      </c>
      <c r="I2592" s="9">
        <v>9585</v>
      </c>
      <c r="J2592" s="9">
        <v>437.2</v>
      </c>
      <c r="K2592" s="9">
        <v>263.33</v>
      </c>
      <c r="L2592" s="9">
        <f>tbl_salesdata[[#This Row],[Units Sold]]*tbl_salesdata[[#This Row],[Unit Cost]]</f>
        <v>2524018.0499999998</v>
      </c>
      <c r="M2592" s="9">
        <f>tbl_salesdata[[#This Row],[Units Sold]]*tbl_salesdata[[#This Row],[Unit Price]]</f>
        <v>4190562</v>
      </c>
      <c r="N2592" s="9">
        <f>tbl_salesdata[[#This Row],[Total Sales]]-tbl_salesdata[[#This Row],[Total Cost]]</f>
        <v>1666543.9500000002</v>
      </c>
      <c r="O2592">
        <f>tbl_salesdata[[#This Row],[Ship Date]]-tbl_salesdata[[#This Row],[Order Date]]</f>
        <v>9</v>
      </c>
      <c r="P2592">
        <f>WEEKDAY(tbl_salesdata[[#This Row],[Order Date]],2)</f>
        <v>3</v>
      </c>
      <c r="Q2592" t="str">
        <f>TEXT(tbl_salesdata[[#This Row],[Order Date]],"dddd")</f>
        <v>Wednesday</v>
      </c>
      <c r="R2592" t="str">
        <f>IF(tbl_salesdata[[#This Row],[Weekdaynum]]&gt;5,"Yes","No")</f>
        <v>No</v>
      </c>
    </row>
    <row r="2593" spans="1:18" hidden="1" x14ac:dyDescent="0.35">
      <c r="A2593">
        <v>531216704</v>
      </c>
      <c r="B2593" s="3">
        <v>42703</v>
      </c>
      <c r="C2593" s="3">
        <v>42704</v>
      </c>
      <c r="D2593" t="s">
        <v>142</v>
      </c>
      <c r="E2593" t="s">
        <v>29</v>
      </c>
      <c r="F2593" t="s">
        <v>68</v>
      </c>
      <c r="G2593" t="s">
        <v>18</v>
      </c>
      <c r="H2593" t="s">
        <v>26</v>
      </c>
      <c r="I2593" s="9">
        <v>7682</v>
      </c>
      <c r="J2593" s="9">
        <v>154.06</v>
      </c>
      <c r="K2593" s="9">
        <v>90.93</v>
      </c>
      <c r="L2593" s="9">
        <f>tbl_salesdata[[#This Row],[Units Sold]]*tbl_salesdata[[#This Row],[Unit Cost]]</f>
        <v>698524.26</v>
      </c>
      <c r="M2593" s="9">
        <f>tbl_salesdata[[#This Row],[Units Sold]]*tbl_salesdata[[#This Row],[Unit Price]]</f>
        <v>1183488.92</v>
      </c>
      <c r="N2593" s="9">
        <f>tbl_salesdata[[#This Row],[Total Sales]]-tbl_salesdata[[#This Row],[Total Cost]]</f>
        <v>484964.65999999992</v>
      </c>
      <c r="O2593">
        <f>tbl_salesdata[[#This Row],[Ship Date]]-tbl_salesdata[[#This Row],[Order Date]]</f>
        <v>1</v>
      </c>
      <c r="P2593">
        <f>WEEKDAY(tbl_salesdata[[#This Row],[Order Date]],2)</f>
        <v>2</v>
      </c>
      <c r="Q2593" t="str">
        <f>TEXT(tbl_salesdata[[#This Row],[Order Date]],"dddd")</f>
        <v>Tuesday</v>
      </c>
      <c r="R2593" t="str">
        <f>IF(tbl_salesdata[[#This Row],[Weekdaynum]]&gt;5,"Yes","No")</f>
        <v>No</v>
      </c>
    </row>
    <row r="2594" spans="1:18" hidden="1" x14ac:dyDescent="0.35">
      <c r="A2594">
        <v>178604066</v>
      </c>
      <c r="B2594" s="3">
        <v>42267</v>
      </c>
      <c r="C2594" s="3">
        <v>42273</v>
      </c>
      <c r="D2594" t="s">
        <v>48</v>
      </c>
      <c r="E2594" t="s">
        <v>21</v>
      </c>
      <c r="F2594" t="s">
        <v>76</v>
      </c>
      <c r="G2594" t="s">
        <v>14</v>
      </c>
      <c r="H2594" t="s">
        <v>19</v>
      </c>
      <c r="I2594" s="9">
        <v>1767</v>
      </c>
      <c r="J2594" s="9">
        <v>668.27</v>
      </c>
      <c r="K2594" s="9">
        <v>502.54</v>
      </c>
      <c r="L2594" s="9">
        <f>tbl_salesdata[[#This Row],[Units Sold]]*tbl_salesdata[[#This Row],[Unit Cost]]</f>
        <v>887988.18</v>
      </c>
      <c r="M2594" s="9">
        <f>tbl_salesdata[[#This Row],[Units Sold]]*tbl_salesdata[[#This Row],[Unit Price]]</f>
        <v>1180833.0900000001</v>
      </c>
      <c r="N2594" s="9">
        <f>tbl_salesdata[[#This Row],[Total Sales]]-tbl_salesdata[[#This Row],[Total Cost]]</f>
        <v>292844.91000000003</v>
      </c>
      <c r="O2594">
        <f>tbl_salesdata[[#This Row],[Ship Date]]-tbl_salesdata[[#This Row],[Order Date]]</f>
        <v>6</v>
      </c>
      <c r="P2594">
        <f>WEEKDAY(tbl_salesdata[[#This Row],[Order Date]],2)</f>
        <v>7</v>
      </c>
      <c r="Q2594" t="str">
        <f>TEXT(tbl_salesdata[[#This Row],[Order Date]],"dddd")</f>
        <v>Sunday</v>
      </c>
      <c r="R2594" t="str">
        <f>IF(tbl_salesdata[[#This Row],[Weekdaynum]]&gt;5,"Yes","No")</f>
        <v>Yes</v>
      </c>
    </row>
    <row r="2595" spans="1:18" hidden="1" x14ac:dyDescent="0.35">
      <c r="A2595">
        <v>773411166</v>
      </c>
      <c r="B2595" s="3">
        <v>44567</v>
      </c>
      <c r="C2595" s="3">
        <v>44575</v>
      </c>
      <c r="D2595" t="s">
        <v>114</v>
      </c>
      <c r="E2595" t="s">
        <v>38</v>
      </c>
      <c r="F2595" t="s">
        <v>30</v>
      </c>
      <c r="G2595" t="s">
        <v>18</v>
      </c>
      <c r="H2595" t="s">
        <v>15</v>
      </c>
      <c r="I2595" s="9">
        <v>8406</v>
      </c>
      <c r="J2595" s="9">
        <v>81.73</v>
      </c>
      <c r="K2595" s="9">
        <v>56.67</v>
      </c>
      <c r="L2595" s="9">
        <f>tbl_salesdata[[#This Row],[Units Sold]]*tbl_salesdata[[#This Row],[Unit Cost]]</f>
        <v>476368.02</v>
      </c>
      <c r="M2595" s="9">
        <f>tbl_salesdata[[#This Row],[Units Sold]]*tbl_salesdata[[#This Row],[Unit Price]]</f>
        <v>687022.38</v>
      </c>
      <c r="N2595" s="9">
        <f>tbl_salesdata[[#This Row],[Total Sales]]-tbl_salesdata[[#This Row],[Total Cost]]</f>
        <v>210654.36</v>
      </c>
      <c r="O2595">
        <f>tbl_salesdata[[#This Row],[Ship Date]]-tbl_salesdata[[#This Row],[Order Date]]</f>
        <v>8</v>
      </c>
      <c r="P2595">
        <f>WEEKDAY(tbl_salesdata[[#This Row],[Order Date]],2)</f>
        <v>4</v>
      </c>
      <c r="Q2595" t="str">
        <f>TEXT(tbl_salesdata[[#This Row],[Order Date]],"dddd")</f>
        <v>Thursday</v>
      </c>
      <c r="R2595" t="str">
        <f>IF(tbl_salesdata[[#This Row],[Weekdaynum]]&gt;5,"Yes","No")</f>
        <v>No</v>
      </c>
    </row>
    <row r="2596" spans="1:18" hidden="1" x14ac:dyDescent="0.35">
      <c r="A2596">
        <v>301624333</v>
      </c>
      <c r="B2596" s="3">
        <v>43203</v>
      </c>
      <c r="C2596" s="3">
        <v>43206</v>
      </c>
      <c r="D2596" t="s">
        <v>208</v>
      </c>
      <c r="E2596" t="s">
        <v>12</v>
      </c>
      <c r="F2596" t="s">
        <v>42</v>
      </c>
      <c r="G2596" t="s">
        <v>14</v>
      </c>
      <c r="H2596" t="s">
        <v>34</v>
      </c>
      <c r="I2596" s="9">
        <v>6198</v>
      </c>
      <c r="J2596" s="9">
        <v>437.2</v>
      </c>
      <c r="K2596" s="9">
        <v>263.33</v>
      </c>
      <c r="L2596" s="9">
        <f>tbl_salesdata[[#This Row],[Units Sold]]*tbl_salesdata[[#This Row],[Unit Cost]]</f>
        <v>1632119.3399999999</v>
      </c>
      <c r="M2596" s="9">
        <f>tbl_salesdata[[#This Row],[Units Sold]]*tbl_salesdata[[#This Row],[Unit Price]]</f>
        <v>2709765.6</v>
      </c>
      <c r="N2596" s="9">
        <f>tbl_salesdata[[#This Row],[Total Sales]]-tbl_salesdata[[#This Row],[Total Cost]]</f>
        <v>1077646.2600000002</v>
      </c>
      <c r="O2596">
        <f>tbl_salesdata[[#This Row],[Ship Date]]-tbl_salesdata[[#This Row],[Order Date]]</f>
        <v>3</v>
      </c>
      <c r="P2596">
        <f>WEEKDAY(tbl_salesdata[[#This Row],[Order Date]],2)</f>
        <v>5</v>
      </c>
      <c r="Q2596" t="str">
        <f>TEXT(tbl_salesdata[[#This Row],[Order Date]],"dddd")</f>
        <v>Friday</v>
      </c>
      <c r="R2596" t="str">
        <f>IF(tbl_salesdata[[#This Row],[Weekdaynum]]&gt;5,"Yes","No")</f>
        <v>No</v>
      </c>
    </row>
    <row r="2597" spans="1:18" hidden="1" x14ac:dyDescent="0.35">
      <c r="A2597">
        <v>419542396</v>
      </c>
      <c r="B2597" s="3">
        <v>42942</v>
      </c>
      <c r="C2597" s="3">
        <v>42963</v>
      </c>
      <c r="D2597" t="s">
        <v>64</v>
      </c>
      <c r="E2597" t="s">
        <v>29</v>
      </c>
      <c r="F2597" t="s">
        <v>76</v>
      </c>
      <c r="G2597" t="s">
        <v>14</v>
      </c>
      <c r="H2597" t="s">
        <v>19</v>
      </c>
      <c r="I2597" s="9">
        <v>773</v>
      </c>
      <c r="J2597" s="9">
        <v>668.27</v>
      </c>
      <c r="K2597" s="9">
        <v>502.54</v>
      </c>
      <c r="L2597" s="9">
        <f>tbl_salesdata[[#This Row],[Units Sold]]*tbl_salesdata[[#This Row],[Unit Cost]]</f>
        <v>388463.42000000004</v>
      </c>
      <c r="M2597" s="9">
        <f>tbl_salesdata[[#This Row],[Units Sold]]*tbl_salesdata[[#This Row],[Unit Price]]</f>
        <v>516572.70999999996</v>
      </c>
      <c r="N2597" s="9">
        <f>tbl_salesdata[[#This Row],[Total Sales]]-tbl_salesdata[[#This Row],[Total Cost]]</f>
        <v>128109.28999999992</v>
      </c>
      <c r="O2597">
        <f>tbl_salesdata[[#This Row],[Ship Date]]-tbl_salesdata[[#This Row],[Order Date]]</f>
        <v>21</v>
      </c>
      <c r="P2597">
        <f>WEEKDAY(tbl_salesdata[[#This Row],[Order Date]],2)</f>
        <v>3</v>
      </c>
      <c r="Q2597" t="str">
        <f>TEXT(tbl_salesdata[[#This Row],[Order Date]],"dddd")</f>
        <v>Wednesday</v>
      </c>
      <c r="R2597" t="str">
        <f>IF(tbl_salesdata[[#This Row],[Weekdaynum]]&gt;5,"Yes","No")</f>
        <v>No</v>
      </c>
    </row>
    <row r="2598" spans="1:18" hidden="1" x14ac:dyDescent="0.35">
      <c r="A2598">
        <v>603776681</v>
      </c>
      <c r="B2598" s="3">
        <v>42936</v>
      </c>
      <c r="C2598" s="3">
        <v>42952</v>
      </c>
      <c r="D2598" t="s">
        <v>167</v>
      </c>
      <c r="E2598" t="s">
        <v>38</v>
      </c>
      <c r="F2598" t="s">
        <v>25</v>
      </c>
      <c r="G2598" t="s">
        <v>18</v>
      </c>
      <c r="H2598" t="s">
        <v>19</v>
      </c>
      <c r="I2598" s="9">
        <v>9792</v>
      </c>
      <c r="J2598" s="9">
        <v>205.7</v>
      </c>
      <c r="K2598" s="9">
        <v>117.11</v>
      </c>
      <c r="L2598" s="9">
        <f>tbl_salesdata[[#This Row],[Units Sold]]*tbl_salesdata[[#This Row],[Unit Cost]]</f>
        <v>1146741.1199999999</v>
      </c>
      <c r="M2598" s="9">
        <f>tbl_salesdata[[#This Row],[Units Sold]]*tbl_salesdata[[#This Row],[Unit Price]]</f>
        <v>2014214.4</v>
      </c>
      <c r="N2598" s="9">
        <f>tbl_salesdata[[#This Row],[Total Sales]]-tbl_salesdata[[#This Row],[Total Cost]]</f>
        <v>867473.28</v>
      </c>
      <c r="O2598">
        <f>tbl_salesdata[[#This Row],[Ship Date]]-tbl_salesdata[[#This Row],[Order Date]]</f>
        <v>16</v>
      </c>
      <c r="P2598">
        <f>WEEKDAY(tbl_salesdata[[#This Row],[Order Date]],2)</f>
        <v>4</v>
      </c>
      <c r="Q2598" t="str">
        <f>TEXT(tbl_salesdata[[#This Row],[Order Date]],"dddd")</f>
        <v>Thursday</v>
      </c>
      <c r="R2598" t="str">
        <f>IF(tbl_salesdata[[#This Row],[Weekdaynum]]&gt;5,"Yes","No")</f>
        <v>No</v>
      </c>
    </row>
    <row r="2599" spans="1:18" hidden="1" x14ac:dyDescent="0.35">
      <c r="A2599">
        <v>401251018</v>
      </c>
      <c r="B2599" s="3">
        <v>42648</v>
      </c>
      <c r="C2599" s="3">
        <v>42653</v>
      </c>
      <c r="D2599" t="s">
        <v>97</v>
      </c>
      <c r="E2599" t="s">
        <v>29</v>
      </c>
      <c r="F2599" t="s">
        <v>40</v>
      </c>
      <c r="G2599" t="s">
        <v>14</v>
      </c>
      <c r="H2599" t="s">
        <v>26</v>
      </c>
      <c r="I2599" s="9">
        <v>7948</v>
      </c>
      <c r="J2599" s="9">
        <v>651.21</v>
      </c>
      <c r="K2599" s="9">
        <v>524.96</v>
      </c>
      <c r="L2599" s="9">
        <f>tbl_salesdata[[#This Row],[Units Sold]]*tbl_salesdata[[#This Row],[Unit Cost]]</f>
        <v>4172382.08</v>
      </c>
      <c r="M2599" s="9">
        <f>tbl_salesdata[[#This Row],[Units Sold]]*tbl_salesdata[[#This Row],[Unit Price]]</f>
        <v>5175817.08</v>
      </c>
      <c r="N2599" s="9">
        <f>tbl_salesdata[[#This Row],[Total Sales]]-tbl_salesdata[[#This Row],[Total Cost]]</f>
        <v>1003435</v>
      </c>
      <c r="O2599">
        <f>tbl_salesdata[[#This Row],[Ship Date]]-tbl_salesdata[[#This Row],[Order Date]]</f>
        <v>5</v>
      </c>
      <c r="P2599">
        <f>WEEKDAY(tbl_salesdata[[#This Row],[Order Date]],2)</f>
        <v>3</v>
      </c>
      <c r="Q2599" t="str">
        <f>TEXT(tbl_salesdata[[#This Row],[Order Date]],"dddd")</f>
        <v>Wednesday</v>
      </c>
      <c r="R2599" t="str">
        <f>IF(tbl_salesdata[[#This Row],[Weekdaynum]]&gt;5,"Yes","No")</f>
        <v>No</v>
      </c>
    </row>
    <row r="2600" spans="1:18" hidden="1" x14ac:dyDescent="0.35">
      <c r="A2600">
        <v>779201734</v>
      </c>
      <c r="B2600" s="3">
        <v>44281</v>
      </c>
      <c r="C2600" s="3">
        <v>44284</v>
      </c>
      <c r="D2600" t="s">
        <v>162</v>
      </c>
      <c r="E2600" t="s">
        <v>38</v>
      </c>
      <c r="F2600" t="s">
        <v>47</v>
      </c>
      <c r="G2600" t="s">
        <v>14</v>
      </c>
      <c r="H2600" t="s">
        <v>19</v>
      </c>
      <c r="I2600" s="9">
        <v>1963</v>
      </c>
      <c r="J2600" s="9">
        <v>421.89</v>
      </c>
      <c r="K2600" s="9">
        <v>364.69</v>
      </c>
      <c r="L2600" s="9">
        <f>tbl_salesdata[[#This Row],[Units Sold]]*tbl_salesdata[[#This Row],[Unit Cost]]</f>
        <v>715886.47</v>
      </c>
      <c r="M2600" s="9">
        <f>tbl_salesdata[[#This Row],[Units Sold]]*tbl_salesdata[[#This Row],[Unit Price]]</f>
        <v>828170.07</v>
      </c>
      <c r="N2600" s="9">
        <f>tbl_salesdata[[#This Row],[Total Sales]]-tbl_salesdata[[#This Row],[Total Cost]]</f>
        <v>112283.59999999998</v>
      </c>
      <c r="O2600">
        <f>tbl_salesdata[[#This Row],[Ship Date]]-tbl_salesdata[[#This Row],[Order Date]]</f>
        <v>3</v>
      </c>
      <c r="P2600">
        <f>WEEKDAY(tbl_salesdata[[#This Row],[Order Date]],2)</f>
        <v>5</v>
      </c>
      <c r="Q2600" t="str">
        <f>TEXT(tbl_salesdata[[#This Row],[Order Date]],"dddd")</f>
        <v>Friday</v>
      </c>
      <c r="R2600" t="str">
        <f>IF(tbl_salesdata[[#This Row],[Weekdaynum]]&gt;5,"Yes","No")</f>
        <v>No</v>
      </c>
    </row>
    <row r="2601" spans="1:18" x14ac:dyDescent="0.35">
      <c r="A2601">
        <v>139201343</v>
      </c>
      <c r="B2601" s="3">
        <v>42609</v>
      </c>
      <c r="C2601" s="3">
        <v>42629</v>
      </c>
      <c r="D2601" t="s">
        <v>205</v>
      </c>
      <c r="E2601" t="s">
        <v>21</v>
      </c>
      <c r="F2601" t="s">
        <v>42</v>
      </c>
      <c r="G2601" t="s">
        <v>18</v>
      </c>
      <c r="H2601" t="s">
        <v>34</v>
      </c>
      <c r="I2601" s="9">
        <v>1625</v>
      </c>
      <c r="J2601" s="9">
        <v>437.2</v>
      </c>
      <c r="K2601" s="9">
        <v>263.33</v>
      </c>
      <c r="L2601" s="9">
        <f>tbl_salesdata[[#This Row],[Units Sold]]*tbl_salesdata[[#This Row],[Unit Cost]]</f>
        <v>427911.25</v>
      </c>
      <c r="M2601" s="9">
        <f>tbl_salesdata[[#This Row],[Units Sold]]*tbl_salesdata[[#This Row],[Unit Price]]</f>
        <v>710450</v>
      </c>
      <c r="N2601" s="9">
        <f>tbl_salesdata[[#This Row],[Total Sales]]-tbl_salesdata[[#This Row],[Total Cost]]</f>
        <v>282538.75</v>
      </c>
      <c r="O2601">
        <f>tbl_salesdata[[#This Row],[Ship Date]]-tbl_salesdata[[#This Row],[Order Date]]</f>
        <v>20</v>
      </c>
      <c r="P2601">
        <f>WEEKDAY(tbl_salesdata[[#This Row],[Order Date]],2)</f>
        <v>6</v>
      </c>
      <c r="Q2601" t="str">
        <f>TEXT(tbl_salesdata[[#This Row],[Order Date]],"dddd")</f>
        <v>Saturday</v>
      </c>
      <c r="R2601" t="str">
        <f>IF(tbl_salesdata[[#This Row],[Weekdaynum]]&gt;5,"Yes","No")</f>
        <v>Yes</v>
      </c>
    </row>
    <row r="2602" spans="1:18" hidden="1" x14ac:dyDescent="0.35">
      <c r="A2602">
        <v>747040116</v>
      </c>
      <c r="B2602" s="3">
        <v>43548</v>
      </c>
      <c r="C2602" s="3">
        <v>43560</v>
      </c>
      <c r="D2602" t="s">
        <v>134</v>
      </c>
      <c r="E2602" t="s">
        <v>38</v>
      </c>
      <c r="F2602" t="s">
        <v>40</v>
      </c>
      <c r="G2602" t="s">
        <v>14</v>
      </c>
      <c r="H2602" t="s">
        <v>34</v>
      </c>
      <c r="I2602" s="9">
        <v>4626</v>
      </c>
      <c r="J2602" s="9">
        <v>651.21</v>
      </c>
      <c r="K2602" s="9">
        <v>524.96</v>
      </c>
      <c r="L2602" s="9">
        <f>tbl_salesdata[[#This Row],[Units Sold]]*tbl_salesdata[[#This Row],[Unit Cost]]</f>
        <v>2428464.96</v>
      </c>
      <c r="M2602" s="9">
        <f>tbl_salesdata[[#This Row],[Units Sold]]*tbl_salesdata[[#This Row],[Unit Price]]</f>
        <v>3012497.46</v>
      </c>
      <c r="N2602" s="9">
        <f>tbl_salesdata[[#This Row],[Total Sales]]-tbl_salesdata[[#This Row],[Total Cost]]</f>
        <v>584032.5</v>
      </c>
      <c r="O2602">
        <f>tbl_salesdata[[#This Row],[Ship Date]]-tbl_salesdata[[#This Row],[Order Date]]</f>
        <v>12</v>
      </c>
      <c r="P2602">
        <f>WEEKDAY(tbl_salesdata[[#This Row],[Order Date]],2)</f>
        <v>7</v>
      </c>
      <c r="Q2602" t="str">
        <f>TEXT(tbl_salesdata[[#This Row],[Order Date]],"dddd")</f>
        <v>Sunday</v>
      </c>
      <c r="R2602" t="str">
        <f>IF(tbl_salesdata[[#This Row],[Weekdaynum]]&gt;5,"Yes","No")</f>
        <v>Yes</v>
      </c>
    </row>
    <row r="2603" spans="1:18" x14ac:dyDescent="0.35">
      <c r="A2603">
        <v>295211923</v>
      </c>
      <c r="B2603" s="3">
        <v>44240</v>
      </c>
      <c r="C2603" s="3">
        <v>44254</v>
      </c>
      <c r="D2603" t="s">
        <v>120</v>
      </c>
      <c r="E2603" t="s">
        <v>38</v>
      </c>
      <c r="F2603" t="s">
        <v>30</v>
      </c>
      <c r="G2603" t="s">
        <v>14</v>
      </c>
      <c r="H2603" t="s">
        <v>26</v>
      </c>
      <c r="I2603" s="9">
        <v>8623</v>
      </c>
      <c r="J2603" s="9">
        <v>81.73</v>
      </c>
      <c r="K2603" s="9">
        <v>56.67</v>
      </c>
      <c r="L2603" s="9">
        <f>tbl_salesdata[[#This Row],[Units Sold]]*tbl_salesdata[[#This Row],[Unit Cost]]</f>
        <v>488665.41000000003</v>
      </c>
      <c r="M2603" s="9">
        <f>tbl_salesdata[[#This Row],[Units Sold]]*tbl_salesdata[[#This Row],[Unit Price]]</f>
        <v>704757.79</v>
      </c>
      <c r="N2603" s="9">
        <f>tbl_salesdata[[#This Row],[Total Sales]]-tbl_salesdata[[#This Row],[Total Cost]]</f>
        <v>216092.38</v>
      </c>
      <c r="O2603">
        <f>tbl_salesdata[[#This Row],[Ship Date]]-tbl_salesdata[[#This Row],[Order Date]]</f>
        <v>14</v>
      </c>
      <c r="P2603">
        <f>WEEKDAY(tbl_salesdata[[#This Row],[Order Date]],2)</f>
        <v>6</v>
      </c>
      <c r="Q2603" t="str">
        <f>TEXT(tbl_salesdata[[#This Row],[Order Date]],"dddd")</f>
        <v>Saturday</v>
      </c>
      <c r="R2603" t="str">
        <f>IF(tbl_salesdata[[#This Row],[Weekdaynum]]&gt;5,"Yes","No")</f>
        <v>Yes</v>
      </c>
    </row>
    <row r="2604" spans="1:18" hidden="1" x14ac:dyDescent="0.35">
      <c r="A2604">
        <v>651432454</v>
      </c>
      <c r="B2604" s="3">
        <v>43478</v>
      </c>
      <c r="C2604" s="3">
        <v>43484</v>
      </c>
      <c r="D2604" t="s">
        <v>186</v>
      </c>
      <c r="E2604" t="s">
        <v>38</v>
      </c>
      <c r="F2604" t="s">
        <v>40</v>
      </c>
      <c r="G2604" t="s">
        <v>14</v>
      </c>
      <c r="H2604" t="s">
        <v>15</v>
      </c>
      <c r="I2604" s="9">
        <v>2194</v>
      </c>
      <c r="J2604" s="9">
        <v>651.21</v>
      </c>
      <c r="K2604" s="9">
        <v>524.96</v>
      </c>
      <c r="L2604" s="9">
        <f>tbl_salesdata[[#This Row],[Units Sold]]*tbl_salesdata[[#This Row],[Unit Cost]]</f>
        <v>1151762.24</v>
      </c>
      <c r="M2604" s="9">
        <f>tbl_salesdata[[#This Row],[Units Sold]]*tbl_salesdata[[#This Row],[Unit Price]]</f>
        <v>1428754.74</v>
      </c>
      <c r="N2604" s="9">
        <f>tbl_salesdata[[#This Row],[Total Sales]]-tbl_salesdata[[#This Row],[Total Cost]]</f>
        <v>276992.5</v>
      </c>
      <c r="O2604">
        <f>tbl_salesdata[[#This Row],[Ship Date]]-tbl_salesdata[[#This Row],[Order Date]]</f>
        <v>6</v>
      </c>
      <c r="P2604">
        <f>WEEKDAY(tbl_salesdata[[#This Row],[Order Date]],2)</f>
        <v>7</v>
      </c>
      <c r="Q2604" t="str">
        <f>TEXT(tbl_salesdata[[#This Row],[Order Date]],"dddd")</f>
        <v>Sunday</v>
      </c>
      <c r="R2604" t="str">
        <f>IF(tbl_salesdata[[#This Row],[Weekdaynum]]&gt;5,"Yes","No")</f>
        <v>Yes</v>
      </c>
    </row>
    <row r="2605" spans="1:18" hidden="1" x14ac:dyDescent="0.35">
      <c r="A2605">
        <v>651247489</v>
      </c>
      <c r="B2605" s="3">
        <v>43262</v>
      </c>
      <c r="C2605" s="3">
        <v>43265</v>
      </c>
      <c r="D2605" t="s">
        <v>49</v>
      </c>
      <c r="E2605" t="s">
        <v>21</v>
      </c>
      <c r="F2605" t="s">
        <v>68</v>
      </c>
      <c r="G2605" t="s">
        <v>18</v>
      </c>
      <c r="H2605" t="s">
        <v>19</v>
      </c>
      <c r="I2605" s="9">
        <v>7459</v>
      </c>
      <c r="J2605" s="9">
        <v>154.06</v>
      </c>
      <c r="K2605" s="9">
        <v>90.93</v>
      </c>
      <c r="L2605" s="9">
        <f>tbl_salesdata[[#This Row],[Units Sold]]*tbl_salesdata[[#This Row],[Unit Cost]]</f>
        <v>678246.87</v>
      </c>
      <c r="M2605" s="9">
        <f>tbl_salesdata[[#This Row],[Units Sold]]*tbl_salesdata[[#This Row],[Unit Price]]</f>
        <v>1149133.54</v>
      </c>
      <c r="N2605" s="9">
        <f>tbl_salesdata[[#This Row],[Total Sales]]-tbl_salesdata[[#This Row],[Total Cost]]</f>
        <v>470886.67000000004</v>
      </c>
      <c r="O2605">
        <f>tbl_salesdata[[#This Row],[Ship Date]]-tbl_salesdata[[#This Row],[Order Date]]</f>
        <v>3</v>
      </c>
      <c r="P2605">
        <f>WEEKDAY(tbl_salesdata[[#This Row],[Order Date]],2)</f>
        <v>1</v>
      </c>
      <c r="Q2605" t="str">
        <f>TEXT(tbl_salesdata[[#This Row],[Order Date]],"dddd")</f>
        <v>Monday</v>
      </c>
      <c r="R2605" t="str">
        <f>IF(tbl_salesdata[[#This Row],[Weekdaynum]]&gt;5,"Yes","No")</f>
        <v>No</v>
      </c>
    </row>
    <row r="2606" spans="1:18" x14ac:dyDescent="0.35">
      <c r="A2606">
        <v>984095466</v>
      </c>
      <c r="B2606" s="3">
        <v>43568</v>
      </c>
      <c r="C2606" s="3">
        <v>43586</v>
      </c>
      <c r="D2606" t="s">
        <v>63</v>
      </c>
      <c r="E2606" t="s">
        <v>32</v>
      </c>
      <c r="F2606" t="s">
        <v>68</v>
      </c>
      <c r="G2606" t="s">
        <v>14</v>
      </c>
      <c r="H2606" t="s">
        <v>34</v>
      </c>
      <c r="I2606" s="9">
        <v>4572</v>
      </c>
      <c r="J2606" s="9">
        <v>154.06</v>
      </c>
      <c r="K2606" s="9">
        <v>90.93</v>
      </c>
      <c r="L2606" s="9">
        <f>tbl_salesdata[[#This Row],[Units Sold]]*tbl_salesdata[[#This Row],[Unit Cost]]</f>
        <v>415731.96</v>
      </c>
      <c r="M2606" s="9">
        <f>tbl_salesdata[[#This Row],[Units Sold]]*tbl_salesdata[[#This Row],[Unit Price]]</f>
        <v>704362.32000000007</v>
      </c>
      <c r="N2606" s="9">
        <f>tbl_salesdata[[#This Row],[Total Sales]]-tbl_salesdata[[#This Row],[Total Cost]]</f>
        <v>288630.36000000004</v>
      </c>
      <c r="O2606">
        <f>tbl_salesdata[[#This Row],[Ship Date]]-tbl_salesdata[[#This Row],[Order Date]]</f>
        <v>18</v>
      </c>
      <c r="P2606">
        <f>WEEKDAY(tbl_salesdata[[#This Row],[Order Date]],2)</f>
        <v>6</v>
      </c>
      <c r="Q2606" t="str">
        <f>TEXT(tbl_salesdata[[#This Row],[Order Date]],"dddd")</f>
        <v>Saturday</v>
      </c>
      <c r="R2606" t="str">
        <f>IF(tbl_salesdata[[#This Row],[Weekdaynum]]&gt;5,"Yes","No")</f>
        <v>Yes</v>
      </c>
    </row>
    <row r="2607" spans="1:18" hidden="1" x14ac:dyDescent="0.35">
      <c r="A2607">
        <v>491671931</v>
      </c>
      <c r="B2607" s="3">
        <v>42804</v>
      </c>
      <c r="C2607" s="3">
        <v>42805</v>
      </c>
      <c r="D2607" t="s">
        <v>94</v>
      </c>
      <c r="E2607" t="s">
        <v>38</v>
      </c>
      <c r="F2607" t="s">
        <v>40</v>
      </c>
      <c r="G2607" t="s">
        <v>18</v>
      </c>
      <c r="H2607" t="s">
        <v>26</v>
      </c>
      <c r="I2607" s="9">
        <v>5505</v>
      </c>
      <c r="J2607" s="9">
        <v>651.21</v>
      </c>
      <c r="K2607" s="9">
        <v>524.96</v>
      </c>
      <c r="L2607" s="9">
        <f>tbl_salesdata[[#This Row],[Units Sold]]*tbl_salesdata[[#This Row],[Unit Cost]]</f>
        <v>2889904.8000000003</v>
      </c>
      <c r="M2607" s="9">
        <f>tbl_salesdata[[#This Row],[Units Sold]]*tbl_salesdata[[#This Row],[Unit Price]]</f>
        <v>3584911.0500000003</v>
      </c>
      <c r="N2607" s="9">
        <f>tbl_salesdata[[#This Row],[Total Sales]]-tbl_salesdata[[#This Row],[Total Cost]]</f>
        <v>695006.25</v>
      </c>
      <c r="O2607">
        <f>tbl_salesdata[[#This Row],[Ship Date]]-tbl_salesdata[[#This Row],[Order Date]]</f>
        <v>1</v>
      </c>
      <c r="P2607">
        <f>WEEKDAY(tbl_salesdata[[#This Row],[Order Date]],2)</f>
        <v>5</v>
      </c>
      <c r="Q2607" t="str">
        <f>TEXT(tbl_salesdata[[#This Row],[Order Date]],"dddd")</f>
        <v>Friday</v>
      </c>
      <c r="R2607" t="str">
        <f>IF(tbl_salesdata[[#This Row],[Weekdaynum]]&gt;5,"Yes","No")</f>
        <v>No</v>
      </c>
    </row>
    <row r="2608" spans="1:18" hidden="1" x14ac:dyDescent="0.35">
      <c r="A2608">
        <v>171441495</v>
      </c>
      <c r="B2608" s="3">
        <v>44346</v>
      </c>
      <c r="C2608" s="3">
        <v>44349</v>
      </c>
      <c r="D2608" t="s">
        <v>93</v>
      </c>
      <c r="E2608" t="s">
        <v>29</v>
      </c>
      <c r="F2608" t="s">
        <v>13</v>
      </c>
      <c r="G2608" t="s">
        <v>14</v>
      </c>
      <c r="H2608" t="s">
        <v>34</v>
      </c>
      <c r="I2608" s="9">
        <v>2203</v>
      </c>
      <c r="J2608" s="9">
        <v>255.28</v>
      </c>
      <c r="K2608" s="9">
        <v>159.41999999999999</v>
      </c>
      <c r="L2608" s="9">
        <f>tbl_salesdata[[#This Row],[Units Sold]]*tbl_salesdata[[#This Row],[Unit Cost]]</f>
        <v>351202.25999999995</v>
      </c>
      <c r="M2608" s="9">
        <f>tbl_salesdata[[#This Row],[Units Sold]]*tbl_salesdata[[#This Row],[Unit Price]]</f>
        <v>562381.84</v>
      </c>
      <c r="N2608" s="9">
        <f>tbl_salesdata[[#This Row],[Total Sales]]-tbl_salesdata[[#This Row],[Total Cost]]</f>
        <v>211179.58000000002</v>
      </c>
      <c r="O2608">
        <f>tbl_salesdata[[#This Row],[Ship Date]]-tbl_salesdata[[#This Row],[Order Date]]</f>
        <v>3</v>
      </c>
      <c r="P2608">
        <f>WEEKDAY(tbl_salesdata[[#This Row],[Order Date]],2)</f>
        <v>7</v>
      </c>
      <c r="Q2608" t="str">
        <f>TEXT(tbl_salesdata[[#This Row],[Order Date]],"dddd")</f>
        <v>Sunday</v>
      </c>
      <c r="R2608" t="str">
        <f>IF(tbl_salesdata[[#This Row],[Weekdaynum]]&gt;5,"Yes","No")</f>
        <v>Yes</v>
      </c>
    </row>
    <row r="2609" spans="1:18" hidden="1" x14ac:dyDescent="0.35">
      <c r="A2609">
        <v>600876891</v>
      </c>
      <c r="B2609" s="3">
        <v>42668</v>
      </c>
      <c r="C2609" s="3">
        <v>42688</v>
      </c>
      <c r="D2609" t="s">
        <v>27</v>
      </c>
      <c r="E2609" t="s">
        <v>24</v>
      </c>
      <c r="F2609" t="s">
        <v>42</v>
      </c>
      <c r="G2609" t="s">
        <v>14</v>
      </c>
      <c r="H2609" t="s">
        <v>26</v>
      </c>
      <c r="I2609" s="9">
        <v>1680</v>
      </c>
      <c r="J2609" s="9">
        <v>437.2</v>
      </c>
      <c r="K2609" s="9">
        <v>263.33</v>
      </c>
      <c r="L2609" s="9">
        <f>tbl_salesdata[[#This Row],[Units Sold]]*tbl_salesdata[[#This Row],[Unit Cost]]</f>
        <v>442394.39999999997</v>
      </c>
      <c r="M2609" s="9">
        <f>tbl_salesdata[[#This Row],[Units Sold]]*tbl_salesdata[[#This Row],[Unit Price]]</f>
        <v>734496</v>
      </c>
      <c r="N2609" s="9">
        <f>tbl_salesdata[[#This Row],[Total Sales]]-tbl_salesdata[[#This Row],[Total Cost]]</f>
        <v>292101.60000000003</v>
      </c>
      <c r="O2609">
        <f>tbl_salesdata[[#This Row],[Ship Date]]-tbl_salesdata[[#This Row],[Order Date]]</f>
        <v>20</v>
      </c>
      <c r="P2609">
        <f>WEEKDAY(tbl_salesdata[[#This Row],[Order Date]],2)</f>
        <v>2</v>
      </c>
      <c r="Q2609" t="str">
        <f>TEXT(tbl_salesdata[[#This Row],[Order Date]],"dddd")</f>
        <v>Tuesday</v>
      </c>
      <c r="R2609" t="str">
        <f>IF(tbl_salesdata[[#This Row],[Weekdaynum]]&gt;5,"Yes","No")</f>
        <v>No</v>
      </c>
    </row>
    <row r="2610" spans="1:18" hidden="1" x14ac:dyDescent="0.35">
      <c r="A2610">
        <v>300339448</v>
      </c>
      <c r="B2610" s="3">
        <v>43678</v>
      </c>
      <c r="C2610" s="3">
        <v>43698</v>
      </c>
      <c r="D2610" t="s">
        <v>173</v>
      </c>
      <c r="E2610" t="s">
        <v>24</v>
      </c>
      <c r="F2610" t="s">
        <v>33</v>
      </c>
      <c r="G2610" t="s">
        <v>14</v>
      </c>
      <c r="H2610" t="s">
        <v>15</v>
      </c>
      <c r="I2610" s="9">
        <v>5972</v>
      </c>
      <c r="J2610" s="9">
        <v>109.28</v>
      </c>
      <c r="K2610" s="9">
        <v>35.840000000000003</v>
      </c>
      <c r="L2610" s="9">
        <f>tbl_salesdata[[#This Row],[Units Sold]]*tbl_salesdata[[#This Row],[Unit Cost]]</f>
        <v>214036.48000000001</v>
      </c>
      <c r="M2610" s="9">
        <f>tbl_salesdata[[#This Row],[Units Sold]]*tbl_salesdata[[#This Row],[Unit Price]]</f>
        <v>652620.16</v>
      </c>
      <c r="N2610" s="9">
        <f>tbl_salesdata[[#This Row],[Total Sales]]-tbl_salesdata[[#This Row],[Total Cost]]</f>
        <v>438583.68000000005</v>
      </c>
      <c r="O2610">
        <f>tbl_salesdata[[#This Row],[Ship Date]]-tbl_salesdata[[#This Row],[Order Date]]</f>
        <v>20</v>
      </c>
      <c r="P2610">
        <f>WEEKDAY(tbl_salesdata[[#This Row],[Order Date]],2)</f>
        <v>4</v>
      </c>
      <c r="Q2610" t="str">
        <f>TEXT(tbl_salesdata[[#This Row],[Order Date]],"dddd")</f>
        <v>Thursday</v>
      </c>
      <c r="R2610" t="str">
        <f>IF(tbl_salesdata[[#This Row],[Weekdaynum]]&gt;5,"Yes","No")</f>
        <v>No</v>
      </c>
    </row>
    <row r="2611" spans="1:18" hidden="1" x14ac:dyDescent="0.35">
      <c r="A2611">
        <v>560502994</v>
      </c>
      <c r="B2611" s="3">
        <v>42743</v>
      </c>
      <c r="C2611" s="3">
        <v>42760</v>
      </c>
      <c r="D2611" t="s">
        <v>166</v>
      </c>
      <c r="E2611" t="s">
        <v>38</v>
      </c>
      <c r="F2611" t="s">
        <v>13</v>
      </c>
      <c r="G2611" t="s">
        <v>18</v>
      </c>
      <c r="H2611" t="s">
        <v>15</v>
      </c>
      <c r="I2611" s="9">
        <v>4146</v>
      </c>
      <c r="J2611" s="9">
        <v>255.28</v>
      </c>
      <c r="K2611" s="9">
        <v>159.41999999999999</v>
      </c>
      <c r="L2611" s="9">
        <f>tbl_salesdata[[#This Row],[Units Sold]]*tbl_salesdata[[#This Row],[Unit Cost]]</f>
        <v>660955.31999999995</v>
      </c>
      <c r="M2611" s="9">
        <f>tbl_salesdata[[#This Row],[Units Sold]]*tbl_salesdata[[#This Row],[Unit Price]]</f>
        <v>1058390.8799999999</v>
      </c>
      <c r="N2611" s="9">
        <f>tbl_salesdata[[#This Row],[Total Sales]]-tbl_salesdata[[#This Row],[Total Cost]]</f>
        <v>397435.55999999994</v>
      </c>
      <c r="O2611">
        <f>tbl_salesdata[[#This Row],[Ship Date]]-tbl_salesdata[[#This Row],[Order Date]]</f>
        <v>17</v>
      </c>
      <c r="P2611">
        <f>WEEKDAY(tbl_salesdata[[#This Row],[Order Date]],2)</f>
        <v>7</v>
      </c>
      <c r="Q2611" t="str">
        <f>TEXT(tbl_salesdata[[#This Row],[Order Date]],"dddd")</f>
        <v>Sunday</v>
      </c>
      <c r="R2611" t="str">
        <f>IF(tbl_salesdata[[#This Row],[Weekdaynum]]&gt;5,"Yes","No")</f>
        <v>Yes</v>
      </c>
    </row>
    <row r="2612" spans="1:18" hidden="1" x14ac:dyDescent="0.35">
      <c r="A2612">
        <v>492353856</v>
      </c>
      <c r="B2612" s="3">
        <v>43544</v>
      </c>
      <c r="C2612" s="3">
        <v>43563</v>
      </c>
      <c r="D2612" t="s">
        <v>121</v>
      </c>
      <c r="E2612" t="s">
        <v>21</v>
      </c>
      <c r="F2612" t="s">
        <v>76</v>
      </c>
      <c r="G2612" t="s">
        <v>14</v>
      </c>
      <c r="H2612" t="s">
        <v>26</v>
      </c>
      <c r="I2612" s="9">
        <v>7302</v>
      </c>
      <c r="J2612" s="9">
        <v>668.27</v>
      </c>
      <c r="K2612" s="9">
        <v>502.54</v>
      </c>
      <c r="L2612" s="9">
        <f>tbl_salesdata[[#This Row],[Units Sold]]*tbl_salesdata[[#This Row],[Unit Cost]]</f>
        <v>3669547.08</v>
      </c>
      <c r="M2612" s="9">
        <f>tbl_salesdata[[#This Row],[Units Sold]]*tbl_salesdata[[#This Row],[Unit Price]]</f>
        <v>4879707.54</v>
      </c>
      <c r="N2612" s="9">
        <f>tbl_salesdata[[#This Row],[Total Sales]]-tbl_salesdata[[#This Row],[Total Cost]]</f>
        <v>1210160.46</v>
      </c>
      <c r="O2612">
        <f>tbl_salesdata[[#This Row],[Ship Date]]-tbl_salesdata[[#This Row],[Order Date]]</f>
        <v>19</v>
      </c>
      <c r="P2612">
        <f>WEEKDAY(tbl_salesdata[[#This Row],[Order Date]],2)</f>
        <v>3</v>
      </c>
      <c r="Q2612" t="str">
        <f>TEXT(tbl_salesdata[[#This Row],[Order Date]],"dddd")</f>
        <v>Wednesday</v>
      </c>
      <c r="R2612" t="str">
        <f>IF(tbl_salesdata[[#This Row],[Weekdaynum]]&gt;5,"Yes","No")</f>
        <v>No</v>
      </c>
    </row>
    <row r="2613" spans="1:18" hidden="1" x14ac:dyDescent="0.35">
      <c r="A2613">
        <v>177190864</v>
      </c>
      <c r="B2613" s="3">
        <v>42304</v>
      </c>
      <c r="C2613" s="3">
        <v>42311</v>
      </c>
      <c r="D2613" t="s">
        <v>149</v>
      </c>
      <c r="E2613" t="s">
        <v>12</v>
      </c>
      <c r="F2613" t="s">
        <v>17</v>
      </c>
      <c r="G2613" t="s">
        <v>18</v>
      </c>
      <c r="H2613" t="s">
        <v>26</v>
      </c>
      <c r="I2613" s="9">
        <v>3569</v>
      </c>
      <c r="J2613" s="9">
        <v>152.58000000000001</v>
      </c>
      <c r="K2613" s="9">
        <v>97.44</v>
      </c>
      <c r="L2613" s="9">
        <f>tbl_salesdata[[#This Row],[Units Sold]]*tbl_salesdata[[#This Row],[Unit Cost]]</f>
        <v>347763.36</v>
      </c>
      <c r="M2613" s="9">
        <f>tbl_salesdata[[#This Row],[Units Sold]]*tbl_salesdata[[#This Row],[Unit Price]]</f>
        <v>544558.02</v>
      </c>
      <c r="N2613" s="9">
        <f>tbl_salesdata[[#This Row],[Total Sales]]-tbl_salesdata[[#This Row],[Total Cost]]</f>
        <v>196794.66000000003</v>
      </c>
      <c r="O2613">
        <f>tbl_salesdata[[#This Row],[Ship Date]]-tbl_salesdata[[#This Row],[Order Date]]</f>
        <v>7</v>
      </c>
      <c r="P2613">
        <f>WEEKDAY(tbl_salesdata[[#This Row],[Order Date]],2)</f>
        <v>2</v>
      </c>
      <c r="Q2613" t="str">
        <f>TEXT(tbl_salesdata[[#This Row],[Order Date]],"dddd")</f>
        <v>Tuesday</v>
      </c>
      <c r="R2613" t="str">
        <f>IF(tbl_salesdata[[#This Row],[Weekdaynum]]&gt;5,"Yes","No")</f>
        <v>No</v>
      </c>
    </row>
    <row r="2614" spans="1:18" hidden="1" x14ac:dyDescent="0.35">
      <c r="A2614">
        <v>216625344</v>
      </c>
      <c r="B2614" s="3">
        <v>42677</v>
      </c>
      <c r="C2614" s="3">
        <v>42692</v>
      </c>
      <c r="D2614" t="s">
        <v>106</v>
      </c>
      <c r="E2614" t="s">
        <v>38</v>
      </c>
      <c r="F2614" t="s">
        <v>56</v>
      </c>
      <c r="G2614" t="s">
        <v>18</v>
      </c>
      <c r="H2614" t="s">
        <v>26</v>
      </c>
      <c r="I2614" s="9">
        <v>3108</v>
      </c>
      <c r="J2614" s="9">
        <v>9.33</v>
      </c>
      <c r="K2614" s="9">
        <v>6.92</v>
      </c>
      <c r="L2614" s="9">
        <f>tbl_salesdata[[#This Row],[Units Sold]]*tbl_salesdata[[#This Row],[Unit Cost]]</f>
        <v>21507.360000000001</v>
      </c>
      <c r="M2614" s="9">
        <f>tbl_salesdata[[#This Row],[Units Sold]]*tbl_salesdata[[#This Row],[Unit Price]]</f>
        <v>28997.64</v>
      </c>
      <c r="N2614" s="9">
        <f>tbl_salesdata[[#This Row],[Total Sales]]-tbl_salesdata[[#This Row],[Total Cost]]</f>
        <v>7490.2799999999988</v>
      </c>
      <c r="O2614">
        <f>tbl_salesdata[[#This Row],[Ship Date]]-tbl_salesdata[[#This Row],[Order Date]]</f>
        <v>15</v>
      </c>
      <c r="P2614">
        <f>WEEKDAY(tbl_salesdata[[#This Row],[Order Date]],2)</f>
        <v>4</v>
      </c>
      <c r="Q2614" t="str">
        <f>TEXT(tbl_salesdata[[#This Row],[Order Date]],"dddd")</f>
        <v>Thursday</v>
      </c>
      <c r="R2614" t="str">
        <f>IF(tbl_salesdata[[#This Row],[Weekdaynum]]&gt;5,"Yes","No")</f>
        <v>No</v>
      </c>
    </row>
    <row r="2615" spans="1:18" x14ac:dyDescent="0.35">
      <c r="A2615">
        <v>176700770</v>
      </c>
      <c r="B2615" s="3">
        <v>42126</v>
      </c>
      <c r="C2615" s="3">
        <v>42140</v>
      </c>
      <c r="D2615" t="s">
        <v>94</v>
      </c>
      <c r="E2615" t="s">
        <v>38</v>
      </c>
      <c r="F2615" t="s">
        <v>30</v>
      </c>
      <c r="G2615" t="s">
        <v>14</v>
      </c>
      <c r="H2615" t="s">
        <v>19</v>
      </c>
      <c r="I2615" s="9">
        <v>8539</v>
      </c>
      <c r="J2615" s="9">
        <v>81.73</v>
      </c>
      <c r="K2615" s="9">
        <v>56.67</v>
      </c>
      <c r="L2615" s="9">
        <f>tbl_salesdata[[#This Row],[Units Sold]]*tbl_salesdata[[#This Row],[Unit Cost]]</f>
        <v>483905.13</v>
      </c>
      <c r="M2615" s="9">
        <f>tbl_salesdata[[#This Row],[Units Sold]]*tbl_salesdata[[#This Row],[Unit Price]]</f>
        <v>697892.47000000009</v>
      </c>
      <c r="N2615" s="9">
        <f>tbl_salesdata[[#This Row],[Total Sales]]-tbl_salesdata[[#This Row],[Total Cost]]</f>
        <v>213987.34000000008</v>
      </c>
      <c r="O2615">
        <f>tbl_salesdata[[#This Row],[Ship Date]]-tbl_salesdata[[#This Row],[Order Date]]</f>
        <v>14</v>
      </c>
      <c r="P2615">
        <f>WEEKDAY(tbl_salesdata[[#This Row],[Order Date]],2)</f>
        <v>6</v>
      </c>
      <c r="Q2615" t="str">
        <f>TEXT(tbl_salesdata[[#This Row],[Order Date]],"dddd")</f>
        <v>Saturday</v>
      </c>
      <c r="R2615" t="str">
        <f>IF(tbl_salesdata[[#This Row],[Weekdaynum]]&gt;5,"Yes","No")</f>
        <v>Yes</v>
      </c>
    </row>
    <row r="2616" spans="1:18" hidden="1" x14ac:dyDescent="0.35">
      <c r="A2616">
        <v>967294538</v>
      </c>
      <c r="B2616" s="3">
        <v>44624</v>
      </c>
      <c r="C2616" s="3">
        <v>44641</v>
      </c>
      <c r="D2616" t="s">
        <v>171</v>
      </c>
      <c r="E2616" t="s">
        <v>12</v>
      </c>
      <c r="F2616" t="s">
        <v>47</v>
      </c>
      <c r="G2616" t="s">
        <v>14</v>
      </c>
      <c r="H2616" t="s">
        <v>26</v>
      </c>
      <c r="I2616" s="9">
        <v>2804</v>
      </c>
      <c r="J2616" s="9">
        <v>421.89</v>
      </c>
      <c r="K2616" s="9">
        <v>364.69</v>
      </c>
      <c r="L2616" s="9">
        <f>tbl_salesdata[[#This Row],[Units Sold]]*tbl_salesdata[[#This Row],[Unit Cost]]</f>
        <v>1022590.76</v>
      </c>
      <c r="M2616" s="9">
        <f>tbl_salesdata[[#This Row],[Units Sold]]*tbl_salesdata[[#This Row],[Unit Price]]</f>
        <v>1182979.56</v>
      </c>
      <c r="N2616" s="9">
        <f>tbl_salesdata[[#This Row],[Total Sales]]-tbl_salesdata[[#This Row],[Total Cost]]</f>
        <v>160388.80000000005</v>
      </c>
      <c r="O2616">
        <f>tbl_salesdata[[#This Row],[Ship Date]]-tbl_salesdata[[#This Row],[Order Date]]</f>
        <v>17</v>
      </c>
      <c r="P2616">
        <f>WEEKDAY(tbl_salesdata[[#This Row],[Order Date]],2)</f>
        <v>5</v>
      </c>
      <c r="Q2616" t="str">
        <f>TEXT(tbl_salesdata[[#This Row],[Order Date]],"dddd")</f>
        <v>Friday</v>
      </c>
      <c r="R2616" t="str">
        <f>IF(tbl_salesdata[[#This Row],[Weekdaynum]]&gt;5,"Yes","No")</f>
        <v>No</v>
      </c>
    </row>
    <row r="2617" spans="1:18" hidden="1" x14ac:dyDescent="0.35">
      <c r="A2617">
        <v>533314406</v>
      </c>
      <c r="B2617" s="3">
        <v>44833</v>
      </c>
      <c r="C2617" s="3">
        <v>44834</v>
      </c>
      <c r="D2617" t="s">
        <v>188</v>
      </c>
      <c r="E2617" t="s">
        <v>21</v>
      </c>
      <c r="F2617" t="s">
        <v>76</v>
      </c>
      <c r="G2617" t="s">
        <v>14</v>
      </c>
      <c r="H2617" t="s">
        <v>19</v>
      </c>
      <c r="I2617" s="9">
        <v>8439</v>
      </c>
      <c r="J2617" s="9">
        <v>668.27</v>
      </c>
      <c r="K2617" s="9">
        <v>502.54</v>
      </c>
      <c r="L2617" s="9">
        <f>tbl_salesdata[[#This Row],[Units Sold]]*tbl_salesdata[[#This Row],[Unit Cost]]</f>
        <v>4240935.0600000005</v>
      </c>
      <c r="M2617" s="9">
        <f>tbl_salesdata[[#This Row],[Units Sold]]*tbl_salesdata[[#This Row],[Unit Price]]</f>
        <v>5639530.5300000003</v>
      </c>
      <c r="N2617" s="9">
        <f>tbl_salesdata[[#This Row],[Total Sales]]-tbl_salesdata[[#This Row],[Total Cost]]</f>
        <v>1398595.4699999997</v>
      </c>
      <c r="O2617">
        <f>tbl_salesdata[[#This Row],[Ship Date]]-tbl_salesdata[[#This Row],[Order Date]]</f>
        <v>1</v>
      </c>
      <c r="P2617">
        <f>WEEKDAY(tbl_salesdata[[#This Row],[Order Date]],2)</f>
        <v>4</v>
      </c>
      <c r="Q2617" t="str">
        <f>TEXT(tbl_salesdata[[#This Row],[Order Date]],"dddd")</f>
        <v>Thursday</v>
      </c>
      <c r="R2617" t="str">
        <f>IF(tbl_salesdata[[#This Row],[Weekdaynum]]&gt;5,"Yes","No")</f>
        <v>No</v>
      </c>
    </row>
    <row r="2618" spans="1:18" hidden="1" x14ac:dyDescent="0.35">
      <c r="A2618">
        <v>863502061</v>
      </c>
      <c r="B2618" s="3">
        <v>44236</v>
      </c>
      <c r="C2618" s="3">
        <v>44242</v>
      </c>
      <c r="D2618" t="s">
        <v>92</v>
      </c>
      <c r="E2618" t="s">
        <v>32</v>
      </c>
      <c r="F2618" t="s">
        <v>47</v>
      </c>
      <c r="G2618" t="s">
        <v>14</v>
      </c>
      <c r="H2618" t="s">
        <v>19</v>
      </c>
      <c r="I2618" s="9">
        <v>8304</v>
      </c>
      <c r="J2618" s="9">
        <v>421.89</v>
      </c>
      <c r="K2618" s="9">
        <v>364.69</v>
      </c>
      <c r="L2618" s="9">
        <f>tbl_salesdata[[#This Row],[Units Sold]]*tbl_salesdata[[#This Row],[Unit Cost]]</f>
        <v>3028385.76</v>
      </c>
      <c r="M2618" s="9">
        <f>tbl_salesdata[[#This Row],[Units Sold]]*tbl_salesdata[[#This Row],[Unit Price]]</f>
        <v>3503374.56</v>
      </c>
      <c r="N2618" s="9">
        <f>tbl_salesdata[[#This Row],[Total Sales]]-tbl_salesdata[[#This Row],[Total Cost]]</f>
        <v>474988.80000000028</v>
      </c>
      <c r="O2618">
        <f>tbl_salesdata[[#This Row],[Ship Date]]-tbl_salesdata[[#This Row],[Order Date]]</f>
        <v>6</v>
      </c>
      <c r="P2618">
        <f>WEEKDAY(tbl_salesdata[[#This Row],[Order Date]],2)</f>
        <v>2</v>
      </c>
      <c r="Q2618" t="str">
        <f>TEXT(tbl_salesdata[[#This Row],[Order Date]],"dddd")</f>
        <v>Tuesday</v>
      </c>
      <c r="R2618" t="str">
        <f>IF(tbl_salesdata[[#This Row],[Weekdaynum]]&gt;5,"Yes","No")</f>
        <v>No</v>
      </c>
    </row>
    <row r="2619" spans="1:18" hidden="1" x14ac:dyDescent="0.35">
      <c r="A2619">
        <v>211031329</v>
      </c>
      <c r="B2619" s="3">
        <v>43966</v>
      </c>
      <c r="C2619" s="3">
        <v>43986</v>
      </c>
      <c r="D2619" t="s">
        <v>99</v>
      </c>
      <c r="E2619" t="s">
        <v>38</v>
      </c>
      <c r="F2619" t="s">
        <v>40</v>
      </c>
      <c r="G2619" t="s">
        <v>14</v>
      </c>
      <c r="H2619" t="s">
        <v>19</v>
      </c>
      <c r="I2619" s="9">
        <v>7715</v>
      </c>
      <c r="J2619" s="9">
        <v>651.21</v>
      </c>
      <c r="K2619" s="9">
        <v>524.96</v>
      </c>
      <c r="L2619" s="9">
        <f>tbl_salesdata[[#This Row],[Units Sold]]*tbl_salesdata[[#This Row],[Unit Cost]]</f>
        <v>4050066.4000000004</v>
      </c>
      <c r="M2619" s="9">
        <f>tbl_salesdata[[#This Row],[Units Sold]]*tbl_salesdata[[#This Row],[Unit Price]]</f>
        <v>5024085.1500000004</v>
      </c>
      <c r="N2619" s="9">
        <f>tbl_salesdata[[#This Row],[Total Sales]]-tbl_salesdata[[#This Row],[Total Cost]]</f>
        <v>974018.75</v>
      </c>
      <c r="O2619">
        <f>tbl_salesdata[[#This Row],[Ship Date]]-tbl_salesdata[[#This Row],[Order Date]]</f>
        <v>20</v>
      </c>
      <c r="P2619">
        <f>WEEKDAY(tbl_salesdata[[#This Row],[Order Date]],2)</f>
        <v>5</v>
      </c>
      <c r="Q2619" t="str">
        <f>TEXT(tbl_salesdata[[#This Row],[Order Date]],"dddd")</f>
        <v>Friday</v>
      </c>
      <c r="R2619" t="str">
        <f>IF(tbl_salesdata[[#This Row],[Weekdaynum]]&gt;5,"Yes","No")</f>
        <v>No</v>
      </c>
    </row>
    <row r="2620" spans="1:18" hidden="1" x14ac:dyDescent="0.35">
      <c r="A2620">
        <v>949388539</v>
      </c>
      <c r="B2620" s="3">
        <v>42631</v>
      </c>
      <c r="C2620" s="3">
        <v>42636</v>
      </c>
      <c r="D2620" t="s">
        <v>95</v>
      </c>
      <c r="E2620" t="s">
        <v>21</v>
      </c>
      <c r="F2620" t="s">
        <v>17</v>
      </c>
      <c r="G2620" t="s">
        <v>14</v>
      </c>
      <c r="H2620" t="s">
        <v>15</v>
      </c>
      <c r="I2620" s="9">
        <v>4021</v>
      </c>
      <c r="J2620" s="9">
        <v>152.58000000000001</v>
      </c>
      <c r="K2620" s="9">
        <v>97.44</v>
      </c>
      <c r="L2620" s="9">
        <f>tbl_salesdata[[#This Row],[Units Sold]]*tbl_salesdata[[#This Row],[Unit Cost]]</f>
        <v>391806.24</v>
      </c>
      <c r="M2620" s="9">
        <f>tbl_salesdata[[#This Row],[Units Sold]]*tbl_salesdata[[#This Row],[Unit Price]]</f>
        <v>613524.18000000005</v>
      </c>
      <c r="N2620" s="9">
        <f>tbl_salesdata[[#This Row],[Total Sales]]-tbl_salesdata[[#This Row],[Total Cost]]</f>
        <v>221717.94000000006</v>
      </c>
      <c r="O2620">
        <f>tbl_salesdata[[#This Row],[Ship Date]]-tbl_salesdata[[#This Row],[Order Date]]</f>
        <v>5</v>
      </c>
      <c r="P2620">
        <f>WEEKDAY(tbl_salesdata[[#This Row],[Order Date]],2)</f>
        <v>7</v>
      </c>
      <c r="Q2620" t="str">
        <f>TEXT(tbl_salesdata[[#This Row],[Order Date]],"dddd")</f>
        <v>Sunday</v>
      </c>
      <c r="R2620" t="str">
        <f>IF(tbl_salesdata[[#This Row],[Weekdaynum]]&gt;5,"Yes","No")</f>
        <v>Yes</v>
      </c>
    </row>
    <row r="2621" spans="1:18" hidden="1" x14ac:dyDescent="0.35">
      <c r="A2621">
        <v>122372519</v>
      </c>
      <c r="B2621" s="3">
        <v>42379</v>
      </c>
      <c r="C2621" s="3">
        <v>42400</v>
      </c>
      <c r="D2621" t="s">
        <v>107</v>
      </c>
      <c r="E2621" t="s">
        <v>21</v>
      </c>
      <c r="F2621" t="s">
        <v>22</v>
      </c>
      <c r="G2621" t="s">
        <v>18</v>
      </c>
      <c r="H2621" t="s">
        <v>26</v>
      </c>
      <c r="I2621" s="9">
        <v>1603</v>
      </c>
      <c r="J2621" s="9">
        <v>47.45</v>
      </c>
      <c r="K2621" s="9">
        <v>31.79</v>
      </c>
      <c r="L2621" s="9">
        <f>tbl_salesdata[[#This Row],[Units Sold]]*tbl_salesdata[[#This Row],[Unit Cost]]</f>
        <v>50959.369999999995</v>
      </c>
      <c r="M2621" s="9">
        <f>tbl_salesdata[[#This Row],[Units Sold]]*tbl_salesdata[[#This Row],[Unit Price]]</f>
        <v>76062.350000000006</v>
      </c>
      <c r="N2621" s="9">
        <f>tbl_salesdata[[#This Row],[Total Sales]]-tbl_salesdata[[#This Row],[Total Cost]]</f>
        <v>25102.98000000001</v>
      </c>
      <c r="O2621">
        <f>tbl_salesdata[[#This Row],[Ship Date]]-tbl_salesdata[[#This Row],[Order Date]]</f>
        <v>21</v>
      </c>
      <c r="P2621">
        <f>WEEKDAY(tbl_salesdata[[#This Row],[Order Date]],2)</f>
        <v>7</v>
      </c>
      <c r="Q2621" t="str">
        <f>TEXT(tbl_salesdata[[#This Row],[Order Date]],"dddd")</f>
        <v>Sunday</v>
      </c>
      <c r="R2621" t="str">
        <f>IF(tbl_salesdata[[#This Row],[Weekdaynum]]&gt;5,"Yes","No")</f>
        <v>Yes</v>
      </c>
    </row>
    <row r="2622" spans="1:18" hidden="1" x14ac:dyDescent="0.35">
      <c r="A2622">
        <v>694094598</v>
      </c>
      <c r="B2622" s="3">
        <v>44860</v>
      </c>
      <c r="C2622" s="3">
        <v>44866</v>
      </c>
      <c r="D2622" t="s">
        <v>133</v>
      </c>
      <c r="E2622" t="s">
        <v>38</v>
      </c>
      <c r="F2622" t="s">
        <v>17</v>
      </c>
      <c r="G2622" t="s">
        <v>18</v>
      </c>
      <c r="H2622" t="s">
        <v>26</v>
      </c>
      <c r="I2622" s="9">
        <v>6871</v>
      </c>
      <c r="J2622" s="9">
        <v>152.58000000000001</v>
      </c>
      <c r="K2622" s="9">
        <v>97.44</v>
      </c>
      <c r="L2622" s="9">
        <f>tbl_salesdata[[#This Row],[Units Sold]]*tbl_salesdata[[#This Row],[Unit Cost]]</f>
        <v>669510.24</v>
      </c>
      <c r="M2622" s="9">
        <f>tbl_salesdata[[#This Row],[Units Sold]]*tbl_salesdata[[#This Row],[Unit Price]]</f>
        <v>1048377.18</v>
      </c>
      <c r="N2622" s="9">
        <f>tbl_salesdata[[#This Row],[Total Sales]]-tbl_salesdata[[#This Row],[Total Cost]]</f>
        <v>378866.94000000006</v>
      </c>
      <c r="O2622">
        <f>tbl_salesdata[[#This Row],[Ship Date]]-tbl_salesdata[[#This Row],[Order Date]]</f>
        <v>6</v>
      </c>
      <c r="P2622">
        <f>WEEKDAY(tbl_salesdata[[#This Row],[Order Date]],2)</f>
        <v>3</v>
      </c>
      <c r="Q2622" t="str">
        <f>TEXT(tbl_salesdata[[#This Row],[Order Date]],"dddd")</f>
        <v>Wednesday</v>
      </c>
      <c r="R2622" t="str">
        <f>IF(tbl_salesdata[[#This Row],[Weekdaynum]]&gt;5,"Yes","No")</f>
        <v>No</v>
      </c>
    </row>
    <row r="2623" spans="1:18" hidden="1" x14ac:dyDescent="0.35">
      <c r="A2623">
        <v>298978602</v>
      </c>
      <c r="B2623" s="3">
        <v>43116</v>
      </c>
      <c r="C2623" s="3">
        <v>43137</v>
      </c>
      <c r="D2623" t="s">
        <v>165</v>
      </c>
      <c r="E2623" t="s">
        <v>21</v>
      </c>
      <c r="F2623" t="s">
        <v>33</v>
      </c>
      <c r="G2623" t="s">
        <v>18</v>
      </c>
      <c r="H2623" t="s">
        <v>15</v>
      </c>
      <c r="I2623" s="9">
        <v>3267</v>
      </c>
      <c r="J2623" s="9">
        <v>109.28</v>
      </c>
      <c r="K2623" s="9">
        <v>35.840000000000003</v>
      </c>
      <c r="L2623" s="9">
        <f>tbl_salesdata[[#This Row],[Units Sold]]*tbl_salesdata[[#This Row],[Unit Cost]]</f>
        <v>117089.28000000001</v>
      </c>
      <c r="M2623" s="9">
        <f>tbl_salesdata[[#This Row],[Units Sold]]*tbl_salesdata[[#This Row],[Unit Price]]</f>
        <v>357017.76</v>
      </c>
      <c r="N2623" s="9">
        <f>tbl_salesdata[[#This Row],[Total Sales]]-tbl_salesdata[[#This Row],[Total Cost]]</f>
        <v>239928.47999999998</v>
      </c>
      <c r="O2623">
        <f>tbl_salesdata[[#This Row],[Ship Date]]-tbl_salesdata[[#This Row],[Order Date]]</f>
        <v>21</v>
      </c>
      <c r="P2623">
        <f>WEEKDAY(tbl_salesdata[[#This Row],[Order Date]],2)</f>
        <v>2</v>
      </c>
      <c r="Q2623" t="str">
        <f>TEXT(tbl_salesdata[[#This Row],[Order Date]],"dddd")</f>
        <v>Tuesday</v>
      </c>
      <c r="R2623" t="str">
        <f>IF(tbl_salesdata[[#This Row],[Weekdaynum]]&gt;5,"Yes","No")</f>
        <v>No</v>
      </c>
    </row>
    <row r="2624" spans="1:18" hidden="1" x14ac:dyDescent="0.35">
      <c r="A2624">
        <v>691760861</v>
      </c>
      <c r="B2624" s="3">
        <v>42731</v>
      </c>
      <c r="C2624" s="3">
        <v>42733</v>
      </c>
      <c r="D2624" t="s">
        <v>204</v>
      </c>
      <c r="E2624" t="s">
        <v>21</v>
      </c>
      <c r="F2624" t="s">
        <v>33</v>
      </c>
      <c r="G2624" t="s">
        <v>18</v>
      </c>
      <c r="H2624" t="s">
        <v>19</v>
      </c>
      <c r="I2624" s="9">
        <v>6266</v>
      </c>
      <c r="J2624" s="9">
        <v>109.28</v>
      </c>
      <c r="K2624" s="9">
        <v>35.840000000000003</v>
      </c>
      <c r="L2624" s="9">
        <f>tbl_salesdata[[#This Row],[Units Sold]]*tbl_salesdata[[#This Row],[Unit Cost]]</f>
        <v>224573.44000000003</v>
      </c>
      <c r="M2624" s="9">
        <f>tbl_salesdata[[#This Row],[Units Sold]]*tbl_salesdata[[#This Row],[Unit Price]]</f>
        <v>684748.48</v>
      </c>
      <c r="N2624" s="9">
        <f>tbl_salesdata[[#This Row],[Total Sales]]-tbl_salesdata[[#This Row],[Total Cost]]</f>
        <v>460175.03999999992</v>
      </c>
      <c r="O2624">
        <f>tbl_salesdata[[#This Row],[Ship Date]]-tbl_salesdata[[#This Row],[Order Date]]</f>
        <v>2</v>
      </c>
      <c r="P2624">
        <f>WEEKDAY(tbl_salesdata[[#This Row],[Order Date]],2)</f>
        <v>2</v>
      </c>
      <c r="Q2624" t="str">
        <f>TEXT(tbl_salesdata[[#This Row],[Order Date]],"dddd")</f>
        <v>Tuesday</v>
      </c>
      <c r="R2624" t="str">
        <f>IF(tbl_salesdata[[#This Row],[Weekdaynum]]&gt;5,"Yes","No")</f>
        <v>No</v>
      </c>
    </row>
    <row r="2625" spans="1:18" hidden="1" x14ac:dyDescent="0.35">
      <c r="A2625">
        <v>997490203</v>
      </c>
      <c r="B2625" s="3">
        <v>42298</v>
      </c>
      <c r="C2625" s="3">
        <v>42305</v>
      </c>
      <c r="D2625" t="s">
        <v>85</v>
      </c>
      <c r="E2625" t="s">
        <v>12</v>
      </c>
      <c r="F2625" t="s">
        <v>76</v>
      </c>
      <c r="G2625" t="s">
        <v>14</v>
      </c>
      <c r="H2625" t="s">
        <v>15</v>
      </c>
      <c r="I2625" s="9">
        <v>8372</v>
      </c>
      <c r="J2625" s="9">
        <v>668.27</v>
      </c>
      <c r="K2625" s="9">
        <v>502.54</v>
      </c>
      <c r="L2625" s="9">
        <f>tbl_salesdata[[#This Row],[Units Sold]]*tbl_salesdata[[#This Row],[Unit Cost]]</f>
        <v>4207264.88</v>
      </c>
      <c r="M2625" s="9">
        <f>tbl_salesdata[[#This Row],[Units Sold]]*tbl_salesdata[[#This Row],[Unit Price]]</f>
        <v>5594756.4399999995</v>
      </c>
      <c r="N2625" s="9">
        <f>tbl_salesdata[[#This Row],[Total Sales]]-tbl_salesdata[[#This Row],[Total Cost]]</f>
        <v>1387491.5599999996</v>
      </c>
      <c r="O2625">
        <f>tbl_salesdata[[#This Row],[Ship Date]]-tbl_salesdata[[#This Row],[Order Date]]</f>
        <v>7</v>
      </c>
      <c r="P2625">
        <f>WEEKDAY(tbl_salesdata[[#This Row],[Order Date]],2)</f>
        <v>3</v>
      </c>
      <c r="Q2625" t="str">
        <f>TEXT(tbl_salesdata[[#This Row],[Order Date]],"dddd")</f>
        <v>Wednesday</v>
      </c>
      <c r="R2625" t="str">
        <f>IF(tbl_salesdata[[#This Row],[Weekdaynum]]&gt;5,"Yes","No")</f>
        <v>No</v>
      </c>
    </row>
    <row r="2626" spans="1:18" hidden="1" x14ac:dyDescent="0.35">
      <c r="A2626">
        <v>861527955</v>
      </c>
      <c r="B2626" s="3">
        <v>42101</v>
      </c>
      <c r="C2626" s="3">
        <v>42102</v>
      </c>
      <c r="D2626" t="s">
        <v>82</v>
      </c>
      <c r="E2626" t="s">
        <v>32</v>
      </c>
      <c r="F2626" t="s">
        <v>40</v>
      </c>
      <c r="G2626" t="s">
        <v>14</v>
      </c>
      <c r="H2626" t="s">
        <v>15</v>
      </c>
      <c r="I2626" s="9">
        <v>4122</v>
      </c>
      <c r="J2626" s="9">
        <v>651.21</v>
      </c>
      <c r="K2626" s="9">
        <v>524.96</v>
      </c>
      <c r="L2626" s="9">
        <f>tbl_salesdata[[#This Row],[Units Sold]]*tbl_salesdata[[#This Row],[Unit Cost]]</f>
        <v>2163885.12</v>
      </c>
      <c r="M2626" s="9">
        <f>tbl_salesdata[[#This Row],[Units Sold]]*tbl_salesdata[[#This Row],[Unit Price]]</f>
        <v>2684287.62</v>
      </c>
      <c r="N2626" s="9">
        <f>tbl_salesdata[[#This Row],[Total Sales]]-tbl_salesdata[[#This Row],[Total Cost]]</f>
        <v>520402.5</v>
      </c>
      <c r="O2626">
        <f>tbl_salesdata[[#This Row],[Ship Date]]-tbl_salesdata[[#This Row],[Order Date]]</f>
        <v>1</v>
      </c>
      <c r="P2626">
        <f>WEEKDAY(tbl_salesdata[[#This Row],[Order Date]],2)</f>
        <v>2</v>
      </c>
      <c r="Q2626" t="str">
        <f>TEXT(tbl_salesdata[[#This Row],[Order Date]],"dddd")</f>
        <v>Tuesday</v>
      </c>
      <c r="R2626" t="str">
        <f>IF(tbl_salesdata[[#This Row],[Weekdaynum]]&gt;5,"Yes","No")</f>
        <v>No</v>
      </c>
    </row>
    <row r="2627" spans="1:18" hidden="1" x14ac:dyDescent="0.35">
      <c r="A2627">
        <v>899547946</v>
      </c>
      <c r="B2627" s="3">
        <v>42892</v>
      </c>
      <c r="C2627" s="3">
        <v>42898</v>
      </c>
      <c r="D2627" t="s">
        <v>208</v>
      </c>
      <c r="E2627" t="s">
        <v>12</v>
      </c>
      <c r="F2627" t="s">
        <v>17</v>
      </c>
      <c r="G2627" t="s">
        <v>18</v>
      </c>
      <c r="H2627" t="s">
        <v>15</v>
      </c>
      <c r="I2627" s="9">
        <v>5082</v>
      </c>
      <c r="J2627" s="9">
        <v>152.58000000000001</v>
      </c>
      <c r="K2627" s="9">
        <v>97.44</v>
      </c>
      <c r="L2627" s="9">
        <f>tbl_salesdata[[#This Row],[Units Sold]]*tbl_salesdata[[#This Row],[Unit Cost]]</f>
        <v>495190.08</v>
      </c>
      <c r="M2627" s="9">
        <f>tbl_salesdata[[#This Row],[Units Sold]]*tbl_salesdata[[#This Row],[Unit Price]]</f>
        <v>775411.56</v>
      </c>
      <c r="N2627" s="9">
        <f>tbl_salesdata[[#This Row],[Total Sales]]-tbl_salesdata[[#This Row],[Total Cost]]</f>
        <v>280221.48000000004</v>
      </c>
      <c r="O2627">
        <f>tbl_salesdata[[#This Row],[Ship Date]]-tbl_salesdata[[#This Row],[Order Date]]</f>
        <v>6</v>
      </c>
      <c r="P2627">
        <f>WEEKDAY(tbl_salesdata[[#This Row],[Order Date]],2)</f>
        <v>2</v>
      </c>
      <c r="Q2627" t="str">
        <f>TEXT(tbl_salesdata[[#This Row],[Order Date]],"dddd")</f>
        <v>Tuesday</v>
      </c>
      <c r="R2627" t="str">
        <f>IF(tbl_salesdata[[#This Row],[Weekdaynum]]&gt;5,"Yes","No")</f>
        <v>No</v>
      </c>
    </row>
    <row r="2628" spans="1:18" hidden="1" x14ac:dyDescent="0.35">
      <c r="A2628">
        <v>447536504</v>
      </c>
      <c r="B2628" s="3">
        <v>44665</v>
      </c>
      <c r="C2628" s="3">
        <v>44673</v>
      </c>
      <c r="D2628" t="s">
        <v>103</v>
      </c>
      <c r="E2628" t="s">
        <v>21</v>
      </c>
      <c r="F2628" t="s">
        <v>47</v>
      </c>
      <c r="G2628" t="s">
        <v>18</v>
      </c>
      <c r="H2628" t="s">
        <v>34</v>
      </c>
      <c r="I2628" s="9">
        <v>4852</v>
      </c>
      <c r="J2628" s="9">
        <v>421.89</v>
      </c>
      <c r="K2628" s="9">
        <v>364.69</v>
      </c>
      <c r="L2628" s="9">
        <f>tbl_salesdata[[#This Row],[Units Sold]]*tbl_salesdata[[#This Row],[Unit Cost]]</f>
        <v>1769475.88</v>
      </c>
      <c r="M2628" s="9">
        <f>tbl_salesdata[[#This Row],[Units Sold]]*tbl_salesdata[[#This Row],[Unit Price]]</f>
        <v>2047010.28</v>
      </c>
      <c r="N2628" s="9">
        <f>tbl_salesdata[[#This Row],[Total Sales]]-tbl_salesdata[[#This Row],[Total Cost]]</f>
        <v>277534.40000000014</v>
      </c>
      <c r="O2628">
        <f>tbl_salesdata[[#This Row],[Ship Date]]-tbl_salesdata[[#This Row],[Order Date]]</f>
        <v>8</v>
      </c>
      <c r="P2628">
        <f>WEEKDAY(tbl_salesdata[[#This Row],[Order Date]],2)</f>
        <v>4</v>
      </c>
      <c r="Q2628" t="str">
        <f>TEXT(tbl_salesdata[[#This Row],[Order Date]],"dddd")</f>
        <v>Thursday</v>
      </c>
      <c r="R2628" t="str">
        <f>IF(tbl_salesdata[[#This Row],[Weekdaynum]]&gt;5,"Yes","No")</f>
        <v>No</v>
      </c>
    </row>
    <row r="2629" spans="1:18" hidden="1" x14ac:dyDescent="0.35">
      <c r="A2629">
        <v>711792457</v>
      </c>
      <c r="B2629" s="3">
        <v>42715</v>
      </c>
      <c r="C2629" s="3">
        <v>42724</v>
      </c>
      <c r="D2629" t="s">
        <v>87</v>
      </c>
      <c r="E2629" t="s">
        <v>24</v>
      </c>
      <c r="F2629" t="s">
        <v>56</v>
      </c>
      <c r="G2629" t="s">
        <v>14</v>
      </c>
      <c r="H2629" t="s">
        <v>19</v>
      </c>
      <c r="I2629" s="9">
        <v>4060</v>
      </c>
      <c r="J2629" s="9">
        <v>9.33</v>
      </c>
      <c r="K2629" s="9">
        <v>6.92</v>
      </c>
      <c r="L2629" s="9">
        <f>tbl_salesdata[[#This Row],[Units Sold]]*tbl_salesdata[[#This Row],[Unit Cost]]</f>
        <v>28095.200000000001</v>
      </c>
      <c r="M2629" s="9">
        <f>tbl_salesdata[[#This Row],[Units Sold]]*tbl_salesdata[[#This Row],[Unit Price]]</f>
        <v>37879.800000000003</v>
      </c>
      <c r="N2629" s="9">
        <f>tbl_salesdata[[#This Row],[Total Sales]]-tbl_salesdata[[#This Row],[Total Cost]]</f>
        <v>9784.6000000000022</v>
      </c>
      <c r="O2629">
        <f>tbl_salesdata[[#This Row],[Ship Date]]-tbl_salesdata[[#This Row],[Order Date]]</f>
        <v>9</v>
      </c>
      <c r="P2629">
        <f>WEEKDAY(tbl_salesdata[[#This Row],[Order Date]],2)</f>
        <v>7</v>
      </c>
      <c r="Q2629" t="str">
        <f>TEXT(tbl_salesdata[[#This Row],[Order Date]],"dddd")</f>
        <v>Sunday</v>
      </c>
      <c r="R2629" t="str">
        <f>IF(tbl_salesdata[[#This Row],[Weekdaynum]]&gt;5,"Yes","No")</f>
        <v>Yes</v>
      </c>
    </row>
    <row r="2630" spans="1:18" hidden="1" x14ac:dyDescent="0.35">
      <c r="A2630">
        <v>718927133</v>
      </c>
      <c r="B2630" s="3">
        <v>42429</v>
      </c>
      <c r="C2630" s="3">
        <v>42442</v>
      </c>
      <c r="D2630" t="s">
        <v>149</v>
      </c>
      <c r="E2630" t="s">
        <v>12</v>
      </c>
      <c r="F2630" t="s">
        <v>40</v>
      </c>
      <c r="G2630" t="s">
        <v>18</v>
      </c>
      <c r="H2630" t="s">
        <v>15</v>
      </c>
      <c r="I2630" s="9">
        <v>5370</v>
      </c>
      <c r="J2630" s="9">
        <v>651.21</v>
      </c>
      <c r="K2630" s="9">
        <v>524.96</v>
      </c>
      <c r="L2630" s="9">
        <f>tbl_salesdata[[#This Row],[Units Sold]]*tbl_salesdata[[#This Row],[Unit Cost]]</f>
        <v>2819035.2</v>
      </c>
      <c r="M2630" s="9">
        <f>tbl_salesdata[[#This Row],[Units Sold]]*tbl_salesdata[[#This Row],[Unit Price]]</f>
        <v>3496997.7</v>
      </c>
      <c r="N2630" s="9">
        <f>tbl_salesdata[[#This Row],[Total Sales]]-tbl_salesdata[[#This Row],[Total Cost]]</f>
        <v>677962.5</v>
      </c>
      <c r="O2630">
        <f>tbl_salesdata[[#This Row],[Ship Date]]-tbl_salesdata[[#This Row],[Order Date]]</f>
        <v>13</v>
      </c>
      <c r="P2630">
        <f>WEEKDAY(tbl_salesdata[[#This Row],[Order Date]],2)</f>
        <v>1</v>
      </c>
      <c r="Q2630" t="str">
        <f>TEXT(tbl_salesdata[[#This Row],[Order Date]],"dddd")</f>
        <v>Monday</v>
      </c>
      <c r="R2630" t="str">
        <f>IF(tbl_salesdata[[#This Row],[Weekdaynum]]&gt;5,"Yes","No")</f>
        <v>No</v>
      </c>
    </row>
    <row r="2631" spans="1:18" hidden="1" x14ac:dyDescent="0.35">
      <c r="A2631">
        <v>465864360</v>
      </c>
      <c r="B2631" s="3">
        <v>43193</v>
      </c>
      <c r="C2631" s="3">
        <v>43213</v>
      </c>
      <c r="D2631" t="s">
        <v>133</v>
      </c>
      <c r="E2631" t="s">
        <v>38</v>
      </c>
      <c r="F2631" t="s">
        <v>33</v>
      </c>
      <c r="G2631" t="s">
        <v>18</v>
      </c>
      <c r="H2631" t="s">
        <v>26</v>
      </c>
      <c r="I2631" s="9">
        <v>8471</v>
      </c>
      <c r="J2631" s="9">
        <v>109.28</v>
      </c>
      <c r="K2631" s="9">
        <v>35.840000000000003</v>
      </c>
      <c r="L2631" s="9">
        <f>tbl_salesdata[[#This Row],[Units Sold]]*tbl_salesdata[[#This Row],[Unit Cost]]</f>
        <v>303600.64000000001</v>
      </c>
      <c r="M2631" s="9">
        <f>tbl_salesdata[[#This Row],[Units Sold]]*tbl_salesdata[[#This Row],[Unit Price]]</f>
        <v>925710.88</v>
      </c>
      <c r="N2631" s="9">
        <f>tbl_salesdata[[#This Row],[Total Sales]]-tbl_salesdata[[#This Row],[Total Cost]]</f>
        <v>622110.24</v>
      </c>
      <c r="O2631">
        <f>tbl_salesdata[[#This Row],[Ship Date]]-tbl_salesdata[[#This Row],[Order Date]]</f>
        <v>20</v>
      </c>
      <c r="P2631">
        <f>WEEKDAY(tbl_salesdata[[#This Row],[Order Date]],2)</f>
        <v>2</v>
      </c>
      <c r="Q2631" t="str">
        <f>TEXT(tbl_salesdata[[#This Row],[Order Date]],"dddd")</f>
        <v>Tuesday</v>
      </c>
      <c r="R2631" t="str">
        <f>IF(tbl_salesdata[[#This Row],[Weekdaynum]]&gt;5,"Yes","No")</f>
        <v>No</v>
      </c>
    </row>
    <row r="2632" spans="1:18" hidden="1" x14ac:dyDescent="0.35">
      <c r="A2632">
        <v>469840466</v>
      </c>
      <c r="B2632" s="3">
        <v>44209</v>
      </c>
      <c r="C2632" s="3">
        <v>44218</v>
      </c>
      <c r="D2632" t="s">
        <v>109</v>
      </c>
      <c r="E2632" t="s">
        <v>21</v>
      </c>
      <c r="F2632" t="s">
        <v>68</v>
      </c>
      <c r="G2632" t="s">
        <v>18</v>
      </c>
      <c r="H2632" t="s">
        <v>34</v>
      </c>
      <c r="I2632" s="9">
        <v>5090</v>
      </c>
      <c r="J2632" s="9">
        <v>154.06</v>
      </c>
      <c r="K2632" s="9">
        <v>90.93</v>
      </c>
      <c r="L2632" s="9">
        <f>tbl_salesdata[[#This Row],[Units Sold]]*tbl_salesdata[[#This Row],[Unit Cost]]</f>
        <v>462833.7</v>
      </c>
      <c r="M2632" s="9">
        <f>tbl_salesdata[[#This Row],[Units Sold]]*tbl_salesdata[[#This Row],[Unit Price]]</f>
        <v>784165.4</v>
      </c>
      <c r="N2632" s="9">
        <f>tbl_salesdata[[#This Row],[Total Sales]]-tbl_salesdata[[#This Row],[Total Cost]]</f>
        <v>321331.7</v>
      </c>
      <c r="O2632">
        <f>tbl_salesdata[[#This Row],[Ship Date]]-tbl_salesdata[[#This Row],[Order Date]]</f>
        <v>9</v>
      </c>
      <c r="P2632">
        <f>WEEKDAY(tbl_salesdata[[#This Row],[Order Date]],2)</f>
        <v>3</v>
      </c>
      <c r="Q2632" t="str">
        <f>TEXT(tbl_salesdata[[#This Row],[Order Date]],"dddd")</f>
        <v>Wednesday</v>
      </c>
      <c r="R2632" t="str">
        <f>IF(tbl_salesdata[[#This Row],[Weekdaynum]]&gt;5,"Yes","No")</f>
        <v>No</v>
      </c>
    </row>
    <row r="2633" spans="1:18" hidden="1" x14ac:dyDescent="0.35">
      <c r="A2633">
        <v>418404281</v>
      </c>
      <c r="B2633" s="3">
        <v>44257</v>
      </c>
      <c r="C2633" s="3">
        <v>44260</v>
      </c>
      <c r="D2633" t="s">
        <v>129</v>
      </c>
      <c r="E2633" t="s">
        <v>21</v>
      </c>
      <c r="F2633" t="s">
        <v>17</v>
      </c>
      <c r="G2633" t="s">
        <v>18</v>
      </c>
      <c r="H2633" t="s">
        <v>15</v>
      </c>
      <c r="I2633" s="9">
        <v>3979</v>
      </c>
      <c r="J2633" s="9">
        <v>152.58000000000001</v>
      </c>
      <c r="K2633" s="9">
        <v>97.44</v>
      </c>
      <c r="L2633" s="9">
        <f>tbl_salesdata[[#This Row],[Units Sold]]*tbl_salesdata[[#This Row],[Unit Cost]]</f>
        <v>387713.76</v>
      </c>
      <c r="M2633" s="9">
        <f>tbl_salesdata[[#This Row],[Units Sold]]*tbl_salesdata[[#This Row],[Unit Price]]</f>
        <v>607115.82000000007</v>
      </c>
      <c r="N2633" s="9">
        <f>tbl_salesdata[[#This Row],[Total Sales]]-tbl_salesdata[[#This Row],[Total Cost]]</f>
        <v>219402.06000000006</v>
      </c>
      <c r="O2633">
        <f>tbl_salesdata[[#This Row],[Ship Date]]-tbl_salesdata[[#This Row],[Order Date]]</f>
        <v>3</v>
      </c>
      <c r="P2633">
        <f>WEEKDAY(tbl_salesdata[[#This Row],[Order Date]],2)</f>
        <v>2</v>
      </c>
      <c r="Q2633" t="str">
        <f>TEXT(tbl_salesdata[[#This Row],[Order Date]],"dddd")</f>
        <v>Tuesday</v>
      </c>
      <c r="R2633" t="str">
        <f>IF(tbl_salesdata[[#This Row],[Weekdaynum]]&gt;5,"Yes","No")</f>
        <v>No</v>
      </c>
    </row>
    <row r="2634" spans="1:18" hidden="1" x14ac:dyDescent="0.35">
      <c r="A2634">
        <v>519417130</v>
      </c>
      <c r="B2634" s="3">
        <v>44124</v>
      </c>
      <c r="C2634" s="3">
        <v>44143</v>
      </c>
      <c r="D2634" t="s">
        <v>64</v>
      </c>
      <c r="E2634" t="s">
        <v>29</v>
      </c>
      <c r="F2634" t="s">
        <v>42</v>
      </c>
      <c r="G2634" t="s">
        <v>18</v>
      </c>
      <c r="H2634" t="s">
        <v>19</v>
      </c>
      <c r="I2634" s="9">
        <v>5926</v>
      </c>
      <c r="J2634" s="9">
        <v>437.2</v>
      </c>
      <c r="K2634" s="9">
        <v>263.33</v>
      </c>
      <c r="L2634" s="9">
        <f>tbl_salesdata[[#This Row],[Units Sold]]*tbl_salesdata[[#This Row],[Unit Cost]]</f>
        <v>1560493.5799999998</v>
      </c>
      <c r="M2634" s="9">
        <f>tbl_salesdata[[#This Row],[Units Sold]]*tbl_salesdata[[#This Row],[Unit Price]]</f>
        <v>2590847.1999999997</v>
      </c>
      <c r="N2634" s="9">
        <f>tbl_salesdata[[#This Row],[Total Sales]]-tbl_salesdata[[#This Row],[Total Cost]]</f>
        <v>1030353.6199999999</v>
      </c>
      <c r="O2634">
        <f>tbl_salesdata[[#This Row],[Ship Date]]-tbl_salesdata[[#This Row],[Order Date]]</f>
        <v>19</v>
      </c>
      <c r="P2634">
        <f>WEEKDAY(tbl_salesdata[[#This Row],[Order Date]],2)</f>
        <v>2</v>
      </c>
      <c r="Q2634" t="str">
        <f>TEXT(tbl_salesdata[[#This Row],[Order Date]],"dddd")</f>
        <v>Tuesday</v>
      </c>
      <c r="R2634" t="str">
        <f>IF(tbl_salesdata[[#This Row],[Weekdaynum]]&gt;5,"Yes","No")</f>
        <v>No</v>
      </c>
    </row>
    <row r="2635" spans="1:18" hidden="1" x14ac:dyDescent="0.35">
      <c r="A2635">
        <v>151052844</v>
      </c>
      <c r="B2635" s="3">
        <v>44334</v>
      </c>
      <c r="C2635" s="3">
        <v>44343</v>
      </c>
      <c r="D2635" t="s">
        <v>45</v>
      </c>
      <c r="E2635" t="s">
        <v>12</v>
      </c>
      <c r="F2635" t="s">
        <v>33</v>
      </c>
      <c r="G2635" t="s">
        <v>14</v>
      </c>
      <c r="H2635" t="s">
        <v>15</v>
      </c>
      <c r="I2635" s="9">
        <v>8748</v>
      </c>
      <c r="J2635" s="9">
        <v>109.28</v>
      </c>
      <c r="K2635" s="9">
        <v>35.840000000000003</v>
      </c>
      <c r="L2635" s="9">
        <f>tbl_salesdata[[#This Row],[Units Sold]]*tbl_salesdata[[#This Row],[Unit Cost]]</f>
        <v>313528.32000000001</v>
      </c>
      <c r="M2635" s="9">
        <f>tbl_salesdata[[#This Row],[Units Sold]]*tbl_salesdata[[#This Row],[Unit Price]]</f>
        <v>955981.44000000006</v>
      </c>
      <c r="N2635" s="9">
        <f>tbl_salesdata[[#This Row],[Total Sales]]-tbl_salesdata[[#This Row],[Total Cost]]</f>
        <v>642453.12000000011</v>
      </c>
      <c r="O2635">
        <f>tbl_salesdata[[#This Row],[Ship Date]]-tbl_salesdata[[#This Row],[Order Date]]</f>
        <v>9</v>
      </c>
      <c r="P2635">
        <f>WEEKDAY(tbl_salesdata[[#This Row],[Order Date]],2)</f>
        <v>2</v>
      </c>
      <c r="Q2635" t="str">
        <f>TEXT(tbl_salesdata[[#This Row],[Order Date]],"dddd")</f>
        <v>Tuesday</v>
      </c>
      <c r="R2635" t="str">
        <f>IF(tbl_salesdata[[#This Row],[Weekdaynum]]&gt;5,"Yes","No")</f>
        <v>No</v>
      </c>
    </row>
    <row r="2636" spans="1:18" x14ac:dyDescent="0.35">
      <c r="A2636">
        <v>767490565</v>
      </c>
      <c r="B2636" s="3">
        <v>42385</v>
      </c>
      <c r="C2636" s="3">
        <v>42401</v>
      </c>
      <c r="D2636" t="s">
        <v>91</v>
      </c>
      <c r="E2636" t="s">
        <v>21</v>
      </c>
      <c r="F2636" t="s">
        <v>33</v>
      </c>
      <c r="G2636" t="s">
        <v>14</v>
      </c>
      <c r="H2636" t="s">
        <v>34</v>
      </c>
      <c r="I2636" s="9">
        <v>6368</v>
      </c>
      <c r="J2636" s="9">
        <v>109.28</v>
      </c>
      <c r="K2636" s="9">
        <v>35.840000000000003</v>
      </c>
      <c r="L2636" s="9">
        <f>tbl_salesdata[[#This Row],[Units Sold]]*tbl_salesdata[[#This Row],[Unit Cost]]</f>
        <v>228229.12000000002</v>
      </c>
      <c r="M2636" s="9">
        <f>tbl_salesdata[[#This Row],[Units Sold]]*tbl_salesdata[[#This Row],[Unit Price]]</f>
        <v>695895.04000000004</v>
      </c>
      <c r="N2636" s="9">
        <f>tbl_salesdata[[#This Row],[Total Sales]]-tbl_salesdata[[#This Row],[Total Cost]]</f>
        <v>467665.92000000004</v>
      </c>
      <c r="O2636">
        <f>tbl_salesdata[[#This Row],[Ship Date]]-tbl_salesdata[[#This Row],[Order Date]]</f>
        <v>16</v>
      </c>
      <c r="P2636">
        <f>WEEKDAY(tbl_salesdata[[#This Row],[Order Date]],2)</f>
        <v>6</v>
      </c>
      <c r="Q2636" t="str">
        <f>TEXT(tbl_salesdata[[#This Row],[Order Date]],"dddd")</f>
        <v>Saturday</v>
      </c>
      <c r="R2636" t="str">
        <f>IF(tbl_salesdata[[#This Row],[Weekdaynum]]&gt;5,"Yes","No")</f>
        <v>Yes</v>
      </c>
    </row>
    <row r="2637" spans="1:18" hidden="1" x14ac:dyDescent="0.35">
      <c r="A2637">
        <v>370450675</v>
      </c>
      <c r="B2637" s="3">
        <v>44160</v>
      </c>
      <c r="C2637" s="3">
        <v>44166</v>
      </c>
      <c r="D2637" t="s">
        <v>181</v>
      </c>
      <c r="E2637" t="s">
        <v>38</v>
      </c>
      <c r="F2637" t="s">
        <v>30</v>
      </c>
      <c r="G2637" t="s">
        <v>14</v>
      </c>
      <c r="H2637" t="s">
        <v>15</v>
      </c>
      <c r="I2637" s="9">
        <v>3442</v>
      </c>
      <c r="J2637" s="9">
        <v>81.73</v>
      </c>
      <c r="K2637" s="9">
        <v>56.67</v>
      </c>
      <c r="L2637" s="9">
        <f>tbl_salesdata[[#This Row],[Units Sold]]*tbl_salesdata[[#This Row],[Unit Cost]]</f>
        <v>195058.14</v>
      </c>
      <c r="M2637" s="9">
        <f>tbl_salesdata[[#This Row],[Units Sold]]*tbl_salesdata[[#This Row],[Unit Price]]</f>
        <v>281314.66000000003</v>
      </c>
      <c r="N2637" s="9">
        <f>tbl_salesdata[[#This Row],[Total Sales]]-tbl_salesdata[[#This Row],[Total Cost]]</f>
        <v>86256.520000000019</v>
      </c>
      <c r="O2637">
        <f>tbl_salesdata[[#This Row],[Ship Date]]-tbl_salesdata[[#This Row],[Order Date]]</f>
        <v>6</v>
      </c>
      <c r="P2637">
        <f>WEEKDAY(tbl_salesdata[[#This Row],[Order Date]],2)</f>
        <v>3</v>
      </c>
      <c r="Q2637" t="str">
        <f>TEXT(tbl_salesdata[[#This Row],[Order Date]],"dddd")</f>
        <v>Wednesday</v>
      </c>
      <c r="R2637" t="str">
        <f>IF(tbl_salesdata[[#This Row],[Weekdaynum]]&gt;5,"Yes","No")</f>
        <v>No</v>
      </c>
    </row>
    <row r="2638" spans="1:18" x14ac:dyDescent="0.35">
      <c r="A2638">
        <v>794524657</v>
      </c>
      <c r="B2638" s="3">
        <v>44408</v>
      </c>
      <c r="C2638" s="3">
        <v>44412</v>
      </c>
      <c r="D2638" t="s">
        <v>212</v>
      </c>
      <c r="E2638" t="s">
        <v>32</v>
      </c>
      <c r="F2638" t="s">
        <v>33</v>
      </c>
      <c r="G2638" t="s">
        <v>14</v>
      </c>
      <c r="H2638" t="s">
        <v>26</v>
      </c>
      <c r="I2638" s="9">
        <v>6357</v>
      </c>
      <c r="J2638" s="9">
        <v>109.28</v>
      </c>
      <c r="K2638" s="9">
        <v>35.840000000000003</v>
      </c>
      <c r="L2638" s="9">
        <f>tbl_salesdata[[#This Row],[Units Sold]]*tbl_salesdata[[#This Row],[Unit Cost]]</f>
        <v>227834.88000000003</v>
      </c>
      <c r="M2638" s="9">
        <f>tbl_salesdata[[#This Row],[Units Sold]]*tbl_salesdata[[#This Row],[Unit Price]]</f>
        <v>694692.96</v>
      </c>
      <c r="N2638" s="9">
        <f>tbl_salesdata[[#This Row],[Total Sales]]-tbl_salesdata[[#This Row],[Total Cost]]</f>
        <v>466858.07999999996</v>
      </c>
      <c r="O2638">
        <f>tbl_salesdata[[#This Row],[Ship Date]]-tbl_salesdata[[#This Row],[Order Date]]</f>
        <v>4</v>
      </c>
      <c r="P2638">
        <f>WEEKDAY(tbl_salesdata[[#This Row],[Order Date]],2)</f>
        <v>6</v>
      </c>
      <c r="Q2638" t="str">
        <f>TEXT(tbl_salesdata[[#This Row],[Order Date]],"dddd")</f>
        <v>Saturday</v>
      </c>
      <c r="R2638" t="str">
        <f>IF(tbl_salesdata[[#This Row],[Weekdaynum]]&gt;5,"Yes","No")</f>
        <v>Yes</v>
      </c>
    </row>
    <row r="2639" spans="1:18" x14ac:dyDescent="0.35">
      <c r="A2639">
        <v>913502299</v>
      </c>
      <c r="B2639" s="3">
        <v>42714</v>
      </c>
      <c r="C2639" s="3">
        <v>42731</v>
      </c>
      <c r="D2639" t="s">
        <v>112</v>
      </c>
      <c r="E2639" t="s">
        <v>12</v>
      </c>
      <c r="F2639" t="s">
        <v>68</v>
      </c>
      <c r="G2639" t="s">
        <v>18</v>
      </c>
      <c r="H2639" t="s">
        <v>26</v>
      </c>
      <c r="I2639" s="9">
        <v>4485</v>
      </c>
      <c r="J2639" s="9">
        <v>154.06</v>
      </c>
      <c r="K2639" s="9">
        <v>90.93</v>
      </c>
      <c r="L2639" s="9">
        <f>tbl_salesdata[[#This Row],[Units Sold]]*tbl_salesdata[[#This Row],[Unit Cost]]</f>
        <v>407821.05000000005</v>
      </c>
      <c r="M2639" s="9">
        <f>tbl_salesdata[[#This Row],[Units Sold]]*tbl_salesdata[[#This Row],[Unit Price]]</f>
        <v>690959.1</v>
      </c>
      <c r="N2639" s="9">
        <f>tbl_salesdata[[#This Row],[Total Sales]]-tbl_salesdata[[#This Row],[Total Cost]]</f>
        <v>283138.04999999993</v>
      </c>
      <c r="O2639">
        <f>tbl_salesdata[[#This Row],[Ship Date]]-tbl_salesdata[[#This Row],[Order Date]]</f>
        <v>17</v>
      </c>
      <c r="P2639">
        <f>WEEKDAY(tbl_salesdata[[#This Row],[Order Date]],2)</f>
        <v>6</v>
      </c>
      <c r="Q2639" t="str">
        <f>TEXT(tbl_salesdata[[#This Row],[Order Date]],"dddd")</f>
        <v>Saturday</v>
      </c>
      <c r="R2639" t="str">
        <f>IF(tbl_salesdata[[#This Row],[Weekdaynum]]&gt;5,"Yes","No")</f>
        <v>Yes</v>
      </c>
    </row>
    <row r="2640" spans="1:18" hidden="1" x14ac:dyDescent="0.35">
      <c r="A2640">
        <v>526533353</v>
      </c>
      <c r="B2640" s="3">
        <v>42706</v>
      </c>
      <c r="C2640" s="3">
        <v>42726</v>
      </c>
      <c r="D2640" t="s">
        <v>215</v>
      </c>
      <c r="E2640" t="s">
        <v>21</v>
      </c>
      <c r="F2640" t="s">
        <v>56</v>
      </c>
      <c r="G2640" t="s">
        <v>14</v>
      </c>
      <c r="H2640" t="s">
        <v>15</v>
      </c>
      <c r="I2640" s="9">
        <v>1775</v>
      </c>
      <c r="J2640" s="9">
        <v>9.33</v>
      </c>
      <c r="K2640" s="9">
        <v>6.92</v>
      </c>
      <c r="L2640" s="9">
        <f>tbl_salesdata[[#This Row],[Units Sold]]*tbl_salesdata[[#This Row],[Unit Cost]]</f>
        <v>12283</v>
      </c>
      <c r="M2640" s="9">
        <f>tbl_salesdata[[#This Row],[Units Sold]]*tbl_salesdata[[#This Row],[Unit Price]]</f>
        <v>16560.75</v>
      </c>
      <c r="N2640" s="9">
        <f>tbl_salesdata[[#This Row],[Total Sales]]-tbl_salesdata[[#This Row],[Total Cost]]</f>
        <v>4277.75</v>
      </c>
      <c r="O2640">
        <f>tbl_salesdata[[#This Row],[Ship Date]]-tbl_salesdata[[#This Row],[Order Date]]</f>
        <v>20</v>
      </c>
      <c r="P2640">
        <f>WEEKDAY(tbl_salesdata[[#This Row],[Order Date]],2)</f>
        <v>5</v>
      </c>
      <c r="Q2640" t="str">
        <f>TEXT(tbl_salesdata[[#This Row],[Order Date]],"dddd")</f>
        <v>Friday</v>
      </c>
      <c r="R2640" t="str">
        <f>IF(tbl_salesdata[[#This Row],[Weekdaynum]]&gt;5,"Yes","No")</f>
        <v>No</v>
      </c>
    </row>
    <row r="2641" spans="1:18" hidden="1" x14ac:dyDescent="0.35">
      <c r="A2641">
        <v>821056640</v>
      </c>
      <c r="B2641" s="3">
        <v>43784</v>
      </c>
      <c r="C2641" s="3">
        <v>43797</v>
      </c>
      <c r="D2641" t="s">
        <v>149</v>
      </c>
      <c r="E2641" t="s">
        <v>12</v>
      </c>
      <c r="F2641" t="s">
        <v>22</v>
      </c>
      <c r="G2641" t="s">
        <v>14</v>
      </c>
      <c r="H2641" t="s">
        <v>34</v>
      </c>
      <c r="I2641" s="9">
        <v>7760</v>
      </c>
      <c r="J2641" s="9">
        <v>47.45</v>
      </c>
      <c r="K2641" s="9">
        <v>31.79</v>
      </c>
      <c r="L2641" s="9">
        <f>tbl_salesdata[[#This Row],[Units Sold]]*tbl_salesdata[[#This Row],[Unit Cost]]</f>
        <v>246690.4</v>
      </c>
      <c r="M2641" s="9">
        <f>tbl_salesdata[[#This Row],[Units Sold]]*tbl_salesdata[[#This Row],[Unit Price]]</f>
        <v>368212</v>
      </c>
      <c r="N2641" s="9">
        <f>tbl_salesdata[[#This Row],[Total Sales]]-tbl_salesdata[[#This Row],[Total Cost]]</f>
        <v>121521.60000000001</v>
      </c>
      <c r="O2641">
        <f>tbl_salesdata[[#This Row],[Ship Date]]-tbl_salesdata[[#This Row],[Order Date]]</f>
        <v>13</v>
      </c>
      <c r="P2641">
        <f>WEEKDAY(tbl_salesdata[[#This Row],[Order Date]],2)</f>
        <v>5</v>
      </c>
      <c r="Q2641" t="str">
        <f>TEXT(tbl_salesdata[[#This Row],[Order Date]],"dddd")</f>
        <v>Friday</v>
      </c>
      <c r="R2641" t="str">
        <f>IF(tbl_salesdata[[#This Row],[Weekdaynum]]&gt;5,"Yes","No")</f>
        <v>No</v>
      </c>
    </row>
    <row r="2642" spans="1:18" x14ac:dyDescent="0.35">
      <c r="A2642">
        <v>355294692</v>
      </c>
      <c r="B2642" s="3">
        <v>44800</v>
      </c>
      <c r="C2642" s="3">
        <v>44801</v>
      </c>
      <c r="D2642" t="s">
        <v>101</v>
      </c>
      <c r="E2642" t="s">
        <v>24</v>
      </c>
      <c r="F2642" t="s">
        <v>30</v>
      </c>
      <c r="G2642" t="s">
        <v>14</v>
      </c>
      <c r="H2642" t="s">
        <v>34</v>
      </c>
      <c r="I2642" s="9">
        <v>8450</v>
      </c>
      <c r="J2642" s="9">
        <v>81.73</v>
      </c>
      <c r="K2642" s="9">
        <v>56.67</v>
      </c>
      <c r="L2642" s="9">
        <f>tbl_salesdata[[#This Row],[Units Sold]]*tbl_salesdata[[#This Row],[Unit Cost]]</f>
        <v>478861.5</v>
      </c>
      <c r="M2642" s="9">
        <f>tbl_salesdata[[#This Row],[Units Sold]]*tbl_salesdata[[#This Row],[Unit Price]]</f>
        <v>690618.5</v>
      </c>
      <c r="N2642" s="9">
        <f>tbl_salesdata[[#This Row],[Total Sales]]-tbl_salesdata[[#This Row],[Total Cost]]</f>
        <v>211757</v>
      </c>
      <c r="O2642">
        <f>tbl_salesdata[[#This Row],[Ship Date]]-tbl_salesdata[[#This Row],[Order Date]]</f>
        <v>1</v>
      </c>
      <c r="P2642">
        <f>WEEKDAY(tbl_salesdata[[#This Row],[Order Date]],2)</f>
        <v>6</v>
      </c>
      <c r="Q2642" t="str">
        <f>TEXT(tbl_salesdata[[#This Row],[Order Date]],"dddd")</f>
        <v>Saturday</v>
      </c>
      <c r="R2642" t="str">
        <f>IF(tbl_salesdata[[#This Row],[Weekdaynum]]&gt;5,"Yes","No")</f>
        <v>Yes</v>
      </c>
    </row>
    <row r="2643" spans="1:18" hidden="1" x14ac:dyDescent="0.35">
      <c r="A2643">
        <v>890546023</v>
      </c>
      <c r="B2643" s="3">
        <v>44286</v>
      </c>
      <c r="C2643" s="3">
        <v>44306</v>
      </c>
      <c r="D2643" t="s">
        <v>199</v>
      </c>
      <c r="E2643" t="s">
        <v>29</v>
      </c>
      <c r="F2643" t="s">
        <v>25</v>
      </c>
      <c r="G2643" t="s">
        <v>14</v>
      </c>
      <c r="H2643" t="s">
        <v>34</v>
      </c>
      <c r="I2643" s="9">
        <v>1213</v>
      </c>
      <c r="J2643" s="9">
        <v>205.7</v>
      </c>
      <c r="K2643" s="9">
        <v>117.11</v>
      </c>
      <c r="L2643" s="9">
        <f>tbl_salesdata[[#This Row],[Units Sold]]*tbl_salesdata[[#This Row],[Unit Cost]]</f>
        <v>142054.43</v>
      </c>
      <c r="M2643" s="9">
        <f>tbl_salesdata[[#This Row],[Units Sold]]*tbl_salesdata[[#This Row],[Unit Price]]</f>
        <v>249514.09999999998</v>
      </c>
      <c r="N2643" s="9">
        <f>tbl_salesdata[[#This Row],[Total Sales]]-tbl_salesdata[[#This Row],[Total Cost]]</f>
        <v>107459.66999999998</v>
      </c>
      <c r="O2643">
        <f>tbl_salesdata[[#This Row],[Ship Date]]-tbl_salesdata[[#This Row],[Order Date]]</f>
        <v>20</v>
      </c>
      <c r="P2643">
        <f>WEEKDAY(tbl_salesdata[[#This Row],[Order Date]],2)</f>
        <v>3</v>
      </c>
      <c r="Q2643" t="str">
        <f>TEXT(tbl_salesdata[[#This Row],[Order Date]],"dddd")</f>
        <v>Wednesday</v>
      </c>
      <c r="R2643" t="str">
        <f>IF(tbl_salesdata[[#This Row],[Weekdaynum]]&gt;5,"Yes","No")</f>
        <v>No</v>
      </c>
    </row>
    <row r="2644" spans="1:18" hidden="1" x14ac:dyDescent="0.35">
      <c r="A2644">
        <v>167172276</v>
      </c>
      <c r="B2644" s="3">
        <v>43488</v>
      </c>
      <c r="C2644" s="3">
        <v>43491</v>
      </c>
      <c r="D2644" t="s">
        <v>101</v>
      </c>
      <c r="E2644" t="s">
        <v>24</v>
      </c>
      <c r="F2644" t="s">
        <v>76</v>
      </c>
      <c r="G2644" t="s">
        <v>18</v>
      </c>
      <c r="H2644" t="s">
        <v>26</v>
      </c>
      <c r="I2644" s="9">
        <v>8846</v>
      </c>
      <c r="J2644" s="9">
        <v>668.27</v>
      </c>
      <c r="K2644" s="9">
        <v>502.54</v>
      </c>
      <c r="L2644" s="9">
        <f>tbl_salesdata[[#This Row],[Units Sold]]*tbl_salesdata[[#This Row],[Unit Cost]]</f>
        <v>4445468.84</v>
      </c>
      <c r="M2644" s="9">
        <f>tbl_salesdata[[#This Row],[Units Sold]]*tbl_salesdata[[#This Row],[Unit Price]]</f>
        <v>5911516.4199999999</v>
      </c>
      <c r="N2644" s="9">
        <f>tbl_salesdata[[#This Row],[Total Sales]]-tbl_salesdata[[#This Row],[Total Cost]]</f>
        <v>1466047.58</v>
      </c>
      <c r="O2644">
        <f>tbl_salesdata[[#This Row],[Ship Date]]-tbl_salesdata[[#This Row],[Order Date]]</f>
        <v>3</v>
      </c>
      <c r="P2644">
        <f>WEEKDAY(tbl_salesdata[[#This Row],[Order Date]],2)</f>
        <v>3</v>
      </c>
      <c r="Q2644" t="str">
        <f>TEXT(tbl_salesdata[[#This Row],[Order Date]],"dddd")</f>
        <v>Wednesday</v>
      </c>
      <c r="R2644" t="str">
        <f>IF(tbl_salesdata[[#This Row],[Weekdaynum]]&gt;5,"Yes","No")</f>
        <v>No</v>
      </c>
    </row>
    <row r="2645" spans="1:18" hidden="1" x14ac:dyDescent="0.35">
      <c r="A2645">
        <v>223347175</v>
      </c>
      <c r="B2645" s="3">
        <v>43598</v>
      </c>
      <c r="C2645" s="3">
        <v>43605</v>
      </c>
      <c r="D2645" t="s">
        <v>11</v>
      </c>
      <c r="E2645" t="s">
        <v>12</v>
      </c>
      <c r="F2645" t="s">
        <v>17</v>
      </c>
      <c r="G2645" t="s">
        <v>14</v>
      </c>
      <c r="H2645" t="s">
        <v>34</v>
      </c>
      <c r="I2645" s="9">
        <v>2247</v>
      </c>
      <c r="J2645" s="9">
        <v>152.58000000000001</v>
      </c>
      <c r="K2645" s="9">
        <v>97.44</v>
      </c>
      <c r="L2645" s="9">
        <f>tbl_salesdata[[#This Row],[Units Sold]]*tbl_salesdata[[#This Row],[Unit Cost]]</f>
        <v>218947.68</v>
      </c>
      <c r="M2645" s="9">
        <f>tbl_salesdata[[#This Row],[Units Sold]]*tbl_salesdata[[#This Row],[Unit Price]]</f>
        <v>342847.26</v>
      </c>
      <c r="N2645" s="9">
        <f>tbl_salesdata[[#This Row],[Total Sales]]-tbl_salesdata[[#This Row],[Total Cost]]</f>
        <v>123899.58000000002</v>
      </c>
      <c r="O2645">
        <f>tbl_salesdata[[#This Row],[Ship Date]]-tbl_salesdata[[#This Row],[Order Date]]</f>
        <v>7</v>
      </c>
      <c r="P2645">
        <f>WEEKDAY(tbl_salesdata[[#This Row],[Order Date]],2)</f>
        <v>1</v>
      </c>
      <c r="Q2645" t="str">
        <f>TEXT(tbl_salesdata[[#This Row],[Order Date]],"dddd")</f>
        <v>Monday</v>
      </c>
      <c r="R2645" t="str">
        <f>IF(tbl_salesdata[[#This Row],[Weekdaynum]]&gt;5,"Yes","No")</f>
        <v>No</v>
      </c>
    </row>
    <row r="2646" spans="1:18" hidden="1" x14ac:dyDescent="0.35">
      <c r="A2646">
        <v>310682046</v>
      </c>
      <c r="B2646" s="3">
        <v>42192</v>
      </c>
      <c r="C2646" s="3">
        <v>42199</v>
      </c>
      <c r="D2646" t="s">
        <v>78</v>
      </c>
      <c r="E2646" t="s">
        <v>24</v>
      </c>
      <c r="F2646" t="s">
        <v>33</v>
      </c>
      <c r="G2646" t="s">
        <v>14</v>
      </c>
      <c r="H2646" t="s">
        <v>26</v>
      </c>
      <c r="I2646" s="9">
        <v>6576</v>
      </c>
      <c r="J2646" s="9">
        <v>109.28</v>
      </c>
      <c r="K2646" s="9">
        <v>35.840000000000003</v>
      </c>
      <c r="L2646" s="9">
        <f>tbl_salesdata[[#This Row],[Units Sold]]*tbl_salesdata[[#This Row],[Unit Cost]]</f>
        <v>235683.84000000003</v>
      </c>
      <c r="M2646" s="9">
        <f>tbl_salesdata[[#This Row],[Units Sold]]*tbl_salesdata[[#This Row],[Unit Price]]</f>
        <v>718625.28000000003</v>
      </c>
      <c r="N2646" s="9">
        <f>tbl_salesdata[[#This Row],[Total Sales]]-tbl_salesdata[[#This Row],[Total Cost]]</f>
        <v>482941.44</v>
      </c>
      <c r="O2646">
        <f>tbl_salesdata[[#This Row],[Ship Date]]-tbl_salesdata[[#This Row],[Order Date]]</f>
        <v>7</v>
      </c>
      <c r="P2646">
        <f>WEEKDAY(tbl_salesdata[[#This Row],[Order Date]],2)</f>
        <v>2</v>
      </c>
      <c r="Q2646" t="str">
        <f>TEXT(tbl_salesdata[[#This Row],[Order Date]],"dddd")</f>
        <v>Tuesday</v>
      </c>
      <c r="R2646" t="str">
        <f>IF(tbl_salesdata[[#This Row],[Weekdaynum]]&gt;5,"Yes","No")</f>
        <v>No</v>
      </c>
    </row>
    <row r="2647" spans="1:18" hidden="1" x14ac:dyDescent="0.35">
      <c r="A2647">
        <v>651100718</v>
      </c>
      <c r="B2647" s="3">
        <v>44040</v>
      </c>
      <c r="C2647" s="3">
        <v>44055</v>
      </c>
      <c r="D2647" t="s">
        <v>124</v>
      </c>
      <c r="E2647" t="s">
        <v>38</v>
      </c>
      <c r="F2647" t="s">
        <v>17</v>
      </c>
      <c r="G2647" t="s">
        <v>18</v>
      </c>
      <c r="H2647" t="s">
        <v>15</v>
      </c>
      <c r="I2647" s="9">
        <v>4026</v>
      </c>
      <c r="J2647" s="9">
        <v>152.58000000000001</v>
      </c>
      <c r="K2647" s="9">
        <v>97.44</v>
      </c>
      <c r="L2647" s="9">
        <f>tbl_salesdata[[#This Row],[Units Sold]]*tbl_salesdata[[#This Row],[Unit Cost]]</f>
        <v>392293.44</v>
      </c>
      <c r="M2647" s="9">
        <f>tbl_salesdata[[#This Row],[Units Sold]]*tbl_salesdata[[#This Row],[Unit Price]]</f>
        <v>614287.08000000007</v>
      </c>
      <c r="N2647" s="9">
        <f>tbl_salesdata[[#This Row],[Total Sales]]-tbl_salesdata[[#This Row],[Total Cost]]</f>
        <v>221993.64000000007</v>
      </c>
      <c r="O2647">
        <f>tbl_salesdata[[#This Row],[Ship Date]]-tbl_salesdata[[#This Row],[Order Date]]</f>
        <v>15</v>
      </c>
      <c r="P2647">
        <f>WEEKDAY(tbl_salesdata[[#This Row],[Order Date]],2)</f>
        <v>2</v>
      </c>
      <c r="Q2647" t="str">
        <f>TEXT(tbl_salesdata[[#This Row],[Order Date]],"dddd")</f>
        <v>Tuesday</v>
      </c>
      <c r="R2647" t="str">
        <f>IF(tbl_salesdata[[#This Row],[Weekdaynum]]&gt;5,"Yes","No")</f>
        <v>No</v>
      </c>
    </row>
    <row r="2648" spans="1:18" hidden="1" x14ac:dyDescent="0.35">
      <c r="A2648">
        <v>186839520</v>
      </c>
      <c r="B2648" s="3">
        <v>43765</v>
      </c>
      <c r="C2648" s="3">
        <v>43777</v>
      </c>
      <c r="D2648" t="s">
        <v>58</v>
      </c>
      <c r="E2648" t="s">
        <v>29</v>
      </c>
      <c r="F2648" t="s">
        <v>13</v>
      </c>
      <c r="G2648" t="s">
        <v>14</v>
      </c>
      <c r="H2648" t="s">
        <v>19</v>
      </c>
      <c r="I2648" s="9">
        <v>8821</v>
      </c>
      <c r="J2648" s="9">
        <v>255.28</v>
      </c>
      <c r="K2648" s="9">
        <v>159.41999999999999</v>
      </c>
      <c r="L2648" s="9">
        <f>tbl_salesdata[[#This Row],[Units Sold]]*tbl_salesdata[[#This Row],[Unit Cost]]</f>
        <v>1406243.8199999998</v>
      </c>
      <c r="M2648" s="9">
        <f>tbl_salesdata[[#This Row],[Units Sold]]*tbl_salesdata[[#This Row],[Unit Price]]</f>
        <v>2251824.88</v>
      </c>
      <c r="N2648" s="9">
        <f>tbl_salesdata[[#This Row],[Total Sales]]-tbl_salesdata[[#This Row],[Total Cost]]</f>
        <v>845581.06</v>
      </c>
      <c r="O2648">
        <f>tbl_salesdata[[#This Row],[Ship Date]]-tbl_salesdata[[#This Row],[Order Date]]</f>
        <v>12</v>
      </c>
      <c r="P2648">
        <f>WEEKDAY(tbl_salesdata[[#This Row],[Order Date]],2)</f>
        <v>7</v>
      </c>
      <c r="Q2648" t="str">
        <f>TEXT(tbl_salesdata[[#This Row],[Order Date]],"dddd")</f>
        <v>Sunday</v>
      </c>
      <c r="R2648" t="str">
        <f>IF(tbl_salesdata[[#This Row],[Weekdaynum]]&gt;5,"Yes","No")</f>
        <v>Yes</v>
      </c>
    </row>
    <row r="2649" spans="1:18" hidden="1" x14ac:dyDescent="0.35">
      <c r="A2649">
        <v>630447280</v>
      </c>
      <c r="B2649" s="3">
        <v>44806</v>
      </c>
      <c r="C2649" s="3">
        <v>44824</v>
      </c>
      <c r="D2649" t="s">
        <v>136</v>
      </c>
      <c r="E2649" t="s">
        <v>38</v>
      </c>
      <c r="F2649" t="s">
        <v>76</v>
      </c>
      <c r="G2649" t="s">
        <v>14</v>
      </c>
      <c r="H2649" t="s">
        <v>26</v>
      </c>
      <c r="I2649" s="9">
        <v>2215</v>
      </c>
      <c r="J2649" s="9">
        <v>668.27</v>
      </c>
      <c r="K2649" s="9">
        <v>502.54</v>
      </c>
      <c r="L2649" s="9">
        <f>tbl_salesdata[[#This Row],[Units Sold]]*tbl_salesdata[[#This Row],[Unit Cost]]</f>
        <v>1113126.1000000001</v>
      </c>
      <c r="M2649" s="9">
        <f>tbl_salesdata[[#This Row],[Units Sold]]*tbl_salesdata[[#This Row],[Unit Price]]</f>
        <v>1480218.05</v>
      </c>
      <c r="N2649" s="9">
        <f>tbl_salesdata[[#This Row],[Total Sales]]-tbl_salesdata[[#This Row],[Total Cost]]</f>
        <v>367091.94999999995</v>
      </c>
      <c r="O2649">
        <f>tbl_salesdata[[#This Row],[Ship Date]]-tbl_salesdata[[#This Row],[Order Date]]</f>
        <v>18</v>
      </c>
      <c r="P2649">
        <f>WEEKDAY(tbl_salesdata[[#This Row],[Order Date]],2)</f>
        <v>5</v>
      </c>
      <c r="Q2649" t="str">
        <f>TEXT(tbl_salesdata[[#This Row],[Order Date]],"dddd")</f>
        <v>Friday</v>
      </c>
      <c r="R2649" t="str">
        <f>IF(tbl_salesdata[[#This Row],[Weekdaynum]]&gt;5,"Yes","No")</f>
        <v>No</v>
      </c>
    </row>
    <row r="2650" spans="1:18" hidden="1" x14ac:dyDescent="0.35">
      <c r="A2650">
        <v>614785325</v>
      </c>
      <c r="B2650" s="3">
        <v>44831</v>
      </c>
      <c r="C2650" s="3">
        <v>44834</v>
      </c>
      <c r="D2650" t="s">
        <v>94</v>
      </c>
      <c r="E2650" t="s">
        <v>38</v>
      </c>
      <c r="F2650" t="s">
        <v>40</v>
      </c>
      <c r="G2650" t="s">
        <v>18</v>
      </c>
      <c r="H2650" t="s">
        <v>15</v>
      </c>
      <c r="I2650" s="9">
        <v>7494</v>
      </c>
      <c r="J2650" s="9">
        <v>651.21</v>
      </c>
      <c r="K2650" s="9">
        <v>524.96</v>
      </c>
      <c r="L2650" s="9">
        <f>tbl_salesdata[[#This Row],[Units Sold]]*tbl_salesdata[[#This Row],[Unit Cost]]</f>
        <v>3934050.24</v>
      </c>
      <c r="M2650" s="9">
        <f>tbl_salesdata[[#This Row],[Units Sold]]*tbl_salesdata[[#This Row],[Unit Price]]</f>
        <v>4880167.74</v>
      </c>
      <c r="N2650" s="9">
        <f>tbl_salesdata[[#This Row],[Total Sales]]-tbl_salesdata[[#This Row],[Total Cost]]</f>
        <v>946117.5</v>
      </c>
      <c r="O2650">
        <f>tbl_salesdata[[#This Row],[Ship Date]]-tbl_salesdata[[#This Row],[Order Date]]</f>
        <v>3</v>
      </c>
      <c r="P2650">
        <f>WEEKDAY(tbl_salesdata[[#This Row],[Order Date]],2)</f>
        <v>2</v>
      </c>
      <c r="Q2650" t="str">
        <f>TEXT(tbl_salesdata[[#This Row],[Order Date]],"dddd")</f>
        <v>Tuesday</v>
      </c>
      <c r="R2650" t="str">
        <f>IF(tbl_salesdata[[#This Row],[Weekdaynum]]&gt;5,"Yes","No")</f>
        <v>No</v>
      </c>
    </row>
    <row r="2651" spans="1:18" hidden="1" x14ac:dyDescent="0.35">
      <c r="A2651">
        <v>643027484</v>
      </c>
      <c r="B2651" s="3">
        <v>44327</v>
      </c>
      <c r="C2651" s="3">
        <v>44346</v>
      </c>
      <c r="D2651" t="s">
        <v>189</v>
      </c>
      <c r="E2651" t="s">
        <v>21</v>
      </c>
      <c r="F2651" t="s">
        <v>47</v>
      </c>
      <c r="G2651" t="s">
        <v>14</v>
      </c>
      <c r="H2651" t="s">
        <v>34</v>
      </c>
      <c r="I2651" s="9">
        <v>4977</v>
      </c>
      <c r="J2651" s="9">
        <v>421.89</v>
      </c>
      <c r="K2651" s="9">
        <v>364.69</v>
      </c>
      <c r="L2651" s="9">
        <f>tbl_salesdata[[#This Row],[Units Sold]]*tbl_salesdata[[#This Row],[Unit Cost]]</f>
        <v>1815062.13</v>
      </c>
      <c r="M2651" s="9">
        <f>tbl_salesdata[[#This Row],[Units Sold]]*tbl_salesdata[[#This Row],[Unit Price]]</f>
        <v>2099746.5299999998</v>
      </c>
      <c r="N2651" s="9">
        <f>tbl_salesdata[[#This Row],[Total Sales]]-tbl_salesdata[[#This Row],[Total Cost]]</f>
        <v>284684.39999999991</v>
      </c>
      <c r="O2651">
        <f>tbl_salesdata[[#This Row],[Ship Date]]-tbl_salesdata[[#This Row],[Order Date]]</f>
        <v>19</v>
      </c>
      <c r="P2651">
        <f>WEEKDAY(tbl_salesdata[[#This Row],[Order Date]],2)</f>
        <v>2</v>
      </c>
      <c r="Q2651" t="str">
        <f>TEXT(tbl_salesdata[[#This Row],[Order Date]],"dddd")</f>
        <v>Tuesday</v>
      </c>
      <c r="R2651" t="str">
        <f>IF(tbl_salesdata[[#This Row],[Weekdaynum]]&gt;5,"Yes","No")</f>
        <v>No</v>
      </c>
    </row>
    <row r="2652" spans="1:18" hidden="1" x14ac:dyDescent="0.35">
      <c r="A2652">
        <v>838660085</v>
      </c>
      <c r="B2652" s="3">
        <v>44895</v>
      </c>
      <c r="C2652" s="3">
        <v>44903</v>
      </c>
      <c r="D2652" t="s">
        <v>169</v>
      </c>
      <c r="E2652" t="s">
        <v>29</v>
      </c>
      <c r="F2652" t="s">
        <v>30</v>
      </c>
      <c r="G2652" t="s">
        <v>18</v>
      </c>
      <c r="H2652" t="s">
        <v>34</v>
      </c>
      <c r="I2652" s="9">
        <v>7011</v>
      </c>
      <c r="J2652" s="9">
        <v>81.73</v>
      </c>
      <c r="K2652" s="9">
        <v>56.67</v>
      </c>
      <c r="L2652" s="9">
        <f>tbl_salesdata[[#This Row],[Units Sold]]*tbl_salesdata[[#This Row],[Unit Cost]]</f>
        <v>397313.37</v>
      </c>
      <c r="M2652" s="9">
        <f>tbl_salesdata[[#This Row],[Units Sold]]*tbl_salesdata[[#This Row],[Unit Price]]</f>
        <v>573009.03</v>
      </c>
      <c r="N2652" s="9">
        <f>tbl_salesdata[[#This Row],[Total Sales]]-tbl_salesdata[[#This Row],[Total Cost]]</f>
        <v>175695.66000000003</v>
      </c>
      <c r="O2652">
        <f>tbl_salesdata[[#This Row],[Ship Date]]-tbl_salesdata[[#This Row],[Order Date]]</f>
        <v>8</v>
      </c>
      <c r="P2652">
        <f>WEEKDAY(tbl_salesdata[[#This Row],[Order Date]],2)</f>
        <v>3</v>
      </c>
      <c r="Q2652" t="str">
        <f>TEXT(tbl_salesdata[[#This Row],[Order Date]],"dddd")</f>
        <v>Wednesday</v>
      </c>
      <c r="R2652" t="str">
        <f>IF(tbl_salesdata[[#This Row],[Weekdaynum]]&gt;5,"Yes","No")</f>
        <v>No</v>
      </c>
    </row>
    <row r="2653" spans="1:18" hidden="1" x14ac:dyDescent="0.35">
      <c r="A2653">
        <v>495481956</v>
      </c>
      <c r="B2653" s="3">
        <v>44068</v>
      </c>
      <c r="C2653" s="3">
        <v>44086</v>
      </c>
      <c r="D2653" t="s">
        <v>192</v>
      </c>
      <c r="E2653" t="s">
        <v>32</v>
      </c>
      <c r="F2653" t="s">
        <v>30</v>
      </c>
      <c r="G2653" t="s">
        <v>14</v>
      </c>
      <c r="H2653" t="s">
        <v>26</v>
      </c>
      <c r="I2653" s="9">
        <v>2976</v>
      </c>
      <c r="J2653" s="9">
        <v>81.73</v>
      </c>
      <c r="K2653" s="9">
        <v>56.67</v>
      </c>
      <c r="L2653" s="9">
        <f>tbl_salesdata[[#This Row],[Units Sold]]*tbl_salesdata[[#This Row],[Unit Cost]]</f>
        <v>168649.92</v>
      </c>
      <c r="M2653" s="9">
        <f>tbl_salesdata[[#This Row],[Units Sold]]*tbl_salesdata[[#This Row],[Unit Price]]</f>
        <v>243228.48</v>
      </c>
      <c r="N2653" s="9">
        <f>tbl_salesdata[[#This Row],[Total Sales]]-tbl_salesdata[[#This Row],[Total Cost]]</f>
        <v>74578.559999999998</v>
      </c>
      <c r="O2653">
        <f>tbl_salesdata[[#This Row],[Ship Date]]-tbl_salesdata[[#This Row],[Order Date]]</f>
        <v>18</v>
      </c>
      <c r="P2653">
        <f>WEEKDAY(tbl_salesdata[[#This Row],[Order Date]],2)</f>
        <v>2</v>
      </c>
      <c r="Q2653" t="str">
        <f>TEXT(tbl_salesdata[[#This Row],[Order Date]],"dddd")</f>
        <v>Tuesday</v>
      </c>
      <c r="R2653" t="str">
        <f>IF(tbl_salesdata[[#This Row],[Weekdaynum]]&gt;5,"Yes","No")</f>
        <v>No</v>
      </c>
    </row>
    <row r="2654" spans="1:18" hidden="1" x14ac:dyDescent="0.35">
      <c r="A2654">
        <v>327604424</v>
      </c>
      <c r="B2654" s="3">
        <v>43576</v>
      </c>
      <c r="C2654" s="3">
        <v>43577</v>
      </c>
      <c r="D2654" t="s">
        <v>145</v>
      </c>
      <c r="E2654" t="s">
        <v>21</v>
      </c>
      <c r="F2654" t="s">
        <v>22</v>
      </c>
      <c r="G2654" t="s">
        <v>14</v>
      </c>
      <c r="H2654" t="s">
        <v>26</v>
      </c>
      <c r="I2654" s="9">
        <v>4284</v>
      </c>
      <c r="J2654" s="9">
        <v>47.45</v>
      </c>
      <c r="K2654" s="9">
        <v>31.79</v>
      </c>
      <c r="L2654" s="9">
        <f>tbl_salesdata[[#This Row],[Units Sold]]*tbl_salesdata[[#This Row],[Unit Cost]]</f>
        <v>136188.35999999999</v>
      </c>
      <c r="M2654" s="9">
        <f>tbl_salesdata[[#This Row],[Units Sold]]*tbl_salesdata[[#This Row],[Unit Price]]</f>
        <v>203275.80000000002</v>
      </c>
      <c r="N2654" s="9">
        <f>tbl_salesdata[[#This Row],[Total Sales]]-tbl_salesdata[[#This Row],[Total Cost]]</f>
        <v>67087.440000000031</v>
      </c>
      <c r="O2654">
        <f>tbl_salesdata[[#This Row],[Ship Date]]-tbl_salesdata[[#This Row],[Order Date]]</f>
        <v>1</v>
      </c>
      <c r="P2654">
        <f>WEEKDAY(tbl_salesdata[[#This Row],[Order Date]],2)</f>
        <v>7</v>
      </c>
      <c r="Q2654" t="str">
        <f>TEXT(tbl_salesdata[[#This Row],[Order Date]],"dddd")</f>
        <v>Sunday</v>
      </c>
      <c r="R2654" t="str">
        <f>IF(tbl_salesdata[[#This Row],[Weekdaynum]]&gt;5,"Yes","No")</f>
        <v>Yes</v>
      </c>
    </row>
    <row r="2655" spans="1:18" hidden="1" x14ac:dyDescent="0.35">
      <c r="A2655">
        <v>219451320</v>
      </c>
      <c r="B2655" s="3">
        <v>43269</v>
      </c>
      <c r="C2655" s="3">
        <v>43283</v>
      </c>
      <c r="D2655" t="s">
        <v>100</v>
      </c>
      <c r="E2655" t="s">
        <v>21</v>
      </c>
      <c r="F2655" t="s">
        <v>47</v>
      </c>
      <c r="G2655" t="s">
        <v>18</v>
      </c>
      <c r="H2655" t="s">
        <v>15</v>
      </c>
      <c r="I2655" s="9">
        <v>9377</v>
      </c>
      <c r="J2655" s="9">
        <v>421.89</v>
      </c>
      <c r="K2655" s="9">
        <v>364.69</v>
      </c>
      <c r="L2655" s="9">
        <f>tbl_salesdata[[#This Row],[Units Sold]]*tbl_salesdata[[#This Row],[Unit Cost]]</f>
        <v>3419698.13</v>
      </c>
      <c r="M2655" s="9">
        <f>tbl_salesdata[[#This Row],[Units Sold]]*tbl_salesdata[[#This Row],[Unit Price]]</f>
        <v>3956062.53</v>
      </c>
      <c r="N2655" s="9">
        <f>tbl_salesdata[[#This Row],[Total Sales]]-tbl_salesdata[[#This Row],[Total Cost]]</f>
        <v>536364.39999999991</v>
      </c>
      <c r="O2655">
        <f>tbl_salesdata[[#This Row],[Ship Date]]-tbl_salesdata[[#This Row],[Order Date]]</f>
        <v>14</v>
      </c>
      <c r="P2655">
        <f>WEEKDAY(tbl_salesdata[[#This Row],[Order Date]],2)</f>
        <v>1</v>
      </c>
      <c r="Q2655" t="str">
        <f>TEXT(tbl_salesdata[[#This Row],[Order Date]],"dddd")</f>
        <v>Monday</v>
      </c>
      <c r="R2655" t="str">
        <f>IF(tbl_salesdata[[#This Row],[Weekdaynum]]&gt;5,"Yes","No")</f>
        <v>No</v>
      </c>
    </row>
    <row r="2656" spans="1:18" hidden="1" x14ac:dyDescent="0.35">
      <c r="A2656">
        <v>575758969</v>
      </c>
      <c r="B2656" s="3">
        <v>44270</v>
      </c>
      <c r="C2656" s="3">
        <v>44289</v>
      </c>
      <c r="D2656" t="s">
        <v>165</v>
      </c>
      <c r="E2656" t="s">
        <v>21</v>
      </c>
      <c r="F2656" t="s">
        <v>30</v>
      </c>
      <c r="G2656" t="s">
        <v>14</v>
      </c>
      <c r="H2656" t="s">
        <v>34</v>
      </c>
      <c r="I2656" s="9">
        <v>8729</v>
      </c>
      <c r="J2656" s="9">
        <v>81.73</v>
      </c>
      <c r="K2656" s="9">
        <v>56.67</v>
      </c>
      <c r="L2656" s="9">
        <f>tbl_salesdata[[#This Row],[Units Sold]]*tbl_salesdata[[#This Row],[Unit Cost]]</f>
        <v>494672.43</v>
      </c>
      <c r="M2656" s="9">
        <f>tbl_salesdata[[#This Row],[Units Sold]]*tbl_salesdata[[#This Row],[Unit Price]]</f>
        <v>713421.17</v>
      </c>
      <c r="N2656" s="9">
        <f>tbl_salesdata[[#This Row],[Total Sales]]-tbl_salesdata[[#This Row],[Total Cost]]</f>
        <v>218748.74000000005</v>
      </c>
      <c r="O2656">
        <f>tbl_salesdata[[#This Row],[Ship Date]]-tbl_salesdata[[#This Row],[Order Date]]</f>
        <v>19</v>
      </c>
      <c r="P2656">
        <f>WEEKDAY(tbl_salesdata[[#This Row],[Order Date]],2)</f>
        <v>1</v>
      </c>
      <c r="Q2656" t="str">
        <f>TEXT(tbl_salesdata[[#This Row],[Order Date]],"dddd")</f>
        <v>Monday</v>
      </c>
      <c r="R2656" t="str">
        <f>IF(tbl_salesdata[[#This Row],[Weekdaynum]]&gt;5,"Yes","No")</f>
        <v>No</v>
      </c>
    </row>
    <row r="2657" spans="1:18" x14ac:dyDescent="0.35">
      <c r="A2657">
        <v>802094066</v>
      </c>
      <c r="B2657" s="3">
        <v>44870</v>
      </c>
      <c r="C2657" s="3">
        <v>44883</v>
      </c>
      <c r="D2657" t="s">
        <v>194</v>
      </c>
      <c r="E2657" t="s">
        <v>32</v>
      </c>
      <c r="F2657" t="s">
        <v>33</v>
      </c>
      <c r="G2657" t="s">
        <v>14</v>
      </c>
      <c r="H2657" t="s">
        <v>15</v>
      </c>
      <c r="I2657" s="9">
        <v>6313</v>
      </c>
      <c r="J2657" s="9">
        <v>109.28</v>
      </c>
      <c r="K2657" s="9">
        <v>35.840000000000003</v>
      </c>
      <c r="L2657" s="9">
        <f>tbl_salesdata[[#This Row],[Units Sold]]*tbl_salesdata[[#This Row],[Unit Cost]]</f>
        <v>226257.92000000001</v>
      </c>
      <c r="M2657" s="9">
        <f>tbl_salesdata[[#This Row],[Units Sold]]*tbl_salesdata[[#This Row],[Unit Price]]</f>
        <v>689884.64</v>
      </c>
      <c r="N2657" s="9">
        <f>tbl_salesdata[[#This Row],[Total Sales]]-tbl_salesdata[[#This Row],[Total Cost]]</f>
        <v>463626.72</v>
      </c>
      <c r="O2657">
        <f>tbl_salesdata[[#This Row],[Ship Date]]-tbl_salesdata[[#This Row],[Order Date]]</f>
        <v>13</v>
      </c>
      <c r="P2657">
        <f>WEEKDAY(tbl_salesdata[[#This Row],[Order Date]],2)</f>
        <v>6</v>
      </c>
      <c r="Q2657" t="str">
        <f>TEXT(tbl_salesdata[[#This Row],[Order Date]],"dddd")</f>
        <v>Saturday</v>
      </c>
      <c r="R2657" t="str">
        <f>IF(tbl_salesdata[[#This Row],[Weekdaynum]]&gt;5,"Yes","No")</f>
        <v>Yes</v>
      </c>
    </row>
    <row r="2658" spans="1:18" hidden="1" x14ac:dyDescent="0.35">
      <c r="A2658">
        <v>602264344</v>
      </c>
      <c r="B2658" s="3">
        <v>43438</v>
      </c>
      <c r="C2658" s="3">
        <v>43446</v>
      </c>
      <c r="D2658" t="s">
        <v>117</v>
      </c>
      <c r="E2658" t="s">
        <v>21</v>
      </c>
      <c r="F2658" t="s">
        <v>40</v>
      </c>
      <c r="G2658" t="s">
        <v>18</v>
      </c>
      <c r="H2658" t="s">
        <v>34</v>
      </c>
      <c r="I2658" s="9">
        <v>2258</v>
      </c>
      <c r="J2658" s="9">
        <v>651.21</v>
      </c>
      <c r="K2658" s="9">
        <v>524.96</v>
      </c>
      <c r="L2658" s="9">
        <f>tbl_salesdata[[#This Row],[Units Sold]]*tbl_salesdata[[#This Row],[Unit Cost]]</f>
        <v>1185359.6800000002</v>
      </c>
      <c r="M2658" s="9">
        <f>tbl_salesdata[[#This Row],[Units Sold]]*tbl_salesdata[[#This Row],[Unit Price]]</f>
        <v>1470432.1800000002</v>
      </c>
      <c r="N2658" s="9">
        <f>tbl_salesdata[[#This Row],[Total Sales]]-tbl_salesdata[[#This Row],[Total Cost]]</f>
        <v>285072.5</v>
      </c>
      <c r="O2658">
        <f>tbl_salesdata[[#This Row],[Ship Date]]-tbl_salesdata[[#This Row],[Order Date]]</f>
        <v>8</v>
      </c>
      <c r="P2658">
        <f>WEEKDAY(tbl_salesdata[[#This Row],[Order Date]],2)</f>
        <v>2</v>
      </c>
      <c r="Q2658" t="str">
        <f>TEXT(tbl_salesdata[[#This Row],[Order Date]],"dddd")</f>
        <v>Tuesday</v>
      </c>
      <c r="R2658" t="str">
        <f>IF(tbl_salesdata[[#This Row],[Weekdaynum]]&gt;5,"Yes","No")</f>
        <v>No</v>
      </c>
    </row>
    <row r="2659" spans="1:18" hidden="1" x14ac:dyDescent="0.35">
      <c r="A2659">
        <v>533497226</v>
      </c>
      <c r="B2659" s="3">
        <v>43686</v>
      </c>
      <c r="C2659" s="3">
        <v>43707</v>
      </c>
      <c r="D2659" t="s">
        <v>139</v>
      </c>
      <c r="E2659" t="s">
        <v>51</v>
      </c>
      <c r="F2659" t="s">
        <v>17</v>
      </c>
      <c r="G2659" t="s">
        <v>14</v>
      </c>
      <c r="H2659" t="s">
        <v>34</v>
      </c>
      <c r="I2659" s="9">
        <v>2539</v>
      </c>
      <c r="J2659" s="9">
        <v>152.58000000000001</v>
      </c>
      <c r="K2659" s="9">
        <v>97.44</v>
      </c>
      <c r="L2659" s="9">
        <f>tbl_salesdata[[#This Row],[Units Sold]]*tbl_salesdata[[#This Row],[Unit Cost]]</f>
        <v>247400.16</v>
      </c>
      <c r="M2659" s="9">
        <f>tbl_salesdata[[#This Row],[Units Sold]]*tbl_salesdata[[#This Row],[Unit Price]]</f>
        <v>387400.62000000005</v>
      </c>
      <c r="N2659" s="9">
        <f>tbl_salesdata[[#This Row],[Total Sales]]-tbl_salesdata[[#This Row],[Total Cost]]</f>
        <v>140000.46000000005</v>
      </c>
      <c r="O2659">
        <f>tbl_salesdata[[#This Row],[Ship Date]]-tbl_salesdata[[#This Row],[Order Date]]</f>
        <v>21</v>
      </c>
      <c r="P2659">
        <f>WEEKDAY(tbl_salesdata[[#This Row],[Order Date]],2)</f>
        <v>5</v>
      </c>
      <c r="Q2659" t="str">
        <f>TEXT(tbl_salesdata[[#This Row],[Order Date]],"dddd")</f>
        <v>Friday</v>
      </c>
      <c r="R2659" t="str">
        <f>IF(tbl_salesdata[[#This Row],[Weekdaynum]]&gt;5,"Yes","No")</f>
        <v>No</v>
      </c>
    </row>
    <row r="2660" spans="1:18" hidden="1" x14ac:dyDescent="0.35">
      <c r="A2660">
        <v>551261174</v>
      </c>
      <c r="B2660" s="3">
        <v>43822</v>
      </c>
      <c r="C2660" s="3">
        <v>43826</v>
      </c>
      <c r="D2660" t="s">
        <v>84</v>
      </c>
      <c r="E2660" t="s">
        <v>24</v>
      </c>
      <c r="F2660" t="s">
        <v>42</v>
      </c>
      <c r="G2660" t="s">
        <v>14</v>
      </c>
      <c r="H2660" t="s">
        <v>15</v>
      </c>
      <c r="I2660" s="9">
        <v>9287</v>
      </c>
      <c r="J2660" s="9">
        <v>437.2</v>
      </c>
      <c r="K2660" s="9">
        <v>263.33</v>
      </c>
      <c r="L2660" s="9">
        <f>tbl_salesdata[[#This Row],[Units Sold]]*tbl_salesdata[[#This Row],[Unit Cost]]</f>
        <v>2445545.71</v>
      </c>
      <c r="M2660" s="9">
        <f>tbl_salesdata[[#This Row],[Units Sold]]*tbl_salesdata[[#This Row],[Unit Price]]</f>
        <v>4060276.4</v>
      </c>
      <c r="N2660" s="9">
        <f>tbl_salesdata[[#This Row],[Total Sales]]-tbl_salesdata[[#This Row],[Total Cost]]</f>
        <v>1614730.69</v>
      </c>
      <c r="O2660">
        <f>tbl_salesdata[[#This Row],[Ship Date]]-tbl_salesdata[[#This Row],[Order Date]]</f>
        <v>4</v>
      </c>
      <c r="P2660">
        <f>WEEKDAY(tbl_salesdata[[#This Row],[Order Date]],2)</f>
        <v>1</v>
      </c>
      <c r="Q2660" t="str">
        <f>TEXT(tbl_salesdata[[#This Row],[Order Date]],"dddd")</f>
        <v>Monday</v>
      </c>
      <c r="R2660" t="str">
        <f>IF(tbl_salesdata[[#This Row],[Weekdaynum]]&gt;5,"Yes","No")</f>
        <v>No</v>
      </c>
    </row>
    <row r="2661" spans="1:18" hidden="1" x14ac:dyDescent="0.35">
      <c r="A2661">
        <v>511855018</v>
      </c>
      <c r="B2661" s="3">
        <v>44070</v>
      </c>
      <c r="C2661" s="3">
        <v>44073</v>
      </c>
      <c r="D2661" t="s">
        <v>180</v>
      </c>
      <c r="E2661" t="s">
        <v>24</v>
      </c>
      <c r="F2661" t="s">
        <v>30</v>
      </c>
      <c r="G2661" t="s">
        <v>18</v>
      </c>
      <c r="H2661" t="s">
        <v>15</v>
      </c>
      <c r="I2661" s="9">
        <v>8129</v>
      </c>
      <c r="J2661" s="9">
        <v>81.73</v>
      </c>
      <c r="K2661" s="9">
        <v>56.67</v>
      </c>
      <c r="L2661" s="9">
        <f>tbl_salesdata[[#This Row],[Units Sold]]*tbl_salesdata[[#This Row],[Unit Cost]]</f>
        <v>460670.43</v>
      </c>
      <c r="M2661" s="9">
        <f>tbl_salesdata[[#This Row],[Units Sold]]*tbl_salesdata[[#This Row],[Unit Price]]</f>
        <v>664383.17000000004</v>
      </c>
      <c r="N2661" s="9">
        <f>tbl_salesdata[[#This Row],[Total Sales]]-tbl_salesdata[[#This Row],[Total Cost]]</f>
        <v>203712.74000000005</v>
      </c>
      <c r="O2661">
        <f>tbl_salesdata[[#This Row],[Ship Date]]-tbl_salesdata[[#This Row],[Order Date]]</f>
        <v>3</v>
      </c>
      <c r="P2661">
        <f>WEEKDAY(tbl_salesdata[[#This Row],[Order Date]],2)</f>
        <v>4</v>
      </c>
      <c r="Q2661" t="str">
        <f>TEXT(tbl_salesdata[[#This Row],[Order Date]],"dddd")</f>
        <v>Thursday</v>
      </c>
      <c r="R2661" t="str">
        <f>IF(tbl_salesdata[[#This Row],[Weekdaynum]]&gt;5,"Yes","No")</f>
        <v>No</v>
      </c>
    </row>
    <row r="2662" spans="1:18" hidden="1" x14ac:dyDescent="0.35">
      <c r="A2662">
        <v>791890084</v>
      </c>
      <c r="B2662" s="3">
        <v>43426</v>
      </c>
      <c r="C2662" s="3">
        <v>43430</v>
      </c>
      <c r="D2662" t="s">
        <v>79</v>
      </c>
      <c r="E2662" t="s">
        <v>21</v>
      </c>
      <c r="F2662" t="s">
        <v>25</v>
      </c>
      <c r="G2662" t="s">
        <v>18</v>
      </c>
      <c r="H2662" t="s">
        <v>34</v>
      </c>
      <c r="I2662" s="9">
        <v>6728</v>
      </c>
      <c r="J2662" s="9">
        <v>205.7</v>
      </c>
      <c r="K2662" s="9">
        <v>117.11</v>
      </c>
      <c r="L2662" s="9">
        <f>tbl_salesdata[[#This Row],[Units Sold]]*tbl_salesdata[[#This Row],[Unit Cost]]</f>
        <v>787916.08</v>
      </c>
      <c r="M2662" s="9">
        <f>tbl_salesdata[[#This Row],[Units Sold]]*tbl_salesdata[[#This Row],[Unit Price]]</f>
        <v>1383949.5999999999</v>
      </c>
      <c r="N2662" s="9">
        <f>tbl_salesdata[[#This Row],[Total Sales]]-tbl_salesdata[[#This Row],[Total Cost]]</f>
        <v>596033.5199999999</v>
      </c>
      <c r="O2662">
        <f>tbl_salesdata[[#This Row],[Ship Date]]-tbl_salesdata[[#This Row],[Order Date]]</f>
        <v>4</v>
      </c>
      <c r="P2662">
        <f>WEEKDAY(tbl_salesdata[[#This Row],[Order Date]],2)</f>
        <v>4</v>
      </c>
      <c r="Q2662" t="str">
        <f>TEXT(tbl_salesdata[[#This Row],[Order Date]],"dddd")</f>
        <v>Thursday</v>
      </c>
      <c r="R2662" t="str">
        <f>IF(tbl_salesdata[[#This Row],[Weekdaynum]]&gt;5,"Yes","No")</f>
        <v>No</v>
      </c>
    </row>
    <row r="2663" spans="1:18" hidden="1" x14ac:dyDescent="0.35">
      <c r="A2663">
        <v>938290202</v>
      </c>
      <c r="B2663" s="3">
        <v>42242</v>
      </c>
      <c r="C2663" s="3">
        <v>42248</v>
      </c>
      <c r="D2663" t="s">
        <v>141</v>
      </c>
      <c r="E2663" t="s">
        <v>38</v>
      </c>
      <c r="F2663" t="s">
        <v>17</v>
      </c>
      <c r="G2663" t="s">
        <v>18</v>
      </c>
      <c r="H2663" t="s">
        <v>26</v>
      </c>
      <c r="I2663" s="9">
        <v>9777</v>
      </c>
      <c r="J2663" s="9">
        <v>152.58000000000001</v>
      </c>
      <c r="K2663" s="9">
        <v>97.44</v>
      </c>
      <c r="L2663" s="9">
        <f>tbl_salesdata[[#This Row],[Units Sold]]*tbl_salesdata[[#This Row],[Unit Cost]]</f>
        <v>952670.88</v>
      </c>
      <c r="M2663" s="9">
        <f>tbl_salesdata[[#This Row],[Units Sold]]*tbl_salesdata[[#This Row],[Unit Price]]</f>
        <v>1491774.6600000001</v>
      </c>
      <c r="N2663" s="9">
        <f>tbl_salesdata[[#This Row],[Total Sales]]-tbl_salesdata[[#This Row],[Total Cost]]</f>
        <v>539103.78000000014</v>
      </c>
      <c r="O2663">
        <f>tbl_salesdata[[#This Row],[Ship Date]]-tbl_salesdata[[#This Row],[Order Date]]</f>
        <v>6</v>
      </c>
      <c r="P2663">
        <f>WEEKDAY(tbl_salesdata[[#This Row],[Order Date]],2)</f>
        <v>3</v>
      </c>
      <c r="Q2663" t="str">
        <f>TEXT(tbl_salesdata[[#This Row],[Order Date]],"dddd")</f>
        <v>Wednesday</v>
      </c>
      <c r="R2663" t="str">
        <f>IF(tbl_salesdata[[#This Row],[Weekdaynum]]&gt;5,"Yes","No")</f>
        <v>No</v>
      </c>
    </row>
    <row r="2664" spans="1:18" hidden="1" x14ac:dyDescent="0.35">
      <c r="A2664">
        <v>118291699</v>
      </c>
      <c r="B2664" s="3">
        <v>44910</v>
      </c>
      <c r="C2664" s="3">
        <v>44916</v>
      </c>
      <c r="D2664" t="s">
        <v>192</v>
      </c>
      <c r="E2664" t="s">
        <v>32</v>
      </c>
      <c r="F2664" t="s">
        <v>47</v>
      </c>
      <c r="G2664" t="s">
        <v>18</v>
      </c>
      <c r="H2664" t="s">
        <v>15</v>
      </c>
      <c r="I2664" s="9">
        <v>3997</v>
      </c>
      <c r="J2664" s="9">
        <v>421.89</v>
      </c>
      <c r="K2664" s="9">
        <v>364.69</v>
      </c>
      <c r="L2664" s="9">
        <f>tbl_salesdata[[#This Row],[Units Sold]]*tbl_salesdata[[#This Row],[Unit Cost]]</f>
        <v>1457665.93</v>
      </c>
      <c r="M2664" s="9">
        <f>tbl_salesdata[[#This Row],[Units Sold]]*tbl_salesdata[[#This Row],[Unit Price]]</f>
        <v>1686294.3299999998</v>
      </c>
      <c r="N2664" s="9">
        <f>tbl_salesdata[[#This Row],[Total Sales]]-tbl_salesdata[[#This Row],[Total Cost]]</f>
        <v>228628.39999999991</v>
      </c>
      <c r="O2664">
        <f>tbl_salesdata[[#This Row],[Ship Date]]-tbl_salesdata[[#This Row],[Order Date]]</f>
        <v>6</v>
      </c>
      <c r="P2664">
        <f>WEEKDAY(tbl_salesdata[[#This Row],[Order Date]],2)</f>
        <v>4</v>
      </c>
      <c r="Q2664" t="str">
        <f>TEXT(tbl_salesdata[[#This Row],[Order Date]],"dddd")</f>
        <v>Thursday</v>
      </c>
      <c r="R2664" t="str">
        <f>IF(tbl_salesdata[[#This Row],[Weekdaynum]]&gt;5,"Yes","No")</f>
        <v>No</v>
      </c>
    </row>
    <row r="2665" spans="1:18" hidden="1" x14ac:dyDescent="0.35">
      <c r="A2665">
        <v>269443404</v>
      </c>
      <c r="B2665" s="3">
        <v>42673</v>
      </c>
      <c r="C2665" s="3">
        <v>42683</v>
      </c>
      <c r="D2665" t="s">
        <v>206</v>
      </c>
      <c r="E2665" t="s">
        <v>24</v>
      </c>
      <c r="F2665" t="s">
        <v>42</v>
      </c>
      <c r="G2665" t="s">
        <v>14</v>
      </c>
      <c r="H2665" t="s">
        <v>15</v>
      </c>
      <c r="I2665" s="9">
        <v>3146</v>
      </c>
      <c r="J2665" s="9">
        <v>437.2</v>
      </c>
      <c r="K2665" s="9">
        <v>263.33</v>
      </c>
      <c r="L2665" s="9">
        <f>tbl_salesdata[[#This Row],[Units Sold]]*tbl_salesdata[[#This Row],[Unit Cost]]</f>
        <v>828436.17999999993</v>
      </c>
      <c r="M2665" s="9">
        <f>tbl_salesdata[[#This Row],[Units Sold]]*tbl_salesdata[[#This Row],[Unit Price]]</f>
        <v>1375431.2</v>
      </c>
      <c r="N2665" s="9">
        <f>tbl_salesdata[[#This Row],[Total Sales]]-tbl_salesdata[[#This Row],[Total Cost]]</f>
        <v>546995.02</v>
      </c>
      <c r="O2665">
        <f>tbl_salesdata[[#This Row],[Ship Date]]-tbl_salesdata[[#This Row],[Order Date]]</f>
        <v>10</v>
      </c>
      <c r="P2665">
        <f>WEEKDAY(tbl_salesdata[[#This Row],[Order Date]],2)</f>
        <v>7</v>
      </c>
      <c r="Q2665" t="str">
        <f>TEXT(tbl_salesdata[[#This Row],[Order Date]],"dddd")</f>
        <v>Sunday</v>
      </c>
      <c r="R2665" t="str">
        <f>IF(tbl_salesdata[[#This Row],[Weekdaynum]]&gt;5,"Yes","No")</f>
        <v>Yes</v>
      </c>
    </row>
    <row r="2666" spans="1:18" hidden="1" x14ac:dyDescent="0.35">
      <c r="A2666">
        <v>249606645</v>
      </c>
      <c r="B2666" s="3">
        <v>44011</v>
      </c>
      <c r="C2666" s="3">
        <v>44030</v>
      </c>
      <c r="D2666" t="s">
        <v>113</v>
      </c>
      <c r="E2666" t="s">
        <v>21</v>
      </c>
      <c r="F2666" t="s">
        <v>56</v>
      </c>
      <c r="G2666" t="s">
        <v>18</v>
      </c>
      <c r="H2666" t="s">
        <v>19</v>
      </c>
      <c r="I2666" s="9">
        <v>3008</v>
      </c>
      <c r="J2666" s="9">
        <v>9.33</v>
      </c>
      <c r="K2666" s="9">
        <v>6.92</v>
      </c>
      <c r="L2666" s="9">
        <f>tbl_salesdata[[#This Row],[Units Sold]]*tbl_salesdata[[#This Row],[Unit Cost]]</f>
        <v>20815.36</v>
      </c>
      <c r="M2666" s="9">
        <f>tbl_salesdata[[#This Row],[Units Sold]]*tbl_salesdata[[#This Row],[Unit Price]]</f>
        <v>28064.639999999999</v>
      </c>
      <c r="N2666" s="9">
        <f>tbl_salesdata[[#This Row],[Total Sales]]-tbl_salesdata[[#This Row],[Total Cost]]</f>
        <v>7249.2799999999988</v>
      </c>
      <c r="O2666">
        <f>tbl_salesdata[[#This Row],[Ship Date]]-tbl_salesdata[[#This Row],[Order Date]]</f>
        <v>19</v>
      </c>
      <c r="P2666">
        <f>WEEKDAY(tbl_salesdata[[#This Row],[Order Date]],2)</f>
        <v>1</v>
      </c>
      <c r="Q2666" t="str">
        <f>TEXT(tbl_salesdata[[#This Row],[Order Date]],"dddd")</f>
        <v>Monday</v>
      </c>
      <c r="R2666" t="str">
        <f>IF(tbl_salesdata[[#This Row],[Weekdaynum]]&gt;5,"Yes","No")</f>
        <v>No</v>
      </c>
    </row>
    <row r="2667" spans="1:18" hidden="1" x14ac:dyDescent="0.35">
      <c r="A2667">
        <v>786955249</v>
      </c>
      <c r="B2667" s="3">
        <v>43945</v>
      </c>
      <c r="C2667" s="3">
        <v>43966</v>
      </c>
      <c r="D2667" t="s">
        <v>65</v>
      </c>
      <c r="E2667" t="s">
        <v>32</v>
      </c>
      <c r="F2667" t="s">
        <v>33</v>
      </c>
      <c r="G2667" t="s">
        <v>18</v>
      </c>
      <c r="H2667" t="s">
        <v>26</v>
      </c>
      <c r="I2667" s="9">
        <v>6401</v>
      </c>
      <c r="J2667" s="9">
        <v>109.28</v>
      </c>
      <c r="K2667" s="9">
        <v>35.840000000000003</v>
      </c>
      <c r="L2667" s="9">
        <f>tbl_salesdata[[#This Row],[Units Sold]]*tbl_salesdata[[#This Row],[Unit Cost]]</f>
        <v>229411.84000000003</v>
      </c>
      <c r="M2667" s="9">
        <f>tbl_salesdata[[#This Row],[Units Sold]]*tbl_salesdata[[#This Row],[Unit Price]]</f>
        <v>699501.28</v>
      </c>
      <c r="N2667" s="9">
        <f>tbl_salesdata[[#This Row],[Total Sales]]-tbl_salesdata[[#This Row],[Total Cost]]</f>
        <v>470089.44</v>
      </c>
      <c r="O2667">
        <f>tbl_salesdata[[#This Row],[Ship Date]]-tbl_salesdata[[#This Row],[Order Date]]</f>
        <v>21</v>
      </c>
      <c r="P2667">
        <f>WEEKDAY(tbl_salesdata[[#This Row],[Order Date]],2)</f>
        <v>5</v>
      </c>
      <c r="Q2667" t="str">
        <f>TEXT(tbl_salesdata[[#This Row],[Order Date]],"dddd")</f>
        <v>Friday</v>
      </c>
      <c r="R2667" t="str">
        <f>IF(tbl_salesdata[[#This Row],[Weekdaynum]]&gt;5,"Yes","No")</f>
        <v>No</v>
      </c>
    </row>
    <row r="2668" spans="1:18" hidden="1" x14ac:dyDescent="0.35">
      <c r="A2668">
        <v>429975545</v>
      </c>
      <c r="B2668" s="3">
        <v>42580</v>
      </c>
      <c r="C2668" s="3">
        <v>42586</v>
      </c>
      <c r="D2668" t="s">
        <v>46</v>
      </c>
      <c r="E2668" t="s">
        <v>29</v>
      </c>
      <c r="F2668" t="s">
        <v>13</v>
      </c>
      <c r="G2668" t="s">
        <v>14</v>
      </c>
      <c r="H2668" t="s">
        <v>26</v>
      </c>
      <c r="I2668" s="9">
        <v>8174</v>
      </c>
      <c r="J2668" s="9">
        <v>255.28</v>
      </c>
      <c r="K2668" s="9">
        <v>159.41999999999999</v>
      </c>
      <c r="L2668" s="9">
        <f>tbl_salesdata[[#This Row],[Units Sold]]*tbl_salesdata[[#This Row],[Unit Cost]]</f>
        <v>1303099.0799999998</v>
      </c>
      <c r="M2668" s="9">
        <f>tbl_salesdata[[#This Row],[Units Sold]]*tbl_salesdata[[#This Row],[Unit Price]]</f>
        <v>2086658.72</v>
      </c>
      <c r="N2668" s="9">
        <f>tbl_salesdata[[#This Row],[Total Sales]]-tbl_salesdata[[#This Row],[Total Cost]]</f>
        <v>783559.64000000013</v>
      </c>
      <c r="O2668">
        <f>tbl_salesdata[[#This Row],[Ship Date]]-tbl_salesdata[[#This Row],[Order Date]]</f>
        <v>6</v>
      </c>
      <c r="P2668">
        <f>WEEKDAY(tbl_salesdata[[#This Row],[Order Date]],2)</f>
        <v>5</v>
      </c>
      <c r="Q2668" t="str">
        <f>TEXT(tbl_salesdata[[#This Row],[Order Date]],"dddd")</f>
        <v>Friday</v>
      </c>
      <c r="R2668" t="str">
        <f>IF(tbl_salesdata[[#This Row],[Weekdaynum]]&gt;5,"Yes","No")</f>
        <v>No</v>
      </c>
    </row>
    <row r="2669" spans="1:18" hidden="1" x14ac:dyDescent="0.35">
      <c r="A2669">
        <v>497466361</v>
      </c>
      <c r="B2669" s="3">
        <v>42102</v>
      </c>
      <c r="C2669" s="3">
        <v>42107</v>
      </c>
      <c r="D2669" t="s">
        <v>79</v>
      </c>
      <c r="E2669" t="s">
        <v>21</v>
      </c>
      <c r="F2669" t="s">
        <v>76</v>
      </c>
      <c r="G2669" t="s">
        <v>18</v>
      </c>
      <c r="H2669" t="s">
        <v>19</v>
      </c>
      <c r="I2669" s="9">
        <v>206</v>
      </c>
      <c r="J2669" s="9">
        <v>668.27</v>
      </c>
      <c r="K2669" s="9">
        <v>502.54</v>
      </c>
      <c r="L2669" s="9">
        <f>tbl_salesdata[[#This Row],[Units Sold]]*tbl_salesdata[[#This Row],[Unit Cost]]</f>
        <v>103523.24</v>
      </c>
      <c r="M2669" s="9">
        <f>tbl_salesdata[[#This Row],[Units Sold]]*tbl_salesdata[[#This Row],[Unit Price]]</f>
        <v>137663.62</v>
      </c>
      <c r="N2669" s="9">
        <f>tbl_salesdata[[#This Row],[Total Sales]]-tbl_salesdata[[#This Row],[Total Cost]]</f>
        <v>34140.37999999999</v>
      </c>
      <c r="O2669">
        <f>tbl_salesdata[[#This Row],[Ship Date]]-tbl_salesdata[[#This Row],[Order Date]]</f>
        <v>5</v>
      </c>
      <c r="P2669">
        <f>WEEKDAY(tbl_salesdata[[#This Row],[Order Date]],2)</f>
        <v>3</v>
      </c>
      <c r="Q2669" t="str">
        <f>TEXT(tbl_salesdata[[#This Row],[Order Date]],"dddd")</f>
        <v>Wednesday</v>
      </c>
      <c r="R2669" t="str">
        <f>IF(tbl_salesdata[[#This Row],[Weekdaynum]]&gt;5,"Yes","No")</f>
        <v>No</v>
      </c>
    </row>
    <row r="2670" spans="1:18" hidden="1" x14ac:dyDescent="0.35">
      <c r="A2670">
        <v>128539025</v>
      </c>
      <c r="B2670" s="3">
        <v>43317</v>
      </c>
      <c r="C2670" s="3">
        <v>43329</v>
      </c>
      <c r="D2670" t="s">
        <v>36</v>
      </c>
      <c r="E2670" t="s">
        <v>29</v>
      </c>
      <c r="F2670" t="s">
        <v>25</v>
      </c>
      <c r="G2670" t="s">
        <v>14</v>
      </c>
      <c r="H2670" t="s">
        <v>19</v>
      </c>
      <c r="I2670" s="9">
        <v>6409</v>
      </c>
      <c r="J2670" s="9">
        <v>205.7</v>
      </c>
      <c r="K2670" s="9">
        <v>117.11</v>
      </c>
      <c r="L2670" s="9">
        <f>tbl_salesdata[[#This Row],[Units Sold]]*tbl_salesdata[[#This Row],[Unit Cost]]</f>
        <v>750557.99</v>
      </c>
      <c r="M2670" s="9">
        <f>tbl_salesdata[[#This Row],[Units Sold]]*tbl_salesdata[[#This Row],[Unit Price]]</f>
        <v>1318331.2999999998</v>
      </c>
      <c r="N2670" s="9">
        <f>tbl_salesdata[[#This Row],[Total Sales]]-tbl_salesdata[[#This Row],[Total Cost]]</f>
        <v>567773.30999999982</v>
      </c>
      <c r="O2670">
        <f>tbl_salesdata[[#This Row],[Ship Date]]-tbl_salesdata[[#This Row],[Order Date]]</f>
        <v>12</v>
      </c>
      <c r="P2670">
        <f>WEEKDAY(tbl_salesdata[[#This Row],[Order Date]],2)</f>
        <v>7</v>
      </c>
      <c r="Q2670" t="str">
        <f>TEXT(tbl_salesdata[[#This Row],[Order Date]],"dddd")</f>
        <v>Sunday</v>
      </c>
      <c r="R2670" t="str">
        <f>IF(tbl_salesdata[[#This Row],[Weekdaynum]]&gt;5,"Yes","No")</f>
        <v>Yes</v>
      </c>
    </row>
    <row r="2671" spans="1:18" hidden="1" x14ac:dyDescent="0.35">
      <c r="A2671">
        <v>332617366</v>
      </c>
      <c r="B2671" s="3">
        <v>44728</v>
      </c>
      <c r="C2671" s="3">
        <v>44730</v>
      </c>
      <c r="D2671" t="s">
        <v>43</v>
      </c>
      <c r="E2671" t="s">
        <v>24</v>
      </c>
      <c r="F2671" t="s">
        <v>33</v>
      </c>
      <c r="G2671" t="s">
        <v>14</v>
      </c>
      <c r="H2671" t="s">
        <v>15</v>
      </c>
      <c r="I2671" s="9">
        <v>7725</v>
      </c>
      <c r="J2671" s="9">
        <v>109.28</v>
      </c>
      <c r="K2671" s="9">
        <v>35.840000000000003</v>
      </c>
      <c r="L2671" s="9">
        <f>tbl_salesdata[[#This Row],[Units Sold]]*tbl_salesdata[[#This Row],[Unit Cost]]</f>
        <v>276864</v>
      </c>
      <c r="M2671" s="9">
        <f>tbl_salesdata[[#This Row],[Units Sold]]*tbl_salesdata[[#This Row],[Unit Price]]</f>
        <v>844188</v>
      </c>
      <c r="N2671" s="9">
        <f>tbl_salesdata[[#This Row],[Total Sales]]-tbl_salesdata[[#This Row],[Total Cost]]</f>
        <v>567324</v>
      </c>
      <c r="O2671">
        <f>tbl_salesdata[[#This Row],[Ship Date]]-tbl_salesdata[[#This Row],[Order Date]]</f>
        <v>2</v>
      </c>
      <c r="P2671">
        <f>WEEKDAY(tbl_salesdata[[#This Row],[Order Date]],2)</f>
        <v>4</v>
      </c>
      <c r="Q2671" t="str">
        <f>TEXT(tbl_salesdata[[#This Row],[Order Date]],"dddd")</f>
        <v>Thursday</v>
      </c>
      <c r="R2671" t="str">
        <f>IF(tbl_salesdata[[#This Row],[Weekdaynum]]&gt;5,"Yes","No")</f>
        <v>No</v>
      </c>
    </row>
    <row r="2672" spans="1:18" hidden="1" x14ac:dyDescent="0.35">
      <c r="A2672">
        <v>839437711</v>
      </c>
      <c r="B2672" s="3">
        <v>43457</v>
      </c>
      <c r="C2672" s="3">
        <v>43466</v>
      </c>
      <c r="D2672" t="s">
        <v>204</v>
      </c>
      <c r="E2672" t="s">
        <v>21</v>
      </c>
      <c r="F2672" t="s">
        <v>33</v>
      </c>
      <c r="G2672" t="s">
        <v>18</v>
      </c>
      <c r="H2672" t="s">
        <v>26</v>
      </c>
      <c r="I2672" s="9">
        <v>7128</v>
      </c>
      <c r="J2672" s="9">
        <v>109.28</v>
      </c>
      <c r="K2672" s="9">
        <v>35.840000000000003</v>
      </c>
      <c r="L2672" s="9">
        <f>tbl_salesdata[[#This Row],[Units Sold]]*tbl_salesdata[[#This Row],[Unit Cost]]</f>
        <v>255467.52000000002</v>
      </c>
      <c r="M2672" s="9">
        <f>tbl_salesdata[[#This Row],[Units Sold]]*tbl_salesdata[[#This Row],[Unit Price]]</f>
        <v>778947.84</v>
      </c>
      <c r="N2672" s="9">
        <f>tbl_salesdata[[#This Row],[Total Sales]]-tbl_salesdata[[#This Row],[Total Cost]]</f>
        <v>523480.31999999995</v>
      </c>
      <c r="O2672">
        <f>tbl_salesdata[[#This Row],[Ship Date]]-tbl_salesdata[[#This Row],[Order Date]]</f>
        <v>9</v>
      </c>
      <c r="P2672">
        <f>WEEKDAY(tbl_salesdata[[#This Row],[Order Date]],2)</f>
        <v>7</v>
      </c>
      <c r="Q2672" t="str">
        <f>TEXT(tbl_salesdata[[#This Row],[Order Date]],"dddd")</f>
        <v>Sunday</v>
      </c>
      <c r="R2672" t="str">
        <f>IF(tbl_salesdata[[#This Row],[Weekdaynum]]&gt;5,"Yes","No")</f>
        <v>Yes</v>
      </c>
    </row>
    <row r="2673" spans="1:18" hidden="1" x14ac:dyDescent="0.35">
      <c r="A2673">
        <v>549048888</v>
      </c>
      <c r="B2673" s="3">
        <v>43404</v>
      </c>
      <c r="C2673" s="3">
        <v>43412</v>
      </c>
      <c r="D2673" t="s">
        <v>67</v>
      </c>
      <c r="E2673" t="s">
        <v>21</v>
      </c>
      <c r="F2673" t="s">
        <v>40</v>
      </c>
      <c r="G2673" t="s">
        <v>14</v>
      </c>
      <c r="H2673" t="s">
        <v>34</v>
      </c>
      <c r="I2673" s="9">
        <v>4622</v>
      </c>
      <c r="J2673" s="9">
        <v>651.21</v>
      </c>
      <c r="K2673" s="9">
        <v>524.96</v>
      </c>
      <c r="L2673" s="9">
        <f>tbl_salesdata[[#This Row],[Units Sold]]*tbl_salesdata[[#This Row],[Unit Cost]]</f>
        <v>2426365.12</v>
      </c>
      <c r="M2673" s="9">
        <f>tbl_salesdata[[#This Row],[Units Sold]]*tbl_salesdata[[#This Row],[Unit Price]]</f>
        <v>3009892.62</v>
      </c>
      <c r="N2673" s="9">
        <f>tbl_salesdata[[#This Row],[Total Sales]]-tbl_salesdata[[#This Row],[Total Cost]]</f>
        <v>583527.5</v>
      </c>
      <c r="O2673">
        <f>tbl_salesdata[[#This Row],[Ship Date]]-tbl_salesdata[[#This Row],[Order Date]]</f>
        <v>8</v>
      </c>
      <c r="P2673">
        <f>WEEKDAY(tbl_salesdata[[#This Row],[Order Date]],2)</f>
        <v>3</v>
      </c>
      <c r="Q2673" t="str">
        <f>TEXT(tbl_salesdata[[#This Row],[Order Date]],"dddd")</f>
        <v>Wednesday</v>
      </c>
      <c r="R2673" t="str">
        <f>IF(tbl_salesdata[[#This Row],[Weekdaynum]]&gt;5,"Yes","No")</f>
        <v>No</v>
      </c>
    </row>
    <row r="2674" spans="1:18" hidden="1" x14ac:dyDescent="0.35">
      <c r="A2674">
        <v>681812226</v>
      </c>
      <c r="B2674" s="3">
        <v>44162</v>
      </c>
      <c r="C2674" s="3">
        <v>44169</v>
      </c>
      <c r="D2674" t="s">
        <v>212</v>
      </c>
      <c r="E2674" t="s">
        <v>32</v>
      </c>
      <c r="F2674" t="s">
        <v>33</v>
      </c>
      <c r="G2674" t="s">
        <v>14</v>
      </c>
      <c r="H2674" t="s">
        <v>26</v>
      </c>
      <c r="I2674" s="9">
        <v>2244</v>
      </c>
      <c r="J2674" s="9">
        <v>109.28</v>
      </c>
      <c r="K2674" s="9">
        <v>35.840000000000003</v>
      </c>
      <c r="L2674" s="9">
        <f>tbl_salesdata[[#This Row],[Units Sold]]*tbl_salesdata[[#This Row],[Unit Cost]]</f>
        <v>80424.960000000006</v>
      </c>
      <c r="M2674" s="9">
        <f>tbl_salesdata[[#This Row],[Units Sold]]*tbl_salesdata[[#This Row],[Unit Price]]</f>
        <v>245224.32000000001</v>
      </c>
      <c r="N2674" s="9">
        <f>tbl_salesdata[[#This Row],[Total Sales]]-tbl_salesdata[[#This Row],[Total Cost]]</f>
        <v>164799.35999999999</v>
      </c>
      <c r="O2674">
        <f>tbl_salesdata[[#This Row],[Ship Date]]-tbl_salesdata[[#This Row],[Order Date]]</f>
        <v>7</v>
      </c>
      <c r="P2674">
        <f>WEEKDAY(tbl_salesdata[[#This Row],[Order Date]],2)</f>
        <v>5</v>
      </c>
      <c r="Q2674" t="str">
        <f>TEXT(tbl_salesdata[[#This Row],[Order Date]],"dddd")</f>
        <v>Friday</v>
      </c>
      <c r="R2674" t="str">
        <f>IF(tbl_salesdata[[#This Row],[Weekdaynum]]&gt;5,"Yes","No")</f>
        <v>No</v>
      </c>
    </row>
    <row r="2675" spans="1:18" hidden="1" x14ac:dyDescent="0.35">
      <c r="A2675">
        <v>728401553</v>
      </c>
      <c r="B2675" s="3">
        <v>42715</v>
      </c>
      <c r="C2675" s="3">
        <v>42722</v>
      </c>
      <c r="D2675" t="s">
        <v>37</v>
      </c>
      <c r="E2675" t="s">
        <v>38</v>
      </c>
      <c r="F2675" t="s">
        <v>13</v>
      </c>
      <c r="G2675" t="s">
        <v>18</v>
      </c>
      <c r="H2675" t="s">
        <v>19</v>
      </c>
      <c r="I2675" s="9">
        <v>9061</v>
      </c>
      <c r="J2675" s="9">
        <v>255.28</v>
      </c>
      <c r="K2675" s="9">
        <v>159.41999999999999</v>
      </c>
      <c r="L2675" s="9">
        <f>tbl_salesdata[[#This Row],[Units Sold]]*tbl_salesdata[[#This Row],[Unit Cost]]</f>
        <v>1444504.6199999999</v>
      </c>
      <c r="M2675" s="9">
        <f>tbl_salesdata[[#This Row],[Units Sold]]*tbl_salesdata[[#This Row],[Unit Price]]</f>
        <v>2313092.08</v>
      </c>
      <c r="N2675" s="9">
        <f>tbl_salesdata[[#This Row],[Total Sales]]-tbl_salesdata[[#This Row],[Total Cost]]</f>
        <v>868587.4600000002</v>
      </c>
      <c r="O2675">
        <f>tbl_salesdata[[#This Row],[Ship Date]]-tbl_salesdata[[#This Row],[Order Date]]</f>
        <v>7</v>
      </c>
      <c r="P2675">
        <f>WEEKDAY(tbl_salesdata[[#This Row],[Order Date]],2)</f>
        <v>7</v>
      </c>
      <c r="Q2675" t="str">
        <f>TEXT(tbl_salesdata[[#This Row],[Order Date]],"dddd")</f>
        <v>Sunday</v>
      </c>
      <c r="R2675" t="str">
        <f>IF(tbl_salesdata[[#This Row],[Weekdaynum]]&gt;5,"Yes","No")</f>
        <v>Yes</v>
      </c>
    </row>
    <row r="2676" spans="1:18" hidden="1" x14ac:dyDescent="0.35">
      <c r="A2676">
        <v>699803197</v>
      </c>
      <c r="B2676" s="3">
        <v>43475</v>
      </c>
      <c r="C2676" s="3">
        <v>43479</v>
      </c>
      <c r="D2676" t="s">
        <v>149</v>
      </c>
      <c r="E2676" t="s">
        <v>12</v>
      </c>
      <c r="F2676" t="s">
        <v>22</v>
      </c>
      <c r="G2676" t="s">
        <v>18</v>
      </c>
      <c r="H2676" t="s">
        <v>34</v>
      </c>
      <c r="I2676" s="9">
        <v>6172</v>
      </c>
      <c r="J2676" s="9">
        <v>47.45</v>
      </c>
      <c r="K2676" s="9">
        <v>31.79</v>
      </c>
      <c r="L2676" s="9">
        <f>tbl_salesdata[[#This Row],[Units Sold]]*tbl_salesdata[[#This Row],[Unit Cost]]</f>
        <v>196207.88</v>
      </c>
      <c r="M2676" s="9">
        <f>tbl_salesdata[[#This Row],[Units Sold]]*tbl_salesdata[[#This Row],[Unit Price]]</f>
        <v>292861.40000000002</v>
      </c>
      <c r="N2676" s="9">
        <f>tbl_salesdata[[#This Row],[Total Sales]]-tbl_salesdata[[#This Row],[Total Cost]]</f>
        <v>96653.520000000019</v>
      </c>
      <c r="O2676">
        <f>tbl_salesdata[[#This Row],[Ship Date]]-tbl_salesdata[[#This Row],[Order Date]]</f>
        <v>4</v>
      </c>
      <c r="P2676">
        <f>WEEKDAY(tbl_salesdata[[#This Row],[Order Date]],2)</f>
        <v>4</v>
      </c>
      <c r="Q2676" t="str">
        <f>TEXT(tbl_salesdata[[#This Row],[Order Date]],"dddd")</f>
        <v>Thursday</v>
      </c>
      <c r="R2676" t="str">
        <f>IF(tbl_salesdata[[#This Row],[Weekdaynum]]&gt;5,"Yes","No")</f>
        <v>No</v>
      </c>
    </row>
    <row r="2677" spans="1:18" hidden="1" x14ac:dyDescent="0.35">
      <c r="A2677">
        <v>677315986</v>
      </c>
      <c r="B2677" s="3">
        <v>43397</v>
      </c>
      <c r="C2677" s="3">
        <v>43398</v>
      </c>
      <c r="D2677" t="s">
        <v>37</v>
      </c>
      <c r="E2677" t="s">
        <v>38</v>
      </c>
      <c r="F2677" t="s">
        <v>30</v>
      </c>
      <c r="G2677" t="s">
        <v>14</v>
      </c>
      <c r="H2677" t="s">
        <v>34</v>
      </c>
      <c r="I2677" s="9">
        <v>1706</v>
      </c>
      <c r="J2677" s="9">
        <v>81.73</v>
      </c>
      <c r="K2677" s="9">
        <v>56.67</v>
      </c>
      <c r="L2677" s="9">
        <f>tbl_salesdata[[#This Row],[Units Sold]]*tbl_salesdata[[#This Row],[Unit Cost]]</f>
        <v>96679.02</v>
      </c>
      <c r="M2677" s="9">
        <f>tbl_salesdata[[#This Row],[Units Sold]]*tbl_salesdata[[#This Row],[Unit Price]]</f>
        <v>139431.38</v>
      </c>
      <c r="N2677" s="9">
        <f>tbl_salesdata[[#This Row],[Total Sales]]-tbl_salesdata[[#This Row],[Total Cost]]</f>
        <v>42752.36</v>
      </c>
      <c r="O2677">
        <f>tbl_salesdata[[#This Row],[Ship Date]]-tbl_salesdata[[#This Row],[Order Date]]</f>
        <v>1</v>
      </c>
      <c r="P2677">
        <f>WEEKDAY(tbl_salesdata[[#This Row],[Order Date]],2)</f>
        <v>3</v>
      </c>
      <c r="Q2677" t="str">
        <f>TEXT(tbl_salesdata[[#This Row],[Order Date]],"dddd")</f>
        <v>Wednesday</v>
      </c>
      <c r="R2677" t="str">
        <f>IF(tbl_salesdata[[#This Row],[Weekdaynum]]&gt;5,"Yes","No")</f>
        <v>No</v>
      </c>
    </row>
    <row r="2678" spans="1:18" hidden="1" x14ac:dyDescent="0.35">
      <c r="A2678">
        <v>362551248</v>
      </c>
      <c r="B2678" s="3">
        <v>43210</v>
      </c>
      <c r="C2678" s="3">
        <v>43229</v>
      </c>
      <c r="D2678" t="s">
        <v>160</v>
      </c>
      <c r="E2678" t="s">
        <v>29</v>
      </c>
      <c r="F2678" t="s">
        <v>30</v>
      </c>
      <c r="G2678" t="s">
        <v>18</v>
      </c>
      <c r="H2678" t="s">
        <v>34</v>
      </c>
      <c r="I2678" s="9">
        <v>5826</v>
      </c>
      <c r="J2678" s="9">
        <v>81.73</v>
      </c>
      <c r="K2678" s="9">
        <v>56.67</v>
      </c>
      <c r="L2678" s="9">
        <f>tbl_salesdata[[#This Row],[Units Sold]]*tbl_salesdata[[#This Row],[Unit Cost]]</f>
        <v>330159.42</v>
      </c>
      <c r="M2678" s="9">
        <f>tbl_salesdata[[#This Row],[Units Sold]]*tbl_salesdata[[#This Row],[Unit Price]]</f>
        <v>476158.98000000004</v>
      </c>
      <c r="N2678" s="9">
        <f>tbl_salesdata[[#This Row],[Total Sales]]-tbl_salesdata[[#This Row],[Total Cost]]</f>
        <v>145999.56000000006</v>
      </c>
      <c r="O2678">
        <f>tbl_salesdata[[#This Row],[Ship Date]]-tbl_salesdata[[#This Row],[Order Date]]</f>
        <v>19</v>
      </c>
      <c r="P2678">
        <f>WEEKDAY(tbl_salesdata[[#This Row],[Order Date]],2)</f>
        <v>5</v>
      </c>
      <c r="Q2678" t="str">
        <f>TEXT(tbl_salesdata[[#This Row],[Order Date]],"dddd")</f>
        <v>Friday</v>
      </c>
      <c r="R2678" t="str">
        <f>IF(tbl_salesdata[[#This Row],[Weekdaynum]]&gt;5,"Yes","No")</f>
        <v>No</v>
      </c>
    </row>
    <row r="2679" spans="1:18" hidden="1" x14ac:dyDescent="0.35">
      <c r="A2679">
        <v>427432811</v>
      </c>
      <c r="B2679" s="3">
        <v>42341</v>
      </c>
      <c r="C2679" s="3">
        <v>42362</v>
      </c>
      <c r="D2679" t="s">
        <v>77</v>
      </c>
      <c r="E2679" t="s">
        <v>21</v>
      </c>
      <c r="F2679" t="s">
        <v>17</v>
      </c>
      <c r="G2679" t="s">
        <v>14</v>
      </c>
      <c r="H2679" t="s">
        <v>34</v>
      </c>
      <c r="I2679" s="9">
        <v>5722</v>
      </c>
      <c r="J2679" s="9">
        <v>152.58000000000001</v>
      </c>
      <c r="K2679" s="9">
        <v>97.44</v>
      </c>
      <c r="L2679" s="9">
        <f>tbl_salesdata[[#This Row],[Units Sold]]*tbl_salesdata[[#This Row],[Unit Cost]]</f>
        <v>557551.67999999993</v>
      </c>
      <c r="M2679" s="9">
        <f>tbl_salesdata[[#This Row],[Units Sold]]*tbl_salesdata[[#This Row],[Unit Price]]</f>
        <v>873062.76000000013</v>
      </c>
      <c r="N2679" s="9">
        <f>tbl_salesdata[[#This Row],[Total Sales]]-tbl_salesdata[[#This Row],[Total Cost]]</f>
        <v>315511.08000000019</v>
      </c>
      <c r="O2679">
        <f>tbl_salesdata[[#This Row],[Ship Date]]-tbl_salesdata[[#This Row],[Order Date]]</f>
        <v>21</v>
      </c>
      <c r="P2679">
        <f>WEEKDAY(tbl_salesdata[[#This Row],[Order Date]],2)</f>
        <v>4</v>
      </c>
      <c r="Q2679" t="str">
        <f>TEXT(tbl_salesdata[[#This Row],[Order Date]],"dddd")</f>
        <v>Thursday</v>
      </c>
      <c r="R2679" t="str">
        <f>IF(tbl_salesdata[[#This Row],[Weekdaynum]]&gt;5,"Yes","No")</f>
        <v>No</v>
      </c>
    </row>
    <row r="2680" spans="1:18" hidden="1" x14ac:dyDescent="0.35">
      <c r="A2680">
        <v>264197003</v>
      </c>
      <c r="B2680" s="3">
        <v>44567</v>
      </c>
      <c r="C2680" s="3">
        <v>44583</v>
      </c>
      <c r="D2680" t="s">
        <v>112</v>
      </c>
      <c r="E2680" t="s">
        <v>12</v>
      </c>
      <c r="F2680" t="s">
        <v>17</v>
      </c>
      <c r="G2680" t="s">
        <v>14</v>
      </c>
      <c r="H2680" t="s">
        <v>15</v>
      </c>
      <c r="I2680" s="9">
        <v>619</v>
      </c>
      <c r="J2680" s="9">
        <v>152.58000000000001</v>
      </c>
      <c r="K2680" s="9">
        <v>97.44</v>
      </c>
      <c r="L2680" s="9">
        <f>tbl_salesdata[[#This Row],[Units Sold]]*tbl_salesdata[[#This Row],[Unit Cost]]</f>
        <v>60315.360000000001</v>
      </c>
      <c r="M2680" s="9">
        <f>tbl_salesdata[[#This Row],[Units Sold]]*tbl_salesdata[[#This Row],[Unit Price]]</f>
        <v>94447.02</v>
      </c>
      <c r="N2680" s="9">
        <f>tbl_salesdata[[#This Row],[Total Sales]]-tbl_salesdata[[#This Row],[Total Cost]]</f>
        <v>34131.660000000003</v>
      </c>
      <c r="O2680">
        <f>tbl_salesdata[[#This Row],[Ship Date]]-tbl_salesdata[[#This Row],[Order Date]]</f>
        <v>16</v>
      </c>
      <c r="P2680">
        <f>WEEKDAY(tbl_salesdata[[#This Row],[Order Date]],2)</f>
        <v>4</v>
      </c>
      <c r="Q2680" t="str">
        <f>TEXT(tbl_salesdata[[#This Row],[Order Date]],"dddd")</f>
        <v>Thursday</v>
      </c>
      <c r="R2680" t="str">
        <f>IF(tbl_salesdata[[#This Row],[Weekdaynum]]&gt;5,"Yes","No")</f>
        <v>No</v>
      </c>
    </row>
    <row r="2681" spans="1:18" hidden="1" x14ac:dyDescent="0.35">
      <c r="A2681">
        <v>235392653</v>
      </c>
      <c r="B2681" s="3">
        <v>43283</v>
      </c>
      <c r="C2681" s="3">
        <v>43291</v>
      </c>
      <c r="D2681" t="s">
        <v>164</v>
      </c>
      <c r="E2681" t="s">
        <v>38</v>
      </c>
      <c r="F2681" t="s">
        <v>68</v>
      </c>
      <c r="G2681" t="s">
        <v>14</v>
      </c>
      <c r="H2681" t="s">
        <v>19</v>
      </c>
      <c r="I2681" s="9">
        <v>6772</v>
      </c>
      <c r="J2681" s="9">
        <v>154.06</v>
      </c>
      <c r="K2681" s="9">
        <v>90.93</v>
      </c>
      <c r="L2681" s="9">
        <f>tbl_salesdata[[#This Row],[Units Sold]]*tbl_salesdata[[#This Row],[Unit Cost]]</f>
        <v>615777.96000000008</v>
      </c>
      <c r="M2681" s="9">
        <f>tbl_salesdata[[#This Row],[Units Sold]]*tbl_salesdata[[#This Row],[Unit Price]]</f>
        <v>1043294.3200000001</v>
      </c>
      <c r="N2681" s="9">
        <f>tbl_salesdata[[#This Row],[Total Sales]]-tbl_salesdata[[#This Row],[Total Cost]]</f>
        <v>427516.36</v>
      </c>
      <c r="O2681">
        <f>tbl_salesdata[[#This Row],[Ship Date]]-tbl_salesdata[[#This Row],[Order Date]]</f>
        <v>8</v>
      </c>
      <c r="P2681">
        <f>WEEKDAY(tbl_salesdata[[#This Row],[Order Date]],2)</f>
        <v>1</v>
      </c>
      <c r="Q2681" t="str">
        <f>TEXT(tbl_salesdata[[#This Row],[Order Date]],"dddd")</f>
        <v>Monday</v>
      </c>
      <c r="R2681" t="str">
        <f>IF(tbl_salesdata[[#This Row],[Weekdaynum]]&gt;5,"Yes","No")</f>
        <v>No</v>
      </c>
    </row>
    <row r="2682" spans="1:18" hidden="1" x14ac:dyDescent="0.35">
      <c r="A2682">
        <v>323881089</v>
      </c>
      <c r="B2682" s="3">
        <v>44740</v>
      </c>
      <c r="C2682" s="3">
        <v>44746</v>
      </c>
      <c r="D2682" t="s">
        <v>64</v>
      </c>
      <c r="E2682" t="s">
        <v>29</v>
      </c>
      <c r="F2682" t="s">
        <v>76</v>
      </c>
      <c r="G2682" t="s">
        <v>18</v>
      </c>
      <c r="H2682" t="s">
        <v>34</v>
      </c>
      <c r="I2682" s="9">
        <v>2467</v>
      </c>
      <c r="J2682" s="9">
        <v>668.27</v>
      </c>
      <c r="K2682" s="9">
        <v>502.54</v>
      </c>
      <c r="L2682" s="9">
        <f>tbl_salesdata[[#This Row],[Units Sold]]*tbl_salesdata[[#This Row],[Unit Cost]]</f>
        <v>1239766.18</v>
      </c>
      <c r="M2682" s="9">
        <f>tbl_salesdata[[#This Row],[Units Sold]]*tbl_salesdata[[#This Row],[Unit Price]]</f>
        <v>1648622.0899999999</v>
      </c>
      <c r="N2682" s="9">
        <f>tbl_salesdata[[#This Row],[Total Sales]]-tbl_salesdata[[#This Row],[Total Cost]]</f>
        <v>408855.90999999992</v>
      </c>
      <c r="O2682">
        <f>tbl_salesdata[[#This Row],[Ship Date]]-tbl_salesdata[[#This Row],[Order Date]]</f>
        <v>6</v>
      </c>
      <c r="P2682">
        <f>WEEKDAY(tbl_salesdata[[#This Row],[Order Date]],2)</f>
        <v>2</v>
      </c>
      <c r="Q2682" t="str">
        <f>TEXT(tbl_salesdata[[#This Row],[Order Date]],"dddd")</f>
        <v>Tuesday</v>
      </c>
      <c r="R2682" t="str">
        <f>IF(tbl_salesdata[[#This Row],[Weekdaynum]]&gt;5,"Yes","No")</f>
        <v>No</v>
      </c>
    </row>
    <row r="2683" spans="1:18" x14ac:dyDescent="0.35">
      <c r="A2683">
        <v>231369769</v>
      </c>
      <c r="B2683" s="3">
        <v>42133</v>
      </c>
      <c r="C2683" s="3">
        <v>42153</v>
      </c>
      <c r="D2683" t="s">
        <v>195</v>
      </c>
      <c r="E2683" t="s">
        <v>21</v>
      </c>
      <c r="F2683" t="s">
        <v>33</v>
      </c>
      <c r="G2683" t="s">
        <v>14</v>
      </c>
      <c r="H2683" t="s">
        <v>15</v>
      </c>
      <c r="I2683" s="9">
        <v>6311</v>
      </c>
      <c r="J2683" s="9">
        <v>109.28</v>
      </c>
      <c r="K2683" s="9">
        <v>35.840000000000003</v>
      </c>
      <c r="L2683" s="9">
        <f>tbl_salesdata[[#This Row],[Units Sold]]*tbl_salesdata[[#This Row],[Unit Cost]]</f>
        <v>226186.24000000002</v>
      </c>
      <c r="M2683" s="9">
        <f>tbl_salesdata[[#This Row],[Units Sold]]*tbl_salesdata[[#This Row],[Unit Price]]</f>
        <v>689666.08</v>
      </c>
      <c r="N2683" s="9">
        <f>tbl_salesdata[[#This Row],[Total Sales]]-tbl_salesdata[[#This Row],[Total Cost]]</f>
        <v>463479.83999999997</v>
      </c>
      <c r="O2683">
        <f>tbl_salesdata[[#This Row],[Ship Date]]-tbl_salesdata[[#This Row],[Order Date]]</f>
        <v>20</v>
      </c>
      <c r="P2683">
        <f>WEEKDAY(tbl_salesdata[[#This Row],[Order Date]],2)</f>
        <v>6</v>
      </c>
      <c r="Q2683" t="str">
        <f>TEXT(tbl_salesdata[[#This Row],[Order Date]],"dddd")</f>
        <v>Saturday</v>
      </c>
      <c r="R2683" t="str">
        <f>IF(tbl_salesdata[[#This Row],[Weekdaynum]]&gt;5,"Yes","No")</f>
        <v>Yes</v>
      </c>
    </row>
    <row r="2684" spans="1:18" hidden="1" x14ac:dyDescent="0.35">
      <c r="A2684">
        <v>685744130</v>
      </c>
      <c r="B2684" s="3">
        <v>44123</v>
      </c>
      <c r="C2684" s="3">
        <v>44124</v>
      </c>
      <c r="D2684" t="s">
        <v>74</v>
      </c>
      <c r="E2684" t="s">
        <v>38</v>
      </c>
      <c r="F2684" t="s">
        <v>76</v>
      </c>
      <c r="G2684" t="s">
        <v>14</v>
      </c>
      <c r="H2684" t="s">
        <v>34</v>
      </c>
      <c r="I2684" s="9">
        <v>5782</v>
      </c>
      <c r="J2684" s="9">
        <v>668.27</v>
      </c>
      <c r="K2684" s="9">
        <v>502.54</v>
      </c>
      <c r="L2684" s="9">
        <f>tbl_salesdata[[#This Row],[Units Sold]]*tbl_salesdata[[#This Row],[Unit Cost]]</f>
        <v>2905686.2800000003</v>
      </c>
      <c r="M2684" s="9">
        <f>tbl_salesdata[[#This Row],[Units Sold]]*tbl_salesdata[[#This Row],[Unit Price]]</f>
        <v>3863937.1399999997</v>
      </c>
      <c r="N2684" s="9">
        <f>tbl_salesdata[[#This Row],[Total Sales]]-tbl_salesdata[[#This Row],[Total Cost]]</f>
        <v>958250.8599999994</v>
      </c>
      <c r="O2684">
        <f>tbl_salesdata[[#This Row],[Ship Date]]-tbl_salesdata[[#This Row],[Order Date]]</f>
        <v>1</v>
      </c>
      <c r="P2684">
        <f>WEEKDAY(tbl_salesdata[[#This Row],[Order Date]],2)</f>
        <v>1</v>
      </c>
      <c r="Q2684" t="str">
        <f>TEXT(tbl_salesdata[[#This Row],[Order Date]],"dddd")</f>
        <v>Monday</v>
      </c>
      <c r="R2684" t="str">
        <f>IF(tbl_salesdata[[#This Row],[Weekdaynum]]&gt;5,"Yes","No")</f>
        <v>No</v>
      </c>
    </row>
    <row r="2685" spans="1:18" hidden="1" x14ac:dyDescent="0.35">
      <c r="A2685">
        <v>376403892</v>
      </c>
      <c r="B2685" s="3">
        <v>43531</v>
      </c>
      <c r="C2685" s="3">
        <v>43538</v>
      </c>
      <c r="D2685" t="s">
        <v>164</v>
      </c>
      <c r="E2685" t="s">
        <v>38</v>
      </c>
      <c r="F2685" t="s">
        <v>13</v>
      </c>
      <c r="G2685" t="s">
        <v>18</v>
      </c>
      <c r="H2685" t="s">
        <v>15</v>
      </c>
      <c r="I2685" s="9">
        <v>5131</v>
      </c>
      <c r="J2685" s="9">
        <v>255.28</v>
      </c>
      <c r="K2685" s="9">
        <v>159.41999999999999</v>
      </c>
      <c r="L2685" s="9">
        <f>tbl_salesdata[[#This Row],[Units Sold]]*tbl_salesdata[[#This Row],[Unit Cost]]</f>
        <v>817984.0199999999</v>
      </c>
      <c r="M2685" s="9">
        <f>tbl_salesdata[[#This Row],[Units Sold]]*tbl_salesdata[[#This Row],[Unit Price]]</f>
        <v>1309841.68</v>
      </c>
      <c r="N2685" s="9">
        <f>tbl_salesdata[[#This Row],[Total Sales]]-tbl_salesdata[[#This Row],[Total Cost]]</f>
        <v>491857.66000000003</v>
      </c>
      <c r="O2685">
        <f>tbl_salesdata[[#This Row],[Ship Date]]-tbl_salesdata[[#This Row],[Order Date]]</f>
        <v>7</v>
      </c>
      <c r="P2685">
        <f>WEEKDAY(tbl_salesdata[[#This Row],[Order Date]],2)</f>
        <v>4</v>
      </c>
      <c r="Q2685" t="str">
        <f>TEXT(tbl_salesdata[[#This Row],[Order Date]],"dddd")</f>
        <v>Thursday</v>
      </c>
      <c r="R2685" t="str">
        <f>IF(tbl_salesdata[[#This Row],[Weekdaynum]]&gt;5,"Yes","No")</f>
        <v>No</v>
      </c>
    </row>
    <row r="2686" spans="1:18" hidden="1" x14ac:dyDescent="0.35">
      <c r="A2686">
        <v>818926751</v>
      </c>
      <c r="B2686" s="3">
        <v>42337</v>
      </c>
      <c r="C2686" s="3">
        <v>42340</v>
      </c>
      <c r="D2686" t="s">
        <v>112</v>
      </c>
      <c r="E2686" t="s">
        <v>12</v>
      </c>
      <c r="F2686" t="s">
        <v>68</v>
      </c>
      <c r="G2686" t="s">
        <v>14</v>
      </c>
      <c r="H2686" t="s">
        <v>19</v>
      </c>
      <c r="I2686" s="9">
        <v>7479</v>
      </c>
      <c r="J2686" s="9">
        <v>154.06</v>
      </c>
      <c r="K2686" s="9">
        <v>90.93</v>
      </c>
      <c r="L2686" s="9">
        <f>tbl_salesdata[[#This Row],[Units Sold]]*tbl_salesdata[[#This Row],[Unit Cost]]</f>
        <v>680065.47000000009</v>
      </c>
      <c r="M2686" s="9">
        <f>tbl_salesdata[[#This Row],[Units Sold]]*tbl_salesdata[[#This Row],[Unit Price]]</f>
        <v>1152214.74</v>
      </c>
      <c r="N2686" s="9">
        <f>tbl_salesdata[[#This Row],[Total Sales]]-tbl_salesdata[[#This Row],[Total Cost]]</f>
        <v>472149.2699999999</v>
      </c>
      <c r="O2686">
        <f>tbl_salesdata[[#This Row],[Ship Date]]-tbl_salesdata[[#This Row],[Order Date]]</f>
        <v>3</v>
      </c>
      <c r="P2686">
        <f>WEEKDAY(tbl_salesdata[[#This Row],[Order Date]],2)</f>
        <v>7</v>
      </c>
      <c r="Q2686" t="str">
        <f>TEXT(tbl_salesdata[[#This Row],[Order Date]],"dddd")</f>
        <v>Sunday</v>
      </c>
      <c r="R2686" t="str">
        <f>IF(tbl_salesdata[[#This Row],[Weekdaynum]]&gt;5,"Yes","No")</f>
        <v>Yes</v>
      </c>
    </row>
    <row r="2687" spans="1:18" x14ac:dyDescent="0.35">
      <c r="A2687">
        <v>891313779</v>
      </c>
      <c r="B2687" s="3">
        <v>44821</v>
      </c>
      <c r="C2687" s="3">
        <v>44831</v>
      </c>
      <c r="D2687" t="s">
        <v>217</v>
      </c>
      <c r="E2687" t="s">
        <v>12</v>
      </c>
      <c r="F2687" t="s">
        <v>30</v>
      </c>
      <c r="G2687" t="s">
        <v>14</v>
      </c>
      <c r="H2687" t="s">
        <v>34</v>
      </c>
      <c r="I2687" s="9">
        <v>8409</v>
      </c>
      <c r="J2687" s="9">
        <v>81.73</v>
      </c>
      <c r="K2687" s="9">
        <v>56.67</v>
      </c>
      <c r="L2687" s="9">
        <f>tbl_salesdata[[#This Row],[Units Sold]]*tbl_salesdata[[#This Row],[Unit Cost]]</f>
        <v>476538.03</v>
      </c>
      <c r="M2687" s="9">
        <f>tbl_salesdata[[#This Row],[Units Sold]]*tbl_salesdata[[#This Row],[Unit Price]]</f>
        <v>687267.57000000007</v>
      </c>
      <c r="N2687" s="9">
        <f>tbl_salesdata[[#This Row],[Total Sales]]-tbl_salesdata[[#This Row],[Total Cost]]</f>
        <v>210729.54000000004</v>
      </c>
      <c r="O2687">
        <f>tbl_salesdata[[#This Row],[Ship Date]]-tbl_salesdata[[#This Row],[Order Date]]</f>
        <v>10</v>
      </c>
      <c r="P2687">
        <f>WEEKDAY(tbl_salesdata[[#This Row],[Order Date]],2)</f>
        <v>6</v>
      </c>
      <c r="Q2687" t="str">
        <f>TEXT(tbl_salesdata[[#This Row],[Order Date]],"dddd")</f>
        <v>Saturday</v>
      </c>
      <c r="R2687" t="str">
        <f>IF(tbl_salesdata[[#This Row],[Weekdaynum]]&gt;5,"Yes","No")</f>
        <v>Yes</v>
      </c>
    </row>
    <row r="2688" spans="1:18" hidden="1" x14ac:dyDescent="0.35">
      <c r="A2688">
        <v>417569577</v>
      </c>
      <c r="B2688" s="3">
        <v>43503</v>
      </c>
      <c r="C2688" s="3">
        <v>43515</v>
      </c>
      <c r="D2688" t="s">
        <v>93</v>
      </c>
      <c r="E2688" t="s">
        <v>29</v>
      </c>
      <c r="F2688" t="s">
        <v>76</v>
      </c>
      <c r="G2688" t="s">
        <v>18</v>
      </c>
      <c r="H2688" t="s">
        <v>19</v>
      </c>
      <c r="I2688" s="9">
        <v>6972</v>
      </c>
      <c r="J2688" s="9">
        <v>668.27</v>
      </c>
      <c r="K2688" s="9">
        <v>502.54</v>
      </c>
      <c r="L2688" s="9">
        <f>tbl_salesdata[[#This Row],[Units Sold]]*tbl_salesdata[[#This Row],[Unit Cost]]</f>
        <v>3503708.8800000004</v>
      </c>
      <c r="M2688" s="9">
        <f>tbl_salesdata[[#This Row],[Units Sold]]*tbl_salesdata[[#This Row],[Unit Price]]</f>
        <v>4659178.4399999995</v>
      </c>
      <c r="N2688" s="9">
        <f>tbl_salesdata[[#This Row],[Total Sales]]-tbl_salesdata[[#This Row],[Total Cost]]</f>
        <v>1155469.5599999991</v>
      </c>
      <c r="O2688">
        <f>tbl_salesdata[[#This Row],[Ship Date]]-tbl_salesdata[[#This Row],[Order Date]]</f>
        <v>12</v>
      </c>
      <c r="P2688">
        <f>WEEKDAY(tbl_salesdata[[#This Row],[Order Date]],2)</f>
        <v>4</v>
      </c>
      <c r="Q2688" t="str">
        <f>TEXT(tbl_salesdata[[#This Row],[Order Date]],"dddd")</f>
        <v>Thursday</v>
      </c>
      <c r="R2688" t="str">
        <f>IF(tbl_salesdata[[#This Row],[Weekdaynum]]&gt;5,"Yes","No")</f>
        <v>No</v>
      </c>
    </row>
    <row r="2689" spans="1:18" hidden="1" x14ac:dyDescent="0.35">
      <c r="A2689">
        <v>453474700</v>
      </c>
      <c r="B2689" s="3">
        <v>44616</v>
      </c>
      <c r="C2689" s="3">
        <v>44632</v>
      </c>
      <c r="D2689" t="s">
        <v>54</v>
      </c>
      <c r="E2689" t="s">
        <v>29</v>
      </c>
      <c r="F2689" t="s">
        <v>33</v>
      </c>
      <c r="G2689" t="s">
        <v>14</v>
      </c>
      <c r="H2689" t="s">
        <v>19</v>
      </c>
      <c r="I2689" s="9">
        <v>2096</v>
      </c>
      <c r="J2689" s="9">
        <v>109.28</v>
      </c>
      <c r="K2689" s="9">
        <v>35.840000000000003</v>
      </c>
      <c r="L2689" s="9">
        <f>tbl_salesdata[[#This Row],[Units Sold]]*tbl_salesdata[[#This Row],[Unit Cost]]</f>
        <v>75120.640000000014</v>
      </c>
      <c r="M2689" s="9">
        <f>tbl_salesdata[[#This Row],[Units Sold]]*tbl_salesdata[[#This Row],[Unit Price]]</f>
        <v>229050.88</v>
      </c>
      <c r="N2689" s="9">
        <f>tbl_salesdata[[#This Row],[Total Sales]]-tbl_salesdata[[#This Row],[Total Cost]]</f>
        <v>153930.23999999999</v>
      </c>
      <c r="O2689">
        <f>tbl_salesdata[[#This Row],[Ship Date]]-tbl_salesdata[[#This Row],[Order Date]]</f>
        <v>16</v>
      </c>
      <c r="P2689">
        <f>WEEKDAY(tbl_salesdata[[#This Row],[Order Date]],2)</f>
        <v>4</v>
      </c>
      <c r="Q2689" t="str">
        <f>TEXT(tbl_salesdata[[#This Row],[Order Date]],"dddd")</f>
        <v>Thursday</v>
      </c>
      <c r="R2689" t="str">
        <f>IF(tbl_salesdata[[#This Row],[Weekdaynum]]&gt;5,"Yes","No")</f>
        <v>No</v>
      </c>
    </row>
    <row r="2690" spans="1:18" x14ac:dyDescent="0.35">
      <c r="A2690">
        <v>277429091</v>
      </c>
      <c r="B2690" s="3">
        <v>43638</v>
      </c>
      <c r="C2690" s="3">
        <v>43643</v>
      </c>
      <c r="D2690" t="s">
        <v>82</v>
      </c>
      <c r="E2690" t="s">
        <v>32</v>
      </c>
      <c r="F2690" t="s">
        <v>33</v>
      </c>
      <c r="G2690" t="s">
        <v>14</v>
      </c>
      <c r="H2690" t="s">
        <v>15</v>
      </c>
      <c r="I2690" s="9">
        <v>6288</v>
      </c>
      <c r="J2690" s="9">
        <v>109.28</v>
      </c>
      <c r="K2690" s="9">
        <v>35.840000000000003</v>
      </c>
      <c r="L2690" s="9">
        <f>tbl_salesdata[[#This Row],[Units Sold]]*tbl_salesdata[[#This Row],[Unit Cost]]</f>
        <v>225361.92000000001</v>
      </c>
      <c r="M2690" s="9">
        <f>tbl_salesdata[[#This Row],[Units Sold]]*tbl_salesdata[[#This Row],[Unit Price]]</f>
        <v>687152.64000000001</v>
      </c>
      <c r="N2690" s="9">
        <f>tbl_salesdata[[#This Row],[Total Sales]]-tbl_salesdata[[#This Row],[Total Cost]]</f>
        <v>461790.71999999997</v>
      </c>
      <c r="O2690">
        <f>tbl_salesdata[[#This Row],[Ship Date]]-tbl_salesdata[[#This Row],[Order Date]]</f>
        <v>5</v>
      </c>
      <c r="P2690">
        <f>WEEKDAY(tbl_salesdata[[#This Row],[Order Date]],2)</f>
        <v>6</v>
      </c>
      <c r="Q2690" t="str">
        <f>TEXT(tbl_salesdata[[#This Row],[Order Date]],"dddd")</f>
        <v>Saturday</v>
      </c>
      <c r="R2690" t="str">
        <f>IF(tbl_salesdata[[#This Row],[Weekdaynum]]&gt;5,"Yes","No")</f>
        <v>Yes</v>
      </c>
    </row>
    <row r="2691" spans="1:18" hidden="1" x14ac:dyDescent="0.35">
      <c r="A2691">
        <v>575259006</v>
      </c>
      <c r="B2691" s="3">
        <v>43716</v>
      </c>
      <c r="C2691" s="3">
        <v>43732</v>
      </c>
      <c r="D2691" t="s">
        <v>197</v>
      </c>
      <c r="E2691" t="s">
        <v>38</v>
      </c>
      <c r="F2691" t="s">
        <v>76</v>
      </c>
      <c r="G2691" t="s">
        <v>14</v>
      </c>
      <c r="H2691" t="s">
        <v>26</v>
      </c>
      <c r="I2691" s="9">
        <v>778</v>
      </c>
      <c r="J2691" s="9">
        <v>668.27</v>
      </c>
      <c r="K2691" s="9">
        <v>502.54</v>
      </c>
      <c r="L2691" s="9">
        <f>tbl_salesdata[[#This Row],[Units Sold]]*tbl_salesdata[[#This Row],[Unit Cost]]</f>
        <v>390976.12</v>
      </c>
      <c r="M2691" s="9">
        <f>tbl_salesdata[[#This Row],[Units Sold]]*tbl_salesdata[[#This Row],[Unit Price]]</f>
        <v>519914.06</v>
      </c>
      <c r="N2691" s="9">
        <f>tbl_salesdata[[#This Row],[Total Sales]]-tbl_salesdata[[#This Row],[Total Cost]]</f>
        <v>128937.94</v>
      </c>
      <c r="O2691">
        <f>tbl_salesdata[[#This Row],[Ship Date]]-tbl_salesdata[[#This Row],[Order Date]]</f>
        <v>16</v>
      </c>
      <c r="P2691">
        <f>WEEKDAY(tbl_salesdata[[#This Row],[Order Date]],2)</f>
        <v>7</v>
      </c>
      <c r="Q2691" t="str">
        <f>TEXT(tbl_salesdata[[#This Row],[Order Date]],"dddd")</f>
        <v>Sunday</v>
      </c>
      <c r="R2691" t="str">
        <f>IF(tbl_salesdata[[#This Row],[Weekdaynum]]&gt;5,"Yes","No")</f>
        <v>Yes</v>
      </c>
    </row>
    <row r="2692" spans="1:18" hidden="1" x14ac:dyDescent="0.35">
      <c r="A2692">
        <v>612798345</v>
      </c>
      <c r="B2692" s="3">
        <v>44640</v>
      </c>
      <c r="C2692" s="3">
        <v>44656</v>
      </c>
      <c r="D2692" t="s">
        <v>158</v>
      </c>
      <c r="E2692" t="s">
        <v>12</v>
      </c>
      <c r="F2692" t="s">
        <v>25</v>
      </c>
      <c r="G2692" t="s">
        <v>14</v>
      </c>
      <c r="H2692" t="s">
        <v>19</v>
      </c>
      <c r="I2692" s="9">
        <v>9503</v>
      </c>
      <c r="J2692" s="9">
        <v>205.7</v>
      </c>
      <c r="K2692" s="9">
        <v>117.11</v>
      </c>
      <c r="L2692" s="9">
        <f>tbl_salesdata[[#This Row],[Units Sold]]*tbl_salesdata[[#This Row],[Unit Cost]]</f>
        <v>1112896.33</v>
      </c>
      <c r="M2692" s="9">
        <f>tbl_salesdata[[#This Row],[Units Sold]]*tbl_salesdata[[#This Row],[Unit Price]]</f>
        <v>1954767.0999999999</v>
      </c>
      <c r="N2692" s="9">
        <f>tbl_salesdata[[#This Row],[Total Sales]]-tbl_salesdata[[#This Row],[Total Cost]]</f>
        <v>841870.76999999979</v>
      </c>
      <c r="O2692">
        <f>tbl_salesdata[[#This Row],[Ship Date]]-tbl_salesdata[[#This Row],[Order Date]]</f>
        <v>16</v>
      </c>
      <c r="P2692">
        <f>WEEKDAY(tbl_salesdata[[#This Row],[Order Date]],2)</f>
        <v>7</v>
      </c>
      <c r="Q2692" t="str">
        <f>TEXT(tbl_salesdata[[#This Row],[Order Date]],"dddd")</f>
        <v>Sunday</v>
      </c>
      <c r="R2692" t="str">
        <f>IF(tbl_salesdata[[#This Row],[Weekdaynum]]&gt;5,"Yes","No")</f>
        <v>Yes</v>
      </c>
    </row>
    <row r="2693" spans="1:18" hidden="1" x14ac:dyDescent="0.35">
      <c r="A2693">
        <v>719730079</v>
      </c>
      <c r="B2693" s="3">
        <v>43929</v>
      </c>
      <c r="C2693" s="3">
        <v>43949</v>
      </c>
      <c r="D2693" t="s">
        <v>91</v>
      </c>
      <c r="E2693" t="s">
        <v>21</v>
      </c>
      <c r="F2693" t="s">
        <v>33</v>
      </c>
      <c r="G2693" t="s">
        <v>18</v>
      </c>
      <c r="H2693" t="s">
        <v>34</v>
      </c>
      <c r="I2693" s="9">
        <v>2979</v>
      </c>
      <c r="J2693" s="9">
        <v>109.28</v>
      </c>
      <c r="K2693" s="9">
        <v>35.840000000000003</v>
      </c>
      <c r="L2693" s="9">
        <f>tbl_salesdata[[#This Row],[Units Sold]]*tbl_salesdata[[#This Row],[Unit Cost]]</f>
        <v>106767.36000000002</v>
      </c>
      <c r="M2693" s="9">
        <f>tbl_salesdata[[#This Row],[Units Sold]]*tbl_salesdata[[#This Row],[Unit Price]]</f>
        <v>325545.12</v>
      </c>
      <c r="N2693" s="9">
        <f>tbl_salesdata[[#This Row],[Total Sales]]-tbl_salesdata[[#This Row],[Total Cost]]</f>
        <v>218777.75999999998</v>
      </c>
      <c r="O2693">
        <f>tbl_salesdata[[#This Row],[Ship Date]]-tbl_salesdata[[#This Row],[Order Date]]</f>
        <v>20</v>
      </c>
      <c r="P2693">
        <f>WEEKDAY(tbl_salesdata[[#This Row],[Order Date]],2)</f>
        <v>3</v>
      </c>
      <c r="Q2693" t="str">
        <f>TEXT(tbl_salesdata[[#This Row],[Order Date]],"dddd")</f>
        <v>Wednesday</v>
      </c>
      <c r="R2693" t="str">
        <f>IF(tbl_salesdata[[#This Row],[Weekdaynum]]&gt;5,"Yes","No")</f>
        <v>No</v>
      </c>
    </row>
    <row r="2694" spans="1:18" x14ac:dyDescent="0.35">
      <c r="A2694">
        <v>409112679</v>
      </c>
      <c r="B2694" s="3">
        <v>43554</v>
      </c>
      <c r="C2694" s="3">
        <v>43563</v>
      </c>
      <c r="D2694" t="s">
        <v>60</v>
      </c>
      <c r="E2694" t="s">
        <v>21</v>
      </c>
      <c r="F2694" t="s">
        <v>68</v>
      </c>
      <c r="G2694" t="s">
        <v>14</v>
      </c>
      <c r="H2694" t="s">
        <v>34</v>
      </c>
      <c r="I2694" s="9">
        <v>4388</v>
      </c>
      <c r="J2694" s="9">
        <v>154.06</v>
      </c>
      <c r="K2694" s="9">
        <v>90.93</v>
      </c>
      <c r="L2694" s="9">
        <f>tbl_salesdata[[#This Row],[Units Sold]]*tbl_salesdata[[#This Row],[Unit Cost]]</f>
        <v>399000.84</v>
      </c>
      <c r="M2694" s="9">
        <f>tbl_salesdata[[#This Row],[Units Sold]]*tbl_salesdata[[#This Row],[Unit Price]]</f>
        <v>676015.28</v>
      </c>
      <c r="N2694" s="9">
        <f>tbl_salesdata[[#This Row],[Total Sales]]-tbl_salesdata[[#This Row],[Total Cost]]</f>
        <v>277014.44</v>
      </c>
      <c r="O2694">
        <f>tbl_salesdata[[#This Row],[Ship Date]]-tbl_salesdata[[#This Row],[Order Date]]</f>
        <v>9</v>
      </c>
      <c r="P2694">
        <f>WEEKDAY(tbl_salesdata[[#This Row],[Order Date]],2)</f>
        <v>6</v>
      </c>
      <c r="Q2694" t="str">
        <f>TEXT(tbl_salesdata[[#This Row],[Order Date]],"dddd")</f>
        <v>Saturday</v>
      </c>
      <c r="R2694" t="str">
        <f>IF(tbl_salesdata[[#This Row],[Weekdaynum]]&gt;5,"Yes","No")</f>
        <v>Yes</v>
      </c>
    </row>
    <row r="2695" spans="1:18" hidden="1" x14ac:dyDescent="0.35">
      <c r="A2695">
        <v>918528544</v>
      </c>
      <c r="B2695" s="3">
        <v>43604</v>
      </c>
      <c r="C2695" s="3">
        <v>43605</v>
      </c>
      <c r="D2695" t="s">
        <v>126</v>
      </c>
      <c r="E2695" t="s">
        <v>24</v>
      </c>
      <c r="F2695" t="s">
        <v>33</v>
      </c>
      <c r="G2695" t="s">
        <v>18</v>
      </c>
      <c r="H2695" t="s">
        <v>34</v>
      </c>
      <c r="I2695" s="9">
        <v>1863</v>
      </c>
      <c r="J2695" s="9">
        <v>109.28</v>
      </c>
      <c r="K2695" s="9">
        <v>35.840000000000003</v>
      </c>
      <c r="L2695" s="9">
        <f>tbl_salesdata[[#This Row],[Units Sold]]*tbl_salesdata[[#This Row],[Unit Cost]]</f>
        <v>66769.920000000013</v>
      </c>
      <c r="M2695" s="9">
        <f>tbl_salesdata[[#This Row],[Units Sold]]*tbl_salesdata[[#This Row],[Unit Price]]</f>
        <v>203588.64</v>
      </c>
      <c r="N2695" s="9">
        <f>tbl_salesdata[[#This Row],[Total Sales]]-tbl_salesdata[[#This Row],[Total Cost]]</f>
        <v>136818.72</v>
      </c>
      <c r="O2695">
        <f>tbl_salesdata[[#This Row],[Ship Date]]-tbl_salesdata[[#This Row],[Order Date]]</f>
        <v>1</v>
      </c>
      <c r="P2695">
        <f>WEEKDAY(tbl_salesdata[[#This Row],[Order Date]],2)</f>
        <v>7</v>
      </c>
      <c r="Q2695" t="str">
        <f>TEXT(tbl_salesdata[[#This Row],[Order Date]],"dddd")</f>
        <v>Sunday</v>
      </c>
      <c r="R2695" t="str">
        <f>IF(tbl_salesdata[[#This Row],[Weekdaynum]]&gt;5,"Yes","No")</f>
        <v>Yes</v>
      </c>
    </row>
    <row r="2696" spans="1:18" hidden="1" x14ac:dyDescent="0.35">
      <c r="A2696">
        <v>624555432</v>
      </c>
      <c r="B2696" s="3">
        <v>44925</v>
      </c>
      <c r="C2696" s="3">
        <v>44939</v>
      </c>
      <c r="D2696" t="s">
        <v>41</v>
      </c>
      <c r="E2696" t="s">
        <v>29</v>
      </c>
      <c r="F2696" t="s">
        <v>13</v>
      </c>
      <c r="G2696" t="s">
        <v>18</v>
      </c>
      <c r="H2696" t="s">
        <v>34</v>
      </c>
      <c r="I2696" s="9">
        <v>8686</v>
      </c>
      <c r="J2696" s="9">
        <v>255.28</v>
      </c>
      <c r="K2696" s="9">
        <v>159.41999999999999</v>
      </c>
      <c r="L2696" s="9">
        <f>tbl_salesdata[[#This Row],[Units Sold]]*tbl_salesdata[[#This Row],[Unit Cost]]</f>
        <v>1384722.1199999999</v>
      </c>
      <c r="M2696" s="9">
        <f>tbl_salesdata[[#This Row],[Units Sold]]*tbl_salesdata[[#This Row],[Unit Price]]</f>
        <v>2217362.08</v>
      </c>
      <c r="N2696" s="9">
        <f>tbl_salesdata[[#This Row],[Total Sales]]-tbl_salesdata[[#This Row],[Total Cost]]</f>
        <v>832639.9600000002</v>
      </c>
      <c r="O2696">
        <f>tbl_salesdata[[#This Row],[Ship Date]]-tbl_salesdata[[#This Row],[Order Date]]</f>
        <v>14</v>
      </c>
      <c r="P2696">
        <f>WEEKDAY(tbl_salesdata[[#This Row],[Order Date]],2)</f>
        <v>5</v>
      </c>
      <c r="Q2696" t="str">
        <f>TEXT(tbl_salesdata[[#This Row],[Order Date]],"dddd")</f>
        <v>Friday</v>
      </c>
      <c r="R2696" t="str">
        <f>IF(tbl_salesdata[[#This Row],[Weekdaynum]]&gt;5,"Yes","No")</f>
        <v>No</v>
      </c>
    </row>
    <row r="2697" spans="1:18" x14ac:dyDescent="0.35">
      <c r="A2697">
        <v>750108563</v>
      </c>
      <c r="B2697" s="3">
        <v>43533</v>
      </c>
      <c r="C2697" s="3">
        <v>43545</v>
      </c>
      <c r="D2697" t="s">
        <v>111</v>
      </c>
      <c r="E2697" t="s">
        <v>38</v>
      </c>
      <c r="F2697" t="s">
        <v>13</v>
      </c>
      <c r="G2697" t="s">
        <v>18</v>
      </c>
      <c r="H2697" t="s">
        <v>19</v>
      </c>
      <c r="I2697" s="9">
        <v>2648</v>
      </c>
      <c r="J2697" s="9">
        <v>255.28</v>
      </c>
      <c r="K2697" s="9">
        <v>159.41999999999999</v>
      </c>
      <c r="L2697" s="9">
        <f>tbl_salesdata[[#This Row],[Units Sold]]*tbl_salesdata[[#This Row],[Unit Cost]]</f>
        <v>422144.16</v>
      </c>
      <c r="M2697" s="9">
        <f>tbl_salesdata[[#This Row],[Units Sold]]*tbl_salesdata[[#This Row],[Unit Price]]</f>
        <v>675981.44000000006</v>
      </c>
      <c r="N2697" s="9">
        <f>tbl_salesdata[[#This Row],[Total Sales]]-tbl_salesdata[[#This Row],[Total Cost]]</f>
        <v>253837.28000000009</v>
      </c>
      <c r="O2697">
        <f>tbl_salesdata[[#This Row],[Ship Date]]-tbl_salesdata[[#This Row],[Order Date]]</f>
        <v>12</v>
      </c>
      <c r="P2697">
        <f>WEEKDAY(tbl_salesdata[[#This Row],[Order Date]],2)</f>
        <v>6</v>
      </c>
      <c r="Q2697" t="str">
        <f>TEXT(tbl_salesdata[[#This Row],[Order Date]],"dddd")</f>
        <v>Saturday</v>
      </c>
      <c r="R2697" t="str">
        <f>IF(tbl_salesdata[[#This Row],[Weekdaynum]]&gt;5,"Yes","No")</f>
        <v>Yes</v>
      </c>
    </row>
    <row r="2698" spans="1:18" hidden="1" x14ac:dyDescent="0.35">
      <c r="A2698">
        <v>837608659</v>
      </c>
      <c r="B2698" s="3">
        <v>43942</v>
      </c>
      <c r="C2698" s="3">
        <v>43955</v>
      </c>
      <c r="D2698" t="s">
        <v>49</v>
      </c>
      <c r="E2698" t="s">
        <v>21</v>
      </c>
      <c r="F2698" t="s">
        <v>76</v>
      </c>
      <c r="G2698" t="s">
        <v>14</v>
      </c>
      <c r="H2698" t="s">
        <v>34</v>
      </c>
      <c r="I2698" s="9">
        <v>5871</v>
      </c>
      <c r="J2698" s="9">
        <v>668.27</v>
      </c>
      <c r="K2698" s="9">
        <v>502.54</v>
      </c>
      <c r="L2698" s="9">
        <f>tbl_salesdata[[#This Row],[Units Sold]]*tbl_salesdata[[#This Row],[Unit Cost]]</f>
        <v>2950412.3400000003</v>
      </c>
      <c r="M2698" s="9">
        <f>tbl_salesdata[[#This Row],[Units Sold]]*tbl_salesdata[[#This Row],[Unit Price]]</f>
        <v>3923413.17</v>
      </c>
      <c r="N2698" s="9">
        <f>tbl_salesdata[[#This Row],[Total Sales]]-tbl_salesdata[[#This Row],[Total Cost]]</f>
        <v>973000.82999999961</v>
      </c>
      <c r="O2698">
        <f>tbl_salesdata[[#This Row],[Ship Date]]-tbl_salesdata[[#This Row],[Order Date]]</f>
        <v>13</v>
      </c>
      <c r="P2698">
        <f>WEEKDAY(tbl_salesdata[[#This Row],[Order Date]],2)</f>
        <v>2</v>
      </c>
      <c r="Q2698" t="str">
        <f>TEXT(tbl_salesdata[[#This Row],[Order Date]],"dddd")</f>
        <v>Tuesday</v>
      </c>
      <c r="R2698" t="str">
        <f>IF(tbl_salesdata[[#This Row],[Weekdaynum]]&gt;5,"Yes","No")</f>
        <v>No</v>
      </c>
    </row>
    <row r="2699" spans="1:18" hidden="1" x14ac:dyDescent="0.35">
      <c r="A2699">
        <v>930670154</v>
      </c>
      <c r="B2699" s="3">
        <v>42792</v>
      </c>
      <c r="C2699" s="3">
        <v>42813</v>
      </c>
      <c r="D2699" t="s">
        <v>125</v>
      </c>
      <c r="E2699" t="s">
        <v>21</v>
      </c>
      <c r="F2699" t="s">
        <v>47</v>
      </c>
      <c r="G2699" t="s">
        <v>14</v>
      </c>
      <c r="H2699" t="s">
        <v>26</v>
      </c>
      <c r="I2699" s="9">
        <v>4835</v>
      </c>
      <c r="J2699" s="9">
        <v>421.89</v>
      </c>
      <c r="K2699" s="9">
        <v>364.69</v>
      </c>
      <c r="L2699" s="9">
        <f>tbl_salesdata[[#This Row],[Units Sold]]*tbl_salesdata[[#This Row],[Unit Cost]]</f>
        <v>1763276.15</v>
      </c>
      <c r="M2699" s="9">
        <f>tbl_salesdata[[#This Row],[Units Sold]]*tbl_salesdata[[#This Row],[Unit Price]]</f>
        <v>2039838.15</v>
      </c>
      <c r="N2699" s="9">
        <f>tbl_salesdata[[#This Row],[Total Sales]]-tbl_salesdata[[#This Row],[Total Cost]]</f>
        <v>276562</v>
      </c>
      <c r="O2699">
        <f>tbl_salesdata[[#This Row],[Ship Date]]-tbl_salesdata[[#This Row],[Order Date]]</f>
        <v>21</v>
      </c>
      <c r="P2699">
        <f>WEEKDAY(tbl_salesdata[[#This Row],[Order Date]],2)</f>
        <v>7</v>
      </c>
      <c r="Q2699" t="str">
        <f>TEXT(tbl_salesdata[[#This Row],[Order Date]],"dddd")</f>
        <v>Sunday</v>
      </c>
      <c r="R2699" t="str">
        <f>IF(tbl_salesdata[[#This Row],[Weekdaynum]]&gt;5,"Yes","No")</f>
        <v>Yes</v>
      </c>
    </row>
    <row r="2700" spans="1:18" hidden="1" x14ac:dyDescent="0.35">
      <c r="A2700">
        <v>705965840</v>
      </c>
      <c r="B2700" s="3">
        <v>43369</v>
      </c>
      <c r="C2700" s="3">
        <v>43376</v>
      </c>
      <c r="D2700" t="s">
        <v>108</v>
      </c>
      <c r="E2700" t="s">
        <v>12</v>
      </c>
      <c r="F2700" t="s">
        <v>33</v>
      </c>
      <c r="G2700" t="s">
        <v>14</v>
      </c>
      <c r="H2700" t="s">
        <v>26</v>
      </c>
      <c r="I2700" s="9">
        <v>9835</v>
      </c>
      <c r="J2700" s="9">
        <v>109.28</v>
      </c>
      <c r="K2700" s="9">
        <v>35.840000000000003</v>
      </c>
      <c r="L2700" s="9">
        <f>tbl_salesdata[[#This Row],[Units Sold]]*tbl_salesdata[[#This Row],[Unit Cost]]</f>
        <v>352486.40000000002</v>
      </c>
      <c r="M2700" s="9">
        <f>tbl_salesdata[[#This Row],[Units Sold]]*tbl_salesdata[[#This Row],[Unit Price]]</f>
        <v>1074768.8</v>
      </c>
      <c r="N2700" s="9">
        <f>tbl_salesdata[[#This Row],[Total Sales]]-tbl_salesdata[[#This Row],[Total Cost]]</f>
        <v>722282.4</v>
      </c>
      <c r="O2700">
        <f>tbl_salesdata[[#This Row],[Ship Date]]-tbl_salesdata[[#This Row],[Order Date]]</f>
        <v>7</v>
      </c>
      <c r="P2700">
        <f>WEEKDAY(tbl_salesdata[[#This Row],[Order Date]],2)</f>
        <v>3</v>
      </c>
      <c r="Q2700" t="str">
        <f>TEXT(tbl_salesdata[[#This Row],[Order Date]],"dddd")</f>
        <v>Wednesday</v>
      </c>
      <c r="R2700" t="str">
        <f>IF(tbl_salesdata[[#This Row],[Weekdaynum]]&gt;5,"Yes","No")</f>
        <v>No</v>
      </c>
    </row>
    <row r="2701" spans="1:18" hidden="1" x14ac:dyDescent="0.35">
      <c r="A2701">
        <v>132294547</v>
      </c>
      <c r="B2701" s="3">
        <v>43817</v>
      </c>
      <c r="C2701" s="3">
        <v>43819</v>
      </c>
      <c r="D2701" t="s">
        <v>130</v>
      </c>
      <c r="E2701" t="s">
        <v>29</v>
      </c>
      <c r="F2701" t="s">
        <v>47</v>
      </c>
      <c r="G2701" t="s">
        <v>18</v>
      </c>
      <c r="H2701" t="s">
        <v>34</v>
      </c>
      <c r="I2701" s="9">
        <v>7751</v>
      </c>
      <c r="J2701" s="9">
        <v>421.89</v>
      </c>
      <c r="K2701" s="9">
        <v>364.69</v>
      </c>
      <c r="L2701" s="9">
        <f>tbl_salesdata[[#This Row],[Units Sold]]*tbl_salesdata[[#This Row],[Unit Cost]]</f>
        <v>2826712.19</v>
      </c>
      <c r="M2701" s="9">
        <f>tbl_salesdata[[#This Row],[Units Sold]]*tbl_salesdata[[#This Row],[Unit Price]]</f>
        <v>3270069.3899999997</v>
      </c>
      <c r="N2701" s="9">
        <f>tbl_salesdata[[#This Row],[Total Sales]]-tbl_salesdata[[#This Row],[Total Cost]]</f>
        <v>443357.19999999972</v>
      </c>
      <c r="O2701">
        <f>tbl_salesdata[[#This Row],[Ship Date]]-tbl_salesdata[[#This Row],[Order Date]]</f>
        <v>2</v>
      </c>
      <c r="P2701">
        <f>WEEKDAY(tbl_salesdata[[#This Row],[Order Date]],2)</f>
        <v>3</v>
      </c>
      <c r="Q2701" t="str">
        <f>TEXT(tbl_salesdata[[#This Row],[Order Date]],"dddd")</f>
        <v>Wednesday</v>
      </c>
      <c r="R2701" t="str">
        <f>IF(tbl_salesdata[[#This Row],[Weekdaynum]]&gt;5,"Yes","No")</f>
        <v>No</v>
      </c>
    </row>
    <row r="2702" spans="1:18" hidden="1" x14ac:dyDescent="0.35">
      <c r="A2702">
        <v>598767602</v>
      </c>
      <c r="B2702" s="3">
        <v>42829</v>
      </c>
      <c r="C2702" s="3">
        <v>42833</v>
      </c>
      <c r="D2702" t="s">
        <v>202</v>
      </c>
      <c r="E2702" t="s">
        <v>38</v>
      </c>
      <c r="F2702" t="s">
        <v>76</v>
      </c>
      <c r="G2702" t="s">
        <v>18</v>
      </c>
      <c r="H2702" t="s">
        <v>19</v>
      </c>
      <c r="I2702" s="9">
        <v>7494</v>
      </c>
      <c r="J2702" s="9">
        <v>668.27</v>
      </c>
      <c r="K2702" s="9">
        <v>502.54</v>
      </c>
      <c r="L2702" s="9">
        <f>tbl_salesdata[[#This Row],[Units Sold]]*tbl_salesdata[[#This Row],[Unit Cost]]</f>
        <v>3766034.7600000002</v>
      </c>
      <c r="M2702" s="9">
        <f>tbl_salesdata[[#This Row],[Units Sold]]*tbl_salesdata[[#This Row],[Unit Price]]</f>
        <v>5008015.38</v>
      </c>
      <c r="N2702" s="9">
        <f>tbl_salesdata[[#This Row],[Total Sales]]-tbl_salesdata[[#This Row],[Total Cost]]</f>
        <v>1241980.6199999996</v>
      </c>
      <c r="O2702">
        <f>tbl_salesdata[[#This Row],[Ship Date]]-tbl_salesdata[[#This Row],[Order Date]]</f>
        <v>4</v>
      </c>
      <c r="P2702">
        <f>WEEKDAY(tbl_salesdata[[#This Row],[Order Date]],2)</f>
        <v>2</v>
      </c>
      <c r="Q2702" t="str">
        <f>TEXT(tbl_salesdata[[#This Row],[Order Date]],"dddd")</f>
        <v>Tuesday</v>
      </c>
      <c r="R2702" t="str">
        <f>IF(tbl_salesdata[[#This Row],[Weekdaynum]]&gt;5,"Yes","No")</f>
        <v>No</v>
      </c>
    </row>
    <row r="2703" spans="1:18" hidden="1" x14ac:dyDescent="0.35">
      <c r="A2703">
        <v>864808833</v>
      </c>
      <c r="B2703" s="3">
        <v>42638</v>
      </c>
      <c r="C2703" s="3">
        <v>42654</v>
      </c>
      <c r="D2703" t="s">
        <v>84</v>
      </c>
      <c r="E2703" t="s">
        <v>24</v>
      </c>
      <c r="F2703" t="s">
        <v>25</v>
      </c>
      <c r="G2703" t="s">
        <v>18</v>
      </c>
      <c r="H2703" t="s">
        <v>19</v>
      </c>
      <c r="I2703" s="9">
        <v>5007</v>
      </c>
      <c r="J2703" s="9">
        <v>205.7</v>
      </c>
      <c r="K2703" s="9">
        <v>117.11</v>
      </c>
      <c r="L2703" s="9">
        <f>tbl_salesdata[[#This Row],[Units Sold]]*tbl_salesdata[[#This Row],[Unit Cost]]</f>
        <v>586369.77</v>
      </c>
      <c r="M2703" s="9">
        <f>tbl_salesdata[[#This Row],[Units Sold]]*tbl_salesdata[[#This Row],[Unit Price]]</f>
        <v>1029939.8999999999</v>
      </c>
      <c r="N2703" s="9">
        <f>tbl_salesdata[[#This Row],[Total Sales]]-tbl_salesdata[[#This Row],[Total Cost]]</f>
        <v>443570.12999999989</v>
      </c>
      <c r="O2703">
        <f>tbl_salesdata[[#This Row],[Ship Date]]-tbl_salesdata[[#This Row],[Order Date]]</f>
        <v>16</v>
      </c>
      <c r="P2703">
        <f>WEEKDAY(tbl_salesdata[[#This Row],[Order Date]],2)</f>
        <v>7</v>
      </c>
      <c r="Q2703" t="str">
        <f>TEXT(tbl_salesdata[[#This Row],[Order Date]],"dddd")</f>
        <v>Sunday</v>
      </c>
      <c r="R2703" t="str">
        <f>IF(tbl_salesdata[[#This Row],[Weekdaynum]]&gt;5,"Yes","No")</f>
        <v>Yes</v>
      </c>
    </row>
    <row r="2704" spans="1:18" hidden="1" x14ac:dyDescent="0.35">
      <c r="A2704">
        <v>210154569</v>
      </c>
      <c r="B2704" s="3">
        <v>43521</v>
      </c>
      <c r="C2704" s="3">
        <v>43536</v>
      </c>
      <c r="D2704" t="s">
        <v>63</v>
      </c>
      <c r="E2704" t="s">
        <v>32</v>
      </c>
      <c r="F2704" t="s">
        <v>47</v>
      </c>
      <c r="G2704" t="s">
        <v>18</v>
      </c>
      <c r="H2704" t="s">
        <v>26</v>
      </c>
      <c r="I2704" s="9">
        <v>8262</v>
      </c>
      <c r="J2704" s="9">
        <v>421.89</v>
      </c>
      <c r="K2704" s="9">
        <v>364.69</v>
      </c>
      <c r="L2704" s="9">
        <f>tbl_salesdata[[#This Row],[Units Sold]]*tbl_salesdata[[#This Row],[Unit Cost]]</f>
        <v>3013068.78</v>
      </c>
      <c r="M2704" s="9">
        <f>tbl_salesdata[[#This Row],[Units Sold]]*tbl_salesdata[[#This Row],[Unit Price]]</f>
        <v>3485655.1799999997</v>
      </c>
      <c r="N2704" s="9">
        <f>tbl_salesdata[[#This Row],[Total Sales]]-tbl_salesdata[[#This Row],[Total Cost]]</f>
        <v>472586.39999999991</v>
      </c>
      <c r="O2704">
        <f>tbl_salesdata[[#This Row],[Ship Date]]-tbl_salesdata[[#This Row],[Order Date]]</f>
        <v>15</v>
      </c>
      <c r="P2704">
        <f>WEEKDAY(tbl_salesdata[[#This Row],[Order Date]],2)</f>
        <v>1</v>
      </c>
      <c r="Q2704" t="str">
        <f>TEXT(tbl_salesdata[[#This Row],[Order Date]],"dddd")</f>
        <v>Monday</v>
      </c>
      <c r="R2704" t="str">
        <f>IF(tbl_salesdata[[#This Row],[Weekdaynum]]&gt;5,"Yes","No")</f>
        <v>No</v>
      </c>
    </row>
    <row r="2705" spans="1:18" x14ac:dyDescent="0.35">
      <c r="A2705">
        <v>649543750</v>
      </c>
      <c r="B2705" s="3">
        <v>44884</v>
      </c>
      <c r="C2705" s="3">
        <v>44887</v>
      </c>
      <c r="D2705" t="s">
        <v>179</v>
      </c>
      <c r="E2705" t="s">
        <v>32</v>
      </c>
      <c r="F2705" t="s">
        <v>25</v>
      </c>
      <c r="G2705" t="s">
        <v>14</v>
      </c>
      <c r="H2705" t="s">
        <v>26</v>
      </c>
      <c r="I2705" s="9">
        <v>3285</v>
      </c>
      <c r="J2705" s="9">
        <v>205.7</v>
      </c>
      <c r="K2705" s="9">
        <v>117.11</v>
      </c>
      <c r="L2705" s="9">
        <f>tbl_salesdata[[#This Row],[Units Sold]]*tbl_salesdata[[#This Row],[Unit Cost]]</f>
        <v>384706.35</v>
      </c>
      <c r="M2705" s="9">
        <f>tbl_salesdata[[#This Row],[Units Sold]]*tbl_salesdata[[#This Row],[Unit Price]]</f>
        <v>675724.5</v>
      </c>
      <c r="N2705" s="9">
        <f>tbl_salesdata[[#This Row],[Total Sales]]-tbl_salesdata[[#This Row],[Total Cost]]</f>
        <v>291018.15000000002</v>
      </c>
      <c r="O2705">
        <f>tbl_salesdata[[#This Row],[Ship Date]]-tbl_salesdata[[#This Row],[Order Date]]</f>
        <v>3</v>
      </c>
      <c r="P2705">
        <f>WEEKDAY(tbl_salesdata[[#This Row],[Order Date]],2)</f>
        <v>6</v>
      </c>
      <c r="Q2705" t="str">
        <f>TEXT(tbl_salesdata[[#This Row],[Order Date]],"dddd")</f>
        <v>Saturday</v>
      </c>
      <c r="R2705" t="str">
        <f>IF(tbl_salesdata[[#This Row],[Weekdaynum]]&gt;5,"Yes","No")</f>
        <v>Yes</v>
      </c>
    </row>
    <row r="2706" spans="1:18" hidden="1" x14ac:dyDescent="0.35">
      <c r="A2706">
        <v>359267365</v>
      </c>
      <c r="B2706" s="3">
        <v>44104</v>
      </c>
      <c r="C2706" s="3">
        <v>44112</v>
      </c>
      <c r="D2706" t="s">
        <v>216</v>
      </c>
      <c r="E2706" t="s">
        <v>51</v>
      </c>
      <c r="F2706" t="s">
        <v>56</v>
      </c>
      <c r="G2706" t="s">
        <v>18</v>
      </c>
      <c r="H2706" t="s">
        <v>15</v>
      </c>
      <c r="I2706" s="9">
        <v>4052</v>
      </c>
      <c r="J2706" s="9">
        <v>9.33</v>
      </c>
      <c r="K2706" s="9">
        <v>6.92</v>
      </c>
      <c r="L2706" s="9">
        <f>tbl_salesdata[[#This Row],[Units Sold]]*tbl_salesdata[[#This Row],[Unit Cost]]</f>
        <v>28039.84</v>
      </c>
      <c r="M2706" s="9">
        <f>tbl_salesdata[[#This Row],[Units Sold]]*tbl_salesdata[[#This Row],[Unit Price]]</f>
        <v>37805.160000000003</v>
      </c>
      <c r="N2706" s="9">
        <f>tbl_salesdata[[#This Row],[Total Sales]]-tbl_salesdata[[#This Row],[Total Cost]]</f>
        <v>9765.3200000000033</v>
      </c>
      <c r="O2706">
        <f>tbl_salesdata[[#This Row],[Ship Date]]-tbl_salesdata[[#This Row],[Order Date]]</f>
        <v>8</v>
      </c>
      <c r="P2706">
        <f>WEEKDAY(tbl_salesdata[[#This Row],[Order Date]],2)</f>
        <v>3</v>
      </c>
      <c r="Q2706" t="str">
        <f>TEXT(tbl_salesdata[[#This Row],[Order Date]],"dddd")</f>
        <v>Wednesday</v>
      </c>
      <c r="R2706" t="str">
        <f>IF(tbl_salesdata[[#This Row],[Weekdaynum]]&gt;5,"Yes","No")</f>
        <v>No</v>
      </c>
    </row>
    <row r="2707" spans="1:18" hidden="1" x14ac:dyDescent="0.35">
      <c r="A2707">
        <v>974069583</v>
      </c>
      <c r="B2707" s="3">
        <v>44344</v>
      </c>
      <c r="C2707" s="3">
        <v>44354</v>
      </c>
      <c r="D2707" t="s">
        <v>182</v>
      </c>
      <c r="E2707" t="s">
        <v>12</v>
      </c>
      <c r="F2707" t="s">
        <v>33</v>
      </c>
      <c r="G2707" t="s">
        <v>14</v>
      </c>
      <c r="H2707" t="s">
        <v>15</v>
      </c>
      <c r="I2707" s="9">
        <v>7690</v>
      </c>
      <c r="J2707" s="9">
        <v>109.28</v>
      </c>
      <c r="K2707" s="9">
        <v>35.840000000000003</v>
      </c>
      <c r="L2707" s="9">
        <f>tbl_salesdata[[#This Row],[Units Sold]]*tbl_salesdata[[#This Row],[Unit Cost]]</f>
        <v>275609.60000000003</v>
      </c>
      <c r="M2707" s="9">
        <f>tbl_salesdata[[#This Row],[Units Sold]]*tbl_salesdata[[#This Row],[Unit Price]]</f>
        <v>840363.2</v>
      </c>
      <c r="N2707" s="9">
        <f>tbl_salesdata[[#This Row],[Total Sales]]-tbl_salesdata[[#This Row],[Total Cost]]</f>
        <v>564753.59999999986</v>
      </c>
      <c r="O2707">
        <f>tbl_salesdata[[#This Row],[Ship Date]]-tbl_salesdata[[#This Row],[Order Date]]</f>
        <v>10</v>
      </c>
      <c r="P2707">
        <f>WEEKDAY(tbl_salesdata[[#This Row],[Order Date]],2)</f>
        <v>5</v>
      </c>
      <c r="Q2707" t="str">
        <f>TEXT(tbl_salesdata[[#This Row],[Order Date]],"dddd")</f>
        <v>Friday</v>
      </c>
      <c r="R2707" t="str">
        <f>IF(tbl_salesdata[[#This Row],[Weekdaynum]]&gt;5,"Yes","No")</f>
        <v>No</v>
      </c>
    </row>
    <row r="2708" spans="1:18" hidden="1" x14ac:dyDescent="0.35">
      <c r="A2708">
        <v>290246617</v>
      </c>
      <c r="B2708" s="3">
        <v>43506</v>
      </c>
      <c r="C2708" s="3">
        <v>43515</v>
      </c>
      <c r="D2708" t="s">
        <v>151</v>
      </c>
      <c r="E2708" t="s">
        <v>32</v>
      </c>
      <c r="F2708" t="s">
        <v>47</v>
      </c>
      <c r="G2708" t="s">
        <v>18</v>
      </c>
      <c r="H2708" t="s">
        <v>19</v>
      </c>
      <c r="I2708" s="9">
        <v>9279</v>
      </c>
      <c r="J2708" s="9">
        <v>421.89</v>
      </c>
      <c r="K2708" s="9">
        <v>364.69</v>
      </c>
      <c r="L2708" s="9">
        <f>tbl_salesdata[[#This Row],[Units Sold]]*tbl_salesdata[[#This Row],[Unit Cost]]</f>
        <v>3383958.51</v>
      </c>
      <c r="M2708" s="9">
        <f>tbl_salesdata[[#This Row],[Units Sold]]*tbl_salesdata[[#This Row],[Unit Price]]</f>
        <v>3914717.31</v>
      </c>
      <c r="N2708" s="9">
        <f>tbl_salesdata[[#This Row],[Total Sales]]-tbl_salesdata[[#This Row],[Total Cost]]</f>
        <v>530758.80000000028</v>
      </c>
      <c r="O2708">
        <f>tbl_salesdata[[#This Row],[Ship Date]]-tbl_salesdata[[#This Row],[Order Date]]</f>
        <v>9</v>
      </c>
      <c r="P2708">
        <f>WEEKDAY(tbl_salesdata[[#This Row],[Order Date]],2)</f>
        <v>7</v>
      </c>
      <c r="Q2708" t="str">
        <f>TEXT(tbl_salesdata[[#This Row],[Order Date]],"dddd")</f>
        <v>Sunday</v>
      </c>
      <c r="R2708" t="str">
        <f>IF(tbl_salesdata[[#This Row],[Weekdaynum]]&gt;5,"Yes","No")</f>
        <v>Yes</v>
      </c>
    </row>
    <row r="2709" spans="1:18" hidden="1" x14ac:dyDescent="0.35">
      <c r="A2709">
        <v>639097297</v>
      </c>
      <c r="B2709" s="3">
        <v>44047</v>
      </c>
      <c r="C2709" s="3">
        <v>44067</v>
      </c>
      <c r="D2709" t="s">
        <v>53</v>
      </c>
      <c r="E2709" t="s">
        <v>29</v>
      </c>
      <c r="F2709" t="s">
        <v>25</v>
      </c>
      <c r="G2709" t="s">
        <v>14</v>
      </c>
      <c r="H2709" t="s">
        <v>34</v>
      </c>
      <c r="I2709" s="9">
        <v>1947</v>
      </c>
      <c r="J2709" s="9">
        <v>205.7</v>
      </c>
      <c r="K2709" s="9">
        <v>117.11</v>
      </c>
      <c r="L2709" s="9">
        <f>tbl_salesdata[[#This Row],[Units Sold]]*tbl_salesdata[[#This Row],[Unit Cost]]</f>
        <v>228013.17</v>
      </c>
      <c r="M2709" s="9">
        <f>tbl_salesdata[[#This Row],[Units Sold]]*tbl_salesdata[[#This Row],[Unit Price]]</f>
        <v>400497.89999999997</v>
      </c>
      <c r="N2709" s="9">
        <f>tbl_salesdata[[#This Row],[Total Sales]]-tbl_salesdata[[#This Row],[Total Cost]]</f>
        <v>172484.72999999995</v>
      </c>
      <c r="O2709">
        <f>tbl_salesdata[[#This Row],[Ship Date]]-tbl_salesdata[[#This Row],[Order Date]]</f>
        <v>20</v>
      </c>
      <c r="P2709">
        <f>WEEKDAY(tbl_salesdata[[#This Row],[Order Date]],2)</f>
        <v>2</v>
      </c>
      <c r="Q2709" t="str">
        <f>TEXT(tbl_salesdata[[#This Row],[Order Date]],"dddd")</f>
        <v>Tuesday</v>
      </c>
      <c r="R2709" t="str">
        <f>IF(tbl_salesdata[[#This Row],[Weekdaynum]]&gt;5,"Yes","No")</f>
        <v>No</v>
      </c>
    </row>
    <row r="2710" spans="1:18" hidden="1" x14ac:dyDescent="0.35">
      <c r="A2710">
        <v>372232949</v>
      </c>
      <c r="B2710" s="3">
        <v>43542</v>
      </c>
      <c r="C2710" s="3">
        <v>43549</v>
      </c>
      <c r="D2710" t="s">
        <v>57</v>
      </c>
      <c r="E2710" t="s">
        <v>32</v>
      </c>
      <c r="F2710" t="s">
        <v>76</v>
      </c>
      <c r="G2710" t="s">
        <v>14</v>
      </c>
      <c r="H2710" t="s">
        <v>19</v>
      </c>
      <c r="I2710" s="9">
        <v>856</v>
      </c>
      <c r="J2710" s="9">
        <v>668.27</v>
      </c>
      <c r="K2710" s="9">
        <v>502.54</v>
      </c>
      <c r="L2710" s="9">
        <f>tbl_salesdata[[#This Row],[Units Sold]]*tbl_salesdata[[#This Row],[Unit Cost]]</f>
        <v>430174.24</v>
      </c>
      <c r="M2710" s="9">
        <f>tbl_salesdata[[#This Row],[Units Sold]]*tbl_salesdata[[#This Row],[Unit Price]]</f>
        <v>572039.12</v>
      </c>
      <c r="N2710" s="9">
        <f>tbl_salesdata[[#This Row],[Total Sales]]-tbl_salesdata[[#This Row],[Total Cost]]</f>
        <v>141864.88</v>
      </c>
      <c r="O2710">
        <f>tbl_salesdata[[#This Row],[Ship Date]]-tbl_salesdata[[#This Row],[Order Date]]</f>
        <v>7</v>
      </c>
      <c r="P2710">
        <f>WEEKDAY(tbl_salesdata[[#This Row],[Order Date]],2)</f>
        <v>1</v>
      </c>
      <c r="Q2710" t="str">
        <f>TEXT(tbl_salesdata[[#This Row],[Order Date]],"dddd")</f>
        <v>Monday</v>
      </c>
      <c r="R2710" t="str">
        <f>IF(tbl_salesdata[[#This Row],[Weekdaynum]]&gt;5,"Yes","No")</f>
        <v>No</v>
      </c>
    </row>
    <row r="2711" spans="1:18" x14ac:dyDescent="0.35">
      <c r="A2711">
        <v>300813233</v>
      </c>
      <c r="B2711" s="3">
        <v>43358</v>
      </c>
      <c r="C2711" s="3">
        <v>43368</v>
      </c>
      <c r="D2711" t="s">
        <v>154</v>
      </c>
      <c r="E2711" t="s">
        <v>12</v>
      </c>
      <c r="F2711" t="s">
        <v>33</v>
      </c>
      <c r="G2711" t="s">
        <v>18</v>
      </c>
      <c r="H2711" t="s">
        <v>34</v>
      </c>
      <c r="I2711" s="9">
        <v>6175</v>
      </c>
      <c r="J2711" s="9">
        <v>109.28</v>
      </c>
      <c r="K2711" s="9">
        <v>35.840000000000003</v>
      </c>
      <c r="L2711" s="9">
        <f>tbl_salesdata[[#This Row],[Units Sold]]*tbl_salesdata[[#This Row],[Unit Cost]]</f>
        <v>221312.00000000003</v>
      </c>
      <c r="M2711" s="9">
        <f>tbl_salesdata[[#This Row],[Units Sold]]*tbl_salesdata[[#This Row],[Unit Price]]</f>
        <v>674804</v>
      </c>
      <c r="N2711" s="9">
        <f>tbl_salesdata[[#This Row],[Total Sales]]-tbl_salesdata[[#This Row],[Total Cost]]</f>
        <v>453492</v>
      </c>
      <c r="O2711">
        <f>tbl_salesdata[[#This Row],[Ship Date]]-tbl_salesdata[[#This Row],[Order Date]]</f>
        <v>10</v>
      </c>
      <c r="P2711">
        <f>WEEKDAY(tbl_salesdata[[#This Row],[Order Date]],2)</f>
        <v>6</v>
      </c>
      <c r="Q2711" t="str">
        <f>TEXT(tbl_salesdata[[#This Row],[Order Date]],"dddd")</f>
        <v>Saturday</v>
      </c>
      <c r="R2711" t="str">
        <f>IF(tbl_salesdata[[#This Row],[Weekdaynum]]&gt;5,"Yes","No")</f>
        <v>Yes</v>
      </c>
    </row>
    <row r="2712" spans="1:18" hidden="1" x14ac:dyDescent="0.35">
      <c r="A2712">
        <v>299366986</v>
      </c>
      <c r="B2712" s="3">
        <v>43794</v>
      </c>
      <c r="C2712" s="3">
        <v>43796</v>
      </c>
      <c r="D2712" t="s">
        <v>197</v>
      </c>
      <c r="E2712" t="s">
        <v>38</v>
      </c>
      <c r="F2712" t="s">
        <v>13</v>
      </c>
      <c r="G2712" t="s">
        <v>18</v>
      </c>
      <c r="H2712" t="s">
        <v>15</v>
      </c>
      <c r="I2712" s="9">
        <v>8199</v>
      </c>
      <c r="J2712" s="9">
        <v>255.28</v>
      </c>
      <c r="K2712" s="9">
        <v>159.41999999999999</v>
      </c>
      <c r="L2712" s="9">
        <f>tbl_salesdata[[#This Row],[Units Sold]]*tbl_salesdata[[#This Row],[Unit Cost]]</f>
        <v>1307084.5799999998</v>
      </c>
      <c r="M2712" s="9">
        <f>tbl_salesdata[[#This Row],[Units Sold]]*tbl_salesdata[[#This Row],[Unit Price]]</f>
        <v>2093040.72</v>
      </c>
      <c r="N2712" s="9">
        <f>tbl_salesdata[[#This Row],[Total Sales]]-tbl_salesdata[[#This Row],[Total Cost]]</f>
        <v>785956.14000000013</v>
      </c>
      <c r="O2712">
        <f>tbl_salesdata[[#This Row],[Ship Date]]-tbl_salesdata[[#This Row],[Order Date]]</f>
        <v>2</v>
      </c>
      <c r="P2712">
        <f>WEEKDAY(tbl_salesdata[[#This Row],[Order Date]],2)</f>
        <v>1</v>
      </c>
      <c r="Q2712" t="str">
        <f>TEXT(tbl_salesdata[[#This Row],[Order Date]],"dddd")</f>
        <v>Monday</v>
      </c>
      <c r="R2712" t="str">
        <f>IF(tbl_salesdata[[#This Row],[Weekdaynum]]&gt;5,"Yes","No")</f>
        <v>No</v>
      </c>
    </row>
    <row r="2713" spans="1:18" hidden="1" x14ac:dyDescent="0.35">
      <c r="A2713">
        <v>248150527</v>
      </c>
      <c r="B2713" s="3">
        <v>43342</v>
      </c>
      <c r="C2713" s="3">
        <v>43350</v>
      </c>
      <c r="D2713" t="s">
        <v>106</v>
      </c>
      <c r="E2713" t="s">
        <v>38</v>
      </c>
      <c r="F2713" t="s">
        <v>17</v>
      </c>
      <c r="G2713" t="s">
        <v>14</v>
      </c>
      <c r="H2713" t="s">
        <v>34</v>
      </c>
      <c r="I2713" s="9">
        <v>2110</v>
      </c>
      <c r="J2713" s="9">
        <v>152.58000000000001</v>
      </c>
      <c r="K2713" s="9">
        <v>97.44</v>
      </c>
      <c r="L2713" s="9">
        <f>tbl_salesdata[[#This Row],[Units Sold]]*tbl_salesdata[[#This Row],[Unit Cost]]</f>
        <v>205598.4</v>
      </c>
      <c r="M2713" s="9">
        <f>tbl_salesdata[[#This Row],[Units Sold]]*tbl_salesdata[[#This Row],[Unit Price]]</f>
        <v>321943.80000000005</v>
      </c>
      <c r="N2713" s="9">
        <f>tbl_salesdata[[#This Row],[Total Sales]]-tbl_salesdata[[#This Row],[Total Cost]]</f>
        <v>116345.40000000005</v>
      </c>
      <c r="O2713">
        <f>tbl_salesdata[[#This Row],[Ship Date]]-tbl_salesdata[[#This Row],[Order Date]]</f>
        <v>8</v>
      </c>
      <c r="P2713">
        <f>WEEKDAY(tbl_salesdata[[#This Row],[Order Date]],2)</f>
        <v>4</v>
      </c>
      <c r="Q2713" t="str">
        <f>TEXT(tbl_salesdata[[#This Row],[Order Date]],"dddd")</f>
        <v>Thursday</v>
      </c>
      <c r="R2713" t="str">
        <f>IF(tbl_salesdata[[#This Row],[Weekdaynum]]&gt;5,"Yes","No")</f>
        <v>No</v>
      </c>
    </row>
    <row r="2714" spans="1:18" hidden="1" x14ac:dyDescent="0.35">
      <c r="A2714">
        <v>890789353</v>
      </c>
      <c r="B2714" s="3">
        <v>44693</v>
      </c>
      <c r="C2714" s="3">
        <v>44700</v>
      </c>
      <c r="D2714" t="s">
        <v>11</v>
      </c>
      <c r="E2714" t="s">
        <v>12</v>
      </c>
      <c r="F2714" t="s">
        <v>56</v>
      </c>
      <c r="G2714" t="s">
        <v>14</v>
      </c>
      <c r="H2714" t="s">
        <v>34</v>
      </c>
      <c r="I2714" s="9">
        <v>3220</v>
      </c>
      <c r="J2714" s="9">
        <v>9.33</v>
      </c>
      <c r="K2714" s="9">
        <v>6.92</v>
      </c>
      <c r="L2714" s="9">
        <f>tbl_salesdata[[#This Row],[Units Sold]]*tbl_salesdata[[#This Row],[Unit Cost]]</f>
        <v>22282.400000000001</v>
      </c>
      <c r="M2714" s="9">
        <f>tbl_salesdata[[#This Row],[Units Sold]]*tbl_salesdata[[#This Row],[Unit Price]]</f>
        <v>30042.6</v>
      </c>
      <c r="N2714" s="9">
        <f>tbl_salesdata[[#This Row],[Total Sales]]-tbl_salesdata[[#This Row],[Total Cost]]</f>
        <v>7760.1999999999971</v>
      </c>
      <c r="O2714">
        <f>tbl_salesdata[[#This Row],[Ship Date]]-tbl_salesdata[[#This Row],[Order Date]]</f>
        <v>7</v>
      </c>
      <c r="P2714">
        <f>WEEKDAY(tbl_salesdata[[#This Row],[Order Date]],2)</f>
        <v>4</v>
      </c>
      <c r="Q2714" t="str">
        <f>TEXT(tbl_salesdata[[#This Row],[Order Date]],"dddd")</f>
        <v>Thursday</v>
      </c>
      <c r="R2714" t="str">
        <f>IF(tbl_salesdata[[#This Row],[Weekdaynum]]&gt;5,"Yes","No")</f>
        <v>No</v>
      </c>
    </row>
    <row r="2715" spans="1:18" hidden="1" x14ac:dyDescent="0.35">
      <c r="A2715">
        <v>930457293</v>
      </c>
      <c r="B2715" s="3">
        <v>43636</v>
      </c>
      <c r="C2715" s="3">
        <v>43652</v>
      </c>
      <c r="D2715" t="s">
        <v>60</v>
      </c>
      <c r="E2715" t="s">
        <v>21</v>
      </c>
      <c r="F2715" t="s">
        <v>25</v>
      </c>
      <c r="G2715" t="s">
        <v>18</v>
      </c>
      <c r="H2715" t="s">
        <v>34</v>
      </c>
      <c r="I2715" s="9">
        <v>1845</v>
      </c>
      <c r="J2715" s="9">
        <v>205.7</v>
      </c>
      <c r="K2715" s="9">
        <v>117.11</v>
      </c>
      <c r="L2715" s="9">
        <f>tbl_salesdata[[#This Row],[Units Sold]]*tbl_salesdata[[#This Row],[Unit Cost]]</f>
        <v>216067.95</v>
      </c>
      <c r="M2715" s="9">
        <f>tbl_salesdata[[#This Row],[Units Sold]]*tbl_salesdata[[#This Row],[Unit Price]]</f>
        <v>379516.5</v>
      </c>
      <c r="N2715" s="9">
        <f>tbl_salesdata[[#This Row],[Total Sales]]-tbl_salesdata[[#This Row],[Total Cost]]</f>
        <v>163448.54999999999</v>
      </c>
      <c r="O2715">
        <f>tbl_salesdata[[#This Row],[Ship Date]]-tbl_salesdata[[#This Row],[Order Date]]</f>
        <v>16</v>
      </c>
      <c r="P2715">
        <f>WEEKDAY(tbl_salesdata[[#This Row],[Order Date]],2)</f>
        <v>4</v>
      </c>
      <c r="Q2715" t="str">
        <f>TEXT(tbl_salesdata[[#This Row],[Order Date]],"dddd")</f>
        <v>Thursday</v>
      </c>
      <c r="R2715" t="str">
        <f>IF(tbl_salesdata[[#This Row],[Weekdaynum]]&gt;5,"Yes","No")</f>
        <v>No</v>
      </c>
    </row>
    <row r="2716" spans="1:18" hidden="1" x14ac:dyDescent="0.35">
      <c r="A2716">
        <v>490640676</v>
      </c>
      <c r="B2716" s="3">
        <v>43395</v>
      </c>
      <c r="C2716" s="3">
        <v>43399</v>
      </c>
      <c r="D2716" t="s">
        <v>127</v>
      </c>
      <c r="E2716" t="s">
        <v>38</v>
      </c>
      <c r="F2716" t="s">
        <v>25</v>
      </c>
      <c r="G2716" t="s">
        <v>14</v>
      </c>
      <c r="H2716" t="s">
        <v>15</v>
      </c>
      <c r="I2716" s="9">
        <v>334</v>
      </c>
      <c r="J2716" s="9">
        <v>205.7</v>
      </c>
      <c r="K2716" s="9">
        <v>117.11</v>
      </c>
      <c r="L2716" s="9">
        <f>tbl_salesdata[[#This Row],[Units Sold]]*tbl_salesdata[[#This Row],[Unit Cost]]</f>
        <v>39114.74</v>
      </c>
      <c r="M2716" s="9">
        <f>tbl_salesdata[[#This Row],[Units Sold]]*tbl_salesdata[[#This Row],[Unit Price]]</f>
        <v>68703.8</v>
      </c>
      <c r="N2716" s="9">
        <f>tbl_salesdata[[#This Row],[Total Sales]]-tbl_salesdata[[#This Row],[Total Cost]]</f>
        <v>29589.060000000005</v>
      </c>
      <c r="O2716">
        <f>tbl_salesdata[[#This Row],[Ship Date]]-tbl_salesdata[[#This Row],[Order Date]]</f>
        <v>4</v>
      </c>
      <c r="P2716">
        <f>WEEKDAY(tbl_salesdata[[#This Row],[Order Date]],2)</f>
        <v>1</v>
      </c>
      <c r="Q2716" t="str">
        <f>TEXT(tbl_salesdata[[#This Row],[Order Date]],"dddd")</f>
        <v>Monday</v>
      </c>
      <c r="R2716" t="str">
        <f>IF(tbl_salesdata[[#This Row],[Weekdaynum]]&gt;5,"Yes","No")</f>
        <v>No</v>
      </c>
    </row>
    <row r="2717" spans="1:18" hidden="1" x14ac:dyDescent="0.35">
      <c r="A2717">
        <v>665138328</v>
      </c>
      <c r="B2717" s="3">
        <v>44578</v>
      </c>
      <c r="C2717" s="3">
        <v>44592</v>
      </c>
      <c r="D2717" t="s">
        <v>94</v>
      </c>
      <c r="E2717" t="s">
        <v>38</v>
      </c>
      <c r="F2717" t="s">
        <v>56</v>
      </c>
      <c r="G2717" t="s">
        <v>14</v>
      </c>
      <c r="H2717" t="s">
        <v>34</v>
      </c>
      <c r="I2717" s="9">
        <v>8067</v>
      </c>
      <c r="J2717" s="9">
        <v>9.33</v>
      </c>
      <c r="K2717" s="9">
        <v>6.92</v>
      </c>
      <c r="L2717" s="9">
        <f>tbl_salesdata[[#This Row],[Units Sold]]*tbl_salesdata[[#This Row],[Unit Cost]]</f>
        <v>55823.64</v>
      </c>
      <c r="M2717" s="9">
        <f>tbl_salesdata[[#This Row],[Units Sold]]*tbl_salesdata[[#This Row],[Unit Price]]</f>
        <v>75265.11</v>
      </c>
      <c r="N2717" s="9">
        <f>tbl_salesdata[[#This Row],[Total Sales]]-tbl_salesdata[[#This Row],[Total Cost]]</f>
        <v>19441.47</v>
      </c>
      <c r="O2717">
        <f>tbl_salesdata[[#This Row],[Ship Date]]-tbl_salesdata[[#This Row],[Order Date]]</f>
        <v>14</v>
      </c>
      <c r="P2717">
        <f>WEEKDAY(tbl_salesdata[[#This Row],[Order Date]],2)</f>
        <v>1</v>
      </c>
      <c r="Q2717" t="str">
        <f>TEXT(tbl_salesdata[[#This Row],[Order Date]],"dddd")</f>
        <v>Monday</v>
      </c>
      <c r="R2717" t="str">
        <f>IF(tbl_salesdata[[#This Row],[Weekdaynum]]&gt;5,"Yes","No")</f>
        <v>No</v>
      </c>
    </row>
    <row r="2718" spans="1:18" x14ac:dyDescent="0.35">
      <c r="A2718">
        <v>353191840</v>
      </c>
      <c r="B2718" s="3">
        <v>43624</v>
      </c>
      <c r="C2718" s="3">
        <v>43633</v>
      </c>
      <c r="D2718" t="s">
        <v>55</v>
      </c>
      <c r="E2718" t="s">
        <v>21</v>
      </c>
      <c r="F2718" t="s">
        <v>33</v>
      </c>
      <c r="G2718" t="s">
        <v>18</v>
      </c>
      <c r="H2718" t="s">
        <v>34</v>
      </c>
      <c r="I2718" s="9">
        <v>6169</v>
      </c>
      <c r="J2718" s="9">
        <v>109.28</v>
      </c>
      <c r="K2718" s="9">
        <v>35.840000000000003</v>
      </c>
      <c r="L2718" s="9">
        <f>tbl_salesdata[[#This Row],[Units Sold]]*tbl_salesdata[[#This Row],[Unit Cost]]</f>
        <v>221096.96000000002</v>
      </c>
      <c r="M2718" s="9">
        <f>tbl_salesdata[[#This Row],[Units Sold]]*tbl_salesdata[[#This Row],[Unit Price]]</f>
        <v>674148.32000000007</v>
      </c>
      <c r="N2718" s="9">
        <f>tbl_salesdata[[#This Row],[Total Sales]]-tbl_salesdata[[#This Row],[Total Cost]]</f>
        <v>453051.36000000004</v>
      </c>
      <c r="O2718">
        <f>tbl_salesdata[[#This Row],[Ship Date]]-tbl_salesdata[[#This Row],[Order Date]]</f>
        <v>9</v>
      </c>
      <c r="P2718">
        <f>WEEKDAY(tbl_salesdata[[#This Row],[Order Date]],2)</f>
        <v>6</v>
      </c>
      <c r="Q2718" t="str">
        <f>TEXT(tbl_salesdata[[#This Row],[Order Date]],"dddd")</f>
        <v>Saturday</v>
      </c>
      <c r="R2718" t="str">
        <f>IF(tbl_salesdata[[#This Row],[Weekdaynum]]&gt;5,"Yes","No")</f>
        <v>Yes</v>
      </c>
    </row>
    <row r="2719" spans="1:18" hidden="1" x14ac:dyDescent="0.35">
      <c r="A2719">
        <v>383834254</v>
      </c>
      <c r="B2719" s="3">
        <v>44515</v>
      </c>
      <c r="C2719" s="3">
        <v>44519</v>
      </c>
      <c r="D2719" t="s">
        <v>44</v>
      </c>
      <c r="E2719" t="s">
        <v>12</v>
      </c>
      <c r="F2719" t="s">
        <v>42</v>
      </c>
      <c r="G2719" t="s">
        <v>18</v>
      </c>
      <c r="H2719" t="s">
        <v>15</v>
      </c>
      <c r="I2719" s="9">
        <v>3940</v>
      </c>
      <c r="J2719" s="9">
        <v>437.2</v>
      </c>
      <c r="K2719" s="9">
        <v>263.33</v>
      </c>
      <c r="L2719" s="9">
        <f>tbl_salesdata[[#This Row],[Units Sold]]*tbl_salesdata[[#This Row],[Unit Cost]]</f>
        <v>1037520.2</v>
      </c>
      <c r="M2719" s="9">
        <f>tbl_salesdata[[#This Row],[Units Sold]]*tbl_salesdata[[#This Row],[Unit Price]]</f>
        <v>1722568</v>
      </c>
      <c r="N2719" s="9">
        <f>tbl_salesdata[[#This Row],[Total Sales]]-tbl_salesdata[[#This Row],[Total Cost]]</f>
        <v>685047.8</v>
      </c>
      <c r="O2719">
        <f>tbl_salesdata[[#This Row],[Ship Date]]-tbl_salesdata[[#This Row],[Order Date]]</f>
        <v>4</v>
      </c>
      <c r="P2719">
        <f>WEEKDAY(tbl_salesdata[[#This Row],[Order Date]],2)</f>
        <v>1</v>
      </c>
      <c r="Q2719" t="str">
        <f>TEXT(tbl_salesdata[[#This Row],[Order Date]],"dddd")</f>
        <v>Monday</v>
      </c>
      <c r="R2719" t="str">
        <f>IF(tbl_salesdata[[#This Row],[Weekdaynum]]&gt;5,"Yes","No")</f>
        <v>No</v>
      </c>
    </row>
    <row r="2720" spans="1:18" hidden="1" x14ac:dyDescent="0.35">
      <c r="A2720">
        <v>217192685</v>
      </c>
      <c r="B2720" s="3">
        <v>42050</v>
      </c>
      <c r="C2720" s="3">
        <v>42057</v>
      </c>
      <c r="D2720" t="s">
        <v>197</v>
      </c>
      <c r="E2720" t="s">
        <v>38</v>
      </c>
      <c r="F2720" t="s">
        <v>42</v>
      </c>
      <c r="G2720" t="s">
        <v>18</v>
      </c>
      <c r="H2720" t="s">
        <v>19</v>
      </c>
      <c r="I2720" s="9">
        <v>997</v>
      </c>
      <c r="J2720" s="9">
        <v>437.2</v>
      </c>
      <c r="K2720" s="9">
        <v>263.33</v>
      </c>
      <c r="L2720" s="9">
        <f>tbl_salesdata[[#This Row],[Units Sold]]*tbl_salesdata[[#This Row],[Unit Cost]]</f>
        <v>262540.01</v>
      </c>
      <c r="M2720" s="9">
        <f>tbl_salesdata[[#This Row],[Units Sold]]*tbl_salesdata[[#This Row],[Unit Price]]</f>
        <v>435888.39999999997</v>
      </c>
      <c r="N2720" s="9">
        <f>tbl_salesdata[[#This Row],[Total Sales]]-tbl_salesdata[[#This Row],[Total Cost]]</f>
        <v>173348.38999999996</v>
      </c>
      <c r="O2720">
        <f>tbl_salesdata[[#This Row],[Ship Date]]-tbl_salesdata[[#This Row],[Order Date]]</f>
        <v>7</v>
      </c>
      <c r="P2720">
        <f>WEEKDAY(tbl_salesdata[[#This Row],[Order Date]],2)</f>
        <v>7</v>
      </c>
      <c r="Q2720" t="str">
        <f>TEXT(tbl_salesdata[[#This Row],[Order Date]],"dddd")</f>
        <v>Sunday</v>
      </c>
      <c r="R2720" t="str">
        <f>IF(tbl_salesdata[[#This Row],[Weekdaynum]]&gt;5,"Yes","No")</f>
        <v>Yes</v>
      </c>
    </row>
    <row r="2721" spans="1:18" hidden="1" x14ac:dyDescent="0.35">
      <c r="A2721">
        <v>343185698</v>
      </c>
      <c r="B2721" s="3">
        <v>43531</v>
      </c>
      <c r="C2721" s="3">
        <v>43549</v>
      </c>
      <c r="D2721" t="s">
        <v>55</v>
      </c>
      <c r="E2721" t="s">
        <v>21</v>
      </c>
      <c r="F2721" t="s">
        <v>40</v>
      </c>
      <c r="G2721" t="s">
        <v>18</v>
      </c>
      <c r="H2721" t="s">
        <v>34</v>
      </c>
      <c r="I2721" s="9">
        <v>5129</v>
      </c>
      <c r="J2721" s="9">
        <v>651.21</v>
      </c>
      <c r="K2721" s="9">
        <v>524.96</v>
      </c>
      <c r="L2721" s="9">
        <f>tbl_salesdata[[#This Row],[Units Sold]]*tbl_salesdata[[#This Row],[Unit Cost]]</f>
        <v>2692519.8400000003</v>
      </c>
      <c r="M2721" s="9">
        <f>tbl_salesdata[[#This Row],[Units Sold]]*tbl_salesdata[[#This Row],[Unit Price]]</f>
        <v>3340056.0900000003</v>
      </c>
      <c r="N2721" s="9">
        <f>tbl_salesdata[[#This Row],[Total Sales]]-tbl_salesdata[[#This Row],[Total Cost]]</f>
        <v>647536.25</v>
      </c>
      <c r="O2721">
        <f>tbl_salesdata[[#This Row],[Ship Date]]-tbl_salesdata[[#This Row],[Order Date]]</f>
        <v>18</v>
      </c>
      <c r="P2721">
        <f>WEEKDAY(tbl_salesdata[[#This Row],[Order Date]],2)</f>
        <v>4</v>
      </c>
      <c r="Q2721" t="str">
        <f>TEXT(tbl_salesdata[[#This Row],[Order Date]],"dddd")</f>
        <v>Thursday</v>
      </c>
      <c r="R2721" t="str">
        <f>IF(tbl_salesdata[[#This Row],[Weekdaynum]]&gt;5,"Yes","No")</f>
        <v>No</v>
      </c>
    </row>
    <row r="2722" spans="1:18" hidden="1" x14ac:dyDescent="0.35">
      <c r="A2722">
        <v>857174623</v>
      </c>
      <c r="B2722" s="3">
        <v>43321</v>
      </c>
      <c r="C2722" s="3">
        <v>43328</v>
      </c>
      <c r="D2722" t="s">
        <v>171</v>
      </c>
      <c r="E2722" t="s">
        <v>12</v>
      </c>
      <c r="F2722" t="s">
        <v>68</v>
      </c>
      <c r="G2722" t="s">
        <v>14</v>
      </c>
      <c r="H2722" t="s">
        <v>26</v>
      </c>
      <c r="I2722" s="9">
        <v>5874</v>
      </c>
      <c r="J2722" s="9">
        <v>154.06</v>
      </c>
      <c r="K2722" s="9">
        <v>90.93</v>
      </c>
      <c r="L2722" s="9">
        <f>tbl_salesdata[[#This Row],[Units Sold]]*tbl_salesdata[[#This Row],[Unit Cost]]</f>
        <v>534122.82000000007</v>
      </c>
      <c r="M2722" s="9">
        <f>tbl_salesdata[[#This Row],[Units Sold]]*tbl_salesdata[[#This Row],[Unit Price]]</f>
        <v>904948.44000000006</v>
      </c>
      <c r="N2722" s="9">
        <f>tbl_salesdata[[#This Row],[Total Sales]]-tbl_salesdata[[#This Row],[Total Cost]]</f>
        <v>370825.62</v>
      </c>
      <c r="O2722">
        <f>tbl_salesdata[[#This Row],[Ship Date]]-tbl_salesdata[[#This Row],[Order Date]]</f>
        <v>7</v>
      </c>
      <c r="P2722">
        <f>WEEKDAY(tbl_salesdata[[#This Row],[Order Date]],2)</f>
        <v>4</v>
      </c>
      <c r="Q2722" t="str">
        <f>TEXT(tbl_salesdata[[#This Row],[Order Date]],"dddd")</f>
        <v>Thursday</v>
      </c>
      <c r="R2722" t="str">
        <f>IF(tbl_salesdata[[#This Row],[Weekdaynum]]&gt;5,"Yes","No")</f>
        <v>No</v>
      </c>
    </row>
    <row r="2723" spans="1:18" x14ac:dyDescent="0.35">
      <c r="A2723">
        <v>543349730</v>
      </c>
      <c r="B2723" s="3">
        <v>42021</v>
      </c>
      <c r="C2723" s="3">
        <v>42024</v>
      </c>
      <c r="D2723" t="s">
        <v>94</v>
      </c>
      <c r="E2723" t="s">
        <v>38</v>
      </c>
      <c r="F2723" t="s">
        <v>30</v>
      </c>
      <c r="G2723" t="s">
        <v>14</v>
      </c>
      <c r="H2723" t="s">
        <v>26</v>
      </c>
      <c r="I2723" s="9">
        <v>8115</v>
      </c>
      <c r="J2723" s="9">
        <v>81.73</v>
      </c>
      <c r="K2723" s="9">
        <v>56.67</v>
      </c>
      <c r="L2723" s="9">
        <f>tbl_salesdata[[#This Row],[Units Sold]]*tbl_salesdata[[#This Row],[Unit Cost]]</f>
        <v>459877.05</v>
      </c>
      <c r="M2723" s="9">
        <f>tbl_salesdata[[#This Row],[Units Sold]]*tbl_salesdata[[#This Row],[Unit Price]]</f>
        <v>663238.95000000007</v>
      </c>
      <c r="N2723" s="9">
        <f>tbl_salesdata[[#This Row],[Total Sales]]-tbl_salesdata[[#This Row],[Total Cost]]</f>
        <v>203361.90000000008</v>
      </c>
      <c r="O2723">
        <f>tbl_salesdata[[#This Row],[Ship Date]]-tbl_salesdata[[#This Row],[Order Date]]</f>
        <v>3</v>
      </c>
      <c r="P2723">
        <f>WEEKDAY(tbl_salesdata[[#This Row],[Order Date]],2)</f>
        <v>6</v>
      </c>
      <c r="Q2723" t="str">
        <f>TEXT(tbl_salesdata[[#This Row],[Order Date]],"dddd")</f>
        <v>Saturday</v>
      </c>
      <c r="R2723" t="str">
        <f>IF(tbl_salesdata[[#This Row],[Weekdaynum]]&gt;5,"Yes","No")</f>
        <v>Yes</v>
      </c>
    </row>
    <row r="2724" spans="1:18" hidden="1" x14ac:dyDescent="0.35">
      <c r="A2724">
        <v>632148015</v>
      </c>
      <c r="B2724" s="3">
        <v>43153</v>
      </c>
      <c r="C2724" s="3">
        <v>43174</v>
      </c>
      <c r="D2724" t="s">
        <v>99</v>
      </c>
      <c r="E2724" t="s">
        <v>38</v>
      </c>
      <c r="F2724" t="s">
        <v>56</v>
      </c>
      <c r="G2724" t="s">
        <v>18</v>
      </c>
      <c r="H2724" t="s">
        <v>26</v>
      </c>
      <c r="I2724" s="9">
        <v>5500</v>
      </c>
      <c r="J2724" s="9">
        <v>9.33</v>
      </c>
      <c r="K2724" s="9">
        <v>6.92</v>
      </c>
      <c r="L2724" s="9">
        <f>tbl_salesdata[[#This Row],[Units Sold]]*tbl_salesdata[[#This Row],[Unit Cost]]</f>
        <v>38060</v>
      </c>
      <c r="M2724" s="9">
        <f>tbl_salesdata[[#This Row],[Units Sold]]*tbl_salesdata[[#This Row],[Unit Price]]</f>
        <v>51315</v>
      </c>
      <c r="N2724" s="9">
        <f>tbl_salesdata[[#This Row],[Total Sales]]-tbl_salesdata[[#This Row],[Total Cost]]</f>
        <v>13255</v>
      </c>
      <c r="O2724">
        <f>tbl_salesdata[[#This Row],[Ship Date]]-tbl_salesdata[[#This Row],[Order Date]]</f>
        <v>21</v>
      </c>
      <c r="P2724">
        <f>WEEKDAY(tbl_salesdata[[#This Row],[Order Date]],2)</f>
        <v>4</v>
      </c>
      <c r="Q2724" t="str">
        <f>TEXT(tbl_salesdata[[#This Row],[Order Date]],"dddd")</f>
        <v>Thursday</v>
      </c>
      <c r="R2724" t="str">
        <f>IF(tbl_salesdata[[#This Row],[Weekdaynum]]&gt;5,"Yes","No")</f>
        <v>No</v>
      </c>
    </row>
    <row r="2725" spans="1:18" hidden="1" x14ac:dyDescent="0.35">
      <c r="A2725">
        <v>435417640</v>
      </c>
      <c r="B2725" s="3">
        <v>42292</v>
      </c>
      <c r="C2725" s="3">
        <v>42313</v>
      </c>
      <c r="D2725" t="s">
        <v>173</v>
      </c>
      <c r="E2725" t="s">
        <v>24</v>
      </c>
      <c r="F2725" t="s">
        <v>76</v>
      </c>
      <c r="G2725" t="s">
        <v>14</v>
      </c>
      <c r="H2725" t="s">
        <v>15</v>
      </c>
      <c r="I2725" s="9">
        <v>8610</v>
      </c>
      <c r="J2725" s="9">
        <v>668.27</v>
      </c>
      <c r="K2725" s="9">
        <v>502.54</v>
      </c>
      <c r="L2725" s="9">
        <f>tbl_salesdata[[#This Row],[Units Sold]]*tbl_salesdata[[#This Row],[Unit Cost]]</f>
        <v>4326869.4000000004</v>
      </c>
      <c r="M2725" s="9">
        <f>tbl_salesdata[[#This Row],[Units Sold]]*tbl_salesdata[[#This Row],[Unit Price]]</f>
        <v>5753804.7000000002</v>
      </c>
      <c r="N2725" s="9">
        <f>tbl_salesdata[[#This Row],[Total Sales]]-tbl_salesdata[[#This Row],[Total Cost]]</f>
        <v>1426935.2999999998</v>
      </c>
      <c r="O2725">
        <f>tbl_salesdata[[#This Row],[Ship Date]]-tbl_salesdata[[#This Row],[Order Date]]</f>
        <v>21</v>
      </c>
      <c r="P2725">
        <f>WEEKDAY(tbl_salesdata[[#This Row],[Order Date]],2)</f>
        <v>4</v>
      </c>
      <c r="Q2725" t="str">
        <f>TEXT(tbl_salesdata[[#This Row],[Order Date]],"dddd")</f>
        <v>Thursday</v>
      </c>
      <c r="R2725" t="str">
        <f>IF(tbl_salesdata[[#This Row],[Weekdaynum]]&gt;5,"Yes","No")</f>
        <v>No</v>
      </c>
    </row>
    <row r="2726" spans="1:18" hidden="1" x14ac:dyDescent="0.35">
      <c r="A2726">
        <v>811253488</v>
      </c>
      <c r="B2726" s="3">
        <v>44089</v>
      </c>
      <c r="C2726" s="3">
        <v>44098</v>
      </c>
      <c r="D2726" t="s">
        <v>81</v>
      </c>
      <c r="E2726" t="s">
        <v>32</v>
      </c>
      <c r="F2726" t="s">
        <v>40</v>
      </c>
      <c r="G2726" t="s">
        <v>18</v>
      </c>
      <c r="H2726" t="s">
        <v>26</v>
      </c>
      <c r="I2726" s="9">
        <v>6790</v>
      </c>
      <c r="J2726" s="9">
        <v>651.21</v>
      </c>
      <c r="K2726" s="9">
        <v>524.96</v>
      </c>
      <c r="L2726" s="9">
        <f>tbl_salesdata[[#This Row],[Units Sold]]*tbl_salesdata[[#This Row],[Unit Cost]]</f>
        <v>3564478.4000000004</v>
      </c>
      <c r="M2726" s="9">
        <f>tbl_salesdata[[#This Row],[Units Sold]]*tbl_salesdata[[#This Row],[Unit Price]]</f>
        <v>4421715.9000000004</v>
      </c>
      <c r="N2726" s="9">
        <f>tbl_salesdata[[#This Row],[Total Sales]]-tbl_salesdata[[#This Row],[Total Cost]]</f>
        <v>857237.5</v>
      </c>
      <c r="O2726">
        <f>tbl_salesdata[[#This Row],[Ship Date]]-tbl_salesdata[[#This Row],[Order Date]]</f>
        <v>9</v>
      </c>
      <c r="P2726">
        <f>WEEKDAY(tbl_salesdata[[#This Row],[Order Date]],2)</f>
        <v>2</v>
      </c>
      <c r="Q2726" t="str">
        <f>TEXT(tbl_salesdata[[#This Row],[Order Date]],"dddd")</f>
        <v>Tuesday</v>
      </c>
      <c r="R2726" t="str">
        <f>IF(tbl_salesdata[[#This Row],[Weekdaynum]]&gt;5,"Yes","No")</f>
        <v>No</v>
      </c>
    </row>
    <row r="2727" spans="1:18" hidden="1" x14ac:dyDescent="0.35">
      <c r="A2727">
        <v>406579387</v>
      </c>
      <c r="B2727" s="3">
        <v>42009</v>
      </c>
      <c r="C2727" s="3">
        <v>42012</v>
      </c>
      <c r="D2727" t="s">
        <v>154</v>
      </c>
      <c r="E2727" t="s">
        <v>12</v>
      </c>
      <c r="F2727" t="s">
        <v>47</v>
      </c>
      <c r="G2727" t="s">
        <v>14</v>
      </c>
      <c r="H2727" t="s">
        <v>26</v>
      </c>
      <c r="I2727" s="9">
        <v>4730</v>
      </c>
      <c r="J2727" s="9">
        <v>421.89</v>
      </c>
      <c r="K2727" s="9">
        <v>364.69</v>
      </c>
      <c r="L2727" s="9">
        <f>tbl_salesdata[[#This Row],[Units Sold]]*tbl_salesdata[[#This Row],[Unit Cost]]</f>
        <v>1724983.7</v>
      </c>
      <c r="M2727" s="9">
        <f>tbl_salesdata[[#This Row],[Units Sold]]*tbl_salesdata[[#This Row],[Unit Price]]</f>
        <v>1995539.7</v>
      </c>
      <c r="N2727" s="9">
        <f>tbl_salesdata[[#This Row],[Total Sales]]-tbl_salesdata[[#This Row],[Total Cost]]</f>
        <v>270556</v>
      </c>
      <c r="O2727">
        <f>tbl_salesdata[[#This Row],[Ship Date]]-tbl_salesdata[[#This Row],[Order Date]]</f>
        <v>3</v>
      </c>
      <c r="P2727">
        <f>WEEKDAY(tbl_salesdata[[#This Row],[Order Date]],2)</f>
        <v>1</v>
      </c>
      <c r="Q2727" t="str">
        <f>TEXT(tbl_salesdata[[#This Row],[Order Date]],"dddd")</f>
        <v>Monday</v>
      </c>
      <c r="R2727" t="str">
        <f>IF(tbl_salesdata[[#This Row],[Weekdaynum]]&gt;5,"Yes","No")</f>
        <v>No</v>
      </c>
    </row>
    <row r="2728" spans="1:18" hidden="1" x14ac:dyDescent="0.35">
      <c r="A2728">
        <v>188631665</v>
      </c>
      <c r="B2728" s="3">
        <v>44253</v>
      </c>
      <c r="C2728" s="3">
        <v>44261</v>
      </c>
      <c r="D2728" t="s">
        <v>187</v>
      </c>
      <c r="E2728" t="s">
        <v>29</v>
      </c>
      <c r="F2728" t="s">
        <v>33</v>
      </c>
      <c r="G2728" t="s">
        <v>14</v>
      </c>
      <c r="H2728" t="s">
        <v>34</v>
      </c>
      <c r="I2728" s="9">
        <v>9156</v>
      </c>
      <c r="J2728" s="9">
        <v>109.28</v>
      </c>
      <c r="K2728" s="9">
        <v>35.840000000000003</v>
      </c>
      <c r="L2728" s="9">
        <f>tbl_salesdata[[#This Row],[Units Sold]]*tbl_salesdata[[#This Row],[Unit Cost]]</f>
        <v>328151.04000000004</v>
      </c>
      <c r="M2728" s="9">
        <f>tbl_salesdata[[#This Row],[Units Sold]]*tbl_salesdata[[#This Row],[Unit Price]]</f>
        <v>1000567.68</v>
      </c>
      <c r="N2728" s="9">
        <f>tbl_salesdata[[#This Row],[Total Sales]]-tbl_salesdata[[#This Row],[Total Cost]]</f>
        <v>672416.64</v>
      </c>
      <c r="O2728">
        <f>tbl_salesdata[[#This Row],[Ship Date]]-tbl_salesdata[[#This Row],[Order Date]]</f>
        <v>8</v>
      </c>
      <c r="P2728">
        <f>WEEKDAY(tbl_salesdata[[#This Row],[Order Date]],2)</f>
        <v>5</v>
      </c>
      <c r="Q2728" t="str">
        <f>TEXT(tbl_salesdata[[#This Row],[Order Date]],"dddd")</f>
        <v>Friday</v>
      </c>
      <c r="R2728" t="str">
        <f>IF(tbl_salesdata[[#This Row],[Weekdaynum]]&gt;5,"Yes","No")</f>
        <v>No</v>
      </c>
    </row>
    <row r="2729" spans="1:18" x14ac:dyDescent="0.35">
      <c r="A2729">
        <v>185478246</v>
      </c>
      <c r="B2729" s="3">
        <v>43869</v>
      </c>
      <c r="C2729" s="3">
        <v>43886</v>
      </c>
      <c r="D2729" t="s">
        <v>127</v>
      </c>
      <c r="E2729" t="s">
        <v>38</v>
      </c>
      <c r="F2729" t="s">
        <v>33</v>
      </c>
      <c r="G2729" t="s">
        <v>18</v>
      </c>
      <c r="H2729" t="s">
        <v>34</v>
      </c>
      <c r="I2729" s="9">
        <v>5989</v>
      </c>
      <c r="J2729" s="9">
        <v>109.28</v>
      </c>
      <c r="K2729" s="9">
        <v>35.840000000000003</v>
      </c>
      <c r="L2729" s="9">
        <f>tbl_salesdata[[#This Row],[Units Sold]]*tbl_salesdata[[#This Row],[Unit Cost]]</f>
        <v>214645.76000000001</v>
      </c>
      <c r="M2729" s="9">
        <f>tbl_salesdata[[#This Row],[Units Sold]]*tbl_salesdata[[#This Row],[Unit Price]]</f>
        <v>654477.92000000004</v>
      </c>
      <c r="N2729" s="9">
        <f>tbl_salesdata[[#This Row],[Total Sales]]-tbl_salesdata[[#This Row],[Total Cost]]</f>
        <v>439832.16000000003</v>
      </c>
      <c r="O2729">
        <f>tbl_salesdata[[#This Row],[Ship Date]]-tbl_salesdata[[#This Row],[Order Date]]</f>
        <v>17</v>
      </c>
      <c r="P2729">
        <f>WEEKDAY(tbl_salesdata[[#This Row],[Order Date]],2)</f>
        <v>6</v>
      </c>
      <c r="Q2729" t="str">
        <f>TEXT(tbl_salesdata[[#This Row],[Order Date]],"dddd")</f>
        <v>Saturday</v>
      </c>
      <c r="R2729" t="str">
        <f>IF(tbl_salesdata[[#This Row],[Weekdaynum]]&gt;5,"Yes","No")</f>
        <v>Yes</v>
      </c>
    </row>
    <row r="2730" spans="1:18" hidden="1" x14ac:dyDescent="0.35">
      <c r="A2730">
        <v>483423173</v>
      </c>
      <c r="B2730" s="3">
        <v>43916</v>
      </c>
      <c r="C2730" s="3">
        <v>43923</v>
      </c>
      <c r="D2730" t="s">
        <v>92</v>
      </c>
      <c r="E2730" t="s">
        <v>32</v>
      </c>
      <c r="F2730" t="s">
        <v>68</v>
      </c>
      <c r="G2730" t="s">
        <v>14</v>
      </c>
      <c r="H2730" t="s">
        <v>19</v>
      </c>
      <c r="I2730" s="9">
        <v>4514</v>
      </c>
      <c r="J2730" s="9">
        <v>154.06</v>
      </c>
      <c r="K2730" s="9">
        <v>90.93</v>
      </c>
      <c r="L2730" s="9">
        <f>tbl_salesdata[[#This Row],[Units Sold]]*tbl_salesdata[[#This Row],[Unit Cost]]</f>
        <v>410458.02</v>
      </c>
      <c r="M2730" s="9">
        <f>tbl_salesdata[[#This Row],[Units Sold]]*tbl_salesdata[[#This Row],[Unit Price]]</f>
        <v>695426.84</v>
      </c>
      <c r="N2730" s="9">
        <f>tbl_salesdata[[#This Row],[Total Sales]]-tbl_salesdata[[#This Row],[Total Cost]]</f>
        <v>284968.81999999995</v>
      </c>
      <c r="O2730">
        <f>tbl_salesdata[[#This Row],[Ship Date]]-tbl_salesdata[[#This Row],[Order Date]]</f>
        <v>7</v>
      </c>
      <c r="P2730">
        <f>WEEKDAY(tbl_salesdata[[#This Row],[Order Date]],2)</f>
        <v>4</v>
      </c>
      <c r="Q2730" t="str">
        <f>TEXT(tbl_salesdata[[#This Row],[Order Date]],"dddd")</f>
        <v>Thursday</v>
      </c>
      <c r="R2730" t="str">
        <f>IF(tbl_salesdata[[#This Row],[Weekdaynum]]&gt;5,"Yes","No")</f>
        <v>No</v>
      </c>
    </row>
    <row r="2731" spans="1:18" hidden="1" x14ac:dyDescent="0.35">
      <c r="A2731">
        <v>582197558</v>
      </c>
      <c r="B2731" s="3">
        <v>44838</v>
      </c>
      <c r="C2731" s="3">
        <v>44852</v>
      </c>
      <c r="D2731" t="s">
        <v>187</v>
      </c>
      <c r="E2731" t="s">
        <v>29</v>
      </c>
      <c r="F2731" t="s">
        <v>25</v>
      </c>
      <c r="G2731" t="s">
        <v>18</v>
      </c>
      <c r="H2731" t="s">
        <v>15</v>
      </c>
      <c r="I2731" s="9">
        <v>4050</v>
      </c>
      <c r="J2731" s="9">
        <v>205.7</v>
      </c>
      <c r="K2731" s="9">
        <v>117.11</v>
      </c>
      <c r="L2731" s="9">
        <f>tbl_salesdata[[#This Row],[Units Sold]]*tbl_salesdata[[#This Row],[Unit Cost]]</f>
        <v>474295.5</v>
      </c>
      <c r="M2731" s="9">
        <f>tbl_salesdata[[#This Row],[Units Sold]]*tbl_salesdata[[#This Row],[Unit Price]]</f>
        <v>833085</v>
      </c>
      <c r="N2731" s="9">
        <f>tbl_salesdata[[#This Row],[Total Sales]]-tbl_salesdata[[#This Row],[Total Cost]]</f>
        <v>358789.5</v>
      </c>
      <c r="O2731">
        <f>tbl_salesdata[[#This Row],[Ship Date]]-tbl_salesdata[[#This Row],[Order Date]]</f>
        <v>14</v>
      </c>
      <c r="P2731">
        <f>WEEKDAY(tbl_salesdata[[#This Row],[Order Date]],2)</f>
        <v>2</v>
      </c>
      <c r="Q2731" t="str">
        <f>TEXT(tbl_salesdata[[#This Row],[Order Date]],"dddd")</f>
        <v>Tuesday</v>
      </c>
      <c r="R2731" t="str">
        <f>IF(tbl_salesdata[[#This Row],[Weekdaynum]]&gt;5,"Yes","No")</f>
        <v>No</v>
      </c>
    </row>
    <row r="2732" spans="1:18" hidden="1" x14ac:dyDescent="0.35">
      <c r="A2732">
        <v>939768636</v>
      </c>
      <c r="B2732" s="3">
        <v>43471</v>
      </c>
      <c r="C2732" s="3">
        <v>43489</v>
      </c>
      <c r="D2732" t="s">
        <v>120</v>
      </c>
      <c r="E2732" t="s">
        <v>38</v>
      </c>
      <c r="F2732" t="s">
        <v>17</v>
      </c>
      <c r="G2732" t="s">
        <v>14</v>
      </c>
      <c r="H2732" t="s">
        <v>34</v>
      </c>
      <c r="I2732" s="9">
        <v>7278</v>
      </c>
      <c r="J2732" s="9">
        <v>152.58000000000001</v>
      </c>
      <c r="K2732" s="9">
        <v>97.44</v>
      </c>
      <c r="L2732" s="9">
        <f>tbl_salesdata[[#This Row],[Units Sold]]*tbl_salesdata[[#This Row],[Unit Cost]]</f>
        <v>709168.32</v>
      </c>
      <c r="M2732" s="9">
        <f>tbl_salesdata[[#This Row],[Units Sold]]*tbl_salesdata[[#This Row],[Unit Price]]</f>
        <v>1110477.24</v>
      </c>
      <c r="N2732" s="9">
        <f>tbl_salesdata[[#This Row],[Total Sales]]-tbl_salesdata[[#This Row],[Total Cost]]</f>
        <v>401308.92000000004</v>
      </c>
      <c r="O2732">
        <f>tbl_salesdata[[#This Row],[Ship Date]]-tbl_salesdata[[#This Row],[Order Date]]</f>
        <v>18</v>
      </c>
      <c r="P2732">
        <f>WEEKDAY(tbl_salesdata[[#This Row],[Order Date]],2)</f>
        <v>7</v>
      </c>
      <c r="Q2732" t="str">
        <f>TEXT(tbl_salesdata[[#This Row],[Order Date]],"dddd")</f>
        <v>Sunday</v>
      </c>
      <c r="R2732" t="str">
        <f>IF(tbl_salesdata[[#This Row],[Weekdaynum]]&gt;5,"Yes","No")</f>
        <v>Yes</v>
      </c>
    </row>
    <row r="2733" spans="1:18" hidden="1" x14ac:dyDescent="0.35">
      <c r="A2733">
        <v>174935233</v>
      </c>
      <c r="B2733" s="3">
        <v>42577</v>
      </c>
      <c r="C2733" s="3">
        <v>42596</v>
      </c>
      <c r="D2733" t="s">
        <v>165</v>
      </c>
      <c r="E2733" t="s">
        <v>21</v>
      </c>
      <c r="F2733" t="s">
        <v>42</v>
      </c>
      <c r="G2733" t="s">
        <v>14</v>
      </c>
      <c r="H2733" t="s">
        <v>15</v>
      </c>
      <c r="I2733" s="9">
        <v>6078</v>
      </c>
      <c r="J2733" s="9">
        <v>437.2</v>
      </c>
      <c r="K2733" s="9">
        <v>263.33</v>
      </c>
      <c r="L2733" s="9">
        <f>tbl_salesdata[[#This Row],[Units Sold]]*tbl_salesdata[[#This Row],[Unit Cost]]</f>
        <v>1600519.74</v>
      </c>
      <c r="M2733" s="9">
        <f>tbl_salesdata[[#This Row],[Units Sold]]*tbl_salesdata[[#This Row],[Unit Price]]</f>
        <v>2657301.6</v>
      </c>
      <c r="N2733" s="9">
        <f>tbl_salesdata[[#This Row],[Total Sales]]-tbl_salesdata[[#This Row],[Total Cost]]</f>
        <v>1056781.8600000001</v>
      </c>
      <c r="O2733">
        <f>tbl_salesdata[[#This Row],[Ship Date]]-tbl_salesdata[[#This Row],[Order Date]]</f>
        <v>19</v>
      </c>
      <c r="P2733">
        <f>WEEKDAY(tbl_salesdata[[#This Row],[Order Date]],2)</f>
        <v>2</v>
      </c>
      <c r="Q2733" t="str">
        <f>TEXT(tbl_salesdata[[#This Row],[Order Date]],"dddd")</f>
        <v>Tuesday</v>
      </c>
      <c r="R2733" t="str">
        <f>IF(tbl_salesdata[[#This Row],[Weekdaynum]]&gt;5,"Yes","No")</f>
        <v>No</v>
      </c>
    </row>
    <row r="2734" spans="1:18" x14ac:dyDescent="0.35">
      <c r="A2734">
        <v>651681792</v>
      </c>
      <c r="B2734" s="3">
        <v>43946</v>
      </c>
      <c r="C2734" s="3">
        <v>43960</v>
      </c>
      <c r="D2734" t="s">
        <v>78</v>
      </c>
      <c r="E2734" t="s">
        <v>24</v>
      </c>
      <c r="F2734" t="s">
        <v>33</v>
      </c>
      <c r="G2734" t="s">
        <v>18</v>
      </c>
      <c r="H2734" t="s">
        <v>15</v>
      </c>
      <c r="I2734" s="9">
        <v>5979</v>
      </c>
      <c r="J2734" s="9">
        <v>109.28</v>
      </c>
      <c r="K2734" s="9">
        <v>35.840000000000003</v>
      </c>
      <c r="L2734" s="9">
        <f>tbl_salesdata[[#This Row],[Units Sold]]*tbl_salesdata[[#This Row],[Unit Cost]]</f>
        <v>214287.36000000002</v>
      </c>
      <c r="M2734" s="9">
        <f>tbl_salesdata[[#This Row],[Units Sold]]*tbl_salesdata[[#This Row],[Unit Price]]</f>
        <v>653385.12</v>
      </c>
      <c r="N2734" s="9">
        <f>tbl_salesdata[[#This Row],[Total Sales]]-tbl_salesdata[[#This Row],[Total Cost]]</f>
        <v>439097.76</v>
      </c>
      <c r="O2734">
        <f>tbl_salesdata[[#This Row],[Ship Date]]-tbl_salesdata[[#This Row],[Order Date]]</f>
        <v>14</v>
      </c>
      <c r="P2734">
        <f>WEEKDAY(tbl_salesdata[[#This Row],[Order Date]],2)</f>
        <v>6</v>
      </c>
      <c r="Q2734" t="str">
        <f>TEXT(tbl_salesdata[[#This Row],[Order Date]],"dddd")</f>
        <v>Saturday</v>
      </c>
      <c r="R2734" t="str">
        <f>IF(tbl_salesdata[[#This Row],[Weekdaynum]]&gt;5,"Yes","No")</f>
        <v>Yes</v>
      </c>
    </row>
    <row r="2735" spans="1:18" x14ac:dyDescent="0.35">
      <c r="A2735">
        <v>839326560</v>
      </c>
      <c r="B2735" s="3">
        <v>44534</v>
      </c>
      <c r="C2735" s="3">
        <v>44549</v>
      </c>
      <c r="D2735" t="s">
        <v>128</v>
      </c>
      <c r="E2735" t="s">
        <v>38</v>
      </c>
      <c r="F2735" t="s">
        <v>68</v>
      </c>
      <c r="G2735" t="s">
        <v>18</v>
      </c>
      <c r="H2735" t="s">
        <v>19</v>
      </c>
      <c r="I2735" s="9">
        <v>4236</v>
      </c>
      <c r="J2735" s="9">
        <v>154.06</v>
      </c>
      <c r="K2735" s="9">
        <v>90.93</v>
      </c>
      <c r="L2735" s="9">
        <f>tbl_salesdata[[#This Row],[Units Sold]]*tbl_salesdata[[#This Row],[Unit Cost]]</f>
        <v>385179.48000000004</v>
      </c>
      <c r="M2735" s="9">
        <f>tbl_salesdata[[#This Row],[Units Sold]]*tbl_salesdata[[#This Row],[Unit Price]]</f>
        <v>652598.16</v>
      </c>
      <c r="N2735" s="9">
        <f>tbl_salesdata[[#This Row],[Total Sales]]-tbl_salesdata[[#This Row],[Total Cost]]</f>
        <v>267418.68</v>
      </c>
      <c r="O2735">
        <f>tbl_salesdata[[#This Row],[Ship Date]]-tbl_salesdata[[#This Row],[Order Date]]</f>
        <v>15</v>
      </c>
      <c r="P2735">
        <f>WEEKDAY(tbl_salesdata[[#This Row],[Order Date]],2)</f>
        <v>6</v>
      </c>
      <c r="Q2735" t="str">
        <f>TEXT(tbl_salesdata[[#This Row],[Order Date]],"dddd")</f>
        <v>Saturday</v>
      </c>
      <c r="R2735" t="str">
        <f>IF(tbl_salesdata[[#This Row],[Weekdaynum]]&gt;5,"Yes","No")</f>
        <v>Yes</v>
      </c>
    </row>
    <row r="2736" spans="1:18" hidden="1" x14ac:dyDescent="0.35">
      <c r="A2736">
        <v>438683927</v>
      </c>
      <c r="B2736" s="3">
        <v>44360</v>
      </c>
      <c r="C2736" s="3">
        <v>44377</v>
      </c>
      <c r="D2736" t="s">
        <v>214</v>
      </c>
      <c r="E2736" t="s">
        <v>21</v>
      </c>
      <c r="F2736" t="s">
        <v>30</v>
      </c>
      <c r="G2736" t="s">
        <v>14</v>
      </c>
      <c r="H2736" t="s">
        <v>26</v>
      </c>
      <c r="I2736" s="9">
        <v>5177</v>
      </c>
      <c r="J2736" s="9">
        <v>81.73</v>
      </c>
      <c r="K2736" s="9">
        <v>56.67</v>
      </c>
      <c r="L2736" s="9">
        <f>tbl_salesdata[[#This Row],[Units Sold]]*tbl_salesdata[[#This Row],[Unit Cost]]</f>
        <v>293380.59000000003</v>
      </c>
      <c r="M2736" s="9">
        <f>tbl_salesdata[[#This Row],[Units Sold]]*tbl_salesdata[[#This Row],[Unit Price]]</f>
        <v>423116.21</v>
      </c>
      <c r="N2736" s="9">
        <f>tbl_salesdata[[#This Row],[Total Sales]]-tbl_salesdata[[#This Row],[Total Cost]]</f>
        <v>129735.62</v>
      </c>
      <c r="O2736">
        <f>tbl_salesdata[[#This Row],[Ship Date]]-tbl_salesdata[[#This Row],[Order Date]]</f>
        <v>17</v>
      </c>
      <c r="P2736">
        <f>WEEKDAY(tbl_salesdata[[#This Row],[Order Date]],2)</f>
        <v>7</v>
      </c>
      <c r="Q2736" t="str">
        <f>TEXT(tbl_salesdata[[#This Row],[Order Date]],"dddd")</f>
        <v>Sunday</v>
      </c>
      <c r="R2736" t="str">
        <f>IF(tbl_salesdata[[#This Row],[Weekdaynum]]&gt;5,"Yes","No")</f>
        <v>Yes</v>
      </c>
    </row>
    <row r="2737" spans="1:18" x14ac:dyDescent="0.35">
      <c r="A2737">
        <v>861021554</v>
      </c>
      <c r="B2737" s="3">
        <v>42154</v>
      </c>
      <c r="C2737" s="3">
        <v>42156</v>
      </c>
      <c r="D2737" t="s">
        <v>137</v>
      </c>
      <c r="E2737" t="s">
        <v>38</v>
      </c>
      <c r="F2737" t="s">
        <v>17</v>
      </c>
      <c r="G2737" t="s">
        <v>18</v>
      </c>
      <c r="H2737" t="s">
        <v>19</v>
      </c>
      <c r="I2737" s="9">
        <v>4266</v>
      </c>
      <c r="J2737" s="9">
        <v>152.58000000000001</v>
      </c>
      <c r="K2737" s="9">
        <v>97.44</v>
      </c>
      <c r="L2737" s="9">
        <f>tbl_salesdata[[#This Row],[Units Sold]]*tbl_salesdata[[#This Row],[Unit Cost]]</f>
        <v>415679.04</v>
      </c>
      <c r="M2737" s="9">
        <f>tbl_salesdata[[#This Row],[Units Sold]]*tbl_salesdata[[#This Row],[Unit Price]]</f>
        <v>650906.28</v>
      </c>
      <c r="N2737" s="9">
        <f>tbl_salesdata[[#This Row],[Total Sales]]-tbl_salesdata[[#This Row],[Total Cost]]</f>
        <v>235227.24000000005</v>
      </c>
      <c r="O2737">
        <f>tbl_salesdata[[#This Row],[Ship Date]]-tbl_salesdata[[#This Row],[Order Date]]</f>
        <v>2</v>
      </c>
      <c r="P2737">
        <f>WEEKDAY(tbl_salesdata[[#This Row],[Order Date]],2)</f>
        <v>6</v>
      </c>
      <c r="Q2737" t="str">
        <f>TEXT(tbl_salesdata[[#This Row],[Order Date]],"dddd")</f>
        <v>Saturday</v>
      </c>
      <c r="R2737" t="str">
        <f>IF(tbl_salesdata[[#This Row],[Weekdaynum]]&gt;5,"Yes","No")</f>
        <v>Yes</v>
      </c>
    </row>
    <row r="2738" spans="1:18" hidden="1" x14ac:dyDescent="0.35">
      <c r="A2738">
        <v>894535005</v>
      </c>
      <c r="B2738" s="3">
        <v>44089</v>
      </c>
      <c r="C2738" s="3">
        <v>44091</v>
      </c>
      <c r="D2738" t="s">
        <v>133</v>
      </c>
      <c r="E2738" t="s">
        <v>38</v>
      </c>
      <c r="F2738" t="s">
        <v>13</v>
      </c>
      <c r="G2738" t="s">
        <v>18</v>
      </c>
      <c r="H2738" t="s">
        <v>15</v>
      </c>
      <c r="I2738" s="9">
        <v>1641</v>
      </c>
      <c r="J2738" s="9">
        <v>255.28</v>
      </c>
      <c r="K2738" s="9">
        <v>159.41999999999999</v>
      </c>
      <c r="L2738" s="9">
        <f>tbl_salesdata[[#This Row],[Units Sold]]*tbl_salesdata[[#This Row],[Unit Cost]]</f>
        <v>261608.21999999997</v>
      </c>
      <c r="M2738" s="9">
        <f>tbl_salesdata[[#This Row],[Units Sold]]*tbl_salesdata[[#This Row],[Unit Price]]</f>
        <v>418914.48</v>
      </c>
      <c r="N2738" s="9">
        <f>tbl_salesdata[[#This Row],[Total Sales]]-tbl_salesdata[[#This Row],[Total Cost]]</f>
        <v>157306.26</v>
      </c>
      <c r="O2738">
        <f>tbl_salesdata[[#This Row],[Ship Date]]-tbl_salesdata[[#This Row],[Order Date]]</f>
        <v>2</v>
      </c>
      <c r="P2738">
        <f>WEEKDAY(tbl_salesdata[[#This Row],[Order Date]],2)</f>
        <v>2</v>
      </c>
      <c r="Q2738" t="str">
        <f>TEXT(tbl_salesdata[[#This Row],[Order Date]],"dddd")</f>
        <v>Tuesday</v>
      </c>
      <c r="R2738" t="str">
        <f>IF(tbl_salesdata[[#This Row],[Weekdaynum]]&gt;5,"Yes","No")</f>
        <v>No</v>
      </c>
    </row>
    <row r="2739" spans="1:18" hidden="1" x14ac:dyDescent="0.35">
      <c r="A2739">
        <v>727550113</v>
      </c>
      <c r="B2739" s="3">
        <v>42860</v>
      </c>
      <c r="C2739" s="3">
        <v>42864</v>
      </c>
      <c r="D2739" t="s">
        <v>164</v>
      </c>
      <c r="E2739" t="s">
        <v>38</v>
      </c>
      <c r="F2739" t="s">
        <v>56</v>
      </c>
      <c r="G2739" t="s">
        <v>14</v>
      </c>
      <c r="H2739" t="s">
        <v>26</v>
      </c>
      <c r="I2739" s="9">
        <v>7101</v>
      </c>
      <c r="J2739" s="9">
        <v>9.33</v>
      </c>
      <c r="K2739" s="9">
        <v>6.92</v>
      </c>
      <c r="L2739" s="9">
        <f>tbl_salesdata[[#This Row],[Units Sold]]*tbl_salesdata[[#This Row],[Unit Cost]]</f>
        <v>49138.92</v>
      </c>
      <c r="M2739" s="9">
        <f>tbl_salesdata[[#This Row],[Units Sold]]*tbl_salesdata[[#This Row],[Unit Price]]</f>
        <v>66252.33</v>
      </c>
      <c r="N2739" s="9">
        <f>tbl_salesdata[[#This Row],[Total Sales]]-tbl_salesdata[[#This Row],[Total Cost]]</f>
        <v>17113.410000000003</v>
      </c>
      <c r="O2739">
        <f>tbl_salesdata[[#This Row],[Ship Date]]-tbl_salesdata[[#This Row],[Order Date]]</f>
        <v>4</v>
      </c>
      <c r="P2739">
        <f>WEEKDAY(tbl_salesdata[[#This Row],[Order Date]],2)</f>
        <v>5</v>
      </c>
      <c r="Q2739" t="str">
        <f>TEXT(tbl_salesdata[[#This Row],[Order Date]],"dddd")</f>
        <v>Friday</v>
      </c>
      <c r="R2739" t="str">
        <f>IF(tbl_salesdata[[#This Row],[Weekdaynum]]&gt;5,"Yes","No")</f>
        <v>No</v>
      </c>
    </row>
    <row r="2740" spans="1:18" hidden="1" x14ac:dyDescent="0.35">
      <c r="A2740">
        <v>738502538</v>
      </c>
      <c r="B2740" s="3">
        <v>43580</v>
      </c>
      <c r="C2740" s="3">
        <v>43591</v>
      </c>
      <c r="D2740" t="s">
        <v>63</v>
      </c>
      <c r="E2740" t="s">
        <v>32</v>
      </c>
      <c r="F2740" t="s">
        <v>40</v>
      </c>
      <c r="G2740" t="s">
        <v>14</v>
      </c>
      <c r="H2740" t="s">
        <v>19</v>
      </c>
      <c r="I2740" s="9">
        <v>8167</v>
      </c>
      <c r="J2740" s="9">
        <v>651.21</v>
      </c>
      <c r="K2740" s="9">
        <v>524.96</v>
      </c>
      <c r="L2740" s="9">
        <f>tbl_salesdata[[#This Row],[Units Sold]]*tbl_salesdata[[#This Row],[Unit Cost]]</f>
        <v>4287348.32</v>
      </c>
      <c r="M2740" s="9">
        <f>tbl_salesdata[[#This Row],[Units Sold]]*tbl_salesdata[[#This Row],[Unit Price]]</f>
        <v>5318432.07</v>
      </c>
      <c r="N2740" s="9">
        <f>tbl_salesdata[[#This Row],[Total Sales]]-tbl_salesdata[[#This Row],[Total Cost]]</f>
        <v>1031083.75</v>
      </c>
      <c r="O2740">
        <f>tbl_salesdata[[#This Row],[Ship Date]]-tbl_salesdata[[#This Row],[Order Date]]</f>
        <v>11</v>
      </c>
      <c r="P2740">
        <f>WEEKDAY(tbl_salesdata[[#This Row],[Order Date]],2)</f>
        <v>4</v>
      </c>
      <c r="Q2740" t="str">
        <f>TEXT(tbl_salesdata[[#This Row],[Order Date]],"dddd")</f>
        <v>Thursday</v>
      </c>
      <c r="R2740" t="str">
        <f>IF(tbl_salesdata[[#This Row],[Weekdaynum]]&gt;5,"Yes","No")</f>
        <v>No</v>
      </c>
    </row>
    <row r="2741" spans="1:18" hidden="1" x14ac:dyDescent="0.35">
      <c r="A2741">
        <v>108691108</v>
      </c>
      <c r="B2741" s="3">
        <v>43202</v>
      </c>
      <c r="C2741" s="3">
        <v>43210</v>
      </c>
      <c r="D2741" t="s">
        <v>212</v>
      </c>
      <c r="E2741" t="s">
        <v>32</v>
      </c>
      <c r="F2741" t="s">
        <v>40</v>
      </c>
      <c r="G2741" t="s">
        <v>18</v>
      </c>
      <c r="H2741" t="s">
        <v>19</v>
      </c>
      <c r="I2741" s="9">
        <v>2969</v>
      </c>
      <c r="J2741" s="9">
        <v>651.21</v>
      </c>
      <c r="K2741" s="9">
        <v>524.96</v>
      </c>
      <c r="L2741" s="9">
        <f>tbl_salesdata[[#This Row],[Units Sold]]*tbl_salesdata[[#This Row],[Unit Cost]]</f>
        <v>1558606.2400000002</v>
      </c>
      <c r="M2741" s="9">
        <f>tbl_salesdata[[#This Row],[Units Sold]]*tbl_salesdata[[#This Row],[Unit Price]]</f>
        <v>1933442.4900000002</v>
      </c>
      <c r="N2741" s="9">
        <f>tbl_salesdata[[#This Row],[Total Sales]]-tbl_salesdata[[#This Row],[Total Cost]]</f>
        <v>374836.25</v>
      </c>
      <c r="O2741">
        <f>tbl_salesdata[[#This Row],[Ship Date]]-tbl_salesdata[[#This Row],[Order Date]]</f>
        <v>8</v>
      </c>
      <c r="P2741">
        <f>WEEKDAY(tbl_salesdata[[#This Row],[Order Date]],2)</f>
        <v>4</v>
      </c>
      <c r="Q2741" t="str">
        <f>TEXT(tbl_salesdata[[#This Row],[Order Date]],"dddd")</f>
        <v>Thursday</v>
      </c>
      <c r="R2741" t="str">
        <f>IF(tbl_salesdata[[#This Row],[Weekdaynum]]&gt;5,"Yes","No")</f>
        <v>No</v>
      </c>
    </row>
    <row r="2742" spans="1:18" hidden="1" x14ac:dyDescent="0.35">
      <c r="A2742">
        <v>339727151</v>
      </c>
      <c r="B2742" s="3">
        <v>43917</v>
      </c>
      <c r="C2742" s="3">
        <v>43924</v>
      </c>
      <c r="D2742" t="s">
        <v>170</v>
      </c>
      <c r="E2742" t="s">
        <v>12</v>
      </c>
      <c r="F2742" t="s">
        <v>42</v>
      </c>
      <c r="G2742" t="s">
        <v>14</v>
      </c>
      <c r="H2742" t="s">
        <v>19</v>
      </c>
      <c r="I2742" s="9">
        <v>1668</v>
      </c>
      <c r="J2742" s="9">
        <v>437.2</v>
      </c>
      <c r="K2742" s="9">
        <v>263.33</v>
      </c>
      <c r="L2742" s="9">
        <f>tbl_salesdata[[#This Row],[Units Sold]]*tbl_salesdata[[#This Row],[Unit Cost]]</f>
        <v>439234.44</v>
      </c>
      <c r="M2742" s="9">
        <f>tbl_salesdata[[#This Row],[Units Sold]]*tbl_salesdata[[#This Row],[Unit Price]]</f>
        <v>729249.6</v>
      </c>
      <c r="N2742" s="9">
        <f>tbl_salesdata[[#This Row],[Total Sales]]-tbl_salesdata[[#This Row],[Total Cost]]</f>
        <v>290015.15999999997</v>
      </c>
      <c r="O2742">
        <f>tbl_salesdata[[#This Row],[Ship Date]]-tbl_salesdata[[#This Row],[Order Date]]</f>
        <v>7</v>
      </c>
      <c r="P2742">
        <f>WEEKDAY(tbl_salesdata[[#This Row],[Order Date]],2)</f>
        <v>5</v>
      </c>
      <c r="Q2742" t="str">
        <f>TEXT(tbl_salesdata[[#This Row],[Order Date]],"dddd")</f>
        <v>Friday</v>
      </c>
      <c r="R2742" t="str">
        <f>IF(tbl_salesdata[[#This Row],[Weekdaynum]]&gt;5,"Yes","No")</f>
        <v>No</v>
      </c>
    </row>
    <row r="2743" spans="1:18" hidden="1" x14ac:dyDescent="0.35">
      <c r="A2743">
        <v>303534495</v>
      </c>
      <c r="B2743" s="3">
        <v>44421</v>
      </c>
      <c r="C2743" s="3">
        <v>44428</v>
      </c>
      <c r="D2743" t="s">
        <v>189</v>
      </c>
      <c r="E2743" t="s">
        <v>21</v>
      </c>
      <c r="F2743" t="s">
        <v>56</v>
      </c>
      <c r="G2743" t="s">
        <v>18</v>
      </c>
      <c r="H2743" t="s">
        <v>34</v>
      </c>
      <c r="I2743" s="9">
        <v>1457</v>
      </c>
      <c r="J2743" s="9">
        <v>9.33</v>
      </c>
      <c r="K2743" s="9">
        <v>6.92</v>
      </c>
      <c r="L2743" s="9">
        <f>tbl_salesdata[[#This Row],[Units Sold]]*tbl_salesdata[[#This Row],[Unit Cost]]</f>
        <v>10082.44</v>
      </c>
      <c r="M2743" s="9">
        <f>tbl_salesdata[[#This Row],[Units Sold]]*tbl_salesdata[[#This Row],[Unit Price]]</f>
        <v>13593.81</v>
      </c>
      <c r="N2743" s="9">
        <f>tbl_salesdata[[#This Row],[Total Sales]]-tbl_salesdata[[#This Row],[Total Cost]]</f>
        <v>3511.369999999999</v>
      </c>
      <c r="O2743">
        <f>tbl_salesdata[[#This Row],[Ship Date]]-tbl_salesdata[[#This Row],[Order Date]]</f>
        <v>7</v>
      </c>
      <c r="P2743">
        <f>WEEKDAY(tbl_salesdata[[#This Row],[Order Date]],2)</f>
        <v>5</v>
      </c>
      <c r="Q2743" t="str">
        <f>TEXT(tbl_salesdata[[#This Row],[Order Date]],"dddd")</f>
        <v>Friday</v>
      </c>
      <c r="R2743" t="str">
        <f>IF(tbl_salesdata[[#This Row],[Weekdaynum]]&gt;5,"Yes","No")</f>
        <v>No</v>
      </c>
    </row>
    <row r="2744" spans="1:18" hidden="1" x14ac:dyDescent="0.35">
      <c r="A2744">
        <v>292349469</v>
      </c>
      <c r="B2744" s="3">
        <v>44682</v>
      </c>
      <c r="C2744" s="3">
        <v>44693</v>
      </c>
      <c r="D2744" t="s">
        <v>219</v>
      </c>
      <c r="E2744" t="s">
        <v>38</v>
      </c>
      <c r="F2744" t="s">
        <v>40</v>
      </c>
      <c r="G2744" t="s">
        <v>14</v>
      </c>
      <c r="H2744" t="s">
        <v>26</v>
      </c>
      <c r="I2744" s="9">
        <v>1559</v>
      </c>
      <c r="J2744" s="9">
        <v>651.21</v>
      </c>
      <c r="K2744" s="9">
        <v>524.96</v>
      </c>
      <c r="L2744" s="9">
        <f>tbl_salesdata[[#This Row],[Units Sold]]*tbl_salesdata[[#This Row],[Unit Cost]]</f>
        <v>818412.64</v>
      </c>
      <c r="M2744" s="9">
        <f>tbl_salesdata[[#This Row],[Units Sold]]*tbl_salesdata[[#This Row],[Unit Price]]</f>
        <v>1015236.39</v>
      </c>
      <c r="N2744" s="9">
        <f>tbl_salesdata[[#This Row],[Total Sales]]-tbl_salesdata[[#This Row],[Total Cost]]</f>
        <v>196823.75</v>
      </c>
      <c r="O2744">
        <f>tbl_salesdata[[#This Row],[Ship Date]]-tbl_salesdata[[#This Row],[Order Date]]</f>
        <v>11</v>
      </c>
      <c r="P2744">
        <f>WEEKDAY(tbl_salesdata[[#This Row],[Order Date]],2)</f>
        <v>7</v>
      </c>
      <c r="Q2744" t="str">
        <f>TEXT(tbl_salesdata[[#This Row],[Order Date]],"dddd")</f>
        <v>Sunday</v>
      </c>
      <c r="R2744" t="str">
        <f>IF(tbl_salesdata[[#This Row],[Weekdaynum]]&gt;5,"Yes","No")</f>
        <v>Yes</v>
      </c>
    </row>
    <row r="2745" spans="1:18" hidden="1" x14ac:dyDescent="0.35">
      <c r="A2745">
        <v>668720901</v>
      </c>
      <c r="B2745" s="3">
        <v>44253</v>
      </c>
      <c r="C2745" s="3">
        <v>44260</v>
      </c>
      <c r="D2745" t="s">
        <v>28</v>
      </c>
      <c r="E2745" t="s">
        <v>29</v>
      </c>
      <c r="F2745" t="s">
        <v>42</v>
      </c>
      <c r="G2745" t="s">
        <v>18</v>
      </c>
      <c r="H2745" t="s">
        <v>34</v>
      </c>
      <c r="I2745" s="9">
        <v>8230</v>
      </c>
      <c r="J2745" s="9">
        <v>437.2</v>
      </c>
      <c r="K2745" s="9">
        <v>263.33</v>
      </c>
      <c r="L2745" s="9">
        <f>tbl_salesdata[[#This Row],[Units Sold]]*tbl_salesdata[[#This Row],[Unit Cost]]</f>
        <v>2167205.9</v>
      </c>
      <c r="M2745" s="9">
        <f>tbl_salesdata[[#This Row],[Units Sold]]*tbl_salesdata[[#This Row],[Unit Price]]</f>
        <v>3598156</v>
      </c>
      <c r="N2745" s="9">
        <f>tbl_salesdata[[#This Row],[Total Sales]]-tbl_salesdata[[#This Row],[Total Cost]]</f>
        <v>1430950.1</v>
      </c>
      <c r="O2745">
        <f>tbl_salesdata[[#This Row],[Ship Date]]-tbl_salesdata[[#This Row],[Order Date]]</f>
        <v>7</v>
      </c>
      <c r="P2745">
        <f>WEEKDAY(tbl_salesdata[[#This Row],[Order Date]],2)</f>
        <v>5</v>
      </c>
      <c r="Q2745" t="str">
        <f>TEXT(tbl_salesdata[[#This Row],[Order Date]],"dddd")</f>
        <v>Friday</v>
      </c>
      <c r="R2745" t="str">
        <f>IF(tbl_salesdata[[#This Row],[Weekdaynum]]&gt;5,"Yes","No")</f>
        <v>No</v>
      </c>
    </row>
    <row r="2746" spans="1:18" x14ac:dyDescent="0.35">
      <c r="A2746">
        <v>678777682</v>
      </c>
      <c r="B2746" s="3">
        <v>44793</v>
      </c>
      <c r="C2746" s="3">
        <v>44802</v>
      </c>
      <c r="D2746" t="s">
        <v>149</v>
      </c>
      <c r="E2746" t="s">
        <v>12</v>
      </c>
      <c r="F2746" t="s">
        <v>17</v>
      </c>
      <c r="G2746" t="s">
        <v>18</v>
      </c>
      <c r="H2746" t="s">
        <v>34</v>
      </c>
      <c r="I2746" s="9">
        <v>4255</v>
      </c>
      <c r="J2746" s="9">
        <v>152.58000000000001</v>
      </c>
      <c r="K2746" s="9">
        <v>97.44</v>
      </c>
      <c r="L2746" s="9">
        <f>tbl_salesdata[[#This Row],[Units Sold]]*tbl_salesdata[[#This Row],[Unit Cost]]</f>
        <v>414607.2</v>
      </c>
      <c r="M2746" s="9">
        <f>tbl_salesdata[[#This Row],[Units Sold]]*tbl_salesdata[[#This Row],[Unit Price]]</f>
        <v>649227.9</v>
      </c>
      <c r="N2746" s="9">
        <f>tbl_salesdata[[#This Row],[Total Sales]]-tbl_salesdata[[#This Row],[Total Cost]]</f>
        <v>234620.7</v>
      </c>
      <c r="O2746">
        <f>tbl_salesdata[[#This Row],[Ship Date]]-tbl_salesdata[[#This Row],[Order Date]]</f>
        <v>9</v>
      </c>
      <c r="P2746">
        <f>WEEKDAY(tbl_salesdata[[#This Row],[Order Date]],2)</f>
        <v>6</v>
      </c>
      <c r="Q2746" t="str">
        <f>TEXT(tbl_salesdata[[#This Row],[Order Date]],"dddd")</f>
        <v>Saturday</v>
      </c>
      <c r="R2746" t="str">
        <f>IF(tbl_salesdata[[#This Row],[Weekdaynum]]&gt;5,"Yes","No")</f>
        <v>Yes</v>
      </c>
    </row>
    <row r="2747" spans="1:18" x14ac:dyDescent="0.35">
      <c r="A2747">
        <v>769032084</v>
      </c>
      <c r="B2747" s="3">
        <v>42056</v>
      </c>
      <c r="C2747" s="3">
        <v>42070</v>
      </c>
      <c r="D2747" t="s">
        <v>53</v>
      </c>
      <c r="E2747" t="s">
        <v>29</v>
      </c>
      <c r="F2747" t="s">
        <v>13</v>
      </c>
      <c r="G2747" t="s">
        <v>14</v>
      </c>
      <c r="H2747" t="s">
        <v>19</v>
      </c>
      <c r="I2747" s="9">
        <v>2538</v>
      </c>
      <c r="J2747" s="9">
        <v>255.28</v>
      </c>
      <c r="K2747" s="9">
        <v>159.41999999999999</v>
      </c>
      <c r="L2747" s="9">
        <f>tbl_salesdata[[#This Row],[Units Sold]]*tbl_salesdata[[#This Row],[Unit Cost]]</f>
        <v>404607.95999999996</v>
      </c>
      <c r="M2747" s="9">
        <f>tbl_salesdata[[#This Row],[Units Sold]]*tbl_salesdata[[#This Row],[Unit Price]]</f>
        <v>647900.64</v>
      </c>
      <c r="N2747" s="9">
        <f>tbl_salesdata[[#This Row],[Total Sales]]-tbl_salesdata[[#This Row],[Total Cost]]</f>
        <v>243292.68000000005</v>
      </c>
      <c r="O2747">
        <f>tbl_salesdata[[#This Row],[Ship Date]]-tbl_salesdata[[#This Row],[Order Date]]</f>
        <v>14</v>
      </c>
      <c r="P2747">
        <f>WEEKDAY(tbl_salesdata[[#This Row],[Order Date]],2)</f>
        <v>6</v>
      </c>
      <c r="Q2747" t="str">
        <f>TEXT(tbl_salesdata[[#This Row],[Order Date]],"dddd")</f>
        <v>Saturday</v>
      </c>
      <c r="R2747" t="str">
        <f>IF(tbl_salesdata[[#This Row],[Weekdaynum]]&gt;5,"Yes","No")</f>
        <v>Yes</v>
      </c>
    </row>
    <row r="2748" spans="1:18" hidden="1" x14ac:dyDescent="0.35">
      <c r="A2748">
        <v>253349721</v>
      </c>
      <c r="B2748" s="3">
        <v>42710</v>
      </c>
      <c r="C2748" s="3">
        <v>42718</v>
      </c>
      <c r="D2748" t="s">
        <v>213</v>
      </c>
      <c r="E2748" t="s">
        <v>38</v>
      </c>
      <c r="F2748" t="s">
        <v>17</v>
      </c>
      <c r="G2748" t="s">
        <v>14</v>
      </c>
      <c r="H2748" t="s">
        <v>19</v>
      </c>
      <c r="I2748" s="9">
        <v>667</v>
      </c>
      <c r="J2748" s="9">
        <v>152.58000000000001</v>
      </c>
      <c r="K2748" s="9">
        <v>97.44</v>
      </c>
      <c r="L2748" s="9">
        <f>tbl_salesdata[[#This Row],[Units Sold]]*tbl_salesdata[[#This Row],[Unit Cost]]</f>
        <v>64992.479999999996</v>
      </c>
      <c r="M2748" s="9">
        <f>tbl_salesdata[[#This Row],[Units Sold]]*tbl_salesdata[[#This Row],[Unit Price]]</f>
        <v>101770.86000000002</v>
      </c>
      <c r="N2748" s="9">
        <f>tbl_salesdata[[#This Row],[Total Sales]]-tbl_salesdata[[#This Row],[Total Cost]]</f>
        <v>36778.380000000019</v>
      </c>
      <c r="O2748">
        <f>tbl_salesdata[[#This Row],[Ship Date]]-tbl_salesdata[[#This Row],[Order Date]]</f>
        <v>8</v>
      </c>
      <c r="P2748">
        <f>WEEKDAY(tbl_salesdata[[#This Row],[Order Date]],2)</f>
        <v>2</v>
      </c>
      <c r="Q2748" t="str">
        <f>TEXT(tbl_salesdata[[#This Row],[Order Date]],"dddd")</f>
        <v>Tuesday</v>
      </c>
      <c r="R2748" t="str">
        <f>IF(tbl_salesdata[[#This Row],[Weekdaynum]]&gt;5,"Yes","No")</f>
        <v>No</v>
      </c>
    </row>
    <row r="2749" spans="1:18" hidden="1" x14ac:dyDescent="0.35">
      <c r="A2749">
        <v>461685264</v>
      </c>
      <c r="B2749" s="3">
        <v>44858</v>
      </c>
      <c r="C2749" s="3">
        <v>44877</v>
      </c>
      <c r="D2749" t="s">
        <v>161</v>
      </c>
      <c r="E2749" t="s">
        <v>24</v>
      </c>
      <c r="F2749" t="s">
        <v>56</v>
      </c>
      <c r="G2749" t="s">
        <v>18</v>
      </c>
      <c r="H2749" t="s">
        <v>26</v>
      </c>
      <c r="I2749" s="9">
        <v>1784</v>
      </c>
      <c r="J2749" s="9">
        <v>9.33</v>
      </c>
      <c r="K2749" s="9">
        <v>6.92</v>
      </c>
      <c r="L2749" s="9">
        <f>tbl_salesdata[[#This Row],[Units Sold]]*tbl_salesdata[[#This Row],[Unit Cost]]</f>
        <v>12345.28</v>
      </c>
      <c r="M2749" s="9">
        <f>tbl_salesdata[[#This Row],[Units Sold]]*tbl_salesdata[[#This Row],[Unit Price]]</f>
        <v>16644.72</v>
      </c>
      <c r="N2749" s="9">
        <f>tbl_salesdata[[#This Row],[Total Sales]]-tbl_salesdata[[#This Row],[Total Cost]]</f>
        <v>4299.4400000000005</v>
      </c>
      <c r="O2749">
        <f>tbl_salesdata[[#This Row],[Ship Date]]-tbl_salesdata[[#This Row],[Order Date]]</f>
        <v>19</v>
      </c>
      <c r="P2749">
        <f>WEEKDAY(tbl_salesdata[[#This Row],[Order Date]],2)</f>
        <v>1</v>
      </c>
      <c r="Q2749" t="str">
        <f>TEXT(tbl_salesdata[[#This Row],[Order Date]],"dddd")</f>
        <v>Monday</v>
      </c>
      <c r="R2749" t="str">
        <f>IF(tbl_salesdata[[#This Row],[Weekdaynum]]&gt;5,"Yes","No")</f>
        <v>No</v>
      </c>
    </row>
    <row r="2750" spans="1:18" hidden="1" x14ac:dyDescent="0.35">
      <c r="A2750">
        <v>775008904</v>
      </c>
      <c r="B2750" s="3">
        <v>43795</v>
      </c>
      <c r="C2750" s="3">
        <v>43810</v>
      </c>
      <c r="D2750" t="s">
        <v>113</v>
      </c>
      <c r="E2750" t="s">
        <v>21</v>
      </c>
      <c r="F2750" t="s">
        <v>13</v>
      </c>
      <c r="G2750" t="s">
        <v>14</v>
      </c>
      <c r="H2750" t="s">
        <v>15</v>
      </c>
      <c r="I2750" s="9">
        <v>1212</v>
      </c>
      <c r="J2750" s="9">
        <v>255.28</v>
      </c>
      <c r="K2750" s="9">
        <v>159.41999999999999</v>
      </c>
      <c r="L2750" s="9">
        <f>tbl_salesdata[[#This Row],[Units Sold]]*tbl_salesdata[[#This Row],[Unit Cost]]</f>
        <v>193217.03999999998</v>
      </c>
      <c r="M2750" s="9">
        <f>tbl_salesdata[[#This Row],[Units Sold]]*tbl_salesdata[[#This Row],[Unit Price]]</f>
        <v>309399.36</v>
      </c>
      <c r="N2750" s="9">
        <f>tbl_salesdata[[#This Row],[Total Sales]]-tbl_salesdata[[#This Row],[Total Cost]]</f>
        <v>116182.32</v>
      </c>
      <c r="O2750">
        <f>tbl_salesdata[[#This Row],[Ship Date]]-tbl_salesdata[[#This Row],[Order Date]]</f>
        <v>15</v>
      </c>
      <c r="P2750">
        <f>WEEKDAY(tbl_salesdata[[#This Row],[Order Date]],2)</f>
        <v>2</v>
      </c>
      <c r="Q2750" t="str">
        <f>TEXT(tbl_salesdata[[#This Row],[Order Date]],"dddd")</f>
        <v>Tuesday</v>
      </c>
      <c r="R2750" t="str">
        <f>IF(tbl_salesdata[[#This Row],[Weekdaynum]]&gt;5,"Yes","No")</f>
        <v>No</v>
      </c>
    </row>
    <row r="2751" spans="1:18" hidden="1" x14ac:dyDescent="0.35">
      <c r="A2751">
        <v>627744472</v>
      </c>
      <c r="B2751" s="3">
        <v>42528</v>
      </c>
      <c r="C2751" s="3">
        <v>42544</v>
      </c>
      <c r="D2751" t="s">
        <v>61</v>
      </c>
      <c r="E2751" t="s">
        <v>12</v>
      </c>
      <c r="F2751" t="s">
        <v>56</v>
      </c>
      <c r="G2751" t="s">
        <v>14</v>
      </c>
      <c r="H2751" t="s">
        <v>19</v>
      </c>
      <c r="I2751" s="9">
        <v>2394</v>
      </c>
      <c r="J2751" s="9">
        <v>9.33</v>
      </c>
      <c r="K2751" s="9">
        <v>6.92</v>
      </c>
      <c r="L2751" s="9">
        <f>tbl_salesdata[[#This Row],[Units Sold]]*tbl_salesdata[[#This Row],[Unit Cost]]</f>
        <v>16566.48</v>
      </c>
      <c r="M2751" s="9">
        <f>tbl_salesdata[[#This Row],[Units Sold]]*tbl_salesdata[[#This Row],[Unit Price]]</f>
        <v>22336.02</v>
      </c>
      <c r="N2751" s="9">
        <f>tbl_salesdata[[#This Row],[Total Sales]]-tbl_salesdata[[#This Row],[Total Cost]]</f>
        <v>5769.5400000000009</v>
      </c>
      <c r="O2751">
        <f>tbl_salesdata[[#This Row],[Ship Date]]-tbl_salesdata[[#This Row],[Order Date]]</f>
        <v>16</v>
      </c>
      <c r="P2751">
        <f>WEEKDAY(tbl_salesdata[[#This Row],[Order Date]],2)</f>
        <v>2</v>
      </c>
      <c r="Q2751" t="str">
        <f>TEXT(tbl_salesdata[[#This Row],[Order Date]],"dddd")</f>
        <v>Tuesday</v>
      </c>
      <c r="R2751" t="str">
        <f>IF(tbl_salesdata[[#This Row],[Weekdaynum]]&gt;5,"Yes","No")</f>
        <v>No</v>
      </c>
    </row>
    <row r="2752" spans="1:18" hidden="1" x14ac:dyDescent="0.35">
      <c r="A2752">
        <v>874628293</v>
      </c>
      <c r="B2752" s="3">
        <v>42832</v>
      </c>
      <c r="C2752" s="3">
        <v>42850</v>
      </c>
      <c r="D2752" t="s">
        <v>78</v>
      </c>
      <c r="E2752" t="s">
        <v>24</v>
      </c>
      <c r="F2752" t="s">
        <v>22</v>
      </c>
      <c r="G2752" t="s">
        <v>14</v>
      </c>
      <c r="H2752" t="s">
        <v>34</v>
      </c>
      <c r="I2752" s="9">
        <v>803</v>
      </c>
      <c r="J2752" s="9">
        <v>47.45</v>
      </c>
      <c r="K2752" s="9">
        <v>31.79</v>
      </c>
      <c r="L2752" s="9">
        <f>tbl_salesdata[[#This Row],[Units Sold]]*tbl_salesdata[[#This Row],[Unit Cost]]</f>
        <v>25527.37</v>
      </c>
      <c r="M2752" s="9">
        <f>tbl_salesdata[[#This Row],[Units Sold]]*tbl_salesdata[[#This Row],[Unit Price]]</f>
        <v>38102.350000000006</v>
      </c>
      <c r="N2752" s="9">
        <f>tbl_salesdata[[#This Row],[Total Sales]]-tbl_salesdata[[#This Row],[Total Cost]]</f>
        <v>12574.980000000007</v>
      </c>
      <c r="O2752">
        <f>tbl_salesdata[[#This Row],[Ship Date]]-tbl_salesdata[[#This Row],[Order Date]]</f>
        <v>18</v>
      </c>
      <c r="P2752">
        <f>WEEKDAY(tbl_salesdata[[#This Row],[Order Date]],2)</f>
        <v>5</v>
      </c>
      <c r="Q2752" t="str">
        <f>TEXT(tbl_salesdata[[#This Row],[Order Date]],"dddd")</f>
        <v>Friday</v>
      </c>
      <c r="R2752" t="str">
        <f>IF(tbl_salesdata[[#This Row],[Weekdaynum]]&gt;5,"Yes","No")</f>
        <v>No</v>
      </c>
    </row>
    <row r="2753" spans="1:18" hidden="1" x14ac:dyDescent="0.35">
      <c r="A2753">
        <v>640709197</v>
      </c>
      <c r="B2753" s="3">
        <v>44029</v>
      </c>
      <c r="C2753" s="3">
        <v>44046</v>
      </c>
      <c r="D2753" t="s">
        <v>211</v>
      </c>
      <c r="E2753" t="s">
        <v>38</v>
      </c>
      <c r="F2753" t="s">
        <v>13</v>
      </c>
      <c r="G2753" t="s">
        <v>14</v>
      </c>
      <c r="H2753" t="s">
        <v>15</v>
      </c>
      <c r="I2753" s="9">
        <v>8944</v>
      </c>
      <c r="J2753" s="9">
        <v>255.28</v>
      </c>
      <c r="K2753" s="9">
        <v>159.41999999999999</v>
      </c>
      <c r="L2753" s="9">
        <f>tbl_salesdata[[#This Row],[Units Sold]]*tbl_salesdata[[#This Row],[Unit Cost]]</f>
        <v>1425852.48</v>
      </c>
      <c r="M2753" s="9">
        <f>tbl_salesdata[[#This Row],[Units Sold]]*tbl_salesdata[[#This Row],[Unit Price]]</f>
        <v>2283224.3199999998</v>
      </c>
      <c r="N2753" s="9">
        <f>tbl_salesdata[[#This Row],[Total Sales]]-tbl_salesdata[[#This Row],[Total Cost]]</f>
        <v>857371.83999999985</v>
      </c>
      <c r="O2753">
        <f>tbl_salesdata[[#This Row],[Ship Date]]-tbl_salesdata[[#This Row],[Order Date]]</f>
        <v>17</v>
      </c>
      <c r="P2753">
        <f>WEEKDAY(tbl_salesdata[[#This Row],[Order Date]],2)</f>
        <v>5</v>
      </c>
      <c r="Q2753" t="str">
        <f>TEXT(tbl_salesdata[[#This Row],[Order Date]],"dddd")</f>
        <v>Friday</v>
      </c>
      <c r="R2753" t="str">
        <f>IF(tbl_salesdata[[#This Row],[Weekdaynum]]&gt;5,"Yes","No")</f>
        <v>No</v>
      </c>
    </row>
    <row r="2754" spans="1:18" hidden="1" x14ac:dyDescent="0.35">
      <c r="A2754">
        <v>471348512</v>
      </c>
      <c r="B2754" s="3">
        <v>43328</v>
      </c>
      <c r="C2754" s="3">
        <v>43346</v>
      </c>
      <c r="D2754" t="s">
        <v>176</v>
      </c>
      <c r="E2754" t="s">
        <v>21</v>
      </c>
      <c r="F2754" t="s">
        <v>56</v>
      </c>
      <c r="G2754" t="s">
        <v>14</v>
      </c>
      <c r="H2754" t="s">
        <v>15</v>
      </c>
      <c r="I2754" s="9">
        <v>1354</v>
      </c>
      <c r="J2754" s="9">
        <v>9.33</v>
      </c>
      <c r="K2754" s="9">
        <v>6.92</v>
      </c>
      <c r="L2754" s="9">
        <f>tbl_salesdata[[#This Row],[Units Sold]]*tbl_salesdata[[#This Row],[Unit Cost]]</f>
        <v>9369.68</v>
      </c>
      <c r="M2754" s="9">
        <f>tbl_salesdata[[#This Row],[Units Sold]]*tbl_salesdata[[#This Row],[Unit Price]]</f>
        <v>12632.82</v>
      </c>
      <c r="N2754" s="9">
        <f>tbl_salesdata[[#This Row],[Total Sales]]-tbl_salesdata[[#This Row],[Total Cost]]</f>
        <v>3263.1399999999994</v>
      </c>
      <c r="O2754">
        <f>tbl_salesdata[[#This Row],[Ship Date]]-tbl_salesdata[[#This Row],[Order Date]]</f>
        <v>18</v>
      </c>
      <c r="P2754">
        <f>WEEKDAY(tbl_salesdata[[#This Row],[Order Date]],2)</f>
        <v>4</v>
      </c>
      <c r="Q2754" t="str">
        <f>TEXT(tbl_salesdata[[#This Row],[Order Date]],"dddd")</f>
        <v>Thursday</v>
      </c>
      <c r="R2754" t="str">
        <f>IF(tbl_salesdata[[#This Row],[Weekdaynum]]&gt;5,"Yes","No")</f>
        <v>No</v>
      </c>
    </row>
    <row r="2755" spans="1:18" hidden="1" x14ac:dyDescent="0.35">
      <c r="A2755">
        <v>982220065</v>
      </c>
      <c r="B2755" s="3">
        <v>44713</v>
      </c>
      <c r="C2755" s="3">
        <v>44730</v>
      </c>
      <c r="D2755" t="s">
        <v>57</v>
      </c>
      <c r="E2755" t="s">
        <v>32</v>
      </c>
      <c r="F2755" t="s">
        <v>76</v>
      </c>
      <c r="G2755" t="s">
        <v>18</v>
      </c>
      <c r="H2755" t="s">
        <v>34</v>
      </c>
      <c r="I2755" s="9">
        <v>9599</v>
      </c>
      <c r="J2755" s="9">
        <v>668.27</v>
      </c>
      <c r="K2755" s="9">
        <v>502.54</v>
      </c>
      <c r="L2755" s="9">
        <f>tbl_salesdata[[#This Row],[Units Sold]]*tbl_salesdata[[#This Row],[Unit Cost]]</f>
        <v>4823881.46</v>
      </c>
      <c r="M2755" s="9">
        <f>tbl_salesdata[[#This Row],[Units Sold]]*tbl_salesdata[[#This Row],[Unit Price]]</f>
        <v>6414723.7299999995</v>
      </c>
      <c r="N2755" s="9">
        <f>tbl_salesdata[[#This Row],[Total Sales]]-tbl_salesdata[[#This Row],[Total Cost]]</f>
        <v>1590842.2699999996</v>
      </c>
      <c r="O2755">
        <f>tbl_salesdata[[#This Row],[Ship Date]]-tbl_salesdata[[#This Row],[Order Date]]</f>
        <v>17</v>
      </c>
      <c r="P2755">
        <f>WEEKDAY(tbl_salesdata[[#This Row],[Order Date]],2)</f>
        <v>3</v>
      </c>
      <c r="Q2755" t="str">
        <f>TEXT(tbl_salesdata[[#This Row],[Order Date]],"dddd")</f>
        <v>Wednesday</v>
      </c>
      <c r="R2755" t="str">
        <f>IF(tbl_salesdata[[#This Row],[Weekdaynum]]&gt;5,"Yes","No")</f>
        <v>No</v>
      </c>
    </row>
    <row r="2756" spans="1:18" hidden="1" x14ac:dyDescent="0.35">
      <c r="A2756">
        <v>609310185</v>
      </c>
      <c r="B2756" s="3">
        <v>44787</v>
      </c>
      <c r="C2756" s="3">
        <v>44799</v>
      </c>
      <c r="D2756" t="s">
        <v>218</v>
      </c>
      <c r="E2756" t="s">
        <v>38</v>
      </c>
      <c r="F2756" t="s">
        <v>17</v>
      </c>
      <c r="G2756" t="s">
        <v>18</v>
      </c>
      <c r="H2756" t="s">
        <v>19</v>
      </c>
      <c r="I2756" s="9">
        <v>7279</v>
      </c>
      <c r="J2756" s="9">
        <v>152.58000000000001</v>
      </c>
      <c r="K2756" s="9">
        <v>97.44</v>
      </c>
      <c r="L2756" s="9">
        <f>tbl_salesdata[[#This Row],[Units Sold]]*tbl_salesdata[[#This Row],[Unit Cost]]</f>
        <v>709265.76</v>
      </c>
      <c r="M2756" s="9">
        <f>tbl_salesdata[[#This Row],[Units Sold]]*tbl_salesdata[[#This Row],[Unit Price]]</f>
        <v>1110629.82</v>
      </c>
      <c r="N2756" s="9">
        <f>tbl_salesdata[[#This Row],[Total Sales]]-tbl_salesdata[[#This Row],[Total Cost]]</f>
        <v>401364.06000000006</v>
      </c>
      <c r="O2756">
        <f>tbl_salesdata[[#This Row],[Ship Date]]-tbl_salesdata[[#This Row],[Order Date]]</f>
        <v>12</v>
      </c>
      <c r="P2756">
        <f>WEEKDAY(tbl_salesdata[[#This Row],[Order Date]],2)</f>
        <v>7</v>
      </c>
      <c r="Q2756" t="str">
        <f>TEXT(tbl_salesdata[[#This Row],[Order Date]],"dddd")</f>
        <v>Sunday</v>
      </c>
      <c r="R2756" t="str">
        <f>IF(tbl_salesdata[[#This Row],[Weekdaynum]]&gt;5,"Yes","No")</f>
        <v>Yes</v>
      </c>
    </row>
    <row r="2757" spans="1:18" hidden="1" x14ac:dyDescent="0.35">
      <c r="A2757">
        <v>558917701</v>
      </c>
      <c r="B2757" s="3">
        <v>42237</v>
      </c>
      <c r="C2757" s="3">
        <v>42246</v>
      </c>
      <c r="D2757" t="s">
        <v>133</v>
      </c>
      <c r="E2757" t="s">
        <v>38</v>
      </c>
      <c r="F2757" t="s">
        <v>40</v>
      </c>
      <c r="G2757" t="s">
        <v>18</v>
      </c>
      <c r="H2757" t="s">
        <v>26</v>
      </c>
      <c r="I2757" s="9">
        <v>5023</v>
      </c>
      <c r="J2757" s="9">
        <v>651.21</v>
      </c>
      <c r="K2757" s="9">
        <v>524.96</v>
      </c>
      <c r="L2757" s="9">
        <f>tbl_salesdata[[#This Row],[Units Sold]]*tbl_salesdata[[#This Row],[Unit Cost]]</f>
        <v>2636874.08</v>
      </c>
      <c r="M2757" s="9">
        <f>tbl_salesdata[[#This Row],[Units Sold]]*tbl_salesdata[[#This Row],[Unit Price]]</f>
        <v>3271027.83</v>
      </c>
      <c r="N2757" s="9">
        <f>tbl_salesdata[[#This Row],[Total Sales]]-tbl_salesdata[[#This Row],[Total Cost]]</f>
        <v>634153.75</v>
      </c>
      <c r="O2757">
        <f>tbl_salesdata[[#This Row],[Ship Date]]-tbl_salesdata[[#This Row],[Order Date]]</f>
        <v>9</v>
      </c>
      <c r="P2757">
        <f>WEEKDAY(tbl_salesdata[[#This Row],[Order Date]],2)</f>
        <v>5</v>
      </c>
      <c r="Q2757" t="str">
        <f>TEXT(tbl_salesdata[[#This Row],[Order Date]],"dddd")</f>
        <v>Friday</v>
      </c>
      <c r="R2757" t="str">
        <f>IF(tbl_salesdata[[#This Row],[Weekdaynum]]&gt;5,"Yes","No")</f>
        <v>No</v>
      </c>
    </row>
    <row r="2758" spans="1:18" hidden="1" x14ac:dyDescent="0.35">
      <c r="A2758">
        <v>757653939</v>
      </c>
      <c r="B2758" s="3">
        <v>44486</v>
      </c>
      <c r="C2758" s="3">
        <v>44503</v>
      </c>
      <c r="D2758" t="s">
        <v>185</v>
      </c>
      <c r="E2758" t="s">
        <v>38</v>
      </c>
      <c r="F2758" t="s">
        <v>22</v>
      </c>
      <c r="G2758" t="s">
        <v>14</v>
      </c>
      <c r="H2758" t="s">
        <v>15</v>
      </c>
      <c r="I2758" s="9">
        <v>5492</v>
      </c>
      <c r="J2758" s="9">
        <v>47.45</v>
      </c>
      <c r="K2758" s="9">
        <v>31.79</v>
      </c>
      <c r="L2758" s="9">
        <f>tbl_salesdata[[#This Row],[Units Sold]]*tbl_salesdata[[#This Row],[Unit Cost]]</f>
        <v>174590.68</v>
      </c>
      <c r="M2758" s="9">
        <f>tbl_salesdata[[#This Row],[Units Sold]]*tbl_salesdata[[#This Row],[Unit Price]]</f>
        <v>260595.40000000002</v>
      </c>
      <c r="N2758" s="9">
        <f>tbl_salesdata[[#This Row],[Total Sales]]-tbl_salesdata[[#This Row],[Total Cost]]</f>
        <v>86004.72000000003</v>
      </c>
      <c r="O2758">
        <f>tbl_salesdata[[#This Row],[Ship Date]]-tbl_salesdata[[#This Row],[Order Date]]</f>
        <v>17</v>
      </c>
      <c r="P2758">
        <f>WEEKDAY(tbl_salesdata[[#This Row],[Order Date]],2)</f>
        <v>7</v>
      </c>
      <c r="Q2758" t="str">
        <f>TEXT(tbl_salesdata[[#This Row],[Order Date]],"dddd")</f>
        <v>Sunday</v>
      </c>
      <c r="R2758" t="str">
        <f>IF(tbl_salesdata[[#This Row],[Weekdaynum]]&gt;5,"Yes","No")</f>
        <v>Yes</v>
      </c>
    </row>
    <row r="2759" spans="1:18" hidden="1" x14ac:dyDescent="0.35">
      <c r="A2759">
        <v>302442729</v>
      </c>
      <c r="B2759" s="3">
        <v>44188</v>
      </c>
      <c r="C2759" s="3">
        <v>44196</v>
      </c>
      <c r="D2759" t="s">
        <v>117</v>
      </c>
      <c r="E2759" t="s">
        <v>21</v>
      </c>
      <c r="F2759" t="s">
        <v>13</v>
      </c>
      <c r="G2759" t="s">
        <v>18</v>
      </c>
      <c r="H2759" t="s">
        <v>19</v>
      </c>
      <c r="I2759" s="9">
        <v>8379</v>
      </c>
      <c r="J2759" s="9">
        <v>255.28</v>
      </c>
      <c r="K2759" s="9">
        <v>159.41999999999999</v>
      </c>
      <c r="L2759" s="9">
        <f>tbl_salesdata[[#This Row],[Units Sold]]*tbl_salesdata[[#This Row],[Unit Cost]]</f>
        <v>1335780.18</v>
      </c>
      <c r="M2759" s="9">
        <f>tbl_salesdata[[#This Row],[Units Sold]]*tbl_salesdata[[#This Row],[Unit Price]]</f>
        <v>2138991.12</v>
      </c>
      <c r="N2759" s="9">
        <f>tbl_salesdata[[#This Row],[Total Sales]]-tbl_salesdata[[#This Row],[Total Cost]]</f>
        <v>803210.94000000018</v>
      </c>
      <c r="O2759">
        <f>tbl_salesdata[[#This Row],[Ship Date]]-tbl_salesdata[[#This Row],[Order Date]]</f>
        <v>8</v>
      </c>
      <c r="P2759">
        <f>WEEKDAY(tbl_salesdata[[#This Row],[Order Date]],2)</f>
        <v>3</v>
      </c>
      <c r="Q2759" t="str">
        <f>TEXT(tbl_salesdata[[#This Row],[Order Date]],"dddd")</f>
        <v>Wednesday</v>
      </c>
      <c r="R2759" t="str">
        <f>IF(tbl_salesdata[[#This Row],[Weekdaynum]]&gt;5,"Yes","No")</f>
        <v>No</v>
      </c>
    </row>
    <row r="2760" spans="1:18" hidden="1" x14ac:dyDescent="0.35">
      <c r="A2760">
        <v>610520398</v>
      </c>
      <c r="B2760" s="3">
        <v>44353</v>
      </c>
      <c r="C2760" s="3">
        <v>44370</v>
      </c>
      <c r="D2760" t="s">
        <v>148</v>
      </c>
      <c r="E2760" t="s">
        <v>24</v>
      </c>
      <c r="F2760" t="s">
        <v>17</v>
      </c>
      <c r="G2760" t="s">
        <v>14</v>
      </c>
      <c r="H2760" t="s">
        <v>26</v>
      </c>
      <c r="I2760" s="9">
        <v>5408</v>
      </c>
      <c r="J2760" s="9">
        <v>152.58000000000001</v>
      </c>
      <c r="K2760" s="9">
        <v>97.44</v>
      </c>
      <c r="L2760" s="9">
        <f>tbl_salesdata[[#This Row],[Units Sold]]*tbl_salesdata[[#This Row],[Unit Cost]]</f>
        <v>526955.52000000002</v>
      </c>
      <c r="M2760" s="9">
        <f>tbl_salesdata[[#This Row],[Units Sold]]*tbl_salesdata[[#This Row],[Unit Price]]</f>
        <v>825152.64</v>
      </c>
      <c r="N2760" s="9">
        <f>tbl_salesdata[[#This Row],[Total Sales]]-tbl_salesdata[[#This Row],[Total Cost]]</f>
        <v>298197.12</v>
      </c>
      <c r="O2760">
        <f>tbl_salesdata[[#This Row],[Ship Date]]-tbl_salesdata[[#This Row],[Order Date]]</f>
        <v>17</v>
      </c>
      <c r="P2760">
        <f>WEEKDAY(tbl_salesdata[[#This Row],[Order Date]],2)</f>
        <v>7</v>
      </c>
      <c r="Q2760" t="str">
        <f>TEXT(tbl_salesdata[[#This Row],[Order Date]],"dddd")</f>
        <v>Sunday</v>
      </c>
      <c r="R2760" t="str">
        <f>IF(tbl_salesdata[[#This Row],[Weekdaynum]]&gt;5,"Yes","No")</f>
        <v>Yes</v>
      </c>
    </row>
    <row r="2761" spans="1:18" hidden="1" x14ac:dyDescent="0.35">
      <c r="A2761">
        <v>469435775</v>
      </c>
      <c r="B2761" s="3">
        <v>44493</v>
      </c>
      <c r="C2761" s="3">
        <v>44508</v>
      </c>
      <c r="D2761" t="s">
        <v>123</v>
      </c>
      <c r="E2761" t="s">
        <v>38</v>
      </c>
      <c r="F2761" t="s">
        <v>22</v>
      </c>
      <c r="G2761" t="s">
        <v>14</v>
      </c>
      <c r="H2761" t="s">
        <v>34</v>
      </c>
      <c r="I2761" s="9">
        <v>5333</v>
      </c>
      <c r="J2761" s="9">
        <v>47.45</v>
      </c>
      <c r="K2761" s="9">
        <v>31.79</v>
      </c>
      <c r="L2761" s="9">
        <f>tbl_salesdata[[#This Row],[Units Sold]]*tbl_salesdata[[#This Row],[Unit Cost]]</f>
        <v>169536.07</v>
      </c>
      <c r="M2761" s="9">
        <f>tbl_salesdata[[#This Row],[Units Sold]]*tbl_salesdata[[#This Row],[Unit Price]]</f>
        <v>253050.85</v>
      </c>
      <c r="N2761" s="9">
        <f>tbl_salesdata[[#This Row],[Total Sales]]-tbl_salesdata[[#This Row],[Total Cost]]</f>
        <v>83514.78</v>
      </c>
      <c r="O2761">
        <f>tbl_salesdata[[#This Row],[Ship Date]]-tbl_salesdata[[#This Row],[Order Date]]</f>
        <v>15</v>
      </c>
      <c r="P2761">
        <f>WEEKDAY(tbl_salesdata[[#This Row],[Order Date]],2)</f>
        <v>7</v>
      </c>
      <c r="Q2761" t="str">
        <f>TEXT(tbl_salesdata[[#This Row],[Order Date]],"dddd")</f>
        <v>Sunday</v>
      </c>
      <c r="R2761" t="str">
        <f>IF(tbl_salesdata[[#This Row],[Weekdaynum]]&gt;5,"Yes","No")</f>
        <v>Yes</v>
      </c>
    </row>
    <row r="2762" spans="1:18" hidden="1" x14ac:dyDescent="0.35">
      <c r="A2762">
        <v>987050187</v>
      </c>
      <c r="B2762" s="3">
        <v>43933</v>
      </c>
      <c r="C2762" s="3">
        <v>43952</v>
      </c>
      <c r="D2762" t="s">
        <v>175</v>
      </c>
      <c r="E2762" t="s">
        <v>21</v>
      </c>
      <c r="F2762" t="s">
        <v>68</v>
      </c>
      <c r="G2762" t="s">
        <v>14</v>
      </c>
      <c r="H2762" t="s">
        <v>19</v>
      </c>
      <c r="I2762" s="9">
        <v>8940</v>
      </c>
      <c r="J2762" s="9">
        <v>154.06</v>
      </c>
      <c r="K2762" s="9">
        <v>90.93</v>
      </c>
      <c r="L2762" s="9">
        <f>tbl_salesdata[[#This Row],[Units Sold]]*tbl_salesdata[[#This Row],[Unit Cost]]</f>
        <v>812914.20000000007</v>
      </c>
      <c r="M2762" s="9">
        <f>tbl_salesdata[[#This Row],[Units Sold]]*tbl_salesdata[[#This Row],[Unit Price]]</f>
        <v>1377296.4</v>
      </c>
      <c r="N2762" s="9">
        <f>tbl_salesdata[[#This Row],[Total Sales]]-tbl_salesdata[[#This Row],[Total Cost]]</f>
        <v>564382.19999999984</v>
      </c>
      <c r="O2762">
        <f>tbl_salesdata[[#This Row],[Ship Date]]-tbl_salesdata[[#This Row],[Order Date]]</f>
        <v>19</v>
      </c>
      <c r="P2762">
        <f>WEEKDAY(tbl_salesdata[[#This Row],[Order Date]],2)</f>
        <v>7</v>
      </c>
      <c r="Q2762" t="str">
        <f>TEXT(tbl_salesdata[[#This Row],[Order Date]],"dddd")</f>
        <v>Sunday</v>
      </c>
      <c r="R2762" t="str">
        <f>IF(tbl_salesdata[[#This Row],[Weekdaynum]]&gt;5,"Yes","No")</f>
        <v>Yes</v>
      </c>
    </row>
    <row r="2763" spans="1:18" hidden="1" x14ac:dyDescent="0.35">
      <c r="A2763">
        <v>641537463</v>
      </c>
      <c r="B2763" s="3">
        <v>42310</v>
      </c>
      <c r="C2763" s="3">
        <v>42320</v>
      </c>
      <c r="D2763" t="s">
        <v>49</v>
      </c>
      <c r="E2763" t="s">
        <v>21</v>
      </c>
      <c r="F2763" t="s">
        <v>40</v>
      </c>
      <c r="G2763" t="s">
        <v>14</v>
      </c>
      <c r="H2763" t="s">
        <v>34</v>
      </c>
      <c r="I2763" s="9">
        <v>4047</v>
      </c>
      <c r="J2763" s="9">
        <v>651.21</v>
      </c>
      <c r="K2763" s="9">
        <v>524.96</v>
      </c>
      <c r="L2763" s="9">
        <f>tbl_salesdata[[#This Row],[Units Sold]]*tbl_salesdata[[#This Row],[Unit Cost]]</f>
        <v>2124513.12</v>
      </c>
      <c r="M2763" s="9">
        <f>tbl_salesdata[[#This Row],[Units Sold]]*tbl_salesdata[[#This Row],[Unit Price]]</f>
        <v>2635446.87</v>
      </c>
      <c r="N2763" s="9">
        <f>tbl_salesdata[[#This Row],[Total Sales]]-tbl_salesdata[[#This Row],[Total Cost]]</f>
        <v>510933.75</v>
      </c>
      <c r="O2763">
        <f>tbl_salesdata[[#This Row],[Ship Date]]-tbl_salesdata[[#This Row],[Order Date]]</f>
        <v>10</v>
      </c>
      <c r="P2763">
        <f>WEEKDAY(tbl_salesdata[[#This Row],[Order Date]],2)</f>
        <v>1</v>
      </c>
      <c r="Q2763" t="str">
        <f>TEXT(tbl_salesdata[[#This Row],[Order Date]],"dddd")</f>
        <v>Monday</v>
      </c>
      <c r="R2763" t="str">
        <f>IF(tbl_salesdata[[#This Row],[Weekdaynum]]&gt;5,"Yes","No")</f>
        <v>No</v>
      </c>
    </row>
    <row r="2764" spans="1:18" hidden="1" x14ac:dyDescent="0.35">
      <c r="A2764">
        <v>231383931</v>
      </c>
      <c r="B2764" s="3">
        <v>44347</v>
      </c>
      <c r="C2764" s="3">
        <v>44350</v>
      </c>
      <c r="D2764" t="s">
        <v>59</v>
      </c>
      <c r="E2764" t="s">
        <v>12</v>
      </c>
      <c r="F2764" t="s">
        <v>42</v>
      </c>
      <c r="G2764" t="s">
        <v>18</v>
      </c>
      <c r="H2764" t="s">
        <v>19</v>
      </c>
      <c r="I2764" s="9">
        <v>502</v>
      </c>
      <c r="J2764" s="9">
        <v>437.2</v>
      </c>
      <c r="K2764" s="9">
        <v>263.33</v>
      </c>
      <c r="L2764" s="9">
        <f>tbl_salesdata[[#This Row],[Units Sold]]*tbl_salesdata[[#This Row],[Unit Cost]]</f>
        <v>132191.66</v>
      </c>
      <c r="M2764" s="9">
        <f>tbl_salesdata[[#This Row],[Units Sold]]*tbl_salesdata[[#This Row],[Unit Price]]</f>
        <v>219474.4</v>
      </c>
      <c r="N2764" s="9">
        <f>tbl_salesdata[[#This Row],[Total Sales]]-tbl_salesdata[[#This Row],[Total Cost]]</f>
        <v>87282.739999999991</v>
      </c>
      <c r="O2764">
        <f>tbl_salesdata[[#This Row],[Ship Date]]-tbl_salesdata[[#This Row],[Order Date]]</f>
        <v>3</v>
      </c>
      <c r="P2764">
        <f>WEEKDAY(tbl_salesdata[[#This Row],[Order Date]],2)</f>
        <v>1</v>
      </c>
      <c r="Q2764" t="str">
        <f>TEXT(tbl_salesdata[[#This Row],[Order Date]],"dddd")</f>
        <v>Monday</v>
      </c>
      <c r="R2764" t="str">
        <f>IF(tbl_salesdata[[#This Row],[Weekdaynum]]&gt;5,"Yes","No")</f>
        <v>No</v>
      </c>
    </row>
    <row r="2765" spans="1:18" hidden="1" x14ac:dyDescent="0.35">
      <c r="A2765">
        <v>625388419</v>
      </c>
      <c r="B2765" s="3">
        <v>42187</v>
      </c>
      <c r="C2765" s="3">
        <v>42201</v>
      </c>
      <c r="D2765" t="s">
        <v>202</v>
      </c>
      <c r="E2765" t="s">
        <v>38</v>
      </c>
      <c r="F2765" t="s">
        <v>30</v>
      </c>
      <c r="G2765" t="s">
        <v>14</v>
      </c>
      <c r="H2765" t="s">
        <v>34</v>
      </c>
      <c r="I2765" s="9">
        <v>5186</v>
      </c>
      <c r="J2765" s="9">
        <v>81.73</v>
      </c>
      <c r="K2765" s="9">
        <v>56.67</v>
      </c>
      <c r="L2765" s="9">
        <f>tbl_salesdata[[#This Row],[Units Sold]]*tbl_salesdata[[#This Row],[Unit Cost]]</f>
        <v>293890.62</v>
      </c>
      <c r="M2765" s="9">
        <f>tbl_salesdata[[#This Row],[Units Sold]]*tbl_salesdata[[#This Row],[Unit Price]]</f>
        <v>423851.78</v>
      </c>
      <c r="N2765" s="9">
        <f>tbl_salesdata[[#This Row],[Total Sales]]-tbl_salesdata[[#This Row],[Total Cost]]</f>
        <v>129961.16000000003</v>
      </c>
      <c r="O2765">
        <f>tbl_salesdata[[#This Row],[Ship Date]]-tbl_salesdata[[#This Row],[Order Date]]</f>
        <v>14</v>
      </c>
      <c r="P2765">
        <f>WEEKDAY(tbl_salesdata[[#This Row],[Order Date]],2)</f>
        <v>4</v>
      </c>
      <c r="Q2765" t="str">
        <f>TEXT(tbl_salesdata[[#This Row],[Order Date]],"dddd")</f>
        <v>Thursday</v>
      </c>
      <c r="R2765" t="str">
        <f>IF(tbl_salesdata[[#This Row],[Weekdaynum]]&gt;5,"Yes","No")</f>
        <v>No</v>
      </c>
    </row>
    <row r="2766" spans="1:18" hidden="1" x14ac:dyDescent="0.35">
      <c r="A2766">
        <v>512662255</v>
      </c>
      <c r="B2766" s="3">
        <v>42139</v>
      </c>
      <c r="C2766" s="3">
        <v>42140</v>
      </c>
      <c r="D2766" t="s">
        <v>20</v>
      </c>
      <c r="E2766" t="s">
        <v>21</v>
      </c>
      <c r="F2766" t="s">
        <v>76</v>
      </c>
      <c r="G2766" t="s">
        <v>18</v>
      </c>
      <c r="H2766" t="s">
        <v>26</v>
      </c>
      <c r="I2766" s="9">
        <v>7009</v>
      </c>
      <c r="J2766" s="9">
        <v>668.27</v>
      </c>
      <c r="K2766" s="9">
        <v>502.54</v>
      </c>
      <c r="L2766" s="9">
        <f>tbl_salesdata[[#This Row],[Units Sold]]*tbl_salesdata[[#This Row],[Unit Cost]]</f>
        <v>3522302.8600000003</v>
      </c>
      <c r="M2766" s="9">
        <f>tbl_salesdata[[#This Row],[Units Sold]]*tbl_salesdata[[#This Row],[Unit Price]]</f>
        <v>4683904.43</v>
      </c>
      <c r="N2766" s="9">
        <f>tbl_salesdata[[#This Row],[Total Sales]]-tbl_salesdata[[#This Row],[Total Cost]]</f>
        <v>1161601.5699999994</v>
      </c>
      <c r="O2766">
        <f>tbl_salesdata[[#This Row],[Ship Date]]-tbl_salesdata[[#This Row],[Order Date]]</f>
        <v>1</v>
      </c>
      <c r="P2766">
        <f>WEEKDAY(tbl_salesdata[[#This Row],[Order Date]],2)</f>
        <v>5</v>
      </c>
      <c r="Q2766" t="str">
        <f>TEXT(tbl_salesdata[[#This Row],[Order Date]],"dddd")</f>
        <v>Friday</v>
      </c>
      <c r="R2766" t="str">
        <f>IF(tbl_salesdata[[#This Row],[Weekdaynum]]&gt;5,"Yes","No")</f>
        <v>No</v>
      </c>
    </row>
    <row r="2767" spans="1:18" x14ac:dyDescent="0.35">
      <c r="A2767">
        <v>767849338</v>
      </c>
      <c r="B2767" s="3">
        <v>42826</v>
      </c>
      <c r="C2767" s="3">
        <v>42845</v>
      </c>
      <c r="D2767" t="s">
        <v>128</v>
      </c>
      <c r="E2767" t="s">
        <v>38</v>
      </c>
      <c r="F2767" t="s">
        <v>13</v>
      </c>
      <c r="G2767" t="s">
        <v>18</v>
      </c>
      <c r="H2767" t="s">
        <v>15</v>
      </c>
      <c r="I2767" s="9">
        <v>2537</v>
      </c>
      <c r="J2767" s="9">
        <v>255.28</v>
      </c>
      <c r="K2767" s="9">
        <v>159.41999999999999</v>
      </c>
      <c r="L2767" s="9">
        <f>tbl_salesdata[[#This Row],[Units Sold]]*tbl_salesdata[[#This Row],[Unit Cost]]</f>
        <v>404448.54</v>
      </c>
      <c r="M2767" s="9">
        <f>tbl_salesdata[[#This Row],[Units Sold]]*tbl_salesdata[[#This Row],[Unit Price]]</f>
        <v>647645.36</v>
      </c>
      <c r="N2767" s="9">
        <f>tbl_salesdata[[#This Row],[Total Sales]]-tbl_salesdata[[#This Row],[Total Cost]]</f>
        <v>243196.82</v>
      </c>
      <c r="O2767">
        <f>tbl_salesdata[[#This Row],[Ship Date]]-tbl_salesdata[[#This Row],[Order Date]]</f>
        <v>19</v>
      </c>
      <c r="P2767">
        <f>WEEKDAY(tbl_salesdata[[#This Row],[Order Date]],2)</f>
        <v>6</v>
      </c>
      <c r="Q2767" t="str">
        <f>TEXT(tbl_salesdata[[#This Row],[Order Date]],"dddd")</f>
        <v>Saturday</v>
      </c>
      <c r="R2767" t="str">
        <f>IF(tbl_salesdata[[#This Row],[Weekdaynum]]&gt;5,"Yes","No")</f>
        <v>Yes</v>
      </c>
    </row>
    <row r="2768" spans="1:18" hidden="1" x14ac:dyDescent="0.35">
      <c r="A2768">
        <v>625025784</v>
      </c>
      <c r="B2768" s="3">
        <v>42893</v>
      </c>
      <c r="C2768" s="3">
        <v>42910</v>
      </c>
      <c r="D2768" t="s">
        <v>150</v>
      </c>
      <c r="E2768" t="s">
        <v>38</v>
      </c>
      <c r="F2768" t="s">
        <v>13</v>
      </c>
      <c r="G2768" t="s">
        <v>14</v>
      </c>
      <c r="H2768" t="s">
        <v>34</v>
      </c>
      <c r="I2768" s="9">
        <v>7874</v>
      </c>
      <c r="J2768" s="9">
        <v>255.28</v>
      </c>
      <c r="K2768" s="9">
        <v>159.41999999999999</v>
      </c>
      <c r="L2768" s="9">
        <f>tbl_salesdata[[#This Row],[Units Sold]]*tbl_salesdata[[#This Row],[Unit Cost]]</f>
        <v>1255273.0799999998</v>
      </c>
      <c r="M2768" s="9">
        <f>tbl_salesdata[[#This Row],[Units Sold]]*tbl_salesdata[[#This Row],[Unit Price]]</f>
        <v>2010074.72</v>
      </c>
      <c r="N2768" s="9">
        <f>tbl_salesdata[[#This Row],[Total Sales]]-tbl_salesdata[[#This Row],[Total Cost]]</f>
        <v>754801.64000000013</v>
      </c>
      <c r="O2768">
        <f>tbl_salesdata[[#This Row],[Ship Date]]-tbl_salesdata[[#This Row],[Order Date]]</f>
        <v>17</v>
      </c>
      <c r="P2768">
        <f>WEEKDAY(tbl_salesdata[[#This Row],[Order Date]],2)</f>
        <v>3</v>
      </c>
      <c r="Q2768" t="str">
        <f>TEXT(tbl_salesdata[[#This Row],[Order Date]],"dddd")</f>
        <v>Wednesday</v>
      </c>
      <c r="R2768" t="str">
        <f>IF(tbl_salesdata[[#This Row],[Weekdaynum]]&gt;5,"Yes","No")</f>
        <v>No</v>
      </c>
    </row>
    <row r="2769" spans="1:18" hidden="1" x14ac:dyDescent="0.35">
      <c r="A2769">
        <v>379900634</v>
      </c>
      <c r="B2769" s="3">
        <v>44872</v>
      </c>
      <c r="C2769" s="3">
        <v>44883</v>
      </c>
      <c r="D2769" t="s">
        <v>184</v>
      </c>
      <c r="E2769" t="s">
        <v>21</v>
      </c>
      <c r="F2769" t="s">
        <v>33</v>
      </c>
      <c r="G2769" t="s">
        <v>18</v>
      </c>
      <c r="H2769" t="s">
        <v>26</v>
      </c>
      <c r="I2769" s="9">
        <v>9895</v>
      </c>
      <c r="J2769" s="9">
        <v>109.28</v>
      </c>
      <c r="K2769" s="9">
        <v>35.840000000000003</v>
      </c>
      <c r="L2769" s="9">
        <f>tbl_salesdata[[#This Row],[Units Sold]]*tbl_salesdata[[#This Row],[Unit Cost]]</f>
        <v>354636.80000000005</v>
      </c>
      <c r="M2769" s="9">
        <f>tbl_salesdata[[#This Row],[Units Sold]]*tbl_salesdata[[#This Row],[Unit Price]]</f>
        <v>1081325.6000000001</v>
      </c>
      <c r="N2769" s="9">
        <f>tbl_salesdata[[#This Row],[Total Sales]]-tbl_salesdata[[#This Row],[Total Cost]]</f>
        <v>726688.8</v>
      </c>
      <c r="O2769">
        <f>tbl_salesdata[[#This Row],[Ship Date]]-tbl_salesdata[[#This Row],[Order Date]]</f>
        <v>11</v>
      </c>
      <c r="P2769">
        <f>WEEKDAY(tbl_salesdata[[#This Row],[Order Date]],2)</f>
        <v>1</v>
      </c>
      <c r="Q2769" t="str">
        <f>TEXT(tbl_salesdata[[#This Row],[Order Date]],"dddd")</f>
        <v>Monday</v>
      </c>
      <c r="R2769" t="str">
        <f>IF(tbl_salesdata[[#This Row],[Weekdaynum]]&gt;5,"Yes","No")</f>
        <v>No</v>
      </c>
    </row>
    <row r="2770" spans="1:18" hidden="1" x14ac:dyDescent="0.35">
      <c r="A2770">
        <v>487615144</v>
      </c>
      <c r="B2770" s="3">
        <v>44116</v>
      </c>
      <c r="C2770" s="3">
        <v>44132</v>
      </c>
      <c r="D2770" t="s">
        <v>138</v>
      </c>
      <c r="E2770" t="s">
        <v>24</v>
      </c>
      <c r="F2770" t="s">
        <v>25</v>
      </c>
      <c r="G2770" t="s">
        <v>14</v>
      </c>
      <c r="H2770" t="s">
        <v>19</v>
      </c>
      <c r="I2770" s="9">
        <v>5012</v>
      </c>
      <c r="J2770" s="9">
        <v>205.7</v>
      </c>
      <c r="K2770" s="9">
        <v>117.11</v>
      </c>
      <c r="L2770" s="9">
        <f>tbl_salesdata[[#This Row],[Units Sold]]*tbl_salesdata[[#This Row],[Unit Cost]]</f>
        <v>586955.31999999995</v>
      </c>
      <c r="M2770" s="9">
        <f>tbl_salesdata[[#This Row],[Units Sold]]*tbl_salesdata[[#This Row],[Unit Price]]</f>
        <v>1030968.3999999999</v>
      </c>
      <c r="N2770" s="9">
        <f>tbl_salesdata[[#This Row],[Total Sales]]-tbl_salesdata[[#This Row],[Total Cost]]</f>
        <v>444013.07999999996</v>
      </c>
      <c r="O2770">
        <f>tbl_salesdata[[#This Row],[Ship Date]]-tbl_salesdata[[#This Row],[Order Date]]</f>
        <v>16</v>
      </c>
      <c r="P2770">
        <f>WEEKDAY(tbl_salesdata[[#This Row],[Order Date]],2)</f>
        <v>1</v>
      </c>
      <c r="Q2770" t="str">
        <f>TEXT(tbl_salesdata[[#This Row],[Order Date]],"dddd")</f>
        <v>Monday</v>
      </c>
      <c r="R2770" t="str">
        <f>IF(tbl_salesdata[[#This Row],[Weekdaynum]]&gt;5,"Yes","No")</f>
        <v>No</v>
      </c>
    </row>
    <row r="2771" spans="1:18" hidden="1" x14ac:dyDescent="0.35">
      <c r="A2771">
        <v>888843142</v>
      </c>
      <c r="B2771" s="3">
        <v>43845</v>
      </c>
      <c r="C2771" s="3">
        <v>43859</v>
      </c>
      <c r="D2771" t="s">
        <v>101</v>
      </c>
      <c r="E2771" t="s">
        <v>24</v>
      </c>
      <c r="F2771" t="s">
        <v>30</v>
      </c>
      <c r="G2771" t="s">
        <v>18</v>
      </c>
      <c r="H2771" t="s">
        <v>26</v>
      </c>
      <c r="I2771" s="9">
        <v>7293</v>
      </c>
      <c r="J2771" s="9">
        <v>81.73</v>
      </c>
      <c r="K2771" s="9">
        <v>56.67</v>
      </c>
      <c r="L2771" s="9">
        <f>tbl_salesdata[[#This Row],[Units Sold]]*tbl_salesdata[[#This Row],[Unit Cost]]</f>
        <v>413294.31</v>
      </c>
      <c r="M2771" s="9">
        <f>tbl_salesdata[[#This Row],[Units Sold]]*tbl_salesdata[[#This Row],[Unit Price]]</f>
        <v>596056.89</v>
      </c>
      <c r="N2771" s="9">
        <f>tbl_salesdata[[#This Row],[Total Sales]]-tbl_salesdata[[#This Row],[Total Cost]]</f>
        <v>182762.58000000002</v>
      </c>
      <c r="O2771">
        <f>tbl_salesdata[[#This Row],[Ship Date]]-tbl_salesdata[[#This Row],[Order Date]]</f>
        <v>14</v>
      </c>
      <c r="P2771">
        <f>WEEKDAY(tbl_salesdata[[#This Row],[Order Date]],2)</f>
        <v>3</v>
      </c>
      <c r="Q2771" t="str">
        <f>TEXT(tbl_salesdata[[#This Row],[Order Date]],"dddd")</f>
        <v>Wednesday</v>
      </c>
      <c r="R2771" t="str">
        <f>IF(tbl_salesdata[[#This Row],[Weekdaynum]]&gt;5,"Yes","No")</f>
        <v>No</v>
      </c>
    </row>
    <row r="2772" spans="1:18" hidden="1" x14ac:dyDescent="0.35">
      <c r="A2772">
        <v>244570958</v>
      </c>
      <c r="B2772" s="3">
        <v>43697</v>
      </c>
      <c r="C2772" s="3">
        <v>43700</v>
      </c>
      <c r="D2772" t="s">
        <v>106</v>
      </c>
      <c r="E2772" t="s">
        <v>38</v>
      </c>
      <c r="F2772" t="s">
        <v>30</v>
      </c>
      <c r="G2772" t="s">
        <v>18</v>
      </c>
      <c r="H2772" t="s">
        <v>34</v>
      </c>
      <c r="I2772" s="9">
        <v>2836</v>
      </c>
      <c r="J2772" s="9">
        <v>81.73</v>
      </c>
      <c r="K2772" s="9">
        <v>56.67</v>
      </c>
      <c r="L2772" s="9">
        <f>tbl_salesdata[[#This Row],[Units Sold]]*tbl_salesdata[[#This Row],[Unit Cost]]</f>
        <v>160716.12</v>
      </c>
      <c r="M2772" s="9">
        <f>tbl_salesdata[[#This Row],[Units Sold]]*tbl_salesdata[[#This Row],[Unit Price]]</f>
        <v>231786.28</v>
      </c>
      <c r="N2772" s="9">
        <f>tbl_salesdata[[#This Row],[Total Sales]]-tbl_salesdata[[#This Row],[Total Cost]]</f>
        <v>71070.16</v>
      </c>
      <c r="O2772">
        <f>tbl_salesdata[[#This Row],[Ship Date]]-tbl_salesdata[[#This Row],[Order Date]]</f>
        <v>3</v>
      </c>
      <c r="P2772">
        <f>WEEKDAY(tbl_salesdata[[#This Row],[Order Date]],2)</f>
        <v>2</v>
      </c>
      <c r="Q2772" t="str">
        <f>TEXT(tbl_salesdata[[#This Row],[Order Date]],"dddd")</f>
        <v>Tuesday</v>
      </c>
      <c r="R2772" t="str">
        <f>IF(tbl_salesdata[[#This Row],[Weekdaynum]]&gt;5,"Yes","No")</f>
        <v>No</v>
      </c>
    </row>
    <row r="2773" spans="1:18" hidden="1" x14ac:dyDescent="0.35">
      <c r="A2773">
        <v>886097419</v>
      </c>
      <c r="B2773" s="3">
        <v>43938</v>
      </c>
      <c r="C2773" s="3">
        <v>43948</v>
      </c>
      <c r="D2773" t="s">
        <v>65</v>
      </c>
      <c r="E2773" t="s">
        <v>32</v>
      </c>
      <c r="F2773" t="s">
        <v>30</v>
      </c>
      <c r="G2773" t="s">
        <v>18</v>
      </c>
      <c r="H2773" t="s">
        <v>26</v>
      </c>
      <c r="I2773" s="9">
        <v>4772</v>
      </c>
      <c r="J2773" s="9">
        <v>81.73</v>
      </c>
      <c r="K2773" s="9">
        <v>56.67</v>
      </c>
      <c r="L2773" s="9">
        <f>tbl_salesdata[[#This Row],[Units Sold]]*tbl_salesdata[[#This Row],[Unit Cost]]</f>
        <v>270429.24</v>
      </c>
      <c r="M2773" s="9">
        <f>tbl_salesdata[[#This Row],[Units Sold]]*tbl_salesdata[[#This Row],[Unit Price]]</f>
        <v>390015.56</v>
      </c>
      <c r="N2773" s="9">
        <f>tbl_salesdata[[#This Row],[Total Sales]]-tbl_salesdata[[#This Row],[Total Cost]]</f>
        <v>119586.32</v>
      </c>
      <c r="O2773">
        <f>tbl_salesdata[[#This Row],[Ship Date]]-tbl_salesdata[[#This Row],[Order Date]]</f>
        <v>10</v>
      </c>
      <c r="P2773">
        <f>WEEKDAY(tbl_salesdata[[#This Row],[Order Date]],2)</f>
        <v>5</v>
      </c>
      <c r="Q2773" t="str">
        <f>TEXT(tbl_salesdata[[#This Row],[Order Date]],"dddd")</f>
        <v>Friday</v>
      </c>
      <c r="R2773" t="str">
        <f>IF(tbl_salesdata[[#This Row],[Weekdaynum]]&gt;5,"Yes","No")</f>
        <v>No</v>
      </c>
    </row>
    <row r="2774" spans="1:18" hidden="1" x14ac:dyDescent="0.35">
      <c r="A2774">
        <v>265033853</v>
      </c>
      <c r="B2774" s="3">
        <v>44335</v>
      </c>
      <c r="C2774" s="3">
        <v>44354</v>
      </c>
      <c r="D2774" t="s">
        <v>65</v>
      </c>
      <c r="E2774" t="s">
        <v>32</v>
      </c>
      <c r="F2774" t="s">
        <v>17</v>
      </c>
      <c r="G2774" t="s">
        <v>18</v>
      </c>
      <c r="H2774" t="s">
        <v>15</v>
      </c>
      <c r="I2774" s="9">
        <v>8261</v>
      </c>
      <c r="J2774" s="9">
        <v>152.58000000000001</v>
      </c>
      <c r="K2774" s="9">
        <v>97.44</v>
      </c>
      <c r="L2774" s="9">
        <f>tbl_salesdata[[#This Row],[Units Sold]]*tbl_salesdata[[#This Row],[Unit Cost]]</f>
        <v>804951.84</v>
      </c>
      <c r="M2774" s="9">
        <f>tbl_salesdata[[#This Row],[Units Sold]]*tbl_salesdata[[#This Row],[Unit Price]]</f>
        <v>1260463.3800000001</v>
      </c>
      <c r="N2774" s="9">
        <f>tbl_salesdata[[#This Row],[Total Sales]]-tbl_salesdata[[#This Row],[Total Cost]]</f>
        <v>455511.54000000015</v>
      </c>
      <c r="O2774">
        <f>tbl_salesdata[[#This Row],[Ship Date]]-tbl_salesdata[[#This Row],[Order Date]]</f>
        <v>19</v>
      </c>
      <c r="P2774">
        <f>WEEKDAY(tbl_salesdata[[#This Row],[Order Date]],2)</f>
        <v>3</v>
      </c>
      <c r="Q2774" t="str">
        <f>TEXT(tbl_salesdata[[#This Row],[Order Date]],"dddd")</f>
        <v>Wednesday</v>
      </c>
      <c r="R2774" t="str">
        <f>IF(tbl_salesdata[[#This Row],[Weekdaynum]]&gt;5,"Yes","No")</f>
        <v>No</v>
      </c>
    </row>
    <row r="2775" spans="1:18" hidden="1" x14ac:dyDescent="0.35">
      <c r="A2775">
        <v>403304088</v>
      </c>
      <c r="B2775" s="3">
        <v>44390</v>
      </c>
      <c r="C2775" s="3">
        <v>44398</v>
      </c>
      <c r="D2775" t="s">
        <v>211</v>
      </c>
      <c r="E2775" t="s">
        <v>38</v>
      </c>
      <c r="F2775" t="s">
        <v>76</v>
      </c>
      <c r="G2775" t="s">
        <v>14</v>
      </c>
      <c r="H2775" t="s">
        <v>15</v>
      </c>
      <c r="I2775" s="9">
        <v>5497</v>
      </c>
      <c r="J2775" s="9">
        <v>668.27</v>
      </c>
      <c r="K2775" s="9">
        <v>502.54</v>
      </c>
      <c r="L2775" s="9">
        <f>tbl_salesdata[[#This Row],[Units Sold]]*tbl_salesdata[[#This Row],[Unit Cost]]</f>
        <v>2762462.38</v>
      </c>
      <c r="M2775" s="9">
        <f>tbl_salesdata[[#This Row],[Units Sold]]*tbl_salesdata[[#This Row],[Unit Price]]</f>
        <v>3673480.19</v>
      </c>
      <c r="N2775" s="9">
        <f>tbl_salesdata[[#This Row],[Total Sales]]-tbl_salesdata[[#This Row],[Total Cost]]</f>
        <v>911017.81</v>
      </c>
      <c r="O2775">
        <f>tbl_salesdata[[#This Row],[Ship Date]]-tbl_salesdata[[#This Row],[Order Date]]</f>
        <v>8</v>
      </c>
      <c r="P2775">
        <f>WEEKDAY(tbl_salesdata[[#This Row],[Order Date]],2)</f>
        <v>2</v>
      </c>
      <c r="Q2775" t="str">
        <f>TEXT(tbl_salesdata[[#This Row],[Order Date]],"dddd")</f>
        <v>Tuesday</v>
      </c>
      <c r="R2775" t="str">
        <f>IF(tbl_salesdata[[#This Row],[Weekdaynum]]&gt;5,"Yes","No")</f>
        <v>No</v>
      </c>
    </row>
    <row r="2776" spans="1:18" hidden="1" x14ac:dyDescent="0.35">
      <c r="A2776">
        <v>243144452</v>
      </c>
      <c r="B2776" s="3">
        <v>43265</v>
      </c>
      <c r="C2776" s="3">
        <v>43270</v>
      </c>
      <c r="D2776" t="s">
        <v>215</v>
      </c>
      <c r="E2776" t="s">
        <v>21</v>
      </c>
      <c r="F2776" t="s">
        <v>25</v>
      </c>
      <c r="G2776" t="s">
        <v>14</v>
      </c>
      <c r="H2776" t="s">
        <v>34</v>
      </c>
      <c r="I2776" s="9">
        <v>701</v>
      </c>
      <c r="J2776" s="9">
        <v>205.7</v>
      </c>
      <c r="K2776" s="9">
        <v>117.11</v>
      </c>
      <c r="L2776" s="9">
        <f>tbl_salesdata[[#This Row],[Units Sold]]*tbl_salesdata[[#This Row],[Unit Cost]]</f>
        <v>82094.11</v>
      </c>
      <c r="M2776" s="9">
        <f>tbl_salesdata[[#This Row],[Units Sold]]*tbl_salesdata[[#This Row],[Unit Price]]</f>
        <v>144195.69999999998</v>
      </c>
      <c r="N2776" s="9">
        <f>tbl_salesdata[[#This Row],[Total Sales]]-tbl_salesdata[[#This Row],[Total Cost]]</f>
        <v>62101.589999999982</v>
      </c>
      <c r="O2776">
        <f>tbl_salesdata[[#This Row],[Ship Date]]-tbl_salesdata[[#This Row],[Order Date]]</f>
        <v>5</v>
      </c>
      <c r="P2776">
        <f>WEEKDAY(tbl_salesdata[[#This Row],[Order Date]],2)</f>
        <v>4</v>
      </c>
      <c r="Q2776" t="str">
        <f>TEXT(tbl_salesdata[[#This Row],[Order Date]],"dddd")</f>
        <v>Thursday</v>
      </c>
      <c r="R2776" t="str">
        <f>IF(tbl_salesdata[[#This Row],[Weekdaynum]]&gt;5,"Yes","No")</f>
        <v>No</v>
      </c>
    </row>
    <row r="2777" spans="1:18" hidden="1" x14ac:dyDescent="0.35">
      <c r="A2777">
        <v>597103774</v>
      </c>
      <c r="B2777" s="3">
        <v>44398</v>
      </c>
      <c r="C2777" s="3">
        <v>44412</v>
      </c>
      <c r="D2777" t="s">
        <v>136</v>
      </c>
      <c r="E2777" t="s">
        <v>38</v>
      </c>
      <c r="F2777" t="s">
        <v>68</v>
      </c>
      <c r="G2777" t="s">
        <v>14</v>
      </c>
      <c r="H2777" t="s">
        <v>34</v>
      </c>
      <c r="I2777" s="9">
        <v>5131</v>
      </c>
      <c r="J2777" s="9">
        <v>154.06</v>
      </c>
      <c r="K2777" s="9">
        <v>90.93</v>
      </c>
      <c r="L2777" s="9">
        <f>tbl_salesdata[[#This Row],[Units Sold]]*tbl_salesdata[[#This Row],[Unit Cost]]</f>
        <v>466561.83</v>
      </c>
      <c r="M2777" s="9">
        <f>tbl_salesdata[[#This Row],[Units Sold]]*tbl_salesdata[[#This Row],[Unit Price]]</f>
        <v>790481.86</v>
      </c>
      <c r="N2777" s="9">
        <f>tbl_salesdata[[#This Row],[Total Sales]]-tbl_salesdata[[#This Row],[Total Cost]]</f>
        <v>323920.02999999997</v>
      </c>
      <c r="O2777">
        <f>tbl_salesdata[[#This Row],[Ship Date]]-tbl_salesdata[[#This Row],[Order Date]]</f>
        <v>14</v>
      </c>
      <c r="P2777">
        <f>WEEKDAY(tbl_salesdata[[#This Row],[Order Date]],2)</f>
        <v>3</v>
      </c>
      <c r="Q2777" t="str">
        <f>TEXT(tbl_salesdata[[#This Row],[Order Date]],"dddd")</f>
        <v>Wednesday</v>
      </c>
      <c r="R2777" t="str">
        <f>IF(tbl_salesdata[[#This Row],[Weekdaynum]]&gt;5,"Yes","No")</f>
        <v>No</v>
      </c>
    </row>
    <row r="2778" spans="1:18" hidden="1" x14ac:dyDescent="0.35">
      <c r="A2778">
        <v>998043382</v>
      </c>
      <c r="B2778" s="3">
        <v>44727</v>
      </c>
      <c r="C2778" s="3">
        <v>44742</v>
      </c>
      <c r="D2778" t="s">
        <v>117</v>
      </c>
      <c r="E2778" t="s">
        <v>21</v>
      </c>
      <c r="F2778" t="s">
        <v>42</v>
      </c>
      <c r="G2778" t="s">
        <v>14</v>
      </c>
      <c r="H2778" t="s">
        <v>34</v>
      </c>
      <c r="I2778" s="9">
        <v>2070</v>
      </c>
      <c r="J2778" s="9">
        <v>437.2</v>
      </c>
      <c r="K2778" s="9">
        <v>263.33</v>
      </c>
      <c r="L2778" s="9">
        <f>tbl_salesdata[[#This Row],[Units Sold]]*tbl_salesdata[[#This Row],[Unit Cost]]</f>
        <v>545093.1</v>
      </c>
      <c r="M2778" s="9">
        <f>tbl_salesdata[[#This Row],[Units Sold]]*tbl_salesdata[[#This Row],[Unit Price]]</f>
        <v>905004</v>
      </c>
      <c r="N2778" s="9">
        <f>tbl_salesdata[[#This Row],[Total Sales]]-tbl_salesdata[[#This Row],[Total Cost]]</f>
        <v>359910.9</v>
      </c>
      <c r="O2778">
        <f>tbl_salesdata[[#This Row],[Ship Date]]-tbl_salesdata[[#This Row],[Order Date]]</f>
        <v>15</v>
      </c>
      <c r="P2778">
        <f>WEEKDAY(tbl_salesdata[[#This Row],[Order Date]],2)</f>
        <v>3</v>
      </c>
      <c r="Q2778" t="str">
        <f>TEXT(tbl_salesdata[[#This Row],[Order Date]],"dddd")</f>
        <v>Wednesday</v>
      </c>
      <c r="R2778" t="str">
        <f>IF(tbl_salesdata[[#This Row],[Weekdaynum]]&gt;5,"Yes","No")</f>
        <v>No</v>
      </c>
    </row>
    <row r="2779" spans="1:18" hidden="1" x14ac:dyDescent="0.35">
      <c r="A2779">
        <v>149137103</v>
      </c>
      <c r="B2779" s="3">
        <v>42390</v>
      </c>
      <c r="C2779" s="3">
        <v>42398</v>
      </c>
      <c r="D2779" t="s">
        <v>217</v>
      </c>
      <c r="E2779" t="s">
        <v>12</v>
      </c>
      <c r="F2779" t="s">
        <v>33</v>
      </c>
      <c r="G2779" t="s">
        <v>18</v>
      </c>
      <c r="H2779" t="s">
        <v>15</v>
      </c>
      <c r="I2779" s="9">
        <v>1838</v>
      </c>
      <c r="J2779" s="9">
        <v>109.28</v>
      </c>
      <c r="K2779" s="9">
        <v>35.840000000000003</v>
      </c>
      <c r="L2779" s="9">
        <f>tbl_salesdata[[#This Row],[Units Sold]]*tbl_salesdata[[#This Row],[Unit Cost]]</f>
        <v>65873.920000000013</v>
      </c>
      <c r="M2779" s="9">
        <f>tbl_salesdata[[#This Row],[Units Sold]]*tbl_salesdata[[#This Row],[Unit Price]]</f>
        <v>200856.64</v>
      </c>
      <c r="N2779" s="9">
        <f>tbl_salesdata[[#This Row],[Total Sales]]-tbl_salesdata[[#This Row],[Total Cost]]</f>
        <v>134982.72</v>
      </c>
      <c r="O2779">
        <f>tbl_salesdata[[#This Row],[Ship Date]]-tbl_salesdata[[#This Row],[Order Date]]</f>
        <v>8</v>
      </c>
      <c r="P2779">
        <f>WEEKDAY(tbl_salesdata[[#This Row],[Order Date]],2)</f>
        <v>4</v>
      </c>
      <c r="Q2779" t="str">
        <f>TEXT(tbl_salesdata[[#This Row],[Order Date]],"dddd")</f>
        <v>Thursday</v>
      </c>
      <c r="R2779" t="str">
        <f>IF(tbl_salesdata[[#This Row],[Weekdaynum]]&gt;5,"Yes","No")</f>
        <v>No</v>
      </c>
    </row>
    <row r="2780" spans="1:18" hidden="1" x14ac:dyDescent="0.35">
      <c r="A2780">
        <v>873871266</v>
      </c>
      <c r="B2780" s="3">
        <v>44417</v>
      </c>
      <c r="C2780" s="3">
        <v>44423</v>
      </c>
      <c r="D2780" t="s">
        <v>120</v>
      </c>
      <c r="E2780" t="s">
        <v>38</v>
      </c>
      <c r="F2780" t="s">
        <v>17</v>
      </c>
      <c r="G2780" t="s">
        <v>18</v>
      </c>
      <c r="H2780" t="s">
        <v>19</v>
      </c>
      <c r="I2780" s="9">
        <v>6782</v>
      </c>
      <c r="J2780" s="9">
        <v>152.58000000000001</v>
      </c>
      <c r="K2780" s="9">
        <v>97.44</v>
      </c>
      <c r="L2780" s="9">
        <f>tbl_salesdata[[#This Row],[Units Sold]]*tbl_salesdata[[#This Row],[Unit Cost]]</f>
        <v>660838.07999999996</v>
      </c>
      <c r="M2780" s="9">
        <f>tbl_salesdata[[#This Row],[Units Sold]]*tbl_salesdata[[#This Row],[Unit Price]]</f>
        <v>1034797.56</v>
      </c>
      <c r="N2780" s="9">
        <f>tbl_salesdata[[#This Row],[Total Sales]]-tbl_salesdata[[#This Row],[Total Cost]]</f>
        <v>373959.4800000001</v>
      </c>
      <c r="O2780">
        <f>tbl_salesdata[[#This Row],[Ship Date]]-tbl_salesdata[[#This Row],[Order Date]]</f>
        <v>6</v>
      </c>
      <c r="P2780">
        <f>WEEKDAY(tbl_salesdata[[#This Row],[Order Date]],2)</f>
        <v>1</v>
      </c>
      <c r="Q2780" t="str">
        <f>TEXT(tbl_salesdata[[#This Row],[Order Date]],"dddd")</f>
        <v>Monday</v>
      </c>
      <c r="R2780" t="str">
        <f>IF(tbl_salesdata[[#This Row],[Weekdaynum]]&gt;5,"Yes","No")</f>
        <v>No</v>
      </c>
    </row>
    <row r="2781" spans="1:18" x14ac:dyDescent="0.35">
      <c r="A2781">
        <v>184894168</v>
      </c>
      <c r="B2781" s="3">
        <v>43932</v>
      </c>
      <c r="C2781" s="3">
        <v>43951</v>
      </c>
      <c r="D2781" t="s">
        <v>148</v>
      </c>
      <c r="E2781" t="s">
        <v>24</v>
      </c>
      <c r="F2781" t="s">
        <v>25</v>
      </c>
      <c r="G2781" t="s">
        <v>18</v>
      </c>
      <c r="H2781" t="s">
        <v>34</v>
      </c>
      <c r="I2781" s="9">
        <v>3148</v>
      </c>
      <c r="J2781" s="9">
        <v>205.7</v>
      </c>
      <c r="K2781" s="9">
        <v>117.11</v>
      </c>
      <c r="L2781" s="9">
        <f>tbl_salesdata[[#This Row],[Units Sold]]*tbl_salesdata[[#This Row],[Unit Cost]]</f>
        <v>368662.27999999997</v>
      </c>
      <c r="M2781" s="9">
        <f>tbl_salesdata[[#This Row],[Units Sold]]*tbl_salesdata[[#This Row],[Unit Price]]</f>
        <v>647543.6</v>
      </c>
      <c r="N2781" s="9">
        <f>tbl_salesdata[[#This Row],[Total Sales]]-tbl_salesdata[[#This Row],[Total Cost]]</f>
        <v>278881.32</v>
      </c>
      <c r="O2781">
        <f>tbl_salesdata[[#This Row],[Ship Date]]-tbl_salesdata[[#This Row],[Order Date]]</f>
        <v>19</v>
      </c>
      <c r="P2781">
        <f>WEEKDAY(tbl_salesdata[[#This Row],[Order Date]],2)</f>
        <v>6</v>
      </c>
      <c r="Q2781" t="str">
        <f>TEXT(tbl_salesdata[[#This Row],[Order Date]],"dddd")</f>
        <v>Saturday</v>
      </c>
      <c r="R2781" t="str">
        <f>IF(tbl_salesdata[[#This Row],[Weekdaynum]]&gt;5,"Yes","No")</f>
        <v>Yes</v>
      </c>
    </row>
    <row r="2782" spans="1:18" x14ac:dyDescent="0.35">
      <c r="A2782">
        <v>948679578</v>
      </c>
      <c r="B2782" s="3">
        <v>43967</v>
      </c>
      <c r="C2782" s="3">
        <v>43988</v>
      </c>
      <c r="D2782" t="s">
        <v>155</v>
      </c>
      <c r="E2782" t="s">
        <v>12</v>
      </c>
      <c r="F2782" t="s">
        <v>17</v>
      </c>
      <c r="G2782" t="s">
        <v>14</v>
      </c>
      <c r="H2782" t="s">
        <v>34</v>
      </c>
      <c r="I2782" s="9">
        <v>4224</v>
      </c>
      <c r="J2782" s="9">
        <v>152.58000000000001</v>
      </c>
      <c r="K2782" s="9">
        <v>97.44</v>
      </c>
      <c r="L2782" s="9">
        <f>tbl_salesdata[[#This Row],[Units Sold]]*tbl_salesdata[[#This Row],[Unit Cost]]</f>
        <v>411586.56</v>
      </c>
      <c r="M2782" s="9">
        <f>tbl_salesdata[[#This Row],[Units Sold]]*tbl_salesdata[[#This Row],[Unit Price]]</f>
        <v>644497.92000000004</v>
      </c>
      <c r="N2782" s="9">
        <f>tbl_salesdata[[#This Row],[Total Sales]]-tbl_salesdata[[#This Row],[Total Cost]]</f>
        <v>232911.36000000004</v>
      </c>
      <c r="O2782">
        <f>tbl_salesdata[[#This Row],[Ship Date]]-tbl_salesdata[[#This Row],[Order Date]]</f>
        <v>21</v>
      </c>
      <c r="P2782">
        <f>WEEKDAY(tbl_salesdata[[#This Row],[Order Date]],2)</f>
        <v>6</v>
      </c>
      <c r="Q2782" t="str">
        <f>TEXT(tbl_salesdata[[#This Row],[Order Date]],"dddd")</f>
        <v>Saturday</v>
      </c>
      <c r="R2782" t="str">
        <f>IF(tbl_salesdata[[#This Row],[Weekdaynum]]&gt;5,"Yes","No")</f>
        <v>Yes</v>
      </c>
    </row>
    <row r="2783" spans="1:18" x14ac:dyDescent="0.35">
      <c r="A2783">
        <v>913074433</v>
      </c>
      <c r="B2783" s="3">
        <v>43771</v>
      </c>
      <c r="C2783" s="3">
        <v>43788</v>
      </c>
      <c r="D2783" t="s">
        <v>102</v>
      </c>
      <c r="E2783" t="s">
        <v>21</v>
      </c>
      <c r="F2783" t="s">
        <v>30</v>
      </c>
      <c r="G2783" t="s">
        <v>18</v>
      </c>
      <c r="H2783" t="s">
        <v>34</v>
      </c>
      <c r="I2783" s="9">
        <v>7870</v>
      </c>
      <c r="J2783" s="9">
        <v>81.73</v>
      </c>
      <c r="K2783" s="9">
        <v>56.67</v>
      </c>
      <c r="L2783" s="9">
        <f>tbl_salesdata[[#This Row],[Units Sold]]*tbl_salesdata[[#This Row],[Unit Cost]]</f>
        <v>445992.9</v>
      </c>
      <c r="M2783" s="9">
        <f>tbl_salesdata[[#This Row],[Units Sold]]*tbl_salesdata[[#This Row],[Unit Price]]</f>
        <v>643215.1</v>
      </c>
      <c r="N2783" s="9">
        <f>tbl_salesdata[[#This Row],[Total Sales]]-tbl_salesdata[[#This Row],[Total Cost]]</f>
        <v>197222.19999999995</v>
      </c>
      <c r="O2783">
        <f>tbl_salesdata[[#This Row],[Ship Date]]-tbl_salesdata[[#This Row],[Order Date]]</f>
        <v>17</v>
      </c>
      <c r="P2783">
        <f>WEEKDAY(tbl_salesdata[[#This Row],[Order Date]],2)</f>
        <v>6</v>
      </c>
      <c r="Q2783" t="str">
        <f>TEXT(tbl_salesdata[[#This Row],[Order Date]],"dddd")</f>
        <v>Saturday</v>
      </c>
      <c r="R2783" t="str">
        <f>IF(tbl_salesdata[[#This Row],[Weekdaynum]]&gt;5,"Yes","No")</f>
        <v>Yes</v>
      </c>
    </row>
    <row r="2784" spans="1:18" hidden="1" x14ac:dyDescent="0.35">
      <c r="A2784">
        <v>589876401</v>
      </c>
      <c r="B2784" s="3">
        <v>44544</v>
      </c>
      <c r="C2784" s="3">
        <v>44549</v>
      </c>
      <c r="D2784" t="s">
        <v>70</v>
      </c>
      <c r="E2784" t="s">
        <v>29</v>
      </c>
      <c r="F2784" t="s">
        <v>22</v>
      </c>
      <c r="G2784" t="s">
        <v>14</v>
      </c>
      <c r="H2784" t="s">
        <v>26</v>
      </c>
      <c r="I2784" s="9">
        <v>6390</v>
      </c>
      <c r="J2784" s="9">
        <v>47.45</v>
      </c>
      <c r="K2784" s="9">
        <v>31.79</v>
      </c>
      <c r="L2784" s="9">
        <f>tbl_salesdata[[#This Row],[Units Sold]]*tbl_salesdata[[#This Row],[Unit Cost]]</f>
        <v>203138.1</v>
      </c>
      <c r="M2784" s="9">
        <f>tbl_salesdata[[#This Row],[Units Sold]]*tbl_salesdata[[#This Row],[Unit Price]]</f>
        <v>303205.5</v>
      </c>
      <c r="N2784" s="9">
        <f>tbl_salesdata[[#This Row],[Total Sales]]-tbl_salesdata[[#This Row],[Total Cost]]</f>
        <v>100067.4</v>
      </c>
      <c r="O2784">
        <f>tbl_salesdata[[#This Row],[Ship Date]]-tbl_salesdata[[#This Row],[Order Date]]</f>
        <v>5</v>
      </c>
      <c r="P2784">
        <f>WEEKDAY(tbl_salesdata[[#This Row],[Order Date]],2)</f>
        <v>2</v>
      </c>
      <c r="Q2784" t="str">
        <f>TEXT(tbl_salesdata[[#This Row],[Order Date]],"dddd")</f>
        <v>Tuesday</v>
      </c>
      <c r="R2784" t="str">
        <f>IF(tbl_salesdata[[#This Row],[Weekdaynum]]&gt;5,"Yes","No")</f>
        <v>No</v>
      </c>
    </row>
    <row r="2785" spans="1:18" x14ac:dyDescent="0.35">
      <c r="A2785">
        <v>212140262</v>
      </c>
      <c r="B2785" s="3">
        <v>43365</v>
      </c>
      <c r="C2785" s="3">
        <v>43374</v>
      </c>
      <c r="D2785" t="s">
        <v>64</v>
      </c>
      <c r="E2785" t="s">
        <v>29</v>
      </c>
      <c r="F2785" t="s">
        <v>33</v>
      </c>
      <c r="G2785" t="s">
        <v>18</v>
      </c>
      <c r="H2785" t="s">
        <v>15</v>
      </c>
      <c r="I2785" s="9">
        <v>5872</v>
      </c>
      <c r="J2785" s="9">
        <v>109.28</v>
      </c>
      <c r="K2785" s="9">
        <v>35.840000000000003</v>
      </c>
      <c r="L2785" s="9">
        <f>tbl_salesdata[[#This Row],[Units Sold]]*tbl_salesdata[[#This Row],[Unit Cost]]</f>
        <v>210452.48000000001</v>
      </c>
      <c r="M2785" s="9">
        <f>tbl_salesdata[[#This Row],[Units Sold]]*tbl_salesdata[[#This Row],[Unit Price]]</f>
        <v>641692.16000000003</v>
      </c>
      <c r="N2785" s="9">
        <f>tbl_salesdata[[#This Row],[Total Sales]]-tbl_salesdata[[#This Row],[Total Cost]]</f>
        <v>431239.68000000005</v>
      </c>
      <c r="O2785">
        <f>tbl_salesdata[[#This Row],[Ship Date]]-tbl_salesdata[[#This Row],[Order Date]]</f>
        <v>9</v>
      </c>
      <c r="P2785">
        <f>WEEKDAY(tbl_salesdata[[#This Row],[Order Date]],2)</f>
        <v>6</v>
      </c>
      <c r="Q2785" t="str">
        <f>TEXT(tbl_salesdata[[#This Row],[Order Date]],"dddd")</f>
        <v>Saturday</v>
      </c>
      <c r="R2785" t="str">
        <f>IF(tbl_salesdata[[#This Row],[Weekdaynum]]&gt;5,"Yes","No")</f>
        <v>Yes</v>
      </c>
    </row>
    <row r="2786" spans="1:18" hidden="1" x14ac:dyDescent="0.35">
      <c r="A2786">
        <v>943334901</v>
      </c>
      <c r="B2786" s="3">
        <v>43377</v>
      </c>
      <c r="C2786" s="3">
        <v>43389</v>
      </c>
      <c r="D2786" t="s">
        <v>141</v>
      </c>
      <c r="E2786" t="s">
        <v>38</v>
      </c>
      <c r="F2786" t="s">
        <v>47</v>
      </c>
      <c r="G2786" t="s">
        <v>18</v>
      </c>
      <c r="H2786" t="s">
        <v>15</v>
      </c>
      <c r="I2786" s="9">
        <v>2615</v>
      </c>
      <c r="J2786" s="9">
        <v>421.89</v>
      </c>
      <c r="K2786" s="9">
        <v>364.69</v>
      </c>
      <c r="L2786" s="9">
        <f>tbl_salesdata[[#This Row],[Units Sold]]*tbl_salesdata[[#This Row],[Unit Cost]]</f>
        <v>953664.35</v>
      </c>
      <c r="M2786" s="9">
        <f>tbl_salesdata[[#This Row],[Units Sold]]*tbl_salesdata[[#This Row],[Unit Price]]</f>
        <v>1103242.3499999999</v>
      </c>
      <c r="N2786" s="9">
        <f>tbl_salesdata[[#This Row],[Total Sales]]-tbl_salesdata[[#This Row],[Total Cost]]</f>
        <v>149577.99999999988</v>
      </c>
      <c r="O2786">
        <f>tbl_salesdata[[#This Row],[Ship Date]]-tbl_salesdata[[#This Row],[Order Date]]</f>
        <v>12</v>
      </c>
      <c r="P2786">
        <f>WEEKDAY(tbl_salesdata[[#This Row],[Order Date]],2)</f>
        <v>4</v>
      </c>
      <c r="Q2786" t="str">
        <f>TEXT(tbl_salesdata[[#This Row],[Order Date]],"dddd")</f>
        <v>Thursday</v>
      </c>
      <c r="R2786" t="str">
        <f>IF(tbl_salesdata[[#This Row],[Weekdaynum]]&gt;5,"Yes","No")</f>
        <v>No</v>
      </c>
    </row>
    <row r="2787" spans="1:18" hidden="1" x14ac:dyDescent="0.35">
      <c r="A2787">
        <v>447419345</v>
      </c>
      <c r="B2787" s="3">
        <v>43333</v>
      </c>
      <c r="C2787" s="3">
        <v>43347</v>
      </c>
      <c r="D2787" t="s">
        <v>206</v>
      </c>
      <c r="E2787" t="s">
        <v>24</v>
      </c>
      <c r="F2787" t="s">
        <v>22</v>
      </c>
      <c r="G2787" t="s">
        <v>18</v>
      </c>
      <c r="H2787" t="s">
        <v>34</v>
      </c>
      <c r="I2787" s="9">
        <v>182</v>
      </c>
      <c r="J2787" s="9">
        <v>47.45</v>
      </c>
      <c r="K2787" s="9">
        <v>31.79</v>
      </c>
      <c r="L2787" s="9">
        <f>tbl_salesdata[[#This Row],[Units Sold]]*tbl_salesdata[[#This Row],[Unit Cost]]</f>
        <v>5785.78</v>
      </c>
      <c r="M2787" s="9">
        <f>tbl_salesdata[[#This Row],[Units Sold]]*tbl_salesdata[[#This Row],[Unit Price]]</f>
        <v>8635.9</v>
      </c>
      <c r="N2787" s="9">
        <f>tbl_salesdata[[#This Row],[Total Sales]]-tbl_salesdata[[#This Row],[Total Cost]]</f>
        <v>2850.12</v>
      </c>
      <c r="O2787">
        <f>tbl_salesdata[[#This Row],[Ship Date]]-tbl_salesdata[[#This Row],[Order Date]]</f>
        <v>14</v>
      </c>
      <c r="P2787">
        <f>WEEKDAY(tbl_salesdata[[#This Row],[Order Date]],2)</f>
        <v>2</v>
      </c>
      <c r="Q2787" t="str">
        <f>TEXT(tbl_salesdata[[#This Row],[Order Date]],"dddd")</f>
        <v>Tuesday</v>
      </c>
      <c r="R2787" t="str">
        <f>IF(tbl_salesdata[[#This Row],[Weekdaynum]]&gt;5,"Yes","No")</f>
        <v>No</v>
      </c>
    </row>
    <row r="2788" spans="1:18" hidden="1" x14ac:dyDescent="0.35">
      <c r="A2788">
        <v>544284856</v>
      </c>
      <c r="B2788" s="3">
        <v>43387</v>
      </c>
      <c r="C2788" s="3">
        <v>43391</v>
      </c>
      <c r="D2788" t="s">
        <v>152</v>
      </c>
      <c r="E2788" t="s">
        <v>21</v>
      </c>
      <c r="F2788" t="s">
        <v>76</v>
      </c>
      <c r="G2788" t="s">
        <v>18</v>
      </c>
      <c r="H2788" t="s">
        <v>15</v>
      </c>
      <c r="I2788" s="9">
        <v>4839</v>
      </c>
      <c r="J2788" s="9">
        <v>668.27</v>
      </c>
      <c r="K2788" s="9">
        <v>502.54</v>
      </c>
      <c r="L2788" s="9">
        <f>tbl_salesdata[[#This Row],[Units Sold]]*tbl_salesdata[[#This Row],[Unit Cost]]</f>
        <v>2431791.06</v>
      </c>
      <c r="M2788" s="9">
        <f>tbl_salesdata[[#This Row],[Units Sold]]*tbl_salesdata[[#This Row],[Unit Price]]</f>
        <v>3233758.53</v>
      </c>
      <c r="N2788" s="9">
        <f>tbl_salesdata[[#This Row],[Total Sales]]-tbl_salesdata[[#This Row],[Total Cost]]</f>
        <v>801967.46999999974</v>
      </c>
      <c r="O2788">
        <f>tbl_salesdata[[#This Row],[Ship Date]]-tbl_salesdata[[#This Row],[Order Date]]</f>
        <v>4</v>
      </c>
      <c r="P2788">
        <f>WEEKDAY(tbl_salesdata[[#This Row],[Order Date]],2)</f>
        <v>7</v>
      </c>
      <c r="Q2788" t="str">
        <f>TEXT(tbl_salesdata[[#This Row],[Order Date]],"dddd")</f>
        <v>Sunday</v>
      </c>
      <c r="R2788" t="str">
        <f>IF(tbl_salesdata[[#This Row],[Weekdaynum]]&gt;5,"Yes","No")</f>
        <v>Yes</v>
      </c>
    </row>
    <row r="2789" spans="1:18" hidden="1" x14ac:dyDescent="0.35">
      <c r="A2789">
        <v>190230262</v>
      </c>
      <c r="B2789" s="3">
        <v>44496</v>
      </c>
      <c r="C2789" s="3">
        <v>44512</v>
      </c>
      <c r="D2789" t="s">
        <v>191</v>
      </c>
      <c r="E2789" t="s">
        <v>24</v>
      </c>
      <c r="F2789" t="s">
        <v>13</v>
      </c>
      <c r="G2789" t="s">
        <v>14</v>
      </c>
      <c r="H2789" t="s">
        <v>26</v>
      </c>
      <c r="I2789" s="9">
        <v>2217</v>
      </c>
      <c r="J2789" s="9">
        <v>255.28</v>
      </c>
      <c r="K2789" s="9">
        <v>159.41999999999999</v>
      </c>
      <c r="L2789" s="9">
        <f>tbl_salesdata[[#This Row],[Units Sold]]*tbl_salesdata[[#This Row],[Unit Cost]]</f>
        <v>353434.13999999996</v>
      </c>
      <c r="M2789" s="9">
        <f>tbl_salesdata[[#This Row],[Units Sold]]*tbl_salesdata[[#This Row],[Unit Price]]</f>
        <v>565955.76</v>
      </c>
      <c r="N2789" s="9">
        <f>tbl_salesdata[[#This Row],[Total Sales]]-tbl_salesdata[[#This Row],[Total Cost]]</f>
        <v>212521.62000000005</v>
      </c>
      <c r="O2789">
        <f>tbl_salesdata[[#This Row],[Ship Date]]-tbl_salesdata[[#This Row],[Order Date]]</f>
        <v>16</v>
      </c>
      <c r="P2789">
        <f>WEEKDAY(tbl_salesdata[[#This Row],[Order Date]],2)</f>
        <v>3</v>
      </c>
      <c r="Q2789" t="str">
        <f>TEXT(tbl_salesdata[[#This Row],[Order Date]],"dddd")</f>
        <v>Wednesday</v>
      </c>
      <c r="R2789" t="str">
        <f>IF(tbl_salesdata[[#This Row],[Weekdaynum]]&gt;5,"Yes","No")</f>
        <v>No</v>
      </c>
    </row>
    <row r="2790" spans="1:18" hidden="1" x14ac:dyDescent="0.35">
      <c r="A2790">
        <v>661866891</v>
      </c>
      <c r="B2790" s="3">
        <v>44925</v>
      </c>
      <c r="C2790" s="3">
        <v>44933</v>
      </c>
      <c r="D2790" t="s">
        <v>16</v>
      </c>
      <c r="E2790" t="s">
        <v>12</v>
      </c>
      <c r="F2790" t="s">
        <v>17</v>
      </c>
      <c r="G2790" t="s">
        <v>14</v>
      </c>
      <c r="H2790" t="s">
        <v>26</v>
      </c>
      <c r="I2790" s="9">
        <v>9976</v>
      </c>
      <c r="J2790" s="9">
        <v>152.58000000000001</v>
      </c>
      <c r="K2790" s="9">
        <v>97.44</v>
      </c>
      <c r="L2790" s="9">
        <f>tbl_salesdata[[#This Row],[Units Sold]]*tbl_salesdata[[#This Row],[Unit Cost]]</f>
        <v>972061.44</v>
      </c>
      <c r="M2790" s="9">
        <f>tbl_salesdata[[#This Row],[Units Sold]]*tbl_salesdata[[#This Row],[Unit Price]]</f>
        <v>1522138.08</v>
      </c>
      <c r="N2790" s="9">
        <f>tbl_salesdata[[#This Row],[Total Sales]]-tbl_salesdata[[#This Row],[Total Cost]]</f>
        <v>550076.64000000013</v>
      </c>
      <c r="O2790">
        <f>tbl_salesdata[[#This Row],[Ship Date]]-tbl_salesdata[[#This Row],[Order Date]]</f>
        <v>8</v>
      </c>
      <c r="P2790">
        <f>WEEKDAY(tbl_salesdata[[#This Row],[Order Date]],2)</f>
        <v>5</v>
      </c>
      <c r="Q2790" t="str">
        <f>TEXT(tbl_salesdata[[#This Row],[Order Date]],"dddd")</f>
        <v>Friday</v>
      </c>
      <c r="R2790" t="str">
        <f>IF(tbl_salesdata[[#This Row],[Weekdaynum]]&gt;5,"Yes","No")</f>
        <v>No</v>
      </c>
    </row>
    <row r="2791" spans="1:18" hidden="1" x14ac:dyDescent="0.35">
      <c r="A2791">
        <v>606118571</v>
      </c>
      <c r="B2791" s="3">
        <v>43410</v>
      </c>
      <c r="C2791" s="3">
        <v>43413</v>
      </c>
      <c r="D2791" t="s">
        <v>214</v>
      </c>
      <c r="E2791" t="s">
        <v>21</v>
      </c>
      <c r="F2791" t="s">
        <v>68</v>
      </c>
      <c r="G2791" t="s">
        <v>18</v>
      </c>
      <c r="H2791" t="s">
        <v>34</v>
      </c>
      <c r="I2791" s="9">
        <v>2809</v>
      </c>
      <c r="J2791" s="9">
        <v>154.06</v>
      </c>
      <c r="K2791" s="9">
        <v>90.93</v>
      </c>
      <c r="L2791" s="9">
        <f>tbl_salesdata[[#This Row],[Units Sold]]*tbl_salesdata[[#This Row],[Unit Cost]]</f>
        <v>255422.37000000002</v>
      </c>
      <c r="M2791" s="9">
        <f>tbl_salesdata[[#This Row],[Units Sold]]*tbl_salesdata[[#This Row],[Unit Price]]</f>
        <v>432754.54</v>
      </c>
      <c r="N2791" s="9">
        <f>tbl_salesdata[[#This Row],[Total Sales]]-tbl_salesdata[[#This Row],[Total Cost]]</f>
        <v>177332.16999999995</v>
      </c>
      <c r="O2791">
        <f>tbl_salesdata[[#This Row],[Ship Date]]-tbl_salesdata[[#This Row],[Order Date]]</f>
        <v>3</v>
      </c>
      <c r="P2791">
        <f>WEEKDAY(tbl_salesdata[[#This Row],[Order Date]],2)</f>
        <v>2</v>
      </c>
      <c r="Q2791" t="str">
        <f>TEXT(tbl_salesdata[[#This Row],[Order Date]],"dddd")</f>
        <v>Tuesday</v>
      </c>
      <c r="R2791" t="str">
        <f>IF(tbl_salesdata[[#This Row],[Weekdaynum]]&gt;5,"Yes","No")</f>
        <v>No</v>
      </c>
    </row>
    <row r="2792" spans="1:18" hidden="1" x14ac:dyDescent="0.35">
      <c r="A2792">
        <v>990221631</v>
      </c>
      <c r="B2792" s="3">
        <v>44497</v>
      </c>
      <c r="C2792" s="3">
        <v>44516</v>
      </c>
      <c r="D2792" t="s">
        <v>61</v>
      </c>
      <c r="E2792" t="s">
        <v>12</v>
      </c>
      <c r="F2792" t="s">
        <v>42</v>
      </c>
      <c r="G2792" t="s">
        <v>18</v>
      </c>
      <c r="H2792" t="s">
        <v>34</v>
      </c>
      <c r="I2792" s="9">
        <v>7440</v>
      </c>
      <c r="J2792" s="9">
        <v>437.2</v>
      </c>
      <c r="K2792" s="9">
        <v>263.33</v>
      </c>
      <c r="L2792" s="9">
        <f>tbl_salesdata[[#This Row],[Units Sold]]*tbl_salesdata[[#This Row],[Unit Cost]]</f>
        <v>1959175.2</v>
      </c>
      <c r="M2792" s="9">
        <f>tbl_salesdata[[#This Row],[Units Sold]]*tbl_salesdata[[#This Row],[Unit Price]]</f>
        <v>3252768</v>
      </c>
      <c r="N2792" s="9">
        <f>tbl_salesdata[[#This Row],[Total Sales]]-tbl_salesdata[[#This Row],[Total Cost]]</f>
        <v>1293592.8</v>
      </c>
      <c r="O2792">
        <f>tbl_salesdata[[#This Row],[Ship Date]]-tbl_salesdata[[#This Row],[Order Date]]</f>
        <v>19</v>
      </c>
      <c r="P2792">
        <f>WEEKDAY(tbl_salesdata[[#This Row],[Order Date]],2)</f>
        <v>4</v>
      </c>
      <c r="Q2792" t="str">
        <f>TEXT(tbl_salesdata[[#This Row],[Order Date]],"dddd")</f>
        <v>Thursday</v>
      </c>
      <c r="R2792" t="str">
        <f>IF(tbl_salesdata[[#This Row],[Weekdaynum]]&gt;5,"Yes","No")</f>
        <v>No</v>
      </c>
    </row>
    <row r="2793" spans="1:18" hidden="1" x14ac:dyDescent="0.35">
      <c r="A2793">
        <v>151724898</v>
      </c>
      <c r="B2793" s="3">
        <v>44698</v>
      </c>
      <c r="C2793" s="3">
        <v>44700</v>
      </c>
      <c r="D2793" t="s">
        <v>216</v>
      </c>
      <c r="E2793" t="s">
        <v>51</v>
      </c>
      <c r="F2793" t="s">
        <v>40</v>
      </c>
      <c r="G2793" t="s">
        <v>14</v>
      </c>
      <c r="H2793" t="s">
        <v>26</v>
      </c>
      <c r="I2793" s="9">
        <v>7624</v>
      </c>
      <c r="J2793" s="9">
        <v>651.21</v>
      </c>
      <c r="K2793" s="9">
        <v>524.96</v>
      </c>
      <c r="L2793" s="9">
        <f>tbl_salesdata[[#This Row],[Units Sold]]*tbl_salesdata[[#This Row],[Unit Cost]]</f>
        <v>4002295.0400000005</v>
      </c>
      <c r="M2793" s="9">
        <f>tbl_salesdata[[#This Row],[Units Sold]]*tbl_salesdata[[#This Row],[Unit Price]]</f>
        <v>4964825.04</v>
      </c>
      <c r="N2793" s="9">
        <f>tbl_salesdata[[#This Row],[Total Sales]]-tbl_salesdata[[#This Row],[Total Cost]]</f>
        <v>962529.99999999953</v>
      </c>
      <c r="O2793">
        <f>tbl_salesdata[[#This Row],[Ship Date]]-tbl_salesdata[[#This Row],[Order Date]]</f>
        <v>2</v>
      </c>
      <c r="P2793">
        <f>WEEKDAY(tbl_salesdata[[#This Row],[Order Date]],2)</f>
        <v>2</v>
      </c>
      <c r="Q2793" t="str">
        <f>TEXT(tbl_salesdata[[#This Row],[Order Date]],"dddd")</f>
        <v>Tuesday</v>
      </c>
      <c r="R2793" t="str">
        <f>IF(tbl_salesdata[[#This Row],[Weekdaynum]]&gt;5,"Yes","No")</f>
        <v>No</v>
      </c>
    </row>
    <row r="2794" spans="1:18" hidden="1" x14ac:dyDescent="0.35">
      <c r="A2794">
        <v>548489701</v>
      </c>
      <c r="B2794" s="3">
        <v>43993</v>
      </c>
      <c r="C2794" s="3">
        <v>43994</v>
      </c>
      <c r="D2794" t="s">
        <v>155</v>
      </c>
      <c r="E2794" t="s">
        <v>12</v>
      </c>
      <c r="F2794" t="s">
        <v>30</v>
      </c>
      <c r="G2794" t="s">
        <v>18</v>
      </c>
      <c r="H2794" t="s">
        <v>15</v>
      </c>
      <c r="I2794" s="9">
        <v>9146</v>
      </c>
      <c r="J2794" s="9">
        <v>81.73</v>
      </c>
      <c r="K2794" s="9">
        <v>56.67</v>
      </c>
      <c r="L2794" s="9">
        <f>tbl_salesdata[[#This Row],[Units Sold]]*tbl_salesdata[[#This Row],[Unit Cost]]</f>
        <v>518303.82</v>
      </c>
      <c r="M2794" s="9">
        <f>tbl_salesdata[[#This Row],[Units Sold]]*tbl_salesdata[[#This Row],[Unit Price]]</f>
        <v>747502.58000000007</v>
      </c>
      <c r="N2794" s="9">
        <f>tbl_salesdata[[#This Row],[Total Sales]]-tbl_salesdata[[#This Row],[Total Cost]]</f>
        <v>229198.76000000007</v>
      </c>
      <c r="O2794">
        <f>tbl_salesdata[[#This Row],[Ship Date]]-tbl_salesdata[[#This Row],[Order Date]]</f>
        <v>1</v>
      </c>
      <c r="P2794">
        <f>WEEKDAY(tbl_salesdata[[#This Row],[Order Date]],2)</f>
        <v>4</v>
      </c>
      <c r="Q2794" t="str">
        <f>TEXT(tbl_salesdata[[#This Row],[Order Date]],"dddd")</f>
        <v>Thursday</v>
      </c>
      <c r="R2794" t="str">
        <f>IF(tbl_salesdata[[#This Row],[Weekdaynum]]&gt;5,"Yes","No")</f>
        <v>No</v>
      </c>
    </row>
    <row r="2795" spans="1:18" x14ac:dyDescent="0.35">
      <c r="A2795">
        <v>831722819</v>
      </c>
      <c r="B2795" s="3">
        <v>44121</v>
      </c>
      <c r="C2795" s="3">
        <v>44132</v>
      </c>
      <c r="D2795" t="s">
        <v>112</v>
      </c>
      <c r="E2795" t="s">
        <v>12</v>
      </c>
      <c r="F2795" t="s">
        <v>68</v>
      </c>
      <c r="G2795" t="s">
        <v>18</v>
      </c>
      <c r="H2795" t="s">
        <v>19</v>
      </c>
      <c r="I2795" s="9">
        <v>4120</v>
      </c>
      <c r="J2795" s="9">
        <v>154.06</v>
      </c>
      <c r="K2795" s="9">
        <v>90.93</v>
      </c>
      <c r="L2795" s="9">
        <f>tbl_salesdata[[#This Row],[Units Sold]]*tbl_salesdata[[#This Row],[Unit Cost]]</f>
        <v>374631.60000000003</v>
      </c>
      <c r="M2795" s="9">
        <f>tbl_salesdata[[#This Row],[Units Sold]]*tbl_salesdata[[#This Row],[Unit Price]]</f>
        <v>634727.19999999995</v>
      </c>
      <c r="N2795" s="9">
        <f>tbl_salesdata[[#This Row],[Total Sales]]-tbl_salesdata[[#This Row],[Total Cost]]</f>
        <v>260095.59999999992</v>
      </c>
      <c r="O2795">
        <f>tbl_salesdata[[#This Row],[Ship Date]]-tbl_salesdata[[#This Row],[Order Date]]</f>
        <v>11</v>
      </c>
      <c r="P2795">
        <f>WEEKDAY(tbl_salesdata[[#This Row],[Order Date]],2)</f>
        <v>6</v>
      </c>
      <c r="Q2795" t="str">
        <f>TEXT(tbl_salesdata[[#This Row],[Order Date]],"dddd")</f>
        <v>Saturday</v>
      </c>
      <c r="R2795" t="str">
        <f>IF(tbl_salesdata[[#This Row],[Weekdaynum]]&gt;5,"Yes","No")</f>
        <v>Yes</v>
      </c>
    </row>
    <row r="2796" spans="1:18" hidden="1" x14ac:dyDescent="0.35">
      <c r="A2796">
        <v>380811727</v>
      </c>
      <c r="B2796" s="3">
        <v>42918</v>
      </c>
      <c r="C2796" s="3">
        <v>42933</v>
      </c>
      <c r="D2796" t="s">
        <v>70</v>
      </c>
      <c r="E2796" t="s">
        <v>29</v>
      </c>
      <c r="F2796" t="s">
        <v>33</v>
      </c>
      <c r="G2796" t="s">
        <v>14</v>
      </c>
      <c r="H2796" t="s">
        <v>34</v>
      </c>
      <c r="I2796" s="9">
        <v>9507</v>
      </c>
      <c r="J2796" s="9">
        <v>109.28</v>
      </c>
      <c r="K2796" s="9">
        <v>35.840000000000003</v>
      </c>
      <c r="L2796" s="9">
        <f>tbl_salesdata[[#This Row],[Units Sold]]*tbl_salesdata[[#This Row],[Unit Cost]]</f>
        <v>340730.88</v>
      </c>
      <c r="M2796" s="9">
        <f>tbl_salesdata[[#This Row],[Units Sold]]*tbl_salesdata[[#This Row],[Unit Price]]</f>
        <v>1038924.96</v>
      </c>
      <c r="N2796" s="9">
        <f>tbl_salesdata[[#This Row],[Total Sales]]-tbl_salesdata[[#This Row],[Total Cost]]</f>
        <v>698194.08</v>
      </c>
      <c r="O2796">
        <f>tbl_salesdata[[#This Row],[Ship Date]]-tbl_salesdata[[#This Row],[Order Date]]</f>
        <v>15</v>
      </c>
      <c r="P2796">
        <f>WEEKDAY(tbl_salesdata[[#This Row],[Order Date]],2)</f>
        <v>7</v>
      </c>
      <c r="Q2796" t="str">
        <f>TEXT(tbl_salesdata[[#This Row],[Order Date]],"dddd")</f>
        <v>Sunday</v>
      </c>
      <c r="R2796" t="str">
        <f>IF(tbl_salesdata[[#This Row],[Weekdaynum]]&gt;5,"Yes","No")</f>
        <v>Yes</v>
      </c>
    </row>
    <row r="2797" spans="1:18" hidden="1" x14ac:dyDescent="0.35">
      <c r="A2797">
        <v>583654105</v>
      </c>
      <c r="B2797" s="3">
        <v>44841</v>
      </c>
      <c r="C2797" s="3">
        <v>44844</v>
      </c>
      <c r="D2797" t="s">
        <v>107</v>
      </c>
      <c r="E2797" t="s">
        <v>21</v>
      </c>
      <c r="F2797" t="s">
        <v>17</v>
      </c>
      <c r="G2797" t="s">
        <v>14</v>
      </c>
      <c r="H2797" t="s">
        <v>19</v>
      </c>
      <c r="I2797" s="9">
        <v>5075</v>
      </c>
      <c r="J2797" s="9">
        <v>152.58000000000001</v>
      </c>
      <c r="K2797" s="9">
        <v>97.44</v>
      </c>
      <c r="L2797" s="9">
        <f>tbl_salesdata[[#This Row],[Units Sold]]*tbl_salesdata[[#This Row],[Unit Cost]]</f>
        <v>494508</v>
      </c>
      <c r="M2797" s="9">
        <f>tbl_salesdata[[#This Row],[Units Sold]]*tbl_salesdata[[#This Row],[Unit Price]]</f>
        <v>774343.50000000012</v>
      </c>
      <c r="N2797" s="9">
        <f>tbl_salesdata[[#This Row],[Total Sales]]-tbl_salesdata[[#This Row],[Total Cost]]</f>
        <v>279835.50000000012</v>
      </c>
      <c r="O2797">
        <f>tbl_salesdata[[#This Row],[Ship Date]]-tbl_salesdata[[#This Row],[Order Date]]</f>
        <v>3</v>
      </c>
      <c r="P2797">
        <f>WEEKDAY(tbl_salesdata[[#This Row],[Order Date]],2)</f>
        <v>5</v>
      </c>
      <c r="Q2797" t="str">
        <f>TEXT(tbl_salesdata[[#This Row],[Order Date]],"dddd")</f>
        <v>Friday</v>
      </c>
      <c r="R2797" t="str">
        <f>IF(tbl_salesdata[[#This Row],[Weekdaynum]]&gt;5,"Yes","No")</f>
        <v>No</v>
      </c>
    </row>
    <row r="2798" spans="1:18" hidden="1" x14ac:dyDescent="0.35">
      <c r="A2798">
        <v>856328332</v>
      </c>
      <c r="B2798" s="3">
        <v>44859</v>
      </c>
      <c r="C2798" s="3">
        <v>44860</v>
      </c>
      <c r="D2798" t="s">
        <v>187</v>
      </c>
      <c r="E2798" t="s">
        <v>29</v>
      </c>
      <c r="F2798" t="s">
        <v>25</v>
      </c>
      <c r="G2798" t="s">
        <v>14</v>
      </c>
      <c r="H2798" t="s">
        <v>26</v>
      </c>
      <c r="I2798" s="9">
        <v>5438</v>
      </c>
      <c r="J2798" s="9">
        <v>205.7</v>
      </c>
      <c r="K2798" s="9">
        <v>117.11</v>
      </c>
      <c r="L2798" s="9">
        <f>tbl_salesdata[[#This Row],[Units Sold]]*tbl_salesdata[[#This Row],[Unit Cost]]</f>
        <v>636844.18000000005</v>
      </c>
      <c r="M2798" s="9">
        <f>tbl_salesdata[[#This Row],[Units Sold]]*tbl_salesdata[[#This Row],[Unit Price]]</f>
        <v>1118596.5999999999</v>
      </c>
      <c r="N2798" s="9">
        <f>tbl_salesdata[[#This Row],[Total Sales]]-tbl_salesdata[[#This Row],[Total Cost]]</f>
        <v>481752.41999999981</v>
      </c>
      <c r="O2798">
        <f>tbl_salesdata[[#This Row],[Ship Date]]-tbl_salesdata[[#This Row],[Order Date]]</f>
        <v>1</v>
      </c>
      <c r="P2798">
        <f>WEEKDAY(tbl_salesdata[[#This Row],[Order Date]],2)</f>
        <v>2</v>
      </c>
      <c r="Q2798" t="str">
        <f>TEXT(tbl_salesdata[[#This Row],[Order Date]],"dddd")</f>
        <v>Tuesday</v>
      </c>
      <c r="R2798" t="str">
        <f>IF(tbl_salesdata[[#This Row],[Weekdaynum]]&gt;5,"Yes","No")</f>
        <v>No</v>
      </c>
    </row>
    <row r="2799" spans="1:18" hidden="1" x14ac:dyDescent="0.35">
      <c r="A2799">
        <v>408258235</v>
      </c>
      <c r="B2799" s="3">
        <v>43669</v>
      </c>
      <c r="C2799" s="3">
        <v>43687</v>
      </c>
      <c r="D2799" t="s">
        <v>151</v>
      </c>
      <c r="E2799" t="s">
        <v>32</v>
      </c>
      <c r="F2799" t="s">
        <v>13</v>
      </c>
      <c r="G2799" t="s">
        <v>18</v>
      </c>
      <c r="H2799" t="s">
        <v>19</v>
      </c>
      <c r="I2799" s="9">
        <v>1539</v>
      </c>
      <c r="J2799" s="9">
        <v>255.28</v>
      </c>
      <c r="K2799" s="9">
        <v>159.41999999999999</v>
      </c>
      <c r="L2799" s="9">
        <f>tbl_salesdata[[#This Row],[Units Sold]]*tbl_salesdata[[#This Row],[Unit Cost]]</f>
        <v>245347.37999999998</v>
      </c>
      <c r="M2799" s="9">
        <f>tbl_salesdata[[#This Row],[Units Sold]]*tbl_salesdata[[#This Row],[Unit Price]]</f>
        <v>392875.92</v>
      </c>
      <c r="N2799" s="9">
        <f>tbl_salesdata[[#This Row],[Total Sales]]-tbl_salesdata[[#This Row],[Total Cost]]</f>
        <v>147528.54</v>
      </c>
      <c r="O2799">
        <f>tbl_salesdata[[#This Row],[Ship Date]]-tbl_salesdata[[#This Row],[Order Date]]</f>
        <v>18</v>
      </c>
      <c r="P2799">
        <f>WEEKDAY(tbl_salesdata[[#This Row],[Order Date]],2)</f>
        <v>2</v>
      </c>
      <c r="Q2799" t="str">
        <f>TEXT(tbl_salesdata[[#This Row],[Order Date]],"dddd")</f>
        <v>Tuesday</v>
      </c>
      <c r="R2799" t="str">
        <f>IF(tbl_salesdata[[#This Row],[Weekdaynum]]&gt;5,"Yes","No")</f>
        <v>No</v>
      </c>
    </row>
    <row r="2800" spans="1:18" x14ac:dyDescent="0.35">
      <c r="A2800">
        <v>554825723</v>
      </c>
      <c r="B2800" s="3">
        <v>43316</v>
      </c>
      <c r="C2800" s="3">
        <v>43335</v>
      </c>
      <c r="D2800" t="s">
        <v>62</v>
      </c>
      <c r="E2800" t="s">
        <v>38</v>
      </c>
      <c r="F2800" t="s">
        <v>68</v>
      </c>
      <c r="G2800" t="s">
        <v>18</v>
      </c>
      <c r="H2800" t="s">
        <v>34</v>
      </c>
      <c r="I2800" s="9">
        <v>4116</v>
      </c>
      <c r="J2800" s="9">
        <v>154.06</v>
      </c>
      <c r="K2800" s="9">
        <v>90.93</v>
      </c>
      <c r="L2800" s="9">
        <f>tbl_salesdata[[#This Row],[Units Sold]]*tbl_salesdata[[#This Row],[Unit Cost]]</f>
        <v>374267.88</v>
      </c>
      <c r="M2800" s="9">
        <f>tbl_salesdata[[#This Row],[Units Sold]]*tbl_salesdata[[#This Row],[Unit Price]]</f>
        <v>634110.96</v>
      </c>
      <c r="N2800" s="9">
        <f>tbl_salesdata[[#This Row],[Total Sales]]-tbl_salesdata[[#This Row],[Total Cost]]</f>
        <v>259843.07999999996</v>
      </c>
      <c r="O2800">
        <f>tbl_salesdata[[#This Row],[Ship Date]]-tbl_salesdata[[#This Row],[Order Date]]</f>
        <v>19</v>
      </c>
      <c r="P2800">
        <f>WEEKDAY(tbl_salesdata[[#This Row],[Order Date]],2)</f>
        <v>6</v>
      </c>
      <c r="Q2800" t="str">
        <f>TEXT(tbl_salesdata[[#This Row],[Order Date]],"dddd")</f>
        <v>Saturday</v>
      </c>
      <c r="R2800" t="str">
        <f>IF(tbl_salesdata[[#This Row],[Weekdaynum]]&gt;5,"Yes","No")</f>
        <v>Yes</v>
      </c>
    </row>
    <row r="2801" spans="1:18" hidden="1" x14ac:dyDescent="0.35">
      <c r="A2801">
        <v>839142882</v>
      </c>
      <c r="B2801" s="3">
        <v>43934</v>
      </c>
      <c r="C2801" s="3">
        <v>43942</v>
      </c>
      <c r="D2801" t="s">
        <v>53</v>
      </c>
      <c r="E2801" t="s">
        <v>29</v>
      </c>
      <c r="F2801" t="s">
        <v>47</v>
      </c>
      <c r="G2801" t="s">
        <v>14</v>
      </c>
      <c r="H2801" t="s">
        <v>34</v>
      </c>
      <c r="I2801" s="9">
        <v>9881</v>
      </c>
      <c r="J2801" s="9">
        <v>421.89</v>
      </c>
      <c r="K2801" s="9">
        <v>364.69</v>
      </c>
      <c r="L2801" s="9">
        <f>tbl_salesdata[[#This Row],[Units Sold]]*tbl_salesdata[[#This Row],[Unit Cost]]</f>
        <v>3603501.89</v>
      </c>
      <c r="M2801" s="9">
        <f>tbl_salesdata[[#This Row],[Units Sold]]*tbl_salesdata[[#This Row],[Unit Price]]</f>
        <v>4168695.09</v>
      </c>
      <c r="N2801" s="9">
        <f>tbl_salesdata[[#This Row],[Total Sales]]-tbl_salesdata[[#This Row],[Total Cost]]</f>
        <v>565193.19999999972</v>
      </c>
      <c r="O2801">
        <f>tbl_salesdata[[#This Row],[Ship Date]]-tbl_salesdata[[#This Row],[Order Date]]</f>
        <v>8</v>
      </c>
      <c r="P2801">
        <f>WEEKDAY(tbl_salesdata[[#This Row],[Order Date]],2)</f>
        <v>1</v>
      </c>
      <c r="Q2801" t="str">
        <f>TEXT(tbl_salesdata[[#This Row],[Order Date]],"dddd")</f>
        <v>Monday</v>
      </c>
      <c r="R2801" t="str">
        <f>IF(tbl_salesdata[[#This Row],[Weekdaynum]]&gt;5,"Yes","No")</f>
        <v>No</v>
      </c>
    </row>
    <row r="2802" spans="1:18" hidden="1" x14ac:dyDescent="0.35">
      <c r="A2802">
        <v>938507783</v>
      </c>
      <c r="B2802" s="3">
        <v>44188</v>
      </c>
      <c r="C2802" s="3">
        <v>44190</v>
      </c>
      <c r="D2802" t="s">
        <v>65</v>
      </c>
      <c r="E2802" t="s">
        <v>32</v>
      </c>
      <c r="F2802" t="s">
        <v>40</v>
      </c>
      <c r="G2802" t="s">
        <v>14</v>
      </c>
      <c r="H2802" t="s">
        <v>26</v>
      </c>
      <c r="I2802" s="9">
        <v>4164</v>
      </c>
      <c r="J2802" s="9">
        <v>651.21</v>
      </c>
      <c r="K2802" s="9">
        <v>524.96</v>
      </c>
      <c r="L2802" s="9">
        <f>tbl_salesdata[[#This Row],[Units Sold]]*tbl_salesdata[[#This Row],[Unit Cost]]</f>
        <v>2185933.44</v>
      </c>
      <c r="M2802" s="9">
        <f>tbl_salesdata[[#This Row],[Units Sold]]*tbl_salesdata[[#This Row],[Unit Price]]</f>
        <v>2711638.44</v>
      </c>
      <c r="N2802" s="9">
        <f>tbl_salesdata[[#This Row],[Total Sales]]-tbl_salesdata[[#This Row],[Total Cost]]</f>
        <v>525705</v>
      </c>
      <c r="O2802">
        <f>tbl_salesdata[[#This Row],[Ship Date]]-tbl_salesdata[[#This Row],[Order Date]]</f>
        <v>2</v>
      </c>
      <c r="P2802">
        <f>WEEKDAY(tbl_salesdata[[#This Row],[Order Date]],2)</f>
        <v>3</v>
      </c>
      <c r="Q2802" t="str">
        <f>TEXT(tbl_salesdata[[#This Row],[Order Date]],"dddd")</f>
        <v>Wednesday</v>
      </c>
      <c r="R2802" t="str">
        <f>IF(tbl_salesdata[[#This Row],[Weekdaynum]]&gt;5,"Yes","No")</f>
        <v>No</v>
      </c>
    </row>
    <row r="2803" spans="1:18" hidden="1" x14ac:dyDescent="0.35">
      <c r="A2803">
        <v>557948672</v>
      </c>
      <c r="B2803" s="3">
        <v>44795</v>
      </c>
      <c r="C2803" s="3">
        <v>44809</v>
      </c>
      <c r="D2803" t="s">
        <v>124</v>
      </c>
      <c r="E2803" t="s">
        <v>38</v>
      </c>
      <c r="F2803" t="s">
        <v>76</v>
      </c>
      <c r="G2803" t="s">
        <v>18</v>
      </c>
      <c r="H2803" t="s">
        <v>26</v>
      </c>
      <c r="I2803" s="9">
        <v>8266</v>
      </c>
      <c r="J2803" s="9">
        <v>668.27</v>
      </c>
      <c r="K2803" s="9">
        <v>502.54</v>
      </c>
      <c r="L2803" s="9">
        <f>tbl_salesdata[[#This Row],[Units Sold]]*tbl_salesdata[[#This Row],[Unit Cost]]</f>
        <v>4153995.64</v>
      </c>
      <c r="M2803" s="9">
        <f>tbl_salesdata[[#This Row],[Units Sold]]*tbl_salesdata[[#This Row],[Unit Price]]</f>
        <v>5523919.8200000003</v>
      </c>
      <c r="N2803" s="9">
        <f>tbl_salesdata[[#This Row],[Total Sales]]-tbl_salesdata[[#This Row],[Total Cost]]</f>
        <v>1369924.1800000002</v>
      </c>
      <c r="O2803">
        <f>tbl_salesdata[[#This Row],[Ship Date]]-tbl_salesdata[[#This Row],[Order Date]]</f>
        <v>14</v>
      </c>
      <c r="P2803">
        <f>WEEKDAY(tbl_salesdata[[#This Row],[Order Date]],2)</f>
        <v>1</v>
      </c>
      <c r="Q2803" t="str">
        <f>TEXT(tbl_salesdata[[#This Row],[Order Date]],"dddd")</f>
        <v>Monday</v>
      </c>
      <c r="R2803" t="str">
        <f>IF(tbl_salesdata[[#This Row],[Weekdaynum]]&gt;5,"Yes","No")</f>
        <v>No</v>
      </c>
    </row>
    <row r="2804" spans="1:18" x14ac:dyDescent="0.35">
      <c r="A2804">
        <v>636312091</v>
      </c>
      <c r="B2804" s="3">
        <v>42798</v>
      </c>
      <c r="C2804" s="3">
        <v>42810</v>
      </c>
      <c r="D2804" t="s">
        <v>70</v>
      </c>
      <c r="E2804" t="s">
        <v>29</v>
      </c>
      <c r="F2804" t="s">
        <v>30</v>
      </c>
      <c r="G2804" t="s">
        <v>18</v>
      </c>
      <c r="H2804" t="s">
        <v>26</v>
      </c>
      <c r="I2804" s="9">
        <v>7743</v>
      </c>
      <c r="J2804" s="9">
        <v>81.73</v>
      </c>
      <c r="K2804" s="9">
        <v>56.67</v>
      </c>
      <c r="L2804" s="9">
        <f>tbl_salesdata[[#This Row],[Units Sold]]*tbl_salesdata[[#This Row],[Unit Cost]]</f>
        <v>438795.81</v>
      </c>
      <c r="M2804" s="9">
        <f>tbl_salesdata[[#This Row],[Units Sold]]*tbl_salesdata[[#This Row],[Unit Price]]</f>
        <v>632835.39</v>
      </c>
      <c r="N2804" s="9">
        <f>tbl_salesdata[[#This Row],[Total Sales]]-tbl_salesdata[[#This Row],[Total Cost]]</f>
        <v>194039.58000000002</v>
      </c>
      <c r="O2804">
        <f>tbl_salesdata[[#This Row],[Ship Date]]-tbl_salesdata[[#This Row],[Order Date]]</f>
        <v>12</v>
      </c>
      <c r="P2804">
        <f>WEEKDAY(tbl_salesdata[[#This Row],[Order Date]],2)</f>
        <v>6</v>
      </c>
      <c r="Q2804" t="str">
        <f>TEXT(tbl_salesdata[[#This Row],[Order Date]],"dddd")</f>
        <v>Saturday</v>
      </c>
      <c r="R2804" t="str">
        <f>IF(tbl_salesdata[[#This Row],[Weekdaynum]]&gt;5,"Yes","No")</f>
        <v>Yes</v>
      </c>
    </row>
    <row r="2805" spans="1:18" hidden="1" x14ac:dyDescent="0.35">
      <c r="A2805">
        <v>271316230</v>
      </c>
      <c r="B2805" s="3">
        <v>43179</v>
      </c>
      <c r="C2805" s="3">
        <v>43184</v>
      </c>
      <c r="D2805" t="s">
        <v>93</v>
      </c>
      <c r="E2805" t="s">
        <v>29</v>
      </c>
      <c r="F2805" t="s">
        <v>47</v>
      </c>
      <c r="G2805" t="s">
        <v>18</v>
      </c>
      <c r="H2805" t="s">
        <v>34</v>
      </c>
      <c r="I2805" s="9">
        <v>7356</v>
      </c>
      <c r="J2805" s="9">
        <v>421.89</v>
      </c>
      <c r="K2805" s="9">
        <v>364.69</v>
      </c>
      <c r="L2805" s="9">
        <f>tbl_salesdata[[#This Row],[Units Sold]]*tbl_salesdata[[#This Row],[Unit Cost]]</f>
        <v>2682659.64</v>
      </c>
      <c r="M2805" s="9">
        <f>tbl_salesdata[[#This Row],[Units Sold]]*tbl_salesdata[[#This Row],[Unit Price]]</f>
        <v>3103422.84</v>
      </c>
      <c r="N2805" s="9">
        <f>tbl_salesdata[[#This Row],[Total Sales]]-tbl_salesdata[[#This Row],[Total Cost]]</f>
        <v>420763.19999999972</v>
      </c>
      <c r="O2805">
        <f>tbl_salesdata[[#This Row],[Ship Date]]-tbl_salesdata[[#This Row],[Order Date]]</f>
        <v>5</v>
      </c>
      <c r="P2805">
        <f>WEEKDAY(tbl_salesdata[[#This Row],[Order Date]],2)</f>
        <v>2</v>
      </c>
      <c r="Q2805" t="str">
        <f>TEXT(tbl_salesdata[[#This Row],[Order Date]],"dddd")</f>
        <v>Tuesday</v>
      </c>
      <c r="R2805" t="str">
        <f>IF(tbl_salesdata[[#This Row],[Weekdaynum]]&gt;5,"Yes","No")</f>
        <v>No</v>
      </c>
    </row>
    <row r="2806" spans="1:18" hidden="1" x14ac:dyDescent="0.35">
      <c r="A2806">
        <v>148153054</v>
      </c>
      <c r="B2806" s="3">
        <v>44796</v>
      </c>
      <c r="C2806" s="3">
        <v>44813</v>
      </c>
      <c r="D2806" t="s">
        <v>157</v>
      </c>
      <c r="E2806" t="s">
        <v>24</v>
      </c>
      <c r="F2806" t="s">
        <v>17</v>
      </c>
      <c r="G2806" t="s">
        <v>18</v>
      </c>
      <c r="H2806" t="s">
        <v>34</v>
      </c>
      <c r="I2806" s="9">
        <v>636</v>
      </c>
      <c r="J2806" s="9">
        <v>152.58000000000001</v>
      </c>
      <c r="K2806" s="9">
        <v>97.44</v>
      </c>
      <c r="L2806" s="9">
        <f>tbl_salesdata[[#This Row],[Units Sold]]*tbl_salesdata[[#This Row],[Unit Cost]]</f>
        <v>61971.839999999997</v>
      </c>
      <c r="M2806" s="9">
        <f>tbl_salesdata[[#This Row],[Units Sold]]*tbl_salesdata[[#This Row],[Unit Price]]</f>
        <v>97040.88</v>
      </c>
      <c r="N2806" s="9">
        <f>tbl_salesdata[[#This Row],[Total Sales]]-tbl_salesdata[[#This Row],[Total Cost]]</f>
        <v>35069.040000000008</v>
      </c>
      <c r="O2806">
        <f>tbl_salesdata[[#This Row],[Ship Date]]-tbl_salesdata[[#This Row],[Order Date]]</f>
        <v>17</v>
      </c>
      <c r="P2806">
        <f>WEEKDAY(tbl_salesdata[[#This Row],[Order Date]],2)</f>
        <v>2</v>
      </c>
      <c r="Q2806" t="str">
        <f>TEXT(tbl_salesdata[[#This Row],[Order Date]],"dddd")</f>
        <v>Tuesday</v>
      </c>
      <c r="R2806" t="str">
        <f>IF(tbl_salesdata[[#This Row],[Weekdaynum]]&gt;5,"Yes","No")</f>
        <v>No</v>
      </c>
    </row>
    <row r="2807" spans="1:18" hidden="1" x14ac:dyDescent="0.35">
      <c r="A2807">
        <v>910886180</v>
      </c>
      <c r="B2807" s="3">
        <v>42134</v>
      </c>
      <c r="C2807" s="3">
        <v>42147</v>
      </c>
      <c r="D2807" t="s">
        <v>214</v>
      </c>
      <c r="E2807" t="s">
        <v>21</v>
      </c>
      <c r="F2807" t="s">
        <v>22</v>
      </c>
      <c r="G2807" t="s">
        <v>14</v>
      </c>
      <c r="H2807" t="s">
        <v>15</v>
      </c>
      <c r="I2807" s="9">
        <v>317</v>
      </c>
      <c r="J2807" s="9">
        <v>47.45</v>
      </c>
      <c r="K2807" s="9">
        <v>31.79</v>
      </c>
      <c r="L2807" s="9">
        <f>tbl_salesdata[[#This Row],[Units Sold]]*tbl_salesdata[[#This Row],[Unit Cost]]</f>
        <v>10077.43</v>
      </c>
      <c r="M2807" s="9">
        <f>tbl_salesdata[[#This Row],[Units Sold]]*tbl_salesdata[[#This Row],[Unit Price]]</f>
        <v>15041.650000000001</v>
      </c>
      <c r="N2807" s="9">
        <f>tbl_salesdata[[#This Row],[Total Sales]]-tbl_salesdata[[#This Row],[Total Cost]]</f>
        <v>4964.2200000000012</v>
      </c>
      <c r="O2807">
        <f>tbl_salesdata[[#This Row],[Ship Date]]-tbl_salesdata[[#This Row],[Order Date]]</f>
        <v>13</v>
      </c>
      <c r="P2807">
        <f>WEEKDAY(tbl_salesdata[[#This Row],[Order Date]],2)</f>
        <v>7</v>
      </c>
      <c r="Q2807" t="str">
        <f>TEXT(tbl_salesdata[[#This Row],[Order Date]],"dddd")</f>
        <v>Sunday</v>
      </c>
      <c r="R2807" t="str">
        <f>IF(tbl_salesdata[[#This Row],[Weekdaynum]]&gt;5,"Yes","No")</f>
        <v>Yes</v>
      </c>
    </row>
    <row r="2808" spans="1:18" x14ac:dyDescent="0.35">
      <c r="A2808">
        <v>336210238</v>
      </c>
      <c r="B2808" s="3">
        <v>44842</v>
      </c>
      <c r="C2808" s="3">
        <v>44849</v>
      </c>
      <c r="D2808" t="s">
        <v>90</v>
      </c>
      <c r="E2808" t="s">
        <v>38</v>
      </c>
      <c r="F2808" t="s">
        <v>76</v>
      </c>
      <c r="G2808" t="s">
        <v>18</v>
      </c>
      <c r="H2808" t="s">
        <v>34</v>
      </c>
      <c r="I2808" s="9">
        <v>936</v>
      </c>
      <c r="J2808" s="9">
        <v>668.27</v>
      </c>
      <c r="K2808" s="9">
        <v>502.54</v>
      </c>
      <c r="L2808" s="9">
        <f>tbl_salesdata[[#This Row],[Units Sold]]*tbl_salesdata[[#This Row],[Unit Cost]]</f>
        <v>470377.44</v>
      </c>
      <c r="M2808" s="9">
        <f>tbl_salesdata[[#This Row],[Units Sold]]*tbl_salesdata[[#This Row],[Unit Price]]</f>
        <v>625500.72</v>
      </c>
      <c r="N2808" s="9">
        <f>tbl_salesdata[[#This Row],[Total Sales]]-tbl_salesdata[[#This Row],[Total Cost]]</f>
        <v>155123.27999999997</v>
      </c>
      <c r="O2808">
        <f>tbl_salesdata[[#This Row],[Ship Date]]-tbl_salesdata[[#This Row],[Order Date]]</f>
        <v>7</v>
      </c>
      <c r="P2808">
        <f>WEEKDAY(tbl_salesdata[[#This Row],[Order Date]],2)</f>
        <v>6</v>
      </c>
      <c r="Q2808" t="str">
        <f>TEXT(tbl_salesdata[[#This Row],[Order Date]],"dddd")</f>
        <v>Saturday</v>
      </c>
      <c r="R2808" t="str">
        <f>IF(tbl_salesdata[[#This Row],[Weekdaynum]]&gt;5,"Yes","No")</f>
        <v>Yes</v>
      </c>
    </row>
    <row r="2809" spans="1:18" hidden="1" x14ac:dyDescent="0.35">
      <c r="A2809">
        <v>933299148</v>
      </c>
      <c r="B2809" s="3">
        <v>42317</v>
      </c>
      <c r="C2809" s="3">
        <v>42329</v>
      </c>
      <c r="D2809" t="s">
        <v>202</v>
      </c>
      <c r="E2809" t="s">
        <v>38</v>
      </c>
      <c r="F2809" t="s">
        <v>56</v>
      </c>
      <c r="G2809" t="s">
        <v>18</v>
      </c>
      <c r="H2809" t="s">
        <v>26</v>
      </c>
      <c r="I2809" s="9">
        <v>2813</v>
      </c>
      <c r="J2809" s="9">
        <v>9.33</v>
      </c>
      <c r="K2809" s="9">
        <v>6.92</v>
      </c>
      <c r="L2809" s="9">
        <f>tbl_salesdata[[#This Row],[Units Sold]]*tbl_salesdata[[#This Row],[Unit Cost]]</f>
        <v>19465.96</v>
      </c>
      <c r="M2809" s="9">
        <f>tbl_salesdata[[#This Row],[Units Sold]]*tbl_salesdata[[#This Row],[Unit Price]]</f>
        <v>26245.29</v>
      </c>
      <c r="N2809" s="9">
        <f>tbl_salesdata[[#This Row],[Total Sales]]-tbl_salesdata[[#This Row],[Total Cost]]</f>
        <v>6779.3300000000017</v>
      </c>
      <c r="O2809">
        <f>tbl_salesdata[[#This Row],[Ship Date]]-tbl_salesdata[[#This Row],[Order Date]]</f>
        <v>12</v>
      </c>
      <c r="P2809">
        <f>WEEKDAY(tbl_salesdata[[#This Row],[Order Date]],2)</f>
        <v>1</v>
      </c>
      <c r="Q2809" t="str">
        <f>TEXT(tbl_salesdata[[#This Row],[Order Date]],"dddd")</f>
        <v>Monday</v>
      </c>
      <c r="R2809" t="str">
        <f>IF(tbl_salesdata[[#This Row],[Weekdaynum]]&gt;5,"Yes","No")</f>
        <v>No</v>
      </c>
    </row>
    <row r="2810" spans="1:18" hidden="1" x14ac:dyDescent="0.35">
      <c r="A2810">
        <v>538389146</v>
      </c>
      <c r="B2810" s="3">
        <v>44809</v>
      </c>
      <c r="C2810" s="3">
        <v>44820</v>
      </c>
      <c r="D2810" t="s">
        <v>191</v>
      </c>
      <c r="E2810" t="s">
        <v>24</v>
      </c>
      <c r="F2810" t="s">
        <v>30</v>
      </c>
      <c r="G2810" t="s">
        <v>18</v>
      </c>
      <c r="H2810" t="s">
        <v>15</v>
      </c>
      <c r="I2810" s="9">
        <v>167</v>
      </c>
      <c r="J2810" s="9">
        <v>81.73</v>
      </c>
      <c r="K2810" s="9">
        <v>56.67</v>
      </c>
      <c r="L2810" s="9">
        <f>tbl_salesdata[[#This Row],[Units Sold]]*tbl_salesdata[[#This Row],[Unit Cost]]</f>
        <v>9463.89</v>
      </c>
      <c r="M2810" s="9">
        <f>tbl_salesdata[[#This Row],[Units Sold]]*tbl_salesdata[[#This Row],[Unit Price]]</f>
        <v>13648.91</v>
      </c>
      <c r="N2810" s="9">
        <f>tbl_salesdata[[#This Row],[Total Sales]]-tbl_salesdata[[#This Row],[Total Cost]]</f>
        <v>4185.0200000000004</v>
      </c>
      <c r="O2810">
        <f>tbl_salesdata[[#This Row],[Ship Date]]-tbl_salesdata[[#This Row],[Order Date]]</f>
        <v>11</v>
      </c>
      <c r="P2810">
        <f>WEEKDAY(tbl_salesdata[[#This Row],[Order Date]],2)</f>
        <v>1</v>
      </c>
      <c r="Q2810" t="str">
        <f>TEXT(tbl_salesdata[[#This Row],[Order Date]],"dddd")</f>
        <v>Monday</v>
      </c>
      <c r="R2810" t="str">
        <f>IF(tbl_salesdata[[#This Row],[Weekdaynum]]&gt;5,"Yes","No")</f>
        <v>No</v>
      </c>
    </row>
    <row r="2811" spans="1:18" hidden="1" x14ac:dyDescent="0.35">
      <c r="A2811">
        <v>820195758</v>
      </c>
      <c r="B2811" s="3">
        <v>44505</v>
      </c>
      <c r="C2811" s="3">
        <v>44517</v>
      </c>
      <c r="D2811" t="s">
        <v>203</v>
      </c>
      <c r="E2811" t="s">
        <v>21</v>
      </c>
      <c r="F2811" t="s">
        <v>17</v>
      </c>
      <c r="G2811" t="s">
        <v>18</v>
      </c>
      <c r="H2811" t="s">
        <v>26</v>
      </c>
      <c r="I2811" s="9">
        <v>3006</v>
      </c>
      <c r="J2811" s="9">
        <v>152.58000000000001</v>
      </c>
      <c r="K2811" s="9">
        <v>97.44</v>
      </c>
      <c r="L2811" s="9">
        <f>tbl_salesdata[[#This Row],[Units Sold]]*tbl_salesdata[[#This Row],[Unit Cost]]</f>
        <v>292904.64</v>
      </c>
      <c r="M2811" s="9">
        <f>tbl_salesdata[[#This Row],[Units Sold]]*tbl_salesdata[[#This Row],[Unit Price]]</f>
        <v>458655.48000000004</v>
      </c>
      <c r="N2811" s="9">
        <f>tbl_salesdata[[#This Row],[Total Sales]]-tbl_salesdata[[#This Row],[Total Cost]]</f>
        <v>165750.84000000003</v>
      </c>
      <c r="O2811">
        <f>tbl_salesdata[[#This Row],[Ship Date]]-tbl_salesdata[[#This Row],[Order Date]]</f>
        <v>12</v>
      </c>
      <c r="P2811">
        <f>WEEKDAY(tbl_salesdata[[#This Row],[Order Date]],2)</f>
        <v>5</v>
      </c>
      <c r="Q2811" t="str">
        <f>TEXT(tbl_salesdata[[#This Row],[Order Date]],"dddd")</f>
        <v>Friday</v>
      </c>
      <c r="R2811" t="str">
        <f>IF(tbl_salesdata[[#This Row],[Weekdaynum]]&gt;5,"Yes","No")</f>
        <v>No</v>
      </c>
    </row>
    <row r="2812" spans="1:18" hidden="1" x14ac:dyDescent="0.35">
      <c r="A2812">
        <v>552205312</v>
      </c>
      <c r="B2812" s="3">
        <v>43817</v>
      </c>
      <c r="C2812" s="3">
        <v>43837</v>
      </c>
      <c r="D2812" t="s">
        <v>86</v>
      </c>
      <c r="E2812" t="s">
        <v>29</v>
      </c>
      <c r="F2812" t="s">
        <v>25</v>
      </c>
      <c r="G2812" t="s">
        <v>14</v>
      </c>
      <c r="H2812" t="s">
        <v>34</v>
      </c>
      <c r="I2812" s="9">
        <v>8678</v>
      </c>
      <c r="J2812" s="9">
        <v>205.7</v>
      </c>
      <c r="K2812" s="9">
        <v>117.11</v>
      </c>
      <c r="L2812" s="9">
        <f>tbl_salesdata[[#This Row],[Units Sold]]*tbl_salesdata[[#This Row],[Unit Cost]]</f>
        <v>1016280.58</v>
      </c>
      <c r="M2812" s="9">
        <f>tbl_salesdata[[#This Row],[Units Sold]]*tbl_salesdata[[#This Row],[Unit Price]]</f>
        <v>1785064.5999999999</v>
      </c>
      <c r="N2812" s="9">
        <f>tbl_salesdata[[#This Row],[Total Sales]]-tbl_salesdata[[#This Row],[Total Cost]]</f>
        <v>768784.0199999999</v>
      </c>
      <c r="O2812">
        <f>tbl_salesdata[[#This Row],[Ship Date]]-tbl_salesdata[[#This Row],[Order Date]]</f>
        <v>20</v>
      </c>
      <c r="P2812">
        <f>WEEKDAY(tbl_salesdata[[#This Row],[Order Date]],2)</f>
        <v>3</v>
      </c>
      <c r="Q2812" t="str">
        <f>TEXT(tbl_salesdata[[#This Row],[Order Date]],"dddd")</f>
        <v>Wednesday</v>
      </c>
      <c r="R2812" t="str">
        <f>IF(tbl_salesdata[[#This Row],[Weekdaynum]]&gt;5,"Yes","No")</f>
        <v>No</v>
      </c>
    </row>
    <row r="2813" spans="1:18" hidden="1" x14ac:dyDescent="0.35">
      <c r="A2813">
        <v>378216636</v>
      </c>
      <c r="B2813" s="3">
        <v>42549</v>
      </c>
      <c r="C2813" s="3">
        <v>42560</v>
      </c>
      <c r="D2813" t="s">
        <v>152</v>
      </c>
      <c r="E2813" t="s">
        <v>21</v>
      </c>
      <c r="F2813" t="s">
        <v>33</v>
      </c>
      <c r="G2813" t="s">
        <v>14</v>
      </c>
      <c r="H2813" t="s">
        <v>34</v>
      </c>
      <c r="I2813" s="9">
        <v>1562</v>
      </c>
      <c r="J2813" s="9">
        <v>109.28</v>
      </c>
      <c r="K2813" s="9">
        <v>35.840000000000003</v>
      </c>
      <c r="L2813" s="9">
        <f>tbl_salesdata[[#This Row],[Units Sold]]*tbl_salesdata[[#This Row],[Unit Cost]]</f>
        <v>55982.080000000002</v>
      </c>
      <c r="M2813" s="9">
        <f>tbl_salesdata[[#This Row],[Units Sold]]*tbl_salesdata[[#This Row],[Unit Price]]</f>
        <v>170695.36000000002</v>
      </c>
      <c r="N2813" s="9">
        <f>tbl_salesdata[[#This Row],[Total Sales]]-tbl_salesdata[[#This Row],[Total Cost]]</f>
        <v>114713.28000000001</v>
      </c>
      <c r="O2813">
        <f>tbl_salesdata[[#This Row],[Ship Date]]-tbl_salesdata[[#This Row],[Order Date]]</f>
        <v>11</v>
      </c>
      <c r="P2813">
        <f>WEEKDAY(tbl_salesdata[[#This Row],[Order Date]],2)</f>
        <v>2</v>
      </c>
      <c r="Q2813" t="str">
        <f>TEXT(tbl_salesdata[[#This Row],[Order Date]],"dddd")</f>
        <v>Tuesday</v>
      </c>
      <c r="R2813" t="str">
        <f>IF(tbl_salesdata[[#This Row],[Weekdaynum]]&gt;5,"Yes","No")</f>
        <v>No</v>
      </c>
    </row>
    <row r="2814" spans="1:18" hidden="1" x14ac:dyDescent="0.35">
      <c r="A2814">
        <v>562341058</v>
      </c>
      <c r="B2814" s="3">
        <v>43966</v>
      </c>
      <c r="C2814" s="3">
        <v>43983</v>
      </c>
      <c r="D2814" t="s">
        <v>187</v>
      </c>
      <c r="E2814" t="s">
        <v>29</v>
      </c>
      <c r="F2814" t="s">
        <v>22</v>
      </c>
      <c r="G2814" t="s">
        <v>14</v>
      </c>
      <c r="H2814" t="s">
        <v>34</v>
      </c>
      <c r="I2814" s="9">
        <v>8070</v>
      </c>
      <c r="J2814" s="9">
        <v>47.45</v>
      </c>
      <c r="K2814" s="9">
        <v>31.79</v>
      </c>
      <c r="L2814" s="9">
        <f>tbl_salesdata[[#This Row],[Units Sold]]*tbl_salesdata[[#This Row],[Unit Cost]]</f>
        <v>256545.3</v>
      </c>
      <c r="M2814" s="9">
        <f>tbl_salesdata[[#This Row],[Units Sold]]*tbl_salesdata[[#This Row],[Unit Price]]</f>
        <v>382921.5</v>
      </c>
      <c r="N2814" s="9">
        <f>tbl_salesdata[[#This Row],[Total Sales]]-tbl_salesdata[[#This Row],[Total Cost]]</f>
        <v>126376.20000000001</v>
      </c>
      <c r="O2814">
        <f>tbl_salesdata[[#This Row],[Ship Date]]-tbl_salesdata[[#This Row],[Order Date]]</f>
        <v>17</v>
      </c>
      <c r="P2814">
        <f>WEEKDAY(tbl_salesdata[[#This Row],[Order Date]],2)</f>
        <v>5</v>
      </c>
      <c r="Q2814" t="str">
        <f>TEXT(tbl_salesdata[[#This Row],[Order Date]],"dddd")</f>
        <v>Friday</v>
      </c>
      <c r="R2814" t="str">
        <f>IF(tbl_salesdata[[#This Row],[Weekdaynum]]&gt;5,"Yes","No")</f>
        <v>No</v>
      </c>
    </row>
    <row r="2815" spans="1:18" x14ac:dyDescent="0.35">
      <c r="A2815">
        <v>588528859</v>
      </c>
      <c r="B2815" s="3">
        <v>44450</v>
      </c>
      <c r="C2815" s="3">
        <v>44468</v>
      </c>
      <c r="D2815" t="s">
        <v>176</v>
      </c>
      <c r="E2815" t="s">
        <v>21</v>
      </c>
      <c r="F2815" t="s">
        <v>30</v>
      </c>
      <c r="G2815" t="s">
        <v>14</v>
      </c>
      <c r="H2815" t="s">
        <v>26</v>
      </c>
      <c r="I2815" s="9">
        <v>7623</v>
      </c>
      <c r="J2815" s="9">
        <v>81.73</v>
      </c>
      <c r="K2815" s="9">
        <v>56.67</v>
      </c>
      <c r="L2815" s="9">
        <f>tbl_salesdata[[#This Row],[Units Sold]]*tbl_salesdata[[#This Row],[Unit Cost]]</f>
        <v>431995.41000000003</v>
      </c>
      <c r="M2815" s="9">
        <f>tbl_salesdata[[#This Row],[Units Sold]]*tbl_salesdata[[#This Row],[Unit Price]]</f>
        <v>623027.79</v>
      </c>
      <c r="N2815" s="9">
        <f>tbl_salesdata[[#This Row],[Total Sales]]-tbl_salesdata[[#This Row],[Total Cost]]</f>
        <v>191032.38</v>
      </c>
      <c r="O2815">
        <f>tbl_salesdata[[#This Row],[Ship Date]]-tbl_salesdata[[#This Row],[Order Date]]</f>
        <v>18</v>
      </c>
      <c r="P2815">
        <f>WEEKDAY(tbl_salesdata[[#This Row],[Order Date]],2)</f>
        <v>6</v>
      </c>
      <c r="Q2815" t="str">
        <f>TEXT(tbl_salesdata[[#This Row],[Order Date]],"dddd")</f>
        <v>Saturday</v>
      </c>
      <c r="R2815" t="str">
        <f>IF(tbl_salesdata[[#This Row],[Weekdaynum]]&gt;5,"Yes","No")</f>
        <v>Yes</v>
      </c>
    </row>
    <row r="2816" spans="1:18" hidden="1" x14ac:dyDescent="0.35">
      <c r="A2816">
        <v>262937009</v>
      </c>
      <c r="B2816" s="3">
        <v>43220</v>
      </c>
      <c r="C2816" s="3">
        <v>43231</v>
      </c>
      <c r="D2816" t="s">
        <v>180</v>
      </c>
      <c r="E2816" t="s">
        <v>24</v>
      </c>
      <c r="F2816" t="s">
        <v>56</v>
      </c>
      <c r="G2816" t="s">
        <v>14</v>
      </c>
      <c r="H2816" t="s">
        <v>26</v>
      </c>
      <c r="I2816" s="9">
        <v>7759</v>
      </c>
      <c r="J2816" s="9">
        <v>9.33</v>
      </c>
      <c r="K2816" s="9">
        <v>6.92</v>
      </c>
      <c r="L2816" s="9">
        <f>tbl_salesdata[[#This Row],[Units Sold]]*tbl_salesdata[[#This Row],[Unit Cost]]</f>
        <v>53692.28</v>
      </c>
      <c r="M2816" s="9">
        <f>tbl_salesdata[[#This Row],[Units Sold]]*tbl_salesdata[[#This Row],[Unit Price]]</f>
        <v>72391.47</v>
      </c>
      <c r="N2816" s="9">
        <f>tbl_salesdata[[#This Row],[Total Sales]]-tbl_salesdata[[#This Row],[Total Cost]]</f>
        <v>18699.190000000002</v>
      </c>
      <c r="O2816">
        <f>tbl_salesdata[[#This Row],[Ship Date]]-tbl_salesdata[[#This Row],[Order Date]]</f>
        <v>11</v>
      </c>
      <c r="P2816">
        <f>WEEKDAY(tbl_salesdata[[#This Row],[Order Date]],2)</f>
        <v>1</v>
      </c>
      <c r="Q2816" t="str">
        <f>TEXT(tbl_salesdata[[#This Row],[Order Date]],"dddd")</f>
        <v>Monday</v>
      </c>
      <c r="R2816" t="str">
        <f>IF(tbl_salesdata[[#This Row],[Weekdaynum]]&gt;5,"Yes","No")</f>
        <v>No</v>
      </c>
    </row>
    <row r="2817" spans="1:18" hidden="1" x14ac:dyDescent="0.35">
      <c r="A2817">
        <v>659193694</v>
      </c>
      <c r="B2817" s="3">
        <v>42155</v>
      </c>
      <c r="C2817" s="3">
        <v>42161</v>
      </c>
      <c r="D2817" t="s">
        <v>103</v>
      </c>
      <c r="E2817" t="s">
        <v>21</v>
      </c>
      <c r="F2817" t="s">
        <v>40</v>
      </c>
      <c r="G2817" t="s">
        <v>14</v>
      </c>
      <c r="H2817" t="s">
        <v>15</v>
      </c>
      <c r="I2817" s="9">
        <v>8918</v>
      </c>
      <c r="J2817" s="9">
        <v>651.21</v>
      </c>
      <c r="K2817" s="9">
        <v>524.96</v>
      </c>
      <c r="L2817" s="9">
        <f>tbl_salesdata[[#This Row],[Units Sold]]*tbl_salesdata[[#This Row],[Unit Cost]]</f>
        <v>4681593.28</v>
      </c>
      <c r="M2817" s="9">
        <f>tbl_salesdata[[#This Row],[Units Sold]]*tbl_salesdata[[#This Row],[Unit Price]]</f>
        <v>5807490.7800000003</v>
      </c>
      <c r="N2817" s="9">
        <f>tbl_salesdata[[#This Row],[Total Sales]]-tbl_salesdata[[#This Row],[Total Cost]]</f>
        <v>1125897.5</v>
      </c>
      <c r="O2817">
        <f>tbl_salesdata[[#This Row],[Ship Date]]-tbl_salesdata[[#This Row],[Order Date]]</f>
        <v>6</v>
      </c>
      <c r="P2817">
        <f>WEEKDAY(tbl_salesdata[[#This Row],[Order Date]],2)</f>
        <v>7</v>
      </c>
      <c r="Q2817" t="str">
        <f>TEXT(tbl_salesdata[[#This Row],[Order Date]],"dddd")</f>
        <v>Sunday</v>
      </c>
      <c r="R2817" t="str">
        <f>IF(tbl_salesdata[[#This Row],[Weekdaynum]]&gt;5,"Yes","No")</f>
        <v>Yes</v>
      </c>
    </row>
    <row r="2818" spans="1:18" hidden="1" x14ac:dyDescent="0.35">
      <c r="A2818">
        <v>473133790</v>
      </c>
      <c r="B2818" s="3">
        <v>42009</v>
      </c>
      <c r="C2818" s="3">
        <v>42012</v>
      </c>
      <c r="D2818" t="s">
        <v>54</v>
      </c>
      <c r="E2818" t="s">
        <v>29</v>
      </c>
      <c r="F2818" t="s">
        <v>13</v>
      </c>
      <c r="G2818" t="s">
        <v>14</v>
      </c>
      <c r="H2818" t="s">
        <v>26</v>
      </c>
      <c r="I2818" s="9">
        <v>9657</v>
      </c>
      <c r="J2818" s="9">
        <v>255.28</v>
      </c>
      <c r="K2818" s="9">
        <v>159.41999999999999</v>
      </c>
      <c r="L2818" s="9">
        <f>tbl_salesdata[[#This Row],[Units Sold]]*tbl_salesdata[[#This Row],[Unit Cost]]</f>
        <v>1539518.94</v>
      </c>
      <c r="M2818" s="9">
        <f>tbl_salesdata[[#This Row],[Units Sold]]*tbl_salesdata[[#This Row],[Unit Price]]</f>
        <v>2465238.96</v>
      </c>
      <c r="N2818" s="9">
        <f>tbl_salesdata[[#This Row],[Total Sales]]-tbl_salesdata[[#This Row],[Total Cost]]</f>
        <v>925720.02</v>
      </c>
      <c r="O2818">
        <f>tbl_salesdata[[#This Row],[Ship Date]]-tbl_salesdata[[#This Row],[Order Date]]</f>
        <v>3</v>
      </c>
      <c r="P2818">
        <f>WEEKDAY(tbl_salesdata[[#This Row],[Order Date]],2)</f>
        <v>1</v>
      </c>
      <c r="Q2818" t="str">
        <f>TEXT(tbl_salesdata[[#This Row],[Order Date]],"dddd")</f>
        <v>Monday</v>
      </c>
      <c r="R2818" t="str">
        <f>IF(tbl_salesdata[[#This Row],[Weekdaynum]]&gt;5,"Yes","No")</f>
        <v>No</v>
      </c>
    </row>
    <row r="2819" spans="1:18" hidden="1" x14ac:dyDescent="0.35">
      <c r="A2819">
        <v>320431125</v>
      </c>
      <c r="B2819" s="3">
        <v>42074</v>
      </c>
      <c r="C2819" s="3">
        <v>42094</v>
      </c>
      <c r="D2819" t="s">
        <v>188</v>
      </c>
      <c r="E2819" t="s">
        <v>21</v>
      </c>
      <c r="F2819" t="s">
        <v>22</v>
      </c>
      <c r="G2819" t="s">
        <v>14</v>
      </c>
      <c r="H2819" t="s">
        <v>34</v>
      </c>
      <c r="I2819" s="9">
        <v>1545</v>
      </c>
      <c r="J2819" s="9">
        <v>47.45</v>
      </c>
      <c r="K2819" s="9">
        <v>31.79</v>
      </c>
      <c r="L2819" s="9">
        <f>tbl_salesdata[[#This Row],[Units Sold]]*tbl_salesdata[[#This Row],[Unit Cost]]</f>
        <v>49115.549999999996</v>
      </c>
      <c r="M2819" s="9">
        <f>tbl_salesdata[[#This Row],[Units Sold]]*tbl_salesdata[[#This Row],[Unit Price]]</f>
        <v>73310.25</v>
      </c>
      <c r="N2819" s="9">
        <f>tbl_salesdata[[#This Row],[Total Sales]]-tbl_salesdata[[#This Row],[Total Cost]]</f>
        <v>24194.700000000004</v>
      </c>
      <c r="O2819">
        <f>tbl_salesdata[[#This Row],[Ship Date]]-tbl_salesdata[[#This Row],[Order Date]]</f>
        <v>20</v>
      </c>
      <c r="P2819">
        <f>WEEKDAY(tbl_salesdata[[#This Row],[Order Date]],2)</f>
        <v>3</v>
      </c>
      <c r="Q2819" t="str">
        <f>TEXT(tbl_salesdata[[#This Row],[Order Date]],"dddd")</f>
        <v>Wednesday</v>
      </c>
      <c r="R2819" t="str">
        <f>IF(tbl_salesdata[[#This Row],[Weekdaynum]]&gt;5,"Yes","No")</f>
        <v>No</v>
      </c>
    </row>
    <row r="2820" spans="1:18" hidden="1" x14ac:dyDescent="0.35">
      <c r="A2820">
        <v>437072026</v>
      </c>
      <c r="B2820" s="3">
        <v>44378</v>
      </c>
      <c r="C2820" s="3">
        <v>44399</v>
      </c>
      <c r="D2820" t="s">
        <v>134</v>
      </c>
      <c r="E2820" t="s">
        <v>38</v>
      </c>
      <c r="F2820" t="s">
        <v>33</v>
      </c>
      <c r="G2820" t="s">
        <v>14</v>
      </c>
      <c r="H2820" t="s">
        <v>15</v>
      </c>
      <c r="I2820" s="9">
        <v>8180</v>
      </c>
      <c r="J2820" s="9">
        <v>109.28</v>
      </c>
      <c r="K2820" s="9">
        <v>35.840000000000003</v>
      </c>
      <c r="L2820" s="9">
        <f>tbl_salesdata[[#This Row],[Units Sold]]*tbl_salesdata[[#This Row],[Unit Cost]]</f>
        <v>293171.20000000001</v>
      </c>
      <c r="M2820" s="9">
        <f>tbl_salesdata[[#This Row],[Units Sold]]*tbl_salesdata[[#This Row],[Unit Price]]</f>
        <v>893910.4</v>
      </c>
      <c r="N2820" s="9">
        <f>tbl_salesdata[[#This Row],[Total Sales]]-tbl_salesdata[[#This Row],[Total Cost]]</f>
        <v>600739.19999999995</v>
      </c>
      <c r="O2820">
        <f>tbl_salesdata[[#This Row],[Ship Date]]-tbl_salesdata[[#This Row],[Order Date]]</f>
        <v>21</v>
      </c>
      <c r="P2820">
        <f>WEEKDAY(tbl_salesdata[[#This Row],[Order Date]],2)</f>
        <v>4</v>
      </c>
      <c r="Q2820" t="str">
        <f>TEXT(tbl_salesdata[[#This Row],[Order Date]],"dddd")</f>
        <v>Thursday</v>
      </c>
      <c r="R2820" t="str">
        <f>IF(tbl_salesdata[[#This Row],[Weekdaynum]]&gt;5,"Yes","No")</f>
        <v>No</v>
      </c>
    </row>
    <row r="2821" spans="1:18" hidden="1" x14ac:dyDescent="0.35">
      <c r="A2821">
        <v>229355323</v>
      </c>
      <c r="B2821" s="3">
        <v>44528</v>
      </c>
      <c r="C2821" s="3">
        <v>44546</v>
      </c>
      <c r="D2821" t="s">
        <v>113</v>
      </c>
      <c r="E2821" t="s">
        <v>21</v>
      </c>
      <c r="F2821" t="s">
        <v>68</v>
      </c>
      <c r="G2821" t="s">
        <v>18</v>
      </c>
      <c r="H2821" t="s">
        <v>26</v>
      </c>
      <c r="I2821" s="9">
        <v>192</v>
      </c>
      <c r="J2821" s="9">
        <v>154.06</v>
      </c>
      <c r="K2821" s="9">
        <v>90.93</v>
      </c>
      <c r="L2821" s="9">
        <f>tbl_salesdata[[#This Row],[Units Sold]]*tbl_salesdata[[#This Row],[Unit Cost]]</f>
        <v>17458.560000000001</v>
      </c>
      <c r="M2821" s="9">
        <f>tbl_salesdata[[#This Row],[Units Sold]]*tbl_salesdata[[#This Row],[Unit Price]]</f>
        <v>29579.52</v>
      </c>
      <c r="N2821" s="9">
        <f>tbl_salesdata[[#This Row],[Total Sales]]-tbl_salesdata[[#This Row],[Total Cost]]</f>
        <v>12120.96</v>
      </c>
      <c r="O2821">
        <f>tbl_salesdata[[#This Row],[Ship Date]]-tbl_salesdata[[#This Row],[Order Date]]</f>
        <v>18</v>
      </c>
      <c r="P2821">
        <f>WEEKDAY(tbl_salesdata[[#This Row],[Order Date]],2)</f>
        <v>7</v>
      </c>
      <c r="Q2821" t="str">
        <f>TEXT(tbl_salesdata[[#This Row],[Order Date]],"dddd")</f>
        <v>Sunday</v>
      </c>
      <c r="R2821" t="str">
        <f>IF(tbl_salesdata[[#This Row],[Weekdaynum]]&gt;5,"Yes","No")</f>
        <v>Yes</v>
      </c>
    </row>
    <row r="2822" spans="1:18" hidden="1" x14ac:dyDescent="0.35">
      <c r="A2822">
        <v>523892343</v>
      </c>
      <c r="B2822" s="3">
        <v>44678</v>
      </c>
      <c r="C2822" s="3">
        <v>44693</v>
      </c>
      <c r="D2822" t="s">
        <v>143</v>
      </c>
      <c r="E2822" t="s">
        <v>24</v>
      </c>
      <c r="F2822" t="s">
        <v>13</v>
      </c>
      <c r="G2822" t="s">
        <v>18</v>
      </c>
      <c r="H2822" t="s">
        <v>19</v>
      </c>
      <c r="I2822" s="9">
        <v>241</v>
      </c>
      <c r="J2822" s="9">
        <v>255.28</v>
      </c>
      <c r="K2822" s="9">
        <v>159.41999999999999</v>
      </c>
      <c r="L2822" s="9">
        <f>tbl_salesdata[[#This Row],[Units Sold]]*tbl_salesdata[[#This Row],[Unit Cost]]</f>
        <v>38420.219999999994</v>
      </c>
      <c r="M2822" s="9">
        <f>tbl_salesdata[[#This Row],[Units Sold]]*tbl_salesdata[[#This Row],[Unit Price]]</f>
        <v>61522.48</v>
      </c>
      <c r="N2822" s="9">
        <f>tbl_salesdata[[#This Row],[Total Sales]]-tbl_salesdata[[#This Row],[Total Cost]]</f>
        <v>23102.260000000009</v>
      </c>
      <c r="O2822">
        <f>tbl_salesdata[[#This Row],[Ship Date]]-tbl_salesdata[[#This Row],[Order Date]]</f>
        <v>15</v>
      </c>
      <c r="P2822">
        <f>WEEKDAY(tbl_salesdata[[#This Row],[Order Date]],2)</f>
        <v>3</v>
      </c>
      <c r="Q2822" t="str">
        <f>TEXT(tbl_salesdata[[#This Row],[Order Date]],"dddd")</f>
        <v>Wednesday</v>
      </c>
      <c r="R2822" t="str">
        <f>IF(tbl_salesdata[[#This Row],[Weekdaynum]]&gt;5,"Yes","No")</f>
        <v>No</v>
      </c>
    </row>
    <row r="2823" spans="1:18" hidden="1" x14ac:dyDescent="0.35">
      <c r="A2823">
        <v>417606914</v>
      </c>
      <c r="B2823" s="3">
        <v>43483</v>
      </c>
      <c r="C2823" s="3">
        <v>43489</v>
      </c>
      <c r="D2823" t="s">
        <v>186</v>
      </c>
      <c r="E2823" t="s">
        <v>38</v>
      </c>
      <c r="F2823" t="s">
        <v>40</v>
      </c>
      <c r="G2823" t="s">
        <v>18</v>
      </c>
      <c r="H2823" t="s">
        <v>34</v>
      </c>
      <c r="I2823" s="9">
        <v>8021</v>
      </c>
      <c r="J2823" s="9">
        <v>651.21</v>
      </c>
      <c r="K2823" s="9">
        <v>524.96</v>
      </c>
      <c r="L2823" s="9">
        <f>tbl_salesdata[[#This Row],[Units Sold]]*tbl_salesdata[[#This Row],[Unit Cost]]</f>
        <v>4210704.16</v>
      </c>
      <c r="M2823" s="9">
        <f>tbl_salesdata[[#This Row],[Units Sold]]*tbl_salesdata[[#This Row],[Unit Price]]</f>
        <v>5223355.41</v>
      </c>
      <c r="N2823" s="9">
        <f>tbl_salesdata[[#This Row],[Total Sales]]-tbl_salesdata[[#This Row],[Total Cost]]</f>
        <v>1012651.25</v>
      </c>
      <c r="O2823">
        <f>tbl_salesdata[[#This Row],[Ship Date]]-tbl_salesdata[[#This Row],[Order Date]]</f>
        <v>6</v>
      </c>
      <c r="P2823">
        <f>WEEKDAY(tbl_salesdata[[#This Row],[Order Date]],2)</f>
        <v>5</v>
      </c>
      <c r="Q2823" t="str">
        <f>TEXT(tbl_salesdata[[#This Row],[Order Date]],"dddd")</f>
        <v>Friday</v>
      </c>
      <c r="R2823" t="str">
        <f>IF(tbl_salesdata[[#This Row],[Weekdaynum]]&gt;5,"Yes","No")</f>
        <v>No</v>
      </c>
    </row>
    <row r="2824" spans="1:18" hidden="1" x14ac:dyDescent="0.35">
      <c r="A2824">
        <v>427735364</v>
      </c>
      <c r="B2824" s="3">
        <v>43954</v>
      </c>
      <c r="C2824" s="3">
        <v>43960</v>
      </c>
      <c r="D2824" t="s">
        <v>212</v>
      </c>
      <c r="E2824" t="s">
        <v>32</v>
      </c>
      <c r="F2824" t="s">
        <v>17</v>
      </c>
      <c r="G2824" t="s">
        <v>14</v>
      </c>
      <c r="H2824" t="s">
        <v>34</v>
      </c>
      <c r="I2824" s="9">
        <v>5254</v>
      </c>
      <c r="J2824" s="9">
        <v>152.58000000000001</v>
      </c>
      <c r="K2824" s="9">
        <v>97.44</v>
      </c>
      <c r="L2824" s="9">
        <f>tbl_salesdata[[#This Row],[Units Sold]]*tbl_salesdata[[#This Row],[Unit Cost]]</f>
        <v>511949.76</v>
      </c>
      <c r="M2824" s="9">
        <f>tbl_salesdata[[#This Row],[Units Sold]]*tbl_salesdata[[#This Row],[Unit Price]]</f>
        <v>801655.32000000007</v>
      </c>
      <c r="N2824" s="9">
        <f>tbl_salesdata[[#This Row],[Total Sales]]-tbl_salesdata[[#This Row],[Total Cost]]</f>
        <v>289705.56000000006</v>
      </c>
      <c r="O2824">
        <f>tbl_salesdata[[#This Row],[Ship Date]]-tbl_salesdata[[#This Row],[Order Date]]</f>
        <v>6</v>
      </c>
      <c r="P2824">
        <f>WEEKDAY(tbl_salesdata[[#This Row],[Order Date]],2)</f>
        <v>7</v>
      </c>
      <c r="Q2824" t="str">
        <f>TEXT(tbl_salesdata[[#This Row],[Order Date]],"dddd")</f>
        <v>Sunday</v>
      </c>
      <c r="R2824" t="str">
        <f>IF(tbl_salesdata[[#This Row],[Weekdaynum]]&gt;5,"Yes","No")</f>
        <v>Yes</v>
      </c>
    </row>
    <row r="2825" spans="1:18" hidden="1" x14ac:dyDescent="0.35">
      <c r="A2825">
        <v>241826522</v>
      </c>
      <c r="B2825" s="3">
        <v>44139</v>
      </c>
      <c r="C2825" s="3">
        <v>44141</v>
      </c>
      <c r="D2825" t="s">
        <v>59</v>
      </c>
      <c r="E2825" t="s">
        <v>12</v>
      </c>
      <c r="F2825" t="s">
        <v>33</v>
      </c>
      <c r="G2825" t="s">
        <v>18</v>
      </c>
      <c r="H2825" t="s">
        <v>26</v>
      </c>
      <c r="I2825" s="9">
        <v>697</v>
      </c>
      <c r="J2825" s="9">
        <v>109.28</v>
      </c>
      <c r="K2825" s="9">
        <v>35.840000000000003</v>
      </c>
      <c r="L2825" s="9">
        <f>tbl_salesdata[[#This Row],[Units Sold]]*tbl_salesdata[[#This Row],[Unit Cost]]</f>
        <v>24980.480000000003</v>
      </c>
      <c r="M2825" s="9">
        <f>tbl_salesdata[[#This Row],[Units Sold]]*tbl_salesdata[[#This Row],[Unit Price]]</f>
        <v>76168.160000000003</v>
      </c>
      <c r="N2825" s="9">
        <f>tbl_salesdata[[#This Row],[Total Sales]]-tbl_salesdata[[#This Row],[Total Cost]]</f>
        <v>51187.68</v>
      </c>
      <c r="O2825">
        <f>tbl_salesdata[[#This Row],[Ship Date]]-tbl_salesdata[[#This Row],[Order Date]]</f>
        <v>2</v>
      </c>
      <c r="P2825">
        <f>WEEKDAY(tbl_salesdata[[#This Row],[Order Date]],2)</f>
        <v>3</v>
      </c>
      <c r="Q2825" t="str">
        <f>TEXT(tbl_salesdata[[#This Row],[Order Date]],"dddd")</f>
        <v>Wednesday</v>
      </c>
      <c r="R2825" t="str">
        <f>IF(tbl_salesdata[[#This Row],[Weekdaynum]]&gt;5,"Yes","No")</f>
        <v>No</v>
      </c>
    </row>
    <row r="2826" spans="1:18" hidden="1" x14ac:dyDescent="0.35">
      <c r="A2826">
        <v>967741715</v>
      </c>
      <c r="B2826" s="3">
        <v>44096</v>
      </c>
      <c r="C2826" s="3">
        <v>44116</v>
      </c>
      <c r="D2826" t="s">
        <v>182</v>
      </c>
      <c r="E2826" t="s">
        <v>12</v>
      </c>
      <c r="F2826" t="s">
        <v>42</v>
      </c>
      <c r="G2826" t="s">
        <v>18</v>
      </c>
      <c r="H2826" t="s">
        <v>34</v>
      </c>
      <c r="I2826" s="9">
        <v>5134</v>
      </c>
      <c r="J2826" s="9">
        <v>437.2</v>
      </c>
      <c r="K2826" s="9">
        <v>263.33</v>
      </c>
      <c r="L2826" s="9">
        <f>tbl_salesdata[[#This Row],[Units Sold]]*tbl_salesdata[[#This Row],[Unit Cost]]</f>
        <v>1351936.22</v>
      </c>
      <c r="M2826" s="9">
        <f>tbl_salesdata[[#This Row],[Units Sold]]*tbl_salesdata[[#This Row],[Unit Price]]</f>
        <v>2244584.7999999998</v>
      </c>
      <c r="N2826" s="9">
        <f>tbl_salesdata[[#This Row],[Total Sales]]-tbl_salesdata[[#This Row],[Total Cost]]</f>
        <v>892648.57999999984</v>
      </c>
      <c r="O2826">
        <f>tbl_salesdata[[#This Row],[Ship Date]]-tbl_salesdata[[#This Row],[Order Date]]</f>
        <v>20</v>
      </c>
      <c r="P2826">
        <f>WEEKDAY(tbl_salesdata[[#This Row],[Order Date]],2)</f>
        <v>2</v>
      </c>
      <c r="Q2826" t="str">
        <f>TEXT(tbl_salesdata[[#This Row],[Order Date]],"dddd")</f>
        <v>Tuesday</v>
      </c>
      <c r="R2826" t="str">
        <f>IF(tbl_salesdata[[#This Row],[Weekdaynum]]&gt;5,"Yes","No")</f>
        <v>No</v>
      </c>
    </row>
    <row r="2827" spans="1:18" x14ac:dyDescent="0.35">
      <c r="A2827">
        <v>457291162</v>
      </c>
      <c r="B2827" s="3">
        <v>42196</v>
      </c>
      <c r="C2827" s="3">
        <v>42206</v>
      </c>
      <c r="D2827" t="s">
        <v>192</v>
      </c>
      <c r="E2827" t="s">
        <v>32</v>
      </c>
      <c r="F2827" t="s">
        <v>47</v>
      </c>
      <c r="G2827" t="s">
        <v>14</v>
      </c>
      <c r="H2827" t="s">
        <v>26</v>
      </c>
      <c r="I2827" s="9">
        <v>1472</v>
      </c>
      <c r="J2827" s="9">
        <v>421.89</v>
      </c>
      <c r="K2827" s="9">
        <v>364.69</v>
      </c>
      <c r="L2827" s="9">
        <f>tbl_salesdata[[#This Row],[Units Sold]]*tbl_salesdata[[#This Row],[Unit Cost]]</f>
        <v>536823.68000000005</v>
      </c>
      <c r="M2827" s="9">
        <f>tbl_salesdata[[#This Row],[Units Sold]]*tbl_salesdata[[#This Row],[Unit Price]]</f>
        <v>621022.07999999996</v>
      </c>
      <c r="N2827" s="9">
        <f>tbl_salesdata[[#This Row],[Total Sales]]-tbl_salesdata[[#This Row],[Total Cost]]</f>
        <v>84198.399999999907</v>
      </c>
      <c r="O2827">
        <f>tbl_salesdata[[#This Row],[Ship Date]]-tbl_salesdata[[#This Row],[Order Date]]</f>
        <v>10</v>
      </c>
      <c r="P2827">
        <f>WEEKDAY(tbl_salesdata[[#This Row],[Order Date]],2)</f>
        <v>6</v>
      </c>
      <c r="Q2827" t="str">
        <f>TEXT(tbl_salesdata[[#This Row],[Order Date]],"dddd")</f>
        <v>Saturday</v>
      </c>
      <c r="R2827" t="str">
        <f>IF(tbl_salesdata[[#This Row],[Weekdaynum]]&gt;5,"Yes","No")</f>
        <v>Yes</v>
      </c>
    </row>
    <row r="2828" spans="1:18" hidden="1" x14ac:dyDescent="0.35">
      <c r="A2828">
        <v>488052022</v>
      </c>
      <c r="B2828" s="3">
        <v>42419</v>
      </c>
      <c r="C2828" s="3">
        <v>42439</v>
      </c>
      <c r="D2828" t="s">
        <v>74</v>
      </c>
      <c r="E2828" t="s">
        <v>38</v>
      </c>
      <c r="F2828" t="s">
        <v>33</v>
      </c>
      <c r="G2828" t="s">
        <v>14</v>
      </c>
      <c r="H2828" t="s">
        <v>15</v>
      </c>
      <c r="I2828" s="9">
        <v>4294</v>
      </c>
      <c r="J2828" s="9">
        <v>109.28</v>
      </c>
      <c r="K2828" s="9">
        <v>35.840000000000003</v>
      </c>
      <c r="L2828" s="9">
        <f>tbl_salesdata[[#This Row],[Units Sold]]*tbl_salesdata[[#This Row],[Unit Cost]]</f>
        <v>153896.96000000002</v>
      </c>
      <c r="M2828" s="9">
        <f>tbl_salesdata[[#This Row],[Units Sold]]*tbl_salesdata[[#This Row],[Unit Price]]</f>
        <v>469248.32</v>
      </c>
      <c r="N2828" s="9">
        <f>tbl_salesdata[[#This Row],[Total Sales]]-tbl_salesdata[[#This Row],[Total Cost]]</f>
        <v>315351.36</v>
      </c>
      <c r="O2828">
        <f>tbl_salesdata[[#This Row],[Ship Date]]-tbl_salesdata[[#This Row],[Order Date]]</f>
        <v>20</v>
      </c>
      <c r="P2828">
        <f>WEEKDAY(tbl_salesdata[[#This Row],[Order Date]],2)</f>
        <v>5</v>
      </c>
      <c r="Q2828" t="str">
        <f>TEXT(tbl_salesdata[[#This Row],[Order Date]],"dddd")</f>
        <v>Friday</v>
      </c>
      <c r="R2828" t="str">
        <f>IF(tbl_salesdata[[#This Row],[Weekdaynum]]&gt;5,"Yes","No")</f>
        <v>No</v>
      </c>
    </row>
    <row r="2829" spans="1:18" hidden="1" x14ac:dyDescent="0.35">
      <c r="A2829">
        <v>949732291</v>
      </c>
      <c r="B2829" s="3">
        <v>42921</v>
      </c>
      <c r="C2829" s="3">
        <v>42926</v>
      </c>
      <c r="D2829" t="s">
        <v>175</v>
      </c>
      <c r="E2829" t="s">
        <v>21</v>
      </c>
      <c r="F2829" t="s">
        <v>22</v>
      </c>
      <c r="G2829" t="s">
        <v>18</v>
      </c>
      <c r="H2829" t="s">
        <v>26</v>
      </c>
      <c r="I2829" s="9">
        <v>5745</v>
      </c>
      <c r="J2829" s="9">
        <v>47.45</v>
      </c>
      <c r="K2829" s="9">
        <v>31.79</v>
      </c>
      <c r="L2829" s="9">
        <f>tbl_salesdata[[#This Row],[Units Sold]]*tbl_salesdata[[#This Row],[Unit Cost]]</f>
        <v>182633.55</v>
      </c>
      <c r="M2829" s="9">
        <f>tbl_salesdata[[#This Row],[Units Sold]]*tbl_salesdata[[#This Row],[Unit Price]]</f>
        <v>272600.25</v>
      </c>
      <c r="N2829" s="9">
        <f>tbl_salesdata[[#This Row],[Total Sales]]-tbl_salesdata[[#This Row],[Total Cost]]</f>
        <v>89966.700000000012</v>
      </c>
      <c r="O2829">
        <f>tbl_salesdata[[#This Row],[Ship Date]]-tbl_salesdata[[#This Row],[Order Date]]</f>
        <v>5</v>
      </c>
      <c r="P2829">
        <f>WEEKDAY(tbl_salesdata[[#This Row],[Order Date]],2)</f>
        <v>3</v>
      </c>
      <c r="Q2829" t="str">
        <f>TEXT(tbl_salesdata[[#This Row],[Order Date]],"dddd")</f>
        <v>Wednesday</v>
      </c>
      <c r="R2829" t="str">
        <f>IF(tbl_salesdata[[#This Row],[Weekdaynum]]&gt;5,"Yes","No")</f>
        <v>No</v>
      </c>
    </row>
    <row r="2830" spans="1:18" hidden="1" x14ac:dyDescent="0.35">
      <c r="A2830">
        <v>257806909</v>
      </c>
      <c r="B2830" s="3">
        <v>43814</v>
      </c>
      <c r="C2830" s="3">
        <v>43833</v>
      </c>
      <c r="D2830" t="s">
        <v>81</v>
      </c>
      <c r="E2830" t="s">
        <v>32</v>
      </c>
      <c r="F2830" t="s">
        <v>17</v>
      </c>
      <c r="G2830" t="s">
        <v>14</v>
      </c>
      <c r="H2830" t="s">
        <v>19</v>
      </c>
      <c r="I2830" s="9">
        <v>9648</v>
      </c>
      <c r="J2830" s="9">
        <v>152.58000000000001</v>
      </c>
      <c r="K2830" s="9">
        <v>97.44</v>
      </c>
      <c r="L2830" s="9">
        <f>tbl_salesdata[[#This Row],[Units Sold]]*tbl_salesdata[[#This Row],[Unit Cost]]</f>
        <v>940101.12</v>
      </c>
      <c r="M2830" s="9">
        <f>tbl_salesdata[[#This Row],[Units Sold]]*tbl_salesdata[[#This Row],[Unit Price]]</f>
        <v>1472091.84</v>
      </c>
      <c r="N2830" s="9">
        <f>tbl_salesdata[[#This Row],[Total Sales]]-tbl_salesdata[[#This Row],[Total Cost]]</f>
        <v>531990.72000000009</v>
      </c>
      <c r="O2830">
        <f>tbl_salesdata[[#This Row],[Ship Date]]-tbl_salesdata[[#This Row],[Order Date]]</f>
        <v>19</v>
      </c>
      <c r="P2830">
        <f>WEEKDAY(tbl_salesdata[[#This Row],[Order Date]],2)</f>
        <v>7</v>
      </c>
      <c r="Q2830" t="str">
        <f>TEXT(tbl_salesdata[[#This Row],[Order Date]],"dddd")</f>
        <v>Sunday</v>
      </c>
      <c r="R2830" t="str">
        <f>IF(tbl_salesdata[[#This Row],[Weekdaynum]]&gt;5,"Yes","No")</f>
        <v>Yes</v>
      </c>
    </row>
    <row r="2831" spans="1:18" x14ac:dyDescent="0.35">
      <c r="A2831">
        <v>701475179</v>
      </c>
      <c r="B2831" s="3">
        <v>43330</v>
      </c>
      <c r="C2831" s="3">
        <v>43347</v>
      </c>
      <c r="D2831" t="s">
        <v>111</v>
      </c>
      <c r="E2831" t="s">
        <v>38</v>
      </c>
      <c r="F2831" t="s">
        <v>40</v>
      </c>
      <c r="G2831" t="s">
        <v>14</v>
      </c>
      <c r="H2831" t="s">
        <v>15</v>
      </c>
      <c r="I2831" s="9">
        <v>949</v>
      </c>
      <c r="J2831" s="9">
        <v>651.21</v>
      </c>
      <c r="K2831" s="9">
        <v>524.96</v>
      </c>
      <c r="L2831" s="9">
        <f>tbl_salesdata[[#This Row],[Units Sold]]*tbl_salesdata[[#This Row],[Unit Cost]]</f>
        <v>498187.04000000004</v>
      </c>
      <c r="M2831" s="9">
        <f>tbl_salesdata[[#This Row],[Units Sold]]*tbl_salesdata[[#This Row],[Unit Price]]</f>
        <v>617998.29</v>
      </c>
      <c r="N2831" s="9">
        <f>tbl_salesdata[[#This Row],[Total Sales]]-tbl_salesdata[[#This Row],[Total Cost]]</f>
        <v>119811.25</v>
      </c>
      <c r="O2831">
        <f>tbl_salesdata[[#This Row],[Ship Date]]-tbl_salesdata[[#This Row],[Order Date]]</f>
        <v>17</v>
      </c>
      <c r="P2831">
        <f>WEEKDAY(tbl_salesdata[[#This Row],[Order Date]],2)</f>
        <v>6</v>
      </c>
      <c r="Q2831" t="str">
        <f>TEXT(tbl_salesdata[[#This Row],[Order Date]],"dddd")</f>
        <v>Saturday</v>
      </c>
      <c r="R2831" t="str">
        <f>IF(tbl_salesdata[[#This Row],[Weekdaynum]]&gt;5,"Yes","No")</f>
        <v>Yes</v>
      </c>
    </row>
    <row r="2832" spans="1:18" hidden="1" x14ac:dyDescent="0.35">
      <c r="A2832">
        <v>871147000</v>
      </c>
      <c r="B2832" s="3">
        <v>43324</v>
      </c>
      <c r="C2832" s="3">
        <v>43334</v>
      </c>
      <c r="D2832" t="s">
        <v>80</v>
      </c>
      <c r="E2832" t="s">
        <v>21</v>
      </c>
      <c r="F2832" t="s">
        <v>76</v>
      </c>
      <c r="G2832" t="s">
        <v>14</v>
      </c>
      <c r="H2832" t="s">
        <v>19</v>
      </c>
      <c r="I2832" s="9">
        <v>611</v>
      </c>
      <c r="J2832" s="9">
        <v>668.27</v>
      </c>
      <c r="K2832" s="9">
        <v>502.54</v>
      </c>
      <c r="L2832" s="9">
        <f>tbl_salesdata[[#This Row],[Units Sold]]*tbl_salesdata[[#This Row],[Unit Cost]]</f>
        <v>307051.94</v>
      </c>
      <c r="M2832" s="9">
        <f>tbl_salesdata[[#This Row],[Units Sold]]*tbl_salesdata[[#This Row],[Unit Price]]</f>
        <v>408312.97</v>
      </c>
      <c r="N2832" s="9">
        <f>tbl_salesdata[[#This Row],[Total Sales]]-tbl_salesdata[[#This Row],[Total Cost]]</f>
        <v>101261.02999999997</v>
      </c>
      <c r="O2832">
        <f>tbl_salesdata[[#This Row],[Ship Date]]-tbl_salesdata[[#This Row],[Order Date]]</f>
        <v>10</v>
      </c>
      <c r="P2832">
        <f>WEEKDAY(tbl_salesdata[[#This Row],[Order Date]],2)</f>
        <v>7</v>
      </c>
      <c r="Q2832" t="str">
        <f>TEXT(tbl_salesdata[[#This Row],[Order Date]],"dddd")</f>
        <v>Sunday</v>
      </c>
      <c r="R2832" t="str">
        <f>IF(tbl_salesdata[[#This Row],[Weekdaynum]]&gt;5,"Yes","No")</f>
        <v>Yes</v>
      </c>
    </row>
    <row r="2833" spans="1:18" hidden="1" x14ac:dyDescent="0.35">
      <c r="A2833">
        <v>806197631</v>
      </c>
      <c r="B2833" s="3">
        <v>44579</v>
      </c>
      <c r="C2833" s="3">
        <v>44595</v>
      </c>
      <c r="D2833" t="s">
        <v>121</v>
      </c>
      <c r="E2833" t="s">
        <v>21</v>
      </c>
      <c r="F2833" t="s">
        <v>13</v>
      </c>
      <c r="G2833" t="s">
        <v>14</v>
      </c>
      <c r="H2833" t="s">
        <v>15</v>
      </c>
      <c r="I2833" s="9">
        <v>649</v>
      </c>
      <c r="J2833" s="9">
        <v>255.28</v>
      </c>
      <c r="K2833" s="9">
        <v>159.41999999999999</v>
      </c>
      <c r="L2833" s="9">
        <f>tbl_salesdata[[#This Row],[Units Sold]]*tbl_salesdata[[#This Row],[Unit Cost]]</f>
        <v>103463.57999999999</v>
      </c>
      <c r="M2833" s="9">
        <f>tbl_salesdata[[#This Row],[Units Sold]]*tbl_salesdata[[#This Row],[Unit Price]]</f>
        <v>165676.72</v>
      </c>
      <c r="N2833" s="9">
        <f>tbl_salesdata[[#This Row],[Total Sales]]-tbl_salesdata[[#This Row],[Total Cost]]</f>
        <v>62213.140000000014</v>
      </c>
      <c r="O2833">
        <f>tbl_salesdata[[#This Row],[Ship Date]]-tbl_salesdata[[#This Row],[Order Date]]</f>
        <v>16</v>
      </c>
      <c r="P2833">
        <f>WEEKDAY(tbl_salesdata[[#This Row],[Order Date]],2)</f>
        <v>2</v>
      </c>
      <c r="Q2833" t="str">
        <f>TEXT(tbl_salesdata[[#This Row],[Order Date]],"dddd")</f>
        <v>Tuesday</v>
      </c>
      <c r="R2833" t="str">
        <f>IF(tbl_salesdata[[#This Row],[Weekdaynum]]&gt;5,"Yes","No")</f>
        <v>No</v>
      </c>
    </row>
    <row r="2834" spans="1:18" hidden="1" x14ac:dyDescent="0.35">
      <c r="A2834">
        <v>447212922</v>
      </c>
      <c r="B2834" s="3">
        <v>43571</v>
      </c>
      <c r="C2834" s="3">
        <v>43583</v>
      </c>
      <c r="D2834" t="s">
        <v>59</v>
      </c>
      <c r="E2834" t="s">
        <v>12</v>
      </c>
      <c r="F2834" t="s">
        <v>25</v>
      </c>
      <c r="G2834" t="s">
        <v>14</v>
      </c>
      <c r="H2834" t="s">
        <v>26</v>
      </c>
      <c r="I2834" s="9">
        <v>9097</v>
      </c>
      <c r="J2834" s="9">
        <v>205.7</v>
      </c>
      <c r="K2834" s="9">
        <v>117.11</v>
      </c>
      <c r="L2834" s="9">
        <f>tbl_salesdata[[#This Row],[Units Sold]]*tbl_salesdata[[#This Row],[Unit Cost]]</f>
        <v>1065349.67</v>
      </c>
      <c r="M2834" s="9">
        <f>tbl_salesdata[[#This Row],[Units Sold]]*tbl_salesdata[[#This Row],[Unit Price]]</f>
        <v>1871252.9</v>
      </c>
      <c r="N2834" s="9">
        <f>tbl_salesdata[[#This Row],[Total Sales]]-tbl_salesdata[[#This Row],[Total Cost]]</f>
        <v>805903.23</v>
      </c>
      <c r="O2834">
        <f>tbl_salesdata[[#This Row],[Ship Date]]-tbl_salesdata[[#This Row],[Order Date]]</f>
        <v>12</v>
      </c>
      <c r="P2834">
        <f>WEEKDAY(tbl_salesdata[[#This Row],[Order Date]],2)</f>
        <v>2</v>
      </c>
      <c r="Q2834" t="str">
        <f>TEXT(tbl_salesdata[[#This Row],[Order Date]],"dddd")</f>
        <v>Tuesday</v>
      </c>
      <c r="R2834" t="str">
        <f>IF(tbl_salesdata[[#This Row],[Weekdaynum]]&gt;5,"Yes","No")</f>
        <v>No</v>
      </c>
    </row>
    <row r="2835" spans="1:18" hidden="1" x14ac:dyDescent="0.35">
      <c r="A2835">
        <v>634866702</v>
      </c>
      <c r="B2835" s="3">
        <v>43518</v>
      </c>
      <c r="C2835" s="3">
        <v>43528</v>
      </c>
      <c r="D2835" t="s">
        <v>44</v>
      </c>
      <c r="E2835" t="s">
        <v>12</v>
      </c>
      <c r="F2835" t="s">
        <v>30</v>
      </c>
      <c r="G2835" t="s">
        <v>18</v>
      </c>
      <c r="H2835" t="s">
        <v>15</v>
      </c>
      <c r="I2835" s="9">
        <v>20</v>
      </c>
      <c r="J2835" s="9">
        <v>81.73</v>
      </c>
      <c r="K2835" s="9">
        <v>56.67</v>
      </c>
      <c r="L2835" s="9">
        <f>tbl_salesdata[[#This Row],[Units Sold]]*tbl_salesdata[[#This Row],[Unit Cost]]</f>
        <v>1133.4000000000001</v>
      </c>
      <c r="M2835" s="9">
        <f>tbl_salesdata[[#This Row],[Units Sold]]*tbl_salesdata[[#This Row],[Unit Price]]</f>
        <v>1634.6000000000001</v>
      </c>
      <c r="N2835" s="9">
        <f>tbl_salesdata[[#This Row],[Total Sales]]-tbl_salesdata[[#This Row],[Total Cost]]</f>
        <v>501.20000000000005</v>
      </c>
      <c r="O2835">
        <f>tbl_salesdata[[#This Row],[Ship Date]]-tbl_salesdata[[#This Row],[Order Date]]</f>
        <v>10</v>
      </c>
      <c r="P2835">
        <f>WEEKDAY(tbl_salesdata[[#This Row],[Order Date]],2)</f>
        <v>5</v>
      </c>
      <c r="Q2835" t="str">
        <f>TEXT(tbl_salesdata[[#This Row],[Order Date]],"dddd")</f>
        <v>Friday</v>
      </c>
      <c r="R2835" t="str">
        <f>IF(tbl_salesdata[[#This Row],[Weekdaynum]]&gt;5,"Yes","No")</f>
        <v>No</v>
      </c>
    </row>
    <row r="2836" spans="1:18" x14ac:dyDescent="0.35">
      <c r="A2836">
        <v>789696252</v>
      </c>
      <c r="B2836" s="3">
        <v>44870</v>
      </c>
      <c r="C2836" s="3">
        <v>44883</v>
      </c>
      <c r="D2836" t="s">
        <v>87</v>
      </c>
      <c r="E2836" t="s">
        <v>24</v>
      </c>
      <c r="F2836" t="s">
        <v>30</v>
      </c>
      <c r="G2836" t="s">
        <v>18</v>
      </c>
      <c r="H2836" t="s">
        <v>34</v>
      </c>
      <c r="I2836" s="9">
        <v>7525</v>
      </c>
      <c r="J2836" s="9">
        <v>81.73</v>
      </c>
      <c r="K2836" s="9">
        <v>56.67</v>
      </c>
      <c r="L2836" s="9">
        <f>tbl_salesdata[[#This Row],[Units Sold]]*tbl_salesdata[[#This Row],[Unit Cost]]</f>
        <v>426441.75</v>
      </c>
      <c r="M2836" s="9">
        <f>tbl_salesdata[[#This Row],[Units Sold]]*tbl_salesdata[[#This Row],[Unit Price]]</f>
        <v>615018.25</v>
      </c>
      <c r="N2836" s="9">
        <f>tbl_salesdata[[#This Row],[Total Sales]]-tbl_salesdata[[#This Row],[Total Cost]]</f>
        <v>188576.5</v>
      </c>
      <c r="O2836">
        <f>tbl_salesdata[[#This Row],[Ship Date]]-tbl_salesdata[[#This Row],[Order Date]]</f>
        <v>13</v>
      </c>
      <c r="P2836">
        <f>WEEKDAY(tbl_salesdata[[#This Row],[Order Date]],2)</f>
        <v>6</v>
      </c>
      <c r="Q2836" t="str">
        <f>TEXT(tbl_salesdata[[#This Row],[Order Date]],"dddd")</f>
        <v>Saturday</v>
      </c>
      <c r="R2836" t="str">
        <f>IF(tbl_salesdata[[#This Row],[Weekdaynum]]&gt;5,"Yes","No")</f>
        <v>Yes</v>
      </c>
    </row>
    <row r="2837" spans="1:18" x14ac:dyDescent="0.35">
      <c r="A2837">
        <v>184942662</v>
      </c>
      <c r="B2837" s="3">
        <v>42287</v>
      </c>
      <c r="C2837" s="3">
        <v>42291</v>
      </c>
      <c r="D2837" t="s">
        <v>174</v>
      </c>
      <c r="E2837" t="s">
        <v>29</v>
      </c>
      <c r="F2837" t="s">
        <v>30</v>
      </c>
      <c r="G2837" t="s">
        <v>14</v>
      </c>
      <c r="H2837" t="s">
        <v>19</v>
      </c>
      <c r="I2837" s="9">
        <v>7498</v>
      </c>
      <c r="J2837" s="9">
        <v>81.73</v>
      </c>
      <c r="K2837" s="9">
        <v>56.67</v>
      </c>
      <c r="L2837" s="9">
        <f>tbl_salesdata[[#This Row],[Units Sold]]*tbl_salesdata[[#This Row],[Unit Cost]]</f>
        <v>424911.66000000003</v>
      </c>
      <c r="M2837" s="9">
        <f>tbl_salesdata[[#This Row],[Units Sold]]*tbl_salesdata[[#This Row],[Unit Price]]</f>
        <v>612811.54</v>
      </c>
      <c r="N2837" s="9">
        <f>tbl_salesdata[[#This Row],[Total Sales]]-tbl_salesdata[[#This Row],[Total Cost]]</f>
        <v>187899.88</v>
      </c>
      <c r="O2837">
        <f>tbl_salesdata[[#This Row],[Ship Date]]-tbl_salesdata[[#This Row],[Order Date]]</f>
        <v>4</v>
      </c>
      <c r="P2837">
        <f>WEEKDAY(tbl_salesdata[[#This Row],[Order Date]],2)</f>
        <v>6</v>
      </c>
      <c r="Q2837" t="str">
        <f>TEXT(tbl_salesdata[[#This Row],[Order Date]],"dddd")</f>
        <v>Saturday</v>
      </c>
      <c r="R2837" t="str">
        <f>IF(tbl_salesdata[[#This Row],[Weekdaynum]]&gt;5,"Yes","No")</f>
        <v>Yes</v>
      </c>
    </row>
    <row r="2838" spans="1:18" hidden="1" x14ac:dyDescent="0.35">
      <c r="A2838">
        <v>889084756</v>
      </c>
      <c r="B2838" s="3">
        <v>44570</v>
      </c>
      <c r="C2838" s="3">
        <v>44591</v>
      </c>
      <c r="D2838" t="s">
        <v>65</v>
      </c>
      <c r="E2838" t="s">
        <v>32</v>
      </c>
      <c r="F2838" t="s">
        <v>42</v>
      </c>
      <c r="G2838" t="s">
        <v>18</v>
      </c>
      <c r="H2838" t="s">
        <v>34</v>
      </c>
      <c r="I2838" s="9">
        <v>8792</v>
      </c>
      <c r="J2838" s="9">
        <v>437.2</v>
      </c>
      <c r="K2838" s="9">
        <v>263.33</v>
      </c>
      <c r="L2838" s="9">
        <f>tbl_salesdata[[#This Row],[Units Sold]]*tbl_salesdata[[#This Row],[Unit Cost]]</f>
        <v>2315197.36</v>
      </c>
      <c r="M2838" s="9">
        <f>tbl_salesdata[[#This Row],[Units Sold]]*tbl_salesdata[[#This Row],[Unit Price]]</f>
        <v>3843862.4</v>
      </c>
      <c r="N2838" s="9">
        <f>tbl_salesdata[[#This Row],[Total Sales]]-tbl_salesdata[[#This Row],[Total Cost]]</f>
        <v>1528665.04</v>
      </c>
      <c r="O2838">
        <f>tbl_salesdata[[#This Row],[Ship Date]]-tbl_salesdata[[#This Row],[Order Date]]</f>
        <v>21</v>
      </c>
      <c r="P2838">
        <f>WEEKDAY(tbl_salesdata[[#This Row],[Order Date]],2)</f>
        <v>7</v>
      </c>
      <c r="Q2838" t="str">
        <f>TEXT(tbl_salesdata[[#This Row],[Order Date]],"dddd")</f>
        <v>Sunday</v>
      </c>
      <c r="R2838" t="str">
        <f>IF(tbl_salesdata[[#This Row],[Weekdaynum]]&gt;5,"Yes","No")</f>
        <v>Yes</v>
      </c>
    </row>
    <row r="2839" spans="1:18" hidden="1" x14ac:dyDescent="0.35">
      <c r="A2839">
        <v>926280772</v>
      </c>
      <c r="B2839" s="3">
        <v>42190</v>
      </c>
      <c r="C2839" s="3">
        <v>42206</v>
      </c>
      <c r="D2839" t="s">
        <v>152</v>
      </c>
      <c r="E2839" t="s">
        <v>21</v>
      </c>
      <c r="F2839" t="s">
        <v>22</v>
      </c>
      <c r="G2839" t="s">
        <v>18</v>
      </c>
      <c r="H2839" t="s">
        <v>34</v>
      </c>
      <c r="I2839" s="9">
        <v>5919</v>
      </c>
      <c r="J2839" s="9">
        <v>47.45</v>
      </c>
      <c r="K2839" s="9">
        <v>31.79</v>
      </c>
      <c r="L2839" s="9">
        <f>tbl_salesdata[[#This Row],[Units Sold]]*tbl_salesdata[[#This Row],[Unit Cost]]</f>
        <v>188165.01</v>
      </c>
      <c r="M2839" s="9">
        <f>tbl_salesdata[[#This Row],[Units Sold]]*tbl_salesdata[[#This Row],[Unit Price]]</f>
        <v>280856.55</v>
      </c>
      <c r="N2839" s="9">
        <f>tbl_salesdata[[#This Row],[Total Sales]]-tbl_salesdata[[#This Row],[Total Cost]]</f>
        <v>92691.539999999979</v>
      </c>
      <c r="O2839">
        <f>tbl_salesdata[[#This Row],[Ship Date]]-tbl_salesdata[[#This Row],[Order Date]]</f>
        <v>16</v>
      </c>
      <c r="P2839">
        <f>WEEKDAY(tbl_salesdata[[#This Row],[Order Date]],2)</f>
        <v>7</v>
      </c>
      <c r="Q2839" t="str">
        <f>TEXT(tbl_salesdata[[#This Row],[Order Date]],"dddd")</f>
        <v>Sunday</v>
      </c>
      <c r="R2839" t="str">
        <f>IF(tbl_salesdata[[#This Row],[Weekdaynum]]&gt;5,"Yes","No")</f>
        <v>Yes</v>
      </c>
    </row>
    <row r="2840" spans="1:18" hidden="1" x14ac:dyDescent="0.35">
      <c r="A2840">
        <v>918171918</v>
      </c>
      <c r="B2840" s="3">
        <v>42179</v>
      </c>
      <c r="C2840" s="3">
        <v>42182</v>
      </c>
      <c r="D2840" t="s">
        <v>118</v>
      </c>
      <c r="E2840" t="s">
        <v>24</v>
      </c>
      <c r="F2840" t="s">
        <v>40</v>
      </c>
      <c r="G2840" t="s">
        <v>14</v>
      </c>
      <c r="H2840" t="s">
        <v>34</v>
      </c>
      <c r="I2840" s="9">
        <v>6329</v>
      </c>
      <c r="J2840" s="9">
        <v>651.21</v>
      </c>
      <c r="K2840" s="9">
        <v>524.96</v>
      </c>
      <c r="L2840" s="9">
        <f>tbl_salesdata[[#This Row],[Units Sold]]*tbl_salesdata[[#This Row],[Unit Cost]]</f>
        <v>3322471.8400000003</v>
      </c>
      <c r="M2840" s="9">
        <f>tbl_salesdata[[#This Row],[Units Sold]]*tbl_salesdata[[#This Row],[Unit Price]]</f>
        <v>4121508.0900000003</v>
      </c>
      <c r="N2840" s="9">
        <f>tbl_salesdata[[#This Row],[Total Sales]]-tbl_salesdata[[#This Row],[Total Cost]]</f>
        <v>799036.25</v>
      </c>
      <c r="O2840">
        <f>tbl_salesdata[[#This Row],[Ship Date]]-tbl_salesdata[[#This Row],[Order Date]]</f>
        <v>3</v>
      </c>
      <c r="P2840">
        <f>WEEKDAY(tbl_salesdata[[#This Row],[Order Date]],2)</f>
        <v>3</v>
      </c>
      <c r="Q2840" t="str">
        <f>TEXT(tbl_salesdata[[#This Row],[Order Date]],"dddd")</f>
        <v>Wednesday</v>
      </c>
      <c r="R2840" t="str">
        <f>IF(tbl_salesdata[[#This Row],[Weekdaynum]]&gt;5,"Yes","No")</f>
        <v>No</v>
      </c>
    </row>
    <row r="2841" spans="1:18" hidden="1" x14ac:dyDescent="0.35">
      <c r="A2841">
        <v>777307021</v>
      </c>
      <c r="B2841" s="3">
        <v>42549</v>
      </c>
      <c r="C2841" s="3">
        <v>42567</v>
      </c>
      <c r="D2841" t="s">
        <v>192</v>
      </c>
      <c r="E2841" t="s">
        <v>32</v>
      </c>
      <c r="F2841" t="s">
        <v>22</v>
      </c>
      <c r="G2841" t="s">
        <v>14</v>
      </c>
      <c r="H2841" t="s">
        <v>34</v>
      </c>
      <c r="I2841" s="9">
        <v>1276</v>
      </c>
      <c r="J2841" s="9">
        <v>47.45</v>
      </c>
      <c r="K2841" s="9">
        <v>31.79</v>
      </c>
      <c r="L2841" s="9">
        <f>tbl_salesdata[[#This Row],[Units Sold]]*tbl_salesdata[[#This Row],[Unit Cost]]</f>
        <v>40564.04</v>
      </c>
      <c r="M2841" s="9">
        <f>tbl_salesdata[[#This Row],[Units Sold]]*tbl_salesdata[[#This Row],[Unit Price]]</f>
        <v>60546.200000000004</v>
      </c>
      <c r="N2841" s="9">
        <f>tbl_salesdata[[#This Row],[Total Sales]]-tbl_salesdata[[#This Row],[Total Cost]]</f>
        <v>19982.160000000003</v>
      </c>
      <c r="O2841">
        <f>tbl_salesdata[[#This Row],[Ship Date]]-tbl_salesdata[[#This Row],[Order Date]]</f>
        <v>18</v>
      </c>
      <c r="P2841">
        <f>WEEKDAY(tbl_salesdata[[#This Row],[Order Date]],2)</f>
        <v>2</v>
      </c>
      <c r="Q2841" t="str">
        <f>TEXT(tbl_salesdata[[#This Row],[Order Date]],"dddd")</f>
        <v>Tuesday</v>
      </c>
      <c r="R2841" t="str">
        <f>IF(tbl_salesdata[[#This Row],[Weekdaynum]]&gt;5,"Yes","No")</f>
        <v>No</v>
      </c>
    </row>
    <row r="2842" spans="1:18" hidden="1" x14ac:dyDescent="0.35">
      <c r="A2842">
        <v>936547410</v>
      </c>
      <c r="B2842" s="3">
        <v>44204</v>
      </c>
      <c r="C2842" s="3">
        <v>44218</v>
      </c>
      <c r="D2842" t="s">
        <v>176</v>
      </c>
      <c r="E2842" t="s">
        <v>21</v>
      </c>
      <c r="F2842" t="s">
        <v>68</v>
      </c>
      <c r="G2842" t="s">
        <v>18</v>
      </c>
      <c r="H2842" t="s">
        <v>26</v>
      </c>
      <c r="I2842" s="9">
        <v>4046</v>
      </c>
      <c r="J2842" s="9">
        <v>154.06</v>
      </c>
      <c r="K2842" s="9">
        <v>90.93</v>
      </c>
      <c r="L2842" s="9">
        <f>tbl_salesdata[[#This Row],[Units Sold]]*tbl_salesdata[[#This Row],[Unit Cost]]</f>
        <v>367902.78</v>
      </c>
      <c r="M2842" s="9">
        <f>tbl_salesdata[[#This Row],[Units Sold]]*tbl_salesdata[[#This Row],[Unit Price]]</f>
        <v>623326.76</v>
      </c>
      <c r="N2842" s="9">
        <f>tbl_salesdata[[#This Row],[Total Sales]]-tbl_salesdata[[#This Row],[Total Cost]]</f>
        <v>255423.97999999998</v>
      </c>
      <c r="O2842">
        <f>tbl_salesdata[[#This Row],[Ship Date]]-tbl_salesdata[[#This Row],[Order Date]]</f>
        <v>14</v>
      </c>
      <c r="P2842">
        <f>WEEKDAY(tbl_salesdata[[#This Row],[Order Date]],2)</f>
        <v>5</v>
      </c>
      <c r="Q2842" t="str">
        <f>TEXT(tbl_salesdata[[#This Row],[Order Date]],"dddd")</f>
        <v>Friday</v>
      </c>
      <c r="R2842" t="str">
        <f>IF(tbl_salesdata[[#This Row],[Weekdaynum]]&gt;5,"Yes","No")</f>
        <v>No</v>
      </c>
    </row>
    <row r="2843" spans="1:18" x14ac:dyDescent="0.35">
      <c r="A2843">
        <v>785890948</v>
      </c>
      <c r="B2843" s="3">
        <v>42588</v>
      </c>
      <c r="C2843" s="3">
        <v>42609</v>
      </c>
      <c r="D2843" t="s">
        <v>89</v>
      </c>
      <c r="E2843" t="s">
        <v>38</v>
      </c>
      <c r="F2843" t="s">
        <v>47</v>
      </c>
      <c r="G2843" t="s">
        <v>18</v>
      </c>
      <c r="H2843" t="s">
        <v>19</v>
      </c>
      <c r="I2843" s="9">
        <v>1451</v>
      </c>
      <c r="J2843" s="9">
        <v>421.89</v>
      </c>
      <c r="K2843" s="9">
        <v>364.69</v>
      </c>
      <c r="L2843" s="9">
        <f>tbl_salesdata[[#This Row],[Units Sold]]*tbl_salesdata[[#This Row],[Unit Cost]]</f>
        <v>529165.18999999994</v>
      </c>
      <c r="M2843" s="9">
        <f>tbl_salesdata[[#This Row],[Units Sold]]*tbl_salesdata[[#This Row],[Unit Price]]</f>
        <v>612162.39</v>
      </c>
      <c r="N2843" s="9">
        <f>tbl_salesdata[[#This Row],[Total Sales]]-tbl_salesdata[[#This Row],[Total Cost]]</f>
        <v>82997.20000000007</v>
      </c>
      <c r="O2843">
        <f>tbl_salesdata[[#This Row],[Ship Date]]-tbl_salesdata[[#This Row],[Order Date]]</f>
        <v>21</v>
      </c>
      <c r="P2843">
        <f>WEEKDAY(tbl_salesdata[[#This Row],[Order Date]],2)</f>
        <v>6</v>
      </c>
      <c r="Q2843" t="str">
        <f>TEXT(tbl_salesdata[[#This Row],[Order Date]],"dddd")</f>
        <v>Saturday</v>
      </c>
      <c r="R2843" t="str">
        <f>IF(tbl_salesdata[[#This Row],[Weekdaynum]]&gt;5,"Yes","No")</f>
        <v>Yes</v>
      </c>
    </row>
    <row r="2844" spans="1:18" x14ac:dyDescent="0.35">
      <c r="A2844">
        <v>354593455</v>
      </c>
      <c r="B2844" s="3">
        <v>42070</v>
      </c>
      <c r="C2844" s="3">
        <v>42084</v>
      </c>
      <c r="D2844" t="s">
        <v>99</v>
      </c>
      <c r="E2844" t="s">
        <v>38</v>
      </c>
      <c r="F2844" t="s">
        <v>40</v>
      </c>
      <c r="G2844" t="s">
        <v>14</v>
      </c>
      <c r="H2844" t="s">
        <v>34</v>
      </c>
      <c r="I2844" s="9">
        <v>938</v>
      </c>
      <c r="J2844" s="9">
        <v>651.21</v>
      </c>
      <c r="K2844" s="9">
        <v>524.96</v>
      </c>
      <c r="L2844" s="9">
        <f>tbl_salesdata[[#This Row],[Units Sold]]*tbl_salesdata[[#This Row],[Unit Cost]]</f>
        <v>492412.48000000004</v>
      </c>
      <c r="M2844" s="9">
        <f>tbl_salesdata[[#This Row],[Units Sold]]*tbl_salesdata[[#This Row],[Unit Price]]</f>
        <v>610834.98</v>
      </c>
      <c r="N2844" s="9">
        <f>tbl_salesdata[[#This Row],[Total Sales]]-tbl_salesdata[[#This Row],[Total Cost]]</f>
        <v>118422.49999999994</v>
      </c>
      <c r="O2844">
        <f>tbl_salesdata[[#This Row],[Ship Date]]-tbl_salesdata[[#This Row],[Order Date]]</f>
        <v>14</v>
      </c>
      <c r="P2844">
        <f>WEEKDAY(tbl_salesdata[[#This Row],[Order Date]],2)</f>
        <v>6</v>
      </c>
      <c r="Q2844" t="str">
        <f>TEXT(tbl_salesdata[[#This Row],[Order Date]],"dddd")</f>
        <v>Saturday</v>
      </c>
      <c r="R2844" t="str">
        <f>IF(tbl_salesdata[[#This Row],[Weekdaynum]]&gt;5,"Yes","No")</f>
        <v>Yes</v>
      </c>
    </row>
    <row r="2845" spans="1:18" hidden="1" x14ac:dyDescent="0.35">
      <c r="A2845">
        <v>498201072</v>
      </c>
      <c r="B2845" s="3">
        <v>43767</v>
      </c>
      <c r="C2845" s="3">
        <v>43772</v>
      </c>
      <c r="D2845" t="s">
        <v>116</v>
      </c>
      <c r="E2845" t="s">
        <v>21</v>
      </c>
      <c r="F2845" t="s">
        <v>42</v>
      </c>
      <c r="G2845" t="s">
        <v>14</v>
      </c>
      <c r="H2845" t="s">
        <v>34</v>
      </c>
      <c r="I2845" s="9">
        <v>7623</v>
      </c>
      <c r="J2845" s="9">
        <v>437.2</v>
      </c>
      <c r="K2845" s="9">
        <v>263.33</v>
      </c>
      <c r="L2845" s="9">
        <f>tbl_salesdata[[#This Row],[Units Sold]]*tbl_salesdata[[#This Row],[Unit Cost]]</f>
        <v>2007364.5899999999</v>
      </c>
      <c r="M2845" s="9">
        <f>tbl_salesdata[[#This Row],[Units Sold]]*tbl_salesdata[[#This Row],[Unit Price]]</f>
        <v>3332775.6</v>
      </c>
      <c r="N2845" s="9">
        <f>tbl_salesdata[[#This Row],[Total Sales]]-tbl_salesdata[[#This Row],[Total Cost]]</f>
        <v>1325411.0100000002</v>
      </c>
      <c r="O2845">
        <f>tbl_salesdata[[#This Row],[Ship Date]]-tbl_salesdata[[#This Row],[Order Date]]</f>
        <v>5</v>
      </c>
      <c r="P2845">
        <f>WEEKDAY(tbl_salesdata[[#This Row],[Order Date]],2)</f>
        <v>2</v>
      </c>
      <c r="Q2845" t="str">
        <f>TEXT(tbl_salesdata[[#This Row],[Order Date]],"dddd")</f>
        <v>Tuesday</v>
      </c>
      <c r="R2845" t="str">
        <f>IF(tbl_salesdata[[#This Row],[Weekdaynum]]&gt;5,"Yes","No")</f>
        <v>No</v>
      </c>
    </row>
    <row r="2846" spans="1:18" hidden="1" x14ac:dyDescent="0.35">
      <c r="A2846">
        <v>842725884</v>
      </c>
      <c r="B2846" s="3">
        <v>42212</v>
      </c>
      <c r="C2846" s="3">
        <v>42226</v>
      </c>
      <c r="D2846" t="s">
        <v>121</v>
      </c>
      <c r="E2846" t="s">
        <v>21</v>
      </c>
      <c r="F2846" t="s">
        <v>17</v>
      </c>
      <c r="G2846" t="s">
        <v>18</v>
      </c>
      <c r="H2846" t="s">
        <v>34</v>
      </c>
      <c r="I2846" s="9">
        <v>171</v>
      </c>
      <c r="J2846" s="9">
        <v>152.58000000000001</v>
      </c>
      <c r="K2846" s="9">
        <v>97.44</v>
      </c>
      <c r="L2846" s="9">
        <f>tbl_salesdata[[#This Row],[Units Sold]]*tbl_salesdata[[#This Row],[Unit Cost]]</f>
        <v>16662.239999999998</v>
      </c>
      <c r="M2846" s="9">
        <f>tbl_salesdata[[#This Row],[Units Sold]]*tbl_salesdata[[#This Row],[Unit Price]]</f>
        <v>26091.180000000004</v>
      </c>
      <c r="N2846" s="9">
        <f>tbl_salesdata[[#This Row],[Total Sales]]-tbl_salesdata[[#This Row],[Total Cost]]</f>
        <v>9428.940000000006</v>
      </c>
      <c r="O2846">
        <f>tbl_salesdata[[#This Row],[Ship Date]]-tbl_salesdata[[#This Row],[Order Date]]</f>
        <v>14</v>
      </c>
      <c r="P2846">
        <f>WEEKDAY(tbl_salesdata[[#This Row],[Order Date]],2)</f>
        <v>1</v>
      </c>
      <c r="Q2846" t="str">
        <f>TEXT(tbl_salesdata[[#This Row],[Order Date]],"dddd")</f>
        <v>Monday</v>
      </c>
      <c r="R2846" t="str">
        <f>IF(tbl_salesdata[[#This Row],[Weekdaynum]]&gt;5,"Yes","No")</f>
        <v>No</v>
      </c>
    </row>
    <row r="2847" spans="1:18" hidden="1" x14ac:dyDescent="0.35">
      <c r="A2847">
        <v>206350123</v>
      </c>
      <c r="B2847" s="3">
        <v>42254</v>
      </c>
      <c r="C2847" s="3">
        <v>42262</v>
      </c>
      <c r="D2847" t="s">
        <v>200</v>
      </c>
      <c r="E2847" t="s">
        <v>24</v>
      </c>
      <c r="F2847" t="s">
        <v>56</v>
      </c>
      <c r="G2847" t="s">
        <v>18</v>
      </c>
      <c r="H2847" t="s">
        <v>19</v>
      </c>
      <c r="I2847" s="9">
        <v>2442</v>
      </c>
      <c r="J2847" s="9">
        <v>9.33</v>
      </c>
      <c r="K2847" s="9">
        <v>6.92</v>
      </c>
      <c r="L2847" s="9">
        <f>tbl_salesdata[[#This Row],[Units Sold]]*tbl_salesdata[[#This Row],[Unit Cost]]</f>
        <v>16898.64</v>
      </c>
      <c r="M2847" s="9">
        <f>tbl_salesdata[[#This Row],[Units Sold]]*tbl_salesdata[[#This Row],[Unit Price]]</f>
        <v>22783.86</v>
      </c>
      <c r="N2847" s="9">
        <f>tbl_salesdata[[#This Row],[Total Sales]]-tbl_salesdata[[#This Row],[Total Cost]]</f>
        <v>5885.2200000000012</v>
      </c>
      <c r="O2847">
        <f>tbl_salesdata[[#This Row],[Ship Date]]-tbl_salesdata[[#This Row],[Order Date]]</f>
        <v>8</v>
      </c>
      <c r="P2847">
        <f>WEEKDAY(tbl_salesdata[[#This Row],[Order Date]],2)</f>
        <v>1</v>
      </c>
      <c r="Q2847" t="str">
        <f>TEXT(tbl_salesdata[[#This Row],[Order Date]],"dddd")</f>
        <v>Monday</v>
      </c>
      <c r="R2847" t="str">
        <f>IF(tbl_salesdata[[#This Row],[Weekdaynum]]&gt;5,"Yes","No")</f>
        <v>No</v>
      </c>
    </row>
    <row r="2848" spans="1:18" hidden="1" x14ac:dyDescent="0.35">
      <c r="A2848">
        <v>793810117</v>
      </c>
      <c r="B2848" s="3">
        <v>42670</v>
      </c>
      <c r="C2848" s="3">
        <v>42686</v>
      </c>
      <c r="D2848" t="s">
        <v>202</v>
      </c>
      <c r="E2848" t="s">
        <v>38</v>
      </c>
      <c r="F2848" t="s">
        <v>17</v>
      </c>
      <c r="G2848" t="s">
        <v>14</v>
      </c>
      <c r="H2848" t="s">
        <v>19</v>
      </c>
      <c r="I2848" s="9">
        <v>4909</v>
      </c>
      <c r="J2848" s="9">
        <v>152.58000000000001</v>
      </c>
      <c r="K2848" s="9">
        <v>97.44</v>
      </c>
      <c r="L2848" s="9">
        <f>tbl_salesdata[[#This Row],[Units Sold]]*tbl_salesdata[[#This Row],[Unit Cost]]</f>
        <v>478332.95999999996</v>
      </c>
      <c r="M2848" s="9">
        <f>tbl_salesdata[[#This Row],[Units Sold]]*tbl_salesdata[[#This Row],[Unit Price]]</f>
        <v>749015.22000000009</v>
      </c>
      <c r="N2848" s="9">
        <f>tbl_salesdata[[#This Row],[Total Sales]]-tbl_salesdata[[#This Row],[Total Cost]]</f>
        <v>270682.26000000013</v>
      </c>
      <c r="O2848">
        <f>tbl_salesdata[[#This Row],[Ship Date]]-tbl_salesdata[[#This Row],[Order Date]]</f>
        <v>16</v>
      </c>
      <c r="P2848">
        <f>WEEKDAY(tbl_salesdata[[#This Row],[Order Date]],2)</f>
        <v>4</v>
      </c>
      <c r="Q2848" t="str">
        <f>TEXT(tbl_salesdata[[#This Row],[Order Date]],"dddd")</f>
        <v>Thursday</v>
      </c>
      <c r="R2848" t="str">
        <f>IF(tbl_salesdata[[#This Row],[Weekdaynum]]&gt;5,"Yes","No")</f>
        <v>No</v>
      </c>
    </row>
    <row r="2849" spans="1:18" hidden="1" x14ac:dyDescent="0.35">
      <c r="A2849">
        <v>380154693</v>
      </c>
      <c r="B2849" s="3">
        <v>44321</v>
      </c>
      <c r="C2849" s="3">
        <v>44335</v>
      </c>
      <c r="D2849" t="s">
        <v>167</v>
      </c>
      <c r="E2849" t="s">
        <v>38</v>
      </c>
      <c r="F2849" t="s">
        <v>68</v>
      </c>
      <c r="G2849" t="s">
        <v>18</v>
      </c>
      <c r="H2849" t="s">
        <v>34</v>
      </c>
      <c r="I2849" s="9">
        <v>5076</v>
      </c>
      <c r="J2849" s="9">
        <v>154.06</v>
      </c>
      <c r="K2849" s="9">
        <v>90.93</v>
      </c>
      <c r="L2849" s="9">
        <f>tbl_salesdata[[#This Row],[Units Sold]]*tbl_salesdata[[#This Row],[Unit Cost]]</f>
        <v>461560.68000000005</v>
      </c>
      <c r="M2849" s="9">
        <f>tbl_salesdata[[#This Row],[Units Sold]]*tbl_salesdata[[#This Row],[Unit Price]]</f>
        <v>782008.56</v>
      </c>
      <c r="N2849" s="9">
        <f>tbl_salesdata[[#This Row],[Total Sales]]-tbl_salesdata[[#This Row],[Total Cost]]</f>
        <v>320447.88</v>
      </c>
      <c r="O2849">
        <f>tbl_salesdata[[#This Row],[Ship Date]]-tbl_salesdata[[#This Row],[Order Date]]</f>
        <v>14</v>
      </c>
      <c r="P2849">
        <f>WEEKDAY(tbl_salesdata[[#This Row],[Order Date]],2)</f>
        <v>3</v>
      </c>
      <c r="Q2849" t="str">
        <f>TEXT(tbl_salesdata[[#This Row],[Order Date]],"dddd")</f>
        <v>Wednesday</v>
      </c>
      <c r="R2849" t="str">
        <f>IF(tbl_salesdata[[#This Row],[Weekdaynum]]&gt;5,"Yes","No")</f>
        <v>No</v>
      </c>
    </row>
    <row r="2850" spans="1:18" hidden="1" x14ac:dyDescent="0.35">
      <c r="A2850">
        <v>860745179</v>
      </c>
      <c r="B2850" s="3">
        <v>42145</v>
      </c>
      <c r="C2850" s="3">
        <v>42156</v>
      </c>
      <c r="D2850" t="s">
        <v>142</v>
      </c>
      <c r="E2850" t="s">
        <v>29</v>
      </c>
      <c r="F2850" t="s">
        <v>33</v>
      </c>
      <c r="G2850" t="s">
        <v>18</v>
      </c>
      <c r="H2850" t="s">
        <v>15</v>
      </c>
      <c r="I2850" s="9">
        <v>2481</v>
      </c>
      <c r="J2850" s="9">
        <v>109.28</v>
      </c>
      <c r="K2850" s="9">
        <v>35.840000000000003</v>
      </c>
      <c r="L2850" s="9">
        <f>tbl_salesdata[[#This Row],[Units Sold]]*tbl_salesdata[[#This Row],[Unit Cost]]</f>
        <v>88919.040000000008</v>
      </c>
      <c r="M2850" s="9">
        <f>tbl_salesdata[[#This Row],[Units Sold]]*tbl_salesdata[[#This Row],[Unit Price]]</f>
        <v>271123.68</v>
      </c>
      <c r="N2850" s="9">
        <f>tbl_salesdata[[#This Row],[Total Sales]]-tbl_salesdata[[#This Row],[Total Cost]]</f>
        <v>182204.63999999998</v>
      </c>
      <c r="O2850">
        <f>tbl_salesdata[[#This Row],[Ship Date]]-tbl_salesdata[[#This Row],[Order Date]]</f>
        <v>11</v>
      </c>
      <c r="P2850">
        <f>WEEKDAY(tbl_salesdata[[#This Row],[Order Date]],2)</f>
        <v>4</v>
      </c>
      <c r="Q2850" t="str">
        <f>TEXT(tbl_salesdata[[#This Row],[Order Date]],"dddd")</f>
        <v>Thursday</v>
      </c>
      <c r="R2850" t="str">
        <f>IF(tbl_salesdata[[#This Row],[Weekdaynum]]&gt;5,"Yes","No")</f>
        <v>No</v>
      </c>
    </row>
    <row r="2851" spans="1:18" hidden="1" x14ac:dyDescent="0.35">
      <c r="A2851">
        <v>601255404</v>
      </c>
      <c r="B2851" s="3">
        <v>43858</v>
      </c>
      <c r="C2851" s="3">
        <v>43865</v>
      </c>
      <c r="D2851" t="s">
        <v>147</v>
      </c>
      <c r="E2851" t="s">
        <v>38</v>
      </c>
      <c r="F2851" t="s">
        <v>76</v>
      </c>
      <c r="G2851" t="s">
        <v>14</v>
      </c>
      <c r="H2851" t="s">
        <v>26</v>
      </c>
      <c r="I2851" s="9">
        <v>3690</v>
      </c>
      <c r="J2851" s="9">
        <v>668.27</v>
      </c>
      <c r="K2851" s="9">
        <v>502.54</v>
      </c>
      <c r="L2851" s="9">
        <f>tbl_salesdata[[#This Row],[Units Sold]]*tbl_salesdata[[#This Row],[Unit Cost]]</f>
        <v>1854372.6</v>
      </c>
      <c r="M2851" s="9">
        <f>tbl_salesdata[[#This Row],[Units Sold]]*tbl_salesdata[[#This Row],[Unit Price]]</f>
        <v>2465916.2999999998</v>
      </c>
      <c r="N2851" s="9">
        <f>tbl_salesdata[[#This Row],[Total Sales]]-tbl_salesdata[[#This Row],[Total Cost]]</f>
        <v>611543.69999999972</v>
      </c>
      <c r="O2851">
        <f>tbl_salesdata[[#This Row],[Ship Date]]-tbl_salesdata[[#This Row],[Order Date]]</f>
        <v>7</v>
      </c>
      <c r="P2851">
        <f>WEEKDAY(tbl_salesdata[[#This Row],[Order Date]],2)</f>
        <v>2</v>
      </c>
      <c r="Q2851" t="str">
        <f>TEXT(tbl_salesdata[[#This Row],[Order Date]],"dddd")</f>
        <v>Tuesday</v>
      </c>
      <c r="R2851" t="str">
        <f>IF(tbl_salesdata[[#This Row],[Weekdaynum]]&gt;5,"Yes","No")</f>
        <v>No</v>
      </c>
    </row>
    <row r="2852" spans="1:18" hidden="1" x14ac:dyDescent="0.35">
      <c r="A2852">
        <v>287671697</v>
      </c>
      <c r="B2852" s="3">
        <v>42333</v>
      </c>
      <c r="C2852" s="3">
        <v>42346</v>
      </c>
      <c r="D2852" t="s">
        <v>84</v>
      </c>
      <c r="E2852" t="s">
        <v>24</v>
      </c>
      <c r="F2852" t="s">
        <v>42</v>
      </c>
      <c r="G2852" t="s">
        <v>18</v>
      </c>
      <c r="H2852" t="s">
        <v>26</v>
      </c>
      <c r="I2852" s="9">
        <v>7303</v>
      </c>
      <c r="J2852" s="9">
        <v>437.2</v>
      </c>
      <c r="K2852" s="9">
        <v>263.33</v>
      </c>
      <c r="L2852" s="9">
        <f>tbl_salesdata[[#This Row],[Units Sold]]*tbl_salesdata[[#This Row],[Unit Cost]]</f>
        <v>1923098.99</v>
      </c>
      <c r="M2852" s="9">
        <f>tbl_salesdata[[#This Row],[Units Sold]]*tbl_salesdata[[#This Row],[Unit Price]]</f>
        <v>3192871.6</v>
      </c>
      <c r="N2852" s="9">
        <f>tbl_salesdata[[#This Row],[Total Sales]]-tbl_salesdata[[#This Row],[Total Cost]]</f>
        <v>1269772.6100000001</v>
      </c>
      <c r="O2852">
        <f>tbl_salesdata[[#This Row],[Ship Date]]-tbl_salesdata[[#This Row],[Order Date]]</f>
        <v>13</v>
      </c>
      <c r="P2852">
        <f>WEEKDAY(tbl_salesdata[[#This Row],[Order Date]],2)</f>
        <v>3</v>
      </c>
      <c r="Q2852" t="str">
        <f>TEXT(tbl_salesdata[[#This Row],[Order Date]],"dddd")</f>
        <v>Wednesday</v>
      </c>
      <c r="R2852" t="str">
        <f>IF(tbl_salesdata[[#This Row],[Weekdaynum]]&gt;5,"Yes","No")</f>
        <v>No</v>
      </c>
    </row>
    <row r="2853" spans="1:18" hidden="1" x14ac:dyDescent="0.35">
      <c r="A2853">
        <v>676292884</v>
      </c>
      <c r="B2853" s="3">
        <v>42333</v>
      </c>
      <c r="C2853" s="3">
        <v>42338</v>
      </c>
      <c r="D2853" t="s">
        <v>87</v>
      </c>
      <c r="E2853" t="s">
        <v>24</v>
      </c>
      <c r="F2853" t="s">
        <v>40</v>
      </c>
      <c r="G2853" t="s">
        <v>14</v>
      </c>
      <c r="H2853" t="s">
        <v>15</v>
      </c>
      <c r="I2853" s="9">
        <v>8948</v>
      </c>
      <c r="J2853" s="9">
        <v>651.21</v>
      </c>
      <c r="K2853" s="9">
        <v>524.96</v>
      </c>
      <c r="L2853" s="9">
        <f>tbl_salesdata[[#This Row],[Units Sold]]*tbl_salesdata[[#This Row],[Unit Cost]]</f>
        <v>4697342.08</v>
      </c>
      <c r="M2853" s="9">
        <f>tbl_salesdata[[#This Row],[Units Sold]]*tbl_salesdata[[#This Row],[Unit Price]]</f>
        <v>5827027.0800000001</v>
      </c>
      <c r="N2853" s="9">
        <f>tbl_salesdata[[#This Row],[Total Sales]]-tbl_salesdata[[#This Row],[Total Cost]]</f>
        <v>1129685</v>
      </c>
      <c r="O2853">
        <f>tbl_salesdata[[#This Row],[Ship Date]]-tbl_salesdata[[#This Row],[Order Date]]</f>
        <v>5</v>
      </c>
      <c r="P2853">
        <f>WEEKDAY(tbl_salesdata[[#This Row],[Order Date]],2)</f>
        <v>3</v>
      </c>
      <c r="Q2853" t="str">
        <f>TEXT(tbl_salesdata[[#This Row],[Order Date]],"dddd")</f>
        <v>Wednesday</v>
      </c>
      <c r="R2853" t="str">
        <f>IF(tbl_salesdata[[#This Row],[Weekdaynum]]&gt;5,"Yes","No")</f>
        <v>No</v>
      </c>
    </row>
    <row r="2854" spans="1:18" hidden="1" x14ac:dyDescent="0.35">
      <c r="A2854">
        <v>343730294</v>
      </c>
      <c r="B2854" s="3">
        <v>42856</v>
      </c>
      <c r="C2854" s="3">
        <v>42867</v>
      </c>
      <c r="D2854" t="s">
        <v>102</v>
      </c>
      <c r="E2854" t="s">
        <v>21</v>
      </c>
      <c r="F2854" t="s">
        <v>40</v>
      </c>
      <c r="G2854" t="s">
        <v>14</v>
      </c>
      <c r="H2854" t="s">
        <v>26</v>
      </c>
      <c r="I2854" s="9">
        <v>6287</v>
      </c>
      <c r="J2854" s="9">
        <v>651.21</v>
      </c>
      <c r="K2854" s="9">
        <v>524.96</v>
      </c>
      <c r="L2854" s="9">
        <f>tbl_salesdata[[#This Row],[Units Sold]]*tbl_salesdata[[#This Row],[Unit Cost]]</f>
        <v>3300423.52</v>
      </c>
      <c r="M2854" s="9">
        <f>tbl_salesdata[[#This Row],[Units Sold]]*tbl_salesdata[[#This Row],[Unit Price]]</f>
        <v>4094157.27</v>
      </c>
      <c r="N2854" s="9">
        <f>tbl_salesdata[[#This Row],[Total Sales]]-tbl_salesdata[[#This Row],[Total Cost]]</f>
        <v>793733.75</v>
      </c>
      <c r="O2854">
        <f>tbl_salesdata[[#This Row],[Ship Date]]-tbl_salesdata[[#This Row],[Order Date]]</f>
        <v>11</v>
      </c>
      <c r="P2854">
        <f>WEEKDAY(tbl_salesdata[[#This Row],[Order Date]],2)</f>
        <v>1</v>
      </c>
      <c r="Q2854" t="str">
        <f>TEXT(tbl_salesdata[[#This Row],[Order Date]],"dddd")</f>
        <v>Monday</v>
      </c>
      <c r="R2854" t="str">
        <f>IF(tbl_salesdata[[#This Row],[Weekdaynum]]&gt;5,"Yes","No")</f>
        <v>No</v>
      </c>
    </row>
    <row r="2855" spans="1:18" hidden="1" x14ac:dyDescent="0.35">
      <c r="A2855">
        <v>636907756</v>
      </c>
      <c r="B2855" s="3">
        <v>42061</v>
      </c>
      <c r="C2855" s="3">
        <v>42069</v>
      </c>
      <c r="D2855" t="s">
        <v>215</v>
      </c>
      <c r="E2855" t="s">
        <v>21</v>
      </c>
      <c r="F2855" t="s">
        <v>68</v>
      </c>
      <c r="G2855" t="s">
        <v>14</v>
      </c>
      <c r="H2855" t="s">
        <v>19</v>
      </c>
      <c r="I2855" s="9">
        <v>4013</v>
      </c>
      <c r="J2855" s="9">
        <v>154.06</v>
      </c>
      <c r="K2855" s="9">
        <v>90.93</v>
      </c>
      <c r="L2855" s="9">
        <f>tbl_salesdata[[#This Row],[Units Sold]]*tbl_salesdata[[#This Row],[Unit Cost]]</f>
        <v>364902.09</v>
      </c>
      <c r="M2855" s="9">
        <f>tbl_salesdata[[#This Row],[Units Sold]]*tbl_salesdata[[#This Row],[Unit Price]]</f>
        <v>618242.78</v>
      </c>
      <c r="N2855" s="9">
        <f>tbl_salesdata[[#This Row],[Total Sales]]-tbl_salesdata[[#This Row],[Total Cost]]</f>
        <v>253340.69</v>
      </c>
      <c r="O2855">
        <f>tbl_salesdata[[#This Row],[Ship Date]]-tbl_salesdata[[#This Row],[Order Date]]</f>
        <v>8</v>
      </c>
      <c r="P2855">
        <f>WEEKDAY(tbl_salesdata[[#This Row],[Order Date]],2)</f>
        <v>4</v>
      </c>
      <c r="Q2855" t="str">
        <f>TEXT(tbl_salesdata[[#This Row],[Order Date]],"dddd")</f>
        <v>Thursday</v>
      </c>
      <c r="R2855" t="str">
        <f>IF(tbl_salesdata[[#This Row],[Weekdaynum]]&gt;5,"Yes","No")</f>
        <v>No</v>
      </c>
    </row>
    <row r="2856" spans="1:18" x14ac:dyDescent="0.35">
      <c r="A2856">
        <v>287758386</v>
      </c>
      <c r="B2856" s="3">
        <v>42413</v>
      </c>
      <c r="C2856" s="3">
        <v>42431</v>
      </c>
      <c r="D2856" t="s">
        <v>70</v>
      </c>
      <c r="E2856" t="s">
        <v>29</v>
      </c>
      <c r="F2856" t="s">
        <v>25</v>
      </c>
      <c r="G2856" t="s">
        <v>14</v>
      </c>
      <c r="H2856" t="s">
        <v>34</v>
      </c>
      <c r="I2856" s="9">
        <v>2956</v>
      </c>
      <c r="J2856" s="9">
        <v>205.7</v>
      </c>
      <c r="K2856" s="9">
        <v>117.11</v>
      </c>
      <c r="L2856" s="9">
        <f>tbl_salesdata[[#This Row],[Units Sold]]*tbl_salesdata[[#This Row],[Unit Cost]]</f>
        <v>346177.16</v>
      </c>
      <c r="M2856" s="9">
        <f>tbl_salesdata[[#This Row],[Units Sold]]*tbl_salesdata[[#This Row],[Unit Price]]</f>
        <v>608049.19999999995</v>
      </c>
      <c r="N2856" s="9">
        <f>tbl_salesdata[[#This Row],[Total Sales]]-tbl_salesdata[[#This Row],[Total Cost]]</f>
        <v>261872.03999999998</v>
      </c>
      <c r="O2856">
        <f>tbl_salesdata[[#This Row],[Ship Date]]-tbl_salesdata[[#This Row],[Order Date]]</f>
        <v>18</v>
      </c>
      <c r="P2856">
        <f>WEEKDAY(tbl_salesdata[[#This Row],[Order Date]],2)</f>
        <v>6</v>
      </c>
      <c r="Q2856" t="str">
        <f>TEXT(tbl_salesdata[[#This Row],[Order Date]],"dddd")</f>
        <v>Saturday</v>
      </c>
      <c r="R2856" t="str">
        <f>IF(tbl_salesdata[[#This Row],[Weekdaynum]]&gt;5,"Yes","No")</f>
        <v>Yes</v>
      </c>
    </row>
    <row r="2857" spans="1:18" hidden="1" x14ac:dyDescent="0.35">
      <c r="A2857">
        <v>739740645</v>
      </c>
      <c r="B2857" s="3">
        <v>44432</v>
      </c>
      <c r="C2857" s="3">
        <v>44433</v>
      </c>
      <c r="D2857" t="s">
        <v>133</v>
      </c>
      <c r="E2857" t="s">
        <v>38</v>
      </c>
      <c r="F2857" t="s">
        <v>17</v>
      </c>
      <c r="G2857" t="s">
        <v>14</v>
      </c>
      <c r="H2857" t="s">
        <v>26</v>
      </c>
      <c r="I2857" s="9">
        <v>4551</v>
      </c>
      <c r="J2857" s="9">
        <v>152.58000000000001</v>
      </c>
      <c r="K2857" s="9">
        <v>97.44</v>
      </c>
      <c r="L2857" s="9">
        <f>tbl_salesdata[[#This Row],[Units Sold]]*tbl_salesdata[[#This Row],[Unit Cost]]</f>
        <v>443449.44</v>
      </c>
      <c r="M2857" s="9">
        <f>tbl_salesdata[[#This Row],[Units Sold]]*tbl_salesdata[[#This Row],[Unit Price]]</f>
        <v>694391.58000000007</v>
      </c>
      <c r="N2857" s="9">
        <f>tbl_salesdata[[#This Row],[Total Sales]]-tbl_salesdata[[#This Row],[Total Cost]]</f>
        <v>250942.14000000007</v>
      </c>
      <c r="O2857">
        <f>tbl_salesdata[[#This Row],[Ship Date]]-tbl_salesdata[[#This Row],[Order Date]]</f>
        <v>1</v>
      </c>
      <c r="P2857">
        <f>WEEKDAY(tbl_salesdata[[#This Row],[Order Date]],2)</f>
        <v>2</v>
      </c>
      <c r="Q2857" t="str">
        <f>TEXT(tbl_salesdata[[#This Row],[Order Date]],"dddd")</f>
        <v>Tuesday</v>
      </c>
      <c r="R2857" t="str">
        <f>IF(tbl_salesdata[[#This Row],[Weekdaynum]]&gt;5,"Yes","No")</f>
        <v>No</v>
      </c>
    </row>
    <row r="2858" spans="1:18" x14ac:dyDescent="0.35">
      <c r="A2858">
        <v>819992768</v>
      </c>
      <c r="B2858" s="3">
        <v>44107</v>
      </c>
      <c r="C2858" s="3">
        <v>44121</v>
      </c>
      <c r="D2858" t="s">
        <v>41</v>
      </c>
      <c r="E2858" t="s">
        <v>29</v>
      </c>
      <c r="F2858" t="s">
        <v>25</v>
      </c>
      <c r="G2858" t="s">
        <v>14</v>
      </c>
      <c r="H2858" t="s">
        <v>34</v>
      </c>
      <c r="I2858" s="9">
        <v>2937</v>
      </c>
      <c r="J2858" s="9">
        <v>205.7</v>
      </c>
      <c r="K2858" s="9">
        <v>117.11</v>
      </c>
      <c r="L2858" s="9">
        <f>tbl_salesdata[[#This Row],[Units Sold]]*tbl_salesdata[[#This Row],[Unit Cost]]</f>
        <v>343952.07</v>
      </c>
      <c r="M2858" s="9">
        <f>tbl_salesdata[[#This Row],[Units Sold]]*tbl_salesdata[[#This Row],[Unit Price]]</f>
        <v>604140.9</v>
      </c>
      <c r="N2858" s="9">
        <f>tbl_salesdata[[#This Row],[Total Sales]]-tbl_salesdata[[#This Row],[Total Cost]]</f>
        <v>260188.83000000002</v>
      </c>
      <c r="O2858">
        <f>tbl_salesdata[[#This Row],[Ship Date]]-tbl_salesdata[[#This Row],[Order Date]]</f>
        <v>14</v>
      </c>
      <c r="P2858">
        <f>WEEKDAY(tbl_salesdata[[#This Row],[Order Date]],2)</f>
        <v>6</v>
      </c>
      <c r="Q2858" t="str">
        <f>TEXT(tbl_salesdata[[#This Row],[Order Date]],"dddd")</f>
        <v>Saturday</v>
      </c>
      <c r="R2858" t="str">
        <f>IF(tbl_salesdata[[#This Row],[Weekdaynum]]&gt;5,"Yes","No")</f>
        <v>Yes</v>
      </c>
    </row>
    <row r="2859" spans="1:18" hidden="1" x14ac:dyDescent="0.35">
      <c r="A2859">
        <v>566432178</v>
      </c>
      <c r="B2859" s="3">
        <v>42603</v>
      </c>
      <c r="C2859" s="3">
        <v>42605</v>
      </c>
      <c r="D2859" t="s">
        <v>200</v>
      </c>
      <c r="E2859" t="s">
        <v>24</v>
      </c>
      <c r="F2859" t="s">
        <v>68</v>
      </c>
      <c r="G2859" t="s">
        <v>14</v>
      </c>
      <c r="H2859" t="s">
        <v>34</v>
      </c>
      <c r="I2859" s="9">
        <v>8724</v>
      </c>
      <c r="J2859" s="9">
        <v>154.06</v>
      </c>
      <c r="K2859" s="9">
        <v>90.93</v>
      </c>
      <c r="L2859" s="9">
        <f>tbl_salesdata[[#This Row],[Units Sold]]*tbl_salesdata[[#This Row],[Unit Cost]]</f>
        <v>793273.32000000007</v>
      </c>
      <c r="M2859" s="9">
        <f>tbl_salesdata[[#This Row],[Units Sold]]*tbl_salesdata[[#This Row],[Unit Price]]</f>
        <v>1344019.44</v>
      </c>
      <c r="N2859" s="9">
        <f>tbl_salesdata[[#This Row],[Total Sales]]-tbl_salesdata[[#This Row],[Total Cost]]</f>
        <v>550746.11999999988</v>
      </c>
      <c r="O2859">
        <f>tbl_salesdata[[#This Row],[Ship Date]]-tbl_salesdata[[#This Row],[Order Date]]</f>
        <v>2</v>
      </c>
      <c r="P2859">
        <f>WEEKDAY(tbl_salesdata[[#This Row],[Order Date]],2)</f>
        <v>7</v>
      </c>
      <c r="Q2859" t="str">
        <f>TEXT(tbl_salesdata[[#This Row],[Order Date]],"dddd")</f>
        <v>Sunday</v>
      </c>
      <c r="R2859" t="str">
        <f>IF(tbl_salesdata[[#This Row],[Weekdaynum]]&gt;5,"Yes","No")</f>
        <v>Yes</v>
      </c>
    </row>
    <row r="2860" spans="1:18" hidden="1" x14ac:dyDescent="0.35">
      <c r="A2860">
        <v>553104817</v>
      </c>
      <c r="B2860" s="3">
        <v>43425</v>
      </c>
      <c r="C2860" s="3">
        <v>43442</v>
      </c>
      <c r="D2860" t="s">
        <v>190</v>
      </c>
      <c r="E2860" t="s">
        <v>38</v>
      </c>
      <c r="F2860" t="s">
        <v>13</v>
      </c>
      <c r="G2860" t="s">
        <v>14</v>
      </c>
      <c r="H2860" t="s">
        <v>34</v>
      </c>
      <c r="I2860" s="9">
        <v>1000</v>
      </c>
      <c r="J2860" s="9">
        <v>255.28</v>
      </c>
      <c r="K2860" s="9">
        <v>159.41999999999999</v>
      </c>
      <c r="L2860" s="9">
        <f>tbl_salesdata[[#This Row],[Units Sold]]*tbl_salesdata[[#This Row],[Unit Cost]]</f>
        <v>159420</v>
      </c>
      <c r="M2860" s="9">
        <f>tbl_salesdata[[#This Row],[Units Sold]]*tbl_salesdata[[#This Row],[Unit Price]]</f>
        <v>255280</v>
      </c>
      <c r="N2860" s="9">
        <f>tbl_salesdata[[#This Row],[Total Sales]]-tbl_salesdata[[#This Row],[Total Cost]]</f>
        <v>95860</v>
      </c>
      <c r="O2860">
        <f>tbl_salesdata[[#This Row],[Ship Date]]-tbl_salesdata[[#This Row],[Order Date]]</f>
        <v>17</v>
      </c>
      <c r="P2860">
        <f>WEEKDAY(tbl_salesdata[[#This Row],[Order Date]],2)</f>
        <v>3</v>
      </c>
      <c r="Q2860" t="str">
        <f>TEXT(tbl_salesdata[[#This Row],[Order Date]],"dddd")</f>
        <v>Wednesday</v>
      </c>
      <c r="R2860" t="str">
        <f>IF(tbl_salesdata[[#This Row],[Weekdaynum]]&gt;5,"Yes","No")</f>
        <v>No</v>
      </c>
    </row>
    <row r="2861" spans="1:18" hidden="1" x14ac:dyDescent="0.35">
      <c r="A2861">
        <v>823622977</v>
      </c>
      <c r="B2861" s="3">
        <v>43469</v>
      </c>
      <c r="C2861" s="3">
        <v>43490</v>
      </c>
      <c r="D2861" t="s">
        <v>154</v>
      </c>
      <c r="E2861" t="s">
        <v>12</v>
      </c>
      <c r="F2861" t="s">
        <v>33</v>
      </c>
      <c r="G2861" t="s">
        <v>18</v>
      </c>
      <c r="H2861" t="s">
        <v>19</v>
      </c>
      <c r="I2861" s="9">
        <v>7197</v>
      </c>
      <c r="J2861" s="9">
        <v>109.28</v>
      </c>
      <c r="K2861" s="9">
        <v>35.840000000000003</v>
      </c>
      <c r="L2861" s="9">
        <f>tbl_salesdata[[#This Row],[Units Sold]]*tbl_salesdata[[#This Row],[Unit Cost]]</f>
        <v>257940.48000000001</v>
      </c>
      <c r="M2861" s="9">
        <f>tbl_salesdata[[#This Row],[Units Sold]]*tbl_salesdata[[#This Row],[Unit Price]]</f>
        <v>786488.16</v>
      </c>
      <c r="N2861" s="9">
        <f>tbl_salesdata[[#This Row],[Total Sales]]-tbl_salesdata[[#This Row],[Total Cost]]</f>
        <v>528547.68000000005</v>
      </c>
      <c r="O2861">
        <f>tbl_salesdata[[#This Row],[Ship Date]]-tbl_salesdata[[#This Row],[Order Date]]</f>
        <v>21</v>
      </c>
      <c r="P2861">
        <f>WEEKDAY(tbl_salesdata[[#This Row],[Order Date]],2)</f>
        <v>5</v>
      </c>
      <c r="Q2861" t="str">
        <f>TEXT(tbl_salesdata[[#This Row],[Order Date]],"dddd")</f>
        <v>Friday</v>
      </c>
      <c r="R2861" t="str">
        <f>IF(tbl_salesdata[[#This Row],[Weekdaynum]]&gt;5,"Yes","No")</f>
        <v>No</v>
      </c>
    </row>
    <row r="2862" spans="1:18" x14ac:dyDescent="0.35">
      <c r="A2862">
        <v>276784074</v>
      </c>
      <c r="B2862" s="3">
        <v>42084</v>
      </c>
      <c r="C2862" s="3">
        <v>42099</v>
      </c>
      <c r="D2862" t="s">
        <v>184</v>
      </c>
      <c r="E2862" t="s">
        <v>21</v>
      </c>
      <c r="F2862" t="s">
        <v>33</v>
      </c>
      <c r="G2862" t="s">
        <v>14</v>
      </c>
      <c r="H2862" t="s">
        <v>19</v>
      </c>
      <c r="I2862" s="9">
        <v>5413</v>
      </c>
      <c r="J2862" s="9">
        <v>109.28</v>
      </c>
      <c r="K2862" s="9">
        <v>35.840000000000003</v>
      </c>
      <c r="L2862" s="9">
        <f>tbl_salesdata[[#This Row],[Units Sold]]*tbl_salesdata[[#This Row],[Unit Cost]]</f>
        <v>194001.92000000001</v>
      </c>
      <c r="M2862" s="9">
        <f>tbl_salesdata[[#This Row],[Units Sold]]*tbl_salesdata[[#This Row],[Unit Price]]</f>
        <v>591532.64</v>
      </c>
      <c r="N2862" s="9">
        <f>tbl_salesdata[[#This Row],[Total Sales]]-tbl_salesdata[[#This Row],[Total Cost]]</f>
        <v>397530.72</v>
      </c>
      <c r="O2862">
        <f>tbl_salesdata[[#This Row],[Ship Date]]-tbl_salesdata[[#This Row],[Order Date]]</f>
        <v>15</v>
      </c>
      <c r="P2862">
        <f>WEEKDAY(tbl_salesdata[[#This Row],[Order Date]],2)</f>
        <v>6</v>
      </c>
      <c r="Q2862" t="str">
        <f>TEXT(tbl_salesdata[[#This Row],[Order Date]],"dddd")</f>
        <v>Saturday</v>
      </c>
      <c r="R2862" t="str">
        <f>IF(tbl_salesdata[[#This Row],[Weekdaynum]]&gt;5,"Yes","No")</f>
        <v>Yes</v>
      </c>
    </row>
    <row r="2863" spans="1:18" hidden="1" x14ac:dyDescent="0.35">
      <c r="A2863">
        <v>642953670</v>
      </c>
      <c r="B2863" s="3">
        <v>42304</v>
      </c>
      <c r="C2863" s="3">
        <v>42316</v>
      </c>
      <c r="D2863" t="s">
        <v>91</v>
      </c>
      <c r="E2863" t="s">
        <v>21</v>
      </c>
      <c r="F2863" t="s">
        <v>22</v>
      </c>
      <c r="G2863" t="s">
        <v>18</v>
      </c>
      <c r="H2863" t="s">
        <v>15</v>
      </c>
      <c r="I2863" s="9">
        <v>3134</v>
      </c>
      <c r="J2863" s="9">
        <v>47.45</v>
      </c>
      <c r="K2863" s="9">
        <v>31.79</v>
      </c>
      <c r="L2863" s="9">
        <f>tbl_salesdata[[#This Row],[Units Sold]]*tbl_salesdata[[#This Row],[Unit Cost]]</f>
        <v>99629.86</v>
      </c>
      <c r="M2863" s="9">
        <f>tbl_salesdata[[#This Row],[Units Sold]]*tbl_salesdata[[#This Row],[Unit Price]]</f>
        <v>148708.30000000002</v>
      </c>
      <c r="N2863" s="9">
        <f>tbl_salesdata[[#This Row],[Total Sales]]-tbl_salesdata[[#This Row],[Total Cost]]</f>
        <v>49078.440000000017</v>
      </c>
      <c r="O2863">
        <f>tbl_salesdata[[#This Row],[Ship Date]]-tbl_salesdata[[#This Row],[Order Date]]</f>
        <v>12</v>
      </c>
      <c r="P2863">
        <f>WEEKDAY(tbl_salesdata[[#This Row],[Order Date]],2)</f>
        <v>2</v>
      </c>
      <c r="Q2863" t="str">
        <f>TEXT(tbl_salesdata[[#This Row],[Order Date]],"dddd")</f>
        <v>Tuesday</v>
      </c>
      <c r="R2863" t="str">
        <f>IF(tbl_salesdata[[#This Row],[Weekdaynum]]&gt;5,"Yes","No")</f>
        <v>No</v>
      </c>
    </row>
    <row r="2864" spans="1:18" hidden="1" x14ac:dyDescent="0.35">
      <c r="A2864">
        <v>930926358</v>
      </c>
      <c r="B2864" s="3">
        <v>43604</v>
      </c>
      <c r="C2864" s="3">
        <v>43617</v>
      </c>
      <c r="D2864" t="s">
        <v>191</v>
      </c>
      <c r="E2864" t="s">
        <v>24</v>
      </c>
      <c r="F2864" t="s">
        <v>22</v>
      </c>
      <c r="G2864" t="s">
        <v>14</v>
      </c>
      <c r="H2864" t="s">
        <v>15</v>
      </c>
      <c r="I2864" s="9">
        <v>651</v>
      </c>
      <c r="J2864" s="9">
        <v>47.45</v>
      </c>
      <c r="K2864" s="9">
        <v>31.79</v>
      </c>
      <c r="L2864" s="9">
        <f>tbl_salesdata[[#This Row],[Units Sold]]*tbl_salesdata[[#This Row],[Unit Cost]]</f>
        <v>20695.29</v>
      </c>
      <c r="M2864" s="9">
        <f>tbl_salesdata[[#This Row],[Units Sold]]*tbl_salesdata[[#This Row],[Unit Price]]</f>
        <v>30889.95</v>
      </c>
      <c r="N2864" s="9">
        <f>tbl_salesdata[[#This Row],[Total Sales]]-tbl_salesdata[[#This Row],[Total Cost]]</f>
        <v>10194.66</v>
      </c>
      <c r="O2864">
        <f>tbl_salesdata[[#This Row],[Ship Date]]-tbl_salesdata[[#This Row],[Order Date]]</f>
        <v>13</v>
      </c>
      <c r="P2864">
        <f>WEEKDAY(tbl_salesdata[[#This Row],[Order Date]],2)</f>
        <v>7</v>
      </c>
      <c r="Q2864" t="str">
        <f>TEXT(tbl_salesdata[[#This Row],[Order Date]],"dddd")</f>
        <v>Sunday</v>
      </c>
      <c r="R2864" t="str">
        <f>IF(tbl_salesdata[[#This Row],[Weekdaynum]]&gt;5,"Yes","No")</f>
        <v>Yes</v>
      </c>
    </row>
    <row r="2865" spans="1:18" hidden="1" x14ac:dyDescent="0.35">
      <c r="A2865">
        <v>281064879</v>
      </c>
      <c r="B2865" s="3">
        <v>44459</v>
      </c>
      <c r="C2865" s="3">
        <v>44470</v>
      </c>
      <c r="D2865" t="s">
        <v>83</v>
      </c>
      <c r="E2865" t="s">
        <v>38</v>
      </c>
      <c r="F2865" t="s">
        <v>68</v>
      </c>
      <c r="G2865" t="s">
        <v>18</v>
      </c>
      <c r="H2865" t="s">
        <v>26</v>
      </c>
      <c r="I2865" s="9">
        <v>2199</v>
      </c>
      <c r="J2865" s="9">
        <v>154.06</v>
      </c>
      <c r="K2865" s="9">
        <v>90.93</v>
      </c>
      <c r="L2865" s="9">
        <f>tbl_salesdata[[#This Row],[Units Sold]]*tbl_salesdata[[#This Row],[Unit Cost]]</f>
        <v>199955.07</v>
      </c>
      <c r="M2865" s="9">
        <f>tbl_salesdata[[#This Row],[Units Sold]]*tbl_salesdata[[#This Row],[Unit Price]]</f>
        <v>338777.94</v>
      </c>
      <c r="N2865" s="9">
        <f>tbl_salesdata[[#This Row],[Total Sales]]-tbl_salesdata[[#This Row],[Total Cost]]</f>
        <v>138822.87</v>
      </c>
      <c r="O2865">
        <f>tbl_salesdata[[#This Row],[Ship Date]]-tbl_salesdata[[#This Row],[Order Date]]</f>
        <v>11</v>
      </c>
      <c r="P2865">
        <f>WEEKDAY(tbl_salesdata[[#This Row],[Order Date]],2)</f>
        <v>1</v>
      </c>
      <c r="Q2865" t="str">
        <f>TEXT(tbl_salesdata[[#This Row],[Order Date]],"dddd")</f>
        <v>Monday</v>
      </c>
      <c r="R2865" t="str">
        <f>IF(tbl_salesdata[[#This Row],[Weekdaynum]]&gt;5,"Yes","No")</f>
        <v>No</v>
      </c>
    </row>
    <row r="2866" spans="1:18" x14ac:dyDescent="0.35">
      <c r="A2866">
        <v>499810397</v>
      </c>
      <c r="B2866" s="3">
        <v>42322</v>
      </c>
      <c r="C2866" s="3">
        <v>42330</v>
      </c>
      <c r="D2866" t="s">
        <v>70</v>
      </c>
      <c r="E2866" t="s">
        <v>29</v>
      </c>
      <c r="F2866" t="s">
        <v>17</v>
      </c>
      <c r="G2866" t="s">
        <v>14</v>
      </c>
      <c r="H2866" t="s">
        <v>15</v>
      </c>
      <c r="I2866" s="9">
        <v>3858</v>
      </c>
      <c r="J2866" s="9">
        <v>152.58000000000001</v>
      </c>
      <c r="K2866" s="9">
        <v>97.44</v>
      </c>
      <c r="L2866" s="9">
        <f>tbl_salesdata[[#This Row],[Units Sold]]*tbl_salesdata[[#This Row],[Unit Cost]]</f>
        <v>375923.52</v>
      </c>
      <c r="M2866" s="9">
        <f>tbl_salesdata[[#This Row],[Units Sold]]*tbl_salesdata[[#This Row],[Unit Price]]</f>
        <v>588653.64</v>
      </c>
      <c r="N2866" s="9">
        <f>tbl_salesdata[[#This Row],[Total Sales]]-tbl_salesdata[[#This Row],[Total Cost]]</f>
        <v>212730.12</v>
      </c>
      <c r="O2866">
        <f>tbl_salesdata[[#This Row],[Ship Date]]-tbl_salesdata[[#This Row],[Order Date]]</f>
        <v>8</v>
      </c>
      <c r="P2866">
        <f>WEEKDAY(tbl_salesdata[[#This Row],[Order Date]],2)</f>
        <v>6</v>
      </c>
      <c r="Q2866" t="str">
        <f>TEXT(tbl_salesdata[[#This Row],[Order Date]],"dddd")</f>
        <v>Saturday</v>
      </c>
      <c r="R2866" t="str">
        <f>IF(tbl_salesdata[[#This Row],[Weekdaynum]]&gt;5,"Yes","No")</f>
        <v>Yes</v>
      </c>
    </row>
    <row r="2867" spans="1:18" x14ac:dyDescent="0.35">
      <c r="A2867">
        <v>303331506</v>
      </c>
      <c r="B2867" s="3">
        <v>44023</v>
      </c>
      <c r="C2867" s="3">
        <v>44038</v>
      </c>
      <c r="D2867" t="s">
        <v>73</v>
      </c>
      <c r="E2867" t="s">
        <v>24</v>
      </c>
      <c r="F2867" t="s">
        <v>47</v>
      </c>
      <c r="G2867" t="s">
        <v>14</v>
      </c>
      <c r="H2867" t="s">
        <v>15</v>
      </c>
      <c r="I2867" s="9">
        <v>1388</v>
      </c>
      <c r="J2867" s="9">
        <v>421.89</v>
      </c>
      <c r="K2867" s="9">
        <v>364.69</v>
      </c>
      <c r="L2867" s="9">
        <f>tbl_salesdata[[#This Row],[Units Sold]]*tbl_salesdata[[#This Row],[Unit Cost]]</f>
        <v>506189.72</v>
      </c>
      <c r="M2867" s="9">
        <f>tbl_salesdata[[#This Row],[Units Sold]]*tbl_salesdata[[#This Row],[Unit Price]]</f>
        <v>585583.31999999995</v>
      </c>
      <c r="N2867" s="9">
        <f>tbl_salesdata[[#This Row],[Total Sales]]-tbl_salesdata[[#This Row],[Total Cost]]</f>
        <v>79393.599999999977</v>
      </c>
      <c r="O2867">
        <f>tbl_salesdata[[#This Row],[Ship Date]]-tbl_salesdata[[#This Row],[Order Date]]</f>
        <v>15</v>
      </c>
      <c r="P2867">
        <f>WEEKDAY(tbl_salesdata[[#This Row],[Order Date]],2)</f>
        <v>6</v>
      </c>
      <c r="Q2867" t="str">
        <f>TEXT(tbl_salesdata[[#This Row],[Order Date]],"dddd")</f>
        <v>Saturday</v>
      </c>
      <c r="R2867" t="str">
        <f>IF(tbl_salesdata[[#This Row],[Weekdaynum]]&gt;5,"Yes","No")</f>
        <v>Yes</v>
      </c>
    </row>
    <row r="2868" spans="1:18" hidden="1" x14ac:dyDescent="0.35">
      <c r="A2868">
        <v>309651219</v>
      </c>
      <c r="B2868" s="3">
        <v>42116</v>
      </c>
      <c r="C2868" s="3">
        <v>42133</v>
      </c>
      <c r="D2868" t="s">
        <v>65</v>
      </c>
      <c r="E2868" t="s">
        <v>32</v>
      </c>
      <c r="F2868" t="s">
        <v>17</v>
      </c>
      <c r="G2868" t="s">
        <v>18</v>
      </c>
      <c r="H2868" t="s">
        <v>34</v>
      </c>
      <c r="I2868" s="9">
        <v>1532</v>
      </c>
      <c r="J2868" s="9">
        <v>152.58000000000001</v>
      </c>
      <c r="K2868" s="9">
        <v>97.44</v>
      </c>
      <c r="L2868" s="9">
        <f>tbl_salesdata[[#This Row],[Units Sold]]*tbl_salesdata[[#This Row],[Unit Cost]]</f>
        <v>149278.07999999999</v>
      </c>
      <c r="M2868" s="9">
        <f>tbl_salesdata[[#This Row],[Units Sold]]*tbl_salesdata[[#This Row],[Unit Price]]</f>
        <v>233752.56000000003</v>
      </c>
      <c r="N2868" s="9">
        <f>tbl_salesdata[[#This Row],[Total Sales]]-tbl_salesdata[[#This Row],[Total Cost]]</f>
        <v>84474.48000000004</v>
      </c>
      <c r="O2868">
        <f>tbl_salesdata[[#This Row],[Ship Date]]-tbl_salesdata[[#This Row],[Order Date]]</f>
        <v>17</v>
      </c>
      <c r="P2868">
        <f>WEEKDAY(tbl_salesdata[[#This Row],[Order Date]],2)</f>
        <v>3</v>
      </c>
      <c r="Q2868" t="str">
        <f>TEXT(tbl_salesdata[[#This Row],[Order Date]],"dddd")</f>
        <v>Wednesday</v>
      </c>
      <c r="R2868" t="str">
        <f>IF(tbl_salesdata[[#This Row],[Weekdaynum]]&gt;5,"Yes","No")</f>
        <v>No</v>
      </c>
    </row>
    <row r="2869" spans="1:18" x14ac:dyDescent="0.35">
      <c r="A2869">
        <v>383833825</v>
      </c>
      <c r="B2869" s="3">
        <v>42833</v>
      </c>
      <c r="C2869" s="3">
        <v>42837</v>
      </c>
      <c r="D2869" t="s">
        <v>118</v>
      </c>
      <c r="E2869" t="s">
        <v>24</v>
      </c>
      <c r="F2869" t="s">
        <v>17</v>
      </c>
      <c r="G2869" t="s">
        <v>18</v>
      </c>
      <c r="H2869" t="s">
        <v>26</v>
      </c>
      <c r="I2869" s="9">
        <v>3813</v>
      </c>
      <c r="J2869" s="9">
        <v>152.58000000000001</v>
      </c>
      <c r="K2869" s="9">
        <v>97.44</v>
      </c>
      <c r="L2869" s="9">
        <f>tbl_salesdata[[#This Row],[Units Sold]]*tbl_salesdata[[#This Row],[Unit Cost]]</f>
        <v>371538.72</v>
      </c>
      <c r="M2869" s="9">
        <f>tbl_salesdata[[#This Row],[Units Sold]]*tbl_salesdata[[#This Row],[Unit Price]]</f>
        <v>581787.54</v>
      </c>
      <c r="N2869" s="9">
        <f>tbl_salesdata[[#This Row],[Total Sales]]-tbl_salesdata[[#This Row],[Total Cost]]</f>
        <v>210248.82000000007</v>
      </c>
      <c r="O2869">
        <f>tbl_salesdata[[#This Row],[Ship Date]]-tbl_salesdata[[#This Row],[Order Date]]</f>
        <v>4</v>
      </c>
      <c r="P2869">
        <f>WEEKDAY(tbl_salesdata[[#This Row],[Order Date]],2)</f>
        <v>6</v>
      </c>
      <c r="Q2869" t="str">
        <f>TEXT(tbl_salesdata[[#This Row],[Order Date]],"dddd")</f>
        <v>Saturday</v>
      </c>
      <c r="R2869" t="str">
        <f>IF(tbl_salesdata[[#This Row],[Weekdaynum]]&gt;5,"Yes","No")</f>
        <v>Yes</v>
      </c>
    </row>
    <row r="2870" spans="1:18" x14ac:dyDescent="0.35">
      <c r="A2870">
        <v>203544747</v>
      </c>
      <c r="B2870" s="3">
        <v>42539</v>
      </c>
      <c r="C2870" s="3">
        <v>42555</v>
      </c>
      <c r="D2870" t="s">
        <v>101</v>
      </c>
      <c r="E2870" t="s">
        <v>24</v>
      </c>
      <c r="F2870" t="s">
        <v>13</v>
      </c>
      <c r="G2870" t="s">
        <v>14</v>
      </c>
      <c r="H2870" t="s">
        <v>26</v>
      </c>
      <c r="I2870" s="9">
        <v>2269</v>
      </c>
      <c r="J2870" s="9">
        <v>255.28</v>
      </c>
      <c r="K2870" s="9">
        <v>159.41999999999999</v>
      </c>
      <c r="L2870" s="9">
        <f>tbl_salesdata[[#This Row],[Units Sold]]*tbl_salesdata[[#This Row],[Unit Cost]]</f>
        <v>361723.98</v>
      </c>
      <c r="M2870" s="9">
        <f>tbl_salesdata[[#This Row],[Units Sold]]*tbl_salesdata[[#This Row],[Unit Price]]</f>
        <v>579230.31999999995</v>
      </c>
      <c r="N2870" s="9">
        <f>tbl_salesdata[[#This Row],[Total Sales]]-tbl_salesdata[[#This Row],[Total Cost]]</f>
        <v>217506.33999999997</v>
      </c>
      <c r="O2870">
        <f>tbl_salesdata[[#This Row],[Ship Date]]-tbl_salesdata[[#This Row],[Order Date]]</f>
        <v>16</v>
      </c>
      <c r="P2870">
        <f>WEEKDAY(tbl_salesdata[[#This Row],[Order Date]],2)</f>
        <v>6</v>
      </c>
      <c r="Q2870" t="str">
        <f>TEXT(tbl_salesdata[[#This Row],[Order Date]],"dddd")</f>
        <v>Saturday</v>
      </c>
      <c r="R2870" t="str">
        <f>IF(tbl_salesdata[[#This Row],[Weekdaynum]]&gt;5,"Yes","No")</f>
        <v>Yes</v>
      </c>
    </row>
    <row r="2871" spans="1:18" hidden="1" x14ac:dyDescent="0.35">
      <c r="A2871">
        <v>449487864</v>
      </c>
      <c r="B2871" s="3">
        <v>44559</v>
      </c>
      <c r="C2871" s="3">
        <v>44576</v>
      </c>
      <c r="D2871" t="s">
        <v>171</v>
      </c>
      <c r="E2871" t="s">
        <v>12</v>
      </c>
      <c r="F2871" t="s">
        <v>76</v>
      </c>
      <c r="G2871" t="s">
        <v>18</v>
      </c>
      <c r="H2871" t="s">
        <v>19</v>
      </c>
      <c r="I2871" s="9">
        <v>2303</v>
      </c>
      <c r="J2871" s="9">
        <v>668.27</v>
      </c>
      <c r="K2871" s="9">
        <v>502.54</v>
      </c>
      <c r="L2871" s="9">
        <f>tbl_salesdata[[#This Row],[Units Sold]]*tbl_salesdata[[#This Row],[Unit Cost]]</f>
        <v>1157349.6200000001</v>
      </c>
      <c r="M2871" s="9">
        <f>tbl_salesdata[[#This Row],[Units Sold]]*tbl_salesdata[[#This Row],[Unit Price]]</f>
        <v>1539025.81</v>
      </c>
      <c r="N2871" s="9">
        <f>tbl_salesdata[[#This Row],[Total Sales]]-tbl_salesdata[[#This Row],[Total Cost]]</f>
        <v>381676.18999999994</v>
      </c>
      <c r="O2871">
        <f>tbl_salesdata[[#This Row],[Ship Date]]-tbl_salesdata[[#This Row],[Order Date]]</f>
        <v>17</v>
      </c>
      <c r="P2871">
        <f>WEEKDAY(tbl_salesdata[[#This Row],[Order Date]],2)</f>
        <v>3</v>
      </c>
      <c r="Q2871" t="str">
        <f>TEXT(tbl_salesdata[[#This Row],[Order Date]],"dddd")</f>
        <v>Wednesday</v>
      </c>
      <c r="R2871" t="str">
        <f>IF(tbl_salesdata[[#This Row],[Weekdaynum]]&gt;5,"Yes","No")</f>
        <v>No</v>
      </c>
    </row>
    <row r="2872" spans="1:18" hidden="1" x14ac:dyDescent="0.35">
      <c r="A2872">
        <v>742404401</v>
      </c>
      <c r="B2872" s="3">
        <v>43970</v>
      </c>
      <c r="C2872" s="3">
        <v>43983</v>
      </c>
      <c r="D2872" t="s">
        <v>131</v>
      </c>
      <c r="E2872" t="s">
        <v>32</v>
      </c>
      <c r="F2872" t="s">
        <v>13</v>
      </c>
      <c r="G2872" t="s">
        <v>14</v>
      </c>
      <c r="H2872" t="s">
        <v>26</v>
      </c>
      <c r="I2872" s="9">
        <v>2815</v>
      </c>
      <c r="J2872" s="9">
        <v>255.28</v>
      </c>
      <c r="K2872" s="9">
        <v>159.41999999999999</v>
      </c>
      <c r="L2872" s="9">
        <f>tbl_salesdata[[#This Row],[Units Sold]]*tbl_salesdata[[#This Row],[Unit Cost]]</f>
        <v>448767.3</v>
      </c>
      <c r="M2872" s="9">
        <f>tbl_salesdata[[#This Row],[Units Sold]]*tbl_salesdata[[#This Row],[Unit Price]]</f>
        <v>718613.2</v>
      </c>
      <c r="N2872" s="9">
        <f>tbl_salesdata[[#This Row],[Total Sales]]-tbl_salesdata[[#This Row],[Total Cost]]</f>
        <v>269845.89999999997</v>
      </c>
      <c r="O2872">
        <f>tbl_salesdata[[#This Row],[Ship Date]]-tbl_salesdata[[#This Row],[Order Date]]</f>
        <v>13</v>
      </c>
      <c r="P2872">
        <f>WEEKDAY(tbl_salesdata[[#This Row],[Order Date]],2)</f>
        <v>2</v>
      </c>
      <c r="Q2872" t="str">
        <f>TEXT(tbl_salesdata[[#This Row],[Order Date]],"dddd")</f>
        <v>Tuesday</v>
      </c>
      <c r="R2872" t="str">
        <f>IF(tbl_salesdata[[#This Row],[Weekdaynum]]&gt;5,"Yes","No")</f>
        <v>No</v>
      </c>
    </row>
    <row r="2873" spans="1:18" hidden="1" x14ac:dyDescent="0.35">
      <c r="A2873">
        <v>129127395</v>
      </c>
      <c r="B2873" s="3">
        <v>43632</v>
      </c>
      <c r="C2873" s="3">
        <v>43645</v>
      </c>
      <c r="D2873" t="s">
        <v>102</v>
      </c>
      <c r="E2873" t="s">
        <v>21</v>
      </c>
      <c r="F2873" t="s">
        <v>40</v>
      </c>
      <c r="G2873" t="s">
        <v>14</v>
      </c>
      <c r="H2873" t="s">
        <v>26</v>
      </c>
      <c r="I2873" s="9">
        <v>520</v>
      </c>
      <c r="J2873" s="9">
        <v>651.21</v>
      </c>
      <c r="K2873" s="9">
        <v>524.96</v>
      </c>
      <c r="L2873" s="9">
        <f>tbl_salesdata[[#This Row],[Units Sold]]*tbl_salesdata[[#This Row],[Unit Cost]]</f>
        <v>272979.20000000001</v>
      </c>
      <c r="M2873" s="9">
        <f>tbl_salesdata[[#This Row],[Units Sold]]*tbl_salesdata[[#This Row],[Unit Price]]</f>
        <v>338629.2</v>
      </c>
      <c r="N2873" s="9">
        <f>tbl_salesdata[[#This Row],[Total Sales]]-tbl_salesdata[[#This Row],[Total Cost]]</f>
        <v>65650</v>
      </c>
      <c r="O2873">
        <f>tbl_salesdata[[#This Row],[Ship Date]]-tbl_salesdata[[#This Row],[Order Date]]</f>
        <v>13</v>
      </c>
      <c r="P2873">
        <f>WEEKDAY(tbl_salesdata[[#This Row],[Order Date]],2)</f>
        <v>7</v>
      </c>
      <c r="Q2873" t="str">
        <f>TEXT(tbl_salesdata[[#This Row],[Order Date]],"dddd")</f>
        <v>Sunday</v>
      </c>
      <c r="R2873" t="str">
        <f>IF(tbl_salesdata[[#This Row],[Weekdaynum]]&gt;5,"Yes","No")</f>
        <v>Yes</v>
      </c>
    </row>
    <row r="2874" spans="1:18" hidden="1" x14ac:dyDescent="0.35">
      <c r="A2874">
        <v>392518174</v>
      </c>
      <c r="B2874" s="3">
        <v>44372</v>
      </c>
      <c r="C2874" s="3">
        <v>44373</v>
      </c>
      <c r="D2874" t="s">
        <v>103</v>
      </c>
      <c r="E2874" t="s">
        <v>21</v>
      </c>
      <c r="F2874" t="s">
        <v>68</v>
      </c>
      <c r="G2874" t="s">
        <v>18</v>
      </c>
      <c r="H2874" t="s">
        <v>15</v>
      </c>
      <c r="I2874" s="9">
        <v>3705</v>
      </c>
      <c r="J2874" s="9">
        <v>154.06</v>
      </c>
      <c r="K2874" s="9">
        <v>90.93</v>
      </c>
      <c r="L2874" s="9">
        <f>tbl_salesdata[[#This Row],[Units Sold]]*tbl_salesdata[[#This Row],[Unit Cost]]</f>
        <v>336895.65</v>
      </c>
      <c r="M2874" s="9">
        <f>tbl_salesdata[[#This Row],[Units Sold]]*tbl_salesdata[[#This Row],[Unit Price]]</f>
        <v>570792.30000000005</v>
      </c>
      <c r="N2874" s="9">
        <f>tbl_salesdata[[#This Row],[Total Sales]]-tbl_salesdata[[#This Row],[Total Cost]]</f>
        <v>233896.65000000002</v>
      </c>
      <c r="O2874">
        <f>tbl_salesdata[[#This Row],[Ship Date]]-tbl_salesdata[[#This Row],[Order Date]]</f>
        <v>1</v>
      </c>
      <c r="P2874">
        <f>WEEKDAY(tbl_salesdata[[#This Row],[Order Date]],2)</f>
        <v>5</v>
      </c>
      <c r="Q2874" t="str">
        <f>TEXT(tbl_salesdata[[#This Row],[Order Date]],"dddd")</f>
        <v>Friday</v>
      </c>
      <c r="R2874" t="str">
        <f>IF(tbl_salesdata[[#This Row],[Weekdaynum]]&gt;5,"Yes","No")</f>
        <v>No</v>
      </c>
    </row>
    <row r="2875" spans="1:18" x14ac:dyDescent="0.35">
      <c r="A2875">
        <v>705193793</v>
      </c>
      <c r="B2875" s="3">
        <v>42455</v>
      </c>
      <c r="C2875" s="3">
        <v>42466</v>
      </c>
      <c r="D2875" t="s">
        <v>197</v>
      </c>
      <c r="E2875" t="s">
        <v>38</v>
      </c>
      <c r="F2875" t="s">
        <v>47</v>
      </c>
      <c r="G2875" t="s">
        <v>18</v>
      </c>
      <c r="H2875" t="s">
        <v>15</v>
      </c>
      <c r="I2875" s="9">
        <v>1369</v>
      </c>
      <c r="J2875" s="9">
        <v>421.89</v>
      </c>
      <c r="K2875" s="9">
        <v>364.69</v>
      </c>
      <c r="L2875" s="9">
        <f>tbl_salesdata[[#This Row],[Units Sold]]*tbl_salesdata[[#This Row],[Unit Cost]]</f>
        <v>499260.61</v>
      </c>
      <c r="M2875" s="9">
        <f>tbl_salesdata[[#This Row],[Units Sold]]*tbl_salesdata[[#This Row],[Unit Price]]</f>
        <v>577567.41</v>
      </c>
      <c r="N2875" s="9">
        <f>tbl_salesdata[[#This Row],[Total Sales]]-tbl_salesdata[[#This Row],[Total Cost]]</f>
        <v>78306.800000000047</v>
      </c>
      <c r="O2875">
        <f>tbl_salesdata[[#This Row],[Ship Date]]-tbl_salesdata[[#This Row],[Order Date]]</f>
        <v>11</v>
      </c>
      <c r="P2875">
        <f>WEEKDAY(tbl_salesdata[[#This Row],[Order Date]],2)</f>
        <v>6</v>
      </c>
      <c r="Q2875" t="str">
        <f>TEXT(tbl_salesdata[[#This Row],[Order Date]],"dddd")</f>
        <v>Saturday</v>
      </c>
      <c r="R2875" t="str">
        <f>IF(tbl_salesdata[[#This Row],[Weekdaynum]]&gt;5,"Yes","No")</f>
        <v>Yes</v>
      </c>
    </row>
    <row r="2876" spans="1:18" hidden="1" x14ac:dyDescent="0.35">
      <c r="A2876">
        <v>682310903</v>
      </c>
      <c r="B2876" s="3">
        <v>44368</v>
      </c>
      <c r="C2876" s="3">
        <v>44381</v>
      </c>
      <c r="D2876" t="s">
        <v>61</v>
      </c>
      <c r="E2876" t="s">
        <v>12</v>
      </c>
      <c r="F2876" t="s">
        <v>30</v>
      </c>
      <c r="G2876" t="s">
        <v>18</v>
      </c>
      <c r="H2876" t="s">
        <v>26</v>
      </c>
      <c r="I2876" s="9">
        <v>9813</v>
      </c>
      <c r="J2876" s="9">
        <v>81.73</v>
      </c>
      <c r="K2876" s="9">
        <v>56.67</v>
      </c>
      <c r="L2876" s="9">
        <f>tbl_salesdata[[#This Row],[Units Sold]]*tbl_salesdata[[#This Row],[Unit Cost]]</f>
        <v>556102.71</v>
      </c>
      <c r="M2876" s="9">
        <f>tbl_salesdata[[#This Row],[Units Sold]]*tbl_salesdata[[#This Row],[Unit Price]]</f>
        <v>802016.49</v>
      </c>
      <c r="N2876" s="9">
        <f>tbl_salesdata[[#This Row],[Total Sales]]-tbl_salesdata[[#This Row],[Total Cost]]</f>
        <v>245913.78000000003</v>
      </c>
      <c r="O2876">
        <f>tbl_salesdata[[#This Row],[Ship Date]]-tbl_salesdata[[#This Row],[Order Date]]</f>
        <v>13</v>
      </c>
      <c r="P2876">
        <f>WEEKDAY(tbl_salesdata[[#This Row],[Order Date]],2)</f>
        <v>1</v>
      </c>
      <c r="Q2876" t="str">
        <f>TEXT(tbl_salesdata[[#This Row],[Order Date]],"dddd")</f>
        <v>Monday</v>
      </c>
      <c r="R2876" t="str">
        <f>IF(tbl_salesdata[[#This Row],[Weekdaynum]]&gt;5,"Yes","No")</f>
        <v>No</v>
      </c>
    </row>
    <row r="2877" spans="1:18" hidden="1" x14ac:dyDescent="0.35">
      <c r="A2877">
        <v>125998008</v>
      </c>
      <c r="B2877" s="3">
        <v>42029</v>
      </c>
      <c r="C2877" s="3">
        <v>42033</v>
      </c>
      <c r="D2877" t="s">
        <v>166</v>
      </c>
      <c r="E2877" t="s">
        <v>38</v>
      </c>
      <c r="F2877" t="s">
        <v>40</v>
      </c>
      <c r="G2877" t="s">
        <v>14</v>
      </c>
      <c r="H2877" t="s">
        <v>19</v>
      </c>
      <c r="I2877" s="9">
        <v>4465</v>
      </c>
      <c r="J2877" s="9">
        <v>651.21</v>
      </c>
      <c r="K2877" s="9">
        <v>524.96</v>
      </c>
      <c r="L2877" s="9">
        <f>tbl_salesdata[[#This Row],[Units Sold]]*tbl_salesdata[[#This Row],[Unit Cost]]</f>
        <v>2343946.4000000004</v>
      </c>
      <c r="M2877" s="9">
        <f>tbl_salesdata[[#This Row],[Units Sold]]*tbl_salesdata[[#This Row],[Unit Price]]</f>
        <v>2907652.6500000004</v>
      </c>
      <c r="N2877" s="9">
        <f>tbl_salesdata[[#This Row],[Total Sales]]-tbl_salesdata[[#This Row],[Total Cost]]</f>
        <v>563706.25</v>
      </c>
      <c r="O2877">
        <f>tbl_salesdata[[#This Row],[Ship Date]]-tbl_salesdata[[#This Row],[Order Date]]</f>
        <v>4</v>
      </c>
      <c r="P2877">
        <f>WEEKDAY(tbl_salesdata[[#This Row],[Order Date]],2)</f>
        <v>7</v>
      </c>
      <c r="Q2877" t="str">
        <f>TEXT(tbl_salesdata[[#This Row],[Order Date]],"dddd")</f>
        <v>Sunday</v>
      </c>
      <c r="R2877" t="str">
        <f>IF(tbl_salesdata[[#This Row],[Weekdaynum]]&gt;5,"Yes","No")</f>
        <v>Yes</v>
      </c>
    </row>
    <row r="2878" spans="1:18" x14ac:dyDescent="0.35">
      <c r="A2878">
        <v>977368056</v>
      </c>
      <c r="B2878" s="3">
        <v>44268</v>
      </c>
      <c r="C2878" s="3">
        <v>44288</v>
      </c>
      <c r="D2878" t="s">
        <v>209</v>
      </c>
      <c r="E2878" t="s">
        <v>32</v>
      </c>
      <c r="F2878" t="s">
        <v>17</v>
      </c>
      <c r="G2878" t="s">
        <v>18</v>
      </c>
      <c r="H2878" t="s">
        <v>15</v>
      </c>
      <c r="I2878" s="9">
        <v>3782</v>
      </c>
      <c r="J2878" s="9">
        <v>152.58000000000001</v>
      </c>
      <c r="K2878" s="9">
        <v>97.44</v>
      </c>
      <c r="L2878" s="9">
        <f>tbl_salesdata[[#This Row],[Units Sold]]*tbl_salesdata[[#This Row],[Unit Cost]]</f>
        <v>368518.08</v>
      </c>
      <c r="M2878" s="9">
        <f>tbl_salesdata[[#This Row],[Units Sold]]*tbl_salesdata[[#This Row],[Unit Price]]</f>
        <v>577057.56000000006</v>
      </c>
      <c r="N2878" s="9">
        <f>tbl_salesdata[[#This Row],[Total Sales]]-tbl_salesdata[[#This Row],[Total Cost]]</f>
        <v>208539.48000000004</v>
      </c>
      <c r="O2878">
        <f>tbl_salesdata[[#This Row],[Ship Date]]-tbl_salesdata[[#This Row],[Order Date]]</f>
        <v>20</v>
      </c>
      <c r="P2878">
        <f>WEEKDAY(tbl_salesdata[[#This Row],[Order Date]],2)</f>
        <v>6</v>
      </c>
      <c r="Q2878" t="str">
        <f>TEXT(tbl_salesdata[[#This Row],[Order Date]],"dddd")</f>
        <v>Saturday</v>
      </c>
      <c r="R2878" t="str">
        <f>IF(tbl_salesdata[[#This Row],[Weekdaynum]]&gt;5,"Yes","No")</f>
        <v>Yes</v>
      </c>
    </row>
    <row r="2879" spans="1:18" hidden="1" x14ac:dyDescent="0.35">
      <c r="A2879">
        <v>281510341</v>
      </c>
      <c r="B2879" s="3">
        <v>43518</v>
      </c>
      <c r="C2879" s="3">
        <v>43523</v>
      </c>
      <c r="D2879" t="s">
        <v>78</v>
      </c>
      <c r="E2879" t="s">
        <v>24</v>
      </c>
      <c r="F2879" t="s">
        <v>47</v>
      </c>
      <c r="G2879" t="s">
        <v>14</v>
      </c>
      <c r="H2879" t="s">
        <v>15</v>
      </c>
      <c r="I2879" s="9">
        <v>4020</v>
      </c>
      <c r="J2879" s="9">
        <v>421.89</v>
      </c>
      <c r="K2879" s="9">
        <v>364.69</v>
      </c>
      <c r="L2879" s="9">
        <f>tbl_salesdata[[#This Row],[Units Sold]]*tbl_salesdata[[#This Row],[Unit Cost]]</f>
        <v>1466053.8</v>
      </c>
      <c r="M2879" s="9">
        <f>tbl_salesdata[[#This Row],[Units Sold]]*tbl_salesdata[[#This Row],[Unit Price]]</f>
        <v>1695997.8</v>
      </c>
      <c r="N2879" s="9">
        <f>tbl_salesdata[[#This Row],[Total Sales]]-tbl_salesdata[[#This Row],[Total Cost]]</f>
        <v>229944</v>
      </c>
      <c r="O2879">
        <f>tbl_salesdata[[#This Row],[Ship Date]]-tbl_salesdata[[#This Row],[Order Date]]</f>
        <v>5</v>
      </c>
      <c r="P2879">
        <f>WEEKDAY(tbl_salesdata[[#This Row],[Order Date]],2)</f>
        <v>5</v>
      </c>
      <c r="Q2879" t="str">
        <f>TEXT(tbl_salesdata[[#This Row],[Order Date]],"dddd")</f>
        <v>Friday</v>
      </c>
      <c r="R2879" t="str">
        <f>IF(tbl_salesdata[[#This Row],[Weekdaynum]]&gt;5,"Yes","No")</f>
        <v>No</v>
      </c>
    </row>
    <row r="2880" spans="1:18" hidden="1" x14ac:dyDescent="0.35">
      <c r="A2880">
        <v>382495725</v>
      </c>
      <c r="B2880" s="3">
        <v>44511</v>
      </c>
      <c r="C2880" s="3">
        <v>44530</v>
      </c>
      <c r="D2880" t="s">
        <v>130</v>
      </c>
      <c r="E2880" t="s">
        <v>29</v>
      </c>
      <c r="F2880" t="s">
        <v>33</v>
      </c>
      <c r="G2880" t="s">
        <v>18</v>
      </c>
      <c r="H2880" t="s">
        <v>26</v>
      </c>
      <c r="I2880" s="9">
        <v>7840</v>
      </c>
      <c r="J2880" s="9">
        <v>109.28</v>
      </c>
      <c r="K2880" s="9">
        <v>35.840000000000003</v>
      </c>
      <c r="L2880" s="9">
        <f>tbl_salesdata[[#This Row],[Units Sold]]*tbl_salesdata[[#This Row],[Unit Cost]]</f>
        <v>280985.60000000003</v>
      </c>
      <c r="M2880" s="9">
        <f>tbl_salesdata[[#This Row],[Units Sold]]*tbl_salesdata[[#This Row],[Unit Price]]</f>
        <v>856755.19999999995</v>
      </c>
      <c r="N2880" s="9">
        <f>tbl_salesdata[[#This Row],[Total Sales]]-tbl_salesdata[[#This Row],[Total Cost]]</f>
        <v>575769.59999999986</v>
      </c>
      <c r="O2880">
        <f>tbl_salesdata[[#This Row],[Ship Date]]-tbl_salesdata[[#This Row],[Order Date]]</f>
        <v>19</v>
      </c>
      <c r="P2880">
        <f>WEEKDAY(tbl_salesdata[[#This Row],[Order Date]],2)</f>
        <v>4</v>
      </c>
      <c r="Q2880" t="str">
        <f>TEXT(tbl_salesdata[[#This Row],[Order Date]],"dddd")</f>
        <v>Thursday</v>
      </c>
      <c r="R2880" t="str">
        <f>IF(tbl_salesdata[[#This Row],[Weekdaynum]]&gt;5,"Yes","No")</f>
        <v>No</v>
      </c>
    </row>
    <row r="2881" spans="1:18" hidden="1" x14ac:dyDescent="0.35">
      <c r="A2881">
        <v>508928191</v>
      </c>
      <c r="B2881" s="3">
        <v>44262</v>
      </c>
      <c r="C2881" s="3">
        <v>44279</v>
      </c>
      <c r="D2881" t="s">
        <v>70</v>
      </c>
      <c r="E2881" t="s">
        <v>29</v>
      </c>
      <c r="F2881" t="s">
        <v>13</v>
      </c>
      <c r="G2881" t="s">
        <v>14</v>
      </c>
      <c r="H2881" t="s">
        <v>26</v>
      </c>
      <c r="I2881" s="9">
        <v>2016</v>
      </c>
      <c r="J2881" s="9">
        <v>255.28</v>
      </c>
      <c r="K2881" s="9">
        <v>159.41999999999999</v>
      </c>
      <c r="L2881" s="9">
        <f>tbl_salesdata[[#This Row],[Units Sold]]*tbl_salesdata[[#This Row],[Unit Cost]]</f>
        <v>321390.71999999997</v>
      </c>
      <c r="M2881" s="9">
        <f>tbl_salesdata[[#This Row],[Units Sold]]*tbl_salesdata[[#This Row],[Unit Price]]</f>
        <v>514644.47999999998</v>
      </c>
      <c r="N2881" s="9">
        <f>tbl_salesdata[[#This Row],[Total Sales]]-tbl_salesdata[[#This Row],[Total Cost]]</f>
        <v>193253.76000000001</v>
      </c>
      <c r="O2881">
        <f>tbl_salesdata[[#This Row],[Ship Date]]-tbl_salesdata[[#This Row],[Order Date]]</f>
        <v>17</v>
      </c>
      <c r="P2881">
        <f>WEEKDAY(tbl_salesdata[[#This Row],[Order Date]],2)</f>
        <v>7</v>
      </c>
      <c r="Q2881" t="str">
        <f>TEXT(tbl_salesdata[[#This Row],[Order Date]],"dddd")</f>
        <v>Sunday</v>
      </c>
      <c r="R2881" t="str">
        <f>IF(tbl_salesdata[[#This Row],[Weekdaynum]]&gt;5,"Yes","No")</f>
        <v>Yes</v>
      </c>
    </row>
    <row r="2882" spans="1:18" hidden="1" x14ac:dyDescent="0.35">
      <c r="A2882">
        <v>306169068</v>
      </c>
      <c r="B2882" s="3">
        <v>42324</v>
      </c>
      <c r="C2882" s="3">
        <v>42328</v>
      </c>
      <c r="D2882" t="s">
        <v>118</v>
      </c>
      <c r="E2882" t="s">
        <v>24</v>
      </c>
      <c r="F2882" t="s">
        <v>17</v>
      </c>
      <c r="G2882" t="s">
        <v>14</v>
      </c>
      <c r="H2882" t="s">
        <v>15</v>
      </c>
      <c r="I2882" s="9">
        <v>1086</v>
      </c>
      <c r="J2882" s="9">
        <v>152.58000000000001</v>
      </c>
      <c r="K2882" s="9">
        <v>97.44</v>
      </c>
      <c r="L2882" s="9">
        <f>tbl_salesdata[[#This Row],[Units Sold]]*tbl_salesdata[[#This Row],[Unit Cost]]</f>
        <v>105819.84</v>
      </c>
      <c r="M2882" s="9">
        <f>tbl_salesdata[[#This Row],[Units Sold]]*tbl_salesdata[[#This Row],[Unit Price]]</f>
        <v>165701.88</v>
      </c>
      <c r="N2882" s="9">
        <f>tbl_salesdata[[#This Row],[Total Sales]]-tbl_salesdata[[#This Row],[Total Cost]]</f>
        <v>59882.040000000008</v>
      </c>
      <c r="O2882">
        <f>tbl_salesdata[[#This Row],[Ship Date]]-tbl_salesdata[[#This Row],[Order Date]]</f>
        <v>4</v>
      </c>
      <c r="P2882">
        <f>WEEKDAY(tbl_salesdata[[#This Row],[Order Date]],2)</f>
        <v>1</v>
      </c>
      <c r="Q2882" t="str">
        <f>TEXT(tbl_salesdata[[#This Row],[Order Date]],"dddd")</f>
        <v>Monday</v>
      </c>
      <c r="R2882" t="str">
        <f>IF(tbl_salesdata[[#This Row],[Weekdaynum]]&gt;5,"Yes","No")</f>
        <v>No</v>
      </c>
    </row>
    <row r="2883" spans="1:18" hidden="1" x14ac:dyDescent="0.35">
      <c r="A2883">
        <v>389892184</v>
      </c>
      <c r="B2883" s="3">
        <v>44147</v>
      </c>
      <c r="C2883" s="3">
        <v>44165</v>
      </c>
      <c r="D2883" t="s">
        <v>16</v>
      </c>
      <c r="E2883" t="s">
        <v>12</v>
      </c>
      <c r="F2883" t="s">
        <v>56</v>
      </c>
      <c r="G2883" t="s">
        <v>14</v>
      </c>
      <c r="H2883" t="s">
        <v>15</v>
      </c>
      <c r="I2883" s="9">
        <v>6616</v>
      </c>
      <c r="J2883" s="9">
        <v>9.33</v>
      </c>
      <c r="K2883" s="9">
        <v>6.92</v>
      </c>
      <c r="L2883" s="9">
        <f>tbl_salesdata[[#This Row],[Units Sold]]*tbl_salesdata[[#This Row],[Unit Cost]]</f>
        <v>45782.720000000001</v>
      </c>
      <c r="M2883" s="9">
        <f>tbl_salesdata[[#This Row],[Units Sold]]*tbl_salesdata[[#This Row],[Unit Price]]</f>
        <v>61727.28</v>
      </c>
      <c r="N2883" s="9">
        <f>tbl_salesdata[[#This Row],[Total Sales]]-tbl_salesdata[[#This Row],[Total Cost]]</f>
        <v>15944.559999999998</v>
      </c>
      <c r="O2883">
        <f>tbl_salesdata[[#This Row],[Ship Date]]-tbl_salesdata[[#This Row],[Order Date]]</f>
        <v>18</v>
      </c>
      <c r="P2883">
        <f>WEEKDAY(tbl_salesdata[[#This Row],[Order Date]],2)</f>
        <v>4</v>
      </c>
      <c r="Q2883" t="str">
        <f>TEXT(tbl_salesdata[[#This Row],[Order Date]],"dddd")</f>
        <v>Thursday</v>
      </c>
      <c r="R2883" t="str">
        <f>IF(tbl_salesdata[[#This Row],[Weekdaynum]]&gt;5,"Yes","No")</f>
        <v>No</v>
      </c>
    </row>
    <row r="2884" spans="1:18" hidden="1" x14ac:dyDescent="0.35">
      <c r="A2884">
        <v>996083867</v>
      </c>
      <c r="B2884" s="3">
        <v>44140</v>
      </c>
      <c r="C2884" s="3">
        <v>44146</v>
      </c>
      <c r="D2884" t="s">
        <v>36</v>
      </c>
      <c r="E2884" t="s">
        <v>29</v>
      </c>
      <c r="F2884" t="s">
        <v>17</v>
      </c>
      <c r="G2884" t="s">
        <v>18</v>
      </c>
      <c r="H2884" t="s">
        <v>34</v>
      </c>
      <c r="I2884" s="9">
        <v>2206</v>
      </c>
      <c r="J2884" s="9">
        <v>152.58000000000001</v>
      </c>
      <c r="K2884" s="9">
        <v>97.44</v>
      </c>
      <c r="L2884" s="9">
        <f>tbl_salesdata[[#This Row],[Units Sold]]*tbl_salesdata[[#This Row],[Unit Cost]]</f>
        <v>214952.63999999998</v>
      </c>
      <c r="M2884" s="9">
        <f>tbl_salesdata[[#This Row],[Units Sold]]*tbl_salesdata[[#This Row],[Unit Price]]</f>
        <v>336591.48000000004</v>
      </c>
      <c r="N2884" s="9">
        <f>tbl_salesdata[[#This Row],[Total Sales]]-tbl_salesdata[[#This Row],[Total Cost]]</f>
        <v>121638.84000000005</v>
      </c>
      <c r="O2884">
        <f>tbl_salesdata[[#This Row],[Ship Date]]-tbl_salesdata[[#This Row],[Order Date]]</f>
        <v>6</v>
      </c>
      <c r="P2884">
        <f>WEEKDAY(tbl_salesdata[[#This Row],[Order Date]],2)</f>
        <v>4</v>
      </c>
      <c r="Q2884" t="str">
        <f>TEXT(tbl_salesdata[[#This Row],[Order Date]],"dddd")</f>
        <v>Thursday</v>
      </c>
      <c r="R2884" t="str">
        <f>IF(tbl_salesdata[[#This Row],[Weekdaynum]]&gt;5,"Yes","No")</f>
        <v>No</v>
      </c>
    </row>
    <row r="2885" spans="1:18" hidden="1" x14ac:dyDescent="0.35">
      <c r="A2885">
        <v>631042945</v>
      </c>
      <c r="B2885" s="3">
        <v>42452</v>
      </c>
      <c r="C2885" s="3">
        <v>42457</v>
      </c>
      <c r="D2885" t="s">
        <v>82</v>
      </c>
      <c r="E2885" t="s">
        <v>32</v>
      </c>
      <c r="F2885" t="s">
        <v>68</v>
      </c>
      <c r="G2885" t="s">
        <v>18</v>
      </c>
      <c r="H2885" t="s">
        <v>19</v>
      </c>
      <c r="I2885" s="9">
        <v>8485</v>
      </c>
      <c r="J2885" s="9">
        <v>154.06</v>
      </c>
      <c r="K2885" s="9">
        <v>90.93</v>
      </c>
      <c r="L2885" s="9">
        <f>tbl_salesdata[[#This Row],[Units Sold]]*tbl_salesdata[[#This Row],[Unit Cost]]</f>
        <v>771541.05</v>
      </c>
      <c r="M2885" s="9">
        <f>tbl_salesdata[[#This Row],[Units Sold]]*tbl_salesdata[[#This Row],[Unit Price]]</f>
        <v>1307199.1000000001</v>
      </c>
      <c r="N2885" s="9">
        <f>tbl_salesdata[[#This Row],[Total Sales]]-tbl_salesdata[[#This Row],[Total Cost]]</f>
        <v>535658.05000000005</v>
      </c>
      <c r="O2885">
        <f>tbl_salesdata[[#This Row],[Ship Date]]-tbl_salesdata[[#This Row],[Order Date]]</f>
        <v>5</v>
      </c>
      <c r="P2885">
        <f>WEEKDAY(tbl_salesdata[[#This Row],[Order Date]],2)</f>
        <v>3</v>
      </c>
      <c r="Q2885" t="str">
        <f>TEXT(tbl_salesdata[[#This Row],[Order Date]],"dddd")</f>
        <v>Wednesday</v>
      </c>
      <c r="R2885" t="str">
        <f>IF(tbl_salesdata[[#This Row],[Weekdaynum]]&gt;5,"Yes","No")</f>
        <v>No</v>
      </c>
    </row>
    <row r="2886" spans="1:18" hidden="1" x14ac:dyDescent="0.35">
      <c r="A2886">
        <v>121380746</v>
      </c>
      <c r="B2886" s="3">
        <v>42695</v>
      </c>
      <c r="C2886" s="3">
        <v>42711</v>
      </c>
      <c r="D2886" t="s">
        <v>117</v>
      </c>
      <c r="E2886" t="s">
        <v>21</v>
      </c>
      <c r="F2886" t="s">
        <v>56</v>
      </c>
      <c r="G2886" t="s">
        <v>14</v>
      </c>
      <c r="H2886" t="s">
        <v>19</v>
      </c>
      <c r="I2886" s="9">
        <v>8115</v>
      </c>
      <c r="J2886" s="9">
        <v>9.33</v>
      </c>
      <c r="K2886" s="9">
        <v>6.92</v>
      </c>
      <c r="L2886" s="9">
        <f>tbl_salesdata[[#This Row],[Units Sold]]*tbl_salesdata[[#This Row],[Unit Cost]]</f>
        <v>56155.8</v>
      </c>
      <c r="M2886" s="9">
        <f>tbl_salesdata[[#This Row],[Units Sold]]*tbl_salesdata[[#This Row],[Unit Price]]</f>
        <v>75712.95</v>
      </c>
      <c r="N2886" s="9">
        <f>tbl_salesdata[[#This Row],[Total Sales]]-tbl_salesdata[[#This Row],[Total Cost]]</f>
        <v>19557.149999999994</v>
      </c>
      <c r="O2886">
        <f>tbl_salesdata[[#This Row],[Ship Date]]-tbl_salesdata[[#This Row],[Order Date]]</f>
        <v>16</v>
      </c>
      <c r="P2886">
        <f>WEEKDAY(tbl_salesdata[[#This Row],[Order Date]],2)</f>
        <v>1</v>
      </c>
      <c r="Q2886" t="str">
        <f>TEXT(tbl_salesdata[[#This Row],[Order Date]],"dddd")</f>
        <v>Monday</v>
      </c>
      <c r="R2886" t="str">
        <f>IF(tbl_salesdata[[#This Row],[Weekdaynum]]&gt;5,"Yes","No")</f>
        <v>No</v>
      </c>
    </row>
    <row r="2887" spans="1:18" hidden="1" x14ac:dyDescent="0.35">
      <c r="A2887">
        <v>364021098</v>
      </c>
      <c r="B2887" s="3">
        <v>43682</v>
      </c>
      <c r="C2887" s="3">
        <v>43703</v>
      </c>
      <c r="D2887" t="s">
        <v>142</v>
      </c>
      <c r="E2887" t="s">
        <v>29</v>
      </c>
      <c r="F2887" t="s">
        <v>13</v>
      </c>
      <c r="G2887" t="s">
        <v>18</v>
      </c>
      <c r="H2887" t="s">
        <v>15</v>
      </c>
      <c r="I2887" s="9">
        <v>787</v>
      </c>
      <c r="J2887" s="9">
        <v>255.28</v>
      </c>
      <c r="K2887" s="9">
        <v>159.41999999999999</v>
      </c>
      <c r="L2887" s="9">
        <f>tbl_salesdata[[#This Row],[Units Sold]]*tbl_salesdata[[#This Row],[Unit Cost]]</f>
        <v>125463.54</v>
      </c>
      <c r="M2887" s="9">
        <f>tbl_salesdata[[#This Row],[Units Sold]]*tbl_salesdata[[#This Row],[Unit Price]]</f>
        <v>200905.36000000002</v>
      </c>
      <c r="N2887" s="9">
        <f>tbl_salesdata[[#This Row],[Total Sales]]-tbl_salesdata[[#This Row],[Total Cost]]</f>
        <v>75441.820000000022</v>
      </c>
      <c r="O2887">
        <f>tbl_salesdata[[#This Row],[Ship Date]]-tbl_salesdata[[#This Row],[Order Date]]</f>
        <v>21</v>
      </c>
      <c r="P2887">
        <f>WEEKDAY(tbl_salesdata[[#This Row],[Order Date]],2)</f>
        <v>1</v>
      </c>
      <c r="Q2887" t="str">
        <f>TEXT(tbl_salesdata[[#This Row],[Order Date]],"dddd")</f>
        <v>Monday</v>
      </c>
      <c r="R2887" t="str">
        <f>IF(tbl_salesdata[[#This Row],[Weekdaynum]]&gt;5,"Yes","No")</f>
        <v>No</v>
      </c>
    </row>
    <row r="2888" spans="1:18" hidden="1" x14ac:dyDescent="0.35">
      <c r="A2888">
        <v>976200330</v>
      </c>
      <c r="B2888" s="3">
        <v>43727</v>
      </c>
      <c r="C2888" s="3">
        <v>43745</v>
      </c>
      <c r="D2888" t="s">
        <v>90</v>
      </c>
      <c r="E2888" t="s">
        <v>38</v>
      </c>
      <c r="F2888" t="s">
        <v>13</v>
      </c>
      <c r="G2888" t="s">
        <v>14</v>
      </c>
      <c r="H2888" t="s">
        <v>15</v>
      </c>
      <c r="I2888" s="9">
        <v>8226</v>
      </c>
      <c r="J2888" s="9">
        <v>255.28</v>
      </c>
      <c r="K2888" s="9">
        <v>159.41999999999999</v>
      </c>
      <c r="L2888" s="9">
        <f>tbl_salesdata[[#This Row],[Units Sold]]*tbl_salesdata[[#This Row],[Unit Cost]]</f>
        <v>1311388.92</v>
      </c>
      <c r="M2888" s="9">
        <f>tbl_salesdata[[#This Row],[Units Sold]]*tbl_salesdata[[#This Row],[Unit Price]]</f>
        <v>2099933.2799999998</v>
      </c>
      <c r="N2888" s="9">
        <f>tbl_salesdata[[#This Row],[Total Sales]]-tbl_salesdata[[#This Row],[Total Cost]]</f>
        <v>788544.35999999987</v>
      </c>
      <c r="O2888">
        <f>tbl_salesdata[[#This Row],[Ship Date]]-tbl_salesdata[[#This Row],[Order Date]]</f>
        <v>18</v>
      </c>
      <c r="P2888">
        <f>WEEKDAY(tbl_salesdata[[#This Row],[Order Date]],2)</f>
        <v>4</v>
      </c>
      <c r="Q2888" t="str">
        <f>TEXT(tbl_salesdata[[#This Row],[Order Date]],"dddd")</f>
        <v>Thursday</v>
      </c>
      <c r="R2888" t="str">
        <f>IF(tbl_salesdata[[#This Row],[Weekdaynum]]&gt;5,"Yes","No")</f>
        <v>No</v>
      </c>
    </row>
    <row r="2889" spans="1:18" hidden="1" x14ac:dyDescent="0.35">
      <c r="A2889">
        <v>745467269</v>
      </c>
      <c r="B2889" s="3">
        <v>43228</v>
      </c>
      <c r="C2889" s="3">
        <v>43244</v>
      </c>
      <c r="D2889" t="s">
        <v>95</v>
      </c>
      <c r="E2889" t="s">
        <v>21</v>
      </c>
      <c r="F2889" t="s">
        <v>33</v>
      </c>
      <c r="G2889" t="s">
        <v>18</v>
      </c>
      <c r="H2889" t="s">
        <v>15</v>
      </c>
      <c r="I2889" s="9">
        <v>9186</v>
      </c>
      <c r="J2889" s="9">
        <v>109.28</v>
      </c>
      <c r="K2889" s="9">
        <v>35.840000000000003</v>
      </c>
      <c r="L2889" s="9">
        <f>tbl_salesdata[[#This Row],[Units Sold]]*tbl_salesdata[[#This Row],[Unit Cost]]</f>
        <v>329226.24000000005</v>
      </c>
      <c r="M2889" s="9">
        <f>tbl_salesdata[[#This Row],[Units Sold]]*tbl_salesdata[[#This Row],[Unit Price]]</f>
        <v>1003846.08</v>
      </c>
      <c r="N2889" s="9">
        <f>tbl_salesdata[[#This Row],[Total Sales]]-tbl_salesdata[[#This Row],[Total Cost]]</f>
        <v>674619.83999999985</v>
      </c>
      <c r="O2889">
        <f>tbl_salesdata[[#This Row],[Ship Date]]-tbl_salesdata[[#This Row],[Order Date]]</f>
        <v>16</v>
      </c>
      <c r="P2889">
        <f>WEEKDAY(tbl_salesdata[[#This Row],[Order Date]],2)</f>
        <v>2</v>
      </c>
      <c r="Q2889" t="str">
        <f>TEXT(tbl_salesdata[[#This Row],[Order Date]],"dddd")</f>
        <v>Tuesday</v>
      </c>
      <c r="R2889" t="str">
        <f>IF(tbl_salesdata[[#This Row],[Weekdaynum]]&gt;5,"Yes","No")</f>
        <v>No</v>
      </c>
    </row>
    <row r="2890" spans="1:18" hidden="1" x14ac:dyDescent="0.35">
      <c r="A2890">
        <v>779683244</v>
      </c>
      <c r="B2890" s="3">
        <v>43702</v>
      </c>
      <c r="C2890" s="3">
        <v>43712</v>
      </c>
      <c r="D2890" t="s">
        <v>106</v>
      </c>
      <c r="E2890" t="s">
        <v>38</v>
      </c>
      <c r="F2890" t="s">
        <v>56</v>
      </c>
      <c r="G2890" t="s">
        <v>18</v>
      </c>
      <c r="H2890" t="s">
        <v>15</v>
      </c>
      <c r="I2890" s="9">
        <v>4453</v>
      </c>
      <c r="J2890" s="9">
        <v>9.33</v>
      </c>
      <c r="K2890" s="9">
        <v>6.92</v>
      </c>
      <c r="L2890" s="9">
        <f>tbl_salesdata[[#This Row],[Units Sold]]*tbl_salesdata[[#This Row],[Unit Cost]]</f>
        <v>30814.76</v>
      </c>
      <c r="M2890" s="9">
        <f>tbl_salesdata[[#This Row],[Units Sold]]*tbl_salesdata[[#This Row],[Unit Price]]</f>
        <v>41546.49</v>
      </c>
      <c r="N2890" s="9">
        <f>tbl_salesdata[[#This Row],[Total Sales]]-tbl_salesdata[[#This Row],[Total Cost]]</f>
        <v>10731.73</v>
      </c>
      <c r="O2890">
        <f>tbl_salesdata[[#This Row],[Ship Date]]-tbl_salesdata[[#This Row],[Order Date]]</f>
        <v>10</v>
      </c>
      <c r="P2890">
        <f>WEEKDAY(tbl_salesdata[[#This Row],[Order Date]],2)</f>
        <v>7</v>
      </c>
      <c r="Q2890" t="str">
        <f>TEXT(tbl_salesdata[[#This Row],[Order Date]],"dddd")</f>
        <v>Sunday</v>
      </c>
      <c r="R2890" t="str">
        <f>IF(tbl_salesdata[[#This Row],[Weekdaynum]]&gt;5,"Yes","No")</f>
        <v>Yes</v>
      </c>
    </row>
    <row r="2891" spans="1:18" hidden="1" x14ac:dyDescent="0.35">
      <c r="A2891">
        <v>457022082</v>
      </c>
      <c r="B2891" s="3">
        <v>43327</v>
      </c>
      <c r="C2891" s="3">
        <v>43345</v>
      </c>
      <c r="D2891" t="s">
        <v>41</v>
      </c>
      <c r="E2891" t="s">
        <v>29</v>
      </c>
      <c r="F2891" t="s">
        <v>17</v>
      </c>
      <c r="G2891" t="s">
        <v>14</v>
      </c>
      <c r="H2891" t="s">
        <v>19</v>
      </c>
      <c r="I2891" s="9">
        <v>1845</v>
      </c>
      <c r="J2891" s="9">
        <v>152.58000000000001</v>
      </c>
      <c r="K2891" s="9">
        <v>97.44</v>
      </c>
      <c r="L2891" s="9">
        <f>tbl_salesdata[[#This Row],[Units Sold]]*tbl_salesdata[[#This Row],[Unit Cost]]</f>
        <v>179776.8</v>
      </c>
      <c r="M2891" s="9">
        <f>tbl_salesdata[[#This Row],[Units Sold]]*tbl_salesdata[[#This Row],[Unit Price]]</f>
        <v>281510.10000000003</v>
      </c>
      <c r="N2891" s="9">
        <f>tbl_salesdata[[#This Row],[Total Sales]]-tbl_salesdata[[#This Row],[Total Cost]]</f>
        <v>101733.30000000005</v>
      </c>
      <c r="O2891">
        <f>tbl_salesdata[[#This Row],[Ship Date]]-tbl_salesdata[[#This Row],[Order Date]]</f>
        <v>18</v>
      </c>
      <c r="P2891">
        <f>WEEKDAY(tbl_salesdata[[#This Row],[Order Date]],2)</f>
        <v>3</v>
      </c>
      <c r="Q2891" t="str">
        <f>TEXT(tbl_salesdata[[#This Row],[Order Date]],"dddd")</f>
        <v>Wednesday</v>
      </c>
      <c r="R2891" t="str">
        <f>IF(tbl_salesdata[[#This Row],[Weekdaynum]]&gt;5,"Yes","No")</f>
        <v>No</v>
      </c>
    </row>
    <row r="2892" spans="1:18" hidden="1" x14ac:dyDescent="0.35">
      <c r="A2892">
        <v>575970113</v>
      </c>
      <c r="B2892" s="3">
        <v>43742</v>
      </c>
      <c r="C2892" s="3">
        <v>43746</v>
      </c>
      <c r="D2892" t="s">
        <v>66</v>
      </c>
      <c r="E2892" t="s">
        <v>38</v>
      </c>
      <c r="F2892" t="s">
        <v>47</v>
      </c>
      <c r="G2892" t="s">
        <v>18</v>
      </c>
      <c r="H2892" t="s">
        <v>15</v>
      </c>
      <c r="I2892" s="9">
        <v>1211</v>
      </c>
      <c r="J2892" s="9">
        <v>421.89</v>
      </c>
      <c r="K2892" s="9">
        <v>364.69</v>
      </c>
      <c r="L2892" s="9">
        <f>tbl_salesdata[[#This Row],[Units Sold]]*tbl_salesdata[[#This Row],[Unit Cost]]</f>
        <v>441639.59</v>
      </c>
      <c r="M2892" s="9">
        <f>tbl_salesdata[[#This Row],[Units Sold]]*tbl_salesdata[[#This Row],[Unit Price]]</f>
        <v>510908.79</v>
      </c>
      <c r="N2892" s="9">
        <f>tbl_salesdata[[#This Row],[Total Sales]]-tbl_salesdata[[#This Row],[Total Cost]]</f>
        <v>69269.199999999953</v>
      </c>
      <c r="O2892">
        <f>tbl_salesdata[[#This Row],[Ship Date]]-tbl_salesdata[[#This Row],[Order Date]]</f>
        <v>4</v>
      </c>
      <c r="P2892">
        <f>WEEKDAY(tbl_salesdata[[#This Row],[Order Date]],2)</f>
        <v>5</v>
      </c>
      <c r="Q2892" t="str">
        <f>TEXT(tbl_salesdata[[#This Row],[Order Date]],"dddd")</f>
        <v>Friday</v>
      </c>
      <c r="R2892" t="str">
        <f>IF(tbl_salesdata[[#This Row],[Weekdaynum]]&gt;5,"Yes","No")</f>
        <v>No</v>
      </c>
    </row>
    <row r="2893" spans="1:18" hidden="1" x14ac:dyDescent="0.35">
      <c r="A2893">
        <v>205326163</v>
      </c>
      <c r="B2893" s="3">
        <v>43984</v>
      </c>
      <c r="C2893" s="3">
        <v>44002</v>
      </c>
      <c r="D2893" t="s">
        <v>180</v>
      </c>
      <c r="E2893" t="s">
        <v>24</v>
      </c>
      <c r="F2893" t="s">
        <v>68</v>
      </c>
      <c r="G2893" t="s">
        <v>14</v>
      </c>
      <c r="H2893" t="s">
        <v>34</v>
      </c>
      <c r="I2893" s="9">
        <v>9429</v>
      </c>
      <c r="J2893" s="9">
        <v>154.06</v>
      </c>
      <c r="K2893" s="9">
        <v>90.93</v>
      </c>
      <c r="L2893" s="9">
        <f>tbl_salesdata[[#This Row],[Units Sold]]*tbl_salesdata[[#This Row],[Unit Cost]]</f>
        <v>857378.97000000009</v>
      </c>
      <c r="M2893" s="9">
        <f>tbl_salesdata[[#This Row],[Units Sold]]*tbl_salesdata[[#This Row],[Unit Price]]</f>
        <v>1452631.74</v>
      </c>
      <c r="N2893" s="9">
        <f>tbl_salesdata[[#This Row],[Total Sales]]-tbl_salesdata[[#This Row],[Total Cost]]</f>
        <v>595252.7699999999</v>
      </c>
      <c r="O2893">
        <f>tbl_salesdata[[#This Row],[Ship Date]]-tbl_salesdata[[#This Row],[Order Date]]</f>
        <v>18</v>
      </c>
      <c r="P2893">
        <f>WEEKDAY(tbl_salesdata[[#This Row],[Order Date]],2)</f>
        <v>2</v>
      </c>
      <c r="Q2893" t="str">
        <f>TEXT(tbl_salesdata[[#This Row],[Order Date]],"dddd")</f>
        <v>Tuesday</v>
      </c>
      <c r="R2893" t="str">
        <f>IF(tbl_salesdata[[#This Row],[Weekdaynum]]&gt;5,"Yes","No")</f>
        <v>No</v>
      </c>
    </row>
    <row r="2894" spans="1:18" x14ac:dyDescent="0.35">
      <c r="A2894">
        <v>306256616</v>
      </c>
      <c r="B2894" s="3">
        <v>44149</v>
      </c>
      <c r="C2894" s="3">
        <v>44150</v>
      </c>
      <c r="D2894" t="s">
        <v>178</v>
      </c>
      <c r="E2894" t="s">
        <v>21</v>
      </c>
      <c r="F2894" t="s">
        <v>30</v>
      </c>
      <c r="G2894" t="s">
        <v>18</v>
      </c>
      <c r="H2894" t="s">
        <v>26</v>
      </c>
      <c r="I2894" s="9">
        <v>6993</v>
      </c>
      <c r="J2894" s="9">
        <v>81.73</v>
      </c>
      <c r="K2894" s="9">
        <v>56.67</v>
      </c>
      <c r="L2894" s="9">
        <f>tbl_salesdata[[#This Row],[Units Sold]]*tbl_salesdata[[#This Row],[Unit Cost]]</f>
        <v>396293.31</v>
      </c>
      <c r="M2894" s="9">
        <f>tbl_salesdata[[#This Row],[Units Sold]]*tbl_salesdata[[#This Row],[Unit Price]]</f>
        <v>571537.89</v>
      </c>
      <c r="N2894" s="9">
        <f>tbl_salesdata[[#This Row],[Total Sales]]-tbl_salesdata[[#This Row],[Total Cost]]</f>
        <v>175244.58000000002</v>
      </c>
      <c r="O2894">
        <f>tbl_salesdata[[#This Row],[Ship Date]]-tbl_salesdata[[#This Row],[Order Date]]</f>
        <v>1</v>
      </c>
      <c r="P2894">
        <f>WEEKDAY(tbl_salesdata[[#This Row],[Order Date]],2)</f>
        <v>6</v>
      </c>
      <c r="Q2894" t="str">
        <f>TEXT(tbl_salesdata[[#This Row],[Order Date]],"dddd")</f>
        <v>Saturday</v>
      </c>
      <c r="R2894" t="str">
        <f>IF(tbl_salesdata[[#This Row],[Weekdaynum]]&gt;5,"Yes","No")</f>
        <v>Yes</v>
      </c>
    </row>
    <row r="2895" spans="1:18" hidden="1" x14ac:dyDescent="0.35">
      <c r="A2895">
        <v>922020137</v>
      </c>
      <c r="B2895" s="3">
        <v>42090</v>
      </c>
      <c r="C2895" s="3">
        <v>42107</v>
      </c>
      <c r="D2895" t="s">
        <v>119</v>
      </c>
      <c r="E2895" t="s">
        <v>24</v>
      </c>
      <c r="F2895" t="s">
        <v>13</v>
      </c>
      <c r="G2895" t="s">
        <v>18</v>
      </c>
      <c r="H2895" t="s">
        <v>19</v>
      </c>
      <c r="I2895" s="9">
        <v>5103</v>
      </c>
      <c r="J2895" s="9">
        <v>255.28</v>
      </c>
      <c r="K2895" s="9">
        <v>159.41999999999999</v>
      </c>
      <c r="L2895" s="9">
        <f>tbl_salesdata[[#This Row],[Units Sold]]*tbl_salesdata[[#This Row],[Unit Cost]]</f>
        <v>813520.25999999989</v>
      </c>
      <c r="M2895" s="9">
        <f>tbl_salesdata[[#This Row],[Units Sold]]*tbl_salesdata[[#This Row],[Unit Price]]</f>
        <v>1302693.8400000001</v>
      </c>
      <c r="N2895" s="9">
        <f>tbl_salesdata[[#This Row],[Total Sales]]-tbl_salesdata[[#This Row],[Total Cost]]</f>
        <v>489173.58000000019</v>
      </c>
      <c r="O2895">
        <f>tbl_salesdata[[#This Row],[Ship Date]]-tbl_salesdata[[#This Row],[Order Date]]</f>
        <v>17</v>
      </c>
      <c r="P2895">
        <f>WEEKDAY(tbl_salesdata[[#This Row],[Order Date]],2)</f>
        <v>5</v>
      </c>
      <c r="Q2895" t="str">
        <f>TEXT(tbl_salesdata[[#This Row],[Order Date]],"dddd")</f>
        <v>Friday</v>
      </c>
      <c r="R2895" t="str">
        <f>IF(tbl_salesdata[[#This Row],[Weekdaynum]]&gt;5,"Yes","No")</f>
        <v>No</v>
      </c>
    </row>
    <row r="2896" spans="1:18" hidden="1" x14ac:dyDescent="0.35">
      <c r="A2896">
        <v>948518216</v>
      </c>
      <c r="B2896" s="3">
        <v>43928</v>
      </c>
      <c r="C2896" s="3">
        <v>43942</v>
      </c>
      <c r="D2896" t="s">
        <v>49</v>
      </c>
      <c r="E2896" t="s">
        <v>21</v>
      </c>
      <c r="F2896" t="s">
        <v>47</v>
      </c>
      <c r="G2896" t="s">
        <v>18</v>
      </c>
      <c r="H2896" t="s">
        <v>34</v>
      </c>
      <c r="I2896" s="9">
        <v>6473</v>
      </c>
      <c r="J2896" s="9">
        <v>421.89</v>
      </c>
      <c r="K2896" s="9">
        <v>364.69</v>
      </c>
      <c r="L2896" s="9">
        <f>tbl_salesdata[[#This Row],[Units Sold]]*tbl_salesdata[[#This Row],[Unit Cost]]</f>
        <v>2360638.37</v>
      </c>
      <c r="M2896" s="9">
        <f>tbl_salesdata[[#This Row],[Units Sold]]*tbl_salesdata[[#This Row],[Unit Price]]</f>
        <v>2730893.9699999997</v>
      </c>
      <c r="N2896" s="9">
        <f>tbl_salesdata[[#This Row],[Total Sales]]-tbl_salesdata[[#This Row],[Total Cost]]</f>
        <v>370255.59999999963</v>
      </c>
      <c r="O2896">
        <f>tbl_salesdata[[#This Row],[Ship Date]]-tbl_salesdata[[#This Row],[Order Date]]</f>
        <v>14</v>
      </c>
      <c r="P2896">
        <f>WEEKDAY(tbl_salesdata[[#This Row],[Order Date]],2)</f>
        <v>2</v>
      </c>
      <c r="Q2896" t="str">
        <f>TEXT(tbl_salesdata[[#This Row],[Order Date]],"dddd")</f>
        <v>Tuesday</v>
      </c>
      <c r="R2896" t="str">
        <f>IF(tbl_salesdata[[#This Row],[Weekdaynum]]&gt;5,"Yes","No")</f>
        <v>No</v>
      </c>
    </row>
    <row r="2897" spans="1:18" hidden="1" x14ac:dyDescent="0.35">
      <c r="A2897">
        <v>163744628</v>
      </c>
      <c r="B2897" s="3">
        <v>42842</v>
      </c>
      <c r="C2897" s="3">
        <v>42859</v>
      </c>
      <c r="D2897" t="s">
        <v>77</v>
      </c>
      <c r="E2897" t="s">
        <v>21</v>
      </c>
      <c r="F2897" t="s">
        <v>40</v>
      </c>
      <c r="G2897" t="s">
        <v>18</v>
      </c>
      <c r="H2897" t="s">
        <v>26</v>
      </c>
      <c r="I2897" s="9">
        <v>4529</v>
      </c>
      <c r="J2897" s="9">
        <v>651.21</v>
      </c>
      <c r="K2897" s="9">
        <v>524.96</v>
      </c>
      <c r="L2897" s="9">
        <f>tbl_salesdata[[#This Row],[Units Sold]]*tbl_salesdata[[#This Row],[Unit Cost]]</f>
        <v>2377543.8400000003</v>
      </c>
      <c r="M2897" s="9">
        <f>tbl_salesdata[[#This Row],[Units Sold]]*tbl_salesdata[[#This Row],[Unit Price]]</f>
        <v>2949330.0900000003</v>
      </c>
      <c r="N2897" s="9">
        <f>tbl_salesdata[[#This Row],[Total Sales]]-tbl_salesdata[[#This Row],[Total Cost]]</f>
        <v>571786.25</v>
      </c>
      <c r="O2897">
        <f>tbl_salesdata[[#This Row],[Ship Date]]-tbl_salesdata[[#This Row],[Order Date]]</f>
        <v>17</v>
      </c>
      <c r="P2897">
        <f>WEEKDAY(tbl_salesdata[[#This Row],[Order Date]],2)</f>
        <v>1</v>
      </c>
      <c r="Q2897" t="str">
        <f>TEXT(tbl_salesdata[[#This Row],[Order Date]],"dddd")</f>
        <v>Monday</v>
      </c>
      <c r="R2897" t="str">
        <f>IF(tbl_salesdata[[#This Row],[Weekdaynum]]&gt;5,"Yes","No")</f>
        <v>No</v>
      </c>
    </row>
    <row r="2898" spans="1:18" hidden="1" x14ac:dyDescent="0.35">
      <c r="A2898">
        <v>238060700</v>
      </c>
      <c r="B2898" s="3">
        <v>43199</v>
      </c>
      <c r="C2898" s="3">
        <v>43218</v>
      </c>
      <c r="D2898" t="s">
        <v>142</v>
      </c>
      <c r="E2898" t="s">
        <v>29</v>
      </c>
      <c r="F2898" t="s">
        <v>56</v>
      </c>
      <c r="G2898" t="s">
        <v>18</v>
      </c>
      <c r="H2898" t="s">
        <v>26</v>
      </c>
      <c r="I2898" s="9">
        <v>6306</v>
      </c>
      <c r="J2898" s="9">
        <v>9.33</v>
      </c>
      <c r="K2898" s="9">
        <v>6.92</v>
      </c>
      <c r="L2898" s="9">
        <f>tbl_salesdata[[#This Row],[Units Sold]]*tbl_salesdata[[#This Row],[Unit Cost]]</f>
        <v>43637.52</v>
      </c>
      <c r="M2898" s="9">
        <f>tbl_salesdata[[#This Row],[Units Sold]]*tbl_salesdata[[#This Row],[Unit Price]]</f>
        <v>58834.98</v>
      </c>
      <c r="N2898" s="9">
        <f>tbl_salesdata[[#This Row],[Total Sales]]-tbl_salesdata[[#This Row],[Total Cost]]</f>
        <v>15197.460000000006</v>
      </c>
      <c r="O2898">
        <f>tbl_salesdata[[#This Row],[Ship Date]]-tbl_salesdata[[#This Row],[Order Date]]</f>
        <v>19</v>
      </c>
      <c r="P2898">
        <f>WEEKDAY(tbl_salesdata[[#This Row],[Order Date]],2)</f>
        <v>1</v>
      </c>
      <c r="Q2898" t="str">
        <f>TEXT(tbl_salesdata[[#This Row],[Order Date]],"dddd")</f>
        <v>Monday</v>
      </c>
      <c r="R2898" t="str">
        <f>IF(tbl_salesdata[[#This Row],[Weekdaynum]]&gt;5,"Yes","No")</f>
        <v>No</v>
      </c>
    </row>
    <row r="2899" spans="1:18" x14ac:dyDescent="0.35">
      <c r="A2899">
        <v>741964948</v>
      </c>
      <c r="B2899" s="3">
        <v>44240</v>
      </c>
      <c r="C2899" s="3">
        <v>44247</v>
      </c>
      <c r="D2899" t="s">
        <v>100</v>
      </c>
      <c r="E2899" t="s">
        <v>21</v>
      </c>
      <c r="F2899" t="s">
        <v>25</v>
      </c>
      <c r="G2899" t="s">
        <v>18</v>
      </c>
      <c r="H2899" t="s">
        <v>19</v>
      </c>
      <c r="I2899" s="9">
        <v>2771</v>
      </c>
      <c r="J2899" s="9">
        <v>205.7</v>
      </c>
      <c r="K2899" s="9">
        <v>117.11</v>
      </c>
      <c r="L2899" s="9">
        <f>tbl_salesdata[[#This Row],[Units Sold]]*tbl_salesdata[[#This Row],[Unit Cost]]</f>
        <v>324511.81</v>
      </c>
      <c r="M2899" s="9">
        <f>tbl_salesdata[[#This Row],[Units Sold]]*tbl_salesdata[[#This Row],[Unit Price]]</f>
        <v>569994.69999999995</v>
      </c>
      <c r="N2899" s="9">
        <f>tbl_salesdata[[#This Row],[Total Sales]]-tbl_salesdata[[#This Row],[Total Cost]]</f>
        <v>245482.88999999996</v>
      </c>
      <c r="O2899">
        <f>tbl_salesdata[[#This Row],[Ship Date]]-tbl_salesdata[[#This Row],[Order Date]]</f>
        <v>7</v>
      </c>
      <c r="P2899">
        <f>WEEKDAY(tbl_salesdata[[#This Row],[Order Date]],2)</f>
        <v>6</v>
      </c>
      <c r="Q2899" t="str">
        <f>TEXT(tbl_salesdata[[#This Row],[Order Date]],"dddd")</f>
        <v>Saturday</v>
      </c>
      <c r="R2899" t="str">
        <f>IF(tbl_salesdata[[#This Row],[Weekdaynum]]&gt;5,"Yes","No")</f>
        <v>Yes</v>
      </c>
    </row>
    <row r="2900" spans="1:18" x14ac:dyDescent="0.35">
      <c r="A2900">
        <v>706260240</v>
      </c>
      <c r="B2900" s="3">
        <v>42098</v>
      </c>
      <c r="C2900" s="3">
        <v>42109</v>
      </c>
      <c r="D2900" t="s">
        <v>118</v>
      </c>
      <c r="E2900" t="s">
        <v>24</v>
      </c>
      <c r="F2900" t="s">
        <v>30</v>
      </c>
      <c r="G2900" t="s">
        <v>14</v>
      </c>
      <c r="H2900" t="s">
        <v>15</v>
      </c>
      <c r="I2900" s="9">
        <v>6954</v>
      </c>
      <c r="J2900" s="9">
        <v>81.73</v>
      </c>
      <c r="K2900" s="9">
        <v>56.67</v>
      </c>
      <c r="L2900" s="9">
        <f>tbl_salesdata[[#This Row],[Units Sold]]*tbl_salesdata[[#This Row],[Unit Cost]]</f>
        <v>394083.18</v>
      </c>
      <c r="M2900" s="9">
        <f>tbl_salesdata[[#This Row],[Units Sold]]*tbl_salesdata[[#This Row],[Unit Price]]</f>
        <v>568350.42000000004</v>
      </c>
      <c r="N2900" s="9">
        <f>tbl_salesdata[[#This Row],[Total Sales]]-tbl_salesdata[[#This Row],[Total Cost]]</f>
        <v>174267.24000000005</v>
      </c>
      <c r="O2900">
        <f>tbl_salesdata[[#This Row],[Ship Date]]-tbl_salesdata[[#This Row],[Order Date]]</f>
        <v>11</v>
      </c>
      <c r="P2900">
        <f>WEEKDAY(tbl_salesdata[[#This Row],[Order Date]],2)</f>
        <v>6</v>
      </c>
      <c r="Q2900" t="str">
        <f>TEXT(tbl_salesdata[[#This Row],[Order Date]],"dddd")</f>
        <v>Saturday</v>
      </c>
      <c r="R2900" t="str">
        <f>IF(tbl_salesdata[[#This Row],[Weekdaynum]]&gt;5,"Yes","No")</f>
        <v>Yes</v>
      </c>
    </row>
    <row r="2901" spans="1:18" hidden="1" x14ac:dyDescent="0.35">
      <c r="A2901">
        <v>873847663</v>
      </c>
      <c r="B2901" s="3">
        <v>43508</v>
      </c>
      <c r="C2901" s="3">
        <v>43518</v>
      </c>
      <c r="D2901" t="s">
        <v>207</v>
      </c>
      <c r="E2901" t="s">
        <v>51</v>
      </c>
      <c r="F2901" t="s">
        <v>42</v>
      </c>
      <c r="G2901" t="s">
        <v>14</v>
      </c>
      <c r="H2901" t="s">
        <v>15</v>
      </c>
      <c r="I2901" s="9">
        <v>9797</v>
      </c>
      <c r="J2901" s="9">
        <v>437.2</v>
      </c>
      <c r="K2901" s="9">
        <v>263.33</v>
      </c>
      <c r="L2901" s="9">
        <f>tbl_salesdata[[#This Row],[Units Sold]]*tbl_salesdata[[#This Row],[Unit Cost]]</f>
        <v>2579844.0099999998</v>
      </c>
      <c r="M2901" s="9">
        <f>tbl_salesdata[[#This Row],[Units Sold]]*tbl_salesdata[[#This Row],[Unit Price]]</f>
        <v>4283248.3999999994</v>
      </c>
      <c r="N2901" s="9">
        <f>tbl_salesdata[[#This Row],[Total Sales]]-tbl_salesdata[[#This Row],[Total Cost]]</f>
        <v>1703404.3899999997</v>
      </c>
      <c r="O2901">
        <f>tbl_salesdata[[#This Row],[Ship Date]]-tbl_salesdata[[#This Row],[Order Date]]</f>
        <v>10</v>
      </c>
      <c r="P2901">
        <f>WEEKDAY(tbl_salesdata[[#This Row],[Order Date]],2)</f>
        <v>2</v>
      </c>
      <c r="Q2901" t="str">
        <f>TEXT(tbl_salesdata[[#This Row],[Order Date]],"dddd")</f>
        <v>Tuesday</v>
      </c>
      <c r="R2901" t="str">
        <f>IF(tbl_salesdata[[#This Row],[Weekdaynum]]&gt;5,"Yes","No")</f>
        <v>No</v>
      </c>
    </row>
    <row r="2902" spans="1:18" hidden="1" x14ac:dyDescent="0.35">
      <c r="A2902">
        <v>444385659</v>
      </c>
      <c r="B2902" s="3">
        <v>42631</v>
      </c>
      <c r="C2902" s="3">
        <v>42637</v>
      </c>
      <c r="D2902" t="s">
        <v>82</v>
      </c>
      <c r="E2902" t="s">
        <v>32</v>
      </c>
      <c r="F2902" t="s">
        <v>76</v>
      </c>
      <c r="G2902" t="s">
        <v>14</v>
      </c>
      <c r="H2902" t="s">
        <v>15</v>
      </c>
      <c r="I2902" s="9">
        <v>2447</v>
      </c>
      <c r="J2902" s="9">
        <v>668.27</v>
      </c>
      <c r="K2902" s="9">
        <v>502.54</v>
      </c>
      <c r="L2902" s="9">
        <f>tbl_salesdata[[#This Row],[Units Sold]]*tbl_salesdata[[#This Row],[Unit Cost]]</f>
        <v>1229715.3800000001</v>
      </c>
      <c r="M2902" s="9">
        <f>tbl_salesdata[[#This Row],[Units Sold]]*tbl_salesdata[[#This Row],[Unit Price]]</f>
        <v>1635256.69</v>
      </c>
      <c r="N2902" s="9">
        <f>tbl_salesdata[[#This Row],[Total Sales]]-tbl_salesdata[[#This Row],[Total Cost]]</f>
        <v>405541.30999999982</v>
      </c>
      <c r="O2902">
        <f>tbl_salesdata[[#This Row],[Ship Date]]-tbl_salesdata[[#This Row],[Order Date]]</f>
        <v>6</v>
      </c>
      <c r="P2902">
        <f>WEEKDAY(tbl_salesdata[[#This Row],[Order Date]],2)</f>
        <v>7</v>
      </c>
      <c r="Q2902" t="str">
        <f>TEXT(tbl_salesdata[[#This Row],[Order Date]],"dddd")</f>
        <v>Sunday</v>
      </c>
      <c r="R2902" t="str">
        <f>IF(tbl_salesdata[[#This Row],[Weekdaynum]]&gt;5,"Yes","No")</f>
        <v>Yes</v>
      </c>
    </row>
    <row r="2903" spans="1:18" hidden="1" x14ac:dyDescent="0.35">
      <c r="A2903">
        <v>380507457</v>
      </c>
      <c r="B2903" s="3">
        <v>43971</v>
      </c>
      <c r="C2903" s="3">
        <v>43978</v>
      </c>
      <c r="D2903" t="s">
        <v>200</v>
      </c>
      <c r="E2903" t="s">
        <v>24</v>
      </c>
      <c r="F2903" t="s">
        <v>56</v>
      </c>
      <c r="G2903" t="s">
        <v>14</v>
      </c>
      <c r="H2903" t="s">
        <v>15</v>
      </c>
      <c r="I2903" s="9">
        <v>9467</v>
      </c>
      <c r="J2903" s="9">
        <v>9.33</v>
      </c>
      <c r="K2903" s="9">
        <v>6.92</v>
      </c>
      <c r="L2903" s="9">
        <f>tbl_salesdata[[#This Row],[Units Sold]]*tbl_salesdata[[#This Row],[Unit Cost]]</f>
        <v>65511.64</v>
      </c>
      <c r="M2903" s="9">
        <f>tbl_salesdata[[#This Row],[Units Sold]]*tbl_salesdata[[#This Row],[Unit Price]]</f>
        <v>88327.11</v>
      </c>
      <c r="N2903" s="9">
        <f>tbl_salesdata[[#This Row],[Total Sales]]-tbl_salesdata[[#This Row],[Total Cost]]</f>
        <v>22815.47</v>
      </c>
      <c r="O2903">
        <f>tbl_salesdata[[#This Row],[Ship Date]]-tbl_salesdata[[#This Row],[Order Date]]</f>
        <v>7</v>
      </c>
      <c r="P2903">
        <f>WEEKDAY(tbl_salesdata[[#This Row],[Order Date]],2)</f>
        <v>3</v>
      </c>
      <c r="Q2903" t="str">
        <f>TEXT(tbl_salesdata[[#This Row],[Order Date]],"dddd")</f>
        <v>Wednesday</v>
      </c>
      <c r="R2903" t="str">
        <f>IF(tbl_salesdata[[#This Row],[Weekdaynum]]&gt;5,"Yes","No")</f>
        <v>No</v>
      </c>
    </row>
    <row r="2904" spans="1:18" hidden="1" x14ac:dyDescent="0.35">
      <c r="A2904">
        <v>524449384</v>
      </c>
      <c r="B2904" s="3">
        <v>42726</v>
      </c>
      <c r="C2904" s="3">
        <v>42732</v>
      </c>
      <c r="D2904" t="s">
        <v>167</v>
      </c>
      <c r="E2904" t="s">
        <v>38</v>
      </c>
      <c r="F2904" t="s">
        <v>22</v>
      </c>
      <c r="G2904" t="s">
        <v>18</v>
      </c>
      <c r="H2904" t="s">
        <v>15</v>
      </c>
      <c r="I2904" s="9">
        <v>5082</v>
      </c>
      <c r="J2904" s="9">
        <v>47.45</v>
      </c>
      <c r="K2904" s="9">
        <v>31.79</v>
      </c>
      <c r="L2904" s="9">
        <f>tbl_salesdata[[#This Row],[Units Sold]]*tbl_salesdata[[#This Row],[Unit Cost]]</f>
        <v>161556.78</v>
      </c>
      <c r="M2904" s="9">
        <f>tbl_salesdata[[#This Row],[Units Sold]]*tbl_salesdata[[#This Row],[Unit Price]]</f>
        <v>241140.90000000002</v>
      </c>
      <c r="N2904" s="9">
        <f>tbl_salesdata[[#This Row],[Total Sales]]-tbl_salesdata[[#This Row],[Total Cost]]</f>
        <v>79584.120000000024</v>
      </c>
      <c r="O2904">
        <f>tbl_salesdata[[#This Row],[Ship Date]]-tbl_salesdata[[#This Row],[Order Date]]</f>
        <v>6</v>
      </c>
      <c r="P2904">
        <f>WEEKDAY(tbl_salesdata[[#This Row],[Order Date]],2)</f>
        <v>4</v>
      </c>
      <c r="Q2904" t="str">
        <f>TEXT(tbl_salesdata[[#This Row],[Order Date]],"dddd")</f>
        <v>Thursday</v>
      </c>
      <c r="R2904" t="str">
        <f>IF(tbl_salesdata[[#This Row],[Weekdaynum]]&gt;5,"Yes","No")</f>
        <v>No</v>
      </c>
    </row>
    <row r="2905" spans="1:18" hidden="1" x14ac:dyDescent="0.35">
      <c r="A2905">
        <v>788760268</v>
      </c>
      <c r="B2905" s="3">
        <v>43220</v>
      </c>
      <c r="C2905" s="3">
        <v>43224</v>
      </c>
      <c r="D2905" t="s">
        <v>27</v>
      </c>
      <c r="E2905" t="s">
        <v>24</v>
      </c>
      <c r="F2905" t="s">
        <v>33</v>
      </c>
      <c r="G2905" t="s">
        <v>18</v>
      </c>
      <c r="H2905" t="s">
        <v>26</v>
      </c>
      <c r="I2905" s="9">
        <v>546</v>
      </c>
      <c r="J2905" s="9">
        <v>109.28</v>
      </c>
      <c r="K2905" s="9">
        <v>35.840000000000003</v>
      </c>
      <c r="L2905" s="9">
        <f>tbl_salesdata[[#This Row],[Units Sold]]*tbl_salesdata[[#This Row],[Unit Cost]]</f>
        <v>19568.640000000003</v>
      </c>
      <c r="M2905" s="9">
        <f>tbl_salesdata[[#This Row],[Units Sold]]*tbl_salesdata[[#This Row],[Unit Price]]</f>
        <v>59666.879999999997</v>
      </c>
      <c r="N2905" s="9">
        <f>tbl_salesdata[[#This Row],[Total Sales]]-tbl_salesdata[[#This Row],[Total Cost]]</f>
        <v>40098.239999999991</v>
      </c>
      <c r="O2905">
        <f>tbl_salesdata[[#This Row],[Ship Date]]-tbl_salesdata[[#This Row],[Order Date]]</f>
        <v>4</v>
      </c>
      <c r="P2905">
        <f>WEEKDAY(tbl_salesdata[[#This Row],[Order Date]],2)</f>
        <v>1</v>
      </c>
      <c r="Q2905" t="str">
        <f>TEXT(tbl_salesdata[[#This Row],[Order Date]],"dddd")</f>
        <v>Monday</v>
      </c>
      <c r="R2905" t="str">
        <f>IF(tbl_salesdata[[#This Row],[Weekdaynum]]&gt;5,"Yes","No")</f>
        <v>No</v>
      </c>
    </row>
    <row r="2906" spans="1:18" hidden="1" x14ac:dyDescent="0.35">
      <c r="A2906">
        <v>706301438</v>
      </c>
      <c r="B2906" s="3">
        <v>43853</v>
      </c>
      <c r="C2906" s="3">
        <v>43857</v>
      </c>
      <c r="D2906" t="s">
        <v>176</v>
      </c>
      <c r="E2906" t="s">
        <v>21</v>
      </c>
      <c r="F2906" t="s">
        <v>76</v>
      </c>
      <c r="G2906" t="s">
        <v>18</v>
      </c>
      <c r="H2906" t="s">
        <v>15</v>
      </c>
      <c r="I2906" s="9">
        <v>9146</v>
      </c>
      <c r="J2906" s="9">
        <v>668.27</v>
      </c>
      <c r="K2906" s="9">
        <v>502.54</v>
      </c>
      <c r="L2906" s="9">
        <f>tbl_salesdata[[#This Row],[Units Sold]]*tbl_salesdata[[#This Row],[Unit Cost]]</f>
        <v>4596230.84</v>
      </c>
      <c r="M2906" s="9">
        <f>tbl_salesdata[[#This Row],[Units Sold]]*tbl_salesdata[[#This Row],[Unit Price]]</f>
        <v>6111997.4199999999</v>
      </c>
      <c r="N2906" s="9">
        <f>tbl_salesdata[[#This Row],[Total Sales]]-tbl_salesdata[[#This Row],[Total Cost]]</f>
        <v>1515766.58</v>
      </c>
      <c r="O2906">
        <f>tbl_salesdata[[#This Row],[Ship Date]]-tbl_salesdata[[#This Row],[Order Date]]</f>
        <v>4</v>
      </c>
      <c r="P2906">
        <f>WEEKDAY(tbl_salesdata[[#This Row],[Order Date]],2)</f>
        <v>4</v>
      </c>
      <c r="Q2906" t="str">
        <f>TEXT(tbl_salesdata[[#This Row],[Order Date]],"dddd")</f>
        <v>Thursday</v>
      </c>
      <c r="R2906" t="str">
        <f>IF(tbl_salesdata[[#This Row],[Weekdaynum]]&gt;5,"Yes","No")</f>
        <v>No</v>
      </c>
    </row>
    <row r="2907" spans="1:18" hidden="1" x14ac:dyDescent="0.35">
      <c r="A2907">
        <v>780246722</v>
      </c>
      <c r="B2907" s="3">
        <v>42031</v>
      </c>
      <c r="C2907" s="3">
        <v>42047</v>
      </c>
      <c r="D2907" t="s">
        <v>118</v>
      </c>
      <c r="E2907" t="s">
        <v>24</v>
      </c>
      <c r="F2907" t="s">
        <v>17</v>
      </c>
      <c r="G2907" t="s">
        <v>14</v>
      </c>
      <c r="H2907" t="s">
        <v>19</v>
      </c>
      <c r="I2907" s="9">
        <v>1199</v>
      </c>
      <c r="J2907" s="9">
        <v>152.58000000000001</v>
      </c>
      <c r="K2907" s="9">
        <v>97.44</v>
      </c>
      <c r="L2907" s="9">
        <f>tbl_salesdata[[#This Row],[Units Sold]]*tbl_salesdata[[#This Row],[Unit Cost]]</f>
        <v>116830.56</v>
      </c>
      <c r="M2907" s="9">
        <f>tbl_salesdata[[#This Row],[Units Sold]]*tbl_salesdata[[#This Row],[Unit Price]]</f>
        <v>182943.42</v>
      </c>
      <c r="N2907" s="9">
        <f>tbl_salesdata[[#This Row],[Total Sales]]-tbl_salesdata[[#This Row],[Total Cost]]</f>
        <v>66112.860000000015</v>
      </c>
      <c r="O2907">
        <f>tbl_salesdata[[#This Row],[Ship Date]]-tbl_salesdata[[#This Row],[Order Date]]</f>
        <v>16</v>
      </c>
      <c r="P2907">
        <f>WEEKDAY(tbl_salesdata[[#This Row],[Order Date]],2)</f>
        <v>2</v>
      </c>
      <c r="Q2907" t="str">
        <f>TEXT(tbl_salesdata[[#This Row],[Order Date]],"dddd")</f>
        <v>Tuesday</v>
      </c>
      <c r="R2907" t="str">
        <f>IF(tbl_salesdata[[#This Row],[Weekdaynum]]&gt;5,"Yes","No")</f>
        <v>No</v>
      </c>
    </row>
    <row r="2908" spans="1:18" hidden="1" x14ac:dyDescent="0.35">
      <c r="A2908">
        <v>234082448</v>
      </c>
      <c r="B2908" s="3">
        <v>43168</v>
      </c>
      <c r="C2908" s="3">
        <v>43169</v>
      </c>
      <c r="D2908" t="s">
        <v>60</v>
      </c>
      <c r="E2908" t="s">
        <v>21</v>
      </c>
      <c r="F2908" t="s">
        <v>33</v>
      </c>
      <c r="G2908" t="s">
        <v>14</v>
      </c>
      <c r="H2908" t="s">
        <v>19</v>
      </c>
      <c r="I2908" s="9">
        <v>9053</v>
      </c>
      <c r="J2908" s="9">
        <v>109.28</v>
      </c>
      <c r="K2908" s="9">
        <v>35.840000000000003</v>
      </c>
      <c r="L2908" s="9">
        <f>tbl_salesdata[[#This Row],[Units Sold]]*tbl_salesdata[[#This Row],[Unit Cost]]</f>
        <v>324459.52000000002</v>
      </c>
      <c r="M2908" s="9">
        <f>tbl_salesdata[[#This Row],[Units Sold]]*tbl_salesdata[[#This Row],[Unit Price]]</f>
        <v>989311.84</v>
      </c>
      <c r="N2908" s="9">
        <f>tbl_salesdata[[#This Row],[Total Sales]]-tbl_salesdata[[#This Row],[Total Cost]]</f>
        <v>664852.31999999995</v>
      </c>
      <c r="O2908">
        <f>tbl_salesdata[[#This Row],[Ship Date]]-tbl_salesdata[[#This Row],[Order Date]]</f>
        <v>1</v>
      </c>
      <c r="P2908">
        <f>WEEKDAY(tbl_salesdata[[#This Row],[Order Date]],2)</f>
        <v>5</v>
      </c>
      <c r="Q2908" t="str">
        <f>TEXT(tbl_salesdata[[#This Row],[Order Date]],"dddd")</f>
        <v>Friday</v>
      </c>
      <c r="R2908" t="str">
        <f>IF(tbl_salesdata[[#This Row],[Weekdaynum]]&gt;5,"Yes","No")</f>
        <v>No</v>
      </c>
    </row>
    <row r="2909" spans="1:18" x14ac:dyDescent="0.35">
      <c r="A2909">
        <v>628159463</v>
      </c>
      <c r="B2909" s="3">
        <v>43414</v>
      </c>
      <c r="C2909" s="3">
        <v>43417</v>
      </c>
      <c r="D2909" t="s">
        <v>45</v>
      </c>
      <c r="E2909" t="s">
        <v>12</v>
      </c>
      <c r="F2909" t="s">
        <v>33</v>
      </c>
      <c r="G2909" t="s">
        <v>18</v>
      </c>
      <c r="H2909" t="s">
        <v>15</v>
      </c>
      <c r="I2909" s="9">
        <v>5199</v>
      </c>
      <c r="J2909" s="9">
        <v>109.28</v>
      </c>
      <c r="K2909" s="9">
        <v>35.840000000000003</v>
      </c>
      <c r="L2909" s="9">
        <f>tbl_salesdata[[#This Row],[Units Sold]]*tbl_salesdata[[#This Row],[Unit Cost]]</f>
        <v>186332.16</v>
      </c>
      <c r="M2909" s="9">
        <f>tbl_salesdata[[#This Row],[Units Sold]]*tbl_salesdata[[#This Row],[Unit Price]]</f>
        <v>568146.72</v>
      </c>
      <c r="N2909" s="9">
        <f>tbl_salesdata[[#This Row],[Total Sales]]-tbl_salesdata[[#This Row],[Total Cost]]</f>
        <v>381814.55999999994</v>
      </c>
      <c r="O2909">
        <f>tbl_salesdata[[#This Row],[Ship Date]]-tbl_salesdata[[#This Row],[Order Date]]</f>
        <v>3</v>
      </c>
      <c r="P2909">
        <f>WEEKDAY(tbl_salesdata[[#This Row],[Order Date]],2)</f>
        <v>6</v>
      </c>
      <c r="Q2909" t="str">
        <f>TEXT(tbl_salesdata[[#This Row],[Order Date]],"dddd")</f>
        <v>Saturday</v>
      </c>
      <c r="R2909" t="str">
        <f>IF(tbl_salesdata[[#This Row],[Weekdaynum]]&gt;5,"Yes","No")</f>
        <v>Yes</v>
      </c>
    </row>
    <row r="2910" spans="1:18" x14ac:dyDescent="0.35">
      <c r="A2910">
        <v>525328290</v>
      </c>
      <c r="B2910" s="3">
        <v>44534</v>
      </c>
      <c r="C2910" s="3">
        <v>44552</v>
      </c>
      <c r="D2910" t="s">
        <v>69</v>
      </c>
      <c r="E2910" t="s">
        <v>38</v>
      </c>
      <c r="F2910" t="s">
        <v>33</v>
      </c>
      <c r="G2910" t="s">
        <v>14</v>
      </c>
      <c r="H2910" t="s">
        <v>34</v>
      </c>
      <c r="I2910" s="9">
        <v>5170</v>
      </c>
      <c r="J2910" s="9">
        <v>109.28</v>
      </c>
      <c r="K2910" s="9">
        <v>35.840000000000003</v>
      </c>
      <c r="L2910" s="9">
        <f>tbl_salesdata[[#This Row],[Units Sold]]*tbl_salesdata[[#This Row],[Unit Cost]]</f>
        <v>185292.80000000002</v>
      </c>
      <c r="M2910" s="9">
        <f>tbl_salesdata[[#This Row],[Units Sold]]*tbl_salesdata[[#This Row],[Unit Price]]</f>
        <v>564977.6</v>
      </c>
      <c r="N2910" s="9">
        <f>tbl_salesdata[[#This Row],[Total Sales]]-tbl_salesdata[[#This Row],[Total Cost]]</f>
        <v>379684.79999999993</v>
      </c>
      <c r="O2910">
        <f>tbl_salesdata[[#This Row],[Ship Date]]-tbl_salesdata[[#This Row],[Order Date]]</f>
        <v>18</v>
      </c>
      <c r="P2910">
        <f>WEEKDAY(tbl_salesdata[[#This Row],[Order Date]],2)</f>
        <v>6</v>
      </c>
      <c r="Q2910" t="str">
        <f>TEXT(tbl_salesdata[[#This Row],[Order Date]],"dddd")</f>
        <v>Saturday</v>
      </c>
      <c r="R2910" t="str">
        <f>IF(tbl_salesdata[[#This Row],[Weekdaynum]]&gt;5,"Yes","No")</f>
        <v>Yes</v>
      </c>
    </row>
    <row r="2911" spans="1:18" hidden="1" x14ac:dyDescent="0.35">
      <c r="A2911">
        <v>764483058</v>
      </c>
      <c r="B2911" s="3">
        <v>43287</v>
      </c>
      <c r="C2911" s="3">
        <v>43295</v>
      </c>
      <c r="D2911" t="s">
        <v>152</v>
      </c>
      <c r="E2911" t="s">
        <v>21</v>
      </c>
      <c r="F2911" t="s">
        <v>47</v>
      </c>
      <c r="G2911" t="s">
        <v>18</v>
      </c>
      <c r="H2911" t="s">
        <v>19</v>
      </c>
      <c r="I2911" s="9">
        <v>6380</v>
      </c>
      <c r="J2911" s="9">
        <v>421.89</v>
      </c>
      <c r="K2911" s="9">
        <v>364.69</v>
      </c>
      <c r="L2911" s="9">
        <f>tbl_salesdata[[#This Row],[Units Sold]]*tbl_salesdata[[#This Row],[Unit Cost]]</f>
        <v>2326722.2000000002</v>
      </c>
      <c r="M2911" s="9">
        <f>tbl_salesdata[[#This Row],[Units Sold]]*tbl_salesdata[[#This Row],[Unit Price]]</f>
        <v>2691658.1999999997</v>
      </c>
      <c r="N2911" s="9">
        <f>tbl_salesdata[[#This Row],[Total Sales]]-tbl_salesdata[[#This Row],[Total Cost]]</f>
        <v>364935.99999999953</v>
      </c>
      <c r="O2911">
        <f>tbl_salesdata[[#This Row],[Ship Date]]-tbl_salesdata[[#This Row],[Order Date]]</f>
        <v>8</v>
      </c>
      <c r="P2911">
        <f>WEEKDAY(tbl_salesdata[[#This Row],[Order Date]],2)</f>
        <v>5</v>
      </c>
      <c r="Q2911" t="str">
        <f>TEXT(tbl_salesdata[[#This Row],[Order Date]],"dddd")</f>
        <v>Friday</v>
      </c>
      <c r="R2911" t="str">
        <f>IF(tbl_salesdata[[#This Row],[Weekdaynum]]&gt;5,"Yes","No")</f>
        <v>No</v>
      </c>
    </row>
    <row r="2912" spans="1:18" hidden="1" x14ac:dyDescent="0.35">
      <c r="A2912">
        <v>828993833</v>
      </c>
      <c r="B2912" s="3">
        <v>43317</v>
      </c>
      <c r="C2912" s="3">
        <v>43326</v>
      </c>
      <c r="D2912" t="s">
        <v>189</v>
      </c>
      <c r="E2912" t="s">
        <v>21</v>
      </c>
      <c r="F2912" t="s">
        <v>13</v>
      </c>
      <c r="G2912" t="s">
        <v>18</v>
      </c>
      <c r="H2912" t="s">
        <v>15</v>
      </c>
      <c r="I2912" s="9">
        <v>6552</v>
      </c>
      <c r="J2912" s="9">
        <v>255.28</v>
      </c>
      <c r="K2912" s="9">
        <v>159.41999999999999</v>
      </c>
      <c r="L2912" s="9">
        <f>tbl_salesdata[[#This Row],[Units Sold]]*tbl_salesdata[[#This Row],[Unit Cost]]</f>
        <v>1044519.84</v>
      </c>
      <c r="M2912" s="9">
        <f>tbl_salesdata[[#This Row],[Units Sold]]*tbl_salesdata[[#This Row],[Unit Price]]</f>
        <v>1672594.56</v>
      </c>
      <c r="N2912" s="9">
        <f>tbl_salesdata[[#This Row],[Total Sales]]-tbl_salesdata[[#This Row],[Total Cost]]</f>
        <v>628074.72000000009</v>
      </c>
      <c r="O2912">
        <f>tbl_salesdata[[#This Row],[Ship Date]]-tbl_salesdata[[#This Row],[Order Date]]</f>
        <v>9</v>
      </c>
      <c r="P2912">
        <f>WEEKDAY(tbl_salesdata[[#This Row],[Order Date]],2)</f>
        <v>7</v>
      </c>
      <c r="Q2912" t="str">
        <f>TEXT(tbl_salesdata[[#This Row],[Order Date]],"dddd")</f>
        <v>Sunday</v>
      </c>
      <c r="R2912" t="str">
        <f>IF(tbl_salesdata[[#This Row],[Weekdaynum]]&gt;5,"Yes","No")</f>
        <v>Yes</v>
      </c>
    </row>
    <row r="2913" spans="1:18" hidden="1" x14ac:dyDescent="0.35">
      <c r="A2913">
        <v>145514190</v>
      </c>
      <c r="B2913" s="3">
        <v>43436</v>
      </c>
      <c r="C2913" s="3">
        <v>43440</v>
      </c>
      <c r="D2913" t="s">
        <v>191</v>
      </c>
      <c r="E2913" t="s">
        <v>24</v>
      </c>
      <c r="F2913" t="s">
        <v>47</v>
      </c>
      <c r="G2913" t="s">
        <v>14</v>
      </c>
      <c r="H2913" t="s">
        <v>34</v>
      </c>
      <c r="I2913" s="9">
        <v>9737</v>
      </c>
      <c r="J2913" s="9">
        <v>421.89</v>
      </c>
      <c r="K2913" s="9">
        <v>364.69</v>
      </c>
      <c r="L2913" s="9">
        <f>tbl_salesdata[[#This Row],[Units Sold]]*tbl_salesdata[[#This Row],[Unit Cost]]</f>
        <v>3550986.53</v>
      </c>
      <c r="M2913" s="9">
        <f>tbl_salesdata[[#This Row],[Units Sold]]*tbl_salesdata[[#This Row],[Unit Price]]</f>
        <v>4107942.9299999997</v>
      </c>
      <c r="N2913" s="9">
        <f>tbl_salesdata[[#This Row],[Total Sales]]-tbl_salesdata[[#This Row],[Total Cost]]</f>
        <v>556956.39999999991</v>
      </c>
      <c r="O2913">
        <f>tbl_salesdata[[#This Row],[Ship Date]]-tbl_salesdata[[#This Row],[Order Date]]</f>
        <v>4</v>
      </c>
      <c r="P2913">
        <f>WEEKDAY(tbl_salesdata[[#This Row],[Order Date]],2)</f>
        <v>7</v>
      </c>
      <c r="Q2913" t="str">
        <f>TEXT(tbl_salesdata[[#This Row],[Order Date]],"dddd")</f>
        <v>Sunday</v>
      </c>
      <c r="R2913" t="str">
        <f>IF(tbl_salesdata[[#This Row],[Weekdaynum]]&gt;5,"Yes","No")</f>
        <v>Yes</v>
      </c>
    </row>
    <row r="2914" spans="1:18" x14ac:dyDescent="0.35">
      <c r="A2914">
        <v>566241204</v>
      </c>
      <c r="B2914" s="3">
        <v>44674</v>
      </c>
      <c r="C2914" s="3">
        <v>44695</v>
      </c>
      <c r="D2914" t="s">
        <v>219</v>
      </c>
      <c r="E2914" t="s">
        <v>38</v>
      </c>
      <c r="F2914" t="s">
        <v>13</v>
      </c>
      <c r="G2914" t="s">
        <v>18</v>
      </c>
      <c r="H2914" t="s">
        <v>26</v>
      </c>
      <c r="I2914" s="9">
        <v>2210</v>
      </c>
      <c r="J2914" s="9">
        <v>255.28</v>
      </c>
      <c r="K2914" s="9">
        <v>159.41999999999999</v>
      </c>
      <c r="L2914" s="9">
        <f>tbl_salesdata[[#This Row],[Units Sold]]*tbl_salesdata[[#This Row],[Unit Cost]]</f>
        <v>352318.19999999995</v>
      </c>
      <c r="M2914" s="9">
        <f>tbl_salesdata[[#This Row],[Units Sold]]*tbl_salesdata[[#This Row],[Unit Price]]</f>
        <v>564168.80000000005</v>
      </c>
      <c r="N2914" s="9">
        <f>tbl_salesdata[[#This Row],[Total Sales]]-tbl_salesdata[[#This Row],[Total Cost]]</f>
        <v>211850.60000000009</v>
      </c>
      <c r="O2914">
        <f>tbl_salesdata[[#This Row],[Ship Date]]-tbl_salesdata[[#This Row],[Order Date]]</f>
        <v>21</v>
      </c>
      <c r="P2914">
        <f>WEEKDAY(tbl_salesdata[[#This Row],[Order Date]],2)</f>
        <v>6</v>
      </c>
      <c r="Q2914" t="str">
        <f>TEXT(tbl_salesdata[[#This Row],[Order Date]],"dddd")</f>
        <v>Saturday</v>
      </c>
      <c r="R2914" t="str">
        <f>IF(tbl_salesdata[[#This Row],[Weekdaynum]]&gt;5,"Yes","No")</f>
        <v>Yes</v>
      </c>
    </row>
    <row r="2915" spans="1:18" hidden="1" x14ac:dyDescent="0.35">
      <c r="A2915">
        <v>586341464</v>
      </c>
      <c r="B2915" s="3">
        <v>42940</v>
      </c>
      <c r="C2915" s="3">
        <v>42956</v>
      </c>
      <c r="D2915" t="s">
        <v>150</v>
      </c>
      <c r="E2915" t="s">
        <v>38</v>
      </c>
      <c r="F2915" t="s">
        <v>76</v>
      </c>
      <c r="G2915" t="s">
        <v>14</v>
      </c>
      <c r="H2915" t="s">
        <v>26</v>
      </c>
      <c r="I2915" s="9">
        <v>324</v>
      </c>
      <c r="J2915" s="9">
        <v>668.27</v>
      </c>
      <c r="K2915" s="9">
        <v>502.54</v>
      </c>
      <c r="L2915" s="9">
        <f>tbl_salesdata[[#This Row],[Units Sold]]*tbl_salesdata[[#This Row],[Unit Cost]]</f>
        <v>162822.96000000002</v>
      </c>
      <c r="M2915" s="9">
        <f>tbl_salesdata[[#This Row],[Units Sold]]*tbl_salesdata[[#This Row],[Unit Price]]</f>
        <v>216519.47999999998</v>
      </c>
      <c r="N2915" s="9">
        <f>tbl_salesdata[[#This Row],[Total Sales]]-tbl_salesdata[[#This Row],[Total Cost]]</f>
        <v>53696.51999999996</v>
      </c>
      <c r="O2915">
        <f>tbl_salesdata[[#This Row],[Ship Date]]-tbl_salesdata[[#This Row],[Order Date]]</f>
        <v>16</v>
      </c>
      <c r="P2915">
        <f>WEEKDAY(tbl_salesdata[[#This Row],[Order Date]],2)</f>
        <v>1</v>
      </c>
      <c r="Q2915" t="str">
        <f>TEXT(tbl_salesdata[[#This Row],[Order Date]],"dddd")</f>
        <v>Monday</v>
      </c>
      <c r="R2915" t="str">
        <f>IF(tbl_salesdata[[#This Row],[Weekdaynum]]&gt;5,"Yes","No")</f>
        <v>No</v>
      </c>
    </row>
    <row r="2916" spans="1:18" hidden="1" x14ac:dyDescent="0.35">
      <c r="A2916">
        <v>762308537</v>
      </c>
      <c r="B2916" s="3">
        <v>42913</v>
      </c>
      <c r="C2916" s="3">
        <v>42923</v>
      </c>
      <c r="D2916" t="s">
        <v>151</v>
      </c>
      <c r="E2916" t="s">
        <v>32</v>
      </c>
      <c r="F2916" t="s">
        <v>22</v>
      </c>
      <c r="G2916" t="s">
        <v>18</v>
      </c>
      <c r="H2916" t="s">
        <v>19</v>
      </c>
      <c r="I2916" s="9">
        <v>2891</v>
      </c>
      <c r="J2916" s="9">
        <v>47.45</v>
      </c>
      <c r="K2916" s="9">
        <v>31.79</v>
      </c>
      <c r="L2916" s="9">
        <f>tbl_salesdata[[#This Row],[Units Sold]]*tbl_salesdata[[#This Row],[Unit Cost]]</f>
        <v>91904.89</v>
      </c>
      <c r="M2916" s="9">
        <f>tbl_salesdata[[#This Row],[Units Sold]]*tbl_salesdata[[#This Row],[Unit Price]]</f>
        <v>137177.95000000001</v>
      </c>
      <c r="N2916" s="9">
        <f>tbl_salesdata[[#This Row],[Total Sales]]-tbl_salesdata[[#This Row],[Total Cost]]</f>
        <v>45273.060000000012</v>
      </c>
      <c r="O2916">
        <f>tbl_salesdata[[#This Row],[Ship Date]]-tbl_salesdata[[#This Row],[Order Date]]</f>
        <v>10</v>
      </c>
      <c r="P2916">
        <f>WEEKDAY(tbl_salesdata[[#This Row],[Order Date]],2)</f>
        <v>2</v>
      </c>
      <c r="Q2916" t="str">
        <f>TEXT(tbl_salesdata[[#This Row],[Order Date]],"dddd")</f>
        <v>Tuesday</v>
      </c>
      <c r="R2916" t="str">
        <f>IF(tbl_salesdata[[#This Row],[Weekdaynum]]&gt;5,"Yes","No")</f>
        <v>No</v>
      </c>
    </row>
    <row r="2917" spans="1:18" hidden="1" x14ac:dyDescent="0.35">
      <c r="A2917">
        <v>993605506</v>
      </c>
      <c r="B2917" s="3">
        <v>44152</v>
      </c>
      <c r="C2917" s="3">
        <v>44156</v>
      </c>
      <c r="D2917" t="s">
        <v>199</v>
      </c>
      <c r="E2917" t="s">
        <v>29</v>
      </c>
      <c r="F2917" t="s">
        <v>25</v>
      </c>
      <c r="G2917" t="s">
        <v>14</v>
      </c>
      <c r="H2917" t="s">
        <v>34</v>
      </c>
      <c r="I2917" s="9">
        <v>8804</v>
      </c>
      <c r="J2917" s="9">
        <v>205.7</v>
      </c>
      <c r="K2917" s="9">
        <v>117.11</v>
      </c>
      <c r="L2917" s="9">
        <f>tbl_salesdata[[#This Row],[Units Sold]]*tbl_salesdata[[#This Row],[Unit Cost]]</f>
        <v>1031036.44</v>
      </c>
      <c r="M2917" s="9">
        <f>tbl_salesdata[[#This Row],[Units Sold]]*tbl_salesdata[[#This Row],[Unit Price]]</f>
        <v>1810982.7999999998</v>
      </c>
      <c r="N2917" s="9">
        <f>tbl_salesdata[[#This Row],[Total Sales]]-tbl_salesdata[[#This Row],[Total Cost]]</f>
        <v>779946.35999999987</v>
      </c>
      <c r="O2917">
        <f>tbl_salesdata[[#This Row],[Ship Date]]-tbl_salesdata[[#This Row],[Order Date]]</f>
        <v>4</v>
      </c>
      <c r="P2917">
        <f>WEEKDAY(tbl_salesdata[[#This Row],[Order Date]],2)</f>
        <v>2</v>
      </c>
      <c r="Q2917" t="str">
        <f>TEXT(tbl_salesdata[[#This Row],[Order Date]],"dddd")</f>
        <v>Tuesday</v>
      </c>
      <c r="R2917" t="str">
        <f>IF(tbl_salesdata[[#This Row],[Weekdaynum]]&gt;5,"Yes","No")</f>
        <v>No</v>
      </c>
    </row>
    <row r="2918" spans="1:18" hidden="1" x14ac:dyDescent="0.35">
      <c r="A2918">
        <v>756843698</v>
      </c>
      <c r="B2918" s="3">
        <v>42577</v>
      </c>
      <c r="C2918" s="3">
        <v>42587</v>
      </c>
      <c r="D2918" t="s">
        <v>41</v>
      </c>
      <c r="E2918" t="s">
        <v>29</v>
      </c>
      <c r="F2918" t="s">
        <v>56</v>
      </c>
      <c r="G2918" t="s">
        <v>14</v>
      </c>
      <c r="H2918" t="s">
        <v>34</v>
      </c>
      <c r="I2918" s="9">
        <v>5724</v>
      </c>
      <c r="J2918" s="9">
        <v>9.33</v>
      </c>
      <c r="K2918" s="9">
        <v>6.92</v>
      </c>
      <c r="L2918" s="9">
        <f>tbl_salesdata[[#This Row],[Units Sold]]*tbl_salesdata[[#This Row],[Unit Cost]]</f>
        <v>39610.080000000002</v>
      </c>
      <c r="M2918" s="9">
        <f>tbl_salesdata[[#This Row],[Units Sold]]*tbl_salesdata[[#This Row],[Unit Price]]</f>
        <v>53404.92</v>
      </c>
      <c r="N2918" s="9">
        <f>tbl_salesdata[[#This Row],[Total Sales]]-tbl_salesdata[[#This Row],[Total Cost]]</f>
        <v>13794.839999999997</v>
      </c>
      <c r="O2918">
        <f>tbl_salesdata[[#This Row],[Ship Date]]-tbl_salesdata[[#This Row],[Order Date]]</f>
        <v>10</v>
      </c>
      <c r="P2918">
        <f>WEEKDAY(tbl_salesdata[[#This Row],[Order Date]],2)</f>
        <v>2</v>
      </c>
      <c r="Q2918" t="str">
        <f>TEXT(tbl_salesdata[[#This Row],[Order Date]],"dddd")</f>
        <v>Tuesday</v>
      </c>
      <c r="R2918" t="str">
        <f>IF(tbl_salesdata[[#This Row],[Weekdaynum]]&gt;5,"Yes","No")</f>
        <v>No</v>
      </c>
    </row>
    <row r="2919" spans="1:18" hidden="1" x14ac:dyDescent="0.35">
      <c r="A2919">
        <v>498946940</v>
      </c>
      <c r="B2919" s="3">
        <v>42347</v>
      </c>
      <c r="C2919" s="3">
        <v>42356</v>
      </c>
      <c r="D2919" t="s">
        <v>35</v>
      </c>
      <c r="E2919" t="s">
        <v>21</v>
      </c>
      <c r="F2919" t="s">
        <v>47</v>
      </c>
      <c r="G2919" t="s">
        <v>18</v>
      </c>
      <c r="H2919" t="s">
        <v>19</v>
      </c>
      <c r="I2919" s="9">
        <v>8342</v>
      </c>
      <c r="J2919" s="9">
        <v>421.89</v>
      </c>
      <c r="K2919" s="9">
        <v>364.69</v>
      </c>
      <c r="L2919" s="9">
        <f>tbl_salesdata[[#This Row],[Units Sold]]*tbl_salesdata[[#This Row],[Unit Cost]]</f>
        <v>3042243.98</v>
      </c>
      <c r="M2919" s="9">
        <f>tbl_salesdata[[#This Row],[Units Sold]]*tbl_salesdata[[#This Row],[Unit Price]]</f>
        <v>3519406.38</v>
      </c>
      <c r="N2919" s="9">
        <f>tbl_salesdata[[#This Row],[Total Sales]]-tbl_salesdata[[#This Row],[Total Cost]]</f>
        <v>477162.39999999991</v>
      </c>
      <c r="O2919">
        <f>tbl_salesdata[[#This Row],[Ship Date]]-tbl_salesdata[[#This Row],[Order Date]]</f>
        <v>9</v>
      </c>
      <c r="P2919">
        <f>WEEKDAY(tbl_salesdata[[#This Row],[Order Date]],2)</f>
        <v>3</v>
      </c>
      <c r="Q2919" t="str">
        <f>TEXT(tbl_salesdata[[#This Row],[Order Date]],"dddd")</f>
        <v>Wednesday</v>
      </c>
      <c r="R2919" t="str">
        <f>IF(tbl_salesdata[[#This Row],[Weekdaynum]]&gt;5,"Yes","No")</f>
        <v>No</v>
      </c>
    </row>
    <row r="2920" spans="1:18" hidden="1" x14ac:dyDescent="0.35">
      <c r="A2920">
        <v>287151563</v>
      </c>
      <c r="B2920" s="3">
        <v>43314</v>
      </c>
      <c r="C2920" s="3">
        <v>43329</v>
      </c>
      <c r="D2920" t="s">
        <v>71</v>
      </c>
      <c r="E2920" t="s">
        <v>21</v>
      </c>
      <c r="F2920" t="s">
        <v>30</v>
      </c>
      <c r="G2920" t="s">
        <v>18</v>
      </c>
      <c r="H2920" t="s">
        <v>15</v>
      </c>
      <c r="I2920" s="9">
        <v>3383</v>
      </c>
      <c r="J2920" s="9">
        <v>81.73</v>
      </c>
      <c r="K2920" s="9">
        <v>56.67</v>
      </c>
      <c r="L2920" s="9">
        <f>tbl_salesdata[[#This Row],[Units Sold]]*tbl_salesdata[[#This Row],[Unit Cost]]</f>
        <v>191714.61000000002</v>
      </c>
      <c r="M2920" s="9">
        <f>tbl_salesdata[[#This Row],[Units Sold]]*tbl_salesdata[[#This Row],[Unit Price]]</f>
        <v>276492.59000000003</v>
      </c>
      <c r="N2920" s="9">
        <f>tbl_salesdata[[#This Row],[Total Sales]]-tbl_salesdata[[#This Row],[Total Cost]]</f>
        <v>84777.98000000001</v>
      </c>
      <c r="O2920">
        <f>tbl_salesdata[[#This Row],[Ship Date]]-tbl_salesdata[[#This Row],[Order Date]]</f>
        <v>15</v>
      </c>
      <c r="P2920">
        <f>WEEKDAY(tbl_salesdata[[#This Row],[Order Date]],2)</f>
        <v>4</v>
      </c>
      <c r="Q2920" t="str">
        <f>TEXT(tbl_salesdata[[#This Row],[Order Date]],"dddd")</f>
        <v>Thursday</v>
      </c>
      <c r="R2920" t="str">
        <f>IF(tbl_salesdata[[#This Row],[Weekdaynum]]&gt;5,"Yes","No")</f>
        <v>No</v>
      </c>
    </row>
    <row r="2921" spans="1:18" hidden="1" x14ac:dyDescent="0.35">
      <c r="A2921">
        <v>259006392</v>
      </c>
      <c r="B2921" s="3">
        <v>43607</v>
      </c>
      <c r="C2921" s="3">
        <v>43617</v>
      </c>
      <c r="D2921" t="s">
        <v>193</v>
      </c>
      <c r="E2921" t="s">
        <v>21</v>
      </c>
      <c r="F2921" t="s">
        <v>40</v>
      </c>
      <c r="G2921" t="s">
        <v>14</v>
      </c>
      <c r="H2921" t="s">
        <v>19</v>
      </c>
      <c r="I2921" s="9">
        <v>4602</v>
      </c>
      <c r="J2921" s="9">
        <v>651.21</v>
      </c>
      <c r="K2921" s="9">
        <v>524.96</v>
      </c>
      <c r="L2921" s="9">
        <f>tbl_salesdata[[#This Row],[Units Sold]]*tbl_salesdata[[#This Row],[Unit Cost]]</f>
        <v>2415865.9200000004</v>
      </c>
      <c r="M2921" s="9">
        <f>tbl_salesdata[[#This Row],[Units Sold]]*tbl_salesdata[[#This Row],[Unit Price]]</f>
        <v>2996868.4200000004</v>
      </c>
      <c r="N2921" s="9">
        <f>tbl_salesdata[[#This Row],[Total Sales]]-tbl_salesdata[[#This Row],[Total Cost]]</f>
        <v>581002.5</v>
      </c>
      <c r="O2921">
        <f>tbl_salesdata[[#This Row],[Ship Date]]-tbl_salesdata[[#This Row],[Order Date]]</f>
        <v>10</v>
      </c>
      <c r="P2921">
        <f>WEEKDAY(tbl_salesdata[[#This Row],[Order Date]],2)</f>
        <v>3</v>
      </c>
      <c r="Q2921" t="str">
        <f>TEXT(tbl_salesdata[[#This Row],[Order Date]],"dddd")</f>
        <v>Wednesday</v>
      </c>
      <c r="R2921" t="str">
        <f>IF(tbl_salesdata[[#This Row],[Weekdaynum]]&gt;5,"Yes","No")</f>
        <v>No</v>
      </c>
    </row>
    <row r="2922" spans="1:18" hidden="1" x14ac:dyDescent="0.35">
      <c r="A2922">
        <v>172372758</v>
      </c>
      <c r="B2922" s="3">
        <v>43205</v>
      </c>
      <c r="C2922" s="3">
        <v>43223</v>
      </c>
      <c r="D2922" t="s">
        <v>200</v>
      </c>
      <c r="E2922" t="s">
        <v>24</v>
      </c>
      <c r="F2922" t="s">
        <v>33</v>
      </c>
      <c r="G2922" t="s">
        <v>14</v>
      </c>
      <c r="H2922" t="s">
        <v>34</v>
      </c>
      <c r="I2922" s="9">
        <v>7784</v>
      </c>
      <c r="J2922" s="9">
        <v>109.28</v>
      </c>
      <c r="K2922" s="9">
        <v>35.840000000000003</v>
      </c>
      <c r="L2922" s="9">
        <f>tbl_salesdata[[#This Row],[Units Sold]]*tbl_salesdata[[#This Row],[Unit Cost]]</f>
        <v>278978.56</v>
      </c>
      <c r="M2922" s="9">
        <f>tbl_salesdata[[#This Row],[Units Sold]]*tbl_salesdata[[#This Row],[Unit Price]]</f>
        <v>850635.52</v>
      </c>
      <c r="N2922" s="9">
        <f>tbl_salesdata[[#This Row],[Total Sales]]-tbl_salesdata[[#This Row],[Total Cost]]</f>
        <v>571656.95999999996</v>
      </c>
      <c r="O2922">
        <f>tbl_salesdata[[#This Row],[Ship Date]]-tbl_salesdata[[#This Row],[Order Date]]</f>
        <v>18</v>
      </c>
      <c r="P2922">
        <f>WEEKDAY(tbl_salesdata[[#This Row],[Order Date]],2)</f>
        <v>7</v>
      </c>
      <c r="Q2922" t="str">
        <f>TEXT(tbl_salesdata[[#This Row],[Order Date]],"dddd")</f>
        <v>Sunday</v>
      </c>
      <c r="R2922" t="str">
        <f>IF(tbl_salesdata[[#This Row],[Weekdaynum]]&gt;5,"Yes","No")</f>
        <v>Yes</v>
      </c>
    </row>
    <row r="2923" spans="1:18" hidden="1" x14ac:dyDescent="0.35">
      <c r="A2923">
        <v>755424487</v>
      </c>
      <c r="B2923" s="3">
        <v>42554</v>
      </c>
      <c r="C2923" s="3">
        <v>42570</v>
      </c>
      <c r="D2923" t="s">
        <v>112</v>
      </c>
      <c r="E2923" t="s">
        <v>12</v>
      </c>
      <c r="F2923" t="s">
        <v>42</v>
      </c>
      <c r="G2923" t="s">
        <v>14</v>
      </c>
      <c r="H2923" t="s">
        <v>19</v>
      </c>
      <c r="I2923" s="9">
        <v>5748</v>
      </c>
      <c r="J2923" s="9">
        <v>437.2</v>
      </c>
      <c r="K2923" s="9">
        <v>263.33</v>
      </c>
      <c r="L2923" s="9">
        <f>tbl_salesdata[[#This Row],[Units Sold]]*tbl_salesdata[[#This Row],[Unit Cost]]</f>
        <v>1513620.8399999999</v>
      </c>
      <c r="M2923" s="9">
        <f>tbl_salesdata[[#This Row],[Units Sold]]*tbl_salesdata[[#This Row],[Unit Price]]</f>
        <v>2513025.6</v>
      </c>
      <c r="N2923" s="9">
        <f>tbl_salesdata[[#This Row],[Total Sales]]-tbl_salesdata[[#This Row],[Total Cost]]</f>
        <v>999404.76000000024</v>
      </c>
      <c r="O2923">
        <f>tbl_salesdata[[#This Row],[Ship Date]]-tbl_salesdata[[#This Row],[Order Date]]</f>
        <v>16</v>
      </c>
      <c r="P2923">
        <f>WEEKDAY(tbl_salesdata[[#This Row],[Order Date]],2)</f>
        <v>7</v>
      </c>
      <c r="Q2923" t="str">
        <f>TEXT(tbl_salesdata[[#This Row],[Order Date]],"dddd")</f>
        <v>Sunday</v>
      </c>
      <c r="R2923" t="str">
        <f>IF(tbl_salesdata[[#This Row],[Weekdaynum]]&gt;5,"Yes","No")</f>
        <v>Yes</v>
      </c>
    </row>
    <row r="2924" spans="1:18" hidden="1" x14ac:dyDescent="0.35">
      <c r="A2924">
        <v>556647908</v>
      </c>
      <c r="B2924" s="3">
        <v>44104</v>
      </c>
      <c r="C2924" s="3">
        <v>44115</v>
      </c>
      <c r="D2924" t="s">
        <v>115</v>
      </c>
      <c r="E2924" t="s">
        <v>21</v>
      </c>
      <c r="F2924" t="s">
        <v>68</v>
      </c>
      <c r="G2924" t="s">
        <v>14</v>
      </c>
      <c r="H2924" t="s">
        <v>19</v>
      </c>
      <c r="I2924" s="9">
        <v>3341</v>
      </c>
      <c r="J2924" s="9">
        <v>154.06</v>
      </c>
      <c r="K2924" s="9">
        <v>90.93</v>
      </c>
      <c r="L2924" s="9">
        <f>tbl_salesdata[[#This Row],[Units Sold]]*tbl_salesdata[[#This Row],[Unit Cost]]</f>
        <v>303797.13</v>
      </c>
      <c r="M2924" s="9">
        <f>tbl_salesdata[[#This Row],[Units Sold]]*tbl_salesdata[[#This Row],[Unit Price]]</f>
        <v>514714.46</v>
      </c>
      <c r="N2924" s="9">
        <f>tbl_salesdata[[#This Row],[Total Sales]]-tbl_salesdata[[#This Row],[Total Cost]]</f>
        <v>210917.33000000002</v>
      </c>
      <c r="O2924">
        <f>tbl_salesdata[[#This Row],[Ship Date]]-tbl_salesdata[[#This Row],[Order Date]]</f>
        <v>11</v>
      </c>
      <c r="P2924">
        <f>WEEKDAY(tbl_salesdata[[#This Row],[Order Date]],2)</f>
        <v>3</v>
      </c>
      <c r="Q2924" t="str">
        <f>TEXT(tbl_salesdata[[#This Row],[Order Date]],"dddd")</f>
        <v>Wednesday</v>
      </c>
      <c r="R2924" t="str">
        <f>IF(tbl_salesdata[[#This Row],[Weekdaynum]]&gt;5,"Yes","No")</f>
        <v>No</v>
      </c>
    </row>
    <row r="2925" spans="1:18" hidden="1" x14ac:dyDescent="0.35">
      <c r="A2925">
        <v>894841849</v>
      </c>
      <c r="B2925" s="3">
        <v>42272</v>
      </c>
      <c r="C2925" s="3">
        <v>42276</v>
      </c>
      <c r="D2925" t="s">
        <v>89</v>
      </c>
      <c r="E2925" t="s">
        <v>38</v>
      </c>
      <c r="F2925" t="s">
        <v>33</v>
      </c>
      <c r="G2925" t="s">
        <v>14</v>
      </c>
      <c r="H2925" t="s">
        <v>15</v>
      </c>
      <c r="I2925" s="9">
        <v>2443</v>
      </c>
      <c r="J2925" s="9">
        <v>109.28</v>
      </c>
      <c r="K2925" s="9">
        <v>35.840000000000003</v>
      </c>
      <c r="L2925" s="9">
        <f>tbl_salesdata[[#This Row],[Units Sold]]*tbl_salesdata[[#This Row],[Unit Cost]]</f>
        <v>87557.12000000001</v>
      </c>
      <c r="M2925" s="9">
        <f>tbl_salesdata[[#This Row],[Units Sold]]*tbl_salesdata[[#This Row],[Unit Price]]</f>
        <v>266971.03999999998</v>
      </c>
      <c r="N2925" s="9">
        <f>tbl_salesdata[[#This Row],[Total Sales]]-tbl_salesdata[[#This Row],[Total Cost]]</f>
        <v>179413.91999999998</v>
      </c>
      <c r="O2925">
        <f>tbl_salesdata[[#This Row],[Ship Date]]-tbl_salesdata[[#This Row],[Order Date]]</f>
        <v>4</v>
      </c>
      <c r="P2925">
        <f>WEEKDAY(tbl_salesdata[[#This Row],[Order Date]],2)</f>
        <v>5</v>
      </c>
      <c r="Q2925" t="str">
        <f>TEXT(tbl_salesdata[[#This Row],[Order Date]],"dddd")</f>
        <v>Friday</v>
      </c>
      <c r="R2925" t="str">
        <f>IF(tbl_salesdata[[#This Row],[Weekdaynum]]&gt;5,"Yes","No")</f>
        <v>No</v>
      </c>
    </row>
    <row r="2926" spans="1:18" hidden="1" x14ac:dyDescent="0.35">
      <c r="A2926">
        <v>909117639</v>
      </c>
      <c r="B2926" s="3">
        <v>42554</v>
      </c>
      <c r="C2926" s="3">
        <v>42569</v>
      </c>
      <c r="D2926" t="s">
        <v>105</v>
      </c>
      <c r="E2926" t="s">
        <v>12</v>
      </c>
      <c r="F2926" t="s">
        <v>17</v>
      </c>
      <c r="G2926" t="s">
        <v>14</v>
      </c>
      <c r="H2926" t="s">
        <v>26</v>
      </c>
      <c r="I2926" s="9">
        <v>6967</v>
      </c>
      <c r="J2926" s="9">
        <v>152.58000000000001</v>
      </c>
      <c r="K2926" s="9">
        <v>97.44</v>
      </c>
      <c r="L2926" s="9">
        <f>tbl_salesdata[[#This Row],[Units Sold]]*tbl_salesdata[[#This Row],[Unit Cost]]</f>
        <v>678864.48</v>
      </c>
      <c r="M2926" s="9">
        <f>tbl_salesdata[[#This Row],[Units Sold]]*tbl_salesdata[[#This Row],[Unit Price]]</f>
        <v>1063024.8600000001</v>
      </c>
      <c r="N2926" s="9">
        <f>tbl_salesdata[[#This Row],[Total Sales]]-tbl_salesdata[[#This Row],[Total Cost]]</f>
        <v>384160.38000000012</v>
      </c>
      <c r="O2926">
        <f>tbl_salesdata[[#This Row],[Ship Date]]-tbl_salesdata[[#This Row],[Order Date]]</f>
        <v>15</v>
      </c>
      <c r="P2926">
        <f>WEEKDAY(tbl_salesdata[[#This Row],[Order Date]],2)</f>
        <v>7</v>
      </c>
      <c r="Q2926" t="str">
        <f>TEXT(tbl_salesdata[[#This Row],[Order Date]],"dddd")</f>
        <v>Sunday</v>
      </c>
      <c r="R2926" t="str">
        <f>IF(tbl_salesdata[[#This Row],[Weekdaynum]]&gt;5,"Yes","No")</f>
        <v>Yes</v>
      </c>
    </row>
    <row r="2927" spans="1:18" x14ac:dyDescent="0.35">
      <c r="A2927">
        <v>154685199</v>
      </c>
      <c r="B2927" s="3">
        <v>43442</v>
      </c>
      <c r="C2927" s="3">
        <v>43449</v>
      </c>
      <c r="D2927" t="s">
        <v>174</v>
      </c>
      <c r="E2927" t="s">
        <v>29</v>
      </c>
      <c r="F2927" t="s">
        <v>68</v>
      </c>
      <c r="G2927" t="s">
        <v>18</v>
      </c>
      <c r="H2927" t="s">
        <v>26</v>
      </c>
      <c r="I2927" s="9">
        <v>3643</v>
      </c>
      <c r="J2927" s="9">
        <v>154.06</v>
      </c>
      <c r="K2927" s="9">
        <v>90.93</v>
      </c>
      <c r="L2927" s="9">
        <f>tbl_salesdata[[#This Row],[Units Sold]]*tbl_salesdata[[#This Row],[Unit Cost]]</f>
        <v>331257.99000000005</v>
      </c>
      <c r="M2927" s="9">
        <f>tbl_salesdata[[#This Row],[Units Sold]]*tbl_salesdata[[#This Row],[Unit Price]]</f>
        <v>561240.57999999996</v>
      </c>
      <c r="N2927" s="9">
        <f>tbl_salesdata[[#This Row],[Total Sales]]-tbl_salesdata[[#This Row],[Total Cost]]</f>
        <v>229982.58999999991</v>
      </c>
      <c r="O2927">
        <f>tbl_salesdata[[#This Row],[Ship Date]]-tbl_salesdata[[#This Row],[Order Date]]</f>
        <v>7</v>
      </c>
      <c r="P2927">
        <f>WEEKDAY(tbl_salesdata[[#This Row],[Order Date]],2)</f>
        <v>6</v>
      </c>
      <c r="Q2927" t="str">
        <f>TEXT(tbl_salesdata[[#This Row],[Order Date]],"dddd")</f>
        <v>Saturday</v>
      </c>
      <c r="R2927" t="str">
        <f>IF(tbl_salesdata[[#This Row],[Weekdaynum]]&gt;5,"Yes","No")</f>
        <v>Yes</v>
      </c>
    </row>
    <row r="2928" spans="1:18" hidden="1" x14ac:dyDescent="0.35">
      <c r="A2928">
        <v>923922574</v>
      </c>
      <c r="B2928" s="3">
        <v>44295</v>
      </c>
      <c r="C2928" s="3">
        <v>44303</v>
      </c>
      <c r="D2928" t="s">
        <v>205</v>
      </c>
      <c r="E2928" t="s">
        <v>21</v>
      </c>
      <c r="F2928" t="s">
        <v>68</v>
      </c>
      <c r="G2928" t="s">
        <v>18</v>
      </c>
      <c r="H2928" t="s">
        <v>15</v>
      </c>
      <c r="I2928" s="9">
        <v>8076</v>
      </c>
      <c r="J2928" s="9">
        <v>154.06</v>
      </c>
      <c r="K2928" s="9">
        <v>90.93</v>
      </c>
      <c r="L2928" s="9">
        <f>tbl_salesdata[[#This Row],[Units Sold]]*tbl_salesdata[[#This Row],[Unit Cost]]</f>
        <v>734350.68</v>
      </c>
      <c r="M2928" s="9">
        <f>tbl_salesdata[[#This Row],[Units Sold]]*tbl_salesdata[[#This Row],[Unit Price]]</f>
        <v>1244188.56</v>
      </c>
      <c r="N2928" s="9">
        <f>tbl_salesdata[[#This Row],[Total Sales]]-tbl_salesdata[[#This Row],[Total Cost]]</f>
        <v>509837.88</v>
      </c>
      <c r="O2928">
        <f>tbl_salesdata[[#This Row],[Ship Date]]-tbl_salesdata[[#This Row],[Order Date]]</f>
        <v>8</v>
      </c>
      <c r="P2928">
        <f>WEEKDAY(tbl_salesdata[[#This Row],[Order Date]],2)</f>
        <v>5</v>
      </c>
      <c r="Q2928" t="str">
        <f>TEXT(tbl_salesdata[[#This Row],[Order Date]],"dddd")</f>
        <v>Friday</v>
      </c>
      <c r="R2928" t="str">
        <f>IF(tbl_salesdata[[#This Row],[Weekdaynum]]&gt;5,"Yes","No")</f>
        <v>No</v>
      </c>
    </row>
    <row r="2929" spans="1:18" hidden="1" x14ac:dyDescent="0.35">
      <c r="A2929">
        <v>454236876</v>
      </c>
      <c r="B2929" s="3">
        <v>44426</v>
      </c>
      <c r="C2929" s="3">
        <v>44435</v>
      </c>
      <c r="D2929" t="s">
        <v>187</v>
      </c>
      <c r="E2929" t="s">
        <v>29</v>
      </c>
      <c r="F2929" t="s">
        <v>68</v>
      </c>
      <c r="G2929" t="s">
        <v>18</v>
      </c>
      <c r="H2929" t="s">
        <v>15</v>
      </c>
      <c r="I2929" s="9">
        <v>7641</v>
      </c>
      <c r="J2929" s="9">
        <v>154.06</v>
      </c>
      <c r="K2929" s="9">
        <v>90.93</v>
      </c>
      <c r="L2929" s="9">
        <f>tbl_salesdata[[#This Row],[Units Sold]]*tbl_salesdata[[#This Row],[Unit Cost]]</f>
        <v>694796.13</v>
      </c>
      <c r="M2929" s="9">
        <f>tbl_salesdata[[#This Row],[Units Sold]]*tbl_salesdata[[#This Row],[Unit Price]]</f>
        <v>1177172.46</v>
      </c>
      <c r="N2929" s="9">
        <f>tbl_salesdata[[#This Row],[Total Sales]]-tbl_salesdata[[#This Row],[Total Cost]]</f>
        <v>482376.32999999996</v>
      </c>
      <c r="O2929">
        <f>tbl_salesdata[[#This Row],[Ship Date]]-tbl_salesdata[[#This Row],[Order Date]]</f>
        <v>9</v>
      </c>
      <c r="P2929">
        <f>WEEKDAY(tbl_salesdata[[#This Row],[Order Date]],2)</f>
        <v>3</v>
      </c>
      <c r="Q2929" t="str">
        <f>TEXT(tbl_salesdata[[#This Row],[Order Date]],"dddd")</f>
        <v>Wednesday</v>
      </c>
      <c r="R2929" t="str">
        <f>IF(tbl_salesdata[[#This Row],[Weekdaynum]]&gt;5,"Yes","No")</f>
        <v>No</v>
      </c>
    </row>
    <row r="2930" spans="1:18" hidden="1" x14ac:dyDescent="0.35">
      <c r="A2930">
        <v>520203340</v>
      </c>
      <c r="B2930" s="3">
        <v>43443</v>
      </c>
      <c r="C2930" s="3">
        <v>43445</v>
      </c>
      <c r="D2930" t="s">
        <v>54</v>
      </c>
      <c r="E2930" t="s">
        <v>29</v>
      </c>
      <c r="F2930" t="s">
        <v>17</v>
      </c>
      <c r="G2930" t="s">
        <v>14</v>
      </c>
      <c r="H2930" t="s">
        <v>26</v>
      </c>
      <c r="I2930" s="9">
        <v>8583</v>
      </c>
      <c r="J2930" s="9">
        <v>152.58000000000001</v>
      </c>
      <c r="K2930" s="9">
        <v>97.44</v>
      </c>
      <c r="L2930" s="9">
        <f>tbl_salesdata[[#This Row],[Units Sold]]*tbl_salesdata[[#This Row],[Unit Cost]]</f>
        <v>836327.52</v>
      </c>
      <c r="M2930" s="9">
        <f>tbl_salesdata[[#This Row],[Units Sold]]*tbl_salesdata[[#This Row],[Unit Price]]</f>
        <v>1309594.1400000001</v>
      </c>
      <c r="N2930" s="9">
        <f>tbl_salesdata[[#This Row],[Total Sales]]-tbl_salesdata[[#This Row],[Total Cost]]</f>
        <v>473266.62000000011</v>
      </c>
      <c r="O2930">
        <f>tbl_salesdata[[#This Row],[Ship Date]]-tbl_salesdata[[#This Row],[Order Date]]</f>
        <v>2</v>
      </c>
      <c r="P2930">
        <f>WEEKDAY(tbl_salesdata[[#This Row],[Order Date]],2)</f>
        <v>7</v>
      </c>
      <c r="Q2930" t="str">
        <f>TEXT(tbl_salesdata[[#This Row],[Order Date]],"dddd")</f>
        <v>Sunday</v>
      </c>
      <c r="R2930" t="str">
        <f>IF(tbl_salesdata[[#This Row],[Weekdaynum]]&gt;5,"Yes","No")</f>
        <v>Yes</v>
      </c>
    </row>
    <row r="2931" spans="1:18" x14ac:dyDescent="0.35">
      <c r="A2931">
        <v>989660298</v>
      </c>
      <c r="B2931" s="3">
        <v>43722</v>
      </c>
      <c r="C2931" s="3">
        <v>43740</v>
      </c>
      <c r="D2931" t="s">
        <v>155</v>
      </c>
      <c r="E2931" t="s">
        <v>12</v>
      </c>
      <c r="F2931" t="s">
        <v>47</v>
      </c>
      <c r="G2931" t="s">
        <v>14</v>
      </c>
      <c r="H2931" t="s">
        <v>34</v>
      </c>
      <c r="I2931" s="9">
        <v>1330</v>
      </c>
      <c r="J2931" s="9">
        <v>421.89</v>
      </c>
      <c r="K2931" s="9">
        <v>364.69</v>
      </c>
      <c r="L2931" s="9">
        <f>tbl_salesdata[[#This Row],[Units Sold]]*tbl_salesdata[[#This Row],[Unit Cost]]</f>
        <v>485037.7</v>
      </c>
      <c r="M2931" s="9">
        <f>tbl_salesdata[[#This Row],[Units Sold]]*tbl_salesdata[[#This Row],[Unit Price]]</f>
        <v>561113.69999999995</v>
      </c>
      <c r="N2931" s="9">
        <f>tbl_salesdata[[#This Row],[Total Sales]]-tbl_salesdata[[#This Row],[Total Cost]]</f>
        <v>76075.999999999942</v>
      </c>
      <c r="O2931">
        <f>tbl_salesdata[[#This Row],[Ship Date]]-tbl_salesdata[[#This Row],[Order Date]]</f>
        <v>18</v>
      </c>
      <c r="P2931">
        <f>WEEKDAY(tbl_salesdata[[#This Row],[Order Date]],2)</f>
        <v>6</v>
      </c>
      <c r="Q2931" t="str">
        <f>TEXT(tbl_salesdata[[#This Row],[Order Date]],"dddd")</f>
        <v>Saturday</v>
      </c>
      <c r="R2931" t="str">
        <f>IF(tbl_salesdata[[#This Row],[Weekdaynum]]&gt;5,"Yes","No")</f>
        <v>Yes</v>
      </c>
    </row>
    <row r="2932" spans="1:18" hidden="1" x14ac:dyDescent="0.35">
      <c r="A2932">
        <v>742100560</v>
      </c>
      <c r="B2932" s="3">
        <v>42739</v>
      </c>
      <c r="C2932" s="3">
        <v>42754</v>
      </c>
      <c r="D2932" t="s">
        <v>80</v>
      </c>
      <c r="E2932" t="s">
        <v>21</v>
      </c>
      <c r="F2932" t="s">
        <v>17</v>
      </c>
      <c r="G2932" t="s">
        <v>18</v>
      </c>
      <c r="H2932" t="s">
        <v>19</v>
      </c>
      <c r="I2932" s="9">
        <v>2902</v>
      </c>
      <c r="J2932" s="9">
        <v>152.58000000000001</v>
      </c>
      <c r="K2932" s="9">
        <v>97.44</v>
      </c>
      <c r="L2932" s="9">
        <f>tbl_salesdata[[#This Row],[Units Sold]]*tbl_salesdata[[#This Row],[Unit Cost]]</f>
        <v>282770.88</v>
      </c>
      <c r="M2932" s="9">
        <f>tbl_salesdata[[#This Row],[Units Sold]]*tbl_salesdata[[#This Row],[Unit Price]]</f>
        <v>442787.16000000003</v>
      </c>
      <c r="N2932" s="9">
        <f>tbl_salesdata[[#This Row],[Total Sales]]-tbl_salesdata[[#This Row],[Total Cost]]</f>
        <v>160016.28000000003</v>
      </c>
      <c r="O2932">
        <f>tbl_salesdata[[#This Row],[Ship Date]]-tbl_salesdata[[#This Row],[Order Date]]</f>
        <v>15</v>
      </c>
      <c r="P2932">
        <f>WEEKDAY(tbl_salesdata[[#This Row],[Order Date]],2)</f>
        <v>3</v>
      </c>
      <c r="Q2932" t="str">
        <f>TEXT(tbl_salesdata[[#This Row],[Order Date]],"dddd")</f>
        <v>Wednesday</v>
      </c>
      <c r="R2932" t="str">
        <f>IF(tbl_salesdata[[#This Row],[Weekdaynum]]&gt;5,"Yes","No")</f>
        <v>No</v>
      </c>
    </row>
    <row r="2933" spans="1:18" hidden="1" x14ac:dyDescent="0.35">
      <c r="A2933">
        <v>990316474</v>
      </c>
      <c r="B2933" s="3">
        <v>42192</v>
      </c>
      <c r="C2933" s="3">
        <v>42195</v>
      </c>
      <c r="D2933" t="s">
        <v>110</v>
      </c>
      <c r="E2933" t="s">
        <v>38</v>
      </c>
      <c r="F2933" t="s">
        <v>56</v>
      </c>
      <c r="G2933" t="s">
        <v>14</v>
      </c>
      <c r="H2933" t="s">
        <v>34</v>
      </c>
      <c r="I2933" s="9">
        <v>5507</v>
      </c>
      <c r="J2933" s="9">
        <v>9.33</v>
      </c>
      <c r="K2933" s="9">
        <v>6.92</v>
      </c>
      <c r="L2933" s="9">
        <f>tbl_salesdata[[#This Row],[Units Sold]]*tbl_salesdata[[#This Row],[Unit Cost]]</f>
        <v>38108.44</v>
      </c>
      <c r="M2933" s="9">
        <f>tbl_salesdata[[#This Row],[Units Sold]]*tbl_salesdata[[#This Row],[Unit Price]]</f>
        <v>51380.31</v>
      </c>
      <c r="N2933" s="9">
        <f>tbl_salesdata[[#This Row],[Total Sales]]-tbl_salesdata[[#This Row],[Total Cost]]</f>
        <v>13271.869999999995</v>
      </c>
      <c r="O2933">
        <f>tbl_salesdata[[#This Row],[Ship Date]]-tbl_salesdata[[#This Row],[Order Date]]</f>
        <v>3</v>
      </c>
      <c r="P2933">
        <f>WEEKDAY(tbl_salesdata[[#This Row],[Order Date]],2)</f>
        <v>2</v>
      </c>
      <c r="Q2933" t="str">
        <f>TEXT(tbl_salesdata[[#This Row],[Order Date]],"dddd")</f>
        <v>Tuesday</v>
      </c>
      <c r="R2933" t="str">
        <f>IF(tbl_salesdata[[#This Row],[Weekdaynum]]&gt;5,"Yes","No")</f>
        <v>No</v>
      </c>
    </row>
    <row r="2934" spans="1:18" hidden="1" x14ac:dyDescent="0.35">
      <c r="A2934">
        <v>158754861</v>
      </c>
      <c r="B2934" s="3">
        <v>42534</v>
      </c>
      <c r="C2934" s="3">
        <v>42538</v>
      </c>
      <c r="D2934" t="s">
        <v>54</v>
      </c>
      <c r="E2934" t="s">
        <v>29</v>
      </c>
      <c r="F2934" t="s">
        <v>22</v>
      </c>
      <c r="G2934" t="s">
        <v>18</v>
      </c>
      <c r="H2934" t="s">
        <v>15</v>
      </c>
      <c r="I2934" s="9">
        <v>7946</v>
      </c>
      <c r="J2934" s="9">
        <v>47.45</v>
      </c>
      <c r="K2934" s="9">
        <v>31.79</v>
      </c>
      <c r="L2934" s="9">
        <f>tbl_salesdata[[#This Row],[Units Sold]]*tbl_salesdata[[#This Row],[Unit Cost]]</f>
        <v>252603.34</v>
      </c>
      <c r="M2934" s="9">
        <f>tbl_salesdata[[#This Row],[Units Sold]]*tbl_salesdata[[#This Row],[Unit Price]]</f>
        <v>377037.7</v>
      </c>
      <c r="N2934" s="9">
        <f>tbl_salesdata[[#This Row],[Total Sales]]-tbl_salesdata[[#This Row],[Total Cost]]</f>
        <v>124434.36000000002</v>
      </c>
      <c r="O2934">
        <f>tbl_salesdata[[#This Row],[Ship Date]]-tbl_salesdata[[#This Row],[Order Date]]</f>
        <v>4</v>
      </c>
      <c r="P2934">
        <f>WEEKDAY(tbl_salesdata[[#This Row],[Order Date]],2)</f>
        <v>1</v>
      </c>
      <c r="Q2934" t="str">
        <f>TEXT(tbl_salesdata[[#This Row],[Order Date]],"dddd")</f>
        <v>Monday</v>
      </c>
      <c r="R2934" t="str">
        <f>IF(tbl_salesdata[[#This Row],[Weekdaynum]]&gt;5,"Yes","No")</f>
        <v>No</v>
      </c>
    </row>
    <row r="2935" spans="1:18" hidden="1" x14ac:dyDescent="0.35">
      <c r="A2935">
        <v>719339549</v>
      </c>
      <c r="B2935" s="3">
        <v>42618</v>
      </c>
      <c r="C2935" s="3">
        <v>42631</v>
      </c>
      <c r="D2935" t="s">
        <v>198</v>
      </c>
      <c r="E2935" t="s">
        <v>38</v>
      </c>
      <c r="F2935" t="s">
        <v>76</v>
      </c>
      <c r="G2935" t="s">
        <v>18</v>
      </c>
      <c r="H2935" t="s">
        <v>19</v>
      </c>
      <c r="I2935" s="9">
        <v>7413</v>
      </c>
      <c r="J2935" s="9">
        <v>668.27</v>
      </c>
      <c r="K2935" s="9">
        <v>502.54</v>
      </c>
      <c r="L2935" s="9">
        <f>tbl_salesdata[[#This Row],[Units Sold]]*tbl_salesdata[[#This Row],[Unit Cost]]</f>
        <v>3725329.02</v>
      </c>
      <c r="M2935" s="9">
        <f>tbl_salesdata[[#This Row],[Units Sold]]*tbl_salesdata[[#This Row],[Unit Price]]</f>
        <v>4953885.51</v>
      </c>
      <c r="N2935" s="9">
        <f>tbl_salesdata[[#This Row],[Total Sales]]-tbl_salesdata[[#This Row],[Total Cost]]</f>
        <v>1228556.4899999998</v>
      </c>
      <c r="O2935">
        <f>tbl_salesdata[[#This Row],[Ship Date]]-tbl_salesdata[[#This Row],[Order Date]]</f>
        <v>13</v>
      </c>
      <c r="P2935">
        <f>WEEKDAY(tbl_salesdata[[#This Row],[Order Date]],2)</f>
        <v>1</v>
      </c>
      <c r="Q2935" t="str">
        <f>TEXT(tbl_salesdata[[#This Row],[Order Date]],"dddd")</f>
        <v>Monday</v>
      </c>
      <c r="R2935" t="str">
        <f>IF(tbl_salesdata[[#This Row],[Weekdaynum]]&gt;5,"Yes","No")</f>
        <v>No</v>
      </c>
    </row>
    <row r="2936" spans="1:18" hidden="1" x14ac:dyDescent="0.35">
      <c r="A2936">
        <v>264306867</v>
      </c>
      <c r="B2936" s="3">
        <v>43143</v>
      </c>
      <c r="C2936" s="3">
        <v>43147</v>
      </c>
      <c r="D2936" t="s">
        <v>58</v>
      </c>
      <c r="E2936" t="s">
        <v>29</v>
      </c>
      <c r="F2936" t="s">
        <v>25</v>
      </c>
      <c r="G2936" t="s">
        <v>14</v>
      </c>
      <c r="H2936" t="s">
        <v>26</v>
      </c>
      <c r="I2936" s="9">
        <v>3130</v>
      </c>
      <c r="J2936" s="9">
        <v>205.7</v>
      </c>
      <c r="K2936" s="9">
        <v>117.11</v>
      </c>
      <c r="L2936" s="9">
        <f>tbl_salesdata[[#This Row],[Units Sold]]*tbl_salesdata[[#This Row],[Unit Cost]]</f>
        <v>366554.3</v>
      </c>
      <c r="M2936" s="9">
        <f>tbl_salesdata[[#This Row],[Units Sold]]*tbl_salesdata[[#This Row],[Unit Price]]</f>
        <v>643841</v>
      </c>
      <c r="N2936" s="9">
        <f>tbl_salesdata[[#This Row],[Total Sales]]-tbl_salesdata[[#This Row],[Total Cost]]</f>
        <v>277286.7</v>
      </c>
      <c r="O2936">
        <f>tbl_salesdata[[#This Row],[Ship Date]]-tbl_salesdata[[#This Row],[Order Date]]</f>
        <v>4</v>
      </c>
      <c r="P2936">
        <f>WEEKDAY(tbl_salesdata[[#This Row],[Order Date]],2)</f>
        <v>1</v>
      </c>
      <c r="Q2936" t="str">
        <f>TEXT(tbl_salesdata[[#This Row],[Order Date]],"dddd")</f>
        <v>Monday</v>
      </c>
      <c r="R2936" t="str">
        <f>IF(tbl_salesdata[[#This Row],[Weekdaynum]]&gt;5,"Yes","No")</f>
        <v>No</v>
      </c>
    </row>
    <row r="2937" spans="1:18" hidden="1" x14ac:dyDescent="0.35">
      <c r="A2937">
        <v>956205642</v>
      </c>
      <c r="B2937" s="3">
        <v>44390</v>
      </c>
      <c r="C2937" s="3">
        <v>44405</v>
      </c>
      <c r="D2937" t="s">
        <v>104</v>
      </c>
      <c r="E2937" t="s">
        <v>24</v>
      </c>
      <c r="F2937" t="s">
        <v>17</v>
      </c>
      <c r="G2937" t="s">
        <v>18</v>
      </c>
      <c r="H2937" t="s">
        <v>19</v>
      </c>
      <c r="I2937" s="9">
        <v>1353</v>
      </c>
      <c r="J2937" s="9">
        <v>152.58000000000001</v>
      </c>
      <c r="K2937" s="9">
        <v>97.44</v>
      </c>
      <c r="L2937" s="9">
        <f>tbl_salesdata[[#This Row],[Units Sold]]*tbl_salesdata[[#This Row],[Unit Cost]]</f>
        <v>131836.32</v>
      </c>
      <c r="M2937" s="9">
        <f>tbl_salesdata[[#This Row],[Units Sold]]*tbl_salesdata[[#This Row],[Unit Price]]</f>
        <v>206440.74000000002</v>
      </c>
      <c r="N2937" s="9">
        <f>tbl_salesdata[[#This Row],[Total Sales]]-tbl_salesdata[[#This Row],[Total Cost]]</f>
        <v>74604.420000000013</v>
      </c>
      <c r="O2937">
        <f>tbl_salesdata[[#This Row],[Ship Date]]-tbl_salesdata[[#This Row],[Order Date]]</f>
        <v>15</v>
      </c>
      <c r="P2937">
        <f>WEEKDAY(tbl_salesdata[[#This Row],[Order Date]],2)</f>
        <v>2</v>
      </c>
      <c r="Q2937" t="str">
        <f>TEXT(tbl_salesdata[[#This Row],[Order Date]],"dddd")</f>
        <v>Tuesday</v>
      </c>
      <c r="R2937" t="str">
        <f>IF(tbl_salesdata[[#This Row],[Weekdaynum]]&gt;5,"Yes","No")</f>
        <v>No</v>
      </c>
    </row>
    <row r="2938" spans="1:18" hidden="1" x14ac:dyDescent="0.35">
      <c r="A2938">
        <v>977897202</v>
      </c>
      <c r="B2938" s="3">
        <v>44108</v>
      </c>
      <c r="C2938" s="3">
        <v>44120</v>
      </c>
      <c r="D2938" t="s">
        <v>191</v>
      </c>
      <c r="E2938" t="s">
        <v>24</v>
      </c>
      <c r="F2938" t="s">
        <v>68</v>
      </c>
      <c r="G2938" t="s">
        <v>18</v>
      </c>
      <c r="H2938" t="s">
        <v>26</v>
      </c>
      <c r="I2938" s="9">
        <v>368</v>
      </c>
      <c r="J2938" s="9">
        <v>154.06</v>
      </c>
      <c r="K2938" s="9">
        <v>90.93</v>
      </c>
      <c r="L2938" s="9">
        <f>tbl_salesdata[[#This Row],[Units Sold]]*tbl_salesdata[[#This Row],[Unit Cost]]</f>
        <v>33462.240000000005</v>
      </c>
      <c r="M2938" s="9">
        <f>tbl_salesdata[[#This Row],[Units Sold]]*tbl_salesdata[[#This Row],[Unit Price]]</f>
        <v>56694.080000000002</v>
      </c>
      <c r="N2938" s="9">
        <f>tbl_salesdata[[#This Row],[Total Sales]]-tbl_salesdata[[#This Row],[Total Cost]]</f>
        <v>23231.839999999997</v>
      </c>
      <c r="O2938">
        <f>tbl_salesdata[[#This Row],[Ship Date]]-tbl_salesdata[[#This Row],[Order Date]]</f>
        <v>12</v>
      </c>
      <c r="P2938">
        <f>WEEKDAY(tbl_salesdata[[#This Row],[Order Date]],2)</f>
        <v>7</v>
      </c>
      <c r="Q2938" t="str">
        <f>TEXT(tbl_salesdata[[#This Row],[Order Date]],"dddd")</f>
        <v>Sunday</v>
      </c>
      <c r="R2938" t="str">
        <f>IF(tbl_salesdata[[#This Row],[Weekdaynum]]&gt;5,"Yes","No")</f>
        <v>Yes</v>
      </c>
    </row>
    <row r="2939" spans="1:18" hidden="1" x14ac:dyDescent="0.35">
      <c r="A2939">
        <v>382555377</v>
      </c>
      <c r="B2939" s="3">
        <v>44320</v>
      </c>
      <c r="C2939" s="3">
        <v>44326</v>
      </c>
      <c r="D2939" t="s">
        <v>161</v>
      </c>
      <c r="E2939" t="s">
        <v>24</v>
      </c>
      <c r="F2939" t="s">
        <v>13</v>
      </c>
      <c r="G2939" t="s">
        <v>14</v>
      </c>
      <c r="H2939" t="s">
        <v>26</v>
      </c>
      <c r="I2939" s="9">
        <v>5492</v>
      </c>
      <c r="J2939" s="9">
        <v>255.28</v>
      </c>
      <c r="K2939" s="9">
        <v>159.41999999999999</v>
      </c>
      <c r="L2939" s="9">
        <f>tbl_salesdata[[#This Row],[Units Sold]]*tbl_salesdata[[#This Row],[Unit Cost]]</f>
        <v>875534.6399999999</v>
      </c>
      <c r="M2939" s="9">
        <f>tbl_salesdata[[#This Row],[Units Sold]]*tbl_salesdata[[#This Row],[Unit Price]]</f>
        <v>1401997.76</v>
      </c>
      <c r="N2939" s="9">
        <f>tbl_salesdata[[#This Row],[Total Sales]]-tbl_salesdata[[#This Row],[Total Cost]]</f>
        <v>526463.12000000011</v>
      </c>
      <c r="O2939">
        <f>tbl_salesdata[[#This Row],[Ship Date]]-tbl_salesdata[[#This Row],[Order Date]]</f>
        <v>6</v>
      </c>
      <c r="P2939">
        <f>WEEKDAY(tbl_salesdata[[#This Row],[Order Date]],2)</f>
        <v>2</v>
      </c>
      <c r="Q2939" t="str">
        <f>TEXT(tbl_salesdata[[#This Row],[Order Date]],"dddd")</f>
        <v>Tuesday</v>
      </c>
      <c r="R2939" t="str">
        <f>IF(tbl_salesdata[[#This Row],[Weekdaynum]]&gt;5,"Yes","No")</f>
        <v>No</v>
      </c>
    </row>
    <row r="2940" spans="1:18" hidden="1" x14ac:dyDescent="0.35">
      <c r="A2940">
        <v>643666493</v>
      </c>
      <c r="B2940" s="3">
        <v>42743</v>
      </c>
      <c r="C2940" s="3">
        <v>42757</v>
      </c>
      <c r="D2940" t="s">
        <v>148</v>
      </c>
      <c r="E2940" t="s">
        <v>24</v>
      </c>
      <c r="F2940" t="s">
        <v>56</v>
      </c>
      <c r="G2940" t="s">
        <v>18</v>
      </c>
      <c r="H2940" t="s">
        <v>26</v>
      </c>
      <c r="I2940" s="9">
        <v>4074</v>
      </c>
      <c r="J2940" s="9">
        <v>9.33</v>
      </c>
      <c r="K2940" s="9">
        <v>6.92</v>
      </c>
      <c r="L2940" s="9">
        <f>tbl_salesdata[[#This Row],[Units Sold]]*tbl_salesdata[[#This Row],[Unit Cost]]</f>
        <v>28192.079999999998</v>
      </c>
      <c r="M2940" s="9">
        <f>tbl_salesdata[[#This Row],[Units Sold]]*tbl_salesdata[[#This Row],[Unit Price]]</f>
        <v>38010.42</v>
      </c>
      <c r="N2940" s="9">
        <f>tbl_salesdata[[#This Row],[Total Sales]]-tbl_salesdata[[#This Row],[Total Cost]]</f>
        <v>9818.34</v>
      </c>
      <c r="O2940">
        <f>tbl_salesdata[[#This Row],[Ship Date]]-tbl_salesdata[[#This Row],[Order Date]]</f>
        <v>14</v>
      </c>
      <c r="P2940">
        <f>WEEKDAY(tbl_salesdata[[#This Row],[Order Date]],2)</f>
        <v>7</v>
      </c>
      <c r="Q2940" t="str">
        <f>TEXT(tbl_salesdata[[#This Row],[Order Date]],"dddd")</f>
        <v>Sunday</v>
      </c>
      <c r="R2940" t="str">
        <f>IF(tbl_salesdata[[#This Row],[Weekdaynum]]&gt;5,"Yes","No")</f>
        <v>Yes</v>
      </c>
    </row>
    <row r="2941" spans="1:18" hidden="1" x14ac:dyDescent="0.35">
      <c r="A2941">
        <v>605029380</v>
      </c>
      <c r="B2941" s="3">
        <v>43143</v>
      </c>
      <c r="C2941" s="3">
        <v>43152</v>
      </c>
      <c r="D2941" t="s">
        <v>165</v>
      </c>
      <c r="E2941" t="s">
        <v>21</v>
      </c>
      <c r="F2941" t="s">
        <v>56</v>
      </c>
      <c r="G2941" t="s">
        <v>18</v>
      </c>
      <c r="H2941" t="s">
        <v>34</v>
      </c>
      <c r="I2941" s="9">
        <v>493</v>
      </c>
      <c r="J2941" s="9">
        <v>9.33</v>
      </c>
      <c r="K2941" s="9">
        <v>6.92</v>
      </c>
      <c r="L2941" s="9">
        <f>tbl_salesdata[[#This Row],[Units Sold]]*tbl_salesdata[[#This Row],[Unit Cost]]</f>
        <v>3411.56</v>
      </c>
      <c r="M2941" s="9">
        <f>tbl_salesdata[[#This Row],[Units Sold]]*tbl_salesdata[[#This Row],[Unit Price]]</f>
        <v>4599.6899999999996</v>
      </c>
      <c r="N2941" s="9">
        <f>tbl_salesdata[[#This Row],[Total Sales]]-tbl_salesdata[[#This Row],[Total Cost]]</f>
        <v>1188.1299999999997</v>
      </c>
      <c r="O2941">
        <f>tbl_salesdata[[#This Row],[Ship Date]]-tbl_salesdata[[#This Row],[Order Date]]</f>
        <v>9</v>
      </c>
      <c r="P2941">
        <f>WEEKDAY(tbl_salesdata[[#This Row],[Order Date]],2)</f>
        <v>1</v>
      </c>
      <c r="Q2941" t="str">
        <f>TEXT(tbl_salesdata[[#This Row],[Order Date]],"dddd")</f>
        <v>Monday</v>
      </c>
      <c r="R2941" t="str">
        <f>IF(tbl_salesdata[[#This Row],[Weekdaynum]]&gt;5,"Yes","No")</f>
        <v>No</v>
      </c>
    </row>
    <row r="2942" spans="1:18" hidden="1" x14ac:dyDescent="0.35">
      <c r="A2942">
        <v>530755364</v>
      </c>
      <c r="B2942" s="3">
        <v>44826</v>
      </c>
      <c r="C2942" s="3">
        <v>44831</v>
      </c>
      <c r="D2942" t="s">
        <v>143</v>
      </c>
      <c r="E2942" t="s">
        <v>24</v>
      </c>
      <c r="F2942" t="s">
        <v>56</v>
      </c>
      <c r="G2942" t="s">
        <v>14</v>
      </c>
      <c r="H2942" t="s">
        <v>26</v>
      </c>
      <c r="I2942" s="9">
        <v>1162</v>
      </c>
      <c r="J2942" s="9">
        <v>9.33</v>
      </c>
      <c r="K2942" s="9">
        <v>6.92</v>
      </c>
      <c r="L2942" s="9">
        <f>tbl_salesdata[[#This Row],[Units Sold]]*tbl_salesdata[[#This Row],[Unit Cost]]</f>
        <v>8041.04</v>
      </c>
      <c r="M2942" s="9">
        <f>tbl_salesdata[[#This Row],[Units Sold]]*tbl_salesdata[[#This Row],[Unit Price]]</f>
        <v>10841.460000000001</v>
      </c>
      <c r="N2942" s="9">
        <f>tbl_salesdata[[#This Row],[Total Sales]]-tbl_salesdata[[#This Row],[Total Cost]]</f>
        <v>2800.420000000001</v>
      </c>
      <c r="O2942">
        <f>tbl_salesdata[[#This Row],[Ship Date]]-tbl_salesdata[[#This Row],[Order Date]]</f>
        <v>5</v>
      </c>
      <c r="P2942">
        <f>WEEKDAY(tbl_salesdata[[#This Row],[Order Date]],2)</f>
        <v>4</v>
      </c>
      <c r="Q2942" t="str">
        <f>TEXT(tbl_salesdata[[#This Row],[Order Date]],"dddd")</f>
        <v>Thursday</v>
      </c>
      <c r="R2942" t="str">
        <f>IF(tbl_salesdata[[#This Row],[Weekdaynum]]&gt;5,"Yes","No")</f>
        <v>No</v>
      </c>
    </row>
    <row r="2943" spans="1:18" hidden="1" x14ac:dyDescent="0.35">
      <c r="A2943">
        <v>755268275</v>
      </c>
      <c r="B2943" s="3">
        <v>43908</v>
      </c>
      <c r="C2943" s="3">
        <v>43919</v>
      </c>
      <c r="D2943" t="s">
        <v>209</v>
      </c>
      <c r="E2943" t="s">
        <v>32</v>
      </c>
      <c r="F2943" t="s">
        <v>68</v>
      </c>
      <c r="G2943" t="s">
        <v>18</v>
      </c>
      <c r="H2943" t="s">
        <v>15</v>
      </c>
      <c r="I2943" s="9">
        <v>9521</v>
      </c>
      <c r="J2943" s="9">
        <v>154.06</v>
      </c>
      <c r="K2943" s="9">
        <v>90.93</v>
      </c>
      <c r="L2943" s="9">
        <f>tbl_salesdata[[#This Row],[Units Sold]]*tbl_salesdata[[#This Row],[Unit Cost]]</f>
        <v>865744.53</v>
      </c>
      <c r="M2943" s="9">
        <f>tbl_salesdata[[#This Row],[Units Sold]]*tbl_salesdata[[#This Row],[Unit Price]]</f>
        <v>1466805.26</v>
      </c>
      <c r="N2943" s="9">
        <f>tbl_salesdata[[#This Row],[Total Sales]]-tbl_salesdata[[#This Row],[Total Cost]]</f>
        <v>601060.73</v>
      </c>
      <c r="O2943">
        <f>tbl_salesdata[[#This Row],[Ship Date]]-tbl_salesdata[[#This Row],[Order Date]]</f>
        <v>11</v>
      </c>
      <c r="P2943">
        <f>WEEKDAY(tbl_salesdata[[#This Row],[Order Date]],2)</f>
        <v>3</v>
      </c>
      <c r="Q2943" t="str">
        <f>TEXT(tbl_salesdata[[#This Row],[Order Date]],"dddd")</f>
        <v>Wednesday</v>
      </c>
      <c r="R2943" t="str">
        <f>IF(tbl_salesdata[[#This Row],[Weekdaynum]]&gt;5,"Yes","No")</f>
        <v>No</v>
      </c>
    </row>
    <row r="2944" spans="1:18" hidden="1" x14ac:dyDescent="0.35">
      <c r="A2944">
        <v>333304440</v>
      </c>
      <c r="B2944" s="3">
        <v>42897</v>
      </c>
      <c r="C2944" s="3">
        <v>42899</v>
      </c>
      <c r="D2944" t="s">
        <v>121</v>
      </c>
      <c r="E2944" t="s">
        <v>21</v>
      </c>
      <c r="F2944" t="s">
        <v>47</v>
      </c>
      <c r="G2944" t="s">
        <v>14</v>
      </c>
      <c r="H2944" t="s">
        <v>26</v>
      </c>
      <c r="I2944" s="9">
        <v>1046</v>
      </c>
      <c r="J2944" s="9">
        <v>421.89</v>
      </c>
      <c r="K2944" s="9">
        <v>364.69</v>
      </c>
      <c r="L2944" s="9">
        <f>tbl_salesdata[[#This Row],[Units Sold]]*tbl_salesdata[[#This Row],[Unit Cost]]</f>
        <v>381465.74</v>
      </c>
      <c r="M2944" s="9">
        <f>tbl_salesdata[[#This Row],[Units Sold]]*tbl_salesdata[[#This Row],[Unit Price]]</f>
        <v>441296.94</v>
      </c>
      <c r="N2944" s="9">
        <f>tbl_salesdata[[#This Row],[Total Sales]]-tbl_salesdata[[#This Row],[Total Cost]]</f>
        <v>59831.200000000012</v>
      </c>
      <c r="O2944">
        <f>tbl_salesdata[[#This Row],[Ship Date]]-tbl_salesdata[[#This Row],[Order Date]]</f>
        <v>2</v>
      </c>
      <c r="P2944">
        <f>WEEKDAY(tbl_salesdata[[#This Row],[Order Date]],2)</f>
        <v>7</v>
      </c>
      <c r="Q2944" t="str">
        <f>TEXT(tbl_salesdata[[#This Row],[Order Date]],"dddd")</f>
        <v>Sunday</v>
      </c>
      <c r="R2944" t="str">
        <f>IF(tbl_salesdata[[#This Row],[Weekdaynum]]&gt;5,"Yes","No")</f>
        <v>Yes</v>
      </c>
    </row>
    <row r="2945" spans="1:18" hidden="1" x14ac:dyDescent="0.35">
      <c r="A2945">
        <v>189912688</v>
      </c>
      <c r="B2945" s="3">
        <v>43462</v>
      </c>
      <c r="C2945" s="3">
        <v>43463</v>
      </c>
      <c r="D2945" t="s">
        <v>87</v>
      </c>
      <c r="E2945" t="s">
        <v>24</v>
      </c>
      <c r="F2945" t="s">
        <v>17</v>
      </c>
      <c r="G2945" t="s">
        <v>18</v>
      </c>
      <c r="H2945" t="s">
        <v>15</v>
      </c>
      <c r="I2945" s="9">
        <v>8240</v>
      </c>
      <c r="J2945" s="9">
        <v>152.58000000000001</v>
      </c>
      <c r="K2945" s="9">
        <v>97.44</v>
      </c>
      <c r="L2945" s="9">
        <f>tbl_salesdata[[#This Row],[Units Sold]]*tbl_salesdata[[#This Row],[Unit Cost]]</f>
        <v>802905.59999999998</v>
      </c>
      <c r="M2945" s="9">
        <f>tbl_salesdata[[#This Row],[Units Sold]]*tbl_salesdata[[#This Row],[Unit Price]]</f>
        <v>1257259.2000000002</v>
      </c>
      <c r="N2945" s="9">
        <f>tbl_salesdata[[#This Row],[Total Sales]]-tbl_salesdata[[#This Row],[Total Cost]]</f>
        <v>454353.60000000021</v>
      </c>
      <c r="O2945">
        <f>tbl_salesdata[[#This Row],[Ship Date]]-tbl_salesdata[[#This Row],[Order Date]]</f>
        <v>1</v>
      </c>
      <c r="P2945">
        <f>WEEKDAY(tbl_salesdata[[#This Row],[Order Date]],2)</f>
        <v>5</v>
      </c>
      <c r="Q2945" t="str">
        <f>TEXT(tbl_salesdata[[#This Row],[Order Date]],"dddd")</f>
        <v>Friday</v>
      </c>
      <c r="R2945" t="str">
        <f>IF(tbl_salesdata[[#This Row],[Weekdaynum]]&gt;5,"Yes","No")</f>
        <v>No</v>
      </c>
    </row>
    <row r="2946" spans="1:18" x14ac:dyDescent="0.35">
      <c r="A2946">
        <v>265085780</v>
      </c>
      <c r="B2946" s="3">
        <v>42784</v>
      </c>
      <c r="C2946" s="3">
        <v>42795</v>
      </c>
      <c r="D2946" t="s">
        <v>39</v>
      </c>
      <c r="E2946" t="s">
        <v>29</v>
      </c>
      <c r="F2946" t="s">
        <v>68</v>
      </c>
      <c r="G2946" t="s">
        <v>14</v>
      </c>
      <c r="H2946" t="s">
        <v>19</v>
      </c>
      <c r="I2946" s="9">
        <v>3628</v>
      </c>
      <c r="J2946" s="9">
        <v>154.06</v>
      </c>
      <c r="K2946" s="9">
        <v>90.93</v>
      </c>
      <c r="L2946" s="9">
        <f>tbl_salesdata[[#This Row],[Units Sold]]*tbl_salesdata[[#This Row],[Unit Cost]]</f>
        <v>329894.04000000004</v>
      </c>
      <c r="M2946" s="9">
        <f>tbl_salesdata[[#This Row],[Units Sold]]*tbl_salesdata[[#This Row],[Unit Price]]</f>
        <v>558929.68000000005</v>
      </c>
      <c r="N2946" s="9">
        <f>tbl_salesdata[[#This Row],[Total Sales]]-tbl_salesdata[[#This Row],[Total Cost]]</f>
        <v>229035.64</v>
      </c>
      <c r="O2946">
        <f>tbl_salesdata[[#This Row],[Ship Date]]-tbl_salesdata[[#This Row],[Order Date]]</f>
        <v>11</v>
      </c>
      <c r="P2946">
        <f>WEEKDAY(tbl_salesdata[[#This Row],[Order Date]],2)</f>
        <v>6</v>
      </c>
      <c r="Q2946" t="str">
        <f>TEXT(tbl_salesdata[[#This Row],[Order Date]],"dddd")</f>
        <v>Saturday</v>
      </c>
      <c r="R2946" t="str">
        <f>IF(tbl_salesdata[[#This Row],[Weekdaynum]]&gt;5,"Yes","No")</f>
        <v>Yes</v>
      </c>
    </row>
    <row r="2947" spans="1:18" hidden="1" x14ac:dyDescent="0.35">
      <c r="A2947">
        <v>290603244</v>
      </c>
      <c r="B2947" s="3">
        <v>44202</v>
      </c>
      <c r="C2947" s="3">
        <v>44204</v>
      </c>
      <c r="D2947" t="s">
        <v>148</v>
      </c>
      <c r="E2947" t="s">
        <v>24</v>
      </c>
      <c r="F2947" t="s">
        <v>22</v>
      </c>
      <c r="G2947" t="s">
        <v>14</v>
      </c>
      <c r="H2947" t="s">
        <v>19</v>
      </c>
      <c r="I2947" s="9">
        <v>4813</v>
      </c>
      <c r="J2947" s="9">
        <v>47.45</v>
      </c>
      <c r="K2947" s="9">
        <v>31.79</v>
      </c>
      <c r="L2947" s="9">
        <f>tbl_salesdata[[#This Row],[Units Sold]]*tbl_salesdata[[#This Row],[Unit Cost]]</f>
        <v>153005.26999999999</v>
      </c>
      <c r="M2947" s="9">
        <f>tbl_salesdata[[#This Row],[Units Sold]]*tbl_salesdata[[#This Row],[Unit Price]]</f>
        <v>228376.85</v>
      </c>
      <c r="N2947" s="9">
        <f>tbl_salesdata[[#This Row],[Total Sales]]-tbl_salesdata[[#This Row],[Total Cost]]</f>
        <v>75371.580000000016</v>
      </c>
      <c r="O2947">
        <f>tbl_salesdata[[#This Row],[Ship Date]]-tbl_salesdata[[#This Row],[Order Date]]</f>
        <v>2</v>
      </c>
      <c r="P2947">
        <f>WEEKDAY(tbl_salesdata[[#This Row],[Order Date]],2)</f>
        <v>3</v>
      </c>
      <c r="Q2947" t="str">
        <f>TEXT(tbl_salesdata[[#This Row],[Order Date]],"dddd")</f>
        <v>Wednesday</v>
      </c>
      <c r="R2947" t="str">
        <f>IF(tbl_salesdata[[#This Row],[Weekdaynum]]&gt;5,"Yes","No")</f>
        <v>No</v>
      </c>
    </row>
    <row r="2948" spans="1:18" hidden="1" x14ac:dyDescent="0.35">
      <c r="A2948">
        <v>486345708</v>
      </c>
      <c r="B2948" s="3">
        <v>43346</v>
      </c>
      <c r="C2948" s="3">
        <v>43364</v>
      </c>
      <c r="D2948" t="s">
        <v>95</v>
      </c>
      <c r="E2948" t="s">
        <v>21</v>
      </c>
      <c r="F2948" t="s">
        <v>42</v>
      </c>
      <c r="G2948" t="s">
        <v>18</v>
      </c>
      <c r="H2948" t="s">
        <v>34</v>
      </c>
      <c r="I2948" s="9">
        <v>9357</v>
      </c>
      <c r="J2948" s="9">
        <v>437.2</v>
      </c>
      <c r="K2948" s="9">
        <v>263.33</v>
      </c>
      <c r="L2948" s="9">
        <f>tbl_salesdata[[#This Row],[Units Sold]]*tbl_salesdata[[#This Row],[Unit Cost]]</f>
        <v>2463978.81</v>
      </c>
      <c r="M2948" s="9">
        <f>tbl_salesdata[[#This Row],[Units Sold]]*tbl_salesdata[[#This Row],[Unit Price]]</f>
        <v>4090880.4</v>
      </c>
      <c r="N2948" s="9">
        <f>tbl_salesdata[[#This Row],[Total Sales]]-tbl_salesdata[[#This Row],[Total Cost]]</f>
        <v>1626901.5899999999</v>
      </c>
      <c r="O2948">
        <f>tbl_salesdata[[#This Row],[Ship Date]]-tbl_salesdata[[#This Row],[Order Date]]</f>
        <v>18</v>
      </c>
      <c r="P2948">
        <f>WEEKDAY(tbl_salesdata[[#This Row],[Order Date]],2)</f>
        <v>1</v>
      </c>
      <c r="Q2948" t="str">
        <f>TEXT(tbl_salesdata[[#This Row],[Order Date]],"dddd")</f>
        <v>Monday</v>
      </c>
      <c r="R2948" t="str">
        <f>IF(tbl_salesdata[[#This Row],[Weekdaynum]]&gt;5,"Yes","No")</f>
        <v>No</v>
      </c>
    </row>
    <row r="2949" spans="1:18" hidden="1" x14ac:dyDescent="0.35">
      <c r="A2949">
        <v>863980567</v>
      </c>
      <c r="B2949" s="3">
        <v>43626</v>
      </c>
      <c r="C2949" s="3">
        <v>43646</v>
      </c>
      <c r="D2949" t="s">
        <v>112</v>
      </c>
      <c r="E2949" t="s">
        <v>12</v>
      </c>
      <c r="F2949" t="s">
        <v>30</v>
      </c>
      <c r="G2949" t="s">
        <v>18</v>
      </c>
      <c r="H2949" t="s">
        <v>15</v>
      </c>
      <c r="I2949" s="9">
        <v>9904</v>
      </c>
      <c r="J2949" s="9">
        <v>81.73</v>
      </c>
      <c r="K2949" s="9">
        <v>56.67</v>
      </c>
      <c r="L2949" s="9">
        <f>tbl_salesdata[[#This Row],[Units Sold]]*tbl_salesdata[[#This Row],[Unit Cost]]</f>
        <v>561259.68000000005</v>
      </c>
      <c r="M2949" s="9">
        <f>tbl_salesdata[[#This Row],[Units Sold]]*tbl_salesdata[[#This Row],[Unit Price]]</f>
        <v>809453.92</v>
      </c>
      <c r="N2949" s="9">
        <f>tbl_salesdata[[#This Row],[Total Sales]]-tbl_salesdata[[#This Row],[Total Cost]]</f>
        <v>248194.24</v>
      </c>
      <c r="O2949">
        <f>tbl_salesdata[[#This Row],[Ship Date]]-tbl_salesdata[[#This Row],[Order Date]]</f>
        <v>20</v>
      </c>
      <c r="P2949">
        <f>WEEKDAY(tbl_salesdata[[#This Row],[Order Date]],2)</f>
        <v>1</v>
      </c>
      <c r="Q2949" t="str">
        <f>TEXT(tbl_salesdata[[#This Row],[Order Date]],"dddd")</f>
        <v>Monday</v>
      </c>
      <c r="R2949" t="str">
        <f>IF(tbl_salesdata[[#This Row],[Weekdaynum]]&gt;5,"Yes","No")</f>
        <v>No</v>
      </c>
    </row>
    <row r="2950" spans="1:18" hidden="1" x14ac:dyDescent="0.35">
      <c r="A2950">
        <v>450119149</v>
      </c>
      <c r="B2950" s="3">
        <v>42502</v>
      </c>
      <c r="C2950" s="3">
        <v>42512</v>
      </c>
      <c r="D2950" t="s">
        <v>186</v>
      </c>
      <c r="E2950" t="s">
        <v>38</v>
      </c>
      <c r="F2950" t="s">
        <v>30</v>
      </c>
      <c r="G2950" t="s">
        <v>18</v>
      </c>
      <c r="H2950" t="s">
        <v>19</v>
      </c>
      <c r="I2950" s="9">
        <v>9114</v>
      </c>
      <c r="J2950" s="9">
        <v>81.73</v>
      </c>
      <c r="K2950" s="9">
        <v>56.67</v>
      </c>
      <c r="L2950" s="9">
        <f>tbl_salesdata[[#This Row],[Units Sold]]*tbl_salesdata[[#This Row],[Unit Cost]]</f>
        <v>516490.38</v>
      </c>
      <c r="M2950" s="9">
        <f>tbl_salesdata[[#This Row],[Units Sold]]*tbl_salesdata[[#This Row],[Unit Price]]</f>
        <v>744887.22000000009</v>
      </c>
      <c r="N2950" s="9">
        <f>tbl_salesdata[[#This Row],[Total Sales]]-tbl_salesdata[[#This Row],[Total Cost]]</f>
        <v>228396.84000000008</v>
      </c>
      <c r="O2950">
        <f>tbl_salesdata[[#This Row],[Ship Date]]-tbl_salesdata[[#This Row],[Order Date]]</f>
        <v>10</v>
      </c>
      <c r="P2950">
        <f>WEEKDAY(tbl_salesdata[[#This Row],[Order Date]],2)</f>
        <v>4</v>
      </c>
      <c r="Q2950" t="str">
        <f>TEXT(tbl_salesdata[[#This Row],[Order Date]],"dddd")</f>
        <v>Thursday</v>
      </c>
      <c r="R2950" t="str">
        <f>IF(tbl_salesdata[[#This Row],[Weekdaynum]]&gt;5,"Yes","No")</f>
        <v>No</v>
      </c>
    </row>
    <row r="2951" spans="1:18" hidden="1" x14ac:dyDescent="0.35">
      <c r="A2951">
        <v>141685283</v>
      </c>
      <c r="B2951" s="3">
        <v>43324</v>
      </c>
      <c r="C2951" s="3">
        <v>43334</v>
      </c>
      <c r="D2951" t="s">
        <v>219</v>
      </c>
      <c r="E2951" t="s">
        <v>38</v>
      </c>
      <c r="F2951" t="s">
        <v>17</v>
      </c>
      <c r="G2951" t="s">
        <v>14</v>
      </c>
      <c r="H2951" t="s">
        <v>34</v>
      </c>
      <c r="I2951" s="9">
        <v>6679</v>
      </c>
      <c r="J2951" s="9">
        <v>152.58000000000001</v>
      </c>
      <c r="K2951" s="9">
        <v>97.44</v>
      </c>
      <c r="L2951" s="9">
        <f>tbl_salesdata[[#This Row],[Units Sold]]*tbl_salesdata[[#This Row],[Unit Cost]]</f>
        <v>650801.76</v>
      </c>
      <c r="M2951" s="9">
        <f>tbl_salesdata[[#This Row],[Units Sold]]*tbl_salesdata[[#This Row],[Unit Price]]</f>
        <v>1019081.8200000001</v>
      </c>
      <c r="N2951" s="9">
        <f>tbl_salesdata[[#This Row],[Total Sales]]-tbl_salesdata[[#This Row],[Total Cost]]</f>
        <v>368280.06000000006</v>
      </c>
      <c r="O2951">
        <f>tbl_salesdata[[#This Row],[Ship Date]]-tbl_salesdata[[#This Row],[Order Date]]</f>
        <v>10</v>
      </c>
      <c r="P2951">
        <f>WEEKDAY(tbl_salesdata[[#This Row],[Order Date]],2)</f>
        <v>7</v>
      </c>
      <c r="Q2951" t="str">
        <f>TEXT(tbl_salesdata[[#This Row],[Order Date]],"dddd")</f>
        <v>Sunday</v>
      </c>
      <c r="R2951" t="str">
        <f>IF(tbl_salesdata[[#This Row],[Weekdaynum]]&gt;5,"Yes","No")</f>
        <v>Yes</v>
      </c>
    </row>
    <row r="2952" spans="1:18" hidden="1" x14ac:dyDescent="0.35">
      <c r="A2952">
        <v>455915296</v>
      </c>
      <c r="B2952" s="3">
        <v>42213</v>
      </c>
      <c r="C2952" s="3">
        <v>42224</v>
      </c>
      <c r="D2952" t="s">
        <v>185</v>
      </c>
      <c r="E2952" t="s">
        <v>38</v>
      </c>
      <c r="F2952" t="s">
        <v>40</v>
      </c>
      <c r="G2952" t="s">
        <v>14</v>
      </c>
      <c r="H2952" t="s">
        <v>26</v>
      </c>
      <c r="I2952" s="9">
        <v>4322</v>
      </c>
      <c r="J2952" s="9">
        <v>651.21</v>
      </c>
      <c r="K2952" s="9">
        <v>524.96</v>
      </c>
      <c r="L2952" s="9">
        <f>tbl_salesdata[[#This Row],[Units Sold]]*tbl_salesdata[[#This Row],[Unit Cost]]</f>
        <v>2268877.12</v>
      </c>
      <c r="M2952" s="9">
        <f>tbl_salesdata[[#This Row],[Units Sold]]*tbl_salesdata[[#This Row],[Unit Price]]</f>
        <v>2814529.62</v>
      </c>
      <c r="N2952" s="9">
        <f>tbl_salesdata[[#This Row],[Total Sales]]-tbl_salesdata[[#This Row],[Total Cost]]</f>
        <v>545652.5</v>
      </c>
      <c r="O2952">
        <f>tbl_salesdata[[#This Row],[Ship Date]]-tbl_salesdata[[#This Row],[Order Date]]</f>
        <v>11</v>
      </c>
      <c r="P2952">
        <f>WEEKDAY(tbl_salesdata[[#This Row],[Order Date]],2)</f>
        <v>2</v>
      </c>
      <c r="Q2952" t="str">
        <f>TEXT(tbl_salesdata[[#This Row],[Order Date]],"dddd")</f>
        <v>Tuesday</v>
      </c>
      <c r="R2952" t="str">
        <f>IF(tbl_salesdata[[#This Row],[Weekdaynum]]&gt;5,"Yes","No")</f>
        <v>No</v>
      </c>
    </row>
    <row r="2953" spans="1:18" x14ac:dyDescent="0.35">
      <c r="A2953">
        <v>628671872</v>
      </c>
      <c r="B2953" s="3">
        <v>43421</v>
      </c>
      <c r="C2953" s="3">
        <v>43430</v>
      </c>
      <c r="D2953" t="s">
        <v>62</v>
      </c>
      <c r="E2953" t="s">
        <v>38</v>
      </c>
      <c r="F2953" t="s">
        <v>30</v>
      </c>
      <c r="G2953" t="s">
        <v>14</v>
      </c>
      <c r="H2953" t="s">
        <v>19</v>
      </c>
      <c r="I2953" s="9">
        <v>6832</v>
      </c>
      <c r="J2953" s="9">
        <v>81.73</v>
      </c>
      <c r="K2953" s="9">
        <v>56.67</v>
      </c>
      <c r="L2953" s="9">
        <f>tbl_salesdata[[#This Row],[Units Sold]]*tbl_salesdata[[#This Row],[Unit Cost]]</f>
        <v>387169.44</v>
      </c>
      <c r="M2953" s="9">
        <f>tbl_salesdata[[#This Row],[Units Sold]]*tbl_salesdata[[#This Row],[Unit Price]]</f>
        <v>558379.36</v>
      </c>
      <c r="N2953" s="9">
        <f>tbl_salesdata[[#This Row],[Total Sales]]-tbl_salesdata[[#This Row],[Total Cost]]</f>
        <v>171209.91999999998</v>
      </c>
      <c r="O2953">
        <f>tbl_salesdata[[#This Row],[Ship Date]]-tbl_salesdata[[#This Row],[Order Date]]</f>
        <v>9</v>
      </c>
      <c r="P2953">
        <f>WEEKDAY(tbl_salesdata[[#This Row],[Order Date]],2)</f>
        <v>6</v>
      </c>
      <c r="Q2953" t="str">
        <f>TEXT(tbl_salesdata[[#This Row],[Order Date]],"dddd")</f>
        <v>Saturday</v>
      </c>
      <c r="R2953" t="str">
        <f>IF(tbl_salesdata[[#This Row],[Weekdaynum]]&gt;5,"Yes","No")</f>
        <v>Yes</v>
      </c>
    </row>
    <row r="2954" spans="1:18" x14ac:dyDescent="0.35">
      <c r="A2954">
        <v>768731677</v>
      </c>
      <c r="B2954" s="3">
        <v>43267</v>
      </c>
      <c r="C2954" s="3">
        <v>43282</v>
      </c>
      <c r="D2954" t="s">
        <v>98</v>
      </c>
      <c r="E2954" t="s">
        <v>38</v>
      </c>
      <c r="F2954" t="s">
        <v>17</v>
      </c>
      <c r="G2954" t="s">
        <v>14</v>
      </c>
      <c r="H2954" t="s">
        <v>19</v>
      </c>
      <c r="I2954" s="9">
        <v>3641</v>
      </c>
      <c r="J2954" s="9">
        <v>152.58000000000001</v>
      </c>
      <c r="K2954" s="9">
        <v>97.44</v>
      </c>
      <c r="L2954" s="9">
        <f>tbl_salesdata[[#This Row],[Units Sold]]*tbl_salesdata[[#This Row],[Unit Cost]]</f>
        <v>354779.04</v>
      </c>
      <c r="M2954" s="9">
        <f>tbl_salesdata[[#This Row],[Units Sold]]*tbl_salesdata[[#This Row],[Unit Price]]</f>
        <v>555543.78</v>
      </c>
      <c r="N2954" s="9">
        <f>tbl_salesdata[[#This Row],[Total Sales]]-tbl_salesdata[[#This Row],[Total Cost]]</f>
        <v>200764.74000000005</v>
      </c>
      <c r="O2954">
        <f>tbl_salesdata[[#This Row],[Ship Date]]-tbl_salesdata[[#This Row],[Order Date]]</f>
        <v>15</v>
      </c>
      <c r="P2954">
        <f>WEEKDAY(tbl_salesdata[[#This Row],[Order Date]],2)</f>
        <v>6</v>
      </c>
      <c r="Q2954" t="str">
        <f>TEXT(tbl_salesdata[[#This Row],[Order Date]],"dddd")</f>
        <v>Saturday</v>
      </c>
      <c r="R2954" t="str">
        <f>IF(tbl_salesdata[[#This Row],[Weekdaynum]]&gt;5,"Yes","No")</f>
        <v>Yes</v>
      </c>
    </row>
    <row r="2955" spans="1:18" hidden="1" x14ac:dyDescent="0.35">
      <c r="A2955">
        <v>561639392</v>
      </c>
      <c r="B2955" s="3">
        <v>43363</v>
      </c>
      <c r="C2955" s="3">
        <v>43365</v>
      </c>
      <c r="D2955" t="s">
        <v>174</v>
      </c>
      <c r="E2955" t="s">
        <v>29</v>
      </c>
      <c r="F2955" t="s">
        <v>68</v>
      </c>
      <c r="G2955" t="s">
        <v>18</v>
      </c>
      <c r="H2955" t="s">
        <v>15</v>
      </c>
      <c r="I2955" s="9">
        <v>432</v>
      </c>
      <c r="J2955" s="9">
        <v>154.06</v>
      </c>
      <c r="K2955" s="9">
        <v>90.93</v>
      </c>
      <c r="L2955" s="9">
        <f>tbl_salesdata[[#This Row],[Units Sold]]*tbl_salesdata[[#This Row],[Unit Cost]]</f>
        <v>39281.760000000002</v>
      </c>
      <c r="M2955" s="9">
        <f>tbl_salesdata[[#This Row],[Units Sold]]*tbl_salesdata[[#This Row],[Unit Price]]</f>
        <v>66553.919999999998</v>
      </c>
      <c r="N2955" s="9">
        <f>tbl_salesdata[[#This Row],[Total Sales]]-tbl_salesdata[[#This Row],[Total Cost]]</f>
        <v>27272.159999999996</v>
      </c>
      <c r="O2955">
        <f>tbl_salesdata[[#This Row],[Ship Date]]-tbl_salesdata[[#This Row],[Order Date]]</f>
        <v>2</v>
      </c>
      <c r="P2955">
        <f>WEEKDAY(tbl_salesdata[[#This Row],[Order Date]],2)</f>
        <v>4</v>
      </c>
      <c r="Q2955" t="str">
        <f>TEXT(tbl_salesdata[[#This Row],[Order Date]],"dddd")</f>
        <v>Thursday</v>
      </c>
      <c r="R2955" t="str">
        <f>IF(tbl_salesdata[[#This Row],[Weekdaynum]]&gt;5,"Yes","No")</f>
        <v>No</v>
      </c>
    </row>
    <row r="2956" spans="1:18" hidden="1" x14ac:dyDescent="0.35">
      <c r="A2956">
        <v>495138204</v>
      </c>
      <c r="B2956" s="3">
        <v>44509</v>
      </c>
      <c r="C2956" s="3">
        <v>44521</v>
      </c>
      <c r="D2956" t="s">
        <v>118</v>
      </c>
      <c r="E2956" t="s">
        <v>24</v>
      </c>
      <c r="F2956" t="s">
        <v>47</v>
      </c>
      <c r="G2956" t="s">
        <v>18</v>
      </c>
      <c r="H2956" t="s">
        <v>26</v>
      </c>
      <c r="I2956" s="9">
        <v>1252</v>
      </c>
      <c r="J2956" s="9">
        <v>421.89</v>
      </c>
      <c r="K2956" s="9">
        <v>364.69</v>
      </c>
      <c r="L2956" s="9">
        <f>tbl_salesdata[[#This Row],[Units Sold]]*tbl_salesdata[[#This Row],[Unit Cost]]</f>
        <v>456591.88</v>
      </c>
      <c r="M2956" s="9">
        <f>tbl_salesdata[[#This Row],[Units Sold]]*tbl_salesdata[[#This Row],[Unit Price]]</f>
        <v>528206.28</v>
      </c>
      <c r="N2956" s="9">
        <f>tbl_salesdata[[#This Row],[Total Sales]]-tbl_salesdata[[#This Row],[Total Cost]]</f>
        <v>71614.400000000023</v>
      </c>
      <c r="O2956">
        <f>tbl_salesdata[[#This Row],[Ship Date]]-tbl_salesdata[[#This Row],[Order Date]]</f>
        <v>12</v>
      </c>
      <c r="P2956">
        <f>WEEKDAY(tbl_salesdata[[#This Row],[Order Date]],2)</f>
        <v>2</v>
      </c>
      <c r="Q2956" t="str">
        <f>TEXT(tbl_salesdata[[#This Row],[Order Date]],"dddd")</f>
        <v>Tuesday</v>
      </c>
      <c r="R2956" t="str">
        <f>IF(tbl_salesdata[[#This Row],[Weekdaynum]]&gt;5,"Yes","No")</f>
        <v>No</v>
      </c>
    </row>
    <row r="2957" spans="1:18" hidden="1" x14ac:dyDescent="0.35">
      <c r="A2957">
        <v>192170035</v>
      </c>
      <c r="B2957" s="3">
        <v>42141</v>
      </c>
      <c r="C2957" s="3">
        <v>42150</v>
      </c>
      <c r="D2957" t="s">
        <v>133</v>
      </c>
      <c r="E2957" t="s">
        <v>38</v>
      </c>
      <c r="F2957" t="s">
        <v>13</v>
      </c>
      <c r="G2957" t="s">
        <v>14</v>
      </c>
      <c r="H2957" t="s">
        <v>34</v>
      </c>
      <c r="I2957" s="9">
        <v>6239</v>
      </c>
      <c r="J2957" s="9">
        <v>255.28</v>
      </c>
      <c r="K2957" s="9">
        <v>159.41999999999999</v>
      </c>
      <c r="L2957" s="9">
        <f>tbl_salesdata[[#This Row],[Units Sold]]*tbl_salesdata[[#This Row],[Unit Cost]]</f>
        <v>994621.37999999989</v>
      </c>
      <c r="M2957" s="9">
        <f>tbl_salesdata[[#This Row],[Units Sold]]*tbl_salesdata[[#This Row],[Unit Price]]</f>
        <v>1592691.92</v>
      </c>
      <c r="N2957" s="9">
        <f>tbl_salesdata[[#This Row],[Total Sales]]-tbl_salesdata[[#This Row],[Total Cost]]</f>
        <v>598070.54</v>
      </c>
      <c r="O2957">
        <f>tbl_salesdata[[#This Row],[Ship Date]]-tbl_salesdata[[#This Row],[Order Date]]</f>
        <v>9</v>
      </c>
      <c r="P2957">
        <f>WEEKDAY(tbl_salesdata[[#This Row],[Order Date]],2)</f>
        <v>7</v>
      </c>
      <c r="Q2957" t="str">
        <f>TEXT(tbl_salesdata[[#This Row],[Order Date]],"dddd")</f>
        <v>Sunday</v>
      </c>
      <c r="R2957" t="str">
        <f>IF(tbl_salesdata[[#This Row],[Weekdaynum]]&gt;5,"Yes","No")</f>
        <v>Yes</v>
      </c>
    </row>
    <row r="2958" spans="1:18" x14ac:dyDescent="0.35">
      <c r="A2958">
        <v>527259910</v>
      </c>
      <c r="B2958" s="3">
        <v>43834</v>
      </c>
      <c r="C2958" s="3">
        <v>43847</v>
      </c>
      <c r="D2958" t="s">
        <v>113</v>
      </c>
      <c r="E2958" t="s">
        <v>21</v>
      </c>
      <c r="F2958" t="s">
        <v>30</v>
      </c>
      <c r="G2958" t="s">
        <v>14</v>
      </c>
      <c r="H2958" t="s">
        <v>34</v>
      </c>
      <c r="I2958" s="9">
        <v>6779</v>
      </c>
      <c r="J2958" s="9">
        <v>81.73</v>
      </c>
      <c r="K2958" s="9">
        <v>56.67</v>
      </c>
      <c r="L2958" s="9">
        <f>tbl_salesdata[[#This Row],[Units Sold]]*tbl_salesdata[[#This Row],[Unit Cost]]</f>
        <v>384165.93</v>
      </c>
      <c r="M2958" s="9">
        <f>tbl_salesdata[[#This Row],[Units Sold]]*tbl_salesdata[[#This Row],[Unit Price]]</f>
        <v>554047.67000000004</v>
      </c>
      <c r="N2958" s="9">
        <f>tbl_salesdata[[#This Row],[Total Sales]]-tbl_salesdata[[#This Row],[Total Cost]]</f>
        <v>169881.74000000005</v>
      </c>
      <c r="O2958">
        <f>tbl_salesdata[[#This Row],[Ship Date]]-tbl_salesdata[[#This Row],[Order Date]]</f>
        <v>13</v>
      </c>
      <c r="P2958">
        <f>WEEKDAY(tbl_salesdata[[#This Row],[Order Date]],2)</f>
        <v>6</v>
      </c>
      <c r="Q2958" t="str">
        <f>TEXT(tbl_salesdata[[#This Row],[Order Date]],"dddd")</f>
        <v>Saturday</v>
      </c>
      <c r="R2958" t="str">
        <f>IF(tbl_salesdata[[#This Row],[Weekdaynum]]&gt;5,"Yes","No")</f>
        <v>Yes</v>
      </c>
    </row>
    <row r="2959" spans="1:18" hidden="1" x14ac:dyDescent="0.35">
      <c r="A2959">
        <v>903590571</v>
      </c>
      <c r="B2959" s="3">
        <v>44792</v>
      </c>
      <c r="C2959" s="3">
        <v>44801</v>
      </c>
      <c r="D2959" t="s">
        <v>41</v>
      </c>
      <c r="E2959" t="s">
        <v>29</v>
      </c>
      <c r="F2959" t="s">
        <v>33</v>
      </c>
      <c r="G2959" t="s">
        <v>18</v>
      </c>
      <c r="H2959" t="s">
        <v>26</v>
      </c>
      <c r="I2959" s="9">
        <v>1385</v>
      </c>
      <c r="J2959" s="9">
        <v>109.28</v>
      </c>
      <c r="K2959" s="9">
        <v>35.840000000000003</v>
      </c>
      <c r="L2959" s="9">
        <f>tbl_salesdata[[#This Row],[Units Sold]]*tbl_salesdata[[#This Row],[Unit Cost]]</f>
        <v>49638.400000000001</v>
      </c>
      <c r="M2959" s="9">
        <f>tbl_salesdata[[#This Row],[Units Sold]]*tbl_salesdata[[#This Row],[Unit Price]]</f>
        <v>151352.79999999999</v>
      </c>
      <c r="N2959" s="9">
        <f>tbl_salesdata[[#This Row],[Total Sales]]-tbl_salesdata[[#This Row],[Total Cost]]</f>
        <v>101714.4</v>
      </c>
      <c r="O2959">
        <f>tbl_salesdata[[#This Row],[Ship Date]]-tbl_salesdata[[#This Row],[Order Date]]</f>
        <v>9</v>
      </c>
      <c r="P2959">
        <f>WEEKDAY(tbl_salesdata[[#This Row],[Order Date]],2)</f>
        <v>5</v>
      </c>
      <c r="Q2959" t="str">
        <f>TEXT(tbl_salesdata[[#This Row],[Order Date]],"dddd")</f>
        <v>Friday</v>
      </c>
      <c r="R2959" t="str">
        <f>IF(tbl_salesdata[[#This Row],[Weekdaynum]]&gt;5,"Yes","No")</f>
        <v>No</v>
      </c>
    </row>
    <row r="2960" spans="1:18" hidden="1" x14ac:dyDescent="0.35">
      <c r="A2960">
        <v>857139432</v>
      </c>
      <c r="B2960" s="3">
        <v>44705</v>
      </c>
      <c r="C2960" s="3">
        <v>44726</v>
      </c>
      <c r="D2960" t="s">
        <v>53</v>
      </c>
      <c r="E2960" t="s">
        <v>29</v>
      </c>
      <c r="F2960" t="s">
        <v>47</v>
      </c>
      <c r="G2960" t="s">
        <v>14</v>
      </c>
      <c r="H2960" t="s">
        <v>26</v>
      </c>
      <c r="I2960" s="9">
        <v>5460</v>
      </c>
      <c r="J2960" s="9">
        <v>421.89</v>
      </c>
      <c r="K2960" s="9">
        <v>364.69</v>
      </c>
      <c r="L2960" s="9">
        <f>tbl_salesdata[[#This Row],[Units Sold]]*tbl_salesdata[[#This Row],[Unit Cost]]</f>
        <v>1991207.4</v>
      </c>
      <c r="M2960" s="9">
        <f>tbl_salesdata[[#This Row],[Units Sold]]*tbl_salesdata[[#This Row],[Unit Price]]</f>
        <v>2303519.4</v>
      </c>
      <c r="N2960" s="9">
        <f>tbl_salesdata[[#This Row],[Total Sales]]-tbl_salesdata[[#This Row],[Total Cost]]</f>
        <v>312312</v>
      </c>
      <c r="O2960">
        <f>tbl_salesdata[[#This Row],[Ship Date]]-tbl_salesdata[[#This Row],[Order Date]]</f>
        <v>21</v>
      </c>
      <c r="P2960">
        <f>WEEKDAY(tbl_salesdata[[#This Row],[Order Date]],2)</f>
        <v>2</v>
      </c>
      <c r="Q2960" t="str">
        <f>TEXT(tbl_salesdata[[#This Row],[Order Date]],"dddd")</f>
        <v>Tuesday</v>
      </c>
      <c r="R2960" t="str">
        <f>IF(tbl_salesdata[[#This Row],[Weekdaynum]]&gt;5,"Yes","No")</f>
        <v>No</v>
      </c>
    </row>
    <row r="2961" spans="1:18" hidden="1" x14ac:dyDescent="0.35">
      <c r="A2961">
        <v>252541625</v>
      </c>
      <c r="B2961" s="3">
        <v>42895</v>
      </c>
      <c r="C2961" s="3">
        <v>42897</v>
      </c>
      <c r="D2961" t="s">
        <v>159</v>
      </c>
      <c r="E2961" t="s">
        <v>21</v>
      </c>
      <c r="F2961" t="s">
        <v>13</v>
      </c>
      <c r="G2961" t="s">
        <v>18</v>
      </c>
      <c r="H2961" t="s">
        <v>19</v>
      </c>
      <c r="I2961" s="9">
        <v>1534</v>
      </c>
      <c r="J2961" s="9">
        <v>255.28</v>
      </c>
      <c r="K2961" s="9">
        <v>159.41999999999999</v>
      </c>
      <c r="L2961" s="9">
        <f>tbl_salesdata[[#This Row],[Units Sold]]*tbl_salesdata[[#This Row],[Unit Cost]]</f>
        <v>244550.27999999997</v>
      </c>
      <c r="M2961" s="9">
        <f>tbl_salesdata[[#This Row],[Units Sold]]*tbl_salesdata[[#This Row],[Unit Price]]</f>
        <v>391599.52</v>
      </c>
      <c r="N2961" s="9">
        <f>tbl_salesdata[[#This Row],[Total Sales]]-tbl_salesdata[[#This Row],[Total Cost]]</f>
        <v>147049.24000000005</v>
      </c>
      <c r="O2961">
        <f>tbl_salesdata[[#This Row],[Ship Date]]-tbl_salesdata[[#This Row],[Order Date]]</f>
        <v>2</v>
      </c>
      <c r="P2961">
        <f>WEEKDAY(tbl_salesdata[[#This Row],[Order Date]],2)</f>
        <v>5</v>
      </c>
      <c r="Q2961" t="str">
        <f>TEXT(tbl_salesdata[[#This Row],[Order Date]],"dddd")</f>
        <v>Friday</v>
      </c>
      <c r="R2961" t="str">
        <f>IF(tbl_salesdata[[#This Row],[Weekdaynum]]&gt;5,"Yes","No")</f>
        <v>No</v>
      </c>
    </row>
    <row r="2962" spans="1:18" hidden="1" x14ac:dyDescent="0.35">
      <c r="A2962">
        <v>760158479</v>
      </c>
      <c r="B2962" s="3">
        <v>42269</v>
      </c>
      <c r="C2962" s="3">
        <v>42276</v>
      </c>
      <c r="D2962" t="s">
        <v>141</v>
      </c>
      <c r="E2962" t="s">
        <v>38</v>
      </c>
      <c r="F2962" t="s">
        <v>76</v>
      </c>
      <c r="G2962" t="s">
        <v>18</v>
      </c>
      <c r="H2962" t="s">
        <v>34</v>
      </c>
      <c r="I2962" s="9">
        <v>6641</v>
      </c>
      <c r="J2962" s="9">
        <v>668.27</v>
      </c>
      <c r="K2962" s="9">
        <v>502.54</v>
      </c>
      <c r="L2962" s="9">
        <f>tbl_salesdata[[#This Row],[Units Sold]]*tbl_salesdata[[#This Row],[Unit Cost]]</f>
        <v>3337368.14</v>
      </c>
      <c r="M2962" s="9">
        <f>tbl_salesdata[[#This Row],[Units Sold]]*tbl_salesdata[[#This Row],[Unit Price]]</f>
        <v>4437981.07</v>
      </c>
      <c r="N2962" s="9">
        <f>tbl_salesdata[[#This Row],[Total Sales]]-tbl_salesdata[[#This Row],[Total Cost]]</f>
        <v>1100612.9300000002</v>
      </c>
      <c r="O2962">
        <f>tbl_salesdata[[#This Row],[Ship Date]]-tbl_salesdata[[#This Row],[Order Date]]</f>
        <v>7</v>
      </c>
      <c r="P2962">
        <f>WEEKDAY(tbl_salesdata[[#This Row],[Order Date]],2)</f>
        <v>2</v>
      </c>
      <c r="Q2962" t="str">
        <f>TEXT(tbl_salesdata[[#This Row],[Order Date]],"dddd")</f>
        <v>Tuesday</v>
      </c>
      <c r="R2962" t="str">
        <f>IF(tbl_salesdata[[#This Row],[Weekdaynum]]&gt;5,"Yes","No")</f>
        <v>No</v>
      </c>
    </row>
    <row r="2963" spans="1:18" hidden="1" x14ac:dyDescent="0.35">
      <c r="A2963">
        <v>520663821</v>
      </c>
      <c r="B2963" s="3">
        <v>42654</v>
      </c>
      <c r="C2963" s="3">
        <v>42658</v>
      </c>
      <c r="D2963" t="s">
        <v>194</v>
      </c>
      <c r="E2963" t="s">
        <v>32</v>
      </c>
      <c r="F2963" t="s">
        <v>42</v>
      </c>
      <c r="G2963" t="s">
        <v>18</v>
      </c>
      <c r="H2963" t="s">
        <v>19</v>
      </c>
      <c r="I2963" s="9">
        <v>4850</v>
      </c>
      <c r="J2963" s="9">
        <v>437.2</v>
      </c>
      <c r="K2963" s="9">
        <v>263.33</v>
      </c>
      <c r="L2963" s="9">
        <f>tbl_salesdata[[#This Row],[Units Sold]]*tbl_salesdata[[#This Row],[Unit Cost]]</f>
        <v>1277150.5</v>
      </c>
      <c r="M2963" s="9">
        <f>tbl_salesdata[[#This Row],[Units Sold]]*tbl_salesdata[[#This Row],[Unit Price]]</f>
        <v>2120420</v>
      </c>
      <c r="N2963" s="9">
        <f>tbl_salesdata[[#This Row],[Total Sales]]-tbl_salesdata[[#This Row],[Total Cost]]</f>
        <v>843269.5</v>
      </c>
      <c r="O2963">
        <f>tbl_salesdata[[#This Row],[Ship Date]]-tbl_salesdata[[#This Row],[Order Date]]</f>
        <v>4</v>
      </c>
      <c r="P2963">
        <f>WEEKDAY(tbl_salesdata[[#This Row],[Order Date]],2)</f>
        <v>2</v>
      </c>
      <c r="Q2963" t="str">
        <f>TEXT(tbl_salesdata[[#This Row],[Order Date]],"dddd")</f>
        <v>Tuesday</v>
      </c>
      <c r="R2963" t="str">
        <f>IF(tbl_salesdata[[#This Row],[Weekdaynum]]&gt;5,"Yes","No")</f>
        <v>No</v>
      </c>
    </row>
    <row r="2964" spans="1:18" hidden="1" x14ac:dyDescent="0.35">
      <c r="A2964">
        <v>895043981</v>
      </c>
      <c r="B2964" s="3">
        <v>44732</v>
      </c>
      <c r="C2964" s="3">
        <v>44740</v>
      </c>
      <c r="D2964" t="s">
        <v>127</v>
      </c>
      <c r="E2964" t="s">
        <v>38</v>
      </c>
      <c r="F2964" t="s">
        <v>17</v>
      </c>
      <c r="G2964" t="s">
        <v>18</v>
      </c>
      <c r="H2964" t="s">
        <v>34</v>
      </c>
      <c r="I2964" s="9">
        <v>2259</v>
      </c>
      <c r="J2964" s="9">
        <v>152.58000000000001</v>
      </c>
      <c r="K2964" s="9">
        <v>97.44</v>
      </c>
      <c r="L2964" s="9">
        <f>tbl_salesdata[[#This Row],[Units Sold]]*tbl_salesdata[[#This Row],[Unit Cost]]</f>
        <v>220116.96</v>
      </c>
      <c r="M2964" s="9">
        <f>tbl_salesdata[[#This Row],[Units Sold]]*tbl_salesdata[[#This Row],[Unit Price]]</f>
        <v>344678.22000000003</v>
      </c>
      <c r="N2964" s="9">
        <f>tbl_salesdata[[#This Row],[Total Sales]]-tbl_salesdata[[#This Row],[Total Cost]]</f>
        <v>124561.26000000004</v>
      </c>
      <c r="O2964">
        <f>tbl_salesdata[[#This Row],[Ship Date]]-tbl_salesdata[[#This Row],[Order Date]]</f>
        <v>8</v>
      </c>
      <c r="P2964">
        <f>WEEKDAY(tbl_salesdata[[#This Row],[Order Date]],2)</f>
        <v>1</v>
      </c>
      <c r="Q2964" t="str">
        <f>TEXT(tbl_salesdata[[#This Row],[Order Date]],"dddd")</f>
        <v>Monday</v>
      </c>
      <c r="R2964" t="str">
        <f>IF(tbl_salesdata[[#This Row],[Weekdaynum]]&gt;5,"Yes","No")</f>
        <v>No</v>
      </c>
    </row>
    <row r="2965" spans="1:18" hidden="1" x14ac:dyDescent="0.35">
      <c r="A2965">
        <v>614597785</v>
      </c>
      <c r="B2965" s="3">
        <v>43188</v>
      </c>
      <c r="C2965" s="3">
        <v>43198</v>
      </c>
      <c r="D2965" t="s">
        <v>60</v>
      </c>
      <c r="E2965" t="s">
        <v>21</v>
      </c>
      <c r="F2965" t="s">
        <v>42</v>
      </c>
      <c r="G2965" t="s">
        <v>18</v>
      </c>
      <c r="H2965" t="s">
        <v>19</v>
      </c>
      <c r="I2965" s="9">
        <v>1997</v>
      </c>
      <c r="J2965" s="9">
        <v>437.2</v>
      </c>
      <c r="K2965" s="9">
        <v>263.33</v>
      </c>
      <c r="L2965" s="9">
        <f>tbl_salesdata[[#This Row],[Units Sold]]*tbl_salesdata[[#This Row],[Unit Cost]]</f>
        <v>525870.01</v>
      </c>
      <c r="M2965" s="9">
        <f>tbl_salesdata[[#This Row],[Units Sold]]*tbl_salesdata[[#This Row],[Unit Price]]</f>
        <v>873088.4</v>
      </c>
      <c r="N2965" s="9">
        <f>tbl_salesdata[[#This Row],[Total Sales]]-tbl_salesdata[[#This Row],[Total Cost]]</f>
        <v>347218.39</v>
      </c>
      <c r="O2965">
        <f>tbl_salesdata[[#This Row],[Ship Date]]-tbl_salesdata[[#This Row],[Order Date]]</f>
        <v>10</v>
      </c>
      <c r="P2965">
        <f>WEEKDAY(tbl_salesdata[[#This Row],[Order Date]],2)</f>
        <v>4</v>
      </c>
      <c r="Q2965" t="str">
        <f>TEXT(tbl_salesdata[[#This Row],[Order Date]],"dddd")</f>
        <v>Thursday</v>
      </c>
      <c r="R2965" t="str">
        <f>IF(tbl_salesdata[[#This Row],[Weekdaynum]]&gt;5,"Yes","No")</f>
        <v>No</v>
      </c>
    </row>
    <row r="2966" spans="1:18" hidden="1" x14ac:dyDescent="0.35">
      <c r="A2966">
        <v>730936563</v>
      </c>
      <c r="B2966" s="3">
        <v>42481</v>
      </c>
      <c r="C2966" s="3">
        <v>42491</v>
      </c>
      <c r="D2966" t="s">
        <v>140</v>
      </c>
      <c r="E2966" t="s">
        <v>24</v>
      </c>
      <c r="F2966" t="s">
        <v>40</v>
      </c>
      <c r="G2966" t="s">
        <v>14</v>
      </c>
      <c r="H2966" t="s">
        <v>26</v>
      </c>
      <c r="I2966" s="9">
        <v>9227</v>
      </c>
      <c r="J2966" s="9">
        <v>651.21</v>
      </c>
      <c r="K2966" s="9">
        <v>524.96</v>
      </c>
      <c r="L2966" s="9">
        <f>tbl_salesdata[[#This Row],[Units Sold]]*tbl_salesdata[[#This Row],[Unit Cost]]</f>
        <v>4843805.92</v>
      </c>
      <c r="M2966" s="9">
        <f>tbl_salesdata[[#This Row],[Units Sold]]*tbl_salesdata[[#This Row],[Unit Price]]</f>
        <v>6008714.6699999999</v>
      </c>
      <c r="N2966" s="9">
        <f>tbl_salesdata[[#This Row],[Total Sales]]-tbl_salesdata[[#This Row],[Total Cost]]</f>
        <v>1164908.75</v>
      </c>
      <c r="O2966">
        <f>tbl_salesdata[[#This Row],[Ship Date]]-tbl_salesdata[[#This Row],[Order Date]]</f>
        <v>10</v>
      </c>
      <c r="P2966">
        <f>WEEKDAY(tbl_salesdata[[#This Row],[Order Date]],2)</f>
        <v>4</v>
      </c>
      <c r="Q2966" t="str">
        <f>TEXT(tbl_salesdata[[#This Row],[Order Date]],"dddd")</f>
        <v>Thursday</v>
      </c>
      <c r="R2966" t="str">
        <f>IF(tbl_salesdata[[#This Row],[Weekdaynum]]&gt;5,"Yes","No")</f>
        <v>No</v>
      </c>
    </row>
    <row r="2967" spans="1:18" x14ac:dyDescent="0.35">
      <c r="A2967">
        <v>448354041</v>
      </c>
      <c r="B2967" s="3">
        <v>43904</v>
      </c>
      <c r="C2967" s="3">
        <v>43908</v>
      </c>
      <c r="D2967" t="s">
        <v>161</v>
      </c>
      <c r="E2967" t="s">
        <v>24</v>
      </c>
      <c r="F2967" t="s">
        <v>30</v>
      </c>
      <c r="G2967" t="s">
        <v>18</v>
      </c>
      <c r="H2967" t="s">
        <v>34</v>
      </c>
      <c r="I2967" s="9">
        <v>6779</v>
      </c>
      <c r="J2967" s="9">
        <v>81.73</v>
      </c>
      <c r="K2967" s="9">
        <v>56.67</v>
      </c>
      <c r="L2967" s="9">
        <f>tbl_salesdata[[#This Row],[Units Sold]]*tbl_salesdata[[#This Row],[Unit Cost]]</f>
        <v>384165.93</v>
      </c>
      <c r="M2967" s="9">
        <f>tbl_salesdata[[#This Row],[Units Sold]]*tbl_salesdata[[#This Row],[Unit Price]]</f>
        <v>554047.67000000004</v>
      </c>
      <c r="N2967" s="9">
        <f>tbl_salesdata[[#This Row],[Total Sales]]-tbl_salesdata[[#This Row],[Total Cost]]</f>
        <v>169881.74000000005</v>
      </c>
      <c r="O2967">
        <f>tbl_salesdata[[#This Row],[Ship Date]]-tbl_salesdata[[#This Row],[Order Date]]</f>
        <v>4</v>
      </c>
      <c r="P2967">
        <f>WEEKDAY(tbl_salesdata[[#This Row],[Order Date]],2)</f>
        <v>6</v>
      </c>
      <c r="Q2967" t="str">
        <f>TEXT(tbl_salesdata[[#This Row],[Order Date]],"dddd")</f>
        <v>Saturday</v>
      </c>
      <c r="R2967" t="str">
        <f>IF(tbl_salesdata[[#This Row],[Weekdaynum]]&gt;5,"Yes","No")</f>
        <v>Yes</v>
      </c>
    </row>
    <row r="2968" spans="1:18" hidden="1" x14ac:dyDescent="0.35">
      <c r="A2968">
        <v>861976850</v>
      </c>
      <c r="B2968" s="3">
        <v>44333</v>
      </c>
      <c r="C2968" s="3">
        <v>44336</v>
      </c>
      <c r="D2968" t="s">
        <v>172</v>
      </c>
      <c r="E2968" t="s">
        <v>21</v>
      </c>
      <c r="F2968" t="s">
        <v>30</v>
      </c>
      <c r="G2968" t="s">
        <v>18</v>
      </c>
      <c r="H2968" t="s">
        <v>34</v>
      </c>
      <c r="I2968" s="9">
        <v>6960</v>
      </c>
      <c r="J2968" s="9">
        <v>81.73</v>
      </c>
      <c r="K2968" s="9">
        <v>56.67</v>
      </c>
      <c r="L2968" s="9">
        <f>tbl_salesdata[[#This Row],[Units Sold]]*tbl_salesdata[[#This Row],[Unit Cost]]</f>
        <v>394423.2</v>
      </c>
      <c r="M2968" s="9">
        <f>tbl_salesdata[[#This Row],[Units Sold]]*tbl_salesdata[[#This Row],[Unit Price]]</f>
        <v>568840.80000000005</v>
      </c>
      <c r="N2968" s="9">
        <f>tbl_salesdata[[#This Row],[Total Sales]]-tbl_salesdata[[#This Row],[Total Cost]]</f>
        <v>174417.60000000003</v>
      </c>
      <c r="O2968">
        <f>tbl_salesdata[[#This Row],[Ship Date]]-tbl_salesdata[[#This Row],[Order Date]]</f>
        <v>3</v>
      </c>
      <c r="P2968">
        <f>WEEKDAY(tbl_salesdata[[#This Row],[Order Date]],2)</f>
        <v>1</v>
      </c>
      <c r="Q2968" t="str">
        <f>TEXT(tbl_salesdata[[#This Row],[Order Date]],"dddd")</f>
        <v>Monday</v>
      </c>
      <c r="R2968" t="str">
        <f>IF(tbl_salesdata[[#This Row],[Weekdaynum]]&gt;5,"Yes","No")</f>
        <v>No</v>
      </c>
    </row>
    <row r="2969" spans="1:18" hidden="1" x14ac:dyDescent="0.35">
      <c r="A2969">
        <v>631463515</v>
      </c>
      <c r="B2969" s="3">
        <v>44064</v>
      </c>
      <c r="C2969" s="3">
        <v>44065</v>
      </c>
      <c r="D2969" t="s">
        <v>20</v>
      </c>
      <c r="E2969" t="s">
        <v>21</v>
      </c>
      <c r="F2969" t="s">
        <v>33</v>
      </c>
      <c r="G2969" t="s">
        <v>18</v>
      </c>
      <c r="H2969" t="s">
        <v>26</v>
      </c>
      <c r="I2969" s="9">
        <v>2942</v>
      </c>
      <c r="J2969" s="9">
        <v>109.28</v>
      </c>
      <c r="K2969" s="9">
        <v>35.840000000000003</v>
      </c>
      <c r="L2969" s="9">
        <f>tbl_salesdata[[#This Row],[Units Sold]]*tbl_salesdata[[#This Row],[Unit Cost]]</f>
        <v>105441.28000000001</v>
      </c>
      <c r="M2969" s="9">
        <f>tbl_salesdata[[#This Row],[Units Sold]]*tbl_salesdata[[#This Row],[Unit Price]]</f>
        <v>321501.76</v>
      </c>
      <c r="N2969" s="9">
        <f>tbl_salesdata[[#This Row],[Total Sales]]-tbl_salesdata[[#This Row],[Total Cost]]</f>
        <v>216060.47999999998</v>
      </c>
      <c r="O2969">
        <f>tbl_salesdata[[#This Row],[Ship Date]]-tbl_salesdata[[#This Row],[Order Date]]</f>
        <v>1</v>
      </c>
      <c r="P2969">
        <f>WEEKDAY(tbl_salesdata[[#This Row],[Order Date]],2)</f>
        <v>5</v>
      </c>
      <c r="Q2969" t="str">
        <f>TEXT(tbl_salesdata[[#This Row],[Order Date]],"dddd")</f>
        <v>Friday</v>
      </c>
      <c r="R2969" t="str">
        <f>IF(tbl_salesdata[[#This Row],[Weekdaynum]]&gt;5,"Yes","No")</f>
        <v>No</v>
      </c>
    </row>
    <row r="2970" spans="1:18" hidden="1" x14ac:dyDescent="0.35">
      <c r="A2970">
        <v>307305467</v>
      </c>
      <c r="B2970" s="3">
        <v>43675</v>
      </c>
      <c r="C2970" s="3">
        <v>43683</v>
      </c>
      <c r="D2970" t="s">
        <v>159</v>
      </c>
      <c r="E2970" t="s">
        <v>21</v>
      </c>
      <c r="F2970" t="s">
        <v>56</v>
      </c>
      <c r="G2970" t="s">
        <v>14</v>
      </c>
      <c r="H2970" t="s">
        <v>15</v>
      </c>
      <c r="I2970" s="9">
        <v>7371</v>
      </c>
      <c r="J2970" s="9">
        <v>9.33</v>
      </c>
      <c r="K2970" s="9">
        <v>6.92</v>
      </c>
      <c r="L2970" s="9">
        <f>tbl_salesdata[[#This Row],[Units Sold]]*tbl_salesdata[[#This Row],[Unit Cost]]</f>
        <v>51007.32</v>
      </c>
      <c r="M2970" s="9">
        <f>tbl_salesdata[[#This Row],[Units Sold]]*tbl_salesdata[[#This Row],[Unit Price]]</f>
        <v>68771.430000000008</v>
      </c>
      <c r="N2970" s="9">
        <f>tbl_salesdata[[#This Row],[Total Sales]]-tbl_salesdata[[#This Row],[Total Cost]]</f>
        <v>17764.110000000008</v>
      </c>
      <c r="O2970">
        <f>tbl_salesdata[[#This Row],[Ship Date]]-tbl_salesdata[[#This Row],[Order Date]]</f>
        <v>8</v>
      </c>
      <c r="P2970">
        <f>WEEKDAY(tbl_salesdata[[#This Row],[Order Date]],2)</f>
        <v>1</v>
      </c>
      <c r="Q2970" t="str">
        <f>TEXT(tbl_salesdata[[#This Row],[Order Date]],"dddd")</f>
        <v>Monday</v>
      </c>
      <c r="R2970" t="str">
        <f>IF(tbl_salesdata[[#This Row],[Weekdaynum]]&gt;5,"Yes","No")</f>
        <v>No</v>
      </c>
    </row>
    <row r="2971" spans="1:18" hidden="1" x14ac:dyDescent="0.35">
      <c r="A2971">
        <v>392676532</v>
      </c>
      <c r="B2971" s="3">
        <v>44382</v>
      </c>
      <c r="C2971" s="3">
        <v>44389</v>
      </c>
      <c r="D2971" t="s">
        <v>121</v>
      </c>
      <c r="E2971" t="s">
        <v>21</v>
      </c>
      <c r="F2971" t="s">
        <v>25</v>
      </c>
      <c r="G2971" t="s">
        <v>18</v>
      </c>
      <c r="H2971" t="s">
        <v>34</v>
      </c>
      <c r="I2971" s="9">
        <v>567</v>
      </c>
      <c r="J2971" s="9">
        <v>205.7</v>
      </c>
      <c r="K2971" s="9">
        <v>117.11</v>
      </c>
      <c r="L2971" s="9">
        <f>tbl_salesdata[[#This Row],[Units Sold]]*tbl_salesdata[[#This Row],[Unit Cost]]</f>
        <v>66401.37</v>
      </c>
      <c r="M2971" s="9">
        <f>tbl_salesdata[[#This Row],[Units Sold]]*tbl_salesdata[[#This Row],[Unit Price]]</f>
        <v>116631.9</v>
      </c>
      <c r="N2971" s="9">
        <f>tbl_salesdata[[#This Row],[Total Sales]]-tbl_salesdata[[#This Row],[Total Cost]]</f>
        <v>50230.53</v>
      </c>
      <c r="O2971">
        <f>tbl_salesdata[[#This Row],[Ship Date]]-tbl_salesdata[[#This Row],[Order Date]]</f>
        <v>7</v>
      </c>
      <c r="P2971">
        <f>WEEKDAY(tbl_salesdata[[#This Row],[Order Date]],2)</f>
        <v>1</v>
      </c>
      <c r="Q2971" t="str">
        <f>TEXT(tbl_salesdata[[#This Row],[Order Date]],"dddd")</f>
        <v>Monday</v>
      </c>
      <c r="R2971" t="str">
        <f>IF(tbl_salesdata[[#This Row],[Weekdaynum]]&gt;5,"Yes","No")</f>
        <v>No</v>
      </c>
    </row>
    <row r="2972" spans="1:18" hidden="1" x14ac:dyDescent="0.35">
      <c r="A2972">
        <v>111063039</v>
      </c>
      <c r="B2972" s="3">
        <v>43977</v>
      </c>
      <c r="C2972" s="3">
        <v>43987</v>
      </c>
      <c r="D2972" t="s">
        <v>67</v>
      </c>
      <c r="E2972" t="s">
        <v>21</v>
      </c>
      <c r="F2972" t="s">
        <v>13</v>
      </c>
      <c r="G2972" t="s">
        <v>14</v>
      </c>
      <c r="H2972" t="s">
        <v>26</v>
      </c>
      <c r="I2972" s="9">
        <v>4876</v>
      </c>
      <c r="J2972" s="9">
        <v>255.28</v>
      </c>
      <c r="K2972" s="9">
        <v>159.41999999999999</v>
      </c>
      <c r="L2972" s="9">
        <f>tbl_salesdata[[#This Row],[Units Sold]]*tbl_salesdata[[#This Row],[Unit Cost]]</f>
        <v>777331.91999999993</v>
      </c>
      <c r="M2972" s="9">
        <f>tbl_salesdata[[#This Row],[Units Sold]]*tbl_salesdata[[#This Row],[Unit Price]]</f>
        <v>1244745.28</v>
      </c>
      <c r="N2972" s="9">
        <f>tbl_salesdata[[#This Row],[Total Sales]]-tbl_salesdata[[#This Row],[Total Cost]]</f>
        <v>467413.3600000001</v>
      </c>
      <c r="O2972">
        <f>tbl_salesdata[[#This Row],[Ship Date]]-tbl_salesdata[[#This Row],[Order Date]]</f>
        <v>10</v>
      </c>
      <c r="P2972">
        <f>WEEKDAY(tbl_salesdata[[#This Row],[Order Date]],2)</f>
        <v>2</v>
      </c>
      <c r="Q2972" t="str">
        <f>TEXT(tbl_salesdata[[#This Row],[Order Date]],"dddd")</f>
        <v>Tuesday</v>
      </c>
      <c r="R2972" t="str">
        <f>IF(tbl_salesdata[[#This Row],[Weekdaynum]]&gt;5,"Yes","No")</f>
        <v>No</v>
      </c>
    </row>
    <row r="2973" spans="1:18" hidden="1" x14ac:dyDescent="0.35">
      <c r="A2973">
        <v>556263816</v>
      </c>
      <c r="B2973" s="3">
        <v>44535</v>
      </c>
      <c r="C2973" s="3">
        <v>44543</v>
      </c>
      <c r="D2973" t="s">
        <v>168</v>
      </c>
      <c r="E2973" t="s">
        <v>21</v>
      </c>
      <c r="F2973" t="s">
        <v>22</v>
      </c>
      <c r="G2973" t="s">
        <v>14</v>
      </c>
      <c r="H2973" t="s">
        <v>15</v>
      </c>
      <c r="I2973" s="9">
        <v>9679</v>
      </c>
      <c r="J2973" s="9">
        <v>47.45</v>
      </c>
      <c r="K2973" s="9">
        <v>31.79</v>
      </c>
      <c r="L2973" s="9">
        <f>tbl_salesdata[[#This Row],[Units Sold]]*tbl_salesdata[[#This Row],[Unit Cost]]</f>
        <v>307695.40999999997</v>
      </c>
      <c r="M2973" s="9">
        <f>tbl_salesdata[[#This Row],[Units Sold]]*tbl_salesdata[[#This Row],[Unit Price]]</f>
        <v>459268.55000000005</v>
      </c>
      <c r="N2973" s="9">
        <f>tbl_salesdata[[#This Row],[Total Sales]]-tbl_salesdata[[#This Row],[Total Cost]]</f>
        <v>151573.14000000007</v>
      </c>
      <c r="O2973">
        <f>tbl_salesdata[[#This Row],[Ship Date]]-tbl_salesdata[[#This Row],[Order Date]]</f>
        <v>8</v>
      </c>
      <c r="P2973">
        <f>WEEKDAY(tbl_salesdata[[#This Row],[Order Date]],2)</f>
        <v>7</v>
      </c>
      <c r="Q2973" t="str">
        <f>TEXT(tbl_salesdata[[#This Row],[Order Date]],"dddd")</f>
        <v>Sunday</v>
      </c>
      <c r="R2973" t="str">
        <f>IF(tbl_salesdata[[#This Row],[Weekdaynum]]&gt;5,"Yes","No")</f>
        <v>Yes</v>
      </c>
    </row>
    <row r="2974" spans="1:18" hidden="1" x14ac:dyDescent="0.35">
      <c r="A2974">
        <v>642390191</v>
      </c>
      <c r="B2974" s="3">
        <v>43244</v>
      </c>
      <c r="C2974" s="3">
        <v>43263</v>
      </c>
      <c r="D2974" t="s">
        <v>174</v>
      </c>
      <c r="E2974" t="s">
        <v>29</v>
      </c>
      <c r="F2974" t="s">
        <v>68</v>
      </c>
      <c r="G2974" t="s">
        <v>14</v>
      </c>
      <c r="H2974" t="s">
        <v>19</v>
      </c>
      <c r="I2974" s="9">
        <v>6388</v>
      </c>
      <c r="J2974" s="9">
        <v>154.06</v>
      </c>
      <c r="K2974" s="9">
        <v>90.93</v>
      </c>
      <c r="L2974" s="9">
        <f>tbl_salesdata[[#This Row],[Units Sold]]*tbl_salesdata[[#This Row],[Unit Cost]]</f>
        <v>580860.84000000008</v>
      </c>
      <c r="M2974" s="9">
        <f>tbl_salesdata[[#This Row],[Units Sold]]*tbl_salesdata[[#This Row],[Unit Price]]</f>
        <v>984135.28</v>
      </c>
      <c r="N2974" s="9">
        <f>tbl_salesdata[[#This Row],[Total Sales]]-tbl_salesdata[[#This Row],[Total Cost]]</f>
        <v>403274.43999999994</v>
      </c>
      <c r="O2974">
        <f>tbl_salesdata[[#This Row],[Ship Date]]-tbl_salesdata[[#This Row],[Order Date]]</f>
        <v>19</v>
      </c>
      <c r="P2974">
        <f>WEEKDAY(tbl_salesdata[[#This Row],[Order Date]],2)</f>
        <v>4</v>
      </c>
      <c r="Q2974" t="str">
        <f>TEXT(tbl_salesdata[[#This Row],[Order Date]],"dddd")</f>
        <v>Thursday</v>
      </c>
      <c r="R2974" t="str">
        <f>IF(tbl_salesdata[[#This Row],[Weekdaynum]]&gt;5,"Yes","No")</f>
        <v>No</v>
      </c>
    </row>
    <row r="2975" spans="1:18" hidden="1" x14ac:dyDescent="0.35">
      <c r="A2975">
        <v>253865993</v>
      </c>
      <c r="B2975" s="3">
        <v>43762</v>
      </c>
      <c r="C2975" s="3">
        <v>43779</v>
      </c>
      <c r="D2975" t="s">
        <v>153</v>
      </c>
      <c r="E2975" t="s">
        <v>38</v>
      </c>
      <c r="F2975" t="s">
        <v>13</v>
      </c>
      <c r="G2975" t="s">
        <v>14</v>
      </c>
      <c r="H2975" t="s">
        <v>15</v>
      </c>
      <c r="I2975" s="9">
        <v>3444</v>
      </c>
      <c r="J2975" s="9">
        <v>255.28</v>
      </c>
      <c r="K2975" s="9">
        <v>159.41999999999999</v>
      </c>
      <c r="L2975" s="9">
        <f>tbl_salesdata[[#This Row],[Units Sold]]*tbl_salesdata[[#This Row],[Unit Cost]]</f>
        <v>549042.48</v>
      </c>
      <c r="M2975" s="9">
        <f>tbl_salesdata[[#This Row],[Units Sold]]*tbl_salesdata[[#This Row],[Unit Price]]</f>
        <v>879184.32</v>
      </c>
      <c r="N2975" s="9">
        <f>tbl_salesdata[[#This Row],[Total Sales]]-tbl_salesdata[[#This Row],[Total Cost]]</f>
        <v>330141.83999999997</v>
      </c>
      <c r="O2975">
        <f>tbl_salesdata[[#This Row],[Ship Date]]-tbl_salesdata[[#This Row],[Order Date]]</f>
        <v>17</v>
      </c>
      <c r="P2975">
        <f>WEEKDAY(tbl_salesdata[[#This Row],[Order Date]],2)</f>
        <v>4</v>
      </c>
      <c r="Q2975" t="str">
        <f>TEXT(tbl_salesdata[[#This Row],[Order Date]],"dddd")</f>
        <v>Thursday</v>
      </c>
      <c r="R2975" t="str">
        <f>IF(tbl_salesdata[[#This Row],[Weekdaynum]]&gt;5,"Yes","No")</f>
        <v>No</v>
      </c>
    </row>
    <row r="2976" spans="1:18" hidden="1" x14ac:dyDescent="0.35">
      <c r="A2976">
        <v>695427548</v>
      </c>
      <c r="B2976" s="3">
        <v>44137</v>
      </c>
      <c r="C2976" s="3">
        <v>44151</v>
      </c>
      <c r="D2976" t="s">
        <v>173</v>
      </c>
      <c r="E2976" t="s">
        <v>24</v>
      </c>
      <c r="F2976" t="s">
        <v>68</v>
      </c>
      <c r="G2976" t="s">
        <v>18</v>
      </c>
      <c r="H2976" t="s">
        <v>15</v>
      </c>
      <c r="I2976" s="9">
        <v>1320</v>
      </c>
      <c r="J2976" s="9">
        <v>154.06</v>
      </c>
      <c r="K2976" s="9">
        <v>90.93</v>
      </c>
      <c r="L2976" s="9">
        <f>tbl_salesdata[[#This Row],[Units Sold]]*tbl_salesdata[[#This Row],[Unit Cost]]</f>
        <v>120027.6</v>
      </c>
      <c r="M2976" s="9">
        <f>tbl_salesdata[[#This Row],[Units Sold]]*tbl_salesdata[[#This Row],[Unit Price]]</f>
        <v>203359.2</v>
      </c>
      <c r="N2976" s="9">
        <f>tbl_salesdata[[#This Row],[Total Sales]]-tbl_salesdata[[#This Row],[Total Cost]]</f>
        <v>83331.600000000006</v>
      </c>
      <c r="O2976">
        <f>tbl_salesdata[[#This Row],[Ship Date]]-tbl_salesdata[[#This Row],[Order Date]]</f>
        <v>14</v>
      </c>
      <c r="P2976">
        <f>WEEKDAY(tbl_salesdata[[#This Row],[Order Date]],2)</f>
        <v>1</v>
      </c>
      <c r="Q2976" t="str">
        <f>TEXT(tbl_salesdata[[#This Row],[Order Date]],"dddd")</f>
        <v>Monday</v>
      </c>
      <c r="R2976" t="str">
        <f>IF(tbl_salesdata[[#This Row],[Weekdaynum]]&gt;5,"Yes","No")</f>
        <v>No</v>
      </c>
    </row>
    <row r="2977" spans="1:18" hidden="1" x14ac:dyDescent="0.35">
      <c r="A2977">
        <v>642123687</v>
      </c>
      <c r="B2977" s="3">
        <v>44341</v>
      </c>
      <c r="C2977" s="3">
        <v>44361</v>
      </c>
      <c r="D2977" t="s">
        <v>176</v>
      </c>
      <c r="E2977" t="s">
        <v>21</v>
      </c>
      <c r="F2977" t="s">
        <v>22</v>
      </c>
      <c r="G2977" t="s">
        <v>14</v>
      </c>
      <c r="H2977" t="s">
        <v>15</v>
      </c>
      <c r="I2977" s="9">
        <v>7523</v>
      </c>
      <c r="J2977" s="9">
        <v>47.45</v>
      </c>
      <c r="K2977" s="9">
        <v>31.79</v>
      </c>
      <c r="L2977" s="9">
        <f>tbl_salesdata[[#This Row],[Units Sold]]*tbl_salesdata[[#This Row],[Unit Cost]]</f>
        <v>239156.16999999998</v>
      </c>
      <c r="M2977" s="9">
        <f>tbl_salesdata[[#This Row],[Units Sold]]*tbl_salesdata[[#This Row],[Unit Price]]</f>
        <v>356966.35000000003</v>
      </c>
      <c r="N2977" s="9">
        <f>tbl_salesdata[[#This Row],[Total Sales]]-tbl_salesdata[[#This Row],[Total Cost]]</f>
        <v>117810.18000000005</v>
      </c>
      <c r="O2977">
        <f>tbl_salesdata[[#This Row],[Ship Date]]-tbl_salesdata[[#This Row],[Order Date]]</f>
        <v>20</v>
      </c>
      <c r="P2977">
        <f>WEEKDAY(tbl_salesdata[[#This Row],[Order Date]],2)</f>
        <v>2</v>
      </c>
      <c r="Q2977" t="str">
        <f>TEXT(tbl_salesdata[[#This Row],[Order Date]],"dddd")</f>
        <v>Tuesday</v>
      </c>
      <c r="R2977" t="str">
        <f>IF(tbl_salesdata[[#This Row],[Weekdaynum]]&gt;5,"Yes","No")</f>
        <v>No</v>
      </c>
    </row>
    <row r="2978" spans="1:18" hidden="1" x14ac:dyDescent="0.35">
      <c r="A2978">
        <v>189315736</v>
      </c>
      <c r="B2978" s="3">
        <v>44738</v>
      </c>
      <c r="C2978" s="3">
        <v>44758</v>
      </c>
      <c r="D2978" t="s">
        <v>138</v>
      </c>
      <c r="E2978" t="s">
        <v>24</v>
      </c>
      <c r="F2978" t="s">
        <v>22</v>
      </c>
      <c r="G2978" t="s">
        <v>14</v>
      </c>
      <c r="H2978" t="s">
        <v>15</v>
      </c>
      <c r="I2978" s="9">
        <v>1588</v>
      </c>
      <c r="J2978" s="9">
        <v>47.45</v>
      </c>
      <c r="K2978" s="9">
        <v>31.79</v>
      </c>
      <c r="L2978" s="9">
        <f>tbl_salesdata[[#This Row],[Units Sold]]*tbl_salesdata[[#This Row],[Unit Cost]]</f>
        <v>50482.52</v>
      </c>
      <c r="M2978" s="9">
        <f>tbl_salesdata[[#This Row],[Units Sold]]*tbl_salesdata[[#This Row],[Unit Price]]</f>
        <v>75350.600000000006</v>
      </c>
      <c r="N2978" s="9">
        <f>tbl_salesdata[[#This Row],[Total Sales]]-tbl_salesdata[[#This Row],[Total Cost]]</f>
        <v>24868.080000000009</v>
      </c>
      <c r="O2978">
        <f>tbl_salesdata[[#This Row],[Ship Date]]-tbl_salesdata[[#This Row],[Order Date]]</f>
        <v>20</v>
      </c>
      <c r="P2978">
        <f>WEEKDAY(tbl_salesdata[[#This Row],[Order Date]],2)</f>
        <v>7</v>
      </c>
      <c r="Q2978" t="str">
        <f>TEXT(tbl_salesdata[[#This Row],[Order Date]],"dddd")</f>
        <v>Sunday</v>
      </c>
      <c r="R2978" t="str">
        <f>IF(tbl_salesdata[[#This Row],[Weekdaynum]]&gt;5,"Yes","No")</f>
        <v>Yes</v>
      </c>
    </row>
    <row r="2979" spans="1:18" x14ac:dyDescent="0.35">
      <c r="A2979">
        <v>810026109</v>
      </c>
      <c r="B2979" s="3">
        <v>42280</v>
      </c>
      <c r="C2979" s="3">
        <v>42292</v>
      </c>
      <c r="D2979" t="s">
        <v>177</v>
      </c>
      <c r="E2979" t="s">
        <v>24</v>
      </c>
      <c r="F2979" t="s">
        <v>68</v>
      </c>
      <c r="G2979" t="s">
        <v>18</v>
      </c>
      <c r="H2979" t="s">
        <v>26</v>
      </c>
      <c r="I2979" s="9">
        <v>3581</v>
      </c>
      <c r="J2979" s="9">
        <v>154.06</v>
      </c>
      <c r="K2979" s="9">
        <v>90.93</v>
      </c>
      <c r="L2979" s="9">
        <f>tbl_salesdata[[#This Row],[Units Sold]]*tbl_salesdata[[#This Row],[Unit Cost]]</f>
        <v>325620.33</v>
      </c>
      <c r="M2979" s="9">
        <f>tbl_salesdata[[#This Row],[Units Sold]]*tbl_salesdata[[#This Row],[Unit Price]]</f>
        <v>551688.86</v>
      </c>
      <c r="N2979" s="9">
        <f>tbl_salesdata[[#This Row],[Total Sales]]-tbl_salesdata[[#This Row],[Total Cost]]</f>
        <v>226068.52999999997</v>
      </c>
      <c r="O2979">
        <f>tbl_salesdata[[#This Row],[Ship Date]]-tbl_salesdata[[#This Row],[Order Date]]</f>
        <v>12</v>
      </c>
      <c r="P2979">
        <f>WEEKDAY(tbl_salesdata[[#This Row],[Order Date]],2)</f>
        <v>6</v>
      </c>
      <c r="Q2979" t="str">
        <f>TEXT(tbl_salesdata[[#This Row],[Order Date]],"dddd")</f>
        <v>Saturday</v>
      </c>
      <c r="R2979" t="str">
        <f>IF(tbl_salesdata[[#This Row],[Weekdaynum]]&gt;5,"Yes","No")</f>
        <v>Yes</v>
      </c>
    </row>
    <row r="2980" spans="1:18" hidden="1" x14ac:dyDescent="0.35">
      <c r="A2980">
        <v>168195378</v>
      </c>
      <c r="B2980" s="3">
        <v>44553</v>
      </c>
      <c r="C2980" s="3">
        <v>44560</v>
      </c>
      <c r="D2980" t="s">
        <v>186</v>
      </c>
      <c r="E2980" t="s">
        <v>38</v>
      </c>
      <c r="F2980" t="s">
        <v>33</v>
      </c>
      <c r="G2980" t="s">
        <v>18</v>
      </c>
      <c r="H2980" t="s">
        <v>26</v>
      </c>
      <c r="I2980" s="9">
        <v>1605</v>
      </c>
      <c r="J2980" s="9">
        <v>109.28</v>
      </c>
      <c r="K2980" s="9">
        <v>35.840000000000003</v>
      </c>
      <c r="L2980" s="9">
        <f>tbl_salesdata[[#This Row],[Units Sold]]*tbl_salesdata[[#This Row],[Unit Cost]]</f>
        <v>57523.200000000004</v>
      </c>
      <c r="M2980" s="9">
        <f>tbl_salesdata[[#This Row],[Units Sold]]*tbl_salesdata[[#This Row],[Unit Price]]</f>
        <v>175394.4</v>
      </c>
      <c r="N2980" s="9">
        <f>tbl_salesdata[[#This Row],[Total Sales]]-tbl_salesdata[[#This Row],[Total Cost]]</f>
        <v>117871.19999999998</v>
      </c>
      <c r="O2980">
        <f>tbl_salesdata[[#This Row],[Ship Date]]-tbl_salesdata[[#This Row],[Order Date]]</f>
        <v>7</v>
      </c>
      <c r="P2980">
        <f>WEEKDAY(tbl_salesdata[[#This Row],[Order Date]],2)</f>
        <v>4</v>
      </c>
      <c r="Q2980" t="str">
        <f>TEXT(tbl_salesdata[[#This Row],[Order Date]],"dddd")</f>
        <v>Thursday</v>
      </c>
      <c r="R2980" t="str">
        <f>IF(tbl_salesdata[[#This Row],[Weekdaynum]]&gt;5,"Yes","No")</f>
        <v>No</v>
      </c>
    </row>
    <row r="2981" spans="1:18" hidden="1" x14ac:dyDescent="0.35">
      <c r="A2981">
        <v>242168128</v>
      </c>
      <c r="B2981" s="3">
        <v>44683</v>
      </c>
      <c r="C2981" s="3">
        <v>44691</v>
      </c>
      <c r="D2981" t="s">
        <v>20</v>
      </c>
      <c r="E2981" t="s">
        <v>21</v>
      </c>
      <c r="F2981" t="s">
        <v>22</v>
      </c>
      <c r="G2981" t="s">
        <v>14</v>
      </c>
      <c r="H2981" t="s">
        <v>15</v>
      </c>
      <c r="I2981" s="9">
        <v>1785</v>
      </c>
      <c r="J2981" s="9">
        <v>47.45</v>
      </c>
      <c r="K2981" s="9">
        <v>31.79</v>
      </c>
      <c r="L2981" s="9">
        <f>tbl_salesdata[[#This Row],[Units Sold]]*tbl_salesdata[[#This Row],[Unit Cost]]</f>
        <v>56745.15</v>
      </c>
      <c r="M2981" s="9">
        <f>tbl_salesdata[[#This Row],[Units Sold]]*tbl_salesdata[[#This Row],[Unit Price]]</f>
        <v>84698.25</v>
      </c>
      <c r="N2981" s="9">
        <f>tbl_salesdata[[#This Row],[Total Sales]]-tbl_salesdata[[#This Row],[Total Cost]]</f>
        <v>27953.1</v>
      </c>
      <c r="O2981">
        <f>tbl_salesdata[[#This Row],[Ship Date]]-tbl_salesdata[[#This Row],[Order Date]]</f>
        <v>8</v>
      </c>
      <c r="P2981">
        <f>WEEKDAY(tbl_salesdata[[#This Row],[Order Date]],2)</f>
        <v>1</v>
      </c>
      <c r="Q2981" t="str">
        <f>TEXT(tbl_salesdata[[#This Row],[Order Date]],"dddd")</f>
        <v>Monday</v>
      </c>
      <c r="R2981" t="str">
        <f>IF(tbl_salesdata[[#This Row],[Weekdaynum]]&gt;5,"Yes","No")</f>
        <v>No</v>
      </c>
    </row>
    <row r="2982" spans="1:18" hidden="1" x14ac:dyDescent="0.35">
      <c r="A2982">
        <v>101207101</v>
      </c>
      <c r="B2982" s="3">
        <v>42471</v>
      </c>
      <c r="C2982" s="3">
        <v>42481</v>
      </c>
      <c r="D2982" t="s">
        <v>119</v>
      </c>
      <c r="E2982" t="s">
        <v>24</v>
      </c>
      <c r="F2982" t="s">
        <v>56</v>
      </c>
      <c r="G2982" t="s">
        <v>18</v>
      </c>
      <c r="H2982" t="s">
        <v>19</v>
      </c>
      <c r="I2982" s="9">
        <v>8285</v>
      </c>
      <c r="J2982" s="9">
        <v>9.33</v>
      </c>
      <c r="K2982" s="9">
        <v>6.92</v>
      </c>
      <c r="L2982" s="9">
        <f>tbl_salesdata[[#This Row],[Units Sold]]*tbl_salesdata[[#This Row],[Unit Cost]]</f>
        <v>57332.2</v>
      </c>
      <c r="M2982" s="9">
        <f>tbl_salesdata[[#This Row],[Units Sold]]*tbl_salesdata[[#This Row],[Unit Price]]</f>
        <v>77299.05</v>
      </c>
      <c r="N2982" s="9">
        <f>tbl_salesdata[[#This Row],[Total Sales]]-tbl_salesdata[[#This Row],[Total Cost]]</f>
        <v>19966.850000000006</v>
      </c>
      <c r="O2982">
        <f>tbl_salesdata[[#This Row],[Ship Date]]-tbl_salesdata[[#This Row],[Order Date]]</f>
        <v>10</v>
      </c>
      <c r="P2982">
        <f>WEEKDAY(tbl_salesdata[[#This Row],[Order Date]],2)</f>
        <v>1</v>
      </c>
      <c r="Q2982" t="str">
        <f>TEXT(tbl_salesdata[[#This Row],[Order Date]],"dddd")</f>
        <v>Monday</v>
      </c>
      <c r="R2982" t="str">
        <f>IF(tbl_salesdata[[#This Row],[Weekdaynum]]&gt;5,"Yes","No")</f>
        <v>No</v>
      </c>
    </row>
    <row r="2983" spans="1:18" x14ac:dyDescent="0.35">
      <c r="A2983">
        <v>247152316</v>
      </c>
      <c r="B2983" s="3">
        <v>43533</v>
      </c>
      <c r="C2983" s="3">
        <v>43541</v>
      </c>
      <c r="D2983" t="s">
        <v>53</v>
      </c>
      <c r="E2983" t="s">
        <v>29</v>
      </c>
      <c r="F2983" t="s">
        <v>30</v>
      </c>
      <c r="G2983" t="s">
        <v>18</v>
      </c>
      <c r="H2983" t="s">
        <v>15</v>
      </c>
      <c r="I2983" s="9">
        <v>6717</v>
      </c>
      <c r="J2983" s="9">
        <v>81.73</v>
      </c>
      <c r="K2983" s="9">
        <v>56.67</v>
      </c>
      <c r="L2983" s="9">
        <f>tbl_salesdata[[#This Row],[Units Sold]]*tbl_salesdata[[#This Row],[Unit Cost]]</f>
        <v>380652.39</v>
      </c>
      <c r="M2983" s="9">
        <f>tbl_salesdata[[#This Row],[Units Sold]]*tbl_salesdata[[#This Row],[Unit Price]]</f>
        <v>548980.41</v>
      </c>
      <c r="N2983" s="9">
        <f>tbl_salesdata[[#This Row],[Total Sales]]-tbl_salesdata[[#This Row],[Total Cost]]</f>
        <v>168328.02000000002</v>
      </c>
      <c r="O2983">
        <f>tbl_salesdata[[#This Row],[Ship Date]]-tbl_salesdata[[#This Row],[Order Date]]</f>
        <v>8</v>
      </c>
      <c r="P2983">
        <f>WEEKDAY(tbl_salesdata[[#This Row],[Order Date]],2)</f>
        <v>6</v>
      </c>
      <c r="Q2983" t="str">
        <f>TEXT(tbl_salesdata[[#This Row],[Order Date]],"dddd")</f>
        <v>Saturday</v>
      </c>
      <c r="R2983" t="str">
        <f>IF(tbl_salesdata[[#This Row],[Weekdaynum]]&gt;5,"Yes","No")</f>
        <v>Yes</v>
      </c>
    </row>
    <row r="2984" spans="1:18" x14ac:dyDescent="0.35">
      <c r="A2984">
        <v>497506701</v>
      </c>
      <c r="B2984" s="3">
        <v>42112</v>
      </c>
      <c r="C2984" s="3">
        <v>42131</v>
      </c>
      <c r="D2984" t="s">
        <v>205</v>
      </c>
      <c r="E2984" t="s">
        <v>21</v>
      </c>
      <c r="F2984" t="s">
        <v>13</v>
      </c>
      <c r="G2984" t="s">
        <v>14</v>
      </c>
      <c r="H2984" t="s">
        <v>34</v>
      </c>
      <c r="I2984" s="9">
        <v>2144</v>
      </c>
      <c r="J2984" s="9">
        <v>255.28</v>
      </c>
      <c r="K2984" s="9">
        <v>159.41999999999999</v>
      </c>
      <c r="L2984" s="9">
        <f>tbl_salesdata[[#This Row],[Units Sold]]*tbl_salesdata[[#This Row],[Unit Cost]]</f>
        <v>341796.48</v>
      </c>
      <c r="M2984" s="9">
        <f>tbl_salesdata[[#This Row],[Units Sold]]*tbl_salesdata[[#This Row],[Unit Price]]</f>
        <v>547320.31999999995</v>
      </c>
      <c r="N2984" s="9">
        <f>tbl_salesdata[[#This Row],[Total Sales]]-tbl_salesdata[[#This Row],[Total Cost]]</f>
        <v>205523.83999999997</v>
      </c>
      <c r="O2984">
        <f>tbl_salesdata[[#This Row],[Ship Date]]-tbl_salesdata[[#This Row],[Order Date]]</f>
        <v>19</v>
      </c>
      <c r="P2984">
        <f>WEEKDAY(tbl_salesdata[[#This Row],[Order Date]],2)</f>
        <v>6</v>
      </c>
      <c r="Q2984" t="str">
        <f>TEXT(tbl_salesdata[[#This Row],[Order Date]],"dddd")</f>
        <v>Saturday</v>
      </c>
      <c r="R2984" t="str">
        <f>IF(tbl_salesdata[[#This Row],[Weekdaynum]]&gt;5,"Yes","No")</f>
        <v>Yes</v>
      </c>
    </row>
    <row r="2985" spans="1:18" hidden="1" x14ac:dyDescent="0.35">
      <c r="A2985">
        <v>509522140</v>
      </c>
      <c r="B2985" s="3">
        <v>42225</v>
      </c>
      <c r="C2985" s="3">
        <v>42235</v>
      </c>
      <c r="D2985" t="s">
        <v>137</v>
      </c>
      <c r="E2985" t="s">
        <v>38</v>
      </c>
      <c r="F2985" t="s">
        <v>56</v>
      </c>
      <c r="G2985" t="s">
        <v>18</v>
      </c>
      <c r="H2985" t="s">
        <v>26</v>
      </c>
      <c r="I2985" s="9">
        <v>7779</v>
      </c>
      <c r="J2985" s="9">
        <v>9.33</v>
      </c>
      <c r="K2985" s="9">
        <v>6.92</v>
      </c>
      <c r="L2985" s="9">
        <f>tbl_salesdata[[#This Row],[Units Sold]]*tbl_salesdata[[#This Row],[Unit Cost]]</f>
        <v>53830.68</v>
      </c>
      <c r="M2985" s="9">
        <f>tbl_salesdata[[#This Row],[Units Sold]]*tbl_salesdata[[#This Row],[Unit Price]]</f>
        <v>72578.070000000007</v>
      </c>
      <c r="N2985" s="9">
        <f>tbl_salesdata[[#This Row],[Total Sales]]-tbl_salesdata[[#This Row],[Total Cost]]</f>
        <v>18747.390000000007</v>
      </c>
      <c r="O2985">
        <f>tbl_salesdata[[#This Row],[Ship Date]]-tbl_salesdata[[#This Row],[Order Date]]</f>
        <v>10</v>
      </c>
      <c r="P2985">
        <f>WEEKDAY(tbl_salesdata[[#This Row],[Order Date]],2)</f>
        <v>7</v>
      </c>
      <c r="Q2985" t="str">
        <f>TEXT(tbl_salesdata[[#This Row],[Order Date]],"dddd")</f>
        <v>Sunday</v>
      </c>
      <c r="R2985" t="str">
        <f>IF(tbl_salesdata[[#This Row],[Weekdaynum]]&gt;5,"Yes","No")</f>
        <v>Yes</v>
      </c>
    </row>
    <row r="2986" spans="1:18" hidden="1" x14ac:dyDescent="0.35">
      <c r="A2986">
        <v>631189286</v>
      </c>
      <c r="B2986" s="3">
        <v>42340</v>
      </c>
      <c r="C2986" s="3">
        <v>42350</v>
      </c>
      <c r="D2986" t="s">
        <v>65</v>
      </c>
      <c r="E2986" t="s">
        <v>32</v>
      </c>
      <c r="F2986" t="s">
        <v>30</v>
      </c>
      <c r="G2986" t="s">
        <v>18</v>
      </c>
      <c r="H2986" t="s">
        <v>15</v>
      </c>
      <c r="I2986" s="9">
        <v>1791</v>
      </c>
      <c r="J2986" s="9">
        <v>81.73</v>
      </c>
      <c r="K2986" s="9">
        <v>56.67</v>
      </c>
      <c r="L2986" s="9">
        <f>tbl_salesdata[[#This Row],[Units Sold]]*tbl_salesdata[[#This Row],[Unit Cost]]</f>
        <v>101495.97</v>
      </c>
      <c r="M2986" s="9">
        <f>tbl_salesdata[[#This Row],[Units Sold]]*tbl_salesdata[[#This Row],[Unit Price]]</f>
        <v>146378.43</v>
      </c>
      <c r="N2986" s="9">
        <f>tbl_salesdata[[#This Row],[Total Sales]]-tbl_salesdata[[#This Row],[Total Cost]]</f>
        <v>44882.459999999992</v>
      </c>
      <c r="O2986">
        <f>tbl_salesdata[[#This Row],[Ship Date]]-tbl_salesdata[[#This Row],[Order Date]]</f>
        <v>10</v>
      </c>
      <c r="P2986">
        <f>WEEKDAY(tbl_salesdata[[#This Row],[Order Date]],2)</f>
        <v>3</v>
      </c>
      <c r="Q2986" t="str">
        <f>TEXT(tbl_salesdata[[#This Row],[Order Date]],"dddd")</f>
        <v>Wednesday</v>
      </c>
      <c r="R2986" t="str">
        <f>IF(tbl_salesdata[[#This Row],[Weekdaynum]]&gt;5,"Yes","No")</f>
        <v>No</v>
      </c>
    </row>
    <row r="2987" spans="1:18" hidden="1" x14ac:dyDescent="0.35">
      <c r="A2987">
        <v>775666797</v>
      </c>
      <c r="B2987" s="3">
        <v>42677</v>
      </c>
      <c r="C2987" s="3">
        <v>42694</v>
      </c>
      <c r="D2987" t="s">
        <v>130</v>
      </c>
      <c r="E2987" t="s">
        <v>29</v>
      </c>
      <c r="F2987" t="s">
        <v>56</v>
      </c>
      <c r="G2987" t="s">
        <v>14</v>
      </c>
      <c r="H2987" t="s">
        <v>19</v>
      </c>
      <c r="I2987" s="9">
        <v>5897</v>
      </c>
      <c r="J2987" s="9">
        <v>9.33</v>
      </c>
      <c r="K2987" s="9">
        <v>6.92</v>
      </c>
      <c r="L2987" s="9">
        <f>tbl_salesdata[[#This Row],[Units Sold]]*tbl_salesdata[[#This Row],[Unit Cost]]</f>
        <v>40807.24</v>
      </c>
      <c r="M2987" s="9">
        <f>tbl_salesdata[[#This Row],[Units Sold]]*tbl_salesdata[[#This Row],[Unit Price]]</f>
        <v>55019.01</v>
      </c>
      <c r="N2987" s="9">
        <f>tbl_salesdata[[#This Row],[Total Sales]]-tbl_salesdata[[#This Row],[Total Cost]]</f>
        <v>14211.770000000004</v>
      </c>
      <c r="O2987">
        <f>tbl_salesdata[[#This Row],[Ship Date]]-tbl_salesdata[[#This Row],[Order Date]]</f>
        <v>17</v>
      </c>
      <c r="P2987">
        <f>WEEKDAY(tbl_salesdata[[#This Row],[Order Date]],2)</f>
        <v>4</v>
      </c>
      <c r="Q2987" t="str">
        <f>TEXT(tbl_salesdata[[#This Row],[Order Date]],"dddd")</f>
        <v>Thursday</v>
      </c>
      <c r="R2987" t="str">
        <f>IF(tbl_salesdata[[#This Row],[Weekdaynum]]&gt;5,"Yes","No")</f>
        <v>No</v>
      </c>
    </row>
    <row r="2988" spans="1:18" hidden="1" x14ac:dyDescent="0.35">
      <c r="A2988">
        <v>391440999</v>
      </c>
      <c r="B2988" s="3">
        <v>44227</v>
      </c>
      <c r="C2988" s="3">
        <v>44248</v>
      </c>
      <c r="D2988" t="s">
        <v>64</v>
      </c>
      <c r="E2988" t="s">
        <v>29</v>
      </c>
      <c r="F2988" t="s">
        <v>22</v>
      </c>
      <c r="G2988" t="s">
        <v>18</v>
      </c>
      <c r="H2988" t="s">
        <v>26</v>
      </c>
      <c r="I2988" s="9">
        <v>4945</v>
      </c>
      <c r="J2988" s="9">
        <v>47.45</v>
      </c>
      <c r="K2988" s="9">
        <v>31.79</v>
      </c>
      <c r="L2988" s="9">
        <f>tbl_salesdata[[#This Row],[Units Sold]]*tbl_salesdata[[#This Row],[Unit Cost]]</f>
        <v>157201.54999999999</v>
      </c>
      <c r="M2988" s="9">
        <f>tbl_salesdata[[#This Row],[Units Sold]]*tbl_salesdata[[#This Row],[Unit Price]]</f>
        <v>234640.25</v>
      </c>
      <c r="N2988" s="9">
        <f>tbl_salesdata[[#This Row],[Total Sales]]-tbl_salesdata[[#This Row],[Total Cost]]</f>
        <v>77438.700000000012</v>
      </c>
      <c r="O2988">
        <f>tbl_salesdata[[#This Row],[Ship Date]]-tbl_salesdata[[#This Row],[Order Date]]</f>
        <v>21</v>
      </c>
      <c r="P2988">
        <f>WEEKDAY(tbl_salesdata[[#This Row],[Order Date]],2)</f>
        <v>7</v>
      </c>
      <c r="Q2988" t="str">
        <f>TEXT(tbl_salesdata[[#This Row],[Order Date]],"dddd")</f>
        <v>Sunday</v>
      </c>
      <c r="R2988" t="str">
        <f>IF(tbl_salesdata[[#This Row],[Weekdaynum]]&gt;5,"Yes","No")</f>
        <v>Yes</v>
      </c>
    </row>
    <row r="2989" spans="1:18" x14ac:dyDescent="0.35">
      <c r="A2989">
        <v>827541148</v>
      </c>
      <c r="B2989" s="3">
        <v>44359</v>
      </c>
      <c r="C2989" s="3">
        <v>44372</v>
      </c>
      <c r="D2989" t="s">
        <v>114</v>
      </c>
      <c r="E2989" t="s">
        <v>38</v>
      </c>
      <c r="F2989" t="s">
        <v>30</v>
      </c>
      <c r="G2989" t="s">
        <v>18</v>
      </c>
      <c r="H2989" t="s">
        <v>26</v>
      </c>
      <c r="I2989" s="9">
        <v>6670</v>
      </c>
      <c r="J2989" s="9">
        <v>81.73</v>
      </c>
      <c r="K2989" s="9">
        <v>56.67</v>
      </c>
      <c r="L2989" s="9">
        <f>tbl_salesdata[[#This Row],[Units Sold]]*tbl_salesdata[[#This Row],[Unit Cost]]</f>
        <v>377988.9</v>
      </c>
      <c r="M2989" s="9">
        <f>tbl_salesdata[[#This Row],[Units Sold]]*tbl_salesdata[[#This Row],[Unit Price]]</f>
        <v>545139.1</v>
      </c>
      <c r="N2989" s="9">
        <f>tbl_salesdata[[#This Row],[Total Sales]]-tbl_salesdata[[#This Row],[Total Cost]]</f>
        <v>167150.19999999995</v>
      </c>
      <c r="O2989">
        <f>tbl_salesdata[[#This Row],[Ship Date]]-tbl_salesdata[[#This Row],[Order Date]]</f>
        <v>13</v>
      </c>
      <c r="P2989">
        <f>WEEKDAY(tbl_salesdata[[#This Row],[Order Date]],2)</f>
        <v>6</v>
      </c>
      <c r="Q2989" t="str">
        <f>TEXT(tbl_salesdata[[#This Row],[Order Date]],"dddd")</f>
        <v>Saturday</v>
      </c>
      <c r="R2989" t="str">
        <f>IF(tbl_salesdata[[#This Row],[Weekdaynum]]&gt;5,"Yes","No")</f>
        <v>Yes</v>
      </c>
    </row>
    <row r="2990" spans="1:18" hidden="1" x14ac:dyDescent="0.35">
      <c r="A2990">
        <v>232387292</v>
      </c>
      <c r="B2990" s="3">
        <v>42470</v>
      </c>
      <c r="C2990" s="3">
        <v>42478</v>
      </c>
      <c r="D2990" t="s">
        <v>89</v>
      </c>
      <c r="E2990" t="s">
        <v>38</v>
      </c>
      <c r="F2990" t="s">
        <v>13</v>
      </c>
      <c r="G2990" t="s">
        <v>18</v>
      </c>
      <c r="H2990" t="s">
        <v>34</v>
      </c>
      <c r="I2990" s="9">
        <v>7419</v>
      </c>
      <c r="J2990" s="9">
        <v>255.28</v>
      </c>
      <c r="K2990" s="9">
        <v>159.41999999999999</v>
      </c>
      <c r="L2990" s="9">
        <f>tbl_salesdata[[#This Row],[Units Sold]]*tbl_salesdata[[#This Row],[Unit Cost]]</f>
        <v>1182736.98</v>
      </c>
      <c r="M2990" s="9">
        <f>tbl_salesdata[[#This Row],[Units Sold]]*tbl_salesdata[[#This Row],[Unit Price]]</f>
        <v>1893922.32</v>
      </c>
      <c r="N2990" s="9">
        <f>tbl_salesdata[[#This Row],[Total Sales]]-tbl_salesdata[[#This Row],[Total Cost]]</f>
        <v>711185.34000000008</v>
      </c>
      <c r="O2990">
        <f>tbl_salesdata[[#This Row],[Ship Date]]-tbl_salesdata[[#This Row],[Order Date]]</f>
        <v>8</v>
      </c>
      <c r="P2990">
        <f>WEEKDAY(tbl_salesdata[[#This Row],[Order Date]],2)</f>
        <v>7</v>
      </c>
      <c r="Q2990" t="str">
        <f>TEXT(tbl_salesdata[[#This Row],[Order Date]],"dddd")</f>
        <v>Sunday</v>
      </c>
      <c r="R2990" t="str">
        <f>IF(tbl_salesdata[[#This Row],[Weekdaynum]]&gt;5,"Yes","No")</f>
        <v>Yes</v>
      </c>
    </row>
    <row r="2991" spans="1:18" hidden="1" x14ac:dyDescent="0.35">
      <c r="A2991">
        <v>606094539</v>
      </c>
      <c r="B2991" s="3">
        <v>43168</v>
      </c>
      <c r="C2991" s="3">
        <v>43187</v>
      </c>
      <c r="D2991" t="s">
        <v>219</v>
      </c>
      <c r="E2991" t="s">
        <v>38</v>
      </c>
      <c r="F2991" t="s">
        <v>56</v>
      </c>
      <c r="G2991" t="s">
        <v>18</v>
      </c>
      <c r="H2991" t="s">
        <v>26</v>
      </c>
      <c r="I2991" s="9">
        <v>5698</v>
      </c>
      <c r="J2991" s="9">
        <v>9.33</v>
      </c>
      <c r="K2991" s="9">
        <v>6.92</v>
      </c>
      <c r="L2991" s="9">
        <f>tbl_salesdata[[#This Row],[Units Sold]]*tbl_salesdata[[#This Row],[Unit Cost]]</f>
        <v>39430.159999999996</v>
      </c>
      <c r="M2991" s="9">
        <f>tbl_salesdata[[#This Row],[Units Sold]]*tbl_salesdata[[#This Row],[Unit Price]]</f>
        <v>53162.340000000004</v>
      </c>
      <c r="N2991" s="9">
        <f>tbl_salesdata[[#This Row],[Total Sales]]-tbl_salesdata[[#This Row],[Total Cost]]</f>
        <v>13732.180000000008</v>
      </c>
      <c r="O2991">
        <f>tbl_salesdata[[#This Row],[Ship Date]]-tbl_salesdata[[#This Row],[Order Date]]</f>
        <v>19</v>
      </c>
      <c r="P2991">
        <f>WEEKDAY(tbl_salesdata[[#This Row],[Order Date]],2)</f>
        <v>5</v>
      </c>
      <c r="Q2991" t="str">
        <f>TEXT(tbl_salesdata[[#This Row],[Order Date]],"dddd")</f>
        <v>Friday</v>
      </c>
      <c r="R2991" t="str">
        <f>IF(tbl_salesdata[[#This Row],[Weekdaynum]]&gt;5,"Yes","No")</f>
        <v>No</v>
      </c>
    </row>
    <row r="2992" spans="1:18" hidden="1" x14ac:dyDescent="0.35">
      <c r="A2992">
        <v>748168790</v>
      </c>
      <c r="B2992" s="3">
        <v>42810</v>
      </c>
      <c r="C2992" s="3">
        <v>42811</v>
      </c>
      <c r="D2992" t="s">
        <v>132</v>
      </c>
      <c r="E2992" t="s">
        <v>38</v>
      </c>
      <c r="F2992" t="s">
        <v>13</v>
      </c>
      <c r="G2992" t="s">
        <v>18</v>
      </c>
      <c r="H2992" t="s">
        <v>15</v>
      </c>
      <c r="I2992" s="9">
        <v>8626</v>
      </c>
      <c r="J2992" s="9">
        <v>255.28</v>
      </c>
      <c r="K2992" s="9">
        <v>159.41999999999999</v>
      </c>
      <c r="L2992" s="9">
        <f>tbl_salesdata[[#This Row],[Units Sold]]*tbl_salesdata[[#This Row],[Unit Cost]]</f>
        <v>1375156.92</v>
      </c>
      <c r="M2992" s="9">
        <f>tbl_salesdata[[#This Row],[Units Sold]]*tbl_salesdata[[#This Row],[Unit Price]]</f>
        <v>2202045.2799999998</v>
      </c>
      <c r="N2992" s="9">
        <f>tbl_salesdata[[#This Row],[Total Sales]]-tbl_salesdata[[#This Row],[Total Cost]]</f>
        <v>826888.35999999987</v>
      </c>
      <c r="O2992">
        <f>tbl_salesdata[[#This Row],[Ship Date]]-tbl_salesdata[[#This Row],[Order Date]]</f>
        <v>1</v>
      </c>
      <c r="P2992">
        <f>WEEKDAY(tbl_salesdata[[#This Row],[Order Date]],2)</f>
        <v>4</v>
      </c>
      <c r="Q2992" t="str">
        <f>TEXT(tbl_salesdata[[#This Row],[Order Date]],"dddd")</f>
        <v>Thursday</v>
      </c>
      <c r="R2992" t="str">
        <f>IF(tbl_salesdata[[#This Row],[Weekdaynum]]&gt;5,"Yes","No")</f>
        <v>No</v>
      </c>
    </row>
    <row r="2993" spans="1:18" x14ac:dyDescent="0.35">
      <c r="A2993">
        <v>906508815</v>
      </c>
      <c r="B2993" s="3">
        <v>43113</v>
      </c>
      <c r="C2993" s="3">
        <v>43133</v>
      </c>
      <c r="D2993" t="s">
        <v>193</v>
      </c>
      <c r="E2993" t="s">
        <v>21</v>
      </c>
      <c r="F2993" t="s">
        <v>33</v>
      </c>
      <c r="G2993" t="s">
        <v>14</v>
      </c>
      <c r="H2993" t="s">
        <v>34</v>
      </c>
      <c r="I2993" s="9">
        <v>4958</v>
      </c>
      <c r="J2993" s="9">
        <v>109.28</v>
      </c>
      <c r="K2993" s="9">
        <v>35.840000000000003</v>
      </c>
      <c r="L2993" s="9">
        <f>tbl_salesdata[[#This Row],[Units Sold]]*tbl_salesdata[[#This Row],[Unit Cost]]</f>
        <v>177694.72000000003</v>
      </c>
      <c r="M2993" s="9">
        <f>tbl_salesdata[[#This Row],[Units Sold]]*tbl_salesdata[[#This Row],[Unit Price]]</f>
        <v>541810.24</v>
      </c>
      <c r="N2993" s="9">
        <f>tbl_salesdata[[#This Row],[Total Sales]]-tbl_salesdata[[#This Row],[Total Cost]]</f>
        <v>364115.51999999996</v>
      </c>
      <c r="O2993">
        <f>tbl_salesdata[[#This Row],[Ship Date]]-tbl_salesdata[[#This Row],[Order Date]]</f>
        <v>20</v>
      </c>
      <c r="P2993">
        <f>WEEKDAY(tbl_salesdata[[#This Row],[Order Date]],2)</f>
        <v>6</v>
      </c>
      <c r="Q2993" t="str">
        <f>TEXT(tbl_salesdata[[#This Row],[Order Date]],"dddd")</f>
        <v>Saturday</v>
      </c>
      <c r="R2993" t="str">
        <f>IF(tbl_salesdata[[#This Row],[Weekdaynum]]&gt;5,"Yes","No")</f>
        <v>Yes</v>
      </c>
    </row>
    <row r="2994" spans="1:18" hidden="1" x14ac:dyDescent="0.35">
      <c r="A2994">
        <v>957926118</v>
      </c>
      <c r="B2994" s="3">
        <v>42600</v>
      </c>
      <c r="C2994" s="3">
        <v>42606</v>
      </c>
      <c r="D2994" t="s">
        <v>176</v>
      </c>
      <c r="E2994" t="s">
        <v>21</v>
      </c>
      <c r="F2994" t="s">
        <v>17</v>
      </c>
      <c r="G2994" t="s">
        <v>14</v>
      </c>
      <c r="H2994" t="s">
        <v>26</v>
      </c>
      <c r="I2994" s="9">
        <v>480</v>
      </c>
      <c r="J2994" s="9">
        <v>152.58000000000001</v>
      </c>
      <c r="K2994" s="9">
        <v>97.44</v>
      </c>
      <c r="L2994" s="9">
        <f>tbl_salesdata[[#This Row],[Units Sold]]*tbl_salesdata[[#This Row],[Unit Cost]]</f>
        <v>46771.199999999997</v>
      </c>
      <c r="M2994" s="9">
        <f>tbl_salesdata[[#This Row],[Units Sold]]*tbl_salesdata[[#This Row],[Unit Price]]</f>
        <v>73238.400000000009</v>
      </c>
      <c r="N2994" s="9">
        <f>tbl_salesdata[[#This Row],[Total Sales]]-tbl_salesdata[[#This Row],[Total Cost]]</f>
        <v>26467.200000000012</v>
      </c>
      <c r="O2994">
        <f>tbl_salesdata[[#This Row],[Ship Date]]-tbl_salesdata[[#This Row],[Order Date]]</f>
        <v>6</v>
      </c>
      <c r="P2994">
        <f>WEEKDAY(tbl_salesdata[[#This Row],[Order Date]],2)</f>
        <v>4</v>
      </c>
      <c r="Q2994" t="str">
        <f>TEXT(tbl_salesdata[[#This Row],[Order Date]],"dddd")</f>
        <v>Thursday</v>
      </c>
      <c r="R2994" t="str">
        <f>IF(tbl_salesdata[[#This Row],[Weekdaynum]]&gt;5,"Yes","No")</f>
        <v>No</v>
      </c>
    </row>
    <row r="2995" spans="1:18" hidden="1" x14ac:dyDescent="0.35">
      <c r="A2995">
        <v>836644351</v>
      </c>
      <c r="B2995" s="3">
        <v>42402</v>
      </c>
      <c r="C2995" s="3">
        <v>42412</v>
      </c>
      <c r="D2995" t="s">
        <v>97</v>
      </c>
      <c r="E2995" t="s">
        <v>29</v>
      </c>
      <c r="F2995" t="s">
        <v>13</v>
      </c>
      <c r="G2995" t="s">
        <v>18</v>
      </c>
      <c r="H2995" t="s">
        <v>26</v>
      </c>
      <c r="I2995" s="9">
        <v>510</v>
      </c>
      <c r="J2995" s="9">
        <v>255.28</v>
      </c>
      <c r="K2995" s="9">
        <v>159.41999999999999</v>
      </c>
      <c r="L2995" s="9">
        <f>tbl_salesdata[[#This Row],[Units Sold]]*tbl_salesdata[[#This Row],[Unit Cost]]</f>
        <v>81304.2</v>
      </c>
      <c r="M2995" s="9">
        <f>tbl_salesdata[[#This Row],[Units Sold]]*tbl_salesdata[[#This Row],[Unit Price]]</f>
        <v>130192.8</v>
      </c>
      <c r="N2995" s="9">
        <f>tbl_salesdata[[#This Row],[Total Sales]]-tbl_salesdata[[#This Row],[Total Cost]]</f>
        <v>48888.600000000006</v>
      </c>
      <c r="O2995">
        <f>tbl_salesdata[[#This Row],[Ship Date]]-tbl_salesdata[[#This Row],[Order Date]]</f>
        <v>10</v>
      </c>
      <c r="P2995">
        <f>WEEKDAY(tbl_salesdata[[#This Row],[Order Date]],2)</f>
        <v>2</v>
      </c>
      <c r="Q2995" t="str">
        <f>TEXT(tbl_salesdata[[#This Row],[Order Date]],"dddd")</f>
        <v>Tuesday</v>
      </c>
      <c r="R2995" t="str">
        <f>IF(tbl_salesdata[[#This Row],[Weekdaynum]]&gt;5,"Yes","No")</f>
        <v>No</v>
      </c>
    </row>
    <row r="2996" spans="1:18" x14ac:dyDescent="0.35">
      <c r="A2996">
        <v>838895261</v>
      </c>
      <c r="B2996" s="3">
        <v>43148</v>
      </c>
      <c r="C2996" s="3">
        <v>43166</v>
      </c>
      <c r="D2996" t="s">
        <v>159</v>
      </c>
      <c r="E2996" t="s">
        <v>21</v>
      </c>
      <c r="F2996" t="s">
        <v>30</v>
      </c>
      <c r="G2996" t="s">
        <v>18</v>
      </c>
      <c r="H2996" t="s">
        <v>26</v>
      </c>
      <c r="I2996" s="9">
        <v>6605</v>
      </c>
      <c r="J2996" s="9">
        <v>81.73</v>
      </c>
      <c r="K2996" s="9">
        <v>56.67</v>
      </c>
      <c r="L2996" s="9">
        <f>tbl_salesdata[[#This Row],[Units Sold]]*tbl_salesdata[[#This Row],[Unit Cost]]</f>
        <v>374305.35000000003</v>
      </c>
      <c r="M2996" s="9">
        <f>tbl_salesdata[[#This Row],[Units Sold]]*tbl_salesdata[[#This Row],[Unit Price]]</f>
        <v>539826.65</v>
      </c>
      <c r="N2996" s="9">
        <f>tbl_salesdata[[#This Row],[Total Sales]]-tbl_salesdata[[#This Row],[Total Cost]]</f>
        <v>165521.29999999999</v>
      </c>
      <c r="O2996">
        <f>tbl_salesdata[[#This Row],[Ship Date]]-tbl_salesdata[[#This Row],[Order Date]]</f>
        <v>18</v>
      </c>
      <c r="P2996">
        <f>WEEKDAY(tbl_salesdata[[#This Row],[Order Date]],2)</f>
        <v>6</v>
      </c>
      <c r="Q2996" t="str">
        <f>TEXT(tbl_salesdata[[#This Row],[Order Date]],"dddd")</f>
        <v>Saturday</v>
      </c>
      <c r="R2996" t="str">
        <f>IF(tbl_salesdata[[#This Row],[Weekdaynum]]&gt;5,"Yes","No")</f>
        <v>Yes</v>
      </c>
    </row>
    <row r="2997" spans="1:18" hidden="1" x14ac:dyDescent="0.35">
      <c r="A2997">
        <v>646691596</v>
      </c>
      <c r="B2997" s="3">
        <v>42688</v>
      </c>
      <c r="C2997" s="3">
        <v>42702</v>
      </c>
      <c r="D2997" t="s">
        <v>48</v>
      </c>
      <c r="E2997" t="s">
        <v>21</v>
      </c>
      <c r="F2997" t="s">
        <v>22</v>
      </c>
      <c r="G2997" t="s">
        <v>14</v>
      </c>
      <c r="H2997" t="s">
        <v>34</v>
      </c>
      <c r="I2997" s="9">
        <v>9269</v>
      </c>
      <c r="J2997" s="9">
        <v>47.45</v>
      </c>
      <c r="K2997" s="9">
        <v>31.79</v>
      </c>
      <c r="L2997" s="9">
        <f>tbl_salesdata[[#This Row],[Units Sold]]*tbl_salesdata[[#This Row],[Unit Cost]]</f>
        <v>294661.51</v>
      </c>
      <c r="M2997" s="9">
        <f>tbl_salesdata[[#This Row],[Units Sold]]*tbl_salesdata[[#This Row],[Unit Price]]</f>
        <v>439814.05000000005</v>
      </c>
      <c r="N2997" s="9">
        <f>tbl_salesdata[[#This Row],[Total Sales]]-tbl_salesdata[[#This Row],[Total Cost]]</f>
        <v>145152.54000000004</v>
      </c>
      <c r="O2997">
        <f>tbl_salesdata[[#This Row],[Ship Date]]-tbl_salesdata[[#This Row],[Order Date]]</f>
        <v>14</v>
      </c>
      <c r="P2997">
        <f>WEEKDAY(tbl_salesdata[[#This Row],[Order Date]],2)</f>
        <v>1</v>
      </c>
      <c r="Q2997" t="str">
        <f>TEXT(tbl_salesdata[[#This Row],[Order Date]],"dddd")</f>
        <v>Monday</v>
      </c>
      <c r="R2997" t="str">
        <f>IF(tbl_salesdata[[#This Row],[Weekdaynum]]&gt;5,"Yes","No")</f>
        <v>No</v>
      </c>
    </row>
    <row r="2998" spans="1:18" hidden="1" x14ac:dyDescent="0.35">
      <c r="A2998">
        <v>360930764</v>
      </c>
      <c r="B2998" s="3">
        <v>42471</v>
      </c>
      <c r="C2998" s="3">
        <v>42490</v>
      </c>
      <c r="D2998" t="s">
        <v>132</v>
      </c>
      <c r="E2998" t="s">
        <v>38</v>
      </c>
      <c r="F2998" t="s">
        <v>42</v>
      </c>
      <c r="G2998" t="s">
        <v>18</v>
      </c>
      <c r="H2998" t="s">
        <v>15</v>
      </c>
      <c r="I2998" s="9">
        <v>6289</v>
      </c>
      <c r="J2998" s="9">
        <v>437.2</v>
      </c>
      <c r="K2998" s="9">
        <v>263.33</v>
      </c>
      <c r="L2998" s="9">
        <f>tbl_salesdata[[#This Row],[Units Sold]]*tbl_salesdata[[#This Row],[Unit Cost]]</f>
        <v>1656082.3699999999</v>
      </c>
      <c r="M2998" s="9">
        <f>tbl_salesdata[[#This Row],[Units Sold]]*tbl_salesdata[[#This Row],[Unit Price]]</f>
        <v>2749550.8</v>
      </c>
      <c r="N2998" s="9">
        <f>tbl_salesdata[[#This Row],[Total Sales]]-tbl_salesdata[[#This Row],[Total Cost]]</f>
        <v>1093468.43</v>
      </c>
      <c r="O2998">
        <f>tbl_salesdata[[#This Row],[Ship Date]]-tbl_salesdata[[#This Row],[Order Date]]</f>
        <v>19</v>
      </c>
      <c r="P2998">
        <f>WEEKDAY(tbl_salesdata[[#This Row],[Order Date]],2)</f>
        <v>1</v>
      </c>
      <c r="Q2998" t="str">
        <f>TEXT(tbl_salesdata[[#This Row],[Order Date]],"dddd")</f>
        <v>Monday</v>
      </c>
      <c r="R2998" t="str">
        <f>IF(tbl_salesdata[[#This Row],[Weekdaynum]]&gt;5,"Yes","No")</f>
        <v>No</v>
      </c>
    </row>
    <row r="2999" spans="1:18" x14ac:dyDescent="0.35">
      <c r="A2999">
        <v>138025033</v>
      </c>
      <c r="B2999" s="3">
        <v>43659</v>
      </c>
      <c r="C2999" s="3">
        <v>43665</v>
      </c>
      <c r="D2999" t="s">
        <v>115</v>
      </c>
      <c r="E2999" t="s">
        <v>21</v>
      </c>
      <c r="F2999" t="s">
        <v>17</v>
      </c>
      <c r="G2999" t="s">
        <v>14</v>
      </c>
      <c r="H2999" t="s">
        <v>26</v>
      </c>
      <c r="I2999" s="9">
        <v>3529</v>
      </c>
      <c r="J2999" s="9">
        <v>152.58000000000001</v>
      </c>
      <c r="K2999" s="9">
        <v>97.44</v>
      </c>
      <c r="L2999" s="9">
        <f>tbl_salesdata[[#This Row],[Units Sold]]*tbl_salesdata[[#This Row],[Unit Cost]]</f>
        <v>343865.76</v>
      </c>
      <c r="M2999" s="9">
        <f>tbl_salesdata[[#This Row],[Units Sold]]*tbl_salesdata[[#This Row],[Unit Price]]</f>
        <v>538454.82000000007</v>
      </c>
      <c r="N2999" s="9">
        <f>tbl_salesdata[[#This Row],[Total Sales]]-tbl_salesdata[[#This Row],[Total Cost]]</f>
        <v>194589.06000000006</v>
      </c>
      <c r="O2999">
        <f>tbl_salesdata[[#This Row],[Ship Date]]-tbl_salesdata[[#This Row],[Order Date]]</f>
        <v>6</v>
      </c>
      <c r="P2999">
        <f>WEEKDAY(tbl_salesdata[[#This Row],[Order Date]],2)</f>
        <v>6</v>
      </c>
      <c r="Q2999" t="str">
        <f>TEXT(tbl_salesdata[[#This Row],[Order Date]],"dddd")</f>
        <v>Saturday</v>
      </c>
      <c r="R2999" t="str">
        <f>IF(tbl_salesdata[[#This Row],[Weekdaynum]]&gt;5,"Yes","No")</f>
        <v>Yes</v>
      </c>
    </row>
    <row r="3000" spans="1:18" hidden="1" x14ac:dyDescent="0.35">
      <c r="A3000">
        <v>517459332</v>
      </c>
      <c r="B3000" s="3">
        <v>42488</v>
      </c>
      <c r="C3000" s="3">
        <v>42491</v>
      </c>
      <c r="D3000" t="s">
        <v>50</v>
      </c>
      <c r="E3000" t="s">
        <v>51</v>
      </c>
      <c r="F3000" t="s">
        <v>68</v>
      </c>
      <c r="G3000" t="s">
        <v>14</v>
      </c>
      <c r="H3000" t="s">
        <v>19</v>
      </c>
      <c r="I3000" s="9">
        <v>6570</v>
      </c>
      <c r="J3000" s="9">
        <v>154.06</v>
      </c>
      <c r="K3000" s="9">
        <v>90.93</v>
      </c>
      <c r="L3000" s="9">
        <f>tbl_salesdata[[#This Row],[Units Sold]]*tbl_salesdata[[#This Row],[Unit Cost]]</f>
        <v>597410.10000000009</v>
      </c>
      <c r="M3000" s="9">
        <f>tbl_salesdata[[#This Row],[Units Sold]]*tbl_salesdata[[#This Row],[Unit Price]]</f>
        <v>1012174.2000000001</v>
      </c>
      <c r="N3000" s="9">
        <f>tbl_salesdata[[#This Row],[Total Sales]]-tbl_salesdata[[#This Row],[Total Cost]]</f>
        <v>414764.1</v>
      </c>
      <c r="O3000">
        <f>tbl_salesdata[[#This Row],[Ship Date]]-tbl_salesdata[[#This Row],[Order Date]]</f>
        <v>3</v>
      </c>
      <c r="P3000">
        <f>WEEKDAY(tbl_salesdata[[#This Row],[Order Date]],2)</f>
        <v>4</v>
      </c>
      <c r="Q3000" t="str">
        <f>TEXT(tbl_salesdata[[#This Row],[Order Date]],"dddd")</f>
        <v>Thursday</v>
      </c>
      <c r="R3000" t="str">
        <f>IF(tbl_salesdata[[#This Row],[Weekdaynum]]&gt;5,"Yes","No")</f>
        <v>No</v>
      </c>
    </row>
    <row r="3001" spans="1:18" x14ac:dyDescent="0.35">
      <c r="A3001">
        <v>483551919</v>
      </c>
      <c r="B3001" s="3">
        <v>43687</v>
      </c>
      <c r="C3001" s="3">
        <v>43705</v>
      </c>
      <c r="D3001" t="s">
        <v>162</v>
      </c>
      <c r="E3001" t="s">
        <v>38</v>
      </c>
      <c r="F3001" t="s">
        <v>25</v>
      </c>
      <c r="G3001" t="s">
        <v>14</v>
      </c>
      <c r="H3001" t="s">
        <v>34</v>
      </c>
      <c r="I3001" s="9">
        <v>2613</v>
      </c>
      <c r="J3001" s="9">
        <v>205.7</v>
      </c>
      <c r="K3001" s="9">
        <v>117.11</v>
      </c>
      <c r="L3001" s="9">
        <f>tbl_salesdata[[#This Row],[Units Sold]]*tbl_salesdata[[#This Row],[Unit Cost]]</f>
        <v>306008.43</v>
      </c>
      <c r="M3001" s="9">
        <f>tbl_salesdata[[#This Row],[Units Sold]]*tbl_salesdata[[#This Row],[Unit Price]]</f>
        <v>537494.1</v>
      </c>
      <c r="N3001" s="9">
        <f>tbl_salesdata[[#This Row],[Total Sales]]-tbl_salesdata[[#This Row],[Total Cost]]</f>
        <v>231485.66999999998</v>
      </c>
      <c r="O3001">
        <f>tbl_salesdata[[#This Row],[Ship Date]]-tbl_salesdata[[#This Row],[Order Date]]</f>
        <v>18</v>
      </c>
      <c r="P3001">
        <f>WEEKDAY(tbl_salesdata[[#This Row],[Order Date]],2)</f>
        <v>6</v>
      </c>
      <c r="Q3001" t="str">
        <f>TEXT(tbl_salesdata[[#This Row],[Order Date]],"dddd")</f>
        <v>Saturday</v>
      </c>
      <c r="R3001" t="str">
        <f>IF(tbl_salesdata[[#This Row],[Weekdaynum]]&gt;5,"Yes","No")</f>
        <v>Yes</v>
      </c>
    </row>
    <row r="3002" spans="1:18" hidden="1" x14ac:dyDescent="0.35">
      <c r="A3002">
        <v>494526231</v>
      </c>
      <c r="B3002" s="3">
        <v>43286</v>
      </c>
      <c r="C3002" s="3">
        <v>43307</v>
      </c>
      <c r="D3002" t="s">
        <v>61</v>
      </c>
      <c r="E3002" t="s">
        <v>12</v>
      </c>
      <c r="F3002" t="s">
        <v>40</v>
      </c>
      <c r="G3002" t="s">
        <v>14</v>
      </c>
      <c r="H3002" t="s">
        <v>15</v>
      </c>
      <c r="I3002" s="9">
        <v>156</v>
      </c>
      <c r="J3002" s="9">
        <v>651.21</v>
      </c>
      <c r="K3002" s="9">
        <v>524.96</v>
      </c>
      <c r="L3002" s="9">
        <f>tbl_salesdata[[#This Row],[Units Sold]]*tbl_salesdata[[#This Row],[Unit Cost]]</f>
        <v>81893.760000000009</v>
      </c>
      <c r="M3002" s="9">
        <f>tbl_salesdata[[#This Row],[Units Sold]]*tbl_salesdata[[#This Row],[Unit Price]]</f>
        <v>101588.76000000001</v>
      </c>
      <c r="N3002" s="9">
        <f>tbl_salesdata[[#This Row],[Total Sales]]-tbl_salesdata[[#This Row],[Total Cost]]</f>
        <v>19695</v>
      </c>
      <c r="O3002">
        <f>tbl_salesdata[[#This Row],[Ship Date]]-tbl_salesdata[[#This Row],[Order Date]]</f>
        <v>21</v>
      </c>
      <c r="P3002">
        <f>WEEKDAY(tbl_salesdata[[#This Row],[Order Date]],2)</f>
        <v>4</v>
      </c>
      <c r="Q3002" t="str">
        <f>TEXT(tbl_salesdata[[#This Row],[Order Date]],"dddd")</f>
        <v>Thursday</v>
      </c>
      <c r="R3002" t="str">
        <f>IF(tbl_salesdata[[#This Row],[Weekdaynum]]&gt;5,"Yes","No")</f>
        <v>No</v>
      </c>
    </row>
    <row r="3003" spans="1:18" hidden="1" x14ac:dyDescent="0.35">
      <c r="A3003">
        <v>810610187</v>
      </c>
      <c r="B3003" s="3">
        <v>42216</v>
      </c>
      <c r="C3003" s="3">
        <v>42217</v>
      </c>
      <c r="D3003" t="s">
        <v>141</v>
      </c>
      <c r="E3003" t="s">
        <v>38</v>
      </c>
      <c r="F3003" t="s">
        <v>22</v>
      </c>
      <c r="G3003" t="s">
        <v>18</v>
      </c>
      <c r="H3003" t="s">
        <v>26</v>
      </c>
      <c r="I3003" s="9">
        <v>6423</v>
      </c>
      <c r="J3003" s="9">
        <v>47.45</v>
      </c>
      <c r="K3003" s="9">
        <v>31.79</v>
      </c>
      <c r="L3003" s="9">
        <f>tbl_salesdata[[#This Row],[Units Sold]]*tbl_salesdata[[#This Row],[Unit Cost]]</f>
        <v>204187.16999999998</v>
      </c>
      <c r="M3003" s="9">
        <f>tbl_salesdata[[#This Row],[Units Sold]]*tbl_salesdata[[#This Row],[Unit Price]]</f>
        <v>304771.35000000003</v>
      </c>
      <c r="N3003" s="9">
        <f>tbl_salesdata[[#This Row],[Total Sales]]-tbl_salesdata[[#This Row],[Total Cost]]</f>
        <v>100584.18000000005</v>
      </c>
      <c r="O3003">
        <f>tbl_salesdata[[#This Row],[Ship Date]]-tbl_salesdata[[#This Row],[Order Date]]</f>
        <v>1</v>
      </c>
      <c r="P3003">
        <f>WEEKDAY(tbl_salesdata[[#This Row],[Order Date]],2)</f>
        <v>5</v>
      </c>
      <c r="Q3003" t="str">
        <f>TEXT(tbl_salesdata[[#This Row],[Order Date]],"dddd")</f>
        <v>Friday</v>
      </c>
      <c r="R3003" t="str">
        <f>IF(tbl_salesdata[[#This Row],[Weekdaynum]]&gt;5,"Yes","No")</f>
        <v>No</v>
      </c>
    </row>
    <row r="3004" spans="1:18" hidden="1" x14ac:dyDescent="0.35">
      <c r="A3004">
        <v>436272084</v>
      </c>
      <c r="B3004" s="3">
        <v>42177</v>
      </c>
      <c r="C3004" s="3">
        <v>42181</v>
      </c>
      <c r="D3004" t="s">
        <v>139</v>
      </c>
      <c r="E3004" t="s">
        <v>51</v>
      </c>
      <c r="F3004" t="s">
        <v>25</v>
      </c>
      <c r="G3004" t="s">
        <v>14</v>
      </c>
      <c r="H3004" t="s">
        <v>26</v>
      </c>
      <c r="I3004" s="9">
        <v>1460</v>
      </c>
      <c r="J3004" s="9">
        <v>205.7</v>
      </c>
      <c r="K3004" s="9">
        <v>117.11</v>
      </c>
      <c r="L3004" s="9">
        <f>tbl_salesdata[[#This Row],[Units Sold]]*tbl_salesdata[[#This Row],[Unit Cost]]</f>
        <v>170980.6</v>
      </c>
      <c r="M3004" s="9">
        <f>tbl_salesdata[[#This Row],[Units Sold]]*tbl_salesdata[[#This Row],[Unit Price]]</f>
        <v>300322</v>
      </c>
      <c r="N3004" s="9">
        <f>tbl_salesdata[[#This Row],[Total Sales]]-tbl_salesdata[[#This Row],[Total Cost]]</f>
        <v>129341.4</v>
      </c>
      <c r="O3004">
        <f>tbl_salesdata[[#This Row],[Ship Date]]-tbl_salesdata[[#This Row],[Order Date]]</f>
        <v>4</v>
      </c>
      <c r="P3004">
        <f>WEEKDAY(tbl_salesdata[[#This Row],[Order Date]],2)</f>
        <v>1</v>
      </c>
      <c r="Q3004" t="str">
        <f>TEXT(tbl_salesdata[[#This Row],[Order Date]],"dddd")</f>
        <v>Monday</v>
      </c>
      <c r="R3004" t="str">
        <f>IF(tbl_salesdata[[#This Row],[Weekdaynum]]&gt;5,"Yes","No")</f>
        <v>No</v>
      </c>
    </row>
    <row r="3005" spans="1:18" hidden="1" x14ac:dyDescent="0.35">
      <c r="A3005">
        <v>915310752</v>
      </c>
      <c r="B3005" s="3">
        <v>43700</v>
      </c>
      <c r="C3005" s="3">
        <v>43715</v>
      </c>
      <c r="D3005" t="s">
        <v>213</v>
      </c>
      <c r="E3005" t="s">
        <v>38</v>
      </c>
      <c r="F3005" t="s">
        <v>68</v>
      </c>
      <c r="G3005" t="s">
        <v>14</v>
      </c>
      <c r="H3005" t="s">
        <v>26</v>
      </c>
      <c r="I3005" s="9">
        <v>9647</v>
      </c>
      <c r="J3005" s="9">
        <v>154.06</v>
      </c>
      <c r="K3005" s="9">
        <v>90.93</v>
      </c>
      <c r="L3005" s="9">
        <f>tbl_salesdata[[#This Row],[Units Sold]]*tbl_salesdata[[#This Row],[Unit Cost]]</f>
        <v>877201.71000000008</v>
      </c>
      <c r="M3005" s="9">
        <f>tbl_salesdata[[#This Row],[Units Sold]]*tbl_salesdata[[#This Row],[Unit Price]]</f>
        <v>1486216.82</v>
      </c>
      <c r="N3005" s="9">
        <f>tbl_salesdata[[#This Row],[Total Sales]]-tbl_salesdata[[#This Row],[Total Cost]]</f>
        <v>609015.11</v>
      </c>
      <c r="O3005">
        <f>tbl_salesdata[[#This Row],[Ship Date]]-tbl_salesdata[[#This Row],[Order Date]]</f>
        <v>15</v>
      </c>
      <c r="P3005">
        <f>WEEKDAY(tbl_salesdata[[#This Row],[Order Date]],2)</f>
        <v>5</v>
      </c>
      <c r="Q3005" t="str">
        <f>TEXT(tbl_salesdata[[#This Row],[Order Date]],"dddd")</f>
        <v>Friday</v>
      </c>
      <c r="R3005" t="str">
        <f>IF(tbl_salesdata[[#This Row],[Weekdaynum]]&gt;5,"Yes","No")</f>
        <v>No</v>
      </c>
    </row>
    <row r="3006" spans="1:18" hidden="1" x14ac:dyDescent="0.35">
      <c r="A3006">
        <v>711837518</v>
      </c>
      <c r="B3006" s="3">
        <v>44784</v>
      </c>
      <c r="C3006" s="3">
        <v>44787</v>
      </c>
      <c r="D3006" t="s">
        <v>160</v>
      </c>
      <c r="E3006" t="s">
        <v>29</v>
      </c>
      <c r="F3006" t="s">
        <v>76</v>
      </c>
      <c r="G3006" t="s">
        <v>18</v>
      </c>
      <c r="H3006" t="s">
        <v>15</v>
      </c>
      <c r="I3006" s="9">
        <v>7395</v>
      </c>
      <c r="J3006" s="9">
        <v>668.27</v>
      </c>
      <c r="K3006" s="9">
        <v>502.54</v>
      </c>
      <c r="L3006" s="9">
        <f>tbl_salesdata[[#This Row],[Units Sold]]*tbl_salesdata[[#This Row],[Unit Cost]]</f>
        <v>3716283.3000000003</v>
      </c>
      <c r="M3006" s="9">
        <f>tbl_salesdata[[#This Row],[Units Sold]]*tbl_salesdata[[#This Row],[Unit Price]]</f>
        <v>4941856.6499999994</v>
      </c>
      <c r="N3006" s="9">
        <f>tbl_salesdata[[#This Row],[Total Sales]]-tbl_salesdata[[#This Row],[Total Cost]]</f>
        <v>1225573.3499999992</v>
      </c>
      <c r="O3006">
        <f>tbl_salesdata[[#This Row],[Ship Date]]-tbl_salesdata[[#This Row],[Order Date]]</f>
        <v>3</v>
      </c>
      <c r="P3006">
        <f>WEEKDAY(tbl_salesdata[[#This Row],[Order Date]],2)</f>
        <v>4</v>
      </c>
      <c r="Q3006" t="str">
        <f>TEXT(tbl_salesdata[[#This Row],[Order Date]],"dddd")</f>
        <v>Thursday</v>
      </c>
      <c r="R3006" t="str">
        <f>IF(tbl_salesdata[[#This Row],[Weekdaynum]]&gt;5,"Yes","No")</f>
        <v>No</v>
      </c>
    </row>
    <row r="3007" spans="1:18" hidden="1" x14ac:dyDescent="0.35">
      <c r="A3007">
        <v>160276210</v>
      </c>
      <c r="B3007" s="3">
        <v>44470</v>
      </c>
      <c r="C3007" s="3">
        <v>44481</v>
      </c>
      <c r="D3007" t="s">
        <v>141</v>
      </c>
      <c r="E3007" t="s">
        <v>38</v>
      </c>
      <c r="F3007" t="s">
        <v>40</v>
      </c>
      <c r="G3007" t="s">
        <v>14</v>
      </c>
      <c r="H3007" t="s">
        <v>15</v>
      </c>
      <c r="I3007" s="9">
        <v>8147</v>
      </c>
      <c r="J3007" s="9">
        <v>651.21</v>
      </c>
      <c r="K3007" s="9">
        <v>524.96</v>
      </c>
      <c r="L3007" s="9">
        <f>tbl_salesdata[[#This Row],[Units Sold]]*tbl_salesdata[[#This Row],[Unit Cost]]</f>
        <v>4276849.12</v>
      </c>
      <c r="M3007" s="9">
        <f>tbl_salesdata[[#This Row],[Units Sold]]*tbl_salesdata[[#This Row],[Unit Price]]</f>
        <v>5305407.87</v>
      </c>
      <c r="N3007" s="9">
        <f>tbl_salesdata[[#This Row],[Total Sales]]-tbl_salesdata[[#This Row],[Total Cost]]</f>
        <v>1028558.75</v>
      </c>
      <c r="O3007">
        <f>tbl_salesdata[[#This Row],[Ship Date]]-tbl_salesdata[[#This Row],[Order Date]]</f>
        <v>11</v>
      </c>
      <c r="P3007">
        <f>WEEKDAY(tbl_salesdata[[#This Row],[Order Date]],2)</f>
        <v>5</v>
      </c>
      <c r="Q3007" t="str">
        <f>TEXT(tbl_salesdata[[#This Row],[Order Date]],"dddd")</f>
        <v>Friday</v>
      </c>
      <c r="R3007" t="str">
        <f>IF(tbl_salesdata[[#This Row],[Weekdaynum]]&gt;5,"Yes","No")</f>
        <v>No</v>
      </c>
    </row>
    <row r="3008" spans="1:18" hidden="1" x14ac:dyDescent="0.35">
      <c r="A3008">
        <v>115363156</v>
      </c>
      <c r="B3008" s="3">
        <v>42342</v>
      </c>
      <c r="C3008" s="3">
        <v>42344</v>
      </c>
      <c r="D3008" t="s">
        <v>100</v>
      </c>
      <c r="E3008" t="s">
        <v>21</v>
      </c>
      <c r="F3008" t="s">
        <v>40</v>
      </c>
      <c r="G3008" t="s">
        <v>18</v>
      </c>
      <c r="H3008" t="s">
        <v>34</v>
      </c>
      <c r="I3008" s="9">
        <v>7376</v>
      </c>
      <c r="J3008" s="9">
        <v>651.21</v>
      </c>
      <c r="K3008" s="9">
        <v>524.96</v>
      </c>
      <c r="L3008" s="9">
        <f>tbl_salesdata[[#This Row],[Units Sold]]*tbl_salesdata[[#This Row],[Unit Cost]]</f>
        <v>3872104.9600000004</v>
      </c>
      <c r="M3008" s="9">
        <f>tbl_salesdata[[#This Row],[Units Sold]]*tbl_salesdata[[#This Row],[Unit Price]]</f>
        <v>4803324.96</v>
      </c>
      <c r="N3008" s="9">
        <f>tbl_salesdata[[#This Row],[Total Sales]]-tbl_salesdata[[#This Row],[Total Cost]]</f>
        <v>931219.99999999953</v>
      </c>
      <c r="O3008">
        <f>tbl_salesdata[[#This Row],[Ship Date]]-tbl_salesdata[[#This Row],[Order Date]]</f>
        <v>2</v>
      </c>
      <c r="P3008">
        <f>WEEKDAY(tbl_salesdata[[#This Row],[Order Date]],2)</f>
        <v>5</v>
      </c>
      <c r="Q3008" t="str">
        <f>TEXT(tbl_salesdata[[#This Row],[Order Date]],"dddd")</f>
        <v>Friday</v>
      </c>
      <c r="R3008" t="str">
        <f>IF(tbl_salesdata[[#This Row],[Weekdaynum]]&gt;5,"Yes","No")</f>
        <v>No</v>
      </c>
    </row>
    <row r="3009" spans="1:18" hidden="1" x14ac:dyDescent="0.35">
      <c r="A3009">
        <v>602147185</v>
      </c>
      <c r="B3009" s="3">
        <v>44454</v>
      </c>
      <c r="C3009" s="3">
        <v>44467</v>
      </c>
      <c r="D3009" t="s">
        <v>81</v>
      </c>
      <c r="E3009" t="s">
        <v>32</v>
      </c>
      <c r="F3009" t="s">
        <v>17</v>
      </c>
      <c r="G3009" t="s">
        <v>18</v>
      </c>
      <c r="H3009" t="s">
        <v>34</v>
      </c>
      <c r="I3009" s="9">
        <v>7588</v>
      </c>
      <c r="J3009" s="9">
        <v>152.58000000000001</v>
      </c>
      <c r="K3009" s="9">
        <v>97.44</v>
      </c>
      <c r="L3009" s="9">
        <f>tbl_salesdata[[#This Row],[Units Sold]]*tbl_salesdata[[#This Row],[Unit Cost]]</f>
        <v>739374.72</v>
      </c>
      <c r="M3009" s="9">
        <f>tbl_salesdata[[#This Row],[Units Sold]]*tbl_salesdata[[#This Row],[Unit Price]]</f>
        <v>1157777.04</v>
      </c>
      <c r="N3009" s="9">
        <f>tbl_salesdata[[#This Row],[Total Sales]]-tbl_salesdata[[#This Row],[Total Cost]]</f>
        <v>418402.32000000007</v>
      </c>
      <c r="O3009">
        <f>tbl_salesdata[[#This Row],[Ship Date]]-tbl_salesdata[[#This Row],[Order Date]]</f>
        <v>13</v>
      </c>
      <c r="P3009">
        <f>WEEKDAY(tbl_salesdata[[#This Row],[Order Date]],2)</f>
        <v>3</v>
      </c>
      <c r="Q3009" t="str">
        <f>TEXT(tbl_salesdata[[#This Row],[Order Date]],"dddd")</f>
        <v>Wednesday</v>
      </c>
      <c r="R3009" t="str">
        <f>IF(tbl_salesdata[[#This Row],[Weekdaynum]]&gt;5,"Yes","No")</f>
        <v>No</v>
      </c>
    </row>
    <row r="3010" spans="1:18" hidden="1" x14ac:dyDescent="0.35">
      <c r="A3010">
        <v>365989625</v>
      </c>
      <c r="B3010" s="3">
        <v>44360</v>
      </c>
      <c r="C3010" s="3">
        <v>44371</v>
      </c>
      <c r="D3010" t="s">
        <v>133</v>
      </c>
      <c r="E3010" t="s">
        <v>38</v>
      </c>
      <c r="F3010" t="s">
        <v>56</v>
      </c>
      <c r="G3010" t="s">
        <v>14</v>
      </c>
      <c r="H3010" t="s">
        <v>19</v>
      </c>
      <c r="I3010" s="9">
        <v>3318</v>
      </c>
      <c r="J3010" s="9">
        <v>9.33</v>
      </c>
      <c r="K3010" s="9">
        <v>6.92</v>
      </c>
      <c r="L3010" s="9">
        <f>tbl_salesdata[[#This Row],[Units Sold]]*tbl_salesdata[[#This Row],[Unit Cost]]</f>
        <v>22960.560000000001</v>
      </c>
      <c r="M3010" s="9">
        <f>tbl_salesdata[[#This Row],[Units Sold]]*tbl_salesdata[[#This Row],[Unit Price]]</f>
        <v>30956.94</v>
      </c>
      <c r="N3010" s="9">
        <f>tbl_salesdata[[#This Row],[Total Sales]]-tbl_salesdata[[#This Row],[Total Cost]]</f>
        <v>7996.3799999999974</v>
      </c>
      <c r="O3010">
        <f>tbl_salesdata[[#This Row],[Ship Date]]-tbl_salesdata[[#This Row],[Order Date]]</f>
        <v>11</v>
      </c>
      <c r="P3010">
        <f>WEEKDAY(tbl_salesdata[[#This Row],[Order Date]],2)</f>
        <v>7</v>
      </c>
      <c r="Q3010" t="str">
        <f>TEXT(tbl_salesdata[[#This Row],[Order Date]],"dddd")</f>
        <v>Sunday</v>
      </c>
      <c r="R3010" t="str">
        <f>IF(tbl_salesdata[[#This Row],[Weekdaynum]]&gt;5,"Yes","No")</f>
        <v>Yes</v>
      </c>
    </row>
    <row r="3011" spans="1:18" hidden="1" x14ac:dyDescent="0.35">
      <c r="A3011">
        <v>922564303</v>
      </c>
      <c r="B3011" s="3">
        <v>42811</v>
      </c>
      <c r="C3011" s="3">
        <v>42828</v>
      </c>
      <c r="D3011" t="s">
        <v>203</v>
      </c>
      <c r="E3011" t="s">
        <v>21</v>
      </c>
      <c r="F3011" t="s">
        <v>76</v>
      </c>
      <c r="G3011" t="s">
        <v>18</v>
      </c>
      <c r="H3011" t="s">
        <v>26</v>
      </c>
      <c r="I3011" s="9">
        <v>6134</v>
      </c>
      <c r="J3011" s="9">
        <v>668.27</v>
      </c>
      <c r="K3011" s="9">
        <v>502.54</v>
      </c>
      <c r="L3011" s="9">
        <f>tbl_salesdata[[#This Row],[Units Sold]]*tbl_salesdata[[#This Row],[Unit Cost]]</f>
        <v>3082580.3600000003</v>
      </c>
      <c r="M3011" s="9">
        <f>tbl_salesdata[[#This Row],[Units Sold]]*tbl_salesdata[[#This Row],[Unit Price]]</f>
        <v>4099168.1799999997</v>
      </c>
      <c r="N3011" s="9">
        <f>tbl_salesdata[[#This Row],[Total Sales]]-tbl_salesdata[[#This Row],[Total Cost]]</f>
        <v>1016587.8199999994</v>
      </c>
      <c r="O3011">
        <f>tbl_salesdata[[#This Row],[Ship Date]]-tbl_salesdata[[#This Row],[Order Date]]</f>
        <v>17</v>
      </c>
      <c r="P3011">
        <f>WEEKDAY(tbl_salesdata[[#This Row],[Order Date]],2)</f>
        <v>5</v>
      </c>
      <c r="Q3011" t="str">
        <f>TEXT(tbl_salesdata[[#This Row],[Order Date]],"dddd")</f>
        <v>Friday</v>
      </c>
      <c r="R3011" t="str">
        <f>IF(tbl_salesdata[[#This Row],[Weekdaynum]]&gt;5,"Yes","No")</f>
        <v>No</v>
      </c>
    </row>
    <row r="3012" spans="1:18" hidden="1" x14ac:dyDescent="0.35">
      <c r="A3012">
        <v>707857549</v>
      </c>
      <c r="B3012" s="3">
        <v>42724</v>
      </c>
      <c r="C3012" s="3">
        <v>42738</v>
      </c>
      <c r="D3012" t="s">
        <v>110</v>
      </c>
      <c r="E3012" t="s">
        <v>38</v>
      </c>
      <c r="F3012" t="s">
        <v>76</v>
      </c>
      <c r="G3012" t="s">
        <v>14</v>
      </c>
      <c r="H3012" t="s">
        <v>15</v>
      </c>
      <c r="I3012" s="9">
        <v>9634</v>
      </c>
      <c r="J3012" s="9">
        <v>668.27</v>
      </c>
      <c r="K3012" s="9">
        <v>502.54</v>
      </c>
      <c r="L3012" s="9">
        <f>tbl_salesdata[[#This Row],[Units Sold]]*tbl_salesdata[[#This Row],[Unit Cost]]</f>
        <v>4841470.3600000003</v>
      </c>
      <c r="M3012" s="9">
        <f>tbl_salesdata[[#This Row],[Units Sold]]*tbl_salesdata[[#This Row],[Unit Price]]</f>
        <v>6438113.1799999997</v>
      </c>
      <c r="N3012" s="9">
        <f>tbl_salesdata[[#This Row],[Total Sales]]-tbl_salesdata[[#This Row],[Total Cost]]</f>
        <v>1596642.8199999994</v>
      </c>
      <c r="O3012">
        <f>tbl_salesdata[[#This Row],[Ship Date]]-tbl_salesdata[[#This Row],[Order Date]]</f>
        <v>14</v>
      </c>
      <c r="P3012">
        <f>WEEKDAY(tbl_salesdata[[#This Row],[Order Date]],2)</f>
        <v>2</v>
      </c>
      <c r="Q3012" t="str">
        <f>TEXT(tbl_salesdata[[#This Row],[Order Date]],"dddd")</f>
        <v>Tuesday</v>
      </c>
      <c r="R3012" t="str">
        <f>IF(tbl_salesdata[[#This Row],[Weekdaynum]]&gt;5,"Yes","No")</f>
        <v>No</v>
      </c>
    </row>
    <row r="3013" spans="1:18" hidden="1" x14ac:dyDescent="0.35">
      <c r="A3013">
        <v>928168189</v>
      </c>
      <c r="B3013" s="3">
        <v>44244</v>
      </c>
      <c r="C3013" s="3">
        <v>44253</v>
      </c>
      <c r="D3013" t="s">
        <v>49</v>
      </c>
      <c r="E3013" t="s">
        <v>21</v>
      </c>
      <c r="F3013" t="s">
        <v>25</v>
      </c>
      <c r="G3013" t="s">
        <v>18</v>
      </c>
      <c r="H3013" t="s">
        <v>34</v>
      </c>
      <c r="I3013" s="9">
        <v>4448</v>
      </c>
      <c r="J3013" s="9">
        <v>205.7</v>
      </c>
      <c r="K3013" s="9">
        <v>117.11</v>
      </c>
      <c r="L3013" s="9">
        <f>tbl_salesdata[[#This Row],[Units Sold]]*tbl_salesdata[[#This Row],[Unit Cost]]</f>
        <v>520905.27999999997</v>
      </c>
      <c r="M3013" s="9">
        <f>tbl_salesdata[[#This Row],[Units Sold]]*tbl_salesdata[[#This Row],[Unit Price]]</f>
        <v>914953.6</v>
      </c>
      <c r="N3013" s="9">
        <f>tbl_salesdata[[#This Row],[Total Sales]]-tbl_salesdata[[#This Row],[Total Cost]]</f>
        <v>394048.32</v>
      </c>
      <c r="O3013">
        <f>tbl_salesdata[[#This Row],[Ship Date]]-tbl_salesdata[[#This Row],[Order Date]]</f>
        <v>9</v>
      </c>
      <c r="P3013">
        <f>WEEKDAY(tbl_salesdata[[#This Row],[Order Date]],2)</f>
        <v>3</v>
      </c>
      <c r="Q3013" t="str">
        <f>TEXT(tbl_salesdata[[#This Row],[Order Date]],"dddd")</f>
        <v>Wednesday</v>
      </c>
      <c r="R3013" t="str">
        <f>IF(tbl_salesdata[[#This Row],[Weekdaynum]]&gt;5,"Yes","No")</f>
        <v>No</v>
      </c>
    </row>
    <row r="3014" spans="1:18" x14ac:dyDescent="0.35">
      <c r="A3014">
        <v>208238399</v>
      </c>
      <c r="B3014" s="3">
        <v>42245</v>
      </c>
      <c r="C3014" s="3">
        <v>42258</v>
      </c>
      <c r="D3014" t="s">
        <v>156</v>
      </c>
      <c r="E3014" t="s">
        <v>21</v>
      </c>
      <c r="F3014" t="s">
        <v>42</v>
      </c>
      <c r="G3014" t="s">
        <v>18</v>
      </c>
      <c r="H3014" t="s">
        <v>26</v>
      </c>
      <c r="I3014" s="9">
        <v>1224</v>
      </c>
      <c r="J3014" s="9">
        <v>437.2</v>
      </c>
      <c r="K3014" s="9">
        <v>263.33</v>
      </c>
      <c r="L3014" s="9">
        <f>tbl_salesdata[[#This Row],[Units Sold]]*tbl_salesdata[[#This Row],[Unit Cost]]</f>
        <v>322315.92</v>
      </c>
      <c r="M3014" s="9">
        <f>tbl_salesdata[[#This Row],[Units Sold]]*tbl_salesdata[[#This Row],[Unit Price]]</f>
        <v>535132.79999999993</v>
      </c>
      <c r="N3014" s="9">
        <f>tbl_salesdata[[#This Row],[Total Sales]]-tbl_salesdata[[#This Row],[Total Cost]]</f>
        <v>212816.87999999995</v>
      </c>
      <c r="O3014">
        <f>tbl_salesdata[[#This Row],[Ship Date]]-tbl_salesdata[[#This Row],[Order Date]]</f>
        <v>13</v>
      </c>
      <c r="P3014">
        <f>WEEKDAY(tbl_salesdata[[#This Row],[Order Date]],2)</f>
        <v>6</v>
      </c>
      <c r="Q3014" t="str">
        <f>TEXT(tbl_salesdata[[#This Row],[Order Date]],"dddd")</f>
        <v>Saturday</v>
      </c>
      <c r="R3014" t="str">
        <f>IF(tbl_salesdata[[#This Row],[Weekdaynum]]&gt;5,"Yes","No")</f>
        <v>Yes</v>
      </c>
    </row>
    <row r="3015" spans="1:18" hidden="1" x14ac:dyDescent="0.35">
      <c r="A3015">
        <v>650599467</v>
      </c>
      <c r="B3015" s="3">
        <v>42407</v>
      </c>
      <c r="C3015" s="3">
        <v>42426</v>
      </c>
      <c r="D3015" t="s">
        <v>146</v>
      </c>
      <c r="E3015" t="s">
        <v>29</v>
      </c>
      <c r="F3015" t="s">
        <v>33</v>
      </c>
      <c r="G3015" t="s">
        <v>18</v>
      </c>
      <c r="H3015" t="s">
        <v>34</v>
      </c>
      <c r="I3015" s="9">
        <v>5695</v>
      </c>
      <c r="J3015" s="9">
        <v>109.28</v>
      </c>
      <c r="K3015" s="9">
        <v>35.840000000000003</v>
      </c>
      <c r="L3015" s="9">
        <f>tbl_salesdata[[#This Row],[Units Sold]]*tbl_salesdata[[#This Row],[Unit Cost]]</f>
        <v>204108.80000000002</v>
      </c>
      <c r="M3015" s="9">
        <f>tbl_salesdata[[#This Row],[Units Sold]]*tbl_salesdata[[#This Row],[Unit Price]]</f>
        <v>622349.6</v>
      </c>
      <c r="N3015" s="9">
        <f>tbl_salesdata[[#This Row],[Total Sales]]-tbl_salesdata[[#This Row],[Total Cost]]</f>
        <v>418240.79999999993</v>
      </c>
      <c r="O3015">
        <f>tbl_salesdata[[#This Row],[Ship Date]]-tbl_salesdata[[#This Row],[Order Date]]</f>
        <v>19</v>
      </c>
      <c r="P3015">
        <f>WEEKDAY(tbl_salesdata[[#This Row],[Order Date]],2)</f>
        <v>7</v>
      </c>
      <c r="Q3015" t="str">
        <f>TEXT(tbl_salesdata[[#This Row],[Order Date]],"dddd")</f>
        <v>Sunday</v>
      </c>
      <c r="R3015" t="str">
        <f>IF(tbl_salesdata[[#This Row],[Weekdaynum]]&gt;5,"Yes","No")</f>
        <v>Yes</v>
      </c>
    </row>
    <row r="3016" spans="1:18" hidden="1" x14ac:dyDescent="0.35">
      <c r="A3016">
        <v>666880261</v>
      </c>
      <c r="B3016" s="3">
        <v>44680</v>
      </c>
      <c r="C3016" s="3">
        <v>44698</v>
      </c>
      <c r="D3016" t="s">
        <v>82</v>
      </c>
      <c r="E3016" t="s">
        <v>32</v>
      </c>
      <c r="F3016" t="s">
        <v>13</v>
      </c>
      <c r="G3016" t="s">
        <v>14</v>
      </c>
      <c r="H3016" t="s">
        <v>15</v>
      </c>
      <c r="I3016" s="9">
        <v>3544</v>
      </c>
      <c r="J3016" s="9">
        <v>255.28</v>
      </c>
      <c r="K3016" s="9">
        <v>159.41999999999999</v>
      </c>
      <c r="L3016" s="9">
        <f>tbl_salesdata[[#This Row],[Units Sold]]*tbl_salesdata[[#This Row],[Unit Cost]]</f>
        <v>564984.48</v>
      </c>
      <c r="M3016" s="9">
        <f>tbl_salesdata[[#This Row],[Units Sold]]*tbl_salesdata[[#This Row],[Unit Price]]</f>
        <v>904712.32</v>
      </c>
      <c r="N3016" s="9">
        <f>tbl_salesdata[[#This Row],[Total Sales]]-tbl_salesdata[[#This Row],[Total Cost]]</f>
        <v>339727.83999999997</v>
      </c>
      <c r="O3016">
        <f>tbl_salesdata[[#This Row],[Ship Date]]-tbl_salesdata[[#This Row],[Order Date]]</f>
        <v>18</v>
      </c>
      <c r="P3016">
        <f>WEEKDAY(tbl_salesdata[[#This Row],[Order Date]],2)</f>
        <v>5</v>
      </c>
      <c r="Q3016" t="str">
        <f>TEXT(tbl_salesdata[[#This Row],[Order Date]],"dddd")</f>
        <v>Friday</v>
      </c>
      <c r="R3016" t="str">
        <f>IF(tbl_salesdata[[#This Row],[Weekdaynum]]&gt;5,"Yes","No")</f>
        <v>No</v>
      </c>
    </row>
    <row r="3017" spans="1:18" hidden="1" x14ac:dyDescent="0.35">
      <c r="A3017">
        <v>346498763</v>
      </c>
      <c r="B3017" s="3">
        <v>44273</v>
      </c>
      <c r="C3017" s="3">
        <v>44274</v>
      </c>
      <c r="D3017" t="s">
        <v>122</v>
      </c>
      <c r="E3017" t="s">
        <v>21</v>
      </c>
      <c r="F3017" t="s">
        <v>68</v>
      </c>
      <c r="G3017" t="s">
        <v>14</v>
      </c>
      <c r="H3017" t="s">
        <v>26</v>
      </c>
      <c r="I3017" s="9">
        <v>5539</v>
      </c>
      <c r="J3017" s="9">
        <v>154.06</v>
      </c>
      <c r="K3017" s="9">
        <v>90.93</v>
      </c>
      <c r="L3017" s="9">
        <f>tbl_salesdata[[#This Row],[Units Sold]]*tbl_salesdata[[#This Row],[Unit Cost]]</f>
        <v>503661.27</v>
      </c>
      <c r="M3017" s="9">
        <f>tbl_salesdata[[#This Row],[Units Sold]]*tbl_salesdata[[#This Row],[Unit Price]]</f>
        <v>853338.34</v>
      </c>
      <c r="N3017" s="9">
        <f>tbl_salesdata[[#This Row],[Total Sales]]-tbl_salesdata[[#This Row],[Total Cost]]</f>
        <v>349677.06999999995</v>
      </c>
      <c r="O3017">
        <f>tbl_salesdata[[#This Row],[Ship Date]]-tbl_salesdata[[#This Row],[Order Date]]</f>
        <v>1</v>
      </c>
      <c r="P3017">
        <f>WEEKDAY(tbl_salesdata[[#This Row],[Order Date]],2)</f>
        <v>4</v>
      </c>
      <c r="Q3017" t="str">
        <f>TEXT(tbl_salesdata[[#This Row],[Order Date]],"dddd")</f>
        <v>Thursday</v>
      </c>
      <c r="R3017" t="str">
        <f>IF(tbl_salesdata[[#This Row],[Weekdaynum]]&gt;5,"Yes","No")</f>
        <v>No</v>
      </c>
    </row>
    <row r="3018" spans="1:18" hidden="1" x14ac:dyDescent="0.35">
      <c r="A3018">
        <v>797316300</v>
      </c>
      <c r="B3018" s="3">
        <v>42703</v>
      </c>
      <c r="C3018" s="3">
        <v>42720</v>
      </c>
      <c r="D3018" t="s">
        <v>103</v>
      </c>
      <c r="E3018" t="s">
        <v>21</v>
      </c>
      <c r="F3018" t="s">
        <v>22</v>
      </c>
      <c r="G3018" t="s">
        <v>18</v>
      </c>
      <c r="H3018" t="s">
        <v>34</v>
      </c>
      <c r="I3018" s="9">
        <v>2466</v>
      </c>
      <c r="J3018" s="9">
        <v>47.45</v>
      </c>
      <c r="K3018" s="9">
        <v>31.79</v>
      </c>
      <c r="L3018" s="9">
        <f>tbl_salesdata[[#This Row],[Units Sold]]*tbl_salesdata[[#This Row],[Unit Cost]]</f>
        <v>78394.14</v>
      </c>
      <c r="M3018" s="9">
        <f>tbl_salesdata[[#This Row],[Units Sold]]*tbl_salesdata[[#This Row],[Unit Price]]</f>
        <v>117011.70000000001</v>
      </c>
      <c r="N3018" s="9">
        <f>tbl_salesdata[[#This Row],[Total Sales]]-tbl_salesdata[[#This Row],[Total Cost]]</f>
        <v>38617.560000000012</v>
      </c>
      <c r="O3018">
        <f>tbl_salesdata[[#This Row],[Ship Date]]-tbl_salesdata[[#This Row],[Order Date]]</f>
        <v>17</v>
      </c>
      <c r="P3018">
        <f>WEEKDAY(tbl_salesdata[[#This Row],[Order Date]],2)</f>
        <v>2</v>
      </c>
      <c r="Q3018" t="str">
        <f>TEXT(tbl_salesdata[[#This Row],[Order Date]],"dddd")</f>
        <v>Tuesday</v>
      </c>
      <c r="R3018" t="str">
        <f>IF(tbl_salesdata[[#This Row],[Weekdaynum]]&gt;5,"Yes","No")</f>
        <v>No</v>
      </c>
    </row>
    <row r="3019" spans="1:18" x14ac:dyDescent="0.35">
      <c r="A3019">
        <v>774012839</v>
      </c>
      <c r="B3019" s="3">
        <v>42273</v>
      </c>
      <c r="C3019" s="3">
        <v>42278</v>
      </c>
      <c r="D3019" t="s">
        <v>82</v>
      </c>
      <c r="E3019" t="s">
        <v>32</v>
      </c>
      <c r="F3019" t="s">
        <v>30</v>
      </c>
      <c r="G3019" t="s">
        <v>14</v>
      </c>
      <c r="H3019" t="s">
        <v>19</v>
      </c>
      <c r="I3019" s="9">
        <v>6454</v>
      </c>
      <c r="J3019" s="9">
        <v>81.73</v>
      </c>
      <c r="K3019" s="9">
        <v>56.67</v>
      </c>
      <c r="L3019" s="9">
        <f>tbl_salesdata[[#This Row],[Units Sold]]*tbl_salesdata[[#This Row],[Unit Cost]]</f>
        <v>365748.18</v>
      </c>
      <c r="M3019" s="9">
        <f>tbl_salesdata[[#This Row],[Units Sold]]*tbl_salesdata[[#This Row],[Unit Price]]</f>
        <v>527485.42000000004</v>
      </c>
      <c r="N3019" s="9">
        <f>tbl_salesdata[[#This Row],[Total Sales]]-tbl_salesdata[[#This Row],[Total Cost]]</f>
        <v>161737.24000000005</v>
      </c>
      <c r="O3019">
        <f>tbl_salesdata[[#This Row],[Ship Date]]-tbl_salesdata[[#This Row],[Order Date]]</f>
        <v>5</v>
      </c>
      <c r="P3019">
        <f>WEEKDAY(tbl_salesdata[[#This Row],[Order Date]],2)</f>
        <v>6</v>
      </c>
      <c r="Q3019" t="str">
        <f>TEXT(tbl_salesdata[[#This Row],[Order Date]],"dddd")</f>
        <v>Saturday</v>
      </c>
      <c r="R3019" t="str">
        <f>IF(tbl_salesdata[[#This Row],[Weekdaynum]]&gt;5,"Yes","No")</f>
        <v>Yes</v>
      </c>
    </row>
    <row r="3020" spans="1:18" hidden="1" x14ac:dyDescent="0.35">
      <c r="A3020">
        <v>245556294</v>
      </c>
      <c r="B3020" s="3">
        <v>44717</v>
      </c>
      <c r="C3020" s="3">
        <v>44735</v>
      </c>
      <c r="D3020" t="s">
        <v>188</v>
      </c>
      <c r="E3020" t="s">
        <v>21</v>
      </c>
      <c r="F3020" t="s">
        <v>30</v>
      </c>
      <c r="G3020" t="s">
        <v>14</v>
      </c>
      <c r="H3020" t="s">
        <v>19</v>
      </c>
      <c r="I3020" s="9">
        <v>4419</v>
      </c>
      <c r="J3020" s="9">
        <v>81.73</v>
      </c>
      <c r="K3020" s="9">
        <v>56.67</v>
      </c>
      <c r="L3020" s="9">
        <f>tbl_salesdata[[#This Row],[Units Sold]]*tbl_salesdata[[#This Row],[Unit Cost]]</f>
        <v>250424.73</v>
      </c>
      <c r="M3020" s="9">
        <f>tbl_salesdata[[#This Row],[Units Sold]]*tbl_salesdata[[#This Row],[Unit Price]]</f>
        <v>361164.87</v>
      </c>
      <c r="N3020" s="9">
        <f>tbl_salesdata[[#This Row],[Total Sales]]-tbl_salesdata[[#This Row],[Total Cost]]</f>
        <v>110740.13999999998</v>
      </c>
      <c r="O3020">
        <f>tbl_salesdata[[#This Row],[Ship Date]]-tbl_salesdata[[#This Row],[Order Date]]</f>
        <v>18</v>
      </c>
      <c r="P3020">
        <f>WEEKDAY(tbl_salesdata[[#This Row],[Order Date]],2)</f>
        <v>7</v>
      </c>
      <c r="Q3020" t="str">
        <f>TEXT(tbl_salesdata[[#This Row],[Order Date]],"dddd")</f>
        <v>Sunday</v>
      </c>
      <c r="R3020" t="str">
        <f>IF(tbl_salesdata[[#This Row],[Weekdaynum]]&gt;5,"Yes","No")</f>
        <v>Yes</v>
      </c>
    </row>
    <row r="3021" spans="1:18" hidden="1" x14ac:dyDescent="0.35">
      <c r="A3021">
        <v>910263907</v>
      </c>
      <c r="B3021" s="3">
        <v>44281</v>
      </c>
      <c r="C3021" s="3">
        <v>44302</v>
      </c>
      <c r="D3021" t="s">
        <v>162</v>
      </c>
      <c r="E3021" t="s">
        <v>38</v>
      </c>
      <c r="F3021" t="s">
        <v>17</v>
      </c>
      <c r="G3021" t="s">
        <v>18</v>
      </c>
      <c r="H3021" t="s">
        <v>15</v>
      </c>
      <c r="I3021" s="9">
        <v>6173</v>
      </c>
      <c r="J3021" s="9">
        <v>152.58000000000001</v>
      </c>
      <c r="K3021" s="9">
        <v>97.44</v>
      </c>
      <c r="L3021" s="9">
        <f>tbl_salesdata[[#This Row],[Units Sold]]*tbl_salesdata[[#This Row],[Unit Cost]]</f>
        <v>601497.12</v>
      </c>
      <c r="M3021" s="9">
        <f>tbl_salesdata[[#This Row],[Units Sold]]*tbl_salesdata[[#This Row],[Unit Price]]</f>
        <v>941876.34000000008</v>
      </c>
      <c r="N3021" s="9">
        <f>tbl_salesdata[[#This Row],[Total Sales]]-tbl_salesdata[[#This Row],[Total Cost]]</f>
        <v>340379.22000000009</v>
      </c>
      <c r="O3021">
        <f>tbl_salesdata[[#This Row],[Ship Date]]-tbl_salesdata[[#This Row],[Order Date]]</f>
        <v>21</v>
      </c>
      <c r="P3021">
        <f>WEEKDAY(tbl_salesdata[[#This Row],[Order Date]],2)</f>
        <v>5</v>
      </c>
      <c r="Q3021" t="str">
        <f>TEXT(tbl_salesdata[[#This Row],[Order Date]],"dddd")</f>
        <v>Friday</v>
      </c>
      <c r="R3021" t="str">
        <f>IF(tbl_salesdata[[#This Row],[Weekdaynum]]&gt;5,"Yes","No")</f>
        <v>No</v>
      </c>
    </row>
    <row r="3022" spans="1:18" hidden="1" x14ac:dyDescent="0.35">
      <c r="A3022">
        <v>280740869</v>
      </c>
      <c r="B3022" s="3">
        <v>44031</v>
      </c>
      <c r="C3022" s="3">
        <v>44046</v>
      </c>
      <c r="D3022" t="s">
        <v>54</v>
      </c>
      <c r="E3022" t="s">
        <v>29</v>
      </c>
      <c r="F3022" t="s">
        <v>47</v>
      </c>
      <c r="G3022" t="s">
        <v>14</v>
      </c>
      <c r="H3022" t="s">
        <v>34</v>
      </c>
      <c r="I3022" s="9">
        <v>6317</v>
      </c>
      <c r="J3022" s="9">
        <v>421.89</v>
      </c>
      <c r="K3022" s="9">
        <v>364.69</v>
      </c>
      <c r="L3022" s="9">
        <f>tbl_salesdata[[#This Row],[Units Sold]]*tbl_salesdata[[#This Row],[Unit Cost]]</f>
        <v>2303746.73</v>
      </c>
      <c r="M3022" s="9">
        <f>tbl_salesdata[[#This Row],[Units Sold]]*tbl_salesdata[[#This Row],[Unit Price]]</f>
        <v>2665079.13</v>
      </c>
      <c r="N3022" s="9">
        <f>tbl_salesdata[[#This Row],[Total Sales]]-tbl_salesdata[[#This Row],[Total Cost]]</f>
        <v>361332.39999999991</v>
      </c>
      <c r="O3022">
        <f>tbl_salesdata[[#This Row],[Ship Date]]-tbl_salesdata[[#This Row],[Order Date]]</f>
        <v>15</v>
      </c>
      <c r="P3022">
        <f>WEEKDAY(tbl_salesdata[[#This Row],[Order Date]],2)</f>
        <v>7</v>
      </c>
      <c r="Q3022" t="str">
        <f>TEXT(tbl_salesdata[[#This Row],[Order Date]],"dddd")</f>
        <v>Sunday</v>
      </c>
      <c r="R3022" t="str">
        <f>IF(tbl_salesdata[[#This Row],[Weekdaynum]]&gt;5,"Yes","No")</f>
        <v>Yes</v>
      </c>
    </row>
    <row r="3023" spans="1:18" x14ac:dyDescent="0.35">
      <c r="A3023">
        <v>999298226</v>
      </c>
      <c r="B3023" s="3">
        <v>44681</v>
      </c>
      <c r="C3023" s="3">
        <v>44693</v>
      </c>
      <c r="D3023" t="s">
        <v>187</v>
      </c>
      <c r="E3023" t="s">
        <v>29</v>
      </c>
      <c r="F3023" t="s">
        <v>68</v>
      </c>
      <c r="G3023" t="s">
        <v>14</v>
      </c>
      <c r="H3023" t="s">
        <v>26</v>
      </c>
      <c r="I3023" s="9">
        <v>3407</v>
      </c>
      <c r="J3023" s="9">
        <v>154.06</v>
      </c>
      <c r="K3023" s="9">
        <v>90.93</v>
      </c>
      <c r="L3023" s="9">
        <f>tbl_salesdata[[#This Row],[Units Sold]]*tbl_salesdata[[#This Row],[Unit Cost]]</f>
        <v>309798.51</v>
      </c>
      <c r="M3023" s="9">
        <f>tbl_salesdata[[#This Row],[Units Sold]]*tbl_salesdata[[#This Row],[Unit Price]]</f>
        <v>524882.42000000004</v>
      </c>
      <c r="N3023" s="9">
        <f>tbl_salesdata[[#This Row],[Total Sales]]-tbl_salesdata[[#This Row],[Total Cost]]</f>
        <v>215083.91000000003</v>
      </c>
      <c r="O3023">
        <f>tbl_salesdata[[#This Row],[Ship Date]]-tbl_salesdata[[#This Row],[Order Date]]</f>
        <v>12</v>
      </c>
      <c r="P3023">
        <f>WEEKDAY(tbl_salesdata[[#This Row],[Order Date]],2)</f>
        <v>6</v>
      </c>
      <c r="Q3023" t="str">
        <f>TEXT(tbl_salesdata[[#This Row],[Order Date]],"dddd")</f>
        <v>Saturday</v>
      </c>
      <c r="R3023" t="str">
        <f>IF(tbl_salesdata[[#This Row],[Weekdaynum]]&gt;5,"Yes","No")</f>
        <v>Yes</v>
      </c>
    </row>
    <row r="3024" spans="1:18" hidden="1" x14ac:dyDescent="0.35">
      <c r="A3024">
        <v>597010648</v>
      </c>
      <c r="B3024" s="3">
        <v>42576</v>
      </c>
      <c r="C3024" s="3">
        <v>42595</v>
      </c>
      <c r="D3024" t="s">
        <v>160</v>
      </c>
      <c r="E3024" t="s">
        <v>29</v>
      </c>
      <c r="F3024" t="s">
        <v>33</v>
      </c>
      <c r="G3024" t="s">
        <v>18</v>
      </c>
      <c r="H3024" t="s">
        <v>26</v>
      </c>
      <c r="I3024" s="9">
        <v>7572</v>
      </c>
      <c r="J3024" s="9">
        <v>109.28</v>
      </c>
      <c r="K3024" s="9">
        <v>35.840000000000003</v>
      </c>
      <c r="L3024" s="9">
        <f>tbl_salesdata[[#This Row],[Units Sold]]*tbl_salesdata[[#This Row],[Unit Cost]]</f>
        <v>271380.48000000004</v>
      </c>
      <c r="M3024" s="9">
        <f>tbl_salesdata[[#This Row],[Units Sold]]*tbl_salesdata[[#This Row],[Unit Price]]</f>
        <v>827468.16</v>
      </c>
      <c r="N3024" s="9">
        <f>tbl_salesdata[[#This Row],[Total Sales]]-tbl_salesdata[[#This Row],[Total Cost]]</f>
        <v>556087.67999999993</v>
      </c>
      <c r="O3024">
        <f>tbl_salesdata[[#This Row],[Ship Date]]-tbl_salesdata[[#This Row],[Order Date]]</f>
        <v>19</v>
      </c>
      <c r="P3024">
        <f>WEEKDAY(tbl_salesdata[[#This Row],[Order Date]],2)</f>
        <v>1</v>
      </c>
      <c r="Q3024" t="str">
        <f>TEXT(tbl_salesdata[[#This Row],[Order Date]],"dddd")</f>
        <v>Monday</v>
      </c>
      <c r="R3024" t="str">
        <f>IF(tbl_salesdata[[#This Row],[Weekdaynum]]&gt;5,"Yes","No")</f>
        <v>No</v>
      </c>
    </row>
    <row r="3025" spans="1:18" hidden="1" x14ac:dyDescent="0.35">
      <c r="A3025">
        <v>172588622</v>
      </c>
      <c r="B3025" s="3">
        <v>44738</v>
      </c>
      <c r="C3025" s="3">
        <v>44748</v>
      </c>
      <c r="D3025" t="s">
        <v>170</v>
      </c>
      <c r="E3025" t="s">
        <v>12</v>
      </c>
      <c r="F3025" t="s">
        <v>33</v>
      </c>
      <c r="G3025" t="s">
        <v>18</v>
      </c>
      <c r="H3025" t="s">
        <v>26</v>
      </c>
      <c r="I3025" s="9">
        <v>1663</v>
      </c>
      <c r="J3025" s="9">
        <v>109.28</v>
      </c>
      <c r="K3025" s="9">
        <v>35.840000000000003</v>
      </c>
      <c r="L3025" s="9">
        <f>tbl_salesdata[[#This Row],[Units Sold]]*tbl_salesdata[[#This Row],[Unit Cost]]</f>
        <v>59601.920000000006</v>
      </c>
      <c r="M3025" s="9">
        <f>tbl_salesdata[[#This Row],[Units Sold]]*tbl_salesdata[[#This Row],[Unit Price]]</f>
        <v>181732.64</v>
      </c>
      <c r="N3025" s="9">
        <f>tbl_salesdata[[#This Row],[Total Sales]]-tbl_salesdata[[#This Row],[Total Cost]]</f>
        <v>122130.72</v>
      </c>
      <c r="O3025">
        <f>tbl_salesdata[[#This Row],[Ship Date]]-tbl_salesdata[[#This Row],[Order Date]]</f>
        <v>10</v>
      </c>
      <c r="P3025">
        <f>WEEKDAY(tbl_salesdata[[#This Row],[Order Date]],2)</f>
        <v>7</v>
      </c>
      <c r="Q3025" t="str">
        <f>TEXT(tbl_salesdata[[#This Row],[Order Date]],"dddd")</f>
        <v>Sunday</v>
      </c>
      <c r="R3025" t="str">
        <f>IF(tbl_salesdata[[#This Row],[Weekdaynum]]&gt;5,"Yes","No")</f>
        <v>Yes</v>
      </c>
    </row>
    <row r="3026" spans="1:18" hidden="1" x14ac:dyDescent="0.35">
      <c r="A3026">
        <v>213506257</v>
      </c>
      <c r="B3026" s="3">
        <v>44591</v>
      </c>
      <c r="C3026" s="3">
        <v>44600</v>
      </c>
      <c r="D3026" t="s">
        <v>171</v>
      </c>
      <c r="E3026" t="s">
        <v>12</v>
      </c>
      <c r="F3026" t="s">
        <v>56</v>
      </c>
      <c r="G3026" t="s">
        <v>18</v>
      </c>
      <c r="H3026" t="s">
        <v>26</v>
      </c>
      <c r="I3026" s="9">
        <v>101</v>
      </c>
      <c r="J3026" s="9">
        <v>9.33</v>
      </c>
      <c r="K3026" s="9">
        <v>6.92</v>
      </c>
      <c r="L3026" s="9">
        <f>tbl_salesdata[[#This Row],[Units Sold]]*tbl_salesdata[[#This Row],[Unit Cost]]</f>
        <v>698.92</v>
      </c>
      <c r="M3026" s="9">
        <f>tbl_salesdata[[#This Row],[Units Sold]]*tbl_salesdata[[#This Row],[Unit Price]]</f>
        <v>942.33</v>
      </c>
      <c r="N3026" s="9">
        <f>tbl_salesdata[[#This Row],[Total Sales]]-tbl_salesdata[[#This Row],[Total Cost]]</f>
        <v>243.41000000000008</v>
      </c>
      <c r="O3026">
        <f>tbl_salesdata[[#This Row],[Ship Date]]-tbl_salesdata[[#This Row],[Order Date]]</f>
        <v>9</v>
      </c>
      <c r="P3026">
        <f>WEEKDAY(tbl_salesdata[[#This Row],[Order Date]],2)</f>
        <v>7</v>
      </c>
      <c r="Q3026" t="str">
        <f>TEXT(tbl_salesdata[[#This Row],[Order Date]],"dddd")</f>
        <v>Sunday</v>
      </c>
      <c r="R3026" t="str">
        <f>IF(tbl_salesdata[[#This Row],[Weekdaynum]]&gt;5,"Yes","No")</f>
        <v>Yes</v>
      </c>
    </row>
    <row r="3027" spans="1:18" x14ac:dyDescent="0.35">
      <c r="A3027">
        <v>676100623</v>
      </c>
      <c r="B3027" s="3">
        <v>44786</v>
      </c>
      <c r="C3027" s="3">
        <v>44803</v>
      </c>
      <c r="D3027" t="s">
        <v>167</v>
      </c>
      <c r="E3027" t="s">
        <v>38</v>
      </c>
      <c r="F3027" t="s">
        <v>13</v>
      </c>
      <c r="G3027" t="s">
        <v>14</v>
      </c>
      <c r="H3027" t="s">
        <v>34</v>
      </c>
      <c r="I3027" s="9">
        <v>2054</v>
      </c>
      <c r="J3027" s="9">
        <v>255.28</v>
      </c>
      <c r="K3027" s="9">
        <v>159.41999999999999</v>
      </c>
      <c r="L3027" s="9">
        <f>tbl_salesdata[[#This Row],[Units Sold]]*tbl_salesdata[[#This Row],[Unit Cost]]</f>
        <v>327448.68</v>
      </c>
      <c r="M3027" s="9">
        <f>tbl_salesdata[[#This Row],[Units Sold]]*tbl_salesdata[[#This Row],[Unit Price]]</f>
        <v>524345.12</v>
      </c>
      <c r="N3027" s="9">
        <f>tbl_salesdata[[#This Row],[Total Sales]]-tbl_salesdata[[#This Row],[Total Cost]]</f>
        <v>196896.44</v>
      </c>
      <c r="O3027">
        <f>tbl_salesdata[[#This Row],[Ship Date]]-tbl_salesdata[[#This Row],[Order Date]]</f>
        <v>17</v>
      </c>
      <c r="P3027">
        <f>WEEKDAY(tbl_salesdata[[#This Row],[Order Date]],2)</f>
        <v>6</v>
      </c>
      <c r="Q3027" t="str">
        <f>TEXT(tbl_salesdata[[#This Row],[Order Date]],"dddd")</f>
        <v>Saturday</v>
      </c>
      <c r="R3027" t="str">
        <f>IF(tbl_salesdata[[#This Row],[Weekdaynum]]&gt;5,"Yes","No")</f>
        <v>Yes</v>
      </c>
    </row>
    <row r="3028" spans="1:18" hidden="1" x14ac:dyDescent="0.35">
      <c r="A3028">
        <v>174368321</v>
      </c>
      <c r="B3028" s="3">
        <v>44154</v>
      </c>
      <c r="C3028" s="3">
        <v>44160</v>
      </c>
      <c r="D3028" t="s">
        <v>87</v>
      </c>
      <c r="E3028" t="s">
        <v>24</v>
      </c>
      <c r="F3028" t="s">
        <v>30</v>
      </c>
      <c r="G3028" t="s">
        <v>14</v>
      </c>
      <c r="H3028" t="s">
        <v>19</v>
      </c>
      <c r="I3028" s="9">
        <v>8316</v>
      </c>
      <c r="J3028" s="9">
        <v>81.73</v>
      </c>
      <c r="K3028" s="9">
        <v>56.67</v>
      </c>
      <c r="L3028" s="9">
        <f>tbl_salesdata[[#This Row],[Units Sold]]*tbl_salesdata[[#This Row],[Unit Cost]]</f>
        <v>471267.72000000003</v>
      </c>
      <c r="M3028" s="9">
        <f>tbl_salesdata[[#This Row],[Units Sold]]*tbl_salesdata[[#This Row],[Unit Price]]</f>
        <v>679666.68</v>
      </c>
      <c r="N3028" s="9">
        <f>tbl_salesdata[[#This Row],[Total Sales]]-tbl_salesdata[[#This Row],[Total Cost]]</f>
        <v>208398.96000000002</v>
      </c>
      <c r="O3028">
        <f>tbl_salesdata[[#This Row],[Ship Date]]-tbl_salesdata[[#This Row],[Order Date]]</f>
        <v>6</v>
      </c>
      <c r="P3028">
        <f>WEEKDAY(tbl_salesdata[[#This Row],[Order Date]],2)</f>
        <v>4</v>
      </c>
      <c r="Q3028" t="str">
        <f>TEXT(tbl_salesdata[[#This Row],[Order Date]],"dddd")</f>
        <v>Thursday</v>
      </c>
      <c r="R3028" t="str">
        <f>IF(tbl_salesdata[[#This Row],[Weekdaynum]]&gt;5,"Yes","No")</f>
        <v>No</v>
      </c>
    </row>
    <row r="3029" spans="1:18" hidden="1" x14ac:dyDescent="0.35">
      <c r="A3029">
        <v>186597907</v>
      </c>
      <c r="B3029" s="3">
        <v>42309</v>
      </c>
      <c r="C3029" s="3">
        <v>42318</v>
      </c>
      <c r="D3029" t="s">
        <v>113</v>
      </c>
      <c r="E3029" t="s">
        <v>21</v>
      </c>
      <c r="F3029" t="s">
        <v>40</v>
      </c>
      <c r="G3029" t="s">
        <v>14</v>
      </c>
      <c r="H3029" t="s">
        <v>15</v>
      </c>
      <c r="I3029" s="9">
        <v>7322</v>
      </c>
      <c r="J3029" s="9">
        <v>651.21</v>
      </c>
      <c r="K3029" s="9">
        <v>524.96</v>
      </c>
      <c r="L3029" s="9">
        <f>tbl_salesdata[[#This Row],[Units Sold]]*tbl_salesdata[[#This Row],[Unit Cost]]</f>
        <v>3843757.12</v>
      </c>
      <c r="M3029" s="9">
        <f>tbl_salesdata[[#This Row],[Units Sold]]*tbl_salesdata[[#This Row],[Unit Price]]</f>
        <v>4768159.62</v>
      </c>
      <c r="N3029" s="9">
        <f>tbl_salesdata[[#This Row],[Total Sales]]-tbl_salesdata[[#This Row],[Total Cost]]</f>
        <v>924402.5</v>
      </c>
      <c r="O3029">
        <f>tbl_salesdata[[#This Row],[Ship Date]]-tbl_salesdata[[#This Row],[Order Date]]</f>
        <v>9</v>
      </c>
      <c r="P3029">
        <f>WEEKDAY(tbl_salesdata[[#This Row],[Order Date]],2)</f>
        <v>7</v>
      </c>
      <c r="Q3029" t="str">
        <f>TEXT(tbl_salesdata[[#This Row],[Order Date]],"dddd")</f>
        <v>Sunday</v>
      </c>
      <c r="R3029" t="str">
        <f>IF(tbl_salesdata[[#This Row],[Weekdaynum]]&gt;5,"Yes","No")</f>
        <v>Yes</v>
      </c>
    </row>
    <row r="3030" spans="1:18" hidden="1" x14ac:dyDescent="0.35">
      <c r="A3030">
        <v>848737466</v>
      </c>
      <c r="B3030" s="3">
        <v>42505</v>
      </c>
      <c r="C3030" s="3">
        <v>42508</v>
      </c>
      <c r="D3030" t="s">
        <v>129</v>
      </c>
      <c r="E3030" t="s">
        <v>21</v>
      </c>
      <c r="F3030" t="s">
        <v>68</v>
      </c>
      <c r="G3030" t="s">
        <v>14</v>
      </c>
      <c r="H3030" t="s">
        <v>26</v>
      </c>
      <c r="I3030" s="9">
        <v>9132</v>
      </c>
      <c r="J3030" s="9">
        <v>154.06</v>
      </c>
      <c r="K3030" s="9">
        <v>90.93</v>
      </c>
      <c r="L3030" s="9">
        <f>tbl_salesdata[[#This Row],[Units Sold]]*tbl_salesdata[[#This Row],[Unit Cost]]</f>
        <v>830372.76</v>
      </c>
      <c r="M3030" s="9">
        <f>tbl_salesdata[[#This Row],[Units Sold]]*tbl_salesdata[[#This Row],[Unit Price]]</f>
        <v>1406875.92</v>
      </c>
      <c r="N3030" s="9">
        <f>tbl_salesdata[[#This Row],[Total Sales]]-tbl_salesdata[[#This Row],[Total Cost]]</f>
        <v>576503.15999999992</v>
      </c>
      <c r="O3030">
        <f>tbl_salesdata[[#This Row],[Ship Date]]-tbl_salesdata[[#This Row],[Order Date]]</f>
        <v>3</v>
      </c>
      <c r="P3030">
        <f>WEEKDAY(tbl_salesdata[[#This Row],[Order Date]],2)</f>
        <v>7</v>
      </c>
      <c r="Q3030" t="str">
        <f>TEXT(tbl_salesdata[[#This Row],[Order Date]],"dddd")</f>
        <v>Sunday</v>
      </c>
      <c r="R3030" t="str">
        <f>IF(tbl_salesdata[[#This Row],[Weekdaynum]]&gt;5,"Yes","No")</f>
        <v>Yes</v>
      </c>
    </row>
    <row r="3031" spans="1:18" hidden="1" x14ac:dyDescent="0.35">
      <c r="A3031">
        <v>582710826</v>
      </c>
      <c r="B3031" s="3">
        <v>42052</v>
      </c>
      <c r="C3031" s="3">
        <v>42055</v>
      </c>
      <c r="D3031" t="s">
        <v>45</v>
      </c>
      <c r="E3031" t="s">
        <v>12</v>
      </c>
      <c r="F3031" t="s">
        <v>76</v>
      </c>
      <c r="G3031" t="s">
        <v>14</v>
      </c>
      <c r="H3031" t="s">
        <v>19</v>
      </c>
      <c r="I3031" s="9">
        <v>5937</v>
      </c>
      <c r="J3031" s="9">
        <v>668.27</v>
      </c>
      <c r="K3031" s="9">
        <v>502.54</v>
      </c>
      <c r="L3031" s="9">
        <f>tbl_salesdata[[#This Row],[Units Sold]]*tbl_salesdata[[#This Row],[Unit Cost]]</f>
        <v>2983579.98</v>
      </c>
      <c r="M3031" s="9">
        <f>tbl_salesdata[[#This Row],[Units Sold]]*tbl_salesdata[[#This Row],[Unit Price]]</f>
        <v>3967518.9899999998</v>
      </c>
      <c r="N3031" s="9">
        <f>tbl_salesdata[[#This Row],[Total Sales]]-tbl_salesdata[[#This Row],[Total Cost]]</f>
        <v>983939.00999999978</v>
      </c>
      <c r="O3031">
        <f>tbl_salesdata[[#This Row],[Ship Date]]-tbl_salesdata[[#This Row],[Order Date]]</f>
        <v>3</v>
      </c>
      <c r="P3031">
        <f>WEEKDAY(tbl_salesdata[[#This Row],[Order Date]],2)</f>
        <v>2</v>
      </c>
      <c r="Q3031" t="str">
        <f>TEXT(tbl_salesdata[[#This Row],[Order Date]],"dddd")</f>
        <v>Tuesday</v>
      </c>
      <c r="R3031" t="str">
        <f>IF(tbl_salesdata[[#This Row],[Weekdaynum]]&gt;5,"Yes","No")</f>
        <v>No</v>
      </c>
    </row>
    <row r="3032" spans="1:18" hidden="1" x14ac:dyDescent="0.35">
      <c r="A3032">
        <v>130754315</v>
      </c>
      <c r="B3032" s="3">
        <v>43765</v>
      </c>
      <c r="C3032" s="3">
        <v>43782</v>
      </c>
      <c r="D3032" t="s">
        <v>165</v>
      </c>
      <c r="E3032" t="s">
        <v>21</v>
      </c>
      <c r="F3032" t="s">
        <v>40</v>
      </c>
      <c r="G3032" t="s">
        <v>14</v>
      </c>
      <c r="H3032" t="s">
        <v>34</v>
      </c>
      <c r="I3032" s="9">
        <v>1962</v>
      </c>
      <c r="J3032" s="9">
        <v>651.21</v>
      </c>
      <c r="K3032" s="9">
        <v>524.96</v>
      </c>
      <c r="L3032" s="9">
        <f>tbl_salesdata[[#This Row],[Units Sold]]*tbl_salesdata[[#This Row],[Unit Cost]]</f>
        <v>1029971.52</v>
      </c>
      <c r="M3032" s="9">
        <f>tbl_salesdata[[#This Row],[Units Sold]]*tbl_salesdata[[#This Row],[Unit Price]]</f>
        <v>1277674.02</v>
      </c>
      <c r="N3032" s="9">
        <f>tbl_salesdata[[#This Row],[Total Sales]]-tbl_salesdata[[#This Row],[Total Cost]]</f>
        <v>247702.5</v>
      </c>
      <c r="O3032">
        <f>tbl_salesdata[[#This Row],[Ship Date]]-tbl_salesdata[[#This Row],[Order Date]]</f>
        <v>17</v>
      </c>
      <c r="P3032">
        <f>WEEKDAY(tbl_salesdata[[#This Row],[Order Date]],2)</f>
        <v>7</v>
      </c>
      <c r="Q3032" t="str">
        <f>TEXT(tbl_salesdata[[#This Row],[Order Date]],"dddd")</f>
        <v>Sunday</v>
      </c>
      <c r="R3032" t="str">
        <f>IF(tbl_salesdata[[#This Row],[Weekdaynum]]&gt;5,"Yes","No")</f>
        <v>Yes</v>
      </c>
    </row>
    <row r="3033" spans="1:18" hidden="1" x14ac:dyDescent="0.35">
      <c r="A3033">
        <v>305416762</v>
      </c>
      <c r="B3033" s="3">
        <v>44351</v>
      </c>
      <c r="C3033" s="3">
        <v>44354</v>
      </c>
      <c r="D3033" t="s">
        <v>61</v>
      </c>
      <c r="E3033" t="s">
        <v>12</v>
      </c>
      <c r="F3033" t="s">
        <v>22</v>
      </c>
      <c r="G3033" t="s">
        <v>14</v>
      </c>
      <c r="H3033" t="s">
        <v>26</v>
      </c>
      <c r="I3033" s="9">
        <v>8462</v>
      </c>
      <c r="J3033" s="9">
        <v>47.45</v>
      </c>
      <c r="K3033" s="9">
        <v>31.79</v>
      </c>
      <c r="L3033" s="9">
        <f>tbl_salesdata[[#This Row],[Units Sold]]*tbl_salesdata[[#This Row],[Unit Cost]]</f>
        <v>269006.98</v>
      </c>
      <c r="M3033" s="9">
        <f>tbl_salesdata[[#This Row],[Units Sold]]*tbl_salesdata[[#This Row],[Unit Price]]</f>
        <v>401521.9</v>
      </c>
      <c r="N3033" s="9">
        <f>tbl_salesdata[[#This Row],[Total Sales]]-tbl_salesdata[[#This Row],[Total Cost]]</f>
        <v>132514.92000000004</v>
      </c>
      <c r="O3033">
        <f>tbl_salesdata[[#This Row],[Ship Date]]-tbl_salesdata[[#This Row],[Order Date]]</f>
        <v>3</v>
      </c>
      <c r="P3033">
        <f>WEEKDAY(tbl_salesdata[[#This Row],[Order Date]],2)</f>
        <v>5</v>
      </c>
      <c r="Q3033" t="str">
        <f>TEXT(tbl_salesdata[[#This Row],[Order Date]],"dddd")</f>
        <v>Friday</v>
      </c>
      <c r="R3033" t="str">
        <f>IF(tbl_salesdata[[#This Row],[Weekdaynum]]&gt;5,"Yes","No")</f>
        <v>No</v>
      </c>
    </row>
    <row r="3034" spans="1:18" hidden="1" x14ac:dyDescent="0.35">
      <c r="A3034">
        <v>639559495</v>
      </c>
      <c r="B3034" s="3">
        <v>42209</v>
      </c>
      <c r="C3034" s="3">
        <v>42212</v>
      </c>
      <c r="D3034" t="s">
        <v>11</v>
      </c>
      <c r="E3034" t="s">
        <v>12</v>
      </c>
      <c r="F3034" t="s">
        <v>22</v>
      </c>
      <c r="G3034" t="s">
        <v>18</v>
      </c>
      <c r="H3034" t="s">
        <v>26</v>
      </c>
      <c r="I3034" s="9">
        <v>8722</v>
      </c>
      <c r="J3034" s="9">
        <v>47.45</v>
      </c>
      <c r="K3034" s="9">
        <v>31.79</v>
      </c>
      <c r="L3034" s="9">
        <f>tbl_salesdata[[#This Row],[Units Sold]]*tbl_salesdata[[#This Row],[Unit Cost]]</f>
        <v>277272.38</v>
      </c>
      <c r="M3034" s="9">
        <f>tbl_salesdata[[#This Row],[Units Sold]]*tbl_salesdata[[#This Row],[Unit Price]]</f>
        <v>413858.9</v>
      </c>
      <c r="N3034" s="9">
        <f>tbl_salesdata[[#This Row],[Total Sales]]-tbl_salesdata[[#This Row],[Total Cost]]</f>
        <v>136586.52000000002</v>
      </c>
      <c r="O3034">
        <f>tbl_salesdata[[#This Row],[Ship Date]]-tbl_salesdata[[#This Row],[Order Date]]</f>
        <v>3</v>
      </c>
      <c r="P3034">
        <f>WEEKDAY(tbl_salesdata[[#This Row],[Order Date]],2)</f>
        <v>5</v>
      </c>
      <c r="Q3034" t="str">
        <f>TEXT(tbl_salesdata[[#This Row],[Order Date]],"dddd")</f>
        <v>Friday</v>
      </c>
      <c r="R3034" t="str">
        <f>IF(tbl_salesdata[[#This Row],[Weekdaynum]]&gt;5,"Yes","No")</f>
        <v>No</v>
      </c>
    </row>
    <row r="3035" spans="1:18" hidden="1" x14ac:dyDescent="0.35">
      <c r="A3035">
        <v>736356341</v>
      </c>
      <c r="B3035" s="3">
        <v>42365</v>
      </c>
      <c r="C3035" s="3">
        <v>42374</v>
      </c>
      <c r="D3035" t="s">
        <v>83</v>
      </c>
      <c r="E3035" t="s">
        <v>38</v>
      </c>
      <c r="F3035" t="s">
        <v>30</v>
      </c>
      <c r="G3035" t="s">
        <v>14</v>
      </c>
      <c r="H3035" t="s">
        <v>26</v>
      </c>
      <c r="I3035" s="9">
        <v>3060</v>
      </c>
      <c r="J3035" s="9">
        <v>81.73</v>
      </c>
      <c r="K3035" s="9">
        <v>56.67</v>
      </c>
      <c r="L3035" s="9">
        <f>tbl_salesdata[[#This Row],[Units Sold]]*tbl_salesdata[[#This Row],[Unit Cost]]</f>
        <v>173410.2</v>
      </c>
      <c r="M3035" s="9">
        <f>tbl_salesdata[[#This Row],[Units Sold]]*tbl_salesdata[[#This Row],[Unit Price]]</f>
        <v>250093.80000000002</v>
      </c>
      <c r="N3035" s="9">
        <f>tbl_salesdata[[#This Row],[Total Sales]]-tbl_salesdata[[#This Row],[Total Cost]]</f>
        <v>76683.600000000006</v>
      </c>
      <c r="O3035">
        <f>tbl_salesdata[[#This Row],[Ship Date]]-tbl_salesdata[[#This Row],[Order Date]]</f>
        <v>9</v>
      </c>
      <c r="P3035">
        <f>WEEKDAY(tbl_salesdata[[#This Row],[Order Date]],2)</f>
        <v>7</v>
      </c>
      <c r="Q3035" t="str">
        <f>TEXT(tbl_salesdata[[#This Row],[Order Date]],"dddd")</f>
        <v>Sunday</v>
      </c>
      <c r="R3035" t="str">
        <f>IF(tbl_salesdata[[#This Row],[Weekdaynum]]&gt;5,"Yes","No")</f>
        <v>Yes</v>
      </c>
    </row>
    <row r="3036" spans="1:18" hidden="1" x14ac:dyDescent="0.35">
      <c r="A3036">
        <v>719293630</v>
      </c>
      <c r="B3036" s="3">
        <v>44229</v>
      </c>
      <c r="C3036" s="3">
        <v>44244</v>
      </c>
      <c r="D3036" t="s">
        <v>91</v>
      </c>
      <c r="E3036" t="s">
        <v>21</v>
      </c>
      <c r="F3036" t="s">
        <v>40</v>
      </c>
      <c r="G3036" t="s">
        <v>18</v>
      </c>
      <c r="H3036" t="s">
        <v>15</v>
      </c>
      <c r="I3036" s="9">
        <v>3824</v>
      </c>
      <c r="J3036" s="9">
        <v>651.21</v>
      </c>
      <c r="K3036" s="9">
        <v>524.96</v>
      </c>
      <c r="L3036" s="9">
        <f>tbl_salesdata[[#This Row],[Units Sold]]*tbl_salesdata[[#This Row],[Unit Cost]]</f>
        <v>2007447.04</v>
      </c>
      <c r="M3036" s="9">
        <f>tbl_salesdata[[#This Row],[Units Sold]]*tbl_salesdata[[#This Row],[Unit Price]]</f>
        <v>2490227.04</v>
      </c>
      <c r="N3036" s="9">
        <f>tbl_salesdata[[#This Row],[Total Sales]]-tbl_salesdata[[#This Row],[Total Cost]]</f>
        <v>482780</v>
      </c>
      <c r="O3036">
        <f>tbl_salesdata[[#This Row],[Ship Date]]-tbl_salesdata[[#This Row],[Order Date]]</f>
        <v>15</v>
      </c>
      <c r="P3036">
        <f>WEEKDAY(tbl_salesdata[[#This Row],[Order Date]],2)</f>
        <v>2</v>
      </c>
      <c r="Q3036" t="str">
        <f>TEXT(tbl_salesdata[[#This Row],[Order Date]],"dddd")</f>
        <v>Tuesday</v>
      </c>
      <c r="R3036" t="str">
        <f>IF(tbl_salesdata[[#This Row],[Weekdaynum]]&gt;5,"Yes","No")</f>
        <v>No</v>
      </c>
    </row>
    <row r="3037" spans="1:18" hidden="1" x14ac:dyDescent="0.35">
      <c r="A3037">
        <v>782170188</v>
      </c>
      <c r="B3037" s="3">
        <v>44448</v>
      </c>
      <c r="C3037" s="3">
        <v>44464</v>
      </c>
      <c r="D3037" t="s">
        <v>208</v>
      </c>
      <c r="E3037" t="s">
        <v>12</v>
      </c>
      <c r="F3037" t="s">
        <v>30</v>
      </c>
      <c r="G3037" t="s">
        <v>14</v>
      </c>
      <c r="H3037" t="s">
        <v>26</v>
      </c>
      <c r="I3037" s="9">
        <v>395</v>
      </c>
      <c r="J3037" s="9">
        <v>81.73</v>
      </c>
      <c r="K3037" s="9">
        <v>56.67</v>
      </c>
      <c r="L3037" s="9">
        <f>tbl_salesdata[[#This Row],[Units Sold]]*tbl_salesdata[[#This Row],[Unit Cost]]</f>
        <v>22384.65</v>
      </c>
      <c r="M3037" s="9">
        <f>tbl_salesdata[[#This Row],[Units Sold]]*tbl_salesdata[[#This Row],[Unit Price]]</f>
        <v>32283.350000000002</v>
      </c>
      <c r="N3037" s="9">
        <f>tbl_salesdata[[#This Row],[Total Sales]]-tbl_salesdata[[#This Row],[Total Cost]]</f>
        <v>9898.7000000000007</v>
      </c>
      <c r="O3037">
        <f>tbl_salesdata[[#This Row],[Ship Date]]-tbl_salesdata[[#This Row],[Order Date]]</f>
        <v>16</v>
      </c>
      <c r="P3037">
        <f>WEEKDAY(tbl_salesdata[[#This Row],[Order Date]],2)</f>
        <v>4</v>
      </c>
      <c r="Q3037" t="str">
        <f>TEXT(tbl_salesdata[[#This Row],[Order Date]],"dddd")</f>
        <v>Thursday</v>
      </c>
      <c r="R3037" t="str">
        <f>IF(tbl_salesdata[[#This Row],[Weekdaynum]]&gt;5,"Yes","No")</f>
        <v>No</v>
      </c>
    </row>
    <row r="3038" spans="1:18" hidden="1" x14ac:dyDescent="0.35">
      <c r="A3038">
        <v>739097344</v>
      </c>
      <c r="B3038" s="3">
        <v>43289</v>
      </c>
      <c r="C3038" s="3">
        <v>43297</v>
      </c>
      <c r="D3038" t="s">
        <v>198</v>
      </c>
      <c r="E3038" t="s">
        <v>38</v>
      </c>
      <c r="F3038" t="s">
        <v>68</v>
      </c>
      <c r="G3038" t="s">
        <v>18</v>
      </c>
      <c r="H3038" t="s">
        <v>15</v>
      </c>
      <c r="I3038" s="9">
        <v>4183</v>
      </c>
      <c r="J3038" s="9">
        <v>154.06</v>
      </c>
      <c r="K3038" s="9">
        <v>90.93</v>
      </c>
      <c r="L3038" s="9">
        <f>tbl_salesdata[[#This Row],[Units Sold]]*tbl_salesdata[[#This Row],[Unit Cost]]</f>
        <v>380360.19</v>
      </c>
      <c r="M3038" s="9">
        <f>tbl_salesdata[[#This Row],[Units Sold]]*tbl_salesdata[[#This Row],[Unit Price]]</f>
        <v>644432.98</v>
      </c>
      <c r="N3038" s="9">
        <f>tbl_salesdata[[#This Row],[Total Sales]]-tbl_salesdata[[#This Row],[Total Cost]]</f>
        <v>264072.78999999998</v>
      </c>
      <c r="O3038">
        <f>tbl_salesdata[[#This Row],[Ship Date]]-tbl_salesdata[[#This Row],[Order Date]]</f>
        <v>8</v>
      </c>
      <c r="P3038">
        <f>WEEKDAY(tbl_salesdata[[#This Row],[Order Date]],2)</f>
        <v>7</v>
      </c>
      <c r="Q3038" t="str">
        <f>TEXT(tbl_salesdata[[#This Row],[Order Date]],"dddd")</f>
        <v>Sunday</v>
      </c>
      <c r="R3038" t="str">
        <f>IF(tbl_salesdata[[#This Row],[Weekdaynum]]&gt;5,"Yes","No")</f>
        <v>Yes</v>
      </c>
    </row>
    <row r="3039" spans="1:18" x14ac:dyDescent="0.35">
      <c r="A3039">
        <v>183654773</v>
      </c>
      <c r="B3039" s="3">
        <v>43463</v>
      </c>
      <c r="C3039" s="3">
        <v>43476</v>
      </c>
      <c r="D3039" t="s">
        <v>58</v>
      </c>
      <c r="E3039" t="s">
        <v>29</v>
      </c>
      <c r="F3039" t="s">
        <v>30</v>
      </c>
      <c r="G3039" t="s">
        <v>18</v>
      </c>
      <c r="H3039" t="s">
        <v>19</v>
      </c>
      <c r="I3039" s="9">
        <v>6383</v>
      </c>
      <c r="J3039" s="9">
        <v>81.73</v>
      </c>
      <c r="K3039" s="9">
        <v>56.67</v>
      </c>
      <c r="L3039" s="9">
        <f>tbl_salesdata[[#This Row],[Units Sold]]*tbl_salesdata[[#This Row],[Unit Cost]]</f>
        <v>361724.61</v>
      </c>
      <c r="M3039" s="9">
        <f>tbl_salesdata[[#This Row],[Units Sold]]*tbl_salesdata[[#This Row],[Unit Price]]</f>
        <v>521682.59</v>
      </c>
      <c r="N3039" s="9">
        <f>tbl_salesdata[[#This Row],[Total Sales]]-tbl_salesdata[[#This Row],[Total Cost]]</f>
        <v>159957.98000000004</v>
      </c>
      <c r="O3039">
        <f>tbl_salesdata[[#This Row],[Ship Date]]-tbl_salesdata[[#This Row],[Order Date]]</f>
        <v>13</v>
      </c>
      <c r="P3039">
        <f>WEEKDAY(tbl_salesdata[[#This Row],[Order Date]],2)</f>
        <v>6</v>
      </c>
      <c r="Q3039" t="str">
        <f>TEXT(tbl_salesdata[[#This Row],[Order Date]],"dddd")</f>
        <v>Saturday</v>
      </c>
      <c r="R3039" t="str">
        <f>IF(tbl_salesdata[[#This Row],[Weekdaynum]]&gt;5,"Yes","No")</f>
        <v>Yes</v>
      </c>
    </row>
    <row r="3040" spans="1:18" hidden="1" x14ac:dyDescent="0.35">
      <c r="A3040">
        <v>393111264</v>
      </c>
      <c r="B3040" s="3">
        <v>44400</v>
      </c>
      <c r="C3040" s="3">
        <v>44410</v>
      </c>
      <c r="D3040" t="s">
        <v>128</v>
      </c>
      <c r="E3040" t="s">
        <v>38</v>
      </c>
      <c r="F3040" t="s">
        <v>17</v>
      </c>
      <c r="G3040" t="s">
        <v>14</v>
      </c>
      <c r="H3040" t="s">
        <v>15</v>
      </c>
      <c r="I3040" s="9">
        <v>9214</v>
      </c>
      <c r="J3040" s="9">
        <v>152.58000000000001</v>
      </c>
      <c r="K3040" s="9">
        <v>97.44</v>
      </c>
      <c r="L3040" s="9">
        <f>tbl_salesdata[[#This Row],[Units Sold]]*tbl_salesdata[[#This Row],[Unit Cost]]</f>
        <v>897812.16</v>
      </c>
      <c r="M3040" s="9">
        <f>tbl_salesdata[[#This Row],[Units Sold]]*tbl_salesdata[[#This Row],[Unit Price]]</f>
        <v>1405872.12</v>
      </c>
      <c r="N3040" s="9">
        <f>tbl_salesdata[[#This Row],[Total Sales]]-tbl_salesdata[[#This Row],[Total Cost]]</f>
        <v>508059.96000000008</v>
      </c>
      <c r="O3040">
        <f>tbl_salesdata[[#This Row],[Ship Date]]-tbl_salesdata[[#This Row],[Order Date]]</f>
        <v>10</v>
      </c>
      <c r="P3040">
        <f>WEEKDAY(tbl_salesdata[[#This Row],[Order Date]],2)</f>
        <v>5</v>
      </c>
      <c r="Q3040" t="str">
        <f>TEXT(tbl_salesdata[[#This Row],[Order Date]],"dddd")</f>
        <v>Friday</v>
      </c>
      <c r="R3040" t="str">
        <f>IF(tbl_salesdata[[#This Row],[Weekdaynum]]&gt;5,"Yes","No")</f>
        <v>No</v>
      </c>
    </row>
    <row r="3041" spans="1:18" hidden="1" x14ac:dyDescent="0.35">
      <c r="A3041">
        <v>969983184</v>
      </c>
      <c r="B3041" s="3">
        <v>42340</v>
      </c>
      <c r="C3041" s="3">
        <v>42359</v>
      </c>
      <c r="D3041" t="s">
        <v>186</v>
      </c>
      <c r="E3041" t="s">
        <v>38</v>
      </c>
      <c r="F3041" t="s">
        <v>47</v>
      </c>
      <c r="G3041" t="s">
        <v>14</v>
      </c>
      <c r="H3041" t="s">
        <v>19</v>
      </c>
      <c r="I3041" s="9">
        <v>8434</v>
      </c>
      <c r="J3041" s="9">
        <v>421.89</v>
      </c>
      <c r="K3041" s="9">
        <v>364.69</v>
      </c>
      <c r="L3041" s="9">
        <f>tbl_salesdata[[#This Row],[Units Sold]]*tbl_salesdata[[#This Row],[Unit Cost]]</f>
        <v>3075795.46</v>
      </c>
      <c r="M3041" s="9">
        <f>tbl_salesdata[[#This Row],[Units Sold]]*tbl_salesdata[[#This Row],[Unit Price]]</f>
        <v>3558220.26</v>
      </c>
      <c r="N3041" s="9">
        <f>tbl_salesdata[[#This Row],[Total Sales]]-tbl_salesdata[[#This Row],[Total Cost]]</f>
        <v>482424.79999999981</v>
      </c>
      <c r="O3041">
        <f>tbl_salesdata[[#This Row],[Ship Date]]-tbl_salesdata[[#This Row],[Order Date]]</f>
        <v>19</v>
      </c>
      <c r="P3041">
        <f>WEEKDAY(tbl_salesdata[[#This Row],[Order Date]],2)</f>
        <v>3</v>
      </c>
      <c r="Q3041" t="str">
        <f>TEXT(tbl_salesdata[[#This Row],[Order Date]],"dddd")</f>
        <v>Wednesday</v>
      </c>
      <c r="R3041" t="str">
        <f>IF(tbl_salesdata[[#This Row],[Weekdaynum]]&gt;5,"Yes","No")</f>
        <v>No</v>
      </c>
    </row>
    <row r="3042" spans="1:18" hidden="1" x14ac:dyDescent="0.35">
      <c r="A3042">
        <v>500476014</v>
      </c>
      <c r="B3042" s="3">
        <v>44024</v>
      </c>
      <c r="C3042" s="3">
        <v>44041</v>
      </c>
      <c r="D3042" t="s">
        <v>216</v>
      </c>
      <c r="E3042" t="s">
        <v>51</v>
      </c>
      <c r="F3042" t="s">
        <v>17</v>
      </c>
      <c r="G3042" t="s">
        <v>18</v>
      </c>
      <c r="H3042" t="s">
        <v>15</v>
      </c>
      <c r="I3042" s="9">
        <v>829</v>
      </c>
      <c r="J3042" s="9">
        <v>152.58000000000001</v>
      </c>
      <c r="K3042" s="9">
        <v>97.44</v>
      </c>
      <c r="L3042" s="9">
        <f>tbl_salesdata[[#This Row],[Units Sold]]*tbl_salesdata[[#This Row],[Unit Cost]]</f>
        <v>80777.759999999995</v>
      </c>
      <c r="M3042" s="9">
        <f>tbl_salesdata[[#This Row],[Units Sold]]*tbl_salesdata[[#This Row],[Unit Price]]</f>
        <v>126488.82</v>
      </c>
      <c r="N3042" s="9">
        <f>tbl_salesdata[[#This Row],[Total Sales]]-tbl_salesdata[[#This Row],[Total Cost]]</f>
        <v>45711.060000000012</v>
      </c>
      <c r="O3042">
        <f>tbl_salesdata[[#This Row],[Ship Date]]-tbl_salesdata[[#This Row],[Order Date]]</f>
        <v>17</v>
      </c>
      <c r="P3042">
        <f>WEEKDAY(tbl_salesdata[[#This Row],[Order Date]],2)</f>
        <v>7</v>
      </c>
      <c r="Q3042" t="str">
        <f>TEXT(tbl_salesdata[[#This Row],[Order Date]],"dddd")</f>
        <v>Sunday</v>
      </c>
      <c r="R3042" t="str">
        <f>IF(tbl_salesdata[[#This Row],[Weekdaynum]]&gt;5,"Yes","No")</f>
        <v>Yes</v>
      </c>
    </row>
    <row r="3043" spans="1:18" hidden="1" x14ac:dyDescent="0.35">
      <c r="A3043">
        <v>950263583</v>
      </c>
      <c r="B3043" s="3">
        <v>43394</v>
      </c>
      <c r="C3043" s="3">
        <v>43401</v>
      </c>
      <c r="D3043" t="s">
        <v>74</v>
      </c>
      <c r="E3043" t="s">
        <v>38</v>
      </c>
      <c r="F3043" t="s">
        <v>56</v>
      </c>
      <c r="G3043" t="s">
        <v>18</v>
      </c>
      <c r="H3043" t="s">
        <v>34</v>
      </c>
      <c r="I3043" s="9">
        <v>2966</v>
      </c>
      <c r="J3043" s="9">
        <v>9.33</v>
      </c>
      <c r="K3043" s="9">
        <v>6.92</v>
      </c>
      <c r="L3043" s="9">
        <f>tbl_salesdata[[#This Row],[Units Sold]]*tbl_salesdata[[#This Row],[Unit Cost]]</f>
        <v>20524.72</v>
      </c>
      <c r="M3043" s="9">
        <f>tbl_salesdata[[#This Row],[Units Sold]]*tbl_salesdata[[#This Row],[Unit Price]]</f>
        <v>27672.78</v>
      </c>
      <c r="N3043" s="9">
        <f>tbl_salesdata[[#This Row],[Total Sales]]-tbl_salesdata[[#This Row],[Total Cost]]</f>
        <v>7148.0599999999977</v>
      </c>
      <c r="O3043">
        <f>tbl_salesdata[[#This Row],[Ship Date]]-tbl_salesdata[[#This Row],[Order Date]]</f>
        <v>7</v>
      </c>
      <c r="P3043">
        <f>WEEKDAY(tbl_salesdata[[#This Row],[Order Date]],2)</f>
        <v>7</v>
      </c>
      <c r="Q3043" t="str">
        <f>TEXT(tbl_salesdata[[#This Row],[Order Date]],"dddd")</f>
        <v>Sunday</v>
      </c>
      <c r="R3043" t="str">
        <f>IF(tbl_salesdata[[#This Row],[Weekdaynum]]&gt;5,"Yes","No")</f>
        <v>Yes</v>
      </c>
    </row>
    <row r="3044" spans="1:18" hidden="1" x14ac:dyDescent="0.35">
      <c r="A3044">
        <v>305332219</v>
      </c>
      <c r="B3044" s="3">
        <v>43286</v>
      </c>
      <c r="C3044" s="3">
        <v>43293</v>
      </c>
      <c r="D3044" t="s">
        <v>83</v>
      </c>
      <c r="E3044" t="s">
        <v>38</v>
      </c>
      <c r="F3044" t="s">
        <v>17</v>
      </c>
      <c r="G3044" t="s">
        <v>18</v>
      </c>
      <c r="H3044" t="s">
        <v>26</v>
      </c>
      <c r="I3044" s="9">
        <v>3444</v>
      </c>
      <c r="J3044" s="9">
        <v>152.58000000000001</v>
      </c>
      <c r="K3044" s="9">
        <v>97.44</v>
      </c>
      <c r="L3044" s="9">
        <f>tbl_salesdata[[#This Row],[Units Sold]]*tbl_salesdata[[#This Row],[Unit Cost]]</f>
        <v>335583.36</v>
      </c>
      <c r="M3044" s="9">
        <f>tbl_salesdata[[#This Row],[Units Sold]]*tbl_salesdata[[#This Row],[Unit Price]]</f>
        <v>525485.52</v>
      </c>
      <c r="N3044" s="9">
        <f>tbl_salesdata[[#This Row],[Total Sales]]-tbl_salesdata[[#This Row],[Total Cost]]</f>
        <v>189902.16000000003</v>
      </c>
      <c r="O3044">
        <f>tbl_salesdata[[#This Row],[Ship Date]]-tbl_salesdata[[#This Row],[Order Date]]</f>
        <v>7</v>
      </c>
      <c r="P3044">
        <f>WEEKDAY(tbl_salesdata[[#This Row],[Order Date]],2)</f>
        <v>4</v>
      </c>
      <c r="Q3044" t="str">
        <f>TEXT(tbl_salesdata[[#This Row],[Order Date]],"dddd")</f>
        <v>Thursday</v>
      </c>
      <c r="R3044" t="str">
        <f>IF(tbl_salesdata[[#This Row],[Weekdaynum]]&gt;5,"Yes","No")</f>
        <v>No</v>
      </c>
    </row>
    <row r="3045" spans="1:18" hidden="1" x14ac:dyDescent="0.35">
      <c r="A3045">
        <v>221980750</v>
      </c>
      <c r="B3045" s="3">
        <v>42309</v>
      </c>
      <c r="C3045" s="3">
        <v>42322</v>
      </c>
      <c r="D3045" t="s">
        <v>158</v>
      </c>
      <c r="E3045" t="s">
        <v>12</v>
      </c>
      <c r="F3045" t="s">
        <v>13</v>
      </c>
      <c r="G3045" t="s">
        <v>14</v>
      </c>
      <c r="H3045" t="s">
        <v>19</v>
      </c>
      <c r="I3045" s="9">
        <v>7892</v>
      </c>
      <c r="J3045" s="9">
        <v>255.28</v>
      </c>
      <c r="K3045" s="9">
        <v>159.41999999999999</v>
      </c>
      <c r="L3045" s="9">
        <f>tbl_salesdata[[#This Row],[Units Sold]]*tbl_salesdata[[#This Row],[Unit Cost]]</f>
        <v>1258142.6399999999</v>
      </c>
      <c r="M3045" s="9">
        <f>tbl_salesdata[[#This Row],[Units Sold]]*tbl_salesdata[[#This Row],[Unit Price]]</f>
        <v>2014669.76</v>
      </c>
      <c r="N3045" s="9">
        <f>tbl_salesdata[[#This Row],[Total Sales]]-tbl_salesdata[[#This Row],[Total Cost]]</f>
        <v>756527.12000000011</v>
      </c>
      <c r="O3045">
        <f>tbl_salesdata[[#This Row],[Ship Date]]-tbl_salesdata[[#This Row],[Order Date]]</f>
        <v>13</v>
      </c>
      <c r="P3045">
        <f>WEEKDAY(tbl_salesdata[[#This Row],[Order Date]],2)</f>
        <v>7</v>
      </c>
      <c r="Q3045" t="str">
        <f>TEXT(tbl_salesdata[[#This Row],[Order Date]],"dddd")</f>
        <v>Sunday</v>
      </c>
      <c r="R3045" t="str">
        <f>IF(tbl_salesdata[[#This Row],[Weekdaynum]]&gt;5,"Yes","No")</f>
        <v>Yes</v>
      </c>
    </row>
    <row r="3046" spans="1:18" hidden="1" x14ac:dyDescent="0.35">
      <c r="A3046">
        <v>176820504</v>
      </c>
      <c r="B3046" s="3">
        <v>42538</v>
      </c>
      <c r="C3046" s="3">
        <v>42542</v>
      </c>
      <c r="D3046" t="s">
        <v>87</v>
      </c>
      <c r="E3046" t="s">
        <v>24</v>
      </c>
      <c r="F3046" t="s">
        <v>47</v>
      </c>
      <c r="G3046" t="s">
        <v>14</v>
      </c>
      <c r="H3046" t="s">
        <v>34</v>
      </c>
      <c r="I3046" s="9">
        <v>3971</v>
      </c>
      <c r="J3046" s="9">
        <v>421.89</v>
      </c>
      <c r="K3046" s="9">
        <v>364.69</v>
      </c>
      <c r="L3046" s="9">
        <f>tbl_salesdata[[#This Row],[Units Sold]]*tbl_salesdata[[#This Row],[Unit Cost]]</f>
        <v>1448183.99</v>
      </c>
      <c r="M3046" s="9">
        <f>tbl_salesdata[[#This Row],[Units Sold]]*tbl_salesdata[[#This Row],[Unit Price]]</f>
        <v>1675325.19</v>
      </c>
      <c r="N3046" s="9">
        <f>tbl_salesdata[[#This Row],[Total Sales]]-tbl_salesdata[[#This Row],[Total Cost]]</f>
        <v>227141.19999999995</v>
      </c>
      <c r="O3046">
        <f>tbl_salesdata[[#This Row],[Ship Date]]-tbl_salesdata[[#This Row],[Order Date]]</f>
        <v>4</v>
      </c>
      <c r="P3046">
        <f>WEEKDAY(tbl_salesdata[[#This Row],[Order Date]],2)</f>
        <v>5</v>
      </c>
      <c r="Q3046" t="str">
        <f>TEXT(tbl_salesdata[[#This Row],[Order Date]],"dddd")</f>
        <v>Friday</v>
      </c>
      <c r="R3046" t="str">
        <f>IF(tbl_salesdata[[#This Row],[Weekdaynum]]&gt;5,"Yes","No")</f>
        <v>No</v>
      </c>
    </row>
    <row r="3047" spans="1:18" hidden="1" x14ac:dyDescent="0.35">
      <c r="A3047">
        <v>616775310</v>
      </c>
      <c r="B3047" s="3">
        <v>44323</v>
      </c>
      <c r="C3047" s="3">
        <v>44327</v>
      </c>
      <c r="D3047" t="s">
        <v>144</v>
      </c>
      <c r="E3047" t="s">
        <v>21</v>
      </c>
      <c r="F3047" t="s">
        <v>40</v>
      </c>
      <c r="G3047" t="s">
        <v>18</v>
      </c>
      <c r="H3047" t="s">
        <v>19</v>
      </c>
      <c r="I3047" s="9">
        <v>6375</v>
      </c>
      <c r="J3047" s="9">
        <v>651.21</v>
      </c>
      <c r="K3047" s="9">
        <v>524.96</v>
      </c>
      <c r="L3047" s="9">
        <f>tbl_salesdata[[#This Row],[Units Sold]]*tbl_salesdata[[#This Row],[Unit Cost]]</f>
        <v>3346620</v>
      </c>
      <c r="M3047" s="9">
        <f>tbl_salesdata[[#This Row],[Units Sold]]*tbl_salesdata[[#This Row],[Unit Price]]</f>
        <v>4151463.75</v>
      </c>
      <c r="N3047" s="9">
        <f>tbl_salesdata[[#This Row],[Total Sales]]-tbl_salesdata[[#This Row],[Total Cost]]</f>
        <v>804843.75</v>
      </c>
      <c r="O3047">
        <f>tbl_salesdata[[#This Row],[Ship Date]]-tbl_salesdata[[#This Row],[Order Date]]</f>
        <v>4</v>
      </c>
      <c r="P3047">
        <f>WEEKDAY(tbl_salesdata[[#This Row],[Order Date]],2)</f>
        <v>5</v>
      </c>
      <c r="Q3047" t="str">
        <f>TEXT(tbl_salesdata[[#This Row],[Order Date]],"dddd")</f>
        <v>Friday</v>
      </c>
      <c r="R3047" t="str">
        <f>IF(tbl_salesdata[[#This Row],[Weekdaynum]]&gt;5,"Yes","No")</f>
        <v>No</v>
      </c>
    </row>
    <row r="3048" spans="1:18" hidden="1" x14ac:dyDescent="0.35">
      <c r="A3048">
        <v>709081494</v>
      </c>
      <c r="B3048" s="3">
        <v>44440</v>
      </c>
      <c r="C3048" s="3">
        <v>44447</v>
      </c>
      <c r="D3048" t="s">
        <v>74</v>
      </c>
      <c r="E3048" t="s">
        <v>38</v>
      </c>
      <c r="F3048" t="s">
        <v>33</v>
      </c>
      <c r="G3048" t="s">
        <v>14</v>
      </c>
      <c r="H3048" t="s">
        <v>26</v>
      </c>
      <c r="I3048" s="9">
        <v>1826</v>
      </c>
      <c r="J3048" s="9">
        <v>109.28</v>
      </c>
      <c r="K3048" s="9">
        <v>35.840000000000003</v>
      </c>
      <c r="L3048" s="9">
        <f>tbl_salesdata[[#This Row],[Units Sold]]*tbl_salesdata[[#This Row],[Unit Cost]]</f>
        <v>65443.840000000004</v>
      </c>
      <c r="M3048" s="9">
        <f>tbl_salesdata[[#This Row],[Units Sold]]*tbl_salesdata[[#This Row],[Unit Price]]</f>
        <v>199545.28</v>
      </c>
      <c r="N3048" s="9">
        <f>tbl_salesdata[[#This Row],[Total Sales]]-tbl_salesdata[[#This Row],[Total Cost]]</f>
        <v>134101.44</v>
      </c>
      <c r="O3048">
        <f>tbl_salesdata[[#This Row],[Ship Date]]-tbl_salesdata[[#This Row],[Order Date]]</f>
        <v>7</v>
      </c>
      <c r="P3048">
        <f>WEEKDAY(tbl_salesdata[[#This Row],[Order Date]],2)</f>
        <v>3</v>
      </c>
      <c r="Q3048" t="str">
        <f>TEXT(tbl_salesdata[[#This Row],[Order Date]],"dddd")</f>
        <v>Wednesday</v>
      </c>
      <c r="R3048" t="str">
        <f>IF(tbl_salesdata[[#This Row],[Weekdaynum]]&gt;5,"Yes","No")</f>
        <v>No</v>
      </c>
    </row>
    <row r="3049" spans="1:18" hidden="1" x14ac:dyDescent="0.35">
      <c r="A3049">
        <v>591287887</v>
      </c>
      <c r="B3049" s="3">
        <v>44824</v>
      </c>
      <c r="C3049" s="3">
        <v>44826</v>
      </c>
      <c r="D3049" t="s">
        <v>77</v>
      </c>
      <c r="E3049" t="s">
        <v>21</v>
      </c>
      <c r="F3049" t="s">
        <v>56</v>
      </c>
      <c r="G3049" t="s">
        <v>18</v>
      </c>
      <c r="H3049" t="s">
        <v>26</v>
      </c>
      <c r="I3049" s="9">
        <v>4080</v>
      </c>
      <c r="J3049" s="9">
        <v>9.33</v>
      </c>
      <c r="K3049" s="9">
        <v>6.92</v>
      </c>
      <c r="L3049" s="9">
        <f>tbl_salesdata[[#This Row],[Units Sold]]*tbl_salesdata[[#This Row],[Unit Cost]]</f>
        <v>28233.599999999999</v>
      </c>
      <c r="M3049" s="9">
        <f>tbl_salesdata[[#This Row],[Units Sold]]*tbl_salesdata[[#This Row],[Unit Price]]</f>
        <v>38066.400000000001</v>
      </c>
      <c r="N3049" s="9">
        <f>tbl_salesdata[[#This Row],[Total Sales]]-tbl_salesdata[[#This Row],[Total Cost]]</f>
        <v>9832.8000000000029</v>
      </c>
      <c r="O3049">
        <f>tbl_salesdata[[#This Row],[Ship Date]]-tbl_salesdata[[#This Row],[Order Date]]</f>
        <v>2</v>
      </c>
      <c r="P3049">
        <f>WEEKDAY(tbl_salesdata[[#This Row],[Order Date]],2)</f>
        <v>2</v>
      </c>
      <c r="Q3049" t="str">
        <f>TEXT(tbl_salesdata[[#This Row],[Order Date]],"dddd")</f>
        <v>Tuesday</v>
      </c>
      <c r="R3049" t="str">
        <f>IF(tbl_salesdata[[#This Row],[Weekdaynum]]&gt;5,"Yes","No")</f>
        <v>No</v>
      </c>
    </row>
    <row r="3050" spans="1:18" hidden="1" x14ac:dyDescent="0.35">
      <c r="A3050">
        <v>921255815</v>
      </c>
      <c r="B3050" s="3">
        <v>44726</v>
      </c>
      <c r="C3050" s="3">
        <v>44729</v>
      </c>
      <c r="D3050" t="s">
        <v>75</v>
      </c>
      <c r="E3050" t="s">
        <v>38</v>
      </c>
      <c r="F3050" t="s">
        <v>30</v>
      </c>
      <c r="G3050" t="s">
        <v>18</v>
      </c>
      <c r="H3050" t="s">
        <v>34</v>
      </c>
      <c r="I3050" s="9">
        <v>8923</v>
      </c>
      <c r="J3050" s="9">
        <v>81.73</v>
      </c>
      <c r="K3050" s="9">
        <v>56.67</v>
      </c>
      <c r="L3050" s="9">
        <f>tbl_salesdata[[#This Row],[Units Sold]]*tbl_salesdata[[#This Row],[Unit Cost]]</f>
        <v>505666.41000000003</v>
      </c>
      <c r="M3050" s="9">
        <f>tbl_salesdata[[#This Row],[Units Sold]]*tbl_salesdata[[#This Row],[Unit Price]]</f>
        <v>729276.79</v>
      </c>
      <c r="N3050" s="9">
        <f>tbl_salesdata[[#This Row],[Total Sales]]-tbl_salesdata[[#This Row],[Total Cost]]</f>
        <v>223610.38</v>
      </c>
      <c r="O3050">
        <f>tbl_salesdata[[#This Row],[Ship Date]]-tbl_salesdata[[#This Row],[Order Date]]</f>
        <v>3</v>
      </c>
      <c r="P3050">
        <f>WEEKDAY(tbl_salesdata[[#This Row],[Order Date]],2)</f>
        <v>2</v>
      </c>
      <c r="Q3050" t="str">
        <f>TEXT(tbl_salesdata[[#This Row],[Order Date]],"dddd")</f>
        <v>Tuesday</v>
      </c>
      <c r="R3050" t="str">
        <f>IF(tbl_salesdata[[#This Row],[Weekdaynum]]&gt;5,"Yes","No")</f>
        <v>No</v>
      </c>
    </row>
    <row r="3051" spans="1:18" x14ac:dyDescent="0.35">
      <c r="A3051">
        <v>306134307</v>
      </c>
      <c r="B3051" s="3">
        <v>43771</v>
      </c>
      <c r="C3051" s="3">
        <v>43772</v>
      </c>
      <c r="D3051" t="s">
        <v>58</v>
      </c>
      <c r="E3051" t="s">
        <v>29</v>
      </c>
      <c r="F3051" t="s">
        <v>40</v>
      </c>
      <c r="G3051" t="s">
        <v>18</v>
      </c>
      <c r="H3051" t="s">
        <v>15</v>
      </c>
      <c r="I3051" s="9">
        <v>799</v>
      </c>
      <c r="J3051" s="9">
        <v>651.21</v>
      </c>
      <c r="K3051" s="9">
        <v>524.96</v>
      </c>
      <c r="L3051" s="9">
        <f>tbl_salesdata[[#This Row],[Units Sold]]*tbl_salesdata[[#This Row],[Unit Cost]]</f>
        <v>419443.04000000004</v>
      </c>
      <c r="M3051" s="9">
        <f>tbl_salesdata[[#This Row],[Units Sold]]*tbl_salesdata[[#This Row],[Unit Price]]</f>
        <v>520316.79000000004</v>
      </c>
      <c r="N3051" s="9">
        <f>tbl_salesdata[[#This Row],[Total Sales]]-tbl_salesdata[[#This Row],[Total Cost]]</f>
        <v>100873.75</v>
      </c>
      <c r="O3051">
        <f>tbl_salesdata[[#This Row],[Ship Date]]-tbl_salesdata[[#This Row],[Order Date]]</f>
        <v>1</v>
      </c>
      <c r="P3051">
        <f>WEEKDAY(tbl_salesdata[[#This Row],[Order Date]],2)</f>
        <v>6</v>
      </c>
      <c r="Q3051" t="str">
        <f>TEXT(tbl_salesdata[[#This Row],[Order Date]],"dddd")</f>
        <v>Saturday</v>
      </c>
      <c r="R3051" t="str">
        <f>IF(tbl_salesdata[[#This Row],[Weekdaynum]]&gt;5,"Yes","No")</f>
        <v>Yes</v>
      </c>
    </row>
    <row r="3052" spans="1:18" hidden="1" x14ac:dyDescent="0.35">
      <c r="A3052">
        <v>957484090</v>
      </c>
      <c r="B3052" s="3">
        <v>42904</v>
      </c>
      <c r="C3052" s="3">
        <v>42925</v>
      </c>
      <c r="D3052" t="s">
        <v>87</v>
      </c>
      <c r="E3052" t="s">
        <v>24</v>
      </c>
      <c r="F3052" t="s">
        <v>76</v>
      </c>
      <c r="G3052" t="s">
        <v>14</v>
      </c>
      <c r="H3052" t="s">
        <v>26</v>
      </c>
      <c r="I3052" s="9">
        <v>9674</v>
      </c>
      <c r="J3052" s="9">
        <v>668.27</v>
      </c>
      <c r="K3052" s="9">
        <v>502.54</v>
      </c>
      <c r="L3052" s="9">
        <f>tbl_salesdata[[#This Row],[Units Sold]]*tbl_salesdata[[#This Row],[Unit Cost]]</f>
        <v>4861571.96</v>
      </c>
      <c r="M3052" s="9">
        <f>tbl_salesdata[[#This Row],[Units Sold]]*tbl_salesdata[[#This Row],[Unit Price]]</f>
        <v>6464843.9799999995</v>
      </c>
      <c r="N3052" s="9">
        <f>tbl_salesdata[[#This Row],[Total Sales]]-tbl_salesdata[[#This Row],[Total Cost]]</f>
        <v>1603272.0199999996</v>
      </c>
      <c r="O3052">
        <f>tbl_salesdata[[#This Row],[Ship Date]]-tbl_salesdata[[#This Row],[Order Date]]</f>
        <v>21</v>
      </c>
      <c r="P3052">
        <f>WEEKDAY(tbl_salesdata[[#This Row],[Order Date]],2)</f>
        <v>7</v>
      </c>
      <c r="Q3052" t="str">
        <f>TEXT(tbl_salesdata[[#This Row],[Order Date]],"dddd")</f>
        <v>Sunday</v>
      </c>
      <c r="R3052" t="str">
        <f>IF(tbl_salesdata[[#This Row],[Weekdaynum]]&gt;5,"Yes","No")</f>
        <v>Yes</v>
      </c>
    </row>
    <row r="3053" spans="1:18" hidden="1" x14ac:dyDescent="0.35">
      <c r="A3053">
        <v>531029593</v>
      </c>
      <c r="B3053" s="3">
        <v>42010</v>
      </c>
      <c r="C3053" s="3">
        <v>42030</v>
      </c>
      <c r="D3053" t="s">
        <v>207</v>
      </c>
      <c r="E3053" t="s">
        <v>51</v>
      </c>
      <c r="F3053" t="s">
        <v>40</v>
      </c>
      <c r="G3053" t="s">
        <v>14</v>
      </c>
      <c r="H3053" t="s">
        <v>19</v>
      </c>
      <c r="I3053" s="9">
        <v>2312</v>
      </c>
      <c r="J3053" s="9">
        <v>651.21</v>
      </c>
      <c r="K3053" s="9">
        <v>524.96</v>
      </c>
      <c r="L3053" s="9">
        <f>tbl_salesdata[[#This Row],[Units Sold]]*tbl_salesdata[[#This Row],[Unit Cost]]</f>
        <v>1213707.52</v>
      </c>
      <c r="M3053" s="9">
        <f>tbl_salesdata[[#This Row],[Units Sold]]*tbl_salesdata[[#This Row],[Unit Price]]</f>
        <v>1505597.52</v>
      </c>
      <c r="N3053" s="9">
        <f>tbl_salesdata[[#This Row],[Total Sales]]-tbl_salesdata[[#This Row],[Total Cost]]</f>
        <v>291890</v>
      </c>
      <c r="O3053">
        <f>tbl_salesdata[[#This Row],[Ship Date]]-tbl_salesdata[[#This Row],[Order Date]]</f>
        <v>20</v>
      </c>
      <c r="P3053">
        <f>WEEKDAY(tbl_salesdata[[#This Row],[Order Date]],2)</f>
        <v>2</v>
      </c>
      <c r="Q3053" t="str">
        <f>TEXT(tbl_salesdata[[#This Row],[Order Date]],"dddd")</f>
        <v>Tuesday</v>
      </c>
      <c r="R3053" t="str">
        <f>IF(tbl_salesdata[[#This Row],[Weekdaynum]]&gt;5,"Yes","No")</f>
        <v>No</v>
      </c>
    </row>
    <row r="3054" spans="1:18" hidden="1" x14ac:dyDescent="0.35">
      <c r="A3054">
        <v>286906945</v>
      </c>
      <c r="B3054" s="3">
        <v>42558</v>
      </c>
      <c r="C3054" s="3">
        <v>42577</v>
      </c>
      <c r="D3054" t="s">
        <v>46</v>
      </c>
      <c r="E3054" t="s">
        <v>29</v>
      </c>
      <c r="F3054" t="s">
        <v>68</v>
      </c>
      <c r="G3054" t="s">
        <v>18</v>
      </c>
      <c r="H3054" t="s">
        <v>19</v>
      </c>
      <c r="I3054" s="9">
        <v>996</v>
      </c>
      <c r="J3054" s="9">
        <v>154.06</v>
      </c>
      <c r="K3054" s="9">
        <v>90.93</v>
      </c>
      <c r="L3054" s="9">
        <f>tbl_salesdata[[#This Row],[Units Sold]]*tbl_salesdata[[#This Row],[Unit Cost]]</f>
        <v>90566.280000000013</v>
      </c>
      <c r="M3054" s="9">
        <f>tbl_salesdata[[#This Row],[Units Sold]]*tbl_salesdata[[#This Row],[Unit Price]]</f>
        <v>153443.76</v>
      </c>
      <c r="N3054" s="9">
        <f>tbl_salesdata[[#This Row],[Total Sales]]-tbl_salesdata[[#This Row],[Total Cost]]</f>
        <v>62877.479999999996</v>
      </c>
      <c r="O3054">
        <f>tbl_salesdata[[#This Row],[Ship Date]]-tbl_salesdata[[#This Row],[Order Date]]</f>
        <v>19</v>
      </c>
      <c r="P3054">
        <f>WEEKDAY(tbl_salesdata[[#This Row],[Order Date]],2)</f>
        <v>4</v>
      </c>
      <c r="Q3054" t="str">
        <f>TEXT(tbl_salesdata[[#This Row],[Order Date]],"dddd")</f>
        <v>Thursday</v>
      </c>
      <c r="R3054" t="str">
        <f>IF(tbl_salesdata[[#This Row],[Weekdaynum]]&gt;5,"Yes","No")</f>
        <v>No</v>
      </c>
    </row>
    <row r="3055" spans="1:18" hidden="1" x14ac:dyDescent="0.35">
      <c r="A3055">
        <v>334539973</v>
      </c>
      <c r="B3055" s="3">
        <v>44669</v>
      </c>
      <c r="C3055" s="3">
        <v>44675</v>
      </c>
      <c r="D3055" t="s">
        <v>178</v>
      </c>
      <c r="E3055" t="s">
        <v>21</v>
      </c>
      <c r="F3055" t="s">
        <v>33</v>
      </c>
      <c r="G3055" t="s">
        <v>14</v>
      </c>
      <c r="H3055" t="s">
        <v>15</v>
      </c>
      <c r="I3055" s="9">
        <v>6667</v>
      </c>
      <c r="J3055" s="9">
        <v>109.28</v>
      </c>
      <c r="K3055" s="9">
        <v>35.840000000000003</v>
      </c>
      <c r="L3055" s="9">
        <f>tbl_salesdata[[#This Row],[Units Sold]]*tbl_salesdata[[#This Row],[Unit Cost]]</f>
        <v>238945.28000000003</v>
      </c>
      <c r="M3055" s="9">
        <f>tbl_salesdata[[#This Row],[Units Sold]]*tbl_salesdata[[#This Row],[Unit Price]]</f>
        <v>728569.76</v>
      </c>
      <c r="N3055" s="9">
        <f>tbl_salesdata[[#This Row],[Total Sales]]-tbl_salesdata[[#This Row],[Total Cost]]</f>
        <v>489624.48</v>
      </c>
      <c r="O3055">
        <f>tbl_salesdata[[#This Row],[Ship Date]]-tbl_salesdata[[#This Row],[Order Date]]</f>
        <v>6</v>
      </c>
      <c r="P3055">
        <f>WEEKDAY(tbl_salesdata[[#This Row],[Order Date]],2)</f>
        <v>1</v>
      </c>
      <c r="Q3055" t="str">
        <f>TEXT(tbl_salesdata[[#This Row],[Order Date]],"dddd")</f>
        <v>Monday</v>
      </c>
      <c r="R3055" t="str">
        <f>IF(tbl_salesdata[[#This Row],[Weekdaynum]]&gt;5,"Yes","No")</f>
        <v>No</v>
      </c>
    </row>
    <row r="3056" spans="1:18" x14ac:dyDescent="0.35">
      <c r="A3056">
        <v>863760411</v>
      </c>
      <c r="B3056" s="3">
        <v>44793</v>
      </c>
      <c r="C3056" s="3">
        <v>44799</v>
      </c>
      <c r="D3056" t="s">
        <v>94</v>
      </c>
      <c r="E3056" t="s">
        <v>38</v>
      </c>
      <c r="F3056" t="s">
        <v>33</v>
      </c>
      <c r="G3056" t="s">
        <v>18</v>
      </c>
      <c r="H3056" t="s">
        <v>34</v>
      </c>
      <c r="I3056" s="9">
        <v>4755</v>
      </c>
      <c r="J3056" s="9">
        <v>109.28</v>
      </c>
      <c r="K3056" s="9">
        <v>35.840000000000003</v>
      </c>
      <c r="L3056" s="9">
        <f>tbl_salesdata[[#This Row],[Units Sold]]*tbl_salesdata[[#This Row],[Unit Cost]]</f>
        <v>170419.20000000001</v>
      </c>
      <c r="M3056" s="9">
        <f>tbl_salesdata[[#This Row],[Units Sold]]*tbl_salesdata[[#This Row],[Unit Price]]</f>
        <v>519626.4</v>
      </c>
      <c r="N3056" s="9">
        <f>tbl_salesdata[[#This Row],[Total Sales]]-tbl_salesdata[[#This Row],[Total Cost]]</f>
        <v>349207.2</v>
      </c>
      <c r="O3056">
        <f>tbl_salesdata[[#This Row],[Ship Date]]-tbl_salesdata[[#This Row],[Order Date]]</f>
        <v>6</v>
      </c>
      <c r="P3056">
        <f>WEEKDAY(tbl_salesdata[[#This Row],[Order Date]],2)</f>
        <v>6</v>
      </c>
      <c r="Q3056" t="str">
        <f>TEXT(tbl_salesdata[[#This Row],[Order Date]],"dddd")</f>
        <v>Saturday</v>
      </c>
      <c r="R3056" t="str">
        <f>IF(tbl_salesdata[[#This Row],[Weekdaynum]]&gt;5,"Yes","No")</f>
        <v>Yes</v>
      </c>
    </row>
    <row r="3057" spans="1:18" hidden="1" x14ac:dyDescent="0.35">
      <c r="A3057">
        <v>294330871</v>
      </c>
      <c r="B3057" s="3">
        <v>44147</v>
      </c>
      <c r="C3057" s="3">
        <v>44152</v>
      </c>
      <c r="D3057" t="s">
        <v>139</v>
      </c>
      <c r="E3057" t="s">
        <v>51</v>
      </c>
      <c r="F3057" t="s">
        <v>22</v>
      </c>
      <c r="G3057" t="s">
        <v>18</v>
      </c>
      <c r="H3057" t="s">
        <v>19</v>
      </c>
      <c r="I3057" s="9">
        <v>7900</v>
      </c>
      <c r="J3057" s="9">
        <v>47.45</v>
      </c>
      <c r="K3057" s="9">
        <v>31.79</v>
      </c>
      <c r="L3057" s="9">
        <f>tbl_salesdata[[#This Row],[Units Sold]]*tbl_salesdata[[#This Row],[Unit Cost]]</f>
        <v>251141</v>
      </c>
      <c r="M3057" s="9">
        <f>tbl_salesdata[[#This Row],[Units Sold]]*tbl_salesdata[[#This Row],[Unit Price]]</f>
        <v>374855</v>
      </c>
      <c r="N3057" s="9">
        <f>tbl_salesdata[[#This Row],[Total Sales]]-tbl_salesdata[[#This Row],[Total Cost]]</f>
        <v>123714</v>
      </c>
      <c r="O3057">
        <f>tbl_salesdata[[#This Row],[Ship Date]]-tbl_salesdata[[#This Row],[Order Date]]</f>
        <v>5</v>
      </c>
      <c r="P3057">
        <f>WEEKDAY(tbl_salesdata[[#This Row],[Order Date]],2)</f>
        <v>4</v>
      </c>
      <c r="Q3057" t="str">
        <f>TEXT(tbl_salesdata[[#This Row],[Order Date]],"dddd")</f>
        <v>Thursday</v>
      </c>
      <c r="R3057" t="str">
        <f>IF(tbl_salesdata[[#This Row],[Weekdaynum]]&gt;5,"Yes","No")</f>
        <v>No</v>
      </c>
    </row>
    <row r="3058" spans="1:18" hidden="1" x14ac:dyDescent="0.35">
      <c r="A3058">
        <v>326898896</v>
      </c>
      <c r="B3058" s="3">
        <v>44277</v>
      </c>
      <c r="C3058" s="3">
        <v>44294</v>
      </c>
      <c r="D3058" t="s">
        <v>154</v>
      </c>
      <c r="E3058" t="s">
        <v>12</v>
      </c>
      <c r="F3058" t="s">
        <v>13</v>
      </c>
      <c r="G3058" t="s">
        <v>18</v>
      </c>
      <c r="H3058" t="s">
        <v>34</v>
      </c>
      <c r="I3058" s="9">
        <v>5503</v>
      </c>
      <c r="J3058" s="9">
        <v>255.28</v>
      </c>
      <c r="K3058" s="9">
        <v>159.41999999999999</v>
      </c>
      <c r="L3058" s="9">
        <f>tbl_salesdata[[#This Row],[Units Sold]]*tbl_salesdata[[#This Row],[Unit Cost]]</f>
        <v>877288.25999999989</v>
      </c>
      <c r="M3058" s="9">
        <f>tbl_salesdata[[#This Row],[Units Sold]]*tbl_salesdata[[#This Row],[Unit Price]]</f>
        <v>1404805.84</v>
      </c>
      <c r="N3058" s="9">
        <f>tbl_salesdata[[#This Row],[Total Sales]]-tbl_salesdata[[#This Row],[Total Cost]]</f>
        <v>527517.58000000019</v>
      </c>
      <c r="O3058">
        <f>tbl_salesdata[[#This Row],[Ship Date]]-tbl_salesdata[[#This Row],[Order Date]]</f>
        <v>17</v>
      </c>
      <c r="P3058">
        <f>WEEKDAY(tbl_salesdata[[#This Row],[Order Date]],2)</f>
        <v>1</v>
      </c>
      <c r="Q3058" t="str">
        <f>TEXT(tbl_salesdata[[#This Row],[Order Date]],"dddd")</f>
        <v>Monday</v>
      </c>
      <c r="R3058" t="str">
        <f>IF(tbl_salesdata[[#This Row],[Weekdaynum]]&gt;5,"Yes","No")</f>
        <v>No</v>
      </c>
    </row>
    <row r="3059" spans="1:18" hidden="1" x14ac:dyDescent="0.35">
      <c r="A3059">
        <v>892042911</v>
      </c>
      <c r="B3059" s="3">
        <v>44299</v>
      </c>
      <c r="C3059" s="3">
        <v>44309</v>
      </c>
      <c r="D3059" t="s">
        <v>109</v>
      </c>
      <c r="E3059" t="s">
        <v>21</v>
      </c>
      <c r="F3059" t="s">
        <v>42</v>
      </c>
      <c r="G3059" t="s">
        <v>18</v>
      </c>
      <c r="H3059" t="s">
        <v>34</v>
      </c>
      <c r="I3059" s="9">
        <v>4175</v>
      </c>
      <c r="J3059" s="9">
        <v>437.2</v>
      </c>
      <c r="K3059" s="9">
        <v>263.33</v>
      </c>
      <c r="L3059" s="9">
        <f>tbl_salesdata[[#This Row],[Units Sold]]*tbl_salesdata[[#This Row],[Unit Cost]]</f>
        <v>1099402.75</v>
      </c>
      <c r="M3059" s="9">
        <f>tbl_salesdata[[#This Row],[Units Sold]]*tbl_salesdata[[#This Row],[Unit Price]]</f>
        <v>1825310</v>
      </c>
      <c r="N3059" s="9">
        <f>tbl_salesdata[[#This Row],[Total Sales]]-tbl_salesdata[[#This Row],[Total Cost]]</f>
        <v>725907.25</v>
      </c>
      <c r="O3059">
        <f>tbl_salesdata[[#This Row],[Ship Date]]-tbl_salesdata[[#This Row],[Order Date]]</f>
        <v>10</v>
      </c>
      <c r="P3059">
        <f>WEEKDAY(tbl_salesdata[[#This Row],[Order Date]],2)</f>
        <v>2</v>
      </c>
      <c r="Q3059" t="str">
        <f>TEXT(tbl_salesdata[[#This Row],[Order Date]],"dddd")</f>
        <v>Tuesday</v>
      </c>
      <c r="R3059" t="str">
        <f>IF(tbl_salesdata[[#This Row],[Weekdaynum]]&gt;5,"Yes","No")</f>
        <v>No</v>
      </c>
    </row>
    <row r="3060" spans="1:18" hidden="1" x14ac:dyDescent="0.35">
      <c r="A3060">
        <v>200749242</v>
      </c>
      <c r="B3060" s="3">
        <v>43199</v>
      </c>
      <c r="C3060" s="3">
        <v>43210</v>
      </c>
      <c r="D3060" t="s">
        <v>186</v>
      </c>
      <c r="E3060" t="s">
        <v>38</v>
      </c>
      <c r="F3060" t="s">
        <v>40</v>
      </c>
      <c r="G3060" t="s">
        <v>18</v>
      </c>
      <c r="H3060" t="s">
        <v>34</v>
      </c>
      <c r="I3060" s="9">
        <v>5017</v>
      </c>
      <c r="J3060" s="9">
        <v>651.21</v>
      </c>
      <c r="K3060" s="9">
        <v>524.96</v>
      </c>
      <c r="L3060" s="9">
        <f>tbl_salesdata[[#This Row],[Units Sold]]*tbl_salesdata[[#This Row],[Unit Cost]]</f>
        <v>2633724.3200000003</v>
      </c>
      <c r="M3060" s="9">
        <f>tbl_salesdata[[#This Row],[Units Sold]]*tbl_salesdata[[#This Row],[Unit Price]]</f>
        <v>3267120.5700000003</v>
      </c>
      <c r="N3060" s="9">
        <f>tbl_salesdata[[#This Row],[Total Sales]]-tbl_salesdata[[#This Row],[Total Cost]]</f>
        <v>633396.25</v>
      </c>
      <c r="O3060">
        <f>tbl_salesdata[[#This Row],[Ship Date]]-tbl_salesdata[[#This Row],[Order Date]]</f>
        <v>11</v>
      </c>
      <c r="P3060">
        <f>WEEKDAY(tbl_salesdata[[#This Row],[Order Date]],2)</f>
        <v>1</v>
      </c>
      <c r="Q3060" t="str">
        <f>TEXT(tbl_salesdata[[#This Row],[Order Date]],"dddd")</f>
        <v>Monday</v>
      </c>
      <c r="R3060" t="str">
        <f>IF(tbl_salesdata[[#This Row],[Weekdaynum]]&gt;5,"Yes","No")</f>
        <v>No</v>
      </c>
    </row>
    <row r="3061" spans="1:18" hidden="1" x14ac:dyDescent="0.35">
      <c r="A3061">
        <v>134316718</v>
      </c>
      <c r="B3061" s="3">
        <v>44244</v>
      </c>
      <c r="C3061" s="3">
        <v>44247</v>
      </c>
      <c r="D3061" t="s">
        <v>186</v>
      </c>
      <c r="E3061" t="s">
        <v>38</v>
      </c>
      <c r="F3061" t="s">
        <v>33</v>
      </c>
      <c r="G3061" t="s">
        <v>18</v>
      </c>
      <c r="H3061" t="s">
        <v>26</v>
      </c>
      <c r="I3061" s="9">
        <v>6157</v>
      </c>
      <c r="J3061" s="9">
        <v>109.28</v>
      </c>
      <c r="K3061" s="9">
        <v>35.840000000000003</v>
      </c>
      <c r="L3061" s="9">
        <f>tbl_salesdata[[#This Row],[Units Sold]]*tbl_salesdata[[#This Row],[Unit Cost]]</f>
        <v>220666.88000000003</v>
      </c>
      <c r="M3061" s="9">
        <f>tbl_salesdata[[#This Row],[Units Sold]]*tbl_salesdata[[#This Row],[Unit Price]]</f>
        <v>672836.96</v>
      </c>
      <c r="N3061" s="9">
        <f>tbl_salesdata[[#This Row],[Total Sales]]-tbl_salesdata[[#This Row],[Total Cost]]</f>
        <v>452170.07999999996</v>
      </c>
      <c r="O3061">
        <f>tbl_salesdata[[#This Row],[Ship Date]]-tbl_salesdata[[#This Row],[Order Date]]</f>
        <v>3</v>
      </c>
      <c r="P3061">
        <f>WEEKDAY(tbl_salesdata[[#This Row],[Order Date]],2)</f>
        <v>3</v>
      </c>
      <c r="Q3061" t="str">
        <f>TEXT(tbl_salesdata[[#This Row],[Order Date]],"dddd")</f>
        <v>Wednesday</v>
      </c>
      <c r="R3061" t="str">
        <f>IF(tbl_salesdata[[#This Row],[Weekdaynum]]&gt;5,"Yes","No")</f>
        <v>No</v>
      </c>
    </row>
    <row r="3062" spans="1:18" x14ac:dyDescent="0.35">
      <c r="A3062">
        <v>725374734</v>
      </c>
      <c r="B3062" s="3">
        <v>42357</v>
      </c>
      <c r="C3062" s="3">
        <v>42364</v>
      </c>
      <c r="D3062" t="s">
        <v>31</v>
      </c>
      <c r="E3062" t="s">
        <v>32</v>
      </c>
      <c r="F3062" t="s">
        <v>17</v>
      </c>
      <c r="G3062" t="s">
        <v>14</v>
      </c>
      <c r="H3062" t="s">
        <v>19</v>
      </c>
      <c r="I3062" s="9">
        <v>3358</v>
      </c>
      <c r="J3062" s="9">
        <v>152.58000000000001</v>
      </c>
      <c r="K3062" s="9">
        <v>97.44</v>
      </c>
      <c r="L3062" s="9">
        <f>tbl_salesdata[[#This Row],[Units Sold]]*tbl_salesdata[[#This Row],[Unit Cost]]</f>
        <v>327203.52</v>
      </c>
      <c r="M3062" s="9">
        <f>tbl_salesdata[[#This Row],[Units Sold]]*tbl_salesdata[[#This Row],[Unit Price]]</f>
        <v>512363.64</v>
      </c>
      <c r="N3062" s="9">
        <f>tbl_salesdata[[#This Row],[Total Sales]]-tbl_salesdata[[#This Row],[Total Cost]]</f>
        <v>185160.12</v>
      </c>
      <c r="O3062">
        <f>tbl_salesdata[[#This Row],[Ship Date]]-tbl_salesdata[[#This Row],[Order Date]]</f>
        <v>7</v>
      </c>
      <c r="P3062">
        <f>WEEKDAY(tbl_salesdata[[#This Row],[Order Date]],2)</f>
        <v>6</v>
      </c>
      <c r="Q3062" t="str">
        <f>TEXT(tbl_salesdata[[#This Row],[Order Date]],"dddd")</f>
        <v>Saturday</v>
      </c>
      <c r="R3062" t="str">
        <f>IF(tbl_salesdata[[#This Row],[Weekdaynum]]&gt;5,"Yes","No")</f>
        <v>Yes</v>
      </c>
    </row>
    <row r="3063" spans="1:18" hidden="1" x14ac:dyDescent="0.35">
      <c r="A3063">
        <v>752792918</v>
      </c>
      <c r="B3063" s="3">
        <v>43950</v>
      </c>
      <c r="C3063" s="3">
        <v>43959</v>
      </c>
      <c r="D3063" t="s">
        <v>125</v>
      </c>
      <c r="E3063" t="s">
        <v>21</v>
      </c>
      <c r="F3063" t="s">
        <v>56</v>
      </c>
      <c r="G3063" t="s">
        <v>18</v>
      </c>
      <c r="H3063" t="s">
        <v>15</v>
      </c>
      <c r="I3063" s="9">
        <v>7008</v>
      </c>
      <c r="J3063" s="9">
        <v>9.33</v>
      </c>
      <c r="K3063" s="9">
        <v>6.92</v>
      </c>
      <c r="L3063" s="9">
        <f>tbl_salesdata[[#This Row],[Units Sold]]*tbl_salesdata[[#This Row],[Unit Cost]]</f>
        <v>48495.360000000001</v>
      </c>
      <c r="M3063" s="9">
        <f>tbl_salesdata[[#This Row],[Units Sold]]*tbl_salesdata[[#This Row],[Unit Price]]</f>
        <v>65384.639999999999</v>
      </c>
      <c r="N3063" s="9">
        <f>tbl_salesdata[[#This Row],[Total Sales]]-tbl_salesdata[[#This Row],[Total Cost]]</f>
        <v>16889.28</v>
      </c>
      <c r="O3063">
        <f>tbl_salesdata[[#This Row],[Ship Date]]-tbl_salesdata[[#This Row],[Order Date]]</f>
        <v>9</v>
      </c>
      <c r="P3063">
        <f>WEEKDAY(tbl_salesdata[[#This Row],[Order Date]],2)</f>
        <v>3</v>
      </c>
      <c r="Q3063" t="str">
        <f>TEXT(tbl_salesdata[[#This Row],[Order Date]],"dddd")</f>
        <v>Wednesday</v>
      </c>
      <c r="R3063" t="str">
        <f>IF(tbl_salesdata[[#This Row],[Weekdaynum]]&gt;5,"Yes","No")</f>
        <v>No</v>
      </c>
    </row>
    <row r="3064" spans="1:18" hidden="1" x14ac:dyDescent="0.35">
      <c r="A3064">
        <v>601861798</v>
      </c>
      <c r="B3064" s="3">
        <v>44355</v>
      </c>
      <c r="C3064" s="3">
        <v>44374</v>
      </c>
      <c r="D3064" t="s">
        <v>213</v>
      </c>
      <c r="E3064" t="s">
        <v>38</v>
      </c>
      <c r="F3064" t="s">
        <v>17</v>
      </c>
      <c r="G3064" t="s">
        <v>18</v>
      </c>
      <c r="H3064" t="s">
        <v>26</v>
      </c>
      <c r="I3064" s="9">
        <v>3136</v>
      </c>
      <c r="J3064" s="9">
        <v>152.58000000000001</v>
      </c>
      <c r="K3064" s="9">
        <v>97.44</v>
      </c>
      <c r="L3064" s="9">
        <f>tbl_salesdata[[#This Row],[Units Sold]]*tbl_salesdata[[#This Row],[Unit Cost]]</f>
        <v>305571.83999999997</v>
      </c>
      <c r="M3064" s="9">
        <f>tbl_salesdata[[#This Row],[Units Sold]]*tbl_salesdata[[#This Row],[Unit Price]]</f>
        <v>478490.88000000006</v>
      </c>
      <c r="N3064" s="9">
        <f>tbl_salesdata[[#This Row],[Total Sales]]-tbl_salesdata[[#This Row],[Total Cost]]</f>
        <v>172919.0400000001</v>
      </c>
      <c r="O3064">
        <f>tbl_salesdata[[#This Row],[Ship Date]]-tbl_salesdata[[#This Row],[Order Date]]</f>
        <v>19</v>
      </c>
      <c r="P3064">
        <f>WEEKDAY(tbl_salesdata[[#This Row],[Order Date]],2)</f>
        <v>2</v>
      </c>
      <c r="Q3064" t="str">
        <f>TEXT(tbl_salesdata[[#This Row],[Order Date]],"dddd")</f>
        <v>Tuesday</v>
      </c>
      <c r="R3064" t="str">
        <f>IF(tbl_salesdata[[#This Row],[Weekdaynum]]&gt;5,"Yes","No")</f>
        <v>No</v>
      </c>
    </row>
    <row r="3065" spans="1:18" x14ac:dyDescent="0.35">
      <c r="A3065">
        <v>374881684</v>
      </c>
      <c r="B3065" s="3">
        <v>43659</v>
      </c>
      <c r="C3065" s="3">
        <v>43662</v>
      </c>
      <c r="D3065" t="s">
        <v>164</v>
      </c>
      <c r="E3065" t="s">
        <v>38</v>
      </c>
      <c r="F3065" t="s">
        <v>33</v>
      </c>
      <c r="G3065" t="s">
        <v>18</v>
      </c>
      <c r="H3065" t="s">
        <v>26</v>
      </c>
      <c r="I3065" s="9">
        <v>4676</v>
      </c>
      <c r="J3065" s="9">
        <v>109.28</v>
      </c>
      <c r="K3065" s="9">
        <v>35.840000000000003</v>
      </c>
      <c r="L3065" s="9">
        <f>tbl_salesdata[[#This Row],[Units Sold]]*tbl_salesdata[[#This Row],[Unit Cost]]</f>
        <v>167587.84000000003</v>
      </c>
      <c r="M3065" s="9">
        <f>tbl_salesdata[[#This Row],[Units Sold]]*tbl_salesdata[[#This Row],[Unit Price]]</f>
        <v>510993.28</v>
      </c>
      <c r="N3065" s="9">
        <f>tbl_salesdata[[#This Row],[Total Sales]]-tbl_salesdata[[#This Row],[Total Cost]]</f>
        <v>343405.44</v>
      </c>
      <c r="O3065">
        <f>tbl_salesdata[[#This Row],[Ship Date]]-tbl_salesdata[[#This Row],[Order Date]]</f>
        <v>3</v>
      </c>
      <c r="P3065">
        <f>WEEKDAY(tbl_salesdata[[#This Row],[Order Date]],2)</f>
        <v>6</v>
      </c>
      <c r="Q3065" t="str">
        <f>TEXT(tbl_salesdata[[#This Row],[Order Date]],"dddd")</f>
        <v>Saturday</v>
      </c>
      <c r="R3065" t="str">
        <f>IF(tbl_salesdata[[#This Row],[Weekdaynum]]&gt;5,"Yes","No")</f>
        <v>Yes</v>
      </c>
    </row>
    <row r="3066" spans="1:18" x14ac:dyDescent="0.35">
      <c r="A3066">
        <v>502038991</v>
      </c>
      <c r="B3066" s="3">
        <v>43239</v>
      </c>
      <c r="C3066" s="3">
        <v>43247</v>
      </c>
      <c r="D3066" t="s">
        <v>187</v>
      </c>
      <c r="E3066" t="s">
        <v>29</v>
      </c>
      <c r="F3066" t="s">
        <v>17</v>
      </c>
      <c r="G3066" t="s">
        <v>14</v>
      </c>
      <c r="H3066" t="s">
        <v>15</v>
      </c>
      <c r="I3066" s="9">
        <v>3349</v>
      </c>
      <c r="J3066" s="9">
        <v>152.58000000000001</v>
      </c>
      <c r="K3066" s="9">
        <v>97.44</v>
      </c>
      <c r="L3066" s="9">
        <f>tbl_salesdata[[#This Row],[Units Sold]]*tbl_salesdata[[#This Row],[Unit Cost]]</f>
        <v>326326.56</v>
      </c>
      <c r="M3066" s="9">
        <f>tbl_salesdata[[#This Row],[Units Sold]]*tbl_salesdata[[#This Row],[Unit Price]]</f>
        <v>510990.42000000004</v>
      </c>
      <c r="N3066" s="9">
        <f>tbl_salesdata[[#This Row],[Total Sales]]-tbl_salesdata[[#This Row],[Total Cost]]</f>
        <v>184663.86000000004</v>
      </c>
      <c r="O3066">
        <f>tbl_salesdata[[#This Row],[Ship Date]]-tbl_salesdata[[#This Row],[Order Date]]</f>
        <v>8</v>
      </c>
      <c r="P3066">
        <f>WEEKDAY(tbl_salesdata[[#This Row],[Order Date]],2)</f>
        <v>6</v>
      </c>
      <c r="Q3066" t="str">
        <f>TEXT(tbl_salesdata[[#This Row],[Order Date]],"dddd")</f>
        <v>Saturday</v>
      </c>
      <c r="R3066" t="str">
        <f>IF(tbl_salesdata[[#This Row],[Weekdaynum]]&gt;5,"Yes","No")</f>
        <v>Yes</v>
      </c>
    </row>
    <row r="3067" spans="1:18" hidden="1" x14ac:dyDescent="0.35">
      <c r="A3067">
        <v>169914996</v>
      </c>
      <c r="B3067" s="3">
        <v>44095</v>
      </c>
      <c r="C3067" s="3">
        <v>44100</v>
      </c>
      <c r="D3067" t="s">
        <v>211</v>
      </c>
      <c r="E3067" t="s">
        <v>38</v>
      </c>
      <c r="F3067" t="s">
        <v>13</v>
      </c>
      <c r="G3067" t="s">
        <v>14</v>
      </c>
      <c r="H3067" t="s">
        <v>26</v>
      </c>
      <c r="I3067" s="9">
        <v>478</v>
      </c>
      <c r="J3067" s="9">
        <v>255.28</v>
      </c>
      <c r="K3067" s="9">
        <v>159.41999999999999</v>
      </c>
      <c r="L3067" s="9">
        <f>tbl_salesdata[[#This Row],[Units Sold]]*tbl_salesdata[[#This Row],[Unit Cost]]</f>
        <v>76202.759999999995</v>
      </c>
      <c r="M3067" s="9">
        <f>tbl_salesdata[[#This Row],[Units Sold]]*tbl_salesdata[[#This Row],[Unit Price]]</f>
        <v>122023.84</v>
      </c>
      <c r="N3067" s="9">
        <f>tbl_salesdata[[#This Row],[Total Sales]]-tbl_salesdata[[#This Row],[Total Cost]]</f>
        <v>45821.08</v>
      </c>
      <c r="O3067">
        <f>tbl_salesdata[[#This Row],[Ship Date]]-tbl_salesdata[[#This Row],[Order Date]]</f>
        <v>5</v>
      </c>
      <c r="P3067">
        <f>WEEKDAY(tbl_salesdata[[#This Row],[Order Date]],2)</f>
        <v>1</v>
      </c>
      <c r="Q3067" t="str">
        <f>TEXT(tbl_salesdata[[#This Row],[Order Date]],"dddd")</f>
        <v>Monday</v>
      </c>
      <c r="R3067" t="str">
        <f>IF(tbl_salesdata[[#This Row],[Weekdaynum]]&gt;5,"Yes","No")</f>
        <v>No</v>
      </c>
    </row>
    <row r="3068" spans="1:18" x14ac:dyDescent="0.35">
      <c r="A3068">
        <v>893557822</v>
      </c>
      <c r="B3068" s="3">
        <v>44492</v>
      </c>
      <c r="C3068" s="3">
        <v>44501</v>
      </c>
      <c r="D3068" t="s">
        <v>182</v>
      </c>
      <c r="E3068" t="s">
        <v>12</v>
      </c>
      <c r="F3068" t="s">
        <v>25</v>
      </c>
      <c r="G3068" t="s">
        <v>18</v>
      </c>
      <c r="H3068" t="s">
        <v>34</v>
      </c>
      <c r="I3068" s="9">
        <v>2471</v>
      </c>
      <c r="J3068" s="9">
        <v>205.7</v>
      </c>
      <c r="K3068" s="9">
        <v>117.11</v>
      </c>
      <c r="L3068" s="9">
        <f>tbl_salesdata[[#This Row],[Units Sold]]*tbl_salesdata[[#This Row],[Unit Cost]]</f>
        <v>289378.81</v>
      </c>
      <c r="M3068" s="9">
        <f>tbl_salesdata[[#This Row],[Units Sold]]*tbl_salesdata[[#This Row],[Unit Price]]</f>
        <v>508284.69999999995</v>
      </c>
      <c r="N3068" s="9">
        <f>tbl_salesdata[[#This Row],[Total Sales]]-tbl_salesdata[[#This Row],[Total Cost]]</f>
        <v>218905.88999999996</v>
      </c>
      <c r="O3068">
        <f>tbl_salesdata[[#This Row],[Ship Date]]-tbl_salesdata[[#This Row],[Order Date]]</f>
        <v>9</v>
      </c>
      <c r="P3068">
        <f>WEEKDAY(tbl_salesdata[[#This Row],[Order Date]],2)</f>
        <v>6</v>
      </c>
      <c r="Q3068" t="str">
        <f>TEXT(tbl_salesdata[[#This Row],[Order Date]],"dddd")</f>
        <v>Saturday</v>
      </c>
      <c r="R3068" t="str">
        <f>IF(tbl_salesdata[[#This Row],[Weekdaynum]]&gt;5,"Yes","No")</f>
        <v>Yes</v>
      </c>
    </row>
    <row r="3069" spans="1:18" hidden="1" x14ac:dyDescent="0.35">
      <c r="A3069">
        <v>156842124</v>
      </c>
      <c r="B3069" s="3">
        <v>43699</v>
      </c>
      <c r="C3069" s="3">
        <v>43711</v>
      </c>
      <c r="D3069" t="s">
        <v>50</v>
      </c>
      <c r="E3069" t="s">
        <v>51</v>
      </c>
      <c r="F3069" t="s">
        <v>30</v>
      </c>
      <c r="G3069" t="s">
        <v>18</v>
      </c>
      <c r="H3069" t="s">
        <v>15</v>
      </c>
      <c r="I3069" s="9">
        <v>1925</v>
      </c>
      <c r="J3069" s="9">
        <v>81.73</v>
      </c>
      <c r="K3069" s="9">
        <v>56.67</v>
      </c>
      <c r="L3069" s="9">
        <f>tbl_salesdata[[#This Row],[Units Sold]]*tbl_salesdata[[#This Row],[Unit Cost]]</f>
        <v>109089.75</v>
      </c>
      <c r="M3069" s="9">
        <f>tbl_salesdata[[#This Row],[Units Sold]]*tbl_salesdata[[#This Row],[Unit Price]]</f>
        <v>157330.25</v>
      </c>
      <c r="N3069" s="9">
        <f>tbl_salesdata[[#This Row],[Total Sales]]-tbl_salesdata[[#This Row],[Total Cost]]</f>
        <v>48240.5</v>
      </c>
      <c r="O3069">
        <f>tbl_salesdata[[#This Row],[Ship Date]]-tbl_salesdata[[#This Row],[Order Date]]</f>
        <v>12</v>
      </c>
      <c r="P3069">
        <f>WEEKDAY(tbl_salesdata[[#This Row],[Order Date]],2)</f>
        <v>4</v>
      </c>
      <c r="Q3069" t="str">
        <f>TEXT(tbl_salesdata[[#This Row],[Order Date]],"dddd")</f>
        <v>Thursday</v>
      </c>
      <c r="R3069" t="str">
        <f>IF(tbl_salesdata[[#This Row],[Weekdaynum]]&gt;5,"Yes","No")</f>
        <v>No</v>
      </c>
    </row>
    <row r="3070" spans="1:18" hidden="1" x14ac:dyDescent="0.35">
      <c r="A3070">
        <v>724169671</v>
      </c>
      <c r="B3070" s="3">
        <v>44916</v>
      </c>
      <c r="C3070" s="3">
        <v>44925</v>
      </c>
      <c r="D3070" t="s">
        <v>174</v>
      </c>
      <c r="E3070" t="s">
        <v>29</v>
      </c>
      <c r="F3070" t="s">
        <v>68</v>
      </c>
      <c r="G3070" t="s">
        <v>18</v>
      </c>
      <c r="H3070" t="s">
        <v>26</v>
      </c>
      <c r="I3070" s="9">
        <v>6753</v>
      </c>
      <c r="J3070" s="9">
        <v>154.06</v>
      </c>
      <c r="K3070" s="9">
        <v>90.93</v>
      </c>
      <c r="L3070" s="9">
        <f>tbl_salesdata[[#This Row],[Units Sold]]*tbl_salesdata[[#This Row],[Unit Cost]]</f>
        <v>614050.29</v>
      </c>
      <c r="M3070" s="9">
        <f>tbl_salesdata[[#This Row],[Units Sold]]*tbl_salesdata[[#This Row],[Unit Price]]</f>
        <v>1040367.18</v>
      </c>
      <c r="N3070" s="9">
        <f>tbl_salesdata[[#This Row],[Total Sales]]-tbl_salesdata[[#This Row],[Total Cost]]</f>
        <v>426316.89</v>
      </c>
      <c r="O3070">
        <f>tbl_salesdata[[#This Row],[Ship Date]]-tbl_salesdata[[#This Row],[Order Date]]</f>
        <v>9</v>
      </c>
      <c r="P3070">
        <f>WEEKDAY(tbl_salesdata[[#This Row],[Order Date]],2)</f>
        <v>3</v>
      </c>
      <c r="Q3070" t="str">
        <f>TEXT(tbl_salesdata[[#This Row],[Order Date]],"dddd")</f>
        <v>Wednesday</v>
      </c>
      <c r="R3070" t="str">
        <f>IF(tbl_salesdata[[#This Row],[Weekdaynum]]&gt;5,"Yes","No")</f>
        <v>No</v>
      </c>
    </row>
    <row r="3071" spans="1:18" hidden="1" x14ac:dyDescent="0.35">
      <c r="A3071">
        <v>296534144</v>
      </c>
      <c r="B3071" s="3">
        <v>44475</v>
      </c>
      <c r="C3071" s="3">
        <v>44476</v>
      </c>
      <c r="D3071" t="s">
        <v>190</v>
      </c>
      <c r="E3071" t="s">
        <v>38</v>
      </c>
      <c r="F3071" t="s">
        <v>33</v>
      </c>
      <c r="G3071" t="s">
        <v>18</v>
      </c>
      <c r="H3071" t="s">
        <v>19</v>
      </c>
      <c r="I3071" s="9">
        <v>9898</v>
      </c>
      <c r="J3071" s="9">
        <v>109.28</v>
      </c>
      <c r="K3071" s="9">
        <v>35.840000000000003</v>
      </c>
      <c r="L3071" s="9">
        <f>tbl_salesdata[[#This Row],[Units Sold]]*tbl_salesdata[[#This Row],[Unit Cost]]</f>
        <v>354744.32000000001</v>
      </c>
      <c r="M3071" s="9">
        <f>tbl_salesdata[[#This Row],[Units Sold]]*tbl_salesdata[[#This Row],[Unit Price]]</f>
        <v>1081653.44</v>
      </c>
      <c r="N3071" s="9">
        <f>tbl_salesdata[[#This Row],[Total Sales]]-tbl_salesdata[[#This Row],[Total Cost]]</f>
        <v>726909.11999999988</v>
      </c>
      <c r="O3071">
        <f>tbl_salesdata[[#This Row],[Ship Date]]-tbl_salesdata[[#This Row],[Order Date]]</f>
        <v>1</v>
      </c>
      <c r="P3071">
        <f>WEEKDAY(tbl_salesdata[[#This Row],[Order Date]],2)</f>
        <v>3</v>
      </c>
      <c r="Q3071" t="str">
        <f>TEXT(tbl_salesdata[[#This Row],[Order Date]],"dddd")</f>
        <v>Wednesday</v>
      </c>
      <c r="R3071" t="str">
        <f>IF(tbl_salesdata[[#This Row],[Weekdaynum]]&gt;5,"Yes","No")</f>
        <v>No</v>
      </c>
    </row>
    <row r="3072" spans="1:18" x14ac:dyDescent="0.35">
      <c r="A3072">
        <v>962169587</v>
      </c>
      <c r="B3072" s="3">
        <v>43533</v>
      </c>
      <c r="C3072" s="3">
        <v>43554</v>
      </c>
      <c r="D3072" t="s">
        <v>119</v>
      </c>
      <c r="E3072" t="s">
        <v>24</v>
      </c>
      <c r="F3072" t="s">
        <v>30</v>
      </c>
      <c r="G3072" t="s">
        <v>18</v>
      </c>
      <c r="H3072" t="s">
        <v>15</v>
      </c>
      <c r="I3072" s="9">
        <v>6217</v>
      </c>
      <c r="J3072" s="9">
        <v>81.73</v>
      </c>
      <c r="K3072" s="9">
        <v>56.67</v>
      </c>
      <c r="L3072" s="9">
        <f>tbl_salesdata[[#This Row],[Units Sold]]*tbl_salesdata[[#This Row],[Unit Cost]]</f>
        <v>352317.39</v>
      </c>
      <c r="M3072" s="9">
        <f>tbl_salesdata[[#This Row],[Units Sold]]*tbl_salesdata[[#This Row],[Unit Price]]</f>
        <v>508115.41000000003</v>
      </c>
      <c r="N3072" s="9">
        <f>tbl_salesdata[[#This Row],[Total Sales]]-tbl_salesdata[[#This Row],[Total Cost]]</f>
        <v>155798.02000000002</v>
      </c>
      <c r="O3072">
        <f>tbl_salesdata[[#This Row],[Ship Date]]-tbl_salesdata[[#This Row],[Order Date]]</f>
        <v>21</v>
      </c>
      <c r="P3072">
        <f>WEEKDAY(tbl_salesdata[[#This Row],[Order Date]],2)</f>
        <v>6</v>
      </c>
      <c r="Q3072" t="str">
        <f>TEXT(tbl_salesdata[[#This Row],[Order Date]],"dddd")</f>
        <v>Saturday</v>
      </c>
      <c r="R3072" t="str">
        <f>IF(tbl_salesdata[[#This Row],[Weekdaynum]]&gt;5,"Yes","No")</f>
        <v>Yes</v>
      </c>
    </row>
    <row r="3073" spans="1:18" hidden="1" x14ac:dyDescent="0.35">
      <c r="A3073">
        <v>845631682</v>
      </c>
      <c r="B3073" s="3">
        <v>42540</v>
      </c>
      <c r="C3073" s="3">
        <v>42550</v>
      </c>
      <c r="D3073" t="s">
        <v>90</v>
      </c>
      <c r="E3073" t="s">
        <v>38</v>
      </c>
      <c r="F3073" t="s">
        <v>13</v>
      </c>
      <c r="G3073" t="s">
        <v>14</v>
      </c>
      <c r="H3073" t="s">
        <v>15</v>
      </c>
      <c r="I3073" s="9">
        <v>61</v>
      </c>
      <c r="J3073" s="9">
        <v>255.28</v>
      </c>
      <c r="K3073" s="9">
        <v>159.41999999999999</v>
      </c>
      <c r="L3073" s="9">
        <f>tbl_salesdata[[#This Row],[Units Sold]]*tbl_salesdata[[#This Row],[Unit Cost]]</f>
        <v>9724.619999999999</v>
      </c>
      <c r="M3073" s="9">
        <f>tbl_salesdata[[#This Row],[Units Sold]]*tbl_salesdata[[#This Row],[Unit Price]]</f>
        <v>15572.08</v>
      </c>
      <c r="N3073" s="9">
        <f>tbl_salesdata[[#This Row],[Total Sales]]-tbl_salesdata[[#This Row],[Total Cost]]</f>
        <v>5847.4600000000009</v>
      </c>
      <c r="O3073">
        <f>tbl_salesdata[[#This Row],[Ship Date]]-tbl_salesdata[[#This Row],[Order Date]]</f>
        <v>10</v>
      </c>
      <c r="P3073">
        <f>WEEKDAY(tbl_salesdata[[#This Row],[Order Date]],2)</f>
        <v>7</v>
      </c>
      <c r="Q3073" t="str">
        <f>TEXT(tbl_salesdata[[#This Row],[Order Date]],"dddd")</f>
        <v>Sunday</v>
      </c>
      <c r="R3073" t="str">
        <f>IF(tbl_salesdata[[#This Row],[Weekdaynum]]&gt;5,"Yes","No")</f>
        <v>Yes</v>
      </c>
    </row>
    <row r="3074" spans="1:18" hidden="1" x14ac:dyDescent="0.35">
      <c r="A3074">
        <v>592774903</v>
      </c>
      <c r="B3074" s="3">
        <v>43732</v>
      </c>
      <c r="C3074" s="3">
        <v>43745</v>
      </c>
      <c r="D3074" t="s">
        <v>81</v>
      </c>
      <c r="E3074" t="s">
        <v>32</v>
      </c>
      <c r="F3074" t="s">
        <v>76</v>
      </c>
      <c r="G3074" t="s">
        <v>18</v>
      </c>
      <c r="H3074" t="s">
        <v>15</v>
      </c>
      <c r="I3074" s="9">
        <v>4122</v>
      </c>
      <c r="J3074" s="9">
        <v>668.27</v>
      </c>
      <c r="K3074" s="9">
        <v>502.54</v>
      </c>
      <c r="L3074" s="9">
        <f>tbl_salesdata[[#This Row],[Units Sold]]*tbl_salesdata[[#This Row],[Unit Cost]]</f>
        <v>2071469.8800000001</v>
      </c>
      <c r="M3074" s="9">
        <f>tbl_salesdata[[#This Row],[Units Sold]]*tbl_salesdata[[#This Row],[Unit Price]]</f>
        <v>2754608.94</v>
      </c>
      <c r="N3074" s="9">
        <f>tbl_salesdata[[#This Row],[Total Sales]]-tbl_salesdata[[#This Row],[Total Cost]]</f>
        <v>683139.05999999982</v>
      </c>
      <c r="O3074">
        <f>tbl_salesdata[[#This Row],[Ship Date]]-tbl_salesdata[[#This Row],[Order Date]]</f>
        <v>13</v>
      </c>
      <c r="P3074">
        <f>WEEKDAY(tbl_salesdata[[#This Row],[Order Date]],2)</f>
        <v>2</v>
      </c>
      <c r="Q3074" t="str">
        <f>TEXT(tbl_salesdata[[#This Row],[Order Date]],"dddd")</f>
        <v>Tuesday</v>
      </c>
      <c r="R3074" t="str">
        <f>IF(tbl_salesdata[[#This Row],[Weekdaynum]]&gt;5,"Yes","No")</f>
        <v>No</v>
      </c>
    </row>
    <row r="3075" spans="1:18" hidden="1" x14ac:dyDescent="0.35">
      <c r="A3075">
        <v>485775363</v>
      </c>
      <c r="B3075" s="3">
        <v>42481</v>
      </c>
      <c r="C3075" s="3">
        <v>42486</v>
      </c>
      <c r="D3075" t="s">
        <v>72</v>
      </c>
      <c r="E3075" t="s">
        <v>24</v>
      </c>
      <c r="F3075" t="s">
        <v>30</v>
      </c>
      <c r="G3075" t="s">
        <v>18</v>
      </c>
      <c r="H3075" t="s">
        <v>26</v>
      </c>
      <c r="I3075" s="9">
        <v>580</v>
      </c>
      <c r="J3075" s="9">
        <v>81.73</v>
      </c>
      <c r="K3075" s="9">
        <v>56.67</v>
      </c>
      <c r="L3075" s="9">
        <f>tbl_salesdata[[#This Row],[Units Sold]]*tbl_salesdata[[#This Row],[Unit Cost]]</f>
        <v>32868.6</v>
      </c>
      <c r="M3075" s="9">
        <f>tbl_salesdata[[#This Row],[Units Sold]]*tbl_salesdata[[#This Row],[Unit Price]]</f>
        <v>47403.4</v>
      </c>
      <c r="N3075" s="9">
        <f>tbl_salesdata[[#This Row],[Total Sales]]-tbl_salesdata[[#This Row],[Total Cost]]</f>
        <v>14534.800000000003</v>
      </c>
      <c r="O3075">
        <f>tbl_salesdata[[#This Row],[Ship Date]]-tbl_salesdata[[#This Row],[Order Date]]</f>
        <v>5</v>
      </c>
      <c r="P3075">
        <f>WEEKDAY(tbl_salesdata[[#This Row],[Order Date]],2)</f>
        <v>4</v>
      </c>
      <c r="Q3075" t="str">
        <f>TEXT(tbl_salesdata[[#This Row],[Order Date]],"dddd")</f>
        <v>Thursday</v>
      </c>
      <c r="R3075" t="str">
        <f>IF(tbl_salesdata[[#This Row],[Weekdaynum]]&gt;5,"Yes","No")</f>
        <v>No</v>
      </c>
    </row>
    <row r="3076" spans="1:18" hidden="1" x14ac:dyDescent="0.35">
      <c r="A3076">
        <v>760619390</v>
      </c>
      <c r="B3076" s="3">
        <v>43892</v>
      </c>
      <c r="C3076" s="3">
        <v>43901</v>
      </c>
      <c r="D3076" t="s">
        <v>35</v>
      </c>
      <c r="E3076" t="s">
        <v>21</v>
      </c>
      <c r="F3076" t="s">
        <v>68</v>
      </c>
      <c r="G3076" t="s">
        <v>14</v>
      </c>
      <c r="H3076" t="s">
        <v>19</v>
      </c>
      <c r="I3076" s="9">
        <v>3035</v>
      </c>
      <c r="J3076" s="9">
        <v>154.06</v>
      </c>
      <c r="K3076" s="9">
        <v>90.93</v>
      </c>
      <c r="L3076" s="9">
        <f>tbl_salesdata[[#This Row],[Units Sold]]*tbl_salesdata[[#This Row],[Unit Cost]]</f>
        <v>275972.55000000005</v>
      </c>
      <c r="M3076" s="9">
        <f>tbl_salesdata[[#This Row],[Units Sold]]*tbl_salesdata[[#This Row],[Unit Price]]</f>
        <v>467572.10000000003</v>
      </c>
      <c r="N3076" s="9">
        <f>tbl_salesdata[[#This Row],[Total Sales]]-tbl_salesdata[[#This Row],[Total Cost]]</f>
        <v>191599.55</v>
      </c>
      <c r="O3076">
        <f>tbl_salesdata[[#This Row],[Ship Date]]-tbl_salesdata[[#This Row],[Order Date]]</f>
        <v>9</v>
      </c>
      <c r="P3076">
        <f>WEEKDAY(tbl_salesdata[[#This Row],[Order Date]],2)</f>
        <v>1</v>
      </c>
      <c r="Q3076" t="str">
        <f>TEXT(tbl_salesdata[[#This Row],[Order Date]],"dddd")</f>
        <v>Monday</v>
      </c>
      <c r="R3076" t="str">
        <f>IF(tbl_salesdata[[#This Row],[Weekdaynum]]&gt;5,"Yes","No")</f>
        <v>No</v>
      </c>
    </row>
    <row r="3077" spans="1:18" hidden="1" x14ac:dyDescent="0.35">
      <c r="A3077">
        <v>823605811</v>
      </c>
      <c r="B3077" s="3">
        <v>42687</v>
      </c>
      <c r="C3077" s="3">
        <v>42696</v>
      </c>
      <c r="D3077" t="s">
        <v>43</v>
      </c>
      <c r="E3077" t="s">
        <v>24</v>
      </c>
      <c r="F3077" t="s">
        <v>76</v>
      </c>
      <c r="G3077" t="s">
        <v>18</v>
      </c>
      <c r="H3077" t="s">
        <v>15</v>
      </c>
      <c r="I3077" s="9">
        <v>2117</v>
      </c>
      <c r="J3077" s="9">
        <v>668.27</v>
      </c>
      <c r="K3077" s="9">
        <v>502.54</v>
      </c>
      <c r="L3077" s="9">
        <f>tbl_salesdata[[#This Row],[Units Sold]]*tbl_salesdata[[#This Row],[Unit Cost]]</f>
        <v>1063877.18</v>
      </c>
      <c r="M3077" s="9">
        <f>tbl_salesdata[[#This Row],[Units Sold]]*tbl_salesdata[[#This Row],[Unit Price]]</f>
        <v>1414727.5899999999</v>
      </c>
      <c r="N3077" s="9">
        <f>tbl_salesdata[[#This Row],[Total Sales]]-tbl_salesdata[[#This Row],[Total Cost]]</f>
        <v>350850.40999999992</v>
      </c>
      <c r="O3077">
        <f>tbl_salesdata[[#This Row],[Ship Date]]-tbl_salesdata[[#This Row],[Order Date]]</f>
        <v>9</v>
      </c>
      <c r="P3077">
        <f>WEEKDAY(tbl_salesdata[[#This Row],[Order Date]],2)</f>
        <v>7</v>
      </c>
      <c r="Q3077" t="str">
        <f>TEXT(tbl_salesdata[[#This Row],[Order Date]],"dddd")</f>
        <v>Sunday</v>
      </c>
      <c r="R3077" t="str">
        <f>IF(tbl_salesdata[[#This Row],[Weekdaynum]]&gt;5,"Yes","No")</f>
        <v>Yes</v>
      </c>
    </row>
    <row r="3078" spans="1:18" hidden="1" x14ac:dyDescent="0.35">
      <c r="A3078">
        <v>601345956</v>
      </c>
      <c r="B3078" s="3">
        <v>42636</v>
      </c>
      <c r="C3078" s="3">
        <v>42640</v>
      </c>
      <c r="D3078" t="s">
        <v>219</v>
      </c>
      <c r="E3078" t="s">
        <v>38</v>
      </c>
      <c r="F3078" t="s">
        <v>13</v>
      </c>
      <c r="G3078" t="s">
        <v>18</v>
      </c>
      <c r="H3078" t="s">
        <v>34</v>
      </c>
      <c r="I3078" s="9">
        <v>486</v>
      </c>
      <c r="J3078" s="9">
        <v>255.28</v>
      </c>
      <c r="K3078" s="9">
        <v>159.41999999999999</v>
      </c>
      <c r="L3078" s="9">
        <f>tbl_salesdata[[#This Row],[Units Sold]]*tbl_salesdata[[#This Row],[Unit Cost]]</f>
        <v>77478.12</v>
      </c>
      <c r="M3078" s="9">
        <f>tbl_salesdata[[#This Row],[Units Sold]]*tbl_salesdata[[#This Row],[Unit Price]]</f>
        <v>124066.08</v>
      </c>
      <c r="N3078" s="9">
        <f>tbl_salesdata[[#This Row],[Total Sales]]-tbl_salesdata[[#This Row],[Total Cost]]</f>
        <v>46587.960000000006</v>
      </c>
      <c r="O3078">
        <f>tbl_salesdata[[#This Row],[Ship Date]]-tbl_salesdata[[#This Row],[Order Date]]</f>
        <v>4</v>
      </c>
      <c r="P3078">
        <f>WEEKDAY(tbl_salesdata[[#This Row],[Order Date]],2)</f>
        <v>5</v>
      </c>
      <c r="Q3078" t="str">
        <f>TEXT(tbl_salesdata[[#This Row],[Order Date]],"dddd")</f>
        <v>Friday</v>
      </c>
      <c r="R3078" t="str">
        <f>IF(tbl_salesdata[[#This Row],[Weekdaynum]]&gt;5,"Yes","No")</f>
        <v>No</v>
      </c>
    </row>
    <row r="3079" spans="1:18" hidden="1" x14ac:dyDescent="0.35">
      <c r="A3079">
        <v>990763652</v>
      </c>
      <c r="B3079" s="3">
        <v>44742</v>
      </c>
      <c r="C3079" s="3">
        <v>44751</v>
      </c>
      <c r="D3079" t="s">
        <v>106</v>
      </c>
      <c r="E3079" t="s">
        <v>38</v>
      </c>
      <c r="F3079" t="s">
        <v>22</v>
      </c>
      <c r="G3079" t="s">
        <v>18</v>
      </c>
      <c r="H3079" t="s">
        <v>26</v>
      </c>
      <c r="I3079" s="9">
        <v>7836</v>
      </c>
      <c r="J3079" s="9">
        <v>47.45</v>
      </c>
      <c r="K3079" s="9">
        <v>31.79</v>
      </c>
      <c r="L3079" s="9">
        <f>tbl_salesdata[[#This Row],[Units Sold]]*tbl_salesdata[[#This Row],[Unit Cost]]</f>
        <v>249106.44</v>
      </c>
      <c r="M3079" s="9">
        <f>tbl_salesdata[[#This Row],[Units Sold]]*tbl_salesdata[[#This Row],[Unit Price]]</f>
        <v>371818.2</v>
      </c>
      <c r="N3079" s="9">
        <f>tbl_salesdata[[#This Row],[Total Sales]]-tbl_salesdata[[#This Row],[Total Cost]]</f>
        <v>122711.76000000001</v>
      </c>
      <c r="O3079">
        <f>tbl_salesdata[[#This Row],[Ship Date]]-tbl_salesdata[[#This Row],[Order Date]]</f>
        <v>9</v>
      </c>
      <c r="P3079">
        <f>WEEKDAY(tbl_salesdata[[#This Row],[Order Date]],2)</f>
        <v>4</v>
      </c>
      <c r="Q3079" t="str">
        <f>TEXT(tbl_salesdata[[#This Row],[Order Date]],"dddd")</f>
        <v>Thursday</v>
      </c>
      <c r="R3079" t="str">
        <f>IF(tbl_salesdata[[#This Row],[Weekdaynum]]&gt;5,"Yes","No")</f>
        <v>No</v>
      </c>
    </row>
    <row r="3080" spans="1:18" hidden="1" x14ac:dyDescent="0.35">
      <c r="A3080">
        <v>709095227</v>
      </c>
      <c r="B3080" s="3">
        <v>43511</v>
      </c>
      <c r="C3080" s="3">
        <v>43528</v>
      </c>
      <c r="D3080" t="s">
        <v>78</v>
      </c>
      <c r="E3080" t="s">
        <v>24</v>
      </c>
      <c r="F3080" t="s">
        <v>33</v>
      </c>
      <c r="G3080" t="s">
        <v>14</v>
      </c>
      <c r="H3080" t="s">
        <v>15</v>
      </c>
      <c r="I3080" s="9">
        <v>5890</v>
      </c>
      <c r="J3080" s="9">
        <v>109.28</v>
      </c>
      <c r="K3080" s="9">
        <v>35.840000000000003</v>
      </c>
      <c r="L3080" s="9">
        <f>tbl_salesdata[[#This Row],[Units Sold]]*tbl_salesdata[[#This Row],[Unit Cost]]</f>
        <v>211097.60000000001</v>
      </c>
      <c r="M3080" s="9">
        <f>tbl_salesdata[[#This Row],[Units Sold]]*tbl_salesdata[[#This Row],[Unit Price]]</f>
        <v>643659.19999999995</v>
      </c>
      <c r="N3080" s="9">
        <f>tbl_salesdata[[#This Row],[Total Sales]]-tbl_salesdata[[#This Row],[Total Cost]]</f>
        <v>432561.6</v>
      </c>
      <c r="O3080">
        <f>tbl_salesdata[[#This Row],[Ship Date]]-tbl_salesdata[[#This Row],[Order Date]]</f>
        <v>17</v>
      </c>
      <c r="P3080">
        <f>WEEKDAY(tbl_salesdata[[#This Row],[Order Date]],2)</f>
        <v>5</v>
      </c>
      <c r="Q3080" t="str">
        <f>TEXT(tbl_salesdata[[#This Row],[Order Date]],"dddd")</f>
        <v>Friday</v>
      </c>
      <c r="R3080" t="str">
        <f>IF(tbl_salesdata[[#This Row],[Weekdaynum]]&gt;5,"Yes","No")</f>
        <v>No</v>
      </c>
    </row>
    <row r="3081" spans="1:18" hidden="1" x14ac:dyDescent="0.35">
      <c r="A3081">
        <v>343889510</v>
      </c>
      <c r="B3081" s="3">
        <v>43150</v>
      </c>
      <c r="C3081" s="3">
        <v>43171</v>
      </c>
      <c r="D3081" t="s">
        <v>100</v>
      </c>
      <c r="E3081" t="s">
        <v>21</v>
      </c>
      <c r="F3081" t="s">
        <v>22</v>
      </c>
      <c r="G3081" t="s">
        <v>14</v>
      </c>
      <c r="H3081" t="s">
        <v>15</v>
      </c>
      <c r="I3081" s="9">
        <v>3403</v>
      </c>
      <c r="J3081" s="9">
        <v>47.45</v>
      </c>
      <c r="K3081" s="9">
        <v>31.79</v>
      </c>
      <c r="L3081" s="9">
        <f>tbl_salesdata[[#This Row],[Units Sold]]*tbl_salesdata[[#This Row],[Unit Cost]]</f>
        <v>108181.37</v>
      </c>
      <c r="M3081" s="9">
        <f>tbl_salesdata[[#This Row],[Units Sold]]*tbl_salesdata[[#This Row],[Unit Price]]</f>
        <v>161472.35</v>
      </c>
      <c r="N3081" s="9">
        <f>tbl_salesdata[[#This Row],[Total Sales]]-tbl_salesdata[[#This Row],[Total Cost]]</f>
        <v>53290.98000000001</v>
      </c>
      <c r="O3081">
        <f>tbl_salesdata[[#This Row],[Ship Date]]-tbl_salesdata[[#This Row],[Order Date]]</f>
        <v>21</v>
      </c>
      <c r="P3081">
        <f>WEEKDAY(tbl_salesdata[[#This Row],[Order Date]],2)</f>
        <v>1</v>
      </c>
      <c r="Q3081" t="str">
        <f>TEXT(tbl_salesdata[[#This Row],[Order Date]],"dddd")</f>
        <v>Monday</v>
      </c>
      <c r="R3081" t="str">
        <f>IF(tbl_salesdata[[#This Row],[Weekdaynum]]&gt;5,"Yes","No")</f>
        <v>No</v>
      </c>
    </row>
    <row r="3082" spans="1:18" hidden="1" x14ac:dyDescent="0.35">
      <c r="A3082">
        <v>103007829</v>
      </c>
      <c r="B3082" s="3">
        <v>44446</v>
      </c>
      <c r="C3082" s="3">
        <v>44465</v>
      </c>
      <c r="D3082" t="s">
        <v>127</v>
      </c>
      <c r="E3082" t="s">
        <v>38</v>
      </c>
      <c r="F3082" t="s">
        <v>47</v>
      </c>
      <c r="G3082" t="s">
        <v>18</v>
      </c>
      <c r="H3082" t="s">
        <v>15</v>
      </c>
      <c r="I3082" s="9">
        <v>1160</v>
      </c>
      <c r="J3082" s="9">
        <v>421.89</v>
      </c>
      <c r="K3082" s="9">
        <v>364.69</v>
      </c>
      <c r="L3082" s="9">
        <f>tbl_salesdata[[#This Row],[Units Sold]]*tbl_salesdata[[#This Row],[Unit Cost]]</f>
        <v>423040.4</v>
      </c>
      <c r="M3082" s="9">
        <f>tbl_salesdata[[#This Row],[Units Sold]]*tbl_salesdata[[#This Row],[Unit Price]]</f>
        <v>489392.39999999997</v>
      </c>
      <c r="N3082" s="9">
        <f>tbl_salesdata[[#This Row],[Total Sales]]-tbl_salesdata[[#This Row],[Total Cost]]</f>
        <v>66351.999999999942</v>
      </c>
      <c r="O3082">
        <f>tbl_salesdata[[#This Row],[Ship Date]]-tbl_salesdata[[#This Row],[Order Date]]</f>
        <v>19</v>
      </c>
      <c r="P3082">
        <f>WEEKDAY(tbl_salesdata[[#This Row],[Order Date]],2)</f>
        <v>2</v>
      </c>
      <c r="Q3082" t="str">
        <f>TEXT(tbl_salesdata[[#This Row],[Order Date]],"dddd")</f>
        <v>Tuesday</v>
      </c>
      <c r="R3082" t="str">
        <f>IF(tbl_salesdata[[#This Row],[Weekdaynum]]&gt;5,"Yes","No")</f>
        <v>No</v>
      </c>
    </row>
    <row r="3083" spans="1:18" hidden="1" x14ac:dyDescent="0.35">
      <c r="A3083">
        <v>264624011</v>
      </c>
      <c r="B3083" s="3">
        <v>42495</v>
      </c>
      <c r="C3083" s="3">
        <v>42504</v>
      </c>
      <c r="D3083" t="s">
        <v>11</v>
      </c>
      <c r="E3083" t="s">
        <v>12</v>
      </c>
      <c r="F3083" t="s">
        <v>17</v>
      </c>
      <c r="G3083" t="s">
        <v>18</v>
      </c>
      <c r="H3083" t="s">
        <v>34</v>
      </c>
      <c r="I3083" s="9">
        <v>6980</v>
      </c>
      <c r="J3083" s="9">
        <v>152.58000000000001</v>
      </c>
      <c r="K3083" s="9">
        <v>97.44</v>
      </c>
      <c r="L3083" s="9">
        <f>tbl_salesdata[[#This Row],[Units Sold]]*tbl_salesdata[[#This Row],[Unit Cost]]</f>
        <v>680131.2</v>
      </c>
      <c r="M3083" s="9">
        <f>tbl_salesdata[[#This Row],[Units Sold]]*tbl_salesdata[[#This Row],[Unit Price]]</f>
        <v>1065008.4000000001</v>
      </c>
      <c r="N3083" s="9">
        <f>tbl_salesdata[[#This Row],[Total Sales]]-tbl_salesdata[[#This Row],[Total Cost]]</f>
        <v>384877.20000000019</v>
      </c>
      <c r="O3083">
        <f>tbl_salesdata[[#This Row],[Ship Date]]-tbl_salesdata[[#This Row],[Order Date]]</f>
        <v>9</v>
      </c>
      <c r="P3083">
        <f>WEEKDAY(tbl_salesdata[[#This Row],[Order Date]],2)</f>
        <v>4</v>
      </c>
      <c r="Q3083" t="str">
        <f>TEXT(tbl_salesdata[[#This Row],[Order Date]],"dddd")</f>
        <v>Thursday</v>
      </c>
      <c r="R3083" t="str">
        <f>IF(tbl_salesdata[[#This Row],[Weekdaynum]]&gt;5,"Yes","No")</f>
        <v>No</v>
      </c>
    </row>
    <row r="3084" spans="1:18" hidden="1" x14ac:dyDescent="0.35">
      <c r="A3084">
        <v>727224385</v>
      </c>
      <c r="B3084" s="3">
        <v>42751</v>
      </c>
      <c r="C3084" s="3">
        <v>42764</v>
      </c>
      <c r="D3084" t="s">
        <v>61</v>
      </c>
      <c r="E3084" t="s">
        <v>12</v>
      </c>
      <c r="F3084" t="s">
        <v>22</v>
      </c>
      <c r="G3084" t="s">
        <v>14</v>
      </c>
      <c r="H3084" t="s">
        <v>19</v>
      </c>
      <c r="I3084" s="9">
        <v>711</v>
      </c>
      <c r="J3084" s="9">
        <v>47.45</v>
      </c>
      <c r="K3084" s="9">
        <v>31.79</v>
      </c>
      <c r="L3084" s="9">
        <f>tbl_salesdata[[#This Row],[Units Sold]]*tbl_salesdata[[#This Row],[Unit Cost]]</f>
        <v>22602.69</v>
      </c>
      <c r="M3084" s="9">
        <f>tbl_salesdata[[#This Row],[Units Sold]]*tbl_salesdata[[#This Row],[Unit Price]]</f>
        <v>33736.950000000004</v>
      </c>
      <c r="N3084" s="9">
        <f>tbl_salesdata[[#This Row],[Total Sales]]-tbl_salesdata[[#This Row],[Total Cost]]</f>
        <v>11134.260000000006</v>
      </c>
      <c r="O3084">
        <f>tbl_salesdata[[#This Row],[Ship Date]]-tbl_salesdata[[#This Row],[Order Date]]</f>
        <v>13</v>
      </c>
      <c r="P3084">
        <f>WEEKDAY(tbl_salesdata[[#This Row],[Order Date]],2)</f>
        <v>1</v>
      </c>
      <c r="Q3084" t="str">
        <f>TEXT(tbl_salesdata[[#This Row],[Order Date]],"dddd")</f>
        <v>Monday</v>
      </c>
      <c r="R3084" t="str">
        <f>IF(tbl_salesdata[[#This Row],[Weekdaynum]]&gt;5,"Yes","No")</f>
        <v>No</v>
      </c>
    </row>
    <row r="3085" spans="1:18" hidden="1" x14ac:dyDescent="0.35">
      <c r="A3085">
        <v>559607779</v>
      </c>
      <c r="B3085" s="3">
        <v>42053</v>
      </c>
      <c r="C3085" s="3">
        <v>42070</v>
      </c>
      <c r="D3085" t="s">
        <v>171</v>
      </c>
      <c r="E3085" t="s">
        <v>12</v>
      </c>
      <c r="F3085" t="s">
        <v>17</v>
      </c>
      <c r="G3085" t="s">
        <v>18</v>
      </c>
      <c r="H3085" t="s">
        <v>34</v>
      </c>
      <c r="I3085" s="9">
        <v>9233</v>
      </c>
      <c r="J3085" s="9">
        <v>152.58000000000001</v>
      </c>
      <c r="K3085" s="9">
        <v>97.44</v>
      </c>
      <c r="L3085" s="9">
        <f>tbl_salesdata[[#This Row],[Units Sold]]*tbl_salesdata[[#This Row],[Unit Cost]]</f>
        <v>899663.52</v>
      </c>
      <c r="M3085" s="9">
        <f>tbl_salesdata[[#This Row],[Units Sold]]*tbl_salesdata[[#This Row],[Unit Price]]</f>
        <v>1408771.1400000001</v>
      </c>
      <c r="N3085" s="9">
        <f>tbl_salesdata[[#This Row],[Total Sales]]-tbl_salesdata[[#This Row],[Total Cost]]</f>
        <v>509107.62000000011</v>
      </c>
      <c r="O3085">
        <f>tbl_salesdata[[#This Row],[Ship Date]]-tbl_salesdata[[#This Row],[Order Date]]</f>
        <v>17</v>
      </c>
      <c r="P3085">
        <f>WEEKDAY(tbl_salesdata[[#This Row],[Order Date]],2)</f>
        <v>3</v>
      </c>
      <c r="Q3085" t="str">
        <f>TEXT(tbl_salesdata[[#This Row],[Order Date]],"dddd")</f>
        <v>Wednesday</v>
      </c>
      <c r="R3085" t="str">
        <f>IF(tbl_salesdata[[#This Row],[Weekdaynum]]&gt;5,"Yes","No")</f>
        <v>No</v>
      </c>
    </row>
    <row r="3086" spans="1:18" hidden="1" x14ac:dyDescent="0.35">
      <c r="A3086">
        <v>250885522</v>
      </c>
      <c r="B3086" s="3">
        <v>43475</v>
      </c>
      <c r="C3086" s="3">
        <v>43484</v>
      </c>
      <c r="D3086" t="s">
        <v>177</v>
      </c>
      <c r="E3086" t="s">
        <v>24</v>
      </c>
      <c r="F3086" t="s">
        <v>40</v>
      </c>
      <c r="G3086" t="s">
        <v>14</v>
      </c>
      <c r="H3086" t="s">
        <v>26</v>
      </c>
      <c r="I3086" s="9">
        <v>1456</v>
      </c>
      <c r="J3086" s="9">
        <v>651.21</v>
      </c>
      <c r="K3086" s="9">
        <v>524.96</v>
      </c>
      <c r="L3086" s="9">
        <f>tbl_salesdata[[#This Row],[Units Sold]]*tbl_salesdata[[#This Row],[Unit Cost]]</f>
        <v>764341.76000000001</v>
      </c>
      <c r="M3086" s="9">
        <f>tbl_salesdata[[#This Row],[Units Sold]]*tbl_salesdata[[#This Row],[Unit Price]]</f>
        <v>948161.76</v>
      </c>
      <c r="N3086" s="9">
        <f>tbl_salesdata[[#This Row],[Total Sales]]-tbl_salesdata[[#This Row],[Total Cost]]</f>
        <v>183820</v>
      </c>
      <c r="O3086">
        <f>tbl_salesdata[[#This Row],[Ship Date]]-tbl_salesdata[[#This Row],[Order Date]]</f>
        <v>9</v>
      </c>
      <c r="P3086">
        <f>WEEKDAY(tbl_salesdata[[#This Row],[Order Date]],2)</f>
        <v>4</v>
      </c>
      <c r="Q3086" t="str">
        <f>TEXT(tbl_salesdata[[#This Row],[Order Date]],"dddd")</f>
        <v>Thursday</v>
      </c>
      <c r="R3086" t="str">
        <f>IF(tbl_salesdata[[#This Row],[Weekdaynum]]&gt;5,"Yes","No")</f>
        <v>No</v>
      </c>
    </row>
    <row r="3087" spans="1:18" hidden="1" x14ac:dyDescent="0.35">
      <c r="A3087">
        <v>360481441</v>
      </c>
      <c r="B3087" s="3">
        <v>44714</v>
      </c>
      <c r="C3087" s="3">
        <v>44733</v>
      </c>
      <c r="D3087" t="s">
        <v>16</v>
      </c>
      <c r="E3087" t="s">
        <v>12</v>
      </c>
      <c r="F3087" t="s">
        <v>76</v>
      </c>
      <c r="G3087" t="s">
        <v>18</v>
      </c>
      <c r="H3087" t="s">
        <v>19</v>
      </c>
      <c r="I3087" s="9">
        <v>3324</v>
      </c>
      <c r="J3087" s="9">
        <v>668.27</v>
      </c>
      <c r="K3087" s="9">
        <v>502.54</v>
      </c>
      <c r="L3087" s="9">
        <f>tbl_salesdata[[#This Row],[Units Sold]]*tbl_salesdata[[#This Row],[Unit Cost]]</f>
        <v>1670442.96</v>
      </c>
      <c r="M3087" s="9">
        <f>tbl_salesdata[[#This Row],[Units Sold]]*tbl_salesdata[[#This Row],[Unit Price]]</f>
        <v>2221329.48</v>
      </c>
      <c r="N3087" s="9">
        <f>tbl_salesdata[[#This Row],[Total Sales]]-tbl_salesdata[[#This Row],[Total Cost]]</f>
        <v>550886.52</v>
      </c>
      <c r="O3087">
        <f>tbl_salesdata[[#This Row],[Ship Date]]-tbl_salesdata[[#This Row],[Order Date]]</f>
        <v>19</v>
      </c>
      <c r="P3087">
        <f>WEEKDAY(tbl_salesdata[[#This Row],[Order Date]],2)</f>
        <v>4</v>
      </c>
      <c r="Q3087" t="str">
        <f>TEXT(tbl_salesdata[[#This Row],[Order Date]],"dddd")</f>
        <v>Thursday</v>
      </c>
      <c r="R3087" t="str">
        <f>IF(tbl_salesdata[[#This Row],[Weekdaynum]]&gt;5,"Yes","No")</f>
        <v>No</v>
      </c>
    </row>
    <row r="3088" spans="1:18" x14ac:dyDescent="0.35">
      <c r="A3088">
        <v>557192933</v>
      </c>
      <c r="B3088" s="3">
        <v>44380</v>
      </c>
      <c r="C3088" s="3">
        <v>44401</v>
      </c>
      <c r="D3088" t="s">
        <v>41</v>
      </c>
      <c r="E3088" t="s">
        <v>29</v>
      </c>
      <c r="F3088" t="s">
        <v>33</v>
      </c>
      <c r="G3088" t="s">
        <v>14</v>
      </c>
      <c r="H3088" t="s">
        <v>34</v>
      </c>
      <c r="I3088" s="9">
        <v>4626</v>
      </c>
      <c r="J3088" s="9">
        <v>109.28</v>
      </c>
      <c r="K3088" s="9">
        <v>35.840000000000003</v>
      </c>
      <c r="L3088" s="9">
        <f>tbl_salesdata[[#This Row],[Units Sold]]*tbl_salesdata[[#This Row],[Unit Cost]]</f>
        <v>165795.84000000003</v>
      </c>
      <c r="M3088" s="9">
        <f>tbl_salesdata[[#This Row],[Units Sold]]*tbl_salesdata[[#This Row],[Unit Price]]</f>
        <v>505529.28</v>
      </c>
      <c r="N3088" s="9">
        <f>tbl_salesdata[[#This Row],[Total Sales]]-tbl_salesdata[[#This Row],[Total Cost]]</f>
        <v>339733.44</v>
      </c>
      <c r="O3088">
        <f>tbl_salesdata[[#This Row],[Ship Date]]-tbl_salesdata[[#This Row],[Order Date]]</f>
        <v>21</v>
      </c>
      <c r="P3088">
        <f>WEEKDAY(tbl_salesdata[[#This Row],[Order Date]],2)</f>
        <v>6</v>
      </c>
      <c r="Q3088" t="str">
        <f>TEXT(tbl_salesdata[[#This Row],[Order Date]],"dddd")</f>
        <v>Saturday</v>
      </c>
      <c r="R3088" t="str">
        <f>IF(tbl_salesdata[[#This Row],[Weekdaynum]]&gt;5,"Yes","No")</f>
        <v>Yes</v>
      </c>
    </row>
    <row r="3089" spans="1:18" hidden="1" x14ac:dyDescent="0.35">
      <c r="A3089">
        <v>823885619</v>
      </c>
      <c r="B3089" s="3">
        <v>44407</v>
      </c>
      <c r="C3089" s="3">
        <v>44425</v>
      </c>
      <c r="D3089" t="s">
        <v>211</v>
      </c>
      <c r="E3089" t="s">
        <v>38</v>
      </c>
      <c r="F3089" t="s">
        <v>33</v>
      </c>
      <c r="G3089" t="s">
        <v>18</v>
      </c>
      <c r="H3089" t="s">
        <v>19</v>
      </c>
      <c r="I3089" s="9">
        <v>4918</v>
      </c>
      <c r="J3089" s="9">
        <v>109.28</v>
      </c>
      <c r="K3089" s="9">
        <v>35.840000000000003</v>
      </c>
      <c r="L3089" s="9">
        <f>tbl_salesdata[[#This Row],[Units Sold]]*tbl_salesdata[[#This Row],[Unit Cost]]</f>
        <v>176261.12000000002</v>
      </c>
      <c r="M3089" s="9">
        <f>tbl_salesdata[[#This Row],[Units Sold]]*tbl_salesdata[[#This Row],[Unit Price]]</f>
        <v>537439.04</v>
      </c>
      <c r="N3089" s="9">
        <f>tbl_salesdata[[#This Row],[Total Sales]]-tbl_salesdata[[#This Row],[Total Cost]]</f>
        <v>361177.92000000004</v>
      </c>
      <c r="O3089">
        <f>tbl_salesdata[[#This Row],[Ship Date]]-tbl_salesdata[[#This Row],[Order Date]]</f>
        <v>18</v>
      </c>
      <c r="P3089">
        <f>WEEKDAY(tbl_salesdata[[#This Row],[Order Date]],2)</f>
        <v>5</v>
      </c>
      <c r="Q3089" t="str">
        <f>TEXT(tbl_salesdata[[#This Row],[Order Date]],"dddd")</f>
        <v>Friday</v>
      </c>
      <c r="R3089" t="str">
        <f>IF(tbl_salesdata[[#This Row],[Weekdaynum]]&gt;5,"Yes","No")</f>
        <v>No</v>
      </c>
    </row>
    <row r="3090" spans="1:18" hidden="1" x14ac:dyDescent="0.35">
      <c r="A3090">
        <v>398104035</v>
      </c>
      <c r="B3090" s="3">
        <v>44007</v>
      </c>
      <c r="C3090" s="3">
        <v>44023</v>
      </c>
      <c r="D3090" t="s">
        <v>117</v>
      </c>
      <c r="E3090" t="s">
        <v>21</v>
      </c>
      <c r="F3090" t="s">
        <v>13</v>
      </c>
      <c r="G3090" t="s">
        <v>18</v>
      </c>
      <c r="H3090" t="s">
        <v>26</v>
      </c>
      <c r="I3090" s="9">
        <v>6686</v>
      </c>
      <c r="J3090" s="9">
        <v>255.28</v>
      </c>
      <c r="K3090" s="9">
        <v>159.41999999999999</v>
      </c>
      <c r="L3090" s="9">
        <f>tbl_salesdata[[#This Row],[Units Sold]]*tbl_salesdata[[#This Row],[Unit Cost]]</f>
        <v>1065882.1199999999</v>
      </c>
      <c r="M3090" s="9">
        <f>tbl_salesdata[[#This Row],[Units Sold]]*tbl_salesdata[[#This Row],[Unit Price]]</f>
        <v>1706802.08</v>
      </c>
      <c r="N3090" s="9">
        <f>tbl_salesdata[[#This Row],[Total Sales]]-tbl_salesdata[[#This Row],[Total Cost]]</f>
        <v>640919.9600000002</v>
      </c>
      <c r="O3090">
        <f>tbl_salesdata[[#This Row],[Ship Date]]-tbl_salesdata[[#This Row],[Order Date]]</f>
        <v>16</v>
      </c>
      <c r="P3090">
        <f>WEEKDAY(tbl_salesdata[[#This Row],[Order Date]],2)</f>
        <v>4</v>
      </c>
      <c r="Q3090" t="str">
        <f>TEXT(tbl_salesdata[[#This Row],[Order Date]],"dddd")</f>
        <v>Thursday</v>
      </c>
      <c r="R3090" t="str">
        <f>IF(tbl_salesdata[[#This Row],[Weekdaynum]]&gt;5,"Yes","No")</f>
        <v>No</v>
      </c>
    </row>
    <row r="3091" spans="1:18" hidden="1" x14ac:dyDescent="0.35">
      <c r="A3091">
        <v>631460940</v>
      </c>
      <c r="B3091" s="3">
        <v>43368</v>
      </c>
      <c r="C3091" s="3">
        <v>43380</v>
      </c>
      <c r="D3091" t="s">
        <v>116</v>
      </c>
      <c r="E3091" t="s">
        <v>21</v>
      </c>
      <c r="F3091" t="s">
        <v>47</v>
      </c>
      <c r="G3091" t="s">
        <v>18</v>
      </c>
      <c r="H3091" t="s">
        <v>15</v>
      </c>
      <c r="I3091" s="9">
        <v>2180</v>
      </c>
      <c r="J3091" s="9">
        <v>421.89</v>
      </c>
      <c r="K3091" s="9">
        <v>364.69</v>
      </c>
      <c r="L3091" s="9">
        <f>tbl_salesdata[[#This Row],[Units Sold]]*tbl_salesdata[[#This Row],[Unit Cost]]</f>
        <v>795024.2</v>
      </c>
      <c r="M3091" s="9">
        <f>tbl_salesdata[[#This Row],[Units Sold]]*tbl_salesdata[[#This Row],[Unit Price]]</f>
        <v>919720.2</v>
      </c>
      <c r="N3091" s="9">
        <f>tbl_salesdata[[#This Row],[Total Sales]]-tbl_salesdata[[#This Row],[Total Cost]]</f>
        <v>124696</v>
      </c>
      <c r="O3091">
        <f>tbl_salesdata[[#This Row],[Ship Date]]-tbl_salesdata[[#This Row],[Order Date]]</f>
        <v>12</v>
      </c>
      <c r="P3091">
        <f>WEEKDAY(tbl_salesdata[[#This Row],[Order Date]],2)</f>
        <v>2</v>
      </c>
      <c r="Q3091" t="str">
        <f>TEXT(tbl_salesdata[[#This Row],[Order Date]],"dddd")</f>
        <v>Tuesday</v>
      </c>
      <c r="R3091" t="str">
        <f>IF(tbl_salesdata[[#This Row],[Weekdaynum]]&gt;5,"Yes","No")</f>
        <v>No</v>
      </c>
    </row>
    <row r="3092" spans="1:18" x14ac:dyDescent="0.35">
      <c r="A3092">
        <v>130289971</v>
      </c>
      <c r="B3092" s="3">
        <v>42049</v>
      </c>
      <c r="C3092" s="3">
        <v>42061</v>
      </c>
      <c r="D3092" t="s">
        <v>132</v>
      </c>
      <c r="E3092" t="s">
        <v>38</v>
      </c>
      <c r="F3092" t="s">
        <v>33</v>
      </c>
      <c r="G3092" t="s">
        <v>14</v>
      </c>
      <c r="H3092" t="s">
        <v>15</v>
      </c>
      <c r="I3092" s="9">
        <v>4553</v>
      </c>
      <c r="J3092" s="9">
        <v>109.28</v>
      </c>
      <c r="K3092" s="9">
        <v>35.840000000000003</v>
      </c>
      <c r="L3092" s="9">
        <f>tbl_salesdata[[#This Row],[Units Sold]]*tbl_salesdata[[#This Row],[Unit Cost]]</f>
        <v>163179.52000000002</v>
      </c>
      <c r="M3092" s="9">
        <f>tbl_salesdata[[#This Row],[Units Sold]]*tbl_salesdata[[#This Row],[Unit Price]]</f>
        <v>497551.84</v>
      </c>
      <c r="N3092" s="9">
        <f>tbl_salesdata[[#This Row],[Total Sales]]-tbl_salesdata[[#This Row],[Total Cost]]</f>
        <v>334372.32</v>
      </c>
      <c r="O3092">
        <f>tbl_salesdata[[#This Row],[Ship Date]]-tbl_salesdata[[#This Row],[Order Date]]</f>
        <v>12</v>
      </c>
      <c r="P3092">
        <f>WEEKDAY(tbl_salesdata[[#This Row],[Order Date]],2)</f>
        <v>6</v>
      </c>
      <c r="Q3092" t="str">
        <f>TEXT(tbl_salesdata[[#This Row],[Order Date]],"dddd")</f>
        <v>Saturday</v>
      </c>
      <c r="R3092" t="str">
        <f>IF(tbl_salesdata[[#This Row],[Weekdaynum]]&gt;5,"Yes","No")</f>
        <v>Yes</v>
      </c>
    </row>
    <row r="3093" spans="1:18" hidden="1" x14ac:dyDescent="0.35">
      <c r="A3093">
        <v>489848029</v>
      </c>
      <c r="B3093" s="3">
        <v>44682</v>
      </c>
      <c r="C3093" s="3">
        <v>44689</v>
      </c>
      <c r="D3093" t="s">
        <v>159</v>
      </c>
      <c r="E3093" t="s">
        <v>21</v>
      </c>
      <c r="F3093" t="s">
        <v>17</v>
      </c>
      <c r="G3093" t="s">
        <v>18</v>
      </c>
      <c r="H3093" t="s">
        <v>15</v>
      </c>
      <c r="I3093" s="9">
        <v>5772</v>
      </c>
      <c r="J3093" s="9">
        <v>152.58000000000001</v>
      </c>
      <c r="K3093" s="9">
        <v>97.44</v>
      </c>
      <c r="L3093" s="9">
        <f>tbl_salesdata[[#This Row],[Units Sold]]*tbl_salesdata[[#This Row],[Unit Cost]]</f>
        <v>562423.67999999993</v>
      </c>
      <c r="M3093" s="9">
        <f>tbl_salesdata[[#This Row],[Units Sold]]*tbl_salesdata[[#This Row],[Unit Price]]</f>
        <v>880691.76000000013</v>
      </c>
      <c r="N3093" s="9">
        <f>tbl_salesdata[[#This Row],[Total Sales]]-tbl_salesdata[[#This Row],[Total Cost]]</f>
        <v>318268.08000000019</v>
      </c>
      <c r="O3093">
        <f>tbl_salesdata[[#This Row],[Ship Date]]-tbl_salesdata[[#This Row],[Order Date]]</f>
        <v>7</v>
      </c>
      <c r="P3093">
        <f>WEEKDAY(tbl_salesdata[[#This Row],[Order Date]],2)</f>
        <v>7</v>
      </c>
      <c r="Q3093" t="str">
        <f>TEXT(tbl_salesdata[[#This Row],[Order Date]],"dddd")</f>
        <v>Sunday</v>
      </c>
      <c r="R3093" t="str">
        <f>IF(tbl_salesdata[[#This Row],[Weekdaynum]]&gt;5,"Yes","No")</f>
        <v>Yes</v>
      </c>
    </row>
    <row r="3094" spans="1:18" hidden="1" x14ac:dyDescent="0.35">
      <c r="A3094">
        <v>797788369</v>
      </c>
      <c r="B3094" s="3">
        <v>42701</v>
      </c>
      <c r="C3094" s="3">
        <v>42705</v>
      </c>
      <c r="D3094" t="s">
        <v>203</v>
      </c>
      <c r="E3094" t="s">
        <v>21</v>
      </c>
      <c r="F3094" t="s">
        <v>40</v>
      </c>
      <c r="G3094" t="s">
        <v>14</v>
      </c>
      <c r="H3094" t="s">
        <v>26</v>
      </c>
      <c r="I3094" s="9">
        <v>2162</v>
      </c>
      <c r="J3094" s="9">
        <v>651.21</v>
      </c>
      <c r="K3094" s="9">
        <v>524.96</v>
      </c>
      <c r="L3094" s="9">
        <f>tbl_salesdata[[#This Row],[Units Sold]]*tbl_salesdata[[#This Row],[Unit Cost]]</f>
        <v>1134963.52</v>
      </c>
      <c r="M3094" s="9">
        <f>tbl_salesdata[[#This Row],[Units Sold]]*tbl_salesdata[[#This Row],[Unit Price]]</f>
        <v>1407916.02</v>
      </c>
      <c r="N3094" s="9">
        <f>tbl_salesdata[[#This Row],[Total Sales]]-tbl_salesdata[[#This Row],[Total Cost]]</f>
        <v>272952.5</v>
      </c>
      <c r="O3094">
        <f>tbl_salesdata[[#This Row],[Ship Date]]-tbl_salesdata[[#This Row],[Order Date]]</f>
        <v>4</v>
      </c>
      <c r="P3094">
        <f>WEEKDAY(tbl_salesdata[[#This Row],[Order Date]],2)</f>
        <v>7</v>
      </c>
      <c r="Q3094" t="str">
        <f>TEXT(tbl_salesdata[[#This Row],[Order Date]],"dddd")</f>
        <v>Sunday</v>
      </c>
      <c r="R3094" t="str">
        <f>IF(tbl_salesdata[[#This Row],[Weekdaynum]]&gt;5,"Yes","No")</f>
        <v>Yes</v>
      </c>
    </row>
    <row r="3095" spans="1:18" hidden="1" x14ac:dyDescent="0.35">
      <c r="A3095">
        <v>430687510</v>
      </c>
      <c r="B3095" s="3">
        <v>43621</v>
      </c>
      <c r="C3095" s="3">
        <v>43641</v>
      </c>
      <c r="D3095" t="s">
        <v>115</v>
      </c>
      <c r="E3095" t="s">
        <v>21</v>
      </c>
      <c r="F3095" t="s">
        <v>30</v>
      </c>
      <c r="G3095" t="s">
        <v>14</v>
      </c>
      <c r="H3095" t="s">
        <v>19</v>
      </c>
      <c r="I3095" s="9">
        <v>8860</v>
      </c>
      <c r="J3095" s="9">
        <v>81.73</v>
      </c>
      <c r="K3095" s="9">
        <v>56.67</v>
      </c>
      <c r="L3095" s="9">
        <f>tbl_salesdata[[#This Row],[Units Sold]]*tbl_salesdata[[#This Row],[Unit Cost]]</f>
        <v>502096.2</v>
      </c>
      <c r="M3095" s="9">
        <f>tbl_salesdata[[#This Row],[Units Sold]]*tbl_salesdata[[#This Row],[Unit Price]]</f>
        <v>724127.8</v>
      </c>
      <c r="N3095" s="9">
        <f>tbl_salesdata[[#This Row],[Total Sales]]-tbl_salesdata[[#This Row],[Total Cost]]</f>
        <v>222031.60000000003</v>
      </c>
      <c r="O3095">
        <f>tbl_salesdata[[#This Row],[Ship Date]]-tbl_salesdata[[#This Row],[Order Date]]</f>
        <v>20</v>
      </c>
      <c r="P3095">
        <f>WEEKDAY(tbl_salesdata[[#This Row],[Order Date]],2)</f>
        <v>3</v>
      </c>
      <c r="Q3095" t="str">
        <f>TEXT(tbl_salesdata[[#This Row],[Order Date]],"dddd")</f>
        <v>Wednesday</v>
      </c>
      <c r="R3095" t="str">
        <f>IF(tbl_salesdata[[#This Row],[Weekdaynum]]&gt;5,"Yes","No")</f>
        <v>No</v>
      </c>
    </row>
    <row r="3096" spans="1:18" hidden="1" x14ac:dyDescent="0.35">
      <c r="A3096">
        <v>130781781</v>
      </c>
      <c r="B3096" s="3">
        <v>42640</v>
      </c>
      <c r="C3096" s="3">
        <v>42649</v>
      </c>
      <c r="D3096" t="s">
        <v>187</v>
      </c>
      <c r="E3096" t="s">
        <v>29</v>
      </c>
      <c r="F3096" t="s">
        <v>47</v>
      </c>
      <c r="G3096" t="s">
        <v>18</v>
      </c>
      <c r="H3096" t="s">
        <v>15</v>
      </c>
      <c r="I3096" s="9">
        <v>90</v>
      </c>
      <c r="J3096" s="9">
        <v>421.89</v>
      </c>
      <c r="K3096" s="9">
        <v>364.69</v>
      </c>
      <c r="L3096" s="9">
        <f>tbl_salesdata[[#This Row],[Units Sold]]*tbl_salesdata[[#This Row],[Unit Cost]]</f>
        <v>32822.1</v>
      </c>
      <c r="M3096" s="9">
        <f>tbl_salesdata[[#This Row],[Units Sold]]*tbl_salesdata[[#This Row],[Unit Price]]</f>
        <v>37970.1</v>
      </c>
      <c r="N3096" s="9">
        <f>tbl_salesdata[[#This Row],[Total Sales]]-tbl_salesdata[[#This Row],[Total Cost]]</f>
        <v>5148</v>
      </c>
      <c r="O3096">
        <f>tbl_salesdata[[#This Row],[Ship Date]]-tbl_salesdata[[#This Row],[Order Date]]</f>
        <v>9</v>
      </c>
      <c r="P3096">
        <f>WEEKDAY(tbl_salesdata[[#This Row],[Order Date]],2)</f>
        <v>2</v>
      </c>
      <c r="Q3096" t="str">
        <f>TEXT(tbl_salesdata[[#This Row],[Order Date]],"dddd")</f>
        <v>Tuesday</v>
      </c>
      <c r="R3096" t="str">
        <f>IF(tbl_salesdata[[#This Row],[Weekdaynum]]&gt;5,"Yes","No")</f>
        <v>No</v>
      </c>
    </row>
    <row r="3097" spans="1:18" hidden="1" x14ac:dyDescent="0.35">
      <c r="A3097">
        <v>710620009</v>
      </c>
      <c r="B3097" s="3">
        <v>44810</v>
      </c>
      <c r="C3097" s="3">
        <v>44830</v>
      </c>
      <c r="D3097" t="s">
        <v>31</v>
      </c>
      <c r="E3097" t="s">
        <v>32</v>
      </c>
      <c r="F3097" t="s">
        <v>68</v>
      </c>
      <c r="G3097" t="s">
        <v>18</v>
      </c>
      <c r="H3097" t="s">
        <v>34</v>
      </c>
      <c r="I3097" s="9">
        <v>7107</v>
      </c>
      <c r="J3097" s="9">
        <v>154.06</v>
      </c>
      <c r="K3097" s="9">
        <v>90.93</v>
      </c>
      <c r="L3097" s="9">
        <f>tbl_salesdata[[#This Row],[Units Sold]]*tbl_salesdata[[#This Row],[Unit Cost]]</f>
        <v>646239.51</v>
      </c>
      <c r="M3097" s="9">
        <f>tbl_salesdata[[#This Row],[Units Sold]]*tbl_salesdata[[#This Row],[Unit Price]]</f>
        <v>1094904.42</v>
      </c>
      <c r="N3097" s="9">
        <f>tbl_salesdata[[#This Row],[Total Sales]]-tbl_salesdata[[#This Row],[Total Cost]]</f>
        <v>448664.90999999992</v>
      </c>
      <c r="O3097">
        <f>tbl_salesdata[[#This Row],[Ship Date]]-tbl_salesdata[[#This Row],[Order Date]]</f>
        <v>20</v>
      </c>
      <c r="P3097">
        <f>WEEKDAY(tbl_salesdata[[#This Row],[Order Date]],2)</f>
        <v>2</v>
      </c>
      <c r="Q3097" t="str">
        <f>TEXT(tbl_salesdata[[#This Row],[Order Date]],"dddd")</f>
        <v>Tuesday</v>
      </c>
      <c r="R3097" t="str">
        <f>IF(tbl_salesdata[[#This Row],[Weekdaynum]]&gt;5,"Yes","No")</f>
        <v>No</v>
      </c>
    </row>
    <row r="3098" spans="1:18" hidden="1" x14ac:dyDescent="0.35">
      <c r="A3098">
        <v>803063523</v>
      </c>
      <c r="B3098" s="3">
        <v>44725</v>
      </c>
      <c r="C3098" s="3">
        <v>44741</v>
      </c>
      <c r="D3098" t="s">
        <v>94</v>
      </c>
      <c r="E3098" t="s">
        <v>38</v>
      </c>
      <c r="F3098" t="s">
        <v>17</v>
      </c>
      <c r="G3098" t="s">
        <v>14</v>
      </c>
      <c r="H3098" t="s">
        <v>15</v>
      </c>
      <c r="I3098" s="9">
        <v>3197</v>
      </c>
      <c r="J3098" s="9">
        <v>152.58000000000001</v>
      </c>
      <c r="K3098" s="9">
        <v>97.44</v>
      </c>
      <c r="L3098" s="9">
        <f>tbl_salesdata[[#This Row],[Units Sold]]*tbl_salesdata[[#This Row],[Unit Cost]]</f>
        <v>311515.68</v>
      </c>
      <c r="M3098" s="9">
        <f>tbl_salesdata[[#This Row],[Units Sold]]*tbl_salesdata[[#This Row],[Unit Price]]</f>
        <v>487798.26000000007</v>
      </c>
      <c r="N3098" s="9">
        <f>tbl_salesdata[[#This Row],[Total Sales]]-tbl_salesdata[[#This Row],[Total Cost]]</f>
        <v>176282.58000000007</v>
      </c>
      <c r="O3098">
        <f>tbl_salesdata[[#This Row],[Ship Date]]-tbl_salesdata[[#This Row],[Order Date]]</f>
        <v>16</v>
      </c>
      <c r="P3098">
        <f>WEEKDAY(tbl_salesdata[[#This Row],[Order Date]],2)</f>
        <v>1</v>
      </c>
      <c r="Q3098" t="str">
        <f>TEXT(tbl_salesdata[[#This Row],[Order Date]],"dddd")</f>
        <v>Monday</v>
      </c>
      <c r="R3098" t="str">
        <f>IF(tbl_salesdata[[#This Row],[Weekdaynum]]&gt;5,"Yes","No")</f>
        <v>No</v>
      </c>
    </row>
    <row r="3099" spans="1:18" hidden="1" x14ac:dyDescent="0.35">
      <c r="A3099">
        <v>911286151</v>
      </c>
      <c r="B3099" s="3">
        <v>43598</v>
      </c>
      <c r="C3099" s="3">
        <v>43618</v>
      </c>
      <c r="D3099" t="s">
        <v>84</v>
      </c>
      <c r="E3099" t="s">
        <v>24</v>
      </c>
      <c r="F3099" t="s">
        <v>56</v>
      </c>
      <c r="G3099" t="s">
        <v>14</v>
      </c>
      <c r="H3099" t="s">
        <v>26</v>
      </c>
      <c r="I3099" s="9">
        <v>8678</v>
      </c>
      <c r="J3099" s="9">
        <v>9.33</v>
      </c>
      <c r="K3099" s="9">
        <v>6.92</v>
      </c>
      <c r="L3099" s="9">
        <f>tbl_salesdata[[#This Row],[Units Sold]]*tbl_salesdata[[#This Row],[Unit Cost]]</f>
        <v>60051.76</v>
      </c>
      <c r="M3099" s="9">
        <f>tbl_salesdata[[#This Row],[Units Sold]]*tbl_salesdata[[#This Row],[Unit Price]]</f>
        <v>80965.740000000005</v>
      </c>
      <c r="N3099" s="9">
        <f>tbl_salesdata[[#This Row],[Total Sales]]-tbl_salesdata[[#This Row],[Total Cost]]</f>
        <v>20913.980000000003</v>
      </c>
      <c r="O3099">
        <f>tbl_salesdata[[#This Row],[Ship Date]]-tbl_salesdata[[#This Row],[Order Date]]</f>
        <v>20</v>
      </c>
      <c r="P3099">
        <f>WEEKDAY(tbl_salesdata[[#This Row],[Order Date]],2)</f>
        <v>1</v>
      </c>
      <c r="Q3099" t="str">
        <f>TEXT(tbl_salesdata[[#This Row],[Order Date]],"dddd")</f>
        <v>Monday</v>
      </c>
      <c r="R3099" t="str">
        <f>IF(tbl_salesdata[[#This Row],[Weekdaynum]]&gt;5,"Yes","No")</f>
        <v>No</v>
      </c>
    </row>
    <row r="3100" spans="1:18" x14ac:dyDescent="0.35">
      <c r="A3100">
        <v>412483680</v>
      </c>
      <c r="B3100" s="3">
        <v>42805</v>
      </c>
      <c r="C3100" s="3">
        <v>42817</v>
      </c>
      <c r="D3100" t="s">
        <v>98</v>
      </c>
      <c r="E3100" t="s">
        <v>38</v>
      </c>
      <c r="F3100" t="s">
        <v>13</v>
      </c>
      <c r="G3100" t="s">
        <v>14</v>
      </c>
      <c r="H3100" t="s">
        <v>34</v>
      </c>
      <c r="I3100" s="9">
        <v>1942</v>
      </c>
      <c r="J3100" s="9">
        <v>255.28</v>
      </c>
      <c r="K3100" s="9">
        <v>159.41999999999999</v>
      </c>
      <c r="L3100" s="9">
        <f>tbl_salesdata[[#This Row],[Units Sold]]*tbl_salesdata[[#This Row],[Unit Cost]]</f>
        <v>309593.63999999996</v>
      </c>
      <c r="M3100" s="9">
        <f>tbl_salesdata[[#This Row],[Units Sold]]*tbl_salesdata[[#This Row],[Unit Price]]</f>
        <v>495753.76</v>
      </c>
      <c r="N3100" s="9">
        <f>tbl_salesdata[[#This Row],[Total Sales]]-tbl_salesdata[[#This Row],[Total Cost]]</f>
        <v>186160.12000000005</v>
      </c>
      <c r="O3100">
        <f>tbl_salesdata[[#This Row],[Ship Date]]-tbl_salesdata[[#This Row],[Order Date]]</f>
        <v>12</v>
      </c>
      <c r="P3100">
        <f>WEEKDAY(tbl_salesdata[[#This Row],[Order Date]],2)</f>
        <v>6</v>
      </c>
      <c r="Q3100" t="str">
        <f>TEXT(tbl_salesdata[[#This Row],[Order Date]],"dddd")</f>
        <v>Saturday</v>
      </c>
      <c r="R3100" t="str">
        <f>IF(tbl_salesdata[[#This Row],[Weekdaynum]]&gt;5,"Yes","No")</f>
        <v>Yes</v>
      </c>
    </row>
    <row r="3101" spans="1:18" x14ac:dyDescent="0.35">
      <c r="A3101">
        <v>943598830</v>
      </c>
      <c r="B3101" s="3">
        <v>43932</v>
      </c>
      <c r="C3101" s="3">
        <v>43951</v>
      </c>
      <c r="D3101" t="s">
        <v>194</v>
      </c>
      <c r="E3101" t="s">
        <v>32</v>
      </c>
      <c r="F3101" t="s">
        <v>76</v>
      </c>
      <c r="G3101" t="s">
        <v>18</v>
      </c>
      <c r="H3101" t="s">
        <v>26</v>
      </c>
      <c r="I3101" s="9">
        <v>718</v>
      </c>
      <c r="J3101" s="9">
        <v>668.27</v>
      </c>
      <c r="K3101" s="9">
        <v>502.54</v>
      </c>
      <c r="L3101" s="9">
        <f>tbl_salesdata[[#This Row],[Units Sold]]*tbl_salesdata[[#This Row],[Unit Cost]]</f>
        <v>360823.72000000003</v>
      </c>
      <c r="M3101" s="9">
        <f>tbl_salesdata[[#This Row],[Units Sold]]*tbl_salesdata[[#This Row],[Unit Price]]</f>
        <v>479817.86</v>
      </c>
      <c r="N3101" s="9">
        <f>tbl_salesdata[[#This Row],[Total Sales]]-tbl_salesdata[[#This Row],[Total Cost]]</f>
        <v>118994.13999999996</v>
      </c>
      <c r="O3101">
        <f>tbl_salesdata[[#This Row],[Ship Date]]-tbl_salesdata[[#This Row],[Order Date]]</f>
        <v>19</v>
      </c>
      <c r="P3101">
        <f>WEEKDAY(tbl_salesdata[[#This Row],[Order Date]],2)</f>
        <v>6</v>
      </c>
      <c r="Q3101" t="str">
        <f>TEXT(tbl_salesdata[[#This Row],[Order Date]],"dddd")</f>
        <v>Saturday</v>
      </c>
      <c r="R3101" t="str">
        <f>IF(tbl_salesdata[[#This Row],[Weekdaynum]]&gt;5,"Yes","No")</f>
        <v>Yes</v>
      </c>
    </row>
    <row r="3102" spans="1:18" hidden="1" x14ac:dyDescent="0.35">
      <c r="A3102">
        <v>667054498</v>
      </c>
      <c r="B3102" s="3">
        <v>42046</v>
      </c>
      <c r="C3102" s="3">
        <v>42050</v>
      </c>
      <c r="D3102" t="s">
        <v>107</v>
      </c>
      <c r="E3102" t="s">
        <v>21</v>
      </c>
      <c r="F3102" t="s">
        <v>30</v>
      </c>
      <c r="G3102" t="s">
        <v>14</v>
      </c>
      <c r="H3102" t="s">
        <v>34</v>
      </c>
      <c r="I3102" s="9">
        <v>5104</v>
      </c>
      <c r="J3102" s="9">
        <v>81.73</v>
      </c>
      <c r="K3102" s="9">
        <v>56.67</v>
      </c>
      <c r="L3102" s="9">
        <f>tbl_salesdata[[#This Row],[Units Sold]]*tbl_salesdata[[#This Row],[Unit Cost]]</f>
        <v>289243.68</v>
      </c>
      <c r="M3102" s="9">
        <f>tbl_salesdata[[#This Row],[Units Sold]]*tbl_salesdata[[#This Row],[Unit Price]]</f>
        <v>417149.92000000004</v>
      </c>
      <c r="N3102" s="9">
        <f>tbl_salesdata[[#This Row],[Total Sales]]-tbl_salesdata[[#This Row],[Total Cost]]</f>
        <v>127906.24000000005</v>
      </c>
      <c r="O3102">
        <f>tbl_salesdata[[#This Row],[Ship Date]]-tbl_salesdata[[#This Row],[Order Date]]</f>
        <v>4</v>
      </c>
      <c r="P3102">
        <f>WEEKDAY(tbl_salesdata[[#This Row],[Order Date]],2)</f>
        <v>3</v>
      </c>
      <c r="Q3102" t="str">
        <f>TEXT(tbl_salesdata[[#This Row],[Order Date]],"dddd")</f>
        <v>Wednesday</v>
      </c>
      <c r="R3102" t="str">
        <f>IF(tbl_salesdata[[#This Row],[Weekdaynum]]&gt;5,"Yes","No")</f>
        <v>No</v>
      </c>
    </row>
    <row r="3103" spans="1:18" x14ac:dyDescent="0.35">
      <c r="A3103">
        <v>566342914</v>
      </c>
      <c r="B3103" s="3">
        <v>44905</v>
      </c>
      <c r="C3103" s="3">
        <v>44921</v>
      </c>
      <c r="D3103" t="s">
        <v>54</v>
      </c>
      <c r="E3103" t="s">
        <v>29</v>
      </c>
      <c r="F3103" t="s">
        <v>25</v>
      </c>
      <c r="G3103" t="s">
        <v>18</v>
      </c>
      <c r="H3103" t="s">
        <v>15</v>
      </c>
      <c r="I3103" s="9">
        <v>2308</v>
      </c>
      <c r="J3103" s="9">
        <v>205.7</v>
      </c>
      <c r="K3103" s="9">
        <v>117.11</v>
      </c>
      <c r="L3103" s="9">
        <f>tbl_salesdata[[#This Row],[Units Sold]]*tbl_salesdata[[#This Row],[Unit Cost]]</f>
        <v>270289.88</v>
      </c>
      <c r="M3103" s="9">
        <f>tbl_salesdata[[#This Row],[Units Sold]]*tbl_salesdata[[#This Row],[Unit Price]]</f>
        <v>474755.6</v>
      </c>
      <c r="N3103" s="9">
        <f>tbl_salesdata[[#This Row],[Total Sales]]-tbl_salesdata[[#This Row],[Total Cost]]</f>
        <v>204465.71999999997</v>
      </c>
      <c r="O3103">
        <f>tbl_salesdata[[#This Row],[Ship Date]]-tbl_salesdata[[#This Row],[Order Date]]</f>
        <v>16</v>
      </c>
      <c r="P3103">
        <f>WEEKDAY(tbl_salesdata[[#This Row],[Order Date]],2)</f>
        <v>6</v>
      </c>
      <c r="Q3103" t="str">
        <f>TEXT(tbl_salesdata[[#This Row],[Order Date]],"dddd")</f>
        <v>Saturday</v>
      </c>
      <c r="R3103" t="str">
        <f>IF(tbl_salesdata[[#This Row],[Weekdaynum]]&gt;5,"Yes","No")</f>
        <v>Yes</v>
      </c>
    </row>
    <row r="3104" spans="1:18" hidden="1" x14ac:dyDescent="0.35">
      <c r="A3104">
        <v>822044980</v>
      </c>
      <c r="B3104" s="3">
        <v>44834</v>
      </c>
      <c r="C3104" s="3">
        <v>44852</v>
      </c>
      <c r="D3104" t="s">
        <v>139</v>
      </c>
      <c r="E3104" t="s">
        <v>51</v>
      </c>
      <c r="F3104" t="s">
        <v>30</v>
      </c>
      <c r="G3104" t="s">
        <v>14</v>
      </c>
      <c r="H3104" t="s">
        <v>19</v>
      </c>
      <c r="I3104" s="9">
        <v>232</v>
      </c>
      <c r="J3104" s="9">
        <v>81.73</v>
      </c>
      <c r="K3104" s="9">
        <v>56.67</v>
      </c>
      <c r="L3104" s="9">
        <f>tbl_salesdata[[#This Row],[Units Sold]]*tbl_salesdata[[#This Row],[Unit Cost]]</f>
        <v>13147.44</v>
      </c>
      <c r="M3104" s="9">
        <f>tbl_salesdata[[#This Row],[Units Sold]]*tbl_salesdata[[#This Row],[Unit Price]]</f>
        <v>18961.36</v>
      </c>
      <c r="N3104" s="9">
        <f>tbl_salesdata[[#This Row],[Total Sales]]-tbl_salesdata[[#This Row],[Total Cost]]</f>
        <v>5813.92</v>
      </c>
      <c r="O3104">
        <f>tbl_salesdata[[#This Row],[Ship Date]]-tbl_salesdata[[#This Row],[Order Date]]</f>
        <v>18</v>
      </c>
      <c r="P3104">
        <f>WEEKDAY(tbl_salesdata[[#This Row],[Order Date]],2)</f>
        <v>5</v>
      </c>
      <c r="Q3104" t="str">
        <f>TEXT(tbl_salesdata[[#This Row],[Order Date]],"dddd")</f>
        <v>Friday</v>
      </c>
      <c r="R3104" t="str">
        <f>IF(tbl_salesdata[[#This Row],[Weekdaynum]]&gt;5,"Yes","No")</f>
        <v>No</v>
      </c>
    </row>
    <row r="3105" spans="1:18" hidden="1" x14ac:dyDescent="0.35">
      <c r="A3105">
        <v>229092681</v>
      </c>
      <c r="B3105" s="3">
        <v>43590</v>
      </c>
      <c r="C3105" s="3">
        <v>43595</v>
      </c>
      <c r="D3105" t="s">
        <v>39</v>
      </c>
      <c r="E3105" t="s">
        <v>29</v>
      </c>
      <c r="F3105" t="s">
        <v>56</v>
      </c>
      <c r="G3105" t="s">
        <v>18</v>
      </c>
      <c r="H3105" t="s">
        <v>19</v>
      </c>
      <c r="I3105" s="9">
        <v>2470</v>
      </c>
      <c r="J3105" s="9">
        <v>9.33</v>
      </c>
      <c r="K3105" s="9">
        <v>6.92</v>
      </c>
      <c r="L3105" s="9">
        <f>tbl_salesdata[[#This Row],[Units Sold]]*tbl_salesdata[[#This Row],[Unit Cost]]</f>
        <v>17092.400000000001</v>
      </c>
      <c r="M3105" s="9">
        <f>tbl_salesdata[[#This Row],[Units Sold]]*tbl_salesdata[[#This Row],[Unit Price]]</f>
        <v>23045.1</v>
      </c>
      <c r="N3105" s="9">
        <f>tbl_salesdata[[#This Row],[Total Sales]]-tbl_salesdata[[#This Row],[Total Cost]]</f>
        <v>5952.6999999999971</v>
      </c>
      <c r="O3105">
        <f>tbl_salesdata[[#This Row],[Ship Date]]-tbl_salesdata[[#This Row],[Order Date]]</f>
        <v>5</v>
      </c>
      <c r="P3105">
        <f>WEEKDAY(tbl_salesdata[[#This Row],[Order Date]],2)</f>
        <v>7</v>
      </c>
      <c r="Q3105" t="str">
        <f>TEXT(tbl_salesdata[[#This Row],[Order Date]],"dddd")</f>
        <v>Sunday</v>
      </c>
      <c r="R3105" t="str">
        <f>IF(tbl_salesdata[[#This Row],[Weekdaynum]]&gt;5,"Yes","No")</f>
        <v>Yes</v>
      </c>
    </row>
    <row r="3106" spans="1:18" hidden="1" x14ac:dyDescent="0.35">
      <c r="A3106">
        <v>642886292</v>
      </c>
      <c r="B3106" s="3">
        <v>42022</v>
      </c>
      <c r="C3106" s="3">
        <v>42025</v>
      </c>
      <c r="D3106" t="s">
        <v>119</v>
      </c>
      <c r="E3106" t="s">
        <v>24</v>
      </c>
      <c r="F3106" t="s">
        <v>17</v>
      </c>
      <c r="G3106" t="s">
        <v>14</v>
      </c>
      <c r="H3106" t="s">
        <v>19</v>
      </c>
      <c r="I3106" s="9">
        <v>3195</v>
      </c>
      <c r="J3106" s="9">
        <v>152.58000000000001</v>
      </c>
      <c r="K3106" s="9">
        <v>97.44</v>
      </c>
      <c r="L3106" s="9">
        <f>tbl_salesdata[[#This Row],[Units Sold]]*tbl_salesdata[[#This Row],[Unit Cost]]</f>
        <v>311320.8</v>
      </c>
      <c r="M3106" s="9">
        <f>tbl_salesdata[[#This Row],[Units Sold]]*tbl_salesdata[[#This Row],[Unit Price]]</f>
        <v>487493.10000000003</v>
      </c>
      <c r="N3106" s="9">
        <f>tbl_salesdata[[#This Row],[Total Sales]]-tbl_salesdata[[#This Row],[Total Cost]]</f>
        <v>176172.30000000005</v>
      </c>
      <c r="O3106">
        <f>tbl_salesdata[[#This Row],[Ship Date]]-tbl_salesdata[[#This Row],[Order Date]]</f>
        <v>3</v>
      </c>
      <c r="P3106">
        <f>WEEKDAY(tbl_salesdata[[#This Row],[Order Date]],2)</f>
        <v>7</v>
      </c>
      <c r="Q3106" t="str">
        <f>TEXT(tbl_salesdata[[#This Row],[Order Date]],"dddd")</f>
        <v>Sunday</v>
      </c>
      <c r="R3106" t="str">
        <f>IF(tbl_salesdata[[#This Row],[Weekdaynum]]&gt;5,"Yes","No")</f>
        <v>Yes</v>
      </c>
    </row>
    <row r="3107" spans="1:18" hidden="1" x14ac:dyDescent="0.35">
      <c r="A3107">
        <v>429099643</v>
      </c>
      <c r="B3107" s="3">
        <v>43150</v>
      </c>
      <c r="C3107" s="3">
        <v>43160</v>
      </c>
      <c r="D3107" t="s">
        <v>124</v>
      </c>
      <c r="E3107" t="s">
        <v>38</v>
      </c>
      <c r="F3107" t="s">
        <v>17</v>
      </c>
      <c r="G3107" t="s">
        <v>18</v>
      </c>
      <c r="H3107" t="s">
        <v>34</v>
      </c>
      <c r="I3107" s="9">
        <v>8975</v>
      </c>
      <c r="J3107" s="9">
        <v>152.58000000000001</v>
      </c>
      <c r="K3107" s="9">
        <v>97.44</v>
      </c>
      <c r="L3107" s="9">
        <f>tbl_salesdata[[#This Row],[Units Sold]]*tbl_salesdata[[#This Row],[Unit Cost]]</f>
        <v>874524</v>
      </c>
      <c r="M3107" s="9">
        <f>tbl_salesdata[[#This Row],[Units Sold]]*tbl_salesdata[[#This Row],[Unit Price]]</f>
        <v>1369405.5</v>
      </c>
      <c r="N3107" s="9">
        <f>tbl_salesdata[[#This Row],[Total Sales]]-tbl_salesdata[[#This Row],[Total Cost]]</f>
        <v>494881.5</v>
      </c>
      <c r="O3107">
        <f>tbl_salesdata[[#This Row],[Ship Date]]-tbl_salesdata[[#This Row],[Order Date]]</f>
        <v>10</v>
      </c>
      <c r="P3107">
        <f>WEEKDAY(tbl_salesdata[[#This Row],[Order Date]],2)</f>
        <v>1</v>
      </c>
      <c r="Q3107" t="str">
        <f>TEXT(tbl_salesdata[[#This Row],[Order Date]],"dddd")</f>
        <v>Monday</v>
      </c>
      <c r="R3107" t="str">
        <f>IF(tbl_salesdata[[#This Row],[Weekdaynum]]&gt;5,"Yes","No")</f>
        <v>No</v>
      </c>
    </row>
    <row r="3108" spans="1:18" x14ac:dyDescent="0.35">
      <c r="A3108">
        <v>141846215</v>
      </c>
      <c r="B3108" s="3">
        <v>44030</v>
      </c>
      <c r="C3108" s="3">
        <v>44040</v>
      </c>
      <c r="D3108" t="s">
        <v>215</v>
      </c>
      <c r="E3108" t="s">
        <v>21</v>
      </c>
      <c r="F3108" t="s">
        <v>33</v>
      </c>
      <c r="G3108" t="s">
        <v>14</v>
      </c>
      <c r="H3108" t="s">
        <v>34</v>
      </c>
      <c r="I3108" s="9">
        <v>4302</v>
      </c>
      <c r="J3108" s="9">
        <v>109.28</v>
      </c>
      <c r="K3108" s="9">
        <v>35.840000000000003</v>
      </c>
      <c r="L3108" s="9">
        <f>tbl_salesdata[[#This Row],[Units Sold]]*tbl_salesdata[[#This Row],[Unit Cost]]</f>
        <v>154183.68000000002</v>
      </c>
      <c r="M3108" s="9">
        <f>tbl_salesdata[[#This Row],[Units Sold]]*tbl_salesdata[[#This Row],[Unit Price]]</f>
        <v>470122.56</v>
      </c>
      <c r="N3108" s="9">
        <f>tbl_salesdata[[#This Row],[Total Sales]]-tbl_salesdata[[#This Row],[Total Cost]]</f>
        <v>315938.88</v>
      </c>
      <c r="O3108">
        <f>tbl_salesdata[[#This Row],[Ship Date]]-tbl_salesdata[[#This Row],[Order Date]]</f>
        <v>10</v>
      </c>
      <c r="P3108">
        <f>WEEKDAY(tbl_salesdata[[#This Row],[Order Date]],2)</f>
        <v>6</v>
      </c>
      <c r="Q3108" t="str">
        <f>TEXT(tbl_salesdata[[#This Row],[Order Date]],"dddd")</f>
        <v>Saturday</v>
      </c>
      <c r="R3108" t="str">
        <f>IF(tbl_salesdata[[#This Row],[Weekdaynum]]&gt;5,"Yes","No")</f>
        <v>Yes</v>
      </c>
    </row>
    <row r="3109" spans="1:18" hidden="1" x14ac:dyDescent="0.35">
      <c r="A3109">
        <v>933043372</v>
      </c>
      <c r="B3109" s="3">
        <v>43186</v>
      </c>
      <c r="C3109" s="3">
        <v>43187</v>
      </c>
      <c r="D3109" t="s">
        <v>190</v>
      </c>
      <c r="E3109" t="s">
        <v>38</v>
      </c>
      <c r="F3109" t="s">
        <v>42</v>
      </c>
      <c r="G3109" t="s">
        <v>18</v>
      </c>
      <c r="H3109" t="s">
        <v>26</v>
      </c>
      <c r="I3109" s="9">
        <v>7123</v>
      </c>
      <c r="J3109" s="9">
        <v>437.2</v>
      </c>
      <c r="K3109" s="9">
        <v>263.33</v>
      </c>
      <c r="L3109" s="9">
        <f>tbl_salesdata[[#This Row],[Units Sold]]*tbl_salesdata[[#This Row],[Unit Cost]]</f>
        <v>1875699.5899999999</v>
      </c>
      <c r="M3109" s="9">
        <f>tbl_salesdata[[#This Row],[Units Sold]]*tbl_salesdata[[#This Row],[Unit Price]]</f>
        <v>3114175.6</v>
      </c>
      <c r="N3109" s="9">
        <f>tbl_salesdata[[#This Row],[Total Sales]]-tbl_salesdata[[#This Row],[Total Cost]]</f>
        <v>1238476.0100000002</v>
      </c>
      <c r="O3109">
        <f>tbl_salesdata[[#This Row],[Ship Date]]-tbl_salesdata[[#This Row],[Order Date]]</f>
        <v>1</v>
      </c>
      <c r="P3109">
        <f>WEEKDAY(tbl_salesdata[[#This Row],[Order Date]],2)</f>
        <v>2</v>
      </c>
      <c r="Q3109" t="str">
        <f>TEXT(tbl_salesdata[[#This Row],[Order Date]],"dddd")</f>
        <v>Tuesday</v>
      </c>
      <c r="R3109" t="str">
        <f>IF(tbl_salesdata[[#This Row],[Weekdaynum]]&gt;5,"Yes","No")</f>
        <v>No</v>
      </c>
    </row>
    <row r="3110" spans="1:18" x14ac:dyDescent="0.35">
      <c r="A3110">
        <v>184120833</v>
      </c>
      <c r="B3110" s="3">
        <v>43400</v>
      </c>
      <c r="C3110" s="3">
        <v>43415</v>
      </c>
      <c r="D3110" t="s">
        <v>135</v>
      </c>
      <c r="E3110" t="s">
        <v>21</v>
      </c>
      <c r="F3110" t="s">
        <v>33</v>
      </c>
      <c r="G3110" t="s">
        <v>18</v>
      </c>
      <c r="H3110" t="s">
        <v>34</v>
      </c>
      <c r="I3110" s="9">
        <v>4301</v>
      </c>
      <c r="J3110" s="9">
        <v>109.28</v>
      </c>
      <c r="K3110" s="9">
        <v>35.840000000000003</v>
      </c>
      <c r="L3110" s="9">
        <f>tbl_salesdata[[#This Row],[Units Sold]]*tbl_salesdata[[#This Row],[Unit Cost]]</f>
        <v>154147.84000000003</v>
      </c>
      <c r="M3110" s="9">
        <f>tbl_salesdata[[#This Row],[Units Sold]]*tbl_salesdata[[#This Row],[Unit Price]]</f>
        <v>470013.28</v>
      </c>
      <c r="N3110" s="9">
        <f>tbl_salesdata[[#This Row],[Total Sales]]-tbl_salesdata[[#This Row],[Total Cost]]</f>
        <v>315865.44</v>
      </c>
      <c r="O3110">
        <f>tbl_salesdata[[#This Row],[Ship Date]]-tbl_salesdata[[#This Row],[Order Date]]</f>
        <v>15</v>
      </c>
      <c r="P3110">
        <f>WEEKDAY(tbl_salesdata[[#This Row],[Order Date]],2)</f>
        <v>6</v>
      </c>
      <c r="Q3110" t="str">
        <f>TEXT(tbl_salesdata[[#This Row],[Order Date]],"dddd")</f>
        <v>Saturday</v>
      </c>
      <c r="R3110" t="str">
        <f>IF(tbl_salesdata[[#This Row],[Weekdaynum]]&gt;5,"Yes","No")</f>
        <v>Yes</v>
      </c>
    </row>
    <row r="3111" spans="1:18" hidden="1" x14ac:dyDescent="0.35">
      <c r="A3111">
        <v>872564494</v>
      </c>
      <c r="B3111" s="3">
        <v>43665</v>
      </c>
      <c r="C3111" s="3">
        <v>43669</v>
      </c>
      <c r="D3111" t="s">
        <v>216</v>
      </c>
      <c r="E3111" t="s">
        <v>51</v>
      </c>
      <c r="F3111" t="s">
        <v>56</v>
      </c>
      <c r="G3111" t="s">
        <v>18</v>
      </c>
      <c r="H3111" t="s">
        <v>19</v>
      </c>
      <c r="I3111" s="9">
        <v>79</v>
      </c>
      <c r="J3111" s="9">
        <v>9.33</v>
      </c>
      <c r="K3111" s="9">
        <v>6.92</v>
      </c>
      <c r="L3111" s="9">
        <f>tbl_salesdata[[#This Row],[Units Sold]]*tbl_salesdata[[#This Row],[Unit Cost]]</f>
        <v>546.67999999999995</v>
      </c>
      <c r="M3111" s="9">
        <f>tbl_salesdata[[#This Row],[Units Sold]]*tbl_salesdata[[#This Row],[Unit Price]]</f>
        <v>737.07</v>
      </c>
      <c r="N3111" s="9">
        <f>tbl_salesdata[[#This Row],[Total Sales]]-tbl_salesdata[[#This Row],[Total Cost]]</f>
        <v>190.3900000000001</v>
      </c>
      <c r="O3111">
        <f>tbl_salesdata[[#This Row],[Ship Date]]-tbl_salesdata[[#This Row],[Order Date]]</f>
        <v>4</v>
      </c>
      <c r="P3111">
        <f>WEEKDAY(tbl_salesdata[[#This Row],[Order Date]],2)</f>
        <v>5</v>
      </c>
      <c r="Q3111" t="str">
        <f>TEXT(tbl_salesdata[[#This Row],[Order Date]],"dddd")</f>
        <v>Friday</v>
      </c>
      <c r="R3111" t="str">
        <f>IF(tbl_salesdata[[#This Row],[Weekdaynum]]&gt;5,"Yes","No")</f>
        <v>No</v>
      </c>
    </row>
    <row r="3112" spans="1:18" hidden="1" x14ac:dyDescent="0.35">
      <c r="A3112">
        <v>666921460</v>
      </c>
      <c r="B3112" s="3">
        <v>43357</v>
      </c>
      <c r="C3112" s="3">
        <v>43363</v>
      </c>
      <c r="D3112" t="s">
        <v>135</v>
      </c>
      <c r="E3112" t="s">
        <v>21</v>
      </c>
      <c r="F3112" t="s">
        <v>25</v>
      </c>
      <c r="G3112" t="s">
        <v>14</v>
      </c>
      <c r="H3112" t="s">
        <v>34</v>
      </c>
      <c r="I3112" s="9">
        <v>5735</v>
      </c>
      <c r="J3112" s="9">
        <v>205.7</v>
      </c>
      <c r="K3112" s="9">
        <v>117.11</v>
      </c>
      <c r="L3112" s="9">
        <f>tbl_salesdata[[#This Row],[Units Sold]]*tbl_salesdata[[#This Row],[Unit Cost]]</f>
        <v>671625.85</v>
      </c>
      <c r="M3112" s="9">
        <f>tbl_salesdata[[#This Row],[Units Sold]]*tbl_salesdata[[#This Row],[Unit Price]]</f>
        <v>1179689.5</v>
      </c>
      <c r="N3112" s="9">
        <f>tbl_salesdata[[#This Row],[Total Sales]]-tbl_salesdata[[#This Row],[Total Cost]]</f>
        <v>508063.65</v>
      </c>
      <c r="O3112">
        <f>tbl_salesdata[[#This Row],[Ship Date]]-tbl_salesdata[[#This Row],[Order Date]]</f>
        <v>6</v>
      </c>
      <c r="P3112">
        <f>WEEKDAY(tbl_salesdata[[#This Row],[Order Date]],2)</f>
        <v>5</v>
      </c>
      <c r="Q3112" t="str">
        <f>TEXT(tbl_salesdata[[#This Row],[Order Date]],"dddd")</f>
        <v>Friday</v>
      </c>
      <c r="R3112" t="str">
        <f>IF(tbl_salesdata[[#This Row],[Weekdaynum]]&gt;5,"Yes","No")</f>
        <v>No</v>
      </c>
    </row>
    <row r="3113" spans="1:18" hidden="1" x14ac:dyDescent="0.35">
      <c r="A3113">
        <v>504303634</v>
      </c>
      <c r="B3113" s="3">
        <v>43788</v>
      </c>
      <c r="C3113" s="3">
        <v>43789</v>
      </c>
      <c r="D3113" t="s">
        <v>192</v>
      </c>
      <c r="E3113" t="s">
        <v>32</v>
      </c>
      <c r="F3113" t="s">
        <v>40</v>
      </c>
      <c r="G3113" t="s">
        <v>14</v>
      </c>
      <c r="H3113" t="s">
        <v>19</v>
      </c>
      <c r="I3113" s="9">
        <v>3507</v>
      </c>
      <c r="J3113" s="9">
        <v>651.21</v>
      </c>
      <c r="K3113" s="9">
        <v>524.96</v>
      </c>
      <c r="L3113" s="9">
        <f>tbl_salesdata[[#This Row],[Units Sold]]*tbl_salesdata[[#This Row],[Unit Cost]]</f>
        <v>1841034.7200000002</v>
      </c>
      <c r="M3113" s="9">
        <f>tbl_salesdata[[#This Row],[Units Sold]]*tbl_salesdata[[#This Row],[Unit Price]]</f>
        <v>2283793.4700000002</v>
      </c>
      <c r="N3113" s="9">
        <f>tbl_salesdata[[#This Row],[Total Sales]]-tbl_salesdata[[#This Row],[Total Cost]]</f>
        <v>442758.75</v>
      </c>
      <c r="O3113">
        <f>tbl_salesdata[[#This Row],[Ship Date]]-tbl_salesdata[[#This Row],[Order Date]]</f>
        <v>1</v>
      </c>
      <c r="P3113">
        <f>WEEKDAY(tbl_salesdata[[#This Row],[Order Date]],2)</f>
        <v>2</v>
      </c>
      <c r="Q3113" t="str">
        <f>TEXT(tbl_salesdata[[#This Row],[Order Date]],"dddd")</f>
        <v>Tuesday</v>
      </c>
      <c r="R3113" t="str">
        <f>IF(tbl_salesdata[[#This Row],[Weekdaynum]]&gt;5,"Yes","No")</f>
        <v>No</v>
      </c>
    </row>
    <row r="3114" spans="1:18" hidden="1" x14ac:dyDescent="0.35">
      <c r="A3114">
        <v>142572343</v>
      </c>
      <c r="B3114" s="3">
        <v>43476</v>
      </c>
      <c r="C3114" s="3">
        <v>43496</v>
      </c>
      <c r="D3114" t="s">
        <v>197</v>
      </c>
      <c r="E3114" t="s">
        <v>38</v>
      </c>
      <c r="F3114" t="s">
        <v>33</v>
      </c>
      <c r="G3114" t="s">
        <v>18</v>
      </c>
      <c r="H3114" t="s">
        <v>34</v>
      </c>
      <c r="I3114" s="9">
        <v>9179</v>
      </c>
      <c r="J3114" s="9">
        <v>109.28</v>
      </c>
      <c r="K3114" s="9">
        <v>35.840000000000003</v>
      </c>
      <c r="L3114" s="9">
        <f>tbl_salesdata[[#This Row],[Units Sold]]*tbl_salesdata[[#This Row],[Unit Cost]]</f>
        <v>328975.36000000004</v>
      </c>
      <c r="M3114" s="9">
        <f>tbl_salesdata[[#This Row],[Units Sold]]*tbl_salesdata[[#This Row],[Unit Price]]</f>
        <v>1003081.12</v>
      </c>
      <c r="N3114" s="9">
        <f>tbl_salesdata[[#This Row],[Total Sales]]-tbl_salesdata[[#This Row],[Total Cost]]</f>
        <v>674105.76</v>
      </c>
      <c r="O3114">
        <f>tbl_salesdata[[#This Row],[Ship Date]]-tbl_salesdata[[#This Row],[Order Date]]</f>
        <v>20</v>
      </c>
      <c r="P3114">
        <f>WEEKDAY(tbl_salesdata[[#This Row],[Order Date]],2)</f>
        <v>5</v>
      </c>
      <c r="Q3114" t="str">
        <f>TEXT(tbl_salesdata[[#This Row],[Order Date]],"dddd")</f>
        <v>Friday</v>
      </c>
      <c r="R3114" t="str">
        <f>IF(tbl_salesdata[[#This Row],[Weekdaynum]]&gt;5,"Yes","No")</f>
        <v>No</v>
      </c>
    </row>
    <row r="3115" spans="1:18" hidden="1" x14ac:dyDescent="0.35">
      <c r="A3115">
        <v>309901416</v>
      </c>
      <c r="B3115" s="3">
        <v>44330</v>
      </c>
      <c r="C3115" s="3">
        <v>44337</v>
      </c>
      <c r="D3115" t="s">
        <v>207</v>
      </c>
      <c r="E3115" t="s">
        <v>51</v>
      </c>
      <c r="F3115" t="s">
        <v>13</v>
      </c>
      <c r="G3115" t="s">
        <v>18</v>
      </c>
      <c r="H3115" t="s">
        <v>19</v>
      </c>
      <c r="I3115" s="9">
        <v>5570</v>
      </c>
      <c r="J3115" s="9">
        <v>255.28</v>
      </c>
      <c r="K3115" s="9">
        <v>159.41999999999999</v>
      </c>
      <c r="L3115" s="9">
        <f>tbl_salesdata[[#This Row],[Units Sold]]*tbl_salesdata[[#This Row],[Unit Cost]]</f>
        <v>887969.39999999991</v>
      </c>
      <c r="M3115" s="9">
        <f>tbl_salesdata[[#This Row],[Units Sold]]*tbl_salesdata[[#This Row],[Unit Price]]</f>
        <v>1421909.6</v>
      </c>
      <c r="N3115" s="9">
        <f>tbl_salesdata[[#This Row],[Total Sales]]-tbl_salesdata[[#This Row],[Total Cost]]</f>
        <v>533940.20000000019</v>
      </c>
      <c r="O3115">
        <f>tbl_salesdata[[#This Row],[Ship Date]]-tbl_salesdata[[#This Row],[Order Date]]</f>
        <v>7</v>
      </c>
      <c r="P3115">
        <f>WEEKDAY(tbl_salesdata[[#This Row],[Order Date]],2)</f>
        <v>5</v>
      </c>
      <c r="Q3115" t="str">
        <f>TEXT(tbl_salesdata[[#This Row],[Order Date]],"dddd")</f>
        <v>Friday</v>
      </c>
      <c r="R3115" t="str">
        <f>IF(tbl_salesdata[[#This Row],[Weekdaynum]]&gt;5,"Yes","No")</f>
        <v>No</v>
      </c>
    </row>
    <row r="3116" spans="1:18" hidden="1" x14ac:dyDescent="0.35">
      <c r="A3116">
        <v>454777181</v>
      </c>
      <c r="B3116" s="3">
        <v>42641</v>
      </c>
      <c r="C3116" s="3">
        <v>42656</v>
      </c>
      <c r="D3116" t="s">
        <v>65</v>
      </c>
      <c r="E3116" t="s">
        <v>32</v>
      </c>
      <c r="F3116" t="s">
        <v>30</v>
      </c>
      <c r="G3116" t="s">
        <v>18</v>
      </c>
      <c r="H3116" t="s">
        <v>34</v>
      </c>
      <c r="I3116" s="9">
        <v>7529</v>
      </c>
      <c r="J3116" s="9">
        <v>81.73</v>
      </c>
      <c r="K3116" s="9">
        <v>56.67</v>
      </c>
      <c r="L3116" s="9">
        <f>tbl_salesdata[[#This Row],[Units Sold]]*tbl_salesdata[[#This Row],[Unit Cost]]</f>
        <v>426668.43</v>
      </c>
      <c r="M3116" s="9">
        <f>tbl_salesdata[[#This Row],[Units Sold]]*tbl_salesdata[[#This Row],[Unit Price]]</f>
        <v>615345.17000000004</v>
      </c>
      <c r="N3116" s="9">
        <f>tbl_salesdata[[#This Row],[Total Sales]]-tbl_salesdata[[#This Row],[Total Cost]]</f>
        <v>188676.74000000005</v>
      </c>
      <c r="O3116">
        <f>tbl_salesdata[[#This Row],[Ship Date]]-tbl_salesdata[[#This Row],[Order Date]]</f>
        <v>15</v>
      </c>
      <c r="P3116">
        <f>WEEKDAY(tbl_salesdata[[#This Row],[Order Date]],2)</f>
        <v>3</v>
      </c>
      <c r="Q3116" t="str">
        <f>TEXT(tbl_salesdata[[#This Row],[Order Date]],"dddd")</f>
        <v>Wednesday</v>
      </c>
      <c r="R3116" t="str">
        <f>IF(tbl_salesdata[[#This Row],[Weekdaynum]]&gt;5,"Yes","No")</f>
        <v>No</v>
      </c>
    </row>
    <row r="3117" spans="1:18" hidden="1" x14ac:dyDescent="0.35">
      <c r="A3117">
        <v>995998466</v>
      </c>
      <c r="B3117" s="3">
        <v>44409</v>
      </c>
      <c r="C3117" s="3">
        <v>44420</v>
      </c>
      <c r="D3117" t="s">
        <v>209</v>
      </c>
      <c r="E3117" t="s">
        <v>32</v>
      </c>
      <c r="F3117" t="s">
        <v>25</v>
      </c>
      <c r="G3117" t="s">
        <v>14</v>
      </c>
      <c r="H3117" t="s">
        <v>34</v>
      </c>
      <c r="I3117" s="9">
        <v>6934</v>
      </c>
      <c r="J3117" s="9">
        <v>205.7</v>
      </c>
      <c r="K3117" s="9">
        <v>117.11</v>
      </c>
      <c r="L3117" s="9">
        <f>tbl_salesdata[[#This Row],[Units Sold]]*tbl_salesdata[[#This Row],[Unit Cost]]</f>
        <v>812040.74</v>
      </c>
      <c r="M3117" s="9">
        <f>tbl_salesdata[[#This Row],[Units Sold]]*tbl_salesdata[[#This Row],[Unit Price]]</f>
        <v>1426323.7999999998</v>
      </c>
      <c r="N3117" s="9">
        <f>tbl_salesdata[[#This Row],[Total Sales]]-tbl_salesdata[[#This Row],[Total Cost]]</f>
        <v>614283.05999999982</v>
      </c>
      <c r="O3117">
        <f>tbl_salesdata[[#This Row],[Ship Date]]-tbl_salesdata[[#This Row],[Order Date]]</f>
        <v>11</v>
      </c>
      <c r="P3117">
        <f>WEEKDAY(tbl_salesdata[[#This Row],[Order Date]],2)</f>
        <v>7</v>
      </c>
      <c r="Q3117" t="str">
        <f>TEXT(tbl_salesdata[[#This Row],[Order Date]],"dddd")</f>
        <v>Sunday</v>
      </c>
      <c r="R3117" t="str">
        <f>IF(tbl_salesdata[[#This Row],[Weekdaynum]]&gt;5,"Yes","No")</f>
        <v>Yes</v>
      </c>
    </row>
    <row r="3118" spans="1:18" x14ac:dyDescent="0.35">
      <c r="A3118">
        <v>173340928</v>
      </c>
      <c r="B3118" s="3">
        <v>43442</v>
      </c>
      <c r="C3118" s="3">
        <v>43446</v>
      </c>
      <c r="D3118" t="s">
        <v>82</v>
      </c>
      <c r="E3118" t="s">
        <v>32</v>
      </c>
      <c r="F3118" t="s">
        <v>33</v>
      </c>
      <c r="G3118" t="s">
        <v>14</v>
      </c>
      <c r="H3118" t="s">
        <v>15</v>
      </c>
      <c r="I3118" s="9">
        <v>4287</v>
      </c>
      <c r="J3118" s="9">
        <v>109.28</v>
      </c>
      <c r="K3118" s="9">
        <v>35.840000000000003</v>
      </c>
      <c r="L3118" s="9">
        <f>tbl_salesdata[[#This Row],[Units Sold]]*tbl_salesdata[[#This Row],[Unit Cost]]</f>
        <v>153646.08000000002</v>
      </c>
      <c r="M3118" s="9">
        <f>tbl_salesdata[[#This Row],[Units Sold]]*tbl_salesdata[[#This Row],[Unit Price]]</f>
        <v>468483.36</v>
      </c>
      <c r="N3118" s="9">
        <f>tbl_salesdata[[#This Row],[Total Sales]]-tbl_salesdata[[#This Row],[Total Cost]]</f>
        <v>314837.27999999997</v>
      </c>
      <c r="O3118">
        <f>tbl_salesdata[[#This Row],[Ship Date]]-tbl_salesdata[[#This Row],[Order Date]]</f>
        <v>4</v>
      </c>
      <c r="P3118">
        <f>WEEKDAY(tbl_salesdata[[#This Row],[Order Date]],2)</f>
        <v>6</v>
      </c>
      <c r="Q3118" t="str">
        <f>TEXT(tbl_salesdata[[#This Row],[Order Date]],"dddd")</f>
        <v>Saturday</v>
      </c>
      <c r="R3118" t="str">
        <f>IF(tbl_salesdata[[#This Row],[Weekdaynum]]&gt;5,"Yes","No")</f>
        <v>Yes</v>
      </c>
    </row>
    <row r="3119" spans="1:18" hidden="1" x14ac:dyDescent="0.35">
      <c r="A3119">
        <v>794235408</v>
      </c>
      <c r="B3119" s="3">
        <v>43264</v>
      </c>
      <c r="C3119" s="3">
        <v>43273</v>
      </c>
      <c r="D3119" t="s">
        <v>54</v>
      </c>
      <c r="E3119" t="s">
        <v>29</v>
      </c>
      <c r="F3119" t="s">
        <v>68</v>
      </c>
      <c r="G3119" t="s">
        <v>14</v>
      </c>
      <c r="H3119" t="s">
        <v>34</v>
      </c>
      <c r="I3119" s="9">
        <v>762</v>
      </c>
      <c r="J3119" s="9">
        <v>154.06</v>
      </c>
      <c r="K3119" s="9">
        <v>90.93</v>
      </c>
      <c r="L3119" s="9">
        <f>tbl_salesdata[[#This Row],[Units Sold]]*tbl_salesdata[[#This Row],[Unit Cost]]</f>
        <v>69288.66</v>
      </c>
      <c r="M3119" s="9">
        <f>tbl_salesdata[[#This Row],[Units Sold]]*tbl_salesdata[[#This Row],[Unit Price]]</f>
        <v>117393.72</v>
      </c>
      <c r="N3119" s="9">
        <f>tbl_salesdata[[#This Row],[Total Sales]]-tbl_salesdata[[#This Row],[Total Cost]]</f>
        <v>48105.06</v>
      </c>
      <c r="O3119">
        <f>tbl_salesdata[[#This Row],[Ship Date]]-tbl_salesdata[[#This Row],[Order Date]]</f>
        <v>9</v>
      </c>
      <c r="P3119">
        <f>WEEKDAY(tbl_salesdata[[#This Row],[Order Date]],2)</f>
        <v>3</v>
      </c>
      <c r="Q3119" t="str">
        <f>TEXT(tbl_salesdata[[#This Row],[Order Date]],"dddd")</f>
        <v>Wednesday</v>
      </c>
      <c r="R3119" t="str">
        <f>IF(tbl_salesdata[[#This Row],[Weekdaynum]]&gt;5,"Yes","No")</f>
        <v>No</v>
      </c>
    </row>
    <row r="3120" spans="1:18" x14ac:dyDescent="0.35">
      <c r="A3120">
        <v>974988830</v>
      </c>
      <c r="B3120" s="3">
        <v>43813</v>
      </c>
      <c r="C3120" s="3">
        <v>43816</v>
      </c>
      <c r="D3120" t="s">
        <v>112</v>
      </c>
      <c r="E3120" t="s">
        <v>12</v>
      </c>
      <c r="F3120" t="s">
        <v>22</v>
      </c>
      <c r="G3120" t="s">
        <v>14</v>
      </c>
      <c r="H3120" t="s">
        <v>34</v>
      </c>
      <c r="I3120" s="9">
        <v>9716</v>
      </c>
      <c r="J3120" s="9">
        <v>47.45</v>
      </c>
      <c r="K3120" s="9">
        <v>31.79</v>
      </c>
      <c r="L3120" s="9">
        <f>tbl_salesdata[[#This Row],[Units Sold]]*tbl_salesdata[[#This Row],[Unit Cost]]</f>
        <v>308871.64</v>
      </c>
      <c r="M3120" s="9">
        <f>tbl_salesdata[[#This Row],[Units Sold]]*tbl_salesdata[[#This Row],[Unit Price]]</f>
        <v>461024.2</v>
      </c>
      <c r="N3120" s="9">
        <f>tbl_salesdata[[#This Row],[Total Sales]]-tbl_salesdata[[#This Row],[Total Cost]]</f>
        <v>152152.56</v>
      </c>
      <c r="O3120">
        <f>tbl_salesdata[[#This Row],[Ship Date]]-tbl_salesdata[[#This Row],[Order Date]]</f>
        <v>3</v>
      </c>
      <c r="P3120">
        <f>WEEKDAY(tbl_salesdata[[#This Row],[Order Date]],2)</f>
        <v>6</v>
      </c>
      <c r="Q3120" t="str">
        <f>TEXT(tbl_salesdata[[#This Row],[Order Date]],"dddd")</f>
        <v>Saturday</v>
      </c>
      <c r="R3120" t="str">
        <f>IF(tbl_salesdata[[#This Row],[Weekdaynum]]&gt;5,"Yes","No")</f>
        <v>Yes</v>
      </c>
    </row>
    <row r="3121" spans="1:18" hidden="1" x14ac:dyDescent="0.35">
      <c r="A3121">
        <v>861252868</v>
      </c>
      <c r="B3121" s="3">
        <v>43171</v>
      </c>
      <c r="C3121" s="3">
        <v>43182</v>
      </c>
      <c r="D3121" t="s">
        <v>48</v>
      </c>
      <c r="E3121" t="s">
        <v>21</v>
      </c>
      <c r="F3121" t="s">
        <v>40</v>
      </c>
      <c r="G3121" t="s">
        <v>14</v>
      </c>
      <c r="H3121" t="s">
        <v>26</v>
      </c>
      <c r="I3121" s="9">
        <v>2717</v>
      </c>
      <c r="J3121" s="9">
        <v>651.21</v>
      </c>
      <c r="K3121" s="9">
        <v>524.96</v>
      </c>
      <c r="L3121" s="9">
        <f>tbl_salesdata[[#This Row],[Units Sold]]*tbl_salesdata[[#This Row],[Unit Cost]]</f>
        <v>1426316.32</v>
      </c>
      <c r="M3121" s="9">
        <f>tbl_salesdata[[#This Row],[Units Sold]]*tbl_salesdata[[#This Row],[Unit Price]]</f>
        <v>1769337.57</v>
      </c>
      <c r="N3121" s="9">
        <f>tbl_salesdata[[#This Row],[Total Sales]]-tbl_salesdata[[#This Row],[Total Cost]]</f>
        <v>343021.25</v>
      </c>
      <c r="O3121">
        <f>tbl_salesdata[[#This Row],[Ship Date]]-tbl_salesdata[[#This Row],[Order Date]]</f>
        <v>11</v>
      </c>
      <c r="P3121">
        <f>WEEKDAY(tbl_salesdata[[#This Row],[Order Date]],2)</f>
        <v>1</v>
      </c>
      <c r="Q3121" t="str">
        <f>TEXT(tbl_salesdata[[#This Row],[Order Date]],"dddd")</f>
        <v>Monday</v>
      </c>
      <c r="R3121" t="str">
        <f>IF(tbl_salesdata[[#This Row],[Weekdaynum]]&gt;5,"Yes","No")</f>
        <v>No</v>
      </c>
    </row>
    <row r="3122" spans="1:18" hidden="1" x14ac:dyDescent="0.35">
      <c r="A3122">
        <v>427121675</v>
      </c>
      <c r="B3122" s="3">
        <v>43779</v>
      </c>
      <c r="C3122" s="3">
        <v>43797</v>
      </c>
      <c r="D3122" t="s">
        <v>82</v>
      </c>
      <c r="E3122" t="s">
        <v>32</v>
      </c>
      <c r="F3122" t="s">
        <v>68</v>
      </c>
      <c r="G3122" t="s">
        <v>18</v>
      </c>
      <c r="H3122" t="s">
        <v>26</v>
      </c>
      <c r="I3122" s="9">
        <v>3650</v>
      </c>
      <c r="J3122" s="9">
        <v>154.06</v>
      </c>
      <c r="K3122" s="9">
        <v>90.93</v>
      </c>
      <c r="L3122" s="9">
        <f>tbl_salesdata[[#This Row],[Units Sold]]*tbl_salesdata[[#This Row],[Unit Cost]]</f>
        <v>331894.5</v>
      </c>
      <c r="M3122" s="9">
        <f>tbl_salesdata[[#This Row],[Units Sold]]*tbl_salesdata[[#This Row],[Unit Price]]</f>
        <v>562319</v>
      </c>
      <c r="N3122" s="9">
        <f>tbl_salesdata[[#This Row],[Total Sales]]-tbl_salesdata[[#This Row],[Total Cost]]</f>
        <v>230424.5</v>
      </c>
      <c r="O3122">
        <f>tbl_salesdata[[#This Row],[Ship Date]]-tbl_salesdata[[#This Row],[Order Date]]</f>
        <v>18</v>
      </c>
      <c r="P3122">
        <f>WEEKDAY(tbl_salesdata[[#This Row],[Order Date]],2)</f>
        <v>7</v>
      </c>
      <c r="Q3122" t="str">
        <f>TEXT(tbl_salesdata[[#This Row],[Order Date]],"dddd")</f>
        <v>Sunday</v>
      </c>
      <c r="R3122" t="str">
        <f>IF(tbl_salesdata[[#This Row],[Weekdaynum]]&gt;5,"Yes","No")</f>
        <v>Yes</v>
      </c>
    </row>
    <row r="3123" spans="1:18" hidden="1" x14ac:dyDescent="0.35">
      <c r="A3123">
        <v>778691470</v>
      </c>
      <c r="B3123" s="3">
        <v>43289</v>
      </c>
      <c r="C3123" s="3">
        <v>43297</v>
      </c>
      <c r="D3123" t="s">
        <v>153</v>
      </c>
      <c r="E3123" t="s">
        <v>38</v>
      </c>
      <c r="F3123" t="s">
        <v>30</v>
      </c>
      <c r="G3123" t="s">
        <v>18</v>
      </c>
      <c r="H3123" t="s">
        <v>26</v>
      </c>
      <c r="I3123" s="9">
        <v>965</v>
      </c>
      <c r="J3123" s="9">
        <v>81.73</v>
      </c>
      <c r="K3123" s="9">
        <v>56.67</v>
      </c>
      <c r="L3123" s="9">
        <f>tbl_salesdata[[#This Row],[Units Sold]]*tbl_salesdata[[#This Row],[Unit Cost]]</f>
        <v>54686.55</v>
      </c>
      <c r="M3123" s="9">
        <f>tbl_salesdata[[#This Row],[Units Sold]]*tbl_salesdata[[#This Row],[Unit Price]]</f>
        <v>78869.45</v>
      </c>
      <c r="N3123" s="9">
        <f>tbl_salesdata[[#This Row],[Total Sales]]-tbl_salesdata[[#This Row],[Total Cost]]</f>
        <v>24182.899999999994</v>
      </c>
      <c r="O3123">
        <f>tbl_salesdata[[#This Row],[Ship Date]]-tbl_salesdata[[#This Row],[Order Date]]</f>
        <v>8</v>
      </c>
      <c r="P3123">
        <f>WEEKDAY(tbl_salesdata[[#This Row],[Order Date]],2)</f>
        <v>7</v>
      </c>
      <c r="Q3123" t="str">
        <f>TEXT(tbl_salesdata[[#This Row],[Order Date]],"dddd")</f>
        <v>Sunday</v>
      </c>
      <c r="R3123" t="str">
        <f>IF(tbl_salesdata[[#This Row],[Weekdaynum]]&gt;5,"Yes","No")</f>
        <v>Yes</v>
      </c>
    </row>
    <row r="3124" spans="1:18" hidden="1" x14ac:dyDescent="0.35">
      <c r="A3124">
        <v>126948583</v>
      </c>
      <c r="B3124" s="3">
        <v>42879</v>
      </c>
      <c r="C3124" s="3">
        <v>42887</v>
      </c>
      <c r="D3124" t="s">
        <v>203</v>
      </c>
      <c r="E3124" t="s">
        <v>21</v>
      </c>
      <c r="F3124" t="s">
        <v>13</v>
      </c>
      <c r="G3124" t="s">
        <v>14</v>
      </c>
      <c r="H3124" t="s">
        <v>19</v>
      </c>
      <c r="I3124" s="9">
        <v>5762</v>
      </c>
      <c r="J3124" s="9">
        <v>255.28</v>
      </c>
      <c r="K3124" s="9">
        <v>159.41999999999999</v>
      </c>
      <c r="L3124" s="9">
        <f>tbl_salesdata[[#This Row],[Units Sold]]*tbl_salesdata[[#This Row],[Unit Cost]]</f>
        <v>918578.03999999992</v>
      </c>
      <c r="M3124" s="9">
        <f>tbl_salesdata[[#This Row],[Units Sold]]*tbl_salesdata[[#This Row],[Unit Price]]</f>
        <v>1470923.36</v>
      </c>
      <c r="N3124" s="9">
        <f>tbl_salesdata[[#This Row],[Total Sales]]-tbl_salesdata[[#This Row],[Total Cost]]</f>
        <v>552345.32000000018</v>
      </c>
      <c r="O3124">
        <f>tbl_salesdata[[#This Row],[Ship Date]]-tbl_salesdata[[#This Row],[Order Date]]</f>
        <v>8</v>
      </c>
      <c r="P3124">
        <f>WEEKDAY(tbl_salesdata[[#This Row],[Order Date]],2)</f>
        <v>3</v>
      </c>
      <c r="Q3124" t="str">
        <f>TEXT(tbl_salesdata[[#This Row],[Order Date]],"dddd")</f>
        <v>Wednesday</v>
      </c>
      <c r="R3124" t="str">
        <f>IF(tbl_salesdata[[#This Row],[Weekdaynum]]&gt;5,"Yes","No")</f>
        <v>No</v>
      </c>
    </row>
    <row r="3125" spans="1:18" x14ac:dyDescent="0.35">
      <c r="A3125">
        <v>792178905</v>
      </c>
      <c r="B3125" s="3">
        <v>42889</v>
      </c>
      <c r="C3125" s="3">
        <v>42898</v>
      </c>
      <c r="D3125" t="s">
        <v>122</v>
      </c>
      <c r="E3125" t="s">
        <v>21</v>
      </c>
      <c r="F3125" t="s">
        <v>25</v>
      </c>
      <c r="G3125" t="s">
        <v>14</v>
      </c>
      <c r="H3125" t="s">
        <v>26</v>
      </c>
      <c r="I3125" s="9">
        <v>2197</v>
      </c>
      <c r="J3125" s="9">
        <v>205.7</v>
      </c>
      <c r="K3125" s="9">
        <v>117.11</v>
      </c>
      <c r="L3125" s="9">
        <f>tbl_salesdata[[#This Row],[Units Sold]]*tbl_salesdata[[#This Row],[Unit Cost]]</f>
        <v>257290.67</v>
      </c>
      <c r="M3125" s="9">
        <f>tbl_salesdata[[#This Row],[Units Sold]]*tbl_salesdata[[#This Row],[Unit Price]]</f>
        <v>451922.89999999997</v>
      </c>
      <c r="N3125" s="9">
        <f>tbl_salesdata[[#This Row],[Total Sales]]-tbl_salesdata[[#This Row],[Total Cost]]</f>
        <v>194632.22999999995</v>
      </c>
      <c r="O3125">
        <f>tbl_salesdata[[#This Row],[Ship Date]]-tbl_salesdata[[#This Row],[Order Date]]</f>
        <v>9</v>
      </c>
      <c r="P3125">
        <f>WEEKDAY(tbl_salesdata[[#This Row],[Order Date]],2)</f>
        <v>6</v>
      </c>
      <c r="Q3125" t="str">
        <f>TEXT(tbl_salesdata[[#This Row],[Order Date]],"dddd")</f>
        <v>Saturday</v>
      </c>
      <c r="R3125" t="str">
        <f>IF(tbl_salesdata[[#This Row],[Weekdaynum]]&gt;5,"Yes","No")</f>
        <v>Yes</v>
      </c>
    </row>
    <row r="3126" spans="1:18" hidden="1" x14ac:dyDescent="0.35">
      <c r="A3126">
        <v>259032571</v>
      </c>
      <c r="B3126" s="3">
        <v>42864</v>
      </c>
      <c r="C3126" s="3">
        <v>42878</v>
      </c>
      <c r="D3126" t="s">
        <v>79</v>
      </c>
      <c r="E3126" t="s">
        <v>21</v>
      </c>
      <c r="F3126" t="s">
        <v>68</v>
      </c>
      <c r="G3126" t="s">
        <v>14</v>
      </c>
      <c r="H3126" t="s">
        <v>26</v>
      </c>
      <c r="I3126" s="9">
        <v>2349</v>
      </c>
      <c r="J3126" s="9">
        <v>154.06</v>
      </c>
      <c r="K3126" s="9">
        <v>90.93</v>
      </c>
      <c r="L3126" s="9">
        <f>tbl_salesdata[[#This Row],[Units Sold]]*tbl_salesdata[[#This Row],[Unit Cost]]</f>
        <v>213594.57</v>
      </c>
      <c r="M3126" s="9">
        <f>tbl_salesdata[[#This Row],[Units Sold]]*tbl_salesdata[[#This Row],[Unit Price]]</f>
        <v>361886.94</v>
      </c>
      <c r="N3126" s="9">
        <f>tbl_salesdata[[#This Row],[Total Sales]]-tbl_salesdata[[#This Row],[Total Cost]]</f>
        <v>148292.37</v>
      </c>
      <c r="O3126">
        <f>tbl_salesdata[[#This Row],[Ship Date]]-tbl_salesdata[[#This Row],[Order Date]]</f>
        <v>14</v>
      </c>
      <c r="P3126">
        <f>WEEKDAY(tbl_salesdata[[#This Row],[Order Date]],2)</f>
        <v>2</v>
      </c>
      <c r="Q3126" t="str">
        <f>TEXT(tbl_salesdata[[#This Row],[Order Date]],"dddd")</f>
        <v>Tuesday</v>
      </c>
      <c r="R3126" t="str">
        <f>IF(tbl_salesdata[[#This Row],[Weekdaynum]]&gt;5,"Yes","No")</f>
        <v>No</v>
      </c>
    </row>
    <row r="3127" spans="1:18" hidden="1" x14ac:dyDescent="0.35">
      <c r="A3127">
        <v>516394603</v>
      </c>
      <c r="B3127" s="3">
        <v>44875</v>
      </c>
      <c r="C3127" s="3">
        <v>44886</v>
      </c>
      <c r="D3127" t="s">
        <v>110</v>
      </c>
      <c r="E3127" t="s">
        <v>38</v>
      </c>
      <c r="F3127" t="s">
        <v>33</v>
      </c>
      <c r="G3127" t="s">
        <v>14</v>
      </c>
      <c r="H3127" t="s">
        <v>15</v>
      </c>
      <c r="I3127" s="9">
        <v>1493</v>
      </c>
      <c r="J3127" s="9">
        <v>109.28</v>
      </c>
      <c r="K3127" s="9">
        <v>35.840000000000003</v>
      </c>
      <c r="L3127" s="9">
        <f>tbl_salesdata[[#This Row],[Units Sold]]*tbl_salesdata[[#This Row],[Unit Cost]]</f>
        <v>53509.120000000003</v>
      </c>
      <c r="M3127" s="9">
        <f>tbl_salesdata[[#This Row],[Units Sold]]*tbl_salesdata[[#This Row],[Unit Price]]</f>
        <v>163155.04</v>
      </c>
      <c r="N3127" s="9">
        <f>tbl_salesdata[[#This Row],[Total Sales]]-tbl_salesdata[[#This Row],[Total Cost]]</f>
        <v>109645.92000000001</v>
      </c>
      <c r="O3127">
        <f>tbl_salesdata[[#This Row],[Ship Date]]-tbl_salesdata[[#This Row],[Order Date]]</f>
        <v>11</v>
      </c>
      <c r="P3127">
        <f>WEEKDAY(tbl_salesdata[[#This Row],[Order Date]],2)</f>
        <v>4</v>
      </c>
      <c r="Q3127" t="str">
        <f>TEXT(tbl_salesdata[[#This Row],[Order Date]],"dddd")</f>
        <v>Thursday</v>
      </c>
      <c r="R3127" t="str">
        <f>IF(tbl_salesdata[[#This Row],[Weekdaynum]]&gt;5,"Yes","No")</f>
        <v>No</v>
      </c>
    </row>
    <row r="3128" spans="1:18" hidden="1" x14ac:dyDescent="0.35">
      <c r="A3128">
        <v>517514264</v>
      </c>
      <c r="B3128" s="3">
        <v>43315</v>
      </c>
      <c r="C3128" s="3">
        <v>43333</v>
      </c>
      <c r="D3128" t="s">
        <v>215</v>
      </c>
      <c r="E3128" t="s">
        <v>21</v>
      </c>
      <c r="F3128" t="s">
        <v>47</v>
      </c>
      <c r="G3128" t="s">
        <v>18</v>
      </c>
      <c r="H3128" t="s">
        <v>26</v>
      </c>
      <c r="I3128" s="9">
        <v>2826</v>
      </c>
      <c r="J3128" s="9">
        <v>421.89</v>
      </c>
      <c r="K3128" s="9">
        <v>364.69</v>
      </c>
      <c r="L3128" s="9">
        <f>tbl_salesdata[[#This Row],[Units Sold]]*tbl_salesdata[[#This Row],[Unit Cost]]</f>
        <v>1030613.94</v>
      </c>
      <c r="M3128" s="9">
        <f>tbl_salesdata[[#This Row],[Units Sold]]*tbl_salesdata[[#This Row],[Unit Price]]</f>
        <v>1192261.1399999999</v>
      </c>
      <c r="N3128" s="9">
        <f>tbl_salesdata[[#This Row],[Total Sales]]-tbl_salesdata[[#This Row],[Total Cost]]</f>
        <v>161647.19999999995</v>
      </c>
      <c r="O3128">
        <f>tbl_salesdata[[#This Row],[Ship Date]]-tbl_salesdata[[#This Row],[Order Date]]</f>
        <v>18</v>
      </c>
      <c r="P3128">
        <f>WEEKDAY(tbl_salesdata[[#This Row],[Order Date]],2)</f>
        <v>5</v>
      </c>
      <c r="Q3128" t="str">
        <f>TEXT(tbl_salesdata[[#This Row],[Order Date]],"dddd")</f>
        <v>Friday</v>
      </c>
      <c r="R3128" t="str">
        <f>IF(tbl_salesdata[[#This Row],[Weekdaynum]]&gt;5,"Yes","No")</f>
        <v>No</v>
      </c>
    </row>
    <row r="3129" spans="1:18" hidden="1" x14ac:dyDescent="0.35">
      <c r="A3129">
        <v>624940383</v>
      </c>
      <c r="B3129" s="3">
        <v>42431</v>
      </c>
      <c r="C3129" s="3">
        <v>42452</v>
      </c>
      <c r="D3129" t="s">
        <v>115</v>
      </c>
      <c r="E3129" t="s">
        <v>21</v>
      </c>
      <c r="F3129" t="s">
        <v>42</v>
      </c>
      <c r="G3129" t="s">
        <v>18</v>
      </c>
      <c r="H3129" t="s">
        <v>34</v>
      </c>
      <c r="I3129" s="9">
        <v>2602</v>
      </c>
      <c r="J3129" s="9">
        <v>437.2</v>
      </c>
      <c r="K3129" s="9">
        <v>263.33</v>
      </c>
      <c r="L3129" s="9">
        <f>tbl_salesdata[[#This Row],[Units Sold]]*tbl_salesdata[[#This Row],[Unit Cost]]</f>
        <v>685184.65999999992</v>
      </c>
      <c r="M3129" s="9">
        <f>tbl_salesdata[[#This Row],[Units Sold]]*tbl_salesdata[[#This Row],[Unit Price]]</f>
        <v>1137594.3999999999</v>
      </c>
      <c r="N3129" s="9">
        <f>tbl_salesdata[[#This Row],[Total Sales]]-tbl_salesdata[[#This Row],[Total Cost]]</f>
        <v>452409.74</v>
      </c>
      <c r="O3129">
        <f>tbl_salesdata[[#This Row],[Ship Date]]-tbl_salesdata[[#This Row],[Order Date]]</f>
        <v>21</v>
      </c>
      <c r="P3129">
        <f>WEEKDAY(tbl_salesdata[[#This Row],[Order Date]],2)</f>
        <v>3</v>
      </c>
      <c r="Q3129" t="str">
        <f>TEXT(tbl_salesdata[[#This Row],[Order Date]],"dddd")</f>
        <v>Wednesday</v>
      </c>
      <c r="R3129" t="str">
        <f>IF(tbl_salesdata[[#This Row],[Weekdaynum]]&gt;5,"Yes","No")</f>
        <v>No</v>
      </c>
    </row>
    <row r="3130" spans="1:18" hidden="1" x14ac:dyDescent="0.35">
      <c r="A3130">
        <v>821534287</v>
      </c>
      <c r="B3130" s="3">
        <v>44509</v>
      </c>
      <c r="C3130" s="3">
        <v>44512</v>
      </c>
      <c r="D3130" t="s">
        <v>92</v>
      </c>
      <c r="E3130" t="s">
        <v>32</v>
      </c>
      <c r="F3130" t="s">
        <v>56</v>
      </c>
      <c r="G3130" t="s">
        <v>18</v>
      </c>
      <c r="H3130" t="s">
        <v>26</v>
      </c>
      <c r="I3130" s="9">
        <v>9107</v>
      </c>
      <c r="J3130" s="9">
        <v>9.33</v>
      </c>
      <c r="K3130" s="9">
        <v>6.92</v>
      </c>
      <c r="L3130" s="9">
        <f>tbl_salesdata[[#This Row],[Units Sold]]*tbl_salesdata[[#This Row],[Unit Cost]]</f>
        <v>63020.44</v>
      </c>
      <c r="M3130" s="9">
        <f>tbl_salesdata[[#This Row],[Units Sold]]*tbl_salesdata[[#This Row],[Unit Price]]</f>
        <v>84968.31</v>
      </c>
      <c r="N3130" s="9">
        <f>tbl_salesdata[[#This Row],[Total Sales]]-tbl_salesdata[[#This Row],[Total Cost]]</f>
        <v>21947.869999999995</v>
      </c>
      <c r="O3130">
        <f>tbl_salesdata[[#This Row],[Ship Date]]-tbl_salesdata[[#This Row],[Order Date]]</f>
        <v>3</v>
      </c>
      <c r="P3130">
        <f>WEEKDAY(tbl_salesdata[[#This Row],[Order Date]],2)</f>
        <v>2</v>
      </c>
      <c r="Q3130" t="str">
        <f>TEXT(tbl_salesdata[[#This Row],[Order Date]],"dddd")</f>
        <v>Tuesday</v>
      </c>
      <c r="R3130" t="str">
        <f>IF(tbl_salesdata[[#This Row],[Weekdaynum]]&gt;5,"Yes","No")</f>
        <v>No</v>
      </c>
    </row>
    <row r="3131" spans="1:18" hidden="1" x14ac:dyDescent="0.35">
      <c r="A3131">
        <v>260469806</v>
      </c>
      <c r="B3131" s="3">
        <v>44685</v>
      </c>
      <c r="C3131" s="3">
        <v>44700</v>
      </c>
      <c r="D3131" t="s">
        <v>123</v>
      </c>
      <c r="E3131" t="s">
        <v>38</v>
      </c>
      <c r="F3131" t="s">
        <v>56</v>
      </c>
      <c r="G3131" t="s">
        <v>14</v>
      </c>
      <c r="H3131" t="s">
        <v>15</v>
      </c>
      <c r="I3131" s="9">
        <v>7659</v>
      </c>
      <c r="J3131" s="9">
        <v>9.33</v>
      </c>
      <c r="K3131" s="9">
        <v>6.92</v>
      </c>
      <c r="L3131" s="9">
        <f>tbl_salesdata[[#This Row],[Units Sold]]*tbl_salesdata[[#This Row],[Unit Cost]]</f>
        <v>53000.28</v>
      </c>
      <c r="M3131" s="9">
        <f>tbl_salesdata[[#This Row],[Units Sold]]*tbl_salesdata[[#This Row],[Unit Price]]</f>
        <v>71458.47</v>
      </c>
      <c r="N3131" s="9">
        <f>tbl_salesdata[[#This Row],[Total Sales]]-tbl_salesdata[[#This Row],[Total Cost]]</f>
        <v>18458.190000000002</v>
      </c>
      <c r="O3131">
        <f>tbl_salesdata[[#This Row],[Ship Date]]-tbl_salesdata[[#This Row],[Order Date]]</f>
        <v>15</v>
      </c>
      <c r="P3131">
        <f>WEEKDAY(tbl_salesdata[[#This Row],[Order Date]],2)</f>
        <v>3</v>
      </c>
      <c r="Q3131" t="str">
        <f>TEXT(tbl_salesdata[[#This Row],[Order Date]],"dddd")</f>
        <v>Wednesday</v>
      </c>
      <c r="R3131" t="str">
        <f>IF(tbl_salesdata[[#This Row],[Weekdaynum]]&gt;5,"Yes","No")</f>
        <v>No</v>
      </c>
    </row>
    <row r="3132" spans="1:18" hidden="1" x14ac:dyDescent="0.35">
      <c r="A3132">
        <v>415233266</v>
      </c>
      <c r="B3132" s="3">
        <v>43756</v>
      </c>
      <c r="C3132" s="3">
        <v>43762</v>
      </c>
      <c r="D3132" t="s">
        <v>94</v>
      </c>
      <c r="E3132" t="s">
        <v>38</v>
      </c>
      <c r="F3132" t="s">
        <v>68</v>
      </c>
      <c r="G3132" t="s">
        <v>14</v>
      </c>
      <c r="H3132" t="s">
        <v>34</v>
      </c>
      <c r="I3132" s="9">
        <v>5606</v>
      </c>
      <c r="J3132" s="9">
        <v>154.06</v>
      </c>
      <c r="K3132" s="9">
        <v>90.93</v>
      </c>
      <c r="L3132" s="9">
        <f>tbl_salesdata[[#This Row],[Units Sold]]*tbl_salesdata[[#This Row],[Unit Cost]]</f>
        <v>509753.58</v>
      </c>
      <c r="M3132" s="9">
        <f>tbl_salesdata[[#This Row],[Units Sold]]*tbl_salesdata[[#This Row],[Unit Price]]</f>
        <v>863660.36</v>
      </c>
      <c r="N3132" s="9">
        <f>tbl_salesdata[[#This Row],[Total Sales]]-tbl_salesdata[[#This Row],[Total Cost]]</f>
        <v>353906.77999999997</v>
      </c>
      <c r="O3132">
        <f>tbl_salesdata[[#This Row],[Ship Date]]-tbl_salesdata[[#This Row],[Order Date]]</f>
        <v>6</v>
      </c>
      <c r="P3132">
        <f>WEEKDAY(tbl_salesdata[[#This Row],[Order Date]],2)</f>
        <v>5</v>
      </c>
      <c r="Q3132" t="str">
        <f>TEXT(tbl_salesdata[[#This Row],[Order Date]],"dddd")</f>
        <v>Friday</v>
      </c>
      <c r="R3132" t="str">
        <f>IF(tbl_salesdata[[#This Row],[Weekdaynum]]&gt;5,"Yes","No")</f>
        <v>No</v>
      </c>
    </row>
    <row r="3133" spans="1:18" x14ac:dyDescent="0.35">
      <c r="A3133">
        <v>843994033</v>
      </c>
      <c r="B3133" s="3">
        <v>43365</v>
      </c>
      <c r="C3133" s="3">
        <v>43370</v>
      </c>
      <c r="D3133" t="s">
        <v>192</v>
      </c>
      <c r="E3133" t="s">
        <v>32</v>
      </c>
      <c r="F3133" t="s">
        <v>30</v>
      </c>
      <c r="G3133" t="s">
        <v>14</v>
      </c>
      <c r="H3133" t="s">
        <v>15</v>
      </c>
      <c r="I3133" s="9">
        <v>5445</v>
      </c>
      <c r="J3133" s="9">
        <v>81.73</v>
      </c>
      <c r="K3133" s="9">
        <v>56.67</v>
      </c>
      <c r="L3133" s="9">
        <f>tbl_salesdata[[#This Row],[Units Sold]]*tbl_salesdata[[#This Row],[Unit Cost]]</f>
        <v>308568.15000000002</v>
      </c>
      <c r="M3133" s="9">
        <f>tbl_salesdata[[#This Row],[Units Sold]]*tbl_salesdata[[#This Row],[Unit Price]]</f>
        <v>445019.85000000003</v>
      </c>
      <c r="N3133" s="9">
        <f>tbl_salesdata[[#This Row],[Total Sales]]-tbl_salesdata[[#This Row],[Total Cost]]</f>
        <v>136451.70000000001</v>
      </c>
      <c r="O3133">
        <f>tbl_salesdata[[#This Row],[Ship Date]]-tbl_salesdata[[#This Row],[Order Date]]</f>
        <v>5</v>
      </c>
      <c r="P3133">
        <f>WEEKDAY(tbl_salesdata[[#This Row],[Order Date]],2)</f>
        <v>6</v>
      </c>
      <c r="Q3133" t="str">
        <f>TEXT(tbl_salesdata[[#This Row],[Order Date]],"dddd")</f>
        <v>Saturday</v>
      </c>
      <c r="R3133" t="str">
        <f>IF(tbl_salesdata[[#This Row],[Weekdaynum]]&gt;5,"Yes","No")</f>
        <v>Yes</v>
      </c>
    </row>
    <row r="3134" spans="1:18" hidden="1" x14ac:dyDescent="0.35">
      <c r="A3134">
        <v>567751824</v>
      </c>
      <c r="B3134" s="3">
        <v>44490</v>
      </c>
      <c r="C3134" s="3">
        <v>44502</v>
      </c>
      <c r="D3134" t="s">
        <v>117</v>
      </c>
      <c r="E3134" t="s">
        <v>21</v>
      </c>
      <c r="F3134" t="s">
        <v>42</v>
      </c>
      <c r="G3134" t="s">
        <v>14</v>
      </c>
      <c r="H3134" t="s">
        <v>19</v>
      </c>
      <c r="I3134" s="9">
        <v>9236</v>
      </c>
      <c r="J3134" s="9">
        <v>437.2</v>
      </c>
      <c r="K3134" s="9">
        <v>263.33</v>
      </c>
      <c r="L3134" s="9">
        <f>tbl_salesdata[[#This Row],[Units Sold]]*tbl_salesdata[[#This Row],[Unit Cost]]</f>
        <v>2432115.88</v>
      </c>
      <c r="M3134" s="9">
        <f>tbl_salesdata[[#This Row],[Units Sold]]*tbl_salesdata[[#This Row],[Unit Price]]</f>
        <v>4037979.1999999997</v>
      </c>
      <c r="N3134" s="9">
        <f>tbl_salesdata[[#This Row],[Total Sales]]-tbl_salesdata[[#This Row],[Total Cost]]</f>
        <v>1605863.3199999998</v>
      </c>
      <c r="O3134">
        <f>tbl_salesdata[[#This Row],[Ship Date]]-tbl_salesdata[[#This Row],[Order Date]]</f>
        <v>12</v>
      </c>
      <c r="P3134">
        <f>WEEKDAY(tbl_salesdata[[#This Row],[Order Date]],2)</f>
        <v>4</v>
      </c>
      <c r="Q3134" t="str">
        <f>TEXT(tbl_salesdata[[#This Row],[Order Date]],"dddd")</f>
        <v>Thursday</v>
      </c>
      <c r="R3134" t="str">
        <f>IF(tbl_salesdata[[#This Row],[Weekdaynum]]&gt;5,"Yes","No")</f>
        <v>No</v>
      </c>
    </row>
    <row r="3135" spans="1:18" hidden="1" x14ac:dyDescent="0.35">
      <c r="A3135">
        <v>264042079</v>
      </c>
      <c r="B3135" s="3">
        <v>43921</v>
      </c>
      <c r="C3135" s="3">
        <v>43940</v>
      </c>
      <c r="D3135" t="s">
        <v>134</v>
      </c>
      <c r="E3135" t="s">
        <v>38</v>
      </c>
      <c r="F3135" t="s">
        <v>42</v>
      </c>
      <c r="G3135" t="s">
        <v>14</v>
      </c>
      <c r="H3135" t="s">
        <v>26</v>
      </c>
      <c r="I3135" s="9">
        <v>4774</v>
      </c>
      <c r="J3135" s="9">
        <v>437.2</v>
      </c>
      <c r="K3135" s="9">
        <v>263.33</v>
      </c>
      <c r="L3135" s="9">
        <f>tbl_salesdata[[#This Row],[Units Sold]]*tbl_salesdata[[#This Row],[Unit Cost]]</f>
        <v>1257137.42</v>
      </c>
      <c r="M3135" s="9">
        <f>tbl_salesdata[[#This Row],[Units Sold]]*tbl_salesdata[[#This Row],[Unit Price]]</f>
        <v>2087192.8</v>
      </c>
      <c r="N3135" s="9">
        <f>tbl_salesdata[[#This Row],[Total Sales]]-tbl_salesdata[[#This Row],[Total Cost]]</f>
        <v>830055.38000000012</v>
      </c>
      <c r="O3135">
        <f>tbl_salesdata[[#This Row],[Ship Date]]-tbl_salesdata[[#This Row],[Order Date]]</f>
        <v>19</v>
      </c>
      <c r="P3135">
        <f>WEEKDAY(tbl_salesdata[[#This Row],[Order Date]],2)</f>
        <v>2</v>
      </c>
      <c r="Q3135" t="str">
        <f>TEXT(tbl_salesdata[[#This Row],[Order Date]],"dddd")</f>
        <v>Tuesday</v>
      </c>
      <c r="R3135" t="str">
        <f>IF(tbl_salesdata[[#This Row],[Weekdaynum]]&gt;5,"Yes","No")</f>
        <v>No</v>
      </c>
    </row>
    <row r="3136" spans="1:18" hidden="1" x14ac:dyDescent="0.35">
      <c r="A3136">
        <v>973230588</v>
      </c>
      <c r="B3136" s="3">
        <v>43212</v>
      </c>
      <c r="C3136" s="3">
        <v>43217</v>
      </c>
      <c r="D3136" t="s">
        <v>101</v>
      </c>
      <c r="E3136" t="s">
        <v>24</v>
      </c>
      <c r="F3136" t="s">
        <v>17</v>
      </c>
      <c r="G3136" t="s">
        <v>14</v>
      </c>
      <c r="H3136" t="s">
        <v>34</v>
      </c>
      <c r="I3136" s="9">
        <v>9413</v>
      </c>
      <c r="J3136" s="9">
        <v>152.58000000000001</v>
      </c>
      <c r="K3136" s="9">
        <v>97.44</v>
      </c>
      <c r="L3136" s="9">
        <f>tbl_salesdata[[#This Row],[Units Sold]]*tbl_salesdata[[#This Row],[Unit Cost]]</f>
        <v>917202.72</v>
      </c>
      <c r="M3136" s="9">
        <f>tbl_salesdata[[#This Row],[Units Sold]]*tbl_salesdata[[#This Row],[Unit Price]]</f>
        <v>1436235.54</v>
      </c>
      <c r="N3136" s="9">
        <f>tbl_salesdata[[#This Row],[Total Sales]]-tbl_salesdata[[#This Row],[Total Cost]]</f>
        <v>519032.82000000007</v>
      </c>
      <c r="O3136">
        <f>tbl_salesdata[[#This Row],[Ship Date]]-tbl_salesdata[[#This Row],[Order Date]]</f>
        <v>5</v>
      </c>
      <c r="P3136">
        <f>WEEKDAY(tbl_salesdata[[#This Row],[Order Date]],2)</f>
        <v>7</v>
      </c>
      <c r="Q3136" t="str">
        <f>TEXT(tbl_salesdata[[#This Row],[Order Date]],"dddd")</f>
        <v>Sunday</v>
      </c>
      <c r="R3136" t="str">
        <f>IF(tbl_salesdata[[#This Row],[Weekdaynum]]&gt;5,"Yes","No")</f>
        <v>Yes</v>
      </c>
    </row>
    <row r="3137" spans="1:18" hidden="1" x14ac:dyDescent="0.35">
      <c r="A3137">
        <v>920366179</v>
      </c>
      <c r="B3137" s="3">
        <v>43146</v>
      </c>
      <c r="C3137" s="3">
        <v>43147</v>
      </c>
      <c r="D3137" t="s">
        <v>134</v>
      </c>
      <c r="E3137" t="s">
        <v>38</v>
      </c>
      <c r="F3137" t="s">
        <v>68</v>
      </c>
      <c r="G3137" t="s">
        <v>14</v>
      </c>
      <c r="H3137" t="s">
        <v>19</v>
      </c>
      <c r="I3137" s="9">
        <v>5660</v>
      </c>
      <c r="J3137" s="9">
        <v>154.06</v>
      </c>
      <c r="K3137" s="9">
        <v>90.93</v>
      </c>
      <c r="L3137" s="9">
        <f>tbl_salesdata[[#This Row],[Units Sold]]*tbl_salesdata[[#This Row],[Unit Cost]]</f>
        <v>514663.80000000005</v>
      </c>
      <c r="M3137" s="9">
        <f>tbl_salesdata[[#This Row],[Units Sold]]*tbl_salesdata[[#This Row],[Unit Price]]</f>
        <v>871979.6</v>
      </c>
      <c r="N3137" s="9">
        <f>tbl_salesdata[[#This Row],[Total Sales]]-tbl_salesdata[[#This Row],[Total Cost]]</f>
        <v>357315.79999999993</v>
      </c>
      <c r="O3137">
        <f>tbl_salesdata[[#This Row],[Ship Date]]-tbl_salesdata[[#This Row],[Order Date]]</f>
        <v>1</v>
      </c>
      <c r="P3137">
        <f>WEEKDAY(tbl_salesdata[[#This Row],[Order Date]],2)</f>
        <v>4</v>
      </c>
      <c r="Q3137" t="str">
        <f>TEXT(tbl_salesdata[[#This Row],[Order Date]],"dddd")</f>
        <v>Thursday</v>
      </c>
      <c r="R3137" t="str">
        <f>IF(tbl_salesdata[[#This Row],[Weekdaynum]]&gt;5,"Yes","No")</f>
        <v>No</v>
      </c>
    </row>
    <row r="3138" spans="1:18" hidden="1" x14ac:dyDescent="0.35">
      <c r="A3138">
        <v>650810182</v>
      </c>
      <c r="B3138" s="3">
        <v>42547</v>
      </c>
      <c r="C3138" s="3">
        <v>42557</v>
      </c>
      <c r="D3138" t="s">
        <v>173</v>
      </c>
      <c r="E3138" t="s">
        <v>24</v>
      </c>
      <c r="F3138" t="s">
        <v>68</v>
      </c>
      <c r="G3138" t="s">
        <v>18</v>
      </c>
      <c r="H3138" t="s">
        <v>15</v>
      </c>
      <c r="I3138" s="9">
        <v>8050</v>
      </c>
      <c r="J3138" s="9">
        <v>154.06</v>
      </c>
      <c r="K3138" s="9">
        <v>90.93</v>
      </c>
      <c r="L3138" s="9">
        <f>tbl_salesdata[[#This Row],[Units Sold]]*tbl_salesdata[[#This Row],[Unit Cost]]</f>
        <v>731986.5</v>
      </c>
      <c r="M3138" s="9">
        <f>tbl_salesdata[[#This Row],[Units Sold]]*tbl_salesdata[[#This Row],[Unit Price]]</f>
        <v>1240183</v>
      </c>
      <c r="N3138" s="9">
        <f>tbl_salesdata[[#This Row],[Total Sales]]-tbl_salesdata[[#This Row],[Total Cost]]</f>
        <v>508196.5</v>
      </c>
      <c r="O3138">
        <f>tbl_salesdata[[#This Row],[Ship Date]]-tbl_salesdata[[#This Row],[Order Date]]</f>
        <v>10</v>
      </c>
      <c r="P3138">
        <f>WEEKDAY(tbl_salesdata[[#This Row],[Order Date]],2)</f>
        <v>7</v>
      </c>
      <c r="Q3138" t="str">
        <f>TEXT(tbl_salesdata[[#This Row],[Order Date]],"dddd")</f>
        <v>Sunday</v>
      </c>
      <c r="R3138" t="str">
        <f>IF(tbl_salesdata[[#This Row],[Weekdaynum]]&gt;5,"Yes","No")</f>
        <v>Yes</v>
      </c>
    </row>
    <row r="3139" spans="1:18" hidden="1" x14ac:dyDescent="0.35">
      <c r="A3139">
        <v>780236423</v>
      </c>
      <c r="B3139" s="3">
        <v>42323</v>
      </c>
      <c r="C3139" s="3">
        <v>42326</v>
      </c>
      <c r="D3139" t="s">
        <v>69</v>
      </c>
      <c r="E3139" t="s">
        <v>38</v>
      </c>
      <c r="F3139" t="s">
        <v>33</v>
      </c>
      <c r="G3139" t="s">
        <v>18</v>
      </c>
      <c r="H3139" t="s">
        <v>34</v>
      </c>
      <c r="I3139" s="9">
        <v>8151</v>
      </c>
      <c r="J3139" s="9">
        <v>109.28</v>
      </c>
      <c r="K3139" s="9">
        <v>35.840000000000003</v>
      </c>
      <c r="L3139" s="9">
        <f>tbl_salesdata[[#This Row],[Units Sold]]*tbl_salesdata[[#This Row],[Unit Cost]]</f>
        <v>292131.84000000003</v>
      </c>
      <c r="M3139" s="9">
        <f>tbl_salesdata[[#This Row],[Units Sold]]*tbl_salesdata[[#This Row],[Unit Price]]</f>
        <v>890741.28</v>
      </c>
      <c r="N3139" s="9">
        <f>tbl_salesdata[[#This Row],[Total Sales]]-tbl_salesdata[[#This Row],[Total Cost]]</f>
        <v>598609.43999999994</v>
      </c>
      <c r="O3139">
        <f>tbl_salesdata[[#This Row],[Ship Date]]-tbl_salesdata[[#This Row],[Order Date]]</f>
        <v>3</v>
      </c>
      <c r="P3139">
        <f>WEEKDAY(tbl_salesdata[[#This Row],[Order Date]],2)</f>
        <v>7</v>
      </c>
      <c r="Q3139" t="str">
        <f>TEXT(tbl_salesdata[[#This Row],[Order Date]],"dddd")</f>
        <v>Sunday</v>
      </c>
      <c r="R3139" t="str">
        <f>IF(tbl_salesdata[[#This Row],[Weekdaynum]]&gt;5,"Yes","No")</f>
        <v>Yes</v>
      </c>
    </row>
    <row r="3140" spans="1:18" hidden="1" x14ac:dyDescent="0.35">
      <c r="A3140">
        <v>644631230</v>
      </c>
      <c r="B3140" s="3">
        <v>42155</v>
      </c>
      <c r="C3140" s="3">
        <v>42176</v>
      </c>
      <c r="D3140" t="s">
        <v>75</v>
      </c>
      <c r="E3140" t="s">
        <v>38</v>
      </c>
      <c r="F3140" t="s">
        <v>56</v>
      </c>
      <c r="G3140" t="s">
        <v>18</v>
      </c>
      <c r="H3140" t="s">
        <v>19</v>
      </c>
      <c r="I3140" s="9">
        <v>9561</v>
      </c>
      <c r="J3140" s="9">
        <v>9.33</v>
      </c>
      <c r="K3140" s="9">
        <v>6.92</v>
      </c>
      <c r="L3140" s="9">
        <f>tbl_salesdata[[#This Row],[Units Sold]]*tbl_salesdata[[#This Row],[Unit Cost]]</f>
        <v>66162.12</v>
      </c>
      <c r="M3140" s="9">
        <f>tbl_salesdata[[#This Row],[Units Sold]]*tbl_salesdata[[#This Row],[Unit Price]]</f>
        <v>89204.13</v>
      </c>
      <c r="N3140" s="9">
        <f>tbl_salesdata[[#This Row],[Total Sales]]-tbl_salesdata[[#This Row],[Total Cost]]</f>
        <v>23042.010000000009</v>
      </c>
      <c r="O3140">
        <f>tbl_salesdata[[#This Row],[Ship Date]]-tbl_salesdata[[#This Row],[Order Date]]</f>
        <v>21</v>
      </c>
      <c r="P3140">
        <f>WEEKDAY(tbl_salesdata[[#This Row],[Order Date]],2)</f>
        <v>7</v>
      </c>
      <c r="Q3140" t="str">
        <f>TEXT(tbl_salesdata[[#This Row],[Order Date]],"dddd")</f>
        <v>Sunday</v>
      </c>
      <c r="R3140" t="str">
        <f>IF(tbl_salesdata[[#This Row],[Weekdaynum]]&gt;5,"Yes","No")</f>
        <v>Yes</v>
      </c>
    </row>
    <row r="3141" spans="1:18" x14ac:dyDescent="0.35">
      <c r="A3141">
        <v>439204919</v>
      </c>
      <c r="B3141" s="3">
        <v>42777</v>
      </c>
      <c r="C3141" s="3">
        <v>42790</v>
      </c>
      <c r="D3141" t="s">
        <v>189</v>
      </c>
      <c r="E3141" t="s">
        <v>21</v>
      </c>
      <c r="F3141" t="s">
        <v>22</v>
      </c>
      <c r="G3141" t="s">
        <v>14</v>
      </c>
      <c r="H3141" t="s">
        <v>26</v>
      </c>
      <c r="I3141" s="9">
        <v>9350</v>
      </c>
      <c r="J3141" s="9">
        <v>47.45</v>
      </c>
      <c r="K3141" s="9">
        <v>31.79</v>
      </c>
      <c r="L3141" s="9">
        <f>tbl_salesdata[[#This Row],[Units Sold]]*tbl_salesdata[[#This Row],[Unit Cost]]</f>
        <v>297236.5</v>
      </c>
      <c r="M3141" s="9">
        <f>tbl_salesdata[[#This Row],[Units Sold]]*tbl_salesdata[[#This Row],[Unit Price]]</f>
        <v>443657.5</v>
      </c>
      <c r="N3141" s="9">
        <f>tbl_salesdata[[#This Row],[Total Sales]]-tbl_salesdata[[#This Row],[Total Cost]]</f>
        <v>146421</v>
      </c>
      <c r="O3141">
        <f>tbl_salesdata[[#This Row],[Ship Date]]-tbl_salesdata[[#This Row],[Order Date]]</f>
        <v>13</v>
      </c>
      <c r="P3141">
        <f>WEEKDAY(tbl_salesdata[[#This Row],[Order Date]],2)</f>
        <v>6</v>
      </c>
      <c r="Q3141" t="str">
        <f>TEXT(tbl_salesdata[[#This Row],[Order Date]],"dddd")</f>
        <v>Saturday</v>
      </c>
      <c r="R3141" t="str">
        <f>IF(tbl_salesdata[[#This Row],[Weekdaynum]]&gt;5,"Yes","No")</f>
        <v>Yes</v>
      </c>
    </row>
    <row r="3142" spans="1:18" hidden="1" x14ac:dyDescent="0.35">
      <c r="A3142">
        <v>423834359</v>
      </c>
      <c r="B3142" s="3">
        <v>44579</v>
      </c>
      <c r="C3142" s="3">
        <v>44597</v>
      </c>
      <c r="D3142" t="s">
        <v>146</v>
      </c>
      <c r="E3142" t="s">
        <v>29</v>
      </c>
      <c r="F3142" t="s">
        <v>13</v>
      </c>
      <c r="G3142" t="s">
        <v>18</v>
      </c>
      <c r="H3142" t="s">
        <v>34</v>
      </c>
      <c r="I3142" s="9">
        <v>860</v>
      </c>
      <c r="J3142" s="9">
        <v>255.28</v>
      </c>
      <c r="K3142" s="9">
        <v>159.41999999999999</v>
      </c>
      <c r="L3142" s="9">
        <f>tbl_salesdata[[#This Row],[Units Sold]]*tbl_salesdata[[#This Row],[Unit Cost]]</f>
        <v>137101.19999999998</v>
      </c>
      <c r="M3142" s="9">
        <f>tbl_salesdata[[#This Row],[Units Sold]]*tbl_salesdata[[#This Row],[Unit Price]]</f>
        <v>219540.8</v>
      </c>
      <c r="N3142" s="9">
        <f>tbl_salesdata[[#This Row],[Total Sales]]-tbl_salesdata[[#This Row],[Total Cost]]</f>
        <v>82439.600000000006</v>
      </c>
      <c r="O3142">
        <f>tbl_salesdata[[#This Row],[Ship Date]]-tbl_salesdata[[#This Row],[Order Date]]</f>
        <v>18</v>
      </c>
      <c r="P3142">
        <f>WEEKDAY(tbl_salesdata[[#This Row],[Order Date]],2)</f>
        <v>2</v>
      </c>
      <c r="Q3142" t="str">
        <f>TEXT(tbl_salesdata[[#This Row],[Order Date]],"dddd")</f>
        <v>Tuesday</v>
      </c>
      <c r="R3142" t="str">
        <f>IF(tbl_salesdata[[#This Row],[Weekdaynum]]&gt;5,"Yes","No")</f>
        <v>No</v>
      </c>
    </row>
    <row r="3143" spans="1:18" hidden="1" x14ac:dyDescent="0.35">
      <c r="A3143">
        <v>262177836</v>
      </c>
      <c r="B3143" s="3">
        <v>44171</v>
      </c>
      <c r="C3143" s="3">
        <v>44175</v>
      </c>
      <c r="D3143" t="s">
        <v>168</v>
      </c>
      <c r="E3143" t="s">
        <v>21</v>
      </c>
      <c r="F3143" t="s">
        <v>56</v>
      </c>
      <c r="G3143" t="s">
        <v>18</v>
      </c>
      <c r="H3143" t="s">
        <v>34</v>
      </c>
      <c r="I3143" s="9">
        <v>3103</v>
      </c>
      <c r="J3143" s="9">
        <v>9.33</v>
      </c>
      <c r="K3143" s="9">
        <v>6.92</v>
      </c>
      <c r="L3143" s="9">
        <f>tbl_salesdata[[#This Row],[Units Sold]]*tbl_salesdata[[#This Row],[Unit Cost]]</f>
        <v>21472.76</v>
      </c>
      <c r="M3143" s="9">
        <f>tbl_salesdata[[#This Row],[Units Sold]]*tbl_salesdata[[#This Row],[Unit Price]]</f>
        <v>28950.99</v>
      </c>
      <c r="N3143" s="9">
        <f>tbl_salesdata[[#This Row],[Total Sales]]-tbl_salesdata[[#This Row],[Total Cost]]</f>
        <v>7478.2300000000032</v>
      </c>
      <c r="O3143">
        <f>tbl_salesdata[[#This Row],[Ship Date]]-tbl_salesdata[[#This Row],[Order Date]]</f>
        <v>4</v>
      </c>
      <c r="P3143">
        <f>WEEKDAY(tbl_salesdata[[#This Row],[Order Date]],2)</f>
        <v>7</v>
      </c>
      <c r="Q3143" t="str">
        <f>TEXT(tbl_salesdata[[#This Row],[Order Date]],"dddd")</f>
        <v>Sunday</v>
      </c>
      <c r="R3143" t="str">
        <f>IF(tbl_salesdata[[#This Row],[Weekdaynum]]&gt;5,"Yes","No")</f>
        <v>Yes</v>
      </c>
    </row>
    <row r="3144" spans="1:18" hidden="1" x14ac:dyDescent="0.35">
      <c r="A3144">
        <v>582560193</v>
      </c>
      <c r="B3144" s="3">
        <v>42515</v>
      </c>
      <c r="C3144" s="3">
        <v>42522</v>
      </c>
      <c r="D3144" t="s">
        <v>193</v>
      </c>
      <c r="E3144" t="s">
        <v>21</v>
      </c>
      <c r="F3144" t="s">
        <v>76</v>
      </c>
      <c r="G3144" t="s">
        <v>14</v>
      </c>
      <c r="H3144" t="s">
        <v>26</v>
      </c>
      <c r="I3144" s="9">
        <v>1362</v>
      </c>
      <c r="J3144" s="9">
        <v>668.27</v>
      </c>
      <c r="K3144" s="9">
        <v>502.54</v>
      </c>
      <c r="L3144" s="9">
        <f>tbl_salesdata[[#This Row],[Units Sold]]*tbl_salesdata[[#This Row],[Unit Cost]]</f>
        <v>684459.48</v>
      </c>
      <c r="M3144" s="9">
        <f>tbl_salesdata[[#This Row],[Units Sold]]*tbl_salesdata[[#This Row],[Unit Price]]</f>
        <v>910183.74</v>
      </c>
      <c r="N3144" s="9">
        <f>tbl_salesdata[[#This Row],[Total Sales]]-tbl_salesdata[[#This Row],[Total Cost]]</f>
        <v>225724.26</v>
      </c>
      <c r="O3144">
        <f>tbl_salesdata[[#This Row],[Ship Date]]-tbl_salesdata[[#This Row],[Order Date]]</f>
        <v>7</v>
      </c>
      <c r="P3144">
        <f>WEEKDAY(tbl_salesdata[[#This Row],[Order Date]],2)</f>
        <v>3</v>
      </c>
      <c r="Q3144" t="str">
        <f>TEXT(tbl_salesdata[[#This Row],[Order Date]],"dddd")</f>
        <v>Wednesday</v>
      </c>
      <c r="R3144" t="str">
        <f>IF(tbl_salesdata[[#This Row],[Weekdaynum]]&gt;5,"Yes","No")</f>
        <v>No</v>
      </c>
    </row>
    <row r="3145" spans="1:18" hidden="1" x14ac:dyDescent="0.35">
      <c r="A3145">
        <v>172530257</v>
      </c>
      <c r="B3145" s="3">
        <v>42930</v>
      </c>
      <c r="C3145" s="3">
        <v>42942</v>
      </c>
      <c r="D3145" t="s">
        <v>52</v>
      </c>
      <c r="E3145" t="s">
        <v>12</v>
      </c>
      <c r="F3145" t="s">
        <v>76</v>
      </c>
      <c r="G3145" t="s">
        <v>14</v>
      </c>
      <c r="H3145" t="s">
        <v>34</v>
      </c>
      <c r="I3145" s="9">
        <v>4392</v>
      </c>
      <c r="J3145" s="9">
        <v>668.27</v>
      </c>
      <c r="K3145" s="9">
        <v>502.54</v>
      </c>
      <c r="L3145" s="9">
        <f>tbl_salesdata[[#This Row],[Units Sold]]*tbl_salesdata[[#This Row],[Unit Cost]]</f>
        <v>2207155.6800000002</v>
      </c>
      <c r="M3145" s="9">
        <f>tbl_salesdata[[#This Row],[Units Sold]]*tbl_salesdata[[#This Row],[Unit Price]]</f>
        <v>2935041.84</v>
      </c>
      <c r="N3145" s="9">
        <f>tbl_salesdata[[#This Row],[Total Sales]]-tbl_salesdata[[#This Row],[Total Cost]]</f>
        <v>727886.15999999968</v>
      </c>
      <c r="O3145">
        <f>tbl_salesdata[[#This Row],[Ship Date]]-tbl_salesdata[[#This Row],[Order Date]]</f>
        <v>12</v>
      </c>
      <c r="P3145">
        <f>WEEKDAY(tbl_salesdata[[#This Row],[Order Date]],2)</f>
        <v>5</v>
      </c>
      <c r="Q3145" t="str">
        <f>TEXT(tbl_salesdata[[#This Row],[Order Date]],"dddd")</f>
        <v>Friday</v>
      </c>
      <c r="R3145" t="str">
        <f>IF(tbl_salesdata[[#This Row],[Weekdaynum]]&gt;5,"Yes","No")</f>
        <v>No</v>
      </c>
    </row>
    <row r="3146" spans="1:18" hidden="1" x14ac:dyDescent="0.35">
      <c r="A3146">
        <v>139949357</v>
      </c>
      <c r="B3146" s="3">
        <v>43282</v>
      </c>
      <c r="C3146" s="3">
        <v>43303</v>
      </c>
      <c r="D3146" t="s">
        <v>144</v>
      </c>
      <c r="E3146" t="s">
        <v>21</v>
      </c>
      <c r="F3146" t="s">
        <v>68</v>
      </c>
      <c r="G3146" t="s">
        <v>14</v>
      </c>
      <c r="H3146" t="s">
        <v>34</v>
      </c>
      <c r="I3146" s="9">
        <v>2980</v>
      </c>
      <c r="J3146" s="9">
        <v>154.06</v>
      </c>
      <c r="K3146" s="9">
        <v>90.93</v>
      </c>
      <c r="L3146" s="9">
        <f>tbl_salesdata[[#This Row],[Units Sold]]*tbl_salesdata[[#This Row],[Unit Cost]]</f>
        <v>270971.40000000002</v>
      </c>
      <c r="M3146" s="9">
        <f>tbl_salesdata[[#This Row],[Units Sold]]*tbl_salesdata[[#This Row],[Unit Price]]</f>
        <v>459098.8</v>
      </c>
      <c r="N3146" s="9">
        <f>tbl_salesdata[[#This Row],[Total Sales]]-tbl_salesdata[[#This Row],[Total Cost]]</f>
        <v>188127.39999999997</v>
      </c>
      <c r="O3146">
        <f>tbl_salesdata[[#This Row],[Ship Date]]-tbl_salesdata[[#This Row],[Order Date]]</f>
        <v>21</v>
      </c>
      <c r="P3146">
        <f>WEEKDAY(tbl_salesdata[[#This Row],[Order Date]],2)</f>
        <v>7</v>
      </c>
      <c r="Q3146" t="str">
        <f>TEXT(tbl_salesdata[[#This Row],[Order Date]],"dddd")</f>
        <v>Sunday</v>
      </c>
      <c r="R3146" t="str">
        <f>IF(tbl_salesdata[[#This Row],[Weekdaynum]]&gt;5,"Yes","No")</f>
        <v>Yes</v>
      </c>
    </row>
    <row r="3147" spans="1:18" x14ac:dyDescent="0.35">
      <c r="A3147">
        <v>645956456</v>
      </c>
      <c r="B3147" s="3">
        <v>42420</v>
      </c>
      <c r="C3147" s="3">
        <v>42422</v>
      </c>
      <c r="D3147" t="s">
        <v>109</v>
      </c>
      <c r="E3147" t="s">
        <v>21</v>
      </c>
      <c r="F3147" t="s">
        <v>13</v>
      </c>
      <c r="G3147" t="s">
        <v>18</v>
      </c>
      <c r="H3147" t="s">
        <v>34</v>
      </c>
      <c r="I3147" s="9">
        <v>1725</v>
      </c>
      <c r="J3147" s="9">
        <v>255.28</v>
      </c>
      <c r="K3147" s="9">
        <v>159.41999999999999</v>
      </c>
      <c r="L3147" s="9">
        <f>tbl_salesdata[[#This Row],[Units Sold]]*tbl_salesdata[[#This Row],[Unit Cost]]</f>
        <v>274999.5</v>
      </c>
      <c r="M3147" s="9">
        <f>tbl_salesdata[[#This Row],[Units Sold]]*tbl_salesdata[[#This Row],[Unit Price]]</f>
        <v>440358</v>
      </c>
      <c r="N3147" s="9">
        <f>tbl_salesdata[[#This Row],[Total Sales]]-tbl_salesdata[[#This Row],[Total Cost]]</f>
        <v>165358.5</v>
      </c>
      <c r="O3147">
        <f>tbl_salesdata[[#This Row],[Ship Date]]-tbl_salesdata[[#This Row],[Order Date]]</f>
        <v>2</v>
      </c>
      <c r="P3147">
        <f>WEEKDAY(tbl_salesdata[[#This Row],[Order Date]],2)</f>
        <v>6</v>
      </c>
      <c r="Q3147" t="str">
        <f>TEXT(tbl_salesdata[[#This Row],[Order Date]],"dddd")</f>
        <v>Saturday</v>
      </c>
      <c r="R3147" t="str">
        <f>IF(tbl_salesdata[[#This Row],[Weekdaynum]]&gt;5,"Yes","No")</f>
        <v>Yes</v>
      </c>
    </row>
    <row r="3148" spans="1:18" x14ac:dyDescent="0.35">
      <c r="A3148">
        <v>214077889</v>
      </c>
      <c r="B3148" s="3">
        <v>43456</v>
      </c>
      <c r="C3148" s="3">
        <v>43468</v>
      </c>
      <c r="D3148" t="s">
        <v>194</v>
      </c>
      <c r="E3148" t="s">
        <v>32</v>
      </c>
      <c r="F3148" t="s">
        <v>22</v>
      </c>
      <c r="G3148" t="s">
        <v>18</v>
      </c>
      <c r="H3148" t="s">
        <v>26</v>
      </c>
      <c r="I3148" s="9">
        <v>9260</v>
      </c>
      <c r="J3148" s="9">
        <v>47.45</v>
      </c>
      <c r="K3148" s="9">
        <v>31.79</v>
      </c>
      <c r="L3148" s="9">
        <f>tbl_salesdata[[#This Row],[Units Sold]]*tbl_salesdata[[#This Row],[Unit Cost]]</f>
        <v>294375.39999999997</v>
      </c>
      <c r="M3148" s="9">
        <f>tbl_salesdata[[#This Row],[Units Sold]]*tbl_salesdata[[#This Row],[Unit Price]]</f>
        <v>439387</v>
      </c>
      <c r="N3148" s="9">
        <f>tbl_salesdata[[#This Row],[Total Sales]]-tbl_salesdata[[#This Row],[Total Cost]]</f>
        <v>145011.60000000003</v>
      </c>
      <c r="O3148">
        <f>tbl_salesdata[[#This Row],[Ship Date]]-tbl_salesdata[[#This Row],[Order Date]]</f>
        <v>12</v>
      </c>
      <c r="P3148">
        <f>WEEKDAY(tbl_salesdata[[#This Row],[Order Date]],2)</f>
        <v>6</v>
      </c>
      <c r="Q3148" t="str">
        <f>TEXT(tbl_salesdata[[#This Row],[Order Date]],"dddd")</f>
        <v>Saturday</v>
      </c>
      <c r="R3148" t="str">
        <f>IF(tbl_salesdata[[#This Row],[Weekdaynum]]&gt;5,"Yes","No")</f>
        <v>Yes</v>
      </c>
    </row>
    <row r="3149" spans="1:18" hidden="1" x14ac:dyDescent="0.35">
      <c r="A3149">
        <v>940201652</v>
      </c>
      <c r="B3149" s="3">
        <v>44538</v>
      </c>
      <c r="C3149" s="3">
        <v>44553</v>
      </c>
      <c r="D3149" t="s">
        <v>170</v>
      </c>
      <c r="E3149" t="s">
        <v>12</v>
      </c>
      <c r="F3149" t="s">
        <v>25</v>
      </c>
      <c r="G3149" t="s">
        <v>18</v>
      </c>
      <c r="H3149" t="s">
        <v>19</v>
      </c>
      <c r="I3149" s="9">
        <v>5417</v>
      </c>
      <c r="J3149" s="9">
        <v>205.7</v>
      </c>
      <c r="K3149" s="9">
        <v>117.11</v>
      </c>
      <c r="L3149" s="9">
        <f>tbl_salesdata[[#This Row],[Units Sold]]*tbl_salesdata[[#This Row],[Unit Cost]]</f>
        <v>634384.87</v>
      </c>
      <c r="M3149" s="9">
        <f>tbl_salesdata[[#This Row],[Units Sold]]*tbl_salesdata[[#This Row],[Unit Price]]</f>
        <v>1114276.8999999999</v>
      </c>
      <c r="N3149" s="9">
        <f>tbl_salesdata[[#This Row],[Total Sales]]-tbl_salesdata[[#This Row],[Total Cost]]</f>
        <v>479892.02999999991</v>
      </c>
      <c r="O3149">
        <f>tbl_salesdata[[#This Row],[Ship Date]]-tbl_salesdata[[#This Row],[Order Date]]</f>
        <v>15</v>
      </c>
      <c r="P3149">
        <f>WEEKDAY(tbl_salesdata[[#This Row],[Order Date]],2)</f>
        <v>3</v>
      </c>
      <c r="Q3149" t="str">
        <f>TEXT(tbl_salesdata[[#This Row],[Order Date]],"dddd")</f>
        <v>Wednesday</v>
      </c>
      <c r="R3149" t="str">
        <f>IF(tbl_salesdata[[#This Row],[Weekdaynum]]&gt;5,"Yes","No")</f>
        <v>No</v>
      </c>
    </row>
    <row r="3150" spans="1:18" hidden="1" x14ac:dyDescent="0.35">
      <c r="A3150">
        <v>952280175</v>
      </c>
      <c r="B3150" s="3">
        <v>43822</v>
      </c>
      <c r="C3150" s="3">
        <v>43842</v>
      </c>
      <c r="D3150" t="s">
        <v>194</v>
      </c>
      <c r="E3150" t="s">
        <v>32</v>
      </c>
      <c r="F3150" t="s">
        <v>30</v>
      </c>
      <c r="G3150" t="s">
        <v>18</v>
      </c>
      <c r="H3150" t="s">
        <v>15</v>
      </c>
      <c r="I3150" s="9">
        <v>9720</v>
      </c>
      <c r="J3150" s="9">
        <v>81.73</v>
      </c>
      <c r="K3150" s="9">
        <v>56.67</v>
      </c>
      <c r="L3150" s="9">
        <f>tbl_salesdata[[#This Row],[Units Sold]]*tbl_salesdata[[#This Row],[Unit Cost]]</f>
        <v>550832.4</v>
      </c>
      <c r="M3150" s="9">
        <f>tbl_salesdata[[#This Row],[Units Sold]]*tbl_salesdata[[#This Row],[Unit Price]]</f>
        <v>794415.60000000009</v>
      </c>
      <c r="N3150" s="9">
        <f>tbl_salesdata[[#This Row],[Total Sales]]-tbl_salesdata[[#This Row],[Total Cost]]</f>
        <v>243583.20000000007</v>
      </c>
      <c r="O3150">
        <f>tbl_salesdata[[#This Row],[Ship Date]]-tbl_salesdata[[#This Row],[Order Date]]</f>
        <v>20</v>
      </c>
      <c r="P3150">
        <f>WEEKDAY(tbl_salesdata[[#This Row],[Order Date]],2)</f>
        <v>1</v>
      </c>
      <c r="Q3150" t="str">
        <f>TEXT(tbl_salesdata[[#This Row],[Order Date]],"dddd")</f>
        <v>Monday</v>
      </c>
      <c r="R3150" t="str">
        <f>IF(tbl_salesdata[[#This Row],[Weekdaynum]]&gt;5,"Yes","No")</f>
        <v>No</v>
      </c>
    </row>
    <row r="3151" spans="1:18" hidden="1" x14ac:dyDescent="0.35">
      <c r="A3151">
        <v>735801875</v>
      </c>
      <c r="B3151" s="3">
        <v>43396</v>
      </c>
      <c r="C3151" s="3">
        <v>43405</v>
      </c>
      <c r="D3151" t="s">
        <v>81</v>
      </c>
      <c r="E3151" t="s">
        <v>32</v>
      </c>
      <c r="F3151" t="s">
        <v>22</v>
      </c>
      <c r="G3151" t="s">
        <v>14</v>
      </c>
      <c r="H3151" t="s">
        <v>15</v>
      </c>
      <c r="I3151" s="9">
        <v>8981</v>
      </c>
      <c r="J3151" s="9">
        <v>47.45</v>
      </c>
      <c r="K3151" s="9">
        <v>31.79</v>
      </c>
      <c r="L3151" s="9">
        <f>tbl_salesdata[[#This Row],[Units Sold]]*tbl_salesdata[[#This Row],[Unit Cost]]</f>
        <v>285505.99</v>
      </c>
      <c r="M3151" s="9">
        <f>tbl_salesdata[[#This Row],[Units Sold]]*tbl_salesdata[[#This Row],[Unit Price]]</f>
        <v>426148.45</v>
      </c>
      <c r="N3151" s="9">
        <f>tbl_salesdata[[#This Row],[Total Sales]]-tbl_salesdata[[#This Row],[Total Cost]]</f>
        <v>140642.46000000002</v>
      </c>
      <c r="O3151">
        <f>tbl_salesdata[[#This Row],[Ship Date]]-tbl_salesdata[[#This Row],[Order Date]]</f>
        <v>9</v>
      </c>
      <c r="P3151">
        <f>WEEKDAY(tbl_salesdata[[#This Row],[Order Date]],2)</f>
        <v>2</v>
      </c>
      <c r="Q3151" t="str">
        <f>TEXT(tbl_salesdata[[#This Row],[Order Date]],"dddd")</f>
        <v>Tuesday</v>
      </c>
      <c r="R3151" t="str">
        <f>IF(tbl_salesdata[[#This Row],[Weekdaynum]]&gt;5,"Yes","No")</f>
        <v>No</v>
      </c>
    </row>
    <row r="3152" spans="1:18" hidden="1" x14ac:dyDescent="0.35">
      <c r="A3152">
        <v>470503079</v>
      </c>
      <c r="B3152" s="3">
        <v>42072</v>
      </c>
      <c r="C3152" s="3">
        <v>42079</v>
      </c>
      <c r="D3152" t="s">
        <v>156</v>
      </c>
      <c r="E3152" t="s">
        <v>21</v>
      </c>
      <c r="F3152" t="s">
        <v>33</v>
      </c>
      <c r="G3152" t="s">
        <v>18</v>
      </c>
      <c r="H3152" t="s">
        <v>34</v>
      </c>
      <c r="I3152" s="9">
        <v>1172</v>
      </c>
      <c r="J3152" s="9">
        <v>109.28</v>
      </c>
      <c r="K3152" s="9">
        <v>35.840000000000003</v>
      </c>
      <c r="L3152" s="9">
        <f>tbl_salesdata[[#This Row],[Units Sold]]*tbl_salesdata[[#This Row],[Unit Cost]]</f>
        <v>42004.480000000003</v>
      </c>
      <c r="M3152" s="9">
        <f>tbl_salesdata[[#This Row],[Units Sold]]*tbl_salesdata[[#This Row],[Unit Price]]</f>
        <v>128076.16</v>
      </c>
      <c r="N3152" s="9">
        <f>tbl_salesdata[[#This Row],[Total Sales]]-tbl_salesdata[[#This Row],[Total Cost]]</f>
        <v>86071.679999999993</v>
      </c>
      <c r="O3152">
        <f>tbl_salesdata[[#This Row],[Ship Date]]-tbl_salesdata[[#This Row],[Order Date]]</f>
        <v>7</v>
      </c>
      <c r="P3152">
        <f>WEEKDAY(tbl_salesdata[[#This Row],[Order Date]],2)</f>
        <v>1</v>
      </c>
      <c r="Q3152" t="str">
        <f>TEXT(tbl_salesdata[[#This Row],[Order Date]],"dddd")</f>
        <v>Monday</v>
      </c>
      <c r="R3152" t="str">
        <f>IF(tbl_salesdata[[#This Row],[Weekdaynum]]&gt;5,"Yes","No")</f>
        <v>No</v>
      </c>
    </row>
    <row r="3153" spans="1:18" hidden="1" x14ac:dyDescent="0.35">
      <c r="A3153">
        <v>406432616</v>
      </c>
      <c r="B3153" s="3">
        <v>43517</v>
      </c>
      <c r="C3153" s="3">
        <v>43531</v>
      </c>
      <c r="D3153" t="s">
        <v>87</v>
      </c>
      <c r="E3153" t="s">
        <v>24</v>
      </c>
      <c r="F3153" t="s">
        <v>22</v>
      </c>
      <c r="G3153" t="s">
        <v>14</v>
      </c>
      <c r="H3153" t="s">
        <v>34</v>
      </c>
      <c r="I3153" s="9">
        <v>1298</v>
      </c>
      <c r="J3153" s="9">
        <v>47.45</v>
      </c>
      <c r="K3153" s="9">
        <v>31.79</v>
      </c>
      <c r="L3153" s="9">
        <f>tbl_salesdata[[#This Row],[Units Sold]]*tbl_salesdata[[#This Row],[Unit Cost]]</f>
        <v>41263.42</v>
      </c>
      <c r="M3153" s="9">
        <f>tbl_salesdata[[#This Row],[Units Sold]]*tbl_salesdata[[#This Row],[Unit Price]]</f>
        <v>61590.100000000006</v>
      </c>
      <c r="N3153" s="9">
        <f>tbl_salesdata[[#This Row],[Total Sales]]-tbl_salesdata[[#This Row],[Total Cost]]</f>
        <v>20326.680000000008</v>
      </c>
      <c r="O3153">
        <f>tbl_salesdata[[#This Row],[Ship Date]]-tbl_salesdata[[#This Row],[Order Date]]</f>
        <v>14</v>
      </c>
      <c r="P3153">
        <f>WEEKDAY(tbl_salesdata[[#This Row],[Order Date]],2)</f>
        <v>4</v>
      </c>
      <c r="Q3153" t="str">
        <f>TEXT(tbl_salesdata[[#This Row],[Order Date]],"dddd")</f>
        <v>Thursday</v>
      </c>
      <c r="R3153" t="str">
        <f>IF(tbl_salesdata[[#This Row],[Weekdaynum]]&gt;5,"Yes","No")</f>
        <v>No</v>
      </c>
    </row>
    <row r="3154" spans="1:18" hidden="1" x14ac:dyDescent="0.35">
      <c r="A3154">
        <v>413951814</v>
      </c>
      <c r="B3154" s="3">
        <v>42134</v>
      </c>
      <c r="C3154" s="3">
        <v>42137</v>
      </c>
      <c r="D3154" t="s">
        <v>48</v>
      </c>
      <c r="E3154" t="s">
        <v>21</v>
      </c>
      <c r="F3154" t="s">
        <v>22</v>
      </c>
      <c r="G3154" t="s">
        <v>18</v>
      </c>
      <c r="H3154" t="s">
        <v>19</v>
      </c>
      <c r="I3154" s="9">
        <v>6395</v>
      </c>
      <c r="J3154" s="9">
        <v>47.45</v>
      </c>
      <c r="K3154" s="9">
        <v>31.79</v>
      </c>
      <c r="L3154" s="9">
        <f>tbl_salesdata[[#This Row],[Units Sold]]*tbl_salesdata[[#This Row],[Unit Cost]]</f>
        <v>203297.05</v>
      </c>
      <c r="M3154" s="9">
        <f>tbl_salesdata[[#This Row],[Units Sold]]*tbl_salesdata[[#This Row],[Unit Price]]</f>
        <v>303442.75</v>
      </c>
      <c r="N3154" s="9">
        <f>tbl_salesdata[[#This Row],[Total Sales]]-tbl_salesdata[[#This Row],[Total Cost]]</f>
        <v>100145.70000000001</v>
      </c>
      <c r="O3154">
        <f>tbl_salesdata[[#This Row],[Ship Date]]-tbl_salesdata[[#This Row],[Order Date]]</f>
        <v>3</v>
      </c>
      <c r="P3154">
        <f>WEEKDAY(tbl_salesdata[[#This Row],[Order Date]],2)</f>
        <v>7</v>
      </c>
      <c r="Q3154" t="str">
        <f>TEXT(tbl_salesdata[[#This Row],[Order Date]],"dddd")</f>
        <v>Sunday</v>
      </c>
      <c r="R3154" t="str">
        <f>IF(tbl_salesdata[[#This Row],[Weekdaynum]]&gt;5,"Yes","No")</f>
        <v>Yes</v>
      </c>
    </row>
    <row r="3155" spans="1:18" hidden="1" x14ac:dyDescent="0.35">
      <c r="A3155">
        <v>433734500</v>
      </c>
      <c r="B3155" s="3">
        <v>44792</v>
      </c>
      <c r="C3155" s="3">
        <v>44798</v>
      </c>
      <c r="D3155" t="s">
        <v>184</v>
      </c>
      <c r="E3155" t="s">
        <v>21</v>
      </c>
      <c r="F3155" t="s">
        <v>40</v>
      </c>
      <c r="G3155" t="s">
        <v>18</v>
      </c>
      <c r="H3155" t="s">
        <v>26</v>
      </c>
      <c r="I3155" s="9">
        <v>532</v>
      </c>
      <c r="J3155" s="9">
        <v>651.21</v>
      </c>
      <c r="K3155" s="9">
        <v>524.96</v>
      </c>
      <c r="L3155" s="9">
        <f>tbl_salesdata[[#This Row],[Units Sold]]*tbl_salesdata[[#This Row],[Unit Cost]]</f>
        <v>279278.72000000003</v>
      </c>
      <c r="M3155" s="9">
        <f>tbl_salesdata[[#This Row],[Units Sold]]*tbl_salesdata[[#This Row],[Unit Price]]</f>
        <v>346443.72000000003</v>
      </c>
      <c r="N3155" s="9">
        <f>tbl_salesdata[[#This Row],[Total Sales]]-tbl_salesdata[[#This Row],[Total Cost]]</f>
        <v>67165</v>
      </c>
      <c r="O3155">
        <f>tbl_salesdata[[#This Row],[Ship Date]]-tbl_salesdata[[#This Row],[Order Date]]</f>
        <v>6</v>
      </c>
      <c r="P3155">
        <f>WEEKDAY(tbl_salesdata[[#This Row],[Order Date]],2)</f>
        <v>5</v>
      </c>
      <c r="Q3155" t="str">
        <f>TEXT(tbl_salesdata[[#This Row],[Order Date]],"dddd")</f>
        <v>Friday</v>
      </c>
      <c r="R3155" t="str">
        <f>IF(tbl_salesdata[[#This Row],[Weekdaynum]]&gt;5,"Yes","No")</f>
        <v>No</v>
      </c>
    </row>
    <row r="3156" spans="1:18" hidden="1" x14ac:dyDescent="0.35">
      <c r="A3156">
        <v>926767003</v>
      </c>
      <c r="B3156" s="3">
        <v>44402</v>
      </c>
      <c r="C3156" s="3">
        <v>44411</v>
      </c>
      <c r="D3156" t="s">
        <v>50</v>
      </c>
      <c r="E3156" t="s">
        <v>51</v>
      </c>
      <c r="F3156" t="s">
        <v>33</v>
      </c>
      <c r="G3156" t="s">
        <v>18</v>
      </c>
      <c r="H3156" t="s">
        <v>34</v>
      </c>
      <c r="I3156" s="9">
        <v>9806</v>
      </c>
      <c r="J3156" s="9">
        <v>109.28</v>
      </c>
      <c r="K3156" s="9">
        <v>35.840000000000003</v>
      </c>
      <c r="L3156" s="9">
        <f>tbl_salesdata[[#This Row],[Units Sold]]*tbl_salesdata[[#This Row],[Unit Cost]]</f>
        <v>351447.04000000004</v>
      </c>
      <c r="M3156" s="9">
        <f>tbl_salesdata[[#This Row],[Units Sold]]*tbl_salesdata[[#This Row],[Unit Price]]</f>
        <v>1071599.68</v>
      </c>
      <c r="N3156" s="9">
        <f>tbl_salesdata[[#This Row],[Total Sales]]-tbl_salesdata[[#This Row],[Total Cost]]</f>
        <v>720152.6399999999</v>
      </c>
      <c r="O3156">
        <f>tbl_salesdata[[#This Row],[Ship Date]]-tbl_salesdata[[#This Row],[Order Date]]</f>
        <v>9</v>
      </c>
      <c r="P3156">
        <f>WEEKDAY(tbl_salesdata[[#This Row],[Order Date]],2)</f>
        <v>7</v>
      </c>
      <c r="Q3156" t="str">
        <f>TEXT(tbl_salesdata[[#This Row],[Order Date]],"dddd")</f>
        <v>Sunday</v>
      </c>
      <c r="R3156" t="str">
        <f>IF(tbl_salesdata[[#This Row],[Weekdaynum]]&gt;5,"Yes","No")</f>
        <v>Yes</v>
      </c>
    </row>
    <row r="3157" spans="1:18" x14ac:dyDescent="0.35">
      <c r="A3157">
        <v>434275662</v>
      </c>
      <c r="B3157" s="3">
        <v>44023</v>
      </c>
      <c r="C3157" s="3">
        <v>44030</v>
      </c>
      <c r="D3157" t="s">
        <v>35</v>
      </c>
      <c r="E3157" t="s">
        <v>21</v>
      </c>
      <c r="F3157" t="s">
        <v>40</v>
      </c>
      <c r="G3157" t="s">
        <v>18</v>
      </c>
      <c r="H3157" t="s">
        <v>34</v>
      </c>
      <c r="I3157" s="9">
        <v>674</v>
      </c>
      <c r="J3157" s="9">
        <v>651.21</v>
      </c>
      <c r="K3157" s="9">
        <v>524.96</v>
      </c>
      <c r="L3157" s="9">
        <f>tbl_salesdata[[#This Row],[Units Sold]]*tbl_salesdata[[#This Row],[Unit Cost]]</f>
        <v>353823.04000000004</v>
      </c>
      <c r="M3157" s="9">
        <f>tbl_salesdata[[#This Row],[Units Sold]]*tbl_salesdata[[#This Row],[Unit Price]]</f>
        <v>438915.54000000004</v>
      </c>
      <c r="N3157" s="9">
        <f>tbl_salesdata[[#This Row],[Total Sales]]-tbl_salesdata[[#This Row],[Total Cost]]</f>
        <v>85092.5</v>
      </c>
      <c r="O3157">
        <f>tbl_salesdata[[#This Row],[Ship Date]]-tbl_salesdata[[#This Row],[Order Date]]</f>
        <v>7</v>
      </c>
      <c r="P3157">
        <f>WEEKDAY(tbl_salesdata[[#This Row],[Order Date]],2)</f>
        <v>6</v>
      </c>
      <c r="Q3157" t="str">
        <f>TEXT(tbl_salesdata[[#This Row],[Order Date]],"dddd")</f>
        <v>Saturday</v>
      </c>
      <c r="R3157" t="str">
        <f>IF(tbl_salesdata[[#This Row],[Weekdaynum]]&gt;5,"Yes","No")</f>
        <v>Yes</v>
      </c>
    </row>
    <row r="3158" spans="1:18" hidden="1" x14ac:dyDescent="0.35">
      <c r="A3158">
        <v>578089272</v>
      </c>
      <c r="B3158" s="3">
        <v>44687</v>
      </c>
      <c r="C3158" s="3">
        <v>44689</v>
      </c>
      <c r="D3158" t="s">
        <v>88</v>
      </c>
      <c r="E3158" t="s">
        <v>38</v>
      </c>
      <c r="F3158" t="s">
        <v>76</v>
      </c>
      <c r="G3158" t="s">
        <v>14</v>
      </c>
      <c r="H3158" t="s">
        <v>19</v>
      </c>
      <c r="I3158" s="9">
        <v>8317</v>
      </c>
      <c r="J3158" s="9">
        <v>668.27</v>
      </c>
      <c r="K3158" s="9">
        <v>502.54</v>
      </c>
      <c r="L3158" s="9">
        <f>tbl_salesdata[[#This Row],[Units Sold]]*tbl_salesdata[[#This Row],[Unit Cost]]</f>
        <v>4179625.18</v>
      </c>
      <c r="M3158" s="9">
        <f>tbl_salesdata[[#This Row],[Units Sold]]*tbl_salesdata[[#This Row],[Unit Price]]</f>
        <v>5558001.5899999999</v>
      </c>
      <c r="N3158" s="9">
        <f>tbl_salesdata[[#This Row],[Total Sales]]-tbl_salesdata[[#This Row],[Total Cost]]</f>
        <v>1378376.4099999997</v>
      </c>
      <c r="O3158">
        <f>tbl_salesdata[[#This Row],[Ship Date]]-tbl_salesdata[[#This Row],[Order Date]]</f>
        <v>2</v>
      </c>
      <c r="P3158">
        <f>WEEKDAY(tbl_salesdata[[#This Row],[Order Date]],2)</f>
        <v>5</v>
      </c>
      <c r="Q3158" t="str">
        <f>TEXT(tbl_salesdata[[#This Row],[Order Date]],"dddd")</f>
        <v>Friday</v>
      </c>
      <c r="R3158" t="str">
        <f>IF(tbl_salesdata[[#This Row],[Weekdaynum]]&gt;5,"Yes","No")</f>
        <v>No</v>
      </c>
    </row>
    <row r="3159" spans="1:18" hidden="1" x14ac:dyDescent="0.35">
      <c r="A3159">
        <v>109914195</v>
      </c>
      <c r="B3159" s="3">
        <v>43902</v>
      </c>
      <c r="C3159" s="3">
        <v>43922</v>
      </c>
      <c r="D3159" t="s">
        <v>109</v>
      </c>
      <c r="E3159" t="s">
        <v>21</v>
      </c>
      <c r="F3159" t="s">
        <v>33</v>
      </c>
      <c r="G3159" t="s">
        <v>18</v>
      </c>
      <c r="H3159" t="s">
        <v>15</v>
      </c>
      <c r="I3159" s="9">
        <v>4908</v>
      </c>
      <c r="J3159" s="9">
        <v>109.28</v>
      </c>
      <c r="K3159" s="9">
        <v>35.840000000000003</v>
      </c>
      <c r="L3159" s="9">
        <f>tbl_salesdata[[#This Row],[Units Sold]]*tbl_salesdata[[#This Row],[Unit Cost]]</f>
        <v>175902.72000000003</v>
      </c>
      <c r="M3159" s="9">
        <f>tbl_salesdata[[#This Row],[Units Sold]]*tbl_salesdata[[#This Row],[Unit Price]]</f>
        <v>536346.24</v>
      </c>
      <c r="N3159" s="9">
        <f>tbl_salesdata[[#This Row],[Total Sales]]-tbl_salesdata[[#This Row],[Total Cost]]</f>
        <v>360443.51999999996</v>
      </c>
      <c r="O3159">
        <f>tbl_salesdata[[#This Row],[Ship Date]]-tbl_salesdata[[#This Row],[Order Date]]</f>
        <v>20</v>
      </c>
      <c r="P3159">
        <f>WEEKDAY(tbl_salesdata[[#This Row],[Order Date]],2)</f>
        <v>4</v>
      </c>
      <c r="Q3159" t="str">
        <f>TEXT(tbl_salesdata[[#This Row],[Order Date]],"dddd")</f>
        <v>Thursday</v>
      </c>
      <c r="R3159" t="str">
        <f>IF(tbl_salesdata[[#This Row],[Weekdaynum]]&gt;5,"Yes","No")</f>
        <v>No</v>
      </c>
    </row>
    <row r="3160" spans="1:18" hidden="1" x14ac:dyDescent="0.35">
      <c r="A3160">
        <v>862059247</v>
      </c>
      <c r="B3160" s="3">
        <v>44035</v>
      </c>
      <c r="C3160" s="3">
        <v>44049</v>
      </c>
      <c r="D3160" t="s">
        <v>41</v>
      </c>
      <c r="E3160" t="s">
        <v>29</v>
      </c>
      <c r="F3160" t="s">
        <v>33</v>
      </c>
      <c r="G3160" t="s">
        <v>14</v>
      </c>
      <c r="H3160" t="s">
        <v>34</v>
      </c>
      <c r="I3160" s="9">
        <v>1343</v>
      </c>
      <c r="J3160" s="9">
        <v>109.28</v>
      </c>
      <c r="K3160" s="9">
        <v>35.840000000000003</v>
      </c>
      <c r="L3160" s="9">
        <f>tbl_salesdata[[#This Row],[Units Sold]]*tbl_salesdata[[#This Row],[Unit Cost]]</f>
        <v>48133.120000000003</v>
      </c>
      <c r="M3160" s="9">
        <f>tbl_salesdata[[#This Row],[Units Sold]]*tbl_salesdata[[#This Row],[Unit Price]]</f>
        <v>146763.04</v>
      </c>
      <c r="N3160" s="9">
        <f>tbl_salesdata[[#This Row],[Total Sales]]-tbl_salesdata[[#This Row],[Total Cost]]</f>
        <v>98629.920000000013</v>
      </c>
      <c r="O3160">
        <f>tbl_salesdata[[#This Row],[Ship Date]]-tbl_salesdata[[#This Row],[Order Date]]</f>
        <v>14</v>
      </c>
      <c r="P3160">
        <f>WEEKDAY(tbl_salesdata[[#This Row],[Order Date]],2)</f>
        <v>4</v>
      </c>
      <c r="Q3160" t="str">
        <f>TEXT(tbl_salesdata[[#This Row],[Order Date]],"dddd")</f>
        <v>Thursday</v>
      </c>
      <c r="R3160" t="str">
        <f>IF(tbl_salesdata[[#This Row],[Weekdaynum]]&gt;5,"Yes","No")</f>
        <v>No</v>
      </c>
    </row>
    <row r="3161" spans="1:18" hidden="1" x14ac:dyDescent="0.35">
      <c r="A3161">
        <v>947073256</v>
      </c>
      <c r="B3161" s="3">
        <v>44712</v>
      </c>
      <c r="C3161" s="3">
        <v>44733</v>
      </c>
      <c r="D3161" t="s">
        <v>215</v>
      </c>
      <c r="E3161" t="s">
        <v>21</v>
      </c>
      <c r="F3161" t="s">
        <v>17</v>
      </c>
      <c r="G3161" t="s">
        <v>14</v>
      </c>
      <c r="H3161" t="s">
        <v>19</v>
      </c>
      <c r="I3161" s="9">
        <v>8878</v>
      </c>
      <c r="J3161" s="9">
        <v>152.58000000000001</v>
      </c>
      <c r="K3161" s="9">
        <v>97.44</v>
      </c>
      <c r="L3161" s="9">
        <f>tbl_salesdata[[#This Row],[Units Sold]]*tbl_salesdata[[#This Row],[Unit Cost]]</f>
        <v>865072.32</v>
      </c>
      <c r="M3161" s="9">
        <f>tbl_salesdata[[#This Row],[Units Sold]]*tbl_salesdata[[#This Row],[Unit Price]]</f>
        <v>1354605.2400000002</v>
      </c>
      <c r="N3161" s="9">
        <f>tbl_salesdata[[#This Row],[Total Sales]]-tbl_salesdata[[#This Row],[Total Cost]]</f>
        <v>489532.92000000027</v>
      </c>
      <c r="O3161">
        <f>tbl_salesdata[[#This Row],[Ship Date]]-tbl_salesdata[[#This Row],[Order Date]]</f>
        <v>21</v>
      </c>
      <c r="P3161">
        <f>WEEKDAY(tbl_salesdata[[#This Row],[Order Date]],2)</f>
        <v>2</v>
      </c>
      <c r="Q3161" t="str">
        <f>TEXT(tbl_salesdata[[#This Row],[Order Date]],"dddd")</f>
        <v>Tuesday</v>
      </c>
      <c r="R3161" t="str">
        <f>IF(tbl_salesdata[[#This Row],[Weekdaynum]]&gt;5,"Yes","No")</f>
        <v>No</v>
      </c>
    </row>
    <row r="3162" spans="1:18" hidden="1" x14ac:dyDescent="0.35">
      <c r="A3162">
        <v>797817552</v>
      </c>
      <c r="B3162" s="3">
        <v>43604</v>
      </c>
      <c r="C3162" s="3">
        <v>43606</v>
      </c>
      <c r="D3162" t="s">
        <v>57</v>
      </c>
      <c r="E3162" t="s">
        <v>32</v>
      </c>
      <c r="F3162" t="s">
        <v>22</v>
      </c>
      <c r="G3162" t="s">
        <v>18</v>
      </c>
      <c r="H3162" t="s">
        <v>15</v>
      </c>
      <c r="I3162" s="9">
        <v>798</v>
      </c>
      <c r="J3162" s="9">
        <v>47.45</v>
      </c>
      <c r="K3162" s="9">
        <v>31.79</v>
      </c>
      <c r="L3162" s="9">
        <f>tbl_salesdata[[#This Row],[Units Sold]]*tbl_salesdata[[#This Row],[Unit Cost]]</f>
        <v>25368.42</v>
      </c>
      <c r="M3162" s="9">
        <f>tbl_salesdata[[#This Row],[Units Sold]]*tbl_salesdata[[#This Row],[Unit Price]]</f>
        <v>37865.100000000006</v>
      </c>
      <c r="N3162" s="9">
        <f>tbl_salesdata[[#This Row],[Total Sales]]-tbl_salesdata[[#This Row],[Total Cost]]</f>
        <v>12496.680000000008</v>
      </c>
      <c r="O3162">
        <f>tbl_salesdata[[#This Row],[Ship Date]]-tbl_salesdata[[#This Row],[Order Date]]</f>
        <v>2</v>
      </c>
      <c r="P3162">
        <f>WEEKDAY(tbl_salesdata[[#This Row],[Order Date]],2)</f>
        <v>7</v>
      </c>
      <c r="Q3162" t="str">
        <f>TEXT(tbl_salesdata[[#This Row],[Order Date]],"dddd")</f>
        <v>Sunday</v>
      </c>
      <c r="R3162" t="str">
        <f>IF(tbl_salesdata[[#This Row],[Weekdaynum]]&gt;5,"Yes","No")</f>
        <v>Yes</v>
      </c>
    </row>
    <row r="3163" spans="1:18" hidden="1" x14ac:dyDescent="0.35">
      <c r="A3163">
        <v>917465960</v>
      </c>
      <c r="B3163" s="3">
        <v>44276</v>
      </c>
      <c r="C3163" s="3">
        <v>44286</v>
      </c>
      <c r="D3163" t="s">
        <v>16</v>
      </c>
      <c r="E3163" t="s">
        <v>12</v>
      </c>
      <c r="F3163" t="s">
        <v>25</v>
      </c>
      <c r="G3163" t="s">
        <v>18</v>
      </c>
      <c r="H3163" t="s">
        <v>19</v>
      </c>
      <c r="I3163" s="9">
        <v>7421</v>
      </c>
      <c r="J3163" s="9">
        <v>205.7</v>
      </c>
      <c r="K3163" s="9">
        <v>117.11</v>
      </c>
      <c r="L3163" s="9">
        <f>tbl_salesdata[[#This Row],[Units Sold]]*tbl_salesdata[[#This Row],[Unit Cost]]</f>
        <v>869073.30999999994</v>
      </c>
      <c r="M3163" s="9">
        <f>tbl_salesdata[[#This Row],[Units Sold]]*tbl_salesdata[[#This Row],[Unit Price]]</f>
        <v>1526499.7</v>
      </c>
      <c r="N3163" s="9">
        <f>tbl_salesdata[[#This Row],[Total Sales]]-tbl_salesdata[[#This Row],[Total Cost]]</f>
        <v>657426.39</v>
      </c>
      <c r="O3163">
        <f>tbl_salesdata[[#This Row],[Ship Date]]-tbl_salesdata[[#This Row],[Order Date]]</f>
        <v>10</v>
      </c>
      <c r="P3163">
        <f>WEEKDAY(tbl_salesdata[[#This Row],[Order Date]],2)</f>
        <v>7</v>
      </c>
      <c r="Q3163" t="str">
        <f>TEXT(tbl_salesdata[[#This Row],[Order Date]],"dddd")</f>
        <v>Sunday</v>
      </c>
      <c r="R3163" t="str">
        <f>IF(tbl_salesdata[[#This Row],[Weekdaynum]]&gt;5,"Yes","No")</f>
        <v>Yes</v>
      </c>
    </row>
    <row r="3164" spans="1:18" x14ac:dyDescent="0.35">
      <c r="A3164">
        <v>709815776</v>
      </c>
      <c r="B3164" s="3">
        <v>42231</v>
      </c>
      <c r="C3164" s="3">
        <v>42236</v>
      </c>
      <c r="D3164" t="s">
        <v>41</v>
      </c>
      <c r="E3164" t="s">
        <v>29</v>
      </c>
      <c r="F3164" t="s">
        <v>22</v>
      </c>
      <c r="G3164" t="s">
        <v>18</v>
      </c>
      <c r="H3164" t="s">
        <v>19</v>
      </c>
      <c r="I3164" s="9">
        <v>9117</v>
      </c>
      <c r="J3164" s="9">
        <v>47.45</v>
      </c>
      <c r="K3164" s="9">
        <v>31.79</v>
      </c>
      <c r="L3164" s="9">
        <f>tbl_salesdata[[#This Row],[Units Sold]]*tbl_salesdata[[#This Row],[Unit Cost]]</f>
        <v>289829.43</v>
      </c>
      <c r="M3164" s="9">
        <f>tbl_salesdata[[#This Row],[Units Sold]]*tbl_salesdata[[#This Row],[Unit Price]]</f>
        <v>432601.65</v>
      </c>
      <c r="N3164" s="9">
        <f>tbl_salesdata[[#This Row],[Total Sales]]-tbl_salesdata[[#This Row],[Total Cost]]</f>
        <v>142772.22000000003</v>
      </c>
      <c r="O3164">
        <f>tbl_salesdata[[#This Row],[Ship Date]]-tbl_salesdata[[#This Row],[Order Date]]</f>
        <v>5</v>
      </c>
      <c r="P3164">
        <f>WEEKDAY(tbl_salesdata[[#This Row],[Order Date]],2)</f>
        <v>6</v>
      </c>
      <c r="Q3164" t="str">
        <f>TEXT(tbl_salesdata[[#This Row],[Order Date]],"dddd")</f>
        <v>Saturday</v>
      </c>
      <c r="R3164" t="str">
        <f>IF(tbl_salesdata[[#This Row],[Weekdaynum]]&gt;5,"Yes","No")</f>
        <v>Yes</v>
      </c>
    </row>
    <row r="3165" spans="1:18" hidden="1" x14ac:dyDescent="0.35">
      <c r="A3165">
        <v>727732932</v>
      </c>
      <c r="B3165" s="3">
        <v>44061</v>
      </c>
      <c r="C3165" s="3">
        <v>44062</v>
      </c>
      <c r="D3165" t="s">
        <v>92</v>
      </c>
      <c r="E3165" t="s">
        <v>32</v>
      </c>
      <c r="F3165" t="s">
        <v>68</v>
      </c>
      <c r="G3165" t="s">
        <v>18</v>
      </c>
      <c r="H3165" t="s">
        <v>26</v>
      </c>
      <c r="I3165" s="9">
        <v>1201</v>
      </c>
      <c r="J3165" s="9">
        <v>154.06</v>
      </c>
      <c r="K3165" s="9">
        <v>90.93</v>
      </c>
      <c r="L3165" s="9">
        <f>tbl_salesdata[[#This Row],[Units Sold]]*tbl_salesdata[[#This Row],[Unit Cost]]</f>
        <v>109206.93000000001</v>
      </c>
      <c r="M3165" s="9">
        <f>tbl_salesdata[[#This Row],[Units Sold]]*tbl_salesdata[[#This Row],[Unit Price]]</f>
        <v>185026.06</v>
      </c>
      <c r="N3165" s="9">
        <f>tbl_salesdata[[#This Row],[Total Sales]]-tbl_salesdata[[#This Row],[Total Cost]]</f>
        <v>75819.12999999999</v>
      </c>
      <c r="O3165">
        <f>tbl_salesdata[[#This Row],[Ship Date]]-tbl_salesdata[[#This Row],[Order Date]]</f>
        <v>1</v>
      </c>
      <c r="P3165">
        <f>WEEKDAY(tbl_salesdata[[#This Row],[Order Date]],2)</f>
        <v>2</v>
      </c>
      <c r="Q3165" t="str">
        <f>TEXT(tbl_salesdata[[#This Row],[Order Date]],"dddd")</f>
        <v>Tuesday</v>
      </c>
      <c r="R3165" t="str">
        <f>IF(tbl_salesdata[[#This Row],[Weekdaynum]]&gt;5,"Yes","No")</f>
        <v>No</v>
      </c>
    </row>
    <row r="3166" spans="1:18" hidden="1" x14ac:dyDescent="0.35">
      <c r="A3166">
        <v>426261651</v>
      </c>
      <c r="B3166" s="3">
        <v>42437</v>
      </c>
      <c r="C3166" s="3">
        <v>42456</v>
      </c>
      <c r="D3166" t="s">
        <v>54</v>
      </c>
      <c r="E3166" t="s">
        <v>29</v>
      </c>
      <c r="F3166" t="s">
        <v>13</v>
      </c>
      <c r="G3166" t="s">
        <v>18</v>
      </c>
      <c r="H3166" t="s">
        <v>34</v>
      </c>
      <c r="I3166" s="9">
        <v>9150</v>
      </c>
      <c r="J3166" s="9">
        <v>255.28</v>
      </c>
      <c r="K3166" s="9">
        <v>159.41999999999999</v>
      </c>
      <c r="L3166" s="9">
        <f>tbl_salesdata[[#This Row],[Units Sold]]*tbl_salesdata[[#This Row],[Unit Cost]]</f>
        <v>1458693</v>
      </c>
      <c r="M3166" s="9">
        <f>tbl_salesdata[[#This Row],[Units Sold]]*tbl_salesdata[[#This Row],[Unit Price]]</f>
        <v>2335812</v>
      </c>
      <c r="N3166" s="9">
        <f>tbl_salesdata[[#This Row],[Total Sales]]-tbl_salesdata[[#This Row],[Total Cost]]</f>
        <v>877119</v>
      </c>
      <c r="O3166">
        <f>tbl_salesdata[[#This Row],[Ship Date]]-tbl_salesdata[[#This Row],[Order Date]]</f>
        <v>19</v>
      </c>
      <c r="P3166">
        <f>WEEKDAY(tbl_salesdata[[#This Row],[Order Date]],2)</f>
        <v>2</v>
      </c>
      <c r="Q3166" t="str">
        <f>TEXT(tbl_salesdata[[#This Row],[Order Date]],"dddd")</f>
        <v>Tuesday</v>
      </c>
      <c r="R3166" t="str">
        <f>IF(tbl_salesdata[[#This Row],[Weekdaynum]]&gt;5,"Yes","No")</f>
        <v>No</v>
      </c>
    </row>
    <row r="3167" spans="1:18" hidden="1" x14ac:dyDescent="0.35">
      <c r="A3167">
        <v>409514796</v>
      </c>
      <c r="B3167" s="3">
        <v>43305</v>
      </c>
      <c r="C3167" s="3">
        <v>43311</v>
      </c>
      <c r="D3167" t="s">
        <v>35</v>
      </c>
      <c r="E3167" t="s">
        <v>21</v>
      </c>
      <c r="F3167" t="s">
        <v>30</v>
      </c>
      <c r="G3167" t="s">
        <v>14</v>
      </c>
      <c r="H3167" t="s">
        <v>26</v>
      </c>
      <c r="I3167" s="9">
        <v>3383</v>
      </c>
      <c r="J3167" s="9">
        <v>81.73</v>
      </c>
      <c r="K3167" s="9">
        <v>56.67</v>
      </c>
      <c r="L3167" s="9">
        <f>tbl_salesdata[[#This Row],[Units Sold]]*tbl_salesdata[[#This Row],[Unit Cost]]</f>
        <v>191714.61000000002</v>
      </c>
      <c r="M3167" s="9">
        <f>tbl_salesdata[[#This Row],[Units Sold]]*tbl_salesdata[[#This Row],[Unit Price]]</f>
        <v>276492.59000000003</v>
      </c>
      <c r="N3167" s="9">
        <f>tbl_salesdata[[#This Row],[Total Sales]]-tbl_salesdata[[#This Row],[Total Cost]]</f>
        <v>84777.98000000001</v>
      </c>
      <c r="O3167">
        <f>tbl_salesdata[[#This Row],[Ship Date]]-tbl_salesdata[[#This Row],[Order Date]]</f>
        <v>6</v>
      </c>
      <c r="P3167">
        <f>WEEKDAY(tbl_salesdata[[#This Row],[Order Date]],2)</f>
        <v>2</v>
      </c>
      <c r="Q3167" t="str">
        <f>TEXT(tbl_salesdata[[#This Row],[Order Date]],"dddd")</f>
        <v>Tuesday</v>
      </c>
      <c r="R3167" t="str">
        <f>IF(tbl_salesdata[[#This Row],[Weekdaynum]]&gt;5,"Yes","No")</f>
        <v>No</v>
      </c>
    </row>
    <row r="3168" spans="1:18" hidden="1" x14ac:dyDescent="0.35">
      <c r="A3168">
        <v>182228696</v>
      </c>
      <c r="B3168" s="3">
        <v>44712</v>
      </c>
      <c r="C3168" s="3">
        <v>44728</v>
      </c>
      <c r="D3168" t="s">
        <v>102</v>
      </c>
      <c r="E3168" t="s">
        <v>21</v>
      </c>
      <c r="F3168" t="s">
        <v>40</v>
      </c>
      <c r="G3168" t="s">
        <v>14</v>
      </c>
      <c r="H3168" t="s">
        <v>26</v>
      </c>
      <c r="I3168" s="9">
        <v>4375</v>
      </c>
      <c r="J3168" s="9">
        <v>651.21</v>
      </c>
      <c r="K3168" s="9">
        <v>524.96</v>
      </c>
      <c r="L3168" s="9">
        <f>tbl_salesdata[[#This Row],[Units Sold]]*tbl_salesdata[[#This Row],[Unit Cost]]</f>
        <v>2296700</v>
      </c>
      <c r="M3168" s="9">
        <f>tbl_salesdata[[#This Row],[Units Sold]]*tbl_salesdata[[#This Row],[Unit Price]]</f>
        <v>2849043.75</v>
      </c>
      <c r="N3168" s="9">
        <f>tbl_salesdata[[#This Row],[Total Sales]]-tbl_salesdata[[#This Row],[Total Cost]]</f>
        <v>552343.75</v>
      </c>
      <c r="O3168">
        <f>tbl_salesdata[[#This Row],[Ship Date]]-tbl_salesdata[[#This Row],[Order Date]]</f>
        <v>16</v>
      </c>
      <c r="P3168">
        <f>WEEKDAY(tbl_salesdata[[#This Row],[Order Date]],2)</f>
        <v>2</v>
      </c>
      <c r="Q3168" t="str">
        <f>TEXT(tbl_salesdata[[#This Row],[Order Date]],"dddd")</f>
        <v>Tuesday</v>
      </c>
      <c r="R3168" t="str">
        <f>IF(tbl_salesdata[[#This Row],[Weekdaynum]]&gt;5,"Yes","No")</f>
        <v>No</v>
      </c>
    </row>
    <row r="3169" spans="1:18" hidden="1" x14ac:dyDescent="0.35">
      <c r="A3169">
        <v>219452178</v>
      </c>
      <c r="B3169" s="3">
        <v>44284</v>
      </c>
      <c r="C3169" s="3">
        <v>44299</v>
      </c>
      <c r="D3169" t="s">
        <v>153</v>
      </c>
      <c r="E3169" t="s">
        <v>38</v>
      </c>
      <c r="F3169" t="s">
        <v>56</v>
      </c>
      <c r="G3169" t="s">
        <v>18</v>
      </c>
      <c r="H3169" t="s">
        <v>19</v>
      </c>
      <c r="I3169" s="9">
        <v>9631</v>
      </c>
      <c r="J3169" s="9">
        <v>9.33</v>
      </c>
      <c r="K3169" s="9">
        <v>6.92</v>
      </c>
      <c r="L3169" s="9">
        <f>tbl_salesdata[[#This Row],[Units Sold]]*tbl_salesdata[[#This Row],[Unit Cost]]</f>
        <v>66646.52</v>
      </c>
      <c r="M3169" s="9">
        <f>tbl_salesdata[[#This Row],[Units Sold]]*tbl_salesdata[[#This Row],[Unit Price]]</f>
        <v>89857.23</v>
      </c>
      <c r="N3169" s="9">
        <f>tbl_salesdata[[#This Row],[Total Sales]]-tbl_salesdata[[#This Row],[Total Cost]]</f>
        <v>23210.709999999992</v>
      </c>
      <c r="O3169">
        <f>tbl_salesdata[[#This Row],[Ship Date]]-tbl_salesdata[[#This Row],[Order Date]]</f>
        <v>15</v>
      </c>
      <c r="P3169">
        <f>WEEKDAY(tbl_salesdata[[#This Row],[Order Date]],2)</f>
        <v>1</v>
      </c>
      <c r="Q3169" t="str">
        <f>TEXT(tbl_salesdata[[#This Row],[Order Date]],"dddd")</f>
        <v>Monday</v>
      </c>
      <c r="R3169" t="str">
        <f>IF(tbl_salesdata[[#This Row],[Weekdaynum]]&gt;5,"Yes","No")</f>
        <v>No</v>
      </c>
    </row>
    <row r="3170" spans="1:18" hidden="1" x14ac:dyDescent="0.35">
      <c r="A3170">
        <v>616546571</v>
      </c>
      <c r="B3170" s="3">
        <v>44732</v>
      </c>
      <c r="C3170" s="3">
        <v>44742</v>
      </c>
      <c r="D3170" t="s">
        <v>94</v>
      </c>
      <c r="E3170" t="s">
        <v>38</v>
      </c>
      <c r="F3170" t="s">
        <v>25</v>
      </c>
      <c r="G3170" t="s">
        <v>18</v>
      </c>
      <c r="H3170" t="s">
        <v>15</v>
      </c>
      <c r="I3170" s="9">
        <v>8686</v>
      </c>
      <c r="J3170" s="9">
        <v>205.7</v>
      </c>
      <c r="K3170" s="9">
        <v>117.11</v>
      </c>
      <c r="L3170" s="9">
        <f>tbl_salesdata[[#This Row],[Units Sold]]*tbl_salesdata[[#This Row],[Unit Cost]]</f>
        <v>1017217.46</v>
      </c>
      <c r="M3170" s="9">
        <f>tbl_salesdata[[#This Row],[Units Sold]]*tbl_salesdata[[#This Row],[Unit Price]]</f>
        <v>1786710.2</v>
      </c>
      <c r="N3170" s="9">
        <f>tbl_salesdata[[#This Row],[Total Sales]]-tbl_salesdata[[#This Row],[Total Cost]]</f>
        <v>769492.74</v>
      </c>
      <c r="O3170">
        <f>tbl_salesdata[[#This Row],[Ship Date]]-tbl_salesdata[[#This Row],[Order Date]]</f>
        <v>10</v>
      </c>
      <c r="P3170">
        <f>WEEKDAY(tbl_salesdata[[#This Row],[Order Date]],2)</f>
        <v>1</v>
      </c>
      <c r="Q3170" t="str">
        <f>TEXT(tbl_salesdata[[#This Row],[Order Date]],"dddd")</f>
        <v>Monday</v>
      </c>
      <c r="R3170" t="str">
        <f>IF(tbl_salesdata[[#This Row],[Weekdaynum]]&gt;5,"Yes","No")</f>
        <v>No</v>
      </c>
    </row>
    <row r="3171" spans="1:18" hidden="1" x14ac:dyDescent="0.35">
      <c r="A3171">
        <v>639185702</v>
      </c>
      <c r="B3171" s="3">
        <v>43809</v>
      </c>
      <c r="C3171" s="3">
        <v>43814</v>
      </c>
      <c r="D3171" t="s">
        <v>210</v>
      </c>
      <c r="E3171" t="s">
        <v>38</v>
      </c>
      <c r="F3171" t="s">
        <v>30</v>
      </c>
      <c r="G3171" t="s">
        <v>18</v>
      </c>
      <c r="H3171" t="s">
        <v>34</v>
      </c>
      <c r="I3171" s="9">
        <v>8108</v>
      </c>
      <c r="J3171" s="9">
        <v>81.73</v>
      </c>
      <c r="K3171" s="9">
        <v>56.67</v>
      </c>
      <c r="L3171" s="9">
        <f>tbl_salesdata[[#This Row],[Units Sold]]*tbl_salesdata[[#This Row],[Unit Cost]]</f>
        <v>459480.36</v>
      </c>
      <c r="M3171" s="9">
        <f>tbl_salesdata[[#This Row],[Units Sold]]*tbl_salesdata[[#This Row],[Unit Price]]</f>
        <v>662666.84000000008</v>
      </c>
      <c r="N3171" s="9">
        <f>tbl_salesdata[[#This Row],[Total Sales]]-tbl_salesdata[[#This Row],[Total Cost]]</f>
        <v>203186.4800000001</v>
      </c>
      <c r="O3171">
        <f>tbl_salesdata[[#This Row],[Ship Date]]-tbl_salesdata[[#This Row],[Order Date]]</f>
        <v>5</v>
      </c>
      <c r="P3171">
        <f>WEEKDAY(tbl_salesdata[[#This Row],[Order Date]],2)</f>
        <v>2</v>
      </c>
      <c r="Q3171" t="str">
        <f>TEXT(tbl_salesdata[[#This Row],[Order Date]],"dddd")</f>
        <v>Tuesday</v>
      </c>
      <c r="R3171" t="str">
        <f>IF(tbl_salesdata[[#This Row],[Weekdaynum]]&gt;5,"Yes","No")</f>
        <v>No</v>
      </c>
    </row>
    <row r="3172" spans="1:18" hidden="1" x14ac:dyDescent="0.35">
      <c r="A3172">
        <v>973355901</v>
      </c>
      <c r="B3172" s="3">
        <v>43620</v>
      </c>
      <c r="C3172" s="3">
        <v>43634</v>
      </c>
      <c r="D3172" t="s">
        <v>163</v>
      </c>
      <c r="E3172" t="s">
        <v>38</v>
      </c>
      <c r="F3172" t="s">
        <v>30</v>
      </c>
      <c r="G3172" t="s">
        <v>14</v>
      </c>
      <c r="H3172" t="s">
        <v>15</v>
      </c>
      <c r="I3172" s="9">
        <v>6496</v>
      </c>
      <c r="J3172" s="9">
        <v>81.73</v>
      </c>
      <c r="K3172" s="9">
        <v>56.67</v>
      </c>
      <c r="L3172" s="9">
        <f>tbl_salesdata[[#This Row],[Units Sold]]*tbl_salesdata[[#This Row],[Unit Cost]]</f>
        <v>368128.32</v>
      </c>
      <c r="M3172" s="9">
        <f>tbl_salesdata[[#This Row],[Units Sold]]*tbl_salesdata[[#This Row],[Unit Price]]</f>
        <v>530918.08000000007</v>
      </c>
      <c r="N3172" s="9">
        <f>tbl_salesdata[[#This Row],[Total Sales]]-tbl_salesdata[[#This Row],[Total Cost]]</f>
        <v>162789.76000000007</v>
      </c>
      <c r="O3172">
        <f>tbl_salesdata[[#This Row],[Ship Date]]-tbl_salesdata[[#This Row],[Order Date]]</f>
        <v>14</v>
      </c>
      <c r="P3172">
        <f>WEEKDAY(tbl_salesdata[[#This Row],[Order Date]],2)</f>
        <v>2</v>
      </c>
      <c r="Q3172" t="str">
        <f>TEXT(tbl_salesdata[[#This Row],[Order Date]],"dddd")</f>
        <v>Tuesday</v>
      </c>
      <c r="R3172" t="str">
        <f>IF(tbl_salesdata[[#This Row],[Weekdaynum]]&gt;5,"Yes","No")</f>
        <v>No</v>
      </c>
    </row>
    <row r="3173" spans="1:18" hidden="1" x14ac:dyDescent="0.35">
      <c r="A3173">
        <v>575355994</v>
      </c>
      <c r="B3173" s="3">
        <v>43504</v>
      </c>
      <c r="C3173" s="3">
        <v>43513</v>
      </c>
      <c r="D3173" t="s">
        <v>53</v>
      </c>
      <c r="E3173" t="s">
        <v>29</v>
      </c>
      <c r="F3173" t="s">
        <v>30</v>
      </c>
      <c r="G3173" t="s">
        <v>14</v>
      </c>
      <c r="H3173" t="s">
        <v>19</v>
      </c>
      <c r="I3173" s="9">
        <v>9479</v>
      </c>
      <c r="J3173" s="9">
        <v>81.73</v>
      </c>
      <c r="K3173" s="9">
        <v>56.67</v>
      </c>
      <c r="L3173" s="9">
        <f>tbl_salesdata[[#This Row],[Units Sold]]*tbl_salesdata[[#This Row],[Unit Cost]]</f>
        <v>537174.93000000005</v>
      </c>
      <c r="M3173" s="9">
        <f>tbl_salesdata[[#This Row],[Units Sold]]*tbl_salesdata[[#This Row],[Unit Price]]</f>
        <v>774718.67</v>
      </c>
      <c r="N3173" s="9">
        <f>tbl_salesdata[[#This Row],[Total Sales]]-tbl_salesdata[[#This Row],[Total Cost]]</f>
        <v>237543.74</v>
      </c>
      <c r="O3173">
        <f>tbl_salesdata[[#This Row],[Ship Date]]-tbl_salesdata[[#This Row],[Order Date]]</f>
        <v>9</v>
      </c>
      <c r="P3173">
        <f>WEEKDAY(tbl_salesdata[[#This Row],[Order Date]],2)</f>
        <v>5</v>
      </c>
      <c r="Q3173" t="str">
        <f>TEXT(tbl_salesdata[[#This Row],[Order Date]],"dddd")</f>
        <v>Friday</v>
      </c>
      <c r="R3173" t="str">
        <f>IF(tbl_salesdata[[#This Row],[Weekdaynum]]&gt;5,"Yes","No")</f>
        <v>No</v>
      </c>
    </row>
    <row r="3174" spans="1:18" hidden="1" x14ac:dyDescent="0.35">
      <c r="A3174">
        <v>721797311</v>
      </c>
      <c r="B3174" s="3">
        <v>44806</v>
      </c>
      <c r="C3174" s="3">
        <v>44818</v>
      </c>
      <c r="D3174" t="s">
        <v>183</v>
      </c>
      <c r="E3174" t="s">
        <v>24</v>
      </c>
      <c r="F3174" t="s">
        <v>40</v>
      </c>
      <c r="G3174" t="s">
        <v>14</v>
      </c>
      <c r="H3174" t="s">
        <v>34</v>
      </c>
      <c r="I3174" s="9">
        <v>4719</v>
      </c>
      <c r="J3174" s="9">
        <v>651.21</v>
      </c>
      <c r="K3174" s="9">
        <v>524.96</v>
      </c>
      <c r="L3174" s="9">
        <f>tbl_salesdata[[#This Row],[Units Sold]]*tbl_salesdata[[#This Row],[Unit Cost]]</f>
        <v>2477286.2400000002</v>
      </c>
      <c r="M3174" s="9">
        <f>tbl_salesdata[[#This Row],[Units Sold]]*tbl_salesdata[[#This Row],[Unit Price]]</f>
        <v>3073059.99</v>
      </c>
      <c r="N3174" s="9">
        <f>tbl_salesdata[[#This Row],[Total Sales]]-tbl_salesdata[[#This Row],[Total Cost]]</f>
        <v>595773.75</v>
      </c>
      <c r="O3174">
        <f>tbl_salesdata[[#This Row],[Ship Date]]-tbl_salesdata[[#This Row],[Order Date]]</f>
        <v>12</v>
      </c>
      <c r="P3174">
        <f>WEEKDAY(tbl_salesdata[[#This Row],[Order Date]],2)</f>
        <v>5</v>
      </c>
      <c r="Q3174" t="str">
        <f>TEXT(tbl_salesdata[[#This Row],[Order Date]],"dddd")</f>
        <v>Friday</v>
      </c>
      <c r="R3174" t="str">
        <f>IF(tbl_salesdata[[#This Row],[Weekdaynum]]&gt;5,"Yes","No")</f>
        <v>No</v>
      </c>
    </row>
    <row r="3175" spans="1:18" hidden="1" x14ac:dyDescent="0.35">
      <c r="A3175">
        <v>959603679</v>
      </c>
      <c r="B3175" s="3">
        <v>42451</v>
      </c>
      <c r="C3175" s="3">
        <v>42465</v>
      </c>
      <c r="D3175" t="s">
        <v>124</v>
      </c>
      <c r="E3175" t="s">
        <v>38</v>
      </c>
      <c r="F3175" t="s">
        <v>42</v>
      </c>
      <c r="G3175" t="s">
        <v>18</v>
      </c>
      <c r="H3175" t="s">
        <v>34</v>
      </c>
      <c r="I3175" s="9">
        <v>6908</v>
      </c>
      <c r="J3175" s="9">
        <v>437.2</v>
      </c>
      <c r="K3175" s="9">
        <v>263.33</v>
      </c>
      <c r="L3175" s="9">
        <f>tbl_salesdata[[#This Row],[Units Sold]]*tbl_salesdata[[#This Row],[Unit Cost]]</f>
        <v>1819083.64</v>
      </c>
      <c r="M3175" s="9">
        <f>tbl_salesdata[[#This Row],[Units Sold]]*tbl_salesdata[[#This Row],[Unit Price]]</f>
        <v>3020177.6</v>
      </c>
      <c r="N3175" s="9">
        <f>tbl_salesdata[[#This Row],[Total Sales]]-tbl_salesdata[[#This Row],[Total Cost]]</f>
        <v>1201093.9600000002</v>
      </c>
      <c r="O3175">
        <f>tbl_salesdata[[#This Row],[Ship Date]]-tbl_salesdata[[#This Row],[Order Date]]</f>
        <v>14</v>
      </c>
      <c r="P3175">
        <f>WEEKDAY(tbl_salesdata[[#This Row],[Order Date]],2)</f>
        <v>2</v>
      </c>
      <c r="Q3175" t="str">
        <f>TEXT(tbl_salesdata[[#This Row],[Order Date]],"dddd")</f>
        <v>Tuesday</v>
      </c>
      <c r="R3175" t="str">
        <f>IF(tbl_salesdata[[#This Row],[Weekdaynum]]&gt;5,"Yes","No")</f>
        <v>No</v>
      </c>
    </row>
    <row r="3176" spans="1:18" hidden="1" x14ac:dyDescent="0.35">
      <c r="A3176">
        <v>456011426</v>
      </c>
      <c r="B3176" s="3">
        <v>44795</v>
      </c>
      <c r="C3176" s="3">
        <v>44805</v>
      </c>
      <c r="D3176" t="s">
        <v>73</v>
      </c>
      <c r="E3176" t="s">
        <v>24</v>
      </c>
      <c r="F3176" t="s">
        <v>30</v>
      </c>
      <c r="G3176" t="s">
        <v>14</v>
      </c>
      <c r="H3176" t="s">
        <v>34</v>
      </c>
      <c r="I3176" s="9">
        <v>2769</v>
      </c>
      <c r="J3176" s="9">
        <v>81.73</v>
      </c>
      <c r="K3176" s="9">
        <v>56.67</v>
      </c>
      <c r="L3176" s="9">
        <f>tbl_salesdata[[#This Row],[Units Sold]]*tbl_salesdata[[#This Row],[Unit Cost]]</f>
        <v>156919.23000000001</v>
      </c>
      <c r="M3176" s="9">
        <f>tbl_salesdata[[#This Row],[Units Sold]]*tbl_salesdata[[#This Row],[Unit Price]]</f>
        <v>226310.37000000002</v>
      </c>
      <c r="N3176" s="9">
        <f>tbl_salesdata[[#This Row],[Total Sales]]-tbl_salesdata[[#This Row],[Total Cost]]</f>
        <v>69391.140000000014</v>
      </c>
      <c r="O3176">
        <f>tbl_salesdata[[#This Row],[Ship Date]]-tbl_salesdata[[#This Row],[Order Date]]</f>
        <v>10</v>
      </c>
      <c r="P3176">
        <f>WEEKDAY(tbl_salesdata[[#This Row],[Order Date]],2)</f>
        <v>1</v>
      </c>
      <c r="Q3176" t="str">
        <f>TEXT(tbl_salesdata[[#This Row],[Order Date]],"dddd")</f>
        <v>Monday</v>
      </c>
      <c r="R3176" t="str">
        <f>IF(tbl_salesdata[[#This Row],[Weekdaynum]]&gt;5,"Yes","No")</f>
        <v>No</v>
      </c>
    </row>
    <row r="3177" spans="1:18" hidden="1" x14ac:dyDescent="0.35">
      <c r="A3177">
        <v>248569381</v>
      </c>
      <c r="B3177" s="3">
        <v>42925</v>
      </c>
      <c r="C3177" s="3">
        <v>42931</v>
      </c>
      <c r="D3177" t="s">
        <v>155</v>
      </c>
      <c r="E3177" t="s">
        <v>12</v>
      </c>
      <c r="F3177" t="s">
        <v>33</v>
      </c>
      <c r="G3177" t="s">
        <v>14</v>
      </c>
      <c r="H3177" t="s">
        <v>15</v>
      </c>
      <c r="I3177" s="9">
        <v>6058</v>
      </c>
      <c r="J3177" s="9">
        <v>109.28</v>
      </c>
      <c r="K3177" s="9">
        <v>35.840000000000003</v>
      </c>
      <c r="L3177" s="9">
        <f>tbl_salesdata[[#This Row],[Units Sold]]*tbl_salesdata[[#This Row],[Unit Cost]]</f>
        <v>217118.72000000003</v>
      </c>
      <c r="M3177" s="9">
        <f>tbl_salesdata[[#This Row],[Units Sold]]*tbl_salesdata[[#This Row],[Unit Price]]</f>
        <v>662018.24</v>
      </c>
      <c r="N3177" s="9">
        <f>tbl_salesdata[[#This Row],[Total Sales]]-tbl_salesdata[[#This Row],[Total Cost]]</f>
        <v>444899.51999999996</v>
      </c>
      <c r="O3177">
        <f>tbl_salesdata[[#This Row],[Ship Date]]-tbl_salesdata[[#This Row],[Order Date]]</f>
        <v>6</v>
      </c>
      <c r="P3177">
        <f>WEEKDAY(tbl_salesdata[[#This Row],[Order Date]],2)</f>
        <v>7</v>
      </c>
      <c r="Q3177" t="str">
        <f>TEXT(tbl_salesdata[[#This Row],[Order Date]],"dddd")</f>
        <v>Sunday</v>
      </c>
      <c r="R3177" t="str">
        <f>IF(tbl_salesdata[[#This Row],[Weekdaynum]]&gt;5,"Yes","No")</f>
        <v>Yes</v>
      </c>
    </row>
    <row r="3178" spans="1:18" hidden="1" x14ac:dyDescent="0.35">
      <c r="A3178">
        <v>995138871</v>
      </c>
      <c r="B3178" s="3">
        <v>42400</v>
      </c>
      <c r="C3178" s="3">
        <v>42401</v>
      </c>
      <c r="D3178" t="s">
        <v>186</v>
      </c>
      <c r="E3178" t="s">
        <v>38</v>
      </c>
      <c r="F3178" t="s">
        <v>42</v>
      </c>
      <c r="G3178" t="s">
        <v>18</v>
      </c>
      <c r="H3178" t="s">
        <v>15</v>
      </c>
      <c r="I3178" s="9">
        <v>2561</v>
      </c>
      <c r="J3178" s="9">
        <v>437.2</v>
      </c>
      <c r="K3178" s="9">
        <v>263.33</v>
      </c>
      <c r="L3178" s="9">
        <f>tbl_salesdata[[#This Row],[Units Sold]]*tbl_salesdata[[#This Row],[Unit Cost]]</f>
        <v>674388.13</v>
      </c>
      <c r="M3178" s="9">
        <f>tbl_salesdata[[#This Row],[Units Sold]]*tbl_salesdata[[#This Row],[Unit Price]]</f>
        <v>1119669.2</v>
      </c>
      <c r="N3178" s="9">
        <f>tbl_salesdata[[#This Row],[Total Sales]]-tbl_salesdata[[#This Row],[Total Cost]]</f>
        <v>445281.06999999995</v>
      </c>
      <c r="O3178">
        <f>tbl_salesdata[[#This Row],[Ship Date]]-tbl_salesdata[[#This Row],[Order Date]]</f>
        <v>1</v>
      </c>
      <c r="P3178">
        <f>WEEKDAY(tbl_salesdata[[#This Row],[Order Date]],2)</f>
        <v>7</v>
      </c>
      <c r="Q3178" t="str">
        <f>TEXT(tbl_salesdata[[#This Row],[Order Date]],"dddd")</f>
        <v>Sunday</v>
      </c>
      <c r="R3178" t="str">
        <f>IF(tbl_salesdata[[#This Row],[Weekdaynum]]&gt;5,"Yes","No")</f>
        <v>Yes</v>
      </c>
    </row>
    <row r="3179" spans="1:18" hidden="1" x14ac:dyDescent="0.35">
      <c r="A3179">
        <v>723893725</v>
      </c>
      <c r="B3179" s="3">
        <v>43509</v>
      </c>
      <c r="C3179" s="3">
        <v>43513</v>
      </c>
      <c r="D3179" t="s">
        <v>35</v>
      </c>
      <c r="E3179" t="s">
        <v>21</v>
      </c>
      <c r="F3179" t="s">
        <v>76</v>
      </c>
      <c r="G3179" t="s">
        <v>14</v>
      </c>
      <c r="H3179" t="s">
        <v>19</v>
      </c>
      <c r="I3179" s="9">
        <v>5095</v>
      </c>
      <c r="J3179" s="9">
        <v>668.27</v>
      </c>
      <c r="K3179" s="9">
        <v>502.54</v>
      </c>
      <c r="L3179" s="9">
        <f>tbl_salesdata[[#This Row],[Units Sold]]*tbl_salesdata[[#This Row],[Unit Cost]]</f>
        <v>2560441.3000000003</v>
      </c>
      <c r="M3179" s="9">
        <f>tbl_salesdata[[#This Row],[Units Sold]]*tbl_salesdata[[#This Row],[Unit Price]]</f>
        <v>3404835.65</v>
      </c>
      <c r="N3179" s="9">
        <f>tbl_salesdata[[#This Row],[Total Sales]]-tbl_salesdata[[#This Row],[Total Cost]]</f>
        <v>844394.34999999963</v>
      </c>
      <c r="O3179">
        <f>tbl_salesdata[[#This Row],[Ship Date]]-tbl_salesdata[[#This Row],[Order Date]]</f>
        <v>4</v>
      </c>
      <c r="P3179">
        <f>WEEKDAY(tbl_salesdata[[#This Row],[Order Date]],2)</f>
        <v>3</v>
      </c>
      <c r="Q3179" t="str">
        <f>TEXT(tbl_salesdata[[#This Row],[Order Date]],"dddd")</f>
        <v>Wednesday</v>
      </c>
      <c r="R3179" t="str">
        <f>IF(tbl_salesdata[[#This Row],[Weekdaynum]]&gt;5,"Yes","No")</f>
        <v>No</v>
      </c>
    </row>
    <row r="3180" spans="1:18" hidden="1" x14ac:dyDescent="0.35">
      <c r="A3180">
        <v>683320271</v>
      </c>
      <c r="B3180" s="3">
        <v>42551</v>
      </c>
      <c r="C3180" s="3">
        <v>42560</v>
      </c>
      <c r="D3180" t="s">
        <v>166</v>
      </c>
      <c r="E3180" t="s">
        <v>38</v>
      </c>
      <c r="F3180" t="s">
        <v>76</v>
      </c>
      <c r="G3180" t="s">
        <v>14</v>
      </c>
      <c r="H3180" t="s">
        <v>19</v>
      </c>
      <c r="I3180" s="9">
        <v>8508</v>
      </c>
      <c r="J3180" s="9">
        <v>668.27</v>
      </c>
      <c r="K3180" s="9">
        <v>502.54</v>
      </c>
      <c r="L3180" s="9">
        <f>tbl_salesdata[[#This Row],[Units Sold]]*tbl_salesdata[[#This Row],[Unit Cost]]</f>
        <v>4275610.32</v>
      </c>
      <c r="M3180" s="9">
        <f>tbl_salesdata[[#This Row],[Units Sold]]*tbl_salesdata[[#This Row],[Unit Price]]</f>
        <v>5685641.1600000001</v>
      </c>
      <c r="N3180" s="9">
        <f>tbl_salesdata[[#This Row],[Total Sales]]-tbl_salesdata[[#This Row],[Total Cost]]</f>
        <v>1410030.8399999999</v>
      </c>
      <c r="O3180">
        <f>tbl_salesdata[[#This Row],[Ship Date]]-tbl_salesdata[[#This Row],[Order Date]]</f>
        <v>9</v>
      </c>
      <c r="P3180">
        <f>WEEKDAY(tbl_salesdata[[#This Row],[Order Date]],2)</f>
        <v>4</v>
      </c>
      <c r="Q3180" t="str">
        <f>TEXT(tbl_salesdata[[#This Row],[Order Date]],"dddd")</f>
        <v>Thursday</v>
      </c>
      <c r="R3180" t="str">
        <f>IF(tbl_salesdata[[#This Row],[Weekdaynum]]&gt;5,"Yes","No")</f>
        <v>No</v>
      </c>
    </row>
    <row r="3181" spans="1:18" x14ac:dyDescent="0.35">
      <c r="A3181">
        <v>367381799</v>
      </c>
      <c r="B3181" s="3">
        <v>44842</v>
      </c>
      <c r="C3181" s="3">
        <v>44848</v>
      </c>
      <c r="D3181" t="s">
        <v>70</v>
      </c>
      <c r="E3181" t="s">
        <v>29</v>
      </c>
      <c r="F3181" t="s">
        <v>30</v>
      </c>
      <c r="G3181" t="s">
        <v>14</v>
      </c>
      <c r="H3181" t="s">
        <v>26</v>
      </c>
      <c r="I3181" s="9">
        <v>5293</v>
      </c>
      <c r="J3181" s="9">
        <v>81.73</v>
      </c>
      <c r="K3181" s="9">
        <v>56.67</v>
      </c>
      <c r="L3181" s="9">
        <f>tbl_salesdata[[#This Row],[Units Sold]]*tbl_salesdata[[#This Row],[Unit Cost]]</f>
        <v>299954.31</v>
      </c>
      <c r="M3181" s="9">
        <f>tbl_salesdata[[#This Row],[Units Sold]]*tbl_salesdata[[#This Row],[Unit Price]]</f>
        <v>432596.89</v>
      </c>
      <c r="N3181" s="9">
        <f>tbl_salesdata[[#This Row],[Total Sales]]-tbl_salesdata[[#This Row],[Total Cost]]</f>
        <v>132642.58000000002</v>
      </c>
      <c r="O3181">
        <f>tbl_salesdata[[#This Row],[Ship Date]]-tbl_salesdata[[#This Row],[Order Date]]</f>
        <v>6</v>
      </c>
      <c r="P3181">
        <f>WEEKDAY(tbl_salesdata[[#This Row],[Order Date]],2)</f>
        <v>6</v>
      </c>
      <c r="Q3181" t="str">
        <f>TEXT(tbl_salesdata[[#This Row],[Order Date]],"dddd")</f>
        <v>Saturday</v>
      </c>
      <c r="R3181" t="str">
        <f>IF(tbl_salesdata[[#This Row],[Weekdaynum]]&gt;5,"Yes","No")</f>
        <v>Yes</v>
      </c>
    </row>
    <row r="3182" spans="1:18" x14ac:dyDescent="0.35">
      <c r="A3182">
        <v>115166175</v>
      </c>
      <c r="B3182" s="3">
        <v>42735</v>
      </c>
      <c r="C3182" s="3">
        <v>42745</v>
      </c>
      <c r="D3182" t="s">
        <v>54</v>
      </c>
      <c r="E3182" t="s">
        <v>29</v>
      </c>
      <c r="F3182" t="s">
        <v>22</v>
      </c>
      <c r="G3182" t="s">
        <v>14</v>
      </c>
      <c r="H3182" t="s">
        <v>26</v>
      </c>
      <c r="I3182" s="9">
        <v>9085</v>
      </c>
      <c r="J3182" s="9">
        <v>47.45</v>
      </c>
      <c r="K3182" s="9">
        <v>31.79</v>
      </c>
      <c r="L3182" s="9">
        <f>tbl_salesdata[[#This Row],[Units Sold]]*tbl_salesdata[[#This Row],[Unit Cost]]</f>
        <v>288812.14999999997</v>
      </c>
      <c r="M3182" s="9">
        <f>tbl_salesdata[[#This Row],[Units Sold]]*tbl_salesdata[[#This Row],[Unit Price]]</f>
        <v>431083.25</v>
      </c>
      <c r="N3182" s="9">
        <f>tbl_salesdata[[#This Row],[Total Sales]]-tbl_salesdata[[#This Row],[Total Cost]]</f>
        <v>142271.10000000003</v>
      </c>
      <c r="O3182">
        <f>tbl_salesdata[[#This Row],[Ship Date]]-tbl_salesdata[[#This Row],[Order Date]]</f>
        <v>10</v>
      </c>
      <c r="P3182">
        <f>WEEKDAY(tbl_salesdata[[#This Row],[Order Date]],2)</f>
        <v>6</v>
      </c>
      <c r="Q3182" t="str">
        <f>TEXT(tbl_salesdata[[#This Row],[Order Date]],"dddd")</f>
        <v>Saturday</v>
      </c>
      <c r="R3182" t="str">
        <f>IF(tbl_salesdata[[#This Row],[Weekdaynum]]&gt;5,"Yes","No")</f>
        <v>Yes</v>
      </c>
    </row>
    <row r="3183" spans="1:18" x14ac:dyDescent="0.35">
      <c r="A3183">
        <v>136624276</v>
      </c>
      <c r="B3183" s="3">
        <v>42420</v>
      </c>
      <c r="C3183" s="3">
        <v>42439</v>
      </c>
      <c r="D3183" t="s">
        <v>102</v>
      </c>
      <c r="E3183" t="s">
        <v>21</v>
      </c>
      <c r="F3183" t="s">
        <v>22</v>
      </c>
      <c r="G3183" t="s">
        <v>18</v>
      </c>
      <c r="H3183" t="s">
        <v>26</v>
      </c>
      <c r="I3183" s="9">
        <v>9014</v>
      </c>
      <c r="J3183" s="9">
        <v>47.45</v>
      </c>
      <c r="K3183" s="9">
        <v>31.79</v>
      </c>
      <c r="L3183" s="9">
        <f>tbl_salesdata[[#This Row],[Units Sold]]*tbl_salesdata[[#This Row],[Unit Cost]]</f>
        <v>286555.06</v>
      </c>
      <c r="M3183" s="9">
        <f>tbl_salesdata[[#This Row],[Units Sold]]*tbl_salesdata[[#This Row],[Unit Price]]</f>
        <v>427714.30000000005</v>
      </c>
      <c r="N3183" s="9">
        <f>tbl_salesdata[[#This Row],[Total Sales]]-tbl_salesdata[[#This Row],[Total Cost]]</f>
        <v>141159.24000000005</v>
      </c>
      <c r="O3183">
        <f>tbl_salesdata[[#This Row],[Ship Date]]-tbl_salesdata[[#This Row],[Order Date]]</f>
        <v>19</v>
      </c>
      <c r="P3183">
        <f>WEEKDAY(tbl_salesdata[[#This Row],[Order Date]],2)</f>
        <v>6</v>
      </c>
      <c r="Q3183" t="str">
        <f>TEXT(tbl_salesdata[[#This Row],[Order Date]],"dddd")</f>
        <v>Saturday</v>
      </c>
      <c r="R3183" t="str">
        <f>IF(tbl_salesdata[[#This Row],[Weekdaynum]]&gt;5,"Yes","No")</f>
        <v>Yes</v>
      </c>
    </row>
    <row r="3184" spans="1:18" hidden="1" x14ac:dyDescent="0.35">
      <c r="A3184">
        <v>108407437</v>
      </c>
      <c r="B3184" s="3">
        <v>42054</v>
      </c>
      <c r="C3184" s="3">
        <v>42071</v>
      </c>
      <c r="D3184" t="s">
        <v>214</v>
      </c>
      <c r="E3184" t="s">
        <v>21</v>
      </c>
      <c r="F3184" t="s">
        <v>13</v>
      </c>
      <c r="G3184" t="s">
        <v>18</v>
      </c>
      <c r="H3184" t="s">
        <v>19</v>
      </c>
      <c r="I3184" s="9">
        <v>9025</v>
      </c>
      <c r="J3184" s="9">
        <v>255.28</v>
      </c>
      <c r="K3184" s="9">
        <v>159.41999999999999</v>
      </c>
      <c r="L3184" s="9">
        <f>tbl_salesdata[[#This Row],[Units Sold]]*tbl_salesdata[[#This Row],[Unit Cost]]</f>
        <v>1438765.5</v>
      </c>
      <c r="M3184" s="9">
        <f>tbl_salesdata[[#This Row],[Units Sold]]*tbl_salesdata[[#This Row],[Unit Price]]</f>
        <v>2303902</v>
      </c>
      <c r="N3184" s="9">
        <f>tbl_salesdata[[#This Row],[Total Sales]]-tbl_salesdata[[#This Row],[Total Cost]]</f>
        <v>865136.5</v>
      </c>
      <c r="O3184">
        <f>tbl_salesdata[[#This Row],[Ship Date]]-tbl_salesdata[[#This Row],[Order Date]]</f>
        <v>17</v>
      </c>
      <c r="P3184">
        <f>WEEKDAY(tbl_salesdata[[#This Row],[Order Date]],2)</f>
        <v>4</v>
      </c>
      <c r="Q3184" t="str">
        <f>TEXT(tbl_salesdata[[#This Row],[Order Date]],"dddd")</f>
        <v>Thursday</v>
      </c>
      <c r="R3184" t="str">
        <f>IF(tbl_salesdata[[#This Row],[Weekdaynum]]&gt;5,"Yes","No")</f>
        <v>No</v>
      </c>
    </row>
    <row r="3185" spans="1:18" hidden="1" x14ac:dyDescent="0.35">
      <c r="A3185">
        <v>359424865</v>
      </c>
      <c r="B3185" s="3">
        <v>42368</v>
      </c>
      <c r="C3185" s="3">
        <v>42388</v>
      </c>
      <c r="D3185" t="s">
        <v>200</v>
      </c>
      <c r="E3185" t="s">
        <v>24</v>
      </c>
      <c r="F3185" t="s">
        <v>42</v>
      </c>
      <c r="G3185" t="s">
        <v>18</v>
      </c>
      <c r="H3185" t="s">
        <v>26</v>
      </c>
      <c r="I3185" s="9">
        <v>660</v>
      </c>
      <c r="J3185" s="9">
        <v>437.2</v>
      </c>
      <c r="K3185" s="9">
        <v>263.33</v>
      </c>
      <c r="L3185" s="9">
        <f>tbl_salesdata[[#This Row],[Units Sold]]*tbl_salesdata[[#This Row],[Unit Cost]]</f>
        <v>173797.8</v>
      </c>
      <c r="M3185" s="9">
        <f>tbl_salesdata[[#This Row],[Units Sold]]*tbl_salesdata[[#This Row],[Unit Price]]</f>
        <v>288552</v>
      </c>
      <c r="N3185" s="9">
        <f>tbl_salesdata[[#This Row],[Total Sales]]-tbl_salesdata[[#This Row],[Total Cost]]</f>
        <v>114754.20000000001</v>
      </c>
      <c r="O3185">
        <f>tbl_salesdata[[#This Row],[Ship Date]]-tbl_salesdata[[#This Row],[Order Date]]</f>
        <v>20</v>
      </c>
      <c r="P3185">
        <f>WEEKDAY(tbl_salesdata[[#This Row],[Order Date]],2)</f>
        <v>3</v>
      </c>
      <c r="Q3185" t="str">
        <f>TEXT(tbl_salesdata[[#This Row],[Order Date]],"dddd")</f>
        <v>Wednesday</v>
      </c>
      <c r="R3185" t="str">
        <f>IF(tbl_salesdata[[#This Row],[Weekdaynum]]&gt;5,"Yes","No")</f>
        <v>No</v>
      </c>
    </row>
    <row r="3186" spans="1:18" hidden="1" x14ac:dyDescent="0.35">
      <c r="A3186">
        <v>358594453</v>
      </c>
      <c r="B3186" s="3">
        <v>42724</v>
      </c>
      <c r="C3186" s="3">
        <v>42740</v>
      </c>
      <c r="D3186" t="s">
        <v>189</v>
      </c>
      <c r="E3186" t="s">
        <v>21</v>
      </c>
      <c r="F3186" t="s">
        <v>17</v>
      </c>
      <c r="G3186" t="s">
        <v>18</v>
      </c>
      <c r="H3186" t="s">
        <v>26</v>
      </c>
      <c r="I3186" s="9">
        <v>4922</v>
      </c>
      <c r="J3186" s="9">
        <v>152.58000000000001</v>
      </c>
      <c r="K3186" s="9">
        <v>97.44</v>
      </c>
      <c r="L3186" s="9">
        <f>tbl_salesdata[[#This Row],[Units Sold]]*tbl_salesdata[[#This Row],[Unit Cost]]</f>
        <v>479599.68</v>
      </c>
      <c r="M3186" s="9">
        <f>tbl_salesdata[[#This Row],[Units Sold]]*tbl_salesdata[[#This Row],[Unit Price]]</f>
        <v>750998.76</v>
      </c>
      <c r="N3186" s="9">
        <f>tbl_salesdata[[#This Row],[Total Sales]]-tbl_salesdata[[#This Row],[Total Cost]]</f>
        <v>271399.08</v>
      </c>
      <c r="O3186">
        <f>tbl_salesdata[[#This Row],[Ship Date]]-tbl_salesdata[[#This Row],[Order Date]]</f>
        <v>16</v>
      </c>
      <c r="P3186">
        <f>WEEKDAY(tbl_salesdata[[#This Row],[Order Date]],2)</f>
        <v>2</v>
      </c>
      <c r="Q3186" t="str">
        <f>TEXT(tbl_salesdata[[#This Row],[Order Date]],"dddd")</f>
        <v>Tuesday</v>
      </c>
      <c r="R3186" t="str">
        <f>IF(tbl_salesdata[[#This Row],[Weekdaynum]]&gt;5,"Yes","No")</f>
        <v>No</v>
      </c>
    </row>
    <row r="3187" spans="1:18" x14ac:dyDescent="0.35">
      <c r="A3187">
        <v>809571206</v>
      </c>
      <c r="B3187" s="3">
        <v>44527</v>
      </c>
      <c r="C3187" s="3">
        <v>44530</v>
      </c>
      <c r="D3187" t="s">
        <v>207</v>
      </c>
      <c r="E3187" t="s">
        <v>51</v>
      </c>
      <c r="F3187" t="s">
        <v>22</v>
      </c>
      <c r="G3187" t="s">
        <v>14</v>
      </c>
      <c r="H3187" t="s">
        <v>26</v>
      </c>
      <c r="I3187" s="9">
        <v>8965</v>
      </c>
      <c r="J3187" s="9">
        <v>47.45</v>
      </c>
      <c r="K3187" s="9">
        <v>31.79</v>
      </c>
      <c r="L3187" s="9">
        <f>tbl_salesdata[[#This Row],[Units Sold]]*tbl_salesdata[[#This Row],[Unit Cost]]</f>
        <v>284997.34999999998</v>
      </c>
      <c r="M3187" s="9">
        <f>tbl_salesdata[[#This Row],[Units Sold]]*tbl_salesdata[[#This Row],[Unit Price]]</f>
        <v>425389.25</v>
      </c>
      <c r="N3187" s="9">
        <f>tbl_salesdata[[#This Row],[Total Sales]]-tbl_salesdata[[#This Row],[Total Cost]]</f>
        <v>140391.90000000002</v>
      </c>
      <c r="O3187">
        <f>tbl_salesdata[[#This Row],[Ship Date]]-tbl_salesdata[[#This Row],[Order Date]]</f>
        <v>3</v>
      </c>
      <c r="P3187">
        <f>WEEKDAY(tbl_salesdata[[#This Row],[Order Date]],2)</f>
        <v>6</v>
      </c>
      <c r="Q3187" t="str">
        <f>TEXT(tbl_salesdata[[#This Row],[Order Date]],"dddd")</f>
        <v>Saturday</v>
      </c>
      <c r="R3187" t="str">
        <f>IF(tbl_salesdata[[#This Row],[Weekdaynum]]&gt;5,"Yes","No")</f>
        <v>Yes</v>
      </c>
    </row>
    <row r="3188" spans="1:18" hidden="1" x14ac:dyDescent="0.35">
      <c r="A3188">
        <v>784397923</v>
      </c>
      <c r="B3188" s="3">
        <v>43619</v>
      </c>
      <c r="C3188" s="3">
        <v>43629</v>
      </c>
      <c r="D3188" t="s">
        <v>135</v>
      </c>
      <c r="E3188" t="s">
        <v>21</v>
      </c>
      <c r="F3188" t="s">
        <v>17</v>
      </c>
      <c r="G3188" t="s">
        <v>18</v>
      </c>
      <c r="H3188" t="s">
        <v>19</v>
      </c>
      <c r="I3188" s="9">
        <v>9631</v>
      </c>
      <c r="J3188" s="9">
        <v>152.58000000000001</v>
      </c>
      <c r="K3188" s="9">
        <v>97.44</v>
      </c>
      <c r="L3188" s="9">
        <f>tbl_salesdata[[#This Row],[Units Sold]]*tbl_salesdata[[#This Row],[Unit Cost]]</f>
        <v>938444.64</v>
      </c>
      <c r="M3188" s="9">
        <f>tbl_salesdata[[#This Row],[Units Sold]]*tbl_salesdata[[#This Row],[Unit Price]]</f>
        <v>1469497.9800000002</v>
      </c>
      <c r="N3188" s="9">
        <f>tbl_salesdata[[#This Row],[Total Sales]]-tbl_salesdata[[#This Row],[Total Cost]]</f>
        <v>531053.3400000002</v>
      </c>
      <c r="O3188">
        <f>tbl_salesdata[[#This Row],[Ship Date]]-tbl_salesdata[[#This Row],[Order Date]]</f>
        <v>10</v>
      </c>
      <c r="P3188">
        <f>WEEKDAY(tbl_salesdata[[#This Row],[Order Date]],2)</f>
        <v>1</v>
      </c>
      <c r="Q3188" t="str">
        <f>TEXT(tbl_salesdata[[#This Row],[Order Date]],"dddd")</f>
        <v>Monday</v>
      </c>
      <c r="R3188" t="str">
        <f>IF(tbl_salesdata[[#This Row],[Weekdaynum]]&gt;5,"Yes","No")</f>
        <v>No</v>
      </c>
    </row>
    <row r="3189" spans="1:18" hidden="1" x14ac:dyDescent="0.35">
      <c r="A3189">
        <v>403316962</v>
      </c>
      <c r="B3189" s="3">
        <v>42447</v>
      </c>
      <c r="C3189" s="3">
        <v>42468</v>
      </c>
      <c r="D3189" t="s">
        <v>179</v>
      </c>
      <c r="E3189" t="s">
        <v>32</v>
      </c>
      <c r="F3189" t="s">
        <v>22</v>
      </c>
      <c r="G3189" t="s">
        <v>14</v>
      </c>
      <c r="H3189" t="s">
        <v>34</v>
      </c>
      <c r="I3189" s="9">
        <v>9307</v>
      </c>
      <c r="J3189" s="9">
        <v>47.45</v>
      </c>
      <c r="K3189" s="9">
        <v>31.79</v>
      </c>
      <c r="L3189" s="9">
        <f>tbl_salesdata[[#This Row],[Units Sold]]*tbl_salesdata[[#This Row],[Unit Cost]]</f>
        <v>295869.52999999997</v>
      </c>
      <c r="M3189" s="9">
        <f>tbl_salesdata[[#This Row],[Units Sold]]*tbl_salesdata[[#This Row],[Unit Price]]</f>
        <v>441617.15</v>
      </c>
      <c r="N3189" s="9">
        <f>tbl_salesdata[[#This Row],[Total Sales]]-tbl_salesdata[[#This Row],[Total Cost]]</f>
        <v>145747.62000000005</v>
      </c>
      <c r="O3189">
        <f>tbl_salesdata[[#This Row],[Ship Date]]-tbl_salesdata[[#This Row],[Order Date]]</f>
        <v>21</v>
      </c>
      <c r="P3189">
        <f>WEEKDAY(tbl_salesdata[[#This Row],[Order Date]],2)</f>
        <v>5</v>
      </c>
      <c r="Q3189" t="str">
        <f>TEXT(tbl_salesdata[[#This Row],[Order Date]],"dddd")</f>
        <v>Friday</v>
      </c>
      <c r="R3189" t="str">
        <f>IF(tbl_salesdata[[#This Row],[Weekdaynum]]&gt;5,"Yes","No")</f>
        <v>No</v>
      </c>
    </row>
    <row r="3190" spans="1:18" hidden="1" x14ac:dyDescent="0.35">
      <c r="A3190">
        <v>854958474</v>
      </c>
      <c r="B3190" s="3">
        <v>44206</v>
      </c>
      <c r="C3190" s="3">
        <v>44216</v>
      </c>
      <c r="D3190" t="s">
        <v>183</v>
      </c>
      <c r="E3190" t="s">
        <v>24</v>
      </c>
      <c r="F3190" t="s">
        <v>56</v>
      </c>
      <c r="G3190" t="s">
        <v>14</v>
      </c>
      <c r="H3190" t="s">
        <v>26</v>
      </c>
      <c r="I3190" s="9">
        <v>66</v>
      </c>
      <c r="J3190" s="9">
        <v>9.33</v>
      </c>
      <c r="K3190" s="9">
        <v>6.92</v>
      </c>
      <c r="L3190" s="9">
        <f>tbl_salesdata[[#This Row],[Units Sold]]*tbl_salesdata[[#This Row],[Unit Cost]]</f>
        <v>456.71999999999997</v>
      </c>
      <c r="M3190" s="9">
        <f>tbl_salesdata[[#This Row],[Units Sold]]*tbl_salesdata[[#This Row],[Unit Price]]</f>
        <v>615.78</v>
      </c>
      <c r="N3190" s="9">
        <f>tbl_salesdata[[#This Row],[Total Sales]]-tbl_salesdata[[#This Row],[Total Cost]]</f>
        <v>159.06</v>
      </c>
      <c r="O3190">
        <f>tbl_salesdata[[#This Row],[Ship Date]]-tbl_salesdata[[#This Row],[Order Date]]</f>
        <v>10</v>
      </c>
      <c r="P3190">
        <f>WEEKDAY(tbl_salesdata[[#This Row],[Order Date]],2)</f>
        <v>7</v>
      </c>
      <c r="Q3190" t="str">
        <f>TEXT(tbl_salesdata[[#This Row],[Order Date]],"dddd")</f>
        <v>Sunday</v>
      </c>
      <c r="R3190" t="str">
        <f>IF(tbl_salesdata[[#This Row],[Weekdaynum]]&gt;5,"Yes","No")</f>
        <v>Yes</v>
      </c>
    </row>
    <row r="3191" spans="1:18" hidden="1" x14ac:dyDescent="0.35">
      <c r="A3191">
        <v>111246287</v>
      </c>
      <c r="B3191" s="3">
        <v>42895</v>
      </c>
      <c r="C3191" s="3">
        <v>42897</v>
      </c>
      <c r="D3191" t="s">
        <v>121</v>
      </c>
      <c r="E3191" t="s">
        <v>21</v>
      </c>
      <c r="F3191" t="s">
        <v>47</v>
      </c>
      <c r="G3191" t="s">
        <v>18</v>
      </c>
      <c r="H3191" t="s">
        <v>15</v>
      </c>
      <c r="I3191" s="9">
        <v>9103</v>
      </c>
      <c r="J3191" s="9">
        <v>421.89</v>
      </c>
      <c r="K3191" s="9">
        <v>364.69</v>
      </c>
      <c r="L3191" s="9">
        <f>tbl_salesdata[[#This Row],[Units Sold]]*tbl_salesdata[[#This Row],[Unit Cost]]</f>
        <v>3319773.07</v>
      </c>
      <c r="M3191" s="9">
        <f>tbl_salesdata[[#This Row],[Units Sold]]*tbl_salesdata[[#This Row],[Unit Price]]</f>
        <v>3840464.67</v>
      </c>
      <c r="N3191" s="9">
        <f>tbl_salesdata[[#This Row],[Total Sales]]-tbl_salesdata[[#This Row],[Total Cost]]</f>
        <v>520691.60000000009</v>
      </c>
      <c r="O3191">
        <f>tbl_salesdata[[#This Row],[Ship Date]]-tbl_salesdata[[#This Row],[Order Date]]</f>
        <v>2</v>
      </c>
      <c r="P3191">
        <f>WEEKDAY(tbl_salesdata[[#This Row],[Order Date]],2)</f>
        <v>5</v>
      </c>
      <c r="Q3191" t="str">
        <f>TEXT(tbl_salesdata[[#This Row],[Order Date]],"dddd")</f>
        <v>Friday</v>
      </c>
      <c r="R3191" t="str">
        <f>IF(tbl_salesdata[[#This Row],[Weekdaynum]]&gt;5,"Yes","No")</f>
        <v>No</v>
      </c>
    </row>
    <row r="3192" spans="1:18" hidden="1" x14ac:dyDescent="0.35">
      <c r="A3192">
        <v>264416730</v>
      </c>
      <c r="B3192" s="3">
        <v>44797</v>
      </c>
      <c r="C3192" s="3">
        <v>44815</v>
      </c>
      <c r="D3192" t="s">
        <v>190</v>
      </c>
      <c r="E3192" t="s">
        <v>38</v>
      </c>
      <c r="F3192" t="s">
        <v>68</v>
      </c>
      <c r="G3192" t="s">
        <v>14</v>
      </c>
      <c r="H3192" t="s">
        <v>19</v>
      </c>
      <c r="I3192" s="9">
        <v>5641</v>
      </c>
      <c r="J3192" s="9">
        <v>154.06</v>
      </c>
      <c r="K3192" s="9">
        <v>90.93</v>
      </c>
      <c r="L3192" s="9">
        <f>tbl_salesdata[[#This Row],[Units Sold]]*tbl_salesdata[[#This Row],[Unit Cost]]</f>
        <v>512936.13000000006</v>
      </c>
      <c r="M3192" s="9">
        <f>tbl_salesdata[[#This Row],[Units Sold]]*tbl_salesdata[[#This Row],[Unit Price]]</f>
        <v>869052.46</v>
      </c>
      <c r="N3192" s="9">
        <f>tbl_salesdata[[#This Row],[Total Sales]]-tbl_salesdata[[#This Row],[Total Cost]]</f>
        <v>356116.3299999999</v>
      </c>
      <c r="O3192">
        <f>tbl_salesdata[[#This Row],[Ship Date]]-tbl_salesdata[[#This Row],[Order Date]]</f>
        <v>18</v>
      </c>
      <c r="P3192">
        <f>WEEKDAY(tbl_salesdata[[#This Row],[Order Date]],2)</f>
        <v>3</v>
      </c>
      <c r="Q3192" t="str">
        <f>TEXT(tbl_salesdata[[#This Row],[Order Date]],"dddd")</f>
        <v>Wednesday</v>
      </c>
      <c r="R3192" t="str">
        <f>IF(tbl_salesdata[[#This Row],[Weekdaynum]]&gt;5,"Yes","No")</f>
        <v>No</v>
      </c>
    </row>
    <row r="3193" spans="1:18" hidden="1" x14ac:dyDescent="0.35">
      <c r="A3193">
        <v>777018630</v>
      </c>
      <c r="B3193" s="3">
        <v>42419</v>
      </c>
      <c r="C3193" s="3">
        <v>42433</v>
      </c>
      <c r="D3193" t="s">
        <v>109</v>
      </c>
      <c r="E3193" t="s">
        <v>21</v>
      </c>
      <c r="F3193" t="s">
        <v>68</v>
      </c>
      <c r="G3193" t="s">
        <v>14</v>
      </c>
      <c r="H3193" t="s">
        <v>26</v>
      </c>
      <c r="I3193" s="9">
        <v>5935</v>
      </c>
      <c r="J3193" s="9">
        <v>154.06</v>
      </c>
      <c r="K3193" s="9">
        <v>90.93</v>
      </c>
      <c r="L3193" s="9">
        <f>tbl_salesdata[[#This Row],[Units Sold]]*tbl_salesdata[[#This Row],[Unit Cost]]</f>
        <v>539669.55000000005</v>
      </c>
      <c r="M3193" s="9">
        <f>tbl_salesdata[[#This Row],[Units Sold]]*tbl_salesdata[[#This Row],[Unit Price]]</f>
        <v>914346.1</v>
      </c>
      <c r="N3193" s="9">
        <f>tbl_salesdata[[#This Row],[Total Sales]]-tbl_salesdata[[#This Row],[Total Cost]]</f>
        <v>374676.54999999993</v>
      </c>
      <c r="O3193">
        <f>tbl_salesdata[[#This Row],[Ship Date]]-tbl_salesdata[[#This Row],[Order Date]]</f>
        <v>14</v>
      </c>
      <c r="P3193">
        <f>WEEKDAY(tbl_salesdata[[#This Row],[Order Date]],2)</f>
        <v>5</v>
      </c>
      <c r="Q3193" t="str">
        <f>TEXT(tbl_salesdata[[#This Row],[Order Date]],"dddd")</f>
        <v>Friday</v>
      </c>
      <c r="R3193" t="str">
        <f>IF(tbl_salesdata[[#This Row],[Weekdaynum]]&gt;5,"Yes","No")</f>
        <v>No</v>
      </c>
    </row>
    <row r="3194" spans="1:18" x14ac:dyDescent="0.35">
      <c r="A3194">
        <v>983683907</v>
      </c>
      <c r="B3194" s="3">
        <v>42777</v>
      </c>
      <c r="C3194" s="3">
        <v>42784</v>
      </c>
      <c r="D3194" t="s">
        <v>72</v>
      </c>
      <c r="E3194" t="s">
        <v>24</v>
      </c>
      <c r="F3194" t="s">
        <v>17</v>
      </c>
      <c r="G3194" t="s">
        <v>14</v>
      </c>
      <c r="H3194" t="s">
        <v>15</v>
      </c>
      <c r="I3194" s="9">
        <v>2783</v>
      </c>
      <c r="J3194" s="9">
        <v>152.58000000000001</v>
      </c>
      <c r="K3194" s="9">
        <v>97.44</v>
      </c>
      <c r="L3194" s="9">
        <f>tbl_salesdata[[#This Row],[Units Sold]]*tbl_salesdata[[#This Row],[Unit Cost]]</f>
        <v>271175.52</v>
      </c>
      <c r="M3194" s="9">
        <f>tbl_salesdata[[#This Row],[Units Sold]]*tbl_salesdata[[#This Row],[Unit Price]]</f>
        <v>424630.14</v>
      </c>
      <c r="N3194" s="9">
        <f>tbl_salesdata[[#This Row],[Total Sales]]-tbl_salesdata[[#This Row],[Total Cost]]</f>
        <v>153454.62</v>
      </c>
      <c r="O3194">
        <f>tbl_salesdata[[#This Row],[Ship Date]]-tbl_salesdata[[#This Row],[Order Date]]</f>
        <v>7</v>
      </c>
      <c r="P3194">
        <f>WEEKDAY(tbl_salesdata[[#This Row],[Order Date]],2)</f>
        <v>6</v>
      </c>
      <c r="Q3194" t="str">
        <f>TEXT(tbl_salesdata[[#This Row],[Order Date]],"dddd")</f>
        <v>Saturday</v>
      </c>
      <c r="R3194" t="str">
        <f>IF(tbl_salesdata[[#This Row],[Weekdaynum]]&gt;5,"Yes","No")</f>
        <v>Yes</v>
      </c>
    </row>
    <row r="3195" spans="1:18" hidden="1" x14ac:dyDescent="0.35">
      <c r="A3195">
        <v>182274615</v>
      </c>
      <c r="B3195" s="3">
        <v>42370</v>
      </c>
      <c r="C3195" s="3">
        <v>42380</v>
      </c>
      <c r="D3195" t="s">
        <v>211</v>
      </c>
      <c r="E3195" t="s">
        <v>38</v>
      </c>
      <c r="F3195" t="s">
        <v>76</v>
      </c>
      <c r="G3195" t="s">
        <v>14</v>
      </c>
      <c r="H3195" t="s">
        <v>34</v>
      </c>
      <c r="I3195" s="9">
        <v>7964</v>
      </c>
      <c r="J3195" s="9">
        <v>668.27</v>
      </c>
      <c r="K3195" s="9">
        <v>502.54</v>
      </c>
      <c r="L3195" s="9">
        <f>tbl_salesdata[[#This Row],[Units Sold]]*tbl_salesdata[[#This Row],[Unit Cost]]</f>
        <v>4002228.56</v>
      </c>
      <c r="M3195" s="9">
        <f>tbl_salesdata[[#This Row],[Units Sold]]*tbl_salesdata[[#This Row],[Unit Price]]</f>
        <v>5322102.28</v>
      </c>
      <c r="N3195" s="9">
        <f>tbl_salesdata[[#This Row],[Total Sales]]-tbl_salesdata[[#This Row],[Total Cost]]</f>
        <v>1319873.7200000002</v>
      </c>
      <c r="O3195">
        <f>tbl_salesdata[[#This Row],[Ship Date]]-tbl_salesdata[[#This Row],[Order Date]]</f>
        <v>10</v>
      </c>
      <c r="P3195">
        <f>WEEKDAY(tbl_salesdata[[#This Row],[Order Date]],2)</f>
        <v>5</v>
      </c>
      <c r="Q3195" t="str">
        <f>TEXT(tbl_salesdata[[#This Row],[Order Date]],"dddd")</f>
        <v>Friday</v>
      </c>
      <c r="R3195" t="str">
        <f>IF(tbl_salesdata[[#This Row],[Weekdaynum]]&gt;5,"Yes","No")</f>
        <v>No</v>
      </c>
    </row>
    <row r="3196" spans="1:18" hidden="1" x14ac:dyDescent="0.35">
      <c r="A3196">
        <v>601588857</v>
      </c>
      <c r="B3196" s="3">
        <v>43709</v>
      </c>
      <c r="C3196" s="3">
        <v>43723</v>
      </c>
      <c r="D3196" t="s">
        <v>159</v>
      </c>
      <c r="E3196" t="s">
        <v>21</v>
      </c>
      <c r="F3196" t="s">
        <v>33</v>
      </c>
      <c r="G3196" t="s">
        <v>18</v>
      </c>
      <c r="H3196" t="s">
        <v>34</v>
      </c>
      <c r="I3196" s="9">
        <v>2366</v>
      </c>
      <c r="J3196" s="9">
        <v>109.28</v>
      </c>
      <c r="K3196" s="9">
        <v>35.840000000000003</v>
      </c>
      <c r="L3196" s="9">
        <f>tbl_salesdata[[#This Row],[Units Sold]]*tbl_salesdata[[#This Row],[Unit Cost]]</f>
        <v>84797.440000000002</v>
      </c>
      <c r="M3196" s="9">
        <f>tbl_salesdata[[#This Row],[Units Sold]]*tbl_salesdata[[#This Row],[Unit Price]]</f>
        <v>258556.48</v>
      </c>
      <c r="N3196" s="9">
        <f>tbl_salesdata[[#This Row],[Total Sales]]-tbl_salesdata[[#This Row],[Total Cost]]</f>
        <v>173759.04</v>
      </c>
      <c r="O3196">
        <f>tbl_salesdata[[#This Row],[Ship Date]]-tbl_salesdata[[#This Row],[Order Date]]</f>
        <v>14</v>
      </c>
      <c r="P3196">
        <f>WEEKDAY(tbl_salesdata[[#This Row],[Order Date]],2)</f>
        <v>7</v>
      </c>
      <c r="Q3196" t="str">
        <f>TEXT(tbl_salesdata[[#This Row],[Order Date]],"dddd")</f>
        <v>Sunday</v>
      </c>
      <c r="R3196" t="str">
        <f>IF(tbl_salesdata[[#This Row],[Weekdaynum]]&gt;5,"Yes","No")</f>
        <v>Yes</v>
      </c>
    </row>
    <row r="3197" spans="1:18" hidden="1" x14ac:dyDescent="0.35">
      <c r="A3197">
        <v>833654868</v>
      </c>
      <c r="B3197" s="3">
        <v>42024</v>
      </c>
      <c r="C3197" s="3">
        <v>42041</v>
      </c>
      <c r="D3197" t="s">
        <v>131</v>
      </c>
      <c r="E3197" t="s">
        <v>32</v>
      </c>
      <c r="F3197" t="s">
        <v>30</v>
      </c>
      <c r="G3197" t="s">
        <v>18</v>
      </c>
      <c r="H3197" t="s">
        <v>19</v>
      </c>
      <c r="I3197" s="9">
        <v>5856</v>
      </c>
      <c r="J3197" s="9">
        <v>81.73</v>
      </c>
      <c r="K3197" s="9">
        <v>56.67</v>
      </c>
      <c r="L3197" s="9">
        <f>tbl_salesdata[[#This Row],[Units Sold]]*tbl_salesdata[[#This Row],[Unit Cost]]</f>
        <v>331859.52</v>
      </c>
      <c r="M3197" s="9">
        <f>tbl_salesdata[[#This Row],[Units Sold]]*tbl_salesdata[[#This Row],[Unit Price]]</f>
        <v>478610.88</v>
      </c>
      <c r="N3197" s="9">
        <f>tbl_salesdata[[#This Row],[Total Sales]]-tbl_salesdata[[#This Row],[Total Cost]]</f>
        <v>146751.35999999999</v>
      </c>
      <c r="O3197">
        <f>tbl_salesdata[[#This Row],[Ship Date]]-tbl_salesdata[[#This Row],[Order Date]]</f>
        <v>17</v>
      </c>
      <c r="P3197">
        <f>WEEKDAY(tbl_salesdata[[#This Row],[Order Date]],2)</f>
        <v>2</v>
      </c>
      <c r="Q3197" t="str">
        <f>TEXT(tbl_salesdata[[#This Row],[Order Date]],"dddd")</f>
        <v>Tuesday</v>
      </c>
      <c r="R3197" t="str">
        <f>IF(tbl_salesdata[[#This Row],[Weekdaynum]]&gt;5,"Yes","No")</f>
        <v>No</v>
      </c>
    </row>
    <row r="3198" spans="1:18" x14ac:dyDescent="0.35">
      <c r="A3198">
        <v>962800014</v>
      </c>
      <c r="B3198" s="3">
        <v>43540</v>
      </c>
      <c r="C3198" s="3">
        <v>43549</v>
      </c>
      <c r="D3198" t="s">
        <v>131</v>
      </c>
      <c r="E3198" t="s">
        <v>32</v>
      </c>
      <c r="F3198" t="s">
        <v>17</v>
      </c>
      <c r="G3198" t="s">
        <v>14</v>
      </c>
      <c r="H3198" t="s">
        <v>26</v>
      </c>
      <c r="I3198" s="9">
        <v>2774</v>
      </c>
      <c r="J3198" s="9">
        <v>152.58000000000001</v>
      </c>
      <c r="K3198" s="9">
        <v>97.44</v>
      </c>
      <c r="L3198" s="9">
        <f>tbl_salesdata[[#This Row],[Units Sold]]*tbl_salesdata[[#This Row],[Unit Cost]]</f>
        <v>270298.56</v>
      </c>
      <c r="M3198" s="9">
        <f>tbl_salesdata[[#This Row],[Units Sold]]*tbl_salesdata[[#This Row],[Unit Price]]</f>
        <v>423256.92000000004</v>
      </c>
      <c r="N3198" s="9">
        <f>tbl_salesdata[[#This Row],[Total Sales]]-tbl_salesdata[[#This Row],[Total Cost]]</f>
        <v>152958.36000000004</v>
      </c>
      <c r="O3198">
        <f>tbl_salesdata[[#This Row],[Ship Date]]-tbl_salesdata[[#This Row],[Order Date]]</f>
        <v>9</v>
      </c>
      <c r="P3198">
        <f>WEEKDAY(tbl_salesdata[[#This Row],[Order Date]],2)</f>
        <v>6</v>
      </c>
      <c r="Q3198" t="str">
        <f>TEXT(tbl_salesdata[[#This Row],[Order Date]],"dddd")</f>
        <v>Saturday</v>
      </c>
      <c r="R3198" t="str">
        <f>IF(tbl_salesdata[[#This Row],[Weekdaynum]]&gt;5,"Yes","No")</f>
        <v>Yes</v>
      </c>
    </row>
    <row r="3199" spans="1:18" x14ac:dyDescent="0.35">
      <c r="A3199">
        <v>452558457</v>
      </c>
      <c r="B3199" s="3">
        <v>42098</v>
      </c>
      <c r="C3199" s="3">
        <v>42102</v>
      </c>
      <c r="D3199" t="s">
        <v>61</v>
      </c>
      <c r="E3199" t="s">
        <v>12</v>
      </c>
      <c r="F3199" t="s">
        <v>42</v>
      </c>
      <c r="G3199" t="s">
        <v>18</v>
      </c>
      <c r="H3199" t="s">
        <v>34</v>
      </c>
      <c r="I3199" s="9">
        <v>959</v>
      </c>
      <c r="J3199" s="9">
        <v>437.2</v>
      </c>
      <c r="K3199" s="9">
        <v>263.33</v>
      </c>
      <c r="L3199" s="9">
        <f>tbl_salesdata[[#This Row],[Units Sold]]*tbl_salesdata[[#This Row],[Unit Cost]]</f>
        <v>252533.46999999997</v>
      </c>
      <c r="M3199" s="9">
        <f>tbl_salesdata[[#This Row],[Units Sold]]*tbl_salesdata[[#This Row],[Unit Price]]</f>
        <v>419274.8</v>
      </c>
      <c r="N3199" s="9">
        <f>tbl_salesdata[[#This Row],[Total Sales]]-tbl_salesdata[[#This Row],[Total Cost]]</f>
        <v>166741.33000000002</v>
      </c>
      <c r="O3199">
        <f>tbl_salesdata[[#This Row],[Ship Date]]-tbl_salesdata[[#This Row],[Order Date]]</f>
        <v>4</v>
      </c>
      <c r="P3199">
        <f>WEEKDAY(tbl_salesdata[[#This Row],[Order Date]],2)</f>
        <v>6</v>
      </c>
      <c r="Q3199" t="str">
        <f>TEXT(tbl_salesdata[[#This Row],[Order Date]],"dddd")</f>
        <v>Saturday</v>
      </c>
      <c r="R3199" t="str">
        <f>IF(tbl_salesdata[[#This Row],[Weekdaynum]]&gt;5,"Yes","No")</f>
        <v>Yes</v>
      </c>
    </row>
    <row r="3200" spans="1:18" x14ac:dyDescent="0.35">
      <c r="A3200">
        <v>687828958</v>
      </c>
      <c r="B3200" s="3">
        <v>42770</v>
      </c>
      <c r="C3200" s="3">
        <v>42776</v>
      </c>
      <c r="D3200" t="s">
        <v>108</v>
      </c>
      <c r="E3200" t="s">
        <v>12</v>
      </c>
      <c r="F3200" t="s">
        <v>17</v>
      </c>
      <c r="G3200" t="s">
        <v>18</v>
      </c>
      <c r="H3200" t="s">
        <v>26</v>
      </c>
      <c r="I3200" s="9">
        <v>2728</v>
      </c>
      <c r="J3200" s="9">
        <v>152.58000000000001</v>
      </c>
      <c r="K3200" s="9">
        <v>97.44</v>
      </c>
      <c r="L3200" s="9">
        <f>tbl_salesdata[[#This Row],[Units Sold]]*tbl_salesdata[[#This Row],[Unit Cost]]</f>
        <v>265816.32000000001</v>
      </c>
      <c r="M3200" s="9">
        <f>tbl_salesdata[[#This Row],[Units Sold]]*tbl_salesdata[[#This Row],[Unit Price]]</f>
        <v>416238.24000000005</v>
      </c>
      <c r="N3200" s="9">
        <f>tbl_salesdata[[#This Row],[Total Sales]]-tbl_salesdata[[#This Row],[Total Cost]]</f>
        <v>150421.92000000004</v>
      </c>
      <c r="O3200">
        <f>tbl_salesdata[[#This Row],[Ship Date]]-tbl_salesdata[[#This Row],[Order Date]]</f>
        <v>6</v>
      </c>
      <c r="P3200">
        <f>WEEKDAY(tbl_salesdata[[#This Row],[Order Date]],2)</f>
        <v>6</v>
      </c>
      <c r="Q3200" t="str">
        <f>TEXT(tbl_salesdata[[#This Row],[Order Date]],"dddd")</f>
        <v>Saturday</v>
      </c>
      <c r="R3200" t="str">
        <f>IF(tbl_salesdata[[#This Row],[Weekdaynum]]&gt;5,"Yes","No")</f>
        <v>Yes</v>
      </c>
    </row>
    <row r="3201" spans="1:18" hidden="1" x14ac:dyDescent="0.35">
      <c r="A3201">
        <v>826350677</v>
      </c>
      <c r="B3201" s="3">
        <v>43926</v>
      </c>
      <c r="C3201" s="3">
        <v>43940</v>
      </c>
      <c r="D3201" t="s">
        <v>179</v>
      </c>
      <c r="E3201" t="s">
        <v>32</v>
      </c>
      <c r="F3201" t="s">
        <v>22</v>
      </c>
      <c r="G3201" t="s">
        <v>14</v>
      </c>
      <c r="H3201" t="s">
        <v>19</v>
      </c>
      <c r="I3201" s="9">
        <v>4383</v>
      </c>
      <c r="J3201" s="9">
        <v>47.45</v>
      </c>
      <c r="K3201" s="9">
        <v>31.79</v>
      </c>
      <c r="L3201" s="9">
        <f>tbl_salesdata[[#This Row],[Units Sold]]*tbl_salesdata[[#This Row],[Unit Cost]]</f>
        <v>139335.57</v>
      </c>
      <c r="M3201" s="9">
        <f>tbl_salesdata[[#This Row],[Units Sold]]*tbl_salesdata[[#This Row],[Unit Price]]</f>
        <v>207973.35</v>
      </c>
      <c r="N3201" s="9">
        <f>tbl_salesdata[[#This Row],[Total Sales]]-tbl_salesdata[[#This Row],[Total Cost]]</f>
        <v>68637.78</v>
      </c>
      <c r="O3201">
        <f>tbl_salesdata[[#This Row],[Ship Date]]-tbl_salesdata[[#This Row],[Order Date]]</f>
        <v>14</v>
      </c>
      <c r="P3201">
        <f>WEEKDAY(tbl_salesdata[[#This Row],[Order Date]],2)</f>
        <v>7</v>
      </c>
      <c r="Q3201" t="str">
        <f>TEXT(tbl_salesdata[[#This Row],[Order Date]],"dddd")</f>
        <v>Sunday</v>
      </c>
      <c r="R3201" t="str">
        <f>IF(tbl_salesdata[[#This Row],[Weekdaynum]]&gt;5,"Yes","No")</f>
        <v>Yes</v>
      </c>
    </row>
    <row r="3202" spans="1:18" x14ac:dyDescent="0.35">
      <c r="A3202">
        <v>723577868</v>
      </c>
      <c r="B3202" s="3">
        <v>42889</v>
      </c>
      <c r="C3202" s="3">
        <v>42907</v>
      </c>
      <c r="D3202" t="s">
        <v>185</v>
      </c>
      <c r="E3202" t="s">
        <v>38</v>
      </c>
      <c r="F3202" t="s">
        <v>13</v>
      </c>
      <c r="G3202" t="s">
        <v>14</v>
      </c>
      <c r="H3202" t="s">
        <v>34</v>
      </c>
      <c r="I3202" s="9">
        <v>1626</v>
      </c>
      <c r="J3202" s="9">
        <v>255.28</v>
      </c>
      <c r="K3202" s="9">
        <v>159.41999999999999</v>
      </c>
      <c r="L3202" s="9">
        <f>tbl_salesdata[[#This Row],[Units Sold]]*tbl_salesdata[[#This Row],[Unit Cost]]</f>
        <v>259216.91999999998</v>
      </c>
      <c r="M3202" s="9">
        <f>tbl_salesdata[[#This Row],[Units Sold]]*tbl_salesdata[[#This Row],[Unit Price]]</f>
        <v>415085.28</v>
      </c>
      <c r="N3202" s="9">
        <f>tbl_salesdata[[#This Row],[Total Sales]]-tbl_salesdata[[#This Row],[Total Cost]]</f>
        <v>155868.36000000004</v>
      </c>
      <c r="O3202">
        <f>tbl_salesdata[[#This Row],[Ship Date]]-tbl_salesdata[[#This Row],[Order Date]]</f>
        <v>18</v>
      </c>
      <c r="P3202">
        <f>WEEKDAY(tbl_salesdata[[#This Row],[Order Date]],2)</f>
        <v>6</v>
      </c>
      <c r="Q3202" t="str">
        <f>TEXT(tbl_salesdata[[#This Row],[Order Date]],"dddd")</f>
        <v>Saturday</v>
      </c>
      <c r="R3202" t="str">
        <f>IF(tbl_salesdata[[#This Row],[Weekdaynum]]&gt;5,"Yes","No")</f>
        <v>Yes</v>
      </c>
    </row>
    <row r="3203" spans="1:18" hidden="1" x14ac:dyDescent="0.35">
      <c r="A3203">
        <v>905947482</v>
      </c>
      <c r="B3203" s="3">
        <v>42338</v>
      </c>
      <c r="C3203" s="3">
        <v>42354</v>
      </c>
      <c r="D3203" t="s">
        <v>135</v>
      </c>
      <c r="E3203" t="s">
        <v>21</v>
      </c>
      <c r="F3203" t="s">
        <v>25</v>
      </c>
      <c r="G3203" t="s">
        <v>14</v>
      </c>
      <c r="H3203" t="s">
        <v>19</v>
      </c>
      <c r="I3203" s="9">
        <v>8847</v>
      </c>
      <c r="J3203" s="9">
        <v>205.7</v>
      </c>
      <c r="K3203" s="9">
        <v>117.11</v>
      </c>
      <c r="L3203" s="9">
        <f>tbl_salesdata[[#This Row],[Units Sold]]*tbl_salesdata[[#This Row],[Unit Cost]]</f>
        <v>1036072.17</v>
      </c>
      <c r="M3203" s="9">
        <f>tbl_salesdata[[#This Row],[Units Sold]]*tbl_salesdata[[#This Row],[Unit Price]]</f>
        <v>1819827.9</v>
      </c>
      <c r="N3203" s="9">
        <f>tbl_salesdata[[#This Row],[Total Sales]]-tbl_salesdata[[#This Row],[Total Cost]]</f>
        <v>783755.72999999986</v>
      </c>
      <c r="O3203">
        <f>tbl_salesdata[[#This Row],[Ship Date]]-tbl_salesdata[[#This Row],[Order Date]]</f>
        <v>16</v>
      </c>
      <c r="P3203">
        <f>WEEKDAY(tbl_salesdata[[#This Row],[Order Date]],2)</f>
        <v>1</v>
      </c>
      <c r="Q3203" t="str">
        <f>TEXT(tbl_salesdata[[#This Row],[Order Date]],"dddd")</f>
        <v>Monday</v>
      </c>
      <c r="R3203" t="str">
        <f>IF(tbl_salesdata[[#This Row],[Weekdaynum]]&gt;5,"Yes","No")</f>
        <v>No</v>
      </c>
    </row>
    <row r="3204" spans="1:18" hidden="1" x14ac:dyDescent="0.35">
      <c r="A3204">
        <v>359893071</v>
      </c>
      <c r="B3204" s="3">
        <v>44399</v>
      </c>
      <c r="C3204" s="3">
        <v>44408</v>
      </c>
      <c r="D3204" t="s">
        <v>178</v>
      </c>
      <c r="E3204" t="s">
        <v>21</v>
      </c>
      <c r="F3204" t="s">
        <v>68</v>
      </c>
      <c r="G3204" t="s">
        <v>14</v>
      </c>
      <c r="H3204" t="s">
        <v>34</v>
      </c>
      <c r="I3204" s="9">
        <v>9212</v>
      </c>
      <c r="J3204" s="9">
        <v>154.06</v>
      </c>
      <c r="K3204" s="9">
        <v>90.93</v>
      </c>
      <c r="L3204" s="9">
        <f>tbl_salesdata[[#This Row],[Units Sold]]*tbl_salesdata[[#This Row],[Unit Cost]]</f>
        <v>837647.16</v>
      </c>
      <c r="M3204" s="9">
        <f>tbl_salesdata[[#This Row],[Units Sold]]*tbl_salesdata[[#This Row],[Unit Price]]</f>
        <v>1419200.72</v>
      </c>
      <c r="N3204" s="9">
        <f>tbl_salesdata[[#This Row],[Total Sales]]-tbl_salesdata[[#This Row],[Total Cost]]</f>
        <v>581553.55999999994</v>
      </c>
      <c r="O3204">
        <f>tbl_salesdata[[#This Row],[Ship Date]]-tbl_salesdata[[#This Row],[Order Date]]</f>
        <v>9</v>
      </c>
      <c r="P3204">
        <f>WEEKDAY(tbl_salesdata[[#This Row],[Order Date]],2)</f>
        <v>4</v>
      </c>
      <c r="Q3204" t="str">
        <f>TEXT(tbl_salesdata[[#This Row],[Order Date]],"dddd")</f>
        <v>Thursday</v>
      </c>
      <c r="R3204" t="str">
        <f>IF(tbl_salesdata[[#This Row],[Weekdaynum]]&gt;5,"Yes","No")</f>
        <v>No</v>
      </c>
    </row>
    <row r="3205" spans="1:18" hidden="1" x14ac:dyDescent="0.35">
      <c r="A3205">
        <v>108231055</v>
      </c>
      <c r="B3205" s="3">
        <v>43325</v>
      </c>
      <c r="C3205" s="3">
        <v>43326</v>
      </c>
      <c r="D3205" t="s">
        <v>186</v>
      </c>
      <c r="E3205" t="s">
        <v>38</v>
      </c>
      <c r="F3205" t="s">
        <v>47</v>
      </c>
      <c r="G3205" t="s">
        <v>14</v>
      </c>
      <c r="H3205" t="s">
        <v>26</v>
      </c>
      <c r="I3205" s="9">
        <v>6829</v>
      </c>
      <c r="J3205" s="9">
        <v>421.89</v>
      </c>
      <c r="K3205" s="9">
        <v>364.69</v>
      </c>
      <c r="L3205" s="9">
        <f>tbl_salesdata[[#This Row],[Units Sold]]*tbl_salesdata[[#This Row],[Unit Cost]]</f>
        <v>2490468.0099999998</v>
      </c>
      <c r="M3205" s="9">
        <f>tbl_salesdata[[#This Row],[Units Sold]]*tbl_salesdata[[#This Row],[Unit Price]]</f>
        <v>2881086.81</v>
      </c>
      <c r="N3205" s="9">
        <f>tbl_salesdata[[#This Row],[Total Sales]]-tbl_salesdata[[#This Row],[Total Cost]]</f>
        <v>390618.80000000028</v>
      </c>
      <c r="O3205">
        <f>tbl_salesdata[[#This Row],[Ship Date]]-tbl_salesdata[[#This Row],[Order Date]]</f>
        <v>1</v>
      </c>
      <c r="P3205">
        <f>WEEKDAY(tbl_salesdata[[#This Row],[Order Date]],2)</f>
        <v>1</v>
      </c>
      <c r="Q3205" t="str">
        <f>TEXT(tbl_salesdata[[#This Row],[Order Date]],"dddd")</f>
        <v>Monday</v>
      </c>
      <c r="R3205" t="str">
        <f>IF(tbl_salesdata[[#This Row],[Weekdaynum]]&gt;5,"Yes","No")</f>
        <v>No</v>
      </c>
    </row>
    <row r="3206" spans="1:18" hidden="1" x14ac:dyDescent="0.35">
      <c r="A3206">
        <v>977572762</v>
      </c>
      <c r="B3206" s="3">
        <v>44347</v>
      </c>
      <c r="C3206" s="3">
        <v>44349</v>
      </c>
      <c r="D3206" t="s">
        <v>106</v>
      </c>
      <c r="E3206" t="s">
        <v>38</v>
      </c>
      <c r="F3206" t="s">
        <v>42</v>
      </c>
      <c r="G3206" t="s">
        <v>14</v>
      </c>
      <c r="H3206" t="s">
        <v>15</v>
      </c>
      <c r="I3206" s="9">
        <v>4359</v>
      </c>
      <c r="J3206" s="9">
        <v>437.2</v>
      </c>
      <c r="K3206" s="9">
        <v>263.33</v>
      </c>
      <c r="L3206" s="9">
        <f>tbl_salesdata[[#This Row],[Units Sold]]*tbl_salesdata[[#This Row],[Unit Cost]]</f>
        <v>1147855.47</v>
      </c>
      <c r="M3206" s="9">
        <f>tbl_salesdata[[#This Row],[Units Sold]]*tbl_salesdata[[#This Row],[Unit Price]]</f>
        <v>1905754.8</v>
      </c>
      <c r="N3206" s="9">
        <f>tbl_salesdata[[#This Row],[Total Sales]]-tbl_salesdata[[#This Row],[Total Cost]]</f>
        <v>757899.33000000007</v>
      </c>
      <c r="O3206">
        <f>tbl_salesdata[[#This Row],[Ship Date]]-tbl_salesdata[[#This Row],[Order Date]]</f>
        <v>2</v>
      </c>
      <c r="P3206">
        <f>WEEKDAY(tbl_salesdata[[#This Row],[Order Date]],2)</f>
        <v>1</v>
      </c>
      <c r="Q3206" t="str">
        <f>TEXT(tbl_salesdata[[#This Row],[Order Date]],"dddd")</f>
        <v>Monday</v>
      </c>
      <c r="R3206" t="str">
        <f>IF(tbl_salesdata[[#This Row],[Weekdaynum]]&gt;5,"Yes","No")</f>
        <v>No</v>
      </c>
    </row>
    <row r="3207" spans="1:18" hidden="1" x14ac:dyDescent="0.35">
      <c r="A3207">
        <v>264842021</v>
      </c>
      <c r="B3207" s="3">
        <v>42313</v>
      </c>
      <c r="C3207" s="3">
        <v>42331</v>
      </c>
      <c r="D3207" t="s">
        <v>86</v>
      </c>
      <c r="E3207" t="s">
        <v>29</v>
      </c>
      <c r="F3207" t="s">
        <v>17</v>
      </c>
      <c r="G3207" t="s">
        <v>14</v>
      </c>
      <c r="H3207" t="s">
        <v>34</v>
      </c>
      <c r="I3207" s="9">
        <v>1494</v>
      </c>
      <c r="J3207" s="9">
        <v>152.58000000000001</v>
      </c>
      <c r="K3207" s="9">
        <v>97.44</v>
      </c>
      <c r="L3207" s="9">
        <f>tbl_salesdata[[#This Row],[Units Sold]]*tbl_salesdata[[#This Row],[Unit Cost]]</f>
        <v>145575.35999999999</v>
      </c>
      <c r="M3207" s="9">
        <f>tbl_salesdata[[#This Row],[Units Sold]]*tbl_salesdata[[#This Row],[Unit Price]]</f>
        <v>227954.52000000002</v>
      </c>
      <c r="N3207" s="9">
        <f>tbl_salesdata[[#This Row],[Total Sales]]-tbl_salesdata[[#This Row],[Total Cost]]</f>
        <v>82379.160000000033</v>
      </c>
      <c r="O3207">
        <f>tbl_salesdata[[#This Row],[Ship Date]]-tbl_salesdata[[#This Row],[Order Date]]</f>
        <v>18</v>
      </c>
      <c r="P3207">
        <f>WEEKDAY(tbl_salesdata[[#This Row],[Order Date]],2)</f>
        <v>4</v>
      </c>
      <c r="Q3207" t="str">
        <f>TEXT(tbl_salesdata[[#This Row],[Order Date]],"dddd")</f>
        <v>Thursday</v>
      </c>
      <c r="R3207" t="str">
        <f>IF(tbl_salesdata[[#This Row],[Weekdaynum]]&gt;5,"Yes","No")</f>
        <v>No</v>
      </c>
    </row>
    <row r="3208" spans="1:18" hidden="1" x14ac:dyDescent="0.35">
      <c r="A3208">
        <v>287275159</v>
      </c>
      <c r="B3208" s="3">
        <v>44040</v>
      </c>
      <c r="C3208" s="3">
        <v>44055</v>
      </c>
      <c r="D3208" t="s">
        <v>59</v>
      </c>
      <c r="E3208" t="s">
        <v>12</v>
      </c>
      <c r="F3208" t="s">
        <v>17</v>
      </c>
      <c r="G3208" t="s">
        <v>18</v>
      </c>
      <c r="H3208" t="s">
        <v>34</v>
      </c>
      <c r="I3208" s="9">
        <v>9958</v>
      </c>
      <c r="J3208" s="9">
        <v>152.58000000000001</v>
      </c>
      <c r="K3208" s="9">
        <v>97.44</v>
      </c>
      <c r="L3208" s="9">
        <f>tbl_salesdata[[#This Row],[Units Sold]]*tbl_salesdata[[#This Row],[Unit Cost]]</f>
        <v>970307.52</v>
      </c>
      <c r="M3208" s="9">
        <f>tbl_salesdata[[#This Row],[Units Sold]]*tbl_salesdata[[#This Row],[Unit Price]]</f>
        <v>1519391.6400000001</v>
      </c>
      <c r="N3208" s="9">
        <f>tbl_salesdata[[#This Row],[Total Sales]]-tbl_salesdata[[#This Row],[Total Cost]]</f>
        <v>549084.12000000011</v>
      </c>
      <c r="O3208">
        <f>tbl_salesdata[[#This Row],[Ship Date]]-tbl_salesdata[[#This Row],[Order Date]]</f>
        <v>15</v>
      </c>
      <c r="P3208">
        <f>WEEKDAY(tbl_salesdata[[#This Row],[Order Date]],2)</f>
        <v>2</v>
      </c>
      <c r="Q3208" t="str">
        <f>TEXT(tbl_salesdata[[#This Row],[Order Date]],"dddd")</f>
        <v>Tuesday</v>
      </c>
      <c r="R3208" t="str">
        <f>IF(tbl_salesdata[[#This Row],[Weekdaynum]]&gt;5,"Yes","No")</f>
        <v>No</v>
      </c>
    </row>
    <row r="3209" spans="1:18" hidden="1" x14ac:dyDescent="0.35">
      <c r="A3209">
        <v>732421004</v>
      </c>
      <c r="B3209" s="3">
        <v>43770</v>
      </c>
      <c r="C3209" s="3">
        <v>43791</v>
      </c>
      <c r="D3209" t="s">
        <v>110</v>
      </c>
      <c r="E3209" t="s">
        <v>38</v>
      </c>
      <c r="F3209" t="s">
        <v>30</v>
      </c>
      <c r="G3209" t="s">
        <v>14</v>
      </c>
      <c r="H3209" t="s">
        <v>15</v>
      </c>
      <c r="I3209" s="9">
        <v>8506</v>
      </c>
      <c r="J3209" s="9">
        <v>81.73</v>
      </c>
      <c r="K3209" s="9">
        <v>56.67</v>
      </c>
      <c r="L3209" s="9">
        <f>tbl_salesdata[[#This Row],[Units Sold]]*tbl_salesdata[[#This Row],[Unit Cost]]</f>
        <v>482035.02</v>
      </c>
      <c r="M3209" s="9">
        <f>tbl_salesdata[[#This Row],[Units Sold]]*tbl_salesdata[[#This Row],[Unit Price]]</f>
        <v>695195.38</v>
      </c>
      <c r="N3209" s="9">
        <f>tbl_salesdata[[#This Row],[Total Sales]]-tbl_salesdata[[#This Row],[Total Cost]]</f>
        <v>213160.36</v>
      </c>
      <c r="O3209">
        <f>tbl_salesdata[[#This Row],[Ship Date]]-tbl_salesdata[[#This Row],[Order Date]]</f>
        <v>21</v>
      </c>
      <c r="P3209">
        <f>WEEKDAY(tbl_salesdata[[#This Row],[Order Date]],2)</f>
        <v>5</v>
      </c>
      <c r="Q3209" t="str">
        <f>TEXT(tbl_salesdata[[#This Row],[Order Date]],"dddd")</f>
        <v>Friday</v>
      </c>
      <c r="R3209" t="str">
        <f>IF(tbl_salesdata[[#This Row],[Weekdaynum]]&gt;5,"Yes","No")</f>
        <v>No</v>
      </c>
    </row>
    <row r="3210" spans="1:18" x14ac:dyDescent="0.35">
      <c r="A3210">
        <v>169483268</v>
      </c>
      <c r="B3210" s="3">
        <v>44107</v>
      </c>
      <c r="C3210" s="3">
        <v>44108</v>
      </c>
      <c r="D3210" t="s">
        <v>98</v>
      </c>
      <c r="E3210" t="s">
        <v>38</v>
      </c>
      <c r="F3210" t="s">
        <v>17</v>
      </c>
      <c r="G3210" t="s">
        <v>14</v>
      </c>
      <c r="H3210" t="s">
        <v>26</v>
      </c>
      <c r="I3210" s="9">
        <v>2720</v>
      </c>
      <c r="J3210" s="9">
        <v>152.58000000000001</v>
      </c>
      <c r="K3210" s="9">
        <v>97.44</v>
      </c>
      <c r="L3210" s="9">
        <f>tbl_salesdata[[#This Row],[Units Sold]]*tbl_salesdata[[#This Row],[Unit Cost]]</f>
        <v>265036.79999999999</v>
      </c>
      <c r="M3210" s="9">
        <f>tbl_salesdata[[#This Row],[Units Sold]]*tbl_salesdata[[#This Row],[Unit Price]]</f>
        <v>415017.60000000003</v>
      </c>
      <c r="N3210" s="9">
        <f>tbl_salesdata[[#This Row],[Total Sales]]-tbl_salesdata[[#This Row],[Total Cost]]</f>
        <v>149980.80000000005</v>
      </c>
      <c r="O3210">
        <f>tbl_salesdata[[#This Row],[Ship Date]]-tbl_salesdata[[#This Row],[Order Date]]</f>
        <v>1</v>
      </c>
      <c r="P3210">
        <f>WEEKDAY(tbl_salesdata[[#This Row],[Order Date]],2)</f>
        <v>6</v>
      </c>
      <c r="Q3210" t="str">
        <f>TEXT(tbl_salesdata[[#This Row],[Order Date]],"dddd")</f>
        <v>Saturday</v>
      </c>
      <c r="R3210" t="str">
        <f>IF(tbl_salesdata[[#This Row],[Weekdaynum]]&gt;5,"Yes","No")</f>
        <v>Yes</v>
      </c>
    </row>
    <row r="3211" spans="1:18" hidden="1" x14ac:dyDescent="0.35">
      <c r="A3211">
        <v>192608630</v>
      </c>
      <c r="B3211" s="3">
        <v>43935</v>
      </c>
      <c r="C3211" s="3">
        <v>43943</v>
      </c>
      <c r="D3211" t="s">
        <v>104</v>
      </c>
      <c r="E3211" t="s">
        <v>24</v>
      </c>
      <c r="F3211" t="s">
        <v>42</v>
      </c>
      <c r="G3211" t="s">
        <v>18</v>
      </c>
      <c r="H3211" t="s">
        <v>34</v>
      </c>
      <c r="I3211" s="9">
        <v>6029</v>
      </c>
      <c r="J3211" s="9">
        <v>437.2</v>
      </c>
      <c r="K3211" s="9">
        <v>263.33</v>
      </c>
      <c r="L3211" s="9">
        <f>tbl_salesdata[[#This Row],[Units Sold]]*tbl_salesdata[[#This Row],[Unit Cost]]</f>
        <v>1587616.5699999998</v>
      </c>
      <c r="M3211" s="9">
        <f>tbl_salesdata[[#This Row],[Units Sold]]*tbl_salesdata[[#This Row],[Unit Price]]</f>
        <v>2635878.7999999998</v>
      </c>
      <c r="N3211" s="9">
        <f>tbl_salesdata[[#This Row],[Total Sales]]-tbl_salesdata[[#This Row],[Total Cost]]</f>
        <v>1048262.23</v>
      </c>
      <c r="O3211">
        <f>tbl_salesdata[[#This Row],[Ship Date]]-tbl_salesdata[[#This Row],[Order Date]]</f>
        <v>8</v>
      </c>
      <c r="P3211">
        <f>WEEKDAY(tbl_salesdata[[#This Row],[Order Date]],2)</f>
        <v>2</v>
      </c>
      <c r="Q3211" t="str">
        <f>TEXT(tbl_salesdata[[#This Row],[Order Date]],"dddd")</f>
        <v>Tuesday</v>
      </c>
      <c r="R3211" t="str">
        <f>IF(tbl_salesdata[[#This Row],[Weekdaynum]]&gt;5,"Yes","No")</f>
        <v>No</v>
      </c>
    </row>
    <row r="3212" spans="1:18" hidden="1" x14ac:dyDescent="0.35">
      <c r="A3212">
        <v>284310567</v>
      </c>
      <c r="B3212" s="3">
        <v>42571</v>
      </c>
      <c r="C3212" s="3">
        <v>42588</v>
      </c>
      <c r="D3212" t="s">
        <v>109</v>
      </c>
      <c r="E3212" t="s">
        <v>21</v>
      </c>
      <c r="F3212" t="s">
        <v>42</v>
      </c>
      <c r="G3212" t="s">
        <v>18</v>
      </c>
      <c r="H3212" t="s">
        <v>15</v>
      </c>
      <c r="I3212" s="9">
        <v>2670</v>
      </c>
      <c r="J3212" s="9">
        <v>437.2</v>
      </c>
      <c r="K3212" s="9">
        <v>263.33</v>
      </c>
      <c r="L3212" s="9">
        <f>tbl_salesdata[[#This Row],[Units Sold]]*tbl_salesdata[[#This Row],[Unit Cost]]</f>
        <v>703091.1</v>
      </c>
      <c r="M3212" s="9">
        <f>tbl_salesdata[[#This Row],[Units Sold]]*tbl_salesdata[[#This Row],[Unit Price]]</f>
        <v>1167324</v>
      </c>
      <c r="N3212" s="9">
        <f>tbl_salesdata[[#This Row],[Total Sales]]-tbl_salesdata[[#This Row],[Total Cost]]</f>
        <v>464232.9</v>
      </c>
      <c r="O3212">
        <f>tbl_salesdata[[#This Row],[Ship Date]]-tbl_salesdata[[#This Row],[Order Date]]</f>
        <v>17</v>
      </c>
      <c r="P3212">
        <f>WEEKDAY(tbl_salesdata[[#This Row],[Order Date]],2)</f>
        <v>3</v>
      </c>
      <c r="Q3212" t="str">
        <f>TEXT(tbl_salesdata[[#This Row],[Order Date]],"dddd")</f>
        <v>Wednesday</v>
      </c>
      <c r="R3212" t="str">
        <f>IF(tbl_salesdata[[#This Row],[Weekdaynum]]&gt;5,"Yes","No")</f>
        <v>No</v>
      </c>
    </row>
    <row r="3213" spans="1:18" hidden="1" x14ac:dyDescent="0.35">
      <c r="A3213">
        <v>252045524</v>
      </c>
      <c r="B3213" s="3">
        <v>42656</v>
      </c>
      <c r="C3213" s="3">
        <v>42674</v>
      </c>
      <c r="D3213" t="s">
        <v>182</v>
      </c>
      <c r="E3213" t="s">
        <v>12</v>
      </c>
      <c r="F3213" t="s">
        <v>47</v>
      </c>
      <c r="G3213" t="s">
        <v>18</v>
      </c>
      <c r="H3213" t="s">
        <v>34</v>
      </c>
      <c r="I3213" s="9">
        <v>4726</v>
      </c>
      <c r="J3213" s="9">
        <v>421.89</v>
      </c>
      <c r="K3213" s="9">
        <v>364.69</v>
      </c>
      <c r="L3213" s="9">
        <f>tbl_salesdata[[#This Row],[Units Sold]]*tbl_salesdata[[#This Row],[Unit Cost]]</f>
        <v>1723524.94</v>
      </c>
      <c r="M3213" s="9">
        <f>tbl_salesdata[[#This Row],[Units Sold]]*tbl_salesdata[[#This Row],[Unit Price]]</f>
        <v>1993852.14</v>
      </c>
      <c r="N3213" s="9">
        <f>tbl_salesdata[[#This Row],[Total Sales]]-tbl_salesdata[[#This Row],[Total Cost]]</f>
        <v>270327.19999999995</v>
      </c>
      <c r="O3213">
        <f>tbl_salesdata[[#This Row],[Ship Date]]-tbl_salesdata[[#This Row],[Order Date]]</f>
        <v>18</v>
      </c>
      <c r="P3213">
        <f>WEEKDAY(tbl_salesdata[[#This Row],[Order Date]],2)</f>
        <v>4</v>
      </c>
      <c r="Q3213" t="str">
        <f>TEXT(tbl_salesdata[[#This Row],[Order Date]],"dddd")</f>
        <v>Thursday</v>
      </c>
      <c r="R3213" t="str">
        <f>IF(tbl_salesdata[[#This Row],[Weekdaynum]]&gt;5,"Yes","No")</f>
        <v>No</v>
      </c>
    </row>
    <row r="3214" spans="1:18" hidden="1" x14ac:dyDescent="0.35">
      <c r="A3214">
        <v>584924829</v>
      </c>
      <c r="B3214" s="3">
        <v>42152</v>
      </c>
      <c r="C3214" s="3">
        <v>42166</v>
      </c>
      <c r="D3214" t="s">
        <v>212</v>
      </c>
      <c r="E3214" t="s">
        <v>32</v>
      </c>
      <c r="F3214" t="s">
        <v>17</v>
      </c>
      <c r="G3214" t="s">
        <v>18</v>
      </c>
      <c r="H3214" t="s">
        <v>15</v>
      </c>
      <c r="I3214" s="9">
        <v>1110</v>
      </c>
      <c r="J3214" s="9">
        <v>152.58000000000001</v>
      </c>
      <c r="K3214" s="9">
        <v>97.44</v>
      </c>
      <c r="L3214" s="9">
        <f>tbl_salesdata[[#This Row],[Units Sold]]*tbl_salesdata[[#This Row],[Unit Cost]]</f>
        <v>108158.39999999999</v>
      </c>
      <c r="M3214" s="9">
        <f>tbl_salesdata[[#This Row],[Units Sold]]*tbl_salesdata[[#This Row],[Unit Price]]</f>
        <v>169363.80000000002</v>
      </c>
      <c r="N3214" s="9">
        <f>tbl_salesdata[[#This Row],[Total Sales]]-tbl_salesdata[[#This Row],[Total Cost]]</f>
        <v>61205.400000000023</v>
      </c>
      <c r="O3214">
        <f>tbl_salesdata[[#This Row],[Ship Date]]-tbl_salesdata[[#This Row],[Order Date]]</f>
        <v>14</v>
      </c>
      <c r="P3214">
        <f>WEEKDAY(tbl_salesdata[[#This Row],[Order Date]],2)</f>
        <v>4</v>
      </c>
      <c r="Q3214" t="str">
        <f>TEXT(tbl_salesdata[[#This Row],[Order Date]],"dddd")</f>
        <v>Thursday</v>
      </c>
      <c r="R3214" t="str">
        <f>IF(tbl_salesdata[[#This Row],[Weekdaynum]]&gt;5,"Yes","No")</f>
        <v>No</v>
      </c>
    </row>
    <row r="3215" spans="1:18" hidden="1" x14ac:dyDescent="0.35">
      <c r="A3215">
        <v>942372310</v>
      </c>
      <c r="B3215" s="3">
        <v>43867</v>
      </c>
      <c r="C3215" s="3">
        <v>43877</v>
      </c>
      <c r="D3215" t="s">
        <v>35</v>
      </c>
      <c r="E3215" t="s">
        <v>21</v>
      </c>
      <c r="F3215" t="s">
        <v>68</v>
      </c>
      <c r="G3215" t="s">
        <v>18</v>
      </c>
      <c r="H3215" t="s">
        <v>15</v>
      </c>
      <c r="I3215" s="9">
        <v>7763</v>
      </c>
      <c r="J3215" s="9">
        <v>154.06</v>
      </c>
      <c r="K3215" s="9">
        <v>90.93</v>
      </c>
      <c r="L3215" s="9">
        <f>tbl_salesdata[[#This Row],[Units Sold]]*tbl_salesdata[[#This Row],[Unit Cost]]</f>
        <v>705889.59000000008</v>
      </c>
      <c r="M3215" s="9">
        <f>tbl_salesdata[[#This Row],[Units Sold]]*tbl_salesdata[[#This Row],[Unit Price]]</f>
        <v>1195967.78</v>
      </c>
      <c r="N3215" s="9">
        <f>tbl_salesdata[[#This Row],[Total Sales]]-tbl_salesdata[[#This Row],[Total Cost]]</f>
        <v>490078.18999999994</v>
      </c>
      <c r="O3215">
        <f>tbl_salesdata[[#This Row],[Ship Date]]-tbl_salesdata[[#This Row],[Order Date]]</f>
        <v>10</v>
      </c>
      <c r="P3215">
        <f>WEEKDAY(tbl_salesdata[[#This Row],[Order Date]],2)</f>
        <v>4</v>
      </c>
      <c r="Q3215" t="str">
        <f>TEXT(tbl_salesdata[[#This Row],[Order Date]],"dddd")</f>
        <v>Thursday</v>
      </c>
      <c r="R3215" t="str">
        <f>IF(tbl_salesdata[[#This Row],[Weekdaynum]]&gt;5,"Yes","No")</f>
        <v>No</v>
      </c>
    </row>
    <row r="3216" spans="1:18" hidden="1" x14ac:dyDescent="0.35">
      <c r="A3216">
        <v>604124295</v>
      </c>
      <c r="B3216" s="3">
        <v>42079</v>
      </c>
      <c r="C3216" s="3">
        <v>42081</v>
      </c>
      <c r="D3216" t="s">
        <v>175</v>
      </c>
      <c r="E3216" t="s">
        <v>21</v>
      </c>
      <c r="F3216" t="s">
        <v>47</v>
      </c>
      <c r="G3216" t="s">
        <v>14</v>
      </c>
      <c r="H3216" t="s">
        <v>19</v>
      </c>
      <c r="I3216" s="9">
        <v>2659</v>
      </c>
      <c r="J3216" s="9">
        <v>421.89</v>
      </c>
      <c r="K3216" s="9">
        <v>364.69</v>
      </c>
      <c r="L3216" s="9">
        <f>tbl_salesdata[[#This Row],[Units Sold]]*tbl_salesdata[[#This Row],[Unit Cost]]</f>
        <v>969710.71</v>
      </c>
      <c r="M3216" s="9">
        <f>tbl_salesdata[[#This Row],[Units Sold]]*tbl_salesdata[[#This Row],[Unit Price]]</f>
        <v>1121805.51</v>
      </c>
      <c r="N3216" s="9">
        <f>tbl_salesdata[[#This Row],[Total Sales]]-tbl_salesdata[[#This Row],[Total Cost]]</f>
        <v>152094.80000000005</v>
      </c>
      <c r="O3216">
        <f>tbl_salesdata[[#This Row],[Ship Date]]-tbl_salesdata[[#This Row],[Order Date]]</f>
        <v>2</v>
      </c>
      <c r="P3216">
        <f>WEEKDAY(tbl_salesdata[[#This Row],[Order Date]],2)</f>
        <v>1</v>
      </c>
      <c r="Q3216" t="str">
        <f>TEXT(tbl_salesdata[[#This Row],[Order Date]],"dddd")</f>
        <v>Monday</v>
      </c>
      <c r="R3216" t="str">
        <f>IF(tbl_salesdata[[#This Row],[Weekdaynum]]&gt;5,"Yes","No")</f>
        <v>No</v>
      </c>
    </row>
    <row r="3217" spans="1:18" x14ac:dyDescent="0.35">
      <c r="A3217">
        <v>243340575</v>
      </c>
      <c r="B3217" s="3">
        <v>42588</v>
      </c>
      <c r="C3217" s="3">
        <v>42607</v>
      </c>
      <c r="D3217" t="s">
        <v>60</v>
      </c>
      <c r="E3217" t="s">
        <v>21</v>
      </c>
      <c r="F3217" t="s">
        <v>22</v>
      </c>
      <c r="G3217" t="s">
        <v>18</v>
      </c>
      <c r="H3217" t="s">
        <v>19</v>
      </c>
      <c r="I3217" s="9">
        <v>8739</v>
      </c>
      <c r="J3217" s="9">
        <v>47.45</v>
      </c>
      <c r="K3217" s="9">
        <v>31.79</v>
      </c>
      <c r="L3217" s="9">
        <f>tbl_salesdata[[#This Row],[Units Sold]]*tbl_salesdata[[#This Row],[Unit Cost]]</f>
        <v>277812.81</v>
      </c>
      <c r="M3217" s="9">
        <f>tbl_salesdata[[#This Row],[Units Sold]]*tbl_salesdata[[#This Row],[Unit Price]]</f>
        <v>414665.55000000005</v>
      </c>
      <c r="N3217" s="9">
        <f>tbl_salesdata[[#This Row],[Total Sales]]-tbl_salesdata[[#This Row],[Total Cost]]</f>
        <v>136852.74000000005</v>
      </c>
      <c r="O3217">
        <f>tbl_salesdata[[#This Row],[Ship Date]]-tbl_salesdata[[#This Row],[Order Date]]</f>
        <v>19</v>
      </c>
      <c r="P3217">
        <f>WEEKDAY(tbl_salesdata[[#This Row],[Order Date]],2)</f>
        <v>6</v>
      </c>
      <c r="Q3217" t="str">
        <f>TEXT(tbl_salesdata[[#This Row],[Order Date]],"dddd")</f>
        <v>Saturday</v>
      </c>
      <c r="R3217" t="str">
        <f>IF(tbl_salesdata[[#This Row],[Weekdaynum]]&gt;5,"Yes","No")</f>
        <v>Yes</v>
      </c>
    </row>
    <row r="3218" spans="1:18" hidden="1" x14ac:dyDescent="0.35">
      <c r="A3218">
        <v>261049592</v>
      </c>
      <c r="B3218" s="3">
        <v>44244</v>
      </c>
      <c r="C3218" s="3">
        <v>44254</v>
      </c>
      <c r="D3218" t="s">
        <v>41</v>
      </c>
      <c r="E3218" t="s">
        <v>29</v>
      </c>
      <c r="F3218" t="s">
        <v>25</v>
      </c>
      <c r="G3218" t="s">
        <v>14</v>
      </c>
      <c r="H3218" t="s">
        <v>26</v>
      </c>
      <c r="I3218" s="9">
        <v>9230</v>
      </c>
      <c r="J3218" s="9">
        <v>205.7</v>
      </c>
      <c r="K3218" s="9">
        <v>117.11</v>
      </c>
      <c r="L3218" s="9">
        <f>tbl_salesdata[[#This Row],[Units Sold]]*tbl_salesdata[[#This Row],[Unit Cost]]</f>
        <v>1080925.3</v>
      </c>
      <c r="M3218" s="9">
        <f>tbl_salesdata[[#This Row],[Units Sold]]*tbl_salesdata[[#This Row],[Unit Price]]</f>
        <v>1898611</v>
      </c>
      <c r="N3218" s="9">
        <f>tbl_salesdata[[#This Row],[Total Sales]]-tbl_salesdata[[#This Row],[Total Cost]]</f>
        <v>817685.7</v>
      </c>
      <c r="O3218">
        <f>tbl_salesdata[[#This Row],[Ship Date]]-tbl_salesdata[[#This Row],[Order Date]]</f>
        <v>10</v>
      </c>
      <c r="P3218">
        <f>WEEKDAY(tbl_salesdata[[#This Row],[Order Date]],2)</f>
        <v>3</v>
      </c>
      <c r="Q3218" t="str">
        <f>TEXT(tbl_salesdata[[#This Row],[Order Date]],"dddd")</f>
        <v>Wednesday</v>
      </c>
      <c r="R3218" t="str">
        <f>IF(tbl_salesdata[[#This Row],[Weekdaynum]]&gt;5,"Yes","No")</f>
        <v>No</v>
      </c>
    </row>
    <row r="3219" spans="1:18" hidden="1" x14ac:dyDescent="0.35">
      <c r="A3219">
        <v>967258059</v>
      </c>
      <c r="B3219" s="3">
        <v>43312</v>
      </c>
      <c r="C3219" s="3">
        <v>43332</v>
      </c>
      <c r="D3219" t="s">
        <v>48</v>
      </c>
      <c r="E3219" t="s">
        <v>21</v>
      </c>
      <c r="F3219" t="s">
        <v>30</v>
      </c>
      <c r="G3219" t="s">
        <v>14</v>
      </c>
      <c r="H3219" t="s">
        <v>15</v>
      </c>
      <c r="I3219" s="9">
        <v>2009</v>
      </c>
      <c r="J3219" s="9">
        <v>81.73</v>
      </c>
      <c r="K3219" s="9">
        <v>56.67</v>
      </c>
      <c r="L3219" s="9">
        <f>tbl_salesdata[[#This Row],[Units Sold]]*tbl_salesdata[[#This Row],[Unit Cost]]</f>
        <v>113850.03</v>
      </c>
      <c r="M3219" s="9">
        <f>tbl_salesdata[[#This Row],[Units Sold]]*tbl_salesdata[[#This Row],[Unit Price]]</f>
        <v>164195.57</v>
      </c>
      <c r="N3219" s="9">
        <f>tbl_salesdata[[#This Row],[Total Sales]]-tbl_salesdata[[#This Row],[Total Cost]]</f>
        <v>50345.540000000008</v>
      </c>
      <c r="O3219">
        <f>tbl_salesdata[[#This Row],[Ship Date]]-tbl_salesdata[[#This Row],[Order Date]]</f>
        <v>20</v>
      </c>
      <c r="P3219">
        <f>WEEKDAY(tbl_salesdata[[#This Row],[Order Date]],2)</f>
        <v>2</v>
      </c>
      <c r="Q3219" t="str">
        <f>TEXT(tbl_salesdata[[#This Row],[Order Date]],"dddd")</f>
        <v>Tuesday</v>
      </c>
      <c r="R3219" t="str">
        <f>IF(tbl_salesdata[[#This Row],[Weekdaynum]]&gt;5,"Yes","No")</f>
        <v>No</v>
      </c>
    </row>
    <row r="3220" spans="1:18" hidden="1" x14ac:dyDescent="0.35">
      <c r="A3220">
        <v>599841344</v>
      </c>
      <c r="B3220" s="3">
        <v>42150</v>
      </c>
      <c r="C3220" s="3">
        <v>42163</v>
      </c>
      <c r="D3220" t="s">
        <v>90</v>
      </c>
      <c r="E3220" t="s">
        <v>38</v>
      </c>
      <c r="F3220" t="s">
        <v>42</v>
      </c>
      <c r="G3220" t="s">
        <v>18</v>
      </c>
      <c r="H3220" t="s">
        <v>26</v>
      </c>
      <c r="I3220" s="9">
        <v>5238</v>
      </c>
      <c r="J3220" s="9">
        <v>437.2</v>
      </c>
      <c r="K3220" s="9">
        <v>263.33</v>
      </c>
      <c r="L3220" s="9">
        <f>tbl_salesdata[[#This Row],[Units Sold]]*tbl_salesdata[[#This Row],[Unit Cost]]</f>
        <v>1379322.5399999998</v>
      </c>
      <c r="M3220" s="9">
        <f>tbl_salesdata[[#This Row],[Units Sold]]*tbl_salesdata[[#This Row],[Unit Price]]</f>
        <v>2290053.6</v>
      </c>
      <c r="N3220" s="9">
        <f>tbl_salesdata[[#This Row],[Total Sales]]-tbl_salesdata[[#This Row],[Total Cost]]</f>
        <v>910731.06000000029</v>
      </c>
      <c r="O3220">
        <f>tbl_salesdata[[#This Row],[Ship Date]]-tbl_salesdata[[#This Row],[Order Date]]</f>
        <v>13</v>
      </c>
      <c r="P3220">
        <f>WEEKDAY(tbl_salesdata[[#This Row],[Order Date]],2)</f>
        <v>2</v>
      </c>
      <c r="Q3220" t="str">
        <f>TEXT(tbl_salesdata[[#This Row],[Order Date]],"dddd")</f>
        <v>Tuesday</v>
      </c>
      <c r="R3220" t="str">
        <f>IF(tbl_salesdata[[#This Row],[Weekdaynum]]&gt;5,"Yes","No")</f>
        <v>No</v>
      </c>
    </row>
    <row r="3221" spans="1:18" hidden="1" x14ac:dyDescent="0.35">
      <c r="A3221">
        <v>590098273</v>
      </c>
      <c r="B3221" s="3">
        <v>42328</v>
      </c>
      <c r="C3221" s="3">
        <v>42334</v>
      </c>
      <c r="D3221" t="s">
        <v>69</v>
      </c>
      <c r="E3221" t="s">
        <v>38</v>
      </c>
      <c r="F3221" t="s">
        <v>56</v>
      </c>
      <c r="G3221" t="s">
        <v>18</v>
      </c>
      <c r="H3221" t="s">
        <v>15</v>
      </c>
      <c r="I3221" s="9">
        <v>2047</v>
      </c>
      <c r="J3221" s="9">
        <v>9.33</v>
      </c>
      <c r="K3221" s="9">
        <v>6.92</v>
      </c>
      <c r="L3221" s="9">
        <f>tbl_salesdata[[#This Row],[Units Sold]]*tbl_salesdata[[#This Row],[Unit Cost]]</f>
        <v>14165.24</v>
      </c>
      <c r="M3221" s="9">
        <f>tbl_salesdata[[#This Row],[Units Sold]]*tbl_salesdata[[#This Row],[Unit Price]]</f>
        <v>19098.509999999998</v>
      </c>
      <c r="N3221" s="9">
        <f>tbl_salesdata[[#This Row],[Total Sales]]-tbl_salesdata[[#This Row],[Total Cost]]</f>
        <v>4933.2699999999986</v>
      </c>
      <c r="O3221">
        <f>tbl_salesdata[[#This Row],[Ship Date]]-tbl_salesdata[[#This Row],[Order Date]]</f>
        <v>6</v>
      </c>
      <c r="P3221">
        <f>WEEKDAY(tbl_salesdata[[#This Row],[Order Date]],2)</f>
        <v>5</v>
      </c>
      <c r="Q3221" t="str">
        <f>TEXT(tbl_salesdata[[#This Row],[Order Date]],"dddd")</f>
        <v>Friday</v>
      </c>
      <c r="R3221" t="str">
        <f>IF(tbl_salesdata[[#This Row],[Weekdaynum]]&gt;5,"Yes","No")</f>
        <v>No</v>
      </c>
    </row>
    <row r="3222" spans="1:18" x14ac:dyDescent="0.35">
      <c r="A3222">
        <v>529226291</v>
      </c>
      <c r="B3222" s="3">
        <v>43148</v>
      </c>
      <c r="C3222" s="3">
        <v>43162</v>
      </c>
      <c r="D3222" t="s">
        <v>127</v>
      </c>
      <c r="E3222" t="s">
        <v>38</v>
      </c>
      <c r="F3222" t="s">
        <v>22</v>
      </c>
      <c r="G3222" t="s">
        <v>18</v>
      </c>
      <c r="H3222" t="s">
        <v>34</v>
      </c>
      <c r="I3222" s="9">
        <v>8675</v>
      </c>
      <c r="J3222" s="9">
        <v>47.45</v>
      </c>
      <c r="K3222" s="9">
        <v>31.79</v>
      </c>
      <c r="L3222" s="9">
        <f>tbl_salesdata[[#This Row],[Units Sold]]*tbl_salesdata[[#This Row],[Unit Cost]]</f>
        <v>275778.25</v>
      </c>
      <c r="M3222" s="9">
        <f>tbl_salesdata[[#This Row],[Units Sold]]*tbl_salesdata[[#This Row],[Unit Price]]</f>
        <v>411628.75</v>
      </c>
      <c r="N3222" s="9">
        <f>tbl_salesdata[[#This Row],[Total Sales]]-tbl_salesdata[[#This Row],[Total Cost]]</f>
        <v>135850.5</v>
      </c>
      <c r="O3222">
        <f>tbl_salesdata[[#This Row],[Ship Date]]-tbl_salesdata[[#This Row],[Order Date]]</f>
        <v>14</v>
      </c>
      <c r="P3222">
        <f>WEEKDAY(tbl_salesdata[[#This Row],[Order Date]],2)</f>
        <v>6</v>
      </c>
      <c r="Q3222" t="str">
        <f>TEXT(tbl_salesdata[[#This Row],[Order Date]],"dddd")</f>
        <v>Saturday</v>
      </c>
      <c r="R3222" t="str">
        <f>IF(tbl_salesdata[[#This Row],[Weekdaynum]]&gt;5,"Yes","No")</f>
        <v>Yes</v>
      </c>
    </row>
    <row r="3223" spans="1:18" hidden="1" x14ac:dyDescent="0.35">
      <c r="A3223">
        <v>520390880</v>
      </c>
      <c r="B3223" s="3">
        <v>44357</v>
      </c>
      <c r="C3223" s="3">
        <v>44371</v>
      </c>
      <c r="D3223" t="s">
        <v>109</v>
      </c>
      <c r="E3223" t="s">
        <v>21</v>
      </c>
      <c r="F3223" t="s">
        <v>25</v>
      </c>
      <c r="G3223" t="s">
        <v>18</v>
      </c>
      <c r="H3223" t="s">
        <v>15</v>
      </c>
      <c r="I3223" s="9">
        <v>4080</v>
      </c>
      <c r="J3223" s="9">
        <v>205.7</v>
      </c>
      <c r="K3223" s="9">
        <v>117.11</v>
      </c>
      <c r="L3223" s="9">
        <f>tbl_salesdata[[#This Row],[Units Sold]]*tbl_salesdata[[#This Row],[Unit Cost]]</f>
        <v>477808.8</v>
      </c>
      <c r="M3223" s="9">
        <f>tbl_salesdata[[#This Row],[Units Sold]]*tbl_salesdata[[#This Row],[Unit Price]]</f>
        <v>839256</v>
      </c>
      <c r="N3223" s="9">
        <f>tbl_salesdata[[#This Row],[Total Sales]]-tbl_salesdata[[#This Row],[Total Cost]]</f>
        <v>361447.2</v>
      </c>
      <c r="O3223">
        <f>tbl_salesdata[[#This Row],[Ship Date]]-tbl_salesdata[[#This Row],[Order Date]]</f>
        <v>14</v>
      </c>
      <c r="P3223">
        <f>WEEKDAY(tbl_salesdata[[#This Row],[Order Date]],2)</f>
        <v>4</v>
      </c>
      <c r="Q3223" t="str">
        <f>TEXT(tbl_salesdata[[#This Row],[Order Date]],"dddd")</f>
        <v>Thursday</v>
      </c>
      <c r="R3223" t="str">
        <f>IF(tbl_salesdata[[#This Row],[Weekdaynum]]&gt;5,"Yes","No")</f>
        <v>No</v>
      </c>
    </row>
    <row r="3224" spans="1:18" hidden="1" x14ac:dyDescent="0.35">
      <c r="A3224">
        <v>524586713</v>
      </c>
      <c r="B3224" s="3">
        <v>42524</v>
      </c>
      <c r="C3224" s="3">
        <v>42540</v>
      </c>
      <c r="D3224" t="s">
        <v>187</v>
      </c>
      <c r="E3224" t="s">
        <v>29</v>
      </c>
      <c r="F3224" t="s">
        <v>42</v>
      </c>
      <c r="G3224" t="s">
        <v>18</v>
      </c>
      <c r="H3224" t="s">
        <v>19</v>
      </c>
      <c r="I3224" s="9">
        <v>5721</v>
      </c>
      <c r="J3224" s="9">
        <v>437.2</v>
      </c>
      <c r="K3224" s="9">
        <v>263.33</v>
      </c>
      <c r="L3224" s="9">
        <f>tbl_salesdata[[#This Row],[Units Sold]]*tbl_salesdata[[#This Row],[Unit Cost]]</f>
        <v>1506510.93</v>
      </c>
      <c r="M3224" s="9">
        <f>tbl_salesdata[[#This Row],[Units Sold]]*tbl_salesdata[[#This Row],[Unit Price]]</f>
        <v>2501221.1999999997</v>
      </c>
      <c r="N3224" s="9">
        <f>tbl_salesdata[[#This Row],[Total Sales]]-tbl_salesdata[[#This Row],[Total Cost]]</f>
        <v>994710.26999999979</v>
      </c>
      <c r="O3224">
        <f>tbl_salesdata[[#This Row],[Ship Date]]-tbl_salesdata[[#This Row],[Order Date]]</f>
        <v>16</v>
      </c>
      <c r="P3224">
        <f>WEEKDAY(tbl_salesdata[[#This Row],[Order Date]],2)</f>
        <v>5</v>
      </c>
      <c r="Q3224" t="str">
        <f>TEXT(tbl_salesdata[[#This Row],[Order Date]],"dddd")</f>
        <v>Friday</v>
      </c>
      <c r="R3224" t="str">
        <f>IF(tbl_salesdata[[#This Row],[Weekdaynum]]&gt;5,"Yes","No")</f>
        <v>No</v>
      </c>
    </row>
    <row r="3225" spans="1:18" hidden="1" x14ac:dyDescent="0.35">
      <c r="A3225">
        <v>114776504</v>
      </c>
      <c r="B3225" s="3">
        <v>44787</v>
      </c>
      <c r="C3225" s="3">
        <v>44795</v>
      </c>
      <c r="D3225" t="s">
        <v>147</v>
      </c>
      <c r="E3225" t="s">
        <v>38</v>
      </c>
      <c r="F3225" t="s">
        <v>30</v>
      </c>
      <c r="G3225" t="s">
        <v>18</v>
      </c>
      <c r="H3225" t="s">
        <v>34</v>
      </c>
      <c r="I3225" s="9">
        <v>3773</v>
      </c>
      <c r="J3225" s="9">
        <v>81.73</v>
      </c>
      <c r="K3225" s="9">
        <v>56.67</v>
      </c>
      <c r="L3225" s="9">
        <f>tbl_salesdata[[#This Row],[Units Sold]]*tbl_salesdata[[#This Row],[Unit Cost]]</f>
        <v>213815.91</v>
      </c>
      <c r="M3225" s="9">
        <f>tbl_salesdata[[#This Row],[Units Sold]]*tbl_salesdata[[#This Row],[Unit Price]]</f>
        <v>308367.29000000004</v>
      </c>
      <c r="N3225" s="9">
        <f>tbl_salesdata[[#This Row],[Total Sales]]-tbl_salesdata[[#This Row],[Total Cost]]</f>
        <v>94551.380000000034</v>
      </c>
      <c r="O3225">
        <f>tbl_salesdata[[#This Row],[Ship Date]]-tbl_salesdata[[#This Row],[Order Date]]</f>
        <v>8</v>
      </c>
      <c r="P3225">
        <f>WEEKDAY(tbl_salesdata[[#This Row],[Order Date]],2)</f>
        <v>7</v>
      </c>
      <c r="Q3225" t="str">
        <f>TEXT(tbl_salesdata[[#This Row],[Order Date]],"dddd")</f>
        <v>Sunday</v>
      </c>
      <c r="R3225" t="str">
        <f>IF(tbl_salesdata[[#This Row],[Weekdaynum]]&gt;5,"Yes","No")</f>
        <v>Yes</v>
      </c>
    </row>
    <row r="3226" spans="1:18" x14ac:dyDescent="0.35">
      <c r="A3226">
        <v>864437186</v>
      </c>
      <c r="B3226" s="3">
        <v>44870</v>
      </c>
      <c r="C3226" s="3">
        <v>44887</v>
      </c>
      <c r="D3226" t="s">
        <v>45</v>
      </c>
      <c r="E3226" t="s">
        <v>12</v>
      </c>
      <c r="F3226" t="s">
        <v>30</v>
      </c>
      <c r="G3226" t="s">
        <v>18</v>
      </c>
      <c r="H3226" t="s">
        <v>26</v>
      </c>
      <c r="I3226" s="9">
        <v>5028</v>
      </c>
      <c r="J3226" s="9">
        <v>81.73</v>
      </c>
      <c r="K3226" s="9">
        <v>56.67</v>
      </c>
      <c r="L3226" s="9">
        <f>tbl_salesdata[[#This Row],[Units Sold]]*tbl_salesdata[[#This Row],[Unit Cost]]</f>
        <v>284936.76</v>
      </c>
      <c r="M3226" s="9">
        <f>tbl_salesdata[[#This Row],[Units Sold]]*tbl_salesdata[[#This Row],[Unit Price]]</f>
        <v>410938.44</v>
      </c>
      <c r="N3226" s="9">
        <f>tbl_salesdata[[#This Row],[Total Sales]]-tbl_salesdata[[#This Row],[Total Cost]]</f>
        <v>126001.68</v>
      </c>
      <c r="O3226">
        <f>tbl_salesdata[[#This Row],[Ship Date]]-tbl_salesdata[[#This Row],[Order Date]]</f>
        <v>17</v>
      </c>
      <c r="P3226">
        <f>WEEKDAY(tbl_salesdata[[#This Row],[Order Date]],2)</f>
        <v>6</v>
      </c>
      <c r="Q3226" t="str">
        <f>TEXT(tbl_salesdata[[#This Row],[Order Date]],"dddd")</f>
        <v>Saturday</v>
      </c>
      <c r="R3226" t="str">
        <f>IF(tbl_salesdata[[#This Row],[Weekdaynum]]&gt;5,"Yes","No")</f>
        <v>Yes</v>
      </c>
    </row>
    <row r="3227" spans="1:18" hidden="1" x14ac:dyDescent="0.35">
      <c r="A3227">
        <v>754895770</v>
      </c>
      <c r="B3227" s="3">
        <v>42778</v>
      </c>
      <c r="C3227" s="3">
        <v>42798</v>
      </c>
      <c r="D3227" t="s">
        <v>46</v>
      </c>
      <c r="E3227" t="s">
        <v>29</v>
      </c>
      <c r="F3227" t="s">
        <v>25</v>
      </c>
      <c r="G3227" t="s">
        <v>14</v>
      </c>
      <c r="H3227" t="s">
        <v>15</v>
      </c>
      <c r="I3227" s="9">
        <v>9289</v>
      </c>
      <c r="J3227" s="9">
        <v>205.7</v>
      </c>
      <c r="K3227" s="9">
        <v>117.11</v>
      </c>
      <c r="L3227" s="9">
        <f>tbl_salesdata[[#This Row],[Units Sold]]*tbl_salesdata[[#This Row],[Unit Cost]]</f>
        <v>1087834.79</v>
      </c>
      <c r="M3227" s="9">
        <f>tbl_salesdata[[#This Row],[Units Sold]]*tbl_salesdata[[#This Row],[Unit Price]]</f>
        <v>1910747.2999999998</v>
      </c>
      <c r="N3227" s="9">
        <f>tbl_salesdata[[#This Row],[Total Sales]]-tbl_salesdata[[#This Row],[Total Cost]]</f>
        <v>822912.50999999978</v>
      </c>
      <c r="O3227">
        <f>tbl_salesdata[[#This Row],[Ship Date]]-tbl_salesdata[[#This Row],[Order Date]]</f>
        <v>20</v>
      </c>
      <c r="P3227">
        <f>WEEKDAY(tbl_salesdata[[#This Row],[Order Date]],2)</f>
        <v>7</v>
      </c>
      <c r="Q3227" t="str">
        <f>TEXT(tbl_salesdata[[#This Row],[Order Date]],"dddd")</f>
        <v>Sunday</v>
      </c>
      <c r="R3227" t="str">
        <f>IF(tbl_salesdata[[#This Row],[Weekdaynum]]&gt;5,"Yes","No")</f>
        <v>Yes</v>
      </c>
    </row>
    <row r="3228" spans="1:18" hidden="1" x14ac:dyDescent="0.35">
      <c r="A3228">
        <v>631485402</v>
      </c>
      <c r="B3228" s="3">
        <v>42942</v>
      </c>
      <c r="C3228" s="3">
        <v>42945</v>
      </c>
      <c r="D3228" t="s">
        <v>65</v>
      </c>
      <c r="E3228" t="s">
        <v>32</v>
      </c>
      <c r="F3228" t="s">
        <v>22</v>
      </c>
      <c r="G3228" t="s">
        <v>14</v>
      </c>
      <c r="H3228" t="s">
        <v>26</v>
      </c>
      <c r="I3228" s="9">
        <v>9418</v>
      </c>
      <c r="J3228" s="9">
        <v>47.45</v>
      </c>
      <c r="K3228" s="9">
        <v>31.79</v>
      </c>
      <c r="L3228" s="9">
        <f>tbl_salesdata[[#This Row],[Units Sold]]*tbl_salesdata[[#This Row],[Unit Cost]]</f>
        <v>299398.21999999997</v>
      </c>
      <c r="M3228" s="9">
        <f>tbl_salesdata[[#This Row],[Units Sold]]*tbl_salesdata[[#This Row],[Unit Price]]</f>
        <v>446884.10000000003</v>
      </c>
      <c r="N3228" s="9">
        <f>tbl_salesdata[[#This Row],[Total Sales]]-tbl_salesdata[[#This Row],[Total Cost]]</f>
        <v>147485.88000000006</v>
      </c>
      <c r="O3228">
        <f>tbl_salesdata[[#This Row],[Ship Date]]-tbl_salesdata[[#This Row],[Order Date]]</f>
        <v>3</v>
      </c>
      <c r="P3228">
        <f>WEEKDAY(tbl_salesdata[[#This Row],[Order Date]],2)</f>
        <v>3</v>
      </c>
      <c r="Q3228" t="str">
        <f>TEXT(tbl_salesdata[[#This Row],[Order Date]],"dddd")</f>
        <v>Wednesday</v>
      </c>
      <c r="R3228" t="str">
        <f>IF(tbl_salesdata[[#This Row],[Weekdaynum]]&gt;5,"Yes","No")</f>
        <v>No</v>
      </c>
    </row>
    <row r="3229" spans="1:18" hidden="1" x14ac:dyDescent="0.35">
      <c r="A3229">
        <v>447389304</v>
      </c>
      <c r="B3229" s="3">
        <v>43761</v>
      </c>
      <c r="C3229" s="3">
        <v>43770</v>
      </c>
      <c r="D3229" t="s">
        <v>64</v>
      </c>
      <c r="E3229" t="s">
        <v>29</v>
      </c>
      <c r="F3229" t="s">
        <v>30</v>
      </c>
      <c r="G3229" t="s">
        <v>14</v>
      </c>
      <c r="H3229" t="s">
        <v>26</v>
      </c>
      <c r="I3229" s="9">
        <v>1292</v>
      </c>
      <c r="J3229" s="9">
        <v>81.73</v>
      </c>
      <c r="K3229" s="9">
        <v>56.67</v>
      </c>
      <c r="L3229" s="9">
        <f>tbl_salesdata[[#This Row],[Units Sold]]*tbl_salesdata[[#This Row],[Unit Cost]]</f>
        <v>73217.64</v>
      </c>
      <c r="M3229" s="9">
        <f>tbl_salesdata[[#This Row],[Units Sold]]*tbl_salesdata[[#This Row],[Unit Price]]</f>
        <v>105595.16</v>
      </c>
      <c r="N3229" s="9">
        <f>tbl_salesdata[[#This Row],[Total Sales]]-tbl_salesdata[[#This Row],[Total Cost]]</f>
        <v>32377.520000000004</v>
      </c>
      <c r="O3229">
        <f>tbl_salesdata[[#This Row],[Ship Date]]-tbl_salesdata[[#This Row],[Order Date]]</f>
        <v>9</v>
      </c>
      <c r="P3229">
        <f>WEEKDAY(tbl_salesdata[[#This Row],[Order Date]],2)</f>
        <v>3</v>
      </c>
      <c r="Q3229" t="str">
        <f>TEXT(tbl_salesdata[[#This Row],[Order Date]],"dddd")</f>
        <v>Wednesday</v>
      </c>
      <c r="R3229" t="str">
        <f>IF(tbl_salesdata[[#This Row],[Weekdaynum]]&gt;5,"Yes","No")</f>
        <v>No</v>
      </c>
    </row>
    <row r="3230" spans="1:18" hidden="1" x14ac:dyDescent="0.35">
      <c r="A3230">
        <v>916718804</v>
      </c>
      <c r="B3230" s="3">
        <v>44617</v>
      </c>
      <c r="C3230" s="3">
        <v>44635</v>
      </c>
      <c r="D3230" t="s">
        <v>114</v>
      </c>
      <c r="E3230" t="s">
        <v>38</v>
      </c>
      <c r="F3230" t="s">
        <v>76</v>
      </c>
      <c r="G3230" t="s">
        <v>14</v>
      </c>
      <c r="H3230" t="s">
        <v>15</v>
      </c>
      <c r="I3230" s="9">
        <v>6321</v>
      </c>
      <c r="J3230" s="9">
        <v>668.27</v>
      </c>
      <c r="K3230" s="9">
        <v>502.54</v>
      </c>
      <c r="L3230" s="9">
        <f>tbl_salesdata[[#This Row],[Units Sold]]*tbl_salesdata[[#This Row],[Unit Cost]]</f>
        <v>3176555.3400000003</v>
      </c>
      <c r="M3230" s="9">
        <f>tbl_salesdata[[#This Row],[Units Sold]]*tbl_salesdata[[#This Row],[Unit Price]]</f>
        <v>4224134.67</v>
      </c>
      <c r="N3230" s="9">
        <f>tbl_salesdata[[#This Row],[Total Sales]]-tbl_salesdata[[#This Row],[Total Cost]]</f>
        <v>1047579.3299999996</v>
      </c>
      <c r="O3230">
        <f>tbl_salesdata[[#This Row],[Ship Date]]-tbl_salesdata[[#This Row],[Order Date]]</f>
        <v>18</v>
      </c>
      <c r="P3230">
        <f>WEEKDAY(tbl_salesdata[[#This Row],[Order Date]],2)</f>
        <v>5</v>
      </c>
      <c r="Q3230" t="str">
        <f>TEXT(tbl_salesdata[[#This Row],[Order Date]],"dddd")</f>
        <v>Friday</v>
      </c>
      <c r="R3230" t="str">
        <f>IF(tbl_salesdata[[#This Row],[Weekdaynum]]&gt;5,"Yes","No")</f>
        <v>No</v>
      </c>
    </row>
    <row r="3231" spans="1:18" hidden="1" x14ac:dyDescent="0.35">
      <c r="A3231">
        <v>123897731</v>
      </c>
      <c r="B3231" s="3">
        <v>42281</v>
      </c>
      <c r="C3231" s="3">
        <v>42285</v>
      </c>
      <c r="D3231" t="s">
        <v>81</v>
      </c>
      <c r="E3231" t="s">
        <v>32</v>
      </c>
      <c r="F3231" t="s">
        <v>17</v>
      </c>
      <c r="G3231" t="s">
        <v>18</v>
      </c>
      <c r="H3231" t="s">
        <v>15</v>
      </c>
      <c r="I3231" s="9">
        <v>2947</v>
      </c>
      <c r="J3231" s="9">
        <v>152.58000000000001</v>
      </c>
      <c r="K3231" s="9">
        <v>97.44</v>
      </c>
      <c r="L3231" s="9">
        <f>tbl_salesdata[[#This Row],[Units Sold]]*tbl_salesdata[[#This Row],[Unit Cost]]</f>
        <v>287155.68</v>
      </c>
      <c r="M3231" s="9">
        <f>tbl_salesdata[[#This Row],[Units Sold]]*tbl_salesdata[[#This Row],[Unit Price]]</f>
        <v>449653.26</v>
      </c>
      <c r="N3231" s="9">
        <f>tbl_salesdata[[#This Row],[Total Sales]]-tbl_salesdata[[#This Row],[Total Cost]]</f>
        <v>162497.58000000002</v>
      </c>
      <c r="O3231">
        <f>tbl_salesdata[[#This Row],[Ship Date]]-tbl_salesdata[[#This Row],[Order Date]]</f>
        <v>4</v>
      </c>
      <c r="P3231">
        <f>WEEKDAY(tbl_salesdata[[#This Row],[Order Date]],2)</f>
        <v>7</v>
      </c>
      <c r="Q3231" t="str">
        <f>TEXT(tbl_salesdata[[#This Row],[Order Date]],"dddd")</f>
        <v>Sunday</v>
      </c>
      <c r="R3231" t="str">
        <f>IF(tbl_salesdata[[#This Row],[Weekdaynum]]&gt;5,"Yes","No")</f>
        <v>Yes</v>
      </c>
    </row>
    <row r="3232" spans="1:18" hidden="1" x14ac:dyDescent="0.35">
      <c r="A3232">
        <v>273662412</v>
      </c>
      <c r="B3232" s="3">
        <v>44762</v>
      </c>
      <c r="C3232" s="3">
        <v>44764</v>
      </c>
      <c r="D3232" t="s">
        <v>49</v>
      </c>
      <c r="E3232" t="s">
        <v>21</v>
      </c>
      <c r="F3232" t="s">
        <v>47</v>
      </c>
      <c r="G3232" t="s">
        <v>14</v>
      </c>
      <c r="H3232" t="s">
        <v>19</v>
      </c>
      <c r="I3232" s="9">
        <v>1644</v>
      </c>
      <c r="J3232" s="9">
        <v>421.89</v>
      </c>
      <c r="K3232" s="9">
        <v>364.69</v>
      </c>
      <c r="L3232" s="9">
        <f>tbl_salesdata[[#This Row],[Units Sold]]*tbl_salesdata[[#This Row],[Unit Cost]]</f>
        <v>599550.36</v>
      </c>
      <c r="M3232" s="9">
        <f>tbl_salesdata[[#This Row],[Units Sold]]*tbl_salesdata[[#This Row],[Unit Price]]</f>
        <v>693587.16</v>
      </c>
      <c r="N3232" s="9">
        <f>tbl_salesdata[[#This Row],[Total Sales]]-tbl_salesdata[[#This Row],[Total Cost]]</f>
        <v>94036.800000000047</v>
      </c>
      <c r="O3232">
        <f>tbl_salesdata[[#This Row],[Ship Date]]-tbl_salesdata[[#This Row],[Order Date]]</f>
        <v>2</v>
      </c>
      <c r="P3232">
        <f>WEEKDAY(tbl_salesdata[[#This Row],[Order Date]],2)</f>
        <v>3</v>
      </c>
      <c r="Q3232" t="str">
        <f>TEXT(tbl_salesdata[[#This Row],[Order Date]],"dddd")</f>
        <v>Wednesday</v>
      </c>
      <c r="R3232" t="str">
        <f>IF(tbl_salesdata[[#This Row],[Weekdaynum]]&gt;5,"Yes","No")</f>
        <v>No</v>
      </c>
    </row>
    <row r="3233" spans="1:18" hidden="1" x14ac:dyDescent="0.35">
      <c r="A3233">
        <v>941061675</v>
      </c>
      <c r="B3233" s="3">
        <v>42802</v>
      </c>
      <c r="C3233" s="3">
        <v>42819</v>
      </c>
      <c r="D3233" t="s">
        <v>144</v>
      </c>
      <c r="E3233" t="s">
        <v>21</v>
      </c>
      <c r="F3233" t="s">
        <v>68</v>
      </c>
      <c r="G3233" t="s">
        <v>18</v>
      </c>
      <c r="H3233" t="s">
        <v>15</v>
      </c>
      <c r="I3233" s="9">
        <v>9917</v>
      </c>
      <c r="J3233" s="9">
        <v>154.06</v>
      </c>
      <c r="K3233" s="9">
        <v>90.93</v>
      </c>
      <c r="L3233" s="9">
        <f>tbl_salesdata[[#This Row],[Units Sold]]*tbl_salesdata[[#This Row],[Unit Cost]]</f>
        <v>901752.81</v>
      </c>
      <c r="M3233" s="9">
        <f>tbl_salesdata[[#This Row],[Units Sold]]*tbl_salesdata[[#This Row],[Unit Price]]</f>
        <v>1527813.02</v>
      </c>
      <c r="N3233" s="9">
        <f>tbl_salesdata[[#This Row],[Total Sales]]-tbl_salesdata[[#This Row],[Total Cost]]</f>
        <v>626060.21</v>
      </c>
      <c r="O3233">
        <f>tbl_salesdata[[#This Row],[Ship Date]]-tbl_salesdata[[#This Row],[Order Date]]</f>
        <v>17</v>
      </c>
      <c r="P3233">
        <f>WEEKDAY(tbl_salesdata[[#This Row],[Order Date]],2)</f>
        <v>3</v>
      </c>
      <c r="Q3233" t="str">
        <f>TEXT(tbl_salesdata[[#This Row],[Order Date]],"dddd")</f>
        <v>Wednesday</v>
      </c>
      <c r="R3233" t="str">
        <f>IF(tbl_salesdata[[#This Row],[Weekdaynum]]&gt;5,"Yes","No")</f>
        <v>No</v>
      </c>
    </row>
    <row r="3234" spans="1:18" x14ac:dyDescent="0.35">
      <c r="A3234">
        <v>734189975</v>
      </c>
      <c r="B3234" s="3">
        <v>43414</v>
      </c>
      <c r="C3234" s="3">
        <v>43425</v>
      </c>
      <c r="D3234" t="s">
        <v>184</v>
      </c>
      <c r="E3234" t="s">
        <v>21</v>
      </c>
      <c r="F3234" t="s">
        <v>25</v>
      </c>
      <c r="G3234" t="s">
        <v>14</v>
      </c>
      <c r="H3234" t="s">
        <v>34</v>
      </c>
      <c r="I3234" s="9">
        <v>1984</v>
      </c>
      <c r="J3234" s="9">
        <v>205.7</v>
      </c>
      <c r="K3234" s="9">
        <v>117.11</v>
      </c>
      <c r="L3234" s="9">
        <f>tbl_salesdata[[#This Row],[Units Sold]]*tbl_salesdata[[#This Row],[Unit Cost]]</f>
        <v>232346.23999999999</v>
      </c>
      <c r="M3234" s="9">
        <f>tbl_salesdata[[#This Row],[Units Sold]]*tbl_salesdata[[#This Row],[Unit Price]]</f>
        <v>408108.79999999999</v>
      </c>
      <c r="N3234" s="9">
        <f>tbl_salesdata[[#This Row],[Total Sales]]-tbl_salesdata[[#This Row],[Total Cost]]</f>
        <v>175762.56</v>
      </c>
      <c r="O3234">
        <f>tbl_salesdata[[#This Row],[Ship Date]]-tbl_salesdata[[#This Row],[Order Date]]</f>
        <v>11</v>
      </c>
      <c r="P3234">
        <f>WEEKDAY(tbl_salesdata[[#This Row],[Order Date]],2)</f>
        <v>6</v>
      </c>
      <c r="Q3234" t="str">
        <f>TEXT(tbl_salesdata[[#This Row],[Order Date]],"dddd")</f>
        <v>Saturday</v>
      </c>
      <c r="R3234" t="str">
        <f>IF(tbl_salesdata[[#This Row],[Weekdaynum]]&gt;5,"Yes","No")</f>
        <v>Yes</v>
      </c>
    </row>
    <row r="3235" spans="1:18" hidden="1" x14ac:dyDescent="0.35">
      <c r="A3235">
        <v>680521762</v>
      </c>
      <c r="B3235" s="3">
        <v>43180</v>
      </c>
      <c r="C3235" s="3">
        <v>43187</v>
      </c>
      <c r="D3235" t="s">
        <v>73</v>
      </c>
      <c r="E3235" t="s">
        <v>24</v>
      </c>
      <c r="F3235" t="s">
        <v>47</v>
      </c>
      <c r="G3235" t="s">
        <v>18</v>
      </c>
      <c r="H3235" t="s">
        <v>26</v>
      </c>
      <c r="I3235" s="9">
        <v>367</v>
      </c>
      <c r="J3235" s="9">
        <v>421.89</v>
      </c>
      <c r="K3235" s="9">
        <v>364.69</v>
      </c>
      <c r="L3235" s="9">
        <f>tbl_salesdata[[#This Row],[Units Sold]]*tbl_salesdata[[#This Row],[Unit Cost]]</f>
        <v>133841.23000000001</v>
      </c>
      <c r="M3235" s="9">
        <f>tbl_salesdata[[#This Row],[Units Sold]]*tbl_salesdata[[#This Row],[Unit Price]]</f>
        <v>154833.63</v>
      </c>
      <c r="N3235" s="9">
        <f>tbl_salesdata[[#This Row],[Total Sales]]-tbl_salesdata[[#This Row],[Total Cost]]</f>
        <v>20992.399999999994</v>
      </c>
      <c r="O3235">
        <f>tbl_salesdata[[#This Row],[Ship Date]]-tbl_salesdata[[#This Row],[Order Date]]</f>
        <v>7</v>
      </c>
      <c r="P3235">
        <f>WEEKDAY(tbl_salesdata[[#This Row],[Order Date]],2)</f>
        <v>3</v>
      </c>
      <c r="Q3235" t="str">
        <f>TEXT(tbl_salesdata[[#This Row],[Order Date]],"dddd")</f>
        <v>Wednesday</v>
      </c>
      <c r="R3235" t="str">
        <f>IF(tbl_salesdata[[#This Row],[Weekdaynum]]&gt;5,"Yes","No")</f>
        <v>No</v>
      </c>
    </row>
    <row r="3236" spans="1:18" hidden="1" x14ac:dyDescent="0.35">
      <c r="A3236">
        <v>604242742</v>
      </c>
      <c r="B3236" s="3">
        <v>42873</v>
      </c>
      <c r="C3236" s="3">
        <v>42885</v>
      </c>
      <c r="D3236" t="s">
        <v>147</v>
      </c>
      <c r="E3236" t="s">
        <v>38</v>
      </c>
      <c r="F3236" t="s">
        <v>56</v>
      </c>
      <c r="G3236" t="s">
        <v>14</v>
      </c>
      <c r="H3236" t="s">
        <v>15</v>
      </c>
      <c r="I3236" s="9">
        <v>7710</v>
      </c>
      <c r="J3236" s="9">
        <v>9.33</v>
      </c>
      <c r="K3236" s="9">
        <v>6.92</v>
      </c>
      <c r="L3236" s="9">
        <f>tbl_salesdata[[#This Row],[Units Sold]]*tbl_salesdata[[#This Row],[Unit Cost]]</f>
        <v>53353.2</v>
      </c>
      <c r="M3236" s="9">
        <f>tbl_salesdata[[#This Row],[Units Sold]]*tbl_salesdata[[#This Row],[Unit Price]]</f>
        <v>71934.3</v>
      </c>
      <c r="N3236" s="9">
        <f>tbl_salesdata[[#This Row],[Total Sales]]-tbl_salesdata[[#This Row],[Total Cost]]</f>
        <v>18581.100000000006</v>
      </c>
      <c r="O3236">
        <f>tbl_salesdata[[#This Row],[Ship Date]]-tbl_salesdata[[#This Row],[Order Date]]</f>
        <v>12</v>
      </c>
      <c r="P3236">
        <f>WEEKDAY(tbl_salesdata[[#This Row],[Order Date]],2)</f>
        <v>4</v>
      </c>
      <c r="Q3236" t="str">
        <f>TEXT(tbl_salesdata[[#This Row],[Order Date]],"dddd")</f>
        <v>Thursday</v>
      </c>
      <c r="R3236" t="str">
        <f>IF(tbl_salesdata[[#This Row],[Weekdaynum]]&gt;5,"Yes","No")</f>
        <v>No</v>
      </c>
    </row>
    <row r="3237" spans="1:18" hidden="1" x14ac:dyDescent="0.35">
      <c r="A3237">
        <v>948918616</v>
      </c>
      <c r="B3237" s="3">
        <v>43996</v>
      </c>
      <c r="C3237" s="3">
        <v>43998</v>
      </c>
      <c r="D3237" t="s">
        <v>155</v>
      </c>
      <c r="E3237" t="s">
        <v>12</v>
      </c>
      <c r="F3237" t="s">
        <v>42</v>
      </c>
      <c r="G3237" t="s">
        <v>18</v>
      </c>
      <c r="H3237" t="s">
        <v>15</v>
      </c>
      <c r="I3237" s="9">
        <v>4960</v>
      </c>
      <c r="J3237" s="9">
        <v>437.2</v>
      </c>
      <c r="K3237" s="9">
        <v>263.33</v>
      </c>
      <c r="L3237" s="9">
        <f>tbl_salesdata[[#This Row],[Units Sold]]*tbl_salesdata[[#This Row],[Unit Cost]]</f>
        <v>1306116.7999999998</v>
      </c>
      <c r="M3237" s="9">
        <f>tbl_salesdata[[#This Row],[Units Sold]]*tbl_salesdata[[#This Row],[Unit Price]]</f>
        <v>2168512</v>
      </c>
      <c r="N3237" s="9">
        <f>tbl_salesdata[[#This Row],[Total Sales]]-tbl_salesdata[[#This Row],[Total Cost]]</f>
        <v>862395.20000000019</v>
      </c>
      <c r="O3237">
        <f>tbl_salesdata[[#This Row],[Ship Date]]-tbl_salesdata[[#This Row],[Order Date]]</f>
        <v>2</v>
      </c>
      <c r="P3237">
        <f>WEEKDAY(tbl_salesdata[[#This Row],[Order Date]],2)</f>
        <v>7</v>
      </c>
      <c r="Q3237" t="str">
        <f>TEXT(tbl_salesdata[[#This Row],[Order Date]],"dddd")</f>
        <v>Sunday</v>
      </c>
      <c r="R3237" t="str">
        <f>IF(tbl_salesdata[[#This Row],[Weekdaynum]]&gt;5,"Yes","No")</f>
        <v>Yes</v>
      </c>
    </row>
    <row r="3238" spans="1:18" hidden="1" x14ac:dyDescent="0.35">
      <c r="A3238">
        <v>291160714</v>
      </c>
      <c r="B3238" s="3">
        <v>43931</v>
      </c>
      <c r="C3238" s="3">
        <v>43947</v>
      </c>
      <c r="D3238" t="s">
        <v>188</v>
      </c>
      <c r="E3238" t="s">
        <v>21</v>
      </c>
      <c r="F3238" t="s">
        <v>42</v>
      </c>
      <c r="G3238" t="s">
        <v>14</v>
      </c>
      <c r="H3238" t="s">
        <v>34</v>
      </c>
      <c r="I3238" s="9">
        <v>9780</v>
      </c>
      <c r="J3238" s="9">
        <v>437.2</v>
      </c>
      <c r="K3238" s="9">
        <v>263.33</v>
      </c>
      <c r="L3238" s="9">
        <f>tbl_salesdata[[#This Row],[Units Sold]]*tbl_salesdata[[#This Row],[Unit Cost]]</f>
        <v>2575367.4</v>
      </c>
      <c r="M3238" s="9">
        <f>tbl_salesdata[[#This Row],[Units Sold]]*tbl_salesdata[[#This Row],[Unit Price]]</f>
        <v>4275816</v>
      </c>
      <c r="N3238" s="9">
        <f>tbl_salesdata[[#This Row],[Total Sales]]-tbl_salesdata[[#This Row],[Total Cost]]</f>
        <v>1700448.6</v>
      </c>
      <c r="O3238">
        <f>tbl_salesdata[[#This Row],[Ship Date]]-tbl_salesdata[[#This Row],[Order Date]]</f>
        <v>16</v>
      </c>
      <c r="P3238">
        <f>WEEKDAY(tbl_salesdata[[#This Row],[Order Date]],2)</f>
        <v>5</v>
      </c>
      <c r="Q3238" t="str">
        <f>TEXT(tbl_salesdata[[#This Row],[Order Date]],"dddd")</f>
        <v>Friday</v>
      </c>
      <c r="R3238" t="str">
        <f>IF(tbl_salesdata[[#This Row],[Weekdaynum]]&gt;5,"Yes","No")</f>
        <v>No</v>
      </c>
    </row>
    <row r="3239" spans="1:18" hidden="1" x14ac:dyDescent="0.35">
      <c r="A3239">
        <v>877892863</v>
      </c>
      <c r="B3239" s="3">
        <v>44488</v>
      </c>
      <c r="C3239" s="3">
        <v>44494</v>
      </c>
      <c r="D3239" t="s">
        <v>63</v>
      </c>
      <c r="E3239" t="s">
        <v>32</v>
      </c>
      <c r="F3239" t="s">
        <v>56</v>
      </c>
      <c r="G3239" t="s">
        <v>14</v>
      </c>
      <c r="H3239" t="s">
        <v>19</v>
      </c>
      <c r="I3239" s="9">
        <v>6862</v>
      </c>
      <c r="J3239" s="9">
        <v>9.33</v>
      </c>
      <c r="K3239" s="9">
        <v>6.92</v>
      </c>
      <c r="L3239" s="9">
        <f>tbl_salesdata[[#This Row],[Units Sold]]*tbl_salesdata[[#This Row],[Unit Cost]]</f>
        <v>47485.04</v>
      </c>
      <c r="M3239" s="9">
        <f>tbl_salesdata[[#This Row],[Units Sold]]*tbl_salesdata[[#This Row],[Unit Price]]</f>
        <v>64022.46</v>
      </c>
      <c r="N3239" s="9">
        <f>tbl_salesdata[[#This Row],[Total Sales]]-tbl_salesdata[[#This Row],[Total Cost]]</f>
        <v>16537.419999999998</v>
      </c>
      <c r="O3239">
        <f>tbl_salesdata[[#This Row],[Ship Date]]-tbl_salesdata[[#This Row],[Order Date]]</f>
        <v>6</v>
      </c>
      <c r="P3239">
        <f>WEEKDAY(tbl_salesdata[[#This Row],[Order Date]],2)</f>
        <v>2</v>
      </c>
      <c r="Q3239" t="str">
        <f>TEXT(tbl_salesdata[[#This Row],[Order Date]],"dddd")</f>
        <v>Tuesday</v>
      </c>
      <c r="R3239" t="str">
        <f>IF(tbl_salesdata[[#This Row],[Weekdaynum]]&gt;5,"Yes","No")</f>
        <v>No</v>
      </c>
    </row>
    <row r="3240" spans="1:18" hidden="1" x14ac:dyDescent="0.35">
      <c r="A3240">
        <v>976351392</v>
      </c>
      <c r="B3240" s="3">
        <v>43328</v>
      </c>
      <c r="C3240" s="3">
        <v>43342</v>
      </c>
      <c r="D3240" t="s">
        <v>136</v>
      </c>
      <c r="E3240" t="s">
        <v>38</v>
      </c>
      <c r="F3240" t="s">
        <v>68</v>
      </c>
      <c r="G3240" t="s">
        <v>14</v>
      </c>
      <c r="H3240" t="s">
        <v>15</v>
      </c>
      <c r="I3240" s="9">
        <v>2928</v>
      </c>
      <c r="J3240" s="9">
        <v>154.06</v>
      </c>
      <c r="K3240" s="9">
        <v>90.93</v>
      </c>
      <c r="L3240" s="9">
        <f>tbl_salesdata[[#This Row],[Units Sold]]*tbl_salesdata[[#This Row],[Unit Cost]]</f>
        <v>266243.04000000004</v>
      </c>
      <c r="M3240" s="9">
        <f>tbl_salesdata[[#This Row],[Units Sold]]*tbl_salesdata[[#This Row],[Unit Price]]</f>
        <v>451087.68</v>
      </c>
      <c r="N3240" s="9">
        <f>tbl_salesdata[[#This Row],[Total Sales]]-tbl_salesdata[[#This Row],[Total Cost]]</f>
        <v>184844.63999999996</v>
      </c>
      <c r="O3240">
        <f>tbl_salesdata[[#This Row],[Ship Date]]-tbl_salesdata[[#This Row],[Order Date]]</f>
        <v>14</v>
      </c>
      <c r="P3240">
        <f>WEEKDAY(tbl_salesdata[[#This Row],[Order Date]],2)</f>
        <v>4</v>
      </c>
      <c r="Q3240" t="str">
        <f>TEXT(tbl_salesdata[[#This Row],[Order Date]],"dddd")</f>
        <v>Thursday</v>
      </c>
      <c r="R3240" t="str">
        <f>IF(tbl_salesdata[[#This Row],[Weekdaynum]]&gt;5,"Yes","No")</f>
        <v>No</v>
      </c>
    </row>
    <row r="3241" spans="1:18" hidden="1" x14ac:dyDescent="0.35">
      <c r="A3241">
        <v>724085128</v>
      </c>
      <c r="B3241" s="3">
        <v>43121</v>
      </c>
      <c r="C3241" s="3">
        <v>43129</v>
      </c>
      <c r="D3241" t="s">
        <v>215</v>
      </c>
      <c r="E3241" t="s">
        <v>21</v>
      </c>
      <c r="F3241" t="s">
        <v>56</v>
      </c>
      <c r="G3241" t="s">
        <v>18</v>
      </c>
      <c r="H3241" t="s">
        <v>15</v>
      </c>
      <c r="I3241" s="9">
        <v>1735</v>
      </c>
      <c r="J3241" s="9">
        <v>9.33</v>
      </c>
      <c r="K3241" s="9">
        <v>6.92</v>
      </c>
      <c r="L3241" s="9">
        <f>tbl_salesdata[[#This Row],[Units Sold]]*tbl_salesdata[[#This Row],[Unit Cost]]</f>
        <v>12006.2</v>
      </c>
      <c r="M3241" s="9">
        <f>tbl_salesdata[[#This Row],[Units Sold]]*tbl_salesdata[[#This Row],[Unit Price]]</f>
        <v>16187.55</v>
      </c>
      <c r="N3241" s="9">
        <f>tbl_salesdata[[#This Row],[Total Sales]]-tbl_salesdata[[#This Row],[Total Cost]]</f>
        <v>4181.3499999999985</v>
      </c>
      <c r="O3241">
        <f>tbl_salesdata[[#This Row],[Ship Date]]-tbl_salesdata[[#This Row],[Order Date]]</f>
        <v>8</v>
      </c>
      <c r="P3241">
        <f>WEEKDAY(tbl_salesdata[[#This Row],[Order Date]],2)</f>
        <v>7</v>
      </c>
      <c r="Q3241" t="str">
        <f>TEXT(tbl_salesdata[[#This Row],[Order Date]],"dddd")</f>
        <v>Sunday</v>
      </c>
      <c r="R3241" t="str">
        <f>IF(tbl_salesdata[[#This Row],[Weekdaynum]]&gt;5,"Yes","No")</f>
        <v>Yes</v>
      </c>
    </row>
    <row r="3242" spans="1:18" hidden="1" x14ac:dyDescent="0.35">
      <c r="A3242">
        <v>778955399</v>
      </c>
      <c r="B3242" s="3">
        <v>43843</v>
      </c>
      <c r="C3242" s="3">
        <v>43851</v>
      </c>
      <c r="D3242" t="s">
        <v>136</v>
      </c>
      <c r="E3242" t="s">
        <v>38</v>
      </c>
      <c r="F3242" t="s">
        <v>33</v>
      </c>
      <c r="G3242" t="s">
        <v>18</v>
      </c>
      <c r="H3242" t="s">
        <v>34</v>
      </c>
      <c r="I3242" s="9">
        <v>9068</v>
      </c>
      <c r="J3242" s="9">
        <v>109.28</v>
      </c>
      <c r="K3242" s="9">
        <v>35.840000000000003</v>
      </c>
      <c r="L3242" s="9">
        <f>tbl_salesdata[[#This Row],[Units Sold]]*tbl_salesdata[[#This Row],[Unit Cost]]</f>
        <v>324997.12000000005</v>
      </c>
      <c r="M3242" s="9">
        <f>tbl_salesdata[[#This Row],[Units Sold]]*tbl_salesdata[[#This Row],[Unit Price]]</f>
        <v>990951.04</v>
      </c>
      <c r="N3242" s="9">
        <f>tbl_salesdata[[#This Row],[Total Sales]]-tbl_salesdata[[#This Row],[Total Cost]]</f>
        <v>665953.91999999993</v>
      </c>
      <c r="O3242">
        <f>tbl_salesdata[[#This Row],[Ship Date]]-tbl_salesdata[[#This Row],[Order Date]]</f>
        <v>8</v>
      </c>
      <c r="P3242">
        <f>WEEKDAY(tbl_salesdata[[#This Row],[Order Date]],2)</f>
        <v>1</v>
      </c>
      <c r="Q3242" t="str">
        <f>TEXT(tbl_salesdata[[#This Row],[Order Date]],"dddd")</f>
        <v>Monday</v>
      </c>
      <c r="R3242" t="str">
        <f>IF(tbl_salesdata[[#This Row],[Weekdaynum]]&gt;5,"Yes","No")</f>
        <v>No</v>
      </c>
    </row>
    <row r="3243" spans="1:18" x14ac:dyDescent="0.35">
      <c r="A3243">
        <v>808192336</v>
      </c>
      <c r="B3243" s="3">
        <v>44513</v>
      </c>
      <c r="C3243" s="3">
        <v>44514</v>
      </c>
      <c r="D3243" t="s">
        <v>118</v>
      </c>
      <c r="E3243" t="s">
        <v>24</v>
      </c>
      <c r="F3243" t="s">
        <v>42</v>
      </c>
      <c r="G3243" t="s">
        <v>14</v>
      </c>
      <c r="H3243" t="s">
        <v>26</v>
      </c>
      <c r="I3243" s="9">
        <v>927</v>
      </c>
      <c r="J3243" s="9">
        <v>437.2</v>
      </c>
      <c r="K3243" s="9">
        <v>263.33</v>
      </c>
      <c r="L3243" s="9">
        <f>tbl_salesdata[[#This Row],[Units Sold]]*tbl_salesdata[[#This Row],[Unit Cost]]</f>
        <v>244106.90999999997</v>
      </c>
      <c r="M3243" s="9">
        <f>tbl_salesdata[[#This Row],[Units Sold]]*tbl_salesdata[[#This Row],[Unit Price]]</f>
        <v>405284.39999999997</v>
      </c>
      <c r="N3243" s="9">
        <f>tbl_salesdata[[#This Row],[Total Sales]]-tbl_salesdata[[#This Row],[Total Cost]]</f>
        <v>161177.49</v>
      </c>
      <c r="O3243">
        <f>tbl_salesdata[[#This Row],[Ship Date]]-tbl_salesdata[[#This Row],[Order Date]]</f>
        <v>1</v>
      </c>
      <c r="P3243">
        <f>WEEKDAY(tbl_salesdata[[#This Row],[Order Date]],2)</f>
        <v>6</v>
      </c>
      <c r="Q3243" t="str">
        <f>TEXT(tbl_salesdata[[#This Row],[Order Date]],"dddd")</f>
        <v>Saturday</v>
      </c>
      <c r="R3243" t="str">
        <f>IF(tbl_salesdata[[#This Row],[Weekdaynum]]&gt;5,"Yes","No")</f>
        <v>Yes</v>
      </c>
    </row>
    <row r="3244" spans="1:18" hidden="1" x14ac:dyDescent="0.35">
      <c r="A3244">
        <v>743113362</v>
      </c>
      <c r="B3244" s="3">
        <v>42634</v>
      </c>
      <c r="C3244" s="3">
        <v>42642</v>
      </c>
      <c r="D3244" t="s">
        <v>106</v>
      </c>
      <c r="E3244" t="s">
        <v>38</v>
      </c>
      <c r="F3244" t="s">
        <v>13</v>
      </c>
      <c r="G3244" t="s">
        <v>14</v>
      </c>
      <c r="H3244" t="s">
        <v>34</v>
      </c>
      <c r="I3244" s="9">
        <v>2612</v>
      </c>
      <c r="J3244" s="9">
        <v>255.28</v>
      </c>
      <c r="K3244" s="9">
        <v>159.41999999999999</v>
      </c>
      <c r="L3244" s="9">
        <f>tbl_salesdata[[#This Row],[Units Sold]]*tbl_salesdata[[#This Row],[Unit Cost]]</f>
        <v>416405.04</v>
      </c>
      <c r="M3244" s="9">
        <f>tbl_salesdata[[#This Row],[Units Sold]]*tbl_salesdata[[#This Row],[Unit Price]]</f>
        <v>666791.36</v>
      </c>
      <c r="N3244" s="9">
        <f>tbl_salesdata[[#This Row],[Total Sales]]-tbl_salesdata[[#This Row],[Total Cost]]</f>
        <v>250386.32</v>
      </c>
      <c r="O3244">
        <f>tbl_salesdata[[#This Row],[Ship Date]]-tbl_salesdata[[#This Row],[Order Date]]</f>
        <v>8</v>
      </c>
      <c r="P3244">
        <f>WEEKDAY(tbl_salesdata[[#This Row],[Order Date]],2)</f>
        <v>3</v>
      </c>
      <c r="Q3244" t="str">
        <f>TEXT(tbl_salesdata[[#This Row],[Order Date]],"dddd")</f>
        <v>Wednesday</v>
      </c>
      <c r="R3244" t="str">
        <f>IF(tbl_salesdata[[#This Row],[Weekdaynum]]&gt;5,"Yes","No")</f>
        <v>No</v>
      </c>
    </row>
    <row r="3245" spans="1:18" hidden="1" x14ac:dyDescent="0.35">
      <c r="A3245">
        <v>519686210</v>
      </c>
      <c r="B3245" s="3">
        <v>43723</v>
      </c>
      <c r="C3245" s="3">
        <v>43726</v>
      </c>
      <c r="D3245" t="s">
        <v>206</v>
      </c>
      <c r="E3245" t="s">
        <v>24</v>
      </c>
      <c r="F3245" t="s">
        <v>17</v>
      </c>
      <c r="G3245" t="s">
        <v>18</v>
      </c>
      <c r="H3245" t="s">
        <v>26</v>
      </c>
      <c r="I3245" s="9">
        <v>5553</v>
      </c>
      <c r="J3245" s="9">
        <v>152.58000000000001</v>
      </c>
      <c r="K3245" s="9">
        <v>97.44</v>
      </c>
      <c r="L3245" s="9">
        <f>tbl_salesdata[[#This Row],[Units Sold]]*tbl_salesdata[[#This Row],[Unit Cost]]</f>
        <v>541084.31999999995</v>
      </c>
      <c r="M3245" s="9">
        <f>tbl_salesdata[[#This Row],[Units Sold]]*tbl_salesdata[[#This Row],[Unit Price]]</f>
        <v>847276.74000000011</v>
      </c>
      <c r="N3245" s="9">
        <f>tbl_salesdata[[#This Row],[Total Sales]]-tbl_salesdata[[#This Row],[Total Cost]]</f>
        <v>306192.42000000016</v>
      </c>
      <c r="O3245">
        <f>tbl_salesdata[[#This Row],[Ship Date]]-tbl_salesdata[[#This Row],[Order Date]]</f>
        <v>3</v>
      </c>
      <c r="P3245">
        <f>WEEKDAY(tbl_salesdata[[#This Row],[Order Date]],2)</f>
        <v>7</v>
      </c>
      <c r="Q3245" t="str">
        <f>TEXT(tbl_salesdata[[#This Row],[Order Date]],"dddd")</f>
        <v>Sunday</v>
      </c>
      <c r="R3245" t="str">
        <f>IF(tbl_salesdata[[#This Row],[Weekdaynum]]&gt;5,"Yes","No")</f>
        <v>Yes</v>
      </c>
    </row>
    <row r="3246" spans="1:18" x14ac:dyDescent="0.35">
      <c r="A3246">
        <v>960127675</v>
      </c>
      <c r="B3246" s="3">
        <v>43246</v>
      </c>
      <c r="C3246" s="3">
        <v>43260</v>
      </c>
      <c r="D3246" t="s">
        <v>27</v>
      </c>
      <c r="E3246" t="s">
        <v>24</v>
      </c>
      <c r="F3246" t="s">
        <v>25</v>
      </c>
      <c r="G3246" t="s">
        <v>18</v>
      </c>
      <c r="H3246" t="s">
        <v>34</v>
      </c>
      <c r="I3246" s="9">
        <v>1970</v>
      </c>
      <c r="J3246" s="9">
        <v>205.7</v>
      </c>
      <c r="K3246" s="9">
        <v>117.11</v>
      </c>
      <c r="L3246" s="9">
        <f>tbl_salesdata[[#This Row],[Units Sold]]*tbl_salesdata[[#This Row],[Unit Cost]]</f>
        <v>230706.7</v>
      </c>
      <c r="M3246" s="9">
        <f>tbl_salesdata[[#This Row],[Units Sold]]*tbl_salesdata[[#This Row],[Unit Price]]</f>
        <v>405229</v>
      </c>
      <c r="N3246" s="9">
        <f>tbl_salesdata[[#This Row],[Total Sales]]-tbl_salesdata[[#This Row],[Total Cost]]</f>
        <v>174522.3</v>
      </c>
      <c r="O3246">
        <f>tbl_salesdata[[#This Row],[Ship Date]]-tbl_salesdata[[#This Row],[Order Date]]</f>
        <v>14</v>
      </c>
      <c r="P3246">
        <f>WEEKDAY(tbl_salesdata[[#This Row],[Order Date]],2)</f>
        <v>6</v>
      </c>
      <c r="Q3246" t="str">
        <f>TEXT(tbl_salesdata[[#This Row],[Order Date]],"dddd")</f>
        <v>Saturday</v>
      </c>
      <c r="R3246" t="str">
        <f>IF(tbl_salesdata[[#This Row],[Weekdaynum]]&gt;5,"Yes","No")</f>
        <v>Yes</v>
      </c>
    </row>
    <row r="3247" spans="1:18" hidden="1" x14ac:dyDescent="0.35">
      <c r="A3247">
        <v>307376277</v>
      </c>
      <c r="B3247" s="3">
        <v>42590</v>
      </c>
      <c r="C3247" s="3">
        <v>42598</v>
      </c>
      <c r="D3247" t="s">
        <v>90</v>
      </c>
      <c r="E3247" t="s">
        <v>38</v>
      </c>
      <c r="F3247" t="s">
        <v>56</v>
      </c>
      <c r="G3247" t="s">
        <v>18</v>
      </c>
      <c r="H3247" t="s">
        <v>19</v>
      </c>
      <c r="I3247" s="9">
        <v>8326</v>
      </c>
      <c r="J3247" s="9">
        <v>9.33</v>
      </c>
      <c r="K3247" s="9">
        <v>6.92</v>
      </c>
      <c r="L3247" s="9">
        <f>tbl_salesdata[[#This Row],[Units Sold]]*tbl_salesdata[[#This Row],[Unit Cost]]</f>
        <v>57615.92</v>
      </c>
      <c r="M3247" s="9">
        <f>tbl_salesdata[[#This Row],[Units Sold]]*tbl_salesdata[[#This Row],[Unit Price]]</f>
        <v>77681.58</v>
      </c>
      <c r="N3247" s="9">
        <f>tbl_salesdata[[#This Row],[Total Sales]]-tbl_salesdata[[#This Row],[Total Cost]]</f>
        <v>20065.660000000003</v>
      </c>
      <c r="O3247">
        <f>tbl_salesdata[[#This Row],[Ship Date]]-tbl_salesdata[[#This Row],[Order Date]]</f>
        <v>8</v>
      </c>
      <c r="P3247">
        <f>WEEKDAY(tbl_salesdata[[#This Row],[Order Date]],2)</f>
        <v>1</v>
      </c>
      <c r="Q3247" t="str">
        <f>TEXT(tbl_salesdata[[#This Row],[Order Date]],"dddd")</f>
        <v>Monday</v>
      </c>
      <c r="R3247" t="str">
        <f>IF(tbl_salesdata[[#This Row],[Weekdaynum]]&gt;5,"Yes","No")</f>
        <v>No</v>
      </c>
    </row>
    <row r="3248" spans="1:18" x14ac:dyDescent="0.35">
      <c r="A3248">
        <v>358624064</v>
      </c>
      <c r="B3248" s="3">
        <v>42231</v>
      </c>
      <c r="C3248" s="3">
        <v>42245</v>
      </c>
      <c r="D3248" t="s">
        <v>95</v>
      </c>
      <c r="E3248" t="s">
        <v>21</v>
      </c>
      <c r="F3248" t="s">
        <v>33</v>
      </c>
      <c r="G3248" t="s">
        <v>18</v>
      </c>
      <c r="H3248" t="s">
        <v>34</v>
      </c>
      <c r="I3248" s="9">
        <v>3685</v>
      </c>
      <c r="J3248" s="9">
        <v>109.28</v>
      </c>
      <c r="K3248" s="9">
        <v>35.840000000000003</v>
      </c>
      <c r="L3248" s="9">
        <f>tbl_salesdata[[#This Row],[Units Sold]]*tbl_salesdata[[#This Row],[Unit Cost]]</f>
        <v>132070.40000000002</v>
      </c>
      <c r="M3248" s="9">
        <f>tbl_salesdata[[#This Row],[Units Sold]]*tbl_salesdata[[#This Row],[Unit Price]]</f>
        <v>402696.8</v>
      </c>
      <c r="N3248" s="9">
        <f>tbl_salesdata[[#This Row],[Total Sales]]-tbl_salesdata[[#This Row],[Total Cost]]</f>
        <v>270626.39999999997</v>
      </c>
      <c r="O3248">
        <f>tbl_salesdata[[#This Row],[Ship Date]]-tbl_salesdata[[#This Row],[Order Date]]</f>
        <v>14</v>
      </c>
      <c r="P3248">
        <f>WEEKDAY(tbl_salesdata[[#This Row],[Order Date]],2)</f>
        <v>6</v>
      </c>
      <c r="Q3248" t="str">
        <f>TEXT(tbl_salesdata[[#This Row],[Order Date]],"dddd")</f>
        <v>Saturday</v>
      </c>
      <c r="R3248" t="str">
        <f>IF(tbl_salesdata[[#This Row],[Weekdaynum]]&gt;5,"Yes","No")</f>
        <v>Yes</v>
      </c>
    </row>
    <row r="3249" spans="1:18" hidden="1" x14ac:dyDescent="0.35">
      <c r="A3249">
        <v>588846862</v>
      </c>
      <c r="B3249" s="3">
        <v>44816</v>
      </c>
      <c r="C3249" s="3">
        <v>44837</v>
      </c>
      <c r="D3249" t="s">
        <v>179</v>
      </c>
      <c r="E3249" t="s">
        <v>32</v>
      </c>
      <c r="F3249" t="s">
        <v>42</v>
      </c>
      <c r="G3249" t="s">
        <v>18</v>
      </c>
      <c r="H3249" t="s">
        <v>19</v>
      </c>
      <c r="I3249" s="9">
        <v>1727</v>
      </c>
      <c r="J3249" s="9">
        <v>437.2</v>
      </c>
      <c r="K3249" s="9">
        <v>263.33</v>
      </c>
      <c r="L3249" s="9">
        <f>tbl_salesdata[[#This Row],[Units Sold]]*tbl_salesdata[[#This Row],[Unit Cost]]</f>
        <v>454770.91</v>
      </c>
      <c r="M3249" s="9">
        <f>tbl_salesdata[[#This Row],[Units Sold]]*tbl_salesdata[[#This Row],[Unit Price]]</f>
        <v>755044.4</v>
      </c>
      <c r="N3249" s="9">
        <f>tbl_salesdata[[#This Row],[Total Sales]]-tbl_salesdata[[#This Row],[Total Cost]]</f>
        <v>300273.49000000005</v>
      </c>
      <c r="O3249">
        <f>tbl_salesdata[[#This Row],[Ship Date]]-tbl_salesdata[[#This Row],[Order Date]]</f>
        <v>21</v>
      </c>
      <c r="P3249">
        <f>WEEKDAY(tbl_salesdata[[#This Row],[Order Date]],2)</f>
        <v>1</v>
      </c>
      <c r="Q3249" t="str">
        <f>TEXT(tbl_salesdata[[#This Row],[Order Date]],"dddd")</f>
        <v>Monday</v>
      </c>
      <c r="R3249" t="str">
        <f>IF(tbl_salesdata[[#This Row],[Weekdaynum]]&gt;5,"Yes","No")</f>
        <v>No</v>
      </c>
    </row>
    <row r="3250" spans="1:18" hidden="1" x14ac:dyDescent="0.35">
      <c r="A3250">
        <v>121317231</v>
      </c>
      <c r="B3250" s="3">
        <v>44189</v>
      </c>
      <c r="C3250" s="3">
        <v>44210</v>
      </c>
      <c r="D3250" t="s">
        <v>198</v>
      </c>
      <c r="E3250" t="s">
        <v>38</v>
      </c>
      <c r="F3250" t="s">
        <v>30</v>
      </c>
      <c r="G3250" t="s">
        <v>18</v>
      </c>
      <c r="H3250" t="s">
        <v>19</v>
      </c>
      <c r="I3250" s="9">
        <v>9319</v>
      </c>
      <c r="J3250" s="9">
        <v>81.73</v>
      </c>
      <c r="K3250" s="9">
        <v>56.67</v>
      </c>
      <c r="L3250" s="9">
        <f>tbl_salesdata[[#This Row],[Units Sold]]*tbl_salesdata[[#This Row],[Unit Cost]]</f>
        <v>528107.73</v>
      </c>
      <c r="M3250" s="9">
        <f>tbl_salesdata[[#This Row],[Units Sold]]*tbl_salesdata[[#This Row],[Unit Price]]</f>
        <v>761641.87</v>
      </c>
      <c r="N3250" s="9">
        <f>tbl_salesdata[[#This Row],[Total Sales]]-tbl_salesdata[[#This Row],[Total Cost]]</f>
        <v>233534.14</v>
      </c>
      <c r="O3250">
        <f>tbl_salesdata[[#This Row],[Ship Date]]-tbl_salesdata[[#This Row],[Order Date]]</f>
        <v>21</v>
      </c>
      <c r="P3250">
        <f>WEEKDAY(tbl_salesdata[[#This Row],[Order Date]],2)</f>
        <v>4</v>
      </c>
      <c r="Q3250" t="str">
        <f>TEXT(tbl_salesdata[[#This Row],[Order Date]],"dddd")</f>
        <v>Thursday</v>
      </c>
      <c r="R3250" t="str">
        <f>IF(tbl_salesdata[[#This Row],[Weekdaynum]]&gt;5,"Yes","No")</f>
        <v>No</v>
      </c>
    </row>
    <row r="3251" spans="1:18" hidden="1" x14ac:dyDescent="0.35">
      <c r="A3251">
        <v>945738589</v>
      </c>
      <c r="B3251" s="3">
        <v>43406</v>
      </c>
      <c r="C3251" s="3">
        <v>43410</v>
      </c>
      <c r="D3251" t="s">
        <v>52</v>
      </c>
      <c r="E3251" t="s">
        <v>12</v>
      </c>
      <c r="F3251" t="s">
        <v>17</v>
      </c>
      <c r="G3251" t="s">
        <v>14</v>
      </c>
      <c r="H3251" t="s">
        <v>19</v>
      </c>
      <c r="I3251" s="9">
        <v>3920</v>
      </c>
      <c r="J3251" s="9">
        <v>152.58000000000001</v>
      </c>
      <c r="K3251" s="9">
        <v>97.44</v>
      </c>
      <c r="L3251" s="9">
        <f>tbl_salesdata[[#This Row],[Units Sold]]*tbl_salesdata[[#This Row],[Unit Cost]]</f>
        <v>381964.79999999999</v>
      </c>
      <c r="M3251" s="9">
        <f>tbl_salesdata[[#This Row],[Units Sold]]*tbl_salesdata[[#This Row],[Unit Price]]</f>
        <v>598113.60000000009</v>
      </c>
      <c r="N3251" s="9">
        <f>tbl_salesdata[[#This Row],[Total Sales]]-tbl_salesdata[[#This Row],[Total Cost]]</f>
        <v>216148.8000000001</v>
      </c>
      <c r="O3251">
        <f>tbl_salesdata[[#This Row],[Ship Date]]-tbl_salesdata[[#This Row],[Order Date]]</f>
        <v>4</v>
      </c>
      <c r="P3251">
        <f>WEEKDAY(tbl_salesdata[[#This Row],[Order Date]],2)</f>
        <v>5</v>
      </c>
      <c r="Q3251" t="str">
        <f>TEXT(tbl_salesdata[[#This Row],[Order Date]],"dddd")</f>
        <v>Friday</v>
      </c>
      <c r="R3251" t="str">
        <f>IF(tbl_salesdata[[#This Row],[Weekdaynum]]&gt;5,"Yes","No")</f>
        <v>No</v>
      </c>
    </row>
    <row r="3252" spans="1:18" hidden="1" x14ac:dyDescent="0.35">
      <c r="A3252">
        <v>373097264</v>
      </c>
      <c r="B3252" s="3">
        <v>42915</v>
      </c>
      <c r="C3252" s="3">
        <v>42936</v>
      </c>
      <c r="D3252" t="s">
        <v>46</v>
      </c>
      <c r="E3252" t="s">
        <v>29</v>
      </c>
      <c r="F3252" t="s">
        <v>33</v>
      </c>
      <c r="G3252" t="s">
        <v>18</v>
      </c>
      <c r="H3252" t="s">
        <v>34</v>
      </c>
      <c r="I3252" s="9">
        <v>6626</v>
      </c>
      <c r="J3252" s="9">
        <v>109.28</v>
      </c>
      <c r="K3252" s="9">
        <v>35.840000000000003</v>
      </c>
      <c r="L3252" s="9">
        <f>tbl_salesdata[[#This Row],[Units Sold]]*tbl_salesdata[[#This Row],[Unit Cost]]</f>
        <v>237475.84000000003</v>
      </c>
      <c r="M3252" s="9">
        <f>tbl_salesdata[[#This Row],[Units Sold]]*tbl_salesdata[[#This Row],[Unit Price]]</f>
        <v>724089.28</v>
      </c>
      <c r="N3252" s="9">
        <f>tbl_salesdata[[#This Row],[Total Sales]]-tbl_salesdata[[#This Row],[Total Cost]]</f>
        <v>486613.44</v>
      </c>
      <c r="O3252">
        <f>tbl_salesdata[[#This Row],[Ship Date]]-tbl_salesdata[[#This Row],[Order Date]]</f>
        <v>21</v>
      </c>
      <c r="P3252">
        <f>WEEKDAY(tbl_salesdata[[#This Row],[Order Date]],2)</f>
        <v>4</v>
      </c>
      <c r="Q3252" t="str">
        <f>TEXT(tbl_salesdata[[#This Row],[Order Date]],"dddd")</f>
        <v>Thursday</v>
      </c>
      <c r="R3252" t="str">
        <f>IF(tbl_salesdata[[#This Row],[Weekdaynum]]&gt;5,"Yes","No")</f>
        <v>No</v>
      </c>
    </row>
    <row r="3253" spans="1:18" hidden="1" x14ac:dyDescent="0.35">
      <c r="A3253">
        <v>284692084</v>
      </c>
      <c r="B3253" s="3">
        <v>44522</v>
      </c>
      <c r="C3253" s="3">
        <v>44536</v>
      </c>
      <c r="D3253" t="s">
        <v>44</v>
      </c>
      <c r="E3253" t="s">
        <v>12</v>
      </c>
      <c r="F3253" t="s">
        <v>68</v>
      </c>
      <c r="G3253" t="s">
        <v>18</v>
      </c>
      <c r="H3253" t="s">
        <v>15</v>
      </c>
      <c r="I3253" s="9">
        <v>5569</v>
      </c>
      <c r="J3253" s="9">
        <v>154.06</v>
      </c>
      <c r="K3253" s="9">
        <v>90.93</v>
      </c>
      <c r="L3253" s="9">
        <f>tbl_salesdata[[#This Row],[Units Sold]]*tbl_salesdata[[#This Row],[Unit Cost]]</f>
        <v>506389.17000000004</v>
      </c>
      <c r="M3253" s="9">
        <f>tbl_salesdata[[#This Row],[Units Sold]]*tbl_salesdata[[#This Row],[Unit Price]]</f>
        <v>857960.14</v>
      </c>
      <c r="N3253" s="9">
        <f>tbl_salesdata[[#This Row],[Total Sales]]-tbl_salesdata[[#This Row],[Total Cost]]</f>
        <v>351570.97</v>
      </c>
      <c r="O3253">
        <f>tbl_salesdata[[#This Row],[Ship Date]]-tbl_salesdata[[#This Row],[Order Date]]</f>
        <v>14</v>
      </c>
      <c r="P3253">
        <f>WEEKDAY(tbl_salesdata[[#This Row],[Order Date]],2)</f>
        <v>1</v>
      </c>
      <c r="Q3253" t="str">
        <f>TEXT(tbl_salesdata[[#This Row],[Order Date]],"dddd")</f>
        <v>Monday</v>
      </c>
      <c r="R3253" t="str">
        <f>IF(tbl_salesdata[[#This Row],[Weekdaynum]]&gt;5,"Yes","No")</f>
        <v>No</v>
      </c>
    </row>
    <row r="3254" spans="1:18" hidden="1" x14ac:dyDescent="0.35">
      <c r="A3254">
        <v>382134377</v>
      </c>
      <c r="B3254" s="3">
        <v>44104</v>
      </c>
      <c r="C3254" s="3">
        <v>44124</v>
      </c>
      <c r="D3254" t="s">
        <v>148</v>
      </c>
      <c r="E3254" t="s">
        <v>24</v>
      </c>
      <c r="F3254" t="s">
        <v>56</v>
      </c>
      <c r="G3254" t="s">
        <v>14</v>
      </c>
      <c r="H3254" t="s">
        <v>19</v>
      </c>
      <c r="I3254" s="9">
        <v>909</v>
      </c>
      <c r="J3254" s="9">
        <v>9.33</v>
      </c>
      <c r="K3254" s="9">
        <v>6.92</v>
      </c>
      <c r="L3254" s="9">
        <f>tbl_salesdata[[#This Row],[Units Sold]]*tbl_salesdata[[#This Row],[Unit Cost]]</f>
        <v>6290.28</v>
      </c>
      <c r="M3254" s="9">
        <f>tbl_salesdata[[#This Row],[Units Sold]]*tbl_salesdata[[#This Row],[Unit Price]]</f>
        <v>8480.9699999999993</v>
      </c>
      <c r="N3254" s="9">
        <f>tbl_salesdata[[#This Row],[Total Sales]]-tbl_salesdata[[#This Row],[Total Cost]]</f>
        <v>2190.6899999999996</v>
      </c>
      <c r="O3254">
        <f>tbl_salesdata[[#This Row],[Ship Date]]-tbl_salesdata[[#This Row],[Order Date]]</f>
        <v>20</v>
      </c>
      <c r="P3254">
        <f>WEEKDAY(tbl_salesdata[[#This Row],[Order Date]],2)</f>
        <v>3</v>
      </c>
      <c r="Q3254" t="str">
        <f>TEXT(tbl_salesdata[[#This Row],[Order Date]],"dddd")</f>
        <v>Wednesday</v>
      </c>
      <c r="R3254" t="str">
        <f>IF(tbl_salesdata[[#This Row],[Weekdaynum]]&gt;5,"Yes","No")</f>
        <v>No</v>
      </c>
    </row>
    <row r="3255" spans="1:18" hidden="1" x14ac:dyDescent="0.35">
      <c r="A3255">
        <v>437347972</v>
      </c>
      <c r="B3255" s="3">
        <v>42705</v>
      </c>
      <c r="C3255" s="3">
        <v>42717</v>
      </c>
      <c r="D3255" t="s">
        <v>190</v>
      </c>
      <c r="E3255" t="s">
        <v>38</v>
      </c>
      <c r="F3255" t="s">
        <v>40</v>
      </c>
      <c r="G3255" t="s">
        <v>14</v>
      </c>
      <c r="H3255" t="s">
        <v>19</v>
      </c>
      <c r="I3255" s="9">
        <v>9839</v>
      </c>
      <c r="J3255" s="9">
        <v>651.21</v>
      </c>
      <c r="K3255" s="9">
        <v>524.96</v>
      </c>
      <c r="L3255" s="9">
        <f>tbl_salesdata[[#This Row],[Units Sold]]*tbl_salesdata[[#This Row],[Unit Cost]]</f>
        <v>5165081.4400000004</v>
      </c>
      <c r="M3255" s="9">
        <f>tbl_salesdata[[#This Row],[Units Sold]]*tbl_salesdata[[#This Row],[Unit Price]]</f>
        <v>6407255.1900000004</v>
      </c>
      <c r="N3255" s="9">
        <f>tbl_salesdata[[#This Row],[Total Sales]]-tbl_salesdata[[#This Row],[Total Cost]]</f>
        <v>1242173.75</v>
      </c>
      <c r="O3255">
        <f>tbl_salesdata[[#This Row],[Ship Date]]-tbl_salesdata[[#This Row],[Order Date]]</f>
        <v>12</v>
      </c>
      <c r="P3255">
        <f>WEEKDAY(tbl_salesdata[[#This Row],[Order Date]],2)</f>
        <v>4</v>
      </c>
      <c r="Q3255" t="str">
        <f>TEXT(tbl_salesdata[[#This Row],[Order Date]],"dddd")</f>
        <v>Thursday</v>
      </c>
      <c r="R3255" t="str">
        <f>IF(tbl_salesdata[[#This Row],[Weekdaynum]]&gt;5,"Yes","No")</f>
        <v>No</v>
      </c>
    </row>
    <row r="3256" spans="1:18" hidden="1" x14ac:dyDescent="0.35">
      <c r="A3256">
        <v>742569196</v>
      </c>
      <c r="B3256" s="3">
        <v>43373</v>
      </c>
      <c r="C3256" s="3">
        <v>43394</v>
      </c>
      <c r="D3256" t="s">
        <v>67</v>
      </c>
      <c r="E3256" t="s">
        <v>21</v>
      </c>
      <c r="F3256" t="s">
        <v>68</v>
      </c>
      <c r="G3256" t="s">
        <v>14</v>
      </c>
      <c r="H3256" t="s">
        <v>15</v>
      </c>
      <c r="I3256" s="9">
        <v>1581</v>
      </c>
      <c r="J3256" s="9">
        <v>154.06</v>
      </c>
      <c r="K3256" s="9">
        <v>90.93</v>
      </c>
      <c r="L3256" s="9">
        <f>tbl_salesdata[[#This Row],[Units Sold]]*tbl_salesdata[[#This Row],[Unit Cost]]</f>
        <v>143760.33000000002</v>
      </c>
      <c r="M3256" s="9">
        <f>tbl_salesdata[[#This Row],[Units Sold]]*tbl_salesdata[[#This Row],[Unit Price]]</f>
        <v>243568.86000000002</v>
      </c>
      <c r="N3256" s="9">
        <f>tbl_salesdata[[#This Row],[Total Sales]]-tbl_salesdata[[#This Row],[Total Cost]]</f>
        <v>99808.53</v>
      </c>
      <c r="O3256">
        <f>tbl_salesdata[[#This Row],[Ship Date]]-tbl_salesdata[[#This Row],[Order Date]]</f>
        <v>21</v>
      </c>
      <c r="P3256">
        <f>WEEKDAY(tbl_salesdata[[#This Row],[Order Date]],2)</f>
        <v>7</v>
      </c>
      <c r="Q3256" t="str">
        <f>TEXT(tbl_salesdata[[#This Row],[Order Date]],"dddd")</f>
        <v>Sunday</v>
      </c>
      <c r="R3256" t="str">
        <f>IF(tbl_salesdata[[#This Row],[Weekdaynum]]&gt;5,"Yes","No")</f>
        <v>Yes</v>
      </c>
    </row>
    <row r="3257" spans="1:18" hidden="1" x14ac:dyDescent="0.35">
      <c r="A3257">
        <v>760346877</v>
      </c>
      <c r="B3257" s="3">
        <v>42580</v>
      </c>
      <c r="C3257" s="3">
        <v>42584</v>
      </c>
      <c r="D3257" t="s">
        <v>109</v>
      </c>
      <c r="E3257" t="s">
        <v>21</v>
      </c>
      <c r="F3257" t="s">
        <v>76</v>
      </c>
      <c r="G3257" t="s">
        <v>14</v>
      </c>
      <c r="H3257" t="s">
        <v>15</v>
      </c>
      <c r="I3257" s="9">
        <v>2392</v>
      </c>
      <c r="J3257" s="9">
        <v>668.27</v>
      </c>
      <c r="K3257" s="9">
        <v>502.54</v>
      </c>
      <c r="L3257" s="9">
        <f>tbl_salesdata[[#This Row],[Units Sold]]*tbl_salesdata[[#This Row],[Unit Cost]]</f>
        <v>1202075.68</v>
      </c>
      <c r="M3257" s="9">
        <f>tbl_salesdata[[#This Row],[Units Sold]]*tbl_salesdata[[#This Row],[Unit Price]]</f>
        <v>1598501.8399999999</v>
      </c>
      <c r="N3257" s="9">
        <f>tbl_salesdata[[#This Row],[Total Sales]]-tbl_salesdata[[#This Row],[Total Cost]]</f>
        <v>396426.15999999992</v>
      </c>
      <c r="O3257">
        <f>tbl_salesdata[[#This Row],[Ship Date]]-tbl_salesdata[[#This Row],[Order Date]]</f>
        <v>4</v>
      </c>
      <c r="P3257">
        <f>WEEKDAY(tbl_salesdata[[#This Row],[Order Date]],2)</f>
        <v>5</v>
      </c>
      <c r="Q3257" t="str">
        <f>TEXT(tbl_salesdata[[#This Row],[Order Date]],"dddd")</f>
        <v>Friday</v>
      </c>
      <c r="R3257" t="str">
        <f>IF(tbl_salesdata[[#This Row],[Weekdaynum]]&gt;5,"Yes","No")</f>
        <v>No</v>
      </c>
    </row>
    <row r="3258" spans="1:18" hidden="1" x14ac:dyDescent="0.35">
      <c r="A3258">
        <v>473542344</v>
      </c>
      <c r="B3258" s="3">
        <v>44232</v>
      </c>
      <c r="C3258" s="3">
        <v>44235</v>
      </c>
      <c r="D3258" t="s">
        <v>61</v>
      </c>
      <c r="E3258" t="s">
        <v>12</v>
      </c>
      <c r="F3258" t="s">
        <v>17</v>
      </c>
      <c r="G3258" t="s">
        <v>14</v>
      </c>
      <c r="H3258" t="s">
        <v>34</v>
      </c>
      <c r="I3258" s="9">
        <v>558</v>
      </c>
      <c r="J3258" s="9">
        <v>152.58000000000001</v>
      </c>
      <c r="K3258" s="9">
        <v>97.44</v>
      </c>
      <c r="L3258" s="9">
        <f>tbl_salesdata[[#This Row],[Units Sold]]*tbl_salesdata[[#This Row],[Unit Cost]]</f>
        <v>54371.519999999997</v>
      </c>
      <c r="M3258" s="9">
        <f>tbl_salesdata[[#This Row],[Units Sold]]*tbl_salesdata[[#This Row],[Unit Price]]</f>
        <v>85139.640000000014</v>
      </c>
      <c r="N3258" s="9">
        <f>tbl_salesdata[[#This Row],[Total Sales]]-tbl_salesdata[[#This Row],[Total Cost]]</f>
        <v>30768.120000000017</v>
      </c>
      <c r="O3258">
        <f>tbl_salesdata[[#This Row],[Ship Date]]-tbl_salesdata[[#This Row],[Order Date]]</f>
        <v>3</v>
      </c>
      <c r="P3258">
        <f>WEEKDAY(tbl_salesdata[[#This Row],[Order Date]],2)</f>
        <v>5</v>
      </c>
      <c r="Q3258" t="str">
        <f>TEXT(tbl_salesdata[[#This Row],[Order Date]],"dddd")</f>
        <v>Friday</v>
      </c>
      <c r="R3258" t="str">
        <f>IF(tbl_salesdata[[#This Row],[Weekdaynum]]&gt;5,"Yes","No")</f>
        <v>No</v>
      </c>
    </row>
    <row r="3259" spans="1:18" hidden="1" x14ac:dyDescent="0.35">
      <c r="A3259">
        <v>835329425</v>
      </c>
      <c r="B3259" s="3">
        <v>43306</v>
      </c>
      <c r="C3259" s="3">
        <v>43309</v>
      </c>
      <c r="D3259" t="s">
        <v>90</v>
      </c>
      <c r="E3259" t="s">
        <v>38</v>
      </c>
      <c r="F3259" t="s">
        <v>68</v>
      </c>
      <c r="G3259" t="s">
        <v>14</v>
      </c>
      <c r="H3259" t="s">
        <v>15</v>
      </c>
      <c r="I3259" s="9">
        <v>1395</v>
      </c>
      <c r="J3259" s="9">
        <v>154.06</v>
      </c>
      <c r="K3259" s="9">
        <v>90.93</v>
      </c>
      <c r="L3259" s="9">
        <f>tbl_salesdata[[#This Row],[Units Sold]]*tbl_salesdata[[#This Row],[Unit Cost]]</f>
        <v>126847.35</v>
      </c>
      <c r="M3259" s="9">
        <f>tbl_salesdata[[#This Row],[Units Sold]]*tbl_salesdata[[#This Row],[Unit Price]]</f>
        <v>214913.7</v>
      </c>
      <c r="N3259" s="9">
        <f>tbl_salesdata[[#This Row],[Total Sales]]-tbl_salesdata[[#This Row],[Total Cost]]</f>
        <v>88066.35</v>
      </c>
      <c r="O3259">
        <f>tbl_salesdata[[#This Row],[Ship Date]]-tbl_salesdata[[#This Row],[Order Date]]</f>
        <v>3</v>
      </c>
      <c r="P3259">
        <f>WEEKDAY(tbl_salesdata[[#This Row],[Order Date]],2)</f>
        <v>3</v>
      </c>
      <c r="Q3259" t="str">
        <f>TEXT(tbl_salesdata[[#This Row],[Order Date]],"dddd")</f>
        <v>Wednesday</v>
      </c>
      <c r="R3259" t="str">
        <f>IF(tbl_salesdata[[#This Row],[Weekdaynum]]&gt;5,"Yes","No")</f>
        <v>No</v>
      </c>
    </row>
    <row r="3260" spans="1:18" hidden="1" x14ac:dyDescent="0.35">
      <c r="A3260">
        <v>619194447</v>
      </c>
      <c r="B3260" s="3">
        <v>43105</v>
      </c>
      <c r="C3260" s="3">
        <v>43124</v>
      </c>
      <c r="D3260" t="s">
        <v>97</v>
      </c>
      <c r="E3260" t="s">
        <v>29</v>
      </c>
      <c r="F3260" t="s">
        <v>68</v>
      </c>
      <c r="G3260" t="s">
        <v>14</v>
      </c>
      <c r="H3260" t="s">
        <v>26</v>
      </c>
      <c r="I3260" s="9">
        <v>2252</v>
      </c>
      <c r="J3260" s="9">
        <v>154.06</v>
      </c>
      <c r="K3260" s="9">
        <v>90.93</v>
      </c>
      <c r="L3260" s="9">
        <f>tbl_salesdata[[#This Row],[Units Sold]]*tbl_salesdata[[#This Row],[Unit Cost]]</f>
        <v>204774.36000000002</v>
      </c>
      <c r="M3260" s="9">
        <f>tbl_salesdata[[#This Row],[Units Sold]]*tbl_salesdata[[#This Row],[Unit Price]]</f>
        <v>346943.12</v>
      </c>
      <c r="N3260" s="9">
        <f>tbl_salesdata[[#This Row],[Total Sales]]-tbl_salesdata[[#This Row],[Total Cost]]</f>
        <v>142168.75999999998</v>
      </c>
      <c r="O3260">
        <f>tbl_salesdata[[#This Row],[Ship Date]]-tbl_salesdata[[#This Row],[Order Date]]</f>
        <v>19</v>
      </c>
      <c r="P3260">
        <f>WEEKDAY(tbl_salesdata[[#This Row],[Order Date]],2)</f>
        <v>5</v>
      </c>
      <c r="Q3260" t="str">
        <f>TEXT(tbl_salesdata[[#This Row],[Order Date]],"dddd")</f>
        <v>Friday</v>
      </c>
      <c r="R3260" t="str">
        <f>IF(tbl_salesdata[[#This Row],[Weekdaynum]]&gt;5,"Yes","No")</f>
        <v>No</v>
      </c>
    </row>
    <row r="3261" spans="1:18" hidden="1" x14ac:dyDescent="0.35">
      <c r="A3261">
        <v>468936240</v>
      </c>
      <c r="B3261" s="3">
        <v>42542</v>
      </c>
      <c r="C3261" s="3">
        <v>42556</v>
      </c>
      <c r="D3261" t="s">
        <v>66</v>
      </c>
      <c r="E3261" t="s">
        <v>38</v>
      </c>
      <c r="F3261" t="s">
        <v>68</v>
      </c>
      <c r="G3261" t="s">
        <v>14</v>
      </c>
      <c r="H3261" t="s">
        <v>15</v>
      </c>
      <c r="I3261" s="9">
        <v>7509</v>
      </c>
      <c r="J3261" s="9">
        <v>154.06</v>
      </c>
      <c r="K3261" s="9">
        <v>90.93</v>
      </c>
      <c r="L3261" s="9">
        <f>tbl_salesdata[[#This Row],[Units Sold]]*tbl_salesdata[[#This Row],[Unit Cost]]</f>
        <v>682793.37</v>
      </c>
      <c r="M3261" s="9">
        <f>tbl_salesdata[[#This Row],[Units Sold]]*tbl_salesdata[[#This Row],[Unit Price]]</f>
        <v>1156836.54</v>
      </c>
      <c r="N3261" s="9">
        <f>tbl_salesdata[[#This Row],[Total Sales]]-tbl_salesdata[[#This Row],[Total Cost]]</f>
        <v>474043.17000000004</v>
      </c>
      <c r="O3261">
        <f>tbl_salesdata[[#This Row],[Ship Date]]-tbl_salesdata[[#This Row],[Order Date]]</f>
        <v>14</v>
      </c>
      <c r="P3261">
        <f>WEEKDAY(tbl_salesdata[[#This Row],[Order Date]],2)</f>
        <v>2</v>
      </c>
      <c r="Q3261" t="str">
        <f>TEXT(tbl_salesdata[[#This Row],[Order Date]],"dddd")</f>
        <v>Tuesday</v>
      </c>
      <c r="R3261" t="str">
        <f>IF(tbl_salesdata[[#This Row],[Weekdaynum]]&gt;5,"Yes","No")</f>
        <v>No</v>
      </c>
    </row>
    <row r="3262" spans="1:18" hidden="1" x14ac:dyDescent="0.35">
      <c r="A3262">
        <v>648666131</v>
      </c>
      <c r="B3262" s="3">
        <v>43425</v>
      </c>
      <c r="C3262" s="3">
        <v>43435</v>
      </c>
      <c r="D3262" t="s">
        <v>212</v>
      </c>
      <c r="E3262" t="s">
        <v>32</v>
      </c>
      <c r="F3262" t="s">
        <v>40</v>
      </c>
      <c r="G3262" t="s">
        <v>18</v>
      </c>
      <c r="H3262" t="s">
        <v>26</v>
      </c>
      <c r="I3262" s="9">
        <v>3578</v>
      </c>
      <c r="J3262" s="9">
        <v>651.21</v>
      </c>
      <c r="K3262" s="9">
        <v>524.96</v>
      </c>
      <c r="L3262" s="9">
        <f>tbl_salesdata[[#This Row],[Units Sold]]*tbl_salesdata[[#This Row],[Unit Cost]]</f>
        <v>1878306.8800000001</v>
      </c>
      <c r="M3262" s="9">
        <f>tbl_salesdata[[#This Row],[Units Sold]]*tbl_salesdata[[#This Row],[Unit Price]]</f>
        <v>2330029.3800000004</v>
      </c>
      <c r="N3262" s="9">
        <f>tbl_salesdata[[#This Row],[Total Sales]]-tbl_salesdata[[#This Row],[Total Cost]]</f>
        <v>451722.50000000023</v>
      </c>
      <c r="O3262">
        <f>tbl_salesdata[[#This Row],[Ship Date]]-tbl_salesdata[[#This Row],[Order Date]]</f>
        <v>10</v>
      </c>
      <c r="P3262">
        <f>WEEKDAY(tbl_salesdata[[#This Row],[Order Date]],2)</f>
        <v>3</v>
      </c>
      <c r="Q3262" t="str">
        <f>TEXT(tbl_salesdata[[#This Row],[Order Date]],"dddd")</f>
        <v>Wednesday</v>
      </c>
      <c r="R3262" t="str">
        <f>IF(tbl_salesdata[[#This Row],[Weekdaynum]]&gt;5,"Yes","No")</f>
        <v>No</v>
      </c>
    </row>
    <row r="3263" spans="1:18" hidden="1" x14ac:dyDescent="0.35">
      <c r="A3263">
        <v>592807948</v>
      </c>
      <c r="B3263" s="3">
        <v>43333</v>
      </c>
      <c r="C3263" s="3">
        <v>43347</v>
      </c>
      <c r="D3263" t="s">
        <v>36</v>
      </c>
      <c r="E3263" t="s">
        <v>29</v>
      </c>
      <c r="F3263" t="s">
        <v>76</v>
      </c>
      <c r="G3263" t="s">
        <v>18</v>
      </c>
      <c r="H3263" t="s">
        <v>19</v>
      </c>
      <c r="I3263" s="9">
        <v>3900</v>
      </c>
      <c r="J3263" s="9">
        <v>668.27</v>
      </c>
      <c r="K3263" s="9">
        <v>502.54</v>
      </c>
      <c r="L3263" s="9">
        <f>tbl_salesdata[[#This Row],[Units Sold]]*tbl_salesdata[[#This Row],[Unit Cost]]</f>
        <v>1959906</v>
      </c>
      <c r="M3263" s="9">
        <f>tbl_salesdata[[#This Row],[Units Sold]]*tbl_salesdata[[#This Row],[Unit Price]]</f>
        <v>2606253</v>
      </c>
      <c r="N3263" s="9">
        <f>tbl_salesdata[[#This Row],[Total Sales]]-tbl_salesdata[[#This Row],[Total Cost]]</f>
        <v>646347</v>
      </c>
      <c r="O3263">
        <f>tbl_salesdata[[#This Row],[Ship Date]]-tbl_salesdata[[#This Row],[Order Date]]</f>
        <v>14</v>
      </c>
      <c r="P3263">
        <f>WEEKDAY(tbl_salesdata[[#This Row],[Order Date]],2)</f>
        <v>2</v>
      </c>
      <c r="Q3263" t="str">
        <f>TEXT(tbl_salesdata[[#This Row],[Order Date]],"dddd")</f>
        <v>Tuesday</v>
      </c>
      <c r="R3263" t="str">
        <f>IF(tbl_salesdata[[#This Row],[Weekdaynum]]&gt;5,"Yes","No")</f>
        <v>No</v>
      </c>
    </row>
    <row r="3264" spans="1:18" hidden="1" x14ac:dyDescent="0.35">
      <c r="A3264">
        <v>256098020</v>
      </c>
      <c r="B3264" s="3">
        <v>43313</v>
      </c>
      <c r="C3264" s="3">
        <v>43332</v>
      </c>
      <c r="D3264" t="s">
        <v>213</v>
      </c>
      <c r="E3264" t="s">
        <v>38</v>
      </c>
      <c r="F3264" t="s">
        <v>13</v>
      </c>
      <c r="G3264" t="s">
        <v>18</v>
      </c>
      <c r="H3264" t="s">
        <v>15</v>
      </c>
      <c r="I3264" s="9">
        <v>3950</v>
      </c>
      <c r="J3264" s="9">
        <v>255.28</v>
      </c>
      <c r="K3264" s="9">
        <v>159.41999999999999</v>
      </c>
      <c r="L3264" s="9">
        <f>tbl_salesdata[[#This Row],[Units Sold]]*tbl_salesdata[[#This Row],[Unit Cost]]</f>
        <v>629709</v>
      </c>
      <c r="M3264" s="9">
        <f>tbl_salesdata[[#This Row],[Units Sold]]*tbl_salesdata[[#This Row],[Unit Price]]</f>
        <v>1008356</v>
      </c>
      <c r="N3264" s="9">
        <f>tbl_salesdata[[#This Row],[Total Sales]]-tbl_salesdata[[#This Row],[Total Cost]]</f>
        <v>378647</v>
      </c>
      <c r="O3264">
        <f>tbl_salesdata[[#This Row],[Ship Date]]-tbl_salesdata[[#This Row],[Order Date]]</f>
        <v>19</v>
      </c>
      <c r="P3264">
        <f>WEEKDAY(tbl_salesdata[[#This Row],[Order Date]],2)</f>
        <v>3</v>
      </c>
      <c r="Q3264" t="str">
        <f>TEXT(tbl_salesdata[[#This Row],[Order Date]],"dddd")</f>
        <v>Wednesday</v>
      </c>
      <c r="R3264" t="str">
        <f>IF(tbl_salesdata[[#This Row],[Weekdaynum]]&gt;5,"Yes","No")</f>
        <v>No</v>
      </c>
    </row>
    <row r="3265" spans="1:18" hidden="1" x14ac:dyDescent="0.35">
      <c r="A3265">
        <v>563585174</v>
      </c>
      <c r="B3265" s="3">
        <v>44878</v>
      </c>
      <c r="C3265" s="3">
        <v>44896</v>
      </c>
      <c r="D3265" t="s">
        <v>200</v>
      </c>
      <c r="E3265" t="s">
        <v>24</v>
      </c>
      <c r="F3265" t="s">
        <v>76</v>
      </c>
      <c r="G3265" t="s">
        <v>14</v>
      </c>
      <c r="H3265" t="s">
        <v>19</v>
      </c>
      <c r="I3265" s="9">
        <v>6232</v>
      </c>
      <c r="J3265" s="9">
        <v>668.27</v>
      </c>
      <c r="K3265" s="9">
        <v>502.54</v>
      </c>
      <c r="L3265" s="9">
        <f>tbl_salesdata[[#This Row],[Units Sold]]*tbl_salesdata[[#This Row],[Unit Cost]]</f>
        <v>3131829.2800000003</v>
      </c>
      <c r="M3265" s="9">
        <f>tbl_salesdata[[#This Row],[Units Sold]]*tbl_salesdata[[#This Row],[Unit Price]]</f>
        <v>4164658.6399999997</v>
      </c>
      <c r="N3265" s="9">
        <f>tbl_salesdata[[#This Row],[Total Sales]]-tbl_salesdata[[#This Row],[Total Cost]]</f>
        <v>1032829.3599999994</v>
      </c>
      <c r="O3265">
        <f>tbl_salesdata[[#This Row],[Ship Date]]-tbl_salesdata[[#This Row],[Order Date]]</f>
        <v>18</v>
      </c>
      <c r="P3265">
        <f>WEEKDAY(tbl_salesdata[[#This Row],[Order Date]],2)</f>
        <v>7</v>
      </c>
      <c r="Q3265" t="str">
        <f>TEXT(tbl_salesdata[[#This Row],[Order Date]],"dddd")</f>
        <v>Sunday</v>
      </c>
      <c r="R3265" t="str">
        <f>IF(tbl_salesdata[[#This Row],[Weekdaynum]]&gt;5,"Yes","No")</f>
        <v>Yes</v>
      </c>
    </row>
    <row r="3266" spans="1:18" hidden="1" x14ac:dyDescent="0.35">
      <c r="A3266">
        <v>260630738</v>
      </c>
      <c r="B3266" s="3">
        <v>42313</v>
      </c>
      <c r="C3266" s="3">
        <v>42332</v>
      </c>
      <c r="D3266" t="s">
        <v>159</v>
      </c>
      <c r="E3266" t="s">
        <v>21</v>
      </c>
      <c r="F3266" t="s">
        <v>42</v>
      </c>
      <c r="G3266" t="s">
        <v>14</v>
      </c>
      <c r="H3266" t="s">
        <v>15</v>
      </c>
      <c r="I3266" s="9">
        <v>5282</v>
      </c>
      <c r="J3266" s="9">
        <v>437.2</v>
      </c>
      <c r="K3266" s="9">
        <v>263.33</v>
      </c>
      <c r="L3266" s="9">
        <f>tbl_salesdata[[#This Row],[Units Sold]]*tbl_salesdata[[#This Row],[Unit Cost]]</f>
        <v>1390909.0599999998</v>
      </c>
      <c r="M3266" s="9">
        <f>tbl_salesdata[[#This Row],[Units Sold]]*tbl_salesdata[[#This Row],[Unit Price]]</f>
        <v>2309290.4</v>
      </c>
      <c r="N3266" s="9">
        <f>tbl_salesdata[[#This Row],[Total Sales]]-tbl_salesdata[[#This Row],[Total Cost]]</f>
        <v>918381.34000000008</v>
      </c>
      <c r="O3266">
        <f>tbl_salesdata[[#This Row],[Ship Date]]-tbl_salesdata[[#This Row],[Order Date]]</f>
        <v>19</v>
      </c>
      <c r="P3266">
        <f>WEEKDAY(tbl_salesdata[[#This Row],[Order Date]],2)</f>
        <v>4</v>
      </c>
      <c r="Q3266" t="str">
        <f>TEXT(tbl_salesdata[[#This Row],[Order Date]],"dddd")</f>
        <v>Thursday</v>
      </c>
      <c r="R3266" t="str">
        <f>IF(tbl_salesdata[[#This Row],[Weekdaynum]]&gt;5,"Yes","No")</f>
        <v>No</v>
      </c>
    </row>
    <row r="3267" spans="1:18" hidden="1" x14ac:dyDescent="0.35">
      <c r="A3267">
        <v>862908542</v>
      </c>
      <c r="B3267" s="3">
        <v>42527</v>
      </c>
      <c r="C3267" s="3">
        <v>42537</v>
      </c>
      <c r="D3267" t="s">
        <v>73</v>
      </c>
      <c r="E3267" t="s">
        <v>24</v>
      </c>
      <c r="F3267" t="s">
        <v>76</v>
      </c>
      <c r="G3267" t="s">
        <v>18</v>
      </c>
      <c r="H3267" t="s">
        <v>34</v>
      </c>
      <c r="I3267" s="9">
        <v>2668</v>
      </c>
      <c r="J3267" s="9">
        <v>668.27</v>
      </c>
      <c r="K3267" s="9">
        <v>502.54</v>
      </c>
      <c r="L3267" s="9">
        <f>tbl_salesdata[[#This Row],[Units Sold]]*tbl_salesdata[[#This Row],[Unit Cost]]</f>
        <v>1340776.72</v>
      </c>
      <c r="M3267" s="9">
        <f>tbl_salesdata[[#This Row],[Units Sold]]*tbl_salesdata[[#This Row],[Unit Price]]</f>
        <v>1782944.3599999999</v>
      </c>
      <c r="N3267" s="9">
        <f>tbl_salesdata[[#This Row],[Total Sales]]-tbl_salesdata[[#This Row],[Total Cost]]</f>
        <v>442167.6399999999</v>
      </c>
      <c r="O3267">
        <f>tbl_salesdata[[#This Row],[Ship Date]]-tbl_salesdata[[#This Row],[Order Date]]</f>
        <v>10</v>
      </c>
      <c r="P3267">
        <f>WEEKDAY(tbl_salesdata[[#This Row],[Order Date]],2)</f>
        <v>1</v>
      </c>
      <c r="Q3267" t="str">
        <f>TEXT(tbl_salesdata[[#This Row],[Order Date]],"dddd")</f>
        <v>Monday</v>
      </c>
      <c r="R3267" t="str">
        <f>IF(tbl_salesdata[[#This Row],[Weekdaynum]]&gt;5,"Yes","No")</f>
        <v>No</v>
      </c>
    </row>
    <row r="3268" spans="1:18" hidden="1" x14ac:dyDescent="0.35">
      <c r="A3268">
        <v>806404912</v>
      </c>
      <c r="B3268" s="3">
        <v>42277</v>
      </c>
      <c r="C3268" s="3">
        <v>42290</v>
      </c>
      <c r="D3268" t="s">
        <v>138</v>
      </c>
      <c r="E3268" t="s">
        <v>24</v>
      </c>
      <c r="F3268" t="s">
        <v>30</v>
      </c>
      <c r="G3268" t="s">
        <v>18</v>
      </c>
      <c r="H3268" t="s">
        <v>19</v>
      </c>
      <c r="I3268" s="9">
        <v>1988</v>
      </c>
      <c r="J3268" s="9">
        <v>81.73</v>
      </c>
      <c r="K3268" s="9">
        <v>56.67</v>
      </c>
      <c r="L3268" s="9">
        <f>tbl_salesdata[[#This Row],[Units Sold]]*tbl_salesdata[[#This Row],[Unit Cost]]</f>
        <v>112659.96</v>
      </c>
      <c r="M3268" s="9">
        <f>tbl_salesdata[[#This Row],[Units Sold]]*tbl_salesdata[[#This Row],[Unit Price]]</f>
        <v>162479.24000000002</v>
      </c>
      <c r="N3268" s="9">
        <f>tbl_salesdata[[#This Row],[Total Sales]]-tbl_salesdata[[#This Row],[Total Cost]]</f>
        <v>49819.280000000013</v>
      </c>
      <c r="O3268">
        <f>tbl_salesdata[[#This Row],[Ship Date]]-tbl_salesdata[[#This Row],[Order Date]]</f>
        <v>13</v>
      </c>
      <c r="P3268">
        <f>WEEKDAY(tbl_salesdata[[#This Row],[Order Date]],2)</f>
        <v>3</v>
      </c>
      <c r="Q3268" t="str">
        <f>TEXT(tbl_salesdata[[#This Row],[Order Date]],"dddd")</f>
        <v>Wednesday</v>
      </c>
      <c r="R3268" t="str">
        <f>IF(tbl_salesdata[[#This Row],[Weekdaynum]]&gt;5,"Yes","No")</f>
        <v>No</v>
      </c>
    </row>
    <row r="3269" spans="1:18" hidden="1" x14ac:dyDescent="0.35">
      <c r="A3269">
        <v>397418677</v>
      </c>
      <c r="B3269" s="3">
        <v>43172</v>
      </c>
      <c r="C3269" s="3">
        <v>43186</v>
      </c>
      <c r="D3269" t="s">
        <v>124</v>
      </c>
      <c r="E3269" t="s">
        <v>38</v>
      </c>
      <c r="F3269" t="s">
        <v>76</v>
      </c>
      <c r="G3269" t="s">
        <v>18</v>
      </c>
      <c r="H3269" t="s">
        <v>19</v>
      </c>
      <c r="I3269" s="9">
        <v>3873</v>
      </c>
      <c r="J3269" s="9">
        <v>668.27</v>
      </c>
      <c r="K3269" s="9">
        <v>502.54</v>
      </c>
      <c r="L3269" s="9">
        <f>tbl_salesdata[[#This Row],[Units Sold]]*tbl_salesdata[[#This Row],[Unit Cost]]</f>
        <v>1946337.4200000002</v>
      </c>
      <c r="M3269" s="9">
        <f>tbl_salesdata[[#This Row],[Units Sold]]*tbl_salesdata[[#This Row],[Unit Price]]</f>
        <v>2588209.71</v>
      </c>
      <c r="N3269" s="9">
        <f>tbl_salesdata[[#This Row],[Total Sales]]-tbl_salesdata[[#This Row],[Total Cost]]</f>
        <v>641872.2899999998</v>
      </c>
      <c r="O3269">
        <f>tbl_salesdata[[#This Row],[Ship Date]]-tbl_salesdata[[#This Row],[Order Date]]</f>
        <v>14</v>
      </c>
      <c r="P3269">
        <f>WEEKDAY(tbl_salesdata[[#This Row],[Order Date]],2)</f>
        <v>2</v>
      </c>
      <c r="Q3269" t="str">
        <f>TEXT(tbl_salesdata[[#This Row],[Order Date]],"dddd")</f>
        <v>Tuesday</v>
      </c>
      <c r="R3269" t="str">
        <f>IF(tbl_salesdata[[#This Row],[Weekdaynum]]&gt;5,"Yes","No")</f>
        <v>No</v>
      </c>
    </row>
    <row r="3270" spans="1:18" hidden="1" x14ac:dyDescent="0.35">
      <c r="A3270">
        <v>462561166</v>
      </c>
      <c r="B3270" s="3">
        <v>43557</v>
      </c>
      <c r="C3270" s="3">
        <v>43577</v>
      </c>
      <c r="D3270" t="s">
        <v>168</v>
      </c>
      <c r="E3270" t="s">
        <v>21</v>
      </c>
      <c r="F3270" t="s">
        <v>47</v>
      </c>
      <c r="G3270" t="s">
        <v>14</v>
      </c>
      <c r="H3270" t="s">
        <v>34</v>
      </c>
      <c r="I3270" s="9">
        <v>983</v>
      </c>
      <c r="J3270" s="9">
        <v>421.89</v>
      </c>
      <c r="K3270" s="9">
        <v>364.69</v>
      </c>
      <c r="L3270" s="9">
        <f>tbl_salesdata[[#This Row],[Units Sold]]*tbl_salesdata[[#This Row],[Unit Cost]]</f>
        <v>358490.27</v>
      </c>
      <c r="M3270" s="9">
        <f>tbl_salesdata[[#This Row],[Units Sold]]*tbl_salesdata[[#This Row],[Unit Price]]</f>
        <v>414717.87</v>
      </c>
      <c r="N3270" s="9">
        <f>tbl_salesdata[[#This Row],[Total Sales]]-tbl_salesdata[[#This Row],[Total Cost]]</f>
        <v>56227.599999999977</v>
      </c>
      <c r="O3270">
        <f>tbl_salesdata[[#This Row],[Ship Date]]-tbl_salesdata[[#This Row],[Order Date]]</f>
        <v>20</v>
      </c>
      <c r="P3270">
        <f>WEEKDAY(tbl_salesdata[[#This Row],[Order Date]],2)</f>
        <v>2</v>
      </c>
      <c r="Q3270" t="str">
        <f>TEXT(tbl_salesdata[[#This Row],[Order Date]],"dddd")</f>
        <v>Tuesday</v>
      </c>
      <c r="R3270" t="str">
        <f>IF(tbl_salesdata[[#This Row],[Weekdaynum]]&gt;5,"Yes","No")</f>
        <v>No</v>
      </c>
    </row>
    <row r="3271" spans="1:18" x14ac:dyDescent="0.35">
      <c r="A3271">
        <v>627629888</v>
      </c>
      <c r="B3271" s="3">
        <v>44240</v>
      </c>
      <c r="C3271" s="3">
        <v>44251</v>
      </c>
      <c r="D3271" t="s">
        <v>179</v>
      </c>
      <c r="E3271" t="s">
        <v>32</v>
      </c>
      <c r="F3271" t="s">
        <v>22</v>
      </c>
      <c r="G3271" t="s">
        <v>18</v>
      </c>
      <c r="H3271" t="s">
        <v>34</v>
      </c>
      <c r="I3271" s="9">
        <v>8486</v>
      </c>
      <c r="J3271" s="9">
        <v>47.45</v>
      </c>
      <c r="K3271" s="9">
        <v>31.79</v>
      </c>
      <c r="L3271" s="9">
        <f>tbl_salesdata[[#This Row],[Units Sold]]*tbl_salesdata[[#This Row],[Unit Cost]]</f>
        <v>269769.94</v>
      </c>
      <c r="M3271" s="9">
        <f>tbl_salesdata[[#This Row],[Units Sold]]*tbl_salesdata[[#This Row],[Unit Price]]</f>
        <v>402660.7</v>
      </c>
      <c r="N3271" s="9">
        <f>tbl_salesdata[[#This Row],[Total Sales]]-tbl_salesdata[[#This Row],[Total Cost]]</f>
        <v>132890.76</v>
      </c>
      <c r="O3271">
        <f>tbl_salesdata[[#This Row],[Ship Date]]-tbl_salesdata[[#This Row],[Order Date]]</f>
        <v>11</v>
      </c>
      <c r="P3271">
        <f>WEEKDAY(tbl_salesdata[[#This Row],[Order Date]],2)</f>
        <v>6</v>
      </c>
      <c r="Q3271" t="str">
        <f>TEXT(tbl_salesdata[[#This Row],[Order Date]],"dddd")</f>
        <v>Saturday</v>
      </c>
      <c r="R3271" t="str">
        <f>IF(tbl_salesdata[[#This Row],[Weekdaynum]]&gt;5,"Yes","No")</f>
        <v>Yes</v>
      </c>
    </row>
    <row r="3272" spans="1:18" hidden="1" x14ac:dyDescent="0.35">
      <c r="A3272">
        <v>723240125</v>
      </c>
      <c r="B3272" s="3">
        <v>42659</v>
      </c>
      <c r="C3272" s="3">
        <v>42680</v>
      </c>
      <c r="D3272" t="s">
        <v>127</v>
      </c>
      <c r="E3272" t="s">
        <v>38</v>
      </c>
      <c r="F3272" t="s">
        <v>42</v>
      </c>
      <c r="G3272" t="s">
        <v>18</v>
      </c>
      <c r="H3272" t="s">
        <v>34</v>
      </c>
      <c r="I3272" s="9">
        <v>1680</v>
      </c>
      <c r="J3272" s="9">
        <v>437.2</v>
      </c>
      <c r="K3272" s="9">
        <v>263.33</v>
      </c>
      <c r="L3272" s="9">
        <f>tbl_salesdata[[#This Row],[Units Sold]]*tbl_salesdata[[#This Row],[Unit Cost]]</f>
        <v>442394.39999999997</v>
      </c>
      <c r="M3272" s="9">
        <f>tbl_salesdata[[#This Row],[Units Sold]]*tbl_salesdata[[#This Row],[Unit Price]]</f>
        <v>734496</v>
      </c>
      <c r="N3272" s="9">
        <f>tbl_salesdata[[#This Row],[Total Sales]]-tbl_salesdata[[#This Row],[Total Cost]]</f>
        <v>292101.60000000003</v>
      </c>
      <c r="O3272">
        <f>tbl_salesdata[[#This Row],[Ship Date]]-tbl_salesdata[[#This Row],[Order Date]]</f>
        <v>21</v>
      </c>
      <c r="P3272">
        <f>WEEKDAY(tbl_salesdata[[#This Row],[Order Date]],2)</f>
        <v>7</v>
      </c>
      <c r="Q3272" t="str">
        <f>TEXT(tbl_salesdata[[#This Row],[Order Date]],"dddd")</f>
        <v>Sunday</v>
      </c>
      <c r="R3272" t="str">
        <f>IF(tbl_salesdata[[#This Row],[Weekdaynum]]&gt;5,"Yes","No")</f>
        <v>Yes</v>
      </c>
    </row>
    <row r="3273" spans="1:18" hidden="1" x14ac:dyDescent="0.35">
      <c r="A3273">
        <v>223561751</v>
      </c>
      <c r="B3273" s="3">
        <v>44783</v>
      </c>
      <c r="C3273" s="3">
        <v>44804</v>
      </c>
      <c r="D3273" t="s">
        <v>180</v>
      </c>
      <c r="E3273" t="s">
        <v>24</v>
      </c>
      <c r="F3273" t="s">
        <v>33</v>
      </c>
      <c r="G3273" t="s">
        <v>18</v>
      </c>
      <c r="H3273" t="s">
        <v>34</v>
      </c>
      <c r="I3273" s="9">
        <v>5745</v>
      </c>
      <c r="J3273" s="9">
        <v>109.28</v>
      </c>
      <c r="K3273" s="9">
        <v>35.840000000000003</v>
      </c>
      <c r="L3273" s="9">
        <f>tbl_salesdata[[#This Row],[Units Sold]]*tbl_salesdata[[#This Row],[Unit Cost]]</f>
        <v>205900.80000000002</v>
      </c>
      <c r="M3273" s="9">
        <f>tbl_salesdata[[#This Row],[Units Sold]]*tbl_salesdata[[#This Row],[Unit Price]]</f>
        <v>627813.6</v>
      </c>
      <c r="N3273" s="9">
        <f>tbl_salesdata[[#This Row],[Total Sales]]-tbl_salesdata[[#This Row],[Total Cost]]</f>
        <v>421912.79999999993</v>
      </c>
      <c r="O3273">
        <f>tbl_salesdata[[#This Row],[Ship Date]]-tbl_salesdata[[#This Row],[Order Date]]</f>
        <v>21</v>
      </c>
      <c r="P3273">
        <f>WEEKDAY(tbl_salesdata[[#This Row],[Order Date]],2)</f>
        <v>3</v>
      </c>
      <c r="Q3273" t="str">
        <f>TEXT(tbl_salesdata[[#This Row],[Order Date]],"dddd")</f>
        <v>Wednesday</v>
      </c>
      <c r="R3273" t="str">
        <f>IF(tbl_salesdata[[#This Row],[Weekdaynum]]&gt;5,"Yes","No")</f>
        <v>No</v>
      </c>
    </row>
    <row r="3274" spans="1:18" hidden="1" x14ac:dyDescent="0.35">
      <c r="A3274">
        <v>607582414</v>
      </c>
      <c r="B3274" s="3">
        <v>43821</v>
      </c>
      <c r="C3274" s="3">
        <v>43841</v>
      </c>
      <c r="D3274" t="s">
        <v>139</v>
      </c>
      <c r="E3274" t="s">
        <v>51</v>
      </c>
      <c r="F3274" t="s">
        <v>47</v>
      </c>
      <c r="G3274" t="s">
        <v>18</v>
      </c>
      <c r="H3274" t="s">
        <v>15</v>
      </c>
      <c r="I3274" s="9">
        <v>5993</v>
      </c>
      <c r="J3274" s="9">
        <v>421.89</v>
      </c>
      <c r="K3274" s="9">
        <v>364.69</v>
      </c>
      <c r="L3274" s="9">
        <f>tbl_salesdata[[#This Row],[Units Sold]]*tbl_salesdata[[#This Row],[Unit Cost]]</f>
        <v>2185587.17</v>
      </c>
      <c r="M3274" s="9">
        <f>tbl_salesdata[[#This Row],[Units Sold]]*tbl_salesdata[[#This Row],[Unit Price]]</f>
        <v>2528386.77</v>
      </c>
      <c r="N3274" s="9">
        <f>tbl_salesdata[[#This Row],[Total Sales]]-tbl_salesdata[[#This Row],[Total Cost]]</f>
        <v>342799.60000000009</v>
      </c>
      <c r="O3274">
        <f>tbl_salesdata[[#This Row],[Ship Date]]-tbl_salesdata[[#This Row],[Order Date]]</f>
        <v>20</v>
      </c>
      <c r="P3274">
        <f>WEEKDAY(tbl_salesdata[[#This Row],[Order Date]],2)</f>
        <v>7</v>
      </c>
      <c r="Q3274" t="str">
        <f>TEXT(tbl_salesdata[[#This Row],[Order Date]],"dddd")</f>
        <v>Sunday</v>
      </c>
      <c r="R3274" t="str">
        <f>IF(tbl_salesdata[[#This Row],[Weekdaynum]]&gt;5,"Yes","No")</f>
        <v>Yes</v>
      </c>
    </row>
    <row r="3275" spans="1:18" hidden="1" x14ac:dyDescent="0.35">
      <c r="A3275">
        <v>353475940</v>
      </c>
      <c r="B3275" s="3">
        <v>43375</v>
      </c>
      <c r="C3275" s="3">
        <v>43388</v>
      </c>
      <c r="D3275" t="s">
        <v>91</v>
      </c>
      <c r="E3275" t="s">
        <v>21</v>
      </c>
      <c r="F3275" t="s">
        <v>30</v>
      </c>
      <c r="G3275" t="s">
        <v>18</v>
      </c>
      <c r="H3275" t="s">
        <v>34</v>
      </c>
      <c r="I3275" s="9">
        <v>240</v>
      </c>
      <c r="J3275" s="9">
        <v>81.73</v>
      </c>
      <c r="K3275" s="9">
        <v>56.67</v>
      </c>
      <c r="L3275" s="9">
        <f>tbl_salesdata[[#This Row],[Units Sold]]*tbl_salesdata[[#This Row],[Unit Cost]]</f>
        <v>13600.800000000001</v>
      </c>
      <c r="M3275" s="9">
        <f>tbl_salesdata[[#This Row],[Units Sold]]*tbl_salesdata[[#This Row],[Unit Price]]</f>
        <v>19615.2</v>
      </c>
      <c r="N3275" s="9">
        <f>tbl_salesdata[[#This Row],[Total Sales]]-tbl_salesdata[[#This Row],[Total Cost]]</f>
        <v>6014.4</v>
      </c>
      <c r="O3275">
        <f>tbl_salesdata[[#This Row],[Ship Date]]-tbl_salesdata[[#This Row],[Order Date]]</f>
        <v>13</v>
      </c>
      <c r="P3275">
        <f>WEEKDAY(tbl_salesdata[[#This Row],[Order Date]],2)</f>
        <v>2</v>
      </c>
      <c r="Q3275" t="str">
        <f>TEXT(tbl_salesdata[[#This Row],[Order Date]],"dddd")</f>
        <v>Tuesday</v>
      </c>
      <c r="R3275" t="str">
        <f>IF(tbl_salesdata[[#This Row],[Weekdaynum]]&gt;5,"Yes","No")</f>
        <v>No</v>
      </c>
    </row>
    <row r="3276" spans="1:18" hidden="1" x14ac:dyDescent="0.35">
      <c r="A3276">
        <v>259728658</v>
      </c>
      <c r="B3276" s="3">
        <v>42740</v>
      </c>
      <c r="C3276" s="3">
        <v>42756</v>
      </c>
      <c r="D3276" t="s">
        <v>196</v>
      </c>
      <c r="E3276" t="s">
        <v>32</v>
      </c>
      <c r="F3276" t="s">
        <v>25</v>
      </c>
      <c r="G3276" t="s">
        <v>18</v>
      </c>
      <c r="H3276" t="s">
        <v>34</v>
      </c>
      <c r="I3276" s="9">
        <v>8336</v>
      </c>
      <c r="J3276" s="9">
        <v>205.7</v>
      </c>
      <c r="K3276" s="9">
        <v>117.11</v>
      </c>
      <c r="L3276" s="9">
        <f>tbl_salesdata[[#This Row],[Units Sold]]*tbl_salesdata[[#This Row],[Unit Cost]]</f>
        <v>976228.96</v>
      </c>
      <c r="M3276" s="9">
        <f>tbl_salesdata[[#This Row],[Units Sold]]*tbl_salesdata[[#This Row],[Unit Price]]</f>
        <v>1714715.2</v>
      </c>
      <c r="N3276" s="9">
        <f>tbl_salesdata[[#This Row],[Total Sales]]-tbl_salesdata[[#This Row],[Total Cost]]</f>
        <v>738486.24</v>
      </c>
      <c r="O3276">
        <f>tbl_salesdata[[#This Row],[Ship Date]]-tbl_salesdata[[#This Row],[Order Date]]</f>
        <v>16</v>
      </c>
      <c r="P3276">
        <f>WEEKDAY(tbl_salesdata[[#This Row],[Order Date]],2)</f>
        <v>4</v>
      </c>
      <c r="Q3276" t="str">
        <f>TEXT(tbl_salesdata[[#This Row],[Order Date]],"dddd")</f>
        <v>Thursday</v>
      </c>
      <c r="R3276" t="str">
        <f>IF(tbl_salesdata[[#This Row],[Weekdaynum]]&gt;5,"Yes","No")</f>
        <v>No</v>
      </c>
    </row>
    <row r="3277" spans="1:18" x14ac:dyDescent="0.35">
      <c r="A3277">
        <v>459894835</v>
      </c>
      <c r="B3277" s="3">
        <v>43323</v>
      </c>
      <c r="C3277" s="3">
        <v>43344</v>
      </c>
      <c r="D3277" t="s">
        <v>217</v>
      </c>
      <c r="E3277" t="s">
        <v>12</v>
      </c>
      <c r="F3277" t="s">
        <v>25</v>
      </c>
      <c r="G3277" t="s">
        <v>18</v>
      </c>
      <c r="H3277" t="s">
        <v>19</v>
      </c>
      <c r="I3277" s="9">
        <v>1957</v>
      </c>
      <c r="J3277" s="9">
        <v>205.7</v>
      </c>
      <c r="K3277" s="9">
        <v>117.11</v>
      </c>
      <c r="L3277" s="9">
        <f>tbl_salesdata[[#This Row],[Units Sold]]*tbl_salesdata[[#This Row],[Unit Cost]]</f>
        <v>229184.27</v>
      </c>
      <c r="M3277" s="9">
        <f>tbl_salesdata[[#This Row],[Units Sold]]*tbl_salesdata[[#This Row],[Unit Price]]</f>
        <v>402554.89999999997</v>
      </c>
      <c r="N3277" s="9">
        <f>tbl_salesdata[[#This Row],[Total Sales]]-tbl_salesdata[[#This Row],[Total Cost]]</f>
        <v>173370.62999999998</v>
      </c>
      <c r="O3277">
        <f>tbl_salesdata[[#This Row],[Ship Date]]-tbl_salesdata[[#This Row],[Order Date]]</f>
        <v>21</v>
      </c>
      <c r="P3277">
        <f>WEEKDAY(tbl_salesdata[[#This Row],[Order Date]],2)</f>
        <v>6</v>
      </c>
      <c r="Q3277" t="str">
        <f>TEXT(tbl_salesdata[[#This Row],[Order Date]],"dddd")</f>
        <v>Saturday</v>
      </c>
      <c r="R3277" t="str">
        <f>IF(tbl_salesdata[[#This Row],[Weekdaynum]]&gt;5,"Yes","No")</f>
        <v>Yes</v>
      </c>
    </row>
    <row r="3278" spans="1:18" hidden="1" x14ac:dyDescent="0.35">
      <c r="A3278">
        <v>948819482</v>
      </c>
      <c r="B3278" s="3">
        <v>42845</v>
      </c>
      <c r="C3278" s="3">
        <v>42866</v>
      </c>
      <c r="D3278" t="s">
        <v>92</v>
      </c>
      <c r="E3278" t="s">
        <v>32</v>
      </c>
      <c r="F3278" t="s">
        <v>68</v>
      </c>
      <c r="G3278" t="s">
        <v>14</v>
      </c>
      <c r="H3278" t="s">
        <v>26</v>
      </c>
      <c r="I3278" s="9">
        <v>5624</v>
      </c>
      <c r="J3278" s="9">
        <v>154.06</v>
      </c>
      <c r="K3278" s="9">
        <v>90.93</v>
      </c>
      <c r="L3278" s="9">
        <f>tbl_salesdata[[#This Row],[Units Sold]]*tbl_salesdata[[#This Row],[Unit Cost]]</f>
        <v>511390.32000000007</v>
      </c>
      <c r="M3278" s="9">
        <f>tbl_salesdata[[#This Row],[Units Sold]]*tbl_salesdata[[#This Row],[Unit Price]]</f>
        <v>866433.44000000006</v>
      </c>
      <c r="N3278" s="9">
        <f>tbl_salesdata[[#This Row],[Total Sales]]-tbl_salesdata[[#This Row],[Total Cost]]</f>
        <v>355043.12</v>
      </c>
      <c r="O3278">
        <f>tbl_salesdata[[#This Row],[Ship Date]]-tbl_salesdata[[#This Row],[Order Date]]</f>
        <v>21</v>
      </c>
      <c r="P3278">
        <f>WEEKDAY(tbl_salesdata[[#This Row],[Order Date]],2)</f>
        <v>4</v>
      </c>
      <c r="Q3278" t="str">
        <f>TEXT(tbl_salesdata[[#This Row],[Order Date]],"dddd")</f>
        <v>Thursday</v>
      </c>
      <c r="R3278" t="str">
        <f>IF(tbl_salesdata[[#This Row],[Weekdaynum]]&gt;5,"Yes","No")</f>
        <v>No</v>
      </c>
    </row>
    <row r="3279" spans="1:18" hidden="1" x14ac:dyDescent="0.35">
      <c r="A3279">
        <v>980192744</v>
      </c>
      <c r="B3279" s="3">
        <v>42894</v>
      </c>
      <c r="C3279" s="3">
        <v>42906</v>
      </c>
      <c r="D3279" t="s">
        <v>124</v>
      </c>
      <c r="E3279" t="s">
        <v>38</v>
      </c>
      <c r="F3279" t="s">
        <v>13</v>
      </c>
      <c r="G3279" t="s">
        <v>18</v>
      </c>
      <c r="H3279" t="s">
        <v>15</v>
      </c>
      <c r="I3279" s="9">
        <v>9670</v>
      </c>
      <c r="J3279" s="9">
        <v>255.28</v>
      </c>
      <c r="K3279" s="9">
        <v>159.41999999999999</v>
      </c>
      <c r="L3279" s="9">
        <f>tbl_salesdata[[#This Row],[Units Sold]]*tbl_salesdata[[#This Row],[Unit Cost]]</f>
        <v>1541591.4</v>
      </c>
      <c r="M3279" s="9">
        <f>tbl_salesdata[[#This Row],[Units Sold]]*tbl_salesdata[[#This Row],[Unit Price]]</f>
        <v>2468557.6</v>
      </c>
      <c r="N3279" s="9">
        <f>tbl_salesdata[[#This Row],[Total Sales]]-tbl_salesdata[[#This Row],[Total Cost]]</f>
        <v>926966.20000000019</v>
      </c>
      <c r="O3279">
        <f>tbl_salesdata[[#This Row],[Ship Date]]-tbl_salesdata[[#This Row],[Order Date]]</f>
        <v>12</v>
      </c>
      <c r="P3279">
        <f>WEEKDAY(tbl_salesdata[[#This Row],[Order Date]],2)</f>
        <v>4</v>
      </c>
      <c r="Q3279" t="str">
        <f>TEXT(tbl_salesdata[[#This Row],[Order Date]],"dddd")</f>
        <v>Thursday</v>
      </c>
      <c r="R3279" t="str">
        <f>IF(tbl_salesdata[[#This Row],[Weekdaynum]]&gt;5,"Yes","No")</f>
        <v>No</v>
      </c>
    </row>
    <row r="3280" spans="1:18" x14ac:dyDescent="0.35">
      <c r="A3280">
        <v>738030469</v>
      </c>
      <c r="B3280" s="3">
        <v>43582</v>
      </c>
      <c r="C3280" s="3">
        <v>43598</v>
      </c>
      <c r="D3280" t="s">
        <v>192</v>
      </c>
      <c r="E3280" t="s">
        <v>32</v>
      </c>
      <c r="F3280" t="s">
        <v>22</v>
      </c>
      <c r="G3280" t="s">
        <v>18</v>
      </c>
      <c r="H3280" t="s">
        <v>15</v>
      </c>
      <c r="I3280" s="9">
        <v>8471</v>
      </c>
      <c r="J3280" s="9">
        <v>47.45</v>
      </c>
      <c r="K3280" s="9">
        <v>31.79</v>
      </c>
      <c r="L3280" s="9">
        <f>tbl_salesdata[[#This Row],[Units Sold]]*tbl_salesdata[[#This Row],[Unit Cost]]</f>
        <v>269293.08999999997</v>
      </c>
      <c r="M3280" s="9">
        <f>tbl_salesdata[[#This Row],[Units Sold]]*tbl_salesdata[[#This Row],[Unit Price]]</f>
        <v>401948.95</v>
      </c>
      <c r="N3280" s="9">
        <f>tbl_salesdata[[#This Row],[Total Sales]]-tbl_salesdata[[#This Row],[Total Cost]]</f>
        <v>132655.86000000004</v>
      </c>
      <c r="O3280">
        <f>tbl_salesdata[[#This Row],[Ship Date]]-tbl_salesdata[[#This Row],[Order Date]]</f>
        <v>16</v>
      </c>
      <c r="P3280">
        <f>WEEKDAY(tbl_salesdata[[#This Row],[Order Date]],2)</f>
        <v>6</v>
      </c>
      <c r="Q3280" t="str">
        <f>TEXT(tbl_salesdata[[#This Row],[Order Date]],"dddd")</f>
        <v>Saturday</v>
      </c>
      <c r="R3280" t="str">
        <f>IF(tbl_salesdata[[#This Row],[Weekdaynum]]&gt;5,"Yes","No")</f>
        <v>Yes</v>
      </c>
    </row>
    <row r="3281" spans="1:18" hidden="1" x14ac:dyDescent="0.35">
      <c r="A3281">
        <v>865276610</v>
      </c>
      <c r="B3281" s="3">
        <v>44605</v>
      </c>
      <c r="C3281" s="3">
        <v>44612</v>
      </c>
      <c r="D3281" t="s">
        <v>153</v>
      </c>
      <c r="E3281" t="s">
        <v>38</v>
      </c>
      <c r="F3281" t="s">
        <v>17</v>
      </c>
      <c r="G3281" t="s">
        <v>14</v>
      </c>
      <c r="H3281" t="s">
        <v>19</v>
      </c>
      <c r="I3281" s="9">
        <v>3432</v>
      </c>
      <c r="J3281" s="9">
        <v>152.58000000000001</v>
      </c>
      <c r="K3281" s="9">
        <v>97.44</v>
      </c>
      <c r="L3281" s="9">
        <f>tbl_salesdata[[#This Row],[Units Sold]]*tbl_salesdata[[#This Row],[Unit Cost]]</f>
        <v>334414.08000000002</v>
      </c>
      <c r="M3281" s="9">
        <f>tbl_salesdata[[#This Row],[Units Sold]]*tbl_salesdata[[#This Row],[Unit Price]]</f>
        <v>523654.56000000006</v>
      </c>
      <c r="N3281" s="9">
        <f>tbl_salesdata[[#This Row],[Total Sales]]-tbl_salesdata[[#This Row],[Total Cost]]</f>
        <v>189240.48000000004</v>
      </c>
      <c r="O3281">
        <f>tbl_salesdata[[#This Row],[Ship Date]]-tbl_salesdata[[#This Row],[Order Date]]</f>
        <v>7</v>
      </c>
      <c r="P3281">
        <f>WEEKDAY(tbl_salesdata[[#This Row],[Order Date]],2)</f>
        <v>7</v>
      </c>
      <c r="Q3281" t="str">
        <f>TEXT(tbl_salesdata[[#This Row],[Order Date]],"dddd")</f>
        <v>Sunday</v>
      </c>
      <c r="R3281" t="str">
        <f>IF(tbl_salesdata[[#This Row],[Weekdaynum]]&gt;5,"Yes","No")</f>
        <v>Yes</v>
      </c>
    </row>
    <row r="3282" spans="1:18" hidden="1" x14ac:dyDescent="0.35">
      <c r="A3282">
        <v>839397370</v>
      </c>
      <c r="B3282" s="3">
        <v>43448</v>
      </c>
      <c r="C3282" s="3">
        <v>43465</v>
      </c>
      <c r="D3282" t="s">
        <v>28</v>
      </c>
      <c r="E3282" t="s">
        <v>29</v>
      </c>
      <c r="F3282" t="s">
        <v>40</v>
      </c>
      <c r="G3282" t="s">
        <v>14</v>
      </c>
      <c r="H3282" t="s">
        <v>26</v>
      </c>
      <c r="I3282" s="9">
        <v>5190</v>
      </c>
      <c r="J3282" s="9">
        <v>651.21</v>
      </c>
      <c r="K3282" s="9">
        <v>524.96</v>
      </c>
      <c r="L3282" s="9">
        <f>tbl_salesdata[[#This Row],[Units Sold]]*tbl_salesdata[[#This Row],[Unit Cost]]</f>
        <v>2724542.4000000004</v>
      </c>
      <c r="M3282" s="9">
        <f>tbl_salesdata[[#This Row],[Units Sold]]*tbl_salesdata[[#This Row],[Unit Price]]</f>
        <v>3379779.9000000004</v>
      </c>
      <c r="N3282" s="9">
        <f>tbl_salesdata[[#This Row],[Total Sales]]-tbl_salesdata[[#This Row],[Total Cost]]</f>
        <v>655237.5</v>
      </c>
      <c r="O3282">
        <f>tbl_salesdata[[#This Row],[Ship Date]]-tbl_salesdata[[#This Row],[Order Date]]</f>
        <v>17</v>
      </c>
      <c r="P3282">
        <f>WEEKDAY(tbl_salesdata[[#This Row],[Order Date]],2)</f>
        <v>5</v>
      </c>
      <c r="Q3282" t="str">
        <f>TEXT(tbl_salesdata[[#This Row],[Order Date]],"dddd")</f>
        <v>Friday</v>
      </c>
      <c r="R3282" t="str">
        <f>IF(tbl_salesdata[[#This Row],[Weekdaynum]]&gt;5,"Yes","No")</f>
        <v>No</v>
      </c>
    </row>
    <row r="3283" spans="1:18" x14ac:dyDescent="0.35">
      <c r="A3283">
        <v>678302609</v>
      </c>
      <c r="B3283" s="3">
        <v>44765</v>
      </c>
      <c r="C3283" s="3">
        <v>44767</v>
      </c>
      <c r="D3283" t="s">
        <v>27</v>
      </c>
      <c r="E3283" t="s">
        <v>24</v>
      </c>
      <c r="F3283" t="s">
        <v>33</v>
      </c>
      <c r="G3283" t="s">
        <v>14</v>
      </c>
      <c r="H3283" t="s">
        <v>26</v>
      </c>
      <c r="I3283" s="9">
        <v>3670</v>
      </c>
      <c r="J3283" s="9">
        <v>109.28</v>
      </c>
      <c r="K3283" s="9">
        <v>35.840000000000003</v>
      </c>
      <c r="L3283" s="9">
        <f>tbl_salesdata[[#This Row],[Units Sold]]*tbl_salesdata[[#This Row],[Unit Cost]]</f>
        <v>131532.80000000002</v>
      </c>
      <c r="M3283" s="9">
        <f>tbl_salesdata[[#This Row],[Units Sold]]*tbl_salesdata[[#This Row],[Unit Price]]</f>
        <v>401057.6</v>
      </c>
      <c r="N3283" s="9">
        <f>tbl_salesdata[[#This Row],[Total Sales]]-tbl_salesdata[[#This Row],[Total Cost]]</f>
        <v>269524.79999999993</v>
      </c>
      <c r="O3283">
        <f>tbl_salesdata[[#This Row],[Ship Date]]-tbl_salesdata[[#This Row],[Order Date]]</f>
        <v>2</v>
      </c>
      <c r="P3283">
        <f>WEEKDAY(tbl_salesdata[[#This Row],[Order Date]],2)</f>
        <v>6</v>
      </c>
      <c r="Q3283" t="str">
        <f>TEXT(tbl_salesdata[[#This Row],[Order Date]],"dddd")</f>
        <v>Saturday</v>
      </c>
      <c r="R3283" t="str">
        <f>IF(tbl_salesdata[[#This Row],[Weekdaynum]]&gt;5,"Yes","No")</f>
        <v>Yes</v>
      </c>
    </row>
    <row r="3284" spans="1:18" hidden="1" x14ac:dyDescent="0.35">
      <c r="A3284">
        <v>104165685</v>
      </c>
      <c r="B3284" s="3">
        <v>43880</v>
      </c>
      <c r="C3284" s="3">
        <v>43883</v>
      </c>
      <c r="D3284" t="s">
        <v>129</v>
      </c>
      <c r="E3284" t="s">
        <v>21</v>
      </c>
      <c r="F3284" t="s">
        <v>76</v>
      </c>
      <c r="G3284" t="s">
        <v>14</v>
      </c>
      <c r="H3284" t="s">
        <v>26</v>
      </c>
      <c r="I3284" s="9">
        <v>3796</v>
      </c>
      <c r="J3284" s="9">
        <v>668.27</v>
      </c>
      <c r="K3284" s="9">
        <v>502.54</v>
      </c>
      <c r="L3284" s="9">
        <f>tbl_salesdata[[#This Row],[Units Sold]]*tbl_salesdata[[#This Row],[Unit Cost]]</f>
        <v>1907641.84</v>
      </c>
      <c r="M3284" s="9">
        <f>tbl_salesdata[[#This Row],[Units Sold]]*tbl_salesdata[[#This Row],[Unit Price]]</f>
        <v>2536752.92</v>
      </c>
      <c r="N3284" s="9">
        <f>tbl_salesdata[[#This Row],[Total Sales]]-tbl_salesdata[[#This Row],[Total Cost]]</f>
        <v>629111.07999999984</v>
      </c>
      <c r="O3284">
        <f>tbl_salesdata[[#This Row],[Ship Date]]-tbl_salesdata[[#This Row],[Order Date]]</f>
        <v>3</v>
      </c>
      <c r="P3284">
        <f>WEEKDAY(tbl_salesdata[[#This Row],[Order Date]],2)</f>
        <v>3</v>
      </c>
      <c r="Q3284" t="str">
        <f>TEXT(tbl_salesdata[[#This Row],[Order Date]],"dddd")</f>
        <v>Wednesday</v>
      </c>
      <c r="R3284" t="str">
        <f>IF(tbl_salesdata[[#This Row],[Weekdaynum]]&gt;5,"Yes","No")</f>
        <v>No</v>
      </c>
    </row>
    <row r="3285" spans="1:18" hidden="1" x14ac:dyDescent="0.35">
      <c r="A3285">
        <v>387098395</v>
      </c>
      <c r="B3285" s="3">
        <v>44489</v>
      </c>
      <c r="C3285" s="3">
        <v>44491</v>
      </c>
      <c r="D3285" t="s">
        <v>90</v>
      </c>
      <c r="E3285" t="s">
        <v>38</v>
      </c>
      <c r="F3285" t="s">
        <v>56</v>
      </c>
      <c r="G3285" t="s">
        <v>18</v>
      </c>
      <c r="H3285" t="s">
        <v>15</v>
      </c>
      <c r="I3285" s="9">
        <v>9872</v>
      </c>
      <c r="J3285" s="9">
        <v>9.33</v>
      </c>
      <c r="K3285" s="9">
        <v>6.92</v>
      </c>
      <c r="L3285" s="9">
        <f>tbl_salesdata[[#This Row],[Units Sold]]*tbl_salesdata[[#This Row],[Unit Cost]]</f>
        <v>68314.240000000005</v>
      </c>
      <c r="M3285" s="9">
        <f>tbl_salesdata[[#This Row],[Units Sold]]*tbl_salesdata[[#This Row],[Unit Price]]</f>
        <v>92105.76</v>
      </c>
      <c r="N3285" s="9">
        <f>tbl_salesdata[[#This Row],[Total Sales]]-tbl_salesdata[[#This Row],[Total Cost]]</f>
        <v>23791.51999999999</v>
      </c>
      <c r="O3285">
        <f>tbl_salesdata[[#This Row],[Ship Date]]-tbl_salesdata[[#This Row],[Order Date]]</f>
        <v>2</v>
      </c>
      <c r="P3285">
        <f>WEEKDAY(tbl_salesdata[[#This Row],[Order Date]],2)</f>
        <v>3</v>
      </c>
      <c r="Q3285" t="str">
        <f>TEXT(tbl_salesdata[[#This Row],[Order Date]],"dddd")</f>
        <v>Wednesday</v>
      </c>
      <c r="R3285" t="str">
        <f>IF(tbl_salesdata[[#This Row],[Weekdaynum]]&gt;5,"Yes","No")</f>
        <v>No</v>
      </c>
    </row>
    <row r="3286" spans="1:18" hidden="1" x14ac:dyDescent="0.35">
      <c r="A3286">
        <v>532441079</v>
      </c>
      <c r="B3286" s="3">
        <v>43752</v>
      </c>
      <c r="C3286" s="3">
        <v>43773</v>
      </c>
      <c r="D3286" t="s">
        <v>154</v>
      </c>
      <c r="E3286" t="s">
        <v>12</v>
      </c>
      <c r="F3286" t="s">
        <v>33</v>
      </c>
      <c r="G3286" t="s">
        <v>18</v>
      </c>
      <c r="H3286" t="s">
        <v>26</v>
      </c>
      <c r="I3286" s="9">
        <v>2</v>
      </c>
      <c r="J3286" s="9">
        <v>109.28</v>
      </c>
      <c r="K3286" s="9">
        <v>35.840000000000003</v>
      </c>
      <c r="L3286" s="9">
        <f>tbl_salesdata[[#This Row],[Units Sold]]*tbl_salesdata[[#This Row],[Unit Cost]]</f>
        <v>71.680000000000007</v>
      </c>
      <c r="M3286" s="9">
        <f>tbl_salesdata[[#This Row],[Units Sold]]*tbl_salesdata[[#This Row],[Unit Price]]</f>
        <v>218.56</v>
      </c>
      <c r="N3286" s="9">
        <f>tbl_salesdata[[#This Row],[Total Sales]]-tbl_salesdata[[#This Row],[Total Cost]]</f>
        <v>146.88</v>
      </c>
      <c r="O3286">
        <f>tbl_salesdata[[#This Row],[Ship Date]]-tbl_salesdata[[#This Row],[Order Date]]</f>
        <v>21</v>
      </c>
      <c r="P3286">
        <f>WEEKDAY(tbl_salesdata[[#This Row],[Order Date]],2)</f>
        <v>1</v>
      </c>
      <c r="Q3286" t="str">
        <f>TEXT(tbl_salesdata[[#This Row],[Order Date]],"dddd")</f>
        <v>Monday</v>
      </c>
      <c r="R3286" t="str">
        <f>IF(tbl_salesdata[[#This Row],[Weekdaynum]]&gt;5,"Yes","No")</f>
        <v>No</v>
      </c>
    </row>
    <row r="3287" spans="1:18" hidden="1" x14ac:dyDescent="0.35">
      <c r="A3287">
        <v>762117564</v>
      </c>
      <c r="B3287" s="3">
        <v>44253</v>
      </c>
      <c r="C3287" s="3">
        <v>44272</v>
      </c>
      <c r="D3287" t="s">
        <v>100</v>
      </c>
      <c r="E3287" t="s">
        <v>21</v>
      </c>
      <c r="F3287" t="s">
        <v>30</v>
      </c>
      <c r="G3287" t="s">
        <v>14</v>
      </c>
      <c r="H3287" t="s">
        <v>15</v>
      </c>
      <c r="I3287" s="9">
        <v>6378</v>
      </c>
      <c r="J3287" s="9">
        <v>81.73</v>
      </c>
      <c r="K3287" s="9">
        <v>56.67</v>
      </c>
      <c r="L3287" s="9">
        <f>tbl_salesdata[[#This Row],[Units Sold]]*tbl_salesdata[[#This Row],[Unit Cost]]</f>
        <v>361441.26</v>
      </c>
      <c r="M3287" s="9">
        <f>tbl_salesdata[[#This Row],[Units Sold]]*tbl_salesdata[[#This Row],[Unit Price]]</f>
        <v>521273.94</v>
      </c>
      <c r="N3287" s="9">
        <f>tbl_salesdata[[#This Row],[Total Sales]]-tbl_salesdata[[#This Row],[Total Cost]]</f>
        <v>159832.68</v>
      </c>
      <c r="O3287">
        <f>tbl_salesdata[[#This Row],[Ship Date]]-tbl_salesdata[[#This Row],[Order Date]]</f>
        <v>19</v>
      </c>
      <c r="P3287">
        <f>WEEKDAY(tbl_salesdata[[#This Row],[Order Date]],2)</f>
        <v>5</v>
      </c>
      <c r="Q3287" t="str">
        <f>TEXT(tbl_salesdata[[#This Row],[Order Date]],"dddd")</f>
        <v>Friday</v>
      </c>
      <c r="R3287" t="str">
        <f>IF(tbl_salesdata[[#This Row],[Weekdaynum]]&gt;5,"Yes","No")</f>
        <v>No</v>
      </c>
    </row>
    <row r="3288" spans="1:18" hidden="1" x14ac:dyDescent="0.35">
      <c r="A3288">
        <v>918364179</v>
      </c>
      <c r="B3288" s="3">
        <v>43534</v>
      </c>
      <c r="C3288" s="3">
        <v>43551</v>
      </c>
      <c r="D3288" t="s">
        <v>77</v>
      </c>
      <c r="E3288" t="s">
        <v>21</v>
      </c>
      <c r="F3288" t="s">
        <v>17</v>
      </c>
      <c r="G3288" t="s">
        <v>18</v>
      </c>
      <c r="H3288" t="s">
        <v>34</v>
      </c>
      <c r="I3288" s="9">
        <v>3223</v>
      </c>
      <c r="J3288" s="9">
        <v>152.58000000000001</v>
      </c>
      <c r="K3288" s="9">
        <v>97.44</v>
      </c>
      <c r="L3288" s="9">
        <f>tbl_salesdata[[#This Row],[Units Sold]]*tbl_salesdata[[#This Row],[Unit Cost]]</f>
        <v>314049.12</v>
      </c>
      <c r="M3288" s="9">
        <f>tbl_salesdata[[#This Row],[Units Sold]]*tbl_salesdata[[#This Row],[Unit Price]]</f>
        <v>491765.34</v>
      </c>
      <c r="N3288" s="9">
        <f>tbl_salesdata[[#This Row],[Total Sales]]-tbl_salesdata[[#This Row],[Total Cost]]</f>
        <v>177716.22000000003</v>
      </c>
      <c r="O3288">
        <f>tbl_salesdata[[#This Row],[Ship Date]]-tbl_salesdata[[#This Row],[Order Date]]</f>
        <v>17</v>
      </c>
      <c r="P3288">
        <f>WEEKDAY(tbl_salesdata[[#This Row],[Order Date]],2)</f>
        <v>7</v>
      </c>
      <c r="Q3288" t="str">
        <f>TEXT(tbl_salesdata[[#This Row],[Order Date]],"dddd")</f>
        <v>Sunday</v>
      </c>
      <c r="R3288" t="str">
        <f>IF(tbl_salesdata[[#This Row],[Weekdaynum]]&gt;5,"Yes","No")</f>
        <v>Yes</v>
      </c>
    </row>
    <row r="3289" spans="1:18" hidden="1" x14ac:dyDescent="0.35">
      <c r="A3289">
        <v>913729751</v>
      </c>
      <c r="B3289" s="3">
        <v>44304</v>
      </c>
      <c r="C3289" s="3">
        <v>44315</v>
      </c>
      <c r="D3289" t="s">
        <v>215</v>
      </c>
      <c r="E3289" t="s">
        <v>21</v>
      </c>
      <c r="F3289" t="s">
        <v>47</v>
      </c>
      <c r="G3289" t="s">
        <v>14</v>
      </c>
      <c r="H3289" t="s">
        <v>15</v>
      </c>
      <c r="I3289" s="9">
        <v>1793</v>
      </c>
      <c r="J3289" s="9">
        <v>421.89</v>
      </c>
      <c r="K3289" s="9">
        <v>364.69</v>
      </c>
      <c r="L3289" s="9">
        <f>tbl_salesdata[[#This Row],[Units Sold]]*tbl_salesdata[[#This Row],[Unit Cost]]</f>
        <v>653889.17000000004</v>
      </c>
      <c r="M3289" s="9">
        <f>tbl_salesdata[[#This Row],[Units Sold]]*tbl_salesdata[[#This Row],[Unit Price]]</f>
        <v>756448.77</v>
      </c>
      <c r="N3289" s="9">
        <f>tbl_salesdata[[#This Row],[Total Sales]]-tbl_salesdata[[#This Row],[Total Cost]]</f>
        <v>102559.59999999998</v>
      </c>
      <c r="O3289">
        <f>tbl_salesdata[[#This Row],[Ship Date]]-tbl_salesdata[[#This Row],[Order Date]]</f>
        <v>11</v>
      </c>
      <c r="P3289">
        <f>WEEKDAY(tbl_salesdata[[#This Row],[Order Date]],2)</f>
        <v>7</v>
      </c>
      <c r="Q3289" t="str">
        <f>TEXT(tbl_salesdata[[#This Row],[Order Date]],"dddd")</f>
        <v>Sunday</v>
      </c>
      <c r="R3289" t="str">
        <f>IF(tbl_salesdata[[#This Row],[Weekdaynum]]&gt;5,"Yes","No")</f>
        <v>Yes</v>
      </c>
    </row>
    <row r="3290" spans="1:18" hidden="1" x14ac:dyDescent="0.35">
      <c r="A3290">
        <v>281075608</v>
      </c>
      <c r="B3290" s="3">
        <v>43500</v>
      </c>
      <c r="C3290" s="3">
        <v>43513</v>
      </c>
      <c r="D3290" t="s">
        <v>219</v>
      </c>
      <c r="E3290" t="s">
        <v>38</v>
      </c>
      <c r="F3290" t="s">
        <v>76</v>
      </c>
      <c r="G3290" t="s">
        <v>18</v>
      </c>
      <c r="H3290" t="s">
        <v>34</v>
      </c>
      <c r="I3290" s="9">
        <v>5373</v>
      </c>
      <c r="J3290" s="9">
        <v>668.27</v>
      </c>
      <c r="K3290" s="9">
        <v>502.54</v>
      </c>
      <c r="L3290" s="9">
        <f>tbl_salesdata[[#This Row],[Units Sold]]*tbl_salesdata[[#This Row],[Unit Cost]]</f>
        <v>2700147.42</v>
      </c>
      <c r="M3290" s="9">
        <f>tbl_salesdata[[#This Row],[Units Sold]]*tbl_salesdata[[#This Row],[Unit Price]]</f>
        <v>3590614.71</v>
      </c>
      <c r="N3290" s="9">
        <f>tbl_salesdata[[#This Row],[Total Sales]]-tbl_salesdata[[#This Row],[Total Cost]]</f>
        <v>890467.29</v>
      </c>
      <c r="O3290">
        <f>tbl_salesdata[[#This Row],[Ship Date]]-tbl_salesdata[[#This Row],[Order Date]]</f>
        <v>13</v>
      </c>
      <c r="P3290">
        <f>WEEKDAY(tbl_salesdata[[#This Row],[Order Date]],2)</f>
        <v>1</v>
      </c>
      <c r="Q3290" t="str">
        <f>TEXT(tbl_salesdata[[#This Row],[Order Date]],"dddd")</f>
        <v>Monday</v>
      </c>
      <c r="R3290" t="str">
        <f>IF(tbl_salesdata[[#This Row],[Weekdaynum]]&gt;5,"Yes","No")</f>
        <v>No</v>
      </c>
    </row>
    <row r="3291" spans="1:18" hidden="1" x14ac:dyDescent="0.35">
      <c r="A3291">
        <v>423575580</v>
      </c>
      <c r="B3291" s="3">
        <v>42339</v>
      </c>
      <c r="C3291" s="3">
        <v>42340</v>
      </c>
      <c r="D3291" t="s">
        <v>106</v>
      </c>
      <c r="E3291" t="s">
        <v>38</v>
      </c>
      <c r="F3291" t="s">
        <v>68</v>
      </c>
      <c r="G3291" t="s">
        <v>18</v>
      </c>
      <c r="H3291" t="s">
        <v>34</v>
      </c>
      <c r="I3291" s="9">
        <v>4282</v>
      </c>
      <c r="J3291" s="9">
        <v>154.06</v>
      </c>
      <c r="K3291" s="9">
        <v>90.93</v>
      </c>
      <c r="L3291" s="9">
        <f>tbl_salesdata[[#This Row],[Units Sold]]*tbl_salesdata[[#This Row],[Unit Cost]]</f>
        <v>389362.26</v>
      </c>
      <c r="M3291" s="9">
        <f>tbl_salesdata[[#This Row],[Units Sold]]*tbl_salesdata[[#This Row],[Unit Price]]</f>
        <v>659684.92000000004</v>
      </c>
      <c r="N3291" s="9">
        <f>tbl_salesdata[[#This Row],[Total Sales]]-tbl_salesdata[[#This Row],[Total Cost]]</f>
        <v>270322.66000000003</v>
      </c>
      <c r="O3291">
        <f>tbl_salesdata[[#This Row],[Ship Date]]-tbl_salesdata[[#This Row],[Order Date]]</f>
        <v>1</v>
      </c>
      <c r="P3291">
        <f>WEEKDAY(tbl_salesdata[[#This Row],[Order Date]],2)</f>
        <v>2</v>
      </c>
      <c r="Q3291" t="str">
        <f>TEXT(tbl_salesdata[[#This Row],[Order Date]],"dddd")</f>
        <v>Tuesday</v>
      </c>
      <c r="R3291" t="str">
        <f>IF(tbl_salesdata[[#This Row],[Weekdaynum]]&gt;5,"Yes","No")</f>
        <v>No</v>
      </c>
    </row>
    <row r="3292" spans="1:18" x14ac:dyDescent="0.35">
      <c r="A3292">
        <v>208689868</v>
      </c>
      <c r="B3292" s="3">
        <v>42826</v>
      </c>
      <c r="C3292" s="3">
        <v>42842</v>
      </c>
      <c r="D3292" t="s">
        <v>154</v>
      </c>
      <c r="E3292" t="s">
        <v>12</v>
      </c>
      <c r="F3292" t="s">
        <v>30</v>
      </c>
      <c r="G3292" t="s">
        <v>14</v>
      </c>
      <c r="H3292" t="s">
        <v>26</v>
      </c>
      <c r="I3292" s="9">
        <v>4824</v>
      </c>
      <c r="J3292" s="9">
        <v>81.73</v>
      </c>
      <c r="K3292" s="9">
        <v>56.67</v>
      </c>
      <c r="L3292" s="9">
        <f>tbl_salesdata[[#This Row],[Units Sold]]*tbl_salesdata[[#This Row],[Unit Cost]]</f>
        <v>273376.08</v>
      </c>
      <c r="M3292" s="9">
        <f>tbl_salesdata[[#This Row],[Units Sold]]*tbl_salesdata[[#This Row],[Unit Price]]</f>
        <v>394265.52</v>
      </c>
      <c r="N3292" s="9">
        <f>tbl_salesdata[[#This Row],[Total Sales]]-tbl_salesdata[[#This Row],[Total Cost]]</f>
        <v>120889.44</v>
      </c>
      <c r="O3292">
        <f>tbl_salesdata[[#This Row],[Ship Date]]-tbl_salesdata[[#This Row],[Order Date]]</f>
        <v>16</v>
      </c>
      <c r="P3292">
        <f>WEEKDAY(tbl_salesdata[[#This Row],[Order Date]],2)</f>
        <v>6</v>
      </c>
      <c r="Q3292" t="str">
        <f>TEXT(tbl_salesdata[[#This Row],[Order Date]],"dddd")</f>
        <v>Saturday</v>
      </c>
      <c r="R3292" t="str">
        <f>IF(tbl_salesdata[[#This Row],[Weekdaynum]]&gt;5,"Yes","No")</f>
        <v>Yes</v>
      </c>
    </row>
    <row r="3293" spans="1:18" hidden="1" x14ac:dyDescent="0.35">
      <c r="A3293">
        <v>898295676</v>
      </c>
      <c r="B3293" s="3">
        <v>42174</v>
      </c>
      <c r="C3293" s="3">
        <v>42189</v>
      </c>
      <c r="D3293" t="s">
        <v>61</v>
      </c>
      <c r="E3293" t="s">
        <v>12</v>
      </c>
      <c r="F3293" t="s">
        <v>22</v>
      </c>
      <c r="G3293" t="s">
        <v>18</v>
      </c>
      <c r="H3293" t="s">
        <v>34</v>
      </c>
      <c r="I3293" s="9">
        <v>4508</v>
      </c>
      <c r="J3293" s="9">
        <v>47.45</v>
      </c>
      <c r="K3293" s="9">
        <v>31.79</v>
      </c>
      <c r="L3293" s="9">
        <f>tbl_salesdata[[#This Row],[Units Sold]]*tbl_salesdata[[#This Row],[Unit Cost]]</f>
        <v>143309.32</v>
      </c>
      <c r="M3293" s="9">
        <f>tbl_salesdata[[#This Row],[Units Sold]]*tbl_salesdata[[#This Row],[Unit Price]]</f>
        <v>213904.6</v>
      </c>
      <c r="N3293" s="9">
        <f>tbl_salesdata[[#This Row],[Total Sales]]-tbl_salesdata[[#This Row],[Total Cost]]</f>
        <v>70595.28</v>
      </c>
      <c r="O3293">
        <f>tbl_salesdata[[#This Row],[Ship Date]]-tbl_salesdata[[#This Row],[Order Date]]</f>
        <v>15</v>
      </c>
      <c r="P3293">
        <f>WEEKDAY(tbl_salesdata[[#This Row],[Order Date]],2)</f>
        <v>5</v>
      </c>
      <c r="Q3293" t="str">
        <f>TEXT(tbl_salesdata[[#This Row],[Order Date]],"dddd")</f>
        <v>Friday</v>
      </c>
      <c r="R3293" t="str">
        <f>IF(tbl_salesdata[[#This Row],[Weekdaynum]]&gt;5,"Yes","No")</f>
        <v>No</v>
      </c>
    </row>
    <row r="3294" spans="1:18" hidden="1" x14ac:dyDescent="0.35">
      <c r="A3294">
        <v>338425958</v>
      </c>
      <c r="B3294" s="3">
        <v>43893</v>
      </c>
      <c r="C3294" s="3">
        <v>43903</v>
      </c>
      <c r="D3294" t="s">
        <v>167</v>
      </c>
      <c r="E3294" t="s">
        <v>38</v>
      </c>
      <c r="F3294" t="s">
        <v>40</v>
      </c>
      <c r="G3294" t="s">
        <v>18</v>
      </c>
      <c r="H3294" t="s">
        <v>34</v>
      </c>
      <c r="I3294" s="9">
        <v>6616</v>
      </c>
      <c r="J3294" s="9">
        <v>651.21</v>
      </c>
      <c r="K3294" s="9">
        <v>524.96</v>
      </c>
      <c r="L3294" s="9">
        <f>tbl_salesdata[[#This Row],[Units Sold]]*tbl_salesdata[[#This Row],[Unit Cost]]</f>
        <v>3473135.3600000003</v>
      </c>
      <c r="M3294" s="9">
        <f>tbl_salesdata[[#This Row],[Units Sold]]*tbl_salesdata[[#This Row],[Unit Price]]</f>
        <v>4308405.3600000003</v>
      </c>
      <c r="N3294" s="9">
        <f>tbl_salesdata[[#This Row],[Total Sales]]-tbl_salesdata[[#This Row],[Total Cost]]</f>
        <v>835270</v>
      </c>
      <c r="O3294">
        <f>tbl_salesdata[[#This Row],[Ship Date]]-tbl_salesdata[[#This Row],[Order Date]]</f>
        <v>10</v>
      </c>
      <c r="P3294">
        <f>WEEKDAY(tbl_salesdata[[#This Row],[Order Date]],2)</f>
        <v>2</v>
      </c>
      <c r="Q3294" t="str">
        <f>TEXT(tbl_salesdata[[#This Row],[Order Date]],"dddd")</f>
        <v>Tuesday</v>
      </c>
      <c r="R3294" t="str">
        <f>IF(tbl_salesdata[[#This Row],[Weekdaynum]]&gt;5,"Yes","No")</f>
        <v>No</v>
      </c>
    </row>
    <row r="3295" spans="1:18" hidden="1" x14ac:dyDescent="0.35">
      <c r="A3295">
        <v>569530665</v>
      </c>
      <c r="B3295" s="3">
        <v>42890</v>
      </c>
      <c r="C3295" s="3">
        <v>42893</v>
      </c>
      <c r="D3295" t="s">
        <v>149</v>
      </c>
      <c r="E3295" t="s">
        <v>12</v>
      </c>
      <c r="F3295" t="s">
        <v>56</v>
      </c>
      <c r="G3295" t="s">
        <v>14</v>
      </c>
      <c r="H3295" t="s">
        <v>15</v>
      </c>
      <c r="I3295" s="9">
        <v>5635</v>
      </c>
      <c r="J3295" s="9">
        <v>9.33</v>
      </c>
      <c r="K3295" s="9">
        <v>6.92</v>
      </c>
      <c r="L3295" s="9">
        <f>tbl_salesdata[[#This Row],[Units Sold]]*tbl_salesdata[[#This Row],[Unit Cost]]</f>
        <v>38994.199999999997</v>
      </c>
      <c r="M3295" s="9">
        <f>tbl_salesdata[[#This Row],[Units Sold]]*tbl_salesdata[[#This Row],[Unit Price]]</f>
        <v>52574.55</v>
      </c>
      <c r="N3295" s="9">
        <f>tbl_salesdata[[#This Row],[Total Sales]]-tbl_salesdata[[#This Row],[Total Cost]]</f>
        <v>13580.350000000006</v>
      </c>
      <c r="O3295">
        <f>tbl_salesdata[[#This Row],[Ship Date]]-tbl_salesdata[[#This Row],[Order Date]]</f>
        <v>3</v>
      </c>
      <c r="P3295">
        <f>WEEKDAY(tbl_salesdata[[#This Row],[Order Date]],2)</f>
        <v>7</v>
      </c>
      <c r="Q3295" t="str">
        <f>TEXT(tbl_salesdata[[#This Row],[Order Date]],"dddd")</f>
        <v>Sunday</v>
      </c>
      <c r="R3295" t="str">
        <f>IF(tbl_salesdata[[#This Row],[Weekdaynum]]&gt;5,"Yes","No")</f>
        <v>Yes</v>
      </c>
    </row>
    <row r="3296" spans="1:18" hidden="1" x14ac:dyDescent="0.35">
      <c r="A3296">
        <v>196346127</v>
      </c>
      <c r="B3296" s="3">
        <v>44255</v>
      </c>
      <c r="C3296" s="3">
        <v>44256</v>
      </c>
      <c r="D3296" t="s">
        <v>129</v>
      </c>
      <c r="E3296" t="s">
        <v>21</v>
      </c>
      <c r="F3296" t="s">
        <v>17</v>
      </c>
      <c r="G3296" t="s">
        <v>14</v>
      </c>
      <c r="H3296" t="s">
        <v>34</v>
      </c>
      <c r="I3296" s="9">
        <v>2037</v>
      </c>
      <c r="J3296" s="9">
        <v>152.58000000000001</v>
      </c>
      <c r="K3296" s="9">
        <v>97.44</v>
      </c>
      <c r="L3296" s="9">
        <f>tbl_salesdata[[#This Row],[Units Sold]]*tbl_salesdata[[#This Row],[Unit Cost]]</f>
        <v>198485.28</v>
      </c>
      <c r="M3296" s="9">
        <f>tbl_salesdata[[#This Row],[Units Sold]]*tbl_salesdata[[#This Row],[Unit Price]]</f>
        <v>310805.46000000002</v>
      </c>
      <c r="N3296" s="9">
        <f>tbl_salesdata[[#This Row],[Total Sales]]-tbl_salesdata[[#This Row],[Total Cost]]</f>
        <v>112320.18000000002</v>
      </c>
      <c r="O3296">
        <f>tbl_salesdata[[#This Row],[Ship Date]]-tbl_salesdata[[#This Row],[Order Date]]</f>
        <v>1</v>
      </c>
      <c r="P3296">
        <f>WEEKDAY(tbl_salesdata[[#This Row],[Order Date]],2)</f>
        <v>7</v>
      </c>
      <c r="Q3296" t="str">
        <f>TEXT(tbl_salesdata[[#This Row],[Order Date]],"dddd")</f>
        <v>Sunday</v>
      </c>
      <c r="R3296" t="str">
        <f>IF(tbl_salesdata[[#This Row],[Weekdaynum]]&gt;5,"Yes","No")</f>
        <v>Yes</v>
      </c>
    </row>
    <row r="3297" spans="1:18" hidden="1" x14ac:dyDescent="0.35">
      <c r="A3297">
        <v>593921172</v>
      </c>
      <c r="B3297" s="3">
        <v>42380</v>
      </c>
      <c r="C3297" s="3">
        <v>42386</v>
      </c>
      <c r="D3297" t="s">
        <v>87</v>
      </c>
      <c r="E3297" t="s">
        <v>24</v>
      </c>
      <c r="F3297" t="s">
        <v>76</v>
      </c>
      <c r="G3297" t="s">
        <v>14</v>
      </c>
      <c r="H3297" t="s">
        <v>15</v>
      </c>
      <c r="I3297" s="9">
        <v>3328</v>
      </c>
      <c r="J3297" s="9">
        <v>668.27</v>
      </c>
      <c r="K3297" s="9">
        <v>502.54</v>
      </c>
      <c r="L3297" s="9">
        <f>tbl_salesdata[[#This Row],[Units Sold]]*tbl_salesdata[[#This Row],[Unit Cost]]</f>
        <v>1672453.1200000001</v>
      </c>
      <c r="M3297" s="9">
        <f>tbl_salesdata[[#This Row],[Units Sold]]*tbl_salesdata[[#This Row],[Unit Price]]</f>
        <v>2224002.56</v>
      </c>
      <c r="N3297" s="9">
        <f>tbl_salesdata[[#This Row],[Total Sales]]-tbl_salesdata[[#This Row],[Total Cost]]</f>
        <v>551549.43999999994</v>
      </c>
      <c r="O3297">
        <f>tbl_salesdata[[#This Row],[Ship Date]]-tbl_salesdata[[#This Row],[Order Date]]</f>
        <v>6</v>
      </c>
      <c r="P3297">
        <f>WEEKDAY(tbl_salesdata[[#This Row],[Order Date]],2)</f>
        <v>1</v>
      </c>
      <c r="Q3297" t="str">
        <f>TEXT(tbl_salesdata[[#This Row],[Order Date]],"dddd")</f>
        <v>Monday</v>
      </c>
      <c r="R3297" t="str">
        <f>IF(tbl_salesdata[[#This Row],[Weekdaynum]]&gt;5,"Yes","No")</f>
        <v>No</v>
      </c>
    </row>
    <row r="3298" spans="1:18" hidden="1" x14ac:dyDescent="0.35">
      <c r="A3298">
        <v>957617127</v>
      </c>
      <c r="B3298" s="3">
        <v>44671</v>
      </c>
      <c r="C3298" s="3">
        <v>44691</v>
      </c>
      <c r="D3298" t="s">
        <v>130</v>
      </c>
      <c r="E3298" t="s">
        <v>29</v>
      </c>
      <c r="F3298" t="s">
        <v>42</v>
      </c>
      <c r="G3298" t="s">
        <v>14</v>
      </c>
      <c r="H3298" t="s">
        <v>26</v>
      </c>
      <c r="I3298" s="9">
        <v>9043</v>
      </c>
      <c r="J3298" s="9">
        <v>437.2</v>
      </c>
      <c r="K3298" s="9">
        <v>263.33</v>
      </c>
      <c r="L3298" s="9">
        <f>tbl_salesdata[[#This Row],[Units Sold]]*tbl_salesdata[[#This Row],[Unit Cost]]</f>
        <v>2381293.19</v>
      </c>
      <c r="M3298" s="9">
        <f>tbl_salesdata[[#This Row],[Units Sold]]*tbl_salesdata[[#This Row],[Unit Price]]</f>
        <v>3953599.6</v>
      </c>
      <c r="N3298" s="9">
        <f>tbl_salesdata[[#This Row],[Total Sales]]-tbl_salesdata[[#This Row],[Total Cost]]</f>
        <v>1572306.4100000001</v>
      </c>
      <c r="O3298">
        <f>tbl_salesdata[[#This Row],[Ship Date]]-tbl_salesdata[[#This Row],[Order Date]]</f>
        <v>20</v>
      </c>
      <c r="P3298">
        <f>WEEKDAY(tbl_salesdata[[#This Row],[Order Date]],2)</f>
        <v>3</v>
      </c>
      <c r="Q3298" t="str">
        <f>TEXT(tbl_salesdata[[#This Row],[Order Date]],"dddd")</f>
        <v>Wednesday</v>
      </c>
      <c r="R3298" t="str">
        <f>IF(tbl_salesdata[[#This Row],[Weekdaynum]]&gt;5,"Yes","No")</f>
        <v>No</v>
      </c>
    </row>
    <row r="3299" spans="1:18" hidden="1" x14ac:dyDescent="0.35">
      <c r="A3299">
        <v>553107821</v>
      </c>
      <c r="B3299" s="3">
        <v>43455</v>
      </c>
      <c r="C3299" s="3">
        <v>43465</v>
      </c>
      <c r="D3299" t="s">
        <v>121</v>
      </c>
      <c r="E3299" t="s">
        <v>21</v>
      </c>
      <c r="F3299" t="s">
        <v>30</v>
      </c>
      <c r="G3299" t="s">
        <v>14</v>
      </c>
      <c r="H3299" t="s">
        <v>15</v>
      </c>
      <c r="I3299" s="9">
        <v>5751</v>
      </c>
      <c r="J3299" s="9">
        <v>81.73</v>
      </c>
      <c r="K3299" s="9">
        <v>56.67</v>
      </c>
      <c r="L3299" s="9">
        <f>tbl_salesdata[[#This Row],[Units Sold]]*tbl_salesdata[[#This Row],[Unit Cost]]</f>
        <v>325909.17</v>
      </c>
      <c r="M3299" s="9">
        <f>tbl_salesdata[[#This Row],[Units Sold]]*tbl_salesdata[[#This Row],[Unit Price]]</f>
        <v>470029.23000000004</v>
      </c>
      <c r="N3299" s="9">
        <f>tbl_salesdata[[#This Row],[Total Sales]]-tbl_salesdata[[#This Row],[Total Cost]]</f>
        <v>144120.06000000006</v>
      </c>
      <c r="O3299">
        <f>tbl_salesdata[[#This Row],[Ship Date]]-tbl_salesdata[[#This Row],[Order Date]]</f>
        <v>10</v>
      </c>
      <c r="P3299">
        <f>WEEKDAY(tbl_salesdata[[#This Row],[Order Date]],2)</f>
        <v>5</v>
      </c>
      <c r="Q3299" t="str">
        <f>TEXT(tbl_salesdata[[#This Row],[Order Date]],"dddd")</f>
        <v>Friday</v>
      </c>
      <c r="R3299" t="str">
        <f>IF(tbl_salesdata[[#This Row],[Weekdaynum]]&gt;5,"Yes","No")</f>
        <v>No</v>
      </c>
    </row>
    <row r="3300" spans="1:18" hidden="1" x14ac:dyDescent="0.35">
      <c r="A3300">
        <v>966379582</v>
      </c>
      <c r="B3300" s="3">
        <v>43185</v>
      </c>
      <c r="C3300" s="3">
        <v>43203</v>
      </c>
      <c r="D3300" t="s">
        <v>131</v>
      </c>
      <c r="E3300" t="s">
        <v>32</v>
      </c>
      <c r="F3300" t="s">
        <v>25</v>
      </c>
      <c r="G3300" t="s">
        <v>18</v>
      </c>
      <c r="H3300" t="s">
        <v>26</v>
      </c>
      <c r="I3300" s="9">
        <v>2048</v>
      </c>
      <c r="J3300" s="9">
        <v>205.7</v>
      </c>
      <c r="K3300" s="9">
        <v>117.11</v>
      </c>
      <c r="L3300" s="9">
        <f>tbl_salesdata[[#This Row],[Units Sold]]*tbl_salesdata[[#This Row],[Unit Cost]]</f>
        <v>239841.28</v>
      </c>
      <c r="M3300" s="9">
        <f>tbl_salesdata[[#This Row],[Units Sold]]*tbl_salesdata[[#This Row],[Unit Price]]</f>
        <v>421273.59999999998</v>
      </c>
      <c r="N3300" s="9">
        <f>tbl_salesdata[[#This Row],[Total Sales]]-tbl_salesdata[[#This Row],[Total Cost]]</f>
        <v>181432.31999999998</v>
      </c>
      <c r="O3300">
        <f>tbl_salesdata[[#This Row],[Ship Date]]-tbl_salesdata[[#This Row],[Order Date]]</f>
        <v>18</v>
      </c>
      <c r="P3300">
        <f>WEEKDAY(tbl_salesdata[[#This Row],[Order Date]],2)</f>
        <v>1</v>
      </c>
      <c r="Q3300" t="str">
        <f>TEXT(tbl_salesdata[[#This Row],[Order Date]],"dddd")</f>
        <v>Monday</v>
      </c>
      <c r="R3300" t="str">
        <f>IF(tbl_salesdata[[#This Row],[Weekdaynum]]&gt;5,"Yes","No")</f>
        <v>No</v>
      </c>
    </row>
    <row r="3301" spans="1:18" hidden="1" x14ac:dyDescent="0.35">
      <c r="A3301">
        <v>253731238</v>
      </c>
      <c r="B3301" s="3">
        <v>43931</v>
      </c>
      <c r="C3301" s="3">
        <v>43944</v>
      </c>
      <c r="D3301" t="s">
        <v>119</v>
      </c>
      <c r="E3301" t="s">
        <v>24</v>
      </c>
      <c r="F3301" t="s">
        <v>13</v>
      </c>
      <c r="G3301" t="s">
        <v>14</v>
      </c>
      <c r="H3301" t="s">
        <v>34</v>
      </c>
      <c r="I3301" s="9">
        <v>3567</v>
      </c>
      <c r="J3301" s="9">
        <v>255.28</v>
      </c>
      <c r="K3301" s="9">
        <v>159.41999999999999</v>
      </c>
      <c r="L3301" s="9">
        <f>tbl_salesdata[[#This Row],[Units Sold]]*tbl_salesdata[[#This Row],[Unit Cost]]</f>
        <v>568651.1399999999</v>
      </c>
      <c r="M3301" s="9">
        <f>tbl_salesdata[[#This Row],[Units Sold]]*tbl_salesdata[[#This Row],[Unit Price]]</f>
        <v>910583.76</v>
      </c>
      <c r="N3301" s="9">
        <f>tbl_salesdata[[#This Row],[Total Sales]]-tbl_salesdata[[#This Row],[Total Cost]]</f>
        <v>341932.62000000011</v>
      </c>
      <c r="O3301">
        <f>tbl_salesdata[[#This Row],[Ship Date]]-tbl_salesdata[[#This Row],[Order Date]]</f>
        <v>13</v>
      </c>
      <c r="P3301">
        <f>WEEKDAY(tbl_salesdata[[#This Row],[Order Date]],2)</f>
        <v>5</v>
      </c>
      <c r="Q3301" t="str">
        <f>TEXT(tbl_salesdata[[#This Row],[Order Date]],"dddd")</f>
        <v>Friday</v>
      </c>
      <c r="R3301" t="str">
        <f>IF(tbl_salesdata[[#This Row],[Weekdaynum]]&gt;5,"Yes","No")</f>
        <v>No</v>
      </c>
    </row>
    <row r="3302" spans="1:18" hidden="1" x14ac:dyDescent="0.35">
      <c r="A3302">
        <v>591774117</v>
      </c>
      <c r="B3302" s="3">
        <v>43228</v>
      </c>
      <c r="C3302" s="3">
        <v>43242</v>
      </c>
      <c r="D3302" t="s">
        <v>80</v>
      </c>
      <c r="E3302" t="s">
        <v>21</v>
      </c>
      <c r="F3302" t="s">
        <v>25</v>
      </c>
      <c r="G3302" t="s">
        <v>14</v>
      </c>
      <c r="H3302" t="s">
        <v>15</v>
      </c>
      <c r="I3302" s="9">
        <v>7967</v>
      </c>
      <c r="J3302" s="9">
        <v>205.7</v>
      </c>
      <c r="K3302" s="9">
        <v>117.11</v>
      </c>
      <c r="L3302" s="9">
        <f>tbl_salesdata[[#This Row],[Units Sold]]*tbl_salesdata[[#This Row],[Unit Cost]]</f>
        <v>933015.37</v>
      </c>
      <c r="M3302" s="9">
        <f>tbl_salesdata[[#This Row],[Units Sold]]*tbl_salesdata[[#This Row],[Unit Price]]</f>
        <v>1638811.9</v>
      </c>
      <c r="N3302" s="9">
        <f>tbl_salesdata[[#This Row],[Total Sales]]-tbl_salesdata[[#This Row],[Total Cost]]</f>
        <v>705796.52999999991</v>
      </c>
      <c r="O3302">
        <f>tbl_salesdata[[#This Row],[Ship Date]]-tbl_salesdata[[#This Row],[Order Date]]</f>
        <v>14</v>
      </c>
      <c r="P3302">
        <f>WEEKDAY(tbl_salesdata[[#This Row],[Order Date]],2)</f>
        <v>2</v>
      </c>
      <c r="Q3302" t="str">
        <f>TEXT(tbl_salesdata[[#This Row],[Order Date]],"dddd")</f>
        <v>Tuesday</v>
      </c>
      <c r="R3302" t="str">
        <f>IF(tbl_salesdata[[#This Row],[Weekdaynum]]&gt;5,"Yes","No")</f>
        <v>No</v>
      </c>
    </row>
    <row r="3303" spans="1:18" hidden="1" x14ac:dyDescent="0.35">
      <c r="A3303">
        <v>627432048</v>
      </c>
      <c r="B3303" s="3">
        <v>42157</v>
      </c>
      <c r="C3303" s="3">
        <v>42169</v>
      </c>
      <c r="D3303" t="s">
        <v>121</v>
      </c>
      <c r="E3303" t="s">
        <v>21</v>
      </c>
      <c r="F3303" t="s">
        <v>30</v>
      </c>
      <c r="G3303" t="s">
        <v>14</v>
      </c>
      <c r="H3303" t="s">
        <v>19</v>
      </c>
      <c r="I3303" s="9">
        <v>9941</v>
      </c>
      <c r="J3303" s="9">
        <v>81.73</v>
      </c>
      <c r="K3303" s="9">
        <v>56.67</v>
      </c>
      <c r="L3303" s="9">
        <f>tbl_salesdata[[#This Row],[Units Sold]]*tbl_salesdata[[#This Row],[Unit Cost]]</f>
        <v>563356.47</v>
      </c>
      <c r="M3303" s="9">
        <f>tbl_salesdata[[#This Row],[Units Sold]]*tbl_salesdata[[#This Row],[Unit Price]]</f>
        <v>812477.93</v>
      </c>
      <c r="N3303" s="9">
        <f>tbl_salesdata[[#This Row],[Total Sales]]-tbl_salesdata[[#This Row],[Total Cost]]</f>
        <v>249121.46000000008</v>
      </c>
      <c r="O3303">
        <f>tbl_salesdata[[#This Row],[Ship Date]]-tbl_salesdata[[#This Row],[Order Date]]</f>
        <v>12</v>
      </c>
      <c r="P3303">
        <f>WEEKDAY(tbl_salesdata[[#This Row],[Order Date]],2)</f>
        <v>2</v>
      </c>
      <c r="Q3303" t="str">
        <f>TEXT(tbl_salesdata[[#This Row],[Order Date]],"dddd")</f>
        <v>Tuesday</v>
      </c>
      <c r="R3303" t="str">
        <f>IF(tbl_salesdata[[#This Row],[Weekdaynum]]&gt;5,"Yes","No")</f>
        <v>No</v>
      </c>
    </row>
    <row r="3304" spans="1:18" hidden="1" x14ac:dyDescent="0.35">
      <c r="A3304">
        <v>427941358</v>
      </c>
      <c r="B3304" s="3">
        <v>44382</v>
      </c>
      <c r="C3304" s="3">
        <v>44391</v>
      </c>
      <c r="D3304" t="s">
        <v>163</v>
      </c>
      <c r="E3304" t="s">
        <v>38</v>
      </c>
      <c r="F3304" t="s">
        <v>56</v>
      </c>
      <c r="G3304" t="s">
        <v>14</v>
      </c>
      <c r="H3304" t="s">
        <v>19</v>
      </c>
      <c r="I3304" s="9">
        <v>6212</v>
      </c>
      <c r="J3304" s="9">
        <v>9.33</v>
      </c>
      <c r="K3304" s="9">
        <v>6.92</v>
      </c>
      <c r="L3304" s="9">
        <f>tbl_salesdata[[#This Row],[Units Sold]]*tbl_salesdata[[#This Row],[Unit Cost]]</f>
        <v>42987.040000000001</v>
      </c>
      <c r="M3304" s="9">
        <f>tbl_salesdata[[#This Row],[Units Sold]]*tbl_salesdata[[#This Row],[Unit Price]]</f>
        <v>57957.96</v>
      </c>
      <c r="N3304" s="9">
        <f>tbl_salesdata[[#This Row],[Total Sales]]-tbl_salesdata[[#This Row],[Total Cost]]</f>
        <v>14970.919999999998</v>
      </c>
      <c r="O3304">
        <f>tbl_salesdata[[#This Row],[Ship Date]]-tbl_salesdata[[#This Row],[Order Date]]</f>
        <v>9</v>
      </c>
      <c r="P3304">
        <f>WEEKDAY(tbl_salesdata[[#This Row],[Order Date]],2)</f>
        <v>1</v>
      </c>
      <c r="Q3304" t="str">
        <f>TEXT(tbl_salesdata[[#This Row],[Order Date]],"dddd")</f>
        <v>Monday</v>
      </c>
      <c r="R3304" t="str">
        <f>IF(tbl_salesdata[[#This Row],[Weekdaynum]]&gt;5,"Yes","No")</f>
        <v>No</v>
      </c>
    </row>
    <row r="3305" spans="1:18" hidden="1" x14ac:dyDescent="0.35">
      <c r="A3305">
        <v>130850875</v>
      </c>
      <c r="B3305" s="3">
        <v>44220</v>
      </c>
      <c r="C3305" s="3">
        <v>44224</v>
      </c>
      <c r="D3305" t="s">
        <v>54</v>
      </c>
      <c r="E3305" t="s">
        <v>29</v>
      </c>
      <c r="F3305" t="s">
        <v>13</v>
      </c>
      <c r="G3305" t="s">
        <v>14</v>
      </c>
      <c r="H3305" t="s">
        <v>26</v>
      </c>
      <c r="I3305" s="9">
        <v>537</v>
      </c>
      <c r="J3305" s="9">
        <v>255.28</v>
      </c>
      <c r="K3305" s="9">
        <v>159.41999999999999</v>
      </c>
      <c r="L3305" s="9">
        <f>tbl_salesdata[[#This Row],[Units Sold]]*tbl_salesdata[[#This Row],[Unit Cost]]</f>
        <v>85608.54</v>
      </c>
      <c r="M3305" s="9">
        <f>tbl_salesdata[[#This Row],[Units Sold]]*tbl_salesdata[[#This Row],[Unit Price]]</f>
        <v>137085.36000000002</v>
      </c>
      <c r="N3305" s="9">
        <f>tbl_salesdata[[#This Row],[Total Sales]]-tbl_salesdata[[#This Row],[Total Cost]]</f>
        <v>51476.820000000022</v>
      </c>
      <c r="O3305">
        <f>tbl_salesdata[[#This Row],[Ship Date]]-tbl_salesdata[[#This Row],[Order Date]]</f>
        <v>4</v>
      </c>
      <c r="P3305">
        <f>WEEKDAY(tbl_salesdata[[#This Row],[Order Date]],2)</f>
        <v>7</v>
      </c>
      <c r="Q3305" t="str">
        <f>TEXT(tbl_salesdata[[#This Row],[Order Date]],"dddd")</f>
        <v>Sunday</v>
      </c>
      <c r="R3305" t="str">
        <f>IF(tbl_salesdata[[#This Row],[Weekdaynum]]&gt;5,"Yes","No")</f>
        <v>Yes</v>
      </c>
    </row>
    <row r="3306" spans="1:18" hidden="1" x14ac:dyDescent="0.35">
      <c r="A3306">
        <v>394021928</v>
      </c>
      <c r="B3306" s="3">
        <v>42382</v>
      </c>
      <c r="C3306" s="3">
        <v>42390</v>
      </c>
      <c r="D3306" t="s">
        <v>206</v>
      </c>
      <c r="E3306" t="s">
        <v>24</v>
      </c>
      <c r="F3306" t="s">
        <v>47</v>
      </c>
      <c r="G3306" t="s">
        <v>18</v>
      </c>
      <c r="H3306" t="s">
        <v>19</v>
      </c>
      <c r="I3306" s="9">
        <v>8699</v>
      </c>
      <c r="J3306" s="9">
        <v>421.89</v>
      </c>
      <c r="K3306" s="9">
        <v>364.69</v>
      </c>
      <c r="L3306" s="9">
        <f>tbl_salesdata[[#This Row],[Units Sold]]*tbl_salesdata[[#This Row],[Unit Cost]]</f>
        <v>3172438.31</v>
      </c>
      <c r="M3306" s="9">
        <f>tbl_salesdata[[#This Row],[Units Sold]]*tbl_salesdata[[#This Row],[Unit Price]]</f>
        <v>3670021.11</v>
      </c>
      <c r="N3306" s="9">
        <f>tbl_salesdata[[#This Row],[Total Sales]]-tbl_salesdata[[#This Row],[Total Cost]]</f>
        <v>497582.79999999981</v>
      </c>
      <c r="O3306">
        <f>tbl_salesdata[[#This Row],[Ship Date]]-tbl_salesdata[[#This Row],[Order Date]]</f>
        <v>8</v>
      </c>
      <c r="P3306">
        <f>WEEKDAY(tbl_salesdata[[#This Row],[Order Date]],2)</f>
        <v>3</v>
      </c>
      <c r="Q3306" t="str">
        <f>TEXT(tbl_salesdata[[#This Row],[Order Date]],"dddd")</f>
        <v>Wednesday</v>
      </c>
      <c r="R3306" t="str">
        <f>IF(tbl_salesdata[[#This Row],[Weekdaynum]]&gt;5,"Yes","No")</f>
        <v>No</v>
      </c>
    </row>
    <row r="3307" spans="1:18" hidden="1" x14ac:dyDescent="0.35">
      <c r="A3307">
        <v>145628345</v>
      </c>
      <c r="B3307" s="3">
        <v>44738</v>
      </c>
      <c r="C3307" s="3">
        <v>44758</v>
      </c>
      <c r="D3307" t="s">
        <v>138</v>
      </c>
      <c r="E3307" t="s">
        <v>24</v>
      </c>
      <c r="F3307" t="s">
        <v>47</v>
      </c>
      <c r="G3307" t="s">
        <v>14</v>
      </c>
      <c r="H3307" t="s">
        <v>19</v>
      </c>
      <c r="I3307" s="9">
        <v>3518</v>
      </c>
      <c r="J3307" s="9">
        <v>421.89</v>
      </c>
      <c r="K3307" s="9">
        <v>364.69</v>
      </c>
      <c r="L3307" s="9">
        <f>tbl_salesdata[[#This Row],[Units Sold]]*tbl_salesdata[[#This Row],[Unit Cost]]</f>
        <v>1282979.42</v>
      </c>
      <c r="M3307" s="9">
        <f>tbl_salesdata[[#This Row],[Units Sold]]*tbl_salesdata[[#This Row],[Unit Price]]</f>
        <v>1484209.02</v>
      </c>
      <c r="N3307" s="9">
        <f>tbl_salesdata[[#This Row],[Total Sales]]-tbl_salesdata[[#This Row],[Total Cost]]</f>
        <v>201229.60000000009</v>
      </c>
      <c r="O3307">
        <f>tbl_salesdata[[#This Row],[Ship Date]]-tbl_salesdata[[#This Row],[Order Date]]</f>
        <v>20</v>
      </c>
      <c r="P3307">
        <f>WEEKDAY(tbl_salesdata[[#This Row],[Order Date]],2)</f>
        <v>7</v>
      </c>
      <c r="Q3307" t="str">
        <f>TEXT(tbl_salesdata[[#This Row],[Order Date]],"dddd")</f>
        <v>Sunday</v>
      </c>
      <c r="R3307" t="str">
        <f>IF(tbl_salesdata[[#This Row],[Weekdaynum]]&gt;5,"Yes","No")</f>
        <v>Yes</v>
      </c>
    </row>
    <row r="3308" spans="1:18" x14ac:dyDescent="0.35">
      <c r="A3308">
        <v>731913316</v>
      </c>
      <c r="B3308" s="3">
        <v>42014</v>
      </c>
      <c r="C3308" s="3">
        <v>42018</v>
      </c>
      <c r="D3308" t="s">
        <v>197</v>
      </c>
      <c r="E3308" t="s">
        <v>38</v>
      </c>
      <c r="F3308" t="s">
        <v>22</v>
      </c>
      <c r="G3308" t="s">
        <v>18</v>
      </c>
      <c r="H3308" t="s">
        <v>15</v>
      </c>
      <c r="I3308" s="9">
        <v>8270</v>
      </c>
      <c r="J3308" s="9">
        <v>47.45</v>
      </c>
      <c r="K3308" s="9">
        <v>31.79</v>
      </c>
      <c r="L3308" s="9">
        <f>tbl_salesdata[[#This Row],[Units Sold]]*tbl_salesdata[[#This Row],[Unit Cost]]</f>
        <v>262903.3</v>
      </c>
      <c r="M3308" s="9">
        <f>tbl_salesdata[[#This Row],[Units Sold]]*tbl_salesdata[[#This Row],[Unit Price]]</f>
        <v>392411.5</v>
      </c>
      <c r="N3308" s="9">
        <f>tbl_salesdata[[#This Row],[Total Sales]]-tbl_salesdata[[#This Row],[Total Cost]]</f>
        <v>129508.20000000001</v>
      </c>
      <c r="O3308">
        <f>tbl_salesdata[[#This Row],[Ship Date]]-tbl_salesdata[[#This Row],[Order Date]]</f>
        <v>4</v>
      </c>
      <c r="P3308">
        <f>WEEKDAY(tbl_salesdata[[#This Row],[Order Date]],2)</f>
        <v>6</v>
      </c>
      <c r="Q3308" t="str">
        <f>TEXT(tbl_salesdata[[#This Row],[Order Date]],"dddd")</f>
        <v>Saturday</v>
      </c>
      <c r="R3308" t="str">
        <f>IF(tbl_salesdata[[#This Row],[Weekdaynum]]&gt;5,"Yes","No")</f>
        <v>Yes</v>
      </c>
    </row>
    <row r="3309" spans="1:18" x14ac:dyDescent="0.35">
      <c r="A3309">
        <v>866349494</v>
      </c>
      <c r="B3309" s="3">
        <v>44373</v>
      </c>
      <c r="C3309" s="3">
        <v>44383</v>
      </c>
      <c r="D3309" t="s">
        <v>155</v>
      </c>
      <c r="E3309" t="s">
        <v>12</v>
      </c>
      <c r="F3309" t="s">
        <v>47</v>
      </c>
      <c r="G3309" t="s">
        <v>14</v>
      </c>
      <c r="H3309" t="s">
        <v>19</v>
      </c>
      <c r="I3309" s="9">
        <v>922</v>
      </c>
      <c r="J3309" s="9">
        <v>421.89</v>
      </c>
      <c r="K3309" s="9">
        <v>364.69</v>
      </c>
      <c r="L3309" s="9">
        <f>tbl_salesdata[[#This Row],[Units Sold]]*tbl_salesdata[[#This Row],[Unit Cost]]</f>
        <v>336244.18</v>
      </c>
      <c r="M3309" s="9">
        <f>tbl_salesdata[[#This Row],[Units Sold]]*tbl_salesdata[[#This Row],[Unit Price]]</f>
        <v>388982.58</v>
      </c>
      <c r="N3309" s="9">
        <f>tbl_salesdata[[#This Row],[Total Sales]]-tbl_salesdata[[#This Row],[Total Cost]]</f>
        <v>52738.400000000023</v>
      </c>
      <c r="O3309">
        <f>tbl_salesdata[[#This Row],[Ship Date]]-tbl_salesdata[[#This Row],[Order Date]]</f>
        <v>10</v>
      </c>
      <c r="P3309">
        <f>WEEKDAY(tbl_salesdata[[#This Row],[Order Date]],2)</f>
        <v>6</v>
      </c>
      <c r="Q3309" t="str">
        <f>TEXT(tbl_salesdata[[#This Row],[Order Date]],"dddd")</f>
        <v>Saturday</v>
      </c>
      <c r="R3309" t="str">
        <f>IF(tbl_salesdata[[#This Row],[Weekdaynum]]&gt;5,"Yes","No")</f>
        <v>Yes</v>
      </c>
    </row>
    <row r="3310" spans="1:18" hidden="1" x14ac:dyDescent="0.35">
      <c r="A3310">
        <v>617485558</v>
      </c>
      <c r="B3310" s="3">
        <v>43335</v>
      </c>
      <c r="C3310" s="3">
        <v>43348</v>
      </c>
      <c r="D3310" t="s">
        <v>96</v>
      </c>
      <c r="E3310" t="s">
        <v>29</v>
      </c>
      <c r="F3310" t="s">
        <v>30</v>
      </c>
      <c r="G3310" t="s">
        <v>18</v>
      </c>
      <c r="H3310" t="s">
        <v>19</v>
      </c>
      <c r="I3310" s="9">
        <v>6554</v>
      </c>
      <c r="J3310" s="9">
        <v>81.73</v>
      </c>
      <c r="K3310" s="9">
        <v>56.67</v>
      </c>
      <c r="L3310" s="9">
        <f>tbl_salesdata[[#This Row],[Units Sold]]*tbl_salesdata[[#This Row],[Unit Cost]]</f>
        <v>371415.18</v>
      </c>
      <c r="M3310" s="9">
        <f>tbl_salesdata[[#This Row],[Units Sold]]*tbl_salesdata[[#This Row],[Unit Price]]</f>
        <v>535658.42000000004</v>
      </c>
      <c r="N3310" s="9">
        <f>tbl_salesdata[[#This Row],[Total Sales]]-tbl_salesdata[[#This Row],[Total Cost]]</f>
        <v>164243.24000000005</v>
      </c>
      <c r="O3310">
        <f>tbl_salesdata[[#This Row],[Ship Date]]-tbl_salesdata[[#This Row],[Order Date]]</f>
        <v>13</v>
      </c>
      <c r="P3310">
        <f>WEEKDAY(tbl_salesdata[[#This Row],[Order Date]],2)</f>
        <v>4</v>
      </c>
      <c r="Q3310" t="str">
        <f>TEXT(tbl_salesdata[[#This Row],[Order Date]],"dddd")</f>
        <v>Thursday</v>
      </c>
      <c r="R3310" t="str">
        <f>IF(tbl_salesdata[[#This Row],[Weekdaynum]]&gt;5,"Yes","No")</f>
        <v>No</v>
      </c>
    </row>
    <row r="3311" spans="1:18" hidden="1" x14ac:dyDescent="0.35">
      <c r="A3311">
        <v>260821712</v>
      </c>
      <c r="B3311" s="3">
        <v>43320</v>
      </c>
      <c r="C3311" s="3">
        <v>43332</v>
      </c>
      <c r="D3311" t="s">
        <v>88</v>
      </c>
      <c r="E3311" t="s">
        <v>38</v>
      </c>
      <c r="F3311" t="s">
        <v>47</v>
      </c>
      <c r="G3311" t="s">
        <v>18</v>
      </c>
      <c r="H3311" t="s">
        <v>19</v>
      </c>
      <c r="I3311" s="9">
        <v>1795</v>
      </c>
      <c r="J3311" s="9">
        <v>421.89</v>
      </c>
      <c r="K3311" s="9">
        <v>364.69</v>
      </c>
      <c r="L3311" s="9">
        <f>tbl_salesdata[[#This Row],[Units Sold]]*tbl_salesdata[[#This Row],[Unit Cost]]</f>
        <v>654618.55000000005</v>
      </c>
      <c r="M3311" s="9">
        <f>tbl_salesdata[[#This Row],[Units Sold]]*tbl_salesdata[[#This Row],[Unit Price]]</f>
        <v>757292.54999999993</v>
      </c>
      <c r="N3311" s="9">
        <f>tbl_salesdata[[#This Row],[Total Sales]]-tbl_salesdata[[#This Row],[Total Cost]]</f>
        <v>102673.99999999988</v>
      </c>
      <c r="O3311">
        <f>tbl_salesdata[[#This Row],[Ship Date]]-tbl_salesdata[[#This Row],[Order Date]]</f>
        <v>12</v>
      </c>
      <c r="P3311">
        <f>WEEKDAY(tbl_salesdata[[#This Row],[Order Date]],2)</f>
        <v>3</v>
      </c>
      <c r="Q3311" t="str">
        <f>TEXT(tbl_salesdata[[#This Row],[Order Date]],"dddd")</f>
        <v>Wednesday</v>
      </c>
      <c r="R3311" t="str">
        <f>IF(tbl_salesdata[[#This Row],[Weekdaynum]]&gt;5,"Yes","No")</f>
        <v>No</v>
      </c>
    </row>
    <row r="3312" spans="1:18" hidden="1" x14ac:dyDescent="0.35">
      <c r="A3312">
        <v>938149869</v>
      </c>
      <c r="B3312" s="3">
        <v>42414</v>
      </c>
      <c r="C3312" s="3">
        <v>42428</v>
      </c>
      <c r="D3312" t="s">
        <v>90</v>
      </c>
      <c r="E3312" t="s">
        <v>38</v>
      </c>
      <c r="F3312" t="s">
        <v>22</v>
      </c>
      <c r="G3312" t="s">
        <v>18</v>
      </c>
      <c r="H3312" t="s">
        <v>19</v>
      </c>
      <c r="I3312" s="9">
        <v>8249</v>
      </c>
      <c r="J3312" s="9">
        <v>47.45</v>
      </c>
      <c r="K3312" s="9">
        <v>31.79</v>
      </c>
      <c r="L3312" s="9">
        <f>tbl_salesdata[[#This Row],[Units Sold]]*tbl_salesdata[[#This Row],[Unit Cost]]</f>
        <v>262235.71000000002</v>
      </c>
      <c r="M3312" s="9">
        <f>tbl_salesdata[[#This Row],[Units Sold]]*tbl_salesdata[[#This Row],[Unit Price]]</f>
        <v>391415.05000000005</v>
      </c>
      <c r="N3312" s="9">
        <f>tbl_salesdata[[#This Row],[Total Sales]]-tbl_salesdata[[#This Row],[Total Cost]]</f>
        <v>129179.34000000003</v>
      </c>
      <c r="O3312">
        <f>tbl_salesdata[[#This Row],[Ship Date]]-tbl_salesdata[[#This Row],[Order Date]]</f>
        <v>14</v>
      </c>
      <c r="P3312">
        <f>WEEKDAY(tbl_salesdata[[#This Row],[Order Date]],2)</f>
        <v>7</v>
      </c>
      <c r="Q3312" t="str">
        <f>TEXT(tbl_salesdata[[#This Row],[Order Date]],"dddd")</f>
        <v>Sunday</v>
      </c>
      <c r="R3312" t="str">
        <f>IF(tbl_salesdata[[#This Row],[Weekdaynum]]&gt;5,"Yes","No")</f>
        <v>Yes</v>
      </c>
    </row>
    <row r="3313" spans="1:18" hidden="1" x14ac:dyDescent="0.35">
      <c r="A3313">
        <v>649518859</v>
      </c>
      <c r="B3313" s="3">
        <v>43628</v>
      </c>
      <c r="C3313" s="3">
        <v>43640</v>
      </c>
      <c r="D3313" t="s">
        <v>134</v>
      </c>
      <c r="E3313" t="s">
        <v>38</v>
      </c>
      <c r="F3313" t="s">
        <v>56</v>
      </c>
      <c r="G3313" t="s">
        <v>14</v>
      </c>
      <c r="H3313" t="s">
        <v>26</v>
      </c>
      <c r="I3313" s="9">
        <v>5919</v>
      </c>
      <c r="J3313" s="9">
        <v>9.33</v>
      </c>
      <c r="K3313" s="9">
        <v>6.92</v>
      </c>
      <c r="L3313" s="9">
        <f>tbl_salesdata[[#This Row],[Units Sold]]*tbl_salesdata[[#This Row],[Unit Cost]]</f>
        <v>40959.480000000003</v>
      </c>
      <c r="M3313" s="9">
        <f>tbl_salesdata[[#This Row],[Units Sold]]*tbl_salesdata[[#This Row],[Unit Price]]</f>
        <v>55224.27</v>
      </c>
      <c r="N3313" s="9">
        <f>tbl_salesdata[[#This Row],[Total Sales]]-tbl_salesdata[[#This Row],[Total Cost]]</f>
        <v>14264.789999999994</v>
      </c>
      <c r="O3313">
        <f>tbl_salesdata[[#This Row],[Ship Date]]-tbl_salesdata[[#This Row],[Order Date]]</f>
        <v>12</v>
      </c>
      <c r="P3313">
        <f>WEEKDAY(tbl_salesdata[[#This Row],[Order Date]],2)</f>
        <v>3</v>
      </c>
      <c r="Q3313" t="str">
        <f>TEXT(tbl_salesdata[[#This Row],[Order Date]],"dddd")</f>
        <v>Wednesday</v>
      </c>
      <c r="R3313" t="str">
        <f>IF(tbl_salesdata[[#This Row],[Weekdaynum]]&gt;5,"Yes","No")</f>
        <v>No</v>
      </c>
    </row>
    <row r="3314" spans="1:18" x14ac:dyDescent="0.35">
      <c r="A3314">
        <v>928296935</v>
      </c>
      <c r="B3314" s="3">
        <v>44016</v>
      </c>
      <c r="C3314" s="3">
        <v>44022</v>
      </c>
      <c r="D3314" t="s">
        <v>23</v>
      </c>
      <c r="E3314" t="s">
        <v>24</v>
      </c>
      <c r="F3314" t="s">
        <v>17</v>
      </c>
      <c r="G3314" t="s">
        <v>18</v>
      </c>
      <c r="H3314" t="s">
        <v>15</v>
      </c>
      <c r="I3314" s="9">
        <v>2547</v>
      </c>
      <c r="J3314" s="9">
        <v>152.58000000000001</v>
      </c>
      <c r="K3314" s="9">
        <v>97.44</v>
      </c>
      <c r="L3314" s="9">
        <f>tbl_salesdata[[#This Row],[Units Sold]]*tbl_salesdata[[#This Row],[Unit Cost]]</f>
        <v>248179.68</v>
      </c>
      <c r="M3314" s="9">
        <f>tbl_salesdata[[#This Row],[Units Sold]]*tbl_salesdata[[#This Row],[Unit Price]]</f>
        <v>388621.26</v>
      </c>
      <c r="N3314" s="9">
        <f>tbl_salesdata[[#This Row],[Total Sales]]-tbl_salesdata[[#This Row],[Total Cost]]</f>
        <v>140441.58000000002</v>
      </c>
      <c r="O3314">
        <f>tbl_salesdata[[#This Row],[Ship Date]]-tbl_salesdata[[#This Row],[Order Date]]</f>
        <v>6</v>
      </c>
      <c r="P3314">
        <f>WEEKDAY(tbl_salesdata[[#This Row],[Order Date]],2)</f>
        <v>6</v>
      </c>
      <c r="Q3314" t="str">
        <f>TEXT(tbl_salesdata[[#This Row],[Order Date]],"dddd")</f>
        <v>Saturday</v>
      </c>
      <c r="R3314" t="str">
        <f>IF(tbl_salesdata[[#This Row],[Weekdaynum]]&gt;5,"Yes","No")</f>
        <v>Yes</v>
      </c>
    </row>
    <row r="3315" spans="1:18" hidden="1" x14ac:dyDescent="0.35">
      <c r="A3315">
        <v>326137149</v>
      </c>
      <c r="B3315" s="3">
        <v>44533</v>
      </c>
      <c r="C3315" s="3">
        <v>44547</v>
      </c>
      <c r="D3315" t="s">
        <v>97</v>
      </c>
      <c r="E3315" t="s">
        <v>29</v>
      </c>
      <c r="F3315" t="s">
        <v>33</v>
      </c>
      <c r="G3315" t="s">
        <v>14</v>
      </c>
      <c r="H3315" t="s">
        <v>15</v>
      </c>
      <c r="I3315" s="9">
        <v>85</v>
      </c>
      <c r="J3315" s="9">
        <v>109.28</v>
      </c>
      <c r="K3315" s="9">
        <v>35.840000000000003</v>
      </c>
      <c r="L3315" s="9">
        <f>tbl_salesdata[[#This Row],[Units Sold]]*tbl_salesdata[[#This Row],[Unit Cost]]</f>
        <v>3046.4</v>
      </c>
      <c r="M3315" s="9">
        <f>tbl_salesdata[[#This Row],[Units Sold]]*tbl_salesdata[[#This Row],[Unit Price]]</f>
        <v>9288.7999999999993</v>
      </c>
      <c r="N3315" s="9">
        <f>tbl_salesdata[[#This Row],[Total Sales]]-tbl_salesdata[[#This Row],[Total Cost]]</f>
        <v>6242.4</v>
      </c>
      <c r="O3315">
        <f>tbl_salesdata[[#This Row],[Ship Date]]-tbl_salesdata[[#This Row],[Order Date]]</f>
        <v>14</v>
      </c>
      <c r="P3315">
        <f>WEEKDAY(tbl_salesdata[[#This Row],[Order Date]],2)</f>
        <v>5</v>
      </c>
      <c r="Q3315" t="str">
        <f>TEXT(tbl_salesdata[[#This Row],[Order Date]],"dddd")</f>
        <v>Friday</v>
      </c>
      <c r="R3315" t="str">
        <f>IF(tbl_salesdata[[#This Row],[Weekdaynum]]&gt;5,"Yes","No")</f>
        <v>No</v>
      </c>
    </row>
    <row r="3316" spans="1:18" hidden="1" x14ac:dyDescent="0.35">
      <c r="A3316">
        <v>693046605</v>
      </c>
      <c r="B3316" s="3">
        <v>43271</v>
      </c>
      <c r="C3316" s="3">
        <v>43278</v>
      </c>
      <c r="D3316" t="s">
        <v>143</v>
      </c>
      <c r="E3316" t="s">
        <v>24</v>
      </c>
      <c r="F3316" t="s">
        <v>22</v>
      </c>
      <c r="G3316" t="s">
        <v>14</v>
      </c>
      <c r="H3316" t="s">
        <v>26</v>
      </c>
      <c r="I3316" s="9">
        <v>6746</v>
      </c>
      <c r="J3316" s="9">
        <v>47.45</v>
      </c>
      <c r="K3316" s="9">
        <v>31.79</v>
      </c>
      <c r="L3316" s="9">
        <f>tbl_salesdata[[#This Row],[Units Sold]]*tbl_salesdata[[#This Row],[Unit Cost]]</f>
        <v>214455.34</v>
      </c>
      <c r="M3316" s="9">
        <f>tbl_salesdata[[#This Row],[Units Sold]]*tbl_salesdata[[#This Row],[Unit Price]]</f>
        <v>320097.7</v>
      </c>
      <c r="N3316" s="9">
        <f>tbl_salesdata[[#This Row],[Total Sales]]-tbl_salesdata[[#This Row],[Total Cost]]</f>
        <v>105642.36000000002</v>
      </c>
      <c r="O3316">
        <f>tbl_salesdata[[#This Row],[Ship Date]]-tbl_salesdata[[#This Row],[Order Date]]</f>
        <v>7</v>
      </c>
      <c r="P3316">
        <f>WEEKDAY(tbl_salesdata[[#This Row],[Order Date]],2)</f>
        <v>3</v>
      </c>
      <c r="Q3316" t="str">
        <f>TEXT(tbl_salesdata[[#This Row],[Order Date]],"dddd")</f>
        <v>Wednesday</v>
      </c>
      <c r="R3316" t="str">
        <f>IF(tbl_salesdata[[#This Row],[Weekdaynum]]&gt;5,"Yes","No")</f>
        <v>No</v>
      </c>
    </row>
    <row r="3317" spans="1:18" hidden="1" x14ac:dyDescent="0.35">
      <c r="A3317">
        <v>897317206</v>
      </c>
      <c r="B3317" s="3">
        <v>42229</v>
      </c>
      <c r="C3317" s="3">
        <v>42248</v>
      </c>
      <c r="D3317" t="s">
        <v>178</v>
      </c>
      <c r="E3317" t="s">
        <v>21</v>
      </c>
      <c r="F3317" t="s">
        <v>22</v>
      </c>
      <c r="G3317" t="s">
        <v>14</v>
      </c>
      <c r="H3317" t="s">
        <v>34</v>
      </c>
      <c r="I3317" s="9">
        <v>4957</v>
      </c>
      <c r="J3317" s="9">
        <v>47.45</v>
      </c>
      <c r="K3317" s="9">
        <v>31.79</v>
      </c>
      <c r="L3317" s="9">
        <f>tbl_salesdata[[#This Row],[Units Sold]]*tbl_salesdata[[#This Row],[Unit Cost]]</f>
        <v>157583.03</v>
      </c>
      <c r="M3317" s="9">
        <f>tbl_salesdata[[#This Row],[Units Sold]]*tbl_salesdata[[#This Row],[Unit Price]]</f>
        <v>235209.65000000002</v>
      </c>
      <c r="N3317" s="9">
        <f>tbl_salesdata[[#This Row],[Total Sales]]-tbl_salesdata[[#This Row],[Total Cost]]</f>
        <v>77626.620000000024</v>
      </c>
      <c r="O3317">
        <f>tbl_salesdata[[#This Row],[Ship Date]]-tbl_salesdata[[#This Row],[Order Date]]</f>
        <v>19</v>
      </c>
      <c r="P3317">
        <f>WEEKDAY(tbl_salesdata[[#This Row],[Order Date]],2)</f>
        <v>4</v>
      </c>
      <c r="Q3317" t="str">
        <f>TEXT(tbl_salesdata[[#This Row],[Order Date]],"dddd")</f>
        <v>Thursday</v>
      </c>
      <c r="R3317" t="str">
        <f>IF(tbl_salesdata[[#This Row],[Weekdaynum]]&gt;5,"Yes","No")</f>
        <v>No</v>
      </c>
    </row>
    <row r="3318" spans="1:18" hidden="1" x14ac:dyDescent="0.35">
      <c r="A3318">
        <v>640560281</v>
      </c>
      <c r="B3318" s="3">
        <v>43444</v>
      </c>
      <c r="C3318" s="3">
        <v>43453</v>
      </c>
      <c r="D3318" t="s">
        <v>118</v>
      </c>
      <c r="E3318" t="s">
        <v>24</v>
      </c>
      <c r="F3318" t="s">
        <v>47</v>
      </c>
      <c r="G3318" t="s">
        <v>18</v>
      </c>
      <c r="H3318" t="s">
        <v>26</v>
      </c>
      <c r="I3318" s="9">
        <v>4877</v>
      </c>
      <c r="J3318" s="9">
        <v>421.89</v>
      </c>
      <c r="K3318" s="9">
        <v>364.69</v>
      </c>
      <c r="L3318" s="9">
        <f>tbl_salesdata[[#This Row],[Units Sold]]*tbl_salesdata[[#This Row],[Unit Cost]]</f>
        <v>1778593.13</v>
      </c>
      <c r="M3318" s="9">
        <f>tbl_salesdata[[#This Row],[Units Sold]]*tbl_salesdata[[#This Row],[Unit Price]]</f>
        <v>2057557.53</v>
      </c>
      <c r="N3318" s="9">
        <f>tbl_salesdata[[#This Row],[Total Sales]]-tbl_salesdata[[#This Row],[Total Cost]]</f>
        <v>278964.40000000014</v>
      </c>
      <c r="O3318">
        <f>tbl_salesdata[[#This Row],[Ship Date]]-tbl_salesdata[[#This Row],[Order Date]]</f>
        <v>9</v>
      </c>
      <c r="P3318">
        <f>WEEKDAY(tbl_salesdata[[#This Row],[Order Date]],2)</f>
        <v>1</v>
      </c>
      <c r="Q3318" t="str">
        <f>TEXT(tbl_salesdata[[#This Row],[Order Date]],"dddd")</f>
        <v>Monday</v>
      </c>
      <c r="R3318" t="str">
        <f>IF(tbl_salesdata[[#This Row],[Weekdaynum]]&gt;5,"Yes","No")</f>
        <v>No</v>
      </c>
    </row>
    <row r="3319" spans="1:18" hidden="1" x14ac:dyDescent="0.35">
      <c r="A3319">
        <v>594699656</v>
      </c>
      <c r="B3319" s="3">
        <v>42688</v>
      </c>
      <c r="C3319" s="3">
        <v>42693</v>
      </c>
      <c r="D3319" t="s">
        <v>60</v>
      </c>
      <c r="E3319" t="s">
        <v>21</v>
      </c>
      <c r="F3319" t="s">
        <v>30</v>
      </c>
      <c r="G3319" t="s">
        <v>18</v>
      </c>
      <c r="H3319" t="s">
        <v>26</v>
      </c>
      <c r="I3319" s="9">
        <v>3699</v>
      </c>
      <c r="J3319" s="9">
        <v>81.73</v>
      </c>
      <c r="K3319" s="9">
        <v>56.67</v>
      </c>
      <c r="L3319" s="9">
        <f>tbl_salesdata[[#This Row],[Units Sold]]*tbl_salesdata[[#This Row],[Unit Cost]]</f>
        <v>209622.33000000002</v>
      </c>
      <c r="M3319" s="9">
        <f>tbl_salesdata[[#This Row],[Units Sold]]*tbl_salesdata[[#This Row],[Unit Price]]</f>
        <v>302319.27</v>
      </c>
      <c r="N3319" s="9">
        <f>tbl_salesdata[[#This Row],[Total Sales]]-tbl_salesdata[[#This Row],[Total Cost]]</f>
        <v>92696.94</v>
      </c>
      <c r="O3319">
        <f>tbl_salesdata[[#This Row],[Ship Date]]-tbl_salesdata[[#This Row],[Order Date]]</f>
        <v>5</v>
      </c>
      <c r="P3319">
        <f>WEEKDAY(tbl_salesdata[[#This Row],[Order Date]],2)</f>
        <v>1</v>
      </c>
      <c r="Q3319" t="str">
        <f>TEXT(tbl_salesdata[[#This Row],[Order Date]],"dddd")</f>
        <v>Monday</v>
      </c>
      <c r="R3319" t="str">
        <f>IF(tbl_salesdata[[#This Row],[Weekdaynum]]&gt;5,"Yes","No")</f>
        <v>No</v>
      </c>
    </row>
    <row r="3320" spans="1:18" hidden="1" x14ac:dyDescent="0.35">
      <c r="A3320">
        <v>151971662</v>
      </c>
      <c r="B3320" s="3">
        <v>44470</v>
      </c>
      <c r="C3320" s="3">
        <v>44489</v>
      </c>
      <c r="D3320" t="s">
        <v>173</v>
      </c>
      <c r="E3320" t="s">
        <v>24</v>
      </c>
      <c r="F3320" t="s">
        <v>30</v>
      </c>
      <c r="G3320" t="s">
        <v>18</v>
      </c>
      <c r="H3320" t="s">
        <v>15</v>
      </c>
      <c r="I3320" s="9">
        <v>647</v>
      </c>
      <c r="J3320" s="9">
        <v>81.73</v>
      </c>
      <c r="K3320" s="9">
        <v>56.67</v>
      </c>
      <c r="L3320" s="9">
        <f>tbl_salesdata[[#This Row],[Units Sold]]*tbl_salesdata[[#This Row],[Unit Cost]]</f>
        <v>36665.49</v>
      </c>
      <c r="M3320" s="9">
        <f>tbl_salesdata[[#This Row],[Units Sold]]*tbl_salesdata[[#This Row],[Unit Price]]</f>
        <v>52879.310000000005</v>
      </c>
      <c r="N3320" s="9">
        <f>tbl_salesdata[[#This Row],[Total Sales]]-tbl_salesdata[[#This Row],[Total Cost]]</f>
        <v>16213.820000000007</v>
      </c>
      <c r="O3320">
        <f>tbl_salesdata[[#This Row],[Ship Date]]-tbl_salesdata[[#This Row],[Order Date]]</f>
        <v>19</v>
      </c>
      <c r="P3320">
        <f>WEEKDAY(tbl_salesdata[[#This Row],[Order Date]],2)</f>
        <v>5</v>
      </c>
      <c r="Q3320" t="str">
        <f>TEXT(tbl_salesdata[[#This Row],[Order Date]],"dddd")</f>
        <v>Friday</v>
      </c>
      <c r="R3320" t="str">
        <f>IF(tbl_salesdata[[#This Row],[Weekdaynum]]&gt;5,"Yes","No")</f>
        <v>No</v>
      </c>
    </row>
    <row r="3321" spans="1:18" hidden="1" x14ac:dyDescent="0.35">
      <c r="A3321">
        <v>574925124</v>
      </c>
      <c r="B3321" s="3">
        <v>42914</v>
      </c>
      <c r="C3321" s="3">
        <v>42915</v>
      </c>
      <c r="D3321" t="s">
        <v>100</v>
      </c>
      <c r="E3321" t="s">
        <v>21</v>
      </c>
      <c r="F3321" t="s">
        <v>42</v>
      </c>
      <c r="G3321" t="s">
        <v>18</v>
      </c>
      <c r="H3321" t="s">
        <v>15</v>
      </c>
      <c r="I3321" s="9">
        <v>1975</v>
      </c>
      <c r="J3321" s="9">
        <v>437.2</v>
      </c>
      <c r="K3321" s="9">
        <v>263.33</v>
      </c>
      <c r="L3321" s="9">
        <f>tbl_salesdata[[#This Row],[Units Sold]]*tbl_salesdata[[#This Row],[Unit Cost]]</f>
        <v>520076.74999999994</v>
      </c>
      <c r="M3321" s="9">
        <f>tbl_salesdata[[#This Row],[Units Sold]]*tbl_salesdata[[#This Row],[Unit Price]]</f>
        <v>863470</v>
      </c>
      <c r="N3321" s="9">
        <f>tbl_salesdata[[#This Row],[Total Sales]]-tbl_salesdata[[#This Row],[Total Cost]]</f>
        <v>343393.25000000006</v>
      </c>
      <c r="O3321">
        <f>tbl_salesdata[[#This Row],[Ship Date]]-tbl_salesdata[[#This Row],[Order Date]]</f>
        <v>1</v>
      </c>
      <c r="P3321">
        <f>WEEKDAY(tbl_salesdata[[#This Row],[Order Date]],2)</f>
        <v>3</v>
      </c>
      <c r="Q3321" t="str">
        <f>TEXT(tbl_salesdata[[#This Row],[Order Date]],"dddd")</f>
        <v>Wednesday</v>
      </c>
      <c r="R3321" t="str">
        <f>IF(tbl_salesdata[[#This Row],[Weekdaynum]]&gt;5,"Yes","No")</f>
        <v>No</v>
      </c>
    </row>
    <row r="3322" spans="1:18" hidden="1" x14ac:dyDescent="0.35">
      <c r="A3322">
        <v>946421372</v>
      </c>
      <c r="B3322" s="3">
        <v>42082</v>
      </c>
      <c r="C3322" s="3">
        <v>42091</v>
      </c>
      <c r="D3322" t="s">
        <v>100</v>
      </c>
      <c r="E3322" t="s">
        <v>21</v>
      </c>
      <c r="F3322" t="s">
        <v>22</v>
      </c>
      <c r="G3322" t="s">
        <v>18</v>
      </c>
      <c r="H3322" t="s">
        <v>15</v>
      </c>
      <c r="I3322" s="9">
        <v>5971</v>
      </c>
      <c r="J3322" s="9">
        <v>47.45</v>
      </c>
      <c r="K3322" s="9">
        <v>31.79</v>
      </c>
      <c r="L3322" s="9">
        <f>tbl_salesdata[[#This Row],[Units Sold]]*tbl_salesdata[[#This Row],[Unit Cost]]</f>
        <v>189818.09</v>
      </c>
      <c r="M3322" s="9">
        <f>tbl_salesdata[[#This Row],[Units Sold]]*tbl_salesdata[[#This Row],[Unit Price]]</f>
        <v>283323.95</v>
      </c>
      <c r="N3322" s="9">
        <f>tbl_salesdata[[#This Row],[Total Sales]]-tbl_salesdata[[#This Row],[Total Cost]]</f>
        <v>93505.860000000015</v>
      </c>
      <c r="O3322">
        <f>tbl_salesdata[[#This Row],[Ship Date]]-tbl_salesdata[[#This Row],[Order Date]]</f>
        <v>9</v>
      </c>
      <c r="P3322">
        <f>WEEKDAY(tbl_salesdata[[#This Row],[Order Date]],2)</f>
        <v>4</v>
      </c>
      <c r="Q3322" t="str">
        <f>TEXT(tbl_salesdata[[#This Row],[Order Date]],"dddd")</f>
        <v>Thursday</v>
      </c>
      <c r="R3322" t="str">
        <f>IF(tbl_salesdata[[#This Row],[Weekdaynum]]&gt;5,"Yes","No")</f>
        <v>No</v>
      </c>
    </row>
    <row r="3323" spans="1:18" hidden="1" x14ac:dyDescent="0.35">
      <c r="A3323">
        <v>419634234</v>
      </c>
      <c r="B3323" s="3">
        <v>43684</v>
      </c>
      <c r="C3323" s="3">
        <v>43696</v>
      </c>
      <c r="D3323" t="s">
        <v>157</v>
      </c>
      <c r="E3323" t="s">
        <v>24</v>
      </c>
      <c r="F3323" t="s">
        <v>25</v>
      </c>
      <c r="G3323" t="s">
        <v>18</v>
      </c>
      <c r="H3323" t="s">
        <v>26</v>
      </c>
      <c r="I3323" s="9">
        <v>7950</v>
      </c>
      <c r="J3323" s="9">
        <v>205.7</v>
      </c>
      <c r="K3323" s="9">
        <v>117.11</v>
      </c>
      <c r="L3323" s="9">
        <f>tbl_salesdata[[#This Row],[Units Sold]]*tbl_salesdata[[#This Row],[Unit Cost]]</f>
        <v>931024.5</v>
      </c>
      <c r="M3323" s="9">
        <f>tbl_salesdata[[#This Row],[Units Sold]]*tbl_salesdata[[#This Row],[Unit Price]]</f>
        <v>1635315</v>
      </c>
      <c r="N3323" s="9">
        <f>tbl_salesdata[[#This Row],[Total Sales]]-tbl_salesdata[[#This Row],[Total Cost]]</f>
        <v>704290.5</v>
      </c>
      <c r="O3323">
        <f>tbl_salesdata[[#This Row],[Ship Date]]-tbl_salesdata[[#This Row],[Order Date]]</f>
        <v>12</v>
      </c>
      <c r="P3323">
        <f>WEEKDAY(tbl_salesdata[[#This Row],[Order Date]],2)</f>
        <v>3</v>
      </c>
      <c r="Q3323" t="str">
        <f>TEXT(tbl_salesdata[[#This Row],[Order Date]],"dddd")</f>
        <v>Wednesday</v>
      </c>
      <c r="R3323" t="str">
        <f>IF(tbl_salesdata[[#This Row],[Weekdaynum]]&gt;5,"Yes","No")</f>
        <v>No</v>
      </c>
    </row>
    <row r="3324" spans="1:18" hidden="1" x14ac:dyDescent="0.35">
      <c r="A3324">
        <v>468050038</v>
      </c>
      <c r="B3324" s="3">
        <v>43404</v>
      </c>
      <c r="C3324" s="3">
        <v>43414</v>
      </c>
      <c r="D3324" t="s">
        <v>63</v>
      </c>
      <c r="E3324" t="s">
        <v>32</v>
      </c>
      <c r="F3324" t="s">
        <v>42</v>
      </c>
      <c r="G3324" t="s">
        <v>18</v>
      </c>
      <c r="H3324" t="s">
        <v>34</v>
      </c>
      <c r="I3324" s="9">
        <v>5262</v>
      </c>
      <c r="J3324" s="9">
        <v>437.2</v>
      </c>
      <c r="K3324" s="9">
        <v>263.33</v>
      </c>
      <c r="L3324" s="9">
        <f>tbl_salesdata[[#This Row],[Units Sold]]*tbl_salesdata[[#This Row],[Unit Cost]]</f>
        <v>1385642.46</v>
      </c>
      <c r="M3324" s="9">
        <f>tbl_salesdata[[#This Row],[Units Sold]]*tbl_salesdata[[#This Row],[Unit Price]]</f>
        <v>2300546.4</v>
      </c>
      <c r="N3324" s="9">
        <f>tbl_salesdata[[#This Row],[Total Sales]]-tbl_salesdata[[#This Row],[Total Cost]]</f>
        <v>914903.94</v>
      </c>
      <c r="O3324">
        <f>tbl_salesdata[[#This Row],[Ship Date]]-tbl_salesdata[[#This Row],[Order Date]]</f>
        <v>10</v>
      </c>
      <c r="P3324">
        <f>WEEKDAY(tbl_salesdata[[#This Row],[Order Date]],2)</f>
        <v>3</v>
      </c>
      <c r="Q3324" t="str">
        <f>TEXT(tbl_salesdata[[#This Row],[Order Date]],"dddd")</f>
        <v>Wednesday</v>
      </c>
      <c r="R3324" t="str">
        <f>IF(tbl_salesdata[[#This Row],[Weekdaynum]]&gt;5,"Yes","No")</f>
        <v>No</v>
      </c>
    </row>
    <row r="3325" spans="1:18" hidden="1" x14ac:dyDescent="0.35">
      <c r="A3325">
        <v>835467612</v>
      </c>
      <c r="B3325" s="3">
        <v>44850</v>
      </c>
      <c r="C3325" s="3">
        <v>44867</v>
      </c>
      <c r="D3325" t="s">
        <v>111</v>
      </c>
      <c r="E3325" t="s">
        <v>38</v>
      </c>
      <c r="F3325" t="s">
        <v>68</v>
      </c>
      <c r="G3325" t="s">
        <v>14</v>
      </c>
      <c r="H3325" t="s">
        <v>26</v>
      </c>
      <c r="I3325" s="9">
        <v>2287</v>
      </c>
      <c r="J3325" s="9">
        <v>154.06</v>
      </c>
      <c r="K3325" s="9">
        <v>90.93</v>
      </c>
      <c r="L3325" s="9">
        <f>tbl_salesdata[[#This Row],[Units Sold]]*tbl_salesdata[[#This Row],[Unit Cost]]</f>
        <v>207956.91</v>
      </c>
      <c r="M3325" s="9">
        <f>tbl_salesdata[[#This Row],[Units Sold]]*tbl_salesdata[[#This Row],[Unit Price]]</f>
        <v>352335.22000000003</v>
      </c>
      <c r="N3325" s="9">
        <f>tbl_salesdata[[#This Row],[Total Sales]]-tbl_salesdata[[#This Row],[Total Cost]]</f>
        <v>144378.31000000003</v>
      </c>
      <c r="O3325">
        <f>tbl_salesdata[[#This Row],[Ship Date]]-tbl_salesdata[[#This Row],[Order Date]]</f>
        <v>17</v>
      </c>
      <c r="P3325">
        <f>WEEKDAY(tbl_salesdata[[#This Row],[Order Date]],2)</f>
        <v>7</v>
      </c>
      <c r="Q3325" t="str">
        <f>TEXT(tbl_salesdata[[#This Row],[Order Date]],"dddd")</f>
        <v>Sunday</v>
      </c>
      <c r="R3325" t="str">
        <f>IF(tbl_salesdata[[#This Row],[Weekdaynum]]&gt;5,"Yes","No")</f>
        <v>Yes</v>
      </c>
    </row>
    <row r="3326" spans="1:18" hidden="1" x14ac:dyDescent="0.35">
      <c r="A3326">
        <v>885998284</v>
      </c>
      <c r="B3326" s="3">
        <v>42787</v>
      </c>
      <c r="C3326" s="3">
        <v>42807</v>
      </c>
      <c r="D3326" t="s">
        <v>129</v>
      </c>
      <c r="E3326" t="s">
        <v>21</v>
      </c>
      <c r="F3326" t="s">
        <v>33</v>
      </c>
      <c r="G3326" t="s">
        <v>18</v>
      </c>
      <c r="H3326" t="s">
        <v>19</v>
      </c>
      <c r="I3326" s="9">
        <v>5436</v>
      </c>
      <c r="J3326" s="9">
        <v>109.28</v>
      </c>
      <c r="K3326" s="9">
        <v>35.840000000000003</v>
      </c>
      <c r="L3326" s="9">
        <f>tbl_salesdata[[#This Row],[Units Sold]]*tbl_salesdata[[#This Row],[Unit Cost]]</f>
        <v>194826.24000000002</v>
      </c>
      <c r="M3326" s="9">
        <f>tbl_salesdata[[#This Row],[Units Sold]]*tbl_salesdata[[#This Row],[Unit Price]]</f>
        <v>594046.07999999996</v>
      </c>
      <c r="N3326" s="9">
        <f>tbl_salesdata[[#This Row],[Total Sales]]-tbl_salesdata[[#This Row],[Total Cost]]</f>
        <v>399219.83999999997</v>
      </c>
      <c r="O3326">
        <f>tbl_salesdata[[#This Row],[Ship Date]]-tbl_salesdata[[#This Row],[Order Date]]</f>
        <v>20</v>
      </c>
      <c r="P3326">
        <f>WEEKDAY(tbl_salesdata[[#This Row],[Order Date]],2)</f>
        <v>2</v>
      </c>
      <c r="Q3326" t="str">
        <f>TEXT(tbl_salesdata[[#This Row],[Order Date]],"dddd")</f>
        <v>Tuesday</v>
      </c>
      <c r="R3326" t="str">
        <f>IF(tbl_salesdata[[#This Row],[Weekdaynum]]&gt;5,"Yes","No")</f>
        <v>No</v>
      </c>
    </row>
    <row r="3327" spans="1:18" hidden="1" x14ac:dyDescent="0.35">
      <c r="A3327">
        <v>954065883</v>
      </c>
      <c r="B3327" s="3">
        <v>42568</v>
      </c>
      <c r="C3327" s="3">
        <v>42584</v>
      </c>
      <c r="D3327" t="s">
        <v>145</v>
      </c>
      <c r="E3327" t="s">
        <v>21</v>
      </c>
      <c r="F3327" t="s">
        <v>76</v>
      </c>
      <c r="G3327" t="s">
        <v>18</v>
      </c>
      <c r="H3327" t="s">
        <v>26</v>
      </c>
      <c r="I3327" s="9">
        <v>8151</v>
      </c>
      <c r="J3327" s="9">
        <v>668.27</v>
      </c>
      <c r="K3327" s="9">
        <v>502.54</v>
      </c>
      <c r="L3327" s="9">
        <f>tbl_salesdata[[#This Row],[Units Sold]]*tbl_salesdata[[#This Row],[Unit Cost]]</f>
        <v>4096203.54</v>
      </c>
      <c r="M3327" s="9">
        <f>tbl_salesdata[[#This Row],[Units Sold]]*tbl_salesdata[[#This Row],[Unit Price]]</f>
        <v>5447068.7699999996</v>
      </c>
      <c r="N3327" s="9">
        <f>tbl_salesdata[[#This Row],[Total Sales]]-tbl_salesdata[[#This Row],[Total Cost]]</f>
        <v>1350865.2299999995</v>
      </c>
      <c r="O3327">
        <f>tbl_salesdata[[#This Row],[Ship Date]]-tbl_salesdata[[#This Row],[Order Date]]</f>
        <v>16</v>
      </c>
      <c r="P3327">
        <f>WEEKDAY(tbl_salesdata[[#This Row],[Order Date]],2)</f>
        <v>7</v>
      </c>
      <c r="Q3327" t="str">
        <f>TEXT(tbl_salesdata[[#This Row],[Order Date]],"dddd")</f>
        <v>Sunday</v>
      </c>
      <c r="R3327" t="str">
        <f>IF(tbl_salesdata[[#This Row],[Weekdaynum]]&gt;5,"Yes","No")</f>
        <v>Yes</v>
      </c>
    </row>
    <row r="3328" spans="1:18" hidden="1" x14ac:dyDescent="0.35">
      <c r="A3328">
        <v>994406735</v>
      </c>
      <c r="B3328" s="3">
        <v>42162</v>
      </c>
      <c r="C3328" s="3">
        <v>42169</v>
      </c>
      <c r="D3328" t="s">
        <v>117</v>
      </c>
      <c r="E3328" t="s">
        <v>21</v>
      </c>
      <c r="F3328" t="s">
        <v>22</v>
      </c>
      <c r="G3328" t="s">
        <v>14</v>
      </c>
      <c r="H3328" t="s">
        <v>15</v>
      </c>
      <c r="I3328" s="9">
        <v>5906</v>
      </c>
      <c r="J3328" s="9">
        <v>47.45</v>
      </c>
      <c r="K3328" s="9">
        <v>31.79</v>
      </c>
      <c r="L3328" s="9">
        <f>tbl_salesdata[[#This Row],[Units Sold]]*tbl_salesdata[[#This Row],[Unit Cost]]</f>
        <v>187751.74</v>
      </c>
      <c r="M3328" s="9">
        <f>tbl_salesdata[[#This Row],[Units Sold]]*tbl_salesdata[[#This Row],[Unit Price]]</f>
        <v>280239.7</v>
      </c>
      <c r="N3328" s="9">
        <f>tbl_salesdata[[#This Row],[Total Sales]]-tbl_salesdata[[#This Row],[Total Cost]]</f>
        <v>92487.960000000021</v>
      </c>
      <c r="O3328">
        <f>tbl_salesdata[[#This Row],[Ship Date]]-tbl_salesdata[[#This Row],[Order Date]]</f>
        <v>7</v>
      </c>
      <c r="P3328">
        <f>WEEKDAY(tbl_salesdata[[#This Row],[Order Date]],2)</f>
        <v>7</v>
      </c>
      <c r="Q3328" t="str">
        <f>TEXT(tbl_salesdata[[#This Row],[Order Date]],"dddd")</f>
        <v>Sunday</v>
      </c>
      <c r="R3328" t="str">
        <f>IF(tbl_salesdata[[#This Row],[Weekdaynum]]&gt;5,"Yes","No")</f>
        <v>Yes</v>
      </c>
    </row>
    <row r="3329" spans="1:18" hidden="1" x14ac:dyDescent="0.35">
      <c r="A3329">
        <v>132069671</v>
      </c>
      <c r="B3329" s="3">
        <v>42925</v>
      </c>
      <c r="C3329" s="3">
        <v>42937</v>
      </c>
      <c r="D3329" t="s">
        <v>48</v>
      </c>
      <c r="E3329" t="s">
        <v>21</v>
      </c>
      <c r="F3329" t="s">
        <v>30</v>
      </c>
      <c r="G3329" t="s">
        <v>14</v>
      </c>
      <c r="H3329" t="s">
        <v>15</v>
      </c>
      <c r="I3329" s="9">
        <v>1205</v>
      </c>
      <c r="J3329" s="9">
        <v>81.73</v>
      </c>
      <c r="K3329" s="9">
        <v>56.67</v>
      </c>
      <c r="L3329" s="9">
        <f>tbl_salesdata[[#This Row],[Units Sold]]*tbl_salesdata[[#This Row],[Unit Cost]]</f>
        <v>68287.350000000006</v>
      </c>
      <c r="M3329" s="9">
        <f>tbl_salesdata[[#This Row],[Units Sold]]*tbl_salesdata[[#This Row],[Unit Price]]</f>
        <v>98484.650000000009</v>
      </c>
      <c r="N3329" s="9">
        <f>tbl_salesdata[[#This Row],[Total Sales]]-tbl_salesdata[[#This Row],[Total Cost]]</f>
        <v>30197.300000000003</v>
      </c>
      <c r="O3329">
        <f>tbl_salesdata[[#This Row],[Ship Date]]-tbl_salesdata[[#This Row],[Order Date]]</f>
        <v>12</v>
      </c>
      <c r="P3329">
        <f>WEEKDAY(tbl_salesdata[[#This Row],[Order Date]],2)</f>
        <v>7</v>
      </c>
      <c r="Q3329" t="str">
        <f>TEXT(tbl_salesdata[[#This Row],[Order Date]],"dddd")</f>
        <v>Sunday</v>
      </c>
      <c r="R3329" t="str">
        <f>IF(tbl_salesdata[[#This Row],[Weekdaynum]]&gt;5,"Yes","No")</f>
        <v>Yes</v>
      </c>
    </row>
    <row r="3330" spans="1:18" hidden="1" x14ac:dyDescent="0.35">
      <c r="A3330">
        <v>712416017</v>
      </c>
      <c r="B3330" s="3">
        <v>43994</v>
      </c>
      <c r="C3330" s="3">
        <v>44010</v>
      </c>
      <c r="D3330" t="s">
        <v>163</v>
      </c>
      <c r="E3330" t="s">
        <v>38</v>
      </c>
      <c r="F3330" t="s">
        <v>40</v>
      </c>
      <c r="G3330" t="s">
        <v>18</v>
      </c>
      <c r="H3330" t="s">
        <v>34</v>
      </c>
      <c r="I3330" s="9">
        <v>8586</v>
      </c>
      <c r="J3330" s="9">
        <v>651.21</v>
      </c>
      <c r="K3330" s="9">
        <v>524.96</v>
      </c>
      <c r="L3330" s="9">
        <f>tbl_salesdata[[#This Row],[Units Sold]]*tbl_salesdata[[#This Row],[Unit Cost]]</f>
        <v>4507306.5600000005</v>
      </c>
      <c r="M3330" s="9">
        <f>tbl_salesdata[[#This Row],[Units Sold]]*tbl_salesdata[[#This Row],[Unit Price]]</f>
        <v>5591289.0600000005</v>
      </c>
      <c r="N3330" s="9">
        <f>tbl_salesdata[[#This Row],[Total Sales]]-tbl_salesdata[[#This Row],[Total Cost]]</f>
        <v>1083982.5</v>
      </c>
      <c r="O3330">
        <f>tbl_salesdata[[#This Row],[Ship Date]]-tbl_salesdata[[#This Row],[Order Date]]</f>
        <v>16</v>
      </c>
      <c r="P3330">
        <f>WEEKDAY(tbl_salesdata[[#This Row],[Order Date]],2)</f>
        <v>5</v>
      </c>
      <c r="Q3330" t="str">
        <f>TEXT(tbl_salesdata[[#This Row],[Order Date]],"dddd")</f>
        <v>Friday</v>
      </c>
      <c r="R3330" t="str">
        <f>IF(tbl_salesdata[[#This Row],[Weekdaynum]]&gt;5,"Yes","No")</f>
        <v>No</v>
      </c>
    </row>
    <row r="3331" spans="1:18" hidden="1" x14ac:dyDescent="0.35">
      <c r="A3331">
        <v>651119601</v>
      </c>
      <c r="B3331" s="3">
        <v>42888</v>
      </c>
      <c r="C3331" s="3">
        <v>42899</v>
      </c>
      <c r="D3331" t="s">
        <v>190</v>
      </c>
      <c r="E3331" t="s">
        <v>38</v>
      </c>
      <c r="F3331" t="s">
        <v>68</v>
      </c>
      <c r="G3331" t="s">
        <v>18</v>
      </c>
      <c r="H3331" t="s">
        <v>15</v>
      </c>
      <c r="I3331" s="9">
        <v>1000</v>
      </c>
      <c r="J3331" s="9">
        <v>154.06</v>
      </c>
      <c r="K3331" s="9">
        <v>90.93</v>
      </c>
      <c r="L3331" s="9">
        <f>tbl_salesdata[[#This Row],[Units Sold]]*tbl_salesdata[[#This Row],[Unit Cost]]</f>
        <v>90930</v>
      </c>
      <c r="M3331" s="9">
        <f>tbl_salesdata[[#This Row],[Units Sold]]*tbl_salesdata[[#This Row],[Unit Price]]</f>
        <v>154060</v>
      </c>
      <c r="N3331" s="9">
        <f>tbl_salesdata[[#This Row],[Total Sales]]-tbl_salesdata[[#This Row],[Total Cost]]</f>
        <v>63130</v>
      </c>
      <c r="O3331">
        <f>tbl_salesdata[[#This Row],[Ship Date]]-tbl_salesdata[[#This Row],[Order Date]]</f>
        <v>11</v>
      </c>
      <c r="P3331">
        <f>WEEKDAY(tbl_salesdata[[#This Row],[Order Date]],2)</f>
        <v>5</v>
      </c>
      <c r="Q3331" t="str">
        <f>TEXT(tbl_salesdata[[#This Row],[Order Date]],"dddd")</f>
        <v>Friday</v>
      </c>
      <c r="R3331" t="str">
        <f>IF(tbl_salesdata[[#This Row],[Weekdaynum]]&gt;5,"Yes","No")</f>
        <v>No</v>
      </c>
    </row>
    <row r="3332" spans="1:18" hidden="1" x14ac:dyDescent="0.35">
      <c r="A3332">
        <v>184166753</v>
      </c>
      <c r="B3332" s="3">
        <v>44137</v>
      </c>
      <c r="C3332" s="3">
        <v>44157</v>
      </c>
      <c r="D3332" t="s">
        <v>162</v>
      </c>
      <c r="E3332" t="s">
        <v>38</v>
      </c>
      <c r="F3332" t="s">
        <v>13</v>
      </c>
      <c r="G3332" t="s">
        <v>14</v>
      </c>
      <c r="H3332" t="s">
        <v>26</v>
      </c>
      <c r="I3332" s="9">
        <v>7890</v>
      </c>
      <c r="J3332" s="9">
        <v>255.28</v>
      </c>
      <c r="K3332" s="9">
        <v>159.41999999999999</v>
      </c>
      <c r="L3332" s="9">
        <f>tbl_salesdata[[#This Row],[Units Sold]]*tbl_salesdata[[#This Row],[Unit Cost]]</f>
        <v>1257823.7999999998</v>
      </c>
      <c r="M3332" s="9">
        <f>tbl_salesdata[[#This Row],[Units Sold]]*tbl_salesdata[[#This Row],[Unit Price]]</f>
        <v>2014159.2</v>
      </c>
      <c r="N3332" s="9">
        <f>tbl_salesdata[[#This Row],[Total Sales]]-tbl_salesdata[[#This Row],[Total Cost]]</f>
        <v>756335.40000000014</v>
      </c>
      <c r="O3332">
        <f>tbl_salesdata[[#This Row],[Ship Date]]-tbl_salesdata[[#This Row],[Order Date]]</f>
        <v>20</v>
      </c>
      <c r="P3332">
        <f>WEEKDAY(tbl_salesdata[[#This Row],[Order Date]],2)</f>
        <v>1</v>
      </c>
      <c r="Q3332" t="str">
        <f>TEXT(tbl_salesdata[[#This Row],[Order Date]],"dddd")</f>
        <v>Monday</v>
      </c>
      <c r="R3332" t="str">
        <f>IF(tbl_salesdata[[#This Row],[Weekdaynum]]&gt;5,"Yes","No")</f>
        <v>No</v>
      </c>
    </row>
    <row r="3333" spans="1:18" hidden="1" x14ac:dyDescent="0.35">
      <c r="A3333">
        <v>517856299</v>
      </c>
      <c r="B3333" s="3">
        <v>43193</v>
      </c>
      <c r="C3333" s="3">
        <v>43207</v>
      </c>
      <c r="D3333" t="s">
        <v>99</v>
      </c>
      <c r="E3333" t="s">
        <v>38</v>
      </c>
      <c r="F3333" t="s">
        <v>25</v>
      </c>
      <c r="G3333" t="s">
        <v>14</v>
      </c>
      <c r="H3333" t="s">
        <v>34</v>
      </c>
      <c r="I3333" s="9">
        <v>4042</v>
      </c>
      <c r="J3333" s="9">
        <v>205.7</v>
      </c>
      <c r="K3333" s="9">
        <v>117.11</v>
      </c>
      <c r="L3333" s="9">
        <f>tbl_salesdata[[#This Row],[Units Sold]]*tbl_salesdata[[#This Row],[Unit Cost]]</f>
        <v>473358.62</v>
      </c>
      <c r="M3333" s="9">
        <f>tbl_salesdata[[#This Row],[Units Sold]]*tbl_salesdata[[#This Row],[Unit Price]]</f>
        <v>831439.39999999991</v>
      </c>
      <c r="N3333" s="9">
        <f>tbl_salesdata[[#This Row],[Total Sales]]-tbl_salesdata[[#This Row],[Total Cost]]</f>
        <v>358080.77999999991</v>
      </c>
      <c r="O3333">
        <f>tbl_salesdata[[#This Row],[Ship Date]]-tbl_salesdata[[#This Row],[Order Date]]</f>
        <v>14</v>
      </c>
      <c r="P3333">
        <f>WEEKDAY(tbl_salesdata[[#This Row],[Order Date]],2)</f>
        <v>2</v>
      </c>
      <c r="Q3333" t="str">
        <f>TEXT(tbl_salesdata[[#This Row],[Order Date]],"dddd")</f>
        <v>Tuesday</v>
      </c>
      <c r="R3333" t="str">
        <f>IF(tbl_salesdata[[#This Row],[Weekdaynum]]&gt;5,"Yes","No")</f>
        <v>No</v>
      </c>
    </row>
    <row r="3334" spans="1:18" hidden="1" x14ac:dyDescent="0.35">
      <c r="A3334">
        <v>678799569</v>
      </c>
      <c r="B3334" s="3">
        <v>42211</v>
      </c>
      <c r="C3334" s="3">
        <v>42223</v>
      </c>
      <c r="D3334" t="s">
        <v>86</v>
      </c>
      <c r="E3334" t="s">
        <v>29</v>
      </c>
      <c r="F3334" t="s">
        <v>13</v>
      </c>
      <c r="G3334" t="s">
        <v>18</v>
      </c>
      <c r="H3334" t="s">
        <v>34</v>
      </c>
      <c r="I3334" s="9">
        <v>732</v>
      </c>
      <c r="J3334" s="9">
        <v>255.28</v>
      </c>
      <c r="K3334" s="9">
        <v>159.41999999999999</v>
      </c>
      <c r="L3334" s="9">
        <f>tbl_salesdata[[#This Row],[Units Sold]]*tbl_salesdata[[#This Row],[Unit Cost]]</f>
        <v>116695.43999999999</v>
      </c>
      <c r="M3334" s="9">
        <f>tbl_salesdata[[#This Row],[Units Sold]]*tbl_salesdata[[#This Row],[Unit Price]]</f>
        <v>186864.96</v>
      </c>
      <c r="N3334" s="9">
        <f>tbl_salesdata[[#This Row],[Total Sales]]-tbl_salesdata[[#This Row],[Total Cost]]</f>
        <v>70169.52</v>
      </c>
      <c r="O3334">
        <f>tbl_salesdata[[#This Row],[Ship Date]]-tbl_salesdata[[#This Row],[Order Date]]</f>
        <v>12</v>
      </c>
      <c r="P3334">
        <f>WEEKDAY(tbl_salesdata[[#This Row],[Order Date]],2)</f>
        <v>7</v>
      </c>
      <c r="Q3334" t="str">
        <f>TEXT(tbl_salesdata[[#This Row],[Order Date]],"dddd")</f>
        <v>Sunday</v>
      </c>
      <c r="R3334" t="str">
        <f>IF(tbl_salesdata[[#This Row],[Weekdaynum]]&gt;5,"Yes","No")</f>
        <v>Yes</v>
      </c>
    </row>
    <row r="3335" spans="1:18" hidden="1" x14ac:dyDescent="0.35">
      <c r="A3335">
        <v>663920390</v>
      </c>
      <c r="B3335" s="3">
        <v>42192</v>
      </c>
      <c r="C3335" s="3">
        <v>42202</v>
      </c>
      <c r="D3335" t="s">
        <v>90</v>
      </c>
      <c r="E3335" t="s">
        <v>38</v>
      </c>
      <c r="F3335" t="s">
        <v>47</v>
      </c>
      <c r="G3335" t="s">
        <v>14</v>
      </c>
      <c r="H3335" t="s">
        <v>19</v>
      </c>
      <c r="I3335" s="9">
        <v>7652</v>
      </c>
      <c r="J3335" s="9">
        <v>421.89</v>
      </c>
      <c r="K3335" s="9">
        <v>364.69</v>
      </c>
      <c r="L3335" s="9">
        <f>tbl_salesdata[[#This Row],[Units Sold]]*tbl_salesdata[[#This Row],[Unit Cost]]</f>
        <v>2790607.88</v>
      </c>
      <c r="M3335" s="9">
        <f>tbl_salesdata[[#This Row],[Units Sold]]*tbl_salesdata[[#This Row],[Unit Price]]</f>
        <v>3228302.28</v>
      </c>
      <c r="N3335" s="9">
        <f>tbl_salesdata[[#This Row],[Total Sales]]-tbl_salesdata[[#This Row],[Total Cost]]</f>
        <v>437694.39999999991</v>
      </c>
      <c r="O3335">
        <f>tbl_salesdata[[#This Row],[Ship Date]]-tbl_salesdata[[#This Row],[Order Date]]</f>
        <v>10</v>
      </c>
      <c r="P3335">
        <f>WEEKDAY(tbl_salesdata[[#This Row],[Order Date]],2)</f>
        <v>2</v>
      </c>
      <c r="Q3335" t="str">
        <f>TEXT(tbl_salesdata[[#This Row],[Order Date]],"dddd")</f>
        <v>Tuesday</v>
      </c>
      <c r="R3335" t="str">
        <f>IF(tbl_salesdata[[#This Row],[Weekdaynum]]&gt;5,"Yes","No")</f>
        <v>No</v>
      </c>
    </row>
    <row r="3336" spans="1:18" x14ac:dyDescent="0.35">
      <c r="A3336">
        <v>899727332</v>
      </c>
      <c r="B3336" s="3">
        <v>44730</v>
      </c>
      <c r="C3336" s="3">
        <v>44731</v>
      </c>
      <c r="D3336" t="s">
        <v>123</v>
      </c>
      <c r="E3336" t="s">
        <v>38</v>
      </c>
      <c r="F3336" t="s">
        <v>22</v>
      </c>
      <c r="G3336" t="s">
        <v>14</v>
      </c>
      <c r="H3336" t="s">
        <v>26</v>
      </c>
      <c r="I3336" s="9">
        <v>8166</v>
      </c>
      <c r="J3336" s="9">
        <v>47.45</v>
      </c>
      <c r="K3336" s="9">
        <v>31.79</v>
      </c>
      <c r="L3336" s="9">
        <f>tbl_salesdata[[#This Row],[Units Sold]]*tbl_salesdata[[#This Row],[Unit Cost]]</f>
        <v>259597.13999999998</v>
      </c>
      <c r="M3336" s="9">
        <f>tbl_salesdata[[#This Row],[Units Sold]]*tbl_salesdata[[#This Row],[Unit Price]]</f>
        <v>387476.7</v>
      </c>
      <c r="N3336" s="9">
        <f>tbl_salesdata[[#This Row],[Total Sales]]-tbl_salesdata[[#This Row],[Total Cost]]</f>
        <v>127879.56000000003</v>
      </c>
      <c r="O3336">
        <f>tbl_salesdata[[#This Row],[Ship Date]]-tbl_salesdata[[#This Row],[Order Date]]</f>
        <v>1</v>
      </c>
      <c r="P3336">
        <f>WEEKDAY(tbl_salesdata[[#This Row],[Order Date]],2)</f>
        <v>6</v>
      </c>
      <c r="Q3336" t="str">
        <f>TEXT(tbl_salesdata[[#This Row],[Order Date]],"dddd")</f>
        <v>Saturday</v>
      </c>
      <c r="R3336" t="str">
        <f>IF(tbl_salesdata[[#This Row],[Weekdaynum]]&gt;5,"Yes","No")</f>
        <v>Yes</v>
      </c>
    </row>
    <row r="3337" spans="1:18" x14ac:dyDescent="0.35">
      <c r="A3337">
        <v>490689170</v>
      </c>
      <c r="B3337" s="3">
        <v>44828</v>
      </c>
      <c r="C3337" s="3">
        <v>44834</v>
      </c>
      <c r="D3337" t="s">
        <v>126</v>
      </c>
      <c r="E3337" t="s">
        <v>24</v>
      </c>
      <c r="F3337" t="s">
        <v>30</v>
      </c>
      <c r="G3337" t="s">
        <v>18</v>
      </c>
      <c r="H3337" t="s">
        <v>19</v>
      </c>
      <c r="I3337" s="9">
        <v>4684</v>
      </c>
      <c r="J3337" s="9">
        <v>81.73</v>
      </c>
      <c r="K3337" s="9">
        <v>56.67</v>
      </c>
      <c r="L3337" s="9">
        <f>tbl_salesdata[[#This Row],[Units Sold]]*tbl_salesdata[[#This Row],[Unit Cost]]</f>
        <v>265442.28000000003</v>
      </c>
      <c r="M3337" s="9">
        <f>tbl_salesdata[[#This Row],[Units Sold]]*tbl_salesdata[[#This Row],[Unit Price]]</f>
        <v>382823.32</v>
      </c>
      <c r="N3337" s="9">
        <f>tbl_salesdata[[#This Row],[Total Sales]]-tbl_salesdata[[#This Row],[Total Cost]]</f>
        <v>117381.03999999998</v>
      </c>
      <c r="O3337">
        <f>tbl_salesdata[[#This Row],[Ship Date]]-tbl_salesdata[[#This Row],[Order Date]]</f>
        <v>6</v>
      </c>
      <c r="P3337">
        <f>WEEKDAY(tbl_salesdata[[#This Row],[Order Date]],2)</f>
        <v>6</v>
      </c>
      <c r="Q3337" t="str">
        <f>TEXT(tbl_salesdata[[#This Row],[Order Date]],"dddd")</f>
        <v>Saturday</v>
      </c>
      <c r="R3337" t="str">
        <f>IF(tbl_salesdata[[#This Row],[Weekdaynum]]&gt;5,"Yes","No")</f>
        <v>Yes</v>
      </c>
    </row>
    <row r="3338" spans="1:18" hidden="1" x14ac:dyDescent="0.35">
      <c r="A3338">
        <v>138273942</v>
      </c>
      <c r="B3338" s="3">
        <v>44794</v>
      </c>
      <c r="C3338" s="3">
        <v>44811</v>
      </c>
      <c r="D3338" t="s">
        <v>41</v>
      </c>
      <c r="E3338" t="s">
        <v>29</v>
      </c>
      <c r="F3338" t="s">
        <v>17</v>
      </c>
      <c r="G3338" t="s">
        <v>18</v>
      </c>
      <c r="H3338" t="s">
        <v>19</v>
      </c>
      <c r="I3338" s="9">
        <v>7187</v>
      </c>
      <c r="J3338" s="9">
        <v>152.58000000000001</v>
      </c>
      <c r="K3338" s="9">
        <v>97.44</v>
      </c>
      <c r="L3338" s="9">
        <f>tbl_salesdata[[#This Row],[Units Sold]]*tbl_salesdata[[#This Row],[Unit Cost]]</f>
        <v>700301.28</v>
      </c>
      <c r="M3338" s="9">
        <f>tbl_salesdata[[#This Row],[Units Sold]]*tbl_salesdata[[#This Row],[Unit Price]]</f>
        <v>1096592.4600000002</v>
      </c>
      <c r="N3338" s="9">
        <f>tbl_salesdata[[#This Row],[Total Sales]]-tbl_salesdata[[#This Row],[Total Cost]]</f>
        <v>396291.18000000017</v>
      </c>
      <c r="O3338">
        <f>tbl_salesdata[[#This Row],[Ship Date]]-tbl_salesdata[[#This Row],[Order Date]]</f>
        <v>17</v>
      </c>
      <c r="P3338">
        <f>WEEKDAY(tbl_salesdata[[#This Row],[Order Date]],2)</f>
        <v>7</v>
      </c>
      <c r="Q3338" t="str">
        <f>TEXT(tbl_salesdata[[#This Row],[Order Date]],"dddd")</f>
        <v>Sunday</v>
      </c>
      <c r="R3338" t="str">
        <f>IF(tbl_salesdata[[#This Row],[Weekdaynum]]&gt;5,"Yes","No")</f>
        <v>Yes</v>
      </c>
    </row>
    <row r="3339" spans="1:18" hidden="1" x14ac:dyDescent="0.35">
      <c r="A3339">
        <v>345593249</v>
      </c>
      <c r="B3339" s="3">
        <v>44605</v>
      </c>
      <c r="C3339" s="3">
        <v>44615</v>
      </c>
      <c r="D3339" t="s">
        <v>210</v>
      </c>
      <c r="E3339" t="s">
        <v>38</v>
      </c>
      <c r="F3339" t="s">
        <v>42</v>
      </c>
      <c r="G3339" t="s">
        <v>18</v>
      </c>
      <c r="H3339" t="s">
        <v>26</v>
      </c>
      <c r="I3339" s="9">
        <v>7577</v>
      </c>
      <c r="J3339" s="9">
        <v>437.2</v>
      </c>
      <c r="K3339" s="9">
        <v>263.33</v>
      </c>
      <c r="L3339" s="9">
        <f>tbl_salesdata[[#This Row],[Units Sold]]*tbl_salesdata[[#This Row],[Unit Cost]]</f>
        <v>1995251.41</v>
      </c>
      <c r="M3339" s="9">
        <f>tbl_salesdata[[#This Row],[Units Sold]]*tbl_salesdata[[#This Row],[Unit Price]]</f>
        <v>3312664.4</v>
      </c>
      <c r="N3339" s="9">
        <f>tbl_salesdata[[#This Row],[Total Sales]]-tbl_salesdata[[#This Row],[Total Cost]]</f>
        <v>1317412.99</v>
      </c>
      <c r="O3339">
        <f>tbl_salesdata[[#This Row],[Ship Date]]-tbl_salesdata[[#This Row],[Order Date]]</f>
        <v>10</v>
      </c>
      <c r="P3339">
        <f>WEEKDAY(tbl_salesdata[[#This Row],[Order Date]],2)</f>
        <v>7</v>
      </c>
      <c r="Q3339" t="str">
        <f>TEXT(tbl_salesdata[[#This Row],[Order Date]],"dddd")</f>
        <v>Sunday</v>
      </c>
      <c r="R3339" t="str">
        <f>IF(tbl_salesdata[[#This Row],[Weekdaynum]]&gt;5,"Yes","No")</f>
        <v>Yes</v>
      </c>
    </row>
    <row r="3340" spans="1:18" hidden="1" x14ac:dyDescent="0.35">
      <c r="A3340">
        <v>966396749</v>
      </c>
      <c r="B3340" s="3">
        <v>44699</v>
      </c>
      <c r="C3340" s="3">
        <v>44709</v>
      </c>
      <c r="D3340" t="s">
        <v>11</v>
      </c>
      <c r="E3340" t="s">
        <v>12</v>
      </c>
      <c r="F3340" t="s">
        <v>42</v>
      </c>
      <c r="G3340" t="s">
        <v>18</v>
      </c>
      <c r="H3340" t="s">
        <v>34</v>
      </c>
      <c r="I3340" s="9">
        <v>7128</v>
      </c>
      <c r="J3340" s="9">
        <v>437.2</v>
      </c>
      <c r="K3340" s="9">
        <v>263.33</v>
      </c>
      <c r="L3340" s="9">
        <f>tbl_salesdata[[#This Row],[Units Sold]]*tbl_salesdata[[#This Row],[Unit Cost]]</f>
        <v>1877016.24</v>
      </c>
      <c r="M3340" s="9">
        <f>tbl_salesdata[[#This Row],[Units Sold]]*tbl_salesdata[[#This Row],[Unit Price]]</f>
        <v>3116361.6</v>
      </c>
      <c r="N3340" s="9">
        <f>tbl_salesdata[[#This Row],[Total Sales]]-tbl_salesdata[[#This Row],[Total Cost]]</f>
        <v>1239345.3600000001</v>
      </c>
      <c r="O3340">
        <f>tbl_salesdata[[#This Row],[Ship Date]]-tbl_salesdata[[#This Row],[Order Date]]</f>
        <v>10</v>
      </c>
      <c r="P3340">
        <f>WEEKDAY(tbl_salesdata[[#This Row],[Order Date]],2)</f>
        <v>3</v>
      </c>
      <c r="Q3340" t="str">
        <f>TEXT(tbl_salesdata[[#This Row],[Order Date]],"dddd")</f>
        <v>Wednesday</v>
      </c>
      <c r="R3340" t="str">
        <f>IF(tbl_salesdata[[#This Row],[Weekdaynum]]&gt;5,"Yes","No")</f>
        <v>No</v>
      </c>
    </row>
    <row r="3341" spans="1:18" x14ac:dyDescent="0.35">
      <c r="A3341">
        <v>748350751</v>
      </c>
      <c r="B3341" s="3">
        <v>42266</v>
      </c>
      <c r="C3341" s="3">
        <v>42269</v>
      </c>
      <c r="D3341" t="s">
        <v>137</v>
      </c>
      <c r="E3341" t="s">
        <v>38</v>
      </c>
      <c r="F3341" t="s">
        <v>68</v>
      </c>
      <c r="G3341" t="s">
        <v>18</v>
      </c>
      <c r="H3341" t="s">
        <v>19</v>
      </c>
      <c r="I3341" s="9">
        <v>2472</v>
      </c>
      <c r="J3341" s="9">
        <v>154.06</v>
      </c>
      <c r="K3341" s="9">
        <v>90.93</v>
      </c>
      <c r="L3341" s="9">
        <f>tbl_salesdata[[#This Row],[Units Sold]]*tbl_salesdata[[#This Row],[Unit Cost]]</f>
        <v>224778.96000000002</v>
      </c>
      <c r="M3341" s="9">
        <f>tbl_salesdata[[#This Row],[Units Sold]]*tbl_salesdata[[#This Row],[Unit Price]]</f>
        <v>380836.32</v>
      </c>
      <c r="N3341" s="9">
        <f>tbl_salesdata[[#This Row],[Total Sales]]-tbl_salesdata[[#This Row],[Total Cost]]</f>
        <v>156057.35999999999</v>
      </c>
      <c r="O3341">
        <f>tbl_salesdata[[#This Row],[Ship Date]]-tbl_salesdata[[#This Row],[Order Date]]</f>
        <v>3</v>
      </c>
      <c r="P3341">
        <f>WEEKDAY(tbl_salesdata[[#This Row],[Order Date]],2)</f>
        <v>6</v>
      </c>
      <c r="Q3341" t="str">
        <f>TEXT(tbl_salesdata[[#This Row],[Order Date]],"dddd")</f>
        <v>Saturday</v>
      </c>
      <c r="R3341" t="str">
        <f>IF(tbl_salesdata[[#This Row],[Weekdaynum]]&gt;5,"Yes","No")</f>
        <v>Yes</v>
      </c>
    </row>
    <row r="3342" spans="1:18" hidden="1" x14ac:dyDescent="0.35">
      <c r="A3342">
        <v>243964135</v>
      </c>
      <c r="B3342" s="3">
        <v>43867</v>
      </c>
      <c r="C3342" s="3">
        <v>43888</v>
      </c>
      <c r="D3342" t="s">
        <v>200</v>
      </c>
      <c r="E3342" t="s">
        <v>24</v>
      </c>
      <c r="F3342" t="s">
        <v>25</v>
      </c>
      <c r="G3342" t="s">
        <v>14</v>
      </c>
      <c r="H3342" t="s">
        <v>15</v>
      </c>
      <c r="I3342" s="9">
        <v>3264</v>
      </c>
      <c r="J3342" s="9">
        <v>205.7</v>
      </c>
      <c r="K3342" s="9">
        <v>117.11</v>
      </c>
      <c r="L3342" s="9">
        <f>tbl_salesdata[[#This Row],[Units Sold]]*tbl_salesdata[[#This Row],[Unit Cost]]</f>
        <v>382247.04</v>
      </c>
      <c r="M3342" s="9">
        <f>tbl_salesdata[[#This Row],[Units Sold]]*tbl_salesdata[[#This Row],[Unit Price]]</f>
        <v>671404.79999999993</v>
      </c>
      <c r="N3342" s="9">
        <f>tbl_salesdata[[#This Row],[Total Sales]]-tbl_salesdata[[#This Row],[Total Cost]]</f>
        <v>289157.75999999995</v>
      </c>
      <c r="O3342">
        <f>tbl_salesdata[[#This Row],[Ship Date]]-tbl_salesdata[[#This Row],[Order Date]]</f>
        <v>21</v>
      </c>
      <c r="P3342">
        <f>WEEKDAY(tbl_salesdata[[#This Row],[Order Date]],2)</f>
        <v>4</v>
      </c>
      <c r="Q3342" t="str">
        <f>TEXT(tbl_salesdata[[#This Row],[Order Date]],"dddd")</f>
        <v>Thursday</v>
      </c>
      <c r="R3342" t="str">
        <f>IF(tbl_salesdata[[#This Row],[Weekdaynum]]&gt;5,"Yes","No")</f>
        <v>No</v>
      </c>
    </row>
    <row r="3343" spans="1:18" hidden="1" x14ac:dyDescent="0.35">
      <c r="A3343">
        <v>849263179</v>
      </c>
      <c r="B3343" s="3">
        <v>42251</v>
      </c>
      <c r="C3343" s="3">
        <v>42258</v>
      </c>
      <c r="D3343" t="s">
        <v>41</v>
      </c>
      <c r="E3343" t="s">
        <v>29</v>
      </c>
      <c r="F3343" t="s">
        <v>33</v>
      </c>
      <c r="G3343" t="s">
        <v>14</v>
      </c>
      <c r="H3343" t="s">
        <v>19</v>
      </c>
      <c r="I3343" s="9">
        <v>4702</v>
      </c>
      <c r="J3343" s="9">
        <v>109.28</v>
      </c>
      <c r="K3343" s="9">
        <v>35.840000000000003</v>
      </c>
      <c r="L3343" s="9">
        <f>tbl_salesdata[[#This Row],[Units Sold]]*tbl_salesdata[[#This Row],[Unit Cost]]</f>
        <v>168519.68000000002</v>
      </c>
      <c r="M3343" s="9">
        <f>tbl_salesdata[[#This Row],[Units Sold]]*tbl_salesdata[[#This Row],[Unit Price]]</f>
        <v>513834.56</v>
      </c>
      <c r="N3343" s="9">
        <f>tbl_salesdata[[#This Row],[Total Sales]]-tbl_salesdata[[#This Row],[Total Cost]]</f>
        <v>345314.88</v>
      </c>
      <c r="O3343">
        <f>tbl_salesdata[[#This Row],[Ship Date]]-tbl_salesdata[[#This Row],[Order Date]]</f>
        <v>7</v>
      </c>
      <c r="P3343">
        <f>WEEKDAY(tbl_salesdata[[#This Row],[Order Date]],2)</f>
        <v>5</v>
      </c>
      <c r="Q3343" t="str">
        <f>TEXT(tbl_salesdata[[#This Row],[Order Date]],"dddd")</f>
        <v>Friday</v>
      </c>
      <c r="R3343" t="str">
        <f>IF(tbl_salesdata[[#This Row],[Weekdaynum]]&gt;5,"Yes","No")</f>
        <v>No</v>
      </c>
    </row>
    <row r="3344" spans="1:18" hidden="1" x14ac:dyDescent="0.35">
      <c r="A3344">
        <v>365116727</v>
      </c>
      <c r="B3344" s="3">
        <v>42612</v>
      </c>
      <c r="C3344" s="3">
        <v>42629</v>
      </c>
      <c r="D3344" t="s">
        <v>185</v>
      </c>
      <c r="E3344" t="s">
        <v>38</v>
      </c>
      <c r="F3344" t="s">
        <v>76</v>
      </c>
      <c r="G3344" t="s">
        <v>18</v>
      </c>
      <c r="H3344" t="s">
        <v>15</v>
      </c>
      <c r="I3344" s="9">
        <v>5008</v>
      </c>
      <c r="J3344" s="9">
        <v>668.27</v>
      </c>
      <c r="K3344" s="9">
        <v>502.54</v>
      </c>
      <c r="L3344" s="9">
        <f>tbl_salesdata[[#This Row],[Units Sold]]*tbl_salesdata[[#This Row],[Unit Cost]]</f>
        <v>2516720.3200000003</v>
      </c>
      <c r="M3344" s="9">
        <f>tbl_salesdata[[#This Row],[Units Sold]]*tbl_salesdata[[#This Row],[Unit Price]]</f>
        <v>3346696.1599999997</v>
      </c>
      <c r="N3344" s="9">
        <f>tbl_salesdata[[#This Row],[Total Sales]]-tbl_salesdata[[#This Row],[Total Cost]]</f>
        <v>829975.83999999939</v>
      </c>
      <c r="O3344">
        <f>tbl_salesdata[[#This Row],[Ship Date]]-tbl_salesdata[[#This Row],[Order Date]]</f>
        <v>17</v>
      </c>
      <c r="P3344">
        <f>WEEKDAY(tbl_salesdata[[#This Row],[Order Date]],2)</f>
        <v>2</v>
      </c>
      <c r="Q3344" t="str">
        <f>TEXT(tbl_salesdata[[#This Row],[Order Date]],"dddd")</f>
        <v>Tuesday</v>
      </c>
      <c r="R3344" t="str">
        <f>IF(tbl_salesdata[[#This Row],[Weekdaynum]]&gt;5,"Yes","No")</f>
        <v>No</v>
      </c>
    </row>
    <row r="3345" spans="1:18" hidden="1" x14ac:dyDescent="0.35">
      <c r="A3345">
        <v>841573607</v>
      </c>
      <c r="B3345" s="3">
        <v>43503</v>
      </c>
      <c r="C3345" s="3">
        <v>43507</v>
      </c>
      <c r="D3345" t="s">
        <v>187</v>
      </c>
      <c r="E3345" t="s">
        <v>29</v>
      </c>
      <c r="F3345" t="s">
        <v>47</v>
      </c>
      <c r="G3345" t="s">
        <v>14</v>
      </c>
      <c r="H3345" t="s">
        <v>34</v>
      </c>
      <c r="I3345" s="9">
        <v>9187</v>
      </c>
      <c r="J3345" s="9">
        <v>421.89</v>
      </c>
      <c r="K3345" s="9">
        <v>364.69</v>
      </c>
      <c r="L3345" s="9">
        <f>tbl_salesdata[[#This Row],[Units Sold]]*tbl_salesdata[[#This Row],[Unit Cost]]</f>
        <v>3350407.03</v>
      </c>
      <c r="M3345" s="9">
        <f>tbl_salesdata[[#This Row],[Units Sold]]*tbl_salesdata[[#This Row],[Unit Price]]</f>
        <v>3875903.4299999997</v>
      </c>
      <c r="N3345" s="9">
        <f>tbl_salesdata[[#This Row],[Total Sales]]-tbl_salesdata[[#This Row],[Total Cost]]</f>
        <v>525496.39999999991</v>
      </c>
      <c r="O3345">
        <f>tbl_salesdata[[#This Row],[Ship Date]]-tbl_salesdata[[#This Row],[Order Date]]</f>
        <v>4</v>
      </c>
      <c r="P3345">
        <f>WEEKDAY(tbl_salesdata[[#This Row],[Order Date]],2)</f>
        <v>4</v>
      </c>
      <c r="Q3345" t="str">
        <f>TEXT(tbl_salesdata[[#This Row],[Order Date]],"dddd")</f>
        <v>Thursday</v>
      </c>
      <c r="R3345" t="str">
        <f>IF(tbl_salesdata[[#This Row],[Weekdaynum]]&gt;5,"Yes","No")</f>
        <v>No</v>
      </c>
    </row>
    <row r="3346" spans="1:18" hidden="1" x14ac:dyDescent="0.35">
      <c r="A3346">
        <v>348995149</v>
      </c>
      <c r="B3346" s="3">
        <v>44442</v>
      </c>
      <c r="C3346" s="3">
        <v>44451</v>
      </c>
      <c r="D3346" t="s">
        <v>174</v>
      </c>
      <c r="E3346" t="s">
        <v>29</v>
      </c>
      <c r="F3346" t="s">
        <v>22</v>
      </c>
      <c r="G3346" t="s">
        <v>18</v>
      </c>
      <c r="H3346" t="s">
        <v>19</v>
      </c>
      <c r="I3346" s="9">
        <v>4275</v>
      </c>
      <c r="J3346" s="9">
        <v>47.45</v>
      </c>
      <c r="K3346" s="9">
        <v>31.79</v>
      </c>
      <c r="L3346" s="9">
        <f>tbl_salesdata[[#This Row],[Units Sold]]*tbl_salesdata[[#This Row],[Unit Cost]]</f>
        <v>135902.25</v>
      </c>
      <c r="M3346" s="9">
        <f>tbl_salesdata[[#This Row],[Units Sold]]*tbl_salesdata[[#This Row],[Unit Price]]</f>
        <v>202848.75</v>
      </c>
      <c r="N3346" s="9">
        <f>tbl_salesdata[[#This Row],[Total Sales]]-tbl_salesdata[[#This Row],[Total Cost]]</f>
        <v>66946.5</v>
      </c>
      <c r="O3346">
        <f>tbl_salesdata[[#This Row],[Ship Date]]-tbl_salesdata[[#This Row],[Order Date]]</f>
        <v>9</v>
      </c>
      <c r="P3346">
        <f>WEEKDAY(tbl_salesdata[[#This Row],[Order Date]],2)</f>
        <v>5</v>
      </c>
      <c r="Q3346" t="str">
        <f>TEXT(tbl_salesdata[[#This Row],[Order Date]],"dddd")</f>
        <v>Friday</v>
      </c>
      <c r="R3346" t="str">
        <f>IF(tbl_salesdata[[#This Row],[Weekdaynum]]&gt;5,"Yes","No")</f>
        <v>No</v>
      </c>
    </row>
    <row r="3347" spans="1:18" hidden="1" x14ac:dyDescent="0.35">
      <c r="A3347">
        <v>628055179</v>
      </c>
      <c r="B3347" s="3">
        <v>42486</v>
      </c>
      <c r="C3347" s="3">
        <v>42493</v>
      </c>
      <c r="D3347" t="s">
        <v>55</v>
      </c>
      <c r="E3347" t="s">
        <v>21</v>
      </c>
      <c r="F3347" t="s">
        <v>40</v>
      </c>
      <c r="G3347" t="s">
        <v>18</v>
      </c>
      <c r="H3347" t="s">
        <v>15</v>
      </c>
      <c r="I3347" s="9">
        <v>4339</v>
      </c>
      <c r="J3347" s="9">
        <v>651.21</v>
      </c>
      <c r="K3347" s="9">
        <v>524.96</v>
      </c>
      <c r="L3347" s="9">
        <f>tbl_salesdata[[#This Row],[Units Sold]]*tbl_salesdata[[#This Row],[Unit Cost]]</f>
        <v>2277801.44</v>
      </c>
      <c r="M3347" s="9">
        <f>tbl_salesdata[[#This Row],[Units Sold]]*tbl_salesdata[[#This Row],[Unit Price]]</f>
        <v>2825600.19</v>
      </c>
      <c r="N3347" s="9">
        <f>tbl_salesdata[[#This Row],[Total Sales]]-tbl_salesdata[[#This Row],[Total Cost]]</f>
        <v>547798.75</v>
      </c>
      <c r="O3347">
        <f>tbl_salesdata[[#This Row],[Ship Date]]-tbl_salesdata[[#This Row],[Order Date]]</f>
        <v>7</v>
      </c>
      <c r="P3347">
        <f>WEEKDAY(tbl_salesdata[[#This Row],[Order Date]],2)</f>
        <v>2</v>
      </c>
      <c r="Q3347" t="str">
        <f>TEXT(tbl_salesdata[[#This Row],[Order Date]],"dddd")</f>
        <v>Tuesday</v>
      </c>
      <c r="R3347" t="str">
        <f>IF(tbl_salesdata[[#This Row],[Weekdaynum]]&gt;5,"Yes","No")</f>
        <v>No</v>
      </c>
    </row>
    <row r="3348" spans="1:18" hidden="1" x14ac:dyDescent="0.35">
      <c r="A3348">
        <v>339740025</v>
      </c>
      <c r="B3348" s="3">
        <v>42705</v>
      </c>
      <c r="C3348" s="3">
        <v>42712</v>
      </c>
      <c r="D3348" t="s">
        <v>37</v>
      </c>
      <c r="E3348" t="s">
        <v>38</v>
      </c>
      <c r="F3348" t="s">
        <v>40</v>
      </c>
      <c r="G3348" t="s">
        <v>18</v>
      </c>
      <c r="H3348" t="s">
        <v>19</v>
      </c>
      <c r="I3348" s="9">
        <v>5478</v>
      </c>
      <c r="J3348" s="9">
        <v>651.21</v>
      </c>
      <c r="K3348" s="9">
        <v>524.96</v>
      </c>
      <c r="L3348" s="9">
        <f>tbl_salesdata[[#This Row],[Units Sold]]*tbl_salesdata[[#This Row],[Unit Cost]]</f>
        <v>2875730.8800000004</v>
      </c>
      <c r="M3348" s="9">
        <f>tbl_salesdata[[#This Row],[Units Sold]]*tbl_salesdata[[#This Row],[Unit Price]]</f>
        <v>3567328.3800000004</v>
      </c>
      <c r="N3348" s="9">
        <f>tbl_salesdata[[#This Row],[Total Sales]]-tbl_salesdata[[#This Row],[Total Cost]]</f>
        <v>691597.5</v>
      </c>
      <c r="O3348">
        <f>tbl_salesdata[[#This Row],[Ship Date]]-tbl_salesdata[[#This Row],[Order Date]]</f>
        <v>7</v>
      </c>
      <c r="P3348">
        <f>WEEKDAY(tbl_salesdata[[#This Row],[Order Date]],2)</f>
        <v>4</v>
      </c>
      <c r="Q3348" t="str">
        <f>TEXT(tbl_salesdata[[#This Row],[Order Date]],"dddd")</f>
        <v>Thursday</v>
      </c>
      <c r="R3348" t="str">
        <f>IF(tbl_salesdata[[#This Row],[Weekdaynum]]&gt;5,"Yes","No")</f>
        <v>No</v>
      </c>
    </row>
    <row r="3349" spans="1:18" hidden="1" x14ac:dyDescent="0.35">
      <c r="A3349">
        <v>915348517</v>
      </c>
      <c r="B3349" s="3">
        <v>42283</v>
      </c>
      <c r="C3349" s="3">
        <v>42297</v>
      </c>
      <c r="D3349" t="s">
        <v>96</v>
      </c>
      <c r="E3349" t="s">
        <v>29</v>
      </c>
      <c r="F3349" t="s">
        <v>40</v>
      </c>
      <c r="G3349" t="s">
        <v>14</v>
      </c>
      <c r="H3349" t="s">
        <v>26</v>
      </c>
      <c r="I3349" s="9">
        <v>822</v>
      </c>
      <c r="J3349" s="9">
        <v>651.21</v>
      </c>
      <c r="K3349" s="9">
        <v>524.96</v>
      </c>
      <c r="L3349" s="9">
        <f>tbl_salesdata[[#This Row],[Units Sold]]*tbl_salesdata[[#This Row],[Unit Cost]]</f>
        <v>431517.12000000005</v>
      </c>
      <c r="M3349" s="9">
        <f>tbl_salesdata[[#This Row],[Units Sold]]*tbl_salesdata[[#This Row],[Unit Price]]</f>
        <v>535294.62</v>
      </c>
      <c r="N3349" s="9">
        <f>tbl_salesdata[[#This Row],[Total Sales]]-tbl_salesdata[[#This Row],[Total Cost]]</f>
        <v>103777.49999999994</v>
      </c>
      <c r="O3349">
        <f>tbl_salesdata[[#This Row],[Ship Date]]-tbl_salesdata[[#This Row],[Order Date]]</f>
        <v>14</v>
      </c>
      <c r="P3349">
        <f>WEEKDAY(tbl_salesdata[[#This Row],[Order Date]],2)</f>
        <v>2</v>
      </c>
      <c r="Q3349" t="str">
        <f>TEXT(tbl_salesdata[[#This Row],[Order Date]],"dddd")</f>
        <v>Tuesday</v>
      </c>
      <c r="R3349" t="str">
        <f>IF(tbl_salesdata[[#This Row],[Weekdaynum]]&gt;5,"Yes","No")</f>
        <v>No</v>
      </c>
    </row>
    <row r="3350" spans="1:18" hidden="1" x14ac:dyDescent="0.35">
      <c r="A3350">
        <v>706491982</v>
      </c>
      <c r="B3350" s="3">
        <v>42449</v>
      </c>
      <c r="C3350" s="3">
        <v>42460</v>
      </c>
      <c r="D3350" t="s">
        <v>84</v>
      </c>
      <c r="E3350" t="s">
        <v>24</v>
      </c>
      <c r="F3350" t="s">
        <v>30</v>
      </c>
      <c r="G3350" t="s">
        <v>14</v>
      </c>
      <c r="H3350" t="s">
        <v>19</v>
      </c>
      <c r="I3350" s="9">
        <v>5532</v>
      </c>
      <c r="J3350" s="9">
        <v>81.73</v>
      </c>
      <c r="K3350" s="9">
        <v>56.67</v>
      </c>
      <c r="L3350" s="9">
        <f>tbl_salesdata[[#This Row],[Units Sold]]*tbl_salesdata[[#This Row],[Unit Cost]]</f>
        <v>313498.44</v>
      </c>
      <c r="M3350" s="9">
        <f>tbl_salesdata[[#This Row],[Units Sold]]*tbl_salesdata[[#This Row],[Unit Price]]</f>
        <v>452130.36000000004</v>
      </c>
      <c r="N3350" s="9">
        <f>tbl_salesdata[[#This Row],[Total Sales]]-tbl_salesdata[[#This Row],[Total Cost]]</f>
        <v>138631.92000000004</v>
      </c>
      <c r="O3350">
        <f>tbl_salesdata[[#This Row],[Ship Date]]-tbl_salesdata[[#This Row],[Order Date]]</f>
        <v>11</v>
      </c>
      <c r="P3350">
        <f>WEEKDAY(tbl_salesdata[[#This Row],[Order Date]],2)</f>
        <v>7</v>
      </c>
      <c r="Q3350" t="str">
        <f>TEXT(tbl_salesdata[[#This Row],[Order Date]],"dddd")</f>
        <v>Sunday</v>
      </c>
      <c r="R3350" t="str">
        <f>IF(tbl_salesdata[[#This Row],[Weekdaynum]]&gt;5,"Yes","No")</f>
        <v>Yes</v>
      </c>
    </row>
    <row r="3351" spans="1:18" hidden="1" x14ac:dyDescent="0.35">
      <c r="A3351">
        <v>835094249</v>
      </c>
      <c r="B3351" s="3">
        <v>44323</v>
      </c>
      <c r="C3351" s="3">
        <v>44332</v>
      </c>
      <c r="D3351" t="s">
        <v>16</v>
      </c>
      <c r="E3351" t="s">
        <v>12</v>
      </c>
      <c r="F3351" t="s">
        <v>68</v>
      </c>
      <c r="G3351" t="s">
        <v>18</v>
      </c>
      <c r="H3351" t="s">
        <v>19</v>
      </c>
      <c r="I3351" s="9">
        <v>1801</v>
      </c>
      <c r="J3351" s="9">
        <v>154.06</v>
      </c>
      <c r="K3351" s="9">
        <v>90.93</v>
      </c>
      <c r="L3351" s="9">
        <f>tbl_salesdata[[#This Row],[Units Sold]]*tbl_salesdata[[#This Row],[Unit Cost]]</f>
        <v>163764.93000000002</v>
      </c>
      <c r="M3351" s="9">
        <f>tbl_salesdata[[#This Row],[Units Sold]]*tbl_salesdata[[#This Row],[Unit Price]]</f>
        <v>277462.06</v>
      </c>
      <c r="N3351" s="9">
        <f>tbl_salesdata[[#This Row],[Total Sales]]-tbl_salesdata[[#This Row],[Total Cost]]</f>
        <v>113697.12999999998</v>
      </c>
      <c r="O3351">
        <f>tbl_salesdata[[#This Row],[Ship Date]]-tbl_salesdata[[#This Row],[Order Date]]</f>
        <v>9</v>
      </c>
      <c r="P3351">
        <f>WEEKDAY(tbl_salesdata[[#This Row],[Order Date]],2)</f>
        <v>5</v>
      </c>
      <c r="Q3351" t="str">
        <f>TEXT(tbl_salesdata[[#This Row],[Order Date]],"dddd")</f>
        <v>Friday</v>
      </c>
      <c r="R3351" t="str">
        <f>IF(tbl_salesdata[[#This Row],[Weekdaynum]]&gt;5,"Yes","No")</f>
        <v>No</v>
      </c>
    </row>
    <row r="3352" spans="1:18" hidden="1" x14ac:dyDescent="0.35">
      <c r="A3352">
        <v>243391644</v>
      </c>
      <c r="B3352" s="3">
        <v>44718</v>
      </c>
      <c r="C3352" s="3">
        <v>44722</v>
      </c>
      <c r="D3352" t="s">
        <v>116</v>
      </c>
      <c r="E3352" t="s">
        <v>21</v>
      </c>
      <c r="F3352" t="s">
        <v>30</v>
      </c>
      <c r="G3352" t="s">
        <v>14</v>
      </c>
      <c r="H3352" t="s">
        <v>19</v>
      </c>
      <c r="I3352" s="9">
        <v>3851</v>
      </c>
      <c r="J3352" s="9">
        <v>81.73</v>
      </c>
      <c r="K3352" s="9">
        <v>56.67</v>
      </c>
      <c r="L3352" s="9">
        <f>tbl_salesdata[[#This Row],[Units Sold]]*tbl_salesdata[[#This Row],[Unit Cost]]</f>
        <v>218236.17</v>
      </c>
      <c r="M3352" s="9">
        <f>tbl_salesdata[[#This Row],[Units Sold]]*tbl_salesdata[[#This Row],[Unit Price]]</f>
        <v>314742.23000000004</v>
      </c>
      <c r="N3352" s="9">
        <f>tbl_salesdata[[#This Row],[Total Sales]]-tbl_salesdata[[#This Row],[Total Cost]]</f>
        <v>96506.060000000027</v>
      </c>
      <c r="O3352">
        <f>tbl_salesdata[[#This Row],[Ship Date]]-tbl_salesdata[[#This Row],[Order Date]]</f>
        <v>4</v>
      </c>
      <c r="P3352">
        <f>WEEKDAY(tbl_salesdata[[#This Row],[Order Date]],2)</f>
        <v>1</v>
      </c>
      <c r="Q3352" t="str">
        <f>TEXT(tbl_salesdata[[#This Row],[Order Date]],"dddd")</f>
        <v>Monday</v>
      </c>
      <c r="R3352" t="str">
        <f>IF(tbl_salesdata[[#This Row],[Weekdaynum]]&gt;5,"Yes","No")</f>
        <v>No</v>
      </c>
    </row>
    <row r="3353" spans="1:18" hidden="1" x14ac:dyDescent="0.35">
      <c r="A3353">
        <v>643932998</v>
      </c>
      <c r="B3353" s="3">
        <v>43994</v>
      </c>
      <c r="C3353" s="3">
        <v>44007</v>
      </c>
      <c r="D3353" t="s">
        <v>31</v>
      </c>
      <c r="E3353" t="s">
        <v>32</v>
      </c>
      <c r="F3353" t="s">
        <v>76</v>
      </c>
      <c r="G3353" t="s">
        <v>18</v>
      </c>
      <c r="H3353" t="s">
        <v>34</v>
      </c>
      <c r="I3353" s="9">
        <v>2938</v>
      </c>
      <c r="J3353" s="9">
        <v>668.27</v>
      </c>
      <c r="K3353" s="9">
        <v>502.54</v>
      </c>
      <c r="L3353" s="9">
        <f>tbl_salesdata[[#This Row],[Units Sold]]*tbl_salesdata[[#This Row],[Unit Cost]]</f>
        <v>1476462.52</v>
      </c>
      <c r="M3353" s="9">
        <f>tbl_salesdata[[#This Row],[Units Sold]]*tbl_salesdata[[#This Row],[Unit Price]]</f>
        <v>1963377.26</v>
      </c>
      <c r="N3353" s="9">
        <f>tbl_salesdata[[#This Row],[Total Sales]]-tbl_salesdata[[#This Row],[Total Cost]]</f>
        <v>486914.74</v>
      </c>
      <c r="O3353">
        <f>tbl_salesdata[[#This Row],[Ship Date]]-tbl_salesdata[[#This Row],[Order Date]]</f>
        <v>13</v>
      </c>
      <c r="P3353">
        <f>WEEKDAY(tbl_salesdata[[#This Row],[Order Date]],2)</f>
        <v>5</v>
      </c>
      <c r="Q3353" t="str">
        <f>TEXT(tbl_salesdata[[#This Row],[Order Date]],"dddd")</f>
        <v>Friday</v>
      </c>
      <c r="R3353" t="str">
        <f>IF(tbl_salesdata[[#This Row],[Weekdaynum]]&gt;5,"Yes","No")</f>
        <v>No</v>
      </c>
    </row>
    <row r="3354" spans="1:18" hidden="1" x14ac:dyDescent="0.35">
      <c r="A3354">
        <v>669579637</v>
      </c>
      <c r="B3354" s="3">
        <v>42899</v>
      </c>
      <c r="C3354" s="3">
        <v>42907</v>
      </c>
      <c r="D3354" t="s">
        <v>78</v>
      </c>
      <c r="E3354" t="s">
        <v>24</v>
      </c>
      <c r="F3354" t="s">
        <v>68</v>
      </c>
      <c r="G3354" t="s">
        <v>18</v>
      </c>
      <c r="H3354" t="s">
        <v>34</v>
      </c>
      <c r="I3354" s="9">
        <v>2349</v>
      </c>
      <c r="J3354" s="9">
        <v>154.06</v>
      </c>
      <c r="K3354" s="9">
        <v>90.93</v>
      </c>
      <c r="L3354" s="9">
        <f>tbl_salesdata[[#This Row],[Units Sold]]*tbl_salesdata[[#This Row],[Unit Cost]]</f>
        <v>213594.57</v>
      </c>
      <c r="M3354" s="9">
        <f>tbl_salesdata[[#This Row],[Units Sold]]*tbl_salesdata[[#This Row],[Unit Price]]</f>
        <v>361886.94</v>
      </c>
      <c r="N3354" s="9">
        <f>tbl_salesdata[[#This Row],[Total Sales]]-tbl_salesdata[[#This Row],[Total Cost]]</f>
        <v>148292.37</v>
      </c>
      <c r="O3354">
        <f>tbl_salesdata[[#This Row],[Ship Date]]-tbl_salesdata[[#This Row],[Order Date]]</f>
        <v>8</v>
      </c>
      <c r="P3354">
        <f>WEEKDAY(tbl_salesdata[[#This Row],[Order Date]],2)</f>
        <v>2</v>
      </c>
      <c r="Q3354" t="str">
        <f>TEXT(tbl_salesdata[[#This Row],[Order Date]],"dddd")</f>
        <v>Tuesday</v>
      </c>
      <c r="R3354" t="str">
        <f>IF(tbl_salesdata[[#This Row],[Weekdaynum]]&gt;5,"Yes","No")</f>
        <v>No</v>
      </c>
    </row>
    <row r="3355" spans="1:18" hidden="1" x14ac:dyDescent="0.35">
      <c r="A3355">
        <v>823505389</v>
      </c>
      <c r="B3355" s="3">
        <v>42074</v>
      </c>
      <c r="C3355" s="3">
        <v>42093</v>
      </c>
      <c r="D3355" t="s">
        <v>100</v>
      </c>
      <c r="E3355" t="s">
        <v>21</v>
      </c>
      <c r="F3355" t="s">
        <v>33</v>
      </c>
      <c r="G3355" t="s">
        <v>14</v>
      </c>
      <c r="H3355" t="s">
        <v>34</v>
      </c>
      <c r="I3355" s="9">
        <v>2400</v>
      </c>
      <c r="J3355" s="9">
        <v>109.28</v>
      </c>
      <c r="K3355" s="9">
        <v>35.840000000000003</v>
      </c>
      <c r="L3355" s="9">
        <f>tbl_salesdata[[#This Row],[Units Sold]]*tbl_salesdata[[#This Row],[Unit Cost]]</f>
        <v>86016.000000000015</v>
      </c>
      <c r="M3355" s="9">
        <f>tbl_salesdata[[#This Row],[Units Sold]]*tbl_salesdata[[#This Row],[Unit Price]]</f>
        <v>262272</v>
      </c>
      <c r="N3355" s="9">
        <f>tbl_salesdata[[#This Row],[Total Sales]]-tbl_salesdata[[#This Row],[Total Cost]]</f>
        <v>176256</v>
      </c>
      <c r="O3355">
        <f>tbl_salesdata[[#This Row],[Ship Date]]-tbl_salesdata[[#This Row],[Order Date]]</f>
        <v>19</v>
      </c>
      <c r="P3355">
        <f>WEEKDAY(tbl_salesdata[[#This Row],[Order Date]],2)</f>
        <v>3</v>
      </c>
      <c r="Q3355" t="str">
        <f>TEXT(tbl_salesdata[[#This Row],[Order Date]],"dddd")</f>
        <v>Wednesday</v>
      </c>
      <c r="R3355" t="str">
        <f>IF(tbl_salesdata[[#This Row],[Weekdaynum]]&gt;5,"Yes","No")</f>
        <v>No</v>
      </c>
    </row>
    <row r="3356" spans="1:18" hidden="1" x14ac:dyDescent="0.35">
      <c r="A3356">
        <v>329196584</v>
      </c>
      <c r="B3356" s="3">
        <v>44427</v>
      </c>
      <c r="C3356" s="3">
        <v>44442</v>
      </c>
      <c r="D3356" t="s">
        <v>11</v>
      </c>
      <c r="E3356" t="s">
        <v>12</v>
      </c>
      <c r="F3356" t="s">
        <v>47</v>
      </c>
      <c r="G3356" t="s">
        <v>18</v>
      </c>
      <c r="H3356" t="s">
        <v>34</v>
      </c>
      <c r="I3356" s="9">
        <v>5439</v>
      </c>
      <c r="J3356" s="9">
        <v>421.89</v>
      </c>
      <c r="K3356" s="9">
        <v>364.69</v>
      </c>
      <c r="L3356" s="9">
        <f>tbl_salesdata[[#This Row],[Units Sold]]*tbl_salesdata[[#This Row],[Unit Cost]]</f>
        <v>1983548.91</v>
      </c>
      <c r="M3356" s="9">
        <f>tbl_salesdata[[#This Row],[Units Sold]]*tbl_salesdata[[#This Row],[Unit Price]]</f>
        <v>2294659.71</v>
      </c>
      <c r="N3356" s="9">
        <f>tbl_salesdata[[#This Row],[Total Sales]]-tbl_salesdata[[#This Row],[Total Cost]]</f>
        <v>311110.80000000005</v>
      </c>
      <c r="O3356">
        <f>tbl_salesdata[[#This Row],[Ship Date]]-tbl_salesdata[[#This Row],[Order Date]]</f>
        <v>15</v>
      </c>
      <c r="P3356">
        <f>WEEKDAY(tbl_salesdata[[#This Row],[Order Date]],2)</f>
        <v>4</v>
      </c>
      <c r="Q3356" t="str">
        <f>TEXT(tbl_salesdata[[#This Row],[Order Date]],"dddd")</f>
        <v>Thursday</v>
      </c>
      <c r="R3356" t="str">
        <f>IF(tbl_salesdata[[#This Row],[Weekdaynum]]&gt;5,"Yes","No")</f>
        <v>No</v>
      </c>
    </row>
    <row r="3357" spans="1:18" hidden="1" x14ac:dyDescent="0.35">
      <c r="A3357">
        <v>280452048</v>
      </c>
      <c r="B3357" s="3">
        <v>44568</v>
      </c>
      <c r="C3357" s="3">
        <v>44583</v>
      </c>
      <c r="D3357" t="s">
        <v>177</v>
      </c>
      <c r="E3357" t="s">
        <v>24</v>
      </c>
      <c r="F3357" t="s">
        <v>47</v>
      </c>
      <c r="G3357" t="s">
        <v>14</v>
      </c>
      <c r="H3357" t="s">
        <v>26</v>
      </c>
      <c r="I3357" s="9">
        <v>848</v>
      </c>
      <c r="J3357" s="9">
        <v>421.89</v>
      </c>
      <c r="K3357" s="9">
        <v>364.69</v>
      </c>
      <c r="L3357" s="9">
        <f>tbl_salesdata[[#This Row],[Units Sold]]*tbl_salesdata[[#This Row],[Unit Cost]]</f>
        <v>309257.12</v>
      </c>
      <c r="M3357" s="9">
        <f>tbl_salesdata[[#This Row],[Units Sold]]*tbl_salesdata[[#This Row],[Unit Price]]</f>
        <v>357762.72</v>
      </c>
      <c r="N3357" s="9">
        <f>tbl_salesdata[[#This Row],[Total Sales]]-tbl_salesdata[[#This Row],[Total Cost]]</f>
        <v>48505.599999999977</v>
      </c>
      <c r="O3357">
        <f>tbl_salesdata[[#This Row],[Ship Date]]-tbl_salesdata[[#This Row],[Order Date]]</f>
        <v>15</v>
      </c>
      <c r="P3357">
        <f>WEEKDAY(tbl_salesdata[[#This Row],[Order Date]],2)</f>
        <v>5</v>
      </c>
      <c r="Q3357" t="str">
        <f>TEXT(tbl_salesdata[[#This Row],[Order Date]],"dddd")</f>
        <v>Friday</v>
      </c>
      <c r="R3357" t="str">
        <f>IF(tbl_salesdata[[#This Row],[Weekdaynum]]&gt;5,"Yes","No")</f>
        <v>No</v>
      </c>
    </row>
    <row r="3358" spans="1:18" hidden="1" x14ac:dyDescent="0.35">
      <c r="A3358">
        <v>491383111</v>
      </c>
      <c r="B3358" s="3">
        <v>43341</v>
      </c>
      <c r="C3358" s="3">
        <v>43354</v>
      </c>
      <c r="D3358" t="s">
        <v>105</v>
      </c>
      <c r="E3358" t="s">
        <v>12</v>
      </c>
      <c r="F3358" t="s">
        <v>40</v>
      </c>
      <c r="G3358" t="s">
        <v>18</v>
      </c>
      <c r="H3358" t="s">
        <v>34</v>
      </c>
      <c r="I3358" s="9">
        <v>37</v>
      </c>
      <c r="J3358" s="9">
        <v>651.21</v>
      </c>
      <c r="K3358" s="9">
        <v>524.96</v>
      </c>
      <c r="L3358" s="9">
        <f>tbl_salesdata[[#This Row],[Units Sold]]*tbl_salesdata[[#This Row],[Unit Cost]]</f>
        <v>19423.52</v>
      </c>
      <c r="M3358" s="9">
        <f>tbl_salesdata[[#This Row],[Units Sold]]*tbl_salesdata[[#This Row],[Unit Price]]</f>
        <v>24094.77</v>
      </c>
      <c r="N3358" s="9">
        <f>tbl_salesdata[[#This Row],[Total Sales]]-tbl_salesdata[[#This Row],[Total Cost]]</f>
        <v>4671.25</v>
      </c>
      <c r="O3358">
        <f>tbl_salesdata[[#This Row],[Ship Date]]-tbl_salesdata[[#This Row],[Order Date]]</f>
        <v>13</v>
      </c>
      <c r="P3358">
        <f>WEEKDAY(tbl_salesdata[[#This Row],[Order Date]],2)</f>
        <v>3</v>
      </c>
      <c r="Q3358" t="str">
        <f>TEXT(tbl_salesdata[[#This Row],[Order Date]],"dddd")</f>
        <v>Wednesday</v>
      </c>
      <c r="R3358" t="str">
        <f>IF(tbl_salesdata[[#This Row],[Weekdaynum]]&gt;5,"Yes","No")</f>
        <v>No</v>
      </c>
    </row>
    <row r="3359" spans="1:18" hidden="1" x14ac:dyDescent="0.35">
      <c r="A3359">
        <v>846413600</v>
      </c>
      <c r="B3359" s="3">
        <v>44560</v>
      </c>
      <c r="C3359" s="3">
        <v>44575</v>
      </c>
      <c r="D3359" t="s">
        <v>205</v>
      </c>
      <c r="E3359" t="s">
        <v>21</v>
      </c>
      <c r="F3359" t="s">
        <v>17</v>
      </c>
      <c r="G3359" t="s">
        <v>14</v>
      </c>
      <c r="H3359" t="s">
        <v>26</v>
      </c>
      <c r="I3359" s="9">
        <v>1448</v>
      </c>
      <c r="J3359" s="9">
        <v>152.58000000000001</v>
      </c>
      <c r="K3359" s="9">
        <v>97.44</v>
      </c>
      <c r="L3359" s="9">
        <f>tbl_salesdata[[#This Row],[Units Sold]]*tbl_salesdata[[#This Row],[Unit Cost]]</f>
        <v>141093.12</v>
      </c>
      <c r="M3359" s="9">
        <f>tbl_salesdata[[#This Row],[Units Sold]]*tbl_salesdata[[#This Row],[Unit Price]]</f>
        <v>220935.84000000003</v>
      </c>
      <c r="N3359" s="9">
        <f>tbl_salesdata[[#This Row],[Total Sales]]-tbl_salesdata[[#This Row],[Total Cost]]</f>
        <v>79842.72000000003</v>
      </c>
      <c r="O3359">
        <f>tbl_salesdata[[#This Row],[Ship Date]]-tbl_salesdata[[#This Row],[Order Date]]</f>
        <v>15</v>
      </c>
      <c r="P3359">
        <f>WEEKDAY(tbl_salesdata[[#This Row],[Order Date]],2)</f>
        <v>4</v>
      </c>
      <c r="Q3359" t="str">
        <f>TEXT(tbl_salesdata[[#This Row],[Order Date]],"dddd")</f>
        <v>Thursday</v>
      </c>
      <c r="R3359" t="str">
        <f>IF(tbl_salesdata[[#This Row],[Weekdaynum]]&gt;5,"Yes","No")</f>
        <v>No</v>
      </c>
    </row>
    <row r="3360" spans="1:18" hidden="1" x14ac:dyDescent="0.35">
      <c r="A3360">
        <v>850279843</v>
      </c>
      <c r="B3360" s="3">
        <v>43921</v>
      </c>
      <c r="C3360" s="3">
        <v>43933</v>
      </c>
      <c r="D3360" t="s">
        <v>121</v>
      </c>
      <c r="E3360" t="s">
        <v>21</v>
      </c>
      <c r="F3360" t="s">
        <v>56</v>
      </c>
      <c r="G3360" t="s">
        <v>18</v>
      </c>
      <c r="H3360" t="s">
        <v>19</v>
      </c>
      <c r="I3360" s="9">
        <v>5556</v>
      </c>
      <c r="J3360" s="9">
        <v>9.33</v>
      </c>
      <c r="K3360" s="9">
        <v>6.92</v>
      </c>
      <c r="L3360" s="9">
        <f>tbl_salesdata[[#This Row],[Units Sold]]*tbl_salesdata[[#This Row],[Unit Cost]]</f>
        <v>38447.519999999997</v>
      </c>
      <c r="M3360" s="9">
        <f>tbl_salesdata[[#This Row],[Units Sold]]*tbl_salesdata[[#This Row],[Unit Price]]</f>
        <v>51837.48</v>
      </c>
      <c r="N3360" s="9">
        <f>tbl_salesdata[[#This Row],[Total Sales]]-tbl_salesdata[[#This Row],[Total Cost]]</f>
        <v>13389.960000000006</v>
      </c>
      <c r="O3360">
        <f>tbl_salesdata[[#This Row],[Ship Date]]-tbl_salesdata[[#This Row],[Order Date]]</f>
        <v>12</v>
      </c>
      <c r="P3360">
        <f>WEEKDAY(tbl_salesdata[[#This Row],[Order Date]],2)</f>
        <v>2</v>
      </c>
      <c r="Q3360" t="str">
        <f>TEXT(tbl_salesdata[[#This Row],[Order Date]],"dddd")</f>
        <v>Tuesday</v>
      </c>
      <c r="R3360" t="str">
        <f>IF(tbl_salesdata[[#This Row],[Weekdaynum]]&gt;5,"Yes","No")</f>
        <v>No</v>
      </c>
    </row>
    <row r="3361" spans="1:18" hidden="1" x14ac:dyDescent="0.35">
      <c r="A3361">
        <v>978030669</v>
      </c>
      <c r="B3361" s="3">
        <v>42130</v>
      </c>
      <c r="C3361" s="3">
        <v>42146</v>
      </c>
      <c r="D3361" t="s">
        <v>186</v>
      </c>
      <c r="E3361" t="s">
        <v>38</v>
      </c>
      <c r="F3361" t="s">
        <v>56</v>
      </c>
      <c r="G3361" t="s">
        <v>18</v>
      </c>
      <c r="H3361" t="s">
        <v>15</v>
      </c>
      <c r="I3361" s="9">
        <v>9864</v>
      </c>
      <c r="J3361" s="9">
        <v>9.33</v>
      </c>
      <c r="K3361" s="9">
        <v>6.92</v>
      </c>
      <c r="L3361" s="9">
        <f>tbl_salesdata[[#This Row],[Units Sold]]*tbl_salesdata[[#This Row],[Unit Cost]]</f>
        <v>68258.880000000005</v>
      </c>
      <c r="M3361" s="9">
        <f>tbl_salesdata[[#This Row],[Units Sold]]*tbl_salesdata[[#This Row],[Unit Price]]</f>
        <v>92031.12</v>
      </c>
      <c r="N3361" s="9">
        <f>tbl_salesdata[[#This Row],[Total Sales]]-tbl_salesdata[[#This Row],[Total Cost]]</f>
        <v>23772.239999999991</v>
      </c>
      <c r="O3361">
        <f>tbl_salesdata[[#This Row],[Ship Date]]-tbl_salesdata[[#This Row],[Order Date]]</f>
        <v>16</v>
      </c>
      <c r="P3361">
        <f>WEEKDAY(tbl_salesdata[[#This Row],[Order Date]],2)</f>
        <v>3</v>
      </c>
      <c r="Q3361" t="str">
        <f>TEXT(tbl_salesdata[[#This Row],[Order Date]],"dddd")</f>
        <v>Wednesday</v>
      </c>
      <c r="R3361" t="str">
        <f>IF(tbl_salesdata[[#This Row],[Weekdaynum]]&gt;5,"Yes","No")</f>
        <v>No</v>
      </c>
    </row>
    <row r="3362" spans="1:18" hidden="1" x14ac:dyDescent="0.35">
      <c r="A3362">
        <v>425027406</v>
      </c>
      <c r="B3362" s="3">
        <v>43361</v>
      </c>
      <c r="C3362" s="3">
        <v>43375</v>
      </c>
      <c r="D3362" t="s">
        <v>118</v>
      </c>
      <c r="E3362" t="s">
        <v>24</v>
      </c>
      <c r="F3362" t="s">
        <v>22</v>
      </c>
      <c r="G3362" t="s">
        <v>18</v>
      </c>
      <c r="H3362" t="s">
        <v>34</v>
      </c>
      <c r="I3362" s="9">
        <v>3909</v>
      </c>
      <c r="J3362" s="9">
        <v>47.45</v>
      </c>
      <c r="K3362" s="9">
        <v>31.79</v>
      </c>
      <c r="L3362" s="9">
        <f>tbl_salesdata[[#This Row],[Units Sold]]*tbl_salesdata[[#This Row],[Unit Cost]]</f>
        <v>124267.11</v>
      </c>
      <c r="M3362" s="9">
        <f>tbl_salesdata[[#This Row],[Units Sold]]*tbl_salesdata[[#This Row],[Unit Price]]</f>
        <v>185482.05000000002</v>
      </c>
      <c r="N3362" s="9">
        <f>tbl_salesdata[[#This Row],[Total Sales]]-tbl_salesdata[[#This Row],[Total Cost]]</f>
        <v>61214.940000000017</v>
      </c>
      <c r="O3362">
        <f>tbl_salesdata[[#This Row],[Ship Date]]-tbl_salesdata[[#This Row],[Order Date]]</f>
        <v>14</v>
      </c>
      <c r="P3362">
        <f>WEEKDAY(tbl_salesdata[[#This Row],[Order Date]],2)</f>
        <v>2</v>
      </c>
      <c r="Q3362" t="str">
        <f>TEXT(tbl_salesdata[[#This Row],[Order Date]],"dddd")</f>
        <v>Tuesday</v>
      </c>
      <c r="R3362" t="str">
        <f>IF(tbl_salesdata[[#This Row],[Weekdaynum]]&gt;5,"Yes","No")</f>
        <v>No</v>
      </c>
    </row>
    <row r="3363" spans="1:18" x14ac:dyDescent="0.35">
      <c r="A3363">
        <v>320843112</v>
      </c>
      <c r="B3363" s="3">
        <v>43659</v>
      </c>
      <c r="C3363" s="3">
        <v>43674</v>
      </c>
      <c r="D3363" t="s">
        <v>166</v>
      </c>
      <c r="E3363" t="s">
        <v>38</v>
      </c>
      <c r="F3363" t="s">
        <v>33</v>
      </c>
      <c r="G3363" t="s">
        <v>14</v>
      </c>
      <c r="H3363" t="s">
        <v>26</v>
      </c>
      <c r="I3363" s="9">
        <v>3462</v>
      </c>
      <c r="J3363" s="9">
        <v>109.28</v>
      </c>
      <c r="K3363" s="9">
        <v>35.840000000000003</v>
      </c>
      <c r="L3363" s="9">
        <f>tbl_salesdata[[#This Row],[Units Sold]]*tbl_salesdata[[#This Row],[Unit Cost]]</f>
        <v>124078.08000000002</v>
      </c>
      <c r="M3363" s="9">
        <f>tbl_salesdata[[#This Row],[Units Sold]]*tbl_salesdata[[#This Row],[Unit Price]]</f>
        <v>378327.36</v>
      </c>
      <c r="N3363" s="9">
        <f>tbl_salesdata[[#This Row],[Total Sales]]-tbl_salesdata[[#This Row],[Total Cost]]</f>
        <v>254249.27999999997</v>
      </c>
      <c r="O3363">
        <f>tbl_salesdata[[#This Row],[Ship Date]]-tbl_salesdata[[#This Row],[Order Date]]</f>
        <v>15</v>
      </c>
      <c r="P3363">
        <f>WEEKDAY(tbl_salesdata[[#This Row],[Order Date]],2)</f>
        <v>6</v>
      </c>
      <c r="Q3363" t="str">
        <f>TEXT(tbl_salesdata[[#This Row],[Order Date]],"dddd")</f>
        <v>Saturday</v>
      </c>
      <c r="R3363" t="str">
        <f>IF(tbl_salesdata[[#This Row],[Weekdaynum]]&gt;5,"Yes","No")</f>
        <v>Yes</v>
      </c>
    </row>
    <row r="3364" spans="1:18" x14ac:dyDescent="0.35">
      <c r="A3364">
        <v>840747058</v>
      </c>
      <c r="B3364" s="3">
        <v>44905</v>
      </c>
      <c r="C3364" s="3">
        <v>44921</v>
      </c>
      <c r="D3364" t="s">
        <v>129</v>
      </c>
      <c r="E3364" t="s">
        <v>21</v>
      </c>
      <c r="F3364" t="s">
        <v>30</v>
      </c>
      <c r="G3364" t="s">
        <v>14</v>
      </c>
      <c r="H3364" t="s">
        <v>19</v>
      </c>
      <c r="I3364" s="9">
        <v>4593</v>
      </c>
      <c r="J3364" s="9">
        <v>81.73</v>
      </c>
      <c r="K3364" s="9">
        <v>56.67</v>
      </c>
      <c r="L3364" s="9">
        <f>tbl_salesdata[[#This Row],[Units Sold]]*tbl_salesdata[[#This Row],[Unit Cost]]</f>
        <v>260285.31</v>
      </c>
      <c r="M3364" s="9">
        <f>tbl_salesdata[[#This Row],[Units Sold]]*tbl_salesdata[[#This Row],[Unit Price]]</f>
        <v>375385.89</v>
      </c>
      <c r="N3364" s="9">
        <f>tbl_salesdata[[#This Row],[Total Sales]]-tbl_salesdata[[#This Row],[Total Cost]]</f>
        <v>115100.58000000002</v>
      </c>
      <c r="O3364">
        <f>tbl_salesdata[[#This Row],[Ship Date]]-tbl_salesdata[[#This Row],[Order Date]]</f>
        <v>16</v>
      </c>
      <c r="P3364">
        <f>WEEKDAY(tbl_salesdata[[#This Row],[Order Date]],2)</f>
        <v>6</v>
      </c>
      <c r="Q3364" t="str">
        <f>TEXT(tbl_salesdata[[#This Row],[Order Date]],"dddd")</f>
        <v>Saturday</v>
      </c>
      <c r="R3364" t="str">
        <f>IF(tbl_salesdata[[#This Row],[Weekdaynum]]&gt;5,"Yes","No")</f>
        <v>Yes</v>
      </c>
    </row>
    <row r="3365" spans="1:18" hidden="1" x14ac:dyDescent="0.35">
      <c r="A3365">
        <v>289793860</v>
      </c>
      <c r="B3365" s="3">
        <v>44038</v>
      </c>
      <c r="C3365" s="3">
        <v>44058</v>
      </c>
      <c r="D3365" t="s">
        <v>44</v>
      </c>
      <c r="E3365" t="s">
        <v>12</v>
      </c>
      <c r="F3365" t="s">
        <v>22</v>
      </c>
      <c r="G3365" t="s">
        <v>14</v>
      </c>
      <c r="H3365" t="s">
        <v>34</v>
      </c>
      <c r="I3365" s="9">
        <v>5298</v>
      </c>
      <c r="J3365" s="9">
        <v>47.45</v>
      </c>
      <c r="K3365" s="9">
        <v>31.79</v>
      </c>
      <c r="L3365" s="9">
        <f>tbl_salesdata[[#This Row],[Units Sold]]*tbl_salesdata[[#This Row],[Unit Cost]]</f>
        <v>168423.41999999998</v>
      </c>
      <c r="M3365" s="9">
        <f>tbl_salesdata[[#This Row],[Units Sold]]*tbl_salesdata[[#This Row],[Unit Price]]</f>
        <v>251390.1</v>
      </c>
      <c r="N3365" s="9">
        <f>tbl_salesdata[[#This Row],[Total Sales]]-tbl_salesdata[[#This Row],[Total Cost]]</f>
        <v>82966.680000000022</v>
      </c>
      <c r="O3365">
        <f>tbl_salesdata[[#This Row],[Ship Date]]-tbl_salesdata[[#This Row],[Order Date]]</f>
        <v>20</v>
      </c>
      <c r="P3365">
        <f>WEEKDAY(tbl_salesdata[[#This Row],[Order Date]],2)</f>
        <v>7</v>
      </c>
      <c r="Q3365" t="str">
        <f>TEXT(tbl_salesdata[[#This Row],[Order Date]],"dddd")</f>
        <v>Sunday</v>
      </c>
      <c r="R3365" t="str">
        <f>IF(tbl_salesdata[[#This Row],[Weekdaynum]]&gt;5,"Yes","No")</f>
        <v>Yes</v>
      </c>
    </row>
    <row r="3366" spans="1:18" hidden="1" x14ac:dyDescent="0.35">
      <c r="A3366">
        <v>723637521</v>
      </c>
      <c r="B3366" s="3">
        <v>42698</v>
      </c>
      <c r="C3366" s="3">
        <v>42716</v>
      </c>
      <c r="D3366" t="s">
        <v>99</v>
      </c>
      <c r="E3366" t="s">
        <v>38</v>
      </c>
      <c r="F3366" t="s">
        <v>56</v>
      </c>
      <c r="G3366" t="s">
        <v>18</v>
      </c>
      <c r="H3366" t="s">
        <v>34</v>
      </c>
      <c r="I3366" s="9">
        <v>9278</v>
      </c>
      <c r="J3366" s="9">
        <v>9.33</v>
      </c>
      <c r="K3366" s="9">
        <v>6.92</v>
      </c>
      <c r="L3366" s="9">
        <f>tbl_salesdata[[#This Row],[Units Sold]]*tbl_salesdata[[#This Row],[Unit Cost]]</f>
        <v>64203.76</v>
      </c>
      <c r="M3366" s="9">
        <f>tbl_salesdata[[#This Row],[Units Sold]]*tbl_salesdata[[#This Row],[Unit Price]]</f>
        <v>86563.74</v>
      </c>
      <c r="N3366" s="9">
        <f>tbl_salesdata[[#This Row],[Total Sales]]-tbl_salesdata[[#This Row],[Total Cost]]</f>
        <v>22359.980000000003</v>
      </c>
      <c r="O3366">
        <f>tbl_salesdata[[#This Row],[Ship Date]]-tbl_salesdata[[#This Row],[Order Date]]</f>
        <v>18</v>
      </c>
      <c r="P3366">
        <f>WEEKDAY(tbl_salesdata[[#This Row],[Order Date]],2)</f>
        <v>4</v>
      </c>
      <c r="Q3366" t="str">
        <f>TEXT(tbl_salesdata[[#This Row],[Order Date]],"dddd")</f>
        <v>Thursday</v>
      </c>
      <c r="R3366" t="str">
        <f>IF(tbl_salesdata[[#This Row],[Weekdaynum]]&gt;5,"Yes","No")</f>
        <v>No</v>
      </c>
    </row>
    <row r="3367" spans="1:18" hidden="1" x14ac:dyDescent="0.35">
      <c r="A3367">
        <v>208221232</v>
      </c>
      <c r="B3367" s="3">
        <v>44540</v>
      </c>
      <c r="C3367" s="3">
        <v>44558</v>
      </c>
      <c r="D3367" t="s">
        <v>164</v>
      </c>
      <c r="E3367" t="s">
        <v>38</v>
      </c>
      <c r="F3367" t="s">
        <v>25</v>
      </c>
      <c r="G3367" t="s">
        <v>18</v>
      </c>
      <c r="H3367" t="s">
        <v>34</v>
      </c>
      <c r="I3367" s="9">
        <v>6145</v>
      </c>
      <c r="J3367" s="9">
        <v>205.7</v>
      </c>
      <c r="K3367" s="9">
        <v>117.11</v>
      </c>
      <c r="L3367" s="9">
        <f>tbl_salesdata[[#This Row],[Units Sold]]*tbl_salesdata[[#This Row],[Unit Cost]]</f>
        <v>719640.95</v>
      </c>
      <c r="M3367" s="9">
        <f>tbl_salesdata[[#This Row],[Units Sold]]*tbl_salesdata[[#This Row],[Unit Price]]</f>
        <v>1264026.5</v>
      </c>
      <c r="N3367" s="9">
        <f>tbl_salesdata[[#This Row],[Total Sales]]-tbl_salesdata[[#This Row],[Total Cost]]</f>
        <v>544385.55000000005</v>
      </c>
      <c r="O3367">
        <f>tbl_salesdata[[#This Row],[Ship Date]]-tbl_salesdata[[#This Row],[Order Date]]</f>
        <v>18</v>
      </c>
      <c r="P3367">
        <f>WEEKDAY(tbl_salesdata[[#This Row],[Order Date]],2)</f>
        <v>5</v>
      </c>
      <c r="Q3367" t="str">
        <f>TEXT(tbl_salesdata[[#This Row],[Order Date]],"dddd")</f>
        <v>Friday</v>
      </c>
      <c r="R3367" t="str">
        <f>IF(tbl_salesdata[[#This Row],[Weekdaynum]]&gt;5,"Yes","No")</f>
        <v>No</v>
      </c>
    </row>
    <row r="3368" spans="1:18" hidden="1" x14ac:dyDescent="0.35">
      <c r="A3368">
        <v>610781323</v>
      </c>
      <c r="B3368" s="3">
        <v>42530</v>
      </c>
      <c r="C3368" s="3">
        <v>42550</v>
      </c>
      <c r="D3368" t="s">
        <v>16</v>
      </c>
      <c r="E3368" t="s">
        <v>12</v>
      </c>
      <c r="F3368" t="s">
        <v>68</v>
      </c>
      <c r="G3368" t="s">
        <v>14</v>
      </c>
      <c r="H3368" t="s">
        <v>19</v>
      </c>
      <c r="I3368" s="9">
        <v>2621</v>
      </c>
      <c r="J3368" s="9">
        <v>154.06</v>
      </c>
      <c r="K3368" s="9">
        <v>90.93</v>
      </c>
      <c r="L3368" s="9">
        <f>tbl_salesdata[[#This Row],[Units Sold]]*tbl_salesdata[[#This Row],[Unit Cost]]</f>
        <v>238327.53000000003</v>
      </c>
      <c r="M3368" s="9">
        <f>tbl_salesdata[[#This Row],[Units Sold]]*tbl_salesdata[[#This Row],[Unit Price]]</f>
        <v>403791.26</v>
      </c>
      <c r="N3368" s="9">
        <f>tbl_salesdata[[#This Row],[Total Sales]]-tbl_salesdata[[#This Row],[Total Cost]]</f>
        <v>165463.72999999998</v>
      </c>
      <c r="O3368">
        <f>tbl_salesdata[[#This Row],[Ship Date]]-tbl_salesdata[[#This Row],[Order Date]]</f>
        <v>20</v>
      </c>
      <c r="P3368">
        <f>WEEKDAY(tbl_salesdata[[#This Row],[Order Date]],2)</f>
        <v>4</v>
      </c>
      <c r="Q3368" t="str">
        <f>TEXT(tbl_salesdata[[#This Row],[Order Date]],"dddd")</f>
        <v>Thursday</v>
      </c>
      <c r="R3368" t="str">
        <f>IF(tbl_salesdata[[#This Row],[Weekdaynum]]&gt;5,"Yes","No")</f>
        <v>No</v>
      </c>
    </row>
    <row r="3369" spans="1:18" hidden="1" x14ac:dyDescent="0.35">
      <c r="A3369">
        <v>268866622</v>
      </c>
      <c r="B3369" s="3">
        <v>42414</v>
      </c>
      <c r="C3369" s="3">
        <v>42423</v>
      </c>
      <c r="D3369" t="s">
        <v>191</v>
      </c>
      <c r="E3369" t="s">
        <v>24</v>
      </c>
      <c r="F3369" t="s">
        <v>22</v>
      </c>
      <c r="G3369" t="s">
        <v>18</v>
      </c>
      <c r="H3369" t="s">
        <v>34</v>
      </c>
      <c r="I3369" s="9">
        <v>2463</v>
      </c>
      <c r="J3369" s="9">
        <v>47.45</v>
      </c>
      <c r="K3369" s="9">
        <v>31.79</v>
      </c>
      <c r="L3369" s="9">
        <f>tbl_salesdata[[#This Row],[Units Sold]]*tbl_salesdata[[#This Row],[Unit Cost]]</f>
        <v>78298.77</v>
      </c>
      <c r="M3369" s="9">
        <f>tbl_salesdata[[#This Row],[Units Sold]]*tbl_salesdata[[#This Row],[Unit Price]]</f>
        <v>116869.35</v>
      </c>
      <c r="N3369" s="9">
        <f>tbl_salesdata[[#This Row],[Total Sales]]-tbl_salesdata[[#This Row],[Total Cost]]</f>
        <v>38570.58</v>
      </c>
      <c r="O3369">
        <f>tbl_salesdata[[#This Row],[Ship Date]]-tbl_salesdata[[#This Row],[Order Date]]</f>
        <v>9</v>
      </c>
      <c r="P3369">
        <f>WEEKDAY(tbl_salesdata[[#This Row],[Order Date]],2)</f>
        <v>7</v>
      </c>
      <c r="Q3369" t="str">
        <f>TEXT(tbl_salesdata[[#This Row],[Order Date]],"dddd")</f>
        <v>Sunday</v>
      </c>
      <c r="R3369" t="str">
        <f>IF(tbl_salesdata[[#This Row],[Weekdaynum]]&gt;5,"Yes","No")</f>
        <v>Yes</v>
      </c>
    </row>
    <row r="3370" spans="1:18" hidden="1" x14ac:dyDescent="0.35">
      <c r="A3370">
        <v>740338456</v>
      </c>
      <c r="B3370" s="3">
        <v>44171</v>
      </c>
      <c r="C3370" s="3">
        <v>44188</v>
      </c>
      <c r="D3370" t="s">
        <v>46</v>
      </c>
      <c r="E3370" t="s">
        <v>29</v>
      </c>
      <c r="F3370" t="s">
        <v>40</v>
      </c>
      <c r="G3370" t="s">
        <v>18</v>
      </c>
      <c r="H3370" t="s">
        <v>34</v>
      </c>
      <c r="I3370" s="9">
        <v>1456</v>
      </c>
      <c r="J3370" s="9">
        <v>651.21</v>
      </c>
      <c r="K3370" s="9">
        <v>524.96</v>
      </c>
      <c r="L3370" s="9">
        <f>tbl_salesdata[[#This Row],[Units Sold]]*tbl_salesdata[[#This Row],[Unit Cost]]</f>
        <v>764341.76000000001</v>
      </c>
      <c r="M3370" s="9">
        <f>tbl_salesdata[[#This Row],[Units Sold]]*tbl_salesdata[[#This Row],[Unit Price]]</f>
        <v>948161.76</v>
      </c>
      <c r="N3370" s="9">
        <f>tbl_salesdata[[#This Row],[Total Sales]]-tbl_salesdata[[#This Row],[Total Cost]]</f>
        <v>183820</v>
      </c>
      <c r="O3370">
        <f>tbl_salesdata[[#This Row],[Ship Date]]-tbl_salesdata[[#This Row],[Order Date]]</f>
        <v>17</v>
      </c>
      <c r="P3370">
        <f>WEEKDAY(tbl_salesdata[[#This Row],[Order Date]],2)</f>
        <v>7</v>
      </c>
      <c r="Q3370" t="str">
        <f>TEXT(tbl_salesdata[[#This Row],[Order Date]],"dddd")</f>
        <v>Sunday</v>
      </c>
      <c r="R3370" t="str">
        <f>IF(tbl_salesdata[[#This Row],[Weekdaynum]]&gt;5,"Yes","No")</f>
        <v>Yes</v>
      </c>
    </row>
    <row r="3371" spans="1:18" hidden="1" x14ac:dyDescent="0.35">
      <c r="A3371">
        <v>953370654</v>
      </c>
      <c r="B3371" s="3">
        <v>43707</v>
      </c>
      <c r="C3371" s="3">
        <v>43723</v>
      </c>
      <c r="D3371" t="s">
        <v>92</v>
      </c>
      <c r="E3371" t="s">
        <v>32</v>
      </c>
      <c r="F3371" t="s">
        <v>76</v>
      </c>
      <c r="G3371" t="s">
        <v>18</v>
      </c>
      <c r="H3371" t="s">
        <v>19</v>
      </c>
      <c r="I3371" s="9">
        <v>2417</v>
      </c>
      <c r="J3371" s="9">
        <v>668.27</v>
      </c>
      <c r="K3371" s="9">
        <v>502.54</v>
      </c>
      <c r="L3371" s="9">
        <f>tbl_salesdata[[#This Row],[Units Sold]]*tbl_salesdata[[#This Row],[Unit Cost]]</f>
        <v>1214639.18</v>
      </c>
      <c r="M3371" s="9">
        <f>tbl_salesdata[[#This Row],[Units Sold]]*tbl_salesdata[[#This Row],[Unit Price]]</f>
        <v>1615208.5899999999</v>
      </c>
      <c r="N3371" s="9">
        <f>tbl_salesdata[[#This Row],[Total Sales]]-tbl_salesdata[[#This Row],[Total Cost]]</f>
        <v>400569.40999999992</v>
      </c>
      <c r="O3371">
        <f>tbl_salesdata[[#This Row],[Ship Date]]-tbl_salesdata[[#This Row],[Order Date]]</f>
        <v>16</v>
      </c>
      <c r="P3371">
        <f>WEEKDAY(tbl_salesdata[[#This Row],[Order Date]],2)</f>
        <v>5</v>
      </c>
      <c r="Q3371" t="str">
        <f>TEXT(tbl_salesdata[[#This Row],[Order Date]],"dddd")</f>
        <v>Friday</v>
      </c>
      <c r="R3371" t="str">
        <f>IF(tbl_salesdata[[#This Row],[Weekdaynum]]&gt;5,"Yes","No")</f>
        <v>No</v>
      </c>
    </row>
    <row r="3372" spans="1:18" x14ac:dyDescent="0.35">
      <c r="A3372">
        <v>884147775</v>
      </c>
      <c r="B3372" s="3">
        <v>44457</v>
      </c>
      <c r="C3372" s="3">
        <v>44465</v>
      </c>
      <c r="D3372" t="s">
        <v>77</v>
      </c>
      <c r="E3372" t="s">
        <v>21</v>
      </c>
      <c r="F3372" t="s">
        <v>22</v>
      </c>
      <c r="G3372" t="s">
        <v>14</v>
      </c>
      <c r="H3372" t="s">
        <v>34</v>
      </c>
      <c r="I3372" s="9">
        <v>7829</v>
      </c>
      <c r="J3372" s="9">
        <v>47.45</v>
      </c>
      <c r="K3372" s="9">
        <v>31.79</v>
      </c>
      <c r="L3372" s="9">
        <f>tbl_salesdata[[#This Row],[Units Sold]]*tbl_salesdata[[#This Row],[Unit Cost]]</f>
        <v>248883.91</v>
      </c>
      <c r="M3372" s="9">
        <f>tbl_salesdata[[#This Row],[Units Sold]]*tbl_salesdata[[#This Row],[Unit Price]]</f>
        <v>371486.05000000005</v>
      </c>
      <c r="N3372" s="9">
        <f>tbl_salesdata[[#This Row],[Total Sales]]-tbl_salesdata[[#This Row],[Total Cost]]</f>
        <v>122602.14000000004</v>
      </c>
      <c r="O3372">
        <f>tbl_salesdata[[#This Row],[Ship Date]]-tbl_salesdata[[#This Row],[Order Date]]</f>
        <v>8</v>
      </c>
      <c r="P3372">
        <f>WEEKDAY(tbl_salesdata[[#This Row],[Order Date]],2)</f>
        <v>6</v>
      </c>
      <c r="Q3372" t="str">
        <f>TEXT(tbl_salesdata[[#This Row],[Order Date]],"dddd")</f>
        <v>Saturday</v>
      </c>
      <c r="R3372" t="str">
        <f>IF(tbl_salesdata[[#This Row],[Weekdaynum]]&gt;5,"Yes","No")</f>
        <v>Yes</v>
      </c>
    </row>
    <row r="3373" spans="1:18" hidden="1" x14ac:dyDescent="0.35">
      <c r="A3373">
        <v>268373954</v>
      </c>
      <c r="B3373" s="3">
        <v>44617</v>
      </c>
      <c r="C3373" s="3">
        <v>44634</v>
      </c>
      <c r="D3373" t="s">
        <v>48</v>
      </c>
      <c r="E3373" t="s">
        <v>21</v>
      </c>
      <c r="F3373" t="s">
        <v>40</v>
      </c>
      <c r="G3373" t="s">
        <v>14</v>
      </c>
      <c r="H3373" t="s">
        <v>34</v>
      </c>
      <c r="I3373" s="9">
        <v>6672</v>
      </c>
      <c r="J3373" s="9">
        <v>651.21</v>
      </c>
      <c r="K3373" s="9">
        <v>524.96</v>
      </c>
      <c r="L3373" s="9">
        <f>tbl_salesdata[[#This Row],[Units Sold]]*tbl_salesdata[[#This Row],[Unit Cost]]</f>
        <v>3502533.12</v>
      </c>
      <c r="M3373" s="9">
        <f>tbl_salesdata[[#This Row],[Units Sold]]*tbl_salesdata[[#This Row],[Unit Price]]</f>
        <v>4344873.12</v>
      </c>
      <c r="N3373" s="9">
        <f>tbl_salesdata[[#This Row],[Total Sales]]-tbl_salesdata[[#This Row],[Total Cost]]</f>
        <v>842340</v>
      </c>
      <c r="O3373">
        <f>tbl_salesdata[[#This Row],[Ship Date]]-tbl_salesdata[[#This Row],[Order Date]]</f>
        <v>17</v>
      </c>
      <c r="P3373">
        <f>WEEKDAY(tbl_salesdata[[#This Row],[Order Date]],2)</f>
        <v>5</v>
      </c>
      <c r="Q3373" t="str">
        <f>TEXT(tbl_salesdata[[#This Row],[Order Date]],"dddd")</f>
        <v>Friday</v>
      </c>
      <c r="R3373" t="str">
        <f>IF(tbl_salesdata[[#This Row],[Weekdaynum]]&gt;5,"Yes","No")</f>
        <v>No</v>
      </c>
    </row>
    <row r="3374" spans="1:18" x14ac:dyDescent="0.35">
      <c r="A3374">
        <v>858102881</v>
      </c>
      <c r="B3374" s="3">
        <v>42882</v>
      </c>
      <c r="C3374" s="3">
        <v>42889</v>
      </c>
      <c r="D3374" t="s">
        <v>73</v>
      </c>
      <c r="E3374" t="s">
        <v>24</v>
      </c>
      <c r="F3374" t="s">
        <v>40</v>
      </c>
      <c r="G3374" t="s">
        <v>14</v>
      </c>
      <c r="H3374" t="s">
        <v>15</v>
      </c>
      <c r="I3374" s="9">
        <v>566</v>
      </c>
      <c r="J3374" s="9">
        <v>651.21</v>
      </c>
      <c r="K3374" s="9">
        <v>524.96</v>
      </c>
      <c r="L3374" s="9">
        <f>tbl_salesdata[[#This Row],[Units Sold]]*tbl_salesdata[[#This Row],[Unit Cost]]</f>
        <v>297127.36000000004</v>
      </c>
      <c r="M3374" s="9">
        <f>tbl_salesdata[[#This Row],[Units Sold]]*tbl_salesdata[[#This Row],[Unit Price]]</f>
        <v>368584.86000000004</v>
      </c>
      <c r="N3374" s="9">
        <f>tbl_salesdata[[#This Row],[Total Sales]]-tbl_salesdata[[#This Row],[Total Cost]]</f>
        <v>71457.5</v>
      </c>
      <c r="O3374">
        <f>tbl_salesdata[[#This Row],[Ship Date]]-tbl_salesdata[[#This Row],[Order Date]]</f>
        <v>7</v>
      </c>
      <c r="P3374">
        <f>WEEKDAY(tbl_salesdata[[#This Row],[Order Date]],2)</f>
        <v>6</v>
      </c>
      <c r="Q3374" t="str">
        <f>TEXT(tbl_salesdata[[#This Row],[Order Date]],"dddd")</f>
        <v>Saturday</v>
      </c>
      <c r="R3374" t="str">
        <f>IF(tbl_salesdata[[#This Row],[Weekdaynum]]&gt;5,"Yes","No")</f>
        <v>Yes</v>
      </c>
    </row>
    <row r="3375" spans="1:18" hidden="1" x14ac:dyDescent="0.35">
      <c r="A3375">
        <v>945517146</v>
      </c>
      <c r="B3375" s="3">
        <v>43493</v>
      </c>
      <c r="C3375" s="3">
        <v>43508</v>
      </c>
      <c r="D3375" t="s">
        <v>136</v>
      </c>
      <c r="E3375" t="s">
        <v>38</v>
      </c>
      <c r="F3375" t="s">
        <v>17</v>
      </c>
      <c r="G3375" t="s">
        <v>18</v>
      </c>
      <c r="H3375" t="s">
        <v>19</v>
      </c>
      <c r="I3375" s="9">
        <v>8390</v>
      </c>
      <c r="J3375" s="9">
        <v>152.58000000000001</v>
      </c>
      <c r="K3375" s="9">
        <v>97.44</v>
      </c>
      <c r="L3375" s="9">
        <f>tbl_salesdata[[#This Row],[Units Sold]]*tbl_salesdata[[#This Row],[Unit Cost]]</f>
        <v>817521.6</v>
      </c>
      <c r="M3375" s="9">
        <f>tbl_salesdata[[#This Row],[Units Sold]]*tbl_salesdata[[#This Row],[Unit Price]]</f>
        <v>1280146.2000000002</v>
      </c>
      <c r="N3375" s="9">
        <f>tbl_salesdata[[#This Row],[Total Sales]]-tbl_salesdata[[#This Row],[Total Cost]]</f>
        <v>462624.60000000021</v>
      </c>
      <c r="O3375">
        <f>tbl_salesdata[[#This Row],[Ship Date]]-tbl_salesdata[[#This Row],[Order Date]]</f>
        <v>15</v>
      </c>
      <c r="P3375">
        <f>WEEKDAY(tbl_salesdata[[#This Row],[Order Date]],2)</f>
        <v>1</v>
      </c>
      <c r="Q3375" t="str">
        <f>TEXT(tbl_salesdata[[#This Row],[Order Date]],"dddd")</f>
        <v>Monday</v>
      </c>
      <c r="R3375" t="str">
        <f>IF(tbl_salesdata[[#This Row],[Weekdaynum]]&gt;5,"Yes","No")</f>
        <v>No</v>
      </c>
    </row>
    <row r="3376" spans="1:18" hidden="1" x14ac:dyDescent="0.35">
      <c r="A3376">
        <v>649896085</v>
      </c>
      <c r="B3376" s="3">
        <v>42853</v>
      </c>
      <c r="C3376" s="3">
        <v>42858</v>
      </c>
      <c r="D3376" t="s">
        <v>111</v>
      </c>
      <c r="E3376" t="s">
        <v>38</v>
      </c>
      <c r="F3376" t="s">
        <v>76</v>
      </c>
      <c r="G3376" t="s">
        <v>18</v>
      </c>
      <c r="H3376" t="s">
        <v>34</v>
      </c>
      <c r="I3376" s="9">
        <v>7548</v>
      </c>
      <c r="J3376" s="9">
        <v>668.27</v>
      </c>
      <c r="K3376" s="9">
        <v>502.54</v>
      </c>
      <c r="L3376" s="9">
        <f>tbl_salesdata[[#This Row],[Units Sold]]*tbl_salesdata[[#This Row],[Unit Cost]]</f>
        <v>3793171.92</v>
      </c>
      <c r="M3376" s="9">
        <f>tbl_salesdata[[#This Row],[Units Sold]]*tbl_salesdata[[#This Row],[Unit Price]]</f>
        <v>5044101.96</v>
      </c>
      <c r="N3376" s="9">
        <f>tbl_salesdata[[#This Row],[Total Sales]]-tbl_salesdata[[#This Row],[Total Cost]]</f>
        <v>1250930.04</v>
      </c>
      <c r="O3376">
        <f>tbl_salesdata[[#This Row],[Ship Date]]-tbl_salesdata[[#This Row],[Order Date]]</f>
        <v>5</v>
      </c>
      <c r="P3376">
        <f>WEEKDAY(tbl_salesdata[[#This Row],[Order Date]],2)</f>
        <v>5</v>
      </c>
      <c r="Q3376" t="str">
        <f>TEXT(tbl_salesdata[[#This Row],[Order Date]],"dddd")</f>
        <v>Friday</v>
      </c>
      <c r="R3376" t="str">
        <f>IF(tbl_salesdata[[#This Row],[Weekdaynum]]&gt;5,"Yes","No")</f>
        <v>No</v>
      </c>
    </row>
    <row r="3377" spans="1:18" hidden="1" x14ac:dyDescent="0.35">
      <c r="A3377">
        <v>541440856</v>
      </c>
      <c r="B3377" s="3">
        <v>42614</v>
      </c>
      <c r="C3377" s="3">
        <v>42620</v>
      </c>
      <c r="D3377" t="s">
        <v>141</v>
      </c>
      <c r="E3377" t="s">
        <v>38</v>
      </c>
      <c r="F3377" t="s">
        <v>30</v>
      </c>
      <c r="G3377" t="s">
        <v>14</v>
      </c>
      <c r="H3377" t="s">
        <v>15</v>
      </c>
      <c r="I3377" s="9">
        <v>3236</v>
      </c>
      <c r="J3377" s="9">
        <v>81.73</v>
      </c>
      <c r="K3377" s="9">
        <v>56.67</v>
      </c>
      <c r="L3377" s="9">
        <f>tbl_salesdata[[#This Row],[Units Sold]]*tbl_salesdata[[#This Row],[Unit Cost]]</f>
        <v>183384.12</v>
      </c>
      <c r="M3377" s="9">
        <f>tbl_salesdata[[#This Row],[Units Sold]]*tbl_salesdata[[#This Row],[Unit Price]]</f>
        <v>264478.28000000003</v>
      </c>
      <c r="N3377" s="9">
        <f>tbl_salesdata[[#This Row],[Total Sales]]-tbl_salesdata[[#This Row],[Total Cost]]</f>
        <v>81094.160000000033</v>
      </c>
      <c r="O3377">
        <f>tbl_salesdata[[#This Row],[Ship Date]]-tbl_salesdata[[#This Row],[Order Date]]</f>
        <v>6</v>
      </c>
      <c r="P3377">
        <f>WEEKDAY(tbl_salesdata[[#This Row],[Order Date]],2)</f>
        <v>4</v>
      </c>
      <c r="Q3377" t="str">
        <f>TEXT(tbl_salesdata[[#This Row],[Order Date]],"dddd")</f>
        <v>Thursday</v>
      </c>
      <c r="R3377" t="str">
        <f>IF(tbl_salesdata[[#This Row],[Weekdaynum]]&gt;5,"Yes","No")</f>
        <v>No</v>
      </c>
    </row>
    <row r="3378" spans="1:18" hidden="1" x14ac:dyDescent="0.35">
      <c r="A3378">
        <v>940512788</v>
      </c>
      <c r="B3378" s="3">
        <v>43829</v>
      </c>
      <c r="C3378" s="3">
        <v>43837</v>
      </c>
      <c r="D3378" t="s">
        <v>194</v>
      </c>
      <c r="E3378" t="s">
        <v>32</v>
      </c>
      <c r="F3378" t="s">
        <v>30</v>
      </c>
      <c r="G3378" t="s">
        <v>18</v>
      </c>
      <c r="H3378" t="s">
        <v>15</v>
      </c>
      <c r="I3378" s="9">
        <v>7489</v>
      </c>
      <c r="J3378" s="9">
        <v>81.73</v>
      </c>
      <c r="K3378" s="9">
        <v>56.67</v>
      </c>
      <c r="L3378" s="9">
        <f>tbl_salesdata[[#This Row],[Units Sold]]*tbl_salesdata[[#This Row],[Unit Cost]]</f>
        <v>424401.63</v>
      </c>
      <c r="M3378" s="9">
        <f>tbl_salesdata[[#This Row],[Units Sold]]*tbl_salesdata[[#This Row],[Unit Price]]</f>
        <v>612075.97</v>
      </c>
      <c r="N3378" s="9">
        <f>tbl_salesdata[[#This Row],[Total Sales]]-tbl_salesdata[[#This Row],[Total Cost]]</f>
        <v>187674.33999999997</v>
      </c>
      <c r="O3378">
        <f>tbl_salesdata[[#This Row],[Ship Date]]-tbl_salesdata[[#This Row],[Order Date]]</f>
        <v>8</v>
      </c>
      <c r="P3378">
        <f>WEEKDAY(tbl_salesdata[[#This Row],[Order Date]],2)</f>
        <v>1</v>
      </c>
      <c r="Q3378" t="str">
        <f>TEXT(tbl_salesdata[[#This Row],[Order Date]],"dddd")</f>
        <v>Monday</v>
      </c>
      <c r="R3378" t="str">
        <f>IF(tbl_salesdata[[#This Row],[Weekdaynum]]&gt;5,"Yes","No")</f>
        <v>No</v>
      </c>
    </row>
    <row r="3379" spans="1:18" hidden="1" x14ac:dyDescent="0.35">
      <c r="A3379">
        <v>437785708</v>
      </c>
      <c r="B3379" s="3">
        <v>42753</v>
      </c>
      <c r="C3379" s="3">
        <v>42758</v>
      </c>
      <c r="D3379" t="s">
        <v>197</v>
      </c>
      <c r="E3379" t="s">
        <v>38</v>
      </c>
      <c r="F3379" t="s">
        <v>17</v>
      </c>
      <c r="G3379" t="s">
        <v>18</v>
      </c>
      <c r="H3379" t="s">
        <v>34</v>
      </c>
      <c r="I3379" s="9">
        <v>9375</v>
      </c>
      <c r="J3379" s="9">
        <v>152.58000000000001</v>
      </c>
      <c r="K3379" s="9">
        <v>97.44</v>
      </c>
      <c r="L3379" s="9">
        <f>tbl_salesdata[[#This Row],[Units Sold]]*tbl_salesdata[[#This Row],[Unit Cost]]</f>
        <v>913500</v>
      </c>
      <c r="M3379" s="9">
        <f>tbl_salesdata[[#This Row],[Units Sold]]*tbl_salesdata[[#This Row],[Unit Price]]</f>
        <v>1430437.5000000002</v>
      </c>
      <c r="N3379" s="9">
        <f>tbl_salesdata[[#This Row],[Total Sales]]-tbl_salesdata[[#This Row],[Total Cost]]</f>
        <v>516937.50000000023</v>
      </c>
      <c r="O3379">
        <f>tbl_salesdata[[#This Row],[Ship Date]]-tbl_salesdata[[#This Row],[Order Date]]</f>
        <v>5</v>
      </c>
      <c r="P3379">
        <f>WEEKDAY(tbl_salesdata[[#This Row],[Order Date]],2)</f>
        <v>3</v>
      </c>
      <c r="Q3379" t="str">
        <f>TEXT(tbl_salesdata[[#This Row],[Order Date]],"dddd")</f>
        <v>Wednesday</v>
      </c>
      <c r="R3379" t="str">
        <f>IF(tbl_salesdata[[#This Row],[Weekdaynum]]&gt;5,"Yes","No")</f>
        <v>No</v>
      </c>
    </row>
    <row r="3380" spans="1:18" hidden="1" x14ac:dyDescent="0.35">
      <c r="A3380">
        <v>844245946</v>
      </c>
      <c r="B3380" s="3">
        <v>44530</v>
      </c>
      <c r="C3380" s="3">
        <v>44543</v>
      </c>
      <c r="D3380" t="s">
        <v>126</v>
      </c>
      <c r="E3380" t="s">
        <v>24</v>
      </c>
      <c r="F3380" t="s">
        <v>56</v>
      </c>
      <c r="G3380" t="s">
        <v>14</v>
      </c>
      <c r="H3380" t="s">
        <v>15</v>
      </c>
      <c r="I3380" s="9">
        <v>9991</v>
      </c>
      <c r="J3380" s="9">
        <v>9.33</v>
      </c>
      <c r="K3380" s="9">
        <v>6.92</v>
      </c>
      <c r="L3380" s="9">
        <f>tbl_salesdata[[#This Row],[Units Sold]]*tbl_salesdata[[#This Row],[Unit Cost]]</f>
        <v>69137.72</v>
      </c>
      <c r="M3380" s="9">
        <f>tbl_salesdata[[#This Row],[Units Sold]]*tbl_salesdata[[#This Row],[Unit Price]]</f>
        <v>93216.03</v>
      </c>
      <c r="N3380" s="9">
        <f>tbl_salesdata[[#This Row],[Total Sales]]-tbl_salesdata[[#This Row],[Total Cost]]</f>
        <v>24078.309999999998</v>
      </c>
      <c r="O3380">
        <f>tbl_salesdata[[#This Row],[Ship Date]]-tbl_salesdata[[#This Row],[Order Date]]</f>
        <v>13</v>
      </c>
      <c r="P3380">
        <f>WEEKDAY(tbl_salesdata[[#This Row],[Order Date]],2)</f>
        <v>2</v>
      </c>
      <c r="Q3380" t="str">
        <f>TEXT(tbl_salesdata[[#This Row],[Order Date]],"dddd")</f>
        <v>Tuesday</v>
      </c>
      <c r="R3380" t="str">
        <f>IF(tbl_salesdata[[#This Row],[Weekdaynum]]&gt;5,"Yes","No")</f>
        <v>No</v>
      </c>
    </row>
    <row r="3381" spans="1:18" hidden="1" x14ac:dyDescent="0.35">
      <c r="A3381">
        <v>441192328</v>
      </c>
      <c r="B3381" s="3">
        <v>43919</v>
      </c>
      <c r="C3381" s="3">
        <v>43923</v>
      </c>
      <c r="D3381" t="s">
        <v>142</v>
      </c>
      <c r="E3381" t="s">
        <v>29</v>
      </c>
      <c r="F3381" t="s">
        <v>76</v>
      </c>
      <c r="G3381" t="s">
        <v>18</v>
      </c>
      <c r="H3381" t="s">
        <v>19</v>
      </c>
      <c r="I3381" s="9">
        <v>7469</v>
      </c>
      <c r="J3381" s="9">
        <v>668.27</v>
      </c>
      <c r="K3381" s="9">
        <v>502.54</v>
      </c>
      <c r="L3381" s="9">
        <f>tbl_salesdata[[#This Row],[Units Sold]]*tbl_salesdata[[#This Row],[Unit Cost]]</f>
        <v>3753471.2600000002</v>
      </c>
      <c r="M3381" s="9">
        <f>tbl_salesdata[[#This Row],[Units Sold]]*tbl_salesdata[[#This Row],[Unit Price]]</f>
        <v>4991308.63</v>
      </c>
      <c r="N3381" s="9">
        <f>tbl_salesdata[[#This Row],[Total Sales]]-tbl_salesdata[[#This Row],[Total Cost]]</f>
        <v>1237837.3699999996</v>
      </c>
      <c r="O3381">
        <f>tbl_salesdata[[#This Row],[Ship Date]]-tbl_salesdata[[#This Row],[Order Date]]</f>
        <v>4</v>
      </c>
      <c r="P3381">
        <f>WEEKDAY(tbl_salesdata[[#This Row],[Order Date]],2)</f>
        <v>7</v>
      </c>
      <c r="Q3381" t="str">
        <f>TEXT(tbl_salesdata[[#This Row],[Order Date]],"dddd")</f>
        <v>Sunday</v>
      </c>
      <c r="R3381" t="str">
        <f>IF(tbl_salesdata[[#This Row],[Weekdaynum]]&gt;5,"Yes","No")</f>
        <v>Yes</v>
      </c>
    </row>
    <row r="3382" spans="1:18" hidden="1" x14ac:dyDescent="0.35">
      <c r="A3382">
        <v>730236184</v>
      </c>
      <c r="B3382" s="3">
        <v>44574</v>
      </c>
      <c r="C3382" s="3">
        <v>44595</v>
      </c>
      <c r="D3382" t="s">
        <v>173</v>
      </c>
      <c r="E3382" t="s">
        <v>24</v>
      </c>
      <c r="F3382" t="s">
        <v>22</v>
      </c>
      <c r="G3382" t="s">
        <v>14</v>
      </c>
      <c r="H3382" t="s">
        <v>26</v>
      </c>
      <c r="I3382" s="9">
        <v>1969</v>
      </c>
      <c r="J3382" s="9">
        <v>47.45</v>
      </c>
      <c r="K3382" s="9">
        <v>31.79</v>
      </c>
      <c r="L3382" s="9">
        <f>tbl_salesdata[[#This Row],[Units Sold]]*tbl_salesdata[[#This Row],[Unit Cost]]</f>
        <v>62594.509999999995</v>
      </c>
      <c r="M3382" s="9">
        <f>tbl_salesdata[[#This Row],[Units Sold]]*tbl_salesdata[[#This Row],[Unit Price]]</f>
        <v>93429.05</v>
      </c>
      <c r="N3382" s="9">
        <f>tbl_salesdata[[#This Row],[Total Sales]]-tbl_salesdata[[#This Row],[Total Cost]]</f>
        <v>30834.540000000008</v>
      </c>
      <c r="O3382">
        <f>tbl_salesdata[[#This Row],[Ship Date]]-tbl_salesdata[[#This Row],[Order Date]]</f>
        <v>21</v>
      </c>
      <c r="P3382">
        <f>WEEKDAY(tbl_salesdata[[#This Row],[Order Date]],2)</f>
        <v>4</v>
      </c>
      <c r="Q3382" t="str">
        <f>TEXT(tbl_salesdata[[#This Row],[Order Date]],"dddd")</f>
        <v>Thursday</v>
      </c>
      <c r="R3382" t="str">
        <f>IF(tbl_salesdata[[#This Row],[Weekdaynum]]&gt;5,"Yes","No")</f>
        <v>No</v>
      </c>
    </row>
    <row r="3383" spans="1:18" hidden="1" x14ac:dyDescent="0.35">
      <c r="A3383">
        <v>583301341</v>
      </c>
      <c r="B3383" s="3">
        <v>42844</v>
      </c>
      <c r="C3383" s="3">
        <v>42848</v>
      </c>
      <c r="D3383" t="s">
        <v>200</v>
      </c>
      <c r="E3383" t="s">
        <v>24</v>
      </c>
      <c r="F3383" t="s">
        <v>17</v>
      </c>
      <c r="G3383" t="s">
        <v>18</v>
      </c>
      <c r="H3383" t="s">
        <v>26</v>
      </c>
      <c r="I3383" s="9">
        <v>684</v>
      </c>
      <c r="J3383" s="9">
        <v>152.58000000000001</v>
      </c>
      <c r="K3383" s="9">
        <v>97.44</v>
      </c>
      <c r="L3383" s="9">
        <f>tbl_salesdata[[#This Row],[Units Sold]]*tbl_salesdata[[#This Row],[Unit Cost]]</f>
        <v>66648.959999999992</v>
      </c>
      <c r="M3383" s="9">
        <f>tbl_salesdata[[#This Row],[Units Sold]]*tbl_salesdata[[#This Row],[Unit Price]]</f>
        <v>104364.72000000002</v>
      </c>
      <c r="N3383" s="9">
        <f>tbl_salesdata[[#This Row],[Total Sales]]-tbl_salesdata[[#This Row],[Total Cost]]</f>
        <v>37715.760000000024</v>
      </c>
      <c r="O3383">
        <f>tbl_salesdata[[#This Row],[Ship Date]]-tbl_salesdata[[#This Row],[Order Date]]</f>
        <v>4</v>
      </c>
      <c r="P3383">
        <f>WEEKDAY(tbl_salesdata[[#This Row],[Order Date]],2)</f>
        <v>3</v>
      </c>
      <c r="Q3383" t="str">
        <f>TEXT(tbl_salesdata[[#This Row],[Order Date]],"dddd")</f>
        <v>Wednesday</v>
      </c>
      <c r="R3383" t="str">
        <f>IF(tbl_salesdata[[#This Row],[Weekdaynum]]&gt;5,"Yes","No")</f>
        <v>No</v>
      </c>
    </row>
    <row r="3384" spans="1:18" hidden="1" x14ac:dyDescent="0.35">
      <c r="A3384">
        <v>292624127</v>
      </c>
      <c r="B3384" s="3">
        <v>42661</v>
      </c>
      <c r="C3384" s="3">
        <v>42667</v>
      </c>
      <c r="D3384" t="s">
        <v>162</v>
      </c>
      <c r="E3384" t="s">
        <v>38</v>
      </c>
      <c r="F3384" t="s">
        <v>22</v>
      </c>
      <c r="G3384" t="s">
        <v>14</v>
      </c>
      <c r="H3384" t="s">
        <v>26</v>
      </c>
      <c r="I3384" s="9">
        <v>2837</v>
      </c>
      <c r="J3384" s="9">
        <v>47.45</v>
      </c>
      <c r="K3384" s="9">
        <v>31.79</v>
      </c>
      <c r="L3384" s="9">
        <f>tbl_salesdata[[#This Row],[Units Sold]]*tbl_salesdata[[#This Row],[Unit Cost]]</f>
        <v>90188.23</v>
      </c>
      <c r="M3384" s="9">
        <f>tbl_salesdata[[#This Row],[Units Sold]]*tbl_salesdata[[#This Row],[Unit Price]]</f>
        <v>134615.65</v>
      </c>
      <c r="N3384" s="9">
        <f>tbl_salesdata[[#This Row],[Total Sales]]-tbl_salesdata[[#This Row],[Total Cost]]</f>
        <v>44427.42</v>
      </c>
      <c r="O3384">
        <f>tbl_salesdata[[#This Row],[Ship Date]]-tbl_salesdata[[#This Row],[Order Date]]</f>
        <v>6</v>
      </c>
      <c r="P3384">
        <f>WEEKDAY(tbl_salesdata[[#This Row],[Order Date]],2)</f>
        <v>2</v>
      </c>
      <c r="Q3384" t="str">
        <f>TEXT(tbl_salesdata[[#This Row],[Order Date]],"dddd")</f>
        <v>Tuesday</v>
      </c>
      <c r="R3384" t="str">
        <f>IF(tbl_salesdata[[#This Row],[Weekdaynum]]&gt;5,"Yes","No")</f>
        <v>No</v>
      </c>
    </row>
    <row r="3385" spans="1:18" hidden="1" x14ac:dyDescent="0.35">
      <c r="A3385">
        <v>220753371</v>
      </c>
      <c r="B3385" s="3">
        <v>44308</v>
      </c>
      <c r="C3385" s="3">
        <v>44327</v>
      </c>
      <c r="D3385" t="s">
        <v>154</v>
      </c>
      <c r="E3385" t="s">
        <v>12</v>
      </c>
      <c r="F3385" t="s">
        <v>22</v>
      </c>
      <c r="G3385" t="s">
        <v>14</v>
      </c>
      <c r="H3385" t="s">
        <v>19</v>
      </c>
      <c r="I3385" s="9">
        <v>4683</v>
      </c>
      <c r="J3385" s="9">
        <v>47.45</v>
      </c>
      <c r="K3385" s="9">
        <v>31.79</v>
      </c>
      <c r="L3385" s="9">
        <f>tbl_salesdata[[#This Row],[Units Sold]]*tbl_salesdata[[#This Row],[Unit Cost]]</f>
        <v>148872.57</v>
      </c>
      <c r="M3385" s="9">
        <f>tbl_salesdata[[#This Row],[Units Sold]]*tbl_salesdata[[#This Row],[Unit Price]]</f>
        <v>222208.35</v>
      </c>
      <c r="N3385" s="9">
        <f>tbl_salesdata[[#This Row],[Total Sales]]-tbl_salesdata[[#This Row],[Total Cost]]</f>
        <v>73335.78</v>
      </c>
      <c r="O3385">
        <f>tbl_salesdata[[#This Row],[Ship Date]]-tbl_salesdata[[#This Row],[Order Date]]</f>
        <v>19</v>
      </c>
      <c r="P3385">
        <f>WEEKDAY(tbl_salesdata[[#This Row],[Order Date]],2)</f>
        <v>4</v>
      </c>
      <c r="Q3385" t="str">
        <f>TEXT(tbl_salesdata[[#This Row],[Order Date]],"dddd")</f>
        <v>Thursday</v>
      </c>
      <c r="R3385" t="str">
        <f>IF(tbl_salesdata[[#This Row],[Weekdaynum]]&gt;5,"Yes","No")</f>
        <v>No</v>
      </c>
    </row>
    <row r="3386" spans="1:18" hidden="1" x14ac:dyDescent="0.35">
      <c r="A3386">
        <v>350550401</v>
      </c>
      <c r="B3386" s="3">
        <v>43915</v>
      </c>
      <c r="C3386" s="3">
        <v>43933</v>
      </c>
      <c r="D3386" t="s">
        <v>103</v>
      </c>
      <c r="E3386" t="s">
        <v>21</v>
      </c>
      <c r="F3386" t="s">
        <v>42</v>
      </c>
      <c r="G3386" t="s">
        <v>14</v>
      </c>
      <c r="H3386" t="s">
        <v>34</v>
      </c>
      <c r="I3386" s="9">
        <v>4508</v>
      </c>
      <c r="J3386" s="9">
        <v>437.2</v>
      </c>
      <c r="K3386" s="9">
        <v>263.33</v>
      </c>
      <c r="L3386" s="9">
        <f>tbl_salesdata[[#This Row],[Units Sold]]*tbl_salesdata[[#This Row],[Unit Cost]]</f>
        <v>1187091.6399999999</v>
      </c>
      <c r="M3386" s="9">
        <f>tbl_salesdata[[#This Row],[Units Sold]]*tbl_salesdata[[#This Row],[Unit Price]]</f>
        <v>1970897.5999999999</v>
      </c>
      <c r="N3386" s="9">
        <f>tbl_salesdata[[#This Row],[Total Sales]]-tbl_salesdata[[#This Row],[Total Cost]]</f>
        <v>783805.96</v>
      </c>
      <c r="O3386">
        <f>tbl_salesdata[[#This Row],[Ship Date]]-tbl_salesdata[[#This Row],[Order Date]]</f>
        <v>18</v>
      </c>
      <c r="P3386">
        <f>WEEKDAY(tbl_salesdata[[#This Row],[Order Date]],2)</f>
        <v>3</v>
      </c>
      <c r="Q3386" t="str">
        <f>TEXT(tbl_salesdata[[#This Row],[Order Date]],"dddd")</f>
        <v>Wednesday</v>
      </c>
      <c r="R3386" t="str">
        <f>IF(tbl_salesdata[[#This Row],[Weekdaynum]]&gt;5,"Yes","No")</f>
        <v>No</v>
      </c>
    </row>
    <row r="3387" spans="1:18" x14ac:dyDescent="0.35">
      <c r="A3387">
        <v>863138997</v>
      </c>
      <c r="B3387" s="3">
        <v>44877</v>
      </c>
      <c r="C3387" s="3">
        <v>44878</v>
      </c>
      <c r="D3387" t="s">
        <v>156</v>
      </c>
      <c r="E3387" t="s">
        <v>21</v>
      </c>
      <c r="F3387" t="s">
        <v>47</v>
      </c>
      <c r="G3387" t="s">
        <v>14</v>
      </c>
      <c r="H3387" t="s">
        <v>19</v>
      </c>
      <c r="I3387" s="9">
        <v>865</v>
      </c>
      <c r="J3387" s="9">
        <v>421.89</v>
      </c>
      <c r="K3387" s="9">
        <v>364.69</v>
      </c>
      <c r="L3387" s="9">
        <f>tbl_salesdata[[#This Row],[Units Sold]]*tbl_salesdata[[#This Row],[Unit Cost]]</f>
        <v>315456.84999999998</v>
      </c>
      <c r="M3387" s="9">
        <f>tbl_salesdata[[#This Row],[Units Sold]]*tbl_salesdata[[#This Row],[Unit Price]]</f>
        <v>364934.85</v>
      </c>
      <c r="N3387" s="9">
        <f>tbl_salesdata[[#This Row],[Total Sales]]-tbl_salesdata[[#This Row],[Total Cost]]</f>
        <v>49478</v>
      </c>
      <c r="O3387">
        <f>tbl_salesdata[[#This Row],[Ship Date]]-tbl_salesdata[[#This Row],[Order Date]]</f>
        <v>1</v>
      </c>
      <c r="P3387">
        <f>WEEKDAY(tbl_salesdata[[#This Row],[Order Date]],2)</f>
        <v>6</v>
      </c>
      <c r="Q3387" t="str">
        <f>TEXT(tbl_salesdata[[#This Row],[Order Date]],"dddd")</f>
        <v>Saturday</v>
      </c>
      <c r="R3387" t="str">
        <f>IF(tbl_salesdata[[#This Row],[Weekdaynum]]&gt;5,"Yes","No")</f>
        <v>Yes</v>
      </c>
    </row>
    <row r="3388" spans="1:18" hidden="1" x14ac:dyDescent="0.35">
      <c r="A3388">
        <v>148155629</v>
      </c>
      <c r="B3388" s="3">
        <v>42415</v>
      </c>
      <c r="C3388" s="3">
        <v>42420</v>
      </c>
      <c r="D3388" t="s">
        <v>89</v>
      </c>
      <c r="E3388" t="s">
        <v>38</v>
      </c>
      <c r="F3388" t="s">
        <v>25</v>
      </c>
      <c r="G3388" t="s">
        <v>18</v>
      </c>
      <c r="H3388" t="s">
        <v>15</v>
      </c>
      <c r="I3388" s="9">
        <v>1398</v>
      </c>
      <c r="J3388" s="9">
        <v>205.7</v>
      </c>
      <c r="K3388" s="9">
        <v>117.11</v>
      </c>
      <c r="L3388" s="9">
        <f>tbl_salesdata[[#This Row],[Units Sold]]*tbl_salesdata[[#This Row],[Unit Cost]]</f>
        <v>163719.78</v>
      </c>
      <c r="M3388" s="9">
        <f>tbl_salesdata[[#This Row],[Units Sold]]*tbl_salesdata[[#This Row],[Unit Price]]</f>
        <v>287568.59999999998</v>
      </c>
      <c r="N3388" s="9">
        <f>tbl_salesdata[[#This Row],[Total Sales]]-tbl_salesdata[[#This Row],[Total Cost]]</f>
        <v>123848.81999999998</v>
      </c>
      <c r="O3388">
        <f>tbl_salesdata[[#This Row],[Ship Date]]-tbl_salesdata[[#This Row],[Order Date]]</f>
        <v>5</v>
      </c>
      <c r="P3388">
        <f>WEEKDAY(tbl_salesdata[[#This Row],[Order Date]],2)</f>
        <v>1</v>
      </c>
      <c r="Q3388" t="str">
        <f>TEXT(tbl_salesdata[[#This Row],[Order Date]],"dddd")</f>
        <v>Monday</v>
      </c>
      <c r="R3388" t="str">
        <f>IF(tbl_salesdata[[#This Row],[Weekdaynum]]&gt;5,"Yes","No")</f>
        <v>No</v>
      </c>
    </row>
    <row r="3389" spans="1:18" hidden="1" x14ac:dyDescent="0.35">
      <c r="A3389">
        <v>133248984</v>
      </c>
      <c r="B3389" s="3">
        <v>43521</v>
      </c>
      <c r="C3389" s="3">
        <v>43533</v>
      </c>
      <c r="D3389" t="s">
        <v>155</v>
      </c>
      <c r="E3389" t="s">
        <v>12</v>
      </c>
      <c r="F3389" t="s">
        <v>47</v>
      </c>
      <c r="G3389" t="s">
        <v>18</v>
      </c>
      <c r="H3389" t="s">
        <v>19</v>
      </c>
      <c r="I3389" s="9">
        <v>190</v>
      </c>
      <c r="J3389" s="9">
        <v>421.89</v>
      </c>
      <c r="K3389" s="9">
        <v>364.69</v>
      </c>
      <c r="L3389" s="9">
        <f>tbl_salesdata[[#This Row],[Units Sold]]*tbl_salesdata[[#This Row],[Unit Cost]]</f>
        <v>69291.100000000006</v>
      </c>
      <c r="M3389" s="9">
        <f>tbl_salesdata[[#This Row],[Units Sold]]*tbl_salesdata[[#This Row],[Unit Price]]</f>
        <v>80159.099999999991</v>
      </c>
      <c r="N3389" s="9">
        <f>tbl_salesdata[[#This Row],[Total Sales]]-tbl_salesdata[[#This Row],[Total Cost]]</f>
        <v>10867.999999999985</v>
      </c>
      <c r="O3389">
        <f>tbl_salesdata[[#This Row],[Ship Date]]-tbl_salesdata[[#This Row],[Order Date]]</f>
        <v>12</v>
      </c>
      <c r="P3389">
        <f>WEEKDAY(tbl_salesdata[[#This Row],[Order Date]],2)</f>
        <v>1</v>
      </c>
      <c r="Q3389" t="str">
        <f>TEXT(tbl_salesdata[[#This Row],[Order Date]],"dddd")</f>
        <v>Monday</v>
      </c>
      <c r="R3389" t="str">
        <f>IF(tbl_salesdata[[#This Row],[Weekdaynum]]&gt;5,"Yes","No")</f>
        <v>No</v>
      </c>
    </row>
    <row r="3390" spans="1:18" x14ac:dyDescent="0.35">
      <c r="A3390">
        <v>508014953</v>
      </c>
      <c r="B3390" s="3">
        <v>42504</v>
      </c>
      <c r="C3390" s="3">
        <v>42505</v>
      </c>
      <c r="D3390" t="s">
        <v>199</v>
      </c>
      <c r="E3390" t="s">
        <v>29</v>
      </c>
      <c r="F3390" t="s">
        <v>25</v>
      </c>
      <c r="G3390" t="s">
        <v>18</v>
      </c>
      <c r="H3390" t="s">
        <v>34</v>
      </c>
      <c r="I3390" s="9">
        <v>1769</v>
      </c>
      <c r="J3390" s="9">
        <v>205.7</v>
      </c>
      <c r="K3390" s="9">
        <v>117.11</v>
      </c>
      <c r="L3390" s="9">
        <f>tbl_salesdata[[#This Row],[Units Sold]]*tbl_salesdata[[#This Row],[Unit Cost]]</f>
        <v>207167.59</v>
      </c>
      <c r="M3390" s="9">
        <f>tbl_salesdata[[#This Row],[Units Sold]]*tbl_salesdata[[#This Row],[Unit Price]]</f>
        <v>363883.3</v>
      </c>
      <c r="N3390" s="9">
        <f>tbl_salesdata[[#This Row],[Total Sales]]-tbl_salesdata[[#This Row],[Total Cost]]</f>
        <v>156715.71</v>
      </c>
      <c r="O3390">
        <f>tbl_salesdata[[#This Row],[Ship Date]]-tbl_salesdata[[#This Row],[Order Date]]</f>
        <v>1</v>
      </c>
      <c r="P3390">
        <f>WEEKDAY(tbl_salesdata[[#This Row],[Order Date]],2)</f>
        <v>6</v>
      </c>
      <c r="Q3390" t="str">
        <f>TEXT(tbl_salesdata[[#This Row],[Order Date]],"dddd")</f>
        <v>Saturday</v>
      </c>
      <c r="R3390" t="str">
        <f>IF(tbl_salesdata[[#This Row],[Weekdaynum]]&gt;5,"Yes","No")</f>
        <v>Yes</v>
      </c>
    </row>
    <row r="3391" spans="1:18" x14ac:dyDescent="0.35">
      <c r="A3391">
        <v>696613729</v>
      </c>
      <c r="B3391" s="3">
        <v>44191</v>
      </c>
      <c r="C3391" s="3">
        <v>44192</v>
      </c>
      <c r="D3391" t="s">
        <v>208</v>
      </c>
      <c r="E3391" t="s">
        <v>12</v>
      </c>
      <c r="F3391" t="s">
        <v>68</v>
      </c>
      <c r="G3391" t="s">
        <v>14</v>
      </c>
      <c r="H3391" t="s">
        <v>15</v>
      </c>
      <c r="I3391" s="9">
        <v>2337</v>
      </c>
      <c r="J3391" s="9">
        <v>154.06</v>
      </c>
      <c r="K3391" s="9">
        <v>90.93</v>
      </c>
      <c r="L3391" s="9">
        <f>tbl_salesdata[[#This Row],[Units Sold]]*tbl_salesdata[[#This Row],[Unit Cost]]</f>
        <v>212503.41</v>
      </c>
      <c r="M3391" s="9">
        <f>tbl_salesdata[[#This Row],[Units Sold]]*tbl_salesdata[[#This Row],[Unit Price]]</f>
        <v>360038.22000000003</v>
      </c>
      <c r="N3391" s="9">
        <f>tbl_salesdata[[#This Row],[Total Sales]]-tbl_salesdata[[#This Row],[Total Cost]]</f>
        <v>147534.81000000003</v>
      </c>
      <c r="O3391">
        <f>tbl_salesdata[[#This Row],[Ship Date]]-tbl_salesdata[[#This Row],[Order Date]]</f>
        <v>1</v>
      </c>
      <c r="P3391">
        <f>WEEKDAY(tbl_salesdata[[#This Row],[Order Date]],2)</f>
        <v>6</v>
      </c>
      <c r="Q3391" t="str">
        <f>TEXT(tbl_salesdata[[#This Row],[Order Date]],"dddd")</f>
        <v>Saturday</v>
      </c>
      <c r="R3391" t="str">
        <f>IF(tbl_salesdata[[#This Row],[Weekdaynum]]&gt;5,"Yes","No")</f>
        <v>Yes</v>
      </c>
    </row>
    <row r="3392" spans="1:18" x14ac:dyDescent="0.35">
      <c r="A3392">
        <v>965688645</v>
      </c>
      <c r="B3392" s="3">
        <v>44702</v>
      </c>
      <c r="C3392" s="3">
        <v>44719</v>
      </c>
      <c r="D3392" t="s">
        <v>131</v>
      </c>
      <c r="E3392" t="s">
        <v>32</v>
      </c>
      <c r="F3392" t="s">
        <v>22</v>
      </c>
      <c r="G3392" t="s">
        <v>18</v>
      </c>
      <c r="H3392" t="s">
        <v>15</v>
      </c>
      <c r="I3392" s="9">
        <v>7585</v>
      </c>
      <c r="J3392" s="9">
        <v>47.45</v>
      </c>
      <c r="K3392" s="9">
        <v>31.79</v>
      </c>
      <c r="L3392" s="9">
        <f>tbl_salesdata[[#This Row],[Units Sold]]*tbl_salesdata[[#This Row],[Unit Cost]]</f>
        <v>241127.15</v>
      </c>
      <c r="M3392" s="9">
        <f>tbl_salesdata[[#This Row],[Units Sold]]*tbl_salesdata[[#This Row],[Unit Price]]</f>
        <v>359908.25</v>
      </c>
      <c r="N3392" s="9">
        <f>tbl_salesdata[[#This Row],[Total Sales]]-tbl_salesdata[[#This Row],[Total Cost]]</f>
        <v>118781.1</v>
      </c>
      <c r="O3392">
        <f>tbl_salesdata[[#This Row],[Ship Date]]-tbl_salesdata[[#This Row],[Order Date]]</f>
        <v>17</v>
      </c>
      <c r="P3392">
        <f>WEEKDAY(tbl_salesdata[[#This Row],[Order Date]],2)</f>
        <v>6</v>
      </c>
      <c r="Q3392" t="str">
        <f>TEXT(tbl_salesdata[[#This Row],[Order Date]],"dddd")</f>
        <v>Saturday</v>
      </c>
      <c r="R3392" t="str">
        <f>IF(tbl_salesdata[[#This Row],[Weekdaynum]]&gt;5,"Yes","No")</f>
        <v>Yes</v>
      </c>
    </row>
    <row r="3393" spans="1:18" hidden="1" x14ac:dyDescent="0.35">
      <c r="A3393">
        <v>431804168</v>
      </c>
      <c r="B3393" s="3">
        <v>42762</v>
      </c>
      <c r="C3393" s="3">
        <v>42763</v>
      </c>
      <c r="D3393" t="s">
        <v>50</v>
      </c>
      <c r="E3393" t="s">
        <v>51</v>
      </c>
      <c r="F3393" t="s">
        <v>76</v>
      </c>
      <c r="G3393" t="s">
        <v>18</v>
      </c>
      <c r="H3393" t="s">
        <v>34</v>
      </c>
      <c r="I3393" s="9">
        <v>9304</v>
      </c>
      <c r="J3393" s="9">
        <v>668.27</v>
      </c>
      <c r="K3393" s="9">
        <v>502.54</v>
      </c>
      <c r="L3393" s="9">
        <f>tbl_salesdata[[#This Row],[Units Sold]]*tbl_salesdata[[#This Row],[Unit Cost]]</f>
        <v>4675632.16</v>
      </c>
      <c r="M3393" s="9">
        <f>tbl_salesdata[[#This Row],[Units Sold]]*tbl_salesdata[[#This Row],[Unit Price]]</f>
        <v>6217584.0800000001</v>
      </c>
      <c r="N3393" s="9">
        <f>tbl_salesdata[[#This Row],[Total Sales]]-tbl_salesdata[[#This Row],[Total Cost]]</f>
        <v>1541951.92</v>
      </c>
      <c r="O3393">
        <f>tbl_salesdata[[#This Row],[Ship Date]]-tbl_salesdata[[#This Row],[Order Date]]</f>
        <v>1</v>
      </c>
      <c r="P3393">
        <f>WEEKDAY(tbl_salesdata[[#This Row],[Order Date]],2)</f>
        <v>5</v>
      </c>
      <c r="Q3393" t="str">
        <f>TEXT(tbl_salesdata[[#This Row],[Order Date]],"dddd")</f>
        <v>Friday</v>
      </c>
      <c r="R3393" t="str">
        <f>IF(tbl_salesdata[[#This Row],[Weekdaynum]]&gt;5,"Yes","No")</f>
        <v>No</v>
      </c>
    </row>
    <row r="3394" spans="1:18" x14ac:dyDescent="0.35">
      <c r="A3394">
        <v>994783532</v>
      </c>
      <c r="B3394" s="3">
        <v>42784</v>
      </c>
      <c r="C3394" s="3">
        <v>42802</v>
      </c>
      <c r="D3394" t="s">
        <v>59</v>
      </c>
      <c r="E3394" t="s">
        <v>12</v>
      </c>
      <c r="F3394" t="s">
        <v>22</v>
      </c>
      <c r="G3394" t="s">
        <v>14</v>
      </c>
      <c r="H3394" t="s">
        <v>19</v>
      </c>
      <c r="I3394" s="9">
        <v>7408</v>
      </c>
      <c r="J3394" s="9">
        <v>47.45</v>
      </c>
      <c r="K3394" s="9">
        <v>31.79</v>
      </c>
      <c r="L3394" s="9">
        <f>tbl_salesdata[[#This Row],[Units Sold]]*tbl_salesdata[[#This Row],[Unit Cost]]</f>
        <v>235500.32</v>
      </c>
      <c r="M3394" s="9">
        <f>tbl_salesdata[[#This Row],[Units Sold]]*tbl_salesdata[[#This Row],[Unit Price]]</f>
        <v>351509.60000000003</v>
      </c>
      <c r="N3394" s="9">
        <f>tbl_salesdata[[#This Row],[Total Sales]]-tbl_salesdata[[#This Row],[Total Cost]]</f>
        <v>116009.28000000003</v>
      </c>
      <c r="O3394">
        <f>tbl_salesdata[[#This Row],[Ship Date]]-tbl_salesdata[[#This Row],[Order Date]]</f>
        <v>18</v>
      </c>
      <c r="P3394">
        <f>WEEKDAY(tbl_salesdata[[#This Row],[Order Date]],2)</f>
        <v>6</v>
      </c>
      <c r="Q3394" t="str">
        <f>TEXT(tbl_salesdata[[#This Row],[Order Date]],"dddd")</f>
        <v>Saturday</v>
      </c>
      <c r="R3394" t="str">
        <f>IF(tbl_salesdata[[#This Row],[Weekdaynum]]&gt;5,"Yes","No")</f>
        <v>Yes</v>
      </c>
    </row>
    <row r="3395" spans="1:18" hidden="1" x14ac:dyDescent="0.35">
      <c r="A3395">
        <v>270580661</v>
      </c>
      <c r="B3395" s="3">
        <v>44309</v>
      </c>
      <c r="C3395" s="3">
        <v>44329</v>
      </c>
      <c r="D3395" t="s">
        <v>150</v>
      </c>
      <c r="E3395" t="s">
        <v>38</v>
      </c>
      <c r="F3395" t="s">
        <v>56</v>
      </c>
      <c r="G3395" t="s">
        <v>18</v>
      </c>
      <c r="H3395" t="s">
        <v>34</v>
      </c>
      <c r="I3395" s="9">
        <v>9685</v>
      </c>
      <c r="J3395" s="9">
        <v>9.33</v>
      </c>
      <c r="K3395" s="9">
        <v>6.92</v>
      </c>
      <c r="L3395" s="9">
        <f>tbl_salesdata[[#This Row],[Units Sold]]*tbl_salesdata[[#This Row],[Unit Cost]]</f>
        <v>67020.2</v>
      </c>
      <c r="M3395" s="9">
        <f>tbl_salesdata[[#This Row],[Units Sold]]*tbl_salesdata[[#This Row],[Unit Price]]</f>
        <v>90361.05</v>
      </c>
      <c r="N3395" s="9">
        <f>tbl_salesdata[[#This Row],[Total Sales]]-tbl_salesdata[[#This Row],[Total Cost]]</f>
        <v>23340.850000000006</v>
      </c>
      <c r="O3395">
        <f>tbl_salesdata[[#This Row],[Ship Date]]-tbl_salesdata[[#This Row],[Order Date]]</f>
        <v>20</v>
      </c>
      <c r="P3395">
        <f>WEEKDAY(tbl_salesdata[[#This Row],[Order Date]],2)</f>
        <v>5</v>
      </c>
      <c r="Q3395" t="str">
        <f>TEXT(tbl_salesdata[[#This Row],[Order Date]],"dddd")</f>
        <v>Friday</v>
      </c>
      <c r="R3395" t="str">
        <f>IF(tbl_salesdata[[#This Row],[Weekdaynum]]&gt;5,"Yes","No")</f>
        <v>No</v>
      </c>
    </row>
    <row r="3396" spans="1:18" hidden="1" x14ac:dyDescent="0.35">
      <c r="A3396">
        <v>293178594</v>
      </c>
      <c r="B3396" s="3">
        <v>44708</v>
      </c>
      <c r="C3396" s="3">
        <v>44713</v>
      </c>
      <c r="D3396" t="s">
        <v>80</v>
      </c>
      <c r="E3396" t="s">
        <v>21</v>
      </c>
      <c r="F3396" t="s">
        <v>30</v>
      </c>
      <c r="G3396" t="s">
        <v>14</v>
      </c>
      <c r="H3396" t="s">
        <v>19</v>
      </c>
      <c r="I3396" s="9">
        <v>6916</v>
      </c>
      <c r="J3396" s="9">
        <v>81.73</v>
      </c>
      <c r="K3396" s="9">
        <v>56.67</v>
      </c>
      <c r="L3396" s="9">
        <f>tbl_salesdata[[#This Row],[Units Sold]]*tbl_salesdata[[#This Row],[Unit Cost]]</f>
        <v>391929.72000000003</v>
      </c>
      <c r="M3396" s="9">
        <f>tbl_salesdata[[#This Row],[Units Sold]]*tbl_salesdata[[#This Row],[Unit Price]]</f>
        <v>565244.68000000005</v>
      </c>
      <c r="N3396" s="9">
        <f>tbl_salesdata[[#This Row],[Total Sales]]-tbl_salesdata[[#This Row],[Total Cost]]</f>
        <v>173314.96000000002</v>
      </c>
      <c r="O3396">
        <f>tbl_salesdata[[#This Row],[Ship Date]]-tbl_salesdata[[#This Row],[Order Date]]</f>
        <v>5</v>
      </c>
      <c r="P3396">
        <f>WEEKDAY(tbl_salesdata[[#This Row],[Order Date]],2)</f>
        <v>5</v>
      </c>
      <c r="Q3396" t="str">
        <f>TEXT(tbl_salesdata[[#This Row],[Order Date]],"dddd")</f>
        <v>Friday</v>
      </c>
      <c r="R3396" t="str">
        <f>IF(tbl_salesdata[[#This Row],[Weekdaynum]]&gt;5,"Yes","No")</f>
        <v>No</v>
      </c>
    </row>
    <row r="3397" spans="1:18" hidden="1" x14ac:dyDescent="0.35">
      <c r="A3397">
        <v>469543921</v>
      </c>
      <c r="B3397" s="3">
        <v>43387</v>
      </c>
      <c r="C3397" s="3">
        <v>43394</v>
      </c>
      <c r="D3397" t="s">
        <v>75</v>
      </c>
      <c r="E3397" t="s">
        <v>38</v>
      </c>
      <c r="F3397" t="s">
        <v>76</v>
      </c>
      <c r="G3397" t="s">
        <v>18</v>
      </c>
      <c r="H3397" t="s">
        <v>19</v>
      </c>
      <c r="I3397" s="9">
        <v>7336</v>
      </c>
      <c r="J3397" s="9">
        <v>668.27</v>
      </c>
      <c r="K3397" s="9">
        <v>502.54</v>
      </c>
      <c r="L3397" s="9">
        <f>tbl_salesdata[[#This Row],[Units Sold]]*tbl_salesdata[[#This Row],[Unit Cost]]</f>
        <v>3686633.44</v>
      </c>
      <c r="M3397" s="9">
        <f>tbl_salesdata[[#This Row],[Units Sold]]*tbl_salesdata[[#This Row],[Unit Price]]</f>
        <v>4902428.72</v>
      </c>
      <c r="N3397" s="9">
        <f>tbl_salesdata[[#This Row],[Total Sales]]-tbl_salesdata[[#This Row],[Total Cost]]</f>
        <v>1215795.2799999998</v>
      </c>
      <c r="O3397">
        <f>tbl_salesdata[[#This Row],[Ship Date]]-tbl_salesdata[[#This Row],[Order Date]]</f>
        <v>7</v>
      </c>
      <c r="P3397">
        <f>WEEKDAY(tbl_salesdata[[#This Row],[Order Date]],2)</f>
        <v>7</v>
      </c>
      <c r="Q3397" t="str">
        <f>TEXT(tbl_salesdata[[#This Row],[Order Date]],"dddd")</f>
        <v>Sunday</v>
      </c>
      <c r="R3397" t="str">
        <f>IF(tbl_salesdata[[#This Row],[Weekdaynum]]&gt;5,"Yes","No")</f>
        <v>Yes</v>
      </c>
    </row>
    <row r="3398" spans="1:18" hidden="1" x14ac:dyDescent="0.35">
      <c r="A3398">
        <v>726287972</v>
      </c>
      <c r="B3398" s="3">
        <v>44845</v>
      </c>
      <c r="C3398" s="3">
        <v>44858</v>
      </c>
      <c r="D3398" t="s">
        <v>177</v>
      </c>
      <c r="E3398" t="s">
        <v>24</v>
      </c>
      <c r="F3398" t="s">
        <v>33</v>
      </c>
      <c r="G3398" t="s">
        <v>14</v>
      </c>
      <c r="H3398" t="s">
        <v>15</v>
      </c>
      <c r="I3398" s="9">
        <v>3606</v>
      </c>
      <c r="J3398" s="9">
        <v>109.28</v>
      </c>
      <c r="K3398" s="9">
        <v>35.840000000000003</v>
      </c>
      <c r="L3398" s="9">
        <f>tbl_salesdata[[#This Row],[Units Sold]]*tbl_salesdata[[#This Row],[Unit Cost]]</f>
        <v>129239.04000000001</v>
      </c>
      <c r="M3398" s="9">
        <f>tbl_salesdata[[#This Row],[Units Sold]]*tbl_salesdata[[#This Row],[Unit Price]]</f>
        <v>394063.68</v>
      </c>
      <c r="N3398" s="9">
        <f>tbl_salesdata[[#This Row],[Total Sales]]-tbl_salesdata[[#This Row],[Total Cost]]</f>
        <v>264824.64</v>
      </c>
      <c r="O3398">
        <f>tbl_salesdata[[#This Row],[Ship Date]]-tbl_salesdata[[#This Row],[Order Date]]</f>
        <v>13</v>
      </c>
      <c r="P3398">
        <f>WEEKDAY(tbl_salesdata[[#This Row],[Order Date]],2)</f>
        <v>2</v>
      </c>
      <c r="Q3398" t="str">
        <f>TEXT(tbl_salesdata[[#This Row],[Order Date]],"dddd")</f>
        <v>Tuesday</v>
      </c>
      <c r="R3398" t="str">
        <f>IF(tbl_salesdata[[#This Row],[Weekdaynum]]&gt;5,"Yes","No")</f>
        <v>No</v>
      </c>
    </row>
    <row r="3399" spans="1:18" hidden="1" x14ac:dyDescent="0.35">
      <c r="A3399">
        <v>160334575</v>
      </c>
      <c r="B3399" s="3">
        <v>43930</v>
      </c>
      <c r="C3399" s="3">
        <v>43945</v>
      </c>
      <c r="D3399" t="s">
        <v>66</v>
      </c>
      <c r="E3399" t="s">
        <v>38</v>
      </c>
      <c r="F3399" t="s">
        <v>30</v>
      </c>
      <c r="G3399" t="s">
        <v>18</v>
      </c>
      <c r="H3399" t="s">
        <v>19</v>
      </c>
      <c r="I3399" s="9">
        <v>5418</v>
      </c>
      <c r="J3399" s="9">
        <v>81.73</v>
      </c>
      <c r="K3399" s="9">
        <v>56.67</v>
      </c>
      <c r="L3399" s="9">
        <f>tbl_salesdata[[#This Row],[Units Sold]]*tbl_salesdata[[#This Row],[Unit Cost]]</f>
        <v>307038.06</v>
      </c>
      <c r="M3399" s="9">
        <f>tbl_salesdata[[#This Row],[Units Sold]]*tbl_salesdata[[#This Row],[Unit Price]]</f>
        <v>442813.14</v>
      </c>
      <c r="N3399" s="9">
        <f>tbl_salesdata[[#This Row],[Total Sales]]-tbl_salesdata[[#This Row],[Total Cost]]</f>
        <v>135775.08000000002</v>
      </c>
      <c r="O3399">
        <f>tbl_salesdata[[#This Row],[Ship Date]]-tbl_salesdata[[#This Row],[Order Date]]</f>
        <v>15</v>
      </c>
      <c r="P3399">
        <f>WEEKDAY(tbl_salesdata[[#This Row],[Order Date]],2)</f>
        <v>4</v>
      </c>
      <c r="Q3399" t="str">
        <f>TEXT(tbl_salesdata[[#This Row],[Order Date]],"dddd")</f>
        <v>Thursday</v>
      </c>
      <c r="R3399" t="str">
        <f>IF(tbl_salesdata[[#This Row],[Weekdaynum]]&gt;5,"Yes","No")</f>
        <v>No</v>
      </c>
    </row>
    <row r="3400" spans="1:18" hidden="1" x14ac:dyDescent="0.35">
      <c r="A3400">
        <v>188920056</v>
      </c>
      <c r="B3400" s="3">
        <v>44382</v>
      </c>
      <c r="C3400" s="3">
        <v>44390</v>
      </c>
      <c r="D3400" t="s">
        <v>99</v>
      </c>
      <c r="E3400" t="s">
        <v>38</v>
      </c>
      <c r="F3400" t="s">
        <v>68</v>
      </c>
      <c r="G3400" t="s">
        <v>14</v>
      </c>
      <c r="H3400" t="s">
        <v>19</v>
      </c>
      <c r="I3400" s="9">
        <v>4498</v>
      </c>
      <c r="J3400" s="9">
        <v>154.06</v>
      </c>
      <c r="K3400" s="9">
        <v>90.93</v>
      </c>
      <c r="L3400" s="9">
        <f>tbl_salesdata[[#This Row],[Units Sold]]*tbl_salesdata[[#This Row],[Unit Cost]]</f>
        <v>409003.14</v>
      </c>
      <c r="M3400" s="9">
        <f>tbl_salesdata[[#This Row],[Units Sold]]*tbl_salesdata[[#This Row],[Unit Price]]</f>
        <v>692961.88</v>
      </c>
      <c r="N3400" s="9">
        <f>tbl_salesdata[[#This Row],[Total Sales]]-tbl_salesdata[[#This Row],[Total Cost]]</f>
        <v>283958.74</v>
      </c>
      <c r="O3400">
        <f>tbl_salesdata[[#This Row],[Ship Date]]-tbl_salesdata[[#This Row],[Order Date]]</f>
        <v>8</v>
      </c>
      <c r="P3400">
        <f>WEEKDAY(tbl_salesdata[[#This Row],[Order Date]],2)</f>
        <v>1</v>
      </c>
      <c r="Q3400" t="str">
        <f>TEXT(tbl_salesdata[[#This Row],[Order Date]],"dddd")</f>
        <v>Monday</v>
      </c>
      <c r="R3400" t="str">
        <f>IF(tbl_salesdata[[#This Row],[Weekdaynum]]&gt;5,"Yes","No")</f>
        <v>No</v>
      </c>
    </row>
    <row r="3401" spans="1:18" x14ac:dyDescent="0.35">
      <c r="A3401">
        <v>403665006</v>
      </c>
      <c r="B3401" s="3">
        <v>42385</v>
      </c>
      <c r="C3401" s="3">
        <v>42389</v>
      </c>
      <c r="D3401" t="s">
        <v>204</v>
      </c>
      <c r="E3401" t="s">
        <v>21</v>
      </c>
      <c r="F3401" t="s">
        <v>17</v>
      </c>
      <c r="G3401" t="s">
        <v>18</v>
      </c>
      <c r="H3401" t="s">
        <v>19</v>
      </c>
      <c r="I3401" s="9">
        <v>2300</v>
      </c>
      <c r="J3401" s="9">
        <v>152.58000000000001</v>
      </c>
      <c r="K3401" s="9">
        <v>97.44</v>
      </c>
      <c r="L3401" s="9">
        <f>tbl_salesdata[[#This Row],[Units Sold]]*tbl_salesdata[[#This Row],[Unit Cost]]</f>
        <v>224112</v>
      </c>
      <c r="M3401" s="9">
        <f>tbl_salesdata[[#This Row],[Units Sold]]*tbl_salesdata[[#This Row],[Unit Price]]</f>
        <v>350934</v>
      </c>
      <c r="N3401" s="9">
        <f>tbl_salesdata[[#This Row],[Total Sales]]-tbl_salesdata[[#This Row],[Total Cost]]</f>
        <v>126822</v>
      </c>
      <c r="O3401">
        <f>tbl_salesdata[[#This Row],[Ship Date]]-tbl_salesdata[[#This Row],[Order Date]]</f>
        <v>4</v>
      </c>
      <c r="P3401">
        <f>WEEKDAY(tbl_salesdata[[#This Row],[Order Date]],2)</f>
        <v>6</v>
      </c>
      <c r="Q3401" t="str">
        <f>TEXT(tbl_salesdata[[#This Row],[Order Date]],"dddd")</f>
        <v>Saturday</v>
      </c>
      <c r="R3401" t="str">
        <f>IF(tbl_salesdata[[#This Row],[Weekdaynum]]&gt;5,"Yes","No")</f>
        <v>Yes</v>
      </c>
    </row>
    <row r="3402" spans="1:18" hidden="1" x14ac:dyDescent="0.35">
      <c r="A3402">
        <v>400215470</v>
      </c>
      <c r="B3402" s="3">
        <v>42130</v>
      </c>
      <c r="C3402" s="3">
        <v>42141</v>
      </c>
      <c r="D3402" t="s">
        <v>192</v>
      </c>
      <c r="E3402" t="s">
        <v>32</v>
      </c>
      <c r="F3402" t="s">
        <v>40</v>
      </c>
      <c r="G3402" t="s">
        <v>18</v>
      </c>
      <c r="H3402" t="s">
        <v>19</v>
      </c>
      <c r="I3402" s="9">
        <v>1506</v>
      </c>
      <c r="J3402" s="9">
        <v>651.21</v>
      </c>
      <c r="K3402" s="9">
        <v>524.96</v>
      </c>
      <c r="L3402" s="9">
        <f>tbl_salesdata[[#This Row],[Units Sold]]*tbl_salesdata[[#This Row],[Unit Cost]]</f>
        <v>790589.76</v>
      </c>
      <c r="M3402" s="9">
        <f>tbl_salesdata[[#This Row],[Units Sold]]*tbl_salesdata[[#This Row],[Unit Price]]</f>
        <v>980722.26</v>
      </c>
      <c r="N3402" s="9">
        <f>tbl_salesdata[[#This Row],[Total Sales]]-tbl_salesdata[[#This Row],[Total Cost]]</f>
        <v>190132.5</v>
      </c>
      <c r="O3402">
        <f>tbl_salesdata[[#This Row],[Ship Date]]-tbl_salesdata[[#This Row],[Order Date]]</f>
        <v>11</v>
      </c>
      <c r="P3402">
        <f>WEEKDAY(tbl_salesdata[[#This Row],[Order Date]],2)</f>
        <v>3</v>
      </c>
      <c r="Q3402" t="str">
        <f>TEXT(tbl_salesdata[[#This Row],[Order Date]],"dddd")</f>
        <v>Wednesday</v>
      </c>
      <c r="R3402" t="str">
        <f>IF(tbl_salesdata[[#This Row],[Weekdaynum]]&gt;5,"Yes","No")</f>
        <v>No</v>
      </c>
    </row>
    <row r="3403" spans="1:18" hidden="1" x14ac:dyDescent="0.35">
      <c r="A3403">
        <v>168960559</v>
      </c>
      <c r="B3403" s="3">
        <v>43660</v>
      </c>
      <c r="C3403" s="3">
        <v>43671</v>
      </c>
      <c r="D3403" t="s">
        <v>215</v>
      </c>
      <c r="E3403" t="s">
        <v>21</v>
      </c>
      <c r="F3403" t="s">
        <v>13</v>
      </c>
      <c r="G3403" t="s">
        <v>14</v>
      </c>
      <c r="H3403" t="s">
        <v>34</v>
      </c>
      <c r="I3403" s="9">
        <v>8039</v>
      </c>
      <c r="J3403" s="9">
        <v>255.28</v>
      </c>
      <c r="K3403" s="9">
        <v>159.41999999999999</v>
      </c>
      <c r="L3403" s="9">
        <f>tbl_salesdata[[#This Row],[Units Sold]]*tbl_salesdata[[#This Row],[Unit Cost]]</f>
        <v>1281577.3799999999</v>
      </c>
      <c r="M3403" s="9">
        <f>tbl_salesdata[[#This Row],[Units Sold]]*tbl_salesdata[[#This Row],[Unit Price]]</f>
        <v>2052195.92</v>
      </c>
      <c r="N3403" s="9">
        <f>tbl_salesdata[[#This Row],[Total Sales]]-tbl_salesdata[[#This Row],[Total Cost]]</f>
        <v>770618.54</v>
      </c>
      <c r="O3403">
        <f>tbl_salesdata[[#This Row],[Ship Date]]-tbl_salesdata[[#This Row],[Order Date]]</f>
        <v>11</v>
      </c>
      <c r="P3403">
        <f>WEEKDAY(tbl_salesdata[[#This Row],[Order Date]],2)</f>
        <v>7</v>
      </c>
      <c r="Q3403" t="str">
        <f>TEXT(tbl_salesdata[[#This Row],[Order Date]],"dddd")</f>
        <v>Sunday</v>
      </c>
      <c r="R3403" t="str">
        <f>IF(tbl_salesdata[[#This Row],[Weekdaynum]]&gt;5,"Yes","No")</f>
        <v>Yes</v>
      </c>
    </row>
    <row r="3404" spans="1:18" hidden="1" x14ac:dyDescent="0.35">
      <c r="A3404">
        <v>604314839</v>
      </c>
      <c r="B3404" s="3">
        <v>44484</v>
      </c>
      <c r="C3404" s="3">
        <v>44490</v>
      </c>
      <c r="D3404" t="s">
        <v>142</v>
      </c>
      <c r="E3404" t="s">
        <v>29</v>
      </c>
      <c r="F3404" t="s">
        <v>40</v>
      </c>
      <c r="G3404" t="s">
        <v>18</v>
      </c>
      <c r="H3404" t="s">
        <v>15</v>
      </c>
      <c r="I3404" s="9">
        <v>9045</v>
      </c>
      <c r="J3404" s="9">
        <v>651.21</v>
      </c>
      <c r="K3404" s="9">
        <v>524.96</v>
      </c>
      <c r="L3404" s="9">
        <f>tbl_salesdata[[#This Row],[Units Sold]]*tbl_salesdata[[#This Row],[Unit Cost]]</f>
        <v>4748263.2</v>
      </c>
      <c r="M3404" s="9">
        <f>tbl_salesdata[[#This Row],[Units Sold]]*tbl_salesdata[[#This Row],[Unit Price]]</f>
        <v>5890194.4500000002</v>
      </c>
      <c r="N3404" s="9">
        <f>tbl_salesdata[[#This Row],[Total Sales]]-tbl_salesdata[[#This Row],[Total Cost]]</f>
        <v>1141931.25</v>
      </c>
      <c r="O3404">
        <f>tbl_salesdata[[#This Row],[Ship Date]]-tbl_salesdata[[#This Row],[Order Date]]</f>
        <v>6</v>
      </c>
      <c r="P3404">
        <f>WEEKDAY(tbl_salesdata[[#This Row],[Order Date]],2)</f>
        <v>5</v>
      </c>
      <c r="Q3404" t="str">
        <f>TEXT(tbl_salesdata[[#This Row],[Order Date]],"dddd")</f>
        <v>Friday</v>
      </c>
      <c r="R3404" t="str">
        <f>IF(tbl_salesdata[[#This Row],[Weekdaynum]]&gt;5,"Yes","No")</f>
        <v>No</v>
      </c>
    </row>
    <row r="3405" spans="1:18" hidden="1" x14ac:dyDescent="0.35">
      <c r="A3405">
        <v>775077140</v>
      </c>
      <c r="B3405" s="3">
        <v>44362</v>
      </c>
      <c r="C3405" s="3">
        <v>44364</v>
      </c>
      <c r="D3405" t="s">
        <v>138</v>
      </c>
      <c r="E3405" t="s">
        <v>24</v>
      </c>
      <c r="F3405" t="s">
        <v>17</v>
      </c>
      <c r="G3405" t="s">
        <v>18</v>
      </c>
      <c r="H3405" t="s">
        <v>26</v>
      </c>
      <c r="I3405" s="9">
        <v>1404</v>
      </c>
      <c r="J3405" s="9">
        <v>152.58000000000001</v>
      </c>
      <c r="K3405" s="9">
        <v>97.44</v>
      </c>
      <c r="L3405" s="9">
        <f>tbl_salesdata[[#This Row],[Units Sold]]*tbl_salesdata[[#This Row],[Unit Cost]]</f>
        <v>136805.76000000001</v>
      </c>
      <c r="M3405" s="9">
        <f>tbl_salesdata[[#This Row],[Units Sold]]*tbl_salesdata[[#This Row],[Unit Price]]</f>
        <v>214222.32</v>
      </c>
      <c r="N3405" s="9">
        <f>tbl_salesdata[[#This Row],[Total Sales]]-tbl_salesdata[[#This Row],[Total Cost]]</f>
        <v>77416.56</v>
      </c>
      <c r="O3405">
        <f>tbl_salesdata[[#This Row],[Ship Date]]-tbl_salesdata[[#This Row],[Order Date]]</f>
        <v>2</v>
      </c>
      <c r="P3405">
        <f>WEEKDAY(tbl_salesdata[[#This Row],[Order Date]],2)</f>
        <v>2</v>
      </c>
      <c r="Q3405" t="str">
        <f>TEXT(tbl_salesdata[[#This Row],[Order Date]],"dddd")</f>
        <v>Tuesday</v>
      </c>
      <c r="R3405" t="str">
        <f>IF(tbl_salesdata[[#This Row],[Weekdaynum]]&gt;5,"Yes","No")</f>
        <v>No</v>
      </c>
    </row>
    <row r="3406" spans="1:18" hidden="1" x14ac:dyDescent="0.35">
      <c r="A3406">
        <v>270358788</v>
      </c>
      <c r="B3406" s="3">
        <v>43445</v>
      </c>
      <c r="C3406" s="3">
        <v>43454</v>
      </c>
      <c r="D3406" t="s">
        <v>156</v>
      </c>
      <c r="E3406" t="s">
        <v>21</v>
      </c>
      <c r="F3406" t="s">
        <v>22</v>
      </c>
      <c r="G3406" t="s">
        <v>18</v>
      </c>
      <c r="H3406" t="s">
        <v>15</v>
      </c>
      <c r="I3406" s="9">
        <v>4028</v>
      </c>
      <c r="J3406" s="9">
        <v>47.45</v>
      </c>
      <c r="K3406" s="9">
        <v>31.79</v>
      </c>
      <c r="L3406" s="9">
        <f>tbl_salesdata[[#This Row],[Units Sold]]*tbl_salesdata[[#This Row],[Unit Cost]]</f>
        <v>128050.12</v>
      </c>
      <c r="M3406" s="9">
        <f>tbl_salesdata[[#This Row],[Units Sold]]*tbl_salesdata[[#This Row],[Unit Price]]</f>
        <v>191128.6</v>
      </c>
      <c r="N3406" s="9">
        <f>tbl_salesdata[[#This Row],[Total Sales]]-tbl_salesdata[[#This Row],[Total Cost]]</f>
        <v>63078.48000000001</v>
      </c>
      <c r="O3406">
        <f>tbl_salesdata[[#This Row],[Ship Date]]-tbl_salesdata[[#This Row],[Order Date]]</f>
        <v>9</v>
      </c>
      <c r="P3406">
        <f>WEEKDAY(tbl_salesdata[[#This Row],[Order Date]],2)</f>
        <v>2</v>
      </c>
      <c r="Q3406" t="str">
        <f>TEXT(tbl_salesdata[[#This Row],[Order Date]],"dddd")</f>
        <v>Tuesday</v>
      </c>
      <c r="R3406" t="str">
        <f>IF(tbl_salesdata[[#This Row],[Weekdaynum]]&gt;5,"Yes","No")</f>
        <v>No</v>
      </c>
    </row>
    <row r="3407" spans="1:18" hidden="1" x14ac:dyDescent="0.35">
      <c r="A3407">
        <v>549583613</v>
      </c>
      <c r="B3407" s="3">
        <v>43241</v>
      </c>
      <c r="C3407" s="3">
        <v>43256</v>
      </c>
      <c r="D3407" t="s">
        <v>62</v>
      </c>
      <c r="E3407" t="s">
        <v>38</v>
      </c>
      <c r="F3407" t="s">
        <v>33</v>
      </c>
      <c r="G3407" t="s">
        <v>14</v>
      </c>
      <c r="H3407" t="s">
        <v>19</v>
      </c>
      <c r="I3407" s="9">
        <v>2859</v>
      </c>
      <c r="J3407" s="9">
        <v>109.28</v>
      </c>
      <c r="K3407" s="9">
        <v>35.840000000000003</v>
      </c>
      <c r="L3407" s="9">
        <f>tbl_salesdata[[#This Row],[Units Sold]]*tbl_salesdata[[#This Row],[Unit Cost]]</f>
        <v>102466.56000000001</v>
      </c>
      <c r="M3407" s="9">
        <f>tbl_salesdata[[#This Row],[Units Sold]]*tbl_salesdata[[#This Row],[Unit Price]]</f>
        <v>312431.52</v>
      </c>
      <c r="N3407" s="9">
        <f>tbl_salesdata[[#This Row],[Total Sales]]-tbl_salesdata[[#This Row],[Total Cost]]</f>
        <v>209964.96000000002</v>
      </c>
      <c r="O3407">
        <f>tbl_salesdata[[#This Row],[Ship Date]]-tbl_salesdata[[#This Row],[Order Date]]</f>
        <v>15</v>
      </c>
      <c r="P3407">
        <f>WEEKDAY(tbl_salesdata[[#This Row],[Order Date]],2)</f>
        <v>1</v>
      </c>
      <c r="Q3407" t="str">
        <f>TEXT(tbl_salesdata[[#This Row],[Order Date]],"dddd")</f>
        <v>Monday</v>
      </c>
      <c r="R3407" t="str">
        <f>IF(tbl_salesdata[[#This Row],[Weekdaynum]]&gt;5,"Yes","No")</f>
        <v>No</v>
      </c>
    </row>
    <row r="3408" spans="1:18" hidden="1" x14ac:dyDescent="0.35">
      <c r="A3408">
        <v>892487943</v>
      </c>
      <c r="B3408" s="3">
        <v>44755</v>
      </c>
      <c r="C3408" s="3">
        <v>44761</v>
      </c>
      <c r="D3408" t="s">
        <v>58</v>
      </c>
      <c r="E3408" t="s">
        <v>29</v>
      </c>
      <c r="F3408" t="s">
        <v>13</v>
      </c>
      <c r="G3408" t="s">
        <v>18</v>
      </c>
      <c r="H3408" t="s">
        <v>34</v>
      </c>
      <c r="I3408" s="9">
        <v>5870</v>
      </c>
      <c r="J3408" s="9">
        <v>255.28</v>
      </c>
      <c r="K3408" s="9">
        <v>159.41999999999999</v>
      </c>
      <c r="L3408" s="9">
        <f>tbl_salesdata[[#This Row],[Units Sold]]*tbl_salesdata[[#This Row],[Unit Cost]]</f>
        <v>935795.39999999991</v>
      </c>
      <c r="M3408" s="9">
        <f>tbl_salesdata[[#This Row],[Units Sold]]*tbl_salesdata[[#This Row],[Unit Price]]</f>
        <v>1498493.6</v>
      </c>
      <c r="N3408" s="9">
        <f>tbl_salesdata[[#This Row],[Total Sales]]-tbl_salesdata[[#This Row],[Total Cost]]</f>
        <v>562698.20000000019</v>
      </c>
      <c r="O3408">
        <f>tbl_salesdata[[#This Row],[Ship Date]]-tbl_salesdata[[#This Row],[Order Date]]</f>
        <v>6</v>
      </c>
      <c r="P3408">
        <f>WEEKDAY(tbl_salesdata[[#This Row],[Order Date]],2)</f>
        <v>3</v>
      </c>
      <c r="Q3408" t="str">
        <f>TEXT(tbl_salesdata[[#This Row],[Order Date]],"dddd")</f>
        <v>Wednesday</v>
      </c>
      <c r="R3408" t="str">
        <f>IF(tbl_salesdata[[#This Row],[Weekdaynum]]&gt;5,"Yes","No")</f>
        <v>No</v>
      </c>
    </row>
    <row r="3409" spans="1:18" hidden="1" x14ac:dyDescent="0.35">
      <c r="A3409">
        <v>649120604</v>
      </c>
      <c r="B3409" s="3">
        <v>42575</v>
      </c>
      <c r="C3409" s="3">
        <v>42585</v>
      </c>
      <c r="D3409" t="s">
        <v>202</v>
      </c>
      <c r="E3409" t="s">
        <v>38</v>
      </c>
      <c r="F3409" t="s">
        <v>40</v>
      </c>
      <c r="G3409" t="s">
        <v>14</v>
      </c>
      <c r="H3409" t="s">
        <v>26</v>
      </c>
      <c r="I3409" s="9">
        <v>8067</v>
      </c>
      <c r="J3409" s="9">
        <v>651.21</v>
      </c>
      <c r="K3409" s="9">
        <v>524.96</v>
      </c>
      <c r="L3409" s="9">
        <f>tbl_salesdata[[#This Row],[Units Sold]]*tbl_salesdata[[#This Row],[Unit Cost]]</f>
        <v>4234852.32</v>
      </c>
      <c r="M3409" s="9">
        <f>tbl_salesdata[[#This Row],[Units Sold]]*tbl_salesdata[[#This Row],[Unit Price]]</f>
        <v>5253311.07</v>
      </c>
      <c r="N3409" s="9">
        <f>tbl_salesdata[[#This Row],[Total Sales]]-tbl_salesdata[[#This Row],[Total Cost]]</f>
        <v>1018458.75</v>
      </c>
      <c r="O3409">
        <f>tbl_salesdata[[#This Row],[Ship Date]]-tbl_salesdata[[#This Row],[Order Date]]</f>
        <v>10</v>
      </c>
      <c r="P3409">
        <f>WEEKDAY(tbl_salesdata[[#This Row],[Order Date]],2)</f>
        <v>7</v>
      </c>
      <c r="Q3409" t="str">
        <f>TEXT(tbl_salesdata[[#This Row],[Order Date]],"dddd")</f>
        <v>Sunday</v>
      </c>
      <c r="R3409" t="str">
        <f>IF(tbl_salesdata[[#This Row],[Weekdaynum]]&gt;5,"Yes","No")</f>
        <v>Yes</v>
      </c>
    </row>
    <row r="3410" spans="1:18" hidden="1" x14ac:dyDescent="0.35">
      <c r="A3410">
        <v>589842927</v>
      </c>
      <c r="B3410" s="3">
        <v>42530</v>
      </c>
      <c r="C3410" s="3">
        <v>42544</v>
      </c>
      <c r="D3410" t="s">
        <v>178</v>
      </c>
      <c r="E3410" t="s">
        <v>21</v>
      </c>
      <c r="F3410" t="s">
        <v>30</v>
      </c>
      <c r="G3410" t="s">
        <v>18</v>
      </c>
      <c r="H3410" t="s">
        <v>15</v>
      </c>
      <c r="I3410" s="9">
        <v>6485</v>
      </c>
      <c r="J3410" s="9">
        <v>81.73</v>
      </c>
      <c r="K3410" s="9">
        <v>56.67</v>
      </c>
      <c r="L3410" s="9">
        <f>tbl_salesdata[[#This Row],[Units Sold]]*tbl_salesdata[[#This Row],[Unit Cost]]</f>
        <v>367504.95</v>
      </c>
      <c r="M3410" s="9">
        <f>tbl_salesdata[[#This Row],[Units Sold]]*tbl_salesdata[[#This Row],[Unit Price]]</f>
        <v>530019.05000000005</v>
      </c>
      <c r="N3410" s="9">
        <f>tbl_salesdata[[#This Row],[Total Sales]]-tbl_salesdata[[#This Row],[Total Cost]]</f>
        <v>162514.10000000003</v>
      </c>
      <c r="O3410">
        <f>tbl_salesdata[[#This Row],[Ship Date]]-tbl_salesdata[[#This Row],[Order Date]]</f>
        <v>14</v>
      </c>
      <c r="P3410">
        <f>WEEKDAY(tbl_salesdata[[#This Row],[Order Date]],2)</f>
        <v>4</v>
      </c>
      <c r="Q3410" t="str">
        <f>TEXT(tbl_salesdata[[#This Row],[Order Date]],"dddd")</f>
        <v>Thursday</v>
      </c>
      <c r="R3410" t="str">
        <f>IF(tbl_salesdata[[#This Row],[Weekdaynum]]&gt;5,"Yes","No")</f>
        <v>No</v>
      </c>
    </row>
    <row r="3411" spans="1:18" x14ac:dyDescent="0.35">
      <c r="A3411">
        <v>408460366</v>
      </c>
      <c r="B3411" s="3">
        <v>42322</v>
      </c>
      <c r="C3411" s="3">
        <v>42324</v>
      </c>
      <c r="D3411" t="s">
        <v>179</v>
      </c>
      <c r="E3411" t="s">
        <v>32</v>
      </c>
      <c r="F3411" t="s">
        <v>13</v>
      </c>
      <c r="G3411" t="s">
        <v>14</v>
      </c>
      <c r="H3411" t="s">
        <v>26</v>
      </c>
      <c r="I3411" s="9">
        <v>1354</v>
      </c>
      <c r="J3411" s="9">
        <v>255.28</v>
      </c>
      <c r="K3411" s="9">
        <v>159.41999999999999</v>
      </c>
      <c r="L3411" s="9">
        <f>tbl_salesdata[[#This Row],[Units Sold]]*tbl_salesdata[[#This Row],[Unit Cost]]</f>
        <v>215854.68</v>
      </c>
      <c r="M3411" s="9">
        <f>tbl_salesdata[[#This Row],[Units Sold]]*tbl_salesdata[[#This Row],[Unit Price]]</f>
        <v>345649.12</v>
      </c>
      <c r="N3411" s="9">
        <f>tbl_salesdata[[#This Row],[Total Sales]]-tbl_salesdata[[#This Row],[Total Cost]]</f>
        <v>129794.44</v>
      </c>
      <c r="O3411">
        <f>tbl_salesdata[[#This Row],[Ship Date]]-tbl_salesdata[[#This Row],[Order Date]]</f>
        <v>2</v>
      </c>
      <c r="P3411">
        <f>WEEKDAY(tbl_salesdata[[#This Row],[Order Date]],2)</f>
        <v>6</v>
      </c>
      <c r="Q3411" t="str">
        <f>TEXT(tbl_salesdata[[#This Row],[Order Date]],"dddd")</f>
        <v>Saturday</v>
      </c>
      <c r="R3411" t="str">
        <f>IF(tbl_salesdata[[#This Row],[Weekdaynum]]&gt;5,"Yes","No")</f>
        <v>Yes</v>
      </c>
    </row>
    <row r="3412" spans="1:18" hidden="1" x14ac:dyDescent="0.35">
      <c r="A3412">
        <v>406564366</v>
      </c>
      <c r="B3412" s="3">
        <v>43319</v>
      </c>
      <c r="C3412" s="3">
        <v>43330</v>
      </c>
      <c r="D3412" t="s">
        <v>156</v>
      </c>
      <c r="E3412" t="s">
        <v>21</v>
      </c>
      <c r="F3412" t="s">
        <v>68</v>
      </c>
      <c r="G3412" t="s">
        <v>14</v>
      </c>
      <c r="H3412" t="s">
        <v>15</v>
      </c>
      <c r="I3412" s="9">
        <v>286</v>
      </c>
      <c r="J3412" s="9">
        <v>154.06</v>
      </c>
      <c r="K3412" s="9">
        <v>90.93</v>
      </c>
      <c r="L3412" s="9">
        <f>tbl_salesdata[[#This Row],[Units Sold]]*tbl_salesdata[[#This Row],[Unit Cost]]</f>
        <v>26005.980000000003</v>
      </c>
      <c r="M3412" s="9">
        <f>tbl_salesdata[[#This Row],[Units Sold]]*tbl_salesdata[[#This Row],[Unit Price]]</f>
        <v>44061.16</v>
      </c>
      <c r="N3412" s="9">
        <f>tbl_salesdata[[#This Row],[Total Sales]]-tbl_salesdata[[#This Row],[Total Cost]]</f>
        <v>18055.18</v>
      </c>
      <c r="O3412">
        <f>tbl_salesdata[[#This Row],[Ship Date]]-tbl_salesdata[[#This Row],[Order Date]]</f>
        <v>11</v>
      </c>
      <c r="P3412">
        <f>WEEKDAY(tbl_salesdata[[#This Row],[Order Date]],2)</f>
        <v>2</v>
      </c>
      <c r="Q3412" t="str">
        <f>TEXT(tbl_salesdata[[#This Row],[Order Date]],"dddd")</f>
        <v>Tuesday</v>
      </c>
      <c r="R3412" t="str">
        <f>IF(tbl_salesdata[[#This Row],[Weekdaynum]]&gt;5,"Yes","No")</f>
        <v>No</v>
      </c>
    </row>
    <row r="3413" spans="1:18" hidden="1" x14ac:dyDescent="0.35">
      <c r="A3413">
        <v>374848639</v>
      </c>
      <c r="B3413" s="3">
        <v>44059</v>
      </c>
      <c r="C3413" s="3">
        <v>44071</v>
      </c>
      <c r="D3413" t="s">
        <v>168</v>
      </c>
      <c r="E3413" t="s">
        <v>21</v>
      </c>
      <c r="F3413" t="s">
        <v>33</v>
      </c>
      <c r="G3413" t="s">
        <v>14</v>
      </c>
      <c r="H3413" t="s">
        <v>34</v>
      </c>
      <c r="I3413" s="9">
        <v>4897</v>
      </c>
      <c r="J3413" s="9">
        <v>109.28</v>
      </c>
      <c r="K3413" s="9">
        <v>35.840000000000003</v>
      </c>
      <c r="L3413" s="9">
        <f>tbl_salesdata[[#This Row],[Units Sold]]*tbl_salesdata[[#This Row],[Unit Cost]]</f>
        <v>175508.48000000001</v>
      </c>
      <c r="M3413" s="9">
        <f>tbl_salesdata[[#This Row],[Units Sold]]*tbl_salesdata[[#This Row],[Unit Price]]</f>
        <v>535144.16</v>
      </c>
      <c r="N3413" s="9">
        <f>tbl_salesdata[[#This Row],[Total Sales]]-tbl_salesdata[[#This Row],[Total Cost]]</f>
        <v>359635.68000000005</v>
      </c>
      <c r="O3413">
        <f>tbl_salesdata[[#This Row],[Ship Date]]-tbl_salesdata[[#This Row],[Order Date]]</f>
        <v>12</v>
      </c>
      <c r="P3413">
        <f>WEEKDAY(tbl_salesdata[[#This Row],[Order Date]],2)</f>
        <v>7</v>
      </c>
      <c r="Q3413" t="str">
        <f>TEXT(tbl_salesdata[[#This Row],[Order Date]],"dddd")</f>
        <v>Sunday</v>
      </c>
      <c r="R3413" t="str">
        <f>IF(tbl_salesdata[[#This Row],[Weekdaynum]]&gt;5,"Yes","No")</f>
        <v>Yes</v>
      </c>
    </row>
    <row r="3414" spans="1:18" hidden="1" x14ac:dyDescent="0.35">
      <c r="A3414">
        <v>711792886</v>
      </c>
      <c r="B3414" s="3">
        <v>44396</v>
      </c>
      <c r="C3414" s="3">
        <v>44410</v>
      </c>
      <c r="D3414" t="s">
        <v>83</v>
      </c>
      <c r="E3414" t="s">
        <v>38</v>
      </c>
      <c r="F3414" t="s">
        <v>30</v>
      </c>
      <c r="G3414" t="s">
        <v>14</v>
      </c>
      <c r="H3414" t="s">
        <v>26</v>
      </c>
      <c r="I3414" s="9">
        <v>4187</v>
      </c>
      <c r="J3414" s="9">
        <v>81.73</v>
      </c>
      <c r="K3414" s="9">
        <v>56.67</v>
      </c>
      <c r="L3414" s="9">
        <f>tbl_salesdata[[#This Row],[Units Sold]]*tbl_salesdata[[#This Row],[Unit Cost]]</f>
        <v>237277.29</v>
      </c>
      <c r="M3414" s="9">
        <f>tbl_salesdata[[#This Row],[Units Sold]]*tbl_salesdata[[#This Row],[Unit Price]]</f>
        <v>342203.51</v>
      </c>
      <c r="N3414" s="9">
        <f>tbl_salesdata[[#This Row],[Total Sales]]-tbl_salesdata[[#This Row],[Total Cost]]</f>
        <v>104926.22</v>
      </c>
      <c r="O3414">
        <f>tbl_salesdata[[#This Row],[Ship Date]]-tbl_salesdata[[#This Row],[Order Date]]</f>
        <v>14</v>
      </c>
      <c r="P3414">
        <f>WEEKDAY(tbl_salesdata[[#This Row],[Order Date]],2)</f>
        <v>1</v>
      </c>
      <c r="Q3414" t="str">
        <f>TEXT(tbl_salesdata[[#This Row],[Order Date]],"dddd")</f>
        <v>Monday</v>
      </c>
      <c r="R3414" t="str">
        <f>IF(tbl_salesdata[[#This Row],[Weekdaynum]]&gt;5,"Yes","No")</f>
        <v>No</v>
      </c>
    </row>
    <row r="3415" spans="1:18" x14ac:dyDescent="0.35">
      <c r="A3415">
        <v>947507131</v>
      </c>
      <c r="B3415" s="3">
        <v>43715</v>
      </c>
      <c r="C3415" s="3">
        <v>43724</v>
      </c>
      <c r="D3415" t="s">
        <v>100</v>
      </c>
      <c r="E3415" t="s">
        <v>21</v>
      </c>
      <c r="F3415" t="s">
        <v>22</v>
      </c>
      <c r="G3415" t="s">
        <v>18</v>
      </c>
      <c r="H3415" t="s">
        <v>26</v>
      </c>
      <c r="I3415" s="9">
        <v>7271</v>
      </c>
      <c r="J3415" s="9">
        <v>47.45</v>
      </c>
      <c r="K3415" s="9">
        <v>31.79</v>
      </c>
      <c r="L3415" s="9">
        <f>tbl_salesdata[[#This Row],[Units Sold]]*tbl_salesdata[[#This Row],[Unit Cost]]</f>
        <v>231145.09</v>
      </c>
      <c r="M3415" s="9">
        <f>tbl_salesdata[[#This Row],[Units Sold]]*tbl_salesdata[[#This Row],[Unit Price]]</f>
        <v>345008.95</v>
      </c>
      <c r="N3415" s="9">
        <f>tbl_salesdata[[#This Row],[Total Sales]]-tbl_salesdata[[#This Row],[Total Cost]]</f>
        <v>113863.86000000002</v>
      </c>
      <c r="O3415">
        <f>tbl_salesdata[[#This Row],[Ship Date]]-tbl_salesdata[[#This Row],[Order Date]]</f>
        <v>9</v>
      </c>
      <c r="P3415">
        <f>WEEKDAY(tbl_salesdata[[#This Row],[Order Date]],2)</f>
        <v>6</v>
      </c>
      <c r="Q3415" t="str">
        <f>TEXT(tbl_salesdata[[#This Row],[Order Date]],"dddd")</f>
        <v>Saturday</v>
      </c>
      <c r="R3415" t="str">
        <f>IF(tbl_salesdata[[#This Row],[Weekdaynum]]&gt;5,"Yes","No")</f>
        <v>Yes</v>
      </c>
    </row>
    <row r="3416" spans="1:18" hidden="1" x14ac:dyDescent="0.35">
      <c r="A3416">
        <v>299669110</v>
      </c>
      <c r="B3416" s="3">
        <v>42265</v>
      </c>
      <c r="C3416" s="3">
        <v>42285</v>
      </c>
      <c r="D3416" t="s">
        <v>164</v>
      </c>
      <c r="E3416" t="s">
        <v>38</v>
      </c>
      <c r="F3416" t="s">
        <v>30</v>
      </c>
      <c r="G3416" t="s">
        <v>14</v>
      </c>
      <c r="H3416" t="s">
        <v>26</v>
      </c>
      <c r="I3416" s="9">
        <v>7604</v>
      </c>
      <c r="J3416" s="9">
        <v>81.73</v>
      </c>
      <c r="K3416" s="9">
        <v>56.67</v>
      </c>
      <c r="L3416" s="9">
        <f>tbl_salesdata[[#This Row],[Units Sold]]*tbl_salesdata[[#This Row],[Unit Cost]]</f>
        <v>430918.68</v>
      </c>
      <c r="M3416" s="9">
        <f>tbl_salesdata[[#This Row],[Units Sold]]*tbl_salesdata[[#This Row],[Unit Price]]</f>
        <v>621474.92000000004</v>
      </c>
      <c r="N3416" s="9">
        <f>tbl_salesdata[[#This Row],[Total Sales]]-tbl_salesdata[[#This Row],[Total Cost]]</f>
        <v>190556.24000000005</v>
      </c>
      <c r="O3416">
        <f>tbl_salesdata[[#This Row],[Ship Date]]-tbl_salesdata[[#This Row],[Order Date]]</f>
        <v>20</v>
      </c>
      <c r="P3416">
        <f>WEEKDAY(tbl_salesdata[[#This Row],[Order Date]],2)</f>
        <v>5</v>
      </c>
      <c r="Q3416" t="str">
        <f>TEXT(tbl_salesdata[[#This Row],[Order Date]],"dddd")</f>
        <v>Friday</v>
      </c>
      <c r="R3416" t="str">
        <f>IF(tbl_salesdata[[#This Row],[Weekdaynum]]&gt;5,"Yes","No")</f>
        <v>No</v>
      </c>
    </row>
    <row r="3417" spans="1:18" hidden="1" x14ac:dyDescent="0.35">
      <c r="A3417">
        <v>205386245</v>
      </c>
      <c r="B3417" s="3">
        <v>43126</v>
      </c>
      <c r="C3417" s="3">
        <v>43142</v>
      </c>
      <c r="D3417" t="s">
        <v>105</v>
      </c>
      <c r="E3417" t="s">
        <v>12</v>
      </c>
      <c r="F3417" t="s">
        <v>13</v>
      </c>
      <c r="G3417" t="s">
        <v>18</v>
      </c>
      <c r="H3417" t="s">
        <v>34</v>
      </c>
      <c r="I3417" s="9">
        <v>7209</v>
      </c>
      <c r="J3417" s="9">
        <v>255.28</v>
      </c>
      <c r="K3417" s="9">
        <v>159.41999999999999</v>
      </c>
      <c r="L3417" s="9">
        <f>tbl_salesdata[[#This Row],[Units Sold]]*tbl_salesdata[[#This Row],[Unit Cost]]</f>
        <v>1149258.7799999998</v>
      </c>
      <c r="M3417" s="9">
        <f>tbl_salesdata[[#This Row],[Units Sold]]*tbl_salesdata[[#This Row],[Unit Price]]</f>
        <v>1840313.52</v>
      </c>
      <c r="N3417" s="9">
        <f>tbl_salesdata[[#This Row],[Total Sales]]-tbl_salesdata[[#This Row],[Total Cost]]</f>
        <v>691054.74000000022</v>
      </c>
      <c r="O3417">
        <f>tbl_salesdata[[#This Row],[Ship Date]]-tbl_salesdata[[#This Row],[Order Date]]</f>
        <v>16</v>
      </c>
      <c r="P3417">
        <f>WEEKDAY(tbl_salesdata[[#This Row],[Order Date]],2)</f>
        <v>5</v>
      </c>
      <c r="Q3417" t="str">
        <f>TEXT(tbl_salesdata[[#This Row],[Order Date]],"dddd")</f>
        <v>Friday</v>
      </c>
      <c r="R3417" t="str">
        <f>IF(tbl_salesdata[[#This Row],[Weekdaynum]]&gt;5,"Yes","No")</f>
        <v>No</v>
      </c>
    </row>
    <row r="3418" spans="1:18" hidden="1" x14ac:dyDescent="0.35">
      <c r="A3418">
        <v>889333665</v>
      </c>
      <c r="B3418" s="3">
        <v>43357</v>
      </c>
      <c r="C3418" s="3">
        <v>43370</v>
      </c>
      <c r="D3418" t="s">
        <v>112</v>
      </c>
      <c r="E3418" t="s">
        <v>12</v>
      </c>
      <c r="F3418" t="s">
        <v>42</v>
      </c>
      <c r="G3418" t="s">
        <v>18</v>
      </c>
      <c r="H3418" t="s">
        <v>15</v>
      </c>
      <c r="I3418" s="9">
        <v>2449</v>
      </c>
      <c r="J3418" s="9">
        <v>437.2</v>
      </c>
      <c r="K3418" s="9">
        <v>263.33</v>
      </c>
      <c r="L3418" s="9">
        <f>tbl_salesdata[[#This Row],[Units Sold]]*tbl_salesdata[[#This Row],[Unit Cost]]</f>
        <v>644895.16999999993</v>
      </c>
      <c r="M3418" s="9">
        <f>tbl_salesdata[[#This Row],[Units Sold]]*tbl_salesdata[[#This Row],[Unit Price]]</f>
        <v>1070702.8</v>
      </c>
      <c r="N3418" s="9">
        <f>tbl_salesdata[[#This Row],[Total Sales]]-tbl_salesdata[[#This Row],[Total Cost]]</f>
        <v>425807.63000000012</v>
      </c>
      <c r="O3418">
        <f>tbl_salesdata[[#This Row],[Ship Date]]-tbl_salesdata[[#This Row],[Order Date]]</f>
        <v>13</v>
      </c>
      <c r="P3418">
        <f>WEEKDAY(tbl_salesdata[[#This Row],[Order Date]],2)</f>
        <v>5</v>
      </c>
      <c r="Q3418" t="str">
        <f>TEXT(tbl_salesdata[[#This Row],[Order Date]],"dddd")</f>
        <v>Friday</v>
      </c>
      <c r="R3418" t="str">
        <f>IF(tbl_salesdata[[#This Row],[Weekdaynum]]&gt;5,"Yes","No")</f>
        <v>No</v>
      </c>
    </row>
    <row r="3419" spans="1:18" x14ac:dyDescent="0.35">
      <c r="A3419">
        <v>751465547</v>
      </c>
      <c r="B3419" s="3">
        <v>42322</v>
      </c>
      <c r="C3419" s="3">
        <v>42332</v>
      </c>
      <c r="D3419" t="s">
        <v>171</v>
      </c>
      <c r="E3419" t="s">
        <v>12</v>
      </c>
      <c r="F3419" t="s">
        <v>30</v>
      </c>
      <c r="G3419" t="s">
        <v>18</v>
      </c>
      <c r="H3419" t="s">
        <v>34</v>
      </c>
      <c r="I3419" s="9">
        <v>4209</v>
      </c>
      <c r="J3419" s="9">
        <v>81.73</v>
      </c>
      <c r="K3419" s="9">
        <v>56.67</v>
      </c>
      <c r="L3419" s="9">
        <f>tbl_salesdata[[#This Row],[Units Sold]]*tbl_salesdata[[#This Row],[Unit Cost]]</f>
        <v>238524.03</v>
      </c>
      <c r="M3419" s="9">
        <f>tbl_salesdata[[#This Row],[Units Sold]]*tbl_salesdata[[#This Row],[Unit Price]]</f>
        <v>344001.57</v>
      </c>
      <c r="N3419" s="9">
        <f>tbl_salesdata[[#This Row],[Total Sales]]-tbl_salesdata[[#This Row],[Total Cost]]</f>
        <v>105477.54000000001</v>
      </c>
      <c r="O3419">
        <f>tbl_salesdata[[#This Row],[Ship Date]]-tbl_salesdata[[#This Row],[Order Date]]</f>
        <v>10</v>
      </c>
      <c r="P3419">
        <f>WEEKDAY(tbl_salesdata[[#This Row],[Order Date]],2)</f>
        <v>6</v>
      </c>
      <c r="Q3419" t="str">
        <f>TEXT(tbl_salesdata[[#This Row],[Order Date]],"dddd")</f>
        <v>Saturday</v>
      </c>
      <c r="R3419" t="str">
        <f>IF(tbl_salesdata[[#This Row],[Weekdaynum]]&gt;5,"Yes","No")</f>
        <v>Yes</v>
      </c>
    </row>
    <row r="3420" spans="1:18" hidden="1" x14ac:dyDescent="0.35">
      <c r="A3420">
        <v>824927175</v>
      </c>
      <c r="B3420" s="3">
        <v>43523</v>
      </c>
      <c r="C3420" s="3">
        <v>43541</v>
      </c>
      <c r="D3420" t="s">
        <v>179</v>
      </c>
      <c r="E3420" t="s">
        <v>32</v>
      </c>
      <c r="F3420" t="s">
        <v>25</v>
      </c>
      <c r="G3420" t="s">
        <v>18</v>
      </c>
      <c r="H3420" t="s">
        <v>19</v>
      </c>
      <c r="I3420" s="9">
        <v>3138</v>
      </c>
      <c r="J3420" s="9">
        <v>205.7</v>
      </c>
      <c r="K3420" s="9">
        <v>117.11</v>
      </c>
      <c r="L3420" s="9">
        <f>tbl_salesdata[[#This Row],[Units Sold]]*tbl_salesdata[[#This Row],[Unit Cost]]</f>
        <v>367491.18</v>
      </c>
      <c r="M3420" s="9">
        <f>tbl_salesdata[[#This Row],[Units Sold]]*tbl_salesdata[[#This Row],[Unit Price]]</f>
        <v>645486.6</v>
      </c>
      <c r="N3420" s="9">
        <f>tbl_salesdata[[#This Row],[Total Sales]]-tbl_salesdata[[#This Row],[Total Cost]]</f>
        <v>277995.42</v>
      </c>
      <c r="O3420">
        <f>tbl_salesdata[[#This Row],[Ship Date]]-tbl_salesdata[[#This Row],[Order Date]]</f>
        <v>18</v>
      </c>
      <c r="P3420">
        <f>WEEKDAY(tbl_salesdata[[#This Row],[Order Date]],2)</f>
        <v>3</v>
      </c>
      <c r="Q3420" t="str">
        <f>TEXT(tbl_salesdata[[#This Row],[Order Date]],"dddd")</f>
        <v>Wednesday</v>
      </c>
      <c r="R3420" t="str">
        <f>IF(tbl_salesdata[[#This Row],[Weekdaynum]]&gt;5,"Yes","No")</f>
        <v>No</v>
      </c>
    </row>
    <row r="3421" spans="1:18" hidden="1" x14ac:dyDescent="0.35">
      <c r="A3421">
        <v>393858420</v>
      </c>
      <c r="B3421" s="3">
        <v>44057</v>
      </c>
      <c r="C3421" s="3">
        <v>44058</v>
      </c>
      <c r="D3421" t="s">
        <v>195</v>
      </c>
      <c r="E3421" t="s">
        <v>21</v>
      </c>
      <c r="F3421" t="s">
        <v>56</v>
      </c>
      <c r="G3421" t="s">
        <v>18</v>
      </c>
      <c r="H3421" t="s">
        <v>26</v>
      </c>
      <c r="I3421" s="9">
        <v>314</v>
      </c>
      <c r="J3421" s="9">
        <v>9.33</v>
      </c>
      <c r="K3421" s="9">
        <v>6.92</v>
      </c>
      <c r="L3421" s="9">
        <f>tbl_salesdata[[#This Row],[Units Sold]]*tbl_salesdata[[#This Row],[Unit Cost]]</f>
        <v>2172.88</v>
      </c>
      <c r="M3421" s="9">
        <f>tbl_salesdata[[#This Row],[Units Sold]]*tbl_salesdata[[#This Row],[Unit Price]]</f>
        <v>2929.62</v>
      </c>
      <c r="N3421" s="9">
        <f>tbl_salesdata[[#This Row],[Total Sales]]-tbl_salesdata[[#This Row],[Total Cost]]</f>
        <v>756.73999999999978</v>
      </c>
      <c r="O3421">
        <f>tbl_salesdata[[#This Row],[Ship Date]]-tbl_salesdata[[#This Row],[Order Date]]</f>
        <v>1</v>
      </c>
      <c r="P3421">
        <f>WEEKDAY(tbl_salesdata[[#This Row],[Order Date]],2)</f>
        <v>5</v>
      </c>
      <c r="Q3421" t="str">
        <f>TEXT(tbl_salesdata[[#This Row],[Order Date]],"dddd")</f>
        <v>Friday</v>
      </c>
      <c r="R3421" t="str">
        <f>IF(tbl_salesdata[[#This Row],[Weekdaynum]]&gt;5,"Yes","No")</f>
        <v>No</v>
      </c>
    </row>
    <row r="3422" spans="1:18" hidden="1" x14ac:dyDescent="0.35">
      <c r="A3422">
        <v>475590264</v>
      </c>
      <c r="B3422" s="3">
        <v>44580</v>
      </c>
      <c r="C3422" s="3">
        <v>44581</v>
      </c>
      <c r="D3422" t="s">
        <v>50</v>
      </c>
      <c r="E3422" t="s">
        <v>51</v>
      </c>
      <c r="F3422" t="s">
        <v>30</v>
      </c>
      <c r="G3422" t="s">
        <v>14</v>
      </c>
      <c r="H3422" t="s">
        <v>15</v>
      </c>
      <c r="I3422" s="9">
        <v>6583</v>
      </c>
      <c r="J3422" s="9">
        <v>81.73</v>
      </c>
      <c r="K3422" s="9">
        <v>56.67</v>
      </c>
      <c r="L3422" s="9">
        <f>tbl_salesdata[[#This Row],[Units Sold]]*tbl_salesdata[[#This Row],[Unit Cost]]</f>
        <v>373058.61</v>
      </c>
      <c r="M3422" s="9">
        <f>tbl_salesdata[[#This Row],[Units Sold]]*tbl_salesdata[[#This Row],[Unit Price]]</f>
        <v>538028.59000000008</v>
      </c>
      <c r="N3422" s="9">
        <f>tbl_salesdata[[#This Row],[Total Sales]]-tbl_salesdata[[#This Row],[Total Cost]]</f>
        <v>164969.9800000001</v>
      </c>
      <c r="O3422">
        <f>tbl_salesdata[[#This Row],[Ship Date]]-tbl_salesdata[[#This Row],[Order Date]]</f>
        <v>1</v>
      </c>
      <c r="P3422">
        <f>WEEKDAY(tbl_salesdata[[#This Row],[Order Date]],2)</f>
        <v>3</v>
      </c>
      <c r="Q3422" t="str">
        <f>TEXT(tbl_salesdata[[#This Row],[Order Date]],"dddd")</f>
        <v>Wednesday</v>
      </c>
      <c r="R3422" t="str">
        <f>IF(tbl_salesdata[[#This Row],[Weekdaynum]]&gt;5,"Yes","No")</f>
        <v>No</v>
      </c>
    </row>
    <row r="3423" spans="1:18" x14ac:dyDescent="0.35">
      <c r="A3423">
        <v>808788001</v>
      </c>
      <c r="B3423" s="3">
        <v>42889</v>
      </c>
      <c r="C3423" s="3">
        <v>42900</v>
      </c>
      <c r="D3423" t="s">
        <v>180</v>
      </c>
      <c r="E3423" t="s">
        <v>24</v>
      </c>
      <c r="F3423" t="s">
        <v>22</v>
      </c>
      <c r="G3423" t="s">
        <v>18</v>
      </c>
      <c r="H3423" t="s">
        <v>19</v>
      </c>
      <c r="I3423" s="9">
        <v>7197</v>
      </c>
      <c r="J3423" s="9">
        <v>47.45</v>
      </c>
      <c r="K3423" s="9">
        <v>31.79</v>
      </c>
      <c r="L3423" s="9">
        <f>tbl_salesdata[[#This Row],[Units Sold]]*tbl_salesdata[[#This Row],[Unit Cost]]</f>
        <v>228792.63</v>
      </c>
      <c r="M3423" s="9">
        <f>tbl_salesdata[[#This Row],[Units Sold]]*tbl_salesdata[[#This Row],[Unit Price]]</f>
        <v>341497.65</v>
      </c>
      <c r="N3423" s="9">
        <f>tbl_salesdata[[#This Row],[Total Sales]]-tbl_salesdata[[#This Row],[Total Cost]]</f>
        <v>112705.02000000002</v>
      </c>
      <c r="O3423">
        <f>tbl_salesdata[[#This Row],[Ship Date]]-tbl_salesdata[[#This Row],[Order Date]]</f>
        <v>11</v>
      </c>
      <c r="P3423">
        <f>WEEKDAY(tbl_salesdata[[#This Row],[Order Date]],2)</f>
        <v>6</v>
      </c>
      <c r="Q3423" t="str">
        <f>TEXT(tbl_salesdata[[#This Row],[Order Date]],"dddd")</f>
        <v>Saturday</v>
      </c>
      <c r="R3423" t="str">
        <f>IF(tbl_salesdata[[#This Row],[Weekdaynum]]&gt;5,"Yes","No")</f>
        <v>Yes</v>
      </c>
    </row>
    <row r="3424" spans="1:18" hidden="1" x14ac:dyDescent="0.35">
      <c r="A3424">
        <v>435463559</v>
      </c>
      <c r="B3424" s="3">
        <v>43759</v>
      </c>
      <c r="C3424" s="3">
        <v>43765</v>
      </c>
      <c r="D3424" t="s">
        <v>117</v>
      </c>
      <c r="E3424" t="s">
        <v>21</v>
      </c>
      <c r="F3424" t="s">
        <v>22</v>
      </c>
      <c r="G3424" t="s">
        <v>14</v>
      </c>
      <c r="H3424" t="s">
        <v>19</v>
      </c>
      <c r="I3424" s="9">
        <v>2199</v>
      </c>
      <c r="J3424" s="9">
        <v>47.45</v>
      </c>
      <c r="K3424" s="9">
        <v>31.79</v>
      </c>
      <c r="L3424" s="9">
        <f>tbl_salesdata[[#This Row],[Units Sold]]*tbl_salesdata[[#This Row],[Unit Cost]]</f>
        <v>69906.209999999992</v>
      </c>
      <c r="M3424" s="9">
        <f>tbl_salesdata[[#This Row],[Units Sold]]*tbl_salesdata[[#This Row],[Unit Price]]</f>
        <v>104342.55</v>
      </c>
      <c r="N3424" s="9">
        <f>tbl_salesdata[[#This Row],[Total Sales]]-tbl_salesdata[[#This Row],[Total Cost]]</f>
        <v>34436.340000000011</v>
      </c>
      <c r="O3424">
        <f>tbl_salesdata[[#This Row],[Ship Date]]-tbl_salesdata[[#This Row],[Order Date]]</f>
        <v>6</v>
      </c>
      <c r="P3424">
        <f>WEEKDAY(tbl_salesdata[[#This Row],[Order Date]],2)</f>
        <v>1</v>
      </c>
      <c r="Q3424" t="str">
        <f>TEXT(tbl_salesdata[[#This Row],[Order Date]],"dddd")</f>
        <v>Monday</v>
      </c>
      <c r="R3424" t="str">
        <f>IF(tbl_salesdata[[#This Row],[Weekdaynum]]&gt;5,"Yes","No")</f>
        <v>No</v>
      </c>
    </row>
    <row r="3425" spans="1:18" hidden="1" x14ac:dyDescent="0.35">
      <c r="A3425">
        <v>293390166</v>
      </c>
      <c r="B3425" s="3">
        <v>42054</v>
      </c>
      <c r="C3425" s="3">
        <v>42067</v>
      </c>
      <c r="D3425" t="s">
        <v>217</v>
      </c>
      <c r="E3425" t="s">
        <v>12</v>
      </c>
      <c r="F3425" t="s">
        <v>22</v>
      </c>
      <c r="G3425" t="s">
        <v>18</v>
      </c>
      <c r="H3425" t="s">
        <v>19</v>
      </c>
      <c r="I3425" s="9">
        <v>9525</v>
      </c>
      <c r="J3425" s="9">
        <v>47.45</v>
      </c>
      <c r="K3425" s="9">
        <v>31.79</v>
      </c>
      <c r="L3425" s="9">
        <f>tbl_salesdata[[#This Row],[Units Sold]]*tbl_salesdata[[#This Row],[Unit Cost]]</f>
        <v>302799.75</v>
      </c>
      <c r="M3425" s="9">
        <f>tbl_salesdata[[#This Row],[Units Sold]]*tbl_salesdata[[#This Row],[Unit Price]]</f>
        <v>451961.25</v>
      </c>
      <c r="N3425" s="9">
        <f>tbl_salesdata[[#This Row],[Total Sales]]-tbl_salesdata[[#This Row],[Total Cost]]</f>
        <v>149161.5</v>
      </c>
      <c r="O3425">
        <f>tbl_salesdata[[#This Row],[Ship Date]]-tbl_salesdata[[#This Row],[Order Date]]</f>
        <v>13</v>
      </c>
      <c r="P3425">
        <f>WEEKDAY(tbl_salesdata[[#This Row],[Order Date]],2)</f>
        <v>4</v>
      </c>
      <c r="Q3425" t="str">
        <f>TEXT(tbl_salesdata[[#This Row],[Order Date]],"dddd")</f>
        <v>Thursday</v>
      </c>
      <c r="R3425" t="str">
        <f>IF(tbl_salesdata[[#This Row],[Weekdaynum]]&gt;5,"Yes","No")</f>
        <v>No</v>
      </c>
    </row>
    <row r="3426" spans="1:18" hidden="1" x14ac:dyDescent="0.35">
      <c r="A3426">
        <v>623687684</v>
      </c>
      <c r="B3426" s="3">
        <v>43840</v>
      </c>
      <c r="C3426" s="3">
        <v>43856</v>
      </c>
      <c r="D3426" t="s">
        <v>133</v>
      </c>
      <c r="E3426" t="s">
        <v>38</v>
      </c>
      <c r="F3426" t="s">
        <v>22</v>
      </c>
      <c r="G3426" t="s">
        <v>18</v>
      </c>
      <c r="H3426" t="s">
        <v>34</v>
      </c>
      <c r="I3426" s="9">
        <v>1900</v>
      </c>
      <c r="J3426" s="9">
        <v>47.45</v>
      </c>
      <c r="K3426" s="9">
        <v>31.79</v>
      </c>
      <c r="L3426" s="9">
        <f>tbl_salesdata[[#This Row],[Units Sold]]*tbl_salesdata[[#This Row],[Unit Cost]]</f>
        <v>60401</v>
      </c>
      <c r="M3426" s="9">
        <f>tbl_salesdata[[#This Row],[Units Sold]]*tbl_salesdata[[#This Row],[Unit Price]]</f>
        <v>90155</v>
      </c>
      <c r="N3426" s="9">
        <f>tbl_salesdata[[#This Row],[Total Sales]]-tbl_salesdata[[#This Row],[Total Cost]]</f>
        <v>29754</v>
      </c>
      <c r="O3426">
        <f>tbl_salesdata[[#This Row],[Ship Date]]-tbl_salesdata[[#This Row],[Order Date]]</f>
        <v>16</v>
      </c>
      <c r="P3426">
        <f>WEEKDAY(tbl_salesdata[[#This Row],[Order Date]],2)</f>
        <v>5</v>
      </c>
      <c r="Q3426" t="str">
        <f>TEXT(tbl_salesdata[[#This Row],[Order Date]],"dddd")</f>
        <v>Friday</v>
      </c>
      <c r="R3426" t="str">
        <f>IF(tbl_salesdata[[#This Row],[Weekdaynum]]&gt;5,"Yes","No")</f>
        <v>No</v>
      </c>
    </row>
    <row r="3427" spans="1:18" hidden="1" x14ac:dyDescent="0.35">
      <c r="A3427">
        <v>692029941</v>
      </c>
      <c r="B3427" s="3">
        <v>44679</v>
      </c>
      <c r="C3427" s="3">
        <v>44695</v>
      </c>
      <c r="D3427" t="s">
        <v>161</v>
      </c>
      <c r="E3427" t="s">
        <v>24</v>
      </c>
      <c r="F3427" t="s">
        <v>40</v>
      </c>
      <c r="G3427" t="s">
        <v>18</v>
      </c>
      <c r="H3427" t="s">
        <v>26</v>
      </c>
      <c r="I3427" s="9">
        <v>5893</v>
      </c>
      <c r="J3427" s="9">
        <v>651.21</v>
      </c>
      <c r="K3427" s="9">
        <v>524.96</v>
      </c>
      <c r="L3427" s="9">
        <f>tbl_salesdata[[#This Row],[Units Sold]]*tbl_salesdata[[#This Row],[Unit Cost]]</f>
        <v>3093589.2800000003</v>
      </c>
      <c r="M3427" s="9">
        <f>tbl_salesdata[[#This Row],[Units Sold]]*tbl_salesdata[[#This Row],[Unit Price]]</f>
        <v>3837580.5300000003</v>
      </c>
      <c r="N3427" s="9">
        <f>tbl_salesdata[[#This Row],[Total Sales]]-tbl_salesdata[[#This Row],[Total Cost]]</f>
        <v>743991.25</v>
      </c>
      <c r="O3427">
        <f>tbl_salesdata[[#This Row],[Ship Date]]-tbl_salesdata[[#This Row],[Order Date]]</f>
        <v>16</v>
      </c>
      <c r="P3427">
        <f>WEEKDAY(tbl_salesdata[[#This Row],[Order Date]],2)</f>
        <v>4</v>
      </c>
      <c r="Q3427" t="str">
        <f>TEXT(tbl_salesdata[[#This Row],[Order Date]],"dddd")</f>
        <v>Thursday</v>
      </c>
      <c r="R3427" t="str">
        <f>IF(tbl_salesdata[[#This Row],[Weekdaynum]]&gt;5,"Yes","No")</f>
        <v>No</v>
      </c>
    </row>
    <row r="3428" spans="1:18" hidden="1" x14ac:dyDescent="0.35">
      <c r="A3428">
        <v>284403264</v>
      </c>
      <c r="B3428" s="3">
        <v>42711</v>
      </c>
      <c r="C3428" s="3">
        <v>42731</v>
      </c>
      <c r="D3428" t="s">
        <v>172</v>
      </c>
      <c r="E3428" t="s">
        <v>21</v>
      </c>
      <c r="F3428" t="s">
        <v>68</v>
      </c>
      <c r="G3428" t="s">
        <v>18</v>
      </c>
      <c r="H3428" t="s">
        <v>19</v>
      </c>
      <c r="I3428" s="9">
        <v>101</v>
      </c>
      <c r="J3428" s="9">
        <v>154.06</v>
      </c>
      <c r="K3428" s="9">
        <v>90.93</v>
      </c>
      <c r="L3428" s="9">
        <f>tbl_salesdata[[#This Row],[Units Sold]]*tbl_salesdata[[#This Row],[Unit Cost]]</f>
        <v>9183.93</v>
      </c>
      <c r="M3428" s="9">
        <f>tbl_salesdata[[#This Row],[Units Sold]]*tbl_salesdata[[#This Row],[Unit Price]]</f>
        <v>15560.06</v>
      </c>
      <c r="N3428" s="9">
        <f>tbl_salesdata[[#This Row],[Total Sales]]-tbl_salesdata[[#This Row],[Total Cost]]</f>
        <v>6376.1299999999992</v>
      </c>
      <c r="O3428">
        <f>tbl_salesdata[[#This Row],[Ship Date]]-tbl_salesdata[[#This Row],[Order Date]]</f>
        <v>20</v>
      </c>
      <c r="P3428">
        <f>WEEKDAY(tbl_salesdata[[#This Row],[Order Date]],2)</f>
        <v>3</v>
      </c>
      <c r="Q3428" t="str">
        <f>TEXT(tbl_salesdata[[#This Row],[Order Date]],"dddd")</f>
        <v>Wednesday</v>
      </c>
      <c r="R3428" t="str">
        <f>IF(tbl_salesdata[[#This Row],[Weekdaynum]]&gt;5,"Yes","No")</f>
        <v>No</v>
      </c>
    </row>
    <row r="3429" spans="1:18" hidden="1" x14ac:dyDescent="0.35">
      <c r="A3429">
        <v>157106482</v>
      </c>
      <c r="B3429" s="3">
        <v>43587</v>
      </c>
      <c r="C3429" s="3">
        <v>43591</v>
      </c>
      <c r="D3429" t="s">
        <v>187</v>
      </c>
      <c r="E3429" t="s">
        <v>29</v>
      </c>
      <c r="F3429" t="s">
        <v>25</v>
      </c>
      <c r="G3429" t="s">
        <v>18</v>
      </c>
      <c r="H3429" t="s">
        <v>26</v>
      </c>
      <c r="I3429" s="9">
        <v>154</v>
      </c>
      <c r="J3429" s="9">
        <v>205.7</v>
      </c>
      <c r="K3429" s="9">
        <v>117.11</v>
      </c>
      <c r="L3429" s="9">
        <f>tbl_salesdata[[#This Row],[Units Sold]]*tbl_salesdata[[#This Row],[Unit Cost]]</f>
        <v>18034.939999999999</v>
      </c>
      <c r="M3429" s="9">
        <f>tbl_salesdata[[#This Row],[Units Sold]]*tbl_salesdata[[#This Row],[Unit Price]]</f>
        <v>31677.8</v>
      </c>
      <c r="N3429" s="9">
        <f>tbl_salesdata[[#This Row],[Total Sales]]-tbl_salesdata[[#This Row],[Total Cost]]</f>
        <v>13642.86</v>
      </c>
      <c r="O3429">
        <f>tbl_salesdata[[#This Row],[Ship Date]]-tbl_salesdata[[#This Row],[Order Date]]</f>
        <v>4</v>
      </c>
      <c r="P3429">
        <f>WEEKDAY(tbl_salesdata[[#This Row],[Order Date]],2)</f>
        <v>4</v>
      </c>
      <c r="Q3429" t="str">
        <f>TEXT(tbl_salesdata[[#This Row],[Order Date]],"dddd")</f>
        <v>Thursday</v>
      </c>
      <c r="R3429" t="str">
        <f>IF(tbl_salesdata[[#This Row],[Weekdaynum]]&gt;5,"Yes","No")</f>
        <v>No</v>
      </c>
    </row>
    <row r="3430" spans="1:18" hidden="1" x14ac:dyDescent="0.35">
      <c r="A3430">
        <v>686750924</v>
      </c>
      <c r="B3430" s="3">
        <v>43958</v>
      </c>
      <c r="C3430" s="3">
        <v>43966</v>
      </c>
      <c r="D3430" t="s">
        <v>72</v>
      </c>
      <c r="E3430" t="s">
        <v>24</v>
      </c>
      <c r="F3430" t="s">
        <v>30</v>
      </c>
      <c r="G3430" t="s">
        <v>18</v>
      </c>
      <c r="H3430" t="s">
        <v>34</v>
      </c>
      <c r="I3430" s="9">
        <v>3714</v>
      </c>
      <c r="J3430" s="9">
        <v>81.73</v>
      </c>
      <c r="K3430" s="9">
        <v>56.67</v>
      </c>
      <c r="L3430" s="9">
        <f>tbl_salesdata[[#This Row],[Units Sold]]*tbl_salesdata[[#This Row],[Unit Cost]]</f>
        <v>210472.38</v>
      </c>
      <c r="M3430" s="9">
        <f>tbl_salesdata[[#This Row],[Units Sold]]*tbl_salesdata[[#This Row],[Unit Price]]</f>
        <v>303545.22000000003</v>
      </c>
      <c r="N3430" s="9">
        <f>tbl_salesdata[[#This Row],[Total Sales]]-tbl_salesdata[[#This Row],[Total Cost]]</f>
        <v>93072.840000000026</v>
      </c>
      <c r="O3430">
        <f>tbl_salesdata[[#This Row],[Ship Date]]-tbl_salesdata[[#This Row],[Order Date]]</f>
        <v>8</v>
      </c>
      <c r="P3430">
        <f>WEEKDAY(tbl_salesdata[[#This Row],[Order Date]],2)</f>
        <v>4</v>
      </c>
      <c r="Q3430" t="str">
        <f>TEXT(tbl_salesdata[[#This Row],[Order Date]],"dddd")</f>
        <v>Thursday</v>
      </c>
      <c r="R3430" t="str">
        <f>IF(tbl_salesdata[[#This Row],[Weekdaynum]]&gt;5,"Yes","No")</f>
        <v>No</v>
      </c>
    </row>
    <row r="3431" spans="1:18" hidden="1" x14ac:dyDescent="0.35">
      <c r="A3431">
        <v>520260417</v>
      </c>
      <c r="B3431" s="3">
        <v>42555</v>
      </c>
      <c r="C3431" s="3">
        <v>42573</v>
      </c>
      <c r="D3431" t="s">
        <v>96</v>
      </c>
      <c r="E3431" t="s">
        <v>29</v>
      </c>
      <c r="F3431" t="s">
        <v>17</v>
      </c>
      <c r="G3431" t="s">
        <v>18</v>
      </c>
      <c r="H3431" t="s">
        <v>26</v>
      </c>
      <c r="I3431" s="9">
        <v>5474</v>
      </c>
      <c r="J3431" s="9">
        <v>152.58000000000001</v>
      </c>
      <c r="K3431" s="9">
        <v>97.44</v>
      </c>
      <c r="L3431" s="9">
        <f>tbl_salesdata[[#This Row],[Units Sold]]*tbl_salesdata[[#This Row],[Unit Cost]]</f>
        <v>533386.55999999994</v>
      </c>
      <c r="M3431" s="9">
        <f>tbl_salesdata[[#This Row],[Units Sold]]*tbl_salesdata[[#This Row],[Unit Price]]</f>
        <v>835222.92</v>
      </c>
      <c r="N3431" s="9">
        <f>tbl_salesdata[[#This Row],[Total Sales]]-tbl_salesdata[[#This Row],[Total Cost]]</f>
        <v>301836.3600000001</v>
      </c>
      <c r="O3431">
        <f>tbl_salesdata[[#This Row],[Ship Date]]-tbl_salesdata[[#This Row],[Order Date]]</f>
        <v>18</v>
      </c>
      <c r="P3431">
        <f>WEEKDAY(tbl_salesdata[[#This Row],[Order Date]],2)</f>
        <v>1</v>
      </c>
      <c r="Q3431" t="str">
        <f>TEXT(tbl_salesdata[[#This Row],[Order Date]],"dddd")</f>
        <v>Monday</v>
      </c>
      <c r="R3431" t="str">
        <f>IF(tbl_salesdata[[#This Row],[Weekdaynum]]&gt;5,"Yes","No")</f>
        <v>No</v>
      </c>
    </row>
    <row r="3432" spans="1:18" hidden="1" x14ac:dyDescent="0.35">
      <c r="A3432">
        <v>624871289</v>
      </c>
      <c r="B3432" s="3">
        <v>43198</v>
      </c>
      <c r="C3432" s="3">
        <v>43208</v>
      </c>
      <c r="D3432" t="s">
        <v>171</v>
      </c>
      <c r="E3432" t="s">
        <v>12</v>
      </c>
      <c r="F3432" t="s">
        <v>76</v>
      </c>
      <c r="G3432" t="s">
        <v>14</v>
      </c>
      <c r="H3432" t="s">
        <v>34</v>
      </c>
      <c r="I3432" s="9">
        <v>2155</v>
      </c>
      <c r="J3432" s="9">
        <v>668.27</v>
      </c>
      <c r="K3432" s="9">
        <v>502.54</v>
      </c>
      <c r="L3432" s="9">
        <f>tbl_salesdata[[#This Row],[Units Sold]]*tbl_salesdata[[#This Row],[Unit Cost]]</f>
        <v>1082973.7</v>
      </c>
      <c r="M3432" s="9">
        <f>tbl_salesdata[[#This Row],[Units Sold]]*tbl_salesdata[[#This Row],[Unit Price]]</f>
        <v>1440121.8499999999</v>
      </c>
      <c r="N3432" s="9">
        <f>tbl_salesdata[[#This Row],[Total Sales]]-tbl_salesdata[[#This Row],[Total Cost]]</f>
        <v>357148.14999999991</v>
      </c>
      <c r="O3432">
        <f>tbl_salesdata[[#This Row],[Ship Date]]-tbl_salesdata[[#This Row],[Order Date]]</f>
        <v>10</v>
      </c>
      <c r="P3432">
        <f>WEEKDAY(tbl_salesdata[[#This Row],[Order Date]],2)</f>
        <v>7</v>
      </c>
      <c r="Q3432" t="str">
        <f>TEXT(tbl_salesdata[[#This Row],[Order Date]],"dddd")</f>
        <v>Sunday</v>
      </c>
      <c r="R3432" t="str">
        <f>IF(tbl_salesdata[[#This Row],[Weekdaynum]]&gt;5,"Yes","No")</f>
        <v>Yes</v>
      </c>
    </row>
    <row r="3433" spans="1:18" hidden="1" x14ac:dyDescent="0.35">
      <c r="A3433">
        <v>238132369</v>
      </c>
      <c r="B3433" s="3">
        <v>43129</v>
      </c>
      <c r="C3433" s="3">
        <v>43150</v>
      </c>
      <c r="D3433" t="s">
        <v>212</v>
      </c>
      <c r="E3433" t="s">
        <v>32</v>
      </c>
      <c r="F3433" t="s">
        <v>25</v>
      </c>
      <c r="G3433" t="s">
        <v>14</v>
      </c>
      <c r="H3433" t="s">
        <v>19</v>
      </c>
      <c r="I3433" s="9">
        <v>7515</v>
      </c>
      <c r="J3433" s="9">
        <v>205.7</v>
      </c>
      <c r="K3433" s="9">
        <v>117.11</v>
      </c>
      <c r="L3433" s="9">
        <f>tbl_salesdata[[#This Row],[Units Sold]]*tbl_salesdata[[#This Row],[Unit Cost]]</f>
        <v>880081.65</v>
      </c>
      <c r="M3433" s="9">
        <f>tbl_salesdata[[#This Row],[Units Sold]]*tbl_salesdata[[#This Row],[Unit Price]]</f>
        <v>1545835.5</v>
      </c>
      <c r="N3433" s="9">
        <f>tbl_salesdata[[#This Row],[Total Sales]]-tbl_salesdata[[#This Row],[Total Cost]]</f>
        <v>665753.85</v>
      </c>
      <c r="O3433">
        <f>tbl_salesdata[[#This Row],[Ship Date]]-tbl_salesdata[[#This Row],[Order Date]]</f>
        <v>21</v>
      </c>
      <c r="P3433">
        <f>WEEKDAY(tbl_salesdata[[#This Row],[Order Date]],2)</f>
        <v>1</v>
      </c>
      <c r="Q3433" t="str">
        <f>TEXT(tbl_salesdata[[#This Row],[Order Date]],"dddd")</f>
        <v>Monday</v>
      </c>
      <c r="R3433" t="str">
        <f>IF(tbl_salesdata[[#This Row],[Weekdaynum]]&gt;5,"Yes","No")</f>
        <v>No</v>
      </c>
    </row>
    <row r="3434" spans="1:18" hidden="1" x14ac:dyDescent="0.35">
      <c r="A3434">
        <v>917904984</v>
      </c>
      <c r="B3434" s="3">
        <v>44672</v>
      </c>
      <c r="C3434" s="3">
        <v>44689</v>
      </c>
      <c r="D3434" t="s">
        <v>214</v>
      </c>
      <c r="E3434" t="s">
        <v>21</v>
      </c>
      <c r="F3434" t="s">
        <v>30</v>
      </c>
      <c r="G3434" t="s">
        <v>14</v>
      </c>
      <c r="H3434" t="s">
        <v>26</v>
      </c>
      <c r="I3434" s="9">
        <v>7338</v>
      </c>
      <c r="J3434" s="9">
        <v>81.73</v>
      </c>
      <c r="K3434" s="9">
        <v>56.67</v>
      </c>
      <c r="L3434" s="9">
        <f>tbl_salesdata[[#This Row],[Units Sold]]*tbl_salesdata[[#This Row],[Unit Cost]]</f>
        <v>415844.46</v>
      </c>
      <c r="M3434" s="9">
        <f>tbl_salesdata[[#This Row],[Units Sold]]*tbl_salesdata[[#This Row],[Unit Price]]</f>
        <v>599734.74</v>
      </c>
      <c r="N3434" s="9">
        <f>tbl_salesdata[[#This Row],[Total Sales]]-tbl_salesdata[[#This Row],[Total Cost]]</f>
        <v>183890.27999999997</v>
      </c>
      <c r="O3434">
        <f>tbl_salesdata[[#This Row],[Ship Date]]-tbl_salesdata[[#This Row],[Order Date]]</f>
        <v>17</v>
      </c>
      <c r="P3434">
        <f>WEEKDAY(tbl_salesdata[[#This Row],[Order Date]],2)</f>
        <v>4</v>
      </c>
      <c r="Q3434" t="str">
        <f>TEXT(tbl_salesdata[[#This Row],[Order Date]],"dddd")</f>
        <v>Thursday</v>
      </c>
      <c r="R3434" t="str">
        <f>IF(tbl_salesdata[[#This Row],[Weekdaynum]]&gt;5,"Yes","No")</f>
        <v>No</v>
      </c>
    </row>
    <row r="3435" spans="1:18" hidden="1" x14ac:dyDescent="0.35">
      <c r="A3435">
        <v>692362964</v>
      </c>
      <c r="B3435" s="3">
        <v>42849</v>
      </c>
      <c r="C3435" s="3">
        <v>42868</v>
      </c>
      <c r="D3435" t="s">
        <v>63</v>
      </c>
      <c r="E3435" t="s">
        <v>32</v>
      </c>
      <c r="F3435" t="s">
        <v>25</v>
      </c>
      <c r="G3435" t="s">
        <v>18</v>
      </c>
      <c r="H3435" t="s">
        <v>34</v>
      </c>
      <c r="I3435" s="9">
        <v>4442</v>
      </c>
      <c r="J3435" s="9">
        <v>205.7</v>
      </c>
      <c r="K3435" s="9">
        <v>117.11</v>
      </c>
      <c r="L3435" s="9">
        <f>tbl_salesdata[[#This Row],[Units Sold]]*tbl_salesdata[[#This Row],[Unit Cost]]</f>
        <v>520202.62</v>
      </c>
      <c r="M3435" s="9">
        <f>tbl_salesdata[[#This Row],[Units Sold]]*tbl_salesdata[[#This Row],[Unit Price]]</f>
        <v>913719.39999999991</v>
      </c>
      <c r="N3435" s="9">
        <f>tbl_salesdata[[#This Row],[Total Sales]]-tbl_salesdata[[#This Row],[Total Cost]]</f>
        <v>393516.77999999991</v>
      </c>
      <c r="O3435">
        <f>tbl_salesdata[[#This Row],[Ship Date]]-tbl_salesdata[[#This Row],[Order Date]]</f>
        <v>19</v>
      </c>
      <c r="P3435">
        <f>WEEKDAY(tbl_salesdata[[#This Row],[Order Date]],2)</f>
        <v>1</v>
      </c>
      <c r="Q3435" t="str">
        <f>TEXT(tbl_salesdata[[#This Row],[Order Date]],"dddd")</f>
        <v>Monday</v>
      </c>
      <c r="R3435" t="str">
        <f>IF(tbl_salesdata[[#This Row],[Weekdaynum]]&gt;5,"Yes","No")</f>
        <v>No</v>
      </c>
    </row>
    <row r="3436" spans="1:18" hidden="1" x14ac:dyDescent="0.35">
      <c r="A3436">
        <v>809992635</v>
      </c>
      <c r="B3436" s="3">
        <v>44075</v>
      </c>
      <c r="C3436" s="3">
        <v>44077</v>
      </c>
      <c r="D3436" t="s">
        <v>199</v>
      </c>
      <c r="E3436" t="s">
        <v>29</v>
      </c>
      <c r="F3436" t="s">
        <v>13</v>
      </c>
      <c r="G3436" t="s">
        <v>14</v>
      </c>
      <c r="H3436" t="s">
        <v>34</v>
      </c>
      <c r="I3436" s="9">
        <v>3675</v>
      </c>
      <c r="J3436" s="9">
        <v>255.28</v>
      </c>
      <c r="K3436" s="9">
        <v>159.41999999999999</v>
      </c>
      <c r="L3436" s="9">
        <f>tbl_salesdata[[#This Row],[Units Sold]]*tbl_salesdata[[#This Row],[Unit Cost]]</f>
        <v>585868.5</v>
      </c>
      <c r="M3436" s="9">
        <f>tbl_salesdata[[#This Row],[Units Sold]]*tbl_salesdata[[#This Row],[Unit Price]]</f>
        <v>938154</v>
      </c>
      <c r="N3436" s="9">
        <f>tbl_salesdata[[#This Row],[Total Sales]]-tbl_salesdata[[#This Row],[Total Cost]]</f>
        <v>352285.5</v>
      </c>
      <c r="O3436">
        <f>tbl_salesdata[[#This Row],[Ship Date]]-tbl_salesdata[[#This Row],[Order Date]]</f>
        <v>2</v>
      </c>
      <c r="P3436">
        <f>WEEKDAY(tbl_salesdata[[#This Row],[Order Date]],2)</f>
        <v>2</v>
      </c>
      <c r="Q3436" t="str">
        <f>TEXT(tbl_salesdata[[#This Row],[Order Date]],"dddd")</f>
        <v>Tuesday</v>
      </c>
      <c r="R3436" t="str">
        <f>IF(tbl_salesdata[[#This Row],[Weekdaynum]]&gt;5,"Yes","No")</f>
        <v>No</v>
      </c>
    </row>
    <row r="3437" spans="1:18" hidden="1" x14ac:dyDescent="0.35">
      <c r="A3437">
        <v>789592826</v>
      </c>
      <c r="B3437" s="3">
        <v>42610</v>
      </c>
      <c r="C3437" s="3">
        <v>42630</v>
      </c>
      <c r="D3437" t="s">
        <v>138</v>
      </c>
      <c r="E3437" t="s">
        <v>24</v>
      </c>
      <c r="F3437" t="s">
        <v>13</v>
      </c>
      <c r="G3437" t="s">
        <v>18</v>
      </c>
      <c r="H3437" t="s">
        <v>19</v>
      </c>
      <c r="I3437" s="9">
        <v>6919</v>
      </c>
      <c r="J3437" s="9">
        <v>255.28</v>
      </c>
      <c r="K3437" s="9">
        <v>159.41999999999999</v>
      </c>
      <c r="L3437" s="9">
        <f>tbl_salesdata[[#This Row],[Units Sold]]*tbl_salesdata[[#This Row],[Unit Cost]]</f>
        <v>1103026.98</v>
      </c>
      <c r="M3437" s="9">
        <f>tbl_salesdata[[#This Row],[Units Sold]]*tbl_salesdata[[#This Row],[Unit Price]]</f>
        <v>1766282.32</v>
      </c>
      <c r="N3437" s="9">
        <f>tbl_salesdata[[#This Row],[Total Sales]]-tbl_salesdata[[#This Row],[Total Cost]]</f>
        <v>663255.34000000008</v>
      </c>
      <c r="O3437">
        <f>tbl_salesdata[[#This Row],[Ship Date]]-tbl_salesdata[[#This Row],[Order Date]]</f>
        <v>20</v>
      </c>
      <c r="P3437">
        <f>WEEKDAY(tbl_salesdata[[#This Row],[Order Date]],2)</f>
        <v>7</v>
      </c>
      <c r="Q3437" t="str">
        <f>TEXT(tbl_salesdata[[#This Row],[Order Date]],"dddd")</f>
        <v>Sunday</v>
      </c>
      <c r="R3437" t="str">
        <f>IF(tbl_salesdata[[#This Row],[Weekdaynum]]&gt;5,"Yes","No")</f>
        <v>Yes</v>
      </c>
    </row>
    <row r="3438" spans="1:18" hidden="1" x14ac:dyDescent="0.35">
      <c r="A3438">
        <v>670274865</v>
      </c>
      <c r="B3438" s="3">
        <v>44108</v>
      </c>
      <c r="C3438" s="3">
        <v>44118</v>
      </c>
      <c r="D3438" t="s">
        <v>71</v>
      </c>
      <c r="E3438" t="s">
        <v>21</v>
      </c>
      <c r="F3438" t="s">
        <v>68</v>
      </c>
      <c r="G3438" t="s">
        <v>14</v>
      </c>
      <c r="H3438" t="s">
        <v>19</v>
      </c>
      <c r="I3438" s="9">
        <v>8082</v>
      </c>
      <c r="J3438" s="9">
        <v>154.06</v>
      </c>
      <c r="K3438" s="9">
        <v>90.93</v>
      </c>
      <c r="L3438" s="9">
        <f>tbl_salesdata[[#This Row],[Units Sold]]*tbl_salesdata[[#This Row],[Unit Cost]]</f>
        <v>734896.26</v>
      </c>
      <c r="M3438" s="9">
        <f>tbl_salesdata[[#This Row],[Units Sold]]*tbl_salesdata[[#This Row],[Unit Price]]</f>
        <v>1245112.92</v>
      </c>
      <c r="N3438" s="9">
        <f>tbl_salesdata[[#This Row],[Total Sales]]-tbl_salesdata[[#This Row],[Total Cost]]</f>
        <v>510216.65999999992</v>
      </c>
      <c r="O3438">
        <f>tbl_salesdata[[#This Row],[Ship Date]]-tbl_salesdata[[#This Row],[Order Date]]</f>
        <v>10</v>
      </c>
      <c r="P3438">
        <f>WEEKDAY(tbl_salesdata[[#This Row],[Order Date]],2)</f>
        <v>7</v>
      </c>
      <c r="Q3438" t="str">
        <f>TEXT(tbl_salesdata[[#This Row],[Order Date]],"dddd")</f>
        <v>Sunday</v>
      </c>
      <c r="R3438" t="str">
        <f>IF(tbl_salesdata[[#This Row],[Weekdaynum]]&gt;5,"Yes","No")</f>
        <v>Yes</v>
      </c>
    </row>
    <row r="3439" spans="1:18" hidden="1" x14ac:dyDescent="0.35">
      <c r="A3439">
        <v>561462581</v>
      </c>
      <c r="B3439" s="3">
        <v>43840</v>
      </c>
      <c r="C3439" s="3">
        <v>43853</v>
      </c>
      <c r="D3439" t="s">
        <v>31</v>
      </c>
      <c r="E3439" t="s">
        <v>32</v>
      </c>
      <c r="F3439" t="s">
        <v>47</v>
      </c>
      <c r="G3439" t="s">
        <v>18</v>
      </c>
      <c r="H3439" t="s">
        <v>15</v>
      </c>
      <c r="I3439" s="9">
        <v>8109</v>
      </c>
      <c r="J3439" s="9">
        <v>421.89</v>
      </c>
      <c r="K3439" s="9">
        <v>364.69</v>
      </c>
      <c r="L3439" s="9">
        <f>tbl_salesdata[[#This Row],[Units Sold]]*tbl_salesdata[[#This Row],[Unit Cost]]</f>
        <v>2957271.21</v>
      </c>
      <c r="M3439" s="9">
        <f>tbl_salesdata[[#This Row],[Units Sold]]*tbl_salesdata[[#This Row],[Unit Price]]</f>
        <v>3421106.01</v>
      </c>
      <c r="N3439" s="9">
        <f>tbl_salesdata[[#This Row],[Total Sales]]-tbl_salesdata[[#This Row],[Total Cost]]</f>
        <v>463834.79999999981</v>
      </c>
      <c r="O3439">
        <f>tbl_salesdata[[#This Row],[Ship Date]]-tbl_salesdata[[#This Row],[Order Date]]</f>
        <v>13</v>
      </c>
      <c r="P3439">
        <f>WEEKDAY(tbl_salesdata[[#This Row],[Order Date]],2)</f>
        <v>5</v>
      </c>
      <c r="Q3439" t="str">
        <f>TEXT(tbl_salesdata[[#This Row],[Order Date]],"dddd")</f>
        <v>Friday</v>
      </c>
      <c r="R3439" t="str">
        <f>IF(tbl_salesdata[[#This Row],[Weekdaynum]]&gt;5,"Yes","No")</f>
        <v>No</v>
      </c>
    </row>
    <row r="3440" spans="1:18" hidden="1" x14ac:dyDescent="0.35">
      <c r="A3440">
        <v>192892301</v>
      </c>
      <c r="B3440" s="3">
        <v>44353</v>
      </c>
      <c r="C3440" s="3">
        <v>44356</v>
      </c>
      <c r="D3440" t="s">
        <v>11</v>
      </c>
      <c r="E3440" t="s">
        <v>12</v>
      </c>
      <c r="F3440" t="s">
        <v>30</v>
      </c>
      <c r="G3440" t="s">
        <v>18</v>
      </c>
      <c r="H3440" t="s">
        <v>15</v>
      </c>
      <c r="I3440" s="9">
        <v>9973</v>
      </c>
      <c r="J3440" s="9">
        <v>81.73</v>
      </c>
      <c r="K3440" s="9">
        <v>56.67</v>
      </c>
      <c r="L3440" s="9">
        <f>tbl_salesdata[[#This Row],[Units Sold]]*tbl_salesdata[[#This Row],[Unit Cost]]</f>
        <v>565169.91</v>
      </c>
      <c r="M3440" s="9">
        <f>tbl_salesdata[[#This Row],[Units Sold]]*tbl_salesdata[[#This Row],[Unit Price]]</f>
        <v>815093.29</v>
      </c>
      <c r="N3440" s="9">
        <f>tbl_salesdata[[#This Row],[Total Sales]]-tbl_salesdata[[#This Row],[Total Cost]]</f>
        <v>249923.38</v>
      </c>
      <c r="O3440">
        <f>tbl_salesdata[[#This Row],[Ship Date]]-tbl_salesdata[[#This Row],[Order Date]]</f>
        <v>3</v>
      </c>
      <c r="P3440">
        <f>WEEKDAY(tbl_salesdata[[#This Row],[Order Date]],2)</f>
        <v>7</v>
      </c>
      <c r="Q3440" t="str">
        <f>TEXT(tbl_salesdata[[#This Row],[Order Date]],"dddd")</f>
        <v>Sunday</v>
      </c>
      <c r="R3440" t="str">
        <f>IF(tbl_salesdata[[#This Row],[Weekdaynum]]&gt;5,"Yes","No")</f>
        <v>Yes</v>
      </c>
    </row>
    <row r="3441" spans="1:18" hidden="1" x14ac:dyDescent="0.35">
      <c r="A3441">
        <v>264612853</v>
      </c>
      <c r="B3441" s="3">
        <v>44119</v>
      </c>
      <c r="C3441" s="3">
        <v>44130</v>
      </c>
      <c r="D3441" t="s">
        <v>212</v>
      </c>
      <c r="E3441" t="s">
        <v>32</v>
      </c>
      <c r="F3441" t="s">
        <v>25</v>
      </c>
      <c r="G3441" t="s">
        <v>18</v>
      </c>
      <c r="H3441" t="s">
        <v>26</v>
      </c>
      <c r="I3441" s="9">
        <v>3678</v>
      </c>
      <c r="J3441" s="9">
        <v>205.7</v>
      </c>
      <c r="K3441" s="9">
        <v>117.11</v>
      </c>
      <c r="L3441" s="9">
        <f>tbl_salesdata[[#This Row],[Units Sold]]*tbl_salesdata[[#This Row],[Unit Cost]]</f>
        <v>430730.58</v>
      </c>
      <c r="M3441" s="9">
        <f>tbl_salesdata[[#This Row],[Units Sold]]*tbl_salesdata[[#This Row],[Unit Price]]</f>
        <v>756564.6</v>
      </c>
      <c r="N3441" s="9">
        <f>tbl_salesdata[[#This Row],[Total Sales]]-tbl_salesdata[[#This Row],[Total Cost]]</f>
        <v>325834.01999999996</v>
      </c>
      <c r="O3441">
        <f>tbl_salesdata[[#This Row],[Ship Date]]-tbl_salesdata[[#This Row],[Order Date]]</f>
        <v>11</v>
      </c>
      <c r="P3441">
        <f>WEEKDAY(tbl_salesdata[[#This Row],[Order Date]],2)</f>
        <v>4</v>
      </c>
      <c r="Q3441" t="str">
        <f>TEXT(tbl_salesdata[[#This Row],[Order Date]],"dddd")</f>
        <v>Thursday</v>
      </c>
      <c r="R3441" t="str">
        <f>IF(tbl_salesdata[[#This Row],[Weekdaynum]]&gt;5,"Yes","No")</f>
        <v>No</v>
      </c>
    </row>
    <row r="3442" spans="1:18" hidden="1" x14ac:dyDescent="0.35">
      <c r="A3442">
        <v>196985566</v>
      </c>
      <c r="B3442" s="3">
        <v>44353</v>
      </c>
      <c r="C3442" s="3">
        <v>44356</v>
      </c>
      <c r="D3442" t="s">
        <v>182</v>
      </c>
      <c r="E3442" t="s">
        <v>12</v>
      </c>
      <c r="F3442" t="s">
        <v>22</v>
      </c>
      <c r="G3442" t="s">
        <v>18</v>
      </c>
      <c r="H3442" t="s">
        <v>26</v>
      </c>
      <c r="I3442" s="9">
        <v>1261</v>
      </c>
      <c r="J3442" s="9">
        <v>47.45</v>
      </c>
      <c r="K3442" s="9">
        <v>31.79</v>
      </c>
      <c r="L3442" s="9">
        <f>tbl_salesdata[[#This Row],[Units Sold]]*tbl_salesdata[[#This Row],[Unit Cost]]</f>
        <v>40087.19</v>
      </c>
      <c r="M3442" s="9">
        <f>tbl_salesdata[[#This Row],[Units Sold]]*tbl_salesdata[[#This Row],[Unit Price]]</f>
        <v>59834.450000000004</v>
      </c>
      <c r="N3442" s="9">
        <f>tbl_salesdata[[#This Row],[Total Sales]]-tbl_salesdata[[#This Row],[Total Cost]]</f>
        <v>19747.260000000002</v>
      </c>
      <c r="O3442">
        <f>tbl_salesdata[[#This Row],[Ship Date]]-tbl_salesdata[[#This Row],[Order Date]]</f>
        <v>3</v>
      </c>
      <c r="P3442">
        <f>WEEKDAY(tbl_salesdata[[#This Row],[Order Date]],2)</f>
        <v>7</v>
      </c>
      <c r="Q3442" t="str">
        <f>TEXT(tbl_salesdata[[#This Row],[Order Date]],"dddd")</f>
        <v>Sunday</v>
      </c>
      <c r="R3442" t="str">
        <f>IF(tbl_salesdata[[#This Row],[Weekdaynum]]&gt;5,"Yes","No")</f>
        <v>Yes</v>
      </c>
    </row>
    <row r="3443" spans="1:18" hidden="1" x14ac:dyDescent="0.35">
      <c r="A3443">
        <v>380684268</v>
      </c>
      <c r="B3443" s="3">
        <v>42034</v>
      </c>
      <c r="C3443" s="3">
        <v>42049</v>
      </c>
      <c r="D3443" t="s">
        <v>67</v>
      </c>
      <c r="E3443" t="s">
        <v>21</v>
      </c>
      <c r="F3443" t="s">
        <v>42</v>
      </c>
      <c r="G3443" t="s">
        <v>18</v>
      </c>
      <c r="H3443" t="s">
        <v>15</v>
      </c>
      <c r="I3443" s="9">
        <v>1789</v>
      </c>
      <c r="J3443" s="9">
        <v>437.2</v>
      </c>
      <c r="K3443" s="9">
        <v>263.33</v>
      </c>
      <c r="L3443" s="9">
        <f>tbl_salesdata[[#This Row],[Units Sold]]*tbl_salesdata[[#This Row],[Unit Cost]]</f>
        <v>471097.37</v>
      </c>
      <c r="M3443" s="9">
        <f>tbl_salesdata[[#This Row],[Units Sold]]*tbl_salesdata[[#This Row],[Unit Price]]</f>
        <v>782150.79999999993</v>
      </c>
      <c r="N3443" s="9">
        <f>tbl_salesdata[[#This Row],[Total Sales]]-tbl_salesdata[[#This Row],[Total Cost]]</f>
        <v>311053.42999999993</v>
      </c>
      <c r="O3443">
        <f>tbl_salesdata[[#This Row],[Ship Date]]-tbl_salesdata[[#This Row],[Order Date]]</f>
        <v>15</v>
      </c>
      <c r="P3443">
        <f>WEEKDAY(tbl_salesdata[[#This Row],[Order Date]],2)</f>
        <v>5</v>
      </c>
      <c r="Q3443" t="str">
        <f>TEXT(tbl_salesdata[[#This Row],[Order Date]],"dddd")</f>
        <v>Friday</v>
      </c>
      <c r="R3443" t="str">
        <f>IF(tbl_salesdata[[#This Row],[Weekdaynum]]&gt;5,"Yes","No")</f>
        <v>No</v>
      </c>
    </row>
    <row r="3444" spans="1:18" hidden="1" x14ac:dyDescent="0.35">
      <c r="A3444">
        <v>826695287</v>
      </c>
      <c r="B3444" s="3">
        <v>42883</v>
      </c>
      <c r="C3444" s="3">
        <v>42889</v>
      </c>
      <c r="D3444" t="s">
        <v>169</v>
      </c>
      <c r="E3444" t="s">
        <v>29</v>
      </c>
      <c r="F3444" t="s">
        <v>33</v>
      </c>
      <c r="G3444" t="s">
        <v>18</v>
      </c>
      <c r="H3444" t="s">
        <v>26</v>
      </c>
      <c r="I3444" s="9">
        <v>6361</v>
      </c>
      <c r="J3444" s="9">
        <v>109.28</v>
      </c>
      <c r="K3444" s="9">
        <v>35.840000000000003</v>
      </c>
      <c r="L3444" s="9">
        <f>tbl_salesdata[[#This Row],[Units Sold]]*tbl_salesdata[[#This Row],[Unit Cost]]</f>
        <v>227978.24000000002</v>
      </c>
      <c r="M3444" s="9">
        <f>tbl_salesdata[[#This Row],[Units Sold]]*tbl_salesdata[[#This Row],[Unit Price]]</f>
        <v>695130.08</v>
      </c>
      <c r="N3444" s="9">
        <f>tbl_salesdata[[#This Row],[Total Sales]]-tbl_salesdata[[#This Row],[Total Cost]]</f>
        <v>467151.83999999997</v>
      </c>
      <c r="O3444">
        <f>tbl_salesdata[[#This Row],[Ship Date]]-tbl_salesdata[[#This Row],[Order Date]]</f>
        <v>6</v>
      </c>
      <c r="P3444">
        <f>WEEKDAY(tbl_salesdata[[#This Row],[Order Date]],2)</f>
        <v>7</v>
      </c>
      <c r="Q3444" t="str">
        <f>TEXT(tbl_salesdata[[#This Row],[Order Date]],"dddd")</f>
        <v>Sunday</v>
      </c>
      <c r="R3444" t="str">
        <f>IF(tbl_salesdata[[#This Row],[Weekdaynum]]&gt;5,"Yes","No")</f>
        <v>Yes</v>
      </c>
    </row>
    <row r="3445" spans="1:18" hidden="1" x14ac:dyDescent="0.35">
      <c r="A3445">
        <v>716317451</v>
      </c>
      <c r="B3445" s="3">
        <v>42703</v>
      </c>
      <c r="C3445" s="3">
        <v>42713</v>
      </c>
      <c r="D3445" t="s">
        <v>72</v>
      </c>
      <c r="E3445" t="s">
        <v>24</v>
      </c>
      <c r="F3445" t="s">
        <v>76</v>
      </c>
      <c r="G3445" t="s">
        <v>18</v>
      </c>
      <c r="H3445" t="s">
        <v>34</v>
      </c>
      <c r="I3445" s="9">
        <v>3107</v>
      </c>
      <c r="J3445" s="9">
        <v>668.27</v>
      </c>
      <c r="K3445" s="9">
        <v>502.54</v>
      </c>
      <c r="L3445" s="9">
        <f>tbl_salesdata[[#This Row],[Units Sold]]*tbl_salesdata[[#This Row],[Unit Cost]]</f>
        <v>1561391.78</v>
      </c>
      <c r="M3445" s="9">
        <f>tbl_salesdata[[#This Row],[Units Sold]]*tbl_salesdata[[#This Row],[Unit Price]]</f>
        <v>2076314.89</v>
      </c>
      <c r="N3445" s="9">
        <f>tbl_salesdata[[#This Row],[Total Sales]]-tbl_salesdata[[#This Row],[Total Cost]]</f>
        <v>514923.10999999987</v>
      </c>
      <c r="O3445">
        <f>tbl_salesdata[[#This Row],[Ship Date]]-tbl_salesdata[[#This Row],[Order Date]]</f>
        <v>10</v>
      </c>
      <c r="P3445">
        <f>WEEKDAY(tbl_salesdata[[#This Row],[Order Date]],2)</f>
        <v>2</v>
      </c>
      <c r="Q3445" t="str">
        <f>TEXT(tbl_salesdata[[#This Row],[Order Date]],"dddd")</f>
        <v>Tuesday</v>
      </c>
      <c r="R3445" t="str">
        <f>IF(tbl_salesdata[[#This Row],[Weekdaynum]]&gt;5,"Yes","No")</f>
        <v>No</v>
      </c>
    </row>
    <row r="3446" spans="1:18" hidden="1" x14ac:dyDescent="0.35">
      <c r="A3446">
        <v>651162087</v>
      </c>
      <c r="B3446" s="3">
        <v>43529</v>
      </c>
      <c r="C3446" s="3">
        <v>43535</v>
      </c>
      <c r="D3446" t="s">
        <v>126</v>
      </c>
      <c r="E3446" t="s">
        <v>24</v>
      </c>
      <c r="F3446" t="s">
        <v>30</v>
      </c>
      <c r="G3446" t="s">
        <v>14</v>
      </c>
      <c r="H3446" t="s">
        <v>19</v>
      </c>
      <c r="I3446" s="9">
        <v>2187</v>
      </c>
      <c r="J3446" s="9">
        <v>81.73</v>
      </c>
      <c r="K3446" s="9">
        <v>56.67</v>
      </c>
      <c r="L3446" s="9">
        <f>tbl_salesdata[[#This Row],[Units Sold]]*tbl_salesdata[[#This Row],[Unit Cost]]</f>
        <v>123937.29000000001</v>
      </c>
      <c r="M3446" s="9">
        <f>tbl_salesdata[[#This Row],[Units Sold]]*tbl_salesdata[[#This Row],[Unit Price]]</f>
        <v>178743.51</v>
      </c>
      <c r="N3446" s="9">
        <f>tbl_salesdata[[#This Row],[Total Sales]]-tbl_salesdata[[#This Row],[Total Cost]]</f>
        <v>54806.22</v>
      </c>
      <c r="O3446">
        <f>tbl_salesdata[[#This Row],[Ship Date]]-tbl_salesdata[[#This Row],[Order Date]]</f>
        <v>6</v>
      </c>
      <c r="P3446">
        <f>WEEKDAY(tbl_salesdata[[#This Row],[Order Date]],2)</f>
        <v>2</v>
      </c>
      <c r="Q3446" t="str">
        <f>TEXT(tbl_salesdata[[#This Row],[Order Date]],"dddd")</f>
        <v>Tuesday</v>
      </c>
      <c r="R3446" t="str">
        <f>IF(tbl_salesdata[[#This Row],[Weekdaynum]]&gt;5,"Yes","No")</f>
        <v>No</v>
      </c>
    </row>
    <row r="3447" spans="1:18" hidden="1" x14ac:dyDescent="0.35">
      <c r="A3447">
        <v>403153026</v>
      </c>
      <c r="B3447" s="3">
        <v>44789</v>
      </c>
      <c r="C3447" s="3">
        <v>44809</v>
      </c>
      <c r="D3447" t="s">
        <v>75</v>
      </c>
      <c r="E3447" t="s">
        <v>38</v>
      </c>
      <c r="F3447" t="s">
        <v>68</v>
      </c>
      <c r="G3447" t="s">
        <v>14</v>
      </c>
      <c r="H3447" t="s">
        <v>34</v>
      </c>
      <c r="I3447" s="9">
        <v>794</v>
      </c>
      <c r="J3447" s="9">
        <v>154.06</v>
      </c>
      <c r="K3447" s="9">
        <v>90.93</v>
      </c>
      <c r="L3447" s="9">
        <f>tbl_salesdata[[#This Row],[Units Sold]]*tbl_salesdata[[#This Row],[Unit Cost]]</f>
        <v>72198.42</v>
      </c>
      <c r="M3447" s="9">
        <f>tbl_salesdata[[#This Row],[Units Sold]]*tbl_salesdata[[#This Row],[Unit Price]]</f>
        <v>122323.64</v>
      </c>
      <c r="N3447" s="9">
        <f>tbl_salesdata[[#This Row],[Total Sales]]-tbl_salesdata[[#This Row],[Total Cost]]</f>
        <v>50125.22</v>
      </c>
      <c r="O3447">
        <f>tbl_salesdata[[#This Row],[Ship Date]]-tbl_salesdata[[#This Row],[Order Date]]</f>
        <v>20</v>
      </c>
      <c r="P3447">
        <f>WEEKDAY(tbl_salesdata[[#This Row],[Order Date]],2)</f>
        <v>2</v>
      </c>
      <c r="Q3447" t="str">
        <f>TEXT(tbl_salesdata[[#This Row],[Order Date]],"dddd")</f>
        <v>Tuesday</v>
      </c>
      <c r="R3447" t="str">
        <f>IF(tbl_salesdata[[#This Row],[Weekdaynum]]&gt;5,"Yes","No")</f>
        <v>No</v>
      </c>
    </row>
    <row r="3448" spans="1:18" hidden="1" x14ac:dyDescent="0.35">
      <c r="A3448">
        <v>264526593</v>
      </c>
      <c r="B3448" s="3">
        <v>43373</v>
      </c>
      <c r="C3448" s="3">
        <v>43389</v>
      </c>
      <c r="D3448" t="s">
        <v>214</v>
      </c>
      <c r="E3448" t="s">
        <v>21</v>
      </c>
      <c r="F3448" t="s">
        <v>30</v>
      </c>
      <c r="G3448" t="s">
        <v>18</v>
      </c>
      <c r="H3448" t="s">
        <v>34</v>
      </c>
      <c r="I3448" s="9">
        <v>8152</v>
      </c>
      <c r="J3448" s="9">
        <v>81.73</v>
      </c>
      <c r="K3448" s="9">
        <v>56.67</v>
      </c>
      <c r="L3448" s="9">
        <f>tbl_salesdata[[#This Row],[Units Sold]]*tbl_salesdata[[#This Row],[Unit Cost]]</f>
        <v>461973.84</v>
      </c>
      <c r="M3448" s="9">
        <f>tbl_salesdata[[#This Row],[Units Sold]]*tbl_salesdata[[#This Row],[Unit Price]]</f>
        <v>666262.96000000008</v>
      </c>
      <c r="N3448" s="9">
        <f>tbl_salesdata[[#This Row],[Total Sales]]-tbl_salesdata[[#This Row],[Total Cost]]</f>
        <v>204289.12000000005</v>
      </c>
      <c r="O3448">
        <f>tbl_salesdata[[#This Row],[Ship Date]]-tbl_salesdata[[#This Row],[Order Date]]</f>
        <v>16</v>
      </c>
      <c r="P3448">
        <f>WEEKDAY(tbl_salesdata[[#This Row],[Order Date]],2)</f>
        <v>7</v>
      </c>
      <c r="Q3448" t="str">
        <f>TEXT(tbl_salesdata[[#This Row],[Order Date]],"dddd")</f>
        <v>Sunday</v>
      </c>
      <c r="R3448" t="str">
        <f>IF(tbl_salesdata[[#This Row],[Weekdaynum]]&gt;5,"Yes","No")</f>
        <v>Yes</v>
      </c>
    </row>
    <row r="3449" spans="1:18" x14ac:dyDescent="0.35">
      <c r="A3449">
        <v>103281629</v>
      </c>
      <c r="B3449" s="3">
        <v>43757</v>
      </c>
      <c r="C3449" s="3">
        <v>43774</v>
      </c>
      <c r="D3449" t="s">
        <v>181</v>
      </c>
      <c r="E3449" t="s">
        <v>38</v>
      </c>
      <c r="F3449" t="s">
        <v>68</v>
      </c>
      <c r="G3449" t="s">
        <v>18</v>
      </c>
      <c r="H3449" t="s">
        <v>26</v>
      </c>
      <c r="I3449" s="9">
        <v>2184</v>
      </c>
      <c r="J3449" s="9">
        <v>154.06</v>
      </c>
      <c r="K3449" s="9">
        <v>90.93</v>
      </c>
      <c r="L3449" s="9">
        <f>tbl_salesdata[[#This Row],[Units Sold]]*tbl_salesdata[[#This Row],[Unit Cost]]</f>
        <v>198591.12000000002</v>
      </c>
      <c r="M3449" s="9">
        <f>tbl_salesdata[[#This Row],[Units Sold]]*tbl_salesdata[[#This Row],[Unit Price]]</f>
        <v>336467.04</v>
      </c>
      <c r="N3449" s="9">
        <f>tbl_salesdata[[#This Row],[Total Sales]]-tbl_salesdata[[#This Row],[Total Cost]]</f>
        <v>137875.91999999995</v>
      </c>
      <c r="O3449">
        <f>tbl_salesdata[[#This Row],[Ship Date]]-tbl_salesdata[[#This Row],[Order Date]]</f>
        <v>17</v>
      </c>
      <c r="P3449">
        <f>WEEKDAY(tbl_salesdata[[#This Row],[Order Date]],2)</f>
        <v>6</v>
      </c>
      <c r="Q3449" t="str">
        <f>TEXT(tbl_salesdata[[#This Row],[Order Date]],"dddd")</f>
        <v>Saturday</v>
      </c>
      <c r="R3449" t="str">
        <f>IF(tbl_salesdata[[#This Row],[Weekdaynum]]&gt;5,"Yes","No")</f>
        <v>Yes</v>
      </c>
    </row>
    <row r="3450" spans="1:18" hidden="1" x14ac:dyDescent="0.35">
      <c r="A3450">
        <v>485929429</v>
      </c>
      <c r="B3450" s="3">
        <v>42842</v>
      </c>
      <c r="C3450" s="3">
        <v>42852</v>
      </c>
      <c r="D3450" t="s">
        <v>100</v>
      </c>
      <c r="E3450" t="s">
        <v>21</v>
      </c>
      <c r="F3450" t="s">
        <v>30</v>
      </c>
      <c r="G3450" t="s">
        <v>18</v>
      </c>
      <c r="H3450" t="s">
        <v>19</v>
      </c>
      <c r="I3450" s="9">
        <v>6171</v>
      </c>
      <c r="J3450" s="9">
        <v>81.73</v>
      </c>
      <c r="K3450" s="9">
        <v>56.67</v>
      </c>
      <c r="L3450" s="9">
        <f>tbl_salesdata[[#This Row],[Units Sold]]*tbl_salesdata[[#This Row],[Unit Cost]]</f>
        <v>349710.57</v>
      </c>
      <c r="M3450" s="9">
        <f>tbl_salesdata[[#This Row],[Units Sold]]*tbl_salesdata[[#This Row],[Unit Price]]</f>
        <v>504355.83</v>
      </c>
      <c r="N3450" s="9">
        <f>tbl_salesdata[[#This Row],[Total Sales]]-tbl_salesdata[[#This Row],[Total Cost]]</f>
        <v>154645.26</v>
      </c>
      <c r="O3450">
        <f>tbl_salesdata[[#This Row],[Ship Date]]-tbl_salesdata[[#This Row],[Order Date]]</f>
        <v>10</v>
      </c>
      <c r="P3450">
        <f>WEEKDAY(tbl_salesdata[[#This Row],[Order Date]],2)</f>
        <v>1</v>
      </c>
      <c r="Q3450" t="str">
        <f>TEXT(tbl_salesdata[[#This Row],[Order Date]],"dddd")</f>
        <v>Monday</v>
      </c>
      <c r="R3450" t="str">
        <f>IF(tbl_salesdata[[#This Row],[Weekdaynum]]&gt;5,"Yes","No")</f>
        <v>No</v>
      </c>
    </row>
    <row r="3451" spans="1:18" hidden="1" x14ac:dyDescent="0.35">
      <c r="A3451">
        <v>881993854</v>
      </c>
      <c r="B3451" s="3">
        <v>43499</v>
      </c>
      <c r="C3451" s="3">
        <v>43510</v>
      </c>
      <c r="D3451" t="s">
        <v>50</v>
      </c>
      <c r="E3451" t="s">
        <v>51</v>
      </c>
      <c r="F3451" t="s">
        <v>68</v>
      </c>
      <c r="G3451" t="s">
        <v>14</v>
      </c>
      <c r="H3451" t="s">
        <v>26</v>
      </c>
      <c r="I3451" s="9">
        <v>436</v>
      </c>
      <c r="J3451" s="9">
        <v>154.06</v>
      </c>
      <c r="K3451" s="9">
        <v>90.93</v>
      </c>
      <c r="L3451" s="9">
        <f>tbl_salesdata[[#This Row],[Units Sold]]*tbl_salesdata[[#This Row],[Unit Cost]]</f>
        <v>39645.480000000003</v>
      </c>
      <c r="M3451" s="9">
        <f>tbl_salesdata[[#This Row],[Units Sold]]*tbl_salesdata[[#This Row],[Unit Price]]</f>
        <v>67170.16</v>
      </c>
      <c r="N3451" s="9">
        <f>tbl_salesdata[[#This Row],[Total Sales]]-tbl_salesdata[[#This Row],[Total Cost]]</f>
        <v>27524.68</v>
      </c>
      <c r="O3451">
        <f>tbl_salesdata[[#This Row],[Ship Date]]-tbl_salesdata[[#This Row],[Order Date]]</f>
        <v>11</v>
      </c>
      <c r="P3451">
        <f>WEEKDAY(tbl_salesdata[[#This Row],[Order Date]],2)</f>
        <v>7</v>
      </c>
      <c r="Q3451" t="str">
        <f>TEXT(tbl_salesdata[[#This Row],[Order Date]],"dddd")</f>
        <v>Sunday</v>
      </c>
      <c r="R3451" t="str">
        <f>IF(tbl_salesdata[[#This Row],[Weekdaynum]]&gt;5,"Yes","No")</f>
        <v>Yes</v>
      </c>
    </row>
    <row r="3452" spans="1:18" hidden="1" x14ac:dyDescent="0.35">
      <c r="A3452">
        <v>559511220</v>
      </c>
      <c r="B3452" s="3">
        <v>44676</v>
      </c>
      <c r="C3452" s="3">
        <v>44680</v>
      </c>
      <c r="D3452" t="s">
        <v>75</v>
      </c>
      <c r="E3452" t="s">
        <v>38</v>
      </c>
      <c r="F3452" t="s">
        <v>56</v>
      </c>
      <c r="G3452" t="s">
        <v>14</v>
      </c>
      <c r="H3452" t="s">
        <v>26</v>
      </c>
      <c r="I3452" s="9">
        <v>658</v>
      </c>
      <c r="J3452" s="9">
        <v>9.33</v>
      </c>
      <c r="K3452" s="9">
        <v>6.92</v>
      </c>
      <c r="L3452" s="9">
        <f>tbl_salesdata[[#This Row],[Units Sold]]*tbl_salesdata[[#This Row],[Unit Cost]]</f>
        <v>4553.3599999999997</v>
      </c>
      <c r="M3452" s="9">
        <f>tbl_salesdata[[#This Row],[Units Sold]]*tbl_salesdata[[#This Row],[Unit Price]]</f>
        <v>6139.14</v>
      </c>
      <c r="N3452" s="9">
        <f>tbl_salesdata[[#This Row],[Total Sales]]-tbl_salesdata[[#This Row],[Total Cost]]</f>
        <v>1585.7800000000007</v>
      </c>
      <c r="O3452">
        <f>tbl_salesdata[[#This Row],[Ship Date]]-tbl_salesdata[[#This Row],[Order Date]]</f>
        <v>4</v>
      </c>
      <c r="P3452">
        <f>WEEKDAY(tbl_salesdata[[#This Row],[Order Date]],2)</f>
        <v>1</v>
      </c>
      <c r="Q3452" t="str">
        <f>TEXT(tbl_salesdata[[#This Row],[Order Date]],"dddd")</f>
        <v>Monday</v>
      </c>
      <c r="R3452" t="str">
        <f>IF(tbl_salesdata[[#This Row],[Weekdaynum]]&gt;5,"Yes","No")</f>
        <v>No</v>
      </c>
    </row>
    <row r="3453" spans="1:18" hidden="1" x14ac:dyDescent="0.35">
      <c r="A3453">
        <v>162280356</v>
      </c>
      <c r="B3453" s="3">
        <v>42367</v>
      </c>
      <c r="C3453" s="3">
        <v>42368</v>
      </c>
      <c r="D3453" t="s">
        <v>155</v>
      </c>
      <c r="E3453" t="s">
        <v>12</v>
      </c>
      <c r="F3453" t="s">
        <v>17</v>
      </c>
      <c r="G3453" t="s">
        <v>18</v>
      </c>
      <c r="H3453" t="s">
        <v>15</v>
      </c>
      <c r="I3453" s="9">
        <v>1219</v>
      </c>
      <c r="J3453" s="9">
        <v>152.58000000000001</v>
      </c>
      <c r="K3453" s="9">
        <v>97.44</v>
      </c>
      <c r="L3453" s="9">
        <f>tbl_salesdata[[#This Row],[Units Sold]]*tbl_salesdata[[#This Row],[Unit Cost]]</f>
        <v>118779.36</v>
      </c>
      <c r="M3453" s="9">
        <f>tbl_salesdata[[#This Row],[Units Sold]]*tbl_salesdata[[#This Row],[Unit Price]]</f>
        <v>185995.02000000002</v>
      </c>
      <c r="N3453" s="9">
        <f>tbl_salesdata[[#This Row],[Total Sales]]-tbl_salesdata[[#This Row],[Total Cost]]</f>
        <v>67215.660000000018</v>
      </c>
      <c r="O3453">
        <f>tbl_salesdata[[#This Row],[Ship Date]]-tbl_salesdata[[#This Row],[Order Date]]</f>
        <v>1</v>
      </c>
      <c r="P3453">
        <f>WEEKDAY(tbl_salesdata[[#This Row],[Order Date]],2)</f>
        <v>2</v>
      </c>
      <c r="Q3453" t="str">
        <f>TEXT(tbl_salesdata[[#This Row],[Order Date]],"dddd")</f>
        <v>Tuesday</v>
      </c>
      <c r="R3453" t="str">
        <f>IF(tbl_salesdata[[#This Row],[Weekdaynum]]&gt;5,"Yes","No")</f>
        <v>No</v>
      </c>
    </row>
    <row r="3454" spans="1:18" hidden="1" x14ac:dyDescent="0.35">
      <c r="A3454">
        <v>854412591</v>
      </c>
      <c r="B3454" s="3">
        <v>42186</v>
      </c>
      <c r="C3454" s="3">
        <v>42194</v>
      </c>
      <c r="D3454" t="s">
        <v>199</v>
      </c>
      <c r="E3454" t="s">
        <v>29</v>
      </c>
      <c r="F3454" t="s">
        <v>25</v>
      </c>
      <c r="G3454" t="s">
        <v>14</v>
      </c>
      <c r="H3454" t="s">
        <v>26</v>
      </c>
      <c r="I3454" s="9">
        <v>8527</v>
      </c>
      <c r="J3454" s="9">
        <v>205.7</v>
      </c>
      <c r="K3454" s="9">
        <v>117.11</v>
      </c>
      <c r="L3454" s="9">
        <f>tbl_salesdata[[#This Row],[Units Sold]]*tbl_salesdata[[#This Row],[Unit Cost]]</f>
        <v>998596.97</v>
      </c>
      <c r="M3454" s="9">
        <f>tbl_salesdata[[#This Row],[Units Sold]]*tbl_salesdata[[#This Row],[Unit Price]]</f>
        <v>1754003.9</v>
      </c>
      <c r="N3454" s="9">
        <f>tbl_salesdata[[#This Row],[Total Sales]]-tbl_salesdata[[#This Row],[Total Cost]]</f>
        <v>755406.92999999993</v>
      </c>
      <c r="O3454">
        <f>tbl_salesdata[[#This Row],[Ship Date]]-tbl_salesdata[[#This Row],[Order Date]]</f>
        <v>8</v>
      </c>
      <c r="P3454">
        <f>WEEKDAY(tbl_salesdata[[#This Row],[Order Date]],2)</f>
        <v>3</v>
      </c>
      <c r="Q3454" t="str">
        <f>TEXT(tbl_salesdata[[#This Row],[Order Date]],"dddd")</f>
        <v>Wednesday</v>
      </c>
      <c r="R3454" t="str">
        <f>IF(tbl_salesdata[[#This Row],[Weekdaynum]]&gt;5,"Yes","No")</f>
        <v>No</v>
      </c>
    </row>
    <row r="3455" spans="1:18" hidden="1" x14ac:dyDescent="0.35">
      <c r="A3455">
        <v>270331752</v>
      </c>
      <c r="B3455" s="3">
        <v>43174</v>
      </c>
      <c r="C3455" s="3">
        <v>43188</v>
      </c>
      <c r="D3455" t="s">
        <v>118</v>
      </c>
      <c r="E3455" t="s">
        <v>24</v>
      </c>
      <c r="F3455" t="s">
        <v>56</v>
      </c>
      <c r="G3455" t="s">
        <v>18</v>
      </c>
      <c r="H3455" t="s">
        <v>19</v>
      </c>
      <c r="I3455" s="9">
        <v>6028</v>
      </c>
      <c r="J3455" s="9">
        <v>9.33</v>
      </c>
      <c r="K3455" s="9">
        <v>6.92</v>
      </c>
      <c r="L3455" s="9">
        <f>tbl_salesdata[[#This Row],[Units Sold]]*tbl_salesdata[[#This Row],[Unit Cost]]</f>
        <v>41713.760000000002</v>
      </c>
      <c r="M3455" s="9">
        <f>tbl_salesdata[[#This Row],[Units Sold]]*tbl_salesdata[[#This Row],[Unit Price]]</f>
        <v>56241.24</v>
      </c>
      <c r="N3455" s="9">
        <f>tbl_salesdata[[#This Row],[Total Sales]]-tbl_salesdata[[#This Row],[Total Cost]]</f>
        <v>14527.479999999996</v>
      </c>
      <c r="O3455">
        <f>tbl_salesdata[[#This Row],[Ship Date]]-tbl_salesdata[[#This Row],[Order Date]]</f>
        <v>14</v>
      </c>
      <c r="P3455">
        <f>WEEKDAY(tbl_salesdata[[#This Row],[Order Date]],2)</f>
        <v>4</v>
      </c>
      <c r="Q3455" t="str">
        <f>TEXT(tbl_salesdata[[#This Row],[Order Date]],"dddd")</f>
        <v>Thursday</v>
      </c>
      <c r="R3455" t="str">
        <f>IF(tbl_salesdata[[#This Row],[Weekdaynum]]&gt;5,"Yes","No")</f>
        <v>No</v>
      </c>
    </row>
    <row r="3456" spans="1:18" hidden="1" x14ac:dyDescent="0.35">
      <c r="A3456">
        <v>164774167</v>
      </c>
      <c r="B3456" s="3">
        <v>44917</v>
      </c>
      <c r="C3456" s="3">
        <v>44922</v>
      </c>
      <c r="D3456" t="s">
        <v>171</v>
      </c>
      <c r="E3456" t="s">
        <v>12</v>
      </c>
      <c r="F3456" t="s">
        <v>42</v>
      </c>
      <c r="G3456" t="s">
        <v>14</v>
      </c>
      <c r="H3456" t="s">
        <v>15</v>
      </c>
      <c r="I3456" s="9">
        <v>9193</v>
      </c>
      <c r="J3456" s="9">
        <v>437.2</v>
      </c>
      <c r="K3456" s="9">
        <v>263.33</v>
      </c>
      <c r="L3456" s="9">
        <f>tbl_salesdata[[#This Row],[Units Sold]]*tbl_salesdata[[#This Row],[Unit Cost]]</f>
        <v>2420792.69</v>
      </c>
      <c r="M3456" s="9">
        <f>tbl_salesdata[[#This Row],[Units Sold]]*tbl_salesdata[[#This Row],[Unit Price]]</f>
        <v>4019179.6</v>
      </c>
      <c r="N3456" s="9">
        <f>tbl_salesdata[[#This Row],[Total Sales]]-tbl_salesdata[[#This Row],[Total Cost]]</f>
        <v>1598386.9100000001</v>
      </c>
      <c r="O3456">
        <f>tbl_salesdata[[#This Row],[Ship Date]]-tbl_salesdata[[#This Row],[Order Date]]</f>
        <v>5</v>
      </c>
      <c r="P3456">
        <f>WEEKDAY(tbl_salesdata[[#This Row],[Order Date]],2)</f>
        <v>4</v>
      </c>
      <c r="Q3456" t="str">
        <f>TEXT(tbl_salesdata[[#This Row],[Order Date]],"dddd")</f>
        <v>Thursday</v>
      </c>
      <c r="R3456" t="str">
        <f>IF(tbl_salesdata[[#This Row],[Weekdaynum]]&gt;5,"Yes","No")</f>
        <v>No</v>
      </c>
    </row>
    <row r="3457" spans="1:18" hidden="1" x14ac:dyDescent="0.35">
      <c r="A3457">
        <v>562788665</v>
      </c>
      <c r="B3457" s="3">
        <v>42772</v>
      </c>
      <c r="C3457" s="3">
        <v>42791</v>
      </c>
      <c r="D3457" t="s">
        <v>136</v>
      </c>
      <c r="E3457" t="s">
        <v>38</v>
      </c>
      <c r="F3457" t="s">
        <v>13</v>
      </c>
      <c r="G3457" t="s">
        <v>14</v>
      </c>
      <c r="H3457" t="s">
        <v>15</v>
      </c>
      <c r="I3457" s="9">
        <v>527</v>
      </c>
      <c r="J3457" s="9">
        <v>255.28</v>
      </c>
      <c r="K3457" s="9">
        <v>159.41999999999999</v>
      </c>
      <c r="L3457" s="9">
        <f>tbl_salesdata[[#This Row],[Units Sold]]*tbl_salesdata[[#This Row],[Unit Cost]]</f>
        <v>84014.34</v>
      </c>
      <c r="M3457" s="9">
        <f>tbl_salesdata[[#This Row],[Units Sold]]*tbl_salesdata[[#This Row],[Unit Price]]</f>
        <v>134532.56</v>
      </c>
      <c r="N3457" s="9">
        <f>tbl_salesdata[[#This Row],[Total Sales]]-tbl_salesdata[[#This Row],[Total Cost]]</f>
        <v>50518.22</v>
      </c>
      <c r="O3457">
        <f>tbl_salesdata[[#This Row],[Ship Date]]-tbl_salesdata[[#This Row],[Order Date]]</f>
        <v>19</v>
      </c>
      <c r="P3457">
        <f>WEEKDAY(tbl_salesdata[[#This Row],[Order Date]],2)</f>
        <v>1</v>
      </c>
      <c r="Q3457" t="str">
        <f>TEXT(tbl_salesdata[[#This Row],[Order Date]],"dddd")</f>
        <v>Monday</v>
      </c>
      <c r="R3457" t="str">
        <f>IF(tbl_salesdata[[#This Row],[Weekdaynum]]&gt;5,"Yes","No")</f>
        <v>No</v>
      </c>
    </row>
    <row r="3458" spans="1:18" hidden="1" x14ac:dyDescent="0.35">
      <c r="A3458">
        <v>209736573</v>
      </c>
      <c r="B3458" s="3">
        <v>43336</v>
      </c>
      <c r="C3458" s="3">
        <v>43339</v>
      </c>
      <c r="D3458" t="s">
        <v>103</v>
      </c>
      <c r="E3458" t="s">
        <v>21</v>
      </c>
      <c r="F3458" t="s">
        <v>40</v>
      </c>
      <c r="G3458" t="s">
        <v>18</v>
      </c>
      <c r="H3458" t="s">
        <v>19</v>
      </c>
      <c r="I3458" s="9">
        <v>4568</v>
      </c>
      <c r="J3458" s="9">
        <v>651.21</v>
      </c>
      <c r="K3458" s="9">
        <v>524.96</v>
      </c>
      <c r="L3458" s="9">
        <f>tbl_salesdata[[#This Row],[Units Sold]]*tbl_salesdata[[#This Row],[Unit Cost]]</f>
        <v>2398017.2800000003</v>
      </c>
      <c r="M3458" s="9">
        <f>tbl_salesdata[[#This Row],[Units Sold]]*tbl_salesdata[[#This Row],[Unit Price]]</f>
        <v>2974727.2800000003</v>
      </c>
      <c r="N3458" s="9">
        <f>tbl_salesdata[[#This Row],[Total Sales]]-tbl_salesdata[[#This Row],[Total Cost]]</f>
        <v>576710</v>
      </c>
      <c r="O3458">
        <f>tbl_salesdata[[#This Row],[Ship Date]]-tbl_salesdata[[#This Row],[Order Date]]</f>
        <v>3</v>
      </c>
      <c r="P3458">
        <f>WEEKDAY(tbl_salesdata[[#This Row],[Order Date]],2)</f>
        <v>5</v>
      </c>
      <c r="Q3458" t="str">
        <f>TEXT(tbl_salesdata[[#This Row],[Order Date]],"dddd")</f>
        <v>Friday</v>
      </c>
      <c r="R3458" t="str">
        <f>IF(tbl_salesdata[[#This Row],[Weekdaynum]]&gt;5,"Yes","No")</f>
        <v>No</v>
      </c>
    </row>
    <row r="3459" spans="1:18" hidden="1" x14ac:dyDescent="0.35">
      <c r="A3459">
        <v>621291720</v>
      </c>
      <c r="B3459" s="3">
        <v>43553</v>
      </c>
      <c r="C3459" s="3">
        <v>43563</v>
      </c>
      <c r="D3459" t="s">
        <v>171</v>
      </c>
      <c r="E3459" t="s">
        <v>12</v>
      </c>
      <c r="F3459" t="s">
        <v>68</v>
      </c>
      <c r="G3459" t="s">
        <v>18</v>
      </c>
      <c r="H3459" t="s">
        <v>34</v>
      </c>
      <c r="I3459" s="9">
        <v>2881</v>
      </c>
      <c r="J3459" s="9">
        <v>154.06</v>
      </c>
      <c r="K3459" s="9">
        <v>90.93</v>
      </c>
      <c r="L3459" s="9">
        <f>tbl_salesdata[[#This Row],[Units Sold]]*tbl_salesdata[[#This Row],[Unit Cost]]</f>
        <v>261969.33000000002</v>
      </c>
      <c r="M3459" s="9">
        <f>tbl_salesdata[[#This Row],[Units Sold]]*tbl_salesdata[[#This Row],[Unit Price]]</f>
        <v>443846.86</v>
      </c>
      <c r="N3459" s="9">
        <f>tbl_salesdata[[#This Row],[Total Sales]]-tbl_salesdata[[#This Row],[Total Cost]]</f>
        <v>181877.52999999997</v>
      </c>
      <c r="O3459">
        <f>tbl_salesdata[[#This Row],[Ship Date]]-tbl_salesdata[[#This Row],[Order Date]]</f>
        <v>10</v>
      </c>
      <c r="P3459">
        <f>WEEKDAY(tbl_salesdata[[#This Row],[Order Date]],2)</f>
        <v>5</v>
      </c>
      <c r="Q3459" t="str">
        <f>TEXT(tbl_salesdata[[#This Row],[Order Date]],"dddd")</f>
        <v>Friday</v>
      </c>
      <c r="R3459" t="str">
        <f>IF(tbl_salesdata[[#This Row],[Weekdaynum]]&gt;5,"Yes","No")</f>
        <v>No</v>
      </c>
    </row>
    <row r="3460" spans="1:18" hidden="1" x14ac:dyDescent="0.35">
      <c r="A3460">
        <v>233440434</v>
      </c>
      <c r="B3460" s="3">
        <v>42374</v>
      </c>
      <c r="C3460" s="3">
        <v>42388</v>
      </c>
      <c r="D3460" t="s">
        <v>79</v>
      </c>
      <c r="E3460" t="s">
        <v>21</v>
      </c>
      <c r="F3460" t="s">
        <v>40</v>
      </c>
      <c r="G3460" t="s">
        <v>18</v>
      </c>
      <c r="H3460" t="s">
        <v>15</v>
      </c>
      <c r="I3460" s="9">
        <v>9067</v>
      </c>
      <c r="J3460" s="9">
        <v>651.21</v>
      </c>
      <c r="K3460" s="9">
        <v>524.96</v>
      </c>
      <c r="L3460" s="9">
        <f>tbl_salesdata[[#This Row],[Units Sold]]*tbl_salesdata[[#This Row],[Unit Cost]]</f>
        <v>4759812.32</v>
      </c>
      <c r="M3460" s="9">
        <f>tbl_salesdata[[#This Row],[Units Sold]]*tbl_salesdata[[#This Row],[Unit Price]]</f>
        <v>5904521.0700000003</v>
      </c>
      <c r="N3460" s="9">
        <f>tbl_salesdata[[#This Row],[Total Sales]]-tbl_salesdata[[#This Row],[Total Cost]]</f>
        <v>1144708.75</v>
      </c>
      <c r="O3460">
        <f>tbl_salesdata[[#This Row],[Ship Date]]-tbl_salesdata[[#This Row],[Order Date]]</f>
        <v>14</v>
      </c>
      <c r="P3460">
        <f>WEEKDAY(tbl_salesdata[[#This Row],[Order Date]],2)</f>
        <v>2</v>
      </c>
      <c r="Q3460" t="str">
        <f>TEXT(tbl_salesdata[[#This Row],[Order Date]],"dddd")</f>
        <v>Tuesday</v>
      </c>
      <c r="R3460" t="str">
        <f>IF(tbl_salesdata[[#This Row],[Weekdaynum]]&gt;5,"Yes","No")</f>
        <v>No</v>
      </c>
    </row>
    <row r="3461" spans="1:18" hidden="1" x14ac:dyDescent="0.35">
      <c r="A3461">
        <v>252481544</v>
      </c>
      <c r="B3461" s="3">
        <v>42292</v>
      </c>
      <c r="C3461" s="3">
        <v>42304</v>
      </c>
      <c r="D3461" t="s">
        <v>31</v>
      </c>
      <c r="E3461" t="s">
        <v>32</v>
      </c>
      <c r="F3461" t="s">
        <v>40</v>
      </c>
      <c r="G3461" t="s">
        <v>14</v>
      </c>
      <c r="H3461" t="s">
        <v>34</v>
      </c>
      <c r="I3461" s="9">
        <v>3754</v>
      </c>
      <c r="J3461" s="9">
        <v>651.21</v>
      </c>
      <c r="K3461" s="9">
        <v>524.96</v>
      </c>
      <c r="L3461" s="9">
        <f>tbl_salesdata[[#This Row],[Units Sold]]*tbl_salesdata[[#This Row],[Unit Cost]]</f>
        <v>1970699.84</v>
      </c>
      <c r="M3461" s="9">
        <f>tbl_salesdata[[#This Row],[Units Sold]]*tbl_salesdata[[#This Row],[Unit Price]]</f>
        <v>2444642.3400000003</v>
      </c>
      <c r="N3461" s="9">
        <f>tbl_salesdata[[#This Row],[Total Sales]]-tbl_salesdata[[#This Row],[Total Cost]]</f>
        <v>473942.50000000023</v>
      </c>
      <c r="O3461">
        <f>tbl_salesdata[[#This Row],[Ship Date]]-tbl_salesdata[[#This Row],[Order Date]]</f>
        <v>12</v>
      </c>
      <c r="P3461">
        <f>WEEKDAY(tbl_salesdata[[#This Row],[Order Date]],2)</f>
        <v>4</v>
      </c>
      <c r="Q3461" t="str">
        <f>TEXT(tbl_salesdata[[#This Row],[Order Date]],"dddd")</f>
        <v>Thursday</v>
      </c>
      <c r="R3461" t="str">
        <f>IF(tbl_salesdata[[#This Row],[Weekdaynum]]&gt;5,"Yes","No")</f>
        <v>No</v>
      </c>
    </row>
    <row r="3462" spans="1:18" x14ac:dyDescent="0.35">
      <c r="A3462">
        <v>872081267</v>
      </c>
      <c r="B3462" s="3">
        <v>44562</v>
      </c>
      <c r="C3462" s="3">
        <v>44564</v>
      </c>
      <c r="D3462" t="s">
        <v>210</v>
      </c>
      <c r="E3462" t="s">
        <v>38</v>
      </c>
      <c r="F3462" t="s">
        <v>22</v>
      </c>
      <c r="G3462" t="s">
        <v>14</v>
      </c>
      <c r="H3462" t="s">
        <v>34</v>
      </c>
      <c r="I3462" s="9">
        <v>7081</v>
      </c>
      <c r="J3462" s="9">
        <v>47.45</v>
      </c>
      <c r="K3462" s="9">
        <v>31.79</v>
      </c>
      <c r="L3462" s="9">
        <f>tbl_salesdata[[#This Row],[Units Sold]]*tbl_salesdata[[#This Row],[Unit Cost]]</f>
        <v>225104.99</v>
      </c>
      <c r="M3462" s="9">
        <f>tbl_salesdata[[#This Row],[Units Sold]]*tbl_salesdata[[#This Row],[Unit Price]]</f>
        <v>335993.45</v>
      </c>
      <c r="N3462" s="9">
        <f>tbl_salesdata[[#This Row],[Total Sales]]-tbl_salesdata[[#This Row],[Total Cost]]</f>
        <v>110888.46000000002</v>
      </c>
      <c r="O3462">
        <f>tbl_salesdata[[#This Row],[Ship Date]]-tbl_salesdata[[#This Row],[Order Date]]</f>
        <v>2</v>
      </c>
      <c r="P3462">
        <f>WEEKDAY(tbl_salesdata[[#This Row],[Order Date]],2)</f>
        <v>6</v>
      </c>
      <c r="Q3462" t="str">
        <f>TEXT(tbl_salesdata[[#This Row],[Order Date]],"dddd")</f>
        <v>Saturday</v>
      </c>
      <c r="R3462" t="str">
        <f>IF(tbl_salesdata[[#This Row],[Weekdaynum]]&gt;5,"Yes","No")</f>
        <v>Yes</v>
      </c>
    </row>
    <row r="3463" spans="1:18" x14ac:dyDescent="0.35">
      <c r="A3463">
        <v>742405259</v>
      </c>
      <c r="B3463" s="3">
        <v>42637</v>
      </c>
      <c r="C3463" s="3">
        <v>42653</v>
      </c>
      <c r="D3463" t="s">
        <v>64</v>
      </c>
      <c r="E3463" t="s">
        <v>29</v>
      </c>
      <c r="F3463" t="s">
        <v>33</v>
      </c>
      <c r="G3463" t="s">
        <v>14</v>
      </c>
      <c r="H3463" t="s">
        <v>15</v>
      </c>
      <c r="I3463" s="9">
        <v>3069</v>
      </c>
      <c r="J3463" s="9">
        <v>109.28</v>
      </c>
      <c r="K3463" s="9">
        <v>35.840000000000003</v>
      </c>
      <c r="L3463" s="9">
        <f>tbl_salesdata[[#This Row],[Units Sold]]*tbl_salesdata[[#This Row],[Unit Cost]]</f>
        <v>109992.96000000001</v>
      </c>
      <c r="M3463" s="9">
        <f>tbl_salesdata[[#This Row],[Units Sold]]*tbl_salesdata[[#This Row],[Unit Price]]</f>
        <v>335380.32</v>
      </c>
      <c r="N3463" s="9">
        <f>tbl_salesdata[[#This Row],[Total Sales]]-tbl_salesdata[[#This Row],[Total Cost]]</f>
        <v>225387.36</v>
      </c>
      <c r="O3463">
        <f>tbl_salesdata[[#This Row],[Ship Date]]-tbl_salesdata[[#This Row],[Order Date]]</f>
        <v>16</v>
      </c>
      <c r="P3463">
        <f>WEEKDAY(tbl_salesdata[[#This Row],[Order Date]],2)</f>
        <v>6</v>
      </c>
      <c r="Q3463" t="str">
        <f>TEXT(tbl_salesdata[[#This Row],[Order Date]],"dddd")</f>
        <v>Saturday</v>
      </c>
      <c r="R3463" t="str">
        <f>IF(tbl_salesdata[[#This Row],[Weekdaynum]]&gt;5,"Yes","No")</f>
        <v>Yes</v>
      </c>
    </row>
    <row r="3464" spans="1:18" hidden="1" x14ac:dyDescent="0.35">
      <c r="A3464">
        <v>118635022</v>
      </c>
      <c r="B3464" s="3">
        <v>42789</v>
      </c>
      <c r="C3464" s="3">
        <v>42794</v>
      </c>
      <c r="D3464" t="s">
        <v>64</v>
      </c>
      <c r="E3464" t="s">
        <v>29</v>
      </c>
      <c r="F3464" t="s">
        <v>56</v>
      </c>
      <c r="G3464" t="s">
        <v>14</v>
      </c>
      <c r="H3464" t="s">
        <v>26</v>
      </c>
      <c r="I3464" s="9">
        <v>5594</v>
      </c>
      <c r="J3464" s="9">
        <v>9.33</v>
      </c>
      <c r="K3464" s="9">
        <v>6.92</v>
      </c>
      <c r="L3464" s="9">
        <f>tbl_salesdata[[#This Row],[Units Sold]]*tbl_salesdata[[#This Row],[Unit Cost]]</f>
        <v>38710.480000000003</v>
      </c>
      <c r="M3464" s="9">
        <f>tbl_salesdata[[#This Row],[Units Sold]]*tbl_salesdata[[#This Row],[Unit Price]]</f>
        <v>52192.02</v>
      </c>
      <c r="N3464" s="9">
        <f>tbl_salesdata[[#This Row],[Total Sales]]-tbl_salesdata[[#This Row],[Total Cost]]</f>
        <v>13481.539999999994</v>
      </c>
      <c r="O3464">
        <f>tbl_salesdata[[#This Row],[Ship Date]]-tbl_salesdata[[#This Row],[Order Date]]</f>
        <v>5</v>
      </c>
      <c r="P3464">
        <f>WEEKDAY(tbl_salesdata[[#This Row],[Order Date]],2)</f>
        <v>4</v>
      </c>
      <c r="Q3464" t="str">
        <f>TEXT(tbl_salesdata[[#This Row],[Order Date]],"dddd")</f>
        <v>Thursday</v>
      </c>
      <c r="R3464" t="str">
        <f>IF(tbl_salesdata[[#This Row],[Weekdaynum]]&gt;5,"Yes","No")</f>
        <v>No</v>
      </c>
    </row>
    <row r="3465" spans="1:18" hidden="1" x14ac:dyDescent="0.35">
      <c r="A3465">
        <v>384483993</v>
      </c>
      <c r="B3465" s="3">
        <v>44321</v>
      </c>
      <c r="C3465" s="3">
        <v>44331</v>
      </c>
      <c r="D3465" t="s">
        <v>48</v>
      </c>
      <c r="E3465" t="s">
        <v>21</v>
      </c>
      <c r="F3465" t="s">
        <v>68</v>
      </c>
      <c r="G3465" t="s">
        <v>18</v>
      </c>
      <c r="H3465" t="s">
        <v>26</v>
      </c>
      <c r="I3465" s="9">
        <v>6212</v>
      </c>
      <c r="J3465" s="9">
        <v>154.06</v>
      </c>
      <c r="K3465" s="9">
        <v>90.93</v>
      </c>
      <c r="L3465" s="9">
        <f>tbl_salesdata[[#This Row],[Units Sold]]*tbl_salesdata[[#This Row],[Unit Cost]]</f>
        <v>564857.16</v>
      </c>
      <c r="M3465" s="9">
        <f>tbl_salesdata[[#This Row],[Units Sold]]*tbl_salesdata[[#This Row],[Unit Price]]</f>
        <v>957020.72</v>
      </c>
      <c r="N3465" s="9">
        <f>tbl_salesdata[[#This Row],[Total Sales]]-tbl_salesdata[[#This Row],[Total Cost]]</f>
        <v>392163.55999999994</v>
      </c>
      <c r="O3465">
        <f>tbl_salesdata[[#This Row],[Ship Date]]-tbl_salesdata[[#This Row],[Order Date]]</f>
        <v>10</v>
      </c>
      <c r="P3465">
        <f>WEEKDAY(tbl_salesdata[[#This Row],[Order Date]],2)</f>
        <v>3</v>
      </c>
      <c r="Q3465" t="str">
        <f>TEXT(tbl_salesdata[[#This Row],[Order Date]],"dddd")</f>
        <v>Wednesday</v>
      </c>
      <c r="R3465" t="str">
        <f>IF(tbl_salesdata[[#This Row],[Weekdaynum]]&gt;5,"Yes","No")</f>
        <v>No</v>
      </c>
    </row>
    <row r="3466" spans="1:18" hidden="1" x14ac:dyDescent="0.35">
      <c r="A3466">
        <v>493406999</v>
      </c>
      <c r="B3466" s="3">
        <v>44179</v>
      </c>
      <c r="C3466" s="3">
        <v>44192</v>
      </c>
      <c r="D3466" t="s">
        <v>37</v>
      </c>
      <c r="E3466" t="s">
        <v>38</v>
      </c>
      <c r="F3466" t="s">
        <v>25</v>
      </c>
      <c r="G3466" t="s">
        <v>18</v>
      </c>
      <c r="H3466" t="s">
        <v>19</v>
      </c>
      <c r="I3466" s="9">
        <v>8950</v>
      </c>
      <c r="J3466" s="9">
        <v>205.7</v>
      </c>
      <c r="K3466" s="9">
        <v>117.11</v>
      </c>
      <c r="L3466" s="9">
        <f>tbl_salesdata[[#This Row],[Units Sold]]*tbl_salesdata[[#This Row],[Unit Cost]]</f>
        <v>1048134.5</v>
      </c>
      <c r="M3466" s="9">
        <f>tbl_salesdata[[#This Row],[Units Sold]]*tbl_salesdata[[#This Row],[Unit Price]]</f>
        <v>1841015</v>
      </c>
      <c r="N3466" s="9">
        <f>tbl_salesdata[[#This Row],[Total Sales]]-tbl_salesdata[[#This Row],[Total Cost]]</f>
        <v>792880.5</v>
      </c>
      <c r="O3466">
        <f>tbl_salesdata[[#This Row],[Ship Date]]-tbl_salesdata[[#This Row],[Order Date]]</f>
        <v>13</v>
      </c>
      <c r="P3466">
        <f>WEEKDAY(tbl_salesdata[[#This Row],[Order Date]],2)</f>
        <v>1</v>
      </c>
      <c r="Q3466" t="str">
        <f>TEXT(tbl_salesdata[[#This Row],[Order Date]],"dddd")</f>
        <v>Monday</v>
      </c>
      <c r="R3466" t="str">
        <f>IF(tbl_salesdata[[#This Row],[Weekdaynum]]&gt;5,"Yes","No")</f>
        <v>No</v>
      </c>
    </row>
    <row r="3467" spans="1:18" x14ac:dyDescent="0.35">
      <c r="A3467">
        <v>379467189</v>
      </c>
      <c r="B3467" s="3">
        <v>42854</v>
      </c>
      <c r="C3467" s="3">
        <v>42861</v>
      </c>
      <c r="D3467" t="s">
        <v>198</v>
      </c>
      <c r="E3467" t="s">
        <v>38</v>
      </c>
      <c r="F3467" t="s">
        <v>25</v>
      </c>
      <c r="G3467" t="s">
        <v>18</v>
      </c>
      <c r="H3467" t="s">
        <v>19</v>
      </c>
      <c r="I3467" s="9">
        <v>1629</v>
      </c>
      <c r="J3467" s="9">
        <v>205.7</v>
      </c>
      <c r="K3467" s="9">
        <v>117.11</v>
      </c>
      <c r="L3467" s="9">
        <f>tbl_salesdata[[#This Row],[Units Sold]]*tbl_salesdata[[#This Row],[Unit Cost]]</f>
        <v>190772.19</v>
      </c>
      <c r="M3467" s="9">
        <f>tbl_salesdata[[#This Row],[Units Sold]]*tbl_salesdata[[#This Row],[Unit Price]]</f>
        <v>335085.3</v>
      </c>
      <c r="N3467" s="9">
        <f>tbl_salesdata[[#This Row],[Total Sales]]-tbl_salesdata[[#This Row],[Total Cost]]</f>
        <v>144313.10999999999</v>
      </c>
      <c r="O3467">
        <f>tbl_salesdata[[#This Row],[Ship Date]]-tbl_salesdata[[#This Row],[Order Date]]</f>
        <v>7</v>
      </c>
      <c r="P3467">
        <f>WEEKDAY(tbl_salesdata[[#This Row],[Order Date]],2)</f>
        <v>6</v>
      </c>
      <c r="Q3467" t="str">
        <f>TEXT(tbl_salesdata[[#This Row],[Order Date]],"dddd")</f>
        <v>Saturday</v>
      </c>
      <c r="R3467" t="str">
        <f>IF(tbl_salesdata[[#This Row],[Weekdaynum]]&gt;5,"Yes","No")</f>
        <v>Yes</v>
      </c>
    </row>
    <row r="3468" spans="1:18" hidden="1" x14ac:dyDescent="0.35">
      <c r="A3468">
        <v>973482930</v>
      </c>
      <c r="B3468" s="3">
        <v>43710</v>
      </c>
      <c r="C3468" s="3">
        <v>43724</v>
      </c>
      <c r="D3468" t="s">
        <v>185</v>
      </c>
      <c r="E3468" t="s">
        <v>38</v>
      </c>
      <c r="F3468" t="s">
        <v>22</v>
      </c>
      <c r="G3468" t="s">
        <v>14</v>
      </c>
      <c r="H3468" t="s">
        <v>34</v>
      </c>
      <c r="I3468" s="9">
        <v>4087</v>
      </c>
      <c r="J3468" s="9">
        <v>47.45</v>
      </c>
      <c r="K3468" s="9">
        <v>31.79</v>
      </c>
      <c r="L3468" s="9">
        <f>tbl_salesdata[[#This Row],[Units Sold]]*tbl_salesdata[[#This Row],[Unit Cost]]</f>
        <v>129925.73</v>
      </c>
      <c r="M3468" s="9">
        <f>tbl_salesdata[[#This Row],[Units Sold]]*tbl_salesdata[[#This Row],[Unit Price]]</f>
        <v>193928.15000000002</v>
      </c>
      <c r="N3468" s="9">
        <f>tbl_salesdata[[#This Row],[Total Sales]]-tbl_salesdata[[#This Row],[Total Cost]]</f>
        <v>64002.420000000027</v>
      </c>
      <c r="O3468">
        <f>tbl_salesdata[[#This Row],[Ship Date]]-tbl_salesdata[[#This Row],[Order Date]]</f>
        <v>14</v>
      </c>
      <c r="P3468">
        <f>WEEKDAY(tbl_salesdata[[#This Row],[Order Date]],2)</f>
        <v>1</v>
      </c>
      <c r="Q3468" t="str">
        <f>TEXT(tbl_salesdata[[#This Row],[Order Date]],"dddd")</f>
        <v>Monday</v>
      </c>
      <c r="R3468" t="str">
        <f>IF(tbl_salesdata[[#This Row],[Weekdaynum]]&gt;5,"Yes","No")</f>
        <v>No</v>
      </c>
    </row>
    <row r="3469" spans="1:18" hidden="1" x14ac:dyDescent="0.35">
      <c r="A3469">
        <v>311921012</v>
      </c>
      <c r="B3469" s="3">
        <v>44788</v>
      </c>
      <c r="C3469" s="3">
        <v>44803</v>
      </c>
      <c r="D3469" t="s">
        <v>204</v>
      </c>
      <c r="E3469" t="s">
        <v>21</v>
      </c>
      <c r="F3469" t="s">
        <v>22</v>
      </c>
      <c r="G3469" t="s">
        <v>14</v>
      </c>
      <c r="H3469" t="s">
        <v>34</v>
      </c>
      <c r="I3469" s="9">
        <v>3214</v>
      </c>
      <c r="J3469" s="9">
        <v>47.45</v>
      </c>
      <c r="K3469" s="9">
        <v>31.79</v>
      </c>
      <c r="L3469" s="9">
        <f>tbl_salesdata[[#This Row],[Units Sold]]*tbl_salesdata[[#This Row],[Unit Cost]]</f>
        <v>102173.06</v>
      </c>
      <c r="M3469" s="9">
        <f>tbl_salesdata[[#This Row],[Units Sold]]*tbl_salesdata[[#This Row],[Unit Price]]</f>
        <v>152504.30000000002</v>
      </c>
      <c r="N3469" s="9">
        <f>tbl_salesdata[[#This Row],[Total Sales]]-tbl_salesdata[[#This Row],[Total Cost]]</f>
        <v>50331.24000000002</v>
      </c>
      <c r="O3469">
        <f>tbl_salesdata[[#This Row],[Ship Date]]-tbl_salesdata[[#This Row],[Order Date]]</f>
        <v>15</v>
      </c>
      <c r="P3469">
        <f>WEEKDAY(tbl_salesdata[[#This Row],[Order Date]],2)</f>
        <v>1</v>
      </c>
      <c r="Q3469" t="str">
        <f>TEXT(tbl_salesdata[[#This Row],[Order Date]],"dddd")</f>
        <v>Monday</v>
      </c>
      <c r="R3469" t="str">
        <f>IF(tbl_salesdata[[#This Row],[Weekdaynum]]&gt;5,"Yes","No")</f>
        <v>No</v>
      </c>
    </row>
    <row r="3470" spans="1:18" hidden="1" x14ac:dyDescent="0.35">
      <c r="A3470">
        <v>128003442</v>
      </c>
      <c r="B3470" s="3">
        <v>44813</v>
      </c>
      <c r="C3470" s="3">
        <v>44817</v>
      </c>
      <c r="D3470" t="s">
        <v>71</v>
      </c>
      <c r="E3470" t="s">
        <v>21</v>
      </c>
      <c r="F3470" t="s">
        <v>13</v>
      </c>
      <c r="G3470" t="s">
        <v>14</v>
      </c>
      <c r="H3470" t="s">
        <v>26</v>
      </c>
      <c r="I3470" s="9">
        <v>7918</v>
      </c>
      <c r="J3470" s="9">
        <v>255.28</v>
      </c>
      <c r="K3470" s="9">
        <v>159.41999999999999</v>
      </c>
      <c r="L3470" s="9">
        <f>tbl_salesdata[[#This Row],[Units Sold]]*tbl_salesdata[[#This Row],[Unit Cost]]</f>
        <v>1262287.5599999998</v>
      </c>
      <c r="M3470" s="9">
        <f>tbl_salesdata[[#This Row],[Units Sold]]*tbl_salesdata[[#This Row],[Unit Price]]</f>
        <v>2021307.04</v>
      </c>
      <c r="N3470" s="9">
        <f>tbl_salesdata[[#This Row],[Total Sales]]-tbl_salesdata[[#This Row],[Total Cost]]</f>
        <v>759019.48000000021</v>
      </c>
      <c r="O3470">
        <f>tbl_salesdata[[#This Row],[Ship Date]]-tbl_salesdata[[#This Row],[Order Date]]</f>
        <v>4</v>
      </c>
      <c r="P3470">
        <f>WEEKDAY(tbl_salesdata[[#This Row],[Order Date]],2)</f>
        <v>5</v>
      </c>
      <c r="Q3470" t="str">
        <f>TEXT(tbl_salesdata[[#This Row],[Order Date]],"dddd")</f>
        <v>Friday</v>
      </c>
      <c r="R3470" t="str">
        <f>IF(tbl_salesdata[[#This Row],[Weekdaynum]]&gt;5,"Yes","No")</f>
        <v>No</v>
      </c>
    </row>
    <row r="3471" spans="1:18" x14ac:dyDescent="0.35">
      <c r="A3471">
        <v>850567805</v>
      </c>
      <c r="B3471" s="3">
        <v>44716</v>
      </c>
      <c r="C3471" s="3">
        <v>44717</v>
      </c>
      <c r="D3471" t="s">
        <v>97</v>
      </c>
      <c r="E3471" t="s">
        <v>29</v>
      </c>
      <c r="F3471" t="s">
        <v>47</v>
      </c>
      <c r="G3471" t="s">
        <v>18</v>
      </c>
      <c r="H3471" t="s">
        <v>26</v>
      </c>
      <c r="I3471" s="9">
        <v>770</v>
      </c>
      <c r="J3471" s="9">
        <v>421.89</v>
      </c>
      <c r="K3471" s="9">
        <v>364.69</v>
      </c>
      <c r="L3471" s="9">
        <f>tbl_salesdata[[#This Row],[Units Sold]]*tbl_salesdata[[#This Row],[Unit Cost]]</f>
        <v>280811.3</v>
      </c>
      <c r="M3471" s="9">
        <f>tbl_salesdata[[#This Row],[Units Sold]]*tbl_salesdata[[#This Row],[Unit Price]]</f>
        <v>324855.3</v>
      </c>
      <c r="N3471" s="9">
        <f>tbl_salesdata[[#This Row],[Total Sales]]-tbl_salesdata[[#This Row],[Total Cost]]</f>
        <v>44044</v>
      </c>
      <c r="O3471">
        <f>tbl_salesdata[[#This Row],[Ship Date]]-tbl_salesdata[[#This Row],[Order Date]]</f>
        <v>1</v>
      </c>
      <c r="P3471">
        <f>WEEKDAY(tbl_salesdata[[#This Row],[Order Date]],2)</f>
        <v>6</v>
      </c>
      <c r="Q3471" t="str">
        <f>TEXT(tbl_salesdata[[#This Row],[Order Date]],"dddd")</f>
        <v>Saturday</v>
      </c>
      <c r="R3471" t="str">
        <f>IF(tbl_salesdata[[#This Row],[Weekdaynum]]&gt;5,"Yes","No")</f>
        <v>Yes</v>
      </c>
    </row>
    <row r="3472" spans="1:18" hidden="1" x14ac:dyDescent="0.35">
      <c r="A3472">
        <v>351109158</v>
      </c>
      <c r="B3472" s="3">
        <v>43993</v>
      </c>
      <c r="C3472" s="3">
        <v>44000</v>
      </c>
      <c r="D3472" t="s">
        <v>16</v>
      </c>
      <c r="E3472" t="s">
        <v>12</v>
      </c>
      <c r="F3472" t="s">
        <v>47</v>
      </c>
      <c r="G3472" t="s">
        <v>14</v>
      </c>
      <c r="H3472" t="s">
        <v>34</v>
      </c>
      <c r="I3472" s="9">
        <v>9857</v>
      </c>
      <c r="J3472" s="9">
        <v>421.89</v>
      </c>
      <c r="K3472" s="9">
        <v>364.69</v>
      </c>
      <c r="L3472" s="9">
        <f>tbl_salesdata[[#This Row],[Units Sold]]*tbl_salesdata[[#This Row],[Unit Cost]]</f>
        <v>3594749.33</v>
      </c>
      <c r="M3472" s="9">
        <f>tbl_salesdata[[#This Row],[Units Sold]]*tbl_salesdata[[#This Row],[Unit Price]]</f>
        <v>4158569.73</v>
      </c>
      <c r="N3472" s="9">
        <f>tbl_salesdata[[#This Row],[Total Sales]]-tbl_salesdata[[#This Row],[Total Cost]]</f>
        <v>563820.39999999991</v>
      </c>
      <c r="O3472">
        <f>tbl_salesdata[[#This Row],[Ship Date]]-tbl_salesdata[[#This Row],[Order Date]]</f>
        <v>7</v>
      </c>
      <c r="P3472">
        <f>WEEKDAY(tbl_salesdata[[#This Row],[Order Date]],2)</f>
        <v>4</v>
      </c>
      <c r="Q3472" t="str">
        <f>TEXT(tbl_salesdata[[#This Row],[Order Date]],"dddd")</f>
        <v>Thursday</v>
      </c>
      <c r="R3472" t="str">
        <f>IF(tbl_salesdata[[#This Row],[Weekdaynum]]&gt;5,"Yes","No")</f>
        <v>No</v>
      </c>
    </row>
    <row r="3473" spans="1:18" hidden="1" x14ac:dyDescent="0.35">
      <c r="A3473">
        <v>287917602</v>
      </c>
      <c r="B3473" s="3">
        <v>44168</v>
      </c>
      <c r="C3473" s="3">
        <v>44172</v>
      </c>
      <c r="D3473" t="s">
        <v>184</v>
      </c>
      <c r="E3473" t="s">
        <v>21</v>
      </c>
      <c r="F3473" t="s">
        <v>30</v>
      </c>
      <c r="G3473" t="s">
        <v>14</v>
      </c>
      <c r="H3473" t="s">
        <v>26</v>
      </c>
      <c r="I3473" s="9">
        <v>71</v>
      </c>
      <c r="J3473" s="9">
        <v>81.73</v>
      </c>
      <c r="K3473" s="9">
        <v>56.67</v>
      </c>
      <c r="L3473" s="9">
        <f>tbl_salesdata[[#This Row],[Units Sold]]*tbl_salesdata[[#This Row],[Unit Cost]]</f>
        <v>4023.57</v>
      </c>
      <c r="M3473" s="9">
        <f>tbl_salesdata[[#This Row],[Units Sold]]*tbl_salesdata[[#This Row],[Unit Price]]</f>
        <v>5802.83</v>
      </c>
      <c r="N3473" s="9">
        <f>tbl_salesdata[[#This Row],[Total Sales]]-tbl_salesdata[[#This Row],[Total Cost]]</f>
        <v>1779.2599999999998</v>
      </c>
      <c r="O3473">
        <f>tbl_salesdata[[#This Row],[Ship Date]]-tbl_salesdata[[#This Row],[Order Date]]</f>
        <v>4</v>
      </c>
      <c r="P3473">
        <f>WEEKDAY(tbl_salesdata[[#This Row],[Order Date]],2)</f>
        <v>4</v>
      </c>
      <c r="Q3473" t="str">
        <f>TEXT(tbl_salesdata[[#This Row],[Order Date]],"dddd")</f>
        <v>Thursday</v>
      </c>
      <c r="R3473" t="str">
        <f>IF(tbl_salesdata[[#This Row],[Weekdaynum]]&gt;5,"Yes","No")</f>
        <v>No</v>
      </c>
    </row>
    <row r="3474" spans="1:18" hidden="1" x14ac:dyDescent="0.35">
      <c r="A3474">
        <v>661940705</v>
      </c>
      <c r="B3474" s="3">
        <v>43140</v>
      </c>
      <c r="C3474" s="3">
        <v>43152</v>
      </c>
      <c r="D3474" t="s">
        <v>108</v>
      </c>
      <c r="E3474" t="s">
        <v>12</v>
      </c>
      <c r="F3474" t="s">
        <v>47</v>
      </c>
      <c r="G3474" t="s">
        <v>18</v>
      </c>
      <c r="H3474" t="s">
        <v>34</v>
      </c>
      <c r="I3474" s="9">
        <v>1819</v>
      </c>
      <c r="J3474" s="9">
        <v>421.89</v>
      </c>
      <c r="K3474" s="9">
        <v>364.69</v>
      </c>
      <c r="L3474" s="9">
        <f>tbl_salesdata[[#This Row],[Units Sold]]*tbl_salesdata[[#This Row],[Unit Cost]]</f>
        <v>663371.11</v>
      </c>
      <c r="M3474" s="9">
        <f>tbl_salesdata[[#This Row],[Units Sold]]*tbl_salesdata[[#This Row],[Unit Price]]</f>
        <v>767417.91</v>
      </c>
      <c r="N3474" s="9">
        <f>tbl_salesdata[[#This Row],[Total Sales]]-tbl_salesdata[[#This Row],[Total Cost]]</f>
        <v>104046.80000000005</v>
      </c>
      <c r="O3474">
        <f>tbl_salesdata[[#This Row],[Ship Date]]-tbl_salesdata[[#This Row],[Order Date]]</f>
        <v>12</v>
      </c>
      <c r="P3474">
        <f>WEEKDAY(tbl_salesdata[[#This Row],[Order Date]],2)</f>
        <v>5</v>
      </c>
      <c r="Q3474" t="str">
        <f>TEXT(tbl_salesdata[[#This Row],[Order Date]],"dddd")</f>
        <v>Friday</v>
      </c>
      <c r="R3474" t="str">
        <f>IF(tbl_salesdata[[#This Row],[Weekdaynum]]&gt;5,"Yes","No")</f>
        <v>No</v>
      </c>
    </row>
    <row r="3475" spans="1:18" hidden="1" x14ac:dyDescent="0.35">
      <c r="A3475">
        <v>513852298</v>
      </c>
      <c r="B3475" s="3">
        <v>43969</v>
      </c>
      <c r="C3475" s="3">
        <v>43985</v>
      </c>
      <c r="D3475" t="s">
        <v>154</v>
      </c>
      <c r="E3475" t="s">
        <v>12</v>
      </c>
      <c r="F3475" t="s">
        <v>13</v>
      </c>
      <c r="G3475" t="s">
        <v>18</v>
      </c>
      <c r="H3475" t="s">
        <v>26</v>
      </c>
      <c r="I3475" s="9">
        <v>9169</v>
      </c>
      <c r="J3475" s="9">
        <v>255.28</v>
      </c>
      <c r="K3475" s="9">
        <v>159.41999999999999</v>
      </c>
      <c r="L3475" s="9">
        <f>tbl_salesdata[[#This Row],[Units Sold]]*tbl_salesdata[[#This Row],[Unit Cost]]</f>
        <v>1461721.98</v>
      </c>
      <c r="M3475" s="9">
        <f>tbl_salesdata[[#This Row],[Units Sold]]*tbl_salesdata[[#This Row],[Unit Price]]</f>
        <v>2340662.3199999998</v>
      </c>
      <c r="N3475" s="9">
        <f>tbl_salesdata[[#This Row],[Total Sales]]-tbl_salesdata[[#This Row],[Total Cost]]</f>
        <v>878940.33999999985</v>
      </c>
      <c r="O3475">
        <f>tbl_salesdata[[#This Row],[Ship Date]]-tbl_salesdata[[#This Row],[Order Date]]</f>
        <v>16</v>
      </c>
      <c r="P3475">
        <f>WEEKDAY(tbl_salesdata[[#This Row],[Order Date]],2)</f>
        <v>1</v>
      </c>
      <c r="Q3475" t="str">
        <f>TEXT(tbl_salesdata[[#This Row],[Order Date]],"dddd")</f>
        <v>Monday</v>
      </c>
      <c r="R3475" t="str">
        <f>IF(tbl_salesdata[[#This Row],[Weekdaynum]]&gt;5,"Yes","No")</f>
        <v>No</v>
      </c>
    </row>
    <row r="3476" spans="1:18" x14ac:dyDescent="0.35">
      <c r="A3476">
        <v>476453721</v>
      </c>
      <c r="B3476" s="3">
        <v>42938</v>
      </c>
      <c r="C3476" s="3">
        <v>42948</v>
      </c>
      <c r="D3476" t="s">
        <v>80</v>
      </c>
      <c r="E3476" t="s">
        <v>21</v>
      </c>
      <c r="F3476" t="s">
        <v>17</v>
      </c>
      <c r="G3476" t="s">
        <v>18</v>
      </c>
      <c r="H3476" t="s">
        <v>19</v>
      </c>
      <c r="I3476" s="9">
        <v>2099</v>
      </c>
      <c r="J3476" s="9">
        <v>152.58000000000001</v>
      </c>
      <c r="K3476" s="9">
        <v>97.44</v>
      </c>
      <c r="L3476" s="9">
        <f>tbl_salesdata[[#This Row],[Units Sold]]*tbl_salesdata[[#This Row],[Unit Cost]]</f>
        <v>204526.56</v>
      </c>
      <c r="M3476" s="9">
        <f>tbl_salesdata[[#This Row],[Units Sold]]*tbl_salesdata[[#This Row],[Unit Price]]</f>
        <v>320265.42000000004</v>
      </c>
      <c r="N3476" s="9">
        <f>tbl_salesdata[[#This Row],[Total Sales]]-tbl_salesdata[[#This Row],[Total Cost]]</f>
        <v>115738.86000000004</v>
      </c>
      <c r="O3476">
        <f>tbl_salesdata[[#This Row],[Ship Date]]-tbl_salesdata[[#This Row],[Order Date]]</f>
        <v>10</v>
      </c>
      <c r="P3476">
        <f>WEEKDAY(tbl_salesdata[[#This Row],[Order Date]],2)</f>
        <v>6</v>
      </c>
      <c r="Q3476" t="str">
        <f>TEXT(tbl_salesdata[[#This Row],[Order Date]],"dddd")</f>
        <v>Saturday</v>
      </c>
      <c r="R3476" t="str">
        <f>IF(tbl_salesdata[[#This Row],[Weekdaynum]]&gt;5,"Yes","No")</f>
        <v>Yes</v>
      </c>
    </row>
    <row r="3477" spans="1:18" hidden="1" x14ac:dyDescent="0.35">
      <c r="A3477">
        <v>565598762</v>
      </c>
      <c r="B3477" s="3">
        <v>42929</v>
      </c>
      <c r="C3477" s="3">
        <v>42938</v>
      </c>
      <c r="D3477" t="s">
        <v>185</v>
      </c>
      <c r="E3477" t="s">
        <v>38</v>
      </c>
      <c r="F3477" t="s">
        <v>68</v>
      </c>
      <c r="G3477" t="s">
        <v>14</v>
      </c>
      <c r="H3477" t="s">
        <v>34</v>
      </c>
      <c r="I3477" s="9">
        <v>2097</v>
      </c>
      <c r="J3477" s="9">
        <v>154.06</v>
      </c>
      <c r="K3477" s="9">
        <v>90.93</v>
      </c>
      <c r="L3477" s="9">
        <f>tbl_salesdata[[#This Row],[Units Sold]]*tbl_salesdata[[#This Row],[Unit Cost]]</f>
        <v>190680.21000000002</v>
      </c>
      <c r="M3477" s="9">
        <f>tbl_salesdata[[#This Row],[Units Sold]]*tbl_salesdata[[#This Row],[Unit Price]]</f>
        <v>323063.82</v>
      </c>
      <c r="N3477" s="9">
        <f>tbl_salesdata[[#This Row],[Total Sales]]-tbl_salesdata[[#This Row],[Total Cost]]</f>
        <v>132383.60999999999</v>
      </c>
      <c r="O3477">
        <f>tbl_salesdata[[#This Row],[Ship Date]]-tbl_salesdata[[#This Row],[Order Date]]</f>
        <v>9</v>
      </c>
      <c r="P3477">
        <f>WEEKDAY(tbl_salesdata[[#This Row],[Order Date]],2)</f>
        <v>4</v>
      </c>
      <c r="Q3477" t="str">
        <f>TEXT(tbl_salesdata[[#This Row],[Order Date]],"dddd")</f>
        <v>Thursday</v>
      </c>
      <c r="R3477" t="str">
        <f>IF(tbl_salesdata[[#This Row],[Weekdaynum]]&gt;5,"Yes","No")</f>
        <v>No</v>
      </c>
    </row>
    <row r="3478" spans="1:18" hidden="1" x14ac:dyDescent="0.35">
      <c r="A3478">
        <v>548343789</v>
      </c>
      <c r="B3478" s="3">
        <v>43438</v>
      </c>
      <c r="C3478" s="3">
        <v>43450</v>
      </c>
      <c r="D3478" t="s">
        <v>121</v>
      </c>
      <c r="E3478" t="s">
        <v>21</v>
      </c>
      <c r="F3478" t="s">
        <v>17</v>
      </c>
      <c r="G3478" t="s">
        <v>18</v>
      </c>
      <c r="H3478" t="s">
        <v>26</v>
      </c>
      <c r="I3478" s="9">
        <v>5967</v>
      </c>
      <c r="J3478" s="9">
        <v>152.58000000000001</v>
      </c>
      <c r="K3478" s="9">
        <v>97.44</v>
      </c>
      <c r="L3478" s="9">
        <f>tbl_salesdata[[#This Row],[Units Sold]]*tbl_salesdata[[#This Row],[Unit Cost]]</f>
        <v>581424.48</v>
      </c>
      <c r="M3478" s="9">
        <f>tbl_salesdata[[#This Row],[Units Sold]]*tbl_salesdata[[#This Row],[Unit Price]]</f>
        <v>910444.8600000001</v>
      </c>
      <c r="N3478" s="9">
        <f>tbl_salesdata[[#This Row],[Total Sales]]-tbl_salesdata[[#This Row],[Total Cost]]</f>
        <v>329020.38000000012</v>
      </c>
      <c r="O3478">
        <f>tbl_salesdata[[#This Row],[Ship Date]]-tbl_salesdata[[#This Row],[Order Date]]</f>
        <v>12</v>
      </c>
      <c r="P3478">
        <f>WEEKDAY(tbl_salesdata[[#This Row],[Order Date]],2)</f>
        <v>2</v>
      </c>
      <c r="Q3478" t="str">
        <f>TEXT(tbl_salesdata[[#This Row],[Order Date]],"dddd")</f>
        <v>Tuesday</v>
      </c>
      <c r="R3478" t="str">
        <f>IF(tbl_salesdata[[#This Row],[Weekdaynum]]&gt;5,"Yes","No")</f>
        <v>No</v>
      </c>
    </row>
    <row r="3479" spans="1:18" hidden="1" x14ac:dyDescent="0.35">
      <c r="A3479">
        <v>474797618</v>
      </c>
      <c r="B3479" s="3">
        <v>43518</v>
      </c>
      <c r="C3479" s="3">
        <v>43521</v>
      </c>
      <c r="D3479" t="s">
        <v>72</v>
      </c>
      <c r="E3479" t="s">
        <v>24</v>
      </c>
      <c r="F3479" t="s">
        <v>68</v>
      </c>
      <c r="G3479" t="s">
        <v>18</v>
      </c>
      <c r="H3479" t="s">
        <v>26</v>
      </c>
      <c r="I3479" s="9">
        <v>2021</v>
      </c>
      <c r="J3479" s="9">
        <v>154.06</v>
      </c>
      <c r="K3479" s="9">
        <v>90.93</v>
      </c>
      <c r="L3479" s="9">
        <f>tbl_salesdata[[#This Row],[Units Sold]]*tbl_salesdata[[#This Row],[Unit Cost]]</f>
        <v>183769.53000000003</v>
      </c>
      <c r="M3479" s="9">
        <f>tbl_salesdata[[#This Row],[Units Sold]]*tbl_salesdata[[#This Row],[Unit Price]]</f>
        <v>311355.26</v>
      </c>
      <c r="N3479" s="9">
        <f>tbl_salesdata[[#This Row],[Total Sales]]-tbl_salesdata[[#This Row],[Total Cost]]</f>
        <v>127585.72999999998</v>
      </c>
      <c r="O3479">
        <f>tbl_salesdata[[#This Row],[Ship Date]]-tbl_salesdata[[#This Row],[Order Date]]</f>
        <v>3</v>
      </c>
      <c r="P3479">
        <f>WEEKDAY(tbl_salesdata[[#This Row],[Order Date]],2)</f>
        <v>5</v>
      </c>
      <c r="Q3479" t="str">
        <f>TEXT(tbl_salesdata[[#This Row],[Order Date]],"dddd")</f>
        <v>Friday</v>
      </c>
      <c r="R3479" t="str">
        <f>IF(tbl_salesdata[[#This Row],[Weekdaynum]]&gt;5,"Yes","No")</f>
        <v>No</v>
      </c>
    </row>
    <row r="3480" spans="1:18" hidden="1" x14ac:dyDescent="0.35">
      <c r="A3480">
        <v>187196576</v>
      </c>
      <c r="B3480" s="3">
        <v>43793</v>
      </c>
      <c r="C3480" s="3">
        <v>43811</v>
      </c>
      <c r="D3480" t="s">
        <v>57</v>
      </c>
      <c r="E3480" t="s">
        <v>32</v>
      </c>
      <c r="F3480" t="s">
        <v>33</v>
      </c>
      <c r="G3480" t="s">
        <v>18</v>
      </c>
      <c r="H3480" t="s">
        <v>19</v>
      </c>
      <c r="I3480" s="9">
        <v>4482</v>
      </c>
      <c r="J3480" s="9">
        <v>109.28</v>
      </c>
      <c r="K3480" s="9">
        <v>35.840000000000003</v>
      </c>
      <c r="L3480" s="9">
        <f>tbl_salesdata[[#This Row],[Units Sold]]*tbl_salesdata[[#This Row],[Unit Cost]]</f>
        <v>160634.88</v>
      </c>
      <c r="M3480" s="9">
        <f>tbl_salesdata[[#This Row],[Units Sold]]*tbl_salesdata[[#This Row],[Unit Price]]</f>
        <v>489792.96</v>
      </c>
      <c r="N3480" s="9">
        <f>tbl_salesdata[[#This Row],[Total Sales]]-tbl_salesdata[[#This Row],[Total Cost]]</f>
        <v>329158.08</v>
      </c>
      <c r="O3480">
        <f>tbl_salesdata[[#This Row],[Ship Date]]-tbl_salesdata[[#This Row],[Order Date]]</f>
        <v>18</v>
      </c>
      <c r="P3480">
        <f>WEEKDAY(tbl_salesdata[[#This Row],[Order Date]],2)</f>
        <v>7</v>
      </c>
      <c r="Q3480" t="str">
        <f>TEXT(tbl_salesdata[[#This Row],[Order Date]],"dddd")</f>
        <v>Sunday</v>
      </c>
      <c r="R3480" t="str">
        <f>IF(tbl_salesdata[[#This Row],[Weekdaynum]]&gt;5,"Yes","No")</f>
        <v>Yes</v>
      </c>
    </row>
    <row r="3481" spans="1:18" hidden="1" x14ac:dyDescent="0.35">
      <c r="A3481">
        <v>498089492</v>
      </c>
      <c r="B3481" s="3">
        <v>42431</v>
      </c>
      <c r="C3481" s="3">
        <v>42436</v>
      </c>
      <c r="D3481" t="s">
        <v>121</v>
      </c>
      <c r="E3481" t="s">
        <v>21</v>
      </c>
      <c r="F3481" t="s">
        <v>47</v>
      </c>
      <c r="G3481" t="s">
        <v>14</v>
      </c>
      <c r="H3481" t="s">
        <v>26</v>
      </c>
      <c r="I3481" s="9">
        <v>4604</v>
      </c>
      <c r="J3481" s="9">
        <v>421.89</v>
      </c>
      <c r="K3481" s="9">
        <v>364.69</v>
      </c>
      <c r="L3481" s="9">
        <f>tbl_salesdata[[#This Row],[Units Sold]]*tbl_salesdata[[#This Row],[Unit Cost]]</f>
        <v>1679032.76</v>
      </c>
      <c r="M3481" s="9">
        <f>tbl_salesdata[[#This Row],[Units Sold]]*tbl_salesdata[[#This Row],[Unit Price]]</f>
        <v>1942381.5599999998</v>
      </c>
      <c r="N3481" s="9">
        <f>tbl_salesdata[[#This Row],[Total Sales]]-tbl_salesdata[[#This Row],[Total Cost]]</f>
        <v>263348.79999999981</v>
      </c>
      <c r="O3481">
        <f>tbl_salesdata[[#This Row],[Ship Date]]-tbl_salesdata[[#This Row],[Order Date]]</f>
        <v>5</v>
      </c>
      <c r="P3481">
        <f>WEEKDAY(tbl_salesdata[[#This Row],[Order Date]],2)</f>
        <v>3</v>
      </c>
      <c r="Q3481" t="str">
        <f>TEXT(tbl_salesdata[[#This Row],[Order Date]],"dddd")</f>
        <v>Wednesday</v>
      </c>
      <c r="R3481" t="str">
        <f>IF(tbl_salesdata[[#This Row],[Weekdaynum]]&gt;5,"Yes","No")</f>
        <v>No</v>
      </c>
    </row>
    <row r="3482" spans="1:18" x14ac:dyDescent="0.35">
      <c r="A3482">
        <v>157653653</v>
      </c>
      <c r="B3482" s="3">
        <v>42147</v>
      </c>
      <c r="C3482" s="3">
        <v>42159</v>
      </c>
      <c r="D3482" t="s">
        <v>183</v>
      </c>
      <c r="E3482" t="s">
        <v>24</v>
      </c>
      <c r="F3482" t="s">
        <v>68</v>
      </c>
      <c r="G3482" t="s">
        <v>18</v>
      </c>
      <c r="H3482" t="s">
        <v>34</v>
      </c>
      <c r="I3482" s="9">
        <v>2074</v>
      </c>
      <c r="J3482" s="9">
        <v>154.06</v>
      </c>
      <c r="K3482" s="9">
        <v>90.93</v>
      </c>
      <c r="L3482" s="9">
        <f>tbl_salesdata[[#This Row],[Units Sold]]*tbl_salesdata[[#This Row],[Unit Cost]]</f>
        <v>188588.82</v>
      </c>
      <c r="M3482" s="9">
        <f>tbl_salesdata[[#This Row],[Units Sold]]*tbl_salesdata[[#This Row],[Unit Price]]</f>
        <v>319520.44</v>
      </c>
      <c r="N3482" s="9">
        <f>tbl_salesdata[[#This Row],[Total Sales]]-tbl_salesdata[[#This Row],[Total Cost]]</f>
        <v>130931.62</v>
      </c>
      <c r="O3482">
        <f>tbl_salesdata[[#This Row],[Ship Date]]-tbl_salesdata[[#This Row],[Order Date]]</f>
        <v>12</v>
      </c>
      <c r="P3482">
        <f>WEEKDAY(tbl_salesdata[[#This Row],[Order Date]],2)</f>
        <v>6</v>
      </c>
      <c r="Q3482" t="str">
        <f>TEXT(tbl_salesdata[[#This Row],[Order Date]],"dddd")</f>
        <v>Saturday</v>
      </c>
      <c r="R3482" t="str">
        <f>IF(tbl_salesdata[[#This Row],[Weekdaynum]]&gt;5,"Yes","No")</f>
        <v>Yes</v>
      </c>
    </row>
    <row r="3483" spans="1:18" hidden="1" x14ac:dyDescent="0.35">
      <c r="A3483">
        <v>217115008</v>
      </c>
      <c r="B3483" s="3">
        <v>42061</v>
      </c>
      <c r="C3483" s="3">
        <v>42072</v>
      </c>
      <c r="D3483" t="s">
        <v>201</v>
      </c>
      <c r="E3483" t="s">
        <v>24</v>
      </c>
      <c r="F3483" t="s">
        <v>25</v>
      </c>
      <c r="G3483" t="s">
        <v>14</v>
      </c>
      <c r="H3483" t="s">
        <v>15</v>
      </c>
      <c r="I3483" s="9">
        <v>8011</v>
      </c>
      <c r="J3483" s="9">
        <v>205.7</v>
      </c>
      <c r="K3483" s="9">
        <v>117.11</v>
      </c>
      <c r="L3483" s="9">
        <f>tbl_salesdata[[#This Row],[Units Sold]]*tbl_salesdata[[#This Row],[Unit Cost]]</f>
        <v>938168.21</v>
      </c>
      <c r="M3483" s="9">
        <f>tbl_salesdata[[#This Row],[Units Sold]]*tbl_salesdata[[#This Row],[Unit Price]]</f>
        <v>1647862.7</v>
      </c>
      <c r="N3483" s="9">
        <f>tbl_salesdata[[#This Row],[Total Sales]]-tbl_salesdata[[#This Row],[Total Cost]]</f>
        <v>709694.49</v>
      </c>
      <c r="O3483">
        <f>tbl_salesdata[[#This Row],[Ship Date]]-tbl_salesdata[[#This Row],[Order Date]]</f>
        <v>11</v>
      </c>
      <c r="P3483">
        <f>WEEKDAY(tbl_salesdata[[#This Row],[Order Date]],2)</f>
        <v>4</v>
      </c>
      <c r="Q3483" t="str">
        <f>TEXT(tbl_salesdata[[#This Row],[Order Date]],"dddd")</f>
        <v>Thursday</v>
      </c>
      <c r="R3483" t="str">
        <f>IF(tbl_salesdata[[#This Row],[Weekdaynum]]&gt;5,"Yes","No")</f>
        <v>No</v>
      </c>
    </row>
    <row r="3484" spans="1:18" hidden="1" x14ac:dyDescent="0.35">
      <c r="A3484">
        <v>251907765</v>
      </c>
      <c r="B3484" s="3">
        <v>42064</v>
      </c>
      <c r="C3484" s="3">
        <v>42076</v>
      </c>
      <c r="D3484" t="s">
        <v>159</v>
      </c>
      <c r="E3484" t="s">
        <v>21</v>
      </c>
      <c r="F3484" t="s">
        <v>17</v>
      </c>
      <c r="G3484" t="s">
        <v>18</v>
      </c>
      <c r="H3484" t="s">
        <v>19</v>
      </c>
      <c r="I3484" s="9">
        <v>3961</v>
      </c>
      <c r="J3484" s="9">
        <v>152.58000000000001</v>
      </c>
      <c r="K3484" s="9">
        <v>97.44</v>
      </c>
      <c r="L3484" s="9">
        <f>tbl_salesdata[[#This Row],[Units Sold]]*tbl_salesdata[[#This Row],[Unit Cost]]</f>
        <v>385959.83999999997</v>
      </c>
      <c r="M3484" s="9">
        <f>tbl_salesdata[[#This Row],[Units Sold]]*tbl_salesdata[[#This Row],[Unit Price]]</f>
        <v>604369.38</v>
      </c>
      <c r="N3484" s="9">
        <f>tbl_salesdata[[#This Row],[Total Sales]]-tbl_salesdata[[#This Row],[Total Cost]]</f>
        <v>218409.54000000004</v>
      </c>
      <c r="O3484">
        <f>tbl_salesdata[[#This Row],[Ship Date]]-tbl_salesdata[[#This Row],[Order Date]]</f>
        <v>12</v>
      </c>
      <c r="P3484">
        <f>WEEKDAY(tbl_salesdata[[#This Row],[Order Date]],2)</f>
        <v>7</v>
      </c>
      <c r="Q3484" t="str">
        <f>TEXT(tbl_salesdata[[#This Row],[Order Date]],"dddd")</f>
        <v>Sunday</v>
      </c>
      <c r="R3484" t="str">
        <f>IF(tbl_salesdata[[#This Row],[Weekdaynum]]&gt;5,"Yes","No")</f>
        <v>Yes</v>
      </c>
    </row>
    <row r="3485" spans="1:18" hidden="1" x14ac:dyDescent="0.35">
      <c r="A3485">
        <v>338514792</v>
      </c>
      <c r="B3485" s="3">
        <v>42258</v>
      </c>
      <c r="C3485" s="3">
        <v>42270</v>
      </c>
      <c r="D3485" t="s">
        <v>138</v>
      </c>
      <c r="E3485" t="s">
        <v>24</v>
      </c>
      <c r="F3485" t="s">
        <v>56</v>
      </c>
      <c r="G3485" t="s">
        <v>18</v>
      </c>
      <c r="H3485" t="s">
        <v>34</v>
      </c>
      <c r="I3485" s="9">
        <v>2904</v>
      </c>
      <c r="J3485" s="9">
        <v>9.33</v>
      </c>
      <c r="K3485" s="9">
        <v>6.92</v>
      </c>
      <c r="L3485" s="9">
        <f>tbl_salesdata[[#This Row],[Units Sold]]*tbl_salesdata[[#This Row],[Unit Cost]]</f>
        <v>20095.68</v>
      </c>
      <c r="M3485" s="9">
        <f>tbl_salesdata[[#This Row],[Units Sold]]*tbl_salesdata[[#This Row],[Unit Price]]</f>
        <v>27094.32</v>
      </c>
      <c r="N3485" s="9">
        <f>tbl_salesdata[[#This Row],[Total Sales]]-tbl_salesdata[[#This Row],[Total Cost]]</f>
        <v>6998.6399999999994</v>
      </c>
      <c r="O3485">
        <f>tbl_salesdata[[#This Row],[Ship Date]]-tbl_salesdata[[#This Row],[Order Date]]</f>
        <v>12</v>
      </c>
      <c r="P3485">
        <f>WEEKDAY(tbl_salesdata[[#This Row],[Order Date]],2)</f>
        <v>5</v>
      </c>
      <c r="Q3485" t="str">
        <f>TEXT(tbl_salesdata[[#This Row],[Order Date]],"dddd")</f>
        <v>Friday</v>
      </c>
      <c r="R3485" t="str">
        <f>IF(tbl_salesdata[[#This Row],[Weekdaynum]]&gt;5,"Yes","No")</f>
        <v>No</v>
      </c>
    </row>
    <row r="3486" spans="1:18" hidden="1" x14ac:dyDescent="0.35">
      <c r="A3486">
        <v>291047418</v>
      </c>
      <c r="B3486" s="3">
        <v>43643</v>
      </c>
      <c r="C3486" s="3">
        <v>43658</v>
      </c>
      <c r="D3486" t="s">
        <v>139</v>
      </c>
      <c r="E3486" t="s">
        <v>51</v>
      </c>
      <c r="F3486" t="s">
        <v>22</v>
      </c>
      <c r="G3486" t="s">
        <v>14</v>
      </c>
      <c r="H3486" t="s">
        <v>34</v>
      </c>
      <c r="I3486" s="9">
        <v>6253</v>
      </c>
      <c r="J3486" s="9">
        <v>47.45</v>
      </c>
      <c r="K3486" s="9">
        <v>31.79</v>
      </c>
      <c r="L3486" s="9">
        <f>tbl_salesdata[[#This Row],[Units Sold]]*tbl_salesdata[[#This Row],[Unit Cost]]</f>
        <v>198782.87</v>
      </c>
      <c r="M3486" s="9">
        <f>tbl_salesdata[[#This Row],[Units Sold]]*tbl_salesdata[[#This Row],[Unit Price]]</f>
        <v>296704.85000000003</v>
      </c>
      <c r="N3486" s="9">
        <f>tbl_salesdata[[#This Row],[Total Sales]]-tbl_salesdata[[#This Row],[Total Cost]]</f>
        <v>97921.98000000004</v>
      </c>
      <c r="O3486">
        <f>tbl_salesdata[[#This Row],[Ship Date]]-tbl_salesdata[[#This Row],[Order Date]]</f>
        <v>15</v>
      </c>
      <c r="P3486">
        <f>WEEKDAY(tbl_salesdata[[#This Row],[Order Date]],2)</f>
        <v>4</v>
      </c>
      <c r="Q3486" t="str">
        <f>TEXT(tbl_salesdata[[#This Row],[Order Date]],"dddd")</f>
        <v>Thursday</v>
      </c>
      <c r="R3486" t="str">
        <f>IF(tbl_salesdata[[#This Row],[Weekdaynum]]&gt;5,"Yes","No")</f>
        <v>No</v>
      </c>
    </row>
    <row r="3487" spans="1:18" hidden="1" x14ac:dyDescent="0.35">
      <c r="A3487">
        <v>893929469</v>
      </c>
      <c r="B3487" s="3">
        <v>44607</v>
      </c>
      <c r="C3487" s="3">
        <v>44625</v>
      </c>
      <c r="D3487" t="s">
        <v>201</v>
      </c>
      <c r="E3487" t="s">
        <v>24</v>
      </c>
      <c r="F3487" t="s">
        <v>76</v>
      </c>
      <c r="G3487" t="s">
        <v>14</v>
      </c>
      <c r="H3487" t="s">
        <v>15</v>
      </c>
      <c r="I3487" s="9">
        <v>2450</v>
      </c>
      <c r="J3487" s="9">
        <v>668.27</v>
      </c>
      <c r="K3487" s="9">
        <v>502.54</v>
      </c>
      <c r="L3487" s="9">
        <f>tbl_salesdata[[#This Row],[Units Sold]]*tbl_salesdata[[#This Row],[Unit Cost]]</f>
        <v>1231223</v>
      </c>
      <c r="M3487" s="9">
        <f>tbl_salesdata[[#This Row],[Units Sold]]*tbl_salesdata[[#This Row],[Unit Price]]</f>
        <v>1637261.5</v>
      </c>
      <c r="N3487" s="9">
        <f>tbl_salesdata[[#This Row],[Total Sales]]-tbl_salesdata[[#This Row],[Total Cost]]</f>
        <v>406038.5</v>
      </c>
      <c r="O3487">
        <f>tbl_salesdata[[#This Row],[Ship Date]]-tbl_salesdata[[#This Row],[Order Date]]</f>
        <v>18</v>
      </c>
      <c r="P3487">
        <f>WEEKDAY(tbl_salesdata[[#This Row],[Order Date]],2)</f>
        <v>2</v>
      </c>
      <c r="Q3487" t="str">
        <f>TEXT(tbl_salesdata[[#This Row],[Order Date]],"dddd")</f>
        <v>Tuesday</v>
      </c>
      <c r="R3487" t="str">
        <f>IF(tbl_salesdata[[#This Row],[Weekdaynum]]&gt;5,"Yes","No")</f>
        <v>No</v>
      </c>
    </row>
    <row r="3488" spans="1:18" hidden="1" x14ac:dyDescent="0.35">
      <c r="A3488">
        <v>751897275</v>
      </c>
      <c r="B3488" s="3">
        <v>42309</v>
      </c>
      <c r="C3488" s="3">
        <v>42316</v>
      </c>
      <c r="D3488" t="s">
        <v>85</v>
      </c>
      <c r="E3488" t="s">
        <v>12</v>
      </c>
      <c r="F3488" t="s">
        <v>33</v>
      </c>
      <c r="G3488" t="s">
        <v>14</v>
      </c>
      <c r="H3488" t="s">
        <v>34</v>
      </c>
      <c r="I3488" s="9">
        <v>1967</v>
      </c>
      <c r="J3488" s="9">
        <v>109.28</v>
      </c>
      <c r="K3488" s="9">
        <v>35.840000000000003</v>
      </c>
      <c r="L3488" s="9">
        <f>tbl_salesdata[[#This Row],[Units Sold]]*tbl_salesdata[[#This Row],[Unit Cost]]</f>
        <v>70497.280000000013</v>
      </c>
      <c r="M3488" s="9">
        <f>tbl_salesdata[[#This Row],[Units Sold]]*tbl_salesdata[[#This Row],[Unit Price]]</f>
        <v>214953.76</v>
      </c>
      <c r="N3488" s="9">
        <f>tbl_salesdata[[#This Row],[Total Sales]]-tbl_salesdata[[#This Row],[Total Cost]]</f>
        <v>144456.47999999998</v>
      </c>
      <c r="O3488">
        <f>tbl_salesdata[[#This Row],[Ship Date]]-tbl_salesdata[[#This Row],[Order Date]]</f>
        <v>7</v>
      </c>
      <c r="P3488">
        <f>WEEKDAY(tbl_salesdata[[#This Row],[Order Date]],2)</f>
        <v>7</v>
      </c>
      <c r="Q3488" t="str">
        <f>TEXT(tbl_salesdata[[#This Row],[Order Date]],"dddd")</f>
        <v>Sunday</v>
      </c>
      <c r="R3488" t="str">
        <f>IF(tbl_salesdata[[#This Row],[Weekdaynum]]&gt;5,"Yes","No")</f>
        <v>Yes</v>
      </c>
    </row>
    <row r="3489" spans="1:18" hidden="1" x14ac:dyDescent="0.35">
      <c r="A3489">
        <v>339999663</v>
      </c>
      <c r="B3489" s="3">
        <v>42150</v>
      </c>
      <c r="C3489" s="3">
        <v>42152</v>
      </c>
      <c r="D3489" t="s">
        <v>117</v>
      </c>
      <c r="E3489" t="s">
        <v>21</v>
      </c>
      <c r="F3489" t="s">
        <v>17</v>
      </c>
      <c r="G3489" t="s">
        <v>14</v>
      </c>
      <c r="H3489" t="s">
        <v>26</v>
      </c>
      <c r="I3489" s="9">
        <v>2311</v>
      </c>
      <c r="J3489" s="9">
        <v>152.58000000000001</v>
      </c>
      <c r="K3489" s="9">
        <v>97.44</v>
      </c>
      <c r="L3489" s="9">
        <f>tbl_salesdata[[#This Row],[Units Sold]]*tbl_salesdata[[#This Row],[Unit Cost]]</f>
        <v>225183.84</v>
      </c>
      <c r="M3489" s="9">
        <f>tbl_salesdata[[#This Row],[Units Sold]]*tbl_salesdata[[#This Row],[Unit Price]]</f>
        <v>352612.38</v>
      </c>
      <c r="N3489" s="9">
        <f>tbl_salesdata[[#This Row],[Total Sales]]-tbl_salesdata[[#This Row],[Total Cost]]</f>
        <v>127428.54000000001</v>
      </c>
      <c r="O3489">
        <f>tbl_salesdata[[#This Row],[Ship Date]]-tbl_salesdata[[#This Row],[Order Date]]</f>
        <v>2</v>
      </c>
      <c r="P3489">
        <f>WEEKDAY(tbl_salesdata[[#This Row],[Order Date]],2)</f>
        <v>2</v>
      </c>
      <c r="Q3489" t="str">
        <f>TEXT(tbl_salesdata[[#This Row],[Order Date]],"dddd")</f>
        <v>Tuesday</v>
      </c>
      <c r="R3489" t="str">
        <f>IF(tbl_salesdata[[#This Row],[Weekdaynum]]&gt;5,"Yes","No")</f>
        <v>No</v>
      </c>
    </row>
    <row r="3490" spans="1:18" hidden="1" x14ac:dyDescent="0.35">
      <c r="A3490">
        <v>653597962</v>
      </c>
      <c r="B3490" s="3">
        <v>42876</v>
      </c>
      <c r="C3490" s="3">
        <v>42897</v>
      </c>
      <c r="D3490" t="s">
        <v>88</v>
      </c>
      <c r="E3490" t="s">
        <v>38</v>
      </c>
      <c r="F3490" t="s">
        <v>42</v>
      </c>
      <c r="G3490" t="s">
        <v>14</v>
      </c>
      <c r="H3490" t="s">
        <v>34</v>
      </c>
      <c r="I3490" s="9">
        <v>3016</v>
      </c>
      <c r="J3490" s="9">
        <v>437.2</v>
      </c>
      <c r="K3490" s="9">
        <v>263.33</v>
      </c>
      <c r="L3490" s="9">
        <f>tbl_salesdata[[#This Row],[Units Sold]]*tbl_salesdata[[#This Row],[Unit Cost]]</f>
        <v>794203.27999999991</v>
      </c>
      <c r="M3490" s="9">
        <f>tbl_salesdata[[#This Row],[Units Sold]]*tbl_salesdata[[#This Row],[Unit Price]]</f>
        <v>1318595.2</v>
      </c>
      <c r="N3490" s="9">
        <f>tbl_salesdata[[#This Row],[Total Sales]]-tbl_salesdata[[#This Row],[Total Cost]]</f>
        <v>524391.92000000004</v>
      </c>
      <c r="O3490">
        <f>tbl_salesdata[[#This Row],[Ship Date]]-tbl_salesdata[[#This Row],[Order Date]]</f>
        <v>21</v>
      </c>
      <c r="P3490">
        <f>WEEKDAY(tbl_salesdata[[#This Row],[Order Date]],2)</f>
        <v>7</v>
      </c>
      <c r="Q3490" t="str">
        <f>TEXT(tbl_salesdata[[#This Row],[Order Date]],"dddd")</f>
        <v>Sunday</v>
      </c>
      <c r="R3490" t="str">
        <f>IF(tbl_salesdata[[#This Row],[Weekdaynum]]&gt;5,"Yes","No")</f>
        <v>Yes</v>
      </c>
    </row>
    <row r="3491" spans="1:18" hidden="1" x14ac:dyDescent="0.35">
      <c r="A3491">
        <v>958366000</v>
      </c>
      <c r="B3491" s="3">
        <v>44011</v>
      </c>
      <c r="C3491" s="3">
        <v>44026</v>
      </c>
      <c r="D3491" t="s">
        <v>95</v>
      </c>
      <c r="E3491" t="s">
        <v>21</v>
      </c>
      <c r="F3491" t="s">
        <v>25</v>
      </c>
      <c r="G3491" t="s">
        <v>18</v>
      </c>
      <c r="H3491" t="s">
        <v>15</v>
      </c>
      <c r="I3491" s="9">
        <v>651</v>
      </c>
      <c r="J3491" s="9">
        <v>205.7</v>
      </c>
      <c r="K3491" s="9">
        <v>117.11</v>
      </c>
      <c r="L3491" s="9">
        <f>tbl_salesdata[[#This Row],[Units Sold]]*tbl_salesdata[[#This Row],[Unit Cost]]</f>
        <v>76238.61</v>
      </c>
      <c r="M3491" s="9">
        <f>tbl_salesdata[[#This Row],[Units Sold]]*tbl_salesdata[[#This Row],[Unit Price]]</f>
        <v>133910.69999999998</v>
      </c>
      <c r="N3491" s="9">
        <f>tbl_salesdata[[#This Row],[Total Sales]]-tbl_salesdata[[#This Row],[Total Cost]]</f>
        <v>57672.089999999982</v>
      </c>
      <c r="O3491">
        <f>tbl_salesdata[[#This Row],[Ship Date]]-tbl_salesdata[[#This Row],[Order Date]]</f>
        <v>15</v>
      </c>
      <c r="P3491">
        <f>WEEKDAY(tbl_salesdata[[#This Row],[Order Date]],2)</f>
        <v>1</v>
      </c>
      <c r="Q3491" t="str">
        <f>TEXT(tbl_salesdata[[#This Row],[Order Date]],"dddd")</f>
        <v>Monday</v>
      </c>
      <c r="R3491" t="str">
        <f>IF(tbl_salesdata[[#This Row],[Weekdaynum]]&gt;5,"Yes","No")</f>
        <v>No</v>
      </c>
    </row>
    <row r="3492" spans="1:18" hidden="1" x14ac:dyDescent="0.35">
      <c r="A3492">
        <v>140290105</v>
      </c>
      <c r="B3492" s="3">
        <v>42081</v>
      </c>
      <c r="C3492" s="3">
        <v>42099</v>
      </c>
      <c r="D3492" t="s">
        <v>136</v>
      </c>
      <c r="E3492" t="s">
        <v>38</v>
      </c>
      <c r="F3492" t="s">
        <v>33</v>
      </c>
      <c r="G3492" t="s">
        <v>18</v>
      </c>
      <c r="H3492" t="s">
        <v>34</v>
      </c>
      <c r="I3492" s="9">
        <v>3814</v>
      </c>
      <c r="J3492" s="9">
        <v>109.28</v>
      </c>
      <c r="K3492" s="9">
        <v>35.840000000000003</v>
      </c>
      <c r="L3492" s="9">
        <f>tbl_salesdata[[#This Row],[Units Sold]]*tbl_salesdata[[#This Row],[Unit Cost]]</f>
        <v>136693.76000000001</v>
      </c>
      <c r="M3492" s="9">
        <f>tbl_salesdata[[#This Row],[Units Sold]]*tbl_salesdata[[#This Row],[Unit Price]]</f>
        <v>416793.92</v>
      </c>
      <c r="N3492" s="9">
        <f>tbl_salesdata[[#This Row],[Total Sales]]-tbl_salesdata[[#This Row],[Total Cost]]</f>
        <v>280100.15999999997</v>
      </c>
      <c r="O3492">
        <f>tbl_salesdata[[#This Row],[Ship Date]]-tbl_salesdata[[#This Row],[Order Date]]</f>
        <v>18</v>
      </c>
      <c r="P3492">
        <f>WEEKDAY(tbl_salesdata[[#This Row],[Order Date]],2)</f>
        <v>3</v>
      </c>
      <c r="Q3492" t="str">
        <f>TEXT(tbl_salesdata[[#This Row],[Order Date]],"dddd")</f>
        <v>Wednesday</v>
      </c>
      <c r="R3492" t="str">
        <f>IF(tbl_salesdata[[#This Row],[Weekdaynum]]&gt;5,"Yes","No")</f>
        <v>No</v>
      </c>
    </row>
    <row r="3493" spans="1:18" hidden="1" x14ac:dyDescent="0.35">
      <c r="A3493">
        <v>755669105</v>
      </c>
      <c r="B3493" s="3">
        <v>43310</v>
      </c>
      <c r="C3493" s="3">
        <v>43316</v>
      </c>
      <c r="D3493" t="s">
        <v>213</v>
      </c>
      <c r="E3493" t="s">
        <v>38</v>
      </c>
      <c r="F3493" t="s">
        <v>40</v>
      </c>
      <c r="G3493" t="s">
        <v>18</v>
      </c>
      <c r="H3493" t="s">
        <v>15</v>
      </c>
      <c r="I3493" s="9">
        <v>8136</v>
      </c>
      <c r="J3493" s="9">
        <v>651.21</v>
      </c>
      <c r="K3493" s="9">
        <v>524.96</v>
      </c>
      <c r="L3493" s="9">
        <f>tbl_salesdata[[#This Row],[Units Sold]]*tbl_salesdata[[#This Row],[Unit Cost]]</f>
        <v>4271074.5600000005</v>
      </c>
      <c r="M3493" s="9">
        <f>tbl_salesdata[[#This Row],[Units Sold]]*tbl_salesdata[[#This Row],[Unit Price]]</f>
        <v>5298244.5600000005</v>
      </c>
      <c r="N3493" s="9">
        <f>tbl_salesdata[[#This Row],[Total Sales]]-tbl_salesdata[[#This Row],[Total Cost]]</f>
        <v>1027170</v>
      </c>
      <c r="O3493">
        <f>tbl_salesdata[[#This Row],[Ship Date]]-tbl_salesdata[[#This Row],[Order Date]]</f>
        <v>6</v>
      </c>
      <c r="P3493">
        <f>WEEKDAY(tbl_salesdata[[#This Row],[Order Date]],2)</f>
        <v>7</v>
      </c>
      <c r="Q3493" t="str">
        <f>TEXT(tbl_salesdata[[#This Row],[Order Date]],"dddd")</f>
        <v>Sunday</v>
      </c>
      <c r="R3493" t="str">
        <f>IF(tbl_salesdata[[#This Row],[Weekdaynum]]&gt;5,"Yes","No")</f>
        <v>Yes</v>
      </c>
    </row>
    <row r="3494" spans="1:18" hidden="1" x14ac:dyDescent="0.35">
      <c r="A3494">
        <v>481114327</v>
      </c>
      <c r="B3494" s="3">
        <v>42312</v>
      </c>
      <c r="C3494" s="3">
        <v>42329</v>
      </c>
      <c r="D3494" t="s">
        <v>125</v>
      </c>
      <c r="E3494" t="s">
        <v>21</v>
      </c>
      <c r="F3494" t="s">
        <v>25</v>
      </c>
      <c r="G3494" t="s">
        <v>14</v>
      </c>
      <c r="H3494" t="s">
        <v>15</v>
      </c>
      <c r="I3494" s="9">
        <v>1276</v>
      </c>
      <c r="J3494" s="9">
        <v>205.7</v>
      </c>
      <c r="K3494" s="9">
        <v>117.11</v>
      </c>
      <c r="L3494" s="9">
        <f>tbl_salesdata[[#This Row],[Units Sold]]*tbl_salesdata[[#This Row],[Unit Cost]]</f>
        <v>149432.35999999999</v>
      </c>
      <c r="M3494" s="9">
        <f>tbl_salesdata[[#This Row],[Units Sold]]*tbl_salesdata[[#This Row],[Unit Price]]</f>
        <v>262473.2</v>
      </c>
      <c r="N3494" s="9">
        <f>tbl_salesdata[[#This Row],[Total Sales]]-tbl_salesdata[[#This Row],[Total Cost]]</f>
        <v>113040.84000000003</v>
      </c>
      <c r="O3494">
        <f>tbl_salesdata[[#This Row],[Ship Date]]-tbl_salesdata[[#This Row],[Order Date]]</f>
        <v>17</v>
      </c>
      <c r="P3494">
        <f>WEEKDAY(tbl_salesdata[[#This Row],[Order Date]],2)</f>
        <v>3</v>
      </c>
      <c r="Q3494" t="str">
        <f>TEXT(tbl_salesdata[[#This Row],[Order Date]],"dddd")</f>
        <v>Wednesday</v>
      </c>
      <c r="R3494" t="str">
        <f>IF(tbl_salesdata[[#This Row],[Weekdaynum]]&gt;5,"Yes","No")</f>
        <v>No</v>
      </c>
    </row>
    <row r="3495" spans="1:18" hidden="1" x14ac:dyDescent="0.35">
      <c r="A3495">
        <v>663549602</v>
      </c>
      <c r="B3495" s="3">
        <v>43822</v>
      </c>
      <c r="C3495" s="3">
        <v>43836</v>
      </c>
      <c r="D3495" t="s">
        <v>181</v>
      </c>
      <c r="E3495" t="s">
        <v>38</v>
      </c>
      <c r="F3495" t="s">
        <v>76</v>
      </c>
      <c r="G3495" t="s">
        <v>14</v>
      </c>
      <c r="H3495" t="s">
        <v>15</v>
      </c>
      <c r="I3495" s="9">
        <v>7927</v>
      </c>
      <c r="J3495" s="9">
        <v>668.27</v>
      </c>
      <c r="K3495" s="9">
        <v>502.54</v>
      </c>
      <c r="L3495" s="9">
        <f>tbl_salesdata[[#This Row],[Units Sold]]*tbl_salesdata[[#This Row],[Unit Cost]]</f>
        <v>3983634.58</v>
      </c>
      <c r="M3495" s="9">
        <f>tbl_salesdata[[#This Row],[Units Sold]]*tbl_salesdata[[#This Row],[Unit Price]]</f>
        <v>5297376.29</v>
      </c>
      <c r="N3495" s="9">
        <f>tbl_salesdata[[#This Row],[Total Sales]]-tbl_salesdata[[#This Row],[Total Cost]]</f>
        <v>1313741.71</v>
      </c>
      <c r="O3495">
        <f>tbl_salesdata[[#This Row],[Ship Date]]-tbl_salesdata[[#This Row],[Order Date]]</f>
        <v>14</v>
      </c>
      <c r="P3495">
        <f>WEEKDAY(tbl_salesdata[[#This Row],[Order Date]],2)</f>
        <v>1</v>
      </c>
      <c r="Q3495" t="str">
        <f>TEXT(tbl_salesdata[[#This Row],[Order Date]],"dddd")</f>
        <v>Monday</v>
      </c>
      <c r="R3495" t="str">
        <f>IF(tbl_salesdata[[#This Row],[Weekdaynum]]&gt;5,"Yes","No")</f>
        <v>No</v>
      </c>
    </row>
    <row r="3496" spans="1:18" hidden="1" x14ac:dyDescent="0.35">
      <c r="A3496">
        <v>470211255</v>
      </c>
      <c r="B3496" s="3">
        <v>44040</v>
      </c>
      <c r="C3496" s="3">
        <v>44058</v>
      </c>
      <c r="D3496" t="s">
        <v>74</v>
      </c>
      <c r="E3496" t="s">
        <v>38</v>
      </c>
      <c r="F3496" t="s">
        <v>42</v>
      </c>
      <c r="G3496" t="s">
        <v>18</v>
      </c>
      <c r="H3496" t="s">
        <v>26</v>
      </c>
      <c r="I3496" s="9">
        <v>4814</v>
      </c>
      <c r="J3496" s="9">
        <v>437.2</v>
      </c>
      <c r="K3496" s="9">
        <v>263.33</v>
      </c>
      <c r="L3496" s="9">
        <f>tbl_salesdata[[#This Row],[Units Sold]]*tbl_salesdata[[#This Row],[Unit Cost]]</f>
        <v>1267670.6199999999</v>
      </c>
      <c r="M3496" s="9">
        <f>tbl_salesdata[[#This Row],[Units Sold]]*tbl_salesdata[[#This Row],[Unit Price]]</f>
        <v>2104680.7999999998</v>
      </c>
      <c r="N3496" s="9">
        <f>tbl_salesdata[[#This Row],[Total Sales]]-tbl_salesdata[[#This Row],[Total Cost]]</f>
        <v>837010.17999999993</v>
      </c>
      <c r="O3496">
        <f>tbl_salesdata[[#This Row],[Ship Date]]-tbl_salesdata[[#This Row],[Order Date]]</f>
        <v>18</v>
      </c>
      <c r="P3496">
        <f>WEEKDAY(tbl_salesdata[[#This Row],[Order Date]],2)</f>
        <v>2</v>
      </c>
      <c r="Q3496" t="str">
        <f>TEXT(tbl_salesdata[[#This Row],[Order Date]],"dddd")</f>
        <v>Tuesday</v>
      </c>
      <c r="R3496" t="str">
        <f>IF(tbl_salesdata[[#This Row],[Weekdaynum]]&gt;5,"Yes","No")</f>
        <v>No</v>
      </c>
    </row>
    <row r="3497" spans="1:18" x14ac:dyDescent="0.35">
      <c r="A3497">
        <v>487364089</v>
      </c>
      <c r="B3497" s="3">
        <v>43967</v>
      </c>
      <c r="C3497" s="3">
        <v>43984</v>
      </c>
      <c r="D3497" t="s">
        <v>143</v>
      </c>
      <c r="E3497" t="s">
        <v>24</v>
      </c>
      <c r="F3497" t="s">
        <v>42</v>
      </c>
      <c r="G3497" t="s">
        <v>14</v>
      </c>
      <c r="H3497" t="s">
        <v>15</v>
      </c>
      <c r="I3497" s="9">
        <v>719</v>
      </c>
      <c r="J3497" s="9">
        <v>437.2</v>
      </c>
      <c r="K3497" s="9">
        <v>263.33</v>
      </c>
      <c r="L3497" s="9">
        <f>tbl_salesdata[[#This Row],[Units Sold]]*tbl_salesdata[[#This Row],[Unit Cost]]</f>
        <v>189334.27</v>
      </c>
      <c r="M3497" s="9">
        <f>tbl_salesdata[[#This Row],[Units Sold]]*tbl_salesdata[[#This Row],[Unit Price]]</f>
        <v>314346.8</v>
      </c>
      <c r="N3497" s="9">
        <f>tbl_salesdata[[#This Row],[Total Sales]]-tbl_salesdata[[#This Row],[Total Cost]]</f>
        <v>125012.53</v>
      </c>
      <c r="O3497">
        <f>tbl_salesdata[[#This Row],[Ship Date]]-tbl_salesdata[[#This Row],[Order Date]]</f>
        <v>17</v>
      </c>
      <c r="P3497">
        <f>WEEKDAY(tbl_salesdata[[#This Row],[Order Date]],2)</f>
        <v>6</v>
      </c>
      <c r="Q3497" t="str">
        <f>TEXT(tbl_salesdata[[#This Row],[Order Date]],"dddd")</f>
        <v>Saturday</v>
      </c>
      <c r="R3497" t="str">
        <f>IF(tbl_salesdata[[#This Row],[Weekdaynum]]&gt;5,"Yes","No")</f>
        <v>Yes</v>
      </c>
    </row>
    <row r="3498" spans="1:18" hidden="1" x14ac:dyDescent="0.35">
      <c r="A3498">
        <v>926721513</v>
      </c>
      <c r="B3498" s="3">
        <v>42268</v>
      </c>
      <c r="C3498" s="3">
        <v>42281</v>
      </c>
      <c r="D3498" t="s">
        <v>137</v>
      </c>
      <c r="E3498" t="s">
        <v>38</v>
      </c>
      <c r="F3498" t="s">
        <v>22</v>
      </c>
      <c r="G3498" t="s">
        <v>14</v>
      </c>
      <c r="H3498" t="s">
        <v>26</v>
      </c>
      <c r="I3498" s="9">
        <v>6344</v>
      </c>
      <c r="J3498" s="9">
        <v>47.45</v>
      </c>
      <c r="K3498" s="9">
        <v>31.79</v>
      </c>
      <c r="L3498" s="9">
        <f>tbl_salesdata[[#This Row],[Units Sold]]*tbl_salesdata[[#This Row],[Unit Cost]]</f>
        <v>201675.75999999998</v>
      </c>
      <c r="M3498" s="9">
        <f>tbl_salesdata[[#This Row],[Units Sold]]*tbl_salesdata[[#This Row],[Unit Price]]</f>
        <v>301022.80000000005</v>
      </c>
      <c r="N3498" s="9">
        <f>tbl_salesdata[[#This Row],[Total Sales]]-tbl_salesdata[[#This Row],[Total Cost]]</f>
        <v>99347.040000000066</v>
      </c>
      <c r="O3498">
        <f>tbl_salesdata[[#This Row],[Ship Date]]-tbl_salesdata[[#This Row],[Order Date]]</f>
        <v>13</v>
      </c>
      <c r="P3498">
        <f>WEEKDAY(tbl_salesdata[[#This Row],[Order Date]],2)</f>
        <v>1</v>
      </c>
      <c r="Q3498" t="str">
        <f>TEXT(tbl_salesdata[[#This Row],[Order Date]],"dddd")</f>
        <v>Monday</v>
      </c>
      <c r="R3498" t="str">
        <f>IF(tbl_salesdata[[#This Row],[Weekdaynum]]&gt;5,"Yes","No")</f>
        <v>No</v>
      </c>
    </row>
    <row r="3499" spans="1:18" hidden="1" x14ac:dyDescent="0.35">
      <c r="A3499">
        <v>262605273</v>
      </c>
      <c r="B3499" s="3">
        <v>43780</v>
      </c>
      <c r="C3499" s="3">
        <v>43795</v>
      </c>
      <c r="D3499" t="s">
        <v>43</v>
      </c>
      <c r="E3499" t="s">
        <v>24</v>
      </c>
      <c r="F3499" t="s">
        <v>76</v>
      </c>
      <c r="G3499" t="s">
        <v>18</v>
      </c>
      <c r="H3499" t="s">
        <v>26</v>
      </c>
      <c r="I3499" s="9">
        <v>9591</v>
      </c>
      <c r="J3499" s="9">
        <v>668.27</v>
      </c>
      <c r="K3499" s="9">
        <v>502.54</v>
      </c>
      <c r="L3499" s="9">
        <f>tbl_salesdata[[#This Row],[Units Sold]]*tbl_salesdata[[#This Row],[Unit Cost]]</f>
        <v>4819861.1400000006</v>
      </c>
      <c r="M3499" s="9">
        <f>tbl_salesdata[[#This Row],[Units Sold]]*tbl_salesdata[[#This Row],[Unit Price]]</f>
        <v>6409377.5699999994</v>
      </c>
      <c r="N3499" s="9">
        <f>tbl_salesdata[[#This Row],[Total Sales]]-tbl_salesdata[[#This Row],[Total Cost]]</f>
        <v>1589516.4299999988</v>
      </c>
      <c r="O3499">
        <f>tbl_salesdata[[#This Row],[Ship Date]]-tbl_salesdata[[#This Row],[Order Date]]</f>
        <v>15</v>
      </c>
      <c r="P3499">
        <f>WEEKDAY(tbl_salesdata[[#This Row],[Order Date]],2)</f>
        <v>1</v>
      </c>
      <c r="Q3499" t="str">
        <f>TEXT(tbl_salesdata[[#This Row],[Order Date]],"dddd")</f>
        <v>Monday</v>
      </c>
      <c r="R3499" t="str">
        <f>IF(tbl_salesdata[[#This Row],[Weekdaynum]]&gt;5,"Yes","No")</f>
        <v>No</v>
      </c>
    </row>
    <row r="3500" spans="1:18" hidden="1" x14ac:dyDescent="0.35">
      <c r="A3500">
        <v>194785726</v>
      </c>
      <c r="B3500" s="3">
        <v>43389</v>
      </c>
      <c r="C3500" s="3">
        <v>43401</v>
      </c>
      <c r="D3500" t="s">
        <v>113</v>
      </c>
      <c r="E3500" t="s">
        <v>21</v>
      </c>
      <c r="F3500" t="s">
        <v>25</v>
      </c>
      <c r="G3500" t="s">
        <v>18</v>
      </c>
      <c r="H3500" t="s">
        <v>26</v>
      </c>
      <c r="I3500" s="9">
        <v>280</v>
      </c>
      <c r="J3500" s="9">
        <v>205.7</v>
      </c>
      <c r="K3500" s="9">
        <v>117.11</v>
      </c>
      <c r="L3500" s="9">
        <f>tbl_salesdata[[#This Row],[Units Sold]]*tbl_salesdata[[#This Row],[Unit Cost]]</f>
        <v>32790.800000000003</v>
      </c>
      <c r="M3500" s="9">
        <f>tbl_salesdata[[#This Row],[Units Sold]]*tbl_salesdata[[#This Row],[Unit Price]]</f>
        <v>57596</v>
      </c>
      <c r="N3500" s="9">
        <f>tbl_salesdata[[#This Row],[Total Sales]]-tbl_salesdata[[#This Row],[Total Cost]]</f>
        <v>24805.199999999997</v>
      </c>
      <c r="O3500">
        <f>tbl_salesdata[[#This Row],[Ship Date]]-tbl_salesdata[[#This Row],[Order Date]]</f>
        <v>12</v>
      </c>
      <c r="P3500">
        <f>WEEKDAY(tbl_salesdata[[#This Row],[Order Date]],2)</f>
        <v>2</v>
      </c>
      <c r="Q3500" t="str">
        <f>TEXT(tbl_salesdata[[#This Row],[Order Date]],"dddd")</f>
        <v>Tuesday</v>
      </c>
      <c r="R3500" t="str">
        <f>IF(tbl_salesdata[[#This Row],[Weekdaynum]]&gt;5,"Yes","No")</f>
        <v>No</v>
      </c>
    </row>
    <row r="3501" spans="1:18" hidden="1" x14ac:dyDescent="0.35">
      <c r="A3501">
        <v>242061698</v>
      </c>
      <c r="B3501" s="3">
        <v>42393</v>
      </c>
      <c r="C3501" s="3">
        <v>42410</v>
      </c>
      <c r="D3501" t="s">
        <v>147</v>
      </c>
      <c r="E3501" t="s">
        <v>38</v>
      </c>
      <c r="F3501" t="s">
        <v>33</v>
      </c>
      <c r="G3501" t="s">
        <v>14</v>
      </c>
      <c r="H3501" t="s">
        <v>34</v>
      </c>
      <c r="I3501" s="9">
        <v>290</v>
      </c>
      <c r="J3501" s="9">
        <v>109.28</v>
      </c>
      <c r="K3501" s="9">
        <v>35.840000000000003</v>
      </c>
      <c r="L3501" s="9">
        <f>tbl_salesdata[[#This Row],[Units Sold]]*tbl_salesdata[[#This Row],[Unit Cost]]</f>
        <v>10393.6</v>
      </c>
      <c r="M3501" s="9">
        <f>tbl_salesdata[[#This Row],[Units Sold]]*tbl_salesdata[[#This Row],[Unit Price]]</f>
        <v>31691.200000000001</v>
      </c>
      <c r="N3501" s="9">
        <f>tbl_salesdata[[#This Row],[Total Sales]]-tbl_salesdata[[#This Row],[Total Cost]]</f>
        <v>21297.599999999999</v>
      </c>
      <c r="O3501">
        <f>tbl_salesdata[[#This Row],[Ship Date]]-tbl_salesdata[[#This Row],[Order Date]]</f>
        <v>17</v>
      </c>
      <c r="P3501">
        <f>WEEKDAY(tbl_salesdata[[#This Row],[Order Date]],2)</f>
        <v>7</v>
      </c>
      <c r="Q3501" t="str">
        <f>TEXT(tbl_salesdata[[#This Row],[Order Date]],"dddd")</f>
        <v>Sunday</v>
      </c>
      <c r="R3501" t="str">
        <f>IF(tbl_salesdata[[#This Row],[Weekdaynum]]&gt;5,"Yes","No")</f>
        <v>Yes</v>
      </c>
    </row>
    <row r="3502" spans="1:18" hidden="1" x14ac:dyDescent="0.35">
      <c r="A3502">
        <v>443544518</v>
      </c>
      <c r="B3502" s="3">
        <v>42484</v>
      </c>
      <c r="C3502" s="3">
        <v>42488</v>
      </c>
      <c r="D3502" t="s">
        <v>188</v>
      </c>
      <c r="E3502" t="s">
        <v>21</v>
      </c>
      <c r="F3502" t="s">
        <v>22</v>
      </c>
      <c r="G3502" t="s">
        <v>14</v>
      </c>
      <c r="H3502" t="s">
        <v>19</v>
      </c>
      <c r="I3502" s="9">
        <v>3534</v>
      </c>
      <c r="J3502" s="9">
        <v>47.45</v>
      </c>
      <c r="K3502" s="9">
        <v>31.79</v>
      </c>
      <c r="L3502" s="9">
        <f>tbl_salesdata[[#This Row],[Units Sold]]*tbl_salesdata[[#This Row],[Unit Cost]]</f>
        <v>112345.86</v>
      </c>
      <c r="M3502" s="9">
        <f>tbl_salesdata[[#This Row],[Units Sold]]*tbl_salesdata[[#This Row],[Unit Price]]</f>
        <v>167688.30000000002</v>
      </c>
      <c r="N3502" s="9">
        <f>tbl_salesdata[[#This Row],[Total Sales]]-tbl_salesdata[[#This Row],[Total Cost]]</f>
        <v>55342.440000000017</v>
      </c>
      <c r="O3502">
        <f>tbl_salesdata[[#This Row],[Ship Date]]-tbl_salesdata[[#This Row],[Order Date]]</f>
        <v>4</v>
      </c>
      <c r="P3502">
        <f>WEEKDAY(tbl_salesdata[[#This Row],[Order Date]],2)</f>
        <v>7</v>
      </c>
      <c r="Q3502" t="str">
        <f>TEXT(tbl_salesdata[[#This Row],[Order Date]],"dddd")</f>
        <v>Sunday</v>
      </c>
      <c r="R3502" t="str">
        <f>IF(tbl_salesdata[[#This Row],[Weekdaynum]]&gt;5,"Yes","No")</f>
        <v>Yes</v>
      </c>
    </row>
    <row r="3503" spans="1:18" x14ac:dyDescent="0.35">
      <c r="A3503">
        <v>432031619</v>
      </c>
      <c r="B3503" s="3">
        <v>44352</v>
      </c>
      <c r="C3503" s="3">
        <v>44369</v>
      </c>
      <c r="D3503" t="s">
        <v>129</v>
      </c>
      <c r="E3503" t="s">
        <v>21</v>
      </c>
      <c r="F3503" t="s">
        <v>22</v>
      </c>
      <c r="G3503" t="s">
        <v>14</v>
      </c>
      <c r="H3503" t="s">
        <v>34</v>
      </c>
      <c r="I3503" s="9">
        <v>6612</v>
      </c>
      <c r="J3503" s="9">
        <v>47.45</v>
      </c>
      <c r="K3503" s="9">
        <v>31.79</v>
      </c>
      <c r="L3503" s="9">
        <f>tbl_salesdata[[#This Row],[Units Sold]]*tbl_salesdata[[#This Row],[Unit Cost]]</f>
        <v>210195.47999999998</v>
      </c>
      <c r="M3503" s="9">
        <f>tbl_salesdata[[#This Row],[Units Sold]]*tbl_salesdata[[#This Row],[Unit Price]]</f>
        <v>313739.40000000002</v>
      </c>
      <c r="N3503" s="9">
        <f>tbl_salesdata[[#This Row],[Total Sales]]-tbl_salesdata[[#This Row],[Total Cost]]</f>
        <v>103543.92000000004</v>
      </c>
      <c r="O3503">
        <f>tbl_salesdata[[#This Row],[Ship Date]]-tbl_salesdata[[#This Row],[Order Date]]</f>
        <v>17</v>
      </c>
      <c r="P3503">
        <f>WEEKDAY(tbl_salesdata[[#This Row],[Order Date]],2)</f>
        <v>6</v>
      </c>
      <c r="Q3503" t="str">
        <f>TEXT(tbl_salesdata[[#This Row],[Order Date]],"dddd")</f>
        <v>Saturday</v>
      </c>
      <c r="R3503" t="str">
        <f>IF(tbl_salesdata[[#This Row],[Weekdaynum]]&gt;5,"Yes","No")</f>
        <v>Yes</v>
      </c>
    </row>
    <row r="3504" spans="1:18" hidden="1" x14ac:dyDescent="0.35">
      <c r="A3504">
        <v>467138516</v>
      </c>
      <c r="B3504" s="3">
        <v>43676</v>
      </c>
      <c r="C3504" s="3">
        <v>43679</v>
      </c>
      <c r="D3504" t="s">
        <v>80</v>
      </c>
      <c r="E3504" t="s">
        <v>21</v>
      </c>
      <c r="F3504" t="s">
        <v>33</v>
      </c>
      <c r="G3504" t="s">
        <v>14</v>
      </c>
      <c r="H3504" t="s">
        <v>34</v>
      </c>
      <c r="I3504" s="9">
        <v>5523</v>
      </c>
      <c r="J3504" s="9">
        <v>109.28</v>
      </c>
      <c r="K3504" s="9">
        <v>35.840000000000003</v>
      </c>
      <c r="L3504" s="9">
        <f>tbl_salesdata[[#This Row],[Units Sold]]*tbl_salesdata[[#This Row],[Unit Cost]]</f>
        <v>197944.32000000001</v>
      </c>
      <c r="M3504" s="9">
        <f>tbl_salesdata[[#This Row],[Units Sold]]*tbl_salesdata[[#This Row],[Unit Price]]</f>
        <v>603553.44000000006</v>
      </c>
      <c r="N3504" s="9">
        <f>tbl_salesdata[[#This Row],[Total Sales]]-tbl_salesdata[[#This Row],[Total Cost]]</f>
        <v>405609.12000000005</v>
      </c>
      <c r="O3504">
        <f>tbl_salesdata[[#This Row],[Ship Date]]-tbl_salesdata[[#This Row],[Order Date]]</f>
        <v>3</v>
      </c>
      <c r="P3504">
        <f>WEEKDAY(tbl_salesdata[[#This Row],[Order Date]],2)</f>
        <v>2</v>
      </c>
      <c r="Q3504" t="str">
        <f>TEXT(tbl_salesdata[[#This Row],[Order Date]],"dddd")</f>
        <v>Tuesday</v>
      </c>
      <c r="R3504" t="str">
        <f>IF(tbl_salesdata[[#This Row],[Weekdaynum]]&gt;5,"Yes","No")</f>
        <v>No</v>
      </c>
    </row>
    <row r="3505" spans="1:18" hidden="1" x14ac:dyDescent="0.35">
      <c r="A3505">
        <v>719034850</v>
      </c>
      <c r="B3505" s="3">
        <v>42720</v>
      </c>
      <c r="C3505" s="3">
        <v>42734</v>
      </c>
      <c r="D3505" t="s">
        <v>23</v>
      </c>
      <c r="E3505" t="s">
        <v>24</v>
      </c>
      <c r="F3505" t="s">
        <v>33</v>
      </c>
      <c r="G3505" t="s">
        <v>18</v>
      </c>
      <c r="H3505" t="s">
        <v>15</v>
      </c>
      <c r="I3505" s="9">
        <v>7246</v>
      </c>
      <c r="J3505" s="9">
        <v>109.28</v>
      </c>
      <c r="K3505" s="9">
        <v>35.840000000000003</v>
      </c>
      <c r="L3505" s="9">
        <f>tbl_salesdata[[#This Row],[Units Sold]]*tbl_salesdata[[#This Row],[Unit Cost]]</f>
        <v>259696.64000000001</v>
      </c>
      <c r="M3505" s="9">
        <f>tbl_salesdata[[#This Row],[Units Sold]]*tbl_salesdata[[#This Row],[Unit Price]]</f>
        <v>791842.88</v>
      </c>
      <c r="N3505" s="9">
        <f>tbl_salesdata[[#This Row],[Total Sales]]-tbl_salesdata[[#This Row],[Total Cost]]</f>
        <v>532146.24</v>
      </c>
      <c r="O3505">
        <f>tbl_salesdata[[#This Row],[Ship Date]]-tbl_salesdata[[#This Row],[Order Date]]</f>
        <v>14</v>
      </c>
      <c r="P3505">
        <f>WEEKDAY(tbl_salesdata[[#This Row],[Order Date]],2)</f>
        <v>5</v>
      </c>
      <c r="Q3505" t="str">
        <f>TEXT(tbl_salesdata[[#This Row],[Order Date]],"dddd")</f>
        <v>Friday</v>
      </c>
      <c r="R3505" t="str">
        <f>IF(tbl_salesdata[[#This Row],[Weekdaynum]]&gt;5,"Yes","No")</f>
        <v>No</v>
      </c>
    </row>
    <row r="3506" spans="1:18" hidden="1" x14ac:dyDescent="0.35">
      <c r="A3506">
        <v>184708344</v>
      </c>
      <c r="B3506" s="3">
        <v>42701</v>
      </c>
      <c r="C3506" s="3">
        <v>42711</v>
      </c>
      <c r="D3506" t="s">
        <v>35</v>
      </c>
      <c r="E3506" t="s">
        <v>21</v>
      </c>
      <c r="F3506" t="s">
        <v>68</v>
      </c>
      <c r="G3506" t="s">
        <v>14</v>
      </c>
      <c r="H3506" t="s">
        <v>34</v>
      </c>
      <c r="I3506" s="9">
        <v>8159</v>
      </c>
      <c r="J3506" s="9">
        <v>154.06</v>
      </c>
      <c r="K3506" s="9">
        <v>90.93</v>
      </c>
      <c r="L3506" s="9">
        <f>tbl_salesdata[[#This Row],[Units Sold]]*tbl_salesdata[[#This Row],[Unit Cost]]</f>
        <v>741897.87000000011</v>
      </c>
      <c r="M3506" s="9">
        <f>tbl_salesdata[[#This Row],[Units Sold]]*tbl_salesdata[[#This Row],[Unit Price]]</f>
        <v>1256975.54</v>
      </c>
      <c r="N3506" s="9">
        <f>tbl_salesdata[[#This Row],[Total Sales]]-tbl_salesdata[[#This Row],[Total Cost]]</f>
        <v>515077.66999999993</v>
      </c>
      <c r="O3506">
        <f>tbl_salesdata[[#This Row],[Ship Date]]-tbl_salesdata[[#This Row],[Order Date]]</f>
        <v>10</v>
      </c>
      <c r="P3506">
        <f>WEEKDAY(tbl_salesdata[[#This Row],[Order Date]],2)</f>
        <v>7</v>
      </c>
      <c r="Q3506" t="str">
        <f>TEXT(tbl_salesdata[[#This Row],[Order Date]],"dddd")</f>
        <v>Sunday</v>
      </c>
      <c r="R3506" t="str">
        <f>IF(tbl_salesdata[[#This Row],[Weekdaynum]]&gt;5,"Yes","No")</f>
        <v>Yes</v>
      </c>
    </row>
    <row r="3507" spans="1:18" hidden="1" x14ac:dyDescent="0.35">
      <c r="A3507">
        <v>154832828</v>
      </c>
      <c r="B3507" s="3">
        <v>43678</v>
      </c>
      <c r="C3507" s="3">
        <v>43679</v>
      </c>
      <c r="D3507" t="s">
        <v>126</v>
      </c>
      <c r="E3507" t="s">
        <v>24</v>
      </c>
      <c r="F3507" t="s">
        <v>76</v>
      </c>
      <c r="G3507" t="s">
        <v>18</v>
      </c>
      <c r="H3507" t="s">
        <v>19</v>
      </c>
      <c r="I3507" s="9">
        <v>7329</v>
      </c>
      <c r="J3507" s="9">
        <v>668.27</v>
      </c>
      <c r="K3507" s="9">
        <v>502.54</v>
      </c>
      <c r="L3507" s="9">
        <f>tbl_salesdata[[#This Row],[Units Sold]]*tbl_salesdata[[#This Row],[Unit Cost]]</f>
        <v>3683115.66</v>
      </c>
      <c r="M3507" s="9">
        <f>tbl_salesdata[[#This Row],[Units Sold]]*tbl_salesdata[[#This Row],[Unit Price]]</f>
        <v>4897750.83</v>
      </c>
      <c r="N3507" s="9">
        <f>tbl_salesdata[[#This Row],[Total Sales]]-tbl_salesdata[[#This Row],[Total Cost]]</f>
        <v>1214635.17</v>
      </c>
      <c r="O3507">
        <f>tbl_salesdata[[#This Row],[Ship Date]]-tbl_salesdata[[#This Row],[Order Date]]</f>
        <v>1</v>
      </c>
      <c r="P3507">
        <f>WEEKDAY(tbl_salesdata[[#This Row],[Order Date]],2)</f>
        <v>4</v>
      </c>
      <c r="Q3507" t="str">
        <f>TEXT(tbl_salesdata[[#This Row],[Order Date]],"dddd")</f>
        <v>Thursday</v>
      </c>
      <c r="R3507" t="str">
        <f>IF(tbl_salesdata[[#This Row],[Weekdaynum]]&gt;5,"Yes","No")</f>
        <v>No</v>
      </c>
    </row>
    <row r="3508" spans="1:18" hidden="1" x14ac:dyDescent="0.35">
      <c r="A3508">
        <v>640394628</v>
      </c>
      <c r="B3508" s="3">
        <v>42296</v>
      </c>
      <c r="C3508" s="3">
        <v>42313</v>
      </c>
      <c r="D3508" t="s">
        <v>35</v>
      </c>
      <c r="E3508" t="s">
        <v>21</v>
      </c>
      <c r="F3508" t="s">
        <v>40</v>
      </c>
      <c r="G3508" t="s">
        <v>18</v>
      </c>
      <c r="H3508" t="s">
        <v>34</v>
      </c>
      <c r="I3508" s="9">
        <v>5856</v>
      </c>
      <c r="J3508" s="9">
        <v>651.21</v>
      </c>
      <c r="K3508" s="9">
        <v>524.96</v>
      </c>
      <c r="L3508" s="9">
        <f>tbl_salesdata[[#This Row],[Units Sold]]*tbl_salesdata[[#This Row],[Unit Cost]]</f>
        <v>3074165.7600000002</v>
      </c>
      <c r="M3508" s="9">
        <f>tbl_salesdata[[#This Row],[Units Sold]]*tbl_salesdata[[#This Row],[Unit Price]]</f>
        <v>3813485.7600000002</v>
      </c>
      <c r="N3508" s="9">
        <f>tbl_salesdata[[#This Row],[Total Sales]]-tbl_salesdata[[#This Row],[Total Cost]]</f>
        <v>739320</v>
      </c>
      <c r="O3508">
        <f>tbl_salesdata[[#This Row],[Ship Date]]-tbl_salesdata[[#This Row],[Order Date]]</f>
        <v>17</v>
      </c>
      <c r="P3508">
        <f>WEEKDAY(tbl_salesdata[[#This Row],[Order Date]],2)</f>
        <v>1</v>
      </c>
      <c r="Q3508" t="str">
        <f>TEXT(tbl_salesdata[[#This Row],[Order Date]],"dddd")</f>
        <v>Monday</v>
      </c>
      <c r="R3508" t="str">
        <f>IF(tbl_salesdata[[#This Row],[Weekdaynum]]&gt;5,"Yes","No")</f>
        <v>No</v>
      </c>
    </row>
    <row r="3509" spans="1:18" hidden="1" x14ac:dyDescent="0.35">
      <c r="A3509">
        <v>822692573</v>
      </c>
      <c r="B3509" s="3">
        <v>43277</v>
      </c>
      <c r="C3509" s="3">
        <v>43282</v>
      </c>
      <c r="D3509" t="s">
        <v>63</v>
      </c>
      <c r="E3509" t="s">
        <v>32</v>
      </c>
      <c r="F3509" t="s">
        <v>33</v>
      </c>
      <c r="G3509" t="s">
        <v>14</v>
      </c>
      <c r="H3509" t="s">
        <v>26</v>
      </c>
      <c r="I3509" s="9">
        <v>1869</v>
      </c>
      <c r="J3509" s="9">
        <v>109.28</v>
      </c>
      <c r="K3509" s="9">
        <v>35.840000000000003</v>
      </c>
      <c r="L3509" s="9">
        <f>tbl_salesdata[[#This Row],[Units Sold]]*tbl_salesdata[[#This Row],[Unit Cost]]</f>
        <v>66984.960000000006</v>
      </c>
      <c r="M3509" s="9">
        <f>tbl_salesdata[[#This Row],[Units Sold]]*tbl_salesdata[[#This Row],[Unit Price]]</f>
        <v>204244.32</v>
      </c>
      <c r="N3509" s="9">
        <f>tbl_salesdata[[#This Row],[Total Sales]]-tbl_salesdata[[#This Row],[Total Cost]]</f>
        <v>137259.35999999999</v>
      </c>
      <c r="O3509">
        <f>tbl_salesdata[[#This Row],[Ship Date]]-tbl_salesdata[[#This Row],[Order Date]]</f>
        <v>5</v>
      </c>
      <c r="P3509">
        <f>WEEKDAY(tbl_salesdata[[#This Row],[Order Date]],2)</f>
        <v>2</v>
      </c>
      <c r="Q3509" t="str">
        <f>TEXT(tbl_salesdata[[#This Row],[Order Date]],"dddd")</f>
        <v>Tuesday</v>
      </c>
      <c r="R3509" t="str">
        <f>IF(tbl_salesdata[[#This Row],[Weekdaynum]]&gt;5,"Yes","No")</f>
        <v>No</v>
      </c>
    </row>
    <row r="3510" spans="1:18" x14ac:dyDescent="0.35">
      <c r="A3510">
        <v>790411221</v>
      </c>
      <c r="B3510" s="3">
        <v>42133</v>
      </c>
      <c r="C3510" s="3">
        <v>42151</v>
      </c>
      <c r="D3510" t="s">
        <v>190</v>
      </c>
      <c r="E3510" t="s">
        <v>38</v>
      </c>
      <c r="F3510" t="s">
        <v>17</v>
      </c>
      <c r="G3510" t="s">
        <v>14</v>
      </c>
      <c r="H3510" t="s">
        <v>26</v>
      </c>
      <c r="I3510" s="9">
        <v>2000</v>
      </c>
      <c r="J3510" s="9">
        <v>152.58000000000001</v>
      </c>
      <c r="K3510" s="9">
        <v>97.44</v>
      </c>
      <c r="L3510" s="9">
        <f>tbl_salesdata[[#This Row],[Units Sold]]*tbl_salesdata[[#This Row],[Unit Cost]]</f>
        <v>194880</v>
      </c>
      <c r="M3510" s="9">
        <f>tbl_salesdata[[#This Row],[Units Sold]]*tbl_salesdata[[#This Row],[Unit Price]]</f>
        <v>305160</v>
      </c>
      <c r="N3510" s="9">
        <f>tbl_salesdata[[#This Row],[Total Sales]]-tbl_salesdata[[#This Row],[Total Cost]]</f>
        <v>110280</v>
      </c>
      <c r="O3510">
        <f>tbl_salesdata[[#This Row],[Ship Date]]-tbl_salesdata[[#This Row],[Order Date]]</f>
        <v>18</v>
      </c>
      <c r="P3510">
        <f>WEEKDAY(tbl_salesdata[[#This Row],[Order Date]],2)</f>
        <v>6</v>
      </c>
      <c r="Q3510" t="str">
        <f>TEXT(tbl_salesdata[[#This Row],[Order Date]],"dddd")</f>
        <v>Saturday</v>
      </c>
      <c r="R3510" t="str">
        <f>IF(tbl_salesdata[[#This Row],[Weekdaynum]]&gt;5,"Yes","No")</f>
        <v>Yes</v>
      </c>
    </row>
    <row r="3511" spans="1:18" hidden="1" x14ac:dyDescent="0.35">
      <c r="A3511">
        <v>954254710</v>
      </c>
      <c r="B3511" s="3">
        <v>44561</v>
      </c>
      <c r="C3511" s="3">
        <v>44566</v>
      </c>
      <c r="D3511" t="s">
        <v>182</v>
      </c>
      <c r="E3511" t="s">
        <v>12</v>
      </c>
      <c r="F3511" t="s">
        <v>13</v>
      </c>
      <c r="G3511" t="s">
        <v>14</v>
      </c>
      <c r="H3511" t="s">
        <v>19</v>
      </c>
      <c r="I3511" s="9">
        <v>4029</v>
      </c>
      <c r="J3511" s="9">
        <v>255.28</v>
      </c>
      <c r="K3511" s="9">
        <v>159.41999999999999</v>
      </c>
      <c r="L3511" s="9">
        <f>tbl_salesdata[[#This Row],[Units Sold]]*tbl_salesdata[[#This Row],[Unit Cost]]</f>
        <v>642303.17999999993</v>
      </c>
      <c r="M3511" s="9">
        <f>tbl_salesdata[[#This Row],[Units Sold]]*tbl_salesdata[[#This Row],[Unit Price]]</f>
        <v>1028523.12</v>
      </c>
      <c r="N3511" s="9">
        <f>tbl_salesdata[[#This Row],[Total Sales]]-tbl_salesdata[[#This Row],[Total Cost]]</f>
        <v>386219.94000000006</v>
      </c>
      <c r="O3511">
        <f>tbl_salesdata[[#This Row],[Ship Date]]-tbl_salesdata[[#This Row],[Order Date]]</f>
        <v>5</v>
      </c>
      <c r="P3511">
        <f>WEEKDAY(tbl_salesdata[[#This Row],[Order Date]],2)</f>
        <v>5</v>
      </c>
      <c r="Q3511" t="str">
        <f>TEXT(tbl_salesdata[[#This Row],[Order Date]],"dddd")</f>
        <v>Friday</v>
      </c>
      <c r="R3511" t="str">
        <f>IF(tbl_salesdata[[#This Row],[Weekdaynum]]&gt;5,"Yes","No")</f>
        <v>No</v>
      </c>
    </row>
    <row r="3512" spans="1:18" hidden="1" x14ac:dyDescent="0.35">
      <c r="A3512">
        <v>967679059</v>
      </c>
      <c r="B3512" s="3">
        <v>43527</v>
      </c>
      <c r="C3512" s="3">
        <v>43531</v>
      </c>
      <c r="D3512" t="s">
        <v>188</v>
      </c>
      <c r="E3512" t="s">
        <v>21</v>
      </c>
      <c r="F3512" t="s">
        <v>68</v>
      </c>
      <c r="G3512" t="s">
        <v>14</v>
      </c>
      <c r="H3512" t="s">
        <v>19</v>
      </c>
      <c r="I3512" s="9">
        <v>6592</v>
      </c>
      <c r="J3512" s="9">
        <v>154.06</v>
      </c>
      <c r="K3512" s="9">
        <v>90.93</v>
      </c>
      <c r="L3512" s="9">
        <f>tbl_salesdata[[#This Row],[Units Sold]]*tbl_salesdata[[#This Row],[Unit Cost]]</f>
        <v>599410.56000000006</v>
      </c>
      <c r="M3512" s="9">
        <f>tbl_salesdata[[#This Row],[Units Sold]]*tbl_salesdata[[#This Row],[Unit Price]]</f>
        <v>1015563.52</v>
      </c>
      <c r="N3512" s="9">
        <f>tbl_salesdata[[#This Row],[Total Sales]]-tbl_salesdata[[#This Row],[Total Cost]]</f>
        <v>416152.95999999996</v>
      </c>
      <c r="O3512">
        <f>tbl_salesdata[[#This Row],[Ship Date]]-tbl_salesdata[[#This Row],[Order Date]]</f>
        <v>4</v>
      </c>
      <c r="P3512">
        <f>WEEKDAY(tbl_salesdata[[#This Row],[Order Date]],2)</f>
        <v>7</v>
      </c>
      <c r="Q3512" t="str">
        <f>TEXT(tbl_salesdata[[#This Row],[Order Date]],"dddd")</f>
        <v>Sunday</v>
      </c>
      <c r="R3512" t="str">
        <f>IF(tbl_salesdata[[#This Row],[Weekdaynum]]&gt;5,"Yes","No")</f>
        <v>Yes</v>
      </c>
    </row>
    <row r="3513" spans="1:18" hidden="1" x14ac:dyDescent="0.35">
      <c r="A3513">
        <v>806159865</v>
      </c>
      <c r="B3513" s="3">
        <v>42188</v>
      </c>
      <c r="C3513" s="3">
        <v>42199</v>
      </c>
      <c r="D3513" t="s">
        <v>201</v>
      </c>
      <c r="E3513" t="s">
        <v>24</v>
      </c>
      <c r="F3513" t="s">
        <v>22</v>
      </c>
      <c r="G3513" t="s">
        <v>14</v>
      </c>
      <c r="H3513" t="s">
        <v>15</v>
      </c>
      <c r="I3513" s="9">
        <v>9474</v>
      </c>
      <c r="J3513" s="9">
        <v>47.45</v>
      </c>
      <c r="K3513" s="9">
        <v>31.79</v>
      </c>
      <c r="L3513" s="9">
        <f>tbl_salesdata[[#This Row],[Units Sold]]*tbl_salesdata[[#This Row],[Unit Cost]]</f>
        <v>301178.46000000002</v>
      </c>
      <c r="M3513" s="9">
        <f>tbl_salesdata[[#This Row],[Units Sold]]*tbl_salesdata[[#This Row],[Unit Price]]</f>
        <v>449541.30000000005</v>
      </c>
      <c r="N3513" s="9">
        <f>tbl_salesdata[[#This Row],[Total Sales]]-tbl_salesdata[[#This Row],[Total Cost]]</f>
        <v>148362.84000000003</v>
      </c>
      <c r="O3513">
        <f>tbl_salesdata[[#This Row],[Ship Date]]-tbl_salesdata[[#This Row],[Order Date]]</f>
        <v>11</v>
      </c>
      <c r="P3513">
        <f>WEEKDAY(tbl_salesdata[[#This Row],[Order Date]],2)</f>
        <v>5</v>
      </c>
      <c r="Q3513" t="str">
        <f>TEXT(tbl_salesdata[[#This Row],[Order Date]],"dddd")</f>
        <v>Friday</v>
      </c>
      <c r="R3513" t="str">
        <f>IF(tbl_salesdata[[#This Row],[Weekdaynum]]&gt;5,"Yes","No")</f>
        <v>No</v>
      </c>
    </row>
    <row r="3514" spans="1:18" x14ac:dyDescent="0.35">
      <c r="A3514">
        <v>894637572</v>
      </c>
      <c r="B3514" s="3">
        <v>44604</v>
      </c>
      <c r="C3514" s="3">
        <v>44623</v>
      </c>
      <c r="D3514" t="s">
        <v>44</v>
      </c>
      <c r="E3514" t="s">
        <v>12</v>
      </c>
      <c r="F3514" t="s">
        <v>17</v>
      </c>
      <c r="G3514" t="s">
        <v>18</v>
      </c>
      <c r="H3514" t="s">
        <v>19</v>
      </c>
      <c r="I3514" s="9">
        <v>1993</v>
      </c>
      <c r="J3514" s="9">
        <v>152.58000000000001</v>
      </c>
      <c r="K3514" s="9">
        <v>97.44</v>
      </c>
      <c r="L3514" s="9">
        <f>tbl_salesdata[[#This Row],[Units Sold]]*tbl_salesdata[[#This Row],[Unit Cost]]</f>
        <v>194197.91999999998</v>
      </c>
      <c r="M3514" s="9">
        <f>tbl_salesdata[[#This Row],[Units Sold]]*tbl_salesdata[[#This Row],[Unit Price]]</f>
        <v>304091.94</v>
      </c>
      <c r="N3514" s="9">
        <f>tbl_salesdata[[#This Row],[Total Sales]]-tbl_salesdata[[#This Row],[Total Cost]]</f>
        <v>109894.02000000002</v>
      </c>
      <c r="O3514">
        <f>tbl_salesdata[[#This Row],[Ship Date]]-tbl_salesdata[[#This Row],[Order Date]]</f>
        <v>19</v>
      </c>
      <c r="P3514">
        <f>WEEKDAY(tbl_salesdata[[#This Row],[Order Date]],2)</f>
        <v>6</v>
      </c>
      <c r="Q3514" t="str">
        <f>TEXT(tbl_salesdata[[#This Row],[Order Date]],"dddd")</f>
        <v>Saturday</v>
      </c>
      <c r="R3514" t="str">
        <f>IF(tbl_salesdata[[#This Row],[Weekdaynum]]&gt;5,"Yes","No")</f>
        <v>Yes</v>
      </c>
    </row>
    <row r="3515" spans="1:18" hidden="1" x14ac:dyDescent="0.35">
      <c r="A3515">
        <v>860048663</v>
      </c>
      <c r="B3515" s="3">
        <v>43665</v>
      </c>
      <c r="C3515" s="3">
        <v>43667</v>
      </c>
      <c r="D3515" t="s">
        <v>90</v>
      </c>
      <c r="E3515" t="s">
        <v>38</v>
      </c>
      <c r="F3515" t="s">
        <v>76</v>
      </c>
      <c r="G3515" t="s">
        <v>18</v>
      </c>
      <c r="H3515" t="s">
        <v>34</v>
      </c>
      <c r="I3515" s="9">
        <v>6366</v>
      </c>
      <c r="J3515" s="9">
        <v>668.27</v>
      </c>
      <c r="K3515" s="9">
        <v>502.54</v>
      </c>
      <c r="L3515" s="9">
        <f>tbl_salesdata[[#This Row],[Units Sold]]*tbl_salesdata[[#This Row],[Unit Cost]]</f>
        <v>3199169.64</v>
      </c>
      <c r="M3515" s="9">
        <f>tbl_salesdata[[#This Row],[Units Sold]]*tbl_salesdata[[#This Row],[Unit Price]]</f>
        <v>4254206.82</v>
      </c>
      <c r="N3515" s="9">
        <f>tbl_salesdata[[#This Row],[Total Sales]]-tbl_salesdata[[#This Row],[Total Cost]]</f>
        <v>1055037.1800000002</v>
      </c>
      <c r="O3515">
        <f>tbl_salesdata[[#This Row],[Ship Date]]-tbl_salesdata[[#This Row],[Order Date]]</f>
        <v>2</v>
      </c>
      <c r="P3515">
        <f>WEEKDAY(tbl_salesdata[[#This Row],[Order Date]],2)</f>
        <v>5</v>
      </c>
      <c r="Q3515" t="str">
        <f>TEXT(tbl_salesdata[[#This Row],[Order Date]],"dddd")</f>
        <v>Friday</v>
      </c>
      <c r="R3515" t="str">
        <f>IF(tbl_salesdata[[#This Row],[Weekdaynum]]&gt;5,"Yes","No")</f>
        <v>No</v>
      </c>
    </row>
    <row r="3516" spans="1:18" hidden="1" x14ac:dyDescent="0.35">
      <c r="A3516">
        <v>802116811</v>
      </c>
      <c r="B3516" s="3">
        <v>44033</v>
      </c>
      <c r="C3516" s="3">
        <v>44050</v>
      </c>
      <c r="D3516" t="s">
        <v>75</v>
      </c>
      <c r="E3516" t="s">
        <v>38</v>
      </c>
      <c r="F3516" t="s">
        <v>76</v>
      </c>
      <c r="G3516" t="s">
        <v>14</v>
      </c>
      <c r="H3516" t="s">
        <v>15</v>
      </c>
      <c r="I3516" s="9">
        <v>3044</v>
      </c>
      <c r="J3516" s="9">
        <v>668.27</v>
      </c>
      <c r="K3516" s="9">
        <v>502.54</v>
      </c>
      <c r="L3516" s="9">
        <f>tbl_salesdata[[#This Row],[Units Sold]]*tbl_salesdata[[#This Row],[Unit Cost]]</f>
        <v>1529731.76</v>
      </c>
      <c r="M3516" s="9">
        <f>tbl_salesdata[[#This Row],[Units Sold]]*tbl_salesdata[[#This Row],[Unit Price]]</f>
        <v>2034213.88</v>
      </c>
      <c r="N3516" s="9">
        <f>tbl_salesdata[[#This Row],[Total Sales]]-tbl_salesdata[[#This Row],[Total Cost]]</f>
        <v>504482.11999999988</v>
      </c>
      <c r="O3516">
        <f>tbl_salesdata[[#This Row],[Ship Date]]-tbl_salesdata[[#This Row],[Order Date]]</f>
        <v>17</v>
      </c>
      <c r="P3516">
        <f>WEEKDAY(tbl_salesdata[[#This Row],[Order Date]],2)</f>
        <v>2</v>
      </c>
      <c r="Q3516" t="str">
        <f>TEXT(tbl_salesdata[[#This Row],[Order Date]],"dddd")</f>
        <v>Tuesday</v>
      </c>
      <c r="R3516" t="str">
        <f>IF(tbl_salesdata[[#This Row],[Weekdaynum]]&gt;5,"Yes","No")</f>
        <v>No</v>
      </c>
    </row>
    <row r="3517" spans="1:18" hidden="1" x14ac:dyDescent="0.35">
      <c r="A3517">
        <v>922561728</v>
      </c>
      <c r="B3517" s="3">
        <v>44463</v>
      </c>
      <c r="C3517" s="3">
        <v>44472</v>
      </c>
      <c r="D3517" t="s">
        <v>120</v>
      </c>
      <c r="E3517" t="s">
        <v>38</v>
      </c>
      <c r="F3517" t="s">
        <v>40</v>
      </c>
      <c r="G3517" t="s">
        <v>18</v>
      </c>
      <c r="H3517" t="s">
        <v>15</v>
      </c>
      <c r="I3517" s="9">
        <v>5372</v>
      </c>
      <c r="J3517" s="9">
        <v>651.21</v>
      </c>
      <c r="K3517" s="9">
        <v>524.96</v>
      </c>
      <c r="L3517" s="9">
        <f>tbl_salesdata[[#This Row],[Units Sold]]*tbl_salesdata[[#This Row],[Unit Cost]]</f>
        <v>2820085.12</v>
      </c>
      <c r="M3517" s="9">
        <f>tbl_salesdata[[#This Row],[Units Sold]]*tbl_salesdata[[#This Row],[Unit Price]]</f>
        <v>3498300.12</v>
      </c>
      <c r="N3517" s="9">
        <f>tbl_salesdata[[#This Row],[Total Sales]]-tbl_salesdata[[#This Row],[Total Cost]]</f>
        <v>678215</v>
      </c>
      <c r="O3517">
        <f>tbl_salesdata[[#This Row],[Ship Date]]-tbl_salesdata[[#This Row],[Order Date]]</f>
        <v>9</v>
      </c>
      <c r="P3517">
        <f>WEEKDAY(tbl_salesdata[[#This Row],[Order Date]],2)</f>
        <v>5</v>
      </c>
      <c r="Q3517" t="str">
        <f>TEXT(tbl_salesdata[[#This Row],[Order Date]],"dddd")</f>
        <v>Friday</v>
      </c>
      <c r="R3517" t="str">
        <f>IF(tbl_salesdata[[#This Row],[Weekdaynum]]&gt;5,"Yes","No")</f>
        <v>No</v>
      </c>
    </row>
    <row r="3518" spans="1:18" hidden="1" x14ac:dyDescent="0.35">
      <c r="A3518">
        <v>585494744</v>
      </c>
      <c r="B3518" s="3">
        <v>44414</v>
      </c>
      <c r="C3518" s="3">
        <v>44422</v>
      </c>
      <c r="D3518" t="s">
        <v>83</v>
      </c>
      <c r="E3518" t="s">
        <v>38</v>
      </c>
      <c r="F3518" t="s">
        <v>25</v>
      </c>
      <c r="G3518" t="s">
        <v>18</v>
      </c>
      <c r="H3518" t="s">
        <v>19</v>
      </c>
      <c r="I3518" s="9">
        <v>9761</v>
      </c>
      <c r="J3518" s="9">
        <v>205.7</v>
      </c>
      <c r="K3518" s="9">
        <v>117.11</v>
      </c>
      <c r="L3518" s="9">
        <f>tbl_salesdata[[#This Row],[Units Sold]]*tbl_salesdata[[#This Row],[Unit Cost]]</f>
        <v>1143110.71</v>
      </c>
      <c r="M3518" s="9">
        <f>tbl_salesdata[[#This Row],[Units Sold]]*tbl_salesdata[[#This Row],[Unit Price]]</f>
        <v>2007837.7</v>
      </c>
      <c r="N3518" s="9">
        <f>tbl_salesdata[[#This Row],[Total Sales]]-tbl_salesdata[[#This Row],[Total Cost]]</f>
        <v>864726.99</v>
      </c>
      <c r="O3518">
        <f>tbl_salesdata[[#This Row],[Ship Date]]-tbl_salesdata[[#This Row],[Order Date]]</f>
        <v>8</v>
      </c>
      <c r="P3518">
        <f>WEEKDAY(tbl_salesdata[[#This Row],[Order Date]],2)</f>
        <v>5</v>
      </c>
      <c r="Q3518" t="str">
        <f>TEXT(tbl_salesdata[[#This Row],[Order Date]],"dddd")</f>
        <v>Friday</v>
      </c>
      <c r="R3518" t="str">
        <f>IF(tbl_salesdata[[#This Row],[Weekdaynum]]&gt;5,"Yes","No")</f>
        <v>No</v>
      </c>
    </row>
    <row r="3519" spans="1:18" hidden="1" x14ac:dyDescent="0.35">
      <c r="A3519">
        <v>125339686</v>
      </c>
      <c r="B3519" s="3">
        <v>42927</v>
      </c>
      <c r="C3519" s="3">
        <v>42930</v>
      </c>
      <c r="D3519" t="s">
        <v>175</v>
      </c>
      <c r="E3519" t="s">
        <v>21</v>
      </c>
      <c r="F3519" t="s">
        <v>17</v>
      </c>
      <c r="G3519" t="s">
        <v>14</v>
      </c>
      <c r="H3519" t="s">
        <v>26</v>
      </c>
      <c r="I3519" s="9">
        <v>9653</v>
      </c>
      <c r="J3519" s="9">
        <v>152.58000000000001</v>
      </c>
      <c r="K3519" s="9">
        <v>97.44</v>
      </c>
      <c r="L3519" s="9">
        <f>tbl_salesdata[[#This Row],[Units Sold]]*tbl_salesdata[[#This Row],[Unit Cost]]</f>
        <v>940588.32</v>
      </c>
      <c r="M3519" s="9">
        <f>tbl_salesdata[[#This Row],[Units Sold]]*tbl_salesdata[[#This Row],[Unit Price]]</f>
        <v>1472854.7400000002</v>
      </c>
      <c r="N3519" s="9">
        <f>tbl_salesdata[[#This Row],[Total Sales]]-tbl_salesdata[[#This Row],[Total Cost]]</f>
        <v>532266.42000000027</v>
      </c>
      <c r="O3519">
        <f>tbl_salesdata[[#This Row],[Ship Date]]-tbl_salesdata[[#This Row],[Order Date]]</f>
        <v>3</v>
      </c>
      <c r="P3519">
        <f>WEEKDAY(tbl_salesdata[[#This Row],[Order Date]],2)</f>
        <v>2</v>
      </c>
      <c r="Q3519" t="str">
        <f>TEXT(tbl_salesdata[[#This Row],[Order Date]],"dddd")</f>
        <v>Tuesday</v>
      </c>
      <c r="R3519" t="str">
        <f>IF(tbl_salesdata[[#This Row],[Weekdaynum]]&gt;5,"Yes","No")</f>
        <v>No</v>
      </c>
    </row>
    <row r="3520" spans="1:18" hidden="1" x14ac:dyDescent="0.35">
      <c r="A3520">
        <v>396832883</v>
      </c>
      <c r="B3520" s="3">
        <v>43553</v>
      </c>
      <c r="C3520" s="3">
        <v>43566</v>
      </c>
      <c r="D3520" t="s">
        <v>193</v>
      </c>
      <c r="E3520" t="s">
        <v>21</v>
      </c>
      <c r="F3520" t="s">
        <v>30</v>
      </c>
      <c r="G3520" t="s">
        <v>18</v>
      </c>
      <c r="H3520" t="s">
        <v>15</v>
      </c>
      <c r="I3520" s="9">
        <v>523</v>
      </c>
      <c r="J3520" s="9">
        <v>81.73</v>
      </c>
      <c r="K3520" s="9">
        <v>56.67</v>
      </c>
      <c r="L3520" s="9">
        <f>tbl_salesdata[[#This Row],[Units Sold]]*tbl_salesdata[[#This Row],[Unit Cost]]</f>
        <v>29638.41</v>
      </c>
      <c r="M3520" s="9">
        <f>tbl_salesdata[[#This Row],[Units Sold]]*tbl_salesdata[[#This Row],[Unit Price]]</f>
        <v>42744.79</v>
      </c>
      <c r="N3520" s="9">
        <f>tbl_salesdata[[#This Row],[Total Sales]]-tbl_salesdata[[#This Row],[Total Cost]]</f>
        <v>13106.380000000001</v>
      </c>
      <c r="O3520">
        <f>tbl_salesdata[[#This Row],[Ship Date]]-tbl_salesdata[[#This Row],[Order Date]]</f>
        <v>13</v>
      </c>
      <c r="P3520">
        <f>WEEKDAY(tbl_salesdata[[#This Row],[Order Date]],2)</f>
        <v>5</v>
      </c>
      <c r="Q3520" t="str">
        <f>TEXT(tbl_salesdata[[#This Row],[Order Date]],"dddd")</f>
        <v>Friday</v>
      </c>
      <c r="R3520" t="str">
        <f>IF(tbl_salesdata[[#This Row],[Weekdaynum]]&gt;5,"Yes","No")</f>
        <v>No</v>
      </c>
    </row>
    <row r="3521" spans="1:18" hidden="1" x14ac:dyDescent="0.35">
      <c r="A3521">
        <v>525023162</v>
      </c>
      <c r="B3521" s="3">
        <v>44572</v>
      </c>
      <c r="C3521" s="3">
        <v>44578</v>
      </c>
      <c r="D3521" t="s">
        <v>220</v>
      </c>
      <c r="E3521" t="s">
        <v>29</v>
      </c>
      <c r="F3521" t="s">
        <v>47</v>
      </c>
      <c r="G3521" t="s">
        <v>18</v>
      </c>
      <c r="H3521" t="s">
        <v>26</v>
      </c>
      <c r="I3521" s="9">
        <v>4876</v>
      </c>
      <c r="J3521" s="9">
        <v>421.89</v>
      </c>
      <c r="K3521" s="9">
        <v>364.69</v>
      </c>
      <c r="L3521" s="9">
        <f>tbl_salesdata[[#This Row],[Units Sold]]*tbl_salesdata[[#This Row],[Unit Cost]]</f>
        <v>1778228.44</v>
      </c>
      <c r="M3521" s="9">
        <f>tbl_salesdata[[#This Row],[Units Sold]]*tbl_salesdata[[#This Row],[Unit Price]]</f>
        <v>2057135.64</v>
      </c>
      <c r="N3521" s="9">
        <f>tbl_salesdata[[#This Row],[Total Sales]]-tbl_salesdata[[#This Row],[Total Cost]]</f>
        <v>278907.19999999995</v>
      </c>
      <c r="O3521">
        <f>tbl_salesdata[[#This Row],[Ship Date]]-tbl_salesdata[[#This Row],[Order Date]]</f>
        <v>6</v>
      </c>
      <c r="P3521">
        <f>WEEKDAY(tbl_salesdata[[#This Row],[Order Date]],2)</f>
        <v>2</v>
      </c>
      <c r="Q3521" t="str">
        <f>TEXT(tbl_salesdata[[#This Row],[Order Date]],"dddd")</f>
        <v>Tuesday</v>
      </c>
      <c r="R3521" t="str">
        <f>IF(tbl_salesdata[[#This Row],[Weekdaynum]]&gt;5,"Yes","No")</f>
        <v>No</v>
      </c>
    </row>
    <row r="3522" spans="1:18" hidden="1" x14ac:dyDescent="0.35">
      <c r="A3522">
        <v>155271852</v>
      </c>
      <c r="B3522" s="3">
        <v>44075</v>
      </c>
      <c r="C3522" s="3">
        <v>44093</v>
      </c>
      <c r="D3522" t="s">
        <v>179</v>
      </c>
      <c r="E3522" t="s">
        <v>32</v>
      </c>
      <c r="F3522" t="s">
        <v>42</v>
      </c>
      <c r="G3522" t="s">
        <v>14</v>
      </c>
      <c r="H3522" t="s">
        <v>19</v>
      </c>
      <c r="I3522" s="9">
        <v>7246</v>
      </c>
      <c r="J3522" s="9">
        <v>437.2</v>
      </c>
      <c r="K3522" s="9">
        <v>263.33</v>
      </c>
      <c r="L3522" s="9">
        <f>tbl_salesdata[[#This Row],[Units Sold]]*tbl_salesdata[[#This Row],[Unit Cost]]</f>
        <v>1908089.18</v>
      </c>
      <c r="M3522" s="9">
        <f>tbl_salesdata[[#This Row],[Units Sold]]*tbl_salesdata[[#This Row],[Unit Price]]</f>
        <v>3167951.1999999997</v>
      </c>
      <c r="N3522" s="9">
        <f>tbl_salesdata[[#This Row],[Total Sales]]-tbl_salesdata[[#This Row],[Total Cost]]</f>
        <v>1259862.0199999998</v>
      </c>
      <c r="O3522">
        <f>tbl_salesdata[[#This Row],[Ship Date]]-tbl_salesdata[[#This Row],[Order Date]]</f>
        <v>18</v>
      </c>
      <c r="P3522">
        <f>WEEKDAY(tbl_salesdata[[#This Row],[Order Date]],2)</f>
        <v>2</v>
      </c>
      <c r="Q3522" t="str">
        <f>TEXT(tbl_salesdata[[#This Row],[Order Date]],"dddd")</f>
        <v>Tuesday</v>
      </c>
      <c r="R3522" t="str">
        <f>IF(tbl_salesdata[[#This Row],[Weekdaynum]]&gt;5,"Yes","No")</f>
        <v>No</v>
      </c>
    </row>
    <row r="3523" spans="1:18" hidden="1" x14ac:dyDescent="0.35">
      <c r="A3523">
        <v>803252780</v>
      </c>
      <c r="B3523" s="3">
        <v>42242</v>
      </c>
      <c r="C3523" s="3">
        <v>42251</v>
      </c>
      <c r="D3523" t="s">
        <v>208</v>
      </c>
      <c r="E3523" t="s">
        <v>12</v>
      </c>
      <c r="F3523" t="s">
        <v>30</v>
      </c>
      <c r="G3523" t="s">
        <v>18</v>
      </c>
      <c r="H3523" t="s">
        <v>15</v>
      </c>
      <c r="I3523" s="9">
        <v>9202</v>
      </c>
      <c r="J3523" s="9">
        <v>81.73</v>
      </c>
      <c r="K3523" s="9">
        <v>56.67</v>
      </c>
      <c r="L3523" s="9">
        <f>tbl_salesdata[[#This Row],[Units Sold]]*tbl_salesdata[[#This Row],[Unit Cost]]</f>
        <v>521477.34</v>
      </c>
      <c r="M3523" s="9">
        <f>tbl_salesdata[[#This Row],[Units Sold]]*tbl_salesdata[[#This Row],[Unit Price]]</f>
        <v>752079.46000000008</v>
      </c>
      <c r="N3523" s="9">
        <f>tbl_salesdata[[#This Row],[Total Sales]]-tbl_salesdata[[#This Row],[Total Cost]]</f>
        <v>230602.12000000005</v>
      </c>
      <c r="O3523">
        <f>tbl_salesdata[[#This Row],[Ship Date]]-tbl_salesdata[[#This Row],[Order Date]]</f>
        <v>9</v>
      </c>
      <c r="P3523">
        <f>WEEKDAY(tbl_salesdata[[#This Row],[Order Date]],2)</f>
        <v>3</v>
      </c>
      <c r="Q3523" t="str">
        <f>TEXT(tbl_salesdata[[#This Row],[Order Date]],"dddd")</f>
        <v>Wednesday</v>
      </c>
      <c r="R3523" t="str">
        <f>IF(tbl_salesdata[[#This Row],[Weekdaynum]]&gt;5,"Yes","No")</f>
        <v>No</v>
      </c>
    </row>
    <row r="3524" spans="1:18" hidden="1" x14ac:dyDescent="0.35">
      <c r="A3524">
        <v>904952275</v>
      </c>
      <c r="B3524" s="3">
        <v>43291</v>
      </c>
      <c r="C3524" s="3">
        <v>43300</v>
      </c>
      <c r="D3524" t="s">
        <v>169</v>
      </c>
      <c r="E3524" t="s">
        <v>29</v>
      </c>
      <c r="F3524" t="s">
        <v>40</v>
      </c>
      <c r="G3524" t="s">
        <v>18</v>
      </c>
      <c r="H3524" t="s">
        <v>34</v>
      </c>
      <c r="I3524" s="9">
        <v>4343</v>
      </c>
      <c r="J3524" s="9">
        <v>651.21</v>
      </c>
      <c r="K3524" s="9">
        <v>524.96</v>
      </c>
      <c r="L3524" s="9">
        <f>tbl_salesdata[[#This Row],[Units Sold]]*tbl_salesdata[[#This Row],[Unit Cost]]</f>
        <v>2279901.2800000003</v>
      </c>
      <c r="M3524" s="9">
        <f>tbl_salesdata[[#This Row],[Units Sold]]*tbl_salesdata[[#This Row],[Unit Price]]</f>
        <v>2828205.0300000003</v>
      </c>
      <c r="N3524" s="9">
        <f>tbl_salesdata[[#This Row],[Total Sales]]-tbl_salesdata[[#This Row],[Total Cost]]</f>
        <v>548303.75</v>
      </c>
      <c r="O3524">
        <f>tbl_salesdata[[#This Row],[Ship Date]]-tbl_salesdata[[#This Row],[Order Date]]</f>
        <v>9</v>
      </c>
      <c r="P3524">
        <f>WEEKDAY(tbl_salesdata[[#This Row],[Order Date]],2)</f>
        <v>2</v>
      </c>
      <c r="Q3524" t="str">
        <f>TEXT(tbl_salesdata[[#This Row],[Order Date]],"dddd")</f>
        <v>Tuesday</v>
      </c>
      <c r="R3524" t="str">
        <f>IF(tbl_salesdata[[#This Row],[Weekdaynum]]&gt;5,"Yes","No")</f>
        <v>No</v>
      </c>
    </row>
    <row r="3525" spans="1:18" hidden="1" x14ac:dyDescent="0.35">
      <c r="A3525">
        <v>766669166</v>
      </c>
      <c r="B3525" s="3">
        <v>42831</v>
      </c>
      <c r="C3525" s="3">
        <v>42850</v>
      </c>
      <c r="D3525" t="s">
        <v>36</v>
      </c>
      <c r="E3525" t="s">
        <v>29</v>
      </c>
      <c r="F3525" t="s">
        <v>68</v>
      </c>
      <c r="G3525" t="s">
        <v>18</v>
      </c>
      <c r="H3525" t="s">
        <v>15</v>
      </c>
      <c r="I3525" s="9">
        <v>3298</v>
      </c>
      <c r="J3525" s="9">
        <v>154.06</v>
      </c>
      <c r="K3525" s="9">
        <v>90.93</v>
      </c>
      <c r="L3525" s="9">
        <f>tbl_salesdata[[#This Row],[Units Sold]]*tbl_salesdata[[#This Row],[Unit Cost]]</f>
        <v>299887.14</v>
      </c>
      <c r="M3525" s="9">
        <f>tbl_salesdata[[#This Row],[Units Sold]]*tbl_salesdata[[#This Row],[Unit Price]]</f>
        <v>508089.88</v>
      </c>
      <c r="N3525" s="9">
        <f>tbl_salesdata[[#This Row],[Total Sales]]-tbl_salesdata[[#This Row],[Total Cost]]</f>
        <v>208202.74</v>
      </c>
      <c r="O3525">
        <f>tbl_salesdata[[#This Row],[Ship Date]]-tbl_salesdata[[#This Row],[Order Date]]</f>
        <v>19</v>
      </c>
      <c r="P3525">
        <f>WEEKDAY(tbl_salesdata[[#This Row],[Order Date]],2)</f>
        <v>4</v>
      </c>
      <c r="Q3525" t="str">
        <f>TEXT(tbl_salesdata[[#This Row],[Order Date]],"dddd")</f>
        <v>Thursday</v>
      </c>
      <c r="R3525" t="str">
        <f>IF(tbl_salesdata[[#This Row],[Weekdaynum]]&gt;5,"Yes","No")</f>
        <v>No</v>
      </c>
    </row>
    <row r="3526" spans="1:18" x14ac:dyDescent="0.35">
      <c r="A3526">
        <v>498501050</v>
      </c>
      <c r="B3526" s="3">
        <v>43953</v>
      </c>
      <c r="C3526" s="3">
        <v>43968</v>
      </c>
      <c r="D3526" t="s">
        <v>220</v>
      </c>
      <c r="E3526" t="s">
        <v>29</v>
      </c>
      <c r="F3526" t="s">
        <v>22</v>
      </c>
      <c r="G3526" t="s">
        <v>14</v>
      </c>
      <c r="H3526" t="s">
        <v>34</v>
      </c>
      <c r="I3526" s="9">
        <v>6393</v>
      </c>
      <c r="J3526" s="9">
        <v>47.45</v>
      </c>
      <c r="K3526" s="9">
        <v>31.79</v>
      </c>
      <c r="L3526" s="9">
        <f>tbl_salesdata[[#This Row],[Units Sold]]*tbl_salesdata[[#This Row],[Unit Cost]]</f>
        <v>203233.47</v>
      </c>
      <c r="M3526" s="9">
        <f>tbl_salesdata[[#This Row],[Units Sold]]*tbl_salesdata[[#This Row],[Unit Price]]</f>
        <v>303347.85000000003</v>
      </c>
      <c r="N3526" s="9">
        <f>tbl_salesdata[[#This Row],[Total Sales]]-tbl_salesdata[[#This Row],[Total Cost]]</f>
        <v>100114.38000000003</v>
      </c>
      <c r="O3526">
        <f>tbl_salesdata[[#This Row],[Ship Date]]-tbl_salesdata[[#This Row],[Order Date]]</f>
        <v>15</v>
      </c>
      <c r="P3526">
        <f>WEEKDAY(tbl_salesdata[[#This Row],[Order Date]],2)</f>
        <v>6</v>
      </c>
      <c r="Q3526" t="str">
        <f>TEXT(tbl_salesdata[[#This Row],[Order Date]],"dddd")</f>
        <v>Saturday</v>
      </c>
      <c r="R3526" t="str">
        <f>IF(tbl_salesdata[[#This Row],[Weekdaynum]]&gt;5,"Yes","No")</f>
        <v>Yes</v>
      </c>
    </row>
    <row r="3527" spans="1:18" x14ac:dyDescent="0.35">
      <c r="A3527">
        <v>666534364</v>
      </c>
      <c r="B3527" s="3">
        <v>43757</v>
      </c>
      <c r="C3527" s="3">
        <v>43763</v>
      </c>
      <c r="D3527" t="s">
        <v>198</v>
      </c>
      <c r="E3527" t="s">
        <v>38</v>
      </c>
      <c r="F3527" t="s">
        <v>13</v>
      </c>
      <c r="G3527" t="s">
        <v>18</v>
      </c>
      <c r="H3527" t="s">
        <v>19</v>
      </c>
      <c r="I3527" s="9">
        <v>1185</v>
      </c>
      <c r="J3527" s="9">
        <v>255.28</v>
      </c>
      <c r="K3527" s="9">
        <v>159.41999999999999</v>
      </c>
      <c r="L3527" s="9">
        <f>tbl_salesdata[[#This Row],[Units Sold]]*tbl_salesdata[[#This Row],[Unit Cost]]</f>
        <v>188912.69999999998</v>
      </c>
      <c r="M3527" s="9">
        <f>tbl_salesdata[[#This Row],[Units Sold]]*tbl_salesdata[[#This Row],[Unit Price]]</f>
        <v>302506.8</v>
      </c>
      <c r="N3527" s="9">
        <f>tbl_salesdata[[#This Row],[Total Sales]]-tbl_salesdata[[#This Row],[Total Cost]]</f>
        <v>113594.1</v>
      </c>
      <c r="O3527">
        <f>tbl_salesdata[[#This Row],[Ship Date]]-tbl_salesdata[[#This Row],[Order Date]]</f>
        <v>6</v>
      </c>
      <c r="P3527">
        <f>WEEKDAY(tbl_salesdata[[#This Row],[Order Date]],2)</f>
        <v>6</v>
      </c>
      <c r="Q3527" t="str">
        <f>TEXT(tbl_salesdata[[#This Row],[Order Date]],"dddd")</f>
        <v>Saturday</v>
      </c>
      <c r="R3527" t="str">
        <f>IF(tbl_salesdata[[#This Row],[Weekdaynum]]&gt;5,"Yes","No")</f>
        <v>Yes</v>
      </c>
    </row>
    <row r="3528" spans="1:18" hidden="1" x14ac:dyDescent="0.35">
      <c r="A3528">
        <v>779599988</v>
      </c>
      <c r="B3528" s="3">
        <v>42256</v>
      </c>
      <c r="C3528" s="3">
        <v>42264</v>
      </c>
      <c r="D3528" t="s">
        <v>198</v>
      </c>
      <c r="E3528" t="s">
        <v>38</v>
      </c>
      <c r="F3528" t="s">
        <v>68</v>
      </c>
      <c r="G3528" t="s">
        <v>14</v>
      </c>
      <c r="H3528" t="s">
        <v>19</v>
      </c>
      <c r="I3528" s="9">
        <v>9816</v>
      </c>
      <c r="J3528" s="9">
        <v>154.06</v>
      </c>
      <c r="K3528" s="9">
        <v>90.93</v>
      </c>
      <c r="L3528" s="9">
        <f>tbl_salesdata[[#This Row],[Units Sold]]*tbl_salesdata[[#This Row],[Unit Cost]]</f>
        <v>892568.88000000012</v>
      </c>
      <c r="M3528" s="9">
        <f>tbl_salesdata[[#This Row],[Units Sold]]*tbl_salesdata[[#This Row],[Unit Price]]</f>
        <v>1512252.96</v>
      </c>
      <c r="N3528" s="9">
        <f>tbl_salesdata[[#This Row],[Total Sales]]-tbl_salesdata[[#This Row],[Total Cost]]</f>
        <v>619684.07999999984</v>
      </c>
      <c r="O3528">
        <f>tbl_salesdata[[#This Row],[Ship Date]]-tbl_salesdata[[#This Row],[Order Date]]</f>
        <v>8</v>
      </c>
      <c r="P3528">
        <f>WEEKDAY(tbl_salesdata[[#This Row],[Order Date]],2)</f>
        <v>3</v>
      </c>
      <c r="Q3528" t="str">
        <f>TEXT(tbl_salesdata[[#This Row],[Order Date]],"dddd")</f>
        <v>Wednesday</v>
      </c>
      <c r="R3528" t="str">
        <f>IF(tbl_salesdata[[#This Row],[Weekdaynum]]&gt;5,"Yes","No")</f>
        <v>No</v>
      </c>
    </row>
    <row r="3529" spans="1:18" hidden="1" x14ac:dyDescent="0.35">
      <c r="A3529">
        <v>100624740</v>
      </c>
      <c r="B3529" s="3">
        <v>44563</v>
      </c>
      <c r="C3529" s="3">
        <v>44570</v>
      </c>
      <c r="D3529" t="s">
        <v>132</v>
      </c>
      <c r="E3529" t="s">
        <v>38</v>
      </c>
      <c r="F3529" t="s">
        <v>42</v>
      </c>
      <c r="G3529" t="s">
        <v>14</v>
      </c>
      <c r="H3529" t="s">
        <v>15</v>
      </c>
      <c r="I3529" s="9">
        <v>5951</v>
      </c>
      <c r="J3529" s="9">
        <v>437.2</v>
      </c>
      <c r="K3529" s="9">
        <v>263.33</v>
      </c>
      <c r="L3529" s="9">
        <f>tbl_salesdata[[#This Row],[Units Sold]]*tbl_salesdata[[#This Row],[Unit Cost]]</f>
        <v>1567076.8299999998</v>
      </c>
      <c r="M3529" s="9">
        <f>tbl_salesdata[[#This Row],[Units Sold]]*tbl_salesdata[[#This Row],[Unit Price]]</f>
        <v>2601777.1999999997</v>
      </c>
      <c r="N3529" s="9">
        <f>tbl_salesdata[[#This Row],[Total Sales]]-tbl_salesdata[[#This Row],[Total Cost]]</f>
        <v>1034700.3699999999</v>
      </c>
      <c r="O3529">
        <f>tbl_salesdata[[#This Row],[Ship Date]]-tbl_salesdata[[#This Row],[Order Date]]</f>
        <v>7</v>
      </c>
      <c r="P3529">
        <f>WEEKDAY(tbl_salesdata[[#This Row],[Order Date]],2)</f>
        <v>7</v>
      </c>
      <c r="Q3529" t="str">
        <f>TEXT(tbl_salesdata[[#This Row],[Order Date]],"dddd")</f>
        <v>Sunday</v>
      </c>
      <c r="R3529" t="str">
        <f>IF(tbl_salesdata[[#This Row],[Weekdaynum]]&gt;5,"Yes","No")</f>
        <v>Yes</v>
      </c>
    </row>
    <row r="3530" spans="1:18" hidden="1" x14ac:dyDescent="0.35">
      <c r="A3530">
        <v>417848527</v>
      </c>
      <c r="B3530" s="3">
        <v>44209</v>
      </c>
      <c r="C3530" s="3">
        <v>44222</v>
      </c>
      <c r="D3530" t="s">
        <v>61</v>
      </c>
      <c r="E3530" t="s">
        <v>12</v>
      </c>
      <c r="F3530" t="s">
        <v>13</v>
      </c>
      <c r="G3530" t="s">
        <v>18</v>
      </c>
      <c r="H3530" t="s">
        <v>15</v>
      </c>
      <c r="I3530" s="9">
        <v>9519</v>
      </c>
      <c r="J3530" s="9">
        <v>255.28</v>
      </c>
      <c r="K3530" s="9">
        <v>159.41999999999999</v>
      </c>
      <c r="L3530" s="9">
        <f>tbl_salesdata[[#This Row],[Units Sold]]*tbl_salesdata[[#This Row],[Unit Cost]]</f>
        <v>1517518.98</v>
      </c>
      <c r="M3530" s="9">
        <f>tbl_salesdata[[#This Row],[Units Sold]]*tbl_salesdata[[#This Row],[Unit Price]]</f>
        <v>2430010.3199999998</v>
      </c>
      <c r="N3530" s="9">
        <f>tbl_salesdata[[#This Row],[Total Sales]]-tbl_salesdata[[#This Row],[Total Cost]]</f>
        <v>912491.33999999985</v>
      </c>
      <c r="O3530">
        <f>tbl_salesdata[[#This Row],[Ship Date]]-tbl_salesdata[[#This Row],[Order Date]]</f>
        <v>13</v>
      </c>
      <c r="P3530">
        <f>WEEKDAY(tbl_salesdata[[#This Row],[Order Date]],2)</f>
        <v>3</v>
      </c>
      <c r="Q3530" t="str">
        <f>TEXT(tbl_salesdata[[#This Row],[Order Date]],"dddd")</f>
        <v>Wednesday</v>
      </c>
      <c r="R3530" t="str">
        <f>IF(tbl_salesdata[[#This Row],[Weekdaynum]]&gt;5,"Yes","No")</f>
        <v>No</v>
      </c>
    </row>
    <row r="3531" spans="1:18" hidden="1" x14ac:dyDescent="0.35">
      <c r="A3531">
        <v>209445178</v>
      </c>
      <c r="B3531" s="3">
        <v>43177</v>
      </c>
      <c r="C3531" s="3">
        <v>43186</v>
      </c>
      <c r="D3531" t="s">
        <v>71</v>
      </c>
      <c r="E3531" t="s">
        <v>21</v>
      </c>
      <c r="F3531" t="s">
        <v>42</v>
      </c>
      <c r="G3531" t="s">
        <v>18</v>
      </c>
      <c r="H3531" t="s">
        <v>15</v>
      </c>
      <c r="I3531" s="9">
        <v>8337</v>
      </c>
      <c r="J3531" s="9">
        <v>437.2</v>
      </c>
      <c r="K3531" s="9">
        <v>263.33</v>
      </c>
      <c r="L3531" s="9">
        <f>tbl_salesdata[[#This Row],[Units Sold]]*tbl_salesdata[[#This Row],[Unit Cost]]</f>
        <v>2195382.21</v>
      </c>
      <c r="M3531" s="9">
        <f>tbl_salesdata[[#This Row],[Units Sold]]*tbl_salesdata[[#This Row],[Unit Price]]</f>
        <v>3644936.4</v>
      </c>
      <c r="N3531" s="9">
        <f>tbl_salesdata[[#This Row],[Total Sales]]-tbl_salesdata[[#This Row],[Total Cost]]</f>
        <v>1449554.19</v>
      </c>
      <c r="O3531">
        <f>tbl_salesdata[[#This Row],[Ship Date]]-tbl_salesdata[[#This Row],[Order Date]]</f>
        <v>9</v>
      </c>
      <c r="P3531">
        <f>WEEKDAY(tbl_salesdata[[#This Row],[Order Date]],2)</f>
        <v>7</v>
      </c>
      <c r="Q3531" t="str">
        <f>TEXT(tbl_salesdata[[#This Row],[Order Date]],"dddd")</f>
        <v>Sunday</v>
      </c>
      <c r="R3531" t="str">
        <f>IF(tbl_salesdata[[#This Row],[Weekdaynum]]&gt;5,"Yes","No")</f>
        <v>Yes</v>
      </c>
    </row>
    <row r="3532" spans="1:18" hidden="1" x14ac:dyDescent="0.35">
      <c r="A3532">
        <v>273901021</v>
      </c>
      <c r="B3532" s="3">
        <v>42380</v>
      </c>
      <c r="C3532" s="3">
        <v>42382</v>
      </c>
      <c r="D3532" t="s">
        <v>69</v>
      </c>
      <c r="E3532" t="s">
        <v>38</v>
      </c>
      <c r="F3532" t="s">
        <v>47</v>
      </c>
      <c r="G3532" t="s">
        <v>14</v>
      </c>
      <c r="H3532" t="s">
        <v>34</v>
      </c>
      <c r="I3532" s="9">
        <v>2254</v>
      </c>
      <c r="J3532" s="9">
        <v>421.89</v>
      </c>
      <c r="K3532" s="9">
        <v>364.69</v>
      </c>
      <c r="L3532" s="9">
        <f>tbl_salesdata[[#This Row],[Units Sold]]*tbl_salesdata[[#This Row],[Unit Cost]]</f>
        <v>822011.26</v>
      </c>
      <c r="M3532" s="9">
        <f>tbl_salesdata[[#This Row],[Units Sold]]*tbl_salesdata[[#This Row],[Unit Price]]</f>
        <v>950940.05999999994</v>
      </c>
      <c r="N3532" s="9">
        <f>tbl_salesdata[[#This Row],[Total Sales]]-tbl_salesdata[[#This Row],[Total Cost]]</f>
        <v>128928.79999999993</v>
      </c>
      <c r="O3532">
        <f>tbl_salesdata[[#This Row],[Ship Date]]-tbl_salesdata[[#This Row],[Order Date]]</f>
        <v>2</v>
      </c>
      <c r="P3532">
        <f>WEEKDAY(tbl_salesdata[[#This Row],[Order Date]],2)</f>
        <v>1</v>
      </c>
      <c r="Q3532" t="str">
        <f>TEXT(tbl_salesdata[[#This Row],[Order Date]],"dddd")</f>
        <v>Monday</v>
      </c>
      <c r="R3532" t="str">
        <f>IF(tbl_salesdata[[#This Row],[Weekdaynum]]&gt;5,"Yes","No")</f>
        <v>No</v>
      </c>
    </row>
    <row r="3533" spans="1:18" hidden="1" x14ac:dyDescent="0.35">
      <c r="A3533">
        <v>580014884</v>
      </c>
      <c r="B3533" s="3">
        <v>44658</v>
      </c>
      <c r="C3533" s="3">
        <v>44670</v>
      </c>
      <c r="D3533" t="s">
        <v>155</v>
      </c>
      <c r="E3533" t="s">
        <v>12</v>
      </c>
      <c r="F3533" t="s">
        <v>56</v>
      </c>
      <c r="G3533" t="s">
        <v>14</v>
      </c>
      <c r="H3533" t="s">
        <v>19</v>
      </c>
      <c r="I3533" s="9">
        <v>8148</v>
      </c>
      <c r="J3533" s="9">
        <v>9.33</v>
      </c>
      <c r="K3533" s="9">
        <v>6.92</v>
      </c>
      <c r="L3533" s="9">
        <f>tbl_salesdata[[#This Row],[Units Sold]]*tbl_salesdata[[#This Row],[Unit Cost]]</f>
        <v>56384.159999999996</v>
      </c>
      <c r="M3533" s="9">
        <f>tbl_salesdata[[#This Row],[Units Sold]]*tbl_salesdata[[#This Row],[Unit Price]]</f>
        <v>76020.84</v>
      </c>
      <c r="N3533" s="9">
        <f>tbl_salesdata[[#This Row],[Total Sales]]-tbl_salesdata[[#This Row],[Total Cost]]</f>
        <v>19636.68</v>
      </c>
      <c r="O3533">
        <f>tbl_salesdata[[#This Row],[Ship Date]]-tbl_salesdata[[#This Row],[Order Date]]</f>
        <v>12</v>
      </c>
      <c r="P3533">
        <f>WEEKDAY(tbl_salesdata[[#This Row],[Order Date]],2)</f>
        <v>4</v>
      </c>
      <c r="Q3533" t="str">
        <f>TEXT(tbl_salesdata[[#This Row],[Order Date]],"dddd")</f>
        <v>Thursday</v>
      </c>
      <c r="R3533" t="str">
        <f>IF(tbl_salesdata[[#This Row],[Weekdaynum]]&gt;5,"Yes","No")</f>
        <v>No</v>
      </c>
    </row>
    <row r="3534" spans="1:18" hidden="1" x14ac:dyDescent="0.35">
      <c r="A3534">
        <v>716898095</v>
      </c>
      <c r="B3534" s="3">
        <v>43276</v>
      </c>
      <c r="C3534" s="3">
        <v>43294</v>
      </c>
      <c r="D3534" t="s">
        <v>75</v>
      </c>
      <c r="E3534" t="s">
        <v>38</v>
      </c>
      <c r="F3534" t="s">
        <v>56</v>
      </c>
      <c r="G3534" t="s">
        <v>18</v>
      </c>
      <c r="H3534" t="s">
        <v>34</v>
      </c>
      <c r="I3534" s="9">
        <v>4932</v>
      </c>
      <c r="J3534" s="9">
        <v>9.33</v>
      </c>
      <c r="K3534" s="9">
        <v>6.92</v>
      </c>
      <c r="L3534" s="9">
        <f>tbl_salesdata[[#This Row],[Units Sold]]*tbl_salesdata[[#This Row],[Unit Cost]]</f>
        <v>34129.440000000002</v>
      </c>
      <c r="M3534" s="9">
        <f>tbl_salesdata[[#This Row],[Units Sold]]*tbl_salesdata[[#This Row],[Unit Price]]</f>
        <v>46015.56</v>
      </c>
      <c r="N3534" s="9">
        <f>tbl_salesdata[[#This Row],[Total Sales]]-tbl_salesdata[[#This Row],[Total Cost]]</f>
        <v>11886.119999999995</v>
      </c>
      <c r="O3534">
        <f>tbl_salesdata[[#This Row],[Ship Date]]-tbl_salesdata[[#This Row],[Order Date]]</f>
        <v>18</v>
      </c>
      <c r="P3534">
        <f>WEEKDAY(tbl_salesdata[[#This Row],[Order Date]],2)</f>
        <v>1</v>
      </c>
      <c r="Q3534" t="str">
        <f>TEXT(tbl_salesdata[[#This Row],[Order Date]],"dddd")</f>
        <v>Monday</v>
      </c>
      <c r="R3534" t="str">
        <f>IF(tbl_salesdata[[#This Row],[Weekdaynum]]&gt;5,"Yes","No")</f>
        <v>No</v>
      </c>
    </row>
    <row r="3535" spans="1:18" hidden="1" x14ac:dyDescent="0.35">
      <c r="A3535">
        <v>343974483</v>
      </c>
      <c r="B3535" s="3">
        <v>43548</v>
      </c>
      <c r="C3535" s="3">
        <v>43565</v>
      </c>
      <c r="D3535" t="s">
        <v>73</v>
      </c>
      <c r="E3535" t="s">
        <v>24</v>
      </c>
      <c r="F3535" t="s">
        <v>68</v>
      </c>
      <c r="G3535" t="s">
        <v>18</v>
      </c>
      <c r="H3535" t="s">
        <v>15</v>
      </c>
      <c r="I3535" s="9">
        <v>8548</v>
      </c>
      <c r="J3535" s="9">
        <v>154.06</v>
      </c>
      <c r="K3535" s="9">
        <v>90.93</v>
      </c>
      <c r="L3535" s="9">
        <f>tbl_salesdata[[#This Row],[Units Sold]]*tbl_salesdata[[#This Row],[Unit Cost]]</f>
        <v>777269.64</v>
      </c>
      <c r="M3535" s="9">
        <f>tbl_salesdata[[#This Row],[Units Sold]]*tbl_salesdata[[#This Row],[Unit Price]]</f>
        <v>1316904.8800000001</v>
      </c>
      <c r="N3535" s="9">
        <f>tbl_salesdata[[#This Row],[Total Sales]]-tbl_salesdata[[#This Row],[Total Cost]]</f>
        <v>539635.24000000011</v>
      </c>
      <c r="O3535">
        <f>tbl_salesdata[[#This Row],[Ship Date]]-tbl_salesdata[[#This Row],[Order Date]]</f>
        <v>17</v>
      </c>
      <c r="P3535">
        <f>WEEKDAY(tbl_salesdata[[#This Row],[Order Date]],2)</f>
        <v>7</v>
      </c>
      <c r="Q3535" t="str">
        <f>TEXT(tbl_salesdata[[#This Row],[Order Date]],"dddd")</f>
        <v>Sunday</v>
      </c>
      <c r="R3535" t="str">
        <f>IF(tbl_salesdata[[#This Row],[Weekdaynum]]&gt;5,"Yes","No")</f>
        <v>Yes</v>
      </c>
    </row>
    <row r="3536" spans="1:18" hidden="1" x14ac:dyDescent="0.35">
      <c r="A3536">
        <v>540980374</v>
      </c>
      <c r="B3536" s="3">
        <v>43403</v>
      </c>
      <c r="C3536" s="3">
        <v>43424</v>
      </c>
      <c r="D3536" t="s">
        <v>200</v>
      </c>
      <c r="E3536" t="s">
        <v>24</v>
      </c>
      <c r="F3536" t="s">
        <v>56</v>
      </c>
      <c r="G3536" t="s">
        <v>18</v>
      </c>
      <c r="H3536" t="s">
        <v>15</v>
      </c>
      <c r="I3536" s="9">
        <v>6969</v>
      </c>
      <c r="J3536" s="9">
        <v>9.33</v>
      </c>
      <c r="K3536" s="9">
        <v>6.92</v>
      </c>
      <c r="L3536" s="9">
        <f>tbl_salesdata[[#This Row],[Units Sold]]*tbl_salesdata[[#This Row],[Unit Cost]]</f>
        <v>48225.479999999996</v>
      </c>
      <c r="M3536" s="9">
        <f>tbl_salesdata[[#This Row],[Units Sold]]*tbl_salesdata[[#This Row],[Unit Price]]</f>
        <v>65020.770000000004</v>
      </c>
      <c r="N3536" s="9">
        <f>tbl_salesdata[[#This Row],[Total Sales]]-tbl_salesdata[[#This Row],[Total Cost]]</f>
        <v>16795.290000000008</v>
      </c>
      <c r="O3536">
        <f>tbl_salesdata[[#This Row],[Ship Date]]-tbl_salesdata[[#This Row],[Order Date]]</f>
        <v>21</v>
      </c>
      <c r="P3536">
        <f>WEEKDAY(tbl_salesdata[[#This Row],[Order Date]],2)</f>
        <v>2</v>
      </c>
      <c r="Q3536" t="str">
        <f>TEXT(tbl_salesdata[[#This Row],[Order Date]],"dddd")</f>
        <v>Tuesday</v>
      </c>
      <c r="R3536" t="str">
        <f>IF(tbl_salesdata[[#This Row],[Weekdaynum]]&gt;5,"Yes","No")</f>
        <v>No</v>
      </c>
    </row>
    <row r="3537" spans="1:18" hidden="1" x14ac:dyDescent="0.35">
      <c r="A3537">
        <v>657964599</v>
      </c>
      <c r="B3537" s="3">
        <v>42855</v>
      </c>
      <c r="C3537" s="3">
        <v>42869</v>
      </c>
      <c r="D3537" t="s">
        <v>118</v>
      </c>
      <c r="E3537" t="s">
        <v>24</v>
      </c>
      <c r="F3537" t="s">
        <v>17</v>
      </c>
      <c r="G3537" t="s">
        <v>14</v>
      </c>
      <c r="H3537" t="s">
        <v>19</v>
      </c>
      <c r="I3537" s="9">
        <v>5201</v>
      </c>
      <c r="J3537" s="9">
        <v>152.58000000000001</v>
      </c>
      <c r="K3537" s="9">
        <v>97.44</v>
      </c>
      <c r="L3537" s="9">
        <f>tbl_salesdata[[#This Row],[Units Sold]]*tbl_salesdata[[#This Row],[Unit Cost]]</f>
        <v>506785.44</v>
      </c>
      <c r="M3537" s="9">
        <f>tbl_salesdata[[#This Row],[Units Sold]]*tbl_salesdata[[#This Row],[Unit Price]]</f>
        <v>793568.58000000007</v>
      </c>
      <c r="N3537" s="9">
        <f>tbl_salesdata[[#This Row],[Total Sales]]-tbl_salesdata[[#This Row],[Total Cost]]</f>
        <v>286783.14000000007</v>
      </c>
      <c r="O3537">
        <f>tbl_salesdata[[#This Row],[Ship Date]]-tbl_salesdata[[#This Row],[Order Date]]</f>
        <v>14</v>
      </c>
      <c r="P3537">
        <f>WEEKDAY(tbl_salesdata[[#This Row],[Order Date]],2)</f>
        <v>7</v>
      </c>
      <c r="Q3537" t="str">
        <f>TEXT(tbl_salesdata[[#This Row],[Order Date]],"dddd")</f>
        <v>Sunday</v>
      </c>
      <c r="R3537" t="str">
        <f>IF(tbl_salesdata[[#This Row],[Weekdaynum]]&gt;5,"Yes","No")</f>
        <v>Yes</v>
      </c>
    </row>
    <row r="3538" spans="1:18" hidden="1" x14ac:dyDescent="0.35">
      <c r="A3538">
        <v>565288484</v>
      </c>
      <c r="B3538" s="3">
        <v>43922</v>
      </c>
      <c r="C3538" s="3">
        <v>43943</v>
      </c>
      <c r="D3538" t="s">
        <v>132</v>
      </c>
      <c r="E3538" t="s">
        <v>38</v>
      </c>
      <c r="F3538" t="s">
        <v>30</v>
      </c>
      <c r="G3538" t="s">
        <v>18</v>
      </c>
      <c r="H3538" t="s">
        <v>15</v>
      </c>
      <c r="I3538" s="9">
        <v>279</v>
      </c>
      <c r="J3538" s="9">
        <v>81.73</v>
      </c>
      <c r="K3538" s="9">
        <v>56.67</v>
      </c>
      <c r="L3538" s="9">
        <f>tbl_salesdata[[#This Row],[Units Sold]]*tbl_salesdata[[#This Row],[Unit Cost]]</f>
        <v>15810.93</v>
      </c>
      <c r="M3538" s="9">
        <f>tbl_salesdata[[#This Row],[Units Sold]]*tbl_salesdata[[#This Row],[Unit Price]]</f>
        <v>22802.670000000002</v>
      </c>
      <c r="N3538" s="9">
        <f>tbl_salesdata[[#This Row],[Total Sales]]-tbl_salesdata[[#This Row],[Total Cost]]</f>
        <v>6991.7400000000016</v>
      </c>
      <c r="O3538">
        <f>tbl_salesdata[[#This Row],[Ship Date]]-tbl_salesdata[[#This Row],[Order Date]]</f>
        <v>21</v>
      </c>
      <c r="P3538">
        <f>WEEKDAY(tbl_salesdata[[#This Row],[Order Date]],2)</f>
        <v>3</v>
      </c>
      <c r="Q3538" t="str">
        <f>TEXT(tbl_salesdata[[#This Row],[Order Date]],"dddd")</f>
        <v>Wednesday</v>
      </c>
      <c r="R3538" t="str">
        <f>IF(tbl_salesdata[[#This Row],[Weekdaynum]]&gt;5,"Yes","No")</f>
        <v>No</v>
      </c>
    </row>
    <row r="3539" spans="1:18" x14ac:dyDescent="0.35">
      <c r="A3539">
        <v>555702912</v>
      </c>
      <c r="B3539" s="3">
        <v>42364</v>
      </c>
      <c r="C3539" s="3">
        <v>42383</v>
      </c>
      <c r="D3539" t="s">
        <v>54</v>
      </c>
      <c r="E3539" t="s">
        <v>29</v>
      </c>
      <c r="F3539" t="s">
        <v>30</v>
      </c>
      <c r="G3539" t="s">
        <v>14</v>
      </c>
      <c r="H3539" t="s">
        <v>34</v>
      </c>
      <c r="I3539" s="9">
        <v>3696</v>
      </c>
      <c r="J3539" s="9">
        <v>81.73</v>
      </c>
      <c r="K3539" s="9">
        <v>56.67</v>
      </c>
      <c r="L3539" s="9">
        <f>tbl_salesdata[[#This Row],[Units Sold]]*tbl_salesdata[[#This Row],[Unit Cost]]</f>
        <v>209452.32</v>
      </c>
      <c r="M3539" s="9">
        <f>tbl_salesdata[[#This Row],[Units Sold]]*tbl_salesdata[[#This Row],[Unit Price]]</f>
        <v>302074.08</v>
      </c>
      <c r="N3539" s="9">
        <f>tbl_salesdata[[#This Row],[Total Sales]]-tbl_salesdata[[#This Row],[Total Cost]]</f>
        <v>92621.760000000009</v>
      </c>
      <c r="O3539">
        <f>tbl_salesdata[[#This Row],[Ship Date]]-tbl_salesdata[[#This Row],[Order Date]]</f>
        <v>19</v>
      </c>
      <c r="P3539">
        <f>WEEKDAY(tbl_salesdata[[#This Row],[Order Date]],2)</f>
        <v>6</v>
      </c>
      <c r="Q3539" t="str">
        <f>TEXT(tbl_salesdata[[#This Row],[Order Date]],"dddd")</f>
        <v>Saturday</v>
      </c>
      <c r="R3539" t="str">
        <f>IF(tbl_salesdata[[#This Row],[Weekdaynum]]&gt;5,"Yes","No")</f>
        <v>Yes</v>
      </c>
    </row>
    <row r="3540" spans="1:18" hidden="1" x14ac:dyDescent="0.35">
      <c r="A3540">
        <v>933963048</v>
      </c>
      <c r="B3540" s="3">
        <v>44337</v>
      </c>
      <c r="C3540" s="3">
        <v>44338</v>
      </c>
      <c r="D3540" t="s">
        <v>71</v>
      </c>
      <c r="E3540" t="s">
        <v>21</v>
      </c>
      <c r="F3540" t="s">
        <v>33</v>
      </c>
      <c r="G3540" t="s">
        <v>18</v>
      </c>
      <c r="H3540" t="s">
        <v>15</v>
      </c>
      <c r="I3540" s="9">
        <v>9275</v>
      </c>
      <c r="J3540" s="9">
        <v>109.28</v>
      </c>
      <c r="K3540" s="9">
        <v>35.840000000000003</v>
      </c>
      <c r="L3540" s="9">
        <f>tbl_salesdata[[#This Row],[Units Sold]]*tbl_salesdata[[#This Row],[Unit Cost]]</f>
        <v>332416.00000000006</v>
      </c>
      <c r="M3540" s="9">
        <f>tbl_salesdata[[#This Row],[Units Sold]]*tbl_salesdata[[#This Row],[Unit Price]]</f>
        <v>1013572</v>
      </c>
      <c r="N3540" s="9">
        <f>tbl_salesdata[[#This Row],[Total Sales]]-tbl_salesdata[[#This Row],[Total Cost]]</f>
        <v>681156</v>
      </c>
      <c r="O3540">
        <f>tbl_salesdata[[#This Row],[Ship Date]]-tbl_salesdata[[#This Row],[Order Date]]</f>
        <v>1</v>
      </c>
      <c r="P3540">
        <f>WEEKDAY(tbl_salesdata[[#This Row],[Order Date]],2)</f>
        <v>5</v>
      </c>
      <c r="Q3540" t="str">
        <f>TEXT(tbl_salesdata[[#This Row],[Order Date]],"dddd")</f>
        <v>Friday</v>
      </c>
      <c r="R3540" t="str">
        <f>IF(tbl_salesdata[[#This Row],[Weekdaynum]]&gt;5,"Yes","No")</f>
        <v>No</v>
      </c>
    </row>
    <row r="3541" spans="1:18" hidden="1" x14ac:dyDescent="0.35">
      <c r="A3541">
        <v>587598884</v>
      </c>
      <c r="B3541" s="3">
        <v>42129</v>
      </c>
      <c r="C3541" s="3">
        <v>42130</v>
      </c>
      <c r="D3541" t="s">
        <v>176</v>
      </c>
      <c r="E3541" t="s">
        <v>21</v>
      </c>
      <c r="F3541" t="s">
        <v>25</v>
      </c>
      <c r="G3541" t="s">
        <v>14</v>
      </c>
      <c r="H3541" t="s">
        <v>34</v>
      </c>
      <c r="I3541" s="9">
        <v>2422</v>
      </c>
      <c r="J3541" s="9">
        <v>205.7</v>
      </c>
      <c r="K3541" s="9">
        <v>117.11</v>
      </c>
      <c r="L3541" s="9">
        <f>tbl_salesdata[[#This Row],[Units Sold]]*tbl_salesdata[[#This Row],[Unit Cost]]</f>
        <v>283640.42</v>
      </c>
      <c r="M3541" s="9">
        <f>tbl_salesdata[[#This Row],[Units Sold]]*tbl_salesdata[[#This Row],[Unit Price]]</f>
        <v>498205.39999999997</v>
      </c>
      <c r="N3541" s="9">
        <f>tbl_salesdata[[#This Row],[Total Sales]]-tbl_salesdata[[#This Row],[Total Cost]]</f>
        <v>214564.97999999998</v>
      </c>
      <c r="O3541">
        <f>tbl_salesdata[[#This Row],[Ship Date]]-tbl_salesdata[[#This Row],[Order Date]]</f>
        <v>1</v>
      </c>
      <c r="P3541">
        <f>WEEKDAY(tbl_salesdata[[#This Row],[Order Date]],2)</f>
        <v>2</v>
      </c>
      <c r="Q3541" t="str">
        <f>TEXT(tbl_salesdata[[#This Row],[Order Date]],"dddd")</f>
        <v>Tuesday</v>
      </c>
      <c r="R3541" t="str">
        <f>IF(tbl_salesdata[[#This Row],[Weekdaynum]]&gt;5,"Yes","No")</f>
        <v>No</v>
      </c>
    </row>
    <row r="3542" spans="1:18" hidden="1" x14ac:dyDescent="0.35">
      <c r="A3542">
        <v>216144692</v>
      </c>
      <c r="B3542" s="3">
        <v>44270</v>
      </c>
      <c r="C3542" s="3">
        <v>44273</v>
      </c>
      <c r="D3542" t="s">
        <v>206</v>
      </c>
      <c r="E3542" t="s">
        <v>24</v>
      </c>
      <c r="F3542" t="s">
        <v>56</v>
      </c>
      <c r="G3542" t="s">
        <v>14</v>
      </c>
      <c r="H3542" t="s">
        <v>19</v>
      </c>
      <c r="I3542" s="9">
        <v>873</v>
      </c>
      <c r="J3542" s="9">
        <v>9.33</v>
      </c>
      <c r="K3542" s="9">
        <v>6.92</v>
      </c>
      <c r="L3542" s="9">
        <f>tbl_salesdata[[#This Row],[Units Sold]]*tbl_salesdata[[#This Row],[Unit Cost]]</f>
        <v>6041.16</v>
      </c>
      <c r="M3542" s="9">
        <f>tbl_salesdata[[#This Row],[Units Sold]]*tbl_salesdata[[#This Row],[Unit Price]]</f>
        <v>8145.09</v>
      </c>
      <c r="N3542" s="9">
        <f>tbl_salesdata[[#This Row],[Total Sales]]-tbl_salesdata[[#This Row],[Total Cost]]</f>
        <v>2103.9300000000003</v>
      </c>
      <c r="O3542">
        <f>tbl_salesdata[[#This Row],[Ship Date]]-tbl_salesdata[[#This Row],[Order Date]]</f>
        <v>3</v>
      </c>
      <c r="P3542">
        <f>WEEKDAY(tbl_salesdata[[#This Row],[Order Date]],2)</f>
        <v>1</v>
      </c>
      <c r="Q3542" t="str">
        <f>TEXT(tbl_salesdata[[#This Row],[Order Date]],"dddd")</f>
        <v>Monday</v>
      </c>
      <c r="R3542" t="str">
        <f>IF(tbl_salesdata[[#This Row],[Weekdaynum]]&gt;5,"Yes","No")</f>
        <v>No</v>
      </c>
    </row>
    <row r="3543" spans="1:18" hidden="1" x14ac:dyDescent="0.35">
      <c r="A3543">
        <v>941524302</v>
      </c>
      <c r="B3543" s="3">
        <v>43376</v>
      </c>
      <c r="C3543" s="3">
        <v>43394</v>
      </c>
      <c r="D3543" t="s">
        <v>205</v>
      </c>
      <c r="E3543" t="s">
        <v>21</v>
      </c>
      <c r="F3543" t="s">
        <v>30</v>
      </c>
      <c r="G3543" t="s">
        <v>14</v>
      </c>
      <c r="H3543" t="s">
        <v>19</v>
      </c>
      <c r="I3543" s="9">
        <v>6819</v>
      </c>
      <c r="J3543" s="9">
        <v>81.73</v>
      </c>
      <c r="K3543" s="9">
        <v>56.67</v>
      </c>
      <c r="L3543" s="9">
        <f>tbl_salesdata[[#This Row],[Units Sold]]*tbl_salesdata[[#This Row],[Unit Cost]]</f>
        <v>386432.73000000004</v>
      </c>
      <c r="M3543" s="9">
        <f>tbl_salesdata[[#This Row],[Units Sold]]*tbl_salesdata[[#This Row],[Unit Price]]</f>
        <v>557316.87</v>
      </c>
      <c r="N3543" s="9">
        <f>tbl_salesdata[[#This Row],[Total Sales]]-tbl_salesdata[[#This Row],[Total Cost]]</f>
        <v>170884.13999999996</v>
      </c>
      <c r="O3543">
        <f>tbl_salesdata[[#This Row],[Ship Date]]-tbl_salesdata[[#This Row],[Order Date]]</f>
        <v>18</v>
      </c>
      <c r="P3543">
        <f>WEEKDAY(tbl_salesdata[[#This Row],[Order Date]],2)</f>
        <v>3</v>
      </c>
      <c r="Q3543" t="str">
        <f>TEXT(tbl_salesdata[[#This Row],[Order Date]],"dddd")</f>
        <v>Wednesday</v>
      </c>
      <c r="R3543" t="str">
        <f>IF(tbl_salesdata[[#This Row],[Weekdaynum]]&gt;5,"Yes","No")</f>
        <v>No</v>
      </c>
    </row>
    <row r="3544" spans="1:18" hidden="1" x14ac:dyDescent="0.35">
      <c r="A3544">
        <v>805974042</v>
      </c>
      <c r="B3544" s="3">
        <v>44034</v>
      </c>
      <c r="C3544" s="3">
        <v>44048</v>
      </c>
      <c r="D3544" t="s">
        <v>135</v>
      </c>
      <c r="E3544" t="s">
        <v>21</v>
      </c>
      <c r="F3544" t="s">
        <v>42</v>
      </c>
      <c r="G3544" t="s">
        <v>18</v>
      </c>
      <c r="H3544" t="s">
        <v>15</v>
      </c>
      <c r="I3544" s="9">
        <v>4484</v>
      </c>
      <c r="J3544" s="9">
        <v>437.2</v>
      </c>
      <c r="K3544" s="9">
        <v>263.33</v>
      </c>
      <c r="L3544" s="9">
        <f>tbl_salesdata[[#This Row],[Units Sold]]*tbl_salesdata[[#This Row],[Unit Cost]]</f>
        <v>1180771.72</v>
      </c>
      <c r="M3544" s="9">
        <f>tbl_salesdata[[#This Row],[Units Sold]]*tbl_salesdata[[#This Row],[Unit Price]]</f>
        <v>1960404.8</v>
      </c>
      <c r="N3544" s="9">
        <f>tbl_salesdata[[#This Row],[Total Sales]]-tbl_salesdata[[#This Row],[Total Cost]]</f>
        <v>779633.08000000007</v>
      </c>
      <c r="O3544">
        <f>tbl_salesdata[[#This Row],[Ship Date]]-tbl_salesdata[[#This Row],[Order Date]]</f>
        <v>14</v>
      </c>
      <c r="P3544">
        <f>WEEKDAY(tbl_salesdata[[#This Row],[Order Date]],2)</f>
        <v>3</v>
      </c>
      <c r="Q3544" t="str">
        <f>TEXT(tbl_salesdata[[#This Row],[Order Date]],"dddd")</f>
        <v>Wednesday</v>
      </c>
      <c r="R3544" t="str">
        <f>IF(tbl_salesdata[[#This Row],[Weekdaynum]]&gt;5,"Yes","No")</f>
        <v>No</v>
      </c>
    </row>
    <row r="3545" spans="1:18" hidden="1" x14ac:dyDescent="0.35">
      <c r="A3545">
        <v>622042739</v>
      </c>
      <c r="B3545" s="3">
        <v>44257</v>
      </c>
      <c r="C3545" s="3">
        <v>44265</v>
      </c>
      <c r="D3545" t="s">
        <v>140</v>
      </c>
      <c r="E3545" t="s">
        <v>24</v>
      </c>
      <c r="F3545" t="s">
        <v>42</v>
      </c>
      <c r="G3545" t="s">
        <v>14</v>
      </c>
      <c r="H3545" t="s">
        <v>34</v>
      </c>
      <c r="I3545" s="9">
        <v>5124</v>
      </c>
      <c r="J3545" s="9">
        <v>437.2</v>
      </c>
      <c r="K3545" s="9">
        <v>263.33</v>
      </c>
      <c r="L3545" s="9">
        <f>tbl_salesdata[[#This Row],[Units Sold]]*tbl_salesdata[[#This Row],[Unit Cost]]</f>
        <v>1349302.92</v>
      </c>
      <c r="M3545" s="9">
        <f>tbl_salesdata[[#This Row],[Units Sold]]*tbl_salesdata[[#This Row],[Unit Price]]</f>
        <v>2240212.7999999998</v>
      </c>
      <c r="N3545" s="9">
        <f>tbl_salesdata[[#This Row],[Total Sales]]-tbl_salesdata[[#This Row],[Total Cost]]</f>
        <v>890909.87999999989</v>
      </c>
      <c r="O3545">
        <f>tbl_salesdata[[#This Row],[Ship Date]]-tbl_salesdata[[#This Row],[Order Date]]</f>
        <v>8</v>
      </c>
      <c r="P3545">
        <f>WEEKDAY(tbl_salesdata[[#This Row],[Order Date]],2)</f>
        <v>2</v>
      </c>
      <c r="Q3545" t="str">
        <f>TEXT(tbl_salesdata[[#This Row],[Order Date]],"dddd")</f>
        <v>Tuesday</v>
      </c>
      <c r="R3545" t="str">
        <f>IF(tbl_salesdata[[#This Row],[Weekdaynum]]&gt;5,"Yes","No")</f>
        <v>No</v>
      </c>
    </row>
    <row r="3546" spans="1:18" hidden="1" x14ac:dyDescent="0.35">
      <c r="A3546">
        <v>822591722</v>
      </c>
      <c r="B3546" s="3">
        <v>44791</v>
      </c>
      <c r="C3546" s="3">
        <v>44801</v>
      </c>
      <c r="D3546" t="s">
        <v>66</v>
      </c>
      <c r="E3546" t="s">
        <v>38</v>
      </c>
      <c r="F3546" t="s">
        <v>40</v>
      </c>
      <c r="G3546" t="s">
        <v>14</v>
      </c>
      <c r="H3546" t="s">
        <v>26</v>
      </c>
      <c r="I3546" s="9">
        <v>2025</v>
      </c>
      <c r="J3546" s="9">
        <v>651.21</v>
      </c>
      <c r="K3546" s="9">
        <v>524.96</v>
      </c>
      <c r="L3546" s="9">
        <f>tbl_salesdata[[#This Row],[Units Sold]]*tbl_salesdata[[#This Row],[Unit Cost]]</f>
        <v>1063044</v>
      </c>
      <c r="M3546" s="9">
        <f>tbl_salesdata[[#This Row],[Units Sold]]*tbl_salesdata[[#This Row],[Unit Price]]</f>
        <v>1318700.25</v>
      </c>
      <c r="N3546" s="9">
        <f>tbl_salesdata[[#This Row],[Total Sales]]-tbl_salesdata[[#This Row],[Total Cost]]</f>
        <v>255656.25</v>
      </c>
      <c r="O3546">
        <f>tbl_salesdata[[#This Row],[Ship Date]]-tbl_salesdata[[#This Row],[Order Date]]</f>
        <v>10</v>
      </c>
      <c r="P3546">
        <f>WEEKDAY(tbl_salesdata[[#This Row],[Order Date]],2)</f>
        <v>4</v>
      </c>
      <c r="Q3546" t="str">
        <f>TEXT(tbl_salesdata[[#This Row],[Order Date]],"dddd")</f>
        <v>Thursday</v>
      </c>
      <c r="R3546" t="str">
        <f>IF(tbl_salesdata[[#This Row],[Weekdaynum]]&gt;5,"Yes","No")</f>
        <v>No</v>
      </c>
    </row>
    <row r="3547" spans="1:18" hidden="1" x14ac:dyDescent="0.35">
      <c r="A3547">
        <v>110794818</v>
      </c>
      <c r="B3547" s="3">
        <v>42314</v>
      </c>
      <c r="C3547" s="3">
        <v>42320</v>
      </c>
      <c r="D3547" t="s">
        <v>192</v>
      </c>
      <c r="E3547" t="s">
        <v>32</v>
      </c>
      <c r="F3547" t="s">
        <v>25</v>
      </c>
      <c r="G3547" t="s">
        <v>14</v>
      </c>
      <c r="H3547" t="s">
        <v>15</v>
      </c>
      <c r="I3547" s="9">
        <v>5504</v>
      </c>
      <c r="J3547" s="9">
        <v>205.7</v>
      </c>
      <c r="K3547" s="9">
        <v>117.11</v>
      </c>
      <c r="L3547" s="9">
        <f>tbl_salesdata[[#This Row],[Units Sold]]*tbl_salesdata[[#This Row],[Unit Cost]]</f>
        <v>644573.43999999994</v>
      </c>
      <c r="M3547" s="9">
        <f>tbl_salesdata[[#This Row],[Units Sold]]*tbl_salesdata[[#This Row],[Unit Price]]</f>
        <v>1132172.8</v>
      </c>
      <c r="N3547" s="9">
        <f>tbl_salesdata[[#This Row],[Total Sales]]-tbl_salesdata[[#This Row],[Total Cost]]</f>
        <v>487599.3600000001</v>
      </c>
      <c r="O3547">
        <f>tbl_salesdata[[#This Row],[Ship Date]]-tbl_salesdata[[#This Row],[Order Date]]</f>
        <v>6</v>
      </c>
      <c r="P3547">
        <f>WEEKDAY(tbl_salesdata[[#This Row],[Order Date]],2)</f>
        <v>5</v>
      </c>
      <c r="Q3547" t="str">
        <f>TEXT(tbl_salesdata[[#This Row],[Order Date]],"dddd")</f>
        <v>Friday</v>
      </c>
      <c r="R3547" t="str">
        <f>IF(tbl_salesdata[[#This Row],[Weekdaynum]]&gt;5,"Yes","No")</f>
        <v>No</v>
      </c>
    </row>
    <row r="3548" spans="1:18" hidden="1" x14ac:dyDescent="0.35">
      <c r="A3548">
        <v>410138356</v>
      </c>
      <c r="B3548" s="3">
        <v>44585</v>
      </c>
      <c r="C3548" s="3">
        <v>44601</v>
      </c>
      <c r="D3548" t="s">
        <v>209</v>
      </c>
      <c r="E3548" t="s">
        <v>32</v>
      </c>
      <c r="F3548" t="s">
        <v>33</v>
      </c>
      <c r="G3548" t="s">
        <v>18</v>
      </c>
      <c r="H3548" t="s">
        <v>34</v>
      </c>
      <c r="I3548" s="9">
        <v>7909</v>
      </c>
      <c r="J3548" s="9">
        <v>109.28</v>
      </c>
      <c r="K3548" s="9">
        <v>35.840000000000003</v>
      </c>
      <c r="L3548" s="9">
        <f>tbl_salesdata[[#This Row],[Units Sold]]*tbl_salesdata[[#This Row],[Unit Cost]]</f>
        <v>283458.56000000006</v>
      </c>
      <c r="M3548" s="9">
        <f>tbl_salesdata[[#This Row],[Units Sold]]*tbl_salesdata[[#This Row],[Unit Price]]</f>
        <v>864295.52</v>
      </c>
      <c r="N3548" s="9">
        <f>tbl_salesdata[[#This Row],[Total Sales]]-tbl_salesdata[[#This Row],[Total Cost]]</f>
        <v>580836.96</v>
      </c>
      <c r="O3548">
        <f>tbl_salesdata[[#This Row],[Ship Date]]-tbl_salesdata[[#This Row],[Order Date]]</f>
        <v>16</v>
      </c>
      <c r="P3548">
        <f>WEEKDAY(tbl_salesdata[[#This Row],[Order Date]],2)</f>
        <v>1</v>
      </c>
      <c r="Q3548" t="str">
        <f>TEXT(tbl_salesdata[[#This Row],[Order Date]],"dddd")</f>
        <v>Monday</v>
      </c>
      <c r="R3548" t="str">
        <f>IF(tbl_salesdata[[#This Row],[Weekdaynum]]&gt;5,"Yes","No")</f>
        <v>No</v>
      </c>
    </row>
    <row r="3549" spans="1:18" hidden="1" x14ac:dyDescent="0.35">
      <c r="A3549">
        <v>114421164</v>
      </c>
      <c r="B3549" s="3">
        <v>44441</v>
      </c>
      <c r="C3549" s="3">
        <v>44457</v>
      </c>
      <c r="D3549" t="s">
        <v>155</v>
      </c>
      <c r="E3549" t="s">
        <v>12</v>
      </c>
      <c r="F3549" t="s">
        <v>68</v>
      </c>
      <c r="G3549" t="s">
        <v>18</v>
      </c>
      <c r="H3549" t="s">
        <v>26</v>
      </c>
      <c r="I3549" s="9">
        <v>8620</v>
      </c>
      <c r="J3549" s="9">
        <v>154.06</v>
      </c>
      <c r="K3549" s="9">
        <v>90.93</v>
      </c>
      <c r="L3549" s="9">
        <f>tbl_salesdata[[#This Row],[Units Sold]]*tbl_salesdata[[#This Row],[Unit Cost]]</f>
        <v>783816.60000000009</v>
      </c>
      <c r="M3549" s="9">
        <f>tbl_salesdata[[#This Row],[Units Sold]]*tbl_salesdata[[#This Row],[Unit Price]]</f>
        <v>1327997.2</v>
      </c>
      <c r="N3549" s="9">
        <f>tbl_salesdata[[#This Row],[Total Sales]]-tbl_salesdata[[#This Row],[Total Cost]]</f>
        <v>544180.59999999986</v>
      </c>
      <c r="O3549">
        <f>tbl_salesdata[[#This Row],[Ship Date]]-tbl_salesdata[[#This Row],[Order Date]]</f>
        <v>16</v>
      </c>
      <c r="P3549">
        <f>WEEKDAY(tbl_salesdata[[#This Row],[Order Date]],2)</f>
        <v>4</v>
      </c>
      <c r="Q3549" t="str">
        <f>TEXT(tbl_salesdata[[#This Row],[Order Date]],"dddd")</f>
        <v>Thursday</v>
      </c>
      <c r="R3549" t="str">
        <f>IF(tbl_salesdata[[#This Row],[Weekdaynum]]&gt;5,"Yes","No")</f>
        <v>No</v>
      </c>
    </row>
    <row r="3550" spans="1:18" hidden="1" x14ac:dyDescent="0.35">
      <c r="A3550">
        <v>837754571</v>
      </c>
      <c r="B3550" s="3">
        <v>42880</v>
      </c>
      <c r="C3550" s="3">
        <v>42886</v>
      </c>
      <c r="D3550" t="s">
        <v>171</v>
      </c>
      <c r="E3550" t="s">
        <v>12</v>
      </c>
      <c r="F3550" t="s">
        <v>47</v>
      </c>
      <c r="G3550" t="s">
        <v>14</v>
      </c>
      <c r="H3550" t="s">
        <v>19</v>
      </c>
      <c r="I3550" s="9">
        <v>9049</v>
      </c>
      <c r="J3550" s="9">
        <v>421.89</v>
      </c>
      <c r="K3550" s="9">
        <v>364.69</v>
      </c>
      <c r="L3550" s="9">
        <f>tbl_salesdata[[#This Row],[Units Sold]]*tbl_salesdata[[#This Row],[Unit Cost]]</f>
        <v>3300079.81</v>
      </c>
      <c r="M3550" s="9">
        <f>tbl_salesdata[[#This Row],[Units Sold]]*tbl_salesdata[[#This Row],[Unit Price]]</f>
        <v>3817682.61</v>
      </c>
      <c r="N3550" s="9">
        <f>tbl_salesdata[[#This Row],[Total Sales]]-tbl_salesdata[[#This Row],[Total Cost]]</f>
        <v>517602.79999999981</v>
      </c>
      <c r="O3550">
        <f>tbl_salesdata[[#This Row],[Ship Date]]-tbl_salesdata[[#This Row],[Order Date]]</f>
        <v>6</v>
      </c>
      <c r="P3550">
        <f>WEEKDAY(tbl_salesdata[[#This Row],[Order Date]],2)</f>
        <v>4</v>
      </c>
      <c r="Q3550" t="str">
        <f>TEXT(tbl_salesdata[[#This Row],[Order Date]],"dddd")</f>
        <v>Thursday</v>
      </c>
      <c r="R3550" t="str">
        <f>IF(tbl_salesdata[[#This Row],[Weekdaynum]]&gt;5,"Yes","No")</f>
        <v>No</v>
      </c>
    </row>
    <row r="3551" spans="1:18" hidden="1" x14ac:dyDescent="0.35">
      <c r="A3551">
        <v>664562404</v>
      </c>
      <c r="B3551" s="3">
        <v>43716</v>
      </c>
      <c r="C3551" s="3">
        <v>43726</v>
      </c>
      <c r="D3551" t="s">
        <v>138</v>
      </c>
      <c r="E3551" t="s">
        <v>24</v>
      </c>
      <c r="F3551" t="s">
        <v>17</v>
      </c>
      <c r="G3551" t="s">
        <v>18</v>
      </c>
      <c r="H3551" t="s">
        <v>26</v>
      </c>
      <c r="I3551" s="9">
        <v>7638</v>
      </c>
      <c r="J3551" s="9">
        <v>152.58000000000001</v>
      </c>
      <c r="K3551" s="9">
        <v>97.44</v>
      </c>
      <c r="L3551" s="9">
        <f>tbl_salesdata[[#This Row],[Units Sold]]*tbl_salesdata[[#This Row],[Unit Cost]]</f>
        <v>744246.72</v>
      </c>
      <c r="M3551" s="9">
        <f>tbl_salesdata[[#This Row],[Units Sold]]*tbl_salesdata[[#This Row],[Unit Price]]</f>
        <v>1165406.04</v>
      </c>
      <c r="N3551" s="9">
        <f>tbl_salesdata[[#This Row],[Total Sales]]-tbl_salesdata[[#This Row],[Total Cost]]</f>
        <v>421159.32000000007</v>
      </c>
      <c r="O3551">
        <f>tbl_salesdata[[#This Row],[Ship Date]]-tbl_salesdata[[#This Row],[Order Date]]</f>
        <v>10</v>
      </c>
      <c r="P3551">
        <f>WEEKDAY(tbl_salesdata[[#This Row],[Order Date]],2)</f>
        <v>7</v>
      </c>
      <c r="Q3551" t="str">
        <f>TEXT(tbl_salesdata[[#This Row],[Order Date]],"dddd")</f>
        <v>Sunday</v>
      </c>
      <c r="R3551" t="str">
        <f>IF(tbl_salesdata[[#This Row],[Weekdaynum]]&gt;5,"Yes","No")</f>
        <v>Yes</v>
      </c>
    </row>
    <row r="3552" spans="1:18" hidden="1" x14ac:dyDescent="0.35">
      <c r="A3552">
        <v>899580991</v>
      </c>
      <c r="B3552" s="3">
        <v>44841</v>
      </c>
      <c r="C3552" s="3">
        <v>44860</v>
      </c>
      <c r="D3552" t="s">
        <v>132</v>
      </c>
      <c r="E3552" t="s">
        <v>38</v>
      </c>
      <c r="F3552" t="s">
        <v>33</v>
      </c>
      <c r="G3552" t="s">
        <v>14</v>
      </c>
      <c r="H3552" t="s">
        <v>19</v>
      </c>
      <c r="I3552" s="9">
        <v>4861</v>
      </c>
      <c r="J3552" s="9">
        <v>109.28</v>
      </c>
      <c r="K3552" s="9">
        <v>35.840000000000003</v>
      </c>
      <c r="L3552" s="9">
        <f>tbl_salesdata[[#This Row],[Units Sold]]*tbl_salesdata[[#This Row],[Unit Cost]]</f>
        <v>174218.24000000002</v>
      </c>
      <c r="M3552" s="9">
        <f>tbl_salesdata[[#This Row],[Units Sold]]*tbl_salesdata[[#This Row],[Unit Price]]</f>
        <v>531210.07999999996</v>
      </c>
      <c r="N3552" s="9">
        <f>tbl_salesdata[[#This Row],[Total Sales]]-tbl_salesdata[[#This Row],[Total Cost]]</f>
        <v>356991.83999999997</v>
      </c>
      <c r="O3552">
        <f>tbl_salesdata[[#This Row],[Ship Date]]-tbl_salesdata[[#This Row],[Order Date]]</f>
        <v>19</v>
      </c>
      <c r="P3552">
        <f>WEEKDAY(tbl_salesdata[[#This Row],[Order Date]],2)</f>
        <v>5</v>
      </c>
      <c r="Q3552" t="str">
        <f>TEXT(tbl_salesdata[[#This Row],[Order Date]],"dddd")</f>
        <v>Friday</v>
      </c>
      <c r="R3552" t="str">
        <f>IF(tbl_salesdata[[#This Row],[Weekdaynum]]&gt;5,"Yes","No")</f>
        <v>No</v>
      </c>
    </row>
    <row r="3553" spans="1:18" hidden="1" x14ac:dyDescent="0.35">
      <c r="A3553">
        <v>217859160</v>
      </c>
      <c r="B3553" s="3">
        <v>42419</v>
      </c>
      <c r="C3553" s="3">
        <v>42429</v>
      </c>
      <c r="D3553" t="s">
        <v>55</v>
      </c>
      <c r="E3553" t="s">
        <v>21</v>
      </c>
      <c r="F3553" t="s">
        <v>22</v>
      </c>
      <c r="G3553" t="s">
        <v>18</v>
      </c>
      <c r="H3553" t="s">
        <v>26</v>
      </c>
      <c r="I3553" s="9">
        <v>8222</v>
      </c>
      <c r="J3553" s="9">
        <v>47.45</v>
      </c>
      <c r="K3553" s="9">
        <v>31.79</v>
      </c>
      <c r="L3553" s="9">
        <f>tbl_salesdata[[#This Row],[Units Sold]]*tbl_salesdata[[#This Row],[Unit Cost]]</f>
        <v>261377.38</v>
      </c>
      <c r="M3553" s="9">
        <f>tbl_salesdata[[#This Row],[Units Sold]]*tbl_salesdata[[#This Row],[Unit Price]]</f>
        <v>390133.9</v>
      </c>
      <c r="N3553" s="9">
        <f>tbl_salesdata[[#This Row],[Total Sales]]-tbl_salesdata[[#This Row],[Total Cost]]</f>
        <v>128756.52000000002</v>
      </c>
      <c r="O3553">
        <f>tbl_salesdata[[#This Row],[Ship Date]]-tbl_salesdata[[#This Row],[Order Date]]</f>
        <v>10</v>
      </c>
      <c r="P3553">
        <f>WEEKDAY(tbl_salesdata[[#This Row],[Order Date]],2)</f>
        <v>5</v>
      </c>
      <c r="Q3553" t="str">
        <f>TEXT(tbl_salesdata[[#This Row],[Order Date]],"dddd")</f>
        <v>Friday</v>
      </c>
      <c r="R3553" t="str">
        <f>IF(tbl_salesdata[[#This Row],[Weekdaynum]]&gt;5,"Yes","No")</f>
        <v>No</v>
      </c>
    </row>
    <row r="3554" spans="1:18" hidden="1" x14ac:dyDescent="0.35">
      <c r="A3554">
        <v>514758241</v>
      </c>
      <c r="B3554" s="3">
        <v>42240</v>
      </c>
      <c r="C3554" s="3">
        <v>42244</v>
      </c>
      <c r="D3554" t="s">
        <v>166</v>
      </c>
      <c r="E3554" t="s">
        <v>38</v>
      </c>
      <c r="F3554" t="s">
        <v>47</v>
      </c>
      <c r="G3554" t="s">
        <v>14</v>
      </c>
      <c r="H3554" t="s">
        <v>26</v>
      </c>
      <c r="I3554" s="9">
        <v>7257</v>
      </c>
      <c r="J3554" s="9">
        <v>421.89</v>
      </c>
      <c r="K3554" s="9">
        <v>364.69</v>
      </c>
      <c r="L3554" s="9">
        <f>tbl_salesdata[[#This Row],[Units Sold]]*tbl_salesdata[[#This Row],[Unit Cost]]</f>
        <v>2646555.33</v>
      </c>
      <c r="M3554" s="9">
        <f>tbl_salesdata[[#This Row],[Units Sold]]*tbl_salesdata[[#This Row],[Unit Price]]</f>
        <v>3061655.73</v>
      </c>
      <c r="N3554" s="9">
        <f>tbl_salesdata[[#This Row],[Total Sales]]-tbl_salesdata[[#This Row],[Total Cost]]</f>
        <v>415100.39999999991</v>
      </c>
      <c r="O3554">
        <f>tbl_salesdata[[#This Row],[Ship Date]]-tbl_salesdata[[#This Row],[Order Date]]</f>
        <v>4</v>
      </c>
      <c r="P3554">
        <f>WEEKDAY(tbl_salesdata[[#This Row],[Order Date]],2)</f>
        <v>1</v>
      </c>
      <c r="Q3554" t="str">
        <f>TEXT(tbl_salesdata[[#This Row],[Order Date]],"dddd")</f>
        <v>Monday</v>
      </c>
      <c r="R3554" t="str">
        <f>IF(tbl_salesdata[[#This Row],[Weekdaynum]]&gt;5,"Yes","No")</f>
        <v>No</v>
      </c>
    </row>
    <row r="3555" spans="1:18" hidden="1" x14ac:dyDescent="0.35">
      <c r="A3555">
        <v>155952060</v>
      </c>
      <c r="B3555" s="3">
        <v>42055</v>
      </c>
      <c r="C3555" s="3">
        <v>42058</v>
      </c>
      <c r="D3555" t="s">
        <v>131</v>
      </c>
      <c r="E3555" t="s">
        <v>32</v>
      </c>
      <c r="F3555" t="s">
        <v>22</v>
      </c>
      <c r="G3555" t="s">
        <v>14</v>
      </c>
      <c r="H3555" t="s">
        <v>15</v>
      </c>
      <c r="I3555" s="9">
        <v>8535</v>
      </c>
      <c r="J3555" s="9">
        <v>47.45</v>
      </c>
      <c r="K3555" s="9">
        <v>31.79</v>
      </c>
      <c r="L3555" s="9">
        <f>tbl_salesdata[[#This Row],[Units Sold]]*tbl_salesdata[[#This Row],[Unit Cost]]</f>
        <v>271327.64999999997</v>
      </c>
      <c r="M3555" s="9">
        <f>tbl_salesdata[[#This Row],[Units Sold]]*tbl_salesdata[[#This Row],[Unit Price]]</f>
        <v>404985.75</v>
      </c>
      <c r="N3555" s="9">
        <f>tbl_salesdata[[#This Row],[Total Sales]]-tbl_salesdata[[#This Row],[Total Cost]]</f>
        <v>133658.10000000003</v>
      </c>
      <c r="O3555">
        <f>tbl_salesdata[[#This Row],[Ship Date]]-tbl_salesdata[[#This Row],[Order Date]]</f>
        <v>3</v>
      </c>
      <c r="P3555">
        <f>WEEKDAY(tbl_salesdata[[#This Row],[Order Date]],2)</f>
        <v>5</v>
      </c>
      <c r="Q3555" t="str">
        <f>TEXT(tbl_salesdata[[#This Row],[Order Date]],"dddd")</f>
        <v>Friday</v>
      </c>
      <c r="R3555" t="str">
        <f>IF(tbl_salesdata[[#This Row],[Weekdaynum]]&gt;5,"Yes","No")</f>
        <v>No</v>
      </c>
    </row>
    <row r="3556" spans="1:18" hidden="1" x14ac:dyDescent="0.35">
      <c r="A3556">
        <v>727426946</v>
      </c>
      <c r="B3556" s="3">
        <v>43814</v>
      </c>
      <c r="C3556" s="3">
        <v>43815</v>
      </c>
      <c r="D3556" t="s">
        <v>188</v>
      </c>
      <c r="E3556" t="s">
        <v>21</v>
      </c>
      <c r="F3556" t="s">
        <v>68</v>
      </c>
      <c r="G3556" t="s">
        <v>18</v>
      </c>
      <c r="H3556" t="s">
        <v>26</v>
      </c>
      <c r="I3556" s="9">
        <v>653</v>
      </c>
      <c r="J3556" s="9">
        <v>154.06</v>
      </c>
      <c r="K3556" s="9">
        <v>90.93</v>
      </c>
      <c r="L3556" s="9">
        <f>tbl_salesdata[[#This Row],[Units Sold]]*tbl_salesdata[[#This Row],[Unit Cost]]</f>
        <v>59377.29</v>
      </c>
      <c r="M3556" s="9">
        <f>tbl_salesdata[[#This Row],[Units Sold]]*tbl_salesdata[[#This Row],[Unit Price]]</f>
        <v>100601.18000000001</v>
      </c>
      <c r="N3556" s="9">
        <f>tbl_salesdata[[#This Row],[Total Sales]]-tbl_salesdata[[#This Row],[Total Cost]]</f>
        <v>41223.890000000007</v>
      </c>
      <c r="O3556">
        <f>tbl_salesdata[[#This Row],[Ship Date]]-tbl_salesdata[[#This Row],[Order Date]]</f>
        <v>1</v>
      </c>
      <c r="P3556">
        <f>WEEKDAY(tbl_salesdata[[#This Row],[Order Date]],2)</f>
        <v>7</v>
      </c>
      <c r="Q3556" t="str">
        <f>TEXT(tbl_salesdata[[#This Row],[Order Date]],"dddd")</f>
        <v>Sunday</v>
      </c>
      <c r="R3556" t="str">
        <f>IF(tbl_salesdata[[#This Row],[Weekdaynum]]&gt;5,"Yes","No")</f>
        <v>Yes</v>
      </c>
    </row>
    <row r="3557" spans="1:18" hidden="1" x14ac:dyDescent="0.35">
      <c r="A3557">
        <v>285481727</v>
      </c>
      <c r="B3557" s="3">
        <v>42474</v>
      </c>
      <c r="C3557" s="3">
        <v>42477</v>
      </c>
      <c r="D3557" t="s">
        <v>44</v>
      </c>
      <c r="E3557" t="s">
        <v>12</v>
      </c>
      <c r="F3557" t="s">
        <v>13</v>
      </c>
      <c r="G3557" t="s">
        <v>14</v>
      </c>
      <c r="H3557" t="s">
        <v>15</v>
      </c>
      <c r="I3557" s="9">
        <v>9242</v>
      </c>
      <c r="J3557" s="9">
        <v>255.28</v>
      </c>
      <c r="K3557" s="9">
        <v>159.41999999999999</v>
      </c>
      <c r="L3557" s="9">
        <f>tbl_salesdata[[#This Row],[Units Sold]]*tbl_salesdata[[#This Row],[Unit Cost]]</f>
        <v>1473359.64</v>
      </c>
      <c r="M3557" s="9">
        <f>tbl_salesdata[[#This Row],[Units Sold]]*tbl_salesdata[[#This Row],[Unit Price]]</f>
        <v>2359297.7600000002</v>
      </c>
      <c r="N3557" s="9">
        <f>tbl_salesdata[[#This Row],[Total Sales]]-tbl_salesdata[[#This Row],[Total Cost]]</f>
        <v>885938.12000000034</v>
      </c>
      <c r="O3557">
        <f>tbl_salesdata[[#This Row],[Ship Date]]-tbl_salesdata[[#This Row],[Order Date]]</f>
        <v>3</v>
      </c>
      <c r="P3557">
        <f>WEEKDAY(tbl_salesdata[[#This Row],[Order Date]],2)</f>
        <v>4</v>
      </c>
      <c r="Q3557" t="str">
        <f>TEXT(tbl_salesdata[[#This Row],[Order Date]],"dddd")</f>
        <v>Thursday</v>
      </c>
      <c r="R3557" t="str">
        <f>IF(tbl_salesdata[[#This Row],[Weekdaynum]]&gt;5,"Yes","No")</f>
        <v>No</v>
      </c>
    </row>
    <row r="3558" spans="1:18" x14ac:dyDescent="0.35">
      <c r="A3558">
        <v>880176818</v>
      </c>
      <c r="B3558" s="3">
        <v>44835</v>
      </c>
      <c r="C3558" s="3">
        <v>44848</v>
      </c>
      <c r="D3558" t="s">
        <v>109</v>
      </c>
      <c r="E3558" t="s">
        <v>21</v>
      </c>
      <c r="F3558" t="s">
        <v>33</v>
      </c>
      <c r="G3558" t="s">
        <v>14</v>
      </c>
      <c r="H3558" t="s">
        <v>15</v>
      </c>
      <c r="I3558" s="9">
        <v>2735</v>
      </c>
      <c r="J3558" s="9">
        <v>109.28</v>
      </c>
      <c r="K3558" s="9">
        <v>35.840000000000003</v>
      </c>
      <c r="L3558" s="9">
        <f>tbl_salesdata[[#This Row],[Units Sold]]*tbl_salesdata[[#This Row],[Unit Cost]]</f>
        <v>98022.400000000009</v>
      </c>
      <c r="M3558" s="9">
        <f>tbl_salesdata[[#This Row],[Units Sold]]*tbl_salesdata[[#This Row],[Unit Price]]</f>
        <v>298880.8</v>
      </c>
      <c r="N3558" s="9">
        <f>tbl_salesdata[[#This Row],[Total Sales]]-tbl_salesdata[[#This Row],[Total Cost]]</f>
        <v>200858.39999999997</v>
      </c>
      <c r="O3558">
        <f>tbl_salesdata[[#This Row],[Ship Date]]-tbl_salesdata[[#This Row],[Order Date]]</f>
        <v>13</v>
      </c>
      <c r="P3558">
        <f>WEEKDAY(tbl_salesdata[[#This Row],[Order Date]],2)</f>
        <v>6</v>
      </c>
      <c r="Q3558" t="str">
        <f>TEXT(tbl_salesdata[[#This Row],[Order Date]],"dddd")</f>
        <v>Saturday</v>
      </c>
      <c r="R3558" t="str">
        <f>IF(tbl_salesdata[[#This Row],[Weekdaynum]]&gt;5,"Yes","No")</f>
        <v>Yes</v>
      </c>
    </row>
    <row r="3559" spans="1:18" hidden="1" x14ac:dyDescent="0.35">
      <c r="A3559">
        <v>638088786</v>
      </c>
      <c r="B3559" s="3">
        <v>44532</v>
      </c>
      <c r="C3559" s="3">
        <v>44552</v>
      </c>
      <c r="D3559" t="s">
        <v>220</v>
      </c>
      <c r="E3559" t="s">
        <v>29</v>
      </c>
      <c r="F3559" t="s">
        <v>33</v>
      </c>
      <c r="G3559" t="s">
        <v>18</v>
      </c>
      <c r="H3559" t="s">
        <v>26</v>
      </c>
      <c r="I3559" s="9">
        <v>3506</v>
      </c>
      <c r="J3559" s="9">
        <v>109.28</v>
      </c>
      <c r="K3559" s="9">
        <v>35.840000000000003</v>
      </c>
      <c r="L3559" s="9">
        <f>tbl_salesdata[[#This Row],[Units Sold]]*tbl_salesdata[[#This Row],[Unit Cost]]</f>
        <v>125655.04000000001</v>
      </c>
      <c r="M3559" s="9">
        <f>tbl_salesdata[[#This Row],[Units Sold]]*tbl_salesdata[[#This Row],[Unit Price]]</f>
        <v>383135.68</v>
      </c>
      <c r="N3559" s="9">
        <f>tbl_salesdata[[#This Row],[Total Sales]]-tbl_salesdata[[#This Row],[Total Cost]]</f>
        <v>257480.63999999998</v>
      </c>
      <c r="O3559">
        <f>tbl_salesdata[[#This Row],[Ship Date]]-tbl_salesdata[[#This Row],[Order Date]]</f>
        <v>20</v>
      </c>
      <c r="P3559">
        <f>WEEKDAY(tbl_salesdata[[#This Row],[Order Date]],2)</f>
        <v>4</v>
      </c>
      <c r="Q3559" t="str">
        <f>TEXT(tbl_salesdata[[#This Row],[Order Date]],"dddd")</f>
        <v>Thursday</v>
      </c>
      <c r="R3559" t="str">
        <f>IF(tbl_salesdata[[#This Row],[Weekdaynum]]&gt;5,"Yes","No")</f>
        <v>No</v>
      </c>
    </row>
    <row r="3560" spans="1:18" x14ac:dyDescent="0.35">
      <c r="A3560">
        <v>547736537</v>
      </c>
      <c r="B3560" s="3">
        <v>44275</v>
      </c>
      <c r="C3560" s="3">
        <v>44291</v>
      </c>
      <c r="D3560" t="s">
        <v>31</v>
      </c>
      <c r="E3560" t="s">
        <v>32</v>
      </c>
      <c r="F3560" t="s">
        <v>22</v>
      </c>
      <c r="G3560" t="s">
        <v>14</v>
      </c>
      <c r="H3560" t="s">
        <v>19</v>
      </c>
      <c r="I3560" s="9">
        <v>6268</v>
      </c>
      <c r="J3560" s="9">
        <v>47.45</v>
      </c>
      <c r="K3560" s="9">
        <v>31.79</v>
      </c>
      <c r="L3560" s="9">
        <f>tbl_salesdata[[#This Row],[Units Sold]]*tbl_salesdata[[#This Row],[Unit Cost]]</f>
        <v>199259.72</v>
      </c>
      <c r="M3560" s="9">
        <f>tbl_salesdata[[#This Row],[Units Sold]]*tbl_salesdata[[#This Row],[Unit Price]]</f>
        <v>297416.60000000003</v>
      </c>
      <c r="N3560" s="9">
        <f>tbl_salesdata[[#This Row],[Total Sales]]-tbl_salesdata[[#This Row],[Total Cost]]</f>
        <v>98156.880000000034</v>
      </c>
      <c r="O3560">
        <f>tbl_salesdata[[#This Row],[Ship Date]]-tbl_salesdata[[#This Row],[Order Date]]</f>
        <v>16</v>
      </c>
      <c r="P3560">
        <f>WEEKDAY(tbl_salesdata[[#This Row],[Order Date]],2)</f>
        <v>6</v>
      </c>
      <c r="Q3560" t="str">
        <f>TEXT(tbl_salesdata[[#This Row],[Order Date]],"dddd")</f>
        <v>Saturday</v>
      </c>
      <c r="R3560" t="str">
        <f>IF(tbl_salesdata[[#This Row],[Weekdaynum]]&gt;5,"Yes","No")</f>
        <v>Yes</v>
      </c>
    </row>
    <row r="3561" spans="1:18" hidden="1" x14ac:dyDescent="0.35">
      <c r="A3561">
        <v>570413863</v>
      </c>
      <c r="B3561" s="3">
        <v>44346</v>
      </c>
      <c r="C3561" s="3">
        <v>44356</v>
      </c>
      <c r="D3561" t="s">
        <v>179</v>
      </c>
      <c r="E3561" t="s">
        <v>32</v>
      </c>
      <c r="F3561" t="s">
        <v>17</v>
      </c>
      <c r="G3561" t="s">
        <v>18</v>
      </c>
      <c r="H3561" t="s">
        <v>26</v>
      </c>
      <c r="I3561" s="9">
        <v>6993</v>
      </c>
      <c r="J3561" s="9">
        <v>152.58000000000001</v>
      </c>
      <c r="K3561" s="9">
        <v>97.44</v>
      </c>
      <c r="L3561" s="9">
        <f>tbl_salesdata[[#This Row],[Units Sold]]*tbl_salesdata[[#This Row],[Unit Cost]]</f>
        <v>681397.92</v>
      </c>
      <c r="M3561" s="9">
        <f>tbl_salesdata[[#This Row],[Units Sold]]*tbl_salesdata[[#This Row],[Unit Price]]</f>
        <v>1066991.9400000002</v>
      </c>
      <c r="N3561" s="9">
        <f>tbl_salesdata[[#This Row],[Total Sales]]-tbl_salesdata[[#This Row],[Total Cost]]</f>
        <v>385594.02000000014</v>
      </c>
      <c r="O3561">
        <f>tbl_salesdata[[#This Row],[Ship Date]]-tbl_salesdata[[#This Row],[Order Date]]</f>
        <v>10</v>
      </c>
      <c r="P3561">
        <f>WEEKDAY(tbl_salesdata[[#This Row],[Order Date]],2)</f>
        <v>7</v>
      </c>
      <c r="Q3561" t="str">
        <f>TEXT(tbl_salesdata[[#This Row],[Order Date]],"dddd")</f>
        <v>Sunday</v>
      </c>
      <c r="R3561" t="str">
        <f>IF(tbl_salesdata[[#This Row],[Weekdaynum]]&gt;5,"Yes","No")</f>
        <v>Yes</v>
      </c>
    </row>
    <row r="3562" spans="1:18" hidden="1" x14ac:dyDescent="0.35">
      <c r="A3562">
        <v>766788041</v>
      </c>
      <c r="B3562" s="3">
        <v>43115</v>
      </c>
      <c r="C3562" s="3">
        <v>43136</v>
      </c>
      <c r="D3562" t="s">
        <v>169</v>
      </c>
      <c r="E3562" t="s">
        <v>29</v>
      </c>
      <c r="F3562" t="s">
        <v>40</v>
      </c>
      <c r="G3562" t="s">
        <v>18</v>
      </c>
      <c r="H3562" t="s">
        <v>26</v>
      </c>
      <c r="I3562" s="9">
        <v>8476</v>
      </c>
      <c r="J3562" s="9">
        <v>651.21</v>
      </c>
      <c r="K3562" s="9">
        <v>524.96</v>
      </c>
      <c r="L3562" s="9">
        <f>tbl_salesdata[[#This Row],[Units Sold]]*tbl_salesdata[[#This Row],[Unit Cost]]</f>
        <v>4449560.96</v>
      </c>
      <c r="M3562" s="9">
        <f>tbl_salesdata[[#This Row],[Units Sold]]*tbl_salesdata[[#This Row],[Unit Price]]</f>
        <v>5519655.96</v>
      </c>
      <c r="N3562" s="9">
        <f>tbl_salesdata[[#This Row],[Total Sales]]-tbl_salesdata[[#This Row],[Total Cost]]</f>
        <v>1070095</v>
      </c>
      <c r="O3562">
        <f>tbl_salesdata[[#This Row],[Ship Date]]-tbl_salesdata[[#This Row],[Order Date]]</f>
        <v>21</v>
      </c>
      <c r="P3562">
        <f>WEEKDAY(tbl_salesdata[[#This Row],[Order Date]],2)</f>
        <v>1</v>
      </c>
      <c r="Q3562" t="str">
        <f>TEXT(tbl_salesdata[[#This Row],[Order Date]],"dddd")</f>
        <v>Monday</v>
      </c>
      <c r="R3562" t="str">
        <f>IF(tbl_salesdata[[#This Row],[Weekdaynum]]&gt;5,"Yes","No")</f>
        <v>No</v>
      </c>
    </row>
    <row r="3563" spans="1:18" hidden="1" x14ac:dyDescent="0.35">
      <c r="A3563">
        <v>564097583</v>
      </c>
      <c r="B3563" s="3">
        <v>44886</v>
      </c>
      <c r="C3563" s="3">
        <v>44894</v>
      </c>
      <c r="D3563" t="s">
        <v>41</v>
      </c>
      <c r="E3563" t="s">
        <v>29</v>
      </c>
      <c r="F3563" t="s">
        <v>40</v>
      </c>
      <c r="G3563" t="s">
        <v>14</v>
      </c>
      <c r="H3563" t="s">
        <v>26</v>
      </c>
      <c r="I3563" s="9">
        <v>7865</v>
      </c>
      <c r="J3563" s="9">
        <v>651.21</v>
      </c>
      <c r="K3563" s="9">
        <v>524.96</v>
      </c>
      <c r="L3563" s="9">
        <f>tbl_salesdata[[#This Row],[Units Sold]]*tbl_salesdata[[#This Row],[Unit Cost]]</f>
        <v>4128810.4000000004</v>
      </c>
      <c r="M3563" s="9">
        <f>tbl_salesdata[[#This Row],[Units Sold]]*tbl_salesdata[[#This Row],[Unit Price]]</f>
        <v>5121766.6500000004</v>
      </c>
      <c r="N3563" s="9">
        <f>tbl_salesdata[[#This Row],[Total Sales]]-tbl_salesdata[[#This Row],[Total Cost]]</f>
        <v>992956.25</v>
      </c>
      <c r="O3563">
        <f>tbl_salesdata[[#This Row],[Ship Date]]-tbl_salesdata[[#This Row],[Order Date]]</f>
        <v>8</v>
      </c>
      <c r="P3563">
        <f>WEEKDAY(tbl_salesdata[[#This Row],[Order Date]],2)</f>
        <v>1</v>
      </c>
      <c r="Q3563" t="str">
        <f>TEXT(tbl_salesdata[[#This Row],[Order Date]],"dddd")</f>
        <v>Monday</v>
      </c>
      <c r="R3563" t="str">
        <f>IF(tbl_salesdata[[#This Row],[Weekdaynum]]&gt;5,"Yes","No")</f>
        <v>No</v>
      </c>
    </row>
    <row r="3564" spans="1:18" x14ac:dyDescent="0.35">
      <c r="A3564">
        <v>920688903</v>
      </c>
      <c r="B3564" s="3">
        <v>43225</v>
      </c>
      <c r="C3564" s="3">
        <v>43232</v>
      </c>
      <c r="D3564" t="s">
        <v>100</v>
      </c>
      <c r="E3564" t="s">
        <v>21</v>
      </c>
      <c r="F3564" t="s">
        <v>13</v>
      </c>
      <c r="G3564" t="s">
        <v>18</v>
      </c>
      <c r="H3564" t="s">
        <v>26</v>
      </c>
      <c r="I3564" s="9">
        <v>1161</v>
      </c>
      <c r="J3564" s="9">
        <v>255.28</v>
      </c>
      <c r="K3564" s="9">
        <v>159.41999999999999</v>
      </c>
      <c r="L3564" s="9">
        <f>tbl_salesdata[[#This Row],[Units Sold]]*tbl_salesdata[[#This Row],[Unit Cost]]</f>
        <v>185086.62</v>
      </c>
      <c r="M3564" s="9">
        <f>tbl_salesdata[[#This Row],[Units Sold]]*tbl_salesdata[[#This Row],[Unit Price]]</f>
        <v>296380.08</v>
      </c>
      <c r="N3564" s="9">
        <f>tbl_salesdata[[#This Row],[Total Sales]]-tbl_salesdata[[#This Row],[Total Cost]]</f>
        <v>111293.46000000002</v>
      </c>
      <c r="O3564">
        <f>tbl_salesdata[[#This Row],[Ship Date]]-tbl_salesdata[[#This Row],[Order Date]]</f>
        <v>7</v>
      </c>
      <c r="P3564">
        <f>WEEKDAY(tbl_salesdata[[#This Row],[Order Date]],2)</f>
        <v>6</v>
      </c>
      <c r="Q3564" t="str">
        <f>TEXT(tbl_salesdata[[#This Row],[Order Date]],"dddd")</f>
        <v>Saturday</v>
      </c>
      <c r="R3564" t="str">
        <f>IF(tbl_salesdata[[#This Row],[Weekdaynum]]&gt;5,"Yes","No")</f>
        <v>Yes</v>
      </c>
    </row>
    <row r="3565" spans="1:18" hidden="1" x14ac:dyDescent="0.35">
      <c r="A3565">
        <v>425780570</v>
      </c>
      <c r="B3565" s="3">
        <v>42349</v>
      </c>
      <c r="C3565" s="3">
        <v>42361</v>
      </c>
      <c r="D3565" t="s">
        <v>120</v>
      </c>
      <c r="E3565" t="s">
        <v>38</v>
      </c>
      <c r="F3565" t="s">
        <v>76</v>
      </c>
      <c r="G3565" t="s">
        <v>14</v>
      </c>
      <c r="H3565" t="s">
        <v>26</v>
      </c>
      <c r="I3565" s="9">
        <v>6787</v>
      </c>
      <c r="J3565" s="9">
        <v>668.27</v>
      </c>
      <c r="K3565" s="9">
        <v>502.54</v>
      </c>
      <c r="L3565" s="9">
        <f>tbl_salesdata[[#This Row],[Units Sold]]*tbl_salesdata[[#This Row],[Unit Cost]]</f>
        <v>3410738.98</v>
      </c>
      <c r="M3565" s="9">
        <f>tbl_salesdata[[#This Row],[Units Sold]]*tbl_salesdata[[#This Row],[Unit Price]]</f>
        <v>4535548.49</v>
      </c>
      <c r="N3565" s="9">
        <f>tbl_salesdata[[#This Row],[Total Sales]]-tbl_salesdata[[#This Row],[Total Cost]]</f>
        <v>1124809.5100000002</v>
      </c>
      <c r="O3565">
        <f>tbl_salesdata[[#This Row],[Ship Date]]-tbl_salesdata[[#This Row],[Order Date]]</f>
        <v>12</v>
      </c>
      <c r="P3565">
        <f>WEEKDAY(tbl_salesdata[[#This Row],[Order Date]],2)</f>
        <v>5</v>
      </c>
      <c r="Q3565" t="str">
        <f>TEXT(tbl_salesdata[[#This Row],[Order Date]],"dddd")</f>
        <v>Friday</v>
      </c>
      <c r="R3565" t="str">
        <f>IF(tbl_salesdata[[#This Row],[Weekdaynum]]&gt;5,"Yes","No")</f>
        <v>No</v>
      </c>
    </row>
    <row r="3566" spans="1:18" hidden="1" x14ac:dyDescent="0.35">
      <c r="A3566">
        <v>948064172</v>
      </c>
      <c r="B3566" s="3">
        <v>44111</v>
      </c>
      <c r="C3566" s="3">
        <v>44117</v>
      </c>
      <c r="D3566" t="s">
        <v>27</v>
      </c>
      <c r="E3566" t="s">
        <v>24</v>
      </c>
      <c r="F3566" t="s">
        <v>17</v>
      </c>
      <c r="G3566" t="s">
        <v>18</v>
      </c>
      <c r="H3566" t="s">
        <v>34</v>
      </c>
      <c r="I3566" s="9">
        <v>2111</v>
      </c>
      <c r="J3566" s="9">
        <v>152.58000000000001</v>
      </c>
      <c r="K3566" s="9">
        <v>97.44</v>
      </c>
      <c r="L3566" s="9">
        <f>tbl_salesdata[[#This Row],[Units Sold]]*tbl_salesdata[[#This Row],[Unit Cost]]</f>
        <v>205695.84</v>
      </c>
      <c r="M3566" s="9">
        <f>tbl_salesdata[[#This Row],[Units Sold]]*tbl_salesdata[[#This Row],[Unit Price]]</f>
        <v>322096.38</v>
      </c>
      <c r="N3566" s="9">
        <f>tbl_salesdata[[#This Row],[Total Sales]]-tbl_salesdata[[#This Row],[Total Cost]]</f>
        <v>116400.54000000001</v>
      </c>
      <c r="O3566">
        <f>tbl_salesdata[[#This Row],[Ship Date]]-tbl_salesdata[[#This Row],[Order Date]]</f>
        <v>6</v>
      </c>
      <c r="P3566">
        <f>WEEKDAY(tbl_salesdata[[#This Row],[Order Date]],2)</f>
        <v>3</v>
      </c>
      <c r="Q3566" t="str">
        <f>TEXT(tbl_salesdata[[#This Row],[Order Date]],"dddd")</f>
        <v>Wednesday</v>
      </c>
      <c r="R3566" t="str">
        <f>IF(tbl_salesdata[[#This Row],[Weekdaynum]]&gt;5,"Yes","No")</f>
        <v>No</v>
      </c>
    </row>
    <row r="3567" spans="1:18" hidden="1" x14ac:dyDescent="0.35">
      <c r="A3567">
        <v>187103450</v>
      </c>
      <c r="B3567" s="3">
        <v>44320</v>
      </c>
      <c r="C3567" s="3">
        <v>44333</v>
      </c>
      <c r="D3567" t="s">
        <v>79</v>
      </c>
      <c r="E3567" t="s">
        <v>21</v>
      </c>
      <c r="F3567" t="s">
        <v>56</v>
      </c>
      <c r="G3567" t="s">
        <v>18</v>
      </c>
      <c r="H3567" t="s">
        <v>15</v>
      </c>
      <c r="I3567" s="9">
        <v>6924</v>
      </c>
      <c r="J3567" s="9">
        <v>9.33</v>
      </c>
      <c r="K3567" s="9">
        <v>6.92</v>
      </c>
      <c r="L3567" s="9">
        <f>tbl_salesdata[[#This Row],[Units Sold]]*tbl_salesdata[[#This Row],[Unit Cost]]</f>
        <v>47914.080000000002</v>
      </c>
      <c r="M3567" s="9">
        <f>tbl_salesdata[[#This Row],[Units Sold]]*tbl_salesdata[[#This Row],[Unit Price]]</f>
        <v>64600.92</v>
      </c>
      <c r="N3567" s="9">
        <f>tbl_salesdata[[#This Row],[Total Sales]]-tbl_salesdata[[#This Row],[Total Cost]]</f>
        <v>16686.839999999997</v>
      </c>
      <c r="O3567">
        <f>tbl_salesdata[[#This Row],[Ship Date]]-tbl_salesdata[[#This Row],[Order Date]]</f>
        <v>13</v>
      </c>
      <c r="P3567">
        <f>WEEKDAY(tbl_salesdata[[#This Row],[Order Date]],2)</f>
        <v>2</v>
      </c>
      <c r="Q3567" t="str">
        <f>TEXT(tbl_salesdata[[#This Row],[Order Date]],"dddd")</f>
        <v>Tuesday</v>
      </c>
      <c r="R3567" t="str">
        <f>IF(tbl_salesdata[[#This Row],[Weekdaynum]]&gt;5,"Yes","No")</f>
        <v>No</v>
      </c>
    </row>
    <row r="3568" spans="1:18" hidden="1" x14ac:dyDescent="0.35">
      <c r="A3568">
        <v>572634732</v>
      </c>
      <c r="B3568" s="3">
        <v>42443</v>
      </c>
      <c r="C3568" s="3">
        <v>42463</v>
      </c>
      <c r="D3568" t="s">
        <v>214</v>
      </c>
      <c r="E3568" t="s">
        <v>21</v>
      </c>
      <c r="F3568" t="s">
        <v>25</v>
      </c>
      <c r="G3568" t="s">
        <v>14</v>
      </c>
      <c r="H3568" t="s">
        <v>34</v>
      </c>
      <c r="I3568" s="9">
        <v>4197</v>
      </c>
      <c r="J3568" s="9">
        <v>205.7</v>
      </c>
      <c r="K3568" s="9">
        <v>117.11</v>
      </c>
      <c r="L3568" s="9">
        <f>tbl_salesdata[[#This Row],[Units Sold]]*tbl_salesdata[[#This Row],[Unit Cost]]</f>
        <v>491510.67</v>
      </c>
      <c r="M3568" s="9">
        <f>tbl_salesdata[[#This Row],[Units Sold]]*tbl_salesdata[[#This Row],[Unit Price]]</f>
        <v>863322.89999999991</v>
      </c>
      <c r="N3568" s="9">
        <f>tbl_salesdata[[#This Row],[Total Sales]]-tbl_salesdata[[#This Row],[Total Cost]]</f>
        <v>371812.22999999992</v>
      </c>
      <c r="O3568">
        <f>tbl_salesdata[[#This Row],[Ship Date]]-tbl_salesdata[[#This Row],[Order Date]]</f>
        <v>20</v>
      </c>
      <c r="P3568">
        <f>WEEKDAY(tbl_salesdata[[#This Row],[Order Date]],2)</f>
        <v>1</v>
      </c>
      <c r="Q3568" t="str">
        <f>TEXT(tbl_salesdata[[#This Row],[Order Date]],"dddd")</f>
        <v>Monday</v>
      </c>
      <c r="R3568" t="str">
        <f>IF(tbl_salesdata[[#This Row],[Weekdaynum]]&gt;5,"Yes","No")</f>
        <v>No</v>
      </c>
    </row>
    <row r="3569" spans="1:18" hidden="1" x14ac:dyDescent="0.35">
      <c r="A3569">
        <v>104706847</v>
      </c>
      <c r="B3569" s="3">
        <v>43110</v>
      </c>
      <c r="C3569" s="3">
        <v>43127</v>
      </c>
      <c r="D3569" t="s">
        <v>86</v>
      </c>
      <c r="E3569" t="s">
        <v>29</v>
      </c>
      <c r="F3569" t="s">
        <v>76</v>
      </c>
      <c r="G3569" t="s">
        <v>14</v>
      </c>
      <c r="H3569" t="s">
        <v>34</v>
      </c>
      <c r="I3569" s="9">
        <v>3938</v>
      </c>
      <c r="J3569" s="9">
        <v>668.27</v>
      </c>
      <c r="K3569" s="9">
        <v>502.54</v>
      </c>
      <c r="L3569" s="9">
        <f>tbl_salesdata[[#This Row],[Units Sold]]*tbl_salesdata[[#This Row],[Unit Cost]]</f>
        <v>1979002.52</v>
      </c>
      <c r="M3569" s="9">
        <f>tbl_salesdata[[#This Row],[Units Sold]]*tbl_salesdata[[#This Row],[Unit Price]]</f>
        <v>2631647.2599999998</v>
      </c>
      <c r="N3569" s="9">
        <f>tbl_salesdata[[#This Row],[Total Sales]]-tbl_salesdata[[#This Row],[Total Cost]]</f>
        <v>652644.73999999976</v>
      </c>
      <c r="O3569">
        <f>tbl_salesdata[[#This Row],[Ship Date]]-tbl_salesdata[[#This Row],[Order Date]]</f>
        <v>17</v>
      </c>
      <c r="P3569">
        <f>WEEKDAY(tbl_salesdata[[#This Row],[Order Date]],2)</f>
        <v>3</v>
      </c>
      <c r="Q3569" t="str">
        <f>TEXT(tbl_salesdata[[#This Row],[Order Date]],"dddd")</f>
        <v>Wednesday</v>
      </c>
      <c r="R3569" t="str">
        <f>IF(tbl_salesdata[[#This Row],[Weekdaynum]]&gt;5,"Yes","No")</f>
        <v>No</v>
      </c>
    </row>
    <row r="3570" spans="1:18" hidden="1" x14ac:dyDescent="0.35">
      <c r="A3570">
        <v>903681123</v>
      </c>
      <c r="B3570" s="3">
        <v>42108</v>
      </c>
      <c r="C3570" s="3">
        <v>42111</v>
      </c>
      <c r="D3570" t="s">
        <v>201</v>
      </c>
      <c r="E3570" t="s">
        <v>24</v>
      </c>
      <c r="F3570" t="s">
        <v>13</v>
      </c>
      <c r="G3570" t="s">
        <v>14</v>
      </c>
      <c r="H3570" t="s">
        <v>19</v>
      </c>
      <c r="I3570" s="9">
        <v>8181</v>
      </c>
      <c r="J3570" s="9">
        <v>255.28</v>
      </c>
      <c r="K3570" s="9">
        <v>159.41999999999999</v>
      </c>
      <c r="L3570" s="9">
        <f>tbl_salesdata[[#This Row],[Units Sold]]*tbl_salesdata[[#This Row],[Unit Cost]]</f>
        <v>1304215.0199999998</v>
      </c>
      <c r="M3570" s="9">
        <f>tbl_salesdata[[#This Row],[Units Sold]]*tbl_salesdata[[#This Row],[Unit Price]]</f>
        <v>2088445.68</v>
      </c>
      <c r="N3570" s="9">
        <f>tbl_salesdata[[#This Row],[Total Sales]]-tbl_salesdata[[#This Row],[Total Cost]]</f>
        <v>784230.66000000015</v>
      </c>
      <c r="O3570">
        <f>tbl_salesdata[[#This Row],[Ship Date]]-tbl_salesdata[[#This Row],[Order Date]]</f>
        <v>3</v>
      </c>
      <c r="P3570">
        <f>WEEKDAY(tbl_salesdata[[#This Row],[Order Date]],2)</f>
        <v>2</v>
      </c>
      <c r="Q3570" t="str">
        <f>TEXT(tbl_salesdata[[#This Row],[Order Date]],"dddd")</f>
        <v>Tuesday</v>
      </c>
      <c r="R3570" t="str">
        <f>IF(tbl_salesdata[[#This Row],[Weekdaynum]]&gt;5,"Yes","No")</f>
        <v>No</v>
      </c>
    </row>
    <row r="3571" spans="1:18" hidden="1" x14ac:dyDescent="0.35">
      <c r="A3571">
        <v>660231387</v>
      </c>
      <c r="B3571" s="3">
        <v>44036</v>
      </c>
      <c r="C3571" s="3">
        <v>44049</v>
      </c>
      <c r="D3571" t="s">
        <v>127</v>
      </c>
      <c r="E3571" t="s">
        <v>38</v>
      </c>
      <c r="F3571" t="s">
        <v>68</v>
      </c>
      <c r="G3571" t="s">
        <v>14</v>
      </c>
      <c r="H3571" t="s">
        <v>26</v>
      </c>
      <c r="I3571" s="9">
        <v>5994</v>
      </c>
      <c r="J3571" s="9">
        <v>154.06</v>
      </c>
      <c r="K3571" s="9">
        <v>90.93</v>
      </c>
      <c r="L3571" s="9">
        <f>tbl_salesdata[[#This Row],[Units Sold]]*tbl_salesdata[[#This Row],[Unit Cost]]</f>
        <v>545034.42000000004</v>
      </c>
      <c r="M3571" s="9">
        <f>tbl_salesdata[[#This Row],[Units Sold]]*tbl_salesdata[[#This Row],[Unit Price]]</f>
        <v>923435.64</v>
      </c>
      <c r="N3571" s="9">
        <f>tbl_salesdata[[#This Row],[Total Sales]]-tbl_salesdata[[#This Row],[Total Cost]]</f>
        <v>378401.22</v>
      </c>
      <c r="O3571">
        <f>tbl_salesdata[[#This Row],[Ship Date]]-tbl_salesdata[[#This Row],[Order Date]]</f>
        <v>13</v>
      </c>
      <c r="P3571">
        <f>WEEKDAY(tbl_salesdata[[#This Row],[Order Date]],2)</f>
        <v>5</v>
      </c>
      <c r="Q3571" t="str">
        <f>TEXT(tbl_salesdata[[#This Row],[Order Date]],"dddd")</f>
        <v>Friday</v>
      </c>
      <c r="R3571" t="str">
        <f>IF(tbl_salesdata[[#This Row],[Weekdaynum]]&gt;5,"Yes","No")</f>
        <v>No</v>
      </c>
    </row>
    <row r="3572" spans="1:18" hidden="1" x14ac:dyDescent="0.35">
      <c r="A3572">
        <v>285343968</v>
      </c>
      <c r="B3572" s="3">
        <v>43343</v>
      </c>
      <c r="C3572" s="3">
        <v>43349</v>
      </c>
      <c r="D3572" t="s">
        <v>103</v>
      </c>
      <c r="E3572" t="s">
        <v>21</v>
      </c>
      <c r="F3572" t="s">
        <v>68</v>
      </c>
      <c r="G3572" t="s">
        <v>14</v>
      </c>
      <c r="H3572" t="s">
        <v>19</v>
      </c>
      <c r="I3572" s="9">
        <v>8476</v>
      </c>
      <c r="J3572" s="9">
        <v>154.06</v>
      </c>
      <c r="K3572" s="9">
        <v>90.93</v>
      </c>
      <c r="L3572" s="9">
        <f>tbl_salesdata[[#This Row],[Units Sold]]*tbl_salesdata[[#This Row],[Unit Cost]]</f>
        <v>770722.68</v>
      </c>
      <c r="M3572" s="9">
        <f>tbl_salesdata[[#This Row],[Units Sold]]*tbl_salesdata[[#This Row],[Unit Price]]</f>
        <v>1305812.56</v>
      </c>
      <c r="N3572" s="9">
        <f>tbl_salesdata[[#This Row],[Total Sales]]-tbl_salesdata[[#This Row],[Total Cost]]</f>
        <v>535089.88</v>
      </c>
      <c r="O3572">
        <f>tbl_salesdata[[#This Row],[Ship Date]]-tbl_salesdata[[#This Row],[Order Date]]</f>
        <v>6</v>
      </c>
      <c r="P3572">
        <f>WEEKDAY(tbl_salesdata[[#This Row],[Order Date]],2)</f>
        <v>5</v>
      </c>
      <c r="Q3572" t="str">
        <f>TEXT(tbl_salesdata[[#This Row],[Order Date]],"dddd")</f>
        <v>Friday</v>
      </c>
      <c r="R3572" t="str">
        <f>IF(tbl_salesdata[[#This Row],[Weekdaynum]]&gt;5,"Yes","No")</f>
        <v>No</v>
      </c>
    </row>
    <row r="3573" spans="1:18" hidden="1" x14ac:dyDescent="0.35">
      <c r="A3573">
        <v>760317695</v>
      </c>
      <c r="B3573" s="3">
        <v>44024</v>
      </c>
      <c r="C3573" s="3">
        <v>44044</v>
      </c>
      <c r="D3573" t="s">
        <v>63</v>
      </c>
      <c r="E3573" t="s">
        <v>32</v>
      </c>
      <c r="F3573" t="s">
        <v>25</v>
      </c>
      <c r="G3573" t="s">
        <v>14</v>
      </c>
      <c r="H3573" t="s">
        <v>26</v>
      </c>
      <c r="I3573" s="9">
        <v>3757</v>
      </c>
      <c r="J3573" s="9">
        <v>205.7</v>
      </c>
      <c r="K3573" s="9">
        <v>117.11</v>
      </c>
      <c r="L3573" s="9">
        <f>tbl_salesdata[[#This Row],[Units Sold]]*tbl_salesdata[[#This Row],[Unit Cost]]</f>
        <v>439982.27</v>
      </c>
      <c r="M3573" s="9">
        <f>tbl_salesdata[[#This Row],[Units Sold]]*tbl_salesdata[[#This Row],[Unit Price]]</f>
        <v>772814.89999999991</v>
      </c>
      <c r="N3573" s="9">
        <f>tbl_salesdata[[#This Row],[Total Sales]]-tbl_salesdata[[#This Row],[Total Cost]]</f>
        <v>332832.62999999989</v>
      </c>
      <c r="O3573">
        <f>tbl_salesdata[[#This Row],[Ship Date]]-tbl_salesdata[[#This Row],[Order Date]]</f>
        <v>20</v>
      </c>
      <c r="P3573">
        <f>WEEKDAY(tbl_salesdata[[#This Row],[Order Date]],2)</f>
        <v>7</v>
      </c>
      <c r="Q3573" t="str">
        <f>TEXT(tbl_salesdata[[#This Row],[Order Date]],"dddd")</f>
        <v>Sunday</v>
      </c>
      <c r="R3573" t="str">
        <f>IF(tbl_salesdata[[#This Row],[Weekdaynum]]&gt;5,"Yes","No")</f>
        <v>Yes</v>
      </c>
    </row>
    <row r="3574" spans="1:18" hidden="1" x14ac:dyDescent="0.35">
      <c r="A3574">
        <v>886763894</v>
      </c>
      <c r="B3574" s="3">
        <v>43576</v>
      </c>
      <c r="C3574" s="3">
        <v>43587</v>
      </c>
      <c r="D3574" t="s">
        <v>116</v>
      </c>
      <c r="E3574" t="s">
        <v>21</v>
      </c>
      <c r="F3574" t="s">
        <v>68</v>
      </c>
      <c r="G3574" t="s">
        <v>18</v>
      </c>
      <c r="H3574" t="s">
        <v>15</v>
      </c>
      <c r="I3574" s="9">
        <v>1997</v>
      </c>
      <c r="J3574" s="9">
        <v>154.06</v>
      </c>
      <c r="K3574" s="9">
        <v>90.93</v>
      </c>
      <c r="L3574" s="9">
        <f>tbl_salesdata[[#This Row],[Units Sold]]*tbl_salesdata[[#This Row],[Unit Cost]]</f>
        <v>181587.21000000002</v>
      </c>
      <c r="M3574" s="9">
        <f>tbl_salesdata[[#This Row],[Units Sold]]*tbl_salesdata[[#This Row],[Unit Price]]</f>
        <v>307657.82</v>
      </c>
      <c r="N3574" s="9">
        <f>tbl_salesdata[[#This Row],[Total Sales]]-tbl_salesdata[[#This Row],[Total Cost]]</f>
        <v>126070.60999999999</v>
      </c>
      <c r="O3574">
        <f>tbl_salesdata[[#This Row],[Ship Date]]-tbl_salesdata[[#This Row],[Order Date]]</f>
        <v>11</v>
      </c>
      <c r="P3574">
        <f>WEEKDAY(tbl_salesdata[[#This Row],[Order Date]],2)</f>
        <v>7</v>
      </c>
      <c r="Q3574" t="str">
        <f>TEXT(tbl_salesdata[[#This Row],[Order Date]],"dddd")</f>
        <v>Sunday</v>
      </c>
      <c r="R3574" t="str">
        <f>IF(tbl_salesdata[[#This Row],[Weekdaynum]]&gt;5,"Yes","No")</f>
        <v>Yes</v>
      </c>
    </row>
    <row r="3575" spans="1:18" hidden="1" x14ac:dyDescent="0.35">
      <c r="A3575">
        <v>436606395</v>
      </c>
      <c r="B3575" s="3">
        <v>43773</v>
      </c>
      <c r="C3575" s="3">
        <v>43786</v>
      </c>
      <c r="D3575" t="s">
        <v>159</v>
      </c>
      <c r="E3575" t="s">
        <v>21</v>
      </c>
      <c r="F3575" t="s">
        <v>22</v>
      </c>
      <c r="G3575" t="s">
        <v>18</v>
      </c>
      <c r="H3575" t="s">
        <v>19</v>
      </c>
      <c r="I3575" s="9">
        <v>389</v>
      </c>
      <c r="J3575" s="9">
        <v>47.45</v>
      </c>
      <c r="K3575" s="9">
        <v>31.79</v>
      </c>
      <c r="L3575" s="9">
        <f>tbl_salesdata[[#This Row],[Units Sold]]*tbl_salesdata[[#This Row],[Unit Cost]]</f>
        <v>12366.31</v>
      </c>
      <c r="M3575" s="9">
        <f>tbl_salesdata[[#This Row],[Units Sold]]*tbl_salesdata[[#This Row],[Unit Price]]</f>
        <v>18458.050000000003</v>
      </c>
      <c r="N3575" s="9">
        <f>tbl_salesdata[[#This Row],[Total Sales]]-tbl_salesdata[[#This Row],[Total Cost]]</f>
        <v>6091.7400000000034</v>
      </c>
      <c r="O3575">
        <f>tbl_salesdata[[#This Row],[Ship Date]]-tbl_salesdata[[#This Row],[Order Date]]</f>
        <v>13</v>
      </c>
      <c r="P3575">
        <f>WEEKDAY(tbl_salesdata[[#This Row],[Order Date]],2)</f>
        <v>1</v>
      </c>
      <c r="Q3575" t="str">
        <f>TEXT(tbl_salesdata[[#This Row],[Order Date]],"dddd")</f>
        <v>Monday</v>
      </c>
      <c r="R3575" t="str">
        <f>IF(tbl_salesdata[[#This Row],[Weekdaynum]]&gt;5,"Yes","No")</f>
        <v>No</v>
      </c>
    </row>
    <row r="3576" spans="1:18" hidden="1" x14ac:dyDescent="0.35">
      <c r="A3576">
        <v>602081525</v>
      </c>
      <c r="B3576" s="3">
        <v>43854</v>
      </c>
      <c r="C3576" s="3">
        <v>43867</v>
      </c>
      <c r="D3576" t="s">
        <v>54</v>
      </c>
      <c r="E3576" t="s">
        <v>29</v>
      </c>
      <c r="F3576" t="s">
        <v>56</v>
      </c>
      <c r="G3576" t="s">
        <v>14</v>
      </c>
      <c r="H3576" t="s">
        <v>34</v>
      </c>
      <c r="I3576" s="9">
        <v>8158</v>
      </c>
      <c r="J3576" s="9">
        <v>9.33</v>
      </c>
      <c r="K3576" s="9">
        <v>6.92</v>
      </c>
      <c r="L3576" s="9">
        <f>tbl_salesdata[[#This Row],[Units Sold]]*tbl_salesdata[[#This Row],[Unit Cost]]</f>
        <v>56453.36</v>
      </c>
      <c r="M3576" s="9">
        <f>tbl_salesdata[[#This Row],[Units Sold]]*tbl_salesdata[[#This Row],[Unit Price]]</f>
        <v>76114.14</v>
      </c>
      <c r="N3576" s="9">
        <f>tbl_salesdata[[#This Row],[Total Sales]]-tbl_salesdata[[#This Row],[Total Cost]]</f>
        <v>19660.78</v>
      </c>
      <c r="O3576">
        <f>tbl_salesdata[[#This Row],[Ship Date]]-tbl_salesdata[[#This Row],[Order Date]]</f>
        <v>13</v>
      </c>
      <c r="P3576">
        <f>WEEKDAY(tbl_salesdata[[#This Row],[Order Date]],2)</f>
        <v>5</v>
      </c>
      <c r="Q3576" t="str">
        <f>TEXT(tbl_salesdata[[#This Row],[Order Date]],"dddd")</f>
        <v>Friday</v>
      </c>
      <c r="R3576" t="str">
        <f>IF(tbl_salesdata[[#This Row],[Weekdaynum]]&gt;5,"Yes","No")</f>
        <v>No</v>
      </c>
    </row>
    <row r="3577" spans="1:18" hidden="1" x14ac:dyDescent="0.35">
      <c r="A3577">
        <v>845738112</v>
      </c>
      <c r="B3577" s="3">
        <v>44830</v>
      </c>
      <c r="C3577" s="3">
        <v>44849</v>
      </c>
      <c r="D3577" t="s">
        <v>144</v>
      </c>
      <c r="E3577" t="s">
        <v>21</v>
      </c>
      <c r="F3577" t="s">
        <v>42</v>
      </c>
      <c r="G3577" t="s">
        <v>14</v>
      </c>
      <c r="H3577" t="s">
        <v>26</v>
      </c>
      <c r="I3577" s="9">
        <v>1557</v>
      </c>
      <c r="J3577" s="9">
        <v>437.2</v>
      </c>
      <c r="K3577" s="9">
        <v>263.33</v>
      </c>
      <c r="L3577" s="9">
        <f>tbl_salesdata[[#This Row],[Units Sold]]*tbl_salesdata[[#This Row],[Unit Cost]]</f>
        <v>410004.81</v>
      </c>
      <c r="M3577" s="9">
        <f>tbl_salesdata[[#This Row],[Units Sold]]*tbl_salesdata[[#This Row],[Unit Price]]</f>
        <v>680720.4</v>
      </c>
      <c r="N3577" s="9">
        <f>tbl_salesdata[[#This Row],[Total Sales]]-tbl_salesdata[[#This Row],[Total Cost]]</f>
        <v>270715.59000000003</v>
      </c>
      <c r="O3577">
        <f>tbl_salesdata[[#This Row],[Ship Date]]-tbl_salesdata[[#This Row],[Order Date]]</f>
        <v>19</v>
      </c>
      <c r="P3577">
        <f>WEEKDAY(tbl_salesdata[[#This Row],[Order Date]],2)</f>
        <v>1</v>
      </c>
      <c r="Q3577" t="str">
        <f>TEXT(tbl_salesdata[[#This Row],[Order Date]],"dddd")</f>
        <v>Monday</v>
      </c>
      <c r="R3577" t="str">
        <f>IF(tbl_salesdata[[#This Row],[Weekdaynum]]&gt;5,"Yes","No")</f>
        <v>No</v>
      </c>
    </row>
    <row r="3578" spans="1:18" hidden="1" x14ac:dyDescent="0.35">
      <c r="A3578">
        <v>250437486</v>
      </c>
      <c r="B3578" s="3">
        <v>43719</v>
      </c>
      <c r="C3578" s="3">
        <v>43739</v>
      </c>
      <c r="D3578" t="s">
        <v>197</v>
      </c>
      <c r="E3578" t="s">
        <v>38</v>
      </c>
      <c r="F3578" t="s">
        <v>13</v>
      </c>
      <c r="G3578" t="s">
        <v>14</v>
      </c>
      <c r="H3578" t="s">
        <v>26</v>
      </c>
      <c r="I3578" s="9">
        <v>8872</v>
      </c>
      <c r="J3578" s="9">
        <v>255.28</v>
      </c>
      <c r="K3578" s="9">
        <v>159.41999999999999</v>
      </c>
      <c r="L3578" s="9">
        <f>tbl_salesdata[[#This Row],[Units Sold]]*tbl_salesdata[[#This Row],[Unit Cost]]</f>
        <v>1414374.24</v>
      </c>
      <c r="M3578" s="9">
        <f>tbl_salesdata[[#This Row],[Units Sold]]*tbl_salesdata[[#This Row],[Unit Price]]</f>
        <v>2264844.16</v>
      </c>
      <c r="N3578" s="9">
        <f>tbl_salesdata[[#This Row],[Total Sales]]-tbl_salesdata[[#This Row],[Total Cost]]</f>
        <v>850469.92000000016</v>
      </c>
      <c r="O3578">
        <f>tbl_salesdata[[#This Row],[Ship Date]]-tbl_salesdata[[#This Row],[Order Date]]</f>
        <v>20</v>
      </c>
      <c r="P3578">
        <f>WEEKDAY(tbl_salesdata[[#This Row],[Order Date]],2)</f>
        <v>3</v>
      </c>
      <c r="Q3578" t="str">
        <f>TEXT(tbl_salesdata[[#This Row],[Order Date]],"dddd")</f>
        <v>Wednesday</v>
      </c>
      <c r="R3578" t="str">
        <f>IF(tbl_salesdata[[#This Row],[Weekdaynum]]&gt;5,"Yes","No")</f>
        <v>No</v>
      </c>
    </row>
    <row r="3579" spans="1:18" hidden="1" x14ac:dyDescent="0.35">
      <c r="A3579">
        <v>669353473</v>
      </c>
      <c r="B3579" s="3">
        <v>43275</v>
      </c>
      <c r="C3579" s="3">
        <v>43278</v>
      </c>
      <c r="D3579" t="s">
        <v>204</v>
      </c>
      <c r="E3579" t="s">
        <v>21</v>
      </c>
      <c r="F3579" t="s">
        <v>56</v>
      </c>
      <c r="G3579" t="s">
        <v>14</v>
      </c>
      <c r="H3579" t="s">
        <v>19</v>
      </c>
      <c r="I3579" s="9">
        <v>5422</v>
      </c>
      <c r="J3579" s="9">
        <v>9.33</v>
      </c>
      <c r="K3579" s="9">
        <v>6.92</v>
      </c>
      <c r="L3579" s="9">
        <f>tbl_salesdata[[#This Row],[Units Sold]]*tbl_salesdata[[#This Row],[Unit Cost]]</f>
        <v>37520.239999999998</v>
      </c>
      <c r="M3579" s="9">
        <f>tbl_salesdata[[#This Row],[Units Sold]]*tbl_salesdata[[#This Row],[Unit Price]]</f>
        <v>50587.26</v>
      </c>
      <c r="N3579" s="9">
        <f>tbl_salesdata[[#This Row],[Total Sales]]-tbl_salesdata[[#This Row],[Total Cost]]</f>
        <v>13067.020000000004</v>
      </c>
      <c r="O3579">
        <f>tbl_salesdata[[#This Row],[Ship Date]]-tbl_salesdata[[#This Row],[Order Date]]</f>
        <v>3</v>
      </c>
      <c r="P3579">
        <f>WEEKDAY(tbl_salesdata[[#This Row],[Order Date]],2)</f>
        <v>7</v>
      </c>
      <c r="Q3579" t="str">
        <f>TEXT(tbl_salesdata[[#This Row],[Order Date]],"dddd")</f>
        <v>Sunday</v>
      </c>
      <c r="R3579" t="str">
        <f>IF(tbl_salesdata[[#This Row],[Weekdaynum]]&gt;5,"Yes","No")</f>
        <v>Yes</v>
      </c>
    </row>
    <row r="3580" spans="1:18" hidden="1" x14ac:dyDescent="0.35">
      <c r="A3580">
        <v>875972402</v>
      </c>
      <c r="B3580" s="3">
        <v>42101</v>
      </c>
      <c r="C3580" s="3">
        <v>42108</v>
      </c>
      <c r="D3580" t="s">
        <v>141</v>
      </c>
      <c r="E3580" t="s">
        <v>38</v>
      </c>
      <c r="F3580" t="s">
        <v>42</v>
      </c>
      <c r="G3580" t="s">
        <v>18</v>
      </c>
      <c r="H3580" t="s">
        <v>15</v>
      </c>
      <c r="I3580" s="9">
        <v>8555</v>
      </c>
      <c r="J3580" s="9">
        <v>437.2</v>
      </c>
      <c r="K3580" s="9">
        <v>263.33</v>
      </c>
      <c r="L3580" s="9">
        <f>tbl_salesdata[[#This Row],[Units Sold]]*tbl_salesdata[[#This Row],[Unit Cost]]</f>
        <v>2252788.15</v>
      </c>
      <c r="M3580" s="9">
        <f>tbl_salesdata[[#This Row],[Units Sold]]*tbl_salesdata[[#This Row],[Unit Price]]</f>
        <v>3740246</v>
      </c>
      <c r="N3580" s="9">
        <f>tbl_salesdata[[#This Row],[Total Sales]]-tbl_salesdata[[#This Row],[Total Cost]]</f>
        <v>1487457.85</v>
      </c>
      <c r="O3580">
        <f>tbl_salesdata[[#This Row],[Ship Date]]-tbl_salesdata[[#This Row],[Order Date]]</f>
        <v>7</v>
      </c>
      <c r="P3580">
        <f>WEEKDAY(tbl_salesdata[[#This Row],[Order Date]],2)</f>
        <v>2</v>
      </c>
      <c r="Q3580" t="str">
        <f>TEXT(tbl_salesdata[[#This Row],[Order Date]],"dddd")</f>
        <v>Tuesday</v>
      </c>
      <c r="R3580" t="str">
        <f>IF(tbl_salesdata[[#This Row],[Weekdaynum]]&gt;5,"Yes","No")</f>
        <v>No</v>
      </c>
    </row>
    <row r="3581" spans="1:18" hidden="1" x14ac:dyDescent="0.35">
      <c r="A3581">
        <v>614093101</v>
      </c>
      <c r="B3581" s="3">
        <v>42192</v>
      </c>
      <c r="C3581" s="3">
        <v>42207</v>
      </c>
      <c r="D3581" t="s">
        <v>98</v>
      </c>
      <c r="E3581" t="s">
        <v>38</v>
      </c>
      <c r="F3581" t="s">
        <v>42</v>
      </c>
      <c r="G3581" t="s">
        <v>18</v>
      </c>
      <c r="H3581" t="s">
        <v>26</v>
      </c>
      <c r="I3581" s="9">
        <v>2650</v>
      </c>
      <c r="J3581" s="9">
        <v>437.2</v>
      </c>
      <c r="K3581" s="9">
        <v>263.33</v>
      </c>
      <c r="L3581" s="9">
        <f>tbl_salesdata[[#This Row],[Units Sold]]*tbl_salesdata[[#This Row],[Unit Cost]]</f>
        <v>697824.5</v>
      </c>
      <c r="M3581" s="9">
        <f>tbl_salesdata[[#This Row],[Units Sold]]*tbl_salesdata[[#This Row],[Unit Price]]</f>
        <v>1158580</v>
      </c>
      <c r="N3581" s="9">
        <f>tbl_salesdata[[#This Row],[Total Sales]]-tbl_salesdata[[#This Row],[Total Cost]]</f>
        <v>460755.5</v>
      </c>
      <c r="O3581">
        <f>tbl_salesdata[[#This Row],[Ship Date]]-tbl_salesdata[[#This Row],[Order Date]]</f>
        <v>15</v>
      </c>
      <c r="P3581">
        <f>WEEKDAY(tbl_salesdata[[#This Row],[Order Date]],2)</f>
        <v>2</v>
      </c>
      <c r="Q3581" t="str">
        <f>TEXT(tbl_salesdata[[#This Row],[Order Date]],"dddd")</f>
        <v>Tuesday</v>
      </c>
      <c r="R3581" t="str">
        <f>IF(tbl_salesdata[[#This Row],[Weekdaynum]]&gt;5,"Yes","No")</f>
        <v>No</v>
      </c>
    </row>
    <row r="3582" spans="1:18" hidden="1" x14ac:dyDescent="0.35">
      <c r="A3582">
        <v>147826898</v>
      </c>
      <c r="B3582" s="3">
        <v>42276</v>
      </c>
      <c r="C3582" s="3">
        <v>42293</v>
      </c>
      <c r="D3582" t="s">
        <v>79</v>
      </c>
      <c r="E3582" t="s">
        <v>21</v>
      </c>
      <c r="F3582" t="s">
        <v>42</v>
      </c>
      <c r="G3582" t="s">
        <v>14</v>
      </c>
      <c r="H3582" t="s">
        <v>15</v>
      </c>
      <c r="I3582" s="9">
        <v>4119</v>
      </c>
      <c r="J3582" s="9">
        <v>437.2</v>
      </c>
      <c r="K3582" s="9">
        <v>263.33</v>
      </c>
      <c r="L3582" s="9">
        <f>tbl_salesdata[[#This Row],[Units Sold]]*tbl_salesdata[[#This Row],[Unit Cost]]</f>
        <v>1084656.27</v>
      </c>
      <c r="M3582" s="9">
        <f>tbl_salesdata[[#This Row],[Units Sold]]*tbl_salesdata[[#This Row],[Unit Price]]</f>
        <v>1800826.8</v>
      </c>
      <c r="N3582" s="9">
        <f>tbl_salesdata[[#This Row],[Total Sales]]-tbl_salesdata[[#This Row],[Total Cost]]</f>
        <v>716170.53</v>
      </c>
      <c r="O3582">
        <f>tbl_salesdata[[#This Row],[Ship Date]]-tbl_salesdata[[#This Row],[Order Date]]</f>
        <v>17</v>
      </c>
      <c r="P3582">
        <f>WEEKDAY(tbl_salesdata[[#This Row],[Order Date]],2)</f>
        <v>2</v>
      </c>
      <c r="Q3582" t="str">
        <f>TEXT(tbl_salesdata[[#This Row],[Order Date]],"dddd")</f>
        <v>Tuesday</v>
      </c>
      <c r="R3582" t="str">
        <f>IF(tbl_salesdata[[#This Row],[Weekdaynum]]&gt;5,"Yes","No")</f>
        <v>No</v>
      </c>
    </row>
    <row r="3583" spans="1:18" hidden="1" x14ac:dyDescent="0.35">
      <c r="A3583">
        <v>711597621</v>
      </c>
      <c r="B3583" s="3">
        <v>43740</v>
      </c>
      <c r="C3583" s="3">
        <v>43743</v>
      </c>
      <c r="D3583" t="s">
        <v>133</v>
      </c>
      <c r="E3583" t="s">
        <v>38</v>
      </c>
      <c r="F3583" t="s">
        <v>30</v>
      </c>
      <c r="G3583" t="s">
        <v>18</v>
      </c>
      <c r="H3583" t="s">
        <v>15</v>
      </c>
      <c r="I3583" s="9">
        <v>6404</v>
      </c>
      <c r="J3583" s="9">
        <v>81.73</v>
      </c>
      <c r="K3583" s="9">
        <v>56.67</v>
      </c>
      <c r="L3583" s="9">
        <f>tbl_salesdata[[#This Row],[Units Sold]]*tbl_salesdata[[#This Row],[Unit Cost]]</f>
        <v>362914.68</v>
      </c>
      <c r="M3583" s="9">
        <f>tbl_salesdata[[#This Row],[Units Sold]]*tbl_salesdata[[#This Row],[Unit Price]]</f>
        <v>523398.92000000004</v>
      </c>
      <c r="N3583" s="9">
        <f>tbl_salesdata[[#This Row],[Total Sales]]-tbl_salesdata[[#This Row],[Total Cost]]</f>
        <v>160484.24000000005</v>
      </c>
      <c r="O3583">
        <f>tbl_salesdata[[#This Row],[Ship Date]]-tbl_salesdata[[#This Row],[Order Date]]</f>
        <v>3</v>
      </c>
      <c r="P3583">
        <f>WEEKDAY(tbl_salesdata[[#This Row],[Order Date]],2)</f>
        <v>3</v>
      </c>
      <c r="Q3583" t="str">
        <f>TEXT(tbl_salesdata[[#This Row],[Order Date]],"dddd")</f>
        <v>Wednesday</v>
      </c>
      <c r="R3583" t="str">
        <f>IF(tbl_salesdata[[#This Row],[Weekdaynum]]&gt;5,"Yes","No")</f>
        <v>No</v>
      </c>
    </row>
    <row r="3584" spans="1:18" hidden="1" x14ac:dyDescent="0.35">
      <c r="A3584">
        <v>460141599</v>
      </c>
      <c r="B3584" s="3">
        <v>42363</v>
      </c>
      <c r="C3584" s="3">
        <v>42383</v>
      </c>
      <c r="D3584" t="s">
        <v>43</v>
      </c>
      <c r="E3584" t="s">
        <v>24</v>
      </c>
      <c r="F3584" t="s">
        <v>42</v>
      </c>
      <c r="G3584" t="s">
        <v>14</v>
      </c>
      <c r="H3584" t="s">
        <v>26</v>
      </c>
      <c r="I3584" s="9">
        <v>4979</v>
      </c>
      <c r="J3584" s="9">
        <v>437.2</v>
      </c>
      <c r="K3584" s="9">
        <v>263.33</v>
      </c>
      <c r="L3584" s="9">
        <f>tbl_salesdata[[#This Row],[Units Sold]]*tbl_salesdata[[#This Row],[Unit Cost]]</f>
        <v>1311120.0699999998</v>
      </c>
      <c r="M3584" s="9">
        <f>tbl_salesdata[[#This Row],[Units Sold]]*tbl_salesdata[[#This Row],[Unit Price]]</f>
        <v>2176818.7999999998</v>
      </c>
      <c r="N3584" s="9">
        <f>tbl_salesdata[[#This Row],[Total Sales]]-tbl_salesdata[[#This Row],[Total Cost]]</f>
        <v>865698.73</v>
      </c>
      <c r="O3584">
        <f>tbl_salesdata[[#This Row],[Ship Date]]-tbl_salesdata[[#This Row],[Order Date]]</f>
        <v>20</v>
      </c>
      <c r="P3584">
        <f>WEEKDAY(tbl_salesdata[[#This Row],[Order Date]],2)</f>
        <v>5</v>
      </c>
      <c r="Q3584" t="str">
        <f>TEXT(tbl_salesdata[[#This Row],[Order Date]],"dddd")</f>
        <v>Friday</v>
      </c>
      <c r="R3584" t="str">
        <f>IF(tbl_salesdata[[#This Row],[Weekdaynum]]&gt;5,"Yes","No")</f>
        <v>No</v>
      </c>
    </row>
    <row r="3585" spans="1:18" hidden="1" x14ac:dyDescent="0.35">
      <c r="A3585">
        <v>318507659</v>
      </c>
      <c r="B3585" s="3">
        <v>44197</v>
      </c>
      <c r="C3585" s="3">
        <v>44203</v>
      </c>
      <c r="D3585" t="s">
        <v>120</v>
      </c>
      <c r="E3585" t="s">
        <v>38</v>
      </c>
      <c r="F3585" t="s">
        <v>42</v>
      </c>
      <c r="G3585" t="s">
        <v>14</v>
      </c>
      <c r="H3585" t="s">
        <v>15</v>
      </c>
      <c r="I3585" s="9">
        <v>2349</v>
      </c>
      <c r="J3585" s="9">
        <v>437.2</v>
      </c>
      <c r="K3585" s="9">
        <v>263.33</v>
      </c>
      <c r="L3585" s="9">
        <f>tbl_salesdata[[#This Row],[Units Sold]]*tbl_salesdata[[#This Row],[Unit Cost]]</f>
        <v>618562.16999999993</v>
      </c>
      <c r="M3585" s="9">
        <f>tbl_salesdata[[#This Row],[Units Sold]]*tbl_salesdata[[#This Row],[Unit Price]]</f>
        <v>1026982.7999999999</v>
      </c>
      <c r="N3585" s="9">
        <f>tbl_salesdata[[#This Row],[Total Sales]]-tbl_salesdata[[#This Row],[Total Cost]]</f>
        <v>408420.63</v>
      </c>
      <c r="O3585">
        <f>tbl_salesdata[[#This Row],[Ship Date]]-tbl_salesdata[[#This Row],[Order Date]]</f>
        <v>6</v>
      </c>
      <c r="P3585">
        <f>WEEKDAY(tbl_salesdata[[#This Row],[Order Date]],2)</f>
        <v>5</v>
      </c>
      <c r="Q3585" t="str">
        <f>TEXT(tbl_salesdata[[#This Row],[Order Date]],"dddd")</f>
        <v>Friday</v>
      </c>
      <c r="R3585" t="str">
        <f>IF(tbl_salesdata[[#This Row],[Weekdaynum]]&gt;5,"Yes","No")</f>
        <v>No</v>
      </c>
    </row>
    <row r="3586" spans="1:18" hidden="1" x14ac:dyDescent="0.35">
      <c r="A3586">
        <v>832057130</v>
      </c>
      <c r="B3586" s="3">
        <v>44257</v>
      </c>
      <c r="C3586" s="3">
        <v>44272</v>
      </c>
      <c r="D3586" t="s">
        <v>168</v>
      </c>
      <c r="E3586" t="s">
        <v>21</v>
      </c>
      <c r="F3586" t="s">
        <v>42</v>
      </c>
      <c r="G3586" t="s">
        <v>14</v>
      </c>
      <c r="H3586" t="s">
        <v>19</v>
      </c>
      <c r="I3586" s="9">
        <v>3050</v>
      </c>
      <c r="J3586" s="9">
        <v>437.2</v>
      </c>
      <c r="K3586" s="9">
        <v>263.33</v>
      </c>
      <c r="L3586" s="9">
        <f>tbl_salesdata[[#This Row],[Units Sold]]*tbl_salesdata[[#This Row],[Unit Cost]]</f>
        <v>803156.5</v>
      </c>
      <c r="M3586" s="9">
        <f>tbl_salesdata[[#This Row],[Units Sold]]*tbl_salesdata[[#This Row],[Unit Price]]</f>
        <v>1333460</v>
      </c>
      <c r="N3586" s="9">
        <f>tbl_salesdata[[#This Row],[Total Sales]]-tbl_salesdata[[#This Row],[Total Cost]]</f>
        <v>530303.5</v>
      </c>
      <c r="O3586">
        <f>tbl_salesdata[[#This Row],[Ship Date]]-tbl_salesdata[[#This Row],[Order Date]]</f>
        <v>15</v>
      </c>
      <c r="P3586">
        <f>WEEKDAY(tbl_salesdata[[#This Row],[Order Date]],2)</f>
        <v>2</v>
      </c>
      <c r="Q3586" t="str">
        <f>TEXT(tbl_salesdata[[#This Row],[Order Date]],"dddd")</f>
        <v>Tuesday</v>
      </c>
      <c r="R3586" t="str">
        <f>IF(tbl_salesdata[[#This Row],[Weekdaynum]]&gt;5,"Yes","No")</f>
        <v>No</v>
      </c>
    </row>
    <row r="3587" spans="1:18" x14ac:dyDescent="0.35">
      <c r="A3587">
        <v>516195905</v>
      </c>
      <c r="B3587" s="3">
        <v>44856</v>
      </c>
      <c r="C3587" s="3">
        <v>44867</v>
      </c>
      <c r="D3587" t="s">
        <v>81</v>
      </c>
      <c r="E3587" t="s">
        <v>32</v>
      </c>
      <c r="F3587" t="s">
        <v>33</v>
      </c>
      <c r="G3587" t="s">
        <v>18</v>
      </c>
      <c r="H3587" t="s">
        <v>15</v>
      </c>
      <c r="I3587" s="9">
        <v>2694</v>
      </c>
      <c r="J3587" s="9">
        <v>109.28</v>
      </c>
      <c r="K3587" s="9">
        <v>35.840000000000003</v>
      </c>
      <c r="L3587" s="9">
        <f>tbl_salesdata[[#This Row],[Units Sold]]*tbl_salesdata[[#This Row],[Unit Cost]]</f>
        <v>96552.960000000006</v>
      </c>
      <c r="M3587" s="9">
        <f>tbl_salesdata[[#This Row],[Units Sold]]*tbl_salesdata[[#This Row],[Unit Price]]</f>
        <v>294400.32</v>
      </c>
      <c r="N3587" s="9">
        <f>tbl_salesdata[[#This Row],[Total Sales]]-tbl_salesdata[[#This Row],[Total Cost]]</f>
        <v>197847.36</v>
      </c>
      <c r="O3587">
        <f>tbl_salesdata[[#This Row],[Ship Date]]-tbl_salesdata[[#This Row],[Order Date]]</f>
        <v>11</v>
      </c>
      <c r="P3587">
        <f>WEEKDAY(tbl_salesdata[[#This Row],[Order Date]],2)</f>
        <v>6</v>
      </c>
      <c r="Q3587" t="str">
        <f>TEXT(tbl_salesdata[[#This Row],[Order Date]],"dddd")</f>
        <v>Saturday</v>
      </c>
      <c r="R3587" t="str">
        <f>IF(tbl_salesdata[[#This Row],[Weekdaynum]]&gt;5,"Yes","No")</f>
        <v>Yes</v>
      </c>
    </row>
    <row r="3588" spans="1:18" hidden="1" x14ac:dyDescent="0.35">
      <c r="A3588">
        <v>507714116</v>
      </c>
      <c r="B3588" s="3">
        <v>43650</v>
      </c>
      <c r="C3588" s="3">
        <v>43666</v>
      </c>
      <c r="D3588" t="s">
        <v>143</v>
      </c>
      <c r="E3588" t="s">
        <v>24</v>
      </c>
      <c r="F3588" t="s">
        <v>30</v>
      </c>
      <c r="G3588" t="s">
        <v>14</v>
      </c>
      <c r="H3588" t="s">
        <v>15</v>
      </c>
      <c r="I3588" s="9">
        <v>2744</v>
      </c>
      <c r="J3588" s="9">
        <v>81.73</v>
      </c>
      <c r="K3588" s="9">
        <v>56.67</v>
      </c>
      <c r="L3588" s="9">
        <f>tbl_salesdata[[#This Row],[Units Sold]]*tbl_salesdata[[#This Row],[Unit Cost]]</f>
        <v>155502.48000000001</v>
      </c>
      <c r="M3588" s="9">
        <f>tbl_salesdata[[#This Row],[Units Sold]]*tbl_salesdata[[#This Row],[Unit Price]]</f>
        <v>224267.12000000002</v>
      </c>
      <c r="N3588" s="9">
        <f>tbl_salesdata[[#This Row],[Total Sales]]-tbl_salesdata[[#This Row],[Total Cost]]</f>
        <v>68764.640000000014</v>
      </c>
      <c r="O3588">
        <f>tbl_salesdata[[#This Row],[Ship Date]]-tbl_salesdata[[#This Row],[Order Date]]</f>
        <v>16</v>
      </c>
      <c r="P3588">
        <f>WEEKDAY(tbl_salesdata[[#This Row],[Order Date]],2)</f>
        <v>4</v>
      </c>
      <c r="Q3588" t="str">
        <f>TEXT(tbl_salesdata[[#This Row],[Order Date]],"dddd")</f>
        <v>Thursday</v>
      </c>
      <c r="R3588" t="str">
        <f>IF(tbl_salesdata[[#This Row],[Weekdaynum]]&gt;5,"Yes","No")</f>
        <v>No</v>
      </c>
    </row>
    <row r="3589" spans="1:18" hidden="1" x14ac:dyDescent="0.35">
      <c r="A3589">
        <v>212106788</v>
      </c>
      <c r="B3589" s="3">
        <v>44431</v>
      </c>
      <c r="C3589" s="3">
        <v>44432</v>
      </c>
      <c r="D3589" t="s">
        <v>152</v>
      </c>
      <c r="E3589" t="s">
        <v>21</v>
      </c>
      <c r="F3589" t="s">
        <v>40</v>
      </c>
      <c r="G3589" t="s">
        <v>14</v>
      </c>
      <c r="H3589" t="s">
        <v>34</v>
      </c>
      <c r="I3589" s="9">
        <v>5967</v>
      </c>
      <c r="J3589" s="9">
        <v>651.21</v>
      </c>
      <c r="K3589" s="9">
        <v>524.96</v>
      </c>
      <c r="L3589" s="9">
        <f>tbl_salesdata[[#This Row],[Units Sold]]*tbl_salesdata[[#This Row],[Unit Cost]]</f>
        <v>3132436.3200000003</v>
      </c>
      <c r="M3589" s="9">
        <f>tbl_salesdata[[#This Row],[Units Sold]]*tbl_salesdata[[#This Row],[Unit Price]]</f>
        <v>3885770.0700000003</v>
      </c>
      <c r="N3589" s="9">
        <f>tbl_salesdata[[#This Row],[Total Sales]]-tbl_salesdata[[#This Row],[Total Cost]]</f>
        <v>753333.75</v>
      </c>
      <c r="O3589">
        <f>tbl_salesdata[[#This Row],[Ship Date]]-tbl_salesdata[[#This Row],[Order Date]]</f>
        <v>1</v>
      </c>
      <c r="P3589">
        <f>WEEKDAY(tbl_salesdata[[#This Row],[Order Date]],2)</f>
        <v>1</v>
      </c>
      <c r="Q3589" t="str">
        <f>TEXT(tbl_salesdata[[#This Row],[Order Date]],"dddd")</f>
        <v>Monday</v>
      </c>
      <c r="R3589" t="str">
        <f>IF(tbl_salesdata[[#This Row],[Weekdaynum]]&gt;5,"Yes","No")</f>
        <v>No</v>
      </c>
    </row>
    <row r="3590" spans="1:18" x14ac:dyDescent="0.35">
      <c r="A3590">
        <v>155688989</v>
      </c>
      <c r="B3590" s="3">
        <v>43246</v>
      </c>
      <c r="C3590" s="3">
        <v>43248</v>
      </c>
      <c r="D3590" t="s">
        <v>142</v>
      </c>
      <c r="E3590" t="s">
        <v>29</v>
      </c>
      <c r="F3590" t="s">
        <v>47</v>
      </c>
      <c r="G3590" t="s">
        <v>14</v>
      </c>
      <c r="H3590" t="s">
        <v>26</v>
      </c>
      <c r="I3590" s="9">
        <v>686</v>
      </c>
      <c r="J3590" s="9">
        <v>421.89</v>
      </c>
      <c r="K3590" s="9">
        <v>364.69</v>
      </c>
      <c r="L3590" s="9">
        <f>tbl_salesdata[[#This Row],[Units Sold]]*tbl_salesdata[[#This Row],[Unit Cost]]</f>
        <v>250177.34</v>
      </c>
      <c r="M3590" s="9">
        <f>tbl_salesdata[[#This Row],[Units Sold]]*tbl_salesdata[[#This Row],[Unit Price]]</f>
        <v>289416.53999999998</v>
      </c>
      <c r="N3590" s="9">
        <f>tbl_salesdata[[#This Row],[Total Sales]]-tbl_salesdata[[#This Row],[Total Cost]]</f>
        <v>39239.199999999983</v>
      </c>
      <c r="O3590">
        <f>tbl_salesdata[[#This Row],[Ship Date]]-tbl_salesdata[[#This Row],[Order Date]]</f>
        <v>2</v>
      </c>
      <c r="P3590">
        <f>WEEKDAY(tbl_salesdata[[#This Row],[Order Date]],2)</f>
        <v>6</v>
      </c>
      <c r="Q3590" t="str">
        <f>TEXT(tbl_salesdata[[#This Row],[Order Date]],"dddd")</f>
        <v>Saturday</v>
      </c>
      <c r="R3590" t="str">
        <f>IF(tbl_salesdata[[#This Row],[Weekdaynum]]&gt;5,"Yes","No")</f>
        <v>Yes</v>
      </c>
    </row>
    <row r="3591" spans="1:18" hidden="1" x14ac:dyDescent="0.35">
      <c r="A3591">
        <v>337077128</v>
      </c>
      <c r="B3591" s="3">
        <v>44181</v>
      </c>
      <c r="C3591" s="3">
        <v>44187</v>
      </c>
      <c r="D3591" t="s">
        <v>212</v>
      </c>
      <c r="E3591" t="s">
        <v>32</v>
      </c>
      <c r="F3591" t="s">
        <v>13</v>
      </c>
      <c r="G3591" t="s">
        <v>18</v>
      </c>
      <c r="H3591" t="s">
        <v>15</v>
      </c>
      <c r="I3591" s="9">
        <v>7468</v>
      </c>
      <c r="J3591" s="9">
        <v>255.28</v>
      </c>
      <c r="K3591" s="9">
        <v>159.41999999999999</v>
      </c>
      <c r="L3591" s="9">
        <f>tbl_salesdata[[#This Row],[Units Sold]]*tbl_salesdata[[#This Row],[Unit Cost]]</f>
        <v>1190548.5599999998</v>
      </c>
      <c r="M3591" s="9">
        <f>tbl_salesdata[[#This Row],[Units Sold]]*tbl_salesdata[[#This Row],[Unit Price]]</f>
        <v>1906431.04</v>
      </c>
      <c r="N3591" s="9">
        <f>tbl_salesdata[[#This Row],[Total Sales]]-tbl_salesdata[[#This Row],[Total Cost]]</f>
        <v>715882.48000000021</v>
      </c>
      <c r="O3591">
        <f>tbl_salesdata[[#This Row],[Ship Date]]-tbl_salesdata[[#This Row],[Order Date]]</f>
        <v>6</v>
      </c>
      <c r="P3591">
        <f>WEEKDAY(tbl_salesdata[[#This Row],[Order Date]],2)</f>
        <v>3</v>
      </c>
      <c r="Q3591" t="str">
        <f>TEXT(tbl_salesdata[[#This Row],[Order Date]],"dddd")</f>
        <v>Wednesday</v>
      </c>
      <c r="R3591" t="str">
        <f>IF(tbl_salesdata[[#This Row],[Weekdaynum]]&gt;5,"Yes","No")</f>
        <v>No</v>
      </c>
    </row>
    <row r="3592" spans="1:18" hidden="1" x14ac:dyDescent="0.35">
      <c r="A3592">
        <v>371814954</v>
      </c>
      <c r="B3592" s="3">
        <v>43357</v>
      </c>
      <c r="C3592" s="3">
        <v>43372</v>
      </c>
      <c r="D3592" t="s">
        <v>95</v>
      </c>
      <c r="E3592" t="s">
        <v>21</v>
      </c>
      <c r="F3592" t="s">
        <v>30</v>
      </c>
      <c r="G3592" t="s">
        <v>14</v>
      </c>
      <c r="H3592" t="s">
        <v>15</v>
      </c>
      <c r="I3592" s="9">
        <v>7162</v>
      </c>
      <c r="J3592" s="9">
        <v>81.73</v>
      </c>
      <c r="K3592" s="9">
        <v>56.67</v>
      </c>
      <c r="L3592" s="9">
        <f>tbl_salesdata[[#This Row],[Units Sold]]*tbl_salesdata[[#This Row],[Unit Cost]]</f>
        <v>405870.54000000004</v>
      </c>
      <c r="M3592" s="9">
        <f>tbl_salesdata[[#This Row],[Units Sold]]*tbl_salesdata[[#This Row],[Unit Price]]</f>
        <v>585350.26</v>
      </c>
      <c r="N3592" s="9">
        <f>tbl_salesdata[[#This Row],[Total Sales]]-tbl_salesdata[[#This Row],[Total Cost]]</f>
        <v>179479.71999999997</v>
      </c>
      <c r="O3592">
        <f>tbl_salesdata[[#This Row],[Ship Date]]-tbl_salesdata[[#This Row],[Order Date]]</f>
        <v>15</v>
      </c>
      <c r="P3592">
        <f>WEEKDAY(tbl_salesdata[[#This Row],[Order Date]],2)</f>
        <v>5</v>
      </c>
      <c r="Q3592" t="str">
        <f>TEXT(tbl_salesdata[[#This Row],[Order Date]],"dddd")</f>
        <v>Friday</v>
      </c>
      <c r="R3592" t="str">
        <f>IF(tbl_salesdata[[#This Row],[Weekdaynum]]&gt;5,"Yes","No")</f>
        <v>No</v>
      </c>
    </row>
    <row r="3593" spans="1:18" hidden="1" x14ac:dyDescent="0.35">
      <c r="A3593">
        <v>548015487</v>
      </c>
      <c r="B3593" s="3">
        <v>42632</v>
      </c>
      <c r="C3593" s="3">
        <v>42633</v>
      </c>
      <c r="D3593" t="s">
        <v>205</v>
      </c>
      <c r="E3593" t="s">
        <v>21</v>
      </c>
      <c r="F3593" t="s">
        <v>56</v>
      </c>
      <c r="G3593" t="s">
        <v>14</v>
      </c>
      <c r="H3593" t="s">
        <v>26</v>
      </c>
      <c r="I3593" s="9">
        <v>8815</v>
      </c>
      <c r="J3593" s="9">
        <v>9.33</v>
      </c>
      <c r="K3593" s="9">
        <v>6.92</v>
      </c>
      <c r="L3593" s="9">
        <f>tbl_salesdata[[#This Row],[Units Sold]]*tbl_salesdata[[#This Row],[Unit Cost]]</f>
        <v>60999.8</v>
      </c>
      <c r="M3593" s="9">
        <f>tbl_salesdata[[#This Row],[Units Sold]]*tbl_salesdata[[#This Row],[Unit Price]]</f>
        <v>82243.95</v>
      </c>
      <c r="N3593" s="9">
        <f>tbl_salesdata[[#This Row],[Total Sales]]-tbl_salesdata[[#This Row],[Total Cost]]</f>
        <v>21244.149999999994</v>
      </c>
      <c r="O3593">
        <f>tbl_salesdata[[#This Row],[Ship Date]]-tbl_salesdata[[#This Row],[Order Date]]</f>
        <v>1</v>
      </c>
      <c r="P3593">
        <f>WEEKDAY(tbl_salesdata[[#This Row],[Order Date]],2)</f>
        <v>1</v>
      </c>
      <c r="Q3593" t="str">
        <f>TEXT(tbl_salesdata[[#This Row],[Order Date]],"dddd")</f>
        <v>Monday</v>
      </c>
      <c r="R3593" t="str">
        <f>IF(tbl_salesdata[[#This Row],[Weekdaynum]]&gt;5,"Yes","No")</f>
        <v>No</v>
      </c>
    </row>
    <row r="3594" spans="1:18" hidden="1" x14ac:dyDescent="0.35">
      <c r="A3594">
        <v>173540055</v>
      </c>
      <c r="B3594" s="3">
        <v>42795</v>
      </c>
      <c r="C3594" s="3">
        <v>42796</v>
      </c>
      <c r="D3594" t="s">
        <v>216</v>
      </c>
      <c r="E3594" t="s">
        <v>51</v>
      </c>
      <c r="F3594" t="s">
        <v>42</v>
      </c>
      <c r="G3594" t="s">
        <v>18</v>
      </c>
      <c r="H3594" t="s">
        <v>15</v>
      </c>
      <c r="I3594" s="9">
        <v>3214</v>
      </c>
      <c r="J3594" s="9">
        <v>437.2</v>
      </c>
      <c r="K3594" s="9">
        <v>263.33</v>
      </c>
      <c r="L3594" s="9">
        <f>tbl_salesdata[[#This Row],[Units Sold]]*tbl_salesdata[[#This Row],[Unit Cost]]</f>
        <v>846342.62</v>
      </c>
      <c r="M3594" s="9">
        <f>tbl_salesdata[[#This Row],[Units Sold]]*tbl_salesdata[[#This Row],[Unit Price]]</f>
        <v>1405160.8</v>
      </c>
      <c r="N3594" s="9">
        <f>tbl_salesdata[[#This Row],[Total Sales]]-tbl_salesdata[[#This Row],[Total Cost]]</f>
        <v>558818.18000000005</v>
      </c>
      <c r="O3594">
        <f>tbl_salesdata[[#This Row],[Ship Date]]-tbl_salesdata[[#This Row],[Order Date]]</f>
        <v>1</v>
      </c>
      <c r="P3594">
        <f>WEEKDAY(tbl_salesdata[[#This Row],[Order Date]],2)</f>
        <v>3</v>
      </c>
      <c r="Q3594" t="str">
        <f>TEXT(tbl_salesdata[[#This Row],[Order Date]],"dddd")</f>
        <v>Wednesday</v>
      </c>
      <c r="R3594" t="str">
        <f>IF(tbl_salesdata[[#This Row],[Weekdaynum]]&gt;5,"Yes","No")</f>
        <v>No</v>
      </c>
    </row>
    <row r="3595" spans="1:18" hidden="1" x14ac:dyDescent="0.35">
      <c r="A3595">
        <v>426562488</v>
      </c>
      <c r="B3595" s="3">
        <v>44368</v>
      </c>
      <c r="C3595" s="3">
        <v>44382</v>
      </c>
      <c r="D3595" t="s">
        <v>169</v>
      </c>
      <c r="E3595" t="s">
        <v>29</v>
      </c>
      <c r="F3595" t="s">
        <v>47</v>
      </c>
      <c r="G3595" t="s">
        <v>18</v>
      </c>
      <c r="H3595" t="s">
        <v>19</v>
      </c>
      <c r="I3595" s="9">
        <v>8174</v>
      </c>
      <c r="J3595" s="9">
        <v>421.89</v>
      </c>
      <c r="K3595" s="9">
        <v>364.69</v>
      </c>
      <c r="L3595" s="9">
        <f>tbl_salesdata[[#This Row],[Units Sold]]*tbl_salesdata[[#This Row],[Unit Cost]]</f>
        <v>2980976.06</v>
      </c>
      <c r="M3595" s="9">
        <f>tbl_salesdata[[#This Row],[Units Sold]]*tbl_salesdata[[#This Row],[Unit Price]]</f>
        <v>3448528.86</v>
      </c>
      <c r="N3595" s="9">
        <f>tbl_salesdata[[#This Row],[Total Sales]]-tbl_salesdata[[#This Row],[Total Cost]]</f>
        <v>467552.79999999981</v>
      </c>
      <c r="O3595">
        <f>tbl_salesdata[[#This Row],[Ship Date]]-tbl_salesdata[[#This Row],[Order Date]]</f>
        <v>14</v>
      </c>
      <c r="P3595">
        <f>WEEKDAY(tbl_salesdata[[#This Row],[Order Date]],2)</f>
        <v>1</v>
      </c>
      <c r="Q3595" t="str">
        <f>TEXT(tbl_salesdata[[#This Row],[Order Date]],"dddd")</f>
        <v>Monday</v>
      </c>
      <c r="R3595" t="str">
        <f>IF(tbl_salesdata[[#This Row],[Weekdaynum]]&gt;5,"Yes","No")</f>
        <v>No</v>
      </c>
    </row>
    <row r="3596" spans="1:18" hidden="1" x14ac:dyDescent="0.35">
      <c r="A3596">
        <v>305569112</v>
      </c>
      <c r="B3596" s="3">
        <v>44300</v>
      </c>
      <c r="C3596" s="3">
        <v>44320</v>
      </c>
      <c r="D3596" t="s">
        <v>168</v>
      </c>
      <c r="E3596" t="s">
        <v>21</v>
      </c>
      <c r="F3596" t="s">
        <v>68</v>
      </c>
      <c r="G3596" t="s">
        <v>18</v>
      </c>
      <c r="H3596" t="s">
        <v>15</v>
      </c>
      <c r="I3596" s="9">
        <v>3545</v>
      </c>
      <c r="J3596" s="9">
        <v>154.06</v>
      </c>
      <c r="K3596" s="9">
        <v>90.93</v>
      </c>
      <c r="L3596" s="9">
        <f>tbl_salesdata[[#This Row],[Units Sold]]*tbl_salesdata[[#This Row],[Unit Cost]]</f>
        <v>322346.85000000003</v>
      </c>
      <c r="M3596" s="9">
        <f>tbl_salesdata[[#This Row],[Units Sold]]*tbl_salesdata[[#This Row],[Unit Price]]</f>
        <v>546142.69999999995</v>
      </c>
      <c r="N3596" s="9">
        <f>tbl_salesdata[[#This Row],[Total Sales]]-tbl_salesdata[[#This Row],[Total Cost]]</f>
        <v>223795.84999999992</v>
      </c>
      <c r="O3596">
        <f>tbl_salesdata[[#This Row],[Ship Date]]-tbl_salesdata[[#This Row],[Order Date]]</f>
        <v>20</v>
      </c>
      <c r="P3596">
        <f>WEEKDAY(tbl_salesdata[[#This Row],[Order Date]],2)</f>
        <v>3</v>
      </c>
      <c r="Q3596" t="str">
        <f>TEXT(tbl_salesdata[[#This Row],[Order Date]],"dddd")</f>
        <v>Wednesday</v>
      </c>
      <c r="R3596" t="str">
        <f>IF(tbl_salesdata[[#This Row],[Weekdaynum]]&gt;5,"Yes","No")</f>
        <v>No</v>
      </c>
    </row>
    <row r="3597" spans="1:18" hidden="1" x14ac:dyDescent="0.35">
      <c r="A3597">
        <v>679358756</v>
      </c>
      <c r="B3597" s="3">
        <v>44700</v>
      </c>
      <c r="C3597" s="3">
        <v>44701</v>
      </c>
      <c r="D3597" t="s">
        <v>177</v>
      </c>
      <c r="E3597" t="s">
        <v>24</v>
      </c>
      <c r="F3597" t="s">
        <v>17</v>
      </c>
      <c r="G3597" t="s">
        <v>14</v>
      </c>
      <c r="H3597" t="s">
        <v>19</v>
      </c>
      <c r="I3597" s="9">
        <v>6208</v>
      </c>
      <c r="J3597" s="9">
        <v>152.58000000000001</v>
      </c>
      <c r="K3597" s="9">
        <v>97.44</v>
      </c>
      <c r="L3597" s="9">
        <f>tbl_salesdata[[#This Row],[Units Sold]]*tbl_salesdata[[#This Row],[Unit Cost]]</f>
        <v>604907.52000000002</v>
      </c>
      <c r="M3597" s="9">
        <f>tbl_salesdata[[#This Row],[Units Sold]]*tbl_salesdata[[#This Row],[Unit Price]]</f>
        <v>947216.64000000013</v>
      </c>
      <c r="N3597" s="9">
        <f>tbl_salesdata[[#This Row],[Total Sales]]-tbl_salesdata[[#This Row],[Total Cost]]</f>
        <v>342309.12000000011</v>
      </c>
      <c r="O3597">
        <f>tbl_salesdata[[#This Row],[Ship Date]]-tbl_salesdata[[#This Row],[Order Date]]</f>
        <v>1</v>
      </c>
      <c r="P3597">
        <f>WEEKDAY(tbl_salesdata[[#This Row],[Order Date]],2)</f>
        <v>4</v>
      </c>
      <c r="Q3597" t="str">
        <f>TEXT(tbl_salesdata[[#This Row],[Order Date]],"dddd")</f>
        <v>Thursday</v>
      </c>
      <c r="R3597" t="str">
        <f>IF(tbl_salesdata[[#This Row],[Weekdaynum]]&gt;5,"Yes","No")</f>
        <v>No</v>
      </c>
    </row>
    <row r="3598" spans="1:18" hidden="1" x14ac:dyDescent="0.35">
      <c r="A3598">
        <v>237042748</v>
      </c>
      <c r="B3598" s="3">
        <v>44260</v>
      </c>
      <c r="C3598" s="3">
        <v>44277</v>
      </c>
      <c r="D3598" t="s">
        <v>93</v>
      </c>
      <c r="E3598" t="s">
        <v>29</v>
      </c>
      <c r="F3598" t="s">
        <v>76</v>
      </c>
      <c r="G3598" t="s">
        <v>14</v>
      </c>
      <c r="H3598" t="s">
        <v>34</v>
      </c>
      <c r="I3598" s="9">
        <v>5072</v>
      </c>
      <c r="J3598" s="9">
        <v>668.27</v>
      </c>
      <c r="K3598" s="9">
        <v>502.54</v>
      </c>
      <c r="L3598" s="9">
        <f>tbl_salesdata[[#This Row],[Units Sold]]*tbl_salesdata[[#This Row],[Unit Cost]]</f>
        <v>2548882.88</v>
      </c>
      <c r="M3598" s="9">
        <f>tbl_salesdata[[#This Row],[Units Sold]]*tbl_salesdata[[#This Row],[Unit Price]]</f>
        <v>3389465.44</v>
      </c>
      <c r="N3598" s="9">
        <f>tbl_salesdata[[#This Row],[Total Sales]]-tbl_salesdata[[#This Row],[Total Cost]]</f>
        <v>840582.56</v>
      </c>
      <c r="O3598">
        <f>tbl_salesdata[[#This Row],[Ship Date]]-tbl_salesdata[[#This Row],[Order Date]]</f>
        <v>17</v>
      </c>
      <c r="P3598">
        <f>WEEKDAY(tbl_salesdata[[#This Row],[Order Date]],2)</f>
        <v>5</v>
      </c>
      <c r="Q3598" t="str">
        <f>TEXT(tbl_salesdata[[#This Row],[Order Date]],"dddd")</f>
        <v>Friday</v>
      </c>
      <c r="R3598" t="str">
        <f>IF(tbl_salesdata[[#This Row],[Weekdaynum]]&gt;5,"Yes","No")</f>
        <v>No</v>
      </c>
    </row>
    <row r="3599" spans="1:18" hidden="1" x14ac:dyDescent="0.35">
      <c r="A3599">
        <v>438044917</v>
      </c>
      <c r="B3599" s="3">
        <v>43595</v>
      </c>
      <c r="C3599" s="3">
        <v>43601</v>
      </c>
      <c r="D3599" t="s">
        <v>66</v>
      </c>
      <c r="E3599" t="s">
        <v>38</v>
      </c>
      <c r="F3599" t="s">
        <v>22</v>
      </c>
      <c r="G3599" t="s">
        <v>18</v>
      </c>
      <c r="H3599" t="s">
        <v>34</v>
      </c>
      <c r="I3599" s="9">
        <v>6080</v>
      </c>
      <c r="J3599" s="9">
        <v>47.45</v>
      </c>
      <c r="K3599" s="9">
        <v>31.79</v>
      </c>
      <c r="L3599" s="9">
        <f>tbl_salesdata[[#This Row],[Units Sold]]*tbl_salesdata[[#This Row],[Unit Cost]]</f>
        <v>193283.19999999998</v>
      </c>
      <c r="M3599" s="9">
        <f>tbl_salesdata[[#This Row],[Units Sold]]*tbl_salesdata[[#This Row],[Unit Price]]</f>
        <v>288496</v>
      </c>
      <c r="N3599" s="9">
        <f>tbl_salesdata[[#This Row],[Total Sales]]-tbl_salesdata[[#This Row],[Total Cost]]</f>
        <v>95212.800000000017</v>
      </c>
      <c r="O3599">
        <f>tbl_salesdata[[#This Row],[Ship Date]]-tbl_salesdata[[#This Row],[Order Date]]</f>
        <v>6</v>
      </c>
      <c r="P3599">
        <f>WEEKDAY(tbl_salesdata[[#This Row],[Order Date]],2)</f>
        <v>5</v>
      </c>
      <c r="Q3599" t="str">
        <f>TEXT(tbl_salesdata[[#This Row],[Order Date]],"dddd")</f>
        <v>Friday</v>
      </c>
      <c r="R3599" t="str">
        <f>IF(tbl_salesdata[[#This Row],[Weekdaynum]]&gt;5,"Yes","No")</f>
        <v>No</v>
      </c>
    </row>
    <row r="3600" spans="1:18" x14ac:dyDescent="0.35">
      <c r="A3600">
        <v>684239947</v>
      </c>
      <c r="B3600" s="3">
        <v>43701</v>
      </c>
      <c r="C3600" s="3">
        <v>43711</v>
      </c>
      <c r="D3600" t="s">
        <v>172</v>
      </c>
      <c r="E3600" t="s">
        <v>21</v>
      </c>
      <c r="F3600" t="s">
        <v>42</v>
      </c>
      <c r="G3600" t="s">
        <v>14</v>
      </c>
      <c r="H3600" t="s">
        <v>26</v>
      </c>
      <c r="I3600" s="9">
        <v>661</v>
      </c>
      <c r="J3600" s="9">
        <v>437.2</v>
      </c>
      <c r="K3600" s="9">
        <v>263.33</v>
      </c>
      <c r="L3600" s="9">
        <f>tbl_salesdata[[#This Row],[Units Sold]]*tbl_salesdata[[#This Row],[Unit Cost]]</f>
        <v>174061.12999999998</v>
      </c>
      <c r="M3600" s="9">
        <f>tbl_salesdata[[#This Row],[Units Sold]]*tbl_salesdata[[#This Row],[Unit Price]]</f>
        <v>288989.2</v>
      </c>
      <c r="N3600" s="9">
        <f>tbl_salesdata[[#This Row],[Total Sales]]-tbl_salesdata[[#This Row],[Total Cost]]</f>
        <v>114928.07000000004</v>
      </c>
      <c r="O3600">
        <f>tbl_salesdata[[#This Row],[Ship Date]]-tbl_salesdata[[#This Row],[Order Date]]</f>
        <v>10</v>
      </c>
      <c r="P3600">
        <f>WEEKDAY(tbl_salesdata[[#This Row],[Order Date]],2)</f>
        <v>6</v>
      </c>
      <c r="Q3600" t="str">
        <f>TEXT(tbl_salesdata[[#This Row],[Order Date]],"dddd")</f>
        <v>Saturday</v>
      </c>
      <c r="R3600" t="str">
        <f>IF(tbl_salesdata[[#This Row],[Weekdaynum]]&gt;5,"Yes","No")</f>
        <v>Yes</v>
      </c>
    </row>
    <row r="3601" spans="1:18" hidden="1" x14ac:dyDescent="0.35">
      <c r="A3601">
        <v>859261596</v>
      </c>
      <c r="B3601" s="3">
        <v>43331</v>
      </c>
      <c r="C3601" s="3">
        <v>43348</v>
      </c>
      <c r="D3601" t="s">
        <v>163</v>
      </c>
      <c r="E3601" t="s">
        <v>38</v>
      </c>
      <c r="F3601" t="s">
        <v>68</v>
      </c>
      <c r="G3601" t="s">
        <v>18</v>
      </c>
      <c r="H3601" t="s">
        <v>15</v>
      </c>
      <c r="I3601" s="9">
        <v>3456</v>
      </c>
      <c r="J3601" s="9">
        <v>154.06</v>
      </c>
      <c r="K3601" s="9">
        <v>90.93</v>
      </c>
      <c r="L3601" s="9">
        <f>tbl_salesdata[[#This Row],[Units Sold]]*tbl_salesdata[[#This Row],[Unit Cost]]</f>
        <v>314254.08000000002</v>
      </c>
      <c r="M3601" s="9">
        <f>tbl_salesdata[[#This Row],[Units Sold]]*tbl_salesdata[[#This Row],[Unit Price]]</f>
        <v>532431.35999999999</v>
      </c>
      <c r="N3601" s="9">
        <f>tbl_salesdata[[#This Row],[Total Sales]]-tbl_salesdata[[#This Row],[Total Cost]]</f>
        <v>218177.27999999997</v>
      </c>
      <c r="O3601">
        <f>tbl_salesdata[[#This Row],[Ship Date]]-tbl_salesdata[[#This Row],[Order Date]]</f>
        <v>17</v>
      </c>
      <c r="P3601">
        <f>WEEKDAY(tbl_salesdata[[#This Row],[Order Date]],2)</f>
        <v>7</v>
      </c>
      <c r="Q3601" t="str">
        <f>TEXT(tbl_salesdata[[#This Row],[Order Date]],"dddd")</f>
        <v>Sunday</v>
      </c>
      <c r="R3601" t="str">
        <f>IF(tbl_salesdata[[#This Row],[Weekdaynum]]&gt;5,"Yes","No")</f>
        <v>Yes</v>
      </c>
    </row>
    <row r="3602" spans="1:18" x14ac:dyDescent="0.35">
      <c r="A3602">
        <v>939412438</v>
      </c>
      <c r="B3602" s="3">
        <v>42840</v>
      </c>
      <c r="C3602" s="3">
        <v>42854</v>
      </c>
      <c r="D3602" t="s">
        <v>53</v>
      </c>
      <c r="E3602" t="s">
        <v>29</v>
      </c>
      <c r="F3602" t="s">
        <v>17</v>
      </c>
      <c r="G3602" t="s">
        <v>18</v>
      </c>
      <c r="H3602" t="s">
        <v>19</v>
      </c>
      <c r="I3602" s="9">
        <v>1871</v>
      </c>
      <c r="J3602" s="9">
        <v>152.58000000000001</v>
      </c>
      <c r="K3602" s="9">
        <v>97.44</v>
      </c>
      <c r="L3602" s="9">
        <f>tbl_salesdata[[#This Row],[Units Sold]]*tbl_salesdata[[#This Row],[Unit Cost]]</f>
        <v>182310.24</v>
      </c>
      <c r="M3602" s="9">
        <f>tbl_salesdata[[#This Row],[Units Sold]]*tbl_salesdata[[#This Row],[Unit Price]]</f>
        <v>285477.18000000005</v>
      </c>
      <c r="N3602" s="9">
        <f>tbl_salesdata[[#This Row],[Total Sales]]-tbl_salesdata[[#This Row],[Total Cost]]</f>
        <v>103166.94000000006</v>
      </c>
      <c r="O3602">
        <f>tbl_salesdata[[#This Row],[Ship Date]]-tbl_salesdata[[#This Row],[Order Date]]</f>
        <v>14</v>
      </c>
      <c r="P3602">
        <f>WEEKDAY(tbl_salesdata[[#This Row],[Order Date]],2)</f>
        <v>6</v>
      </c>
      <c r="Q3602" t="str">
        <f>TEXT(tbl_salesdata[[#This Row],[Order Date]],"dddd")</f>
        <v>Saturday</v>
      </c>
      <c r="R3602" t="str">
        <f>IF(tbl_salesdata[[#This Row],[Weekdaynum]]&gt;5,"Yes","No")</f>
        <v>Yes</v>
      </c>
    </row>
    <row r="3603" spans="1:18" hidden="1" x14ac:dyDescent="0.35">
      <c r="A3603">
        <v>624649417</v>
      </c>
      <c r="B3603" s="3">
        <v>44683</v>
      </c>
      <c r="C3603" s="3">
        <v>44702</v>
      </c>
      <c r="D3603" t="s">
        <v>169</v>
      </c>
      <c r="E3603" t="s">
        <v>29</v>
      </c>
      <c r="F3603" t="s">
        <v>68</v>
      </c>
      <c r="G3603" t="s">
        <v>18</v>
      </c>
      <c r="H3603" t="s">
        <v>15</v>
      </c>
      <c r="I3603" s="9">
        <v>6498</v>
      </c>
      <c r="J3603" s="9">
        <v>154.06</v>
      </c>
      <c r="K3603" s="9">
        <v>90.93</v>
      </c>
      <c r="L3603" s="9">
        <f>tbl_salesdata[[#This Row],[Units Sold]]*tbl_salesdata[[#This Row],[Unit Cost]]</f>
        <v>590863.14</v>
      </c>
      <c r="M3603" s="9">
        <f>tbl_salesdata[[#This Row],[Units Sold]]*tbl_salesdata[[#This Row],[Unit Price]]</f>
        <v>1001081.88</v>
      </c>
      <c r="N3603" s="9">
        <f>tbl_salesdata[[#This Row],[Total Sales]]-tbl_salesdata[[#This Row],[Total Cost]]</f>
        <v>410218.74</v>
      </c>
      <c r="O3603">
        <f>tbl_salesdata[[#This Row],[Ship Date]]-tbl_salesdata[[#This Row],[Order Date]]</f>
        <v>19</v>
      </c>
      <c r="P3603">
        <f>WEEKDAY(tbl_salesdata[[#This Row],[Order Date]],2)</f>
        <v>1</v>
      </c>
      <c r="Q3603" t="str">
        <f>TEXT(tbl_salesdata[[#This Row],[Order Date]],"dddd")</f>
        <v>Monday</v>
      </c>
      <c r="R3603" t="str">
        <f>IF(tbl_salesdata[[#This Row],[Weekdaynum]]&gt;5,"Yes","No")</f>
        <v>No</v>
      </c>
    </row>
    <row r="3604" spans="1:18" hidden="1" x14ac:dyDescent="0.35">
      <c r="A3604">
        <v>494537389</v>
      </c>
      <c r="B3604" s="3">
        <v>44739</v>
      </c>
      <c r="C3604" s="3">
        <v>44744</v>
      </c>
      <c r="D3604" t="s">
        <v>146</v>
      </c>
      <c r="E3604" t="s">
        <v>29</v>
      </c>
      <c r="F3604" t="s">
        <v>56</v>
      </c>
      <c r="G3604" t="s">
        <v>14</v>
      </c>
      <c r="H3604" t="s">
        <v>19</v>
      </c>
      <c r="I3604" s="9">
        <v>3458</v>
      </c>
      <c r="J3604" s="9">
        <v>9.33</v>
      </c>
      <c r="K3604" s="9">
        <v>6.92</v>
      </c>
      <c r="L3604" s="9">
        <f>tbl_salesdata[[#This Row],[Units Sold]]*tbl_salesdata[[#This Row],[Unit Cost]]</f>
        <v>23929.360000000001</v>
      </c>
      <c r="M3604" s="9">
        <f>tbl_salesdata[[#This Row],[Units Sold]]*tbl_salesdata[[#This Row],[Unit Price]]</f>
        <v>32263.14</v>
      </c>
      <c r="N3604" s="9">
        <f>tbl_salesdata[[#This Row],[Total Sales]]-tbl_salesdata[[#This Row],[Total Cost]]</f>
        <v>8333.7799999999988</v>
      </c>
      <c r="O3604">
        <f>tbl_salesdata[[#This Row],[Ship Date]]-tbl_salesdata[[#This Row],[Order Date]]</f>
        <v>5</v>
      </c>
      <c r="P3604">
        <f>WEEKDAY(tbl_salesdata[[#This Row],[Order Date]],2)</f>
        <v>1</v>
      </c>
      <c r="Q3604" t="str">
        <f>TEXT(tbl_salesdata[[#This Row],[Order Date]],"dddd")</f>
        <v>Monday</v>
      </c>
      <c r="R3604" t="str">
        <f>IF(tbl_salesdata[[#This Row],[Weekdaynum]]&gt;5,"Yes","No")</f>
        <v>No</v>
      </c>
    </row>
    <row r="3605" spans="1:18" hidden="1" x14ac:dyDescent="0.35">
      <c r="A3605">
        <v>440849006</v>
      </c>
      <c r="B3605" s="3">
        <v>43692</v>
      </c>
      <c r="C3605" s="3">
        <v>43694</v>
      </c>
      <c r="D3605" t="s">
        <v>134</v>
      </c>
      <c r="E3605" t="s">
        <v>38</v>
      </c>
      <c r="F3605" t="s">
        <v>13</v>
      </c>
      <c r="G3605" t="s">
        <v>14</v>
      </c>
      <c r="H3605" t="s">
        <v>26</v>
      </c>
      <c r="I3605" s="9">
        <v>5872</v>
      </c>
      <c r="J3605" s="9">
        <v>255.28</v>
      </c>
      <c r="K3605" s="9">
        <v>159.41999999999999</v>
      </c>
      <c r="L3605" s="9">
        <f>tbl_salesdata[[#This Row],[Units Sold]]*tbl_salesdata[[#This Row],[Unit Cost]]</f>
        <v>936114.23999999987</v>
      </c>
      <c r="M3605" s="9">
        <f>tbl_salesdata[[#This Row],[Units Sold]]*tbl_salesdata[[#This Row],[Unit Price]]</f>
        <v>1499004.16</v>
      </c>
      <c r="N3605" s="9">
        <f>tbl_salesdata[[#This Row],[Total Sales]]-tbl_salesdata[[#This Row],[Total Cost]]</f>
        <v>562889.92000000004</v>
      </c>
      <c r="O3605">
        <f>tbl_salesdata[[#This Row],[Ship Date]]-tbl_salesdata[[#This Row],[Order Date]]</f>
        <v>2</v>
      </c>
      <c r="P3605">
        <f>WEEKDAY(tbl_salesdata[[#This Row],[Order Date]],2)</f>
        <v>4</v>
      </c>
      <c r="Q3605" t="str">
        <f>TEXT(tbl_salesdata[[#This Row],[Order Date]],"dddd")</f>
        <v>Thursday</v>
      </c>
      <c r="R3605" t="str">
        <f>IF(tbl_salesdata[[#This Row],[Weekdaynum]]&gt;5,"Yes","No")</f>
        <v>No</v>
      </c>
    </row>
    <row r="3606" spans="1:18" x14ac:dyDescent="0.35">
      <c r="A3606">
        <v>167255532</v>
      </c>
      <c r="B3606" s="3">
        <v>44205</v>
      </c>
      <c r="C3606" s="3">
        <v>44222</v>
      </c>
      <c r="D3606" t="s">
        <v>104</v>
      </c>
      <c r="E3606" t="s">
        <v>24</v>
      </c>
      <c r="F3606" t="s">
        <v>30</v>
      </c>
      <c r="G3606" t="s">
        <v>18</v>
      </c>
      <c r="H3606" t="s">
        <v>15</v>
      </c>
      <c r="I3606" s="9">
        <v>3484</v>
      </c>
      <c r="J3606" s="9">
        <v>81.73</v>
      </c>
      <c r="K3606" s="9">
        <v>56.67</v>
      </c>
      <c r="L3606" s="9">
        <f>tbl_salesdata[[#This Row],[Units Sold]]*tbl_salesdata[[#This Row],[Unit Cost]]</f>
        <v>197438.28</v>
      </c>
      <c r="M3606" s="9">
        <f>tbl_salesdata[[#This Row],[Units Sold]]*tbl_salesdata[[#This Row],[Unit Price]]</f>
        <v>284747.32</v>
      </c>
      <c r="N3606" s="9">
        <f>tbl_salesdata[[#This Row],[Total Sales]]-tbl_salesdata[[#This Row],[Total Cost]]</f>
        <v>87309.040000000008</v>
      </c>
      <c r="O3606">
        <f>tbl_salesdata[[#This Row],[Ship Date]]-tbl_salesdata[[#This Row],[Order Date]]</f>
        <v>17</v>
      </c>
      <c r="P3606">
        <f>WEEKDAY(tbl_salesdata[[#This Row],[Order Date]],2)</f>
        <v>6</v>
      </c>
      <c r="Q3606" t="str">
        <f>TEXT(tbl_salesdata[[#This Row],[Order Date]],"dddd")</f>
        <v>Saturday</v>
      </c>
      <c r="R3606" t="str">
        <f>IF(tbl_salesdata[[#This Row],[Weekdaynum]]&gt;5,"Yes","No")</f>
        <v>Yes</v>
      </c>
    </row>
    <row r="3607" spans="1:18" hidden="1" x14ac:dyDescent="0.35">
      <c r="A3607">
        <v>339500987</v>
      </c>
      <c r="B3607" s="3">
        <v>42676</v>
      </c>
      <c r="C3607" s="3">
        <v>42683</v>
      </c>
      <c r="D3607" t="s">
        <v>37</v>
      </c>
      <c r="E3607" t="s">
        <v>38</v>
      </c>
      <c r="F3607" t="s">
        <v>13</v>
      </c>
      <c r="G3607" t="s">
        <v>18</v>
      </c>
      <c r="H3607" t="s">
        <v>26</v>
      </c>
      <c r="I3607" s="9">
        <v>4741</v>
      </c>
      <c r="J3607" s="9">
        <v>255.28</v>
      </c>
      <c r="K3607" s="9">
        <v>159.41999999999999</v>
      </c>
      <c r="L3607" s="9">
        <f>tbl_salesdata[[#This Row],[Units Sold]]*tbl_salesdata[[#This Row],[Unit Cost]]</f>
        <v>755810.22</v>
      </c>
      <c r="M3607" s="9">
        <f>tbl_salesdata[[#This Row],[Units Sold]]*tbl_salesdata[[#This Row],[Unit Price]]</f>
        <v>1210282.48</v>
      </c>
      <c r="N3607" s="9">
        <f>tbl_salesdata[[#This Row],[Total Sales]]-tbl_salesdata[[#This Row],[Total Cost]]</f>
        <v>454472.26</v>
      </c>
      <c r="O3607">
        <f>tbl_salesdata[[#This Row],[Ship Date]]-tbl_salesdata[[#This Row],[Order Date]]</f>
        <v>7</v>
      </c>
      <c r="P3607">
        <f>WEEKDAY(tbl_salesdata[[#This Row],[Order Date]],2)</f>
        <v>3</v>
      </c>
      <c r="Q3607" t="str">
        <f>TEXT(tbl_salesdata[[#This Row],[Order Date]],"dddd")</f>
        <v>Wednesday</v>
      </c>
      <c r="R3607" t="str">
        <f>IF(tbl_salesdata[[#This Row],[Weekdaynum]]&gt;5,"Yes","No")</f>
        <v>No</v>
      </c>
    </row>
    <row r="3608" spans="1:18" hidden="1" x14ac:dyDescent="0.35">
      <c r="A3608">
        <v>356001508</v>
      </c>
      <c r="B3608" s="3">
        <v>44448</v>
      </c>
      <c r="C3608" s="3">
        <v>44466</v>
      </c>
      <c r="D3608" t="s">
        <v>94</v>
      </c>
      <c r="E3608" t="s">
        <v>38</v>
      </c>
      <c r="F3608" t="s">
        <v>33</v>
      </c>
      <c r="G3608" t="s">
        <v>14</v>
      </c>
      <c r="H3608" t="s">
        <v>34</v>
      </c>
      <c r="I3608" s="9">
        <v>7612</v>
      </c>
      <c r="J3608" s="9">
        <v>109.28</v>
      </c>
      <c r="K3608" s="9">
        <v>35.840000000000003</v>
      </c>
      <c r="L3608" s="9">
        <f>tbl_salesdata[[#This Row],[Units Sold]]*tbl_salesdata[[#This Row],[Unit Cost]]</f>
        <v>272814.08000000002</v>
      </c>
      <c r="M3608" s="9">
        <f>tbl_salesdata[[#This Row],[Units Sold]]*tbl_salesdata[[#This Row],[Unit Price]]</f>
        <v>831839.36</v>
      </c>
      <c r="N3608" s="9">
        <f>tbl_salesdata[[#This Row],[Total Sales]]-tbl_salesdata[[#This Row],[Total Cost]]</f>
        <v>559025.28</v>
      </c>
      <c r="O3608">
        <f>tbl_salesdata[[#This Row],[Ship Date]]-tbl_salesdata[[#This Row],[Order Date]]</f>
        <v>18</v>
      </c>
      <c r="P3608">
        <f>WEEKDAY(tbl_salesdata[[#This Row],[Order Date]],2)</f>
        <v>4</v>
      </c>
      <c r="Q3608" t="str">
        <f>TEXT(tbl_salesdata[[#This Row],[Order Date]],"dddd")</f>
        <v>Thursday</v>
      </c>
      <c r="R3608" t="str">
        <f>IF(tbl_salesdata[[#This Row],[Weekdaynum]]&gt;5,"Yes","No")</f>
        <v>No</v>
      </c>
    </row>
    <row r="3609" spans="1:18" hidden="1" x14ac:dyDescent="0.35">
      <c r="A3609">
        <v>577245986</v>
      </c>
      <c r="B3609" s="3">
        <v>43177</v>
      </c>
      <c r="C3609" s="3">
        <v>43180</v>
      </c>
      <c r="D3609" t="s">
        <v>194</v>
      </c>
      <c r="E3609" t="s">
        <v>32</v>
      </c>
      <c r="F3609" t="s">
        <v>13</v>
      </c>
      <c r="G3609" t="s">
        <v>14</v>
      </c>
      <c r="H3609" t="s">
        <v>34</v>
      </c>
      <c r="I3609" s="9">
        <v>8770</v>
      </c>
      <c r="J3609" s="9">
        <v>255.28</v>
      </c>
      <c r="K3609" s="9">
        <v>159.41999999999999</v>
      </c>
      <c r="L3609" s="9">
        <f>tbl_salesdata[[#This Row],[Units Sold]]*tbl_salesdata[[#This Row],[Unit Cost]]</f>
        <v>1398113.4</v>
      </c>
      <c r="M3609" s="9">
        <f>tbl_salesdata[[#This Row],[Units Sold]]*tbl_salesdata[[#This Row],[Unit Price]]</f>
        <v>2238805.6</v>
      </c>
      <c r="N3609" s="9">
        <f>tbl_salesdata[[#This Row],[Total Sales]]-tbl_salesdata[[#This Row],[Total Cost]]</f>
        <v>840692.20000000019</v>
      </c>
      <c r="O3609">
        <f>tbl_salesdata[[#This Row],[Ship Date]]-tbl_salesdata[[#This Row],[Order Date]]</f>
        <v>3</v>
      </c>
      <c r="P3609">
        <f>WEEKDAY(tbl_salesdata[[#This Row],[Order Date]],2)</f>
        <v>7</v>
      </c>
      <c r="Q3609" t="str">
        <f>TEXT(tbl_salesdata[[#This Row],[Order Date]],"dddd")</f>
        <v>Sunday</v>
      </c>
      <c r="R3609" t="str">
        <f>IF(tbl_salesdata[[#This Row],[Weekdaynum]]&gt;5,"Yes","No")</f>
        <v>Yes</v>
      </c>
    </row>
    <row r="3610" spans="1:18" hidden="1" x14ac:dyDescent="0.35">
      <c r="A3610">
        <v>536095750</v>
      </c>
      <c r="B3610" s="3">
        <v>42690</v>
      </c>
      <c r="C3610" s="3">
        <v>42696</v>
      </c>
      <c r="D3610" t="s">
        <v>195</v>
      </c>
      <c r="E3610" t="s">
        <v>21</v>
      </c>
      <c r="F3610" t="s">
        <v>17</v>
      </c>
      <c r="G3610" t="s">
        <v>18</v>
      </c>
      <c r="H3610" t="s">
        <v>19</v>
      </c>
      <c r="I3610" s="9">
        <v>1500</v>
      </c>
      <c r="J3610" s="9">
        <v>152.58000000000001</v>
      </c>
      <c r="K3610" s="9">
        <v>97.44</v>
      </c>
      <c r="L3610" s="9">
        <f>tbl_salesdata[[#This Row],[Units Sold]]*tbl_salesdata[[#This Row],[Unit Cost]]</f>
        <v>146160</v>
      </c>
      <c r="M3610" s="9">
        <f>tbl_salesdata[[#This Row],[Units Sold]]*tbl_salesdata[[#This Row],[Unit Price]]</f>
        <v>228870.00000000003</v>
      </c>
      <c r="N3610" s="9">
        <f>tbl_salesdata[[#This Row],[Total Sales]]-tbl_salesdata[[#This Row],[Total Cost]]</f>
        <v>82710.000000000029</v>
      </c>
      <c r="O3610">
        <f>tbl_salesdata[[#This Row],[Ship Date]]-tbl_salesdata[[#This Row],[Order Date]]</f>
        <v>6</v>
      </c>
      <c r="P3610">
        <f>WEEKDAY(tbl_salesdata[[#This Row],[Order Date]],2)</f>
        <v>3</v>
      </c>
      <c r="Q3610" t="str">
        <f>TEXT(tbl_salesdata[[#This Row],[Order Date]],"dddd")</f>
        <v>Wednesday</v>
      </c>
      <c r="R3610" t="str">
        <f>IF(tbl_salesdata[[#This Row],[Weekdaynum]]&gt;5,"Yes","No")</f>
        <v>No</v>
      </c>
    </row>
    <row r="3611" spans="1:18" hidden="1" x14ac:dyDescent="0.35">
      <c r="A3611">
        <v>735724627</v>
      </c>
      <c r="B3611" s="3">
        <v>42740</v>
      </c>
      <c r="C3611" s="3">
        <v>42757</v>
      </c>
      <c r="D3611" t="s">
        <v>133</v>
      </c>
      <c r="E3611" t="s">
        <v>38</v>
      </c>
      <c r="F3611" t="s">
        <v>56</v>
      </c>
      <c r="G3611" t="s">
        <v>18</v>
      </c>
      <c r="H3611" t="s">
        <v>19</v>
      </c>
      <c r="I3611" s="9">
        <v>6122</v>
      </c>
      <c r="J3611" s="9">
        <v>9.33</v>
      </c>
      <c r="K3611" s="9">
        <v>6.92</v>
      </c>
      <c r="L3611" s="9">
        <f>tbl_salesdata[[#This Row],[Units Sold]]*tbl_salesdata[[#This Row],[Unit Cost]]</f>
        <v>42364.24</v>
      </c>
      <c r="M3611" s="9">
        <f>tbl_salesdata[[#This Row],[Units Sold]]*tbl_salesdata[[#This Row],[Unit Price]]</f>
        <v>57118.26</v>
      </c>
      <c r="N3611" s="9">
        <f>tbl_salesdata[[#This Row],[Total Sales]]-tbl_salesdata[[#This Row],[Total Cost]]</f>
        <v>14754.020000000004</v>
      </c>
      <c r="O3611">
        <f>tbl_salesdata[[#This Row],[Ship Date]]-tbl_salesdata[[#This Row],[Order Date]]</f>
        <v>17</v>
      </c>
      <c r="P3611">
        <f>WEEKDAY(tbl_salesdata[[#This Row],[Order Date]],2)</f>
        <v>4</v>
      </c>
      <c r="Q3611" t="str">
        <f>TEXT(tbl_salesdata[[#This Row],[Order Date]],"dddd")</f>
        <v>Thursday</v>
      </c>
      <c r="R3611" t="str">
        <f>IF(tbl_salesdata[[#This Row],[Weekdaynum]]&gt;5,"Yes","No")</f>
        <v>No</v>
      </c>
    </row>
    <row r="3612" spans="1:18" hidden="1" x14ac:dyDescent="0.35">
      <c r="A3612">
        <v>399618947</v>
      </c>
      <c r="B3612" s="3">
        <v>43469</v>
      </c>
      <c r="C3612" s="3">
        <v>43477</v>
      </c>
      <c r="D3612" t="s">
        <v>158</v>
      </c>
      <c r="E3612" t="s">
        <v>12</v>
      </c>
      <c r="F3612" t="s">
        <v>22</v>
      </c>
      <c r="G3612" t="s">
        <v>14</v>
      </c>
      <c r="H3612" t="s">
        <v>26</v>
      </c>
      <c r="I3612" s="9">
        <v>4982</v>
      </c>
      <c r="J3612" s="9">
        <v>47.45</v>
      </c>
      <c r="K3612" s="9">
        <v>31.79</v>
      </c>
      <c r="L3612" s="9">
        <f>tbl_salesdata[[#This Row],[Units Sold]]*tbl_salesdata[[#This Row],[Unit Cost]]</f>
        <v>158377.78</v>
      </c>
      <c r="M3612" s="9">
        <f>tbl_salesdata[[#This Row],[Units Sold]]*tbl_salesdata[[#This Row],[Unit Price]]</f>
        <v>236395.90000000002</v>
      </c>
      <c r="N3612" s="9">
        <f>tbl_salesdata[[#This Row],[Total Sales]]-tbl_salesdata[[#This Row],[Total Cost]]</f>
        <v>78018.120000000024</v>
      </c>
      <c r="O3612">
        <f>tbl_salesdata[[#This Row],[Ship Date]]-tbl_salesdata[[#This Row],[Order Date]]</f>
        <v>8</v>
      </c>
      <c r="P3612">
        <f>WEEKDAY(tbl_salesdata[[#This Row],[Order Date]],2)</f>
        <v>5</v>
      </c>
      <c r="Q3612" t="str">
        <f>TEXT(tbl_salesdata[[#This Row],[Order Date]],"dddd")</f>
        <v>Friday</v>
      </c>
      <c r="R3612" t="str">
        <f>IF(tbl_salesdata[[#This Row],[Weekdaynum]]&gt;5,"Yes","No")</f>
        <v>No</v>
      </c>
    </row>
    <row r="3613" spans="1:18" hidden="1" x14ac:dyDescent="0.35">
      <c r="A3613">
        <v>621577537</v>
      </c>
      <c r="B3613" s="3">
        <v>42256</v>
      </c>
      <c r="C3613" s="3">
        <v>42263</v>
      </c>
      <c r="D3613" t="s">
        <v>129</v>
      </c>
      <c r="E3613" t="s">
        <v>21</v>
      </c>
      <c r="F3613" t="s">
        <v>76</v>
      </c>
      <c r="G3613" t="s">
        <v>18</v>
      </c>
      <c r="H3613" t="s">
        <v>26</v>
      </c>
      <c r="I3613" s="9">
        <v>7461</v>
      </c>
      <c r="J3613" s="9">
        <v>668.27</v>
      </c>
      <c r="K3613" s="9">
        <v>502.54</v>
      </c>
      <c r="L3613" s="9">
        <f>tbl_salesdata[[#This Row],[Units Sold]]*tbl_salesdata[[#This Row],[Unit Cost]]</f>
        <v>3749450.94</v>
      </c>
      <c r="M3613" s="9">
        <f>tbl_salesdata[[#This Row],[Units Sold]]*tbl_salesdata[[#This Row],[Unit Price]]</f>
        <v>4985962.47</v>
      </c>
      <c r="N3613" s="9">
        <f>tbl_salesdata[[#This Row],[Total Sales]]-tbl_salesdata[[#This Row],[Total Cost]]</f>
        <v>1236511.5299999998</v>
      </c>
      <c r="O3613">
        <f>tbl_salesdata[[#This Row],[Ship Date]]-tbl_salesdata[[#This Row],[Order Date]]</f>
        <v>7</v>
      </c>
      <c r="P3613">
        <f>WEEKDAY(tbl_salesdata[[#This Row],[Order Date]],2)</f>
        <v>3</v>
      </c>
      <c r="Q3613" t="str">
        <f>TEXT(tbl_salesdata[[#This Row],[Order Date]],"dddd")</f>
        <v>Wednesday</v>
      </c>
      <c r="R3613" t="str">
        <f>IF(tbl_salesdata[[#This Row],[Weekdaynum]]&gt;5,"Yes","No")</f>
        <v>No</v>
      </c>
    </row>
    <row r="3614" spans="1:18" x14ac:dyDescent="0.35">
      <c r="A3614">
        <v>299886262</v>
      </c>
      <c r="B3614" s="3">
        <v>44877</v>
      </c>
      <c r="C3614" s="3">
        <v>44892</v>
      </c>
      <c r="D3614" t="s">
        <v>27</v>
      </c>
      <c r="E3614" t="s">
        <v>24</v>
      </c>
      <c r="F3614" t="s">
        <v>17</v>
      </c>
      <c r="G3614" t="s">
        <v>18</v>
      </c>
      <c r="H3614" t="s">
        <v>19</v>
      </c>
      <c r="I3614" s="9">
        <v>1864</v>
      </c>
      <c r="J3614" s="9">
        <v>152.58000000000001</v>
      </c>
      <c r="K3614" s="9">
        <v>97.44</v>
      </c>
      <c r="L3614" s="9">
        <f>tbl_salesdata[[#This Row],[Units Sold]]*tbl_salesdata[[#This Row],[Unit Cost]]</f>
        <v>181628.16</v>
      </c>
      <c r="M3614" s="9">
        <f>tbl_salesdata[[#This Row],[Units Sold]]*tbl_salesdata[[#This Row],[Unit Price]]</f>
        <v>284409.12</v>
      </c>
      <c r="N3614" s="9">
        <f>tbl_salesdata[[#This Row],[Total Sales]]-tbl_salesdata[[#This Row],[Total Cost]]</f>
        <v>102780.95999999999</v>
      </c>
      <c r="O3614">
        <f>tbl_salesdata[[#This Row],[Ship Date]]-tbl_salesdata[[#This Row],[Order Date]]</f>
        <v>15</v>
      </c>
      <c r="P3614">
        <f>WEEKDAY(tbl_salesdata[[#This Row],[Order Date]],2)</f>
        <v>6</v>
      </c>
      <c r="Q3614" t="str">
        <f>TEXT(tbl_salesdata[[#This Row],[Order Date]],"dddd")</f>
        <v>Saturday</v>
      </c>
      <c r="R3614" t="str">
        <f>IF(tbl_salesdata[[#This Row],[Weekdaynum]]&gt;5,"Yes","No")</f>
        <v>Yes</v>
      </c>
    </row>
    <row r="3615" spans="1:18" hidden="1" x14ac:dyDescent="0.35">
      <c r="A3615">
        <v>266445338</v>
      </c>
      <c r="B3615" s="3">
        <v>44616</v>
      </c>
      <c r="C3615" s="3">
        <v>44627</v>
      </c>
      <c r="D3615" t="s">
        <v>161</v>
      </c>
      <c r="E3615" t="s">
        <v>24</v>
      </c>
      <c r="F3615" t="s">
        <v>42</v>
      </c>
      <c r="G3615" t="s">
        <v>14</v>
      </c>
      <c r="H3615" t="s">
        <v>34</v>
      </c>
      <c r="I3615" s="9">
        <v>5951</v>
      </c>
      <c r="J3615" s="9">
        <v>437.2</v>
      </c>
      <c r="K3615" s="9">
        <v>263.33</v>
      </c>
      <c r="L3615" s="9">
        <f>tbl_salesdata[[#This Row],[Units Sold]]*tbl_salesdata[[#This Row],[Unit Cost]]</f>
        <v>1567076.8299999998</v>
      </c>
      <c r="M3615" s="9">
        <f>tbl_salesdata[[#This Row],[Units Sold]]*tbl_salesdata[[#This Row],[Unit Price]]</f>
        <v>2601777.1999999997</v>
      </c>
      <c r="N3615" s="9">
        <f>tbl_salesdata[[#This Row],[Total Sales]]-tbl_salesdata[[#This Row],[Total Cost]]</f>
        <v>1034700.3699999999</v>
      </c>
      <c r="O3615">
        <f>tbl_salesdata[[#This Row],[Ship Date]]-tbl_salesdata[[#This Row],[Order Date]]</f>
        <v>11</v>
      </c>
      <c r="P3615">
        <f>WEEKDAY(tbl_salesdata[[#This Row],[Order Date]],2)</f>
        <v>4</v>
      </c>
      <c r="Q3615" t="str">
        <f>TEXT(tbl_salesdata[[#This Row],[Order Date]],"dddd")</f>
        <v>Thursday</v>
      </c>
      <c r="R3615" t="str">
        <f>IF(tbl_salesdata[[#This Row],[Weekdaynum]]&gt;5,"Yes","No")</f>
        <v>No</v>
      </c>
    </row>
    <row r="3616" spans="1:18" hidden="1" x14ac:dyDescent="0.35">
      <c r="A3616">
        <v>878514707</v>
      </c>
      <c r="B3616" s="3">
        <v>43737</v>
      </c>
      <c r="C3616" s="3">
        <v>43749</v>
      </c>
      <c r="D3616" t="s">
        <v>140</v>
      </c>
      <c r="E3616" t="s">
        <v>24</v>
      </c>
      <c r="F3616" t="s">
        <v>22</v>
      </c>
      <c r="G3616" t="s">
        <v>18</v>
      </c>
      <c r="H3616" t="s">
        <v>19</v>
      </c>
      <c r="I3616" s="9">
        <v>879</v>
      </c>
      <c r="J3616" s="9">
        <v>47.45</v>
      </c>
      <c r="K3616" s="9">
        <v>31.79</v>
      </c>
      <c r="L3616" s="9">
        <f>tbl_salesdata[[#This Row],[Units Sold]]*tbl_salesdata[[#This Row],[Unit Cost]]</f>
        <v>27943.41</v>
      </c>
      <c r="M3616" s="9">
        <f>tbl_salesdata[[#This Row],[Units Sold]]*tbl_salesdata[[#This Row],[Unit Price]]</f>
        <v>41708.550000000003</v>
      </c>
      <c r="N3616" s="9">
        <f>tbl_salesdata[[#This Row],[Total Sales]]-tbl_salesdata[[#This Row],[Total Cost]]</f>
        <v>13765.140000000003</v>
      </c>
      <c r="O3616">
        <f>tbl_salesdata[[#This Row],[Ship Date]]-tbl_salesdata[[#This Row],[Order Date]]</f>
        <v>12</v>
      </c>
      <c r="P3616">
        <f>WEEKDAY(tbl_salesdata[[#This Row],[Order Date]],2)</f>
        <v>7</v>
      </c>
      <c r="Q3616" t="str">
        <f>TEXT(tbl_salesdata[[#This Row],[Order Date]],"dddd")</f>
        <v>Sunday</v>
      </c>
      <c r="R3616" t="str">
        <f>IF(tbl_salesdata[[#This Row],[Weekdaynum]]&gt;5,"Yes","No")</f>
        <v>Yes</v>
      </c>
    </row>
    <row r="3617" spans="1:18" x14ac:dyDescent="0.35">
      <c r="A3617">
        <v>903707301</v>
      </c>
      <c r="B3617" s="3">
        <v>44443</v>
      </c>
      <c r="C3617" s="3">
        <v>44447</v>
      </c>
      <c r="D3617" t="s">
        <v>73</v>
      </c>
      <c r="E3617" t="s">
        <v>24</v>
      </c>
      <c r="F3617" t="s">
        <v>22</v>
      </c>
      <c r="G3617" t="s">
        <v>18</v>
      </c>
      <c r="H3617" t="s">
        <v>26</v>
      </c>
      <c r="I3617" s="9">
        <v>5928</v>
      </c>
      <c r="J3617" s="9">
        <v>47.45</v>
      </c>
      <c r="K3617" s="9">
        <v>31.79</v>
      </c>
      <c r="L3617" s="9">
        <f>tbl_salesdata[[#This Row],[Units Sold]]*tbl_salesdata[[#This Row],[Unit Cost]]</f>
        <v>188451.12</v>
      </c>
      <c r="M3617" s="9">
        <f>tbl_salesdata[[#This Row],[Units Sold]]*tbl_salesdata[[#This Row],[Unit Price]]</f>
        <v>281283.60000000003</v>
      </c>
      <c r="N3617" s="9">
        <f>tbl_salesdata[[#This Row],[Total Sales]]-tbl_salesdata[[#This Row],[Total Cost]]</f>
        <v>92832.48000000004</v>
      </c>
      <c r="O3617">
        <f>tbl_salesdata[[#This Row],[Ship Date]]-tbl_salesdata[[#This Row],[Order Date]]</f>
        <v>4</v>
      </c>
      <c r="P3617">
        <f>WEEKDAY(tbl_salesdata[[#This Row],[Order Date]],2)</f>
        <v>6</v>
      </c>
      <c r="Q3617" t="str">
        <f>TEXT(tbl_salesdata[[#This Row],[Order Date]],"dddd")</f>
        <v>Saturday</v>
      </c>
      <c r="R3617" t="str">
        <f>IF(tbl_salesdata[[#This Row],[Weekdaynum]]&gt;5,"Yes","No")</f>
        <v>Yes</v>
      </c>
    </row>
    <row r="3618" spans="1:18" hidden="1" x14ac:dyDescent="0.35">
      <c r="A3618">
        <v>207168519</v>
      </c>
      <c r="B3618" s="3">
        <v>43238</v>
      </c>
      <c r="C3618" s="3">
        <v>43251</v>
      </c>
      <c r="D3618" t="s">
        <v>213</v>
      </c>
      <c r="E3618" t="s">
        <v>38</v>
      </c>
      <c r="F3618" t="s">
        <v>25</v>
      </c>
      <c r="G3618" t="s">
        <v>18</v>
      </c>
      <c r="H3618" t="s">
        <v>26</v>
      </c>
      <c r="I3618" s="9">
        <v>4623</v>
      </c>
      <c r="J3618" s="9">
        <v>205.7</v>
      </c>
      <c r="K3618" s="9">
        <v>117.11</v>
      </c>
      <c r="L3618" s="9">
        <f>tbl_salesdata[[#This Row],[Units Sold]]*tbl_salesdata[[#This Row],[Unit Cost]]</f>
        <v>541399.53</v>
      </c>
      <c r="M3618" s="9">
        <f>tbl_salesdata[[#This Row],[Units Sold]]*tbl_salesdata[[#This Row],[Unit Price]]</f>
        <v>950951.1</v>
      </c>
      <c r="N3618" s="9">
        <f>tbl_salesdata[[#This Row],[Total Sales]]-tbl_salesdata[[#This Row],[Total Cost]]</f>
        <v>409551.56999999995</v>
      </c>
      <c r="O3618">
        <f>tbl_salesdata[[#This Row],[Ship Date]]-tbl_salesdata[[#This Row],[Order Date]]</f>
        <v>13</v>
      </c>
      <c r="P3618">
        <f>WEEKDAY(tbl_salesdata[[#This Row],[Order Date]],2)</f>
        <v>5</v>
      </c>
      <c r="Q3618" t="str">
        <f>TEXT(tbl_salesdata[[#This Row],[Order Date]],"dddd")</f>
        <v>Friday</v>
      </c>
      <c r="R3618" t="str">
        <f>IF(tbl_salesdata[[#This Row],[Weekdaynum]]&gt;5,"Yes","No")</f>
        <v>No</v>
      </c>
    </row>
    <row r="3619" spans="1:18" hidden="1" x14ac:dyDescent="0.35">
      <c r="A3619">
        <v>984788119</v>
      </c>
      <c r="B3619" s="3">
        <v>44811</v>
      </c>
      <c r="C3619" s="3">
        <v>44812</v>
      </c>
      <c r="D3619" t="s">
        <v>11</v>
      </c>
      <c r="E3619" t="s">
        <v>12</v>
      </c>
      <c r="F3619" t="s">
        <v>13</v>
      </c>
      <c r="G3619" t="s">
        <v>14</v>
      </c>
      <c r="H3619" t="s">
        <v>26</v>
      </c>
      <c r="I3619" s="9">
        <v>9544</v>
      </c>
      <c r="J3619" s="9">
        <v>255.28</v>
      </c>
      <c r="K3619" s="9">
        <v>159.41999999999999</v>
      </c>
      <c r="L3619" s="9">
        <f>tbl_salesdata[[#This Row],[Units Sold]]*tbl_salesdata[[#This Row],[Unit Cost]]</f>
        <v>1521504.48</v>
      </c>
      <c r="M3619" s="9">
        <f>tbl_salesdata[[#This Row],[Units Sold]]*tbl_salesdata[[#This Row],[Unit Price]]</f>
        <v>2436392.3199999998</v>
      </c>
      <c r="N3619" s="9">
        <f>tbl_salesdata[[#This Row],[Total Sales]]-tbl_salesdata[[#This Row],[Total Cost]]</f>
        <v>914887.83999999985</v>
      </c>
      <c r="O3619">
        <f>tbl_salesdata[[#This Row],[Ship Date]]-tbl_salesdata[[#This Row],[Order Date]]</f>
        <v>1</v>
      </c>
      <c r="P3619">
        <f>WEEKDAY(tbl_salesdata[[#This Row],[Order Date]],2)</f>
        <v>3</v>
      </c>
      <c r="Q3619" t="str">
        <f>TEXT(tbl_salesdata[[#This Row],[Order Date]],"dddd")</f>
        <v>Wednesday</v>
      </c>
      <c r="R3619" t="str">
        <f>IF(tbl_salesdata[[#This Row],[Weekdaynum]]&gt;5,"Yes","No")</f>
        <v>No</v>
      </c>
    </row>
    <row r="3620" spans="1:18" hidden="1" x14ac:dyDescent="0.35">
      <c r="A3620">
        <v>245813786</v>
      </c>
      <c r="B3620" s="3">
        <v>43530</v>
      </c>
      <c r="C3620" s="3">
        <v>43540</v>
      </c>
      <c r="D3620" t="s">
        <v>123</v>
      </c>
      <c r="E3620" t="s">
        <v>38</v>
      </c>
      <c r="F3620" t="s">
        <v>42</v>
      </c>
      <c r="G3620" t="s">
        <v>18</v>
      </c>
      <c r="H3620" t="s">
        <v>15</v>
      </c>
      <c r="I3620" s="9">
        <v>617</v>
      </c>
      <c r="J3620" s="9">
        <v>437.2</v>
      </c>
      <c r="K3620" s="9">
        <v>263.33</v>
      </c>
      <c r="L3620" s="9">
        <f>tbl_salesdata[[#This Row],[Units Sold]]*tbl_salesdata[[#This Row],[Unit Cost]]</f>
        <v>162474.60999999999</v>
      </c>
      <c r="M3620" s="9">
        <f>tbl_salesdata[[#This Row],[Units Sold]]*tbl_salesdata[[#This Row],[Unit Price]]</f>
        <v>269752.39999999997</v>
      </c>
      <c r="N3620" s="9">
        <f>tbl_salesdata[[#This Row],[Total Sales]]-tbl_salesdata[[#This Row],[Total Cost]]</f>
        <v>107277.78999999998</v>
      </c>
      <c r="O3620">
        <f>tbl_salesdata[[#This Row],[Ship Date]]-tbl_salesdata[[#This Row],[Order Date]]</f>
        <v>10</v>
      </c>
      <c r="P3620">
        <f>WEEKDAY(tbl_salesdata[[#This Row],[Order Date]],2)</f>
        <v>3</v>
      </c>
      <c r="Q3620" t="str">
        <f>TEXT(tbl_salesdata[[#This Row],[Order Date]],"dddd")</f>
        <v>Wednesday</v>
      </c>
      <c r="R3620" t="str">
        <f>IF(tbl_salesdata[[#This Row],[Weekdaynum]]&gt;5,"Yes","No")</f>
        <v>No</v>
      </c>
    </row>
    <row r="3621" spans="1:18" hidden="1" x14ac:dyDescent="0.35">
      <c r="A3621">
        <v>546544349</v>
      </c>
      <c r="B3621" s="3">
        <v>44890</v>
      </c>
      <c r="C3621" s="3">
        <v>44891</v>
      </c>
      <c r="D3621" t="s">
        <v>60</v>
      </c>
      <c r="E3621" t="s">
        <v>21</v>
      </c>
      <c r="F3621" t="s">
        <v>76</v>
      </c>
      <c r="G3621" t="s">
        <v>18</v>
      </c>
      <c r="H3621" t="s">
        <v>26</v>
      </c>
      <c r="I3621" s="9">
        <v>3473</v>
      </c>
      <c r="J3621" s="9">
        <v>668.27</v>
      </c>
      <c r="K3621" s="9">
        <v>502.54</v>
      </c>
      <c r="L3621" s="9">
        <f>tbl_salesdata[[#This Row],[Units Sold]]*tbl_salesdata[[#This Row],[Unit Cost]]</f>
        <v>1745321.4200000002</v>
      </c>
      <c r="M3621" s="9">
        <f>tbl_salesdata[[#This Row],[Units Sold]]*tbl_salesdata[[#This Row],[Unit Price]]</f>
        <v>2320901.71</v>
      </c>
      <c r="N3621" s="9">
        <f>tbl_salesdata[[#This Row],[Total Sales]]-tbl_salesdata[[#This Row],[Total Cost]]</f>
        <v>575580.2899999998</v>
      </c>
      <c r="O3621">
        <f>tbl_salesdata[[#This Row],[Ship Date]]-tbl_salesdata[[#This Row],[Order Date]]</f>
        <v>1</v>
      </c>
      <c r="P3621">
        <f>WEEKDAY(tbl_salesdata[[#This Row],[Order Date]],2)</f>
        <v>5</v>
      </c>
      <c r="Q3621" t="str">
        <f>TEXT(tbl_salesdata[[#This Row],[Order Date]],"dddd")</f>
        <v>Friday</v>
      </c>
      <c r="R3621" t="str">
        <f>IF(tbl_salesdata[[#This Row],[Weekdaynum]]&gt;5,"Yes","No")</f>
        <v>No</v>
      </c>
    </row>
    <row r="3622" spans="1:18" hidden="1" x14ac:dyDescent="0.35">
      <c r="A3622">
        <v>463591134</v>
      </c>
      <c r="B3622" s="3">
        <v>42618</v>
      </c>
      <c r="C3622" s="3">
        <v>42636</v>
      </c>
      <c r="D3622" t="s">
        <v>67</v>
      </c>
      <c r="E3622" t="s">
        <v>21</v>
      </c>
      <c r="F3622" t="s">
        <v>76</v>
      </c>
      <c r="G3622" t="s">
        <v>18</v>
      </c>
      <c r="H3622" t="s">
        <v>19</v>
      </c>
      <c r="I3622" s="9">
        <v>5773</v>
      </c>
      <c r="J3622" s="9">
        <v>668.27</v>
      </c>
      <c r="K3622" s="9">
        <v>502.54</v>
      </c>
      <c r="L3622" s="9">
        <f>tbl_salesdata[[#This Row],[Units Sold]]*tbl_salesdata[[#This Row],[Unit Cost]]</f>
        <v>2901163.42</v>
      </c>
      <c r="M3622" s="9">
        <f>tbl_salesdata[[#This Row],[Units Sold]]*tbl_salesdata[[#This Row],[Unit Price]]</f>
        <v>3857922.71</v>
      </c>
      <c r="N3622" s="9">
        <f>tbl_salesdata[[#This Row],[Total Sales]]-tbl_salesdata[[#This Row],[Total Cost]]</f>
        <v>956759.29</v>
      </c>
      <c r="O3622">
        <f>tbl_salesdata[[#This Row],[Ship Date]]-tbl_salesdata[[#This Row],[Order Date]]</f>
        <v>18</v>
      </c>
      <c r="P3622">
        <f>WEEKDAY(tbl_salesdata[[#This Row],[Order Date]],2)</f>
        <v>1</v>
      </c>
      <c r="Q3622" t="str">
        <f>TEXT(tbl_salesdata[[#This Row],[Order Date]],"dddd")</f>
        <v>Monday</v>
      </c>
      <c r="R3622" t="str">
        <f>IF(tbl_salesdata[[#This Row],[Weekdaynum]]&gt;5,"Yes","No")</f>
        <v>No</v>
      </c>
    </row>
    <row r="3623" spans="1:18" hidden="1" x14ac:dyDescent="0.35">
      <c r="A3623">
        <v>443877971</v>
      </c>
      <c r="B3623" s="3">
        <v>44683</v>
      </c>
      <c r="C3623" s="3">
        <v>44689</v>
      </c>
      <c r="D3623" t="s">
        <v>90</v>
      </c>
      <c r="E3623" t="s">
        <v>38</v>
      </c>
      <c r="F3623" t="s">
        <v>13</v>
      </c>
      <c r="G3623" t="s">
        <v>18</v>
      </c>
      <c r="H3623" t="s">
        <v>34</v>
      </c>
      <c r="I3623" s="9">
        <v>2210</v>
      </c>
      <c r="J3623" s="9">
        <v>255.28</v>
      </c>
      <c r="K3623" s="9">
        <v>159.41999999999999</v>
      </c>
      <c r="L3623" s="9">
        <f>tbl_salesdata[[#This Row],[Units Sold]]*tbl_salesdata[[#This Row],[Unit Cost]]</f>
        <v>352318.19999999995</v>
      </c>
      <c r="M3623" s="9">
        <f>tbl_salesdata[[#This Row],[Units Sold]]*tbl_salesdata[[#This Row],[Unit Price]]</f>
        <v>564168.80000000005</v>
      </c>
      <c r="N3623" s="9">
        <f>tbl_salesdata[[#This Row],[Total Sales]]-tbl_salesdata[[#This Row],[Total Cost]]</f>
        <v>211850.60000000009</v>
      </c>
      <c r="O3623">
        <f>tbl_salesdata[[#This Row],[Ship Date]]-tbl_salesdata[[#This Row],[Order Date]]</f>
        <v>6</v>
      </c>
      <c r="P3623">
        <f>WEEKDAY(tbl_salesdata[[#This Row],[Order Date]],2)</f>
        <v>1</v>
      </c>
      <c r="Q3623" t="str">
        <f>TEXT(tbl_salesdata[[#This Row],[Order Date]],"dddd")</f>
        <v>Monday</v>
      </c>
      <c r="R3623" t="str">
        <f>IF(tbl_salesdata[[#This Row],[Weekdaynum]]&gt;5,"Yes","No")</f>
        <v>No</v>
      </c>
    </row>
    <row r="3624" spans="1:18" hidden="1" x14ac:dyDescent="0.35">
      <c r="A3624">
        <v>554641187</v>
      </c>
      <c r="B3624" s="3">
        <v>44780</v>
      </c>
      <c r="C3624" s="3">
        <v>44795</v>
      </c>
      <c r="D3624" t="s">
        <v>194</v>
      </c>
      <c r="E3624" t="s">
        <v>32</v>
      </c>
      <c r="F3624" t="s">
        <v>76</v>
      </c>
      <c r="G3624" t="s">
        <v>14</v>
      </c>
      <c r="H3624" t="s">
        <v>15</v>
      </c>
      <c r="I3624" s="9">
        <v>9507</v>
      </c>
      <c r="J3624" s="9">
        <v>668.27</v>
      </c>
      <c r="K3624" s="9">
        <v>502.54</v>
      </c>
      <c r="L3624" s="9">
        <f>tbl_salesdata[[#This Row],[Units Sold]]*tbl_salesdata[[#This Row],[Unit Cost]]</f>
        <v>4777647.78</v>
      </c>
      <c r="M3624" s="9">
        <f>tbl_salesdata[[#This Row],[Units Sold]]*tbl_salesdata[[#This Row],[Unit Price]]</f>
        <v>6353242.8899999997</v>
      </c>
      <c r="N3624" s="9">
        <f>tbl_salesdata[[#This Row],[Total Sales]]-tbl_salesdata[[#This Row],[Total Cost]]</f>
        <v>1575595.1099999994</v>
      </c>
      <c r="O3624">
        <f>tbl_salesdata[[#This Row],[Ship Date]]-tbl_salesdata[[#This Row],[Order Date]]</f>
        <v>15</v>
      </c>
      <c r="P3624">
        <f>WEEKDAY(tbl_salesdata[[#This Row],[Order Date]],2)</f>
        <v>7</v>
      </c>
      <c r="Q3624" t="str">
        <f>TEXT(tbl_salesdata[[#This Row],[Order Date]],"dddd")</f>
        <v>Sunday</v>
      </c>
      <c r="R3624" t="str">
        <f>IF(tbl_salesdata[[#This Row],[Weekdaynum]]&gt;5,"Yes","No")</f>
        <v>Yes</v>
      </c>
    </row>
    <row r="3625" spans="1:18" hidden="1" x14ac:dyDescent="0.35">
      <c r="A3625">
        <v>933429610</v>
      </c>
      <c r="B3625" s="3">
        <v>44848</v>
      </c>
      <c r="C3625" s="3">
        <v>44867</v>
      </c>
      <c r="D3625" t="s">
        <v>43</v>
      </c>
      <c r="E3625" t="s">
        <v>24</v>
      </c>
      <c r="F3625" t="s">
        <v>47</v>
      </c>
      <c r="G3625" t="s">
        <v>18</v>
      </c>
      <c r="H3625" t="s">
        <v>15</v>
      </c>
      <c r="I3625" s="9">
        <v>1419</v>
      </c>
      <c r="J3625" s="9">
        <v>421.89</v>
      </c>
      <c r="K3625" s="9">
        <v>364.69</v>
      </c>
      <c r="L3625" s="9">
        <f>tbl_salesdata[[#This Row],[Units Sold]]*tbl_salesdata[[#This Row],[Unit Cost]]</f>
        <v>517495.11</v>
      </c>
      <c r="M3625" s="9">
        <f>tbl_salesdata[[#This Row],[Units Sold]]*tbl_salesdata[[#This Row],[Unit Price]]</f>
        <v>598661.91</v>
      </c>
      <c r="N3625" s="9">
        <f>tbl_salesdata[[#This Row],[Total Sales]]-tbl_salesdata[[#This Row],[Total Cost]]</f>
        <v>81166.800000000047</v>
      </c>
      <c r="O3625">
        <f>tbl_salesdata[[#This Row],[Ship Date]]-tbl_salesdata[[#This Row],[Order Date]]</f>
        <v>19</v>
      </c>
      <c r="P3625">
        <f>WEEKDAY(tbl_salesdata[[#This Row],[Order Date]],2)</f>
        <v>5</v>
      </c>
      <c r="Q3625" t="str">
        <f>TEXT(tbl_salesdata[[#This Row],[Order Date]],"dddd")</f>
        <v>Friday</v>
      </c>
      <c r="R3625" t="str">
        <f>IF(tbl_salesdata[[#This Row],[Weekdaynum]]&gt;5,"Yes","No")</f>
        <v>No</v>
      </c>
    </row>
    <row r="3626" spans="1:18" x14ac:dyDescent="0.35">
      <c r="A3626">
        <v>357482516</v>
      </c>
      <c r="B3626" s="3">
        <v>43295</v>
      </c>
      <c r="C3626" s="3">
        <v>43312</v>
      </c>
      <c r="D3626" t="s">
        <v>205</v>
      </c>
      <c r="E3626" t="s">
        <v>21</v>
      </c>
      <c r="F3626" t="s">
        <v>22</v>
      </c>
      <c r="G3626" t="s">
        <v>14</v>
      </c>
      <c r="H3626" t="s">
        <v>19</v>
      </c>
      <c r="I3626" s="9">
        <v>5875</v>
      </c>
      <c r="J3626" s="9">
        <v>47.45</v>
      </c>
      <c r="K3626" s="9">
        <v>31.79</v>
      </c>
      <c r="L3626" s="9">
        <f>tbl_salesdata[[#This Row],[Units Sold]]*tbl_salesdata[[#This Row],[Unit Cost]]</f>
        <v>186766.25</v>
      </c>
      <c r="M3626" s="9">
        <f>tbl_salesdata[[#This Row],[Units Sold]]*tbl_salesdata[[#This Row],[Unit Price]]</f>
        <v>278768.75</v>
      </c>
      <c r="N3626" s="9">
        <f>tbl_salesdata[[#This Row],[Total Sales]]-tbl_salesdata[[#This Row],[Total Cost]]</f>
        <v>92002.5</v>
      </c>
      <c r="O3626">
        <f>tbl_salesdata[[#This Row],[Ship Date]]-tbl_salesdata[[#This Row],[Order Date]]</f>
        <v>17</v>
      </c>
      <c r="P3626">
        <f>WEEKDAY(tbl_salesdata[[#This Row],[Order Date]],2)</f>
        <v>6</v>
      </c>
      <c r="Q3626" t="str">
        <f>TEXT(tbl_salesdata[[#This Row],[Order Date]],"dddd")</f>
        <v>Saturday</v>
      </c>
      <c r="R3626" t="str">
        <f>IF(tbl_salesdata[[#This Row],[Weekdaynum]]&gt;5,"Yes","No")</f>
        <v>Yes</v>
      </c>
    </row>
    <row r="3627" spans="1:18" hidden="1" x14ac:dyDescent="0.35">
      <c r="A3627">
        <v>696839892</v>
      </c>
      <c r="B3627" s="3">
        <v>42355</v>
      </c>
      <c r="C3627" s="3">
        <v>42356</v>
      </c>
      <c r="D3627" t="s">
        <v>175</v>
      </c>
      <c r="E3627" t="s">
        <v>21</v>
      </c>
      <c r="F3627" t="s">
        <v>40</v>
      </c>
      <c r="G3627" t="s">
        <v>18</v>
      </c>
      <c r="H3627" t="s">
        <v>19</v>
      </c>
      <c r="I3627" s="9">
        <v>9264</v>
      </c>
      <c r="J3627" s="9">
        <v>651.21</v>
      </c>
      <c r="K3627" s="9">
        <v>524.96</v>
      </c>
      <c r="L3627" s="9">
        <f>tbl_salesdata[[#This Row],[Units Sold]]*tbl_salesdata[[#This Row],[Unit Cost]]</f>
        <v>4863229.4400000004</v>
      </c>
      <c r="M3627" s="9">
        <f>tbl_salesdata[[#This Row],[Units Sold]]*tbl_salesdata[[#This Row],[Unit Price]]</f>
        <v>6032809.4400000004</v>
      </c>
      <c r="N3627" s="9">
        <f>tbl_salesdata[[#This Row],[Total Sales]]-tbl_salesdata[[#This Row],[Total Cost]]</f>
        <v>1169580</v>
      </c>
      <c r="O3627">
        <f>tbl_salesdata[[#This Row],[Ship Date]]-tbl_salesdata[[#This Row],[Order Date]]</f>
        <v>1</v>
      </c>
      <c r="P3627">
        <f>WEEKDAY(tbl_salesdata[[#This Row],[Order Date]],2)</f>
        <v>4</v>
      </c>
      <c r="Q3627" t="str">
        <f>TEXT(tbl_salesdata[[#This Row],[Order Date]],"dddd")</f>
        <v>Thursday</v>
      </c>
      <c r="R3627" t="str">
        <f>IF(tbl_salesdata[[#This Row],[Weekdaynum]]&gt;5,"Yes","No")</f>
        <v>No</v>
      </c>
    </row>
    <row r="3628" spans="1:18" hidden="1" x14ac:dyDescent="0.35">
      <c r="A3628">
        <v>258121907</v>
      </c>
      <c r="B3628" s="3">
        <v>44151</v>
      </c>
      <c r="C3628" s="3">
        <v>44167</v>
      </c>
      <c r="D3628" t="s">
        <v>73</v>
      </c>
      <c r="E3628" t="s">
        <v>24</v>
      </c>
      <c r="F3628" t="s">
        <v>33</v>
      </c>
      <c r="G3628" t="s">
        <v>18</v>
      </c>
      <c r="H3628" t="s">
        <v>34</v>
      </c>
      <c r="I3628" s="9">
        <v>2863</v>
      </c>
      <c r="J3628" s="9">
        <v>109.28</v>
      </c>
      <c r="K3628" s="9">
        <v>35.840000000000003</v>
      </c>
      <c r="L3628" s="9">
        <f>tbl_salesdata[[#This Row],[Units Sold]]*tbl_salesdata[[#This Row],[Unit Cost]]</f>
        <v>102609.92000000001</v>
      </c>
      <c r="M3628" s="9">
        <f>tbl_salesdata[[#This Row],[Units Sold]]*tbl_salesdata[[#This Row],[Unit Price]]</f>
        <v>312868.64</v>
      </c>
      <c r="N3628" s="9">
        <f>tbl_salesdata[[#This Row],[Total Sales]]-tbl_salesdata[[#This Row],[Total Cost]]</f>
        <v>210258.72</v>
      </c>
      <c r="O3628">
        <f>tbl_salesdata[[#This Row],[Ship Date]]-tbl_salesdata[[#This Row],[Order Date]]</f>
        <v>16</v>
      </c>
      <c r="P3628">
        <f>WEEKDAY(tbl_salesdata[[#This Row],[Order Date]],2)</f>
        <v>1</v>
      </c>
      <c r="Q3628" t="str">
        <f>TEXT(tbl_salesdata[[#This Row],[Order Date]],"dddd")</f>
        <v>Monday</v>
      </c>
      <c r="R3628" t="str">
        <f>IF(tbl_salesdata[[#This Row],[Weekdaynum]]&gt;5,"Yes","No")</f>
        <v>No</v>
      </c>
    </row>
    <row r="3629" spans="1:18" hidden="1" x14ac:dyDescent="0.35">
      <c r="A3629">
        <v>440749442</v>
      </c>
      <c r="B3629" s="3">
        <v>42477</v>
      </c>
      <c r="C3629" s="3">
        <v>42484</v>
      </c>
      <c r="D3629" t="s">
        <v>112</v>
      </c>
      <c r="E3629" t="s">
        <v>12</v>
      </c>
      <c r="F3629" t="s">
        <v>33</v>
      </c>
      <c r="G3629" t="s">
        <v>14</v>
      </c>
      <c r="H3629" t="s">
        <v>15</v>
      </c>
      <c r="I3629" s="9">
        <v>6409</v>
      </c>
      <c r="J3629" s="9">
        <v>109.28</v>
      </c>
      <c r="K3629" s="9">
        <v>35.840000000000003</v>
      </c>
      <c r="L3629" s="9">
        <f>tbl_salesdata[[#This Row],[Units Sold]]*tbl_salesdata[[#This Row],[Unit Cost]]</f>
        <v>229698.56000000003</v>
      </c>
      <c r="M3629" s="9">
        <f>tbl_salesdata[[#This Row],[Units Sold]]*tbl_salesdata[[#This Row],[Unit Price]]</f>
        <v>700375.52</v>
      </c>
      <c r="N3629" s="9">
        <f>tbl_salesdata[[#This Row],[Total Sales]]-tbl_salesdata[[#This Row],[Total Cost]]</f>
        <v>470676.95999999996</v>
      </c>
      <c r="O3629">
        <f>tbl_salesdata[[#This Row],[Ship Date]]-tbl_salesdata[[#This Row],[Order Date]]</f>
        <v>7</v>
      </c>
      <c r="P3629">
        <f>WEEKDAY(tbl_salesdata[[#This Row],[Order Date]],2)</f>
        <v>7</v>
      </c>
      <c r="Q3629" t="str">
        <f>TEXT(tbl_salesdata[[#This Row],[Order Date]],"dddd")</f>
        <v>Sunday</v>
      </c>
      <c r="R3629" t="str">
        <f>IF(tbl_salesdata[[#This Row],[Weekdaynum]]&gt;5,"Yes","No")</f>
        <v>Yes</v>
      </c>
    </row>
    <row r="3630" spans="1:18" x14ac:dyDescent="0.35">
      <c r="A3630">
        <v>174614226</v>
      </c>
      <c r="B3630" s="3">
        <v>42910</v>
      </c>
      <c r="C3630" s="3">
        <v>42926</v>
      </c>
      <c r="D3630" t="s">
        <v>188</v>
      </c>
      <c r="E3630" t="s">
        <v>21</v>
      </c>
      <c r="F3630" t="s">
        <v>13</v>
      </c>
      <c r="G3630" t="s">
        <v>18</v>
      </c>
      <c r="H3630" t="s">
        <v>19</v>
      </c>
      <c r="I3630" s="9">
        <v>1085</v>
      </c>
      <c r="J3630" s="9">
        <v>255.28</v>
      </c>
      <c r="K3630" s="9">
        <v>159.41999999999999</v>
      </c>
      <c r="L3630" s="9">
        <f>tbl_salesdata[[#This Row],[Units Sold]]*tbl_salesdata[[#This Row],[Unit Cost]]</f>
        <v>172970.69999999998</v>
      </c>
      <c r="M3630" s="9">
        <f>tbl_salesdata[[#This Row],[Units Sold]]*tbl_salesdata[[#This Row],[Unit Price]]</f>
        <v>276978.8</v>
      </c>
      <c r="N3630" s="9">
        <f>tbl_salesdata[[#This Row],[Total Sales]]-tbl_salesdata[[#This Row],[Total Cost]]</f>
        <v>104008.1</v>
      </c>
      <c r="O3630">
        <f>tbl_salesdata[[#This Row],[Ship Date]]-tbl_salesdata[[#This Row],[Order Date]]</f>
        <v>16</v>
      </c>
      <c r="P3630">
        <f>WEEKDAY(tbl_salesdata[[#This Row],[Order Date]],2)</f>
        <v>6</v>
      </c>
      <c r="Q3630" t="str">
        <f>TEXT(tbl_salesdata[[#This Row],[Order Date]],"dddd")</f>
        <v>Saturday</v>
      </c>
      <c r="R3630" t="str">
        <f>IF(tbl_salesdata[[#This Row],[Weekdaynum]]&gt;5,"Yes","No")</f>
        <v>Yes</v>
      </c>
    </row>
    <row r="3631" spans="1:18" hidden="1" x14ac:dyDescent="0.35">
      <c r="A3631">
        <v>196798884</v>
      </c>
      <c r="B3631" s="3">
        <v>44454</v>
      </c>
      <c r="C3631" s="3">
        <v>44470</v>
      </c>
      <c r="D3631" t="s">
        <v>217</v>
      </c>
      <c r="E3631" t="s">
        <v>12</v>
      </c>
      <c r="F3631" t="s">
        <v>68</v>
      </c>
      <c r="G3631" t="s">
        <v>14</v>
      </c>
      <c r="H3631" t="s">
        <v>26</v>
      </c>
      <c r="I3631" s="9">
        <v>6018</v>
      </c>
      <c r="J3631" s="9">
        <v>154.06</v>
      </c>
      <c r="K3631" s="9">
        <v>90.93</v>
      </c>
      <c r="L3631" s="9">
        <f>tbl_salesdata[[#This Row],[Units Sold]]*tbl_salesdata[[#This Row],[Unit Cost]]</f>
        <v>547216.74</v>
      </c>
      <c r="M3631" s="9">
        <f>tbl_salesdata[[#This Row],[Units Sold]]*tbl_salesdata[[#This Row],[Unit Price]]</f>
        <v>927133.08</v>
      </c>
      <c r="N3631" s="9">
        <f>tbl_salesdata[[#This Row],[Total Sales]]-tbl_salesdata[[#This Row],[Total Cost]]</f>
        <v>379916.33999999997</v>
      </c>
      <c r="O3631">
        <f>tbl_salesdata[[#This Row],[Ship Date]]-tbl_salesdata[[#This Row],[Order Date]]</f>
        <v>16</v>
      </c>
      <c r="P3631">
        <f>WEEKDAY(tbl_salesdata[[#This Row],[Order Date]],2)</f>
        <v>3</v>
      </c>
      <c r="Q3631" t="str">
        <f>TEXT(tbl_salesdata[[#This Row],[Order Date]],"dddd")</f>
        <v>Wednesday</v>
      </c>
      <c r="R3631" t="str">
        <f>IF(tbl_salesdata[[#This Row],[Weekdaynum]]&gt;5,"Yes","No")</f>
        <v>No</v>
      </c>
    </row>
    <row r="3632" spans="1:18" hidden="1" x14ac:dyDescent="0.35">
      <c r="A3632">
        <v>509380948</v>
      </c>
      <c r="B3632" s="3">
        <v>44461</v>
      </c>
      <c r="C3632" s="3">
        <v>44469</v>
      </c>
      <c r="D3632" t="s">
        <v>115</v>
      </c>
      <c r="E3632" t="s">
        <v>21</v>
      </c>
      <c r="F3632" t="s">
        <v>30</v>
      </c>
      <c r="G3632" t="s">
        <v>18</v>
      </c>
      <c r="H3632" t="s">
        <v>15</v>
      </c>
      <c r="I3632" s="9">
        <v>5997</v>
      </c>
      <c r="J3632" s="9">
        <v>81.73</v>
      </c>
      <c r="K3632" s="9">
        <v>56.67</v>
      </c>
      <c r="L3632" s="9">
        <f>tbl_salesdata[[#This Row],[Units Sold]]*tbl_salesdata[[#This Row],[Unit Cost]]</f>
        <v>339849.99</v>
      </c>
      <c r="M3632" s="9">
        <f>tbl_salesdata[[#This Row],[Units Sold]]*tbl_salesdata[[#This Row],[Unit Price]]</f>
        <v>490134.81</v>
      </c>
      <c r="N3632" s="9">
        <f>tbl_salesdata[[#This Row],[Total Sales]]-tbl_salesdata[[#This Row],[Total Cost]]</f>
        <v>150284.82</v>
      </c>
      <c r="O3632">
        <f>tbl_salesdata[[#This Row],[Ship Date]]-tbl_salesdata[[#This Row],[Order Date]]</f>
        <v>8</v>
      </c>
      <c r="P3632">
        <f>WEEKDAY(tbl_salesdata[[#This Row],[Order Date]],2)</f>
        <v>3</v>
      </c>
      <c r="Q3632" t="str">
        <f>TEXT(tbl_salesdata[[#This Row],[Order Date]],"dddd")</f>
        <v>Wednesday</v>
      </c>
      <c r="R3632" t="str">
        <f>IF(tbl_salesdata[[#This Row],[Weekdaynum]]&gt;5,"Yes","No")</f>
        <v>No</v>
      </c>
    </row>
    <row r="3633" spans="1:18" hidden="1" x14ac:dyDescent="0.35">
      <c r="A3633">
        <v>221628844</v>
      </c>
      <c r="B3633" s="3">
        <v>44405</v>
      </c>
      <c r="C3633" s="3">
        <v>44416</v>
      </c>
      <c r="D3633" t="s">
        <v>95</v>
      </c>
      <c r="E3633" t="s">
        <v>21</v>
      </c>
      <c r="F3633" t="s">
        <v>33</v>
      </c>
      <c r="G3633" t="s">
        <v>18</v>
      </c>
      <c r="H3633" t="s">
        <v>15</v>
      </c>
      <c r="I3633" s="9">
        <v>3755</v>
      </c>
      <c r="J3633" s="9">
        <v>109.28</v>
      </c>
      <c r="K3633" s="9">
        <v>35.840000000000003</v>
      </c>
      <c r="L3633" s="9">
        <f>tbl_salesdata[[#This Row],[Units Sold]]*tbl_salesdata[[#This Row],[Unit Cost]]</f>
        <v>134579.20000000001</v>
      </c>
      <c r="M3633" s="9">
        <f>tbl_salesdata[[#This Row],[Units Sold]]*tbl_salesdata[[#This Row],[Unit Price]]</f>
        <v>410346.4</v>
      </c>
      <c r="N3633" s="9">
        <f>tbl_salesdata[[#This Row],[Total Sales]]-tbl_salesdata[[#This Row],[Total Cost]]</f>
        <v>275767.2</v>
      </c>
      <c r="O3633">
        <f>tbl_salesdata[[#This Row],[Ship Date]]-tbl_salesdata[[#This Row],[Order Date]]</f>
        <v>11</v>
      </c>
      <c r="P3633">
        <f>WEEKDAY(tbl_salesdata[[#This Row],[Order Date]],2)</f>
        <v>3</v>
      </c>
      <c r="Q3633" t="str">
        <f>TEXT(tbl_salesdata[[#This Row],[Order Date]],"dddd")</f>
        <v>Wednesday</v>
      </c>
      <c r="R3633" t="str">
        <f>IF(tbl_salesdata[[#This Row],[Weekdaynum]]&gt;5,"Yes","No")</f>
        <v>No</v>
      </c>
    </row>
    <row r="3634" spans="1:18" hidden="1" x14ac:dyDescent="0.35">
      <c r="A3634">
        <v>553903901</v>
      </c>
      <c r="B3634" s="3">
        <v>43149</v>
      </c>
      <c r="C3634" s="3">
        <v>43165</v>
      </c>
      <c r="D3634" t="s">
        <v>213</v>
      </c>
      <c r="E3634" t="s">
        <v>38</v>
      </c>
      <c r="F3634" t="s">
        <v>22</v>
      </c>
      <c r="G3634" t="s">
        <v>18</v>
      </c>
      <c r="H3634" t="s">
        <v>34</v>
      </c>
      <c r="I3634" s="9">
        <v>1328</v>
      </c>
      <c r="J3634" s="9">
        <v>47.45</v>
      </c>
      <c r="K3634" s="9">
        <v>31.79</v>
      </c>
      <c r="L3634" s="9">
        <f>tbl_salesdata[[#This Row],[Units Sold]]*tbl_salesdata[[#This Row],[Unit Cost]]</f>
        <v>42217.119999999995</v>
      </c>
      <c r="M3634" s="9">
        <f>tbl_salesdata[[#This Row],[Units Sold]]*tbl_salesdata[[#This Row],[Unit Price]]</f>
        <v>63013.600000000006</v>
      </c>
      <c r="N3634" s="9">
        <f>tbl_salesdata[[#This Row],[Total Sales]]-tbl_salesdata[[#This Row],[Total Cost]]</f>
        <v>20796.48000000001</v>
      </c>
      <c r="O3634">
        <f>tbl_salesdata[[#This Row],[Ship Date]]-tbl_salesdata[[#This Row],[Order Date]]</f>
        <v>16</v>
      </c>
      <c r="P3634">
        <f>WEEKDAY(tbl_salesdata[[#This Row],[Order Date]],2)</f>
        <v>7</v>
      </c>
      <c r="Q3634" t="str">
        <f>TEXT(tbl_salesdata[[#This Row],[Order Date]],"dddd")</f>
        <v>Sunday</v>
      </c>
      <c r="R3634" t="str">
        <f>IF(tbl_salesdata[[#This Row],[Weekdaynum]]&gt;5,"Yes","No")</f>
        <v>Yes</v>
      </c>
    </row>
    <row r="3635" spans="1:18" hidden="1" x14ac:dyDescent="0.35">
      <c r="A3635">
        <v>996879947</v>
      </c>
      <c r="B3635" s="3">
        <v>43835</v>
      </c>
      <c r="C3635" s="3">
        <v>43836</v>
      </c>
      <c r="D3635" t="s">
        <v>94</v>
      </c>
      <c r="E3635" t="s">
        <v>38</v>
      </c>
      <c r="F3635" t="s">
        <v>42</v>
      </c>
      <c r="G3635" t="s">
        <v>18</v>
      </c>
      <c r="H3635" t="s">
        <v>19</v>
      </c>
      <c r="I3635" s="9">
        <v>7784</v>
      </c>
      <c r="J3635" s="9">
        <v>437.2</v>
      </c>
      <c r="K3635" s="9">
        <v>263.33</v>
      </c>
      <c r="L3635" s="9">
        <f>tbl_salesdata[[#This Row],[Units Sold]]*tbl_salesdata[[#This Row],[Unit Cost]]</f>
        <v>2049760.72</v>
      </c>
      <c r="M3635" s="9">
        <f>tbl_salesdata[[#This Row],[Units Sold]]*tbl_salesdata[[#This Row],[Unit Price]]</f>
        <v>3403164.8</v>
      </c>
      <c r="N3635" s="9">
        <f>tbl_salesdata[[#This Row],[Total Sales]]-tbl_salesdata[[#This Row],[Total Cost]]</f>
        <v>1353404.0799999998</v>
      </c>
      <c r="O3635">
        <f>tbl_salesdata[[#This Row],[Ship Date]]-tbl_salesdata[[#This Row],[Order Date]]</f>
        <v>1</v>
      </c>
      <c r="P3635">
        <f>WEEKDAY(tbl_salesdata[[#This Row],[Order Date]],2)</f>
        <v>7</v>
      </c>
      <c r="Q3635" t="str">
        <f>TEXT(tbl_salesdata[[#This Row],[Order Date]],"dddd")</f>
        <v>Sunday</v>
      </c>
      <c r="R3635" t="str">
        <f>IF(tbl_salesdata[[#This Row],[Weekdaynum]]&gt;5,"Yes","No")</f>
        <v>Yes</v>
      </c>
    </row>
    <row r="3636" spans="1:18" hidden="1" x14ac:dyDescent="0.35">
      <c r="A3636">
        <v>661543309</v>
      </c>
      <c r="B3636" s="3">
        <v>43101</v>
      </c>
      <c r="C3636" s="3">
        <v>43107</v>
      </c>
      <c r="D3636" t="s">
        <v>167</v>
      </c>
      <c r="E3636" t="s">
        <v>38</v>
      </c>
      <c r="F3636" t="s">
        <v>40</v>
      </c>
      <c r="G3636" t="s">
        <v>18</v>
      </c>
      <c r="H3636" t="s">
        <v>34</v>
      </c>
      <c r="I3636" s="9">
        <v>4221</v>
      </c>
      <c r="J3636" s="9">
        <v>651.21</v>
      </c>
      <c r="K3636" s="9">
        <v>524.96</v>
      </c>
      <c r="L3636" s="9">
        <f>tbl_salesdata[[#This Row],[Units Sold]]*tbl_salesdata[[#This Row],[Unit Cost]]</f>
        <v>2215856.16</v>
      </c>
      <c r="M3636" s="9">
        <f>tbl_salesdata[[#This Row],[Units Sold]]*tbl_salesdata[[#This Row],[Unit Price]]</f>
        <v>2748757.41</v>
      </c>
      <c r="N3636" s="9">
        <f>tbl_salesdata[[#This Row],[Total Sales]]-tbl_salesdata[[#This Row],[Total Cost]]</f>
        <v>532901.25</v>
      </c>
      <c r="O3636">
        <f>tbl_salesdata[[#This Row],[Ship Date]]-tbl_salesdata[[#This Row],[Order Date]]</f>
        <v>6</v>
      </c>
      <c r="P3636">
        <f>WEEKDAY(tbl_salesdata[[#This Row],[Order Date]],2)</f>
        <v>1</v>
      </c>
      <c r="Q3636" t="str">
        <f>TEXT(tbl_salesdata[[#This Row],[Order Date]],"dddd")</f>
        <v>Monday</v>
      </c>
      <c r="R3636" t="str">
        <f>IF(tbl_salesdata[[#This Row],[Weekdaynum]]&gt;5,"Yes","No")</f>
        <v>No</v>
      </c>
    </row>
    <row r="3637" spans="1:18" hidden="1" x14ac:dyDescent="0.35">
      <c r="A3637">
        <v>529192817</v>
      </c>
      <c r="B3637" s="3">
        <v>44214</v>
      </c>
      <c r="C3637" s="3">
        <v>44229</v>
      </c>
      <c r="D3637" t="s">
        <v>23</v>
      </c>
      <c r="E3637" t="s">
        <v>24</v>
      </c>
      <c r="F3637" t="s">
        <v>76</v>
      </c>
      <c r="G3637" t="s">
        <v>18</v>
      </c>
      <c r="H3637" t="s">
        <v>26</v>
      </c>
      <c r="I3637" s="9">
        <v>8769</v>
      </c>
      <c r="J3637" s="9">
        <v>668.27</v>
      </c>
      <c r="K3637" s="9">
        <v>502.54</v>
      </c>
      <c r="L3637" s="9">
        <f>tbl_salesdata[[#This Row],[Units Sold]]*tbl_salesdata[[#This Row],[Unit Cost]]</f>
        <v>4406773.26</v>
      </c>
      <c r="M3637" s="9">
        <f>tbl_salesdata[[#This Row],[Units Sold]]*tbl_salesdata[[#This Row],[Unit Price]]</f>
        <v>5860059.6299999999</v>
      </c>
      <c r="N3637" s="9">
        <f>tbl_salesdata[[#This Row],[Total Sales]]-tbl_salesdata[[#This Row],[Total Cost]]</f>
        <v>1453286.37</v>
      </c>
      <c r="O3637">
        <f>tbl_salesdata[[#This Row],[Ship Date]]-tbl_salesdata[[#This Row],[Order Date]]</f>
        <v>15</v>
      </c>
      <c r="P3637">
        <f>WEEKDAY(tbl_salesdata[[#This Row],[Order Date]],2)</f>
        <v>1</v>
      </c>
      <c r="Q3637" t="str">
        <f>TEXT(tbl_salesdata[[#This Row],[Order Date]],"dddd")</f>
        <v>Monday</v>
      </c>
      <c r="R3637" t="str">
        <f>IF(tbl_salesdata[[#This Row],[Weekdaynum]]&gt;5,"Yes","No")</f>
        <v>No</v>
      </c>
    </row>
    <row r="3638" spans="1:18" hidden="1" x14ac:dyDescent="0.35">
      <c r="A3638">
        <v>301439797</v>
      </c>
      <c r="B3638" s="3">
        <v>44668</v>
      </c>
      <c r="C3638" s="3">
        <v>44683</v>
      </c>
      <c r="D3638" t="s">
        <v>62</v>
      </c>
      <c r="E3638" t="s">
        <v>38</v>
      </c>
      <c r="F3638" t="s">
        <v>47</v>
      </c>
      <c r="G3638" t="s">
        <v>14</v>
      </c>
      <c r="H3638" t="s">
        <v>26</v>
      </c>
      <c r="I3638" s="9">
        <v>1590</v>
      </c>
      <c r="J3638" s="9">
        <v>421.89</v>
      </c>
      <c r="K3638" s="9">
        <v>364.69</v>
      </c>
      <c r="L3638" s="9">
        <f>tbl_salesdata[[#This Row],[Units Sold]]*tbl_salesdata[[#This Row],[Unit Cost]]</f>
        <v>579857.1</v>
      </c>
      <c r="M3638" s="9">
        <f>tbl_salesdata[[#This Row],[Units Sold]]*tbl_salesdata[[#This Row],[Unit Price]]</f>
        <v>670805.1</v>
      </c>
      <c r="N3638" s="9">
        <f>tbl_salesdata[[#This Row],[Total Sales]]-tbl_salesdata[[#This Row],[Total Cost]]</f>
        <v>90948</v>
      </c>
      <c r="O3638">
        <f>tbl_salesdata[[#This Row],[Ship Date]]-tbl_salesdata[[#This Row],[Order Date]]</f>
        <v>15</v>
      </c>
      <c r="P3638">
        <f>WEEKDAY(tbl_salesdata[[#This Row],[Order Date]],2)</f>
        <v>7</v>
      </c>
      <c r="Q3638" t="str">
        <f>TEXT(tbl_salesdata[[#This Row],[Order Date]],"dddd")</f>
        <v>Sunday</v>
      </c>
      <c r="R3638" t="str">
        <f>IF(tbl_salesdata[[#This Row],[Weekdaynum]]&gt;5,"Yes","No")</f>
        <v>Yes</v>
      </c>
    </row>
    <row r="3639" spans="1:18" hidden="1" x14ac:dyDescent="0.35">
      <c r="A3639">
        <v>650208079</v>
      </c>
      <c r="B3639" s="3">
        <v>42429</v>
      </c>
      <c r="C3639" s="3">
        <v>42444</v>
      </c>
      <c r="D3639" t="s">
        <v>55</v>
      </c>
      <c r="E3639" t="s">
        <v>21</v>
      </c>
      <c r="F3639" t="s">
        <v>22</v>
      </c>
      <c r="G3639" t="s">
        <v>14</v>
      </c>
      <c r="H3639" t="s">
        <v>34</v>
      </c>
      <c r="I3639" s="9">
        <v>9875</v>
      </c>
      <c r="J3639" s="9">
        <v>47.45</v>
      </c>
      <c r="K3639" s="9">
        <v>31.79</v>
      </c>
      <c r="L3639" s="9">
        <f>tbl_salesdata[[#This Row],[Units Sold]]*tbl_salesdata[[#This Row],[Unit Cost]]</f>
        <v>313926.25</v>
      </c>
      <c r="M3639" s="9">
        <f>tbl_salesdata[[#This Row],[Units Sold]]*tbl_salesdata[[#This Row],[Unit Price]]</f>
        <v>468568.75</v>
      </c>
      <c r="N3639" s="9">
        <f>tbl_salesdata[[#This Row],[Total Sales]]-tbl_salesdata[[#This Row],[Total Cost]]</f>
        <v>154642.5</v>
      </c>
      <c r="O3639">
        <f>tbl_salesdata[[#This Row],[Ship Date]]-tbl_salesdata[[#This Row],[Order Date]]</f>
        <v>15</v>
      </c>
      <c r="P3639">
        <f>WEEKDAY(tbl_salesdata[[#This Row],[Order Date]],2)</f>
        <v>1</v>
      </c>
      <c r="Q3639" t="str">
        <f>TEXT(tbl_salesdata[[#This Row],[Order Date]],"dddd")</f>
        <v>Monday</v>
      </c>
      <c r="R3639" t="str">
        <f>IF(tbl_salesdata[[#This Row],[Weekdaynum]]&gt;5,"Yes","No")</f>
        <v>No</v>
      </c>
    </row>
    <row r="3640" spans="1:18" hidden="1" x14ac:dyDescent="0.35">
      <c r="A3640">
        <v>967733991</v>
      </c>
      <c r="B3640" s="3">
        <v>44355</v>
      </c>
      <c r="C3640" s="3">
        <v>44357</v>
      </c>
      <c r="D3640" t="s">
        <v>101</v>
      </c>
      <c r="E3640" t="s">
        <v>24</v>
      </c>
      <c r="F3640" t="s">
        <v>40</v>
      </c>
      <c r="G3640" t="s">
        <v>18</v>
      </c>
      <c r="H3640" t="s">
        <v>15</v>
      </c>
      <c r="I3640" s="9">
        <v>2848</v>
      </c>
      <c r="J3640" s="9">
        <v>651.21</v>
      </c>
      <c r="K3640" s="9">
        <v>524.96</v>
      </c>
      <c r="L3640" s="9">
        <f>tbl_salesdata[[#This Row],[Units Sold]]*tbl_salesdata[[#This Row],[Unit Cost]]</f>
        <v>1495086.0800000001</v>
      </c>
      <c r="M3640" s="9">
        <f>tbl_salesdata[[#This Row],[Units Sold]]*tbl_salesdata[[#This Row],[Unit Price]]</f>
        <v>1854646.08</v>
      </c>
      <c r="N3640" s="9">
        <f>tbl_salesdata[[#This Row],[Total Sales]]-tbl_salesdata[[#This Row],[Total Cost]]</f>
        <v>359560</v>
      </c>
      <c r="O3640">
        <f>tbl_salesdata[[#This Row],[Ship Date]]-tbl_salesdata[[#This Row],[Order Date]]</f>
        <v>2</v>
      </c>
      <c r="P3640">
        <f>WEEKDAY(tbl_salesdata[[#This Row],[Order Date]],2)</f>
        <v>2</v>
      </c>
      <c r="Q3640" t="str">
        <f>TEXT(tbl_salesdata[[#This Row],[Order Date]],"dddd")</f>
        <v>Tuesday</v>
      </c>
      <c r="R3640" t="str">
        <f>IF(tbl_salesdata[[#This Row],[Weekdaynum]]&gt;5,"Yes","No")</f>
        <v>No</v>
      </c>
    </row>
    <row r="3641" spans="1:18" hidden="1" x14ac:dyDescent="0.35">
      <c r="A3641">
        <v>716566359</v>
      </c>
      <c r="B3641" s="3">
        <v>43107</v>
      </c>
      <c r="C3641" s="3">
        <v>43122</v>
      </c>
      <c r="D3641" t="s">
        <v>197</v>
      </c>
      <c r="E3641" t="s">
        <v>38</v>
      </c>
      <c r="F3641" t="s">
        <v>76</v>
      </c>
      <c r="G3641" t="s">
        <v>14</v>
      </c>
      <c r="H3641" t="s">
        <v>15</v>
      </c>
      <c r="I3641" s="9">
        <v>6764</v>
      </c>
      <c r="J3641" s="9">
        <v>668.27</v>
      </c>
      <c r="K3641" s="9">
        <v>502.54</v>
      </c>
      <c r="L3641" s="9">
        <f>tbl_salesdata[[#This Row],[Units Sold]]*tbl_salesdata[[#This Row],[Unit Cost]]</f>
        <v>3399180.56</v>
      </c>
      <c r="M3641" s="9">
        <f>tbl_salesdata[[#This Row],[Units Sold]]*tbl_salesdata[[#This Row],[Unit Price]]</f>
        <v>4520178.28</v>
      </c>
      <c r="N3641" s="9">
        <f>tbl_salesdata[[#This Row],[Total Sales]]-tbl_salesdata[[#This Row],[Total Cost]]</f>
        <v>1120997.7200000002</v>
      </c>
      <c r="O3641">
        <f>tbl_salesdata[[#This Row],[Ship Date]]-tbl_salesdata[[#This Row],[Order Date]]</f>
        <v>15</v>
      </c>
      <c r="P3641">
        <f>WEEKDAY(tbl_salesdata[[#This Row],[Order Date]],2)</f>
        <v>7</v>
      </c>
      <c r="Q3641" t="str">
        <f>TEXT(tbl_salesdata[[#This Row],[Order Date]],"dddd")</f>
        <v>Sunday</v>
      </c>
      <c r="R3641" t="str">
        <f>IF(tbl_salesdata[[#This Row],[Weekdaynum]]&gt;5,"Yes","No")</f>
        <v>Yes</v>
      </c>
    </row>
    <row r="3642" spans="1:18" hidden="1" x14ac:dyDescent="0.35">
      <c r="A3642">
        <v>779566514</v>
      </c>
      <c r="B3642" s="3">
        <v>44052</v>
      </c>
      <c r="C3642" s="3">
        <v>44061</v>
      </c>
      <c r="D3642" t="s">
        <v>92</v>
      </c>
      <c r="E3642" t="s">
        <v>32</v>
      </c>
      <c r="F3642" t="s">
        <v>13</v>
      </c>
      <c r="G3642" t="s">
        <v>14</v>
      </c>
      <c r="H3642" t="s">
        <v>15</v>
      </c>
      <c r="I3642" s="9">
        <v>9910</v>
      </c>
      <c r="J3642" s="9">
        <v>255.28</v>
      </c>
      <c r="K3642" s="9">
        <v>159.41999999999999</v>
      </c>
      <c r="L3642" s="9">
        <f>tbl_salesdata[[#This Row],[Units Sold]]*tbl_salesdata[[#This Row],[Unit Cost]]</f>
        <v>1579852.2</v>
      </c>
      <c r="M3642" s="9">
        <f>tbl_salesdata[[#This Row],[Units Sold]]*tbl_salesdata[[#This Row],[Unit Price]]</f>
        <v>2529824.7999999998</v>
      </c>
      <c r="N3642" s="9">
        <f>tbl_salesdata[[#This Row],[Total Sales]]-tbl_salesdata[[#This Row],[Total Cost]]</f>
        <v>949972.59999999986</v>
      </c>
      <c r="O3642">
        <f>tbl_salesdata[[#This Row],[Ship Date]]-tbl_salesdata[[#This Row],[Order Date]]</f>
        <v>9</v>
      </c>
      <c r="P3642">
        <f>WEEKDAY(tbl_salesdata[[#This Row],[Order Date]],2)</f>
        <v>7</v>
      </c>
      <c r="Q3642" t="str">
        <f>TEXT(tbl_salesdata[[#This Row],[Order Date]],"dddd")</f>
        <v>Sunday</v>
      </c>
      <c r="R3642" t="str">
        <f>IF(tbl_salesdata[[#This Row],[Weekdaynum]]&gt;5,"Yes","No")</f>
        <v>Yes</v>
      </c>
    </row>
    <row r="3643" spans="1:18" hidden="1" x14ac:dyDescent="0.35">
      <c r="A3643">
        <v>309908282</v>
      </c>
      <c r="B3643" s="3">
        <v>42326</v>
      </c>
      <c r="C3643" s="3">
        <v>42346</v>
      </c>
      <c r="D3643" t="s">
        <v>197</v>
      </c>
      <c r="E3643" t="s">
        <v>38</v>
      </c>
      <c r="F3643" t="s">
        <v>13</v>
      </c>
      <c r="G3643" t="s">
        <v>18</v>
      </c>
      <c r="H3643" t="s">
        <v>19</v>
      </c>
      <c r="I3643" s="9">
        <v>7602</v>
      </c>
      <c r="J3643" s="9">
        <v>255.28</v>
      </c>
      <c r="K3643" s="9">
        <v>159.41999999999999</v>
      </c>
      <c r="L3643" s="9">
        <f>tbl_salesdata[[#This Row],[Units Sold]]*tbl_salesdata[[#This Row],[Unit Cost]]</f>
        <v>1211910.8399999999</v>
      </c>
      <c r="M3643" s="9">
        <f>tbl_salesdata[[#This Row],[Units Sold]]*tbl_salesdata[[#This Row],[Unit Price]]</f>
        <v>1940638.56</v>
      </c>
      <c r="N3643" s="9">
        <f>tbl_salesdata[[#This Row],[Total Sales]]-tbl_salesdata[[#This Row],[Total Cost]]</f>
        <v>728727.7200000002</v>
      </c>
      <c r="O3643">
        <f>tbl_salesdata[[#This Row],[Ship Date]]-tbl_salesdata[[#This Row],[Order Date]]</f>
        <v>20</v>
      </c>
      <c r="P3643">
        <f>WEEKDAY(tbl_salesdata[[#This Row],[Order Date]],2)</f>
        <v>3</v>
      </c>
      <c r="Q3643" t="str">
        <f>TEXT(tbl_salesdata[[#This Row],[Order Date]],"dddd")</f>
        <v>Wednesday</v>
      </c>
      <c r="R3643" t="str">
        <f>IF(tbl_salesdata[[#This Row],[Weekdaynum]]&gt;5,"Yes","No")</f>
        <v>No</v>
      </c>
    </row>
    <row r="3644" spans="1:18" hidden="1" x14ac:dyDescent="0.35">
      <c r="A3644">
        <v>781077992</v>
      </c>
      <c r="B3644" s="3">
        <v>44882</v>
      </c>
      <c r="C3644" s="3">
        <v>44888</v>
      </c>
      <c r="D3644" t="s">
        <v>118</v>
      </c>
      <c r="E3644" t="s">
        <v>24</v>
      </c>
      <c r="F3644" t="s">
        <v>22</v>
      </c>
      <c r="G3644" t="s">
        <v>14</v>
      </c>
      <c r="H3644" t="s">
        <v>26</v>
      </c>
      <c r="I3644" s="9">
        <v>7190</v>
      </c>
      <c r="J3644" s="9">
        <v>47.45</v>
      </c>
      <c r="K3644" s="9">
        <v>31.79</v>
      </c>
      <c r="L3644" s="9">
        <f>tbl_salesdata[[#This Row],[Units Sold]]*tbl_salesdata[[#This Row],[Unit Cost]]</f>
        <v>228570.1</v>
      </c>
      <c r="M3644" s="9">
        <f>tbl_salesdata[[#This Row],[Units Sold]]*tbl_salesdata[[#This Row],[Unit Price]]</f>
        <v>341165.5</v>
      </c>
      <c r="N3644" s="9">
        <f>tbl_salesdata[[#This Row],[Total Sales]]-tbl_salesdata[[#This Row],[Total Cost]]</f>
        <v>112595.4</v>
      </c>
      <c r="O3644">
        <f>tbl_salesdata[[#This Row],[Ship Date]]-tbl_salesdata[[#This Row],[Order Date]]</f>
        <v>6</v>
      </c>
      <c r="P3644">
        <f>WEEKDAY(tbl_salesdata[[#This Row],[Order Date]],2)</f>
        <v>4</v>
      </c>
      <c r="Q3644" t="str">
        <f>TEXT(tbl_salesdata[[#This Row],[Order Date]],"dddd")</f>
        <v>Thursday</v>
      </c>
      <c r="R3644" t="str">
        <f>IF(tbl_salesdata[[#This Row],[Weekdaynum]]&gt;5,"Yes","No")</f>
        <v>No</v>
      </c>
    </row>
    <row r="3645" spans="1:18" hidden="1" x14ac:dyDescent="0.35">
      <c r="A3645">
        <v>136874473</v>
      </c>
      <c r="B3645" s="3">
        <v>43903</v>
      </c>
      <c r="C3645" s="3">
        <v>43916</v>
      </c>
      <c r="D3645" t="s">
        <v>118</v>
      </c>
      <c r="E3645" t="s">
        <v>24</v>
      </c>
      <c r="F3645" t="s">
        <v>25</v>
      </c>
      <c r="G3645" t="s">
        <v>18</v>
      </c>
      <c r="H3645" t="s">
        <v>34</v>
      </c>
      <c r="I3645" s="9">
        <v>3053</v>
      </c>
      <c r="J3645" s="9">
        <v>205.7</v>
      </c>
      <c r="K3645" s="9">
        <v>117.11</v>
      </c>
      <c r="L3645" s="9">
        <f>tbl_salesdata[[#This Row],[Units Sold]]*tbl_salesdata[[#This Row],[Unit Cost]]</f>
        <v>357536.83</v>
      </c>
      <c r="M3645" s="9">
        <f>tbl_salesdata[[#This Row],[Units Sold]]*tbl_salesdata[[#This Row],[Unit Price]]</f>
        <v>628002.1</v>
      </c>
      <c r="N3645" s="9">
        <f>tbl_salesdata[[#This Row],[Total Sales]]-tbl_salesdata[[#This Row],[Total Cost]]</f>
        <v>270465.26999999996</v>
      </c>
      <c r="O3645">
        <f>tbl_salesdata[[#This Row],[Ship Date]]-tbl_salesdata[[#This Row],[Order Date]]</f>
        <v>13</v>
      </c>
      <c r="P3645">
        <f>WEEKDAY(tbl_salesdata[[#This Row],[Order Date]],2)</f>
        <v>5</v>
      </c>
      <c r="Q3645" t="str">
        <f>TEXT(tbl_salesdata[[#This Row],[Order Date]],"dddd")</f>
        <v>Friday</v>
      </c>
      <c r="R3645" t="str">
        <f>IF(tbl_salesdata[[#This Row],[Weekdaynum]]&gt;5,"Yes","No")</f>
        <v>No</v>
      </c>
    </row>
    <row r="3646" spans="1:18" hidden="1" x14ac:dyDescent="0.35">
      <c r="A3646">
        <v>441409051</v>
      </c>
      <c r="B3646" s="3">
        <v>44119</v>
      </c>
      <c r="C3646" s="3">
        <v>44132</v>
      </c>
      <c r="D3646" t="s">
        <v>179</v>
      </c>
      <c r="E3646" t="s">
        <v>32</v>
      </c>
      <c r="F3646" t="s">
        <v>47</v>
      </c>
      <c r="G3646" t="s">
        <v>14</v>
      </c>
      <c r="H3646" t="s">
        <v>15</v>
      </c>
      <c r="I3646" s="9">
        <v>1602</v>
      </c>
      <c r="J3646" s="9">
        <v>421.89</v>
      </c>
      <c r="K3646" s="9">
        <v>364.69</v>
      </c>
      <c r="L3646" s="9">
        <f>tbl_salesdata[[#This Row],[Units Sold]]*tbl_salesdata[[#This Row],[Unit Cost]]</f>
        <v>584233.38</v>
      </c>
      <c r="M3646" s="9">
        <f>tbl_salesdata[[#This Row],[Units Sold]]*tbl_salesdata[[#This Row],[Unit Price]]</f>
        <v>675867.78</v>
      </c>
      <c r="N3646" s="9">
        <f>tbl_salesdata[[#This Row],[Total Sales]]-tbl_salesdata[[#This Row],[Total Cost]]</f>
        <v>91634.400000000023</v>
      </c>
      <c r="O3646">
        <f>tbl_salesdata[[#This Row],[Ship Date]]-tbl_salesdata[[#This Row],[Order Date]]</f>
        <v>13</v>
      </c>
      <c r="P3646">
        <f>WEEKDAY(tbl_salesdata[[#This Row],[Order Date]],2)</f>
        <v>4</v>
      </c>
      <c r="Q3646" t="str">
        <f>TEXT(tbl_salesdata[[#This Row],[Order Date]],"dddd")</f>
        <v>Thursday</v>
      </c>
      <c r="R3646" t="str">
        <f>IF(tbl_salesdata[[#This Row],[Weekdaynum]]&gt;5,"Yes","No")</f>
        <v>No</v>
      </c>
    </row>
    <row r="3647" spans="1:18" hidden="1" x14ac:dyDescent="0.35">
      <c r="A3647">
        <v>229105556</v>
      </c>
      <c r="B3647" s="3">
        <v>44726</v>
      </c>
      <c r="C3647" s="3">
        <v>44729</v>
      </c>
      <c r="D3647" t="s">
        <v>159</v>
      </c>
      <c r="E3647" t="s">
        <v>21</v>
      </c>
      <c r="F3647" t="s">
        <v>47</v>
      </c>
      <c r="G3647" t="s">
        <v>18</v>
      </c>
      <c r="H3647" t="s">
        <v>26</v>
      </c>
      <c r="I3647" s="9">
        <v>6280</v>
      </c>
      <c r="J3647" s="9">
        <v>421.89</v>
      </c>
      <c r="K3647" s="9">
        <v>364.69</v>
      </c>
      <c r="L3647" s="9">
        <f>tbl_salesdata[[#This Row],[Units Sold]]*tbl_salesdata[[#This Row],[Unit Cost]]</f>
        <v>2290253.2000000002</v>
      </c>
      <c r="M3647" s="9">
        <f>tbl_salesdata[[#This Row],[Units Sold]]*tbl_salesdata[[#This Row],[Unit Price]]</f>
        <v>2649469.1999999997</v>
      </c>
      <c r="N3647" s="9">
        <f>tbl_salesdata[[#This Row],[Total Sales]]-tbl_salesdata[[#This Row],[Total Cost]]</f>
        <v>359215.99999999953</v>
      </c>
      <c r="O3647">
        <f>tbl_salesdata[[#This Row],[Ship Date]]-tbl_salesdata[[#This Row],[Order Date]]</f>
        <v>3</v>
      </c>
      <c r="P3647">
        <f>WEEKDAY(tbl_salesdata[[#This Row],[Order Date]],2)</f>
        <v>2</v>
      </c>
      <c r="Q3647" t="str">
        <f>TEXT(tbl_salesdata[[#This Row],[Order Date]],"dddd")</f>
        <v>Tuesday</v>
      </c>
      <c r="R3647" t="str">
        <f>IF(tbl_salesdata[[#This Row],[Weekdaynum]]&gt;5,"Yes","No")</f>
        <v>No</v>
      </c>
    </row>
    <row r="3648" spans="1:18" hidden="1" x14ac:dyDescent="0.35">
      <c r="A3648">
        <v>354700314</v>
      </c>
      <c r="B3648" s="3">
        <v>44425</v>
      </c>
      <c r="C3648" s="3">
        <v>44439</v>
      </c>
      <c r="D3648" t="s">
        <v>134</v>
      </c>
      <c r="E3648" t="s">
        <v>38</v>
      </c>
      <c r="F3648" t="s">
        <v>13</v>
      </c>
      <c r="G3648" t="s">
        <v>18</v>
      </c>
      <c r="H3648" t="s">
        <v>15</v>
      </c>
      <c r="I3648" s="9">
        <v>2560</v>
      </c>
      <c r="J3648" s="9">
        <v>255.28</v>
      </c>
      <c r="K3648" s="9">
        <v>159.41999999999999</v>
      </c>
      <c r="L3648" s="9">
        <f>tbl_salesdata[[#This Row],[Units Sold]]*tbl_salesdata[[#This Row],[Unit Cost]]</f>
        <v>408115.19999999995</v>
      </c>
      <c r="M3648" s="9">
        <f>tbl_salesdata[[#This Row],[Units Sold]]*tbl_salesdata[[#This Row],[Unit Price]]</f>
        <v>653516.80000000005</v>
      </c>
      <c r="N3648" s="9">
        <f>tbl_salesdata[[#This Row],[Total Sales]]-tbl_salesdata[[#This Row],[Total Cost]]</f>
        <v>245401.60000000009</v>
      </c>
      <c r="O3648">
        <f>tbl_salesdata[[#This Row],[Ship Date]]-tbl_salesdata[[#This Row],[Order Date]]</f>
        <v>14</v>
      </c>
      <c r="P3648">
        <f>WEEKDAY(tbl_salesdata[[#This Row],[Order Date]],2)</f>
        <v>2</v>
      </c>
      <c r="Q3648" t="str">
        <f>TEXT(tbl_salesdata[[#This Row],[Order Date]],"dddd")</f>
        <v>Tuesday</v>
      </c>
      <c r="R3648" t="str">
        <f>IF(tbl_salesdata[[#This Row],[Weekdaynum]]&gt;5,"Yes","No")</f>
        <v>No</v>
      </c>
    </row>
    <row r="3649" spans="1:18" x14ac:dyDescent="0.35">
      <c r="A3649">
        <v>863851821</v>
      </c>
      <c r="B3649" s="3">
        <v>43855</v>
      </c>
      <c r="C3649" s="3">
        <v>43870</v>
      </c>
      <c r="D3649" t="s">
        <v>89</v>
      </c>
      <c r="E3649" t="s">
        <v>38</v>
      </c>
      <c r="F3649" t="s">
        <v>17</v>
      </c>
      <c r="G3649" t="s">
        <v>18</v>
      </c>
      <c r="H3649" t="s">
        <v>34</v>
      </c>
      <c r="I3649" s="9">
        <v>1805</v>
      </c>
      <c r="J3649" s="9">
        <v>152.58000000000001</v>
      </c>
      <c r="K3649" s="9">
        <v>97.44</v>
      </c>
      <c r="L3649" s="9">
        <f>tbl_salesdata[[#This Row],[Units Sold]]*tbl_salesdata[[#This Row],[Unit Cost]]</f>
        <v>175879.19999999998</v>
      </c>
      <c r="M3649" s="9">
        <f>tbl_salesdata[[#This Row],[Units Sold]]*tbl_salesdata[[#This Row],[Unit Price]]</f>
        <v>275406.90000000002</v>
      </c>
      <c r="N3649" s="9">
        <f>tbl_salesdata[[#This Row],[Total Sales]]-tbl_salesdata[[#This Row],[Total Cost]]</f>
        <v>99527.700000000041</v>
      </c>
      <c r="O3649">
        <f>tbl_salesdata[[#This Row],[Ship Date]]-tbl_salesdata[[#This Row],[Order Date]]</f>
        <v>15</v>
      </c>
      <c r="P3649">
        <f>WEEKDAY(tbl_salesdata[[#This Row],[Order Date]],2)</f>
        <v>6</v>
      </c>
      <c r="Q3649" t="str">
        <f>TEXT(tbl_salesdata[[#This Row],[Order Date]],"dddd")</f>
        <v>Saturday</v>
      </c>
      <c r="R3649" t="str">
        <f>IF(tbl_salesdata[[#This Row],[Weekdaynum]]&gt;5,"Yes","No")</f>
        <v>Yes</v>
      </c>
    </row>
    <row r="3650" spans="1:18" x14ac:dyDescent="0.35">
      <c r="A3650">
        <v>192236125</v>
      </c>
      <c r="B3650" s="3">
        <v>42805</v>
      </c>
      <c r="C3650" s="3">
        <v>42822</v>
      </c>
      <c r="D3650" t="s">
        <v>193</v>
      </c>
      <c r="E3650" t="s">
        <v>21</v>
      </c>
      <c r="F3650" t="s">
        <v>22</v>
      </c>
      <c r="G3650" t="s">
        <v>18</v>
      </c>
      <c r="H3650" t="s">
        <v>34</v>
      </c>
      <c r="I3650" s="9">
        <v>5796</v>
      </c>
      <c r="J3650" s="9">
        <v>47.45</v>
      </c>
      <c r="K3650" s="9">
        <v>31.79</v>
      </c>
      <c r="L3650" s="9">
        <f>tbl_salesdata[[#This Row],[Units Sold]]*tbl_salesdata[[#This Row],[Unit Cost]]</f>
        <v>184254.84</v>
      </c>
      <c r="M3650" s="9">
        <f>tbl_salesdata[[#This Row],[Units Sold]]*tbl_salesdata[[#This Row],[Unit Price]]</f>
        <v>275020.2</v>
      </c>
      <c r="N3650" s="9">
        <f>tbl_salesdata[[#This Row],[Total Sales]]-tbl_salesdata[[#This Row],[Total Cost]]</f>
        <v>90765.360000000015</v>
      </c>
      <c r="O3650">
        <f>tbl_salesdata[[#This Row],[Ship Date]]-tbl_salesdata[[#This Row],[Order Date]]</f>
        <v>17</v>
      </c>
      <c r="P3650">
        <f>WEEKDAY(tbl_salesdata[[#This Row],[Order Date]],2)</f>
        <v>6</v>
      </c>
      <c r="Q3650" t="str">
        <f>TEXT(tbl_salesdata[[#This Row],[Order Date]],"dddd")</f>
        <v>Saturday</v>
      </c>
      <c r="R3650" t="str">
        <f>IF(tbl_salesdata[[#This Row],[Weekdaynum]]&gt;5,"Yes","No")</f>
        <v>Yes</v>
      </c>
    </row>
    <row r="3651" spans="1:18" hidden="1" x14ac:dyDescent="0.35">
      <c r="A3651">
        <v>660924899</v>
      </c>
      <c r="B3651" s="3">
        <v>43215</v>
      </c>
      <c r="C3651" s="3">
        <v>43229</v>
      </c>
      <c r="D3651" t="s">
        <v>94</v>
      </c>
      <c r="E3651" t="s">
        <v>38</v>
      </c>
      <c r="F3651" t="s">
        <v>33</v>
      </c>
      <c r="G3651" t="s">
        <v>14</v>
      </c>
      <c r="H3651" t="s">
        <v>19</v>
      </c>
      <c r="I3651" s="9">
        <v>1220</v>
      </c>
      <c r="J3651" s="9">
        <v>109.28</v>
      </c>
      <c r="K3651" s="9">
        <v>35.840000000000003</v>
      </c>
      <c r="L3651" s="9">
        <f>tbl_salesdata[[#This Row],[Units Sold]]*tbl_salesdata[[#This Row],[Unit Cost]]</f>
        <v>43724.800000000003</v>
      </c>
      <c r="M3651" s="9">
        <f>tbl_salesdata[[#This Row],[Units Sold]]*tbl_salesdata[[#This Row],[Unit Price]]</f>
        <v>133321.60000000001</v>
      </c>
      <c r="N3651" s="9">
        <f>tbl_salesdata[[#This Row],[Total Sales]]-tbl_salesdata[[#This Row],[Total Cost]]</f>
        <v>89596.800000000003</v>
      </c>
      <c r="O3651">
        <f>tbl_salesdata[[#This Row],[Ship Date]]-tbl_salesdata[[#This Row],[Order Date]]</f>
        <v>14</v>
      </c>
      <c r="P3651">
        <f>WEEKDAY(tbl_salesdata[[#This Row],[Order Date]],2)</f>
        <v>3</v>
      </c>
      <c r="Q3651" t="str">
        <f>TEXT(tbl_salesdata[[#This Row],[Order Date]],"dddd")</f>
        <v>Wednesday</v>
      </c>
      <c r="R3651" t="str">
        <f>IF(tbl_salesdata[[#This Row],[Weekdaynum]]&gt;5,"Yes","No")</f>
        <v>No</v>
      </c>
    </row>
    <row r="3652" spans="1:18" hidden="1" x14ac:dyDescent="0.35">
      <c r="A3652">
        <v>841725957</v>
      </c>
      <c r="B3652" s="3">
        <v>44183</v>
      </c>
      <c r="C3652" s="3">
        <v>44185</v>
      </c>
      <c r="D3652" t="s">
        <v>183</v>
      </c>
      <c r="E3652" t="s">
        <v>24</v>
      </c>
      <c r="F3652" t="s">
        <v>13</v>
      </c>
      <c r="G3652" t="s">
        <v>14</v>
      </c>
      <c r="H3652" t="s">
        <v>19</v>
      </c>
      <c r="I3652" s="9">
        <v>4271</v>
      </c>
      <c r="J3652" s="9">
        <v>255.28</v>
      </c>
      <c r="K3652" s="9">
        <v>159.41999999999999</v>
      </c>
      <c r="L3652" s="9">
        <f>tbl_salesdata[[#This Row],[Units Sold]]*tbl_salesdata[[#This Row],[Unit Cost]]</f>
        <v>680882.82</v>
      </c>
      <c r="M3652" s="9">
        <f>tbl_salesdata[[#This Row],[Units Sold]]*tbl_salesdata[[#This Row],[Unit Price]]</f>
        <v>1090300.8800000001</v>
      </c>
      <c r="N3652" s="9">
        <f>tbl_salesdata[[#This Row],[Total Sales]]-tbl_salesdata[[#This Row],[Total Cost]]</f>
        <v>409418.06000000017</v>
      </c>
      <c r="O3652">
        <f>tbl_salesdata[[#This Row],[Ship Date]]-tbl_salesdata[[#This Row],[Order Date]]</f>
        <v>2</v>
      </c>
      <c r="P3652">
        <f>WEEKDAY(tbl_salesdata[[#This Row],[Order Date]],2)</f>
        <v>5</v>
      </c>
      <c r="Q3652" t="str">
        <f>TEXT(tbl_salesdata[[#This Row],[Order Date]],"dddd")</f>
        <v>Friday</v>
      </c>
      <c r="R3652" t="str">
        <f>IF(tbl_salesdata[[#This Row],[Weekdaynum]]&gt;5,"Yes","No")</f>
        <v>No</v>
      </c>
    </row>
    <row r="3653" spans="1:18" hidden="1" x14ac:dyDescent="0.35">
      <c r="A3653">
        <v>388794410</v>
      </c>
      <c r="B3653" s="3">
        <v>43124</v>
      </c>
      <c r="C3653" s="3">
        <v>43126</v>
      </c>
      <c r="D3653" t="s">
        <v>124</v>
      </c>
      <c r="E3653" t="s">
        <v>38</v>
      </c>
      <c r="F3653" t="s">
        <v>33</v>
      </c>
      <c r="G3653" t="s">
        <v>14</v>
      </c>
      <c r="H3653" t="s">
        <v>34</v>
      </c>
      <c r="I3653" s="9">
        <v>1761</v>
      </c>
      <c r="J3653" s="9">
        <v>109.28</v>
      </c>
      <c r="K3653" s="9">
        <v>35.840000000000003</v>
      </c>
      <c r="L3653" s="9">
        <f>tbl_salesdata[[#This Row],[Units Sold]]*tbl_salesdata[[#This Row],[Unit Cost]]</f>
        <v>63114.240000000005</v>
      </c>
      <c r="M3653" s="9">
        <f>tbl_salesdata[[#This Row],[Units Sold]]*tbl_salesdata[[#This Row],[Unit Price]]</f>
        <v>192442.08000000002</v>
      </c>
      <c r="N3653" s="9">
        <f>tbl_salesdata[[#This Row],[Total Sales]]-tbl_salesdata[[#This Row],[Total Cost]]</f>
        <v>129327.84000000001</v>
      </c>
      <c r="O3653">
        <f>tbl_salesdata[[#This Row],[Ship Date]]-tbl_salesdata[[#This Row],[Order Date]]</f>
        <v>2</v>
      </c>
      <c r="P3653">
        <f>WEEKDAY(tbl_salesdata[[#This Row],[Order Date]],2)</f>
        <v>3</v>
      </c>
      <c r="Q3653" t="str">
        <f>TEXT(tbl_salesdata[[#This Row],[Order Date]],"dddd")</f>
        <v>Wednesday</v>
      </c>
      <c r="R3653" t="str">
        <f>IF(tbl_salesdata[[#This Row],[Weekdaynum]]&gt;5,"Yes","No")</f>
        <v>No</v>
      </c>
    </row>
    <row r="3654" spans="1:18" hidden="1" x14ac:dyDescent="0.35">
      <c r="A3654">
        <v>128741586</v>
      </c>
      <c r="B3654" s="3">
        <v>44381</v>
      </c>
      <c r="C3654" s="3">
        <v>44393</v>
      </c>
      <c r="D3654" t="s">
        <v>98</v>
      </c>
      <c r="E3654" t="s">
        <v>38</v>
      </c>
      <c r="F3654" t="s">
        <v>47</v>
      </c>
      <c r="G3654" t="s">
        <v>18</v>
      </c>
      <c r="H3654" t="s">
        <v>19</v>
      </c>
      <c r="I3654" s="9">
        <v>6351</v>
      </c>
      <c r="J3654" s="9">
        <v>421.89</v>
      </c>
      <c r="K3654" s="9">
        <v>364.69</v>
      </c>
      <c r="L3654" s="9">
        <f>tbl_salesdata[[#This Row],[Units Sold]]*tbl_salesdata[[#This Row],[Unit Cost]]</f>
        <v>2316146.19</v>
      </c>
      <c r="M3654" s="9">
        <f>tbl_salesdata[[#This Row],[Units Sold]]*tbl_salesdata[[#This Row],[Unit Price]]</f>
        <v>2679423.39</v>
      </c>
      <c r="N3654" s="9">
        <f>tbl_salesdata[[#This Row],[Total Sales]]-tbl_salesdata[[#This Row],[Total Cost]]</f>
        <v>363277.20000000019</v>
      </c>
      <c r="O3654">
        <f>tbl_salesdata[[#This Row],[Ship Date]]-tbl_salesdata[[#This Row],[Order Date]]</f>
        <v>12</v>
      </c>
      <c r="P3654">
        <f>WEEKDAY(tbl_salesdata[[#This Row],[Order Date]],2)</f>
        <v>7</v>
      </c>
      <c r="Q3654" t="str">
        <f>TEXT(tbl_salesdata[[#This Row],[Order Date]],"dddd")</f>
        <v>Sunday</v>
      </c>
      <c r="R3654" t="str">
        <f>IF(tbl_salesdata[[#This Row],[Weekdaynum]]&gt;5,"Yes","No")</f>
        <v>Yes</v>
      </c>
    </row>
    <row r="3655" spans="1:18" hidden="1" x14ac:dyDescent="0.35">
      <c r="A3655">
        <v>958491313</v>
      </c>
      <c r="B3655" s="3">
        <v>44420</v>
      </c>
      <c r="C3655" s="3">
        <v>44439</v>
      </c>
      <c r="D3655" t="s">
        <v>140</v>
      </c>
      <c r="E3655" t="s">
        <v>24</v>
      </c>
      <c r="F3655" t="s">
        <v>17</v>
      </c>
      <c r="G3655" t="s">
        <v>18</v>
      </c>
      <c r="H3655" t="s">
        <v>26</v>
      </c>
      <c r="I3655" s="9">
        <v>7734</v>
      </c>
      <c r="J3655" s="9">
        <v>152.58000000000001</v>
      </c>
      <c r="K3655" s="9">
        <v>97.44</v>
      </c>
      <c r="L3655" s="9">
        <f>tbl_salesdata[[#This Row],[Units Sold]]*tbl_salesdata[[#This Row],[Unit Cost]]</f>
        <v>753600.96</v>
      </c>
      <c r="M3655" s="9">
        <f>tbl_salesdata[[#This Row],[Units Sold]]*tbl_salesdata[[#This Row],[Unit Price]]</f>
        <v>1180053.7200000002</v>
      </c>
      <c r="N3655" s="9">
        <f>tbl_salesdata[[#This Row],[Total Sales]]-tbl_salesdata[[#This Row],[Total Cost]]</f>
        <v>426452.76000000024</v>
      </c>
      <c r="O3655">
        <f>tbl_salesdata[[#This Row],[Ship Date]]-tbl_salesdata[[#This Row],[Order Date]]</f>
        <v>19</v>
      </c>
      <c r="P3655">
        <f>WEEKDAY(tbl_salesdata[[#This Row],[Order Date]],2)</f>
        <v>4</v>
      </c>
      <c r="Q3655" t="str">
        <f>TEXT(tbl_salesdata[[#This Row],[Order Date]],"dddd")</f>
        <v>Thursday</v>
      </c>
      <c r="R3655" t="str">
        <f>IF(tbl_salesdata[[#This Row],[Weekdaynum]]&gt;5,"Yes","No")</f>
        <v>No</v>
      </c>
    </row>
    <row r="3656" spans="1:18" x14ac:dyDescent="0.35">
      <c r="A3656">
        <v>113346564</v>
      </c>
      <c r="B3656" s="3">
        <v>42644</v>
      </c>
      <c r="C3656" s="3">
        <v>42660</v>
      </c>
      <c r="D3656" t="s">
        <v>58</v>
      </c>
      <c r="E3656" t="s">
        <v>29</v>
      </c>
      <c r="F3656" t="s">
        <v>42</v>
      </c>
      <c r="G3656" t="s">
        <v>14</v>
      </c>
      <c r="H3656" t="s">
        <v>34</v>
      </c>
      <c r="I3656" s="9">
        <v>622</v>
      </c>
      <c r="J3656" s="9">
        <v>437.2</v>
      </c>
      <c r="K3656" s="9">
        <v>263.33</v>
      </c>
      <c r="L3656" s="9">
        <f>tbl_salesdata[[#This Row],[Units Sold]]*tbl_salesdata[[#This Row],[Unit Cost]]</f>
        <v>163791.25999999998</v>
      </c>
      <c r="M3656" s="9">
        <f>tbl_salesdata[[#This Row],[Units Sold]]*tbl_salesdata[[#This Row],[Unit Price]]</f>
        <v>271938.39999999997</v>
      </c>
      <c r="N3656" s="9">
        <f>tbl_salesdata[[#This Row],[Total Sales]]-tbl_salesdata[[#This Row],[Total Cost]]</f>
        <v>108147.13999999998</v>
      </c>
      <c r="O3656">
        <f>tbl_salesdata[[#This Row],[Ship Date]]-tbl_salesdata[[#This Row],[Order Date]]</f>
        <v>16</v>
      </c>
      <c r="P3656">
        <f>WEEKDAY(tbl_salesdata[[#This Row],[Order Date]],2)</f>
        <v>6</v>
      </c>
      <c r="Q3656" t="str">
        <f>TEXT(tbl_salesdata[[#This Row],[Order Date]],"dddd")</f>
        <v>Saturday</v>
      </c>
      <c r="R3656" t="str">
        <f>IF(tbl_salesdata[[#This Row],[Weekdaynum]]&gt;5,"Yes","No")</f>
        <v>Yes</v>
      </c>
    </row>
    <row r="3657" spans="1:18" hidden="1" x14ac:dyDescent="0.35">
      <c r="A3657">
        <v>826656234</v>
      </c>
      <c r="B3657" s="3">
        <v>42491</v>
      </c>
      <c r="C3657" s="3">
        <v>42509</v>
      </c>
      <c r="D3657" t="s">
        <v>138</v>
      </c>
      <c r="E3657" t="s">
        <v>24</v>
      </c>
      <c r="F3657" t="s">
        <v>47</v>
      </c>
      <c r="G3657" t="s">
        <v>14</v>
      </c>
      <c r="H3657" t="s">
        <v>34</v>
      </c>
      <c r="I3657" s="9">
        <v>4805</v>
      </c>
      <c r="J3657" s="9">
        <v>421.89</v>
      </c>
      <c r="K3657" s="9">
        <v>364.69</v>
      </c>
      <c r="L3657" s="9">
        <f>tbl_salesdata[[#This Row],[Units Sold]]*tbl_salesdata[[#This Row],[Unit Cost]]</f>
        <v>1752335.45</v>
      </c>
      <c r="M3657" s="9">
        <f>tbl_salesdata[[#This Row],[Units Sold]]*tbl_salesdata[[#This Row],[Unit Price]]</f>
        <v>2027181.45</v>
      </c>
      <c r="N3657" s="9">
        <f>tbl_salesdata[[#This Row],[Total Sales]]-tbl_salesdata[[#This Row],[Total Cost]]</f>
        <v>274846</v>
      </c>
      <c r="O3657">
        <f>tbl_salesdata[[#This Row],[Ship Date]]-tbl_salesdata[[#This Row],[Order Date]]</f>
        <v>18</v>
      </c>
      <c r="P3657">
        <f>WEEKDAY(tbl_salesdata[[#This Row],[Order Date]],2)</f>
        <v>7</v>
      </c>
      <c r="Q3657" t="str">
        <f>TEXT(tbl_salesdata[[#This Row],[Order Date]],"dddd")</f>
        <v>Sunday</v>
      </c>
      <c r="R3657" t="str">
        <f>IF(tbl_salesdata[[#This Row],[Weekdaynum]]&gt;5,"Yes","No")</f>
        <v>Yes</v>
      </c>
    </row>
    <row r="3658" spans="1:18" hidden="1" x14ac:dyDescent="0.35">
      <c r="A3658">
        <v>660481584</v>
      </c>
      <c r="B3658" s="3">
        <v>42440</v>
      </c>
      <c r="C3658" s="3">
        <v>42447</v>
      </c>
      <c r="D3658" t="s">
        <v>100</v>
      </c>
      <c r="E3658" t="s">
        <v>21</v>
      </c>
      <c r="F3658" t="s">
        <v>40</v>
      </c>
      <c r="G3658" t="s">
        <v>18</v>
      </c>
      <c r="H3658" t="s">
        <v>15</v>
      </c>
      <c r="I3658" s="9">
        <v>33</v>
      </c>
      <c r="J3658" s="9">
        <v>651.21</v>
      </c>
      <c r="K3658" s="9">
        <v>524.96</v>
      </c>
      <c r="L3658" s="9">
        <f>tbl_salesdata[[#This Row],[Units Sold]]*tbl_salesdata[[#This Row],[Unit Cost]]</f>
        <v>17323.68</v>
      </c>
      <c r="M3658" s="9">
        <f>tbl_salesdata[[#This Row],[Units Sold]]*tbl_salesdata[[#This Row],[Unit Price]]</f>
        <v>21489.93</v>
      </c>
      <c r="N3658" s="9">
        <f>tbl_salesdata[[#This Row],[Total Sales]]-tbl_salesdata[[#This Row],[Total Cost]]</f>
        <v>4166.25</v>
      </c>
      <c r="O3658">
        <f>tbl_salesdata[[#This Row],[Ship Date]]-tbl_salesdata[[#This Row],[Order Date]]</f>
        <v>7</v>
      </c>
      <c r="P3658">
        <f>WEEKDAY(tbl_salesdata[[#This Row],[Order Date]],2)</f>
        <v>5</v>
      </c>
      <c r="Q3658" t="str">
        <f>TEXT(tbl_salesdata[[#This Row],[Order Date]],"dddd")</f>
        <v>Friday</v>
      </c>
      <c r="R3658" t="str">
        <f>IF(tbl_salesdata[[#This Row],[Weekdaynum]]&gt;5,"Yes","No")</f>
        <v>No</v>
      </c>
    </row>
    <row r="3659" spans="1:18" hidden="1" x14ac:dyDescent="0.35">
      <c r="A3659">
        <v>474929797</v>
      </c>
      <c r="B3659" s="3">
        <v>42654</v>
      </c>
      <c r="C3659" s="3">
        <v>42670</v>
      </c>
      <c r="D3659" t="s">
        <v>65</v>
      </c>
      <c r="E3659" t="s">
        <v>32</v>
      </c>
      <c r="F3659" t="s">
        <v>25</v>
      </c>
      <c r="G3659" t="s">
        <v>18</v>
      </c>
      <c r="H3659" t="s">
        <v>26</v>
      </c>
      <c r="I3659" s="9">
        <v>1136</v>
      </c>
      <c r="J3659" s="9">
        <v>205.7</v>
      </c>
      <c r="K3659" s="9">
        <v>117.11</v>
      </c>
      <c r="L3659" s="9">
        <f>tbl_salesdata[[#This Row],[Units Sold]]*tbl_salesdata[[#This Row],[Unit Cost]]</f>
        <v>133036.96</v>
      </c>
      <c r="M3659" s="9">
        <f>tbl_salesdata[[#This Row],[Units Sold]]*tbl_salesdata[[#This Row],[Unit Price]]</f>
        <v>233675.19999999998</v>
      </c>
      <c r="N3659" s="9">
        <f>tbl_salesdata[[#This Row],[Total Sales]]-tbl_salesdata[[#This Row],[Total Cost]]</f>
        <v>100638.23999999999</v>
      </c>
      <c r="O3659">
        <f>tbl_salesdata[[#This Row],[Ship Date]]-tbl_salesdata[[#This Row],[Order Date]]</f>
        <v>16</v>
      </c>
      <c r="P3659">
        <f>WEEKDAY(tbl_salesdata[[#This Row],[Order Date]],2)</f>
        <v>2</v>
      </c>
      <c r="Q3659" t="str">
        <f>TEXT(tbl_salesdata[[#This Row],[Order Date]],"dddd")</f>
        <v>Tuesday</v>
      </c>
      <c r="R3659" t="str">
        <f>IF(tbl_salesdata[[#This Row],[Weekdaynum]]&gt;5,"Yes","No")</f>
        <v>No</v>
      </c>
    </row>
    <row r="3660" spans="1:18" hidden="1" x14ac:dyDescent="0.35">
      <c r="A3660">
        <v>168487203</v>
      </c>
      <c r="B3660" s="3">
        <v>43315</v>
      </c>
      <c r="C3660" s="3">
        <v>43329</v>
      </c>
      <c r="D3660" t="s">
        <v>144</v>
      </c>
      <c r="E3660" t="s">
        <v>21</v>
      </c>
      <c r="F3660" t="s">
        <v>40</v>
      </c>
      <c r="G3660" t="s">
        <v>18</v>
      </c>
      <c r="H3660" t="s">
        <v>34</v>
      </c>
      <c r="I3660" s="9">
        <v>7962</v>
      </c>
      <c r="J3660" s="9">
        <v>651.21</v>
      </c>
      <c r="K3660" s="9">
        <v>524.96</v>
      </c>
      <c r="L3660" s="9">
        <f>tbl_salesdata[[#This Row],[Units Sold]]*tbl_salesdata[[#This Row],[Unit Cost]]</f>
        <v>4179731.5200000005</v>
      </c>
      <c r="M3660" s="9">
        <f>tbl_salesdata[[#This Row],[Units Sold]]*tbl_salesdata[[#This Row],[Unit Price]]</f>
        <v>5184934.0200000005</v>
      </c>
      <c r="N3660" s="9">
        <f>tbl_salesdata[[#This Row],[Total Sales]]-tbl_salesdata[[#This Row],[Total Cost]]</f>
        <v>1005202.5</v>
      </c>
      <c r="O3660">
        <f>tbl_salesdata[[#This Row],[Ship Date]]-tbl_salesdata[[#This Row],[Order Date]]</f>
        <v>14</v>
      </c>
      <c r="P3660">
        <f>WEEKDAY(tbl_salesdata[[#This Row],[Order Date]],2)</f>
        <v>5</v>
      </c>
      <c r="Q3660" t="str">
        <f>TEXT(tbl_salesdata[[#This Row],[Order Date]],"dddd")</f>
        <v>Friday</v>
      </c>
      <c r="R3660" t="str">
        <f>IF(tbl_salesdata[[#This Row],[Weekdaynum]]&gt;5,"Yes","No")</f>
        <v>No</v>
      </c>
    </row>
    <row r="3661" spans="1:18" hidden="1" x14ac:dyDescent="0.35">
      <c r="A3661">
        <v>609952628</v>
      </c>
      <c r="B3661" s="3">
        <v>44915</v>
      </c>
      <c r="C3661" s="3">
        <v>44932</v>
      </c>
      <c r="D3661" t="s">
        <v>95</v>
      </c>
      <c r="E3661" t="s">
        <v>21</v>
      </c>
      <c r="F3661" t="s">
        <v>47</v>
      </c>
      <c r="G3661" t="s">
        <v>14</v>
      </c>
      <c r="H3661" t="s">
        <v>15</v>
      </c>
      <c r="I3661" s="9">
        <v>7392</v>
      </c>
      <c r="J3661" s="9">
        <v>421.89</v>
      </c>
      <c r="K3661" s="9">
        <v>364.69</v>
      </c>
      <c r="L3661" s="9">
        <f>tbl_salesdata[[#This Row],[Units Sold]]*tbl_salesdata[[#This Row],[Unit Cost]]</f>
        <v>2695788.48</v>
      </c>
      <c r="M3661" s="9">
        <f>tbl_salesdata[[#This Row],[Units Sold]]*tbl_salesdata[[#This Row],[Unit Price]]</f>
        <v>3118610.88</v>
      </c>
      <c r="N3661" s="9">
        <f>tbl_salesdata[[#This Row],[Total Sales]]-tbl_salesdata[[#This Row],[Total Cost]]</f>
        <v>422822.39999999991</v>
      </c>
      <c r="O3661">
        <f>tbl_salesdata[[#This Row],[Ship Date]]-tbl_salesdata[[#This Row],[Order Date]]</f>
        <v>17</v>
      </c>
      <c r="P3661">
        <f>WEEKDAY(tbl_salesdata[[#This Row],[Order Date]],2)</f>
        <v>2</v>
      </c>
      <c r="Q3661" t="str">
        <f>TEXT(tbl_salesdata[[#This Row],[Order Date]],"dddd")</f>
        <v>Tuesday</v>
      </c>
      <c r="R3661" t="str">
        <f>IF(tbl_salesdata[[#This Row],[Weekdaynum]]&gt;5,"Yes","No")</f>
        <v>No</v>
      </c>
    </row>
    <row r="3662" spans="1:18" hidden="1" x14ac:dyDescent="0.35">
      <c r="A3662">
        <v>488437402</v>
      </c>
      <c r="B3662" s="3">
        <v>42337</v>
      </c>
      <c r="C3662" s="3">
        <v>42347</v>
      </c>
      <c r="D3662" t="s">
        <v>105</v>
      </c>
      <c r="E3662" t="s">
        <v>12</v>
      </c>
      <c r="F3662" t="s">
        <v>56</v>
      </c>
      <c r="G3662" t="s">
        <v>14</v>
      </c>
      <c r="H3662" t="s">
        <v>15</v>
      </c>
      <c r="I3662" s="9">
        <v>8336</v>
      </c>
      <c r="J3662" s="9">
        <v>9.33</v>
      </c>
      <c r="K3662" s="9">
        <v>6.92</v>
      </c>
      <c r="L3662" s="9">
        <f>tbl_salesdata[[#This Row],[Units Sold]]*tbl_salesdata[[#This Row],[Unit Cost]]</f>
        <v>57685.120000000003</v>
      </c>
      <c r="M3662" s="9">
        <f>tbl_salesdata[[#This Row],[Units Sold]]*tbl_salesdata[[#This Row],[Unit Price]]</f>
        <v>77774.880000000005</v>
      </c>
      <c r="N3662" s="9">
        <f>tbl_salesdata[[#This Row],[Total Sales]]-tbl_salesdata[[#This Row],[Total Cost]]</f>
        <v>20089.760000000002</v>
      </c>
      <c r="O3662">
        <f>tbl_salesdata[[#This Row],[Ship Date]]-tbl_salesdata[[#This Row],[Order Date]]</f>
        <v>10</v>
      </c>
      <c r="P3662">
        <f>WEEKDAY(tbl_salesdata[[#This Row],[Order Date]],2)</f>
        <v>7</v>
      </c>
      <c r="Q3662" t="str">
        <f>TEXT(tbl_salesdata[[#This Row],[Order Date]],"dddd")</f>
        <v>Sunday</v>
      </c>
      <c r="R3662" t="str">
        <f>IF(tbl_salesdata[[#This Row],[Weekdaynum]]&gt;5,"Yes","No")</f>
        <v>Yes</v>
      </c>
    </row>
    <row r="3663" spans="1:18" hidden="1" x14ac:dyDescent="0.35">
      <c r="A3663">
        <v>363365352</v>
      </c>
      <c r="B3663" s="3">
        <v>43816</v>
      </c>
      <c r="C3663" s="3">
        <v>43827</v>
      </c>
      <c r="D3663" t="s">
        <v>105</v>
      </c>
      <c r="E3663" t="s">
        <v>12</v>
      </c>
      <c r="F3663" t="s">
        <v>76</v>
      </c>
      <c r="G3663" t="s">
        <v>18</v>
      </c>
      <c r="H3663" t="s">
        <v>34</v>
      </c>
      <c r="I3663" s="9">
        <v>6737</v>
      </c>
      <c r="J3663" s="9">
        <v>668.27</v>
      </c>
      <c r="K3663" s="9">
        <v>502.54</v>
      </c>
      <c r="L3663" s="9">
        <f>tbl_salesdata[[#This Row],[Units Sold]]*tbl_salesdata[[#This Row],[Unit Cost]]</f>
        <v>3385611.98</v>
      </c>
      <c r="M3663" s="9">
        <f>tbl_salesdata[[#This Row],[Units Sold]]*tbl_salesdata[[#This Row],[Unit Price]]</f>
        <v>4502134.99</v>
      </c>
      <c r="N3663" s="9">
        <f>tbl_salesdata[[#This Row],[Total Sales]]-tbl_salesdata[[#This Row],[Total Cost]]</f>
        <v>1116523.0100000002</v>
      </c>
      <c r="O3663">
        <f>tbl_salesdata[[#This Row],[Ship Date]]-tbl_salesdata[[#This Row],[Order Date]]</f>
        <v>11</v>
      </c>
      <c r="P3663">
        <f>WEEKDAY(tbl_salesdata[[#This Row],[Order Date]],2)</f>
        <v>2</v>
      </c>
      <c r="Q3663" t="str">
        <f>TEXT(tbl_salesdata[[#This Row],[Order Date]],"dddd")</f>
        <v>Tuesday</v>
      </c>
      <c r="R3663" t="str">
        <f>IF(tbl_salesdata[[#This Row],[Weekdaynum]]&gt;5,"Yes","No")</f>
        <v>No</v>
      </c>
    </row>
    <row r="3664" spans="1:18" hidden="1" x14ac:dyDescent="0.35">
      <c r="A3664">
        <v>414472806</v>
      </c>
      <c r="B3664" s="3">
        <v>43629</v>
      </c>
      <c r="C3664" s="3">
        <v>43639</v>
      </c>
      <c r="D3664" t="s">
        <v>142</v>
      </c>
      <c r="E3664" t="s">
        <v>29</v>
      </c>
      <c r="F3664" t="s">
        <v>56</v>
      </c>
      <c r="G3664" t="s">
        <v>18</v>
      </c>
      <c r="H3664" t="s">
        <v>19</v>
      </c>
      <c r="I3664" s="9">
        <v>569</v>
      </c>
      <c r="J3664" s="9">
        <v>9.33</v>
      </c>
      <c r="K3664" s="9">
        <v>6.92</v>
      </c>
      <c r="L3664" s="9">
        <f>tbl_salesdata[[#This Row],[Units Sold]]*tbl_salesdata[[#This Row],[Unit Cost]]</f>
        <v>3937.48</v>
      </c>
      <c r="M3664" s="9">
        <f>tbl_salesdata[[#This Row],[Units Sold]]*tbl_salesdata[[#This Row],[Unit Price]]</f>
        <v>5308.77</v>
      </c>
      <c r="N3664" s="9">
        <f>tbl_salesdata[[#This Row],[Total Sales]]-tbl_salesdata[[#This Row],[Total Cost]]</f>
        <v>1371.2900000000004</v>
      </c>
      <c r="O3664">
        <f>tbl_salesdata[[#This Row],[Ship Date]]-tbl_salesdata[[#This Row],[Order Date]]</f>
        <v>10</v>
      </c>
      <c r="P3664">
        <f>WEEKDAY(tbl_salesdata[[#This Row],[Order Date]],2)</f>
        <v>4</v>
      </c>
      <c r="Q3664" t="str">
        <f>TEXT(tbl_salesdata[[#This Row],[Order Date]],"dddd")</f>
        <v>Thursday</v>
      </c>
      <c r="R3664" t="str">
        <f>IF(tbl_salesdata[[#This Row],[Weekdaynum]]&gt;5,"Yes","No")</f>
        <v>No</v>
      </c>
    </row>
    <row r="3665" spans="1:18" x14ac:dyDescent="0.35">
      <c r="A3665">
        <v>239768731</v>
      </c>
      <c r="B3665" s="3">
        <v>42686</v>
      </c>
      <c r="C3665" s="3">
        <v>42701</v>
      </c>
      <c r="D3665" t="s">
        <v>194</v>
      </c>
      <c r="E3665" t="s">
        <v>32</v>
      </c>
      <c r="F3665" t="s">
        <v>68</v>
      </c>
      <c r="G3665" t="s">
        <v>14</v>
      </c>
      <c r="H3665" t="s">
        <v>26</v>
      </c>
      <c r="I3665" s="9">
        <v>1751</v>
      </c>
      <c r="J3665" s="9">
        <v>154.06</v>
      </c>
      <c r="K3665" s="9">
        <v>90.93</v>
      </c>
      <c r="L3665" s="9">
        <f>tbl_salesdata[[#This Row],[Units Sold]]*tbl_salesdata[[#This Row],[Unit Cost]]</f>
        <v>159218.43000000002</v>
      </c>
      <c r="M3665" s="9">
        <f>tbl_salesdata[[#This Row],[Units Sold]]*tbl_salesdata[[#This Row],[Unit Price]]</f>
        <v>269759.06</v>
      </c>
      <c r="N3665" s="9">
        <f>tbl_salesdata[[#This Row],[Total Sales]]-tbl_salesdata[[#This Row],[Total Cost]]</f>
        <v>110540.62999999998</v>
      </c>
      <c r="O3665">
        <f>tbl_salesdata[[#This Row],[Ship Date]]-tbl_salesdata[[#This Row],[Order Date]]</f>
        <v>15</v>
      </c>
      <c r="P3665">
        <f>WEEKDAY(tbl_salesdata[[#This Row],[Order Date]],2)</f>
        <v>6</v>
      </c>
      <c r="Q3665" t="str">
        <f>TEXT(tbl_salesdata[[#This Row],[Order Date]],"dddd")</f>
        <v>Saturday</v>
      </c>
      <c r="R3665" t="str">
        <f>IF(tbl_salesdata[[#This Row],[Weekdaynum]]&gt;5,"Yes","No")</f>
        <v>Yes</v>
      </c>
    </row>
    <row r="3666" spans="1:18" hidden="1" x14ac:dyDescent="0.35">
      <c r="A3666">
        <v>765734040</v>
      </c>
      <c r="B3666" s="3">
        <v>42926</v>
      </c>
      <c r="C3666" s="3">
        <v>42938</v>
      </c>
      <c r="D3666" t="s">
        <v>80</v>
      </c>
      <c r="E3666" t="s">
        <v>21</v>
      </c>
      <c r="F3666" t="s">
        <v>56</v>
      </c>
      <c r="G3666" t="s">
        <v>14</v>
      </c>
      <c r="H3666" t="s">
        <v>26</v>
      </c>
      <c r="I3666" s="9">
        <v>6574</v>
      </c>
      <c r="J3666" s="9">
        <v>9.33</v>
      </c>
      <c r="K3666" s="9">
        <v>6.92</v>
      </c>
      <c r="L3666" s="9">
        <f>tbl_salesdata[[#This Row],[Units Sold]]*tbl_salesdata[[#This Row],[Unit Cost]]</f>
        <v>45492.08</v>
      </c>
      <c r="M3666" s="9">
        <f>tbl_salesdata[[#This Row],[Units Sold]]*tbl_salesdata[[#This Row],[Unit Price]]</f>
        <v>61335.42</v>
      </c>
      <c r="N3666" s="9">
        <f>tbl_salesdata[[#This Row],[Total Sales]]-tbl_salesdata[[#This Row],[Total Cost]]</f>
        <v>15843.339999999997</v>
      </c>
      <c r="O3666">
        <f>tbl_salesdata[[#This Row],[Ship Date]]-tbl_salesdata[[#This Row],[Order Date]]</f>
        <v>12</v>
      </c>
      <c r="P3666">
        <f>WEEKDAY(tbl_salesdata[[#This Row],[Order Date]],2)</f>
        <v>1</v>
      </c>
      <c r="Q3666" t="str">
        <f>TEXT(tbl_salesdata[[#This Row],[Order Date]],"dddd")</f>
        <v>Monday</v>
      </c>
      <c r="R3666" t="str">
        <f>IF(tbl_salesdata[[#This Row],[Weekdaynum]]&gt;5,"Yes","No")</f>
        <v>No</v>
      </c>
    </row>
    <row r="3667" spans="1:18" x14ac:dyDescent="0.35">
      <c r="A3667">
        <v>870454347</v>
      </c>
      <c r="B3667" s="3">
        <v>42812</v>
      </c>
      <c r="C3667" s="3">
        <v>42814</v>
      </c>
      <c r="D3667" t="s">
        <v>65</v>
      </c>
      <c r="E3667" t="s">
        <v>32</v>
      </c>
      <c r="F3667" t="s">
        <v>22</v>
      </c>
      <c r="G3667" t="s">
        <v>14</v>
      </c>
      <c r="H3667" t="s">
        <v>15</v>
      </c>
      <c r="I3667" s="9">
        <v>5639</v>
      </c>
      <c r="J3667" s="9">
        <v>47.45</v>
      </c>
      <c r="K3667" s="9">
        <v>31.79</v>
      </c>
      <c r="L3667" s="9">
        <f>tbl_salesdata[[#This Row],[Units Sold]]*tbl_salesdata[[#This Row],[Unit Cost]]</f>
        <v>179263.81</v>
      </c>
      <c r="M3667" s="9">
        <f>tbl_salesdata[[#This Row],[Units Sold]]*tbl_salesdata[[#This Row],[Unit Price]]</f>
        <v>267570.55</v>
      </c>
      <c r="N3667" s="9">
        <f>tbl_salesdata[[#This Row],[Total Sales]]-tbl_salesdata[[#This Row],[Total Cost]]</f>
        <v>88306.739999999991</v>
      </c>
      <c r="O3667">
        <f>tbl_salesdata[[#This Row],[Ship Date]]-tbl_salesdata[[#This Row],[Order Date]]</f>
        <v>2</v>
      </c>
      <c r="P3667">
        <f>WEEKDAY(tbl_salesdata[[#This Row],[Order Date]],2)</f>
        <v>6</v>
      </c>
      <c r="Q3667" t="str">
        <f>TEXT(tbl_salesdata[[#This Row],[Order Date]],"dddd")</f>
        <v>Saturday</v>
      </c>
      <c r="R3667" t="str">
        <f>IF(tbl_salesdata[[#This Row],[Weekdaynum]]&gt;5,"Yes","No")</f>
        <v>Yes</v>
      </c>
    </row>
    <row r="3668" spans="1:18" hidden="1" x14ac:dyDescent="0.35">
      <c r="A3668">
        <v>786361730</v>
      </c>
      <c r="B3668" s="3">
        <v>44584</v>
      </c>
      <c r="C3668" s="3">
        <v>44593</v>
      </c>
      <c r="D3668" t="s">
        <v>63</v>
      </c>
      <c r="E3668" t="s">
        <v>32</v>
      </c>
      <c r="F3668" t="s">
        <v>22</v>
      </c>
      <c r="G3668" t="s">
        <v>14</v>
      </c>
      <c r="H3668" t="s">
        <v>26</v>
      </c>
      <c r="I3668" s="9">
        <v>765</v>
      </c>
      <c r="J3668" s="9">
        <v>47.45</v>
      </c>
      <c r="K3668" s="9">
        <v>31.79</v>
      </c>
      <c r="L3668" s="9">
        <f>tbl_salesdata[[#This Row],[Units Sold]]*tbl_salesdata[[#This Row],[Unit Cost]]</f>
        <v>24319.35</v>
      </c>
      <c r="M3668" s="9">
        <f>tbl_salesdata[[#This Row],[Units Sold]]*tbl_salesdata[[#This Row],[Unit Price]]</f>
        <v>36299.25</v>
      </c>
      <c r="N3668" s="9">
        <f>tbl_salesdata[[#This Row],[Total Sales]]-tbl_salesdata[[#This Row],[Total Cost]]</f>
        <v>11979.900000000001</v>
      </c>
      <c r="O3668">
        <f>tbl_salesdata[[#This Row],[Ship Date]]-tbl_salesdata[[#This Row],[Order Date]]</f>
        <v>9</v>
      </c>
      <c r="P3668">
        <f>WEEKDAY(tbl_salesdata[[#This Row],[Order Date]],2)</f>
        <v>7</v>
      </c>
      <c r="Q3668" t="str">
        <f>TEXT(tbl_salesdata[[#This Row],[Order Date]],"dddd")</f>
        <v>Sunday</v>
      </c>
      <c r="R3668" t="str">
        <f>IF(tbl_salesdata[[#This Row],[Weekdaynum]]&gt;5,"Yes","No")</f>
        <v>Yes</v>
      </c>
    </row>
    <row r="3669" spans="1:18" hidden="1" x14ac:dyDescent="0.35">
      <c r="A3669">
        <v>125349128</v>
      </c>
      <c r="B3669" s="3">
        <v>43969</v>
      </c>
      <c r="C3669" s="3">
        <v>43984</v>
      </c>
      <c r="D3669" t="s">
        <v>80</v>
      </c>
      <c r="E3669" t="s">
        <v>21</v>
      </c>
      <c r="F3669" t="s">
        <v>25</v>
      </c>
      <c r="G3669" t="s">
        <v>18</v>
      </c>
      <c r="H3669" t="s">
        <v>26</v>
      </c>
      <c r="I3669" s="9">
        <v>2447</v>
      </c>
      <c r="J3669" s="9">
        <v>205.7</v>
      </c>
      <c r="K3669" s="9">
        <v>117.11</v>
      </c>
      <c r="L3669" s="9">
        <f>tbl_salesdata[[#This Row],[Units Sold]]*tbl_salesdata[[#This Row],[Unit Cost]]</f>
        <v>286568.17</v>
      </c>
      <c r="M3669" s="9">
        <f>tbl_salesdata[[#This Row],[Units Sold]]*tbl_salesdata[[#This Row],[Unit Price]]</f>
        <v>503347.89999999997</v>
      </c>
      <c r="N3669" s="9">
        <f>tbl_salesdata[[#This Row],[Total Sales]]-tbl_salesdata[[#This Row],[Total Cost]]</f>
        <v>216779.72999999998</v>
      </c>
      <c r="O3669">
        <f>tbl_salesdata[[#This Row],[Ship Date]]-tbl_salesdata[[#This Row],[Order Date]]</f>
        <v>15</v>
      </c>
      <c r="P3669">
        <f>WEEKDAY(tbl_salesdata[[#This Row],[Order Date]],2)</f>
        <v>1</v>
      </c>
      <c r="Q3669" t="str">
        <f>TEXT(tbl_salesdata[[#This Row],[Order Date]],"dddd")</f>
        <v>Monday</v>
      </c>
      <c r="R3669" t="str">
        <f>IF(tbl_salesdata[[#This Row],[Weekdaynum]]&gt;5,"Yes","No")</f>
        <v>No</v>
      </c>
    </row>
    <row r="3670" spans="1:18" hidden="1" x14ac:dyDescent="0.35">
      <c r="A3670">
        <v>845496499</v>
      </c>
      <c r="B3670" s="3">
        <v>44105</v>
      </c>
      <c r="C3670" s="3">
        <v>44106</v>
      </c>
      <c r="D3670" t="s">
        <v>158</v>
      </c>
      <c r="E3670" t="s">
        <v>12</v>
      </c>
      <c r="F3670" t="s">
        <v>30</v>
      </c>
      <c r="G3670" t="s">
        <v>14</v>
      </c>
      <c r="H3670" t="s">
        <v>15</v>
      </c>
      <c r="I3670" s="9">
        <v>58</v>
      </c>
      <c r="J3670" s="9">
        <v>81.73</v>
      </c>
      <c r="K3670" s="9">
        <v>56.67</v>
      </c>
      <c r="L3670" s="9">
        <f>tbl_salesdata[[#This Row],[Units Sold]]*tbl_salesdata[[#This Row],[Unit Cost]]</f>
        <v>3286.86</v>
      </c>
      <c r="M3670" s="9">
        <f>tbl_salesdata[[#This Row],[Units Sold]]*tbl_salesdata[[#This Row],[Unit Price]]</f>
        <v>4740.34</v>
      </c>
      <c r="N3670" s="9">
        <f>tbl_salesdata[[#This Row],[Total Sales]]-tbl_salesdata[[#This Row],[Total Cost]]</f>
        <v>1453.48</v>
      </c>
      <c r="O3670">
        <f>tbl_salesdata[[#This Row],[Ship Date]]-tbl_salesdata[[#This Row],[Order Date]]</f>
        <v>1</v>
      </c>
      <c r="P3670">
        <f>WEEKDAY(tbl_salesdata[[#This Row],[Order Date]],2)</f>
        <v>4</v>
      </c>
      <c r="Q3670" t="str">
        <f>TEXT(tbl_salesdata[[#This Row],[Order Date]],"dddd")</f>
        <v>Thursday</v>
      </c>
      <c r="R3670" t="str">
        <f>IF(tbl_salesdata[[#This Row],[Weekdaynum]]&gt;5,"Yes","No")</f>
        <v>No</v>
      </c>
    </row>
    <row r="3671" spans="1:18" hidden="1" x14ac:dyDescent="0.35">
      <c r="A3671">
        <v>468727672</v>
      </c>
      <c r="B3671" s="3">
        <v>44496</v>
      </c>
      <c r="C3671" s="3">
        <v>44500</v>
      </c>
      <c r="D3671" t="s">
        <v>169</v>
      </c>
      <c r="E3671" t="s">
        <v>29</v>
      </c>
      <c r="F3671" t="s">
        <v>76</v>
      </c>
      <c r="G3671" t="s">
        <v>18</v>
      </c>
      <c r="H3671" t="s">
        <v>26</v>
      </c>
      <c r="I3671" s="9">
        <v>5789</v>
      </c>
      <c r="J3671" s="9">
        <v>668.27</v>
      </c>
      <c r="K3671" s="9">
        <v>502.54</v>
      </c>
      <c r="L3671" s="9">
        <f>tbl_salesdata[[#This Row],[Units Sold]]*tbl_salesdata[[#This Row],[Unit Cost]]</f>
        <v>2909204.06</v>
      </c>
      <c r="M3671" s="9">
        <f>tbl_salesdata[[#This Row],[Units Sold]]*tbl_salesdata[[#This Row],[Unit Price]]</f>
        <v>3868615.03</v>
      </c>
      <c r="N3671" s="9">
        <f>tbl_salesdata[[#This Row],[Total Sales]]-tbl_salesdata[[#This Row],[Total Cost]]</f>
        <v>959410.96999999974</v>
      </c>
      <c r="O3671">
        <f>tbl_salesdata[[#This Row],[Ship Date]]-tbl_salesdata[[#This Row],[Order Date]]</f>
        <v>4</v>
      </c>
      <c r="P3671">
        <f>WEEKDAY(tbl_salesdata[[#This Row],[Order Date]],2)</f>
        <v>3</v>
      </c>
      <c r="Q3671" t="str">
        <f>TEXT(tbl_salesdata[[#This Row],[Order Date]],"dddd")</f>
        <v>Wednesday</v>
      </c>
      <c r="R3671" t="str">
        <f>IF(tbl_salesdata[[#This Row],[Weekdaynum]]&gt;5,"Yes","No")</f>
        <v>No</v>
      </c>
    </row>
    <row r="3672" spans="1:18" hidden="1" x14ac:dyDescent="0.35">
      <c r="A3672">
        <v>637278974</v>
      </c>
      <c r="B3672" s="3">
        <v>44304</v>
      </c>
      <c r="C3672" s="3">
        <v>44316</v>
      </c>
      <c r="D3672" t="s">
        <v>46</v>
      </c>
      <c r="E3672" t="s">
        <v>29</v>
      </c>
      <c r="F3672" t="s">
        <v>40</v>
      </c>
      <c r="G3672" t="s">
        <v>18</v>
      </c>
      <c r="H3672" t="s">
        <v>34</v>
      </c>
      <c r="I3672" s="9">
        <v>3865</v>
      </c>
      <c r="J3672" s="9">
        <v>651.21</v>
      </c>
      <c r="K3672" s="9">
        <v>524.96</v>
      </c>
      <c r="L3672" s="9">
        <f>tbl_salesdata[[#This Row],[Units Sold]]*tbl_salesdata[[#This Row],[Unit Cost]]</f>
        <v>2028970.4000000001</v>
      </c>
      <c r="M3672" s="9">
        <f>tbl_salesdata[[#This Row],[Units Sold]]*tbl_salesdata[[#This Row],[Unit Price]]</f>
        <v>2516926.6500000004</v>
      </c>
      <c r="N3672" s="9">
        <f>tbl_salesdata[[#This Row],[Total Sales]]-tbl_salesdata[[#This Row],[Total Cost]]</f>
        <v>487956.25000000023</v>
      </c>
      <c r="O3672">
        <f>tbl_salesdata[[#This Row],[Ship Date]]-tbl_salesdata[[#This Row],[Order Date]]</f>
        <v>12</v>
      </c>
      <c r="P3672">
        <f>WEEKDAY(tbl_salesdata[[#This Row],[Order Date]],2)</f>
        <v>7</v>
      </c>
      <c r="Q3672" t="str">
        <f>TEXT(tbl_salesdata[[#This Row],[Order Date]],"dddd")</f>
        <v>Sunday</v>
      </c>
      <c r="R3672" t="str">
        <f>IF(tbl_salesdata[[#This Row],[Weekdaynum]]&gt;5,"Yes","No")</f>
        <v>Yes</v>
      </c>
    </row>
    <row r="3673" spans="1:18" x14ac:dyDescent="0.35">
      <c r="A3673">
        <v>518421494</v>
      </c>
      <c r="B3673" s="3">
        <v>42665</v>
      </c>
      <c r="C3673" s="3">
        <v>42681</v>
      </c>
      <c r="D3673" t="s">
        <v>80</v>
      </c>
      <c r="E3673" t="s">
        <v>21</v>
      </c>
      <c r="F3673" t="s">
        <v>25</v>
      </c>
      <c r="G3673" t="s">
        <v>14</v>
      </c>
      <c r="H3673" t="s">
        <v>34</v>
      </c>
      <c r="I3673" s="9">
        <v>1296</v>
      </c>
      <c r="J3673" s="9">
        <v>205.7</v>
      </c>
      <c r="K3673" s="9">
        <v>117.11</v>
      </c>
      <c r="L3673" s="9">
        <f>tbl_salesdata[[#This Row],[Units Sold]]*tbl_salesdata[[#This Row],[Unit Cost]]</f>
        <v>151774.56</v>
      </c>
      <c r="M3673" s="9">
        <f>tbl_salesdata[[#This Row],[Units Sold]]*tbl_salesdata[[#This Row],[Unit Price]]</f>
        <v>266587.2</v>
      </c>
      <c r="N3673" s="9">
        <f>tbl_salesdata[[#This Row],[Total Sales]]-tbl_salesdata[[#This Row],[Total Cost]]</f>
        <v>114812.64000000001</v>
      </c>
      <c r="O3673">
        <f>tbl_salesdata[[#This Row],[Ship Date]]-tbl_salesdata[[#This Row],[Order Date]]</f>
        <v>16</v>
      </c>
      <c r="P3673">
        <f>WEEKDAY(tbl_salesdata[[#This Row],[Order Date]],2)</f>
        <v>6</v>
      </c>
      <c r="Q3673" t="str">
        <f>TEXT(tbl_salesdata[[#This Row],[Order Date]],"dddd")</f>
        <v>Saturday</v>
      </c>
      <c r="R3673" t="str">
        <f>IF(tbl_salesdata[[#This Row],[Weekdaynum]]&gt;5,"Yes","No")</f>
        <v>Yes</v>
      </c>
    </row>
    <row r="3674" spans="1:18" x14ac:dyDescent="0.35">
      <c r="A3674">
        <v>650687444</v>
      </c>
      <c r="B3674" s="3">
        <v>42105</v>
      </c>
      <c r="C3674" s="3">
        <v>42119</v>
      </c>
      <c r="D3674" t="s">
        <v>220</v>
      </c>
      <c r="E3674" t="s">
        <v>29</v>
      </c>
      <c r="F3674" t="s">
        <v>17</v>
      </c>
      <c r="G3674" t="s">
        <v>18</v>
      </c>
      <c r="H3674" t="s">
        <v>15</v>
      </c>
      <c r="I3674" s="9">
        <v>1729</v>
      </c>
      <c r="J3674" s="9">
        <v>152.58000000000001</v>
      </c>
      <c r="K3674" s="9">
        <v>97.44</v>
      </c>
      <c r="L3674" s="9">
        <f>tbl_salesdata[[#This Row],[Units Sold]]*tbl_salesdata[[#This Row],[Unit Cost]]</f>
        <v>168473.76</v>
      </c>
      <c r="M3674" s="9">
        <f>tbl_salesdata[[#This Row],[Units Sold]]*tbl_salesdata[[#This Row],[Unit Price]]</f>
        <v>263810.82</v>
      </c>
      <c r="N3674" s="9">
        <f>tbl_salesdata[[#This Row],[Total Sales]]-tbl_salesdata[[#This Row],[Total Cost]]</f>
        <v>95337.06</v>
      </c>
      <c r="O3674">
        <f>tbl_salesdata[[#This Row],[Ship Date]]-tbl_salesdata[[#This Row],[Order Date]]</f>
        <v>14</v>
      </c>
      <c r="P3674">
        <f>WEEKDAY(tbl_salesdata[[#This Row],[Order Date]],2)</f>
        <v>6</v>
      </c>
      <c r="Q3674" t="str">
        <f>TEXT(tbl_salesdata[[#This Row],[Order Date]],"dddd")</f>
        <v>Saturday</v>
      </c>
      <c r="R3674" t="str">
        <f>IF(tbl_salesdata[[#This Row],[Weekdaynum]]&gt;5,"Yes","No")</f>
        <v>Yes</v>
      </c>
    </row>
    <row r="3675" spans="1:18" hidden="1" x14ac:dyDescent="0.35">
      <c r="A3675">
        <v>291904437</v>
      </c>
      <c r="B3675" s="3">
        <v>44225</v>
      </c>
      <c r="C3675" s="3">
        <v>44227</v>
      </c>
      <c r="D3675" t="s">
        <v>133</v>
      </c>
      <c r="E3675" t="s">
        <v>38</v>
      </c>
      <c r="F3675" t="s">
        <v>30</v>
      </c>
      <c r="G3675" t="s">
        <v>18</v>
      </c>
      <c r="H3675" t="s">
        <v>26</v>
      </c>
      <c r="I3675" s="9">
        <v>9865</v>
      </c>
      <c r="J3675" s="9">
        <v>81.73</v>
      </c>
      <c r="K3675" s="9">
        <v>56.67</v>
      </c>
      <c r="L3675" s="9">
        <f>tbl_salesdata[[#This Row],[Units Sold]]*tbl_salesdata[[#This Row],[Unit Cost]]</f>
        <v>559049.55000000005</v>
      </c>
      <c r="M3675" s="9">
        <f>tbl_salesdata[[#This Row],[Units Sold]]*tbl_salesdata[[#This Row],[Unit Price]]</f>
        <v>806266.45000000007</v>
      </c>
      <c r="N3675" s="9">
        <f>tbl_salesdata[[#This Row],[Total Sales]]-tbl_salesdata[[#This Row],[Total Cost]]</f>
        <v>247216.90000000002</v>
      </c>
      <c r="O3675">
        <f>tbl_salesdata[[#This Row],[Ship Date]]-tbl_salesdata[[#This Row],[Order Date]]</f>
        <v>2</v>
      </c>
      <c r="P3675">
        <f>WEEKDAY(tbl_salesdata[[#This Row],[Order Date]],2)</f>
        <v>5</v>
      </c>
      <c r="Q3675" t="str">
        <f>TEXT(tbl_salesdata[[#This Row],[Order Date]],"dddd")</f>
        <v>Friday</v>
      </c>
      <c r="R3675" t="str">
        <f>IF(tbl_salesdata[[#This Row],[Weekdaynum]]&gt;5,"Yes","No")</f>
        <v>No</v>
      </c>
    </row>
    <row r="3676" spans="1:18" hidden="1" x14ac:dyDescent="0.35">
      <c r="A3676">
        <v>220349538</v>
      </c>
      <c r="B3676" s="3">
        <v>42528</v>
      </c>
      <c r="C3676" s="3">
        <v>42535</v>
      </c>
      <c r="D3676" t="s">
        <v>41</v>
      </c>
      <c r="E3676" t="s">
        <v>29</v>
      </c>
      <c r="F3676" t="s">
        <v>42</v>
      </c>
      <c r="G3676" t="s">
        <v>14</v>
      </c>
      <c r="H3676" t="s">
        <v>26</v>
      </c>
      <c r="I3676" s="9">
        <v>5180</v>
      </c>
      <c r="J3676" s="9">
        <v>437.2</v>
      </c>
      <c r="K3676" s="9">
        <v>263.33</v>
      </c>
      <c r="L3676" s="9">
        <f>tbl_salesdata[[#This Row],[Units Sold]]*tbl_salesdata[[#This Row],[Unit Cost]]</f>
        <v>1364049.4</v>
      </c>
      <c r="M3676" s="9">
        <f>tbl_salesdata[[#This Row],[Units Sold]]*tbl_salesdata[[#This Row],[Unit Price]]</f>
        <v>2264696</v>
      </c>
      <c r="N3676" s="9">
        <f>tbl_salesdata[[#This Row],[Total Sales]]-tbl_salesdata[[#This Row],[Total Cost]]</f>
        <v>900646.60000000009</v>
      </c>
      <c r="O3676">
        <f>tbl_salesdata[[#This Row],[Ship Date]]-tbl_salesdata[[#This Row],[Order Date]]</f>
        <v>7</v>
      </c>
      <c r="P3676">
        <f>WEEKDAY(tbl_salesdata[[#This Row],[Order Date]],2)</f>
        <v>2</v>
      </c>
      <c r="Q3676" t="str">
        <f>TEXT(tbl_salesdata[[#This Row],[Order Date]],"dddd")</f>
        <v>Tuesday</v>
      </c>
      <c r="R3676" t="str">
        <f>IF(tbl_salesdata[[#This Row],[Weekdaynum]]&gt;5,"Yes","No")</f>
        <v>No</v>
      </c>
    </row>
    <row r="3677" spans="1:18" hidden="1" x14ac:dyDescent="0.35">
      <c r="A3677">
        <v>959983909</v>
      </c>
      <c r="B3677" s="3">
        <v>44054</v>
      </c>
      <c r="C3677" s="3">
        <v>44056</v>
      </c>
      <c r="D3677" t="s">
        <v>206</v>
      </c>
      <c r="E3677" t="s">
        <v>24</v>
      </c>
      <c r="F3677" t="s">
        <v>42</v>
      </c>
      <c r="G3677" t="s">
        <v>18</v>
      </c>
      <c r="H3677" t="s">
        <v>19</v>
      </c>
      <c r="I3677" s="9">
        <v>9426</v>
      </c>
      <c r="J3677" s="9">
        <v>437.2</v>
      </c>
      <c r="K3677" s="9">
        <v>263.33</v>
      </c>
      <c r="L3677" s="9">
        <f>tbl_salesdata[[#This Row],[Units Sold]]*tbl_salesdata[[#This Row],[Unit Cost]]</f>
        <v>2482148.58</v>
      </c>
      <c r="M3677" s="9">
        <f>tbl_salesdata[[#This Row],[Units Sold]]*tbl_salesdata[[#This Row],[Unit Price]]</f>
        <v>4121047.1999999997</v>
      </c>
      <c r="N3677" s="9">
        <f>tbl_salesdata[[#This Row],[Total Sales]]-tbl_salesdata[[#This Row],[Total Cost]]</f>
        <v>1638898.6199999996</v>
      </c>
      <c r="O3677">
        <f>tbl_salesdata[[#This Row],[Ship Date]]-tbl_salesdata[[#This Row],[Order Date]]</f>
        <v>2</v>
      </c>
      <c r="P3677">
        <f>WEEKDAY(tbl_salesdata[[#This Row],[Order Date]],2)</f>
        <v>2</v>
      </c>
      <c r="Q3677" t="str">
        <f>TEXT(tbl_salesdata[[#This Row],[Order Date]],"dddd")</f>
        <v>Tuesday</v>
      </c>
      <c r="R3677" t="str">
        <f>IF(tbl_salesdata[[#This Row],[Weekdaynum]]&gt;5,"Yes","No")</f>
        <v>No</v>
      </c>
    </row>
    <row r="3678" spans="1:18" hidden="1" x14ac:dyDescent="0.35">
      <c r="A3678">
        <v>524918878</v>
      </c>
      <c r="B3678" s="3">
        <v>44375</v>
      </c>
      <c r="C3678" s="3">
        <v>44379</v>
      </c>
      <c r="D3678" t="s">
        <v>81</v>
      </c>
      <c r="E3678" t="s">
        <v>32</v>
      </c>
      <c r="F3678" t="s">
        <v>25</v>
      </c>
      <c r="G3678" t="s">
        <v>14</v>
      </c>
      <c r="H3678" t="s">
        <v>19</v>
      </c>
      <c r="I3678" s="9">
        <v>4016</v>
      </c>
      <c r="J3678" s="9">
        <v>205.7</v>
      </c>
      <c r="K3678" s="9">
        <v>117.11</v>
      </c>
      <c r="L3678" s="9">
        <f>tbl_salesdata[[#This Row],[Units Sold]]*tbl_salesdata[[#This Row],[Unit Cost]]</f>
        <v>470313.76</v>
      </c>
      <c r="M3678" s="9">
        <f>tbl_salesdata[[#This Row],[Units Sold]]*tbl_salesdata[[#This Row],[Unit Price]]</f>
        <v>826091.2</v>
      </c>
      <c r="N3678" s="9">
        <f>tbl_salesdata[[#This Row],[Total Sales]]-tbl_salesdata[[#This Row],[Total Cost]]</f>
        <v>355777.43999999994</v>
      </c>
      <c r="O3678">
        <f>tbl_salesdata[[#This Row],[Ship Date]]-tbl_salesdata[[#This Row],[Order Date]]</f>
        <v>4</v>
      </c>
      <c r="P3678">
        <f>WEEKDAY(tbl_salesdata[[#This Row],[Order Date]],2)</f>
        <v>1</v>
      </c>
      <c r="Q3678" t="str">
        <f>TEXT(tbl_salesdata[[#This Row],[Order Date]],"dddd")</f>
        <v>Monday</v>
      </c>
      <c r="R3678" t="str">
        <f>IF(tbl_salesdata[[#This Row],[Weekdaynum]]&gt;5,"Yes","No")</f>
        <v>No</v>
      </c>
    </row>
    <row r="3679" spans="1:18" hidden="1" x14ac:dyDescent="0.35">
      <c r="A3679">
        <v>599578273</v>
      </c>
      <c r="B3679" s="3">
        <v>43341</v>
      </c>
      <c r="C3679" s="3">
        <v>43362</v>
      </c>
      <c r="D3679" t="s">
        <v>200</v>
      </c>
      <c r="E3679" t="s">
        <v>24</v>
      </c>
      <c r="F3679" t="s">
        <v>76</v>
      </c>
      <c r="G3679" t="s">
        <v>18</v>
      </c>
      <c r="H3679" t="s">
        <v>34</v>
      </c>
      <c r="I3679" s="9">
        <v>7390</v>
      </c>
      <c r="J3679" s="9">
        <v>668.27</v>
      </c>
      <c r="K3679" s="9">
        <v>502.54</v>
      </c>
      <c r="L3679" s="9">
        <f>tbl_salesdata[[#This Row],[Units Sold]]*tbl_salesdata[[#This Row],[Unit Cost]]</f>
        <v>3713770.6</v>
      </c>
      <c r="M3679" s="9">
        <f>tbl_salesdata[[#This Row],[Units Sold]]*tbl_salesdata[[#This Row],[Unit Price]]</f>
        <v>4938515.3</v>
      </c>
      <c r="N3679" s="9">
        <f>tbl_salesdata[[#This Row],[Total Sales]]-tbl_salesdata[[#This Row],[Total Cost]]</f>
        <v>1224744.6999999997</v>
      </c>
      <c r="O3679">
        <f>tbl_salesdata[[#This Row],[Ship Date]]-tbl_salesdata[[#This Row],[Order Date]]</f>
        <v>21</v>
      </c>
      <c r="P3679">
        <f>WEEKDAY(tbl_salesdata[[#This Row],[Order Date]],2)</f>
        <v>3</v>
      </c>
      <c r="Q3679" t="str">
        <f>TEXT(tbl_salesdata[[#This Row],[Order Date]],"dddd")</f>
        <v>Wednesday</v>
      </c>
      <c r="R3679" t="str">
        <f>IF(tbl_salesdata[[#This Row],[Weekdaynum]]&gt;5,"Yes","No")</f>
        <v>No</v>
      </c>
    </row>
    <row r="3680" spans="1:18" hidden="1" x14ac:dyDescent="0.35">
      <c r="A3680">
        <v>688698422</v>
      </c>
      <c r="B3680" s="3">
        <v>42806</v>
      </c>
      <c r="C3680" s="3">
        <v>42807</v>
      </c>
      <c r="D3680" t="s">
        <v>91</v>
      </c>
      <c r="E3680" t="s">
        <v>21</v>
      </c>
      <c r="F3680" t="s">
        <v>68</v>
      </c>
      <c r="G3680" t="s">
        <v>18</v>
      </c>
      <c r="H3680" t="s">
        <v>34</v>
      </c>
      <c r="I3680" s="9">
        <v>22</v>
      </c>
      <c r="J3680" s="9">
        <v>154.06</v>
      </c>
      <c r="K3680" s="9">
        <v>90.93</v>
      </c>
      <c r="L3680" s="9">
        <f>tbl_salesdata[[#This Row],[Units Sold]]*tbl_salesdata[[#This Row],[Unit Cost]]</f>
        <v>2000.46</v>
      </c>
      <c r="M3680" s="9">
        <f>tbl_salesdata[[#This Row],[Units Sold]]*tbl_salesdata[[#This Row],[Unit Price]]</f>
        <v>3389.32</v>
      </c>
      <c r="N3680" s="9">
        <f>tbl_salesdata[[#This Row],[Total Sales]]-tbl_salesdata[[#This Row],[Total Cost]]</f>
        <v>1388.8600000000001</v>
      </c>
      <c r="O3680">
        <f>tbl_salesdata[[#This Row],[Ship Date]]-tbl_salesdata[[#This Row],[Order Date]]</f>
        <v>1</v>
      </c>
      <c r="P3680">
        <f>WEEKDAY(tbl_salesdata[[#This Row],[Order Date]],2)</f>
        <v>7</v>
      </c>
      <c r="Q3680" t="str">
        <f>TEXT(tbl_salesdata[[#This Row],[Order Date]],"dddd")</f>
        <v>Sunday</v>
      </c>
      <c r="R3680" t="str">
        <f>IF(tbl_salesdata[[#This Row],[Weekdaynum]]&gt;5,"Yes","No")</f>
        <v>Yes</v>
      </c>
    </row>
    <row r="3681" spans="1:18" hidden="1" x14ac:dyDescent="0.35">
      <c r="A3681">
        <v>367328155</v>
      </c>
      <c r="B3681" s="3">
        <v>44363</v>
      </c>
      <c r="C3681" s="3">
        <v>44383</v>
      </c>
      <c r="D3681" t="s">
        <v>165</v>
      </c>
      <c r="E3681" t="s">
        <v>21</v>
      </c>
      <c r="F3681" t="s">
        <v>76</v>
      </c>
      <c r="G3681" t="s">
        <v>14</v>
      </c>
      <c r="H3681" t="s">
        <v>26</v>
      </c>
      <c r="I3681" s="9">
        <v>9419</v>
      </c>
      <c r="J3681" s="9">
        <v>668.27</v>
      </c>
      <c r="K3681" s="9">
        <v>502.54</v>
      </c>
      <c r="L3681" s="9">
        <f>tbl_salesdata[[#This Row],[Units Sold]]*tbl_salesdata[[#This Row],[Unit Cost]]</f>
        <v>4733424.26</v>
      </c>
      <c r="M3681" s="9">
        <f>tbl_salesdata[[#This Row],[Units Sold]]*tbl_salesdata[[#This Row],[Unit Price]]</f>
        <v>6294435.1299999999</v>
      </c>
      <c r="N3681" s="9">
        <f>tbl_salesdata[[#This Row],[Total Sales]]-tbl_salesdata[[#This Row],[Total Cost]]</f>
        <v>1561010.87</v>
      </c>
      <c r="O3681">
        <f>tbl_salesdata[[#This Row],[Ship Date]]-tbl_salesdata[[#This Row],[Order Date]]</f>
        <v>20</v>
      </c>
      <c r="P3681">
        <f>WEEKDAY(tbl_salesdata[[#This Row],[Order Date]],2)</f>
        <v>3</v>
      </c>
      <c r="Q3681" t="str">
        <f>TEXT(tbl_salesdata[[#This Row],[Order Date]],"dddd")</f>
        <v>Wednesday</v>
      </c>
      <c r="R3681" t="str">
        <f>IF(tbl_salesdata[[#This Row],[Weekdaynum]]&gt;5,"Yes","No")</f>
        <v>No</v>
      </c>
    </row>
    <row r="3682" spans="1:18" hidden="1" x14ac:dyDescent="0.35">
      <c r="A3682">
        <v>630828797</v>
      </c>
      <c r="B3682" s="3">
        <v>43678</v>
      </c>
      <c r="C3682" s="3">
        <v>43683</v>
      </c>
      <c r="D3682" t="s">
        <v>23</v>
      </c>
      <c r="E3682" t="s">
        <v>24</v>
      </c>
      <c r="F3682" t="s">
        <v>17</v>
      </c>
      <c r="G3682" t="s">
        <v>14</v>
      </c>
      <c r="H3682" t="s">
        <v>26</v>
      </c>
      <c r="I3682" s="9">
        <v>5114</v>
      </c>
      <c r="J3682" s="9">
        <v>152.58000000000001</v>
      </c>
      <c r="K3682" s="9">
        <v>97.44</v>
      </c>
      <c r="L3682" s="9">
        <f>tbl_salesdata[[#This Row],[Units Sold]]*tbl_salesdata[[#This Row],[Unit Cost]]</f>
        <v>498308.16</v>
      </c>
      <c r="M3682" s="9">
        <f>tbl_salesdata[[#This Row],[Units Sold]]*tbl_salesdata[[#This Row],[Unit Price]]</f>
        <v>780294.12000000011</v>
      </c>
      <c r="N3682" s="9">
        <f>tbl_salesdata[[#This Row],[Total Sales]]-tbl_salesdata[[#This Row],[Total Cost]]</f>
        <v>281985.96000000014</v>
      </c>
      <c r="O3682">
        <f>tbl_salesdata[[#This Row],[Ship Date]]-tbl_salesdata[[#This Row],[Order Date]]</f>
        <v>5</v>
      </c>
      <c r="P3682">
        <f>WEEKDAY(tbl_salesdata[[#This Row],[Order Date]],2)</f>
        <v>4</v>
      </c>
      <c r="Q3682" t="str">
        <f>TEXT(tbl_salesdata[[#This Row],[Order Date]],"dddd")</f>
        <v>Thursday</v>
      </c>
      <c r="R3682" t="str">
        <f>IF(tbl_salesdata[[#This Row],[Weekdaynum]]&gt;5,"Yes","No")</f>
        <v>No</v>
      </c>
    </row>
    <row r="3683" spans="1:18" hidden="1" x14ac:dyDescent="0.35">
      <c r="A3683">
        <v>744874179</v>
      </c>
      <c r="B3683" s="3">
        <v>43201</v>
      </c>
      <c r="C3683" s="3">
        <v>43205</v>
      </c>
      <c r="D3683" t="s">
        <v>130</v>
      </c>
      <c r="E3683" t="s">
        <v>29</v>
      </c>
      <c r="F3683" t="s">
        <v>56</v>
      </c>
      <c r="G3683" t="s">
        <v>14</v>
      </c>
      <c r="H3683" t="s">
        <v>34</v>
      </c>
      <c r="I3683" s="9">
        <v>3677</v>
      </c>
      <c r="J3683" s="9">
        <v>9.33</v>
      </c>
      <c r="K3683" s="9">
        <v>6.92</v>
      </c>
      <c r="L3683" s="9">
        <f>tbl_salesdata[[#This Row],[Units Sold]]*tbl_salesdata[[#This Row],[Unit Cost]]</f>
        <v>25444.84</v>
      </c>
      <c r="M3683" s="9">
        <f>tbl_salesdata[[#This Row],[Units Sold]]*tbl_salesdata[[#This Row],[Unit Price]]</f>
        <v>34306.410000000003</v>
      </c>
      <c r="N3683" s="9">
        <f>tbl_salesdata[[#This Row],[Total Sales]]-tbl_salesdata[[#This Row],[Total Cost]]</f>
        <v>8861.5700000000033</v>
      </c>
      <c r="O3683">
        <f>tbl_salesdata[[#This Row],[Ship Date]]-tbl_salesdata[[#This Row],[Order Date]]</f>
        <v>4</v>
      </c>
      <c r="P3683">
        <f>WEEKDAY(tbl_salesdata[[#This Row],[Order Date]],2)</f>
        <v>3</v>
      </c>
      <c r="Q3683" t="str">
        <f>TEXT(tbl_salesdata[[#This Row],[Order Date]],"dddd")</f>
        <v>Wednesday</v>
      </c>
      <c r="R3683" t="str">
        <f>IF(tbl_salesdata[[#This Row],[Weekdaynum]]&gt;5,"Yes","No")</f>
        <v>No</v>
      </c>
    </row>
    <row r="3684" spans="1:18" x14ac:dyDescent="0.35">
      <c r="A3684">
        <v>948075759</v>
      </c>
      <c r="B3684" s="3">
        <v>44898</v>
      </c>
      <c r="C3684" s="3">
        <v>44918</v>
      </c>
      <c r="D3684" t="s">
        <v>145</v>
      </c>
      <c r="E3684" t="s">
        <v>21</v>
      </c>
      <c r="F3684" t="s">
        <v>22</v>
      </c>
      <c r="G3684" t="s">
        <v>18</v>
      </c>
      <c r="H3684" t="s">
        <v>15</v>
      </c>
      <c r="I3684" s="9">
        <v>5540</v>
      </c>
      <c r="J3684" s="9">
        <v>47.45</v>
      </c>
      <c r="K3684" s="9">
        <v>31.79</v>
      </c>
      <c r="L3684" s="9">
        <f>tbl_salesdata[[#This Row],[Units Sold]]*tbl_salesdata[[#This Row],[Unit Cost]]</f>
        <v>176116.6</v>
      </c>
      <c r="M3684" s="9">
        <f>tbl_salesdata[[#This Row],[Units Sold]]*tbl_salesdata[[#This Row],[Unit Price]]</f>
        <v>262873</v>
      </c>
      <c r="N3684" s="9">
        <f>tbl_salesdata[[#This Row],[Total Sales]]-tbl_salesdata[[#This Row],[Total Cost]]</f>
        <v>86756.4</v>
      </c>
      <c r="O3684">
        <f>tbl_salesdata[[#This Row],[Ship Date]]-tbl_salesdata[[#This Row],[Order Date]]</f>
        <v>20</v>
      </c>
      <c r="P3684">
        <f>WEEKDAY(tbl_salesdata[[#This Row],[Order Date]],2)</f>
        <v>6</v>
      </c>
      <c r="Q3684" t="str">
        <f>TEXT(tbl_salesdata[[#This Row],[Order Date]],"dddd")</f>
        <v>Saturday</v>
      </c>
      <c r="R3684" t="str">
        <f>IF(tbl_salesdata[[#This Row],[Weekdaynum]]&gt;5,"Yes","No")</f>
        <v>Yes</v>
      </c>
    </row>
    <row r="3685" spans="1:18" hidden="1" x14ac:dyDescent="0.35">
      <c r="A3685">
        <v>638856971</v>
      </c>
      <c r="B3685" s="3">
        <v>43670</v>
      </c>
      <c r="C3685" s="3">
        <v>43672</v>
      </c>
      <c r="D3685" t="s">
        <v>204</v>
      </c>
      <c r="E3685" t="s">
        <v>21</v>
      </c>
      <c r="F3685" t="s">
        <v>30</v>
      </c>
      <c r="G3685" t="s">
        <v>14</v>
      </c>
      <c r="H3685" t="s">
        <v>15</v>
      </c>
      <c r="I3685" s="9">
        <v>829</v>
      </c>
      <c r="J3685" s="9">
        <v>81.73</v>
      </c>
      <c r="K3685" s="9">
        <v>56.67</v>
      </c>
      <c r="L3685" s="9">
        <f>tbl_salesdata[[#This Row],[Units Sold]]*tbl_salesdata[[#This Row],[Unit Cost]]</f>
        <v>46979.43</v>
      </c>
      <c r="M3685" s="9">
        <f>tbl_salesdata[[#This Row],[Units Sold]]*tbl_salesdata[[#This Row],[Unit Price]]</f>
        <v>67754.17</v>
      </c>
      <c r="N3685" s="9">
        <f>tbl_salesdata[[#This Row],[Total Sales]]-tbl_salesdata[[#This Row],[Total Cost]]</f>
        <v>20774.739999999998</v>
      </c>
      <c r="O3685">
        <f>tbl_salesdata[[#This Row],[Ship Date]]-tbl_salesdata[[#This Row],[Order Date]]</f>
        <v>2</v>
      </c>
      <c r="P3685">
        <f>WEEKDAY(tbl_salesdata[[#This Row],[Order Date]],2)</f>
        <v>3</v>
      </c>
      <c r="Q3685" t="str">
        <f>TEXT(tbl_salesdata[[#This Row],[Order Date]],"dddd")</f>
        <v>Wednesday</v>
      </c>
      <c r="R3685" t="str">
        <f>IF(tbl_salesdata[[#This Row],[Weekdaynum]]&gt;5,"Yes","No")</f>
        <v>No</v>
      </c>
    </row>
    <row r="3686" spans="1:18" hidden="1" x14ac:dyDescent="0.35">
      <c r="A3686">
        <v>651704537</v>
      </c>
      <c r="B3686" s="3">
        <v>43109</v>
      </c>
      <c r="C3686" s="3">
        <v>43126</v>
      </c>
      <c r="D3686" t="s">
        <v>131</v>
      </c>
      <c r="E3686" t="s">
        <v>32</v>
      </c>
      <c r="F3686" t="s">
        <v>76</v>
      </c>
      <c r="G3686" t="s">
        <v>14</v>
      </c>
      <c r="H3686" t="s">
        <v>34</v>
      </c>
      <c r="I3686" s="9">
        <v>2710</v>
      </c>
      <c r="J3686" s="9">
        <v>668.27</v>
      </c>
      <c r="K3686" s="9">
        <v>502.54</v>
      </c>
      <c r="L3686" s="9">
        <f>tbl_salesdata[[#This Row],[Units Sold]]*tbl_salesdata[[#This Row],[Unit Cost]]</f>
        <v>1361883.4000000001</v>
      </c>
      <c r="M3686" s="9">
        <f>tbl_salesdata[[#This Row],[Units Sold]]*tbl_salesdata[[#This Row],[Unit Price]]</f>
        <v>1811011.7</v>
      </c>
      <c r="N3686" s="9">
        <f>tbl_salesdata[[#This Row],[Total Sales]]-tbl_salesdata[[#This Row],[Total Cost]]</f>
        <v>449128.29999999981</v>
      </c>
      <c r="O3686">
        <f>tbl_salesdata[[#This Row],[Ship Date]]-tbl_salesdata[[#This Row],[Order Date]]</f>
        <v>17</v>
      </c>
      <c r="P3686">
        <f>WEEKDAY(tbl_salesdata[[#This Row],[Order Date]],2)</f>
        <v>2</v>
      </c>
      <c r="Q3686" t="str">
        <f>TEXT(tbl_salesdata[[#This Row],[Order Date]],"dddd")</f>
        <v>Tuesday</v>
      </c>
      <c r="R3686" t="str">
        <f>IF(tbl_salesdata[[#This Row],[Weekdaynum]]&gt;5,"Yes","No")</f>
        <v>No</v>
      </c>
    </row>
    <row r="3687" spans="1:18" hidden="1" x14ac:dyDescent="0.35">
      <c r="A3687">
        <v>980917155</v>
      </c>
      <c r="B3687" s="3">
        <v>42660</v>
      </c>
      <c r="C3687" s="3">
        <v>42672</v>
      </c>
      <c r="D3687" t="s">
        <v>85</v>
      </c>
      <c r="E3687" t="s">
        <v>12</v>
      </c>
      <c r="F3687" t="s">
        <v>47</v>
      </c>
      <c r="G3687" t="s">
        <v>18</v>
      </c>
      <c r="H3687" t="s">
        <v>19</v>
      </c>
      <c r="I3687" s="9">
        <v>4039</v>
      </c>
      <c r="J3687" s="9">
        <v>421.89</v>
      </c>
      <c r="K3687" s="9">
        <v>364.69</v>
      </c>
      <c r="L3687" s="9">
        <f>tbl_salesdata[[#This Row],[Units Sold]]*tbl_salesdata[[#This Row],[Unit Cost]]</f>
        <v>1472982.91</v>
      </c>
      <c r="M3687" s="9">
        <f>tbl_salesdata[[#This Row],[Units Sold]]*tbl_salesdata[[#This Row],[Unit Price]]</f>
        <v>1704013.71</v>
      </c>
      <c r="N3687" s="9">
        <f>tbl_salesdata[[#This Row],[Total Sales]]-tbl_salesdata[[#This Row],[Total Cost]]</f>
        <v>231030.80000000005</v>
      </c>
      <c r="O3687">
        <f>tbl_salesdata[[#This Row],[Ship Date]]-tbl_salesdata[[#This Row],[Order Date]]</f>
        <v>12</v>
      </c>
      <c r="P3687">
        <f>WEEKDAY(tbl_salesdata[[#This Row],[Order Date]],2)</f>
        <v>1</v>
      </c>
      <c r="Q3687" t="str">
        <f>TEXT(tbl_salesdata[[#This Row],[Order Date]],"dddd")</f>
        <v>Monday</v>
      </c>
      <c r="R3687" t="str">
        <f>IF(tbl_salesdata[[#This Row],[Weekdaynum]]&gt;5,"Yes","No")</f>
        <v>No</v>
      </c>
    </row>
    <row r="3688" spans="1:18" hidden="1" x14ac:dyDescent="0.35">
      <c r="A3688">
        <v>793731153</v>
      </c>
      <c r="B3688" s="3">
        <v>44680</v>
      </c>
      <c r="C3688" s="3">
        <v>44698</v>
      </c>
      <c r="D3688" t="s">
        <v>93</v>
      </c>
      <c r="E3688" t="s">
        <v>29</v>
      </c>
      <c r="F3688" t="s">
        <v>76</v>
      </c>
      <c r="G3688" t="s">
        <v>18</v>
      </c>
      <c r="H3688" t="s">
        <v>19</v>
      </c>
      <c r="I3688" s="9">
        <v>1541</v>
      </c>
      <c r="J3688" s="9">
        <v>668.27</v>
      </c>
      <c r="K3688" s="9">
        <v>502.54</v>
      </c>
      <c r="L3688" s="9">
        <f>tbl_salesdata[[#This Row],[Units Sold]]*tbl_salesdata[[#This Row],[Unit Cost]]</f>
        <v>774414.14</v>
      </c>
      <c r="M3688" s="9">
        <f>tbl_salesdata[[#This Row],[Units Sold]]*tbl_salesdata[[#This Row],[Unit Price]]</f>
        <v>1029804.07</v>
      </c>
      <c r="N3688" s="9">
        <f>tbl_salesdata[[#This Row],[Total Sales]]-tbl_salesdata[[#This Row],[Total Cost]]</f>
        <v>255389.92999999993</v>
      </c>
      <c r="O3688">
        <f>tbl_salesdata[[#This Row],[Ship Date]]-tbl_salesdata[[#This Row],[Order Date]]</f>
        <v>18</v>
      </c>
      <c r="P3688">
        <f>WEEKDAY(tbl_salesdata[[#This Row],[Order Date]],2)</f>
        <v>5</v>
      </c>
      <c r="Q3688" t="str">
        <f>TEXT(tbl_salesdata[[#This Row],[Order Date]],"dddd")</f>
        <v>Friday</v>
      </c>
      <c r="R3688" t="str">
        <f>IF(tbl_salesdata[[#This Row],[Weekdaynum]]&gt;5,"Yes","No")</f>
        <v>No</v>
      </c>
    </row>
    <row r="3689" spans="1:18" x14ac:dyDescent="0.35">
      <c r="A3689">
        <v>807430589</v>
      </c>
      <c r="B3689" s="3">
        <v>44037</v>
      </c>
      <c r="C3689" s="3">
        <v>44040</v>
      </c>
      <c r="D3689" t="s">
        <v>139</v>
      </c>
      <c r="E3689" t="s">
        <v>51</v>
      </c>
      <c r="F3689" t="s">
        <v>22</v>
      </c>
      <c r="G3689" t="s">
        <v>18</v>
      </c>
      <c r="H3689" t="s">
        <v>19</v>
      </c>
      <c r="I3689" s="9">
        <v>5509</v>
      </c>
      <c r="J3689" s="9">
        <v>47.45</v>
      </c>
      <c r="K3689" s="9">
        <v>31.79</v>
      </c>
      <c r="L3689" s="9">
        <f>tbl_salesdata[[#This Row],[Units Sold]]*tbl_salesdata[[#This Row],[Unit Cost]]</f>
        <v>175131.11</v>
      </c>
      <c r="M3689" s="9">
        <f>tbl_salesdata[[#This Row],[Units Sold]]*tbl_salesdata[[#This Row],[Unit Price]]</f>
        <v>261402.05000000002</v>
      </c>
      <c r="N3689" s="9">
        <f>tbl_salesdata[[#This Row],[Total Sales]]-tbl_salesdata[[#This Row],[Total Cost]]</f>
        <v>86270.940000000031</v>
      </c>
      <c r="O3689">
        <f>tbl_salesdata[[#This Row],[Ship Date]]-tbl_salesdata[[#This Row],[Order Date]]</f>
        <v>3</v>
      </c>
      <c r="P3689">
        <f>WEEKDAY(tbl_salesdata[[#This Row],[Order Date]],2)</f>
        <v>6</v>
      </c>
      <c r="Q3689" t="str">
        <f>TEXT(tbl_salesdata[[#This Row],[Order Date]],"dddd")</f>
        <v>Saturday</v>
      </c>
      <c r="R3689" t="str">
        <f>IF(tbl_salesdata[[#This Row],[Weekdaynum]]&gt;5,"Yes","No")</f>
        <v>Yes</v>
      </c>
    </row>
    <row r="3690" spans="1:18" hidden="1" x14ac:dyDescent="0.35">
      <c r="A3690">
        <v>840671098</v>
      </c>
      <c r="B3690" s="3">
        <v>43866</v>
      </c>
      <c r="C3690" s="3">
        <v>43868</v>
      </c>
      <c r="D3690" t="s">
        <v>96</v>
      </c>
      <c r="E3690" t="s">
        <v>29</v>
      </c>
      <c r="F3690" t="s">
        <v>13</v>
      </c>
      <c r="G3690" t="s">
        <v>18</v>
      </c>
      <c r="H3690" t="s">
        <v>19</v>
      </c>
      <c r="I3690" s="9">
        <v>2114</v>
      </c>
      <c r="J3690" s="9">
        <v>255.28</v>
      </c>
      <c r="K3690" s="9">
        <v>159.41999999999999</v>
      </c>
      <c r="L3690" s="9">
        <f>tbl_salesdata[[#This Row],[Units Sold]]*tbl_salesdata[[#This Row],[Unit Cost]]</f>
        <v>337013.87999999995</v>
      </c>
      <c r="M3690" s="9">
        <f>tbl_salesdata[[#This Row],[Units Sold]]*tbl_salesdata[[#This Row],[Unit Price]]</f>
        <v>539661.92000000004</v>
      </c>
      <c r="N3690" s="9">
        <f>tbl_salesdata[[#This Row],[Total Sales]]-tbl_salesdata[[#This Row],[Total Cost]]</f>
        <v>202648.0400000001</v>
      </c>
      <c r="O3690">
        <f>tbl_salesdata[[#This Row],[Ship Date]]-tbl_salesdata[[#This Row],[Order Date]]</f>
        <v>2</v>
      </c>
      <c r="P3690">
        <f>WEEKDAY(tbl_salesdata[[#This Row],[Order Date]],2)</f>
        <v>3</v>
      </c>
      <c r="Q3690" t="str">
        <f>TEXT(tbl_salesdata[[#This Row],[Order Date]],"dddd")</f>
        <v>Wednesday</v>
      </c>
      <c r="R3690" t="str">
        <f>IF(tbl_salesdata[[#This Row],[Weekdaynum]]&gt;5,"Yes","No")</f>
        <v>No</v>
      </c>
    </row>
    <row r="3691" spans="1:18" hidden="1" x14ac:dyDescent="0.35">
      <c r="A3691">
        <v>660832202</v>
      </c>
      <c r="B3691" s="3">
        <v>43805</v>
      </c>
      <c r="C3691" s="3">
        <v>43811</v>
      </c>
      <c r="D3691" t="s">
        <v>120</v>
      </c>
      <c r="E3691" t="s">
        <v>38</v>
      </c>
      <c r="F3691" t="s">
        <v>30</v>
      </c>
      <c r="G3691" t="s">
        <v>14</v>
      </c>
      <c r="H3691" t="s">
        <v>15</v>
      </c>
      <c r="I3691" s="9">
        <v>3789</v>
      </c>
      <c r="J3691" s="9">
        <v>81.73</v>
      </c>
      <c r="K3691" s="9">
        <v>56.67</v>
      </c>
      <c r="L3691" s="9">
        <f>tbl_salesdata[[#This Row],[Units Sold]]*tbl_salesdata[[#This Row],[Unit Cost]]</f>
        <v>214722.63</v>
      </c>
      <c r="M3691" s="9">
        <f>tbl_salesdata[[#This Row],[Units Sold]]*tbl_salesdata[[#This Row],[Unit Price]]</f>
        <v>309674.97000000003</v>
      </c>
      <c r="N3691" s="9">
        <f>tbl_salesdata[[#This Row],[Total Sales]]-tbl_salesdata[[#This Row],[Total Cost]]</f>
        <v>94952.340000000026</v>
      </c>
      <c r="O3691">
        <f>tbl_salesdata[[#This Row],[Ship Date]]-tbl_salesdata[[#This Row],[Order Date]]</f>
        <v>6</v>
      </c>
      <c r="P3691">
        <f>WEEKDAY(tbl_salesdata[[#This Row],[Order Date]],2)</f>
        <v>5</v>
      </c>
      <c r="Q3691" t="str">
        <f>TEXT(tbl_salesdata[[#This Row],[Order Date]],"dddd")</f>
        <v>Friday</v>
      </c>
      <c r="R3691" t="str">
        <f>IF(tbl_salesdata[[#This Row],[Weekdaynum]]&gt;5,"Yes","No")</f>
        <v>No</v>
      </c>
    </row>
    <row r="3692" spans="1:18" hidden="1" x14ac:dyDescent="0.35">
      <c r="A3692">
        <v>936664998</v>
      </c>
      <c r="B3692" s="3">
        <v>42522</v>
      </c>
      <c r="C3692" s="3">
        <v>42536</v>
      </c>
      <c r="D3692" t="s">
        <v>195</v>
      </c>
      <c r="E3692" t="s">
        <v>21</v>
      </c>
      <c r="F3692" t="s">
        <v>68</v>
      </c>
      <c r="G3692" t="s">
        <v>18</v>
      </c>
      <c r="H3692" t="s">
        <v>15</v>
      </c>
      <c r="I3692" s="9">
        <v>8843</v>
      </c>
      <c r="J3692" s="9">
        <v>154.06</v>
      </c>
      <c r="K3692" s="9">
        <v>90.93</v>
      </c>
      <c r="L3692" s="9">
        <f>tbl_salesdata[[#This Row],[Units Sold]]*tbl_salesdata[[#This Row],[Unit Cost]]</f>
        <v>804093.99000000011</v>
      </c>
      <c r="M3692" s="9">
        <f>tbl_salesdata[[#This Row],[Units Sold]]*tbl_salesdata[[#This Row],[Unit Price]]</f>
        <v>1362352.58</v>
      </c>
      <c r="N3692" s="9">
        <f>tbl_salesdata[[#This Row],[Total Sales]]-tbl_salesdata[[#This Row],[Total Cost]]</f>
        <v>558258.59</v>
      </c>
      <c r="O3692">
        <f>tbl_salesdata[[#This Row],[Ship Date]]-tbl_salesdata[[#This Row],[Order Date]]</f>
        <v>14</v>
      </c>
      <c r="P3692">
        <f>WEEKDAY(tbl_salesdata[[#This Row],[Order Date]],2)</f>
        <v>3</v>
      </c>
      <c r="Q3692" t="str">
        <f>TEXT(tbl_salesdata[[#This Row],[Order Date]],"dddd")</f>
        <v>Wednesday</v>
      </c>
      <c r="R3692" t="str">
        <f>IF(tbl_salesdata[[#This Row],[Weekdaynum]]&gt;5,"Yes","No")</f>
        <v>No</v>
      </c>
    </row>
    <row r="3693" spans="1:18" hidden="1" x14ac:dyDescent="0.35">
      <c r="A3693">
        <v>286968314</v>
      </c>
      <c r="B3693" s="3">
        <v>42779</v>
      </c>
      <c r="C3693" s="3">
        <v>42785</v>
      </c>
      <c r="D3693" t="s">
        <v>208</v>
      </c>
      <c r="E3693" t="s">
        <v>12</v>
      </c>
      <c r="F3693" t="s">
        <v>25</v>
      </c>
      <c r="G3693" t="s">
        <v>14</v>
      </c>
      <c r="H3693" t="s">
        <v>15</v>
      </c>
      <c r="I3693" s="9">
        <v>9156</v>
      </c>
      <c r="J3693" s="9">
        <v>205.7</v>
      </c>
      <c r="K3693" s="9">
        <v>117.11</v>
      </c>
      <c r="L3693" s="9">
        <f>tbl_salesdata[[#This Row],[Units Sold]]*tbl_salesdata[[#This Row],[Unit Cost]]</f>
        <v>1072259.1599999999</v>
      </c>
      <c r="M3693" s="9">
        <f>tbl_salesdata[[#This Row],[Units Sold]]*tbl_salesdata[[#This Row],[Unit Price]]</f>
        <v>1883389.2</v>
      </c>
      <c r="N3693" s="9">
        <f>tbl_salesdata[[#This Row],[Total Sales]]-tbl_salesdata[[#This Row],[Total Cost]]</f>
        <v>811130.04</v>
      </c>
      <c r="O3693">
        <f>tbl_salesdata[[#This Row],[Ship Date]]-tbl_salesdata[[#This Row],[Order Date]]</f>
        <v>6</v>
      </c>
      <c r="P3693">
        <f>WEEKDAY(tbl_salesdata[[#This Row],[Order Date]],2)</f>
        <v>1</v>
      </c>
      <c r="Q3693" t="str">
        <f>TEXT(tbl_salesdata[[#This Row],[Order Date]],"dddd")</f>
        <v>Monday</v>
      </c>
      <c r="R3693" t="str">
        <f>IF(tbl_salesdata[[#This Row],[Weekdaynum]]&gt;5,"Yes","No")</f>
        <v>No</v>
      </c>
    </row>
    <row r="3694" spans="1:18" hidden="1" x14ac:dyDescent="0.35">
      <c r="A3694">
        <v>550853478</v>
      </c>
      <c r="B3694" s="3">
        <v>43345</v>
      </c>
      <c r="C3694" s="3">
        <v>43362</v>
      </c>
      <c r="D3694" t="s">
        <v>209</v>
      </c>
      <c r="E3694" t="s">
        <v>32</v>
      </c>
      <c r="F3694" t="s">
        <v>13</v>
      </c>
      <c r="G3694" t="s">
        <v>14</v>
      </c>
      <c r="H3694" t="s">
        <v>15</v>
      </c>
      <c r="I3694" s="9">
        <v>8640</v>
      </c>
      <c r="J3694" s="9">
        <v>255.28</v>
      </c>
      <c r="K3694" s="9">
        <v>159.41999999999999</v>
      </c>
      <c r="L3694" s="9">
        <f>tbl_salesdata[[#This Row],[Units Sold]]*tbl_salesdata[[#This Row],[Unit Cost]]</f>
        <v>1377388.7999999998</v>
      </c>
      <c r="M3694" s="9">
        <f>tbl_salesdata[[#This Row],[Units Sold]]*tbl_salesdata[[#This Row],[Unit Price]]</f>
        <v>2205619.2000000002</v>
      </c>
      <c r="N3694" s="9">
        <f>tbl_salesdata[[#This Row],[Total Sales]]-tbl_salesdata[[#This Row],[Total Cost]]</f>
        <v>828230.40000000037</v>
      </c>
      <c r="O3694">
        <f>tbl_salesdata[[#This Row],[Ship Date]]-tbl_salesdata[[#This Row],[Order Date]]</f>
        <v>17</v>
      </c>
      <c r="P3694">
        <f>WEEKDAY(tbl_salesdata[[#This Row],[Order Date]],2)</f>
        <v>7</v>
      </c>
      <c r="Q3694" t="str">
        <f>TEXT(tbl_salesdata[[#This Row],[Order Date]],"dddd")</f>
        <v>Sunday</v>
      </c>
      <c r="R3694" t="str">
        <f>IF(tbl_salesdata[[#This Row],[Weekdaynum]]&gt;5,"Yes","No")</f>
        <v>Yes</v>
      </c>
    </row>
    <row r="3695" spans="1:18" x14ac:dyDescent="0.35">
      <c r="A3695">
        <v>650362145</v>
      </c>
      <c r="B3695" s="3">
        <v>42791</v>
      </c>
      <c r="C3695" s="3">
        <v>42803</v>
      </c>
      <c r="D3695" t="s">
        <v>186</v>
      </c>
      <c r="E3695" t="s">
        <v>38</v>
      </c>
      <c r="F3695" t="s">
        <v>22</v>
      </c>
      <c r="G3695" t="s">
        <v>14</v>
      </c>
      <c r="H3695" t="s">
        <v>15</v>
      </c>
      <c r="I3695" s="9">
        <v>5466</v>
      </c>
      <c r="J3695" s="9">
        <v>47.45</v>
      </c>
      <c r="K3695" s="9">
        <v>31.79</v>
      </c>
      <c r="L3695" s="9">
        <f>tbl_salesdata[[#This Row],[Units Sold]]*tbl_salesdata[[#This Row],[Unit Cost]]</f>
        <v>173764.13999999998</v>
      </c>
      <c r="M3695" s="9">
        <f>tbl_salesdata[[#This Row],[Units Sold]]*tbl_salesdata[[#This Row],[Unit Price]]</f>
        <v>259361.7</v>
      </c>
      <c r="N3695" s="9">
        <f>tbl_salesdata[[#This Row],[Total Sales]]-tbl_salesdata[[#This Row],[Total Cost]]</f>
        <v>85597.560000000027</v>
      </c>
      <c r="O3695">
        <f>tbl_salesdata[[#This Row],[Ship Date]]-tbl_salesdata[[#This Row],[Order Date]]</f>
        <v>12</v>
      </c>
      <c r="P3695">
        <f>WEEKDAY(tbl_salesdata[[#This Row],[Order Date]],2)</f>
        <v>6</v>
      </c>
      <c r="Q3695" t="str">
        <f>TEXT(tbl_salesdata[[#This Row],[Order Date]],"dddd")</f>
        <v>Saturday</v>
      </c>
      <c r="R3695" t="str">
        <f>IF(tbl_salesdata[[#This Row],[Weekdaynum]]&gt;5,"Yes","No")</f>
        <v>Yes</v>
      </c>
    </row>
    <row r="3696" spans="1:18" hidden="1" x14ac:dyDescent="0.35">
      <c r="A3696">
        <v>277377164</v>
      </c>
      <c r="B3696" s="3">
        <v>42111</v>
      </c>
      <c r="C3696" s="3">
        <v>42128</v>
      </c>
      <c r="D3696" t="s">
        <v>154</v>
      </c>
      <c r="E3696" t="s">
        <v>12</v>
      </c>
      <c r="F3696" t="s">
        <v>56</v>
      </c>
      <c r="G3696" t="s">
        <v>18</v>
      </c>
      <c r="H3696" t="s">
        <v>19</v>
      </c>
      <c r="I3696" s="9">
        <v>922</v>
      </c>
      <c r="J3696" s="9">
        <v>9.33</v>
      </c>
      <c r="K3696" s="9">
        <v>6.92</v>
      </c>
      <c r="L3696" s="9">
        <f>tbl_salesdata[[#This Row],[Units Sold]]*tbl_salesdata[[#This Row],[Unit Cost]]</f>
        <v>6380.24</v>
      </c>
      <c r="M3696" s="9">
        <f>tbl_salesdata[[#This Row],[Units Sold]]*tbl_salesdata[[#This Row],[Unit Price]]</f>
        <v>8602.26</v>
      </c>
      <c r="N3696" s="9">
        <f>tbl_salesdata[[#This Row],[Total Sales]]-tbl_salesdata[[#This Row],[Total Cost]]</f>
        <v>2222.0200000000004</v>
      </c>
      <c r="O3696">
        <f>tbl_salesdata[[#This Row],[Ship Date]]-tbl_salesdata[[#This Row],[Order Date]]</f>
        <v>17</v>
      </c>
      <c r="P3696">
        <f>WEEKDAY(tbl_salesdata[[#This Row],[Order Date]],2)</f>
        <v>5</v>
      </c>
      <c r="Q3696" t="str">
        <f>TEXT(tbl_salesdata[[#This Row],[Order Date]],"dddd")</f>
        <v>Friday</v>
      </c>
      <c r="R3696" t="str">
        <f>IF(tbl_salesdata[[#This Row],[Weekdaynum]]&gt;5,"Yes","No")</f>
        <v>No</v>
      </c>
    </row>
    <row r="3697" spans="1:18" hidden="1" x14ac:dyDescent="0.35">
      <c r="A3697">
        <v>169800841</v>
      </c>
      <c r="B3697" s="3">
        <v>42793</v>
      </c>
      <c r="C3697" s="3">
        <v>42795</v>
      </c>
      <c r="D3697" t="s">
        <v>202</v>
      </c>
      <c r="E3697" t="s">
        <v>38</v>
      </c>
      <c r="F3697" t="s">
        <v>13</v>
      </c>
      <c r="G3697" t="s">
        <v>14</v>
      </c>
      <c r="H3697" t="s">
        <v>19</v>
      </c>
      <c r="I3697" s="9">
        <v>6697</v>
      </c>
      <c r="J3697" s="9">
        <v>255.28</v>
      </c>
      <c r="K3697" s="9">
        <v>159.41999999999999</v>
      </c>
      <c r="L3697" s="9">
        <f>tbl_salesdata[[#This Row],[Units Sold]]*tbl_salesdata[[#This Row],[Unit Cost]]</f>
        <v>1067635.74</v>
      </c>
      <c r="M3697" s="9">
        <f>tbl_salesdata[[#This Row],[Units Sold]]*tbl_salesdata[[#This Row],[Unit Price]]</f>
        <v>1709610.16</v>
      </c>
      <c r="N3697" s="9">
        <f>tbl_salesdata[[#This Row],[Total Sales]]-tbl_salesdata[[#This Row],[Total Cost]]</f>
        <v>641974.41999999993</v>
      </c>
      <c r="O3697">
        <f>tbl_salesdata[[#This Row],[Ship Date]]-tbl_salesdata[[#This Row],[Order Date]]</f>
        <v>2</v>
      </c>
      <c r="P3697">
        <f>WEEKDAY(tbl_salesdata[[#This Row],[Order Date]],2)</f>
        <v>1</v>
      </c>
      <c r="Q3697" t="str">
        <f>TEXT(tbl_salesdata[[#This Row],[Order Date]],"dddd")</f>
        <v>Monday</v>
      </c>
      <c r="R3697" t="str">
        <f>IF(tbl_salesdata[[#This Row],[Weekdaynum]]&gt;5,"Yes","No")</f>
        <v>No</v>
      </c>
    </row>
    <row r="3698" spans="1:18" hidden="1" x14ac:dyDescent="0.35">
      <c r="A3698">
        <v>935376679</v>
      </c>
      <c r="B3698" s="3">
        <v>43633</v>
      </c>
      <c r="C3698" s="3">
        <v>43643</v>
      </c>
      <c r="D3698" t="s">
        <v>75</v>
      </c>
      <c r="E3698" t="s">
        <v>38</v>
      </c>
      <c r="F3698" t="s">
        <v>22</v>
      </c>
      <c r="G3698" t="s">
        <v>14</v>
      </c>
      <c r="H3698" t="s">
        <v>26</v>
      </c>
      <c r="I3698" s="9">
        <v>7600</v>
      </c>
      <c r="J3698" s="9">
        <v>47.45</v>
      </c>
      <c r="K3698" s="9">
        <v>31.79</v>
      </c>
      <c r="L3698" s="9">
        <f>tbl_salesdata[[#This Row],[Units Sold]]*tbl_salesdata[[#This Row],[Unit Cost]]</f>
        <v>241604</v>
      </c>
      <c r="M3698" s="9">
        <f>tbl_salesdata[[#This Row],[Units Sold]]*tbl_salesdata[[#This Row],[Unit Price]]</f>
        <v>360620</v>
      </c>
      <c r="N3698" s="9">
        <f>tbl_salesdata[[#This Row],[Total Sales]]-tbl_salesdata[[#This Row],[Total Cost]]</f>
        <v>119016</v>
      </c>
      <c r="O3698">
        <f>tbl_salesdata[[#This Row],[Ship Date]]-tbl_salesdata[[#This Row],[Order Date]]</f>
        <v>10</v>
      </c>
      <c r="P3698">
        <f>WEEKDAY(tbl_salesdata[[#This Row],[Order Date]],2)</f>
        <v>1</v>
      </c>
      <c r="Q3698" t="str">
        <f>TEXT(tbl_salesdata[[#This Row],[Order Date]],"dddd")</f>
        <v>Monday</v>
      </c>
      <c r="R3698" t="str">
        <f>IF(tbl_salesdata[[#This Row],[Weekdaynum]]&gt;5,"Yes","No")</f>
        <v>No</v>
      </c>
    </row>
    <row r="3699" spans="1:18" hidden="1" x14ac:dyDescent="0.35">
      <c r="A3699">
        <v>264778506</v>
      </c>
      <c r="B3699" s="3">
        <v>44538</v>
      </c>
      <c r="C3699" s="3">
        <v>44547</v>
      </c>
      <c r="D3699" t="s">
        <v>154</v>
      </c>
      <c r="E3699" t="s">
        <v>12</v>
      </c>
      <c r="F3699" t="s">
        <v>42</v>
      </c>
      <c r="G3699" t="s">
        <v>18</v>
      </c>
      <c r="H3699" t="s">
        <v>34</v>
      </c>
      <c r="I3699" s="9">
        <v>2699</v>
      </c>
      <c r="J3699" s="9">
        <v>437.2</v>
      </c>
      <c r="K3699" s="9">
        <v>263.33</v>
      </c>
      <c r="L3699" s="9">
        <f>tbl_salesdata[[#This Row],[Units Sold]]*tbl_salesdata[[#This Row],[Unit Cost]]</f>
        <v>710727.66999999993</v>
      </c>
      <c r="M3699" s="9">
        <f>tbl_salesdata[[#This Row],[Units Sold]]*tbl_salesdata[[#This Row],[Unit Price]]</f>
        <v>1180002.8</v>
      </c>
      <c r="N3699" s="9">
        <f>tbl_salesdata[[#This Row],[Total Sales]]-tbl_salesdata[[#This Row],[Total Cost]]</f>
        <v>469275.13000000012</v>
      </c>
      <c r="O3699">
        <f>tbl_salesdata[[#This Row],[Ship Date]]-tbl_salesdata[[#This Row],[Order Date]]</f>
        <v>9</v>
      </c>
      <c r="P3699">
        <f>WEEKDAY(tbl_salesdata[[#This Row],[Order Date]],2)</f>
        <v>3</v>
      </c>
      <c r="Q3699" t="str">
        <f>TEXT(tbl_salesdata[[#This Row],[Order Date]],"dddd")</f>
        <v>Wednesday</v>
      </c>
      <c r="R3699" t="str">
        <f>IF(tbl_salesdata[[#This Row],[Weekdaynum]]&gt;5,"Yes","No")</f>
        <v>No</v>
      </c>
    </row>
    <row r="3700" spans="1:18" hidden="1" x14ac:dyDescent="0.35">
      <c r="A3700">
        <v>868992650</v>
      </c>
      <c r="B3700" s="3">
        <v>43763</v>
      </c>
      <c r="C3700" s="3">
        <v>43772</v>
      </c>
      <c r="D3700" t="s">
        <v>173</v>
      </c>
      <c r="E3700" t="s">
        <v>24</v>
      </c>
      <c r="F3700" t="s">
        <v>76</v>
      </c>
      <c r="G3700" t="s">
        <v>18</v>
      </c>
      <c r="H3700" t="s">
        <v>26</v>
      </c>
      <c r="I3700" s="9">
        <v>3091</v>
      </c>
      <c r="J3700" s="9">
        <v>668.27</v>
      </c>
      <c r="K3700" s="9">
        <v>502.54</v>
      </c>
      <c r="L3700" s="9">
        <f>tbl_salesdata[[#This Row],[Units Sold]]*tbl_salesdata[[#This Row],[Unit Cost]]</f>
        <v>1553351.1400000001</v>
      </c>
      <c r="M3700" s="9">
        <f>tbl_salesdata[[#This Row],[Units Sold]]*tbl_salesdata[[#This Row],[Unit Price]]</f>
        <v>2065622.5699999998</v>
      </c>
      <c r="N3700" s="9">
        <f>tbl_salesdata[[#This Row],[Total Sales]]-tbl_salesdata[[#This Row],[Total Cost]]</f>
        <v>512271.4299999997</v>
      </c>
      <c r="O3700">
        <f>tbl_salesdata[[#This Row],[Ship Date]]-tbl_salesdata[[#This Row],[Order Date]]</f>
        <v>9</v>
      </c>
      <c r="P3700">
        <f>WEEKDAY(tbl_salesdata[[#This Row],[Order Date]],2)</f>
        <v>5</v>
      </c>
      <c r="Q3700" t="str">
        <f>TEXT(tbl_salesdata[[#This Row],[Order Date]],"dddd")</f>
        <v>Friday</v>
      </c>
      <c r="R3700" t="str">
        <f>IF(tbl_salesdata[[#This Row],[Weekdaynum]]&gt;5,"Yes","No")</f>
        <v>No</v>
      </c>
    </row>
    <row r="3701" spans="1:18" x14ac:dyDescent="0.35">
      <c r="A3701">
        <v>954546535</v>
      </c>
      <c r="B3701" s="3">
        <v>43323</v>
      </c>
      <c r="C3701" s="3">
        <v>43330</v>
      </c>
      <c r="D3701" t="s">
        <v>46</v>
      </c>
      <c r="E3701" t="s">
        <v>29</v>
      </c>
      <c r="F3701" t="s">
        <v>76</v>
      </c>
      <c r="G3701" t="s">
        <v>14</v>
      </c>
      <c r="H3701" t="s">
        <v>15</v>
      </c>
      <c r="I3701" s="9">
        <v>387</v>
      </c>
      <c r="J3701" s="9">
        <v>668.27</v>
      </c>
      <c r="K3701" s="9">
        <v>502.54</v>
      </c>
      <c r="L3701" s="9">
        <f>tbl_salesdata[[#This Row],[Units Sold]]*tbl_salesdata[[#This Row],[Unit Cost]]</f>
        <v>194482.98</v>
      </c>
      <c r="M3701" s="9">
        <f>tbl_salesdata[[#This Row],[Units Sold]]*tbl_salesdata[[#This Row],[Unit Price]]</f>
        <v>258620.49</v>
      </c>
      <c r="N3701" s="9">
        <f>tbl_salesdata[[#This Row],[Total Sales]]-tbl_salesdata[[#This Row],[Total Cost]]</f>
        <v>64137.50999999998</v>
      </c>
      <c r="O3701">
        <f>tbl_salesdata[[#This Row],[Ship Date]]-tbl_salesdata[[#This Row],[Order Date]]</f>
        <v>7</v>
      </c>
      <c r="P3701">
        <f>WEEKDAY(tbl_salesdata[[#This Row],[Order Date]],2)</f>
        <v>6</v>
      </c>
      <c r="Q3701" t="str">
        <f>TEXT(tbl_salesdata[[#This Row],[Order Date]],"dddd")</f>
        <v>Saturday</v>
      </c>
      <c r="R3701" t="str">
        <f>IF(tbl_salesdata[[#This Row],[Weekdaynum]]&gt;5,"Yes","No")</f>
        <v>Yes</v>
      </c>
    </row>
    <row r="3702" spans="1:18" hidden="1" x14ac:dyDescent="0.35">
      <c r="A3702">
        <v>447365701</v>
      </c>
      <c r="B3702" s="3">
        <v>42124</v>
      </c>
      <c r="C3702" s="3">
        <v>42134</v>
      </c>
      <c r="D3702" t="s">
        <v>27</v>
      </c>
      <c r="E3702" t="s">
        <v>24</v>
      </c>
      <c r="F3702" t="s">
        <v>22</v>
      </c>
      <c r="G3702" t="s">
        <v>14</v>
      </c>
      <c r="H3702" t="s">
        <v>34</v>
      </c>
      <c r="I3702" s="9">
        <v>4307</v>
      </c>
      <c r="J3702" s="9">
        <v>47.45</v>
      </c>
      <c r="K3702" s="9">
        <v>31.79</v>
      </c>
      <c r="L3702" s="9">
        <f>tbl_salesdata[[#This Row],[Units Sold]]*tbl_salesdata[[#This Row],[Unit Cost]]</f>
        <v>136919.53</v>
      </c>
      <c r="M3702" s="9">
        <f>tbl_salesdata[[#This Row],[Units Sold]]*tbl_salesdata[[#This Row],[Unit Price]]</f>
        <v>204367.15000000002</v>
      </c>
      <c r="N3702" s="9">
        <f>tbl_salesdata[[#This Row],[Total Sales]]-tbl_salesdata[[#This Row],[Total Cost]]</f>
        <v>67447.620000000024</v>
      </c>
      <c r="O3702">
        <f>tbl_salesdata[[#This Row],[Ship Date]]-tbl_salesdata[[#This Row],[Order Date]]</f>
        <v>10</v>
      </c>
      <c r="P3702">
        <f>WEEKDAY(tbl_salesdata[[#This Row],[Order Date]],2)</f>
        <v>4</v>
      </c>
      <c r="Q3702" t="str">
        <f>TEXT(tbl_salesdata[[#This Row],[Order Date]],"dddd")</f>
        <v>Thursday</v>
      </c>
      <c r="R3702" t="str">
        <f>IF(tbl_salesdata[[#This Row],[Weekdaynum]]&gt;5,"Yes","No")</f>
        <v>No</v>
      </c>
    </row>
    <row r="3703" spans="1:18" hidden="1" x14ac:dyDescent="0.35">
      <c r="A3703">
        <v>695059764</v>
      </c>
      <c r="B3703" s="3">
        <v>44337</v>
      </c>
      <c r="C3703" s="3">
        <v>44343</v>
      </c>
      <c r="D3703" t="s">
        <v>79</v>
      </c>
      <c r="E3703" t="s">
        <v>21</v>
      </c>
      <c r="F3703" t="s">
        <v>42</v>
      </c>
      <c r="G3703" t="s">
        <v>18</v>
      </c>
      <c r="H3703" t="s">
        <v>19</v>
      </c>
      <c r="I3703" s="9">
        <v>2485</v>
      </c>
      <c r="J3703" s="9">
        <v>437.2</v>
      </c>
      <c r="K3703" s="9">
        <v>263.33</v>
      </c>
      <c r="L3703" s="9">
        <f>tbl_salesdata[[#This Row],[Units Sold]]*tbl_salesdata[[#This Row],[Unit Cost]]</f>
        <v>654375.04999999993</v>
      </c>
      <c r="M3703" s="9">
        <f>tbl_salesdata[[#This Row],[Units Sold]]*tbl_salesdata[[#This Row],[Unit Price]]</f>
        <v>1086442</v>
      </c>
      <c r="N3703" s="9">
        <f>tbl_salesdata[[#This Row],[Total Sales]]-tbl_salesdata[[#This Row],[Total Cost]]</f>
        <v>432066.95000000007</v>
      </c>
      <c r="O3703">
        <f>tbl_salesdata[[#This Row],[Ship Date]]-tbl_salesdata[[#This Row],[Order Date]]</f>
        <v>6</v>
      </c>
      <c r="P3703">
        <f>WEEKDAY(tbl_salesdata[[#This Row],[Order Date]],2)</f>
        <v>5</v>
      </c>
      <c r="Q3703" t="str">
        <f>TEXT(tbl_salesdata[[#This Row],[Order Date]],"dddd")</f>
        <v>Friday</v>
      </c>
      <c r="R3703" t="str">
        <f>IF(tbl_salesdata[[#This Row],[Weekdaynum]]&gt;5,"Yes","No")</f>
        <v>No</v>
      </c>
    </row>
    <row r="3704" spans="1:18" hidden="1" x14ac:dyDescent="0.35">
      <c r="A3704">
        <v>264636456</v>
      </c>
      <c r="B3704" s="3">
        <v>44297</v>
      </c>
      <c r="C3704" s="3">
        <v>44308</v>
      </c>
      <c r="D3704" t="s">
        <v>101</v>
      </c>
      <c r="E3704" t="s">
        <v>24</v>
      </c>
      <c r="F3704" t="s">
        <v>33</v>
      </c>
      <c r="G3704" t="s">
        <v>18</v>
      </c>
      <c r="H3704" t="s">
        <v>34</v>
      </c>
      <c r="I3704" s="9">
        <v>663</v>
      </c>
      <c r="J3704" s="9">
        <v>109.28</v>
      </c>
      <c r="K3704" s="9">
        <v>35.840000000000003</v>
      </c>
      <c r="L3704" s="9">
        <f>tbl_salesdata[[#This Row],[Units Sold]]*tbl_salesdata[[#This Row],[Unit Cost]]</f>
        <v>23761.920000000002</v>
      </c>
      <c r="M3704" s="9">
        <f>tbl_salesdata[[#This Row],[Units Sold]]*tbl_salesdata[[#This Row],[Unit Price]]</f>
        <v>72452.639999999999</v>
      </c>
      <c r="N3704" s="9">
        <f>tbl_salesdata[[#This Row],[Total Sales]]-tbl_salesdata[[#This Row],[Total Cost]]</f>
        <v>48690.720000000001</v>
      </c>
      <c r="O3704">
        <f>tbl_salesdata[[#This Row],[Ship Date]]-tbl_salesdata[[#This Row],[Order Date]]</f>
        <v>11</v>
      </c>
      <c r="P3704">
        <f>WEEKDAY(tbl_salesdata[[#This Row],[Order Date]],2)</f>
        <v>7</v>
      </c>
      <c r="Q3704" t="str">
        <f>TEXT(tbl_salesdata[[#This Row],[Order Date]],"dddd")</f>
        <v>Sunday</v>
      </c>
      <c r="R3704" t="str">
        <f>IF(tbl_salesdata[[#This Row],[Weekdaynum]]&gt;5,"Yes","No")</f>
        <v>Yes</v>
      </c>
    </row>
    <row r="3705" spans="1:18" hidden="1" x14ac:dyDescent="0.35">
      <c r="A3705">
        <v>418644607</v>
      </c>
      <c r="B3705" s="3">
        <v>44634</v>
      </c>
      <c r="C3705" s="3">
        <v>44653</v>
      </c>
      <c r="D3705" t="s">
        <v>46</v>
      </c>
      <c r="E3705" t="s">
        <v>29</v>
      </c>
      <c r="F3705" t="s">
        <v>68</v>
      </c>
      <c r="G3705" t="s">
        <v>14</v>
      </c>
      <c r="H3705" t="s">
        <v>15</v>
      </c>
      <c r="I3705" s="9">
        <v>5097</v>
      </c>
      <c r="J3705" s="9">
        <v>154.06</v>
      </c>
      <c r="K3705" s="9">
        <v>90.93</v>
      </c>
      <c r="L3705" s="9">
        <f>tbl_salesdata[[#This Row],[Units Sold]]*tbl_salesdata[[#This Row],[Unit Cost]]</f>
        <v>463470.21</v>
      </c>
      <c r="M3705" s="9">
        <f>tbl_salesdata[[#This Row],[Units Sold]]*tbl_salesdata[[#This Row],[Unit Price]]</f>
        <v>785243.82000000007</v>
      </c>
      <c r="N3705" s="9">
        <f>tbl_salesdata[[#This Row],[Total Sales]]-tbl_salesdata[[#This Row],[Total Cost]]</f>
        <v>321773.61000000004</v>
      </c>
      <c r="O3705">
        <f>tbl_salesdata[[#This Row],[Ship Date]]-tbl_salesdata[[#This Row],[Order Date]]</f>
        <v>19</v>
      </c>
      <c r="P3705">
        <f>WEEKDAY(tbl_salesdata[[#This Row],[Order Date]],2)</f>
        <v>1</v>
      </c>
      <c r="Q3705" t="str">
        <f>TEXT(tbl_salesdata[[#This Row],[Order Date]],"dddd")</f>
        <v>Monday</v>
      </c>
      <c r="R3705" t="str">
        <f>IF(tbl_salesdata[[#This Row],[Weekdaynum]]&gt;5,"Yes","No")</f>
        <v>No</v>
      </c>
    </row>
    <row r="3706" spans="1:18" hidden="1" x14ac:dyDescent="0.35">
      <c r="A3706">
        <v>239945542</v>
      </c>
      <c r="B3706" s="3">
        <v>44557</v>
      </c>
      <c r="C3706" s="3">
        <v>44564</v>
      </c>
      <c r="D3706" t="s">
        <v>174</v>
      </c>
      <c r="E3706" t="s">
        <v>29</v>
      </c>
      <c r="F3706" t="s">
        <v>42</v>
      </c>
      <c r="G3706" t="s">
        <v>18</v>
      </c>
      <c r="H3706" t="s">
        <v>26</v>
      </c>
      <c r="I3706" s="9">
        <v>4073</v>
      </c>
      <c r="J3706" s="9">
        <v>437.2</v>
      </c>
      <c r="K3706" s="9">
        <v>263.33</v>
      </c>
      <c r="L3706" s="9">
        <f>tbl_salesdata[[#This Row],[Units Sold]]*tbl_salesdata[[#This Row],[Unit Cost]]</f>
        <v>1072543.0899999999</v>
      </c>
      <c r="M3706" s="9">
        <f>tbl_salesdata[[#This Row],[Units Sold]]*tbl_salesdata[[#This Row],[Unit Price]]</f>
        <v>1780715.5999999999</v>
      </c>
      <c r="N3706" s="9">
        <f>tbl_salesdata[[#This Row],[Total Sales]]-tbl_salesdata[[#This Row],[Total Cost]]</f>
        <v>708172.51</v>
      </c>
      <c r="O3706">
        <f>tbl_salesdata[[#This Row],[Ship Date]]-tbl_salesdata[[#This Row],[Order Date]]</f>
        <v>7</v>
      </c>
      <c r="P3706">
        <f>WEEKDAY(tbl_salesdata[[#This Row],[Order Date]],2)</f>
        <v>1</v>
      </c>
      <c r="Q3706" t="str">
        <f>TEXT(tbl_salesdata[[#This Row],[Order Date]],"dddd")</f>
        <v>Monday</v>
      </c>
      <c r="R3706" t="str">
        <f>IF(tbl_salesdata[[#This Row],[Weekdaynum]]&gt;5,"Yes","No")</f>
        <v>No</v>
      </c>
    </row>
    <row r="3707" spans="1:18" hidden="1" x14ac:dyDescent="0.35">
      <c r="A3707">
        <v>681713092</v>
      </c>
      <c r="B3707" s="3">
        <v>44628</v>
      </c>
      <c r="C3707" s="3">
        <v>44632</v>
      </c>
      <c r="D3707" t="s">
        <v>204</v>
      </c>
      <c r="E3707" t="s">
        <v>21</v>
      </c>
      <c r="F3707" t="s">
        <v>22</v>
      </c>
      <c r="G3707" t="s">
        <v>14</v>
      </c>
      <c r="H3707" t="s">
        <v>34</v>
      </c>
      <c r="I3707" s="9">
        <v>2908</v>
      </c>
      <c r="J3707" s="9">
        <v>47.45</v>
      </c>
      <c r="K3707" s="9">
        <v>31.79</v>
      </c>
      <c r="L3707" s="9">
        <f>tbl_salesdata[[#This Row],[Units Sold]]*tbl_salesdata[[#This Row],[Unit Cost]]</f>
        <v>92445.319999999992</v>
      </c>
      <c r="M3707" s="9">
        <f>tbl_salesdata[[#This Row],[Units Sold]]*tbl_salesdata[[#This Row],[Unit Price]]</f>
        <v>137984.6</v>
      </c>
      <c r="N3707" s="9">
        <f>tbl_salesdata[[#This Row],[Total Sales]]-tbl_salesdata[[#This Row],[Total Cost]]</f>
        <v>45539.280000000013</v>
      </c>
      <c r="O3707">
        <f>tbl_salesdata[[#This Row],[Ship Date]]-tbl_salesdata[[#This Row],[Order Date]]</f>
        <v>4</v>
      </c>
      <c r="P3707">
        <f>WEEKDAY(tbl_salesdata[[#This Row],[Order Date]],2)</f>
        <v>2</v>
      </c>
      <c r="Q3707" t="str">
        <f>TEXT(tbl_salesdata[[#This Row],[Order Date]],"dddd")</f>
        <v>Tuesday</v>
      </c>
      <c r="R3707" t="str">
        <f>IF(tbl_salesdata[[#This Row],[Weekdaynum]]&gt;5,"Yes","No")</f>
        <v>No</v>
      </c>
    </row>
    <row r="3708" spans="1:18" hidden="1" x14ac:dyDescent="0.35">
      <c r="A3708">
        <v>517433583</v>
      </c>
      <c r="B3708" s="3">
        <v>43296</v>
      </c>
      <c r="C3708" s="3">
        <v>43305</v>
      </c>
      <c r="D3708" t="s">
        <v>142</v>
      </c>
      <c r="E3708" t="s">
        <v>29</v>
      </c>
      <c r="F3708" t="s">
        <v>17</v>
      </c>
      <c r="G3708" t="s">
        <v>18</v>
      </c>
      <c r="H3708" t="s">
        <v>34</v>
      </c>
      <c r="I3708" s="9">
        <v>8951</v>
      </c>
      <c r="J3708" s="9">
        <v>152.58000000000001</v>
      </c>
      <c r="K3708" s="9">
        <v>97.44</v>
      </c>
      <c r="L3708" s="9">
        <f>tbl_salesdata[[#This Row],[Units Sold]]*tbl_salesdata[[#This Row],[Unit Cost]]</f>
        <v>872185.44</v>
      </c>
      <c r="M3708" s="9">
        <f>tbl_salesdata[[#This Row],[Units Sold]]*tbl_salesdata[[#This Row],[Unit Price]]</f>
        <v>1365743.58</v>
      </c>
      <c r="N3708" s="9">
        <f>tbl_salesdata[[#This Row],[Total Sales]]-tbl_salesdata[[#This Row],[Total Cost]]</f>
        <v>493558.14000000013</v>
      </c>
      <c r="O3708">
        <f>tbl_salesdata[[#This Row],[Ship Date]]-tbl_salesdata[[#This Row],[Order Date]]</f>
        <v>9</v>
      </c>
      <c r="P3708">
        <f>WEEKDAY(tbl_salesdata[[#This Row],[Order Date]],2)</f>
        <v>7</v>
      </c>
      <c r="Q3708" t="str">
        <f>TEXT(tbl_salesdata[[#This Row],[Order Date]],"dddd")</f>
        <v>Sunday</v>
      </c>
      <c r="R3708" t="str">
        <f>IF(tbl_salesdata[[#This Row],[Weekdaynum]]&gt;5,"Yes","No")</f>
        <v>Yes</v>
      </c>
    </row>
    <row r="3709" spans="1:18" hidden="1" x14ac:dyDescent="0.35">
      <c r="A3709">
        <v>390905845</v>
      </c>
      <c r="B3709" s="3">
        <v>42709</v>
      </c>
      <c r="C3709" s="3">
        <v>42729</v>
      </c>
      <c r="D3709" t="s">
        <v>64</v>
      </c>
      <c r="E3709" t="s">
        <v>29</v>
      </c>
      <c r="F3709" t="s">
        <v>42</v>
      </c>
      <c r="G3709" t="s">
        <v>18</v>
      </c>
      <c r="H3709" t="s">
        <v>34</v>
      </c>
      <c r="I3709" s="9">
        <v>6581</v>
      </c>
      <c r="J3709" s="9">
        <v>437.2</v>
      </c>
      <c r="K3709" s="9">
        <v>263.33</v>
      </c>
      <c r="L3709" s="9">
        <f>tbl_salesdata[[#This Row],[Units Sold]]*tbl_salesdata[[#This Row],[Unit Cost]]</f>
        <v>1732974.73</v>
      </c>
      <c r="M3709" s="9">
        <f>tbl_salesdata[[#This Row],[Units Sold]]*tbl_salesdata[[#This Row],[Unit Price]]</f>
        <v>2877213.1999999997</v>
      </c>
      <c r="N3709" s="9">
        <f>tbl_salesdata[[#This Row],[Total Sales]]-tbl_salesdata[[#This Row],[Total Cost]]</f>
        <v>1144238.4699999997</v>
      </c>
      <c r="O3709">
        <f>tbl_salesdata[[#This Row],[Ship Date]]-tbl_salesdata[[#This Row],[Order Date]]</f>
        <v>20</v>
      </c>
      <c r="P3709">
        <f>WEEKDAY(tbl_salesdata[[#This Row],[Order Date]],2)</f>
        <v>1</v>
      </c>
      <c r="Q3709" t="str">
        <f>TEXT(tbl_salesdata[[#This Row],[Order Date]],"dddd")</f>
        <v>Monday</v>
      </c>
      <c r="R3709" t="str">
        <f>IF(tbl_salesdata[[#This Row],[Weekdaynum]]&gt;5,"Yes","No")</f>
        <v>No</v>
      </c>
    </row>
    <row r="3710" spans="1:18" x14ac:dyDescent="0.35">
      <c r="A3710">
        <v>748927533</v>
      </c>
      <c r="B3710" s="3">
        <v>42525</v>
      </c>
      <c r="C3710" s="3">
        <v>42535</v>
      </c>
      <c r="D3710" t="s">
        <v>153</v>
      </c>
      <c r="E3710" t="s">
        <v>38</v>
      </c>
      <c r="F3710" t="s">
        <v>30</v>
      </c>
      <c r="G3710" t="s">
        <v>14</v>
      </c>
      <c r="H3710" t="s">
        <v>34</v>
      </c>
      <c r="I3710" s="9">
        <v>3155</v>
      </c>
      <c r="J3710" s="9">
        <v>81.73</v>
      </c>
      <c r="K3710" s="9">
        <v>56.67</v>
      </c>
      <c r="L3710" s="9">
        <f>tbl_salesdata[[#This Row],[Units Sold]]*tbl_salesdata[[#This Row],[Unit Cost]]</f>
        <v>178793.85</v>
      </c>
      <c r="M3710" s="9">
        <f>tbl_salesdata[[#This Row],[Units Sold]]*tbl_salesdata[[#This Row],[Unit Price]]</f>
        <v>257858.15000000002</v>
      </c>
      <c r="N3710" s="9">
        <f>tbl_salesdata[[#This Row],[Total Sales]]-tbl_salesdata[[#This Row],[Total Cost]]</f>
        <v>79064.300000000017</v>
      </c>
      <c r="O3710">
        <f>tbl_salesdata[[#This Row],[Ship Date]]-tbl_salesdata[[#This Row],[Order Date]]</f>
        <v>10</v>
      </c>
      <c r="P3710">
        <f>WEEKDAY(tbl_salesdata[[#This Row],[Order Date]],2)</f>
        <v>6</v>
      </c>
      <c r="Q3710" t="str">
        <f>TEXT(tbl_salesdata[[#This Row],[Order Date]],"dddd")</f>
        <v>Saturday</v>
      </c>
      <c r="R3710" t="str">
        <f>IF(tbl_salesdata[[#This Row],[Weekdaynum]]&gt;5,"Yes","No")</f>
        <v>Yes</v>
      </c>
    </row>
    <row r="3711" spans="1:18" x14ac:dyDescent="0.35">
      <c r="A3711">
        <v>279880416</v>
      </c>
      <c r="B3711" s="3">
        <v>44086</v>
      </c>
      <c r="C3711" s="3">
        <v>44096</v>
      </c>
      <c r="D3711" t="s">
        <v>218</v>
      </c>
      <c r="E3711" t="s">
        <v>38</v>
      </c>
      <c r="F3711" t="s">
        <v>17</v>
      </c>
      <c r="G3711" t="s">
        <v>14</v>
      </c>
      <c r="H3711" t="s">
        <v>19</v>
      </c>
      <c r="I3711" s="9">
        <v>1689</v>
      </c>
      <c r="J3711" s="9">
        <v>152.58000000000001</v>
      </c>
      <c r="K3711" s="9">
        <v>97.44</v>
      </c>
      <c r="L3711" s="9">
        <f>tbl_salesdata[[#This Row],[Units Sold]]*tbl_salesdata[[#This Row],[Unit Cost]]</f>
        <v>164576.16</v>
      </c>
      <c r="M3711" s="9">
        <f>tbl_salesdata[[#This Row],[Units Sold]]*tbl_salesdata[[#This Row],[Unit Price]]</f>
        <v>257707.62000000002</v>
      </c>
      <c r="N3711" s="9">
        <f>tbl_salesdata[[#This Row],[Total Sales]]-tbl_salesdata[[#This Row],[Total Cost]]</f>
        <v>93131.460000000021</v>
      </c>
      <c r="O3711">
        <f>tbl_salesdata[[#This Row],[Ship Date]]-tbl_salesdata[[#This Row],[Order Date]]</f>
        <v>10</v>
      </c>
      <c r="P3711">
        <f>WEEKDAY(tbl_salesdata[[#This Row],[Order Date]],2)</f>
        <v>6</v>
      </c>
      <c r="Q3711" t="str">
        <f>TEXT(tbl_salesdata[[#This Row],[Order Date]],"dddd")</f>
        <v>Saturday</v>
      </c>
      <c r="R3711" t="str">
        <f>IF(tbl_salesdata[[#This Row],[Weekdaynum]]&gt;5,"Yes","No")</f>
        <v>Yes</v>
      </c>
    </row>
    <row r="3712" spans="1:18" hidden="1" x14ac:dyDescent="0.35">
      <c r="A3712">
        <v>980509030</v>
      </c>
      <c r="B3712" s="3">
        <v>42118</v>
      </c>
      <c r="C3712" s="3">
        <v>42129</v>
      </c>
      <c r="D3712" t="s">
        <v>62</v>
      </c>
      <c r="E3712" t="s">
        <v>38</v>
      </c>
      <c r="F3712" t="s">
        <v>13</v>
      </c>
      <c r="G3712" t="s">
        <v>18</v>
      </c>
      <c r="H3712" t="s">
        <v>15</v>
      </c>
      <c r="I3712" s="9">
        <v>3266</v>
      </c>
      <c r="J3712" s="9">
        <v>255.28</v>
      </c>
      <c r="K3712" s="9">
        <v>159.41999999999999</v>
      </c>
      <c r="L3712" s="9">
        <f>tbl_salesdata[[#This Row],[Units Sold]]*tbl_salesdata[[#This Row],[Unit Cost]]</f>
        <v>520665.72</v>
      </c>
      <c r="M3712" s="9">
        <f>tbl_salesdata[[#This Row],[Units Sold]]*tbl_salesdata[[#This Row],[Unit Price]]</f>
        <v>833744.48</v>
      </c>
      <c r="N3712" s="9">
        <f>tbl_salesdata[[#This Row],[Total Sales]]-tbl_salesdata[[#This Row],[Total Cost]]</f>
        <v>313078.76</v>
      </c>
      <c r="O3712">
        <f>tbl_salesdata[[#This Row],[Ship Date]]-tbl_salesdata[[#This Row],[Order Date]]</f>
        <v>11</v>
      </c>
      <c r="P3712">
        <f>WEEKDAY(tbl_salesdata[[#This Row],[Order Date]],2)</f>
        <v>5</v>
      </c>
      <c r="Q3712" t="str">
        <f>TEXT(tbl_salesdata[[#This Row],[Order Date]],"dddd")</f>
        <v>Friday</v>
      </c>
      <c r="R3712" t="str">
        <f>IF(tbl_salesdata[[#This Row],[Weekdaynum]]&gt;5,"Yes","No")</f>
        <v>No</v>
      </c>
    </row>
    <row r="3713" spans="1:18" hidden="1" x14ac:dyDescent="0.35">
      <c r="A3713">
        <v>299226653</v>
      </c>
      <c r="B3713" s="3">
        <v>43235</v>
      </c>
      <c r="C3713" s="3">
        <v>43243</v>
      </c>
      <c r="D3713" t="s">
        <v>197</v>
      </c>
      <c r="E3713" t="s">
        <v>38</v>
      </c>
      <c r="F3713" t="s">
        <v>25</v>
      </c>
      <c r="G3713" t="s">
        <v>18</v>
      </c>
      <c r="H3713" t="s">
        <v>19</v>
      </c>
      <c r="I3713" s="9">
        <v>6671</v>
      </c>
      <c r="J3713" s="9">
        <v>205.7</v>
      </c>
      <c r="K3713" s="9">
        <v>117.11</v>
      </c>
      <c r="L3713" s="9">
        <f>tbl_salesdata[[#This Row],[Units Sold]]*tbl_salesdata[[#This Row],[Unit Cost]]</f>
        <v>781240.80999999994</v>
      </c>
      <c r="M3713" s="9">
        <f>tbl_salesdata[[#This Row],[Units Sold]]*tbl_salesdata[[#This Row],[Unit Price]]</f>
        <v>1372224.7</v>
      </c>
      <c r="N3713" s="9">
        <f>tbl_salesdata[[#This Row],[Total Sales]]-tbl_salesdata[[#This Row],[Total Cost]]</f>
        <v>590983.89</v>
      </c>
      <c r="O3713">
        <f>tbl_salesdata[[#This Row],[Ship Date]]-tbl_salesdata[[#This Row],[Order Date]]</f>
        <v>8</v>
      </c>
      <c r="P3713">
        <f>WEEKDAY(tbl_salesdata[[#This Row],[Order Date]],2)</f>
        <v>2</v>
      </c>
      <c r="Q3713" t="str">
        <f>TEXT(tbl_salesdata[[#This Row],[Order Date]],"dddd")</f>
        <v>Tuesday</v>
      </c>
      <c r="R3713" t="str">
        <f>IF(tbl_salesdata[[#This Row],[Weekdaynum]]&gt;5,"Yes","No")</f>
        <v>No</v>
      </c>
    </row>
    <row r="3714" spans="1:18" hidden="1" x14ac:dyDescent="0.35">
      <c r="A3714">
        <v>779377686</v>
      </c>
      <c r="B3714" s="3">
        <v>42790</v>
      </c>
      <c r="C3714" s="3">
        <v>42792</v>
      </c>
      <c r="D3714" t="s">
        <v>197</v>
      </c>
      <c r="E3714" t="s">
        <v>38</v>
      </c>
      <c r="F3714" t="s">
        <v>30</v>
      </c>
      <c r="G3714" t="s">
        <v>18</v>
      </c>
      <c r="H3714" t="s">
        <v>34</v>
      </c>
      <c r="I3714" s="9">
        <v>4032</v>
      </c>
      <c r="J3714" s="9">
        <v>81.73</v>
      </c>
      <c r="K3714" s="9">
        <v>56.67</v>
      </c>
      <c r="L3714" s="9">
        <f>tbl_salesdata[[#This Row],[Units Sold]]*tbl_salesdata[[#This Row],[Unit Cost]]</f>
        <v>228493.44</v>
      </c>
      <c r="M3714" s="9">
        <f>tbl_salesdata[[#This Row],[Units Sold]]*tbl_salesdata[[#This Row],[Unit Price]]</f>
        <v>329535.36000000004</v>
      </c>
      <c r="N3714" s="9">
        <f>tbl_salesdata[[#This Row],[Total Sales]]-tbl_salesdata[[#This Row],[Total Cost]]</f>
        <v>101041.92000000004</v>
      </c>
      <c r="O3714">
        <f>tbl_salesdata[[#This Row],[Ship Date]]-tbl_salesdata[[#This Row],[Order Date]]</f>
        <v>2</v>
      </c>
      <c r="P3714">
        <f>WEEKDAY(tbl_salesdata[[#This Row],[Order Date]],2)</f>
        <v>5</v>
      </c>
      <c r="Q3714" t="str">
        <f>TEXT(tbl_salesdata[[#This Row],[Order Date]],"dddd")</f>
        <v>Friday</v>
      </c>
      <c r="R3714" t="str">
        <f>IF(tbl_salesdata[[#This Row],[Weekdaynum]]&gt;5,"Yes","No")</f>
        <v>No</v>
      </c>
    </row>
    <row r="3715" spans="1:18" hidden="1" x14ac:dyDescent="0.35">
      <c r="A3715">
        <v>336635959</v>
      </c>
      <c r="B3715" s="3">
        <v>44769</v>
      </c>
      <c r="C3715" s="3">
        <v>44770</v>
      </c>
      <c r="D3715" t="s">
        <v>127</v>
      </c>
      <c r="E3715" t="s">
        <v>38</v>
      </c>
      <c r="F3715" t="s">
        <v>30</v>
      </c>
      <c r="G3715" t="s">
        <v>18</v>
      </c>
      <c r="H3715" t="s">
        <v>34</v>
      </c>
      <c r="I3715" s="9">
        <v>6916</v>
      </c>
      <c r="J3715" s="9">
        <v>81.73</v>
      </c>
      <c r="K3715" s="9">
        <v>56.67</v>
      </c>
      <c r="L3715" s="9">
        <f>tbl_salesdata[[#This Row],[Units Sold]]*tbl_salesdata[[#This Row],[Unit Cost]]</f>
        <v>391929.72000000003</v>
      </c>
      <c r="M3715" s="9">
        <f>tbl_salesdata[[#This Row],[Units Sold]]*tbl_salesdata[[#This Row],[Unit Price]]</f>
        <v>565244.68000000005</v>
      </c>
      <c r="N3715" s="9">
        <f>tbl_salesdata[[#This Row],[Total Sales]]-tbl_salesdata[[#This Row],[Total Cost]]</f>
        <v>173314.96000000002</v>
      </c>
      <c r="O3715">
        <f>tbl_salesdata[[#This Row],[Ship Date]]-tbl_salesdata[[#This Row],[Order Date]]</f>
        <v>1</v>
      </c>
      <c r="P3715">
        <f>WEEKDAY(tbl_salesdata[[#This Row],[Order Date]],2)</f>
        <v>3</v>
      </c>
      <c r="Q3715" t="str">
        <f>TEXT(tbl_salesdata[[#This Row],[Order Date]],"dddd")</f>
        <v>Wednesday</v>
      </c>
      <c r="R3715" t="str">
        <f>IF(tbl_salesdata[[#This Row],[Weekdaynum]]&gt;5,"Yes","No")</f>
        <v>No</v>
      </c>
    </row>
    <row r="3716" spans="1:18" hidden="1" x14ac:dyDescent="0.35">
      <c r="A3716">
        <v>106987798</v>
      </c>
      <c r="B3716" s="3">
        <v>44158</v>
      </c>
      <c r="C3716" s="3">
        <v>44178</v>
      </c>
      <c r="D3716" t="s">
        <v>41</v>
      </c>
      <c r="E3716" t="s">
        <v>29</v>
      </c>
      <c r="F3716" t="s">
        <v>47</v>
      </c>
      <c r="G3716" t="s">
        <v>14</v>
      </c>
      <c r="H3716" t="s">
        <v>26</v>
      </c>
      <c r="I3716" s="9">
        <v>8922</v>
      </c>
      <c r="J3716" s="9">
        <v>421.89</v>
      </c>
      <c r="K3716" s="9">
        <v>364.69</v>
      </c>
      <c r="L3716" s="9">
        <f>tbl_salesdata[[#This Row],[Units Sold]]*tbl_salesdata[[#This Row],[Unit Cost]]</f>
        <v>3253764.18</v>
      </c>
      <c r="M3716" s="9">
        <f>tbl_salesdata[[#This Row],[Units Sold]]*tbl_salesdata[[#This Row],[Unit Price]]</f>
        <v>3764102.58</v>
      </c>
      <c r="N3716" s="9">
        <f>tbl_salesdata[[#This Row],[Total Sales]]-tbl_salesdata[[#This Row],[Total Cost]]</f>
        <v>510338.39999999991</v>
      </c>
      <c r="O3716">
        <f>tbl_salesdata[[#This Row],[Ship Date]]-tbl_salesdata[[#This Row],[Order Date]]</f>
        <v>20</v>
      </c>
      <c r="P3716">
        <f>WEEKDAY(tbl_salesdata[[#This Row],[Order Date]],2)</f>
        <v>1</v>
      </c>
      <c r="Q3716" t="str">
        <f>TEXT(tbl_salesdata[[#This Row],[Order Date]],"dddd")</f>
        <v>Monday</v>
      </c>
      <c r="R3716" t="str">
        <f>IF(tbl_salesdata[[#This Row],[Weekdaynum]]&gt;5,"Yes","No")</f>
        <v>No</v>
      </c>
    </row>
    <row r="3717" spans="1:18" x14ac:dyDescent="0.35">
      <c r="A3717">
        <v>918026006</v>
      </c>
      <c r="B3717" s="3">
        <v>44702</v>
      </c>
      <c r="C3717" s="3">
        <v>44721</v>
      </c>
      <c r="D3717" t="s">
        <v>150</v>
      </c>
      <c r="E3717" t="s">
        <v>38</v>
      </c>
      <c r="F3717" t="s">
        <v>30</v>
      </c>
      <c r="G3717" t="s">
        <v>14</v>
      </c>
      <c r="H3717" t="s">
        <v>15</v>
      </c>
      <c r="I3717" s="9">
        <v>3151</v>
      </c>
      <c r="J3717" s="9">
        <v>81.73</v>
      </c>
      <c r="K3717" s="9">
        <v>56.67</v>
      </c>
      <c r="L3717" s="9">
        <f>tbl_salesdata[[#This Row],[Units Sold]]*tbl_salesdata[[#This Row],[Unit Cost]]</f>
        <v>178567.17</v>
      </c>
      <c r="M3717" s="9">
        <f>tbl_salesdata[[#This Row],[Units Sold]]*tbl_salesdata[[#This Row],[Unit Price]]</f>
        <v>257531.23</v>
      </c>
      <c r="N3717" s="9">
        <f>tbl_salesdata[[#This Row],[Total Sales]]-tbl_salesdata[[#This Row],[Total Cost]]</f>
        <v>78964.06</v>
      </c>
      <c r="O3717">
        <f>tbl_salesdata[[#This Row],[Ship Date]]-tbl_salesdata[[#This Row],[Order Date]]</f>
        <v>19</v>
      </c>
      <c r="P3717">
        <f>WEEKDAY(tbl_salesdata[[#This Row],[Order Date]],2)</f>
        <v>6</v>
      </c>
      <c r="Q3717" t="str">
        <f>TEXT(tbl_salesdata[[#This Row],[Order Date]],"dddd")</f>
        <v>Saturday</v>
      </c>
      <c r="R3717" t="str">
        <f>IF(tbl_salesdata[[#This Row],[Weekdaynum]]&gt;5,"Yes","No")</f>
        <v>Yes</v>
      </c>
    </row>
    <row r="3718" spans="1:18" hidden="1" x14ac:dyDescent="0.35">
      <c r="A3718">
        <v>232479989</v>
      </c>
      <c r="B3718" s="3">
        <v>42610</v>
      </c>
      <c r="C3718" s="3">
        <v>42612</v>
      </c>
      <c r="D3718" t="s">
        <v>65</v>
      </c>
      <c r="E3718" t="s">
        <v>32</v>
      </c>
      <c r="F3718" t="s">
        <v>42</v>
      </c>
      <c r="G3718" t="s">
        <v>18</v>
      </c>
      <c r="H3718" t="s">
        <v>26</v>
      </c>
      <c r="I3718" s="9">
        <v>4850</v>
      </c>
      <c r="J3718" s="9">
        <v>437.2</v>
      </c>
      <c r="K3718" s="9">
        <v>263.33</v>
      </c>
      <c r="L3718" s="9">
        <f>tbl_salesdata[[#This Row],[Units Sold]]*tbl_salesdata[[#This Row],[Unit Cost]]</f>
        <v>1277150.5</v>
      </c>
      <c r="M3718" s="9">
        <f>tbl_salesdata[[#This Row],[Units Sold]]*tbl_salesdata[[#This Row],[Unit Price]]</f>
        <v>2120420</v>
      </c>
      <c r="N3718" s="9">
        <f>tbl_salesdata[[#This Row],[Total Sales]]-tbl_salesdata[[#This Row],[Total Cost]]</f>
        <v>843269.5</v>
      </c>
      <c r="O3718">
        <f>tbl_salesdata[[#This Row],[Ship Date]]-tbl_salesdata[[#This Row],[Order Date]]</f>
        <v>2</v>
      </c>
      <c r="P3718">
        <f>WEEKDAY(tbl_salesdata[[#This Row],[Order Date]],2)</f>
        <v>7</v>
      </c>
      <c r="Q3718" t="str">
        <f>TEXT(tbl_salesdata[[#This Row],[Order Date]],"dddd")</f>
        <v>Sunday</v>
      </c>
      <c r="R3718" t="str">
        <f>IF(tbl_salesdata[[#This Row],[Weekdaynum]]&gt;5,"Yes","No")</f>
        <v>Yes</v>
      </c>
    </row>
    <row r="3719" spans="1:18" hidden="1" x14ac:dyDescent="0.35">
      <c r="A3719">
        <v>511155498</v>
      </c>
      <c r="B3719" s="3">
        <v>44830</v>
      </c>
      <c r="C3719" s="3">
        <v>44835</v>
      </c>
      <c r="D3719" t="s">
        <v>135</v>
      </c>
      <c r="E3719" t="s">
        <v>21</v>
      </c>
      <c r="F3719" t="s">
        <v>22</v>
      </c>
      <c r="G3719" t="s">
        <v>18</v>
      </c>
      <c r="H3719" t="s">
        <v>34</v>
      </c>
      <c r="I3719" s="9">
        <v>1126</v>
      </c>
      <c r="J3719" s="9">
        <v>47.45</v>
      </c>
      <c r="K3719" s="9">
        <v>31.79</v>
      </c>
      <c r="L3719" s="9">
        <f>tbl_salesdata[[#This Row],[Units Sold]]*tbl_salesdata[[#This Row],[Unit Cost]]</f>
        <v>35795.54</v>
      </c>
      <c r="M3719" s="9">
        <f>tbl_salesdata[[#This Row],[Units Sold]]*tbl_salesdata[[#This Row],[Unit Price]]</f>
        <v>53428.700000000004</v>
      </c>
      <c r="N3719" s="9">
        <f>tbl_salesdata[[#This Row],[Total Sales]]-tbl_salesdata[[#This Row],[Total Cost]]</f>
        <v>17633.160000000003</v>
      </c>
      <c r="O3719">
        <f>tbl_salesdata[[#This Row],[Ship Date]]-tbl_salesdata[[#This Row],[Order Date]]</f>
        <v>5</v>
      </c>
      <c r="P3719">
        <f>WEEKDAY(tbl_salesdata[[#This Row],[Order Date]],2)</f>
        <v>1</v>
      </c>
      <c r="Q3719" t="str">
        <f>TEXT(tbl_salesdata[[#This Row],[Order Date]],"dddd")</f>
        <v>Monday</v>
      </c>
      <c r="R3719" t="str">
        <f>IF(tbl_salesdata[[#This Row],[Weekdaynum]]&gt;5,"Yes","No")</f>
        <v>No</v>
      </c>
    </row>
    <row r="3720" spans="1:18" x14ac:dyDescent="0.35">
      <c r="A3720">
        <v>382581126</v>
      </c>
      <c r="B3720" s="3">
        <v>43512</v>
      </c>
      <c r="C3720" s="3">
        <v>43529</v>
      </c>
      <c r="D3720" t="s">
        <v>205</v>
      </c>
      <c r="E3720" t="s">
        <v>21</v>
      </c>
      <c r="F3720" t="s">
        <v>30</v>
      </c>
      <c r="G3720" t="s">
        <v>18</v>
      </c>
      <c r="H3720" t="s">
        <v>15</v>
      </c>
      <c r="I3720" s="9">
        <v>3112</v>
      </c>
      <c r="J3720" s="9">
        <v>81.73</v>
      </c>
      <c r="K3720" s="9">
        <v>56.67</v>
      </c>
      <c r="L3720" s="9">
        <f>tbl_salesdata[[#This Row],[Units Sold]]*tbl_salesdata[[#This Row],[Unit Cost]]</f>
        <v>176357.04</v>
      </c>
      <c r="M3720" s="9">
        <f>tbl_salesdata[[#This Row],[Units Sold]]*tbl_salesdata[[#This Row],[Unit Price]]</f>
        <v>254343.76</v>
      </c>
      <c r="N3720" s="9">
        <f>tbl_salesdata[[#This Row],[Total Sales]]-tbl_salesdata[[#This Row],[Total Cost]]</f>
        <v>77986.720000000001</v>
      </c>
      <c r="O3720">
        <f>tbl_salesdata[[#This Row],[Ship Date]]-tbl_salesdata[[#This Row],[Order Date]]</f>
        <v>17</v>
      </c>
      <c r="P3720">
        <f>WEEKDAY(tbl_salesdata[[#This Row],[Order Date]],2)</f>
        <v>6</v>
      </c>
      <c r="Q3720" t="str">
        <f>TEXT(tbl_salesdata[[#This Row],[Order Date]],"dddd")</f>
        <v>Saturday</v>
      </c>
      <c r="R3720" t="str">
        <f>IF(tbl_salesdata[[#This Row],[Weekdaynum]]&gt;5,"Yes","No")</f>
        <v>Yes</v>
      </c>
    </row>
    <row r="3721" spans="1:18" hidden="1" x14ac:dyDescent="0.35">
      <c r="A3721">
        <v>936546981</v>
      </c>
      <c r="B3721" s="3">
        <v>42522</v>
      </c>
      <c r="C3721" s="3">
        <v>42524</v>
      </c>
      <c r="D3721" t="s">
        <v>167</v>
      </c>
      <c r="E3721" t="s">
        <v>38</v>
      </c>
      <c r="F3721" t="s">
        <v>13</v>
      </c>
      <c r="G3721" t="s">
        <v>18</v>
      </c>
      <c r="H3721" t="s">
        <v>19</v>
      </c>
      <c r="I3721" s="9">
        <v>3919</v>
      </c>
      <c r="J3721" s="9">
        <v>255.28</v>
      </c>
      <c r="K3721" s="9">
        <v>159.41999999999999</v>
      </c>
      <c r="L3721" s="9">
        <f>tbl_salesdata[[#This Row],[Units Sold]]*tbl_salesdata[[#This Row],[Unit Cost]]</f>
        <v>624766.98</v>
      </c>
      <c r="M3721" s="9">
        <f>tbl_salesdata[[#This Row],[Units Sold]]*tbl_salesdata[[#This Row],[Unit Price]]</f>
        <v>1000442.32</v>
      </c>
      <c r="N3721" s="9">
        <f>tbl_salesdata[[#This Row],[Total Sales]]-tbl_salesdata[[#This Row],[Total Cost]]</f>
        <v>375675.33999999997</v>
      </c>
      <c r="O3721">
        <f>tbl_salesdata[[#This Row],[Ship Date]]-tbl_salesdata[[#This Row],[Order Date]]</f>
        <v>2</v>
      </c>
      <c r="P3721">
        <f>WEEKDAY(tbl_salesdata[[#This Row],[Order Date]],2)</f>
        <v>3</v>
      </c>
      <c r="Q3721" t="str">
        <f>TEXT(tbl_salesdata[[#This Row],[Order Date]],"dddd")</f>
        <v>Wednesday</v>
      </c>
      <c r="R3721" t="str">
        <f>IF(tbl_salesdata[[#This Row],[Weekdaynum]]&gt;5,"Yes","No")</f>
        <v>No</v>
      </c>
    </row>
    <row r="3722" spans="1:18" hidden="1" x14ac:dyDescent="0.35">
      <c r="A3722">
        <v>978673112</v>
      </c>
      <c r="B3722" s="3">
        <v>42258</v>
      </c>
      <c r="C3722" s="3">
        <v>42276</v>
      </c>
      <c r="D3722" t="s">
        <v>108</v>
      </c>
      <c r="E3722" t="s">
        <v>12</v>
      </c>
      <c r="F3722" t="s">
        <v>22</v>
      </c>
      <c r="G3722" t="s">
        <v>14</v>
      </c>
      <c r="H3722" t="s">
        <v>19</v>
      </c>
      <c r="I3722" s="9">
        <v>9977</v>
      </c>
      <c r="J3722" s="9">
        <v>47.45</v>
      </c>
      <c r="K3722" s="9">
        <v>31.79</v>
      </c>
      <c r="L3722" s="9">
        <f>tbl_salesdata[[#This Row],[Units Sold]]*tbl_salesdata[[#This Row],[Unit Cost]]</f>
        <v>317168.83</v>
      </c>
      <c r="M3722" s="9">
        <f>tbl_salesdata[[#This Row],[Units Sold]]*tbl_salesdata[[#This Row],[Unit Price]]</f>
        <v>473408.65</v>
      </c>
      <c r="N3722" s="9">
        <f>tbl_salesdata[[#This Row],[Total Sales]]-tbl_salesdata[[#This Row],[Total Cost]]</f>
        <v>156239.82</v>
      </c>
      <c r="O3722">
        <f>tbl_salesdata[[#This Row],[Ship Date]]-tbl_salesdata[[#This Row],[Order Date]]</f>
        <v>18</v>
      </c>
      <c r="P3722">
        <f>WEEKDAY(tbl_salesdata[[#This Row],[Order Date]],2)</f>
        <v>5</v>
      </c>
      <c r="Q3722" t="str">
        <f>TEXT(tbl_salesdata[[#This Row],[Order Date]],"dddd")</f>
        <v>Friday</v>
      </c>
      <c r="R3722" t="str">
        <f>IF(tbl_salesdata[[#This Row],[Weekdaynum]]&gt;5,"Yes","No")</f>
        <v>No</v>
      </c>
    </row>
    <row r="3723" spans="1:18" hidden="1" x14ac:dyDescent="0.35">
      <c r="A3723">
        <v>354547107</v>
      </c>
      <c r="B3723" s="3">
        <v>43460</v>
      </c>
      <c r="C3723" s="3">
        <v>43478</v>
      </c>
      <c r="D3723" t="s">
        <v>162</v>
      </c>
      <c r="E3723" t="s">
        <v>38</v>
      </c>
      <c r="F3723" t="s">
        <v>17</v>
      </c>
      <c r="G3723" t="s">
        <v>18</v>
      </c>
      <c r="H3723" t="s">
        <v>19</v>
      </c>
      <c r="I3723" s="9">
        <v>7223</v>
      </c>
      <c r="J3723" s="9">
        <v>152.58000000000001</v>
      </c>
      <c r="K3723" s="9">
        <v>97.44</v>
      </c>
      <c r="L3723" s="9">
        <f>tbl_salesdata[[#This Row],[Units Sold]]*tbl_salesdata[[#This Row],[Unit Cost]]</f>
        <v>703809.12</v>
      </c>
      <c r="M3723" s="9">
        <f>tbl_salesdata[[#This Row],[Units Sold]]*tbl_salesdata[[#This Row],[Unit Price]]</f>
        <v>1102085.3400000001</v>
      </c>
      <c r="N3723" s="9">
        <f>tbl_salesdata[[#This Row],[Total Sales]]-tbl_salesdata[[#This Row],[Total Cost]]</f>
        <v>398276.22000000009</v>
      </c>
      <c r="O3723">
        <f>tbl_salesdata[[#This Row],[Ship Date]]-tbl_salesdata[[#This Row],[Order Date]]</f>
        <v>18</v>
      </c>
      <c r="P3723">
        <f>WEEKDAY(tbl_salesdata[[#This Row],[Order Date]],2)</f>
        <v>3</v>
      </c>
      <c r="Q3723" t="str">
        <f>TEXT(tbl_salesdata[[#This Row],[Order Date]],"dddd")</f>
        <v>Wednesday</v>
      </c>
      <c r="R3723" t="str">
        <f>IF(tbl_salesdata[[#This Row],[Weekdaynum]]&gt;5,"Yes","No")</f>
        <v>No</v>
      </c>
    </row>
    <row r="3724" spans="1:18" hidden="1" x14ac:dyDescent="0.35">
      <c r="A3724">
        <v>762655293</v>
      </c>
      <c r="B3724" s="3">
        <v>44850</v>
      </c>
      <c r="C3724" s="3">
        <v>44859</v>
      </c>
      <c r="D3724" t="s">
        <v>165</v>
      </c>
      <c r="E3724" t="s">
        <v>21</v>
      </c>
      <c r="F3724" t="s">
        <v>30</v>
      </c>
      <c r="G3724" t="s">
        <v>14</v>
      </c>
      <c r="H3724" t="s">
        <v>34</v>
      </c>
      <c r="I3724" s="9">
        <v>5504</v>
      </c>
      <c r="J3724" s="9">
        <v>81.73</v>
      </c>
      <c r="K3724" s="9">
        <v>56.67</v>
      </c>
      <c r="L3724" s="9">
        <f>tbl_salesdata[[#This Row],[Units Sold]]*tbl_salesdata[[#This Row],[Unit Cost]]</f>
        <v>311911.67999999999</v>
      </c>
      <c r="M3724" s="9">
        <f>tbl_salesdata[[#This Row],[Units Sold]]*tbl_salesdata[[#This Row],[Unit Price]]</f>
        <v>449841.92000000004</v>
      </c>
      <c r="N3724" s="9">
        <f>tbl_salesdata[[#This Row],[Total Sales]]-tbl_salesdata[[#This Row],[Total Cost]]</f>
        <v>137930.24000000005</v>
      </c>
      <c r="O3724">
        <f>tbl_salesdata[[#This Row],[Ship Date]]-tbl_salesdata[[#This Row],[Order Date]]</f>
        <v>9</v>
      </c>
      <c r="P3724">
        <f>WEEKDAY(tbl_salesdata[[#This Row],[Order Date]],2)</f>
        <v>7</v>
      </c>
      <c r="Q3724" t="str">
        <f>TEXT(tbl_salesdata[[#This Row],[Order Date]],"dddd")</f>
        <v>Sunday</v>
      </c>
      <c r="R3724" t="str">
        <f>IF(tbl_salesdata[[#This Row],[Weekdaynum]]&gt;5,"Yes","No")</f>
        <v>Yes</v>
      </c>
    </row>
    <row r="3725" spans="1:18" hidden="1" x14ac:dyDescent="0.35">
      <c r="A3725">
        <v>371796500</v>
      </c>
      <c r="B3725" s="3">
        <v>43842</v>
      </c>
      <c r="C3725" s="3">
        <v>43858</v>
      </c>
      <c r="D3725" t="s">
        <v>57</v>
      </c>
      <c r="E3725" t="s">
        <v>32</v>
      </c>
      <c r="F3725" t="s">
        <v>40</v>
      </c>
      <c r="G3725" t="s">
        <v>18</v>
      </c>
      <c r="H3725" t="s">
        <v>34</v>
      </c>
      <c r="I3725" s="9">
        <v>1701</v>
      </c>
      <c r="J3725" s="9">
        <v>651.21</v>
      </c>
      <c r="K3725" s="9">
        <v>524.96</v>
      </c>
      <c r="L3725" s="9">
        <f>tbl_salesdata[[#This Row],[Units Sold]]*tbl_salesdata[[#This Row],[Unit Cost]]</f>
        <v>892956.96000000008</v>
      </c>
      <c r="M3725" s="9">
        <f>tbl_salesdata[[#This Row],[Units Sold]]*tbl_salesdata[[#This Row],[Unit Price]]</f>
        <v>1107708.21</v>
      </c>
      <c r="N3725" s="9">
        <f>tbl_salesdata[[#This Row],[Total Sales]]-tbl_salesdata[[#This Row],[Total Cost]]</f>
        <v>214751.24999999988</v>
      </c>
      <c r="O3725">
        <f>tbl_salesdata[[#This Row],[Ship Date]]-tbl_salesdata[[#This Row],[Order Date]]</f>
        <v>16</v>
      </c>
      <c r="P3725">
        <f>WEEKDAY(tbl_salesdata[[#This Row],[Order Date]],2)</f>
        <v>7</v>
      </c>
      <c r="Q3725" t="str">
        <f>TEXT(tbl_salesdata[[#This Row],[Order Date]],"dddd")</f>
        <v>Sunday</v>
      </c>
      <c r="R3725" t="str">
        <f>IF(tbl_salesdata[[#This Row],[Weekdaynum]]&gt;5,"Yes","No")</f>
        <v>Yes</v>
      </c>
    </row>
    <row r="3726" spans="1:18" x14ac:dyDescent="0.35">
      <c r="A3726">
        <v>756253182</v>
      </c>
      <c r="B3726" s="3">
        <v>43246</v>
      </c>
      <c r="C3726" s="3">
        <v>43253</v>
      </c>
      <c r="D3726" t="s">
        <v>202</v>
      </c>
      <c r="E3726" t="s">
        <v>38</v>
      </c>
      <c r="F3726" t="s">
        <v>13</v>
      </c>
      <c r="G3726" t="s">
        <v>14</v>
      </c>
      <c r="H3726" t="s">
        <v>34</v>
      </c>
      <c r="I3726" s="9">
        <v>977</v>
      </c>
      <c r="J3726" s="9">
        <v>255.28</v>
      </c>
      <c r="K3726" s="9">
        <v>159.41999999999999</v>
      </c>
      <c r="L3726" s="9">
        <f>tbl_salesdata[[#This Row],[Units Sold]]*tbl_salesdata[[#This Row],[Unit Cost]]</f>
        <v>155753.34</v>
      </c>
      <c r="M3726" s="9">
        <f>tbl_salesdata[[#This Row],[Units Sold]]*tbl_salesdata[[#This Row],[Unit Price]]</f>
        <v>249408.56</v>
      </c>
      <c r="N3726" s="9">
        <f>tbl_salesdata[[#This Row],[Total Sales]]-tbl_salesdata[[#This Row],[Total Cost]]</f>
        <v>93655.22</v>
      </c>
      <c r="O3726">
        <f>tbl_salesdata[[#This Row],[Ship Date]]-tbl_salesdata[[#This Row],[Order Date]]</f>
        <v>7</v>
      </c>
      <c r="P3726">
        <f>WEEKDAY(tbl_salesdata[[#This Row],[Order Date]],2)</f>
        <v>6</v>
      </c>
      <c r="Q3726" t="str">
        <f>TEXT(tbl_salesdata[[#This Row],[Order Date]],"dddd")</f>
        <v>Saturday</v>
      </c>
      <c r="R3726" t="str">
        <f>IF(tbl_salesdata[[#This Row],[Weekdaynum]]&gt;5,"Yes","No")</f>
        <v>Yes</v>
      </c>
    </row>
    <row r="3727" spans="1:18" hidden="1" x14ac:dyDescent="0.35">
      <c r="A3727">
        <v>119935786</v>
      </c>
      <c r="B3727" s="3">
        <v>42018</v>
      </c>
      <c r="C3727" s="3">
        <v>42028</v>
      </c>
      <c r="D3727" t="s">
        <v>214</v>
      </c>
      <c r="E3727" t="s">
        <v>21</v>
      </c>
      <c r="F3727" t="s">
        <v>30</v>
      </c>
      <c r="G3727" t="s">
        <v>18</v>
      </c>
      <c r="H3727" t="s">
        <v>26</v>
      </c>
      <c r="I3727" s="9">
        <v>519</v>
      </c>
      <c r="J3727" s="9">
        <v>81.73</v>
      </c>
      <c r="K3727" s="9">
        <v>56.67</v>
      </c>
      <c r="L3727" s="9">
        <f>tbl_salesdata[[#This Row],[Units Sold]]*tbl_salesdata[[#This Row],[Unit Cost]]</f>
        <v>29411.73</v>
      </c>
      <c r="M3727" s="9">
        <f>tbl_salesdata[[#This Row],[Units Sold]]*tbl_salesdata[[#This Row],[Unit Price]]</f>
        <v>42417.87</v>
      </c>
      <c r="N3727" s="9">
        <f>tbl_salesdata[[#This Row],[Total Sales]]-tbl_salesdata[[#This Row],[Total Cost]]</f>
        <v>13006.140000000003</v>
      </c>
      <c r="O3727">
        <f>tbl_salesdata[[#This Row],[Ship Date]]-tbl_salesdata[[#This Row],[Order Date]]</f>
        <v>10</v>
      </c>
      <c r="P3727">
        <f>WEEKDAY(tbl_salesdata[[#This Row],[Order Date]],2)</f>
        <v>3</v>
      </c>
      <c r="Q3727" t="str">
        <f>TEXT(tbl_salesdata[[#This Row],[Order Date]],"dddd")</f>
        <v>Wednesday</v>
      </c>
      <c r="R3727" t="str">
        <f>IF(tbl_salesdata[[#This Row],[Weekdaynum]]&gt;5,"Yes","No")</f>
        <v>No</v>
      </c>
    </row>
    <row r="3728" spans="1:18" hidden="1" x14ac:dyDescent="0.35">
      <c r="A3728">
        <v>998094022</v>
      </c>
      <c r="B3728" s="3">
        <v>42828</v>
      </c>
      <c r="C3728" s="3">
        <v>42839</v>
      </c>
      <c r="D3728" t="s">
        <v>166</v>
      </c>
      <c r="E3728" t="s">
        <v>38</v>
      </c>
      <c r="F3728" t="s">
        <v>30</v>
      </c>
      <c r="G3728" t="s">
        <v>18</v>
      </c>
      <c r="H3728" t="s">
        <v>34</v>
      </c>
      <c r="I3728" s="9">
        <v>7056</v>
      </c>
      <c r="J3728" s="9">
        <v>81.73</v>
      </c>
      <c r="K3728" s="9">
        <v>56.67</v>
      </c>
      <c r="L3728" s="9">
        <f>tbl_salesdata[[#This Row],[Units Sold]]*tbl_salesdata[[#This Row],[Unit Cost]]</f>
        <v>399863.52</v>
      </c>
      <c r="M3728" s="9">
        <f>tbl_salesdata[[#This Row],[Units Sold]]*tbl_salesdata[[#This Row],[Unit Price]]</f>
        <v>576686.88</v>
      </c>
      <c r="N3728" s="9">
        <f>tbl_salesdata[[#This Row],[Total Sales]]-tbl_salesdata[[#This Row],[Total Cost]]</f>
        <v>176823.36</v>
      </c>
      <c r="O3728">
        <f>tbl_salesdata[[#This Row],[Ship Date]]-tbl_salesdata[[#This Row],[Order Date]]</f>
        <v>11</v>
      </c>
      <c r="P3728">
        <f>WEEKDAY(tbl_salesdata[[#This Row],[Order Date]],2)</f>
        <v>1</v>
      </c>
      <c r="Q3728" t="str">
        <f>TEXT(tbl_salesdata[[#This Row],[Order Date]],"dddd")</f>
        <v>Monday</v>
      </c>
      <c r="R3728" t="str">
        <f>IF(tbl_salesdata[[#This Row],[Weekdaynum]]&gt;5,"Yes","No")</f>
        <v>No</v>
      </c>
    </row>
    <row r="3729" spans="1:18" hidden="1" x14ac:dyDescent="0.35">
      <c r="A3729">
        <v>755605590</v>
      </c>
      <c r="B3729" s="3">
        <v>44804</v>
      </c>
      <c r="C3729" s="3">
        <v>44809</v>
      </c>
      <c r="D3729" t="s">
        <v>20</v>
      </c>
      <c r="E3729" t="s">
        <v>21</v>
      </c>
      <c r="F3729" t="s">
        <v>17</v>
      </c>
      <c r="G3729" t="s">
        <v>14</v>
      </c>
      <c r="H3729" t="s">
        <v>15</v>
      </c>
      <c r="I3729" s="9">
        <v>9340</v>
      </c>
      <c r="J3729" s="9">
        <v>152.58000000000001</v>
      </c>
      <c r="K3729" s="9">
        <v>97.44</v>
      </c>
      <c r="L3729" s="9">
        <f>tbl_salesdata[[#This Row],[Units Sold]]*tbl_salesdata[[#This Row],[Unit Cost]]</f>
        <v>910089.6</v>
      </c>
      <c r="M3729" s="9">
        <f>tbl_salesdata[[#This Row],[Units Sold]]*tbl_salesdata[[#This Row],[Unit Price]]</f>
        <v>1425097.2000000002</v>
      </c>
      <c r="N3729" s="9">
        <f>tbl_salesdata[[#This Row],[Total Sales]]-tbl_salesdata[[#This Row],[Total Cost]]</f>
        <v>515007.60000000021</v>
      </c>
      <c r="O3729">
        <f>tbl_salesdata[[#This Row],[Ship Date]]-tbl_salesdata[[#This Row],[Order Date]]</f>
        <v>5</v>
      </c>
      <c r="P3729">
        <f>WEEKDAY(tbl_salesdata[[#This Row],[Order Date]],2)</f>
        <v>3</v>
      </c>
      <c r="Q3729" t="str">
        <f>TEXT(tbl_salesdata[[#This Row],[Order Date]],"dddd")</f>
        <v>Wednesday</v>
      </c>
      <c r="R3729" t="str">
        <f>IF(tbl_salesdata[[#This Row],[Weekdaynum]]&gt;5,"Yes","No")</f>
        <v>No</v>
      </c>
    </row>
    <row r="3730" spans="1:18" hidden="1" x14ac:dyDescent="0.35">
      <c r="A3730">
        <v>162831819</v>
      </c>
      <c r="B3730" s="3">
        <v>42766</v>
      </c>
      <c r="C3730" s="3">
        <v>42775</v>
      </c>
      <c r="D3730" t="s">
        <v>114</v>
      </c>
      <c r="E3730" t="s">
        <v>38</v>
      </c>
      <c r="F3730" t="s">
        <v>22</v>
      </c>
      <c r="G3730" t="s">
        <v>18</v>
      </c>
      <c r="H3730" t="s">
        <v>19</v>
      </c>
      <c r="I3730" s="9">
        <v>4408</v>
      </c>
      <c r="J3730" s="9">
        <v>47.45</v>
      </c>
      <c r="K3730" s="9">
        <v>31.79</v>
      </c>
      <c r="L3730" s="9">
        <f>tbl_salesdata[[#This Row],[Units Sold]]*tbl_salesdata[[#This Row],[Unit Cost]]</f>
        <v>140130.32</v>
      </c>
      <c r="M3730" s="9">
        <f>tbl_salesdata[[#This Row],[Units Sold]]*tbl_salesdata[[#This Row],[Unit Price]]</f>
        <v>209159.6</v>
      </c>
      <c r="N3730" s="9">
        <f>tbl_salesdata[[#This Row],[Total Sales]]-tbl_salesdata[[#This Row],[Total Cost]]</f>
        <v>69029.279999999999</v>
      </c>
      <c r="O3730">
        <f>tbl_salesdata[[#This Row],[Ship Date]]-tbl_salesdata[[#This Row],[Order Date]]</f>
        <v>9</v>
      </c>
      <c r="P3730">
        <f>WEEKDAY(tbl_salesdata[[#This Row],[Order Date]],2)</f>
        <v>2</v>
      </c>
      <c r="Q3730" t="str">
        <f>TEXT(tbl_salesdata[[#This Row],[Order Date]],"dddd")</f>
        <v>Tuesday</v>
      </c>
      <c r="R3730" t="str">
        <f>IF(tbl_salesdata[[#This Row],[Weekdaynum]]&gt;5,"Yes","No")</f>
        <v>No</v>
      </c>
    </row>
    <row r="3731" spans="1:18" hidden="1" x14ac:dyDescent="0.35">
      <c r="A3731">
        <v>960446536</v>
      </c>
      <c r="B3731" s="3">
        <v>44627</v>
      </c>
      <c r="C3731" s="3">
        <v>44639</v>
      </c>
      <c r="D3731" t="s">
        <v>131</v>
      </c>
      <c r="E3731" t="s">
        <v>32</v>
      </c>
      <c r="F3731" t="s">
        <v>40</v>
      </c>
      <c r="G3731" t="s">
        <v>18</v>
      </c>
      <c r="H3731" t="s">
        <v>34</v>
      </c>
      <c r="I3731" s="9">
        <v>6328</v>
      </c>
      <c r="J3731" s="9">
        <v>651.21</v>
      </c>
      <c r="K3731" s="9">
        <v>524.96</v>
      </c>
      <c r="L3731" s="9">
        <f>tbl_salesdata[[#This Row],[Units Sold]]*tbl_salesdata[[#This Row],[Unit Cost]]</f>
        <v>3321946.8800000004</v>
      </c>
      <c r="M3731" s="9">
        <f>tbl_salesdata[[#This Row],[Units Sold]]*tbl_salesdata[[#This Row],[Unit Price]]</f>
        <v>4120856.8800000004</v>
      </c>
      <c r="N3731" s="9">
        <f>tbl_salesdata[[#This Row],[Total Sales]]-tbl_salesdata[[#This Row],[Total Cost]]</f>
        <v>798910</v>
      </c>
      <c r="O3731">
        <f>tbl_salesdata[[#This Row],[Ship Date]]-tbl_salesdata[[#This Row],[Order Date]]</f>
        <v>12</v>
      </c>
      <c r="P3731">
        <f>WEEKDAY(tbl_salesdata[[#This Row],[Order Date]],2)</f>
        <v>1</v>
      </c>
      <c r="Q3731" t="str">
        <f>TEXT(tbl_salesdata[[#This Row],[Order Date]],"dddd")</f>
        <v>Monday</v>
      </c>
      <c r="R3731" t="str">
        <f>IF(tbl_salesdata[[#This Row],[Weekdaynum]]&gt;5,"Yes","No")</f>
        <v>No</v>
      </c>
    </row>
    <row r="3732" spans="1:18" hidden="1" x14ac:dyDescent="0.35">
      <c r="A3732">
        <v>909436070</v>
      </c>
      <c r="B3732" s="3">
        <v>44602</v>
      </c>
      <c r="C3732" s="3">
        <v>44620</v>
      </c>
      <c r="D3732" t="s">
        <v>88</v>
      </c>
      <c r="E3732" t="s">
        <v>38</v>
      </c>
      <c r="F3732" t="s">
        <v>33</v>
      </c>
      <c r="G3732" t="s">
        <v>18</v>
      </c>
      <c r="H3732" t="s">
        <v>26</v>
      </c>
      <c r="I3732" s="9">
        <v>1198</v>
      </c>
      <c r="J3732" s="9">
        <v>109.28</v>
      </c>
      <c r="K3732" s="9">
        <v>35.840000000000003</v>
      </c>
      <c r="L3732" s="9">
        <f>tbl_salesdata[[#This Row],[Units Sold]]*tbl_salesdata[[#This Row],[Unit Cost]]</f>
        <v>42936.320000000007</v>
      </c>
      <c r="M3732" s="9">
        <f>tbl_salesdata[[#This Row],[Units Sold]]*tbl_salesdata[[#This Row],[Unit Price]]</f>
        <v>130917.44</v>
      </c>
      <c r="N3732" s="9">
        <f>tbl_salesdata[[#This Row],[Total Sales]]-tbl_salesdata[[#This Row],[Total Cost]]</f>
        <v>87981.119999999995</v>
      </c>
      <c r="O3732">
        <f>tbl_salesdata[[#This Row],[Ship Date]]-tbl_salesdata[[#This Row],[Order Date]]</f>
        <v>18</v>
      </c>
      <c r="P3732">
        <f>WEEKDAY(tbl_salesdata[[#This Row],[Order Date]],2)</f>
        <v>4</v>
      </c>
      <c r="Q3732" t="str">
        <f>TEXT(tbl_salesdata[[#This Row],[Order Date]],"dddd")</f>
        <v>Thursday</v>
      </c>
      <c r="R3732" t="str">
        <f>IF(tbl_salesdata[[#This Row],[Weekdaynum]]&gt;5,"Yes","No")</f>
        <v>No</v>
      </c>
    </row>
    <row r="3733" spans="1:18" hidden="1" x14ac:dyDescent="0.35">
      <c r="A3733">
        <v>541099250</v>
      </c>
      <c r="B3733" s="3">
        <v>44418</v>
      </c>
      <c r="C3733" s="3">
        <v>44427</v>
      </c>
      <c r="D3733" t="s">
        <v>143</v>
      </c>
      <c r="E3733" t="s">
        <v>24</v>
      </c>
      <c r="F3733" t="s">
        <v>40</v>
      </c>
      <c r="G3733" t="s">
        <v>14</v>
      </c>
      <c r="H3733" t="s">
        <v>26</v>
      </c>
      <c r="I3733" s="9">
        <v>2147</v>
      </c>
      <c r="J3733" s="9">
        <v>651.21</v>
      </c>
      <c r="K3733" s="9">
        <v>524.96</v>
      </c>
      <c r="L3733" s="9">
        <f>tbl_salesdata[[#This Row],[Units Sold]]*tbl_salesdata[[#This Row],[Unit Cost]]</f>
        <v>1127089.1200000001</v>
      </c>
      <c r="M3733" s="9">
        <f>tbl_salesdata[[#This Row],[Units Sold]]*tbl_salesdata[[#This Row],[Unit Price]]</f>
        <v>1398147.87</v>
      </c>
      <c r="N3733" s="9">
        <f>tbl_salesdata[[#This Row],[Total Sales]]-tbl_salesdata[[#This Row],[Total Cost]]</f>
        <v>271058.75</v>
      </c>
      <c r="O3733">
        <f>tbl_salesdata[[#This Row],[Ship Date]]-tbl_salesdata[[#This Row],[Order Date]]</f>
        <v>9</v>
      </c>
      <c r="P3733">
        <f>WEEKDAY(tbl_salesdata[[#This Row],[Order Date]],2)</f>
        <v>2</v>
      </c>
      <c r="Q3733" t="str">
        <f>TEXT(tbl_salesdata[[#This Row],[Order Date]],"dddd")</f>
        <v>Tuesday</v>
      </c>
      <c r="R3733" t="str">
        <f>IF(tbl_salesdata[[#This Row],[Weekdaynum]]&gt;5,"Yes","No")</f>
        <v>No</v>
      </c>
    </row>
    <row r="3734" spans="1:18" hidden="1" x14ac:dyDescent="0.35">
      <c r="A3734">
        <v>907047402</v>
      </c>
      <c r="B3734" s="3">
        <v>44725</v>
      </c>
      <c r="C3734" s="3">
        <v>44744</v>
      </c>
      <c r="D3734" t="s">
        <v>159</v>
      </c>
      <c r="E3734" t="s">
        <v>21</v>
      </c>
      <c r="F3734" t="s">
        <v>47</v>
      </c>
      <c r="G3734" t="s">
        <v>14</v>
      </c>
      <c r="H3734" t="s">
        <v>15</v>
      </c>
      <c r="I3734" s="9">
        <v>4338</v>
      </c>
      <c r="J3734" s="9">
        <v>421.89</v>
      </c>
      <c r="K3734" s="9">
        <v>364.69</v>
      </c>
      <c r="L3734" s="9">
        <f>tbl_salesdata[[#This Row],[Units Sold]]*tbl_salesdata[[#This Row],[Unit Cost]]</f>
        <v>1582025.22</v>
      </c>
      <c r="M3734" s="9">
        <f>tbl_salesdata[[#This Row],[Units Sold]]*tbl_salesdata[[#This Row],[Unit Price]]</f>
        <v>1830158.8199999998</v>
      </c>
      <c r="N3734" s="9">
        <f>tbl_salesdata[[#This Row],[Total Sales]]-tbl_salesdata[[#This Row],[Total Cost]]</f>
        <v>248133.59999999986</v>
      </c>
      <c r="O3734">
        <f>tbl_salesdata[[#This Row],[Ship Date]]-tbl_salesdata[[#This Row],[Order Date]]</f>
        <v>19</v>
      </c>
      <c r="P3734">
        <f>WEEKDAY(tbl_salesdata[[#This Row],[Order Date]],2)</f>
        <v>1</v>
      </c>
      <c r="Q3734" t="str">
        <f>TEXT(tbl_salesdata[[#This Row],[Order Date]],"dddd")</f>
        <v>Monday</v>
      </c>
      <c r="R3734" t="str">
        <f>IF(tbl_salesdata[[#This Row],[Weekdaynum]]&gt;5,"Yes","No")</f>
        <v>No</v>
      </c>
    </row>
    <row r="3735" spans="1:18" hidden="1" x14ac:dyDescent="0.35">
      <c r="A3735">
        <v>429204356</v>
      </c>
      <c r="B3735" s="3">
        <v>43411</v>
      </c>
      <c r="C3735" s="3">
        <v>43426</v>
      </c>
      <c r="D3735" t="s">
        <v>111</v>
      </c>
      <c r="E3735" t="s">
        <v>38</v>
      </c>
      <c r="F3735" t="s">
        <v>47</v>
      </c>
      <c r="G3735" t="s">
        <v>14</v>
      </c>
      <c r="H3735" t="s">
        <v>19</v>
      </c>
      <c r="I3735" s="9">
        <v>9962</v>
      </c>
      <c r="J3735" s="9">
        <v>421.89</v>
      </c>
      <c r="K3735" s="9">
        <v>364.69</v>
      </c>
      <c r="L3735" s="9">
        <f>tbl_salesdata[[#This Row],[Units Sold]]*tbl_salesdata[[#This Row],[Unit Cost]]</f>
        <v>3633041.78</v>
      </c>
      <c r="M3735" s="9">
        <f>tbl_salesdata[[#This Row],[Units Sold]]*tbl_salesdata[[#This Row],[Unit Price]]</f>
        <v>4202868.18</v>
      </c>
      <c r="N3735" s="9">
        <f>tbl_salesdata[[#This Row],[Total Sales]]-tbl_salesdata[[#This Row],[Total Cost]]</f>
        <v>569826.39999999991</v>
      </c>
      <c r="O3735">
        <f>tbl_salesdata[[#This Row],[Ship Date]]-tbl_salesdata[[#This Row],[Order Date]]</f>
        <v>15</v>
      </c>
      <c r="P3735">
        <f>WEEKDAY(tbl_salesdata[[#This Row],[Order Date]],2)</f>
        <v>3</v>
      </c>
      <c r="Q3735" t="str">
        <f>TEXT(tbl_salesdata[[#This Row],[Order Date]],"dddd")</f>
        <v>Wednesday</v>
      </c>
      <c r="R3735" t="str">
        <f>IF(tbl_salesdata[[#This Row],[Weekdaynum]]&gt;5,"Yes","No")</f>
        <v>No</v>
      </c>
    </row>
    <row r="3736" spans="1:18" hidden="1" x14ac:dyDescent="0.35">
      <c r="A3736">
        <v>749806439</v>
      </c>
      <c r="B3736" s="3">
        <v>44333</v>
      </c>
      <c r="C3736" s="3">
        <v>44336</v>
      </c>
      <c r="D3736" t="s">
        <v>124</v>
      </c>
      <c r="E3736" t="s">
        <v>38</v>
      </c>
      <c r="F3736" t="s">
        <v>40</v>
      </c>
      <c r="G3736" t="s">
        <v>18</v>
      </c>
      <c r="H3736" t="s">
        <v>26</v>
      </c>
      <c r="I3736" s="9">
        <v>3243</v>
      </c>
      <c r="J3736" s="9">
        <v>651.21</v>
      </c>
      <c r="K3736" s="9">
        <v>524.96</v>
      </c>
      <c r="L3736" s="9">
        <f>tbl_salesdata[[#This Row],[Units Sold]]*tbl_salesdata[[#This Row],[Unit Cost]]</f>
        <v>1702445.28</v>
      </c>
      <c r="M3736" s="9">
        <f>tbl_salesdata[[#This Row],[Units Sold]]*tbl_salesdata[[#This Row],[Unit Price]]</f>
        <v>2111874.0300000003</v>
      </c>
      <c r="N3736" s="9">
        <f>tbl_salesdata[[#This Row],[Total Sales]]-tbl_salesdata[[#This Row],[Total Cost]]</f>
        <v>409428.75000000023</v>
      </c>
      <c r="O3736">
        <f>tbl_salesdata[[#This Row],[Ship Date]]-tbl_salesdata[[#This Row],[Order Date]]</f>
        <v>3</v>
      </c>
      <c r="P3736">
        <f>WEEKDAY(tbl_salesdata[[#This Row],[Order Date]],2)</f>
        <v>1</v>
      </c>
      <c r="Q3736" t="str">
        <f>TEXT(tbl_salesdata[[#This Row],[Order Date]],"dddd")</f>
        <v>Monday</v>
      </c>
      <c r="R3736" t="str">
        <f>IF(tbl_salesdata[[#This Row],[Weekdaynum]]&gt;5,"Yes","No")</f>
        <v>No</v>
      </c>
    </row>
    <row r="3737" spans="1:18" hidden="1" x14ac:dyDescent="0.35">
      <c r="A3737">
        <v>881402480</v>
      </c>
      <c r="B3737" s="3">
        <v>43154</v>
      </c>
      <c r="C3737" s="3">
        <v>43164</v>
      </c>
      <c r="D3737" t="s">
        <v>98</v>
      </c>
      <c r="E3737" t="s">
        <v>38</v>
      </c>
      <c r="F3737" t="s">
        <v>68</v>
      </c>
      <c r="G3737" t="s">
        <v>14</v>
      </c>
      <c r="H3737" t="s">
        <v>19</v>
      </c>
      <c r="I3737" s="9">
        <v>5435</v>
      </c>
      <c r="J3737" s="9">
        <v>154.06</v>
      </c>
      <c r="K3737" s="9">
        <v>90.93</v>
      </c>
      <c r="L3737" s="9">
        <f>tbl_salesdata[[#This Row],[Units Sold]]*tbl_salesdata[[#This Row],[Unit Cost]]</f>
        <v>494204.55000000005</v>
      </c>
      <c r="M3737" s="9">
        <f>tbl_salesdata[[#This Row],[Units Sold]]*tbl_salesdata[[#This Row],[Unit Price]]</f>
        <v>837316.1</v>
      </c>
      <c r="N3737" s="9">
        <f>tbl_salesdata[[#This Row],[Total Sales]]-tbl_salesdata[[#This Row],[Total Cost]]</f>
        <v>343111.54999999993</v>
      </c>
      <c r="O3737">
        <f>tbl_salesdata[[#This Row],[Ship Date]]-tbl_salesdata[[#This Row],[Order Date]]</f>
        <v>10</v>
      </c>
      <c r="P3737">
        <f>WEEKDAY(tbl_salesdata[[#This Row],[Order Date]],2)</f>
        <v>5</v>
      </c>
      <c r="Q3737" t="str">
        <f>TEXT(tbl_salesdata[[#This Row],[Order Date]],"dddd")</f>
        <v>Friday</v>
      </c>
      <c r="R3737" t="str">
        <f>IF(tbl_salesdata[[#This Row],[Weekdaynum]]&gt;5,"Yes","No")</f>
        <v>No</v>
      </c>
    </row>
    <row r="3738" spans="1:18" hidden="1" x14ac:dyDescent="0.35">
      <c r="A3738">
        <v>356853806</v>
      </c>
      <c r="B3738" s="3">
        <v>42240</v>
      </c>
      <c r="C3738" s="3">
        <v>42247</v>
      </c>
      <c r="D3738" t="s">
        <v>87</v>
      </c>
      <c r="E3738" t="s">
        <v>24</v>
      </c>
      <c r="F3738" t="s">
        <v>56</v>
      </c>
      <c r="G3738" t="s">
        <v>18</v>
      </c>
      <c r="H3738" t="s">
        <v>34</v>
      </c>
      <c r="I3738" s="9">
        <v>9826</v>
      </c>
      <c r="J3738" s="9">
        <v>9.33</v>
      </c>
      <c r="K3738" s="9">
        <v>6.92</v>
      </c>
      <c r="L3738" s="9">
        <f>tbl_salesdata[[#This Row],[Units Sold]]*tbl_salesdata[[#This Row],[Unit Cost]]</f>
        <v>67995.92</v>
      </c>
      <c r="M3738" s="9">
        <f>tbl_salesdata[[#This Row],[Units Sold]]*tbl_salesdata[[#This Row],[Unit Price]]</f>
        <v>91676.58</v>
      </c>
      <c r="N3738" s="9">
        <f>tbl_salesdata[[#This Row],[Total Sales]]-tbl_salesdata[[#This Row],[Total Cost]]</f>
        <v>23680.660000000003</v>
      </c>
      <c r="O3738">
        <f>tbl_salesdata[[#This Row],[Ship Date]]-tbl_salesdata[[#This Row],[Order Date]]</f>
        <v>7</v>
      </c>
      <c r="P3738">
        <f>WEEKDAY(tbl_salesdata[[#This Row],[Order Date]],2)</f>
        <v>1</v>
      </c>
      <c r="Q3738" t="str">
        <f>TEXT(tbl_salesdata[[#This Row],[Order Date]],"dddd")</f>
        <v>Monday</v>
      </c>
      <c r="R3738" t="str">
        <f>IF(tbl_salesdata[[#This Row],[Weekdaynum]]&gt;5,"Yes","No")</f>
        <v>No</v>
      </c>
    </row>
    <row r="3739" spans="1:18" hidden="1" x14ac:dyDescent="0.35">
      <c r="A3739">
        <v>579334247</v>
      </c>
      <c r="B3739" s="3">
        <v>43535</v>
      </c>
      <c r="C3739" s="3">
        <v>43546</v>
      </c>
      <c r="D3739" t="s">
        <v>179</v>
      </c>
      <c r="E3739" t="s">
        <v>32</v>
      </c>
      <c r="F3739" t="s">
        <v>25</v>
      </c>
      <c r="G3739" t="s">
        <v>14</v>
      </c>
      <c r="H3739" t="s">
        <v>26</v>
      </c>
      <c r="I3739" s="9">
        <v>6733</v>
      </c>
      <c r="J3739" s="9">
        <v>205.7</v>
      </c>
      <c r="K3739" s="9">
        <v>117.11</v>
      </c>
      <c r="L3739" s="9">
        <f>tbl_salesdata[[#This Row],[Units Sold]]*tbl_salesdata[[#This Row],[Unit Cost]]</f>
        <v>788501.63</v>
      </c>
      <c r="M3739" s="9">
        <f>tbl_salesdata[[#This Row],[Units Sold]]*tbl_salesdata[[#This Row],[Unit Price]]</f>
        <v>1384978.0999999999</v>
      </c>
      <c r="N3739" s="9">
        <f>tbl_salesdata[[#This Row],[Total Sales]]-tbl_salesdata[[#This Row],[Total Cost]]</f>
        <v>596476.46999999986</v>
      </c>
      <c r="O3739">
        <f>tbl_salesdata[[#This Row],[Ship Date]]-tbl_salesdata[[#This Row],[Order Date]]</f>
        <v>11</v>
      </c>
      <c r="P3739">
        <f>WEEKDAY(tbl_salesdata[[#This Row],[Order Date]],2)</f>
        <v>1</v>
      </c>
      <c r="Q3739" t="str">
        <f>TEXT(tbl_salesdata[[#This Row],[Order Date]],"dddd")</f>
        <v>Monday</v>
      </c>
      <c r="R3739" t="str">
        <f>IF(tbl_salesdata[[#This Row],[Weekdaynum]]&gt;5,"Yes","No")</f>
        <v>No</v>
      </c>
    </row>
    <row r="3740" spans="1:18" x14ac:dyDescent="0.35">
      <c r="A3740">
        <v>121945512</v>
      </c>
      <c r="B3740" s="3">
        <v>42833</v>
      </c>
      <c r="C3740" s="3">
        <v>42849</v>
      </c>
      <c r="D3740" t="s">
        <v>115</v>
      </c>
      <c r="E3740" t="s">
        <v>21</v>
      </c>
      <c r="F3740" t="s">
        <v>22</v>
      </c>
      <c r="G3740" t="s">
        <v>14</v>
      </c>
      <c r="H3740" t="s">
        <v>19</v>
      </c>
      <c r="I3740" s="9">
        <v>5242</v>
      </c>
      <c r="J3740" s="9">
        <v>47.45</v>
      </c>
      <c r="K3740" s="9">
        <v>31.79</v>
      </c>
      <c r="L3740" s="9">
        <f>tbl_salesdata[[#This Row],[Units Sold]]*tbl_salesdata[[#This Row],[Unit Cost]]</f>
        <v>166643.18</v>
      </c>
      <c r="M3740" s="9">
        <f>tbl_salesdata[[#This Row],[Units Sold]]*tbl_salesdata[[#This Row],[Unit Price]]</f>
        <v>248732.90000000002</v>
      </c>
      <c r="N3740" s="9">
        <f>tbl_salesdata[[#This Row],[Total Sales]]-tbl_salesdata[[#This Row],[Total Cost]]</f>
        <v>82089.72000000003</v>
      </c>
      <c r="O3740">
        <f>tbl_salesdata[[#This Row],[Ship Date]]-tbl_salesdata[[#This Row],[Order Date]]</f>
        <v>16</v>
      </c>
      <c r="P3740">
        <f>WEEKDAY(tbl_salesdata[[#This Row],[Order Date]],2)</f>
        <v>6</v>
      </c>
      <c r="Q3740" t="str">
        <f>TEXT(tbl_salesdata[[#This Row],[Order Date]],"dddd")</f>
        <v>Saturday</v>
      </c>
      <c r="R3740" t="str">
        <f>IF(tbl_salesdata[[#This Row],[Weekdaynum]]&gt;5,"Yes","No")</f>
        <v>Yes</v>
      </c>
    </row>
    <row r="3741" spans="1:18" hidden="1" x14ac:dyDescent="0.35">
      <c r="A3741">
        <v>229640281</v>
      </c>
      <c r="B3741" s="3">
        <v>44563</v>
      </c>
      <c r="C3741" s="3">
        <v>44574</v>
      </c>
      <c r="D3741" t="s">
        <v>211</v>
      </c>
      <c r="E3741" t="s">
        <v>38</v>
      </c>
      <c r="F3741" t="s">
        <v>22</v>
      </c>
      <c r="G3741" t="s">
        <v>18</v>
      </c>
      <c r="H3741" t="s">
        <v>15</v>
      </c>
      <c r="I3741" s="9">
        <v>4517</v>
      </c>
      <c r="J3741" s="9">
        <v>47.45</v>
      </c>
      <c r="K3741" s="9">
        <v>31.79</v>
      </c>
      <c r="L3741" s="9">
        <f>tbl_salesdata[[#This Row],[Units Sold]]*tbl_salesdata[[#This Row],[Unit Cost]]</f>
        <v>143595.43</v>
      </c>
      <c r="M3741" s="9">
        <f>tbl_salesdata[[#This Row],[Units Sold]]*tbl_salesdata[[#This Row],[Unit Price]]</f>
        <v>214331.65000000002</v>
      </c>
      <c r="N3741" s="9">
        <f>tbl_salesdata[[#This Row],[Total Sales]]-tbl_salesdata[[#This Row],[Total Cost]]</f>
        <v>70736.22000000003</v>
      </c>
      <c r="O3741">
        <f>tbl_salesdata[[#This Row],[Ship Date]]-tbl_salesdata[[#This Row],[Order Date]]</f>
        <v>11</v>
      </c>
      <c r="P3741">
        <f>WEEKDAY(tbl_salesdata[[#This Row],[Order Date]],2)</f>
        <v>7</v>
      </c>
      <c r="Q3741" t="str">
        <f>TEXT(tbl_salesdata[[#This Row],[Order Date]],"dddd")</f>
        <v>Sunday</v>
      </c>
      <c r="R3741" t="str">
        <f>IF(tbl_salesdata[[#This Row],[Weekdaynum]]&gt;5,"Yes","No")</f>
        <v>Yes</v>
      </c>
    </row>
    <row r="3742" spans="1:18" hidden="1" x14ac:dyDescent="0.35">
      <c r="A3742">
        <v>565376031</v>
      </c>
      <c r="B3742" s="3">
        <v>42669</v>
      </c>
      <c r="C3742" s="3">
        <v>42683</v>
      </c>
      <c r="D3742" t="s">
        <v>130</v>
      </c>
      <c r="E3742" t="s">
        <v>29</v>
      </c>
      <c r="F3742" t="s">
        <v>56</v>
      </c>
      <c r="G3742" t="s">
        <v>18</v>
      </c>
      <c r="H3742" t="s">
        <v>26</v>
      </c>
      <c r="I3742" s="9">
        <v>6186</v>
      </c>
      <c r="J3742" s="9">
        <v>9.33</v>
      </c>
      <c r="K3742" s="9">
        <v>6.92</v>
      </c>
      <c r="L3742" s="9">
        <f>tbl_salesdata[[#This Row],[Units Sold]]*tbl_salesdata[[#This Row],[Unit Cost]]</f>
        <v>42807.12</v>
      </c>
      <c r="M3742" s="9">
        <f>tbl_salesdata[[#This Row],[Units Sold]]*tbl_salesdata[[#This Row],[Unit Price]]</f>
        <v>57715.38</v>
      </c>
      <c r="N3742" s="9">
        <f>tbl_salesdata[[#This Row],[Total Sales]]-tbl_salesdata[[#This Row],[Total Cost]]</f>
        <v>14908.259999999995</v>
      </c>
      <c r="O3742">
        <f>tbl_salesdata[[#This Row],[Ship Date]]-tbl_salesdata[[#This Row],[Order Date]]</f>
        <v>14</v>
      </c>
      <c r="P3742">
        <f>WEEKDAY(tbl_salesdata[[#This Row],[Order Date]],2)</f>
        <v>3</v>
      </c>
      <c r="Q3742" t="str">
        <f>TEXT(tbl_salesdata[[#This Row],[Order Date]],"dddd")</f>
        <v>Wednesday</v>
      </c>
      <c r="R3742" t="str">
        <f>IF(tbl_salesdata[[#This Row],[Weekdaynum]]&gt;5,"Yes","No")</f>
        <v>No</v>
      </c>
    </row>
    <row r="3743" spans="1:18" x14ac:dyDescent="0.35">
      <c r="A3743">
        <v>684853637</v>
      </c>
      <c r="B3743" s="3">
        <v>43876</v>
      </c>
      <c r="C3743" s="3">
        <v>43895</v>
      </c>
      <c r="D3743" t="s">
        <v>107</v>
      </c>
      <c r="E3743" t="s">
        <v>21</v>
      </c>
      <c r="F3743" t="s">
        <v>33</v>
      </c>
      <c r="G3743" t="s">
        <v>18</v>
      </c>
      <c r="H3743" t="s">
        <v>34</v>
      </c>
      <c r="I3743" s="9">
        <v>2265</v>
      </c>
      <c r="J3743" s="9">
        <v>109.28</v>
      </c>
      <c r="K3743" s="9">
        <v>35.840000000000003</v>
      </c>
      <c r="L3743" s="9">
        <f>tbl_salesdata[[#This Row],[Units Sold]]*tbl_salesdata[[#This Row],[Unit Cost]]</f>
        <v>81177.600000000006</v>
      </c>
      <c r="M3743" s="9">
        <f>tbl_salesdata[[#This Row],[Units Sold]]*tbl_salesdata[[#This Row],[Unit Price]]</f>
        <v>247519.2</v>
      </c>
      <c r="N3743" s="9">
        <f>tbl_salesdata[[#This Row],[Total Sales]]-tbl_salesdata[[#This Row],[Total Cost]]</f>
        <v>166341.6</v>
      </c>
      <c r="O3743">
        <f>tbl_salesdata[[#This Row],[Ship Date]]-tbl_salesdata[[#This Row],[Order Date]]</f>
        <v>19</v>
      </c>
      <c r="P3743">
        <f>WEEKDAY(tbl_salesdata[[#This Row],[Order Date]],2)</f>
        <v>6</v>
      </c>
      <c r="Q3743" t="str">
        <f>TEXT(tbl_salesdata[[#This Row],[Order Date]],"dddd")</f>
        <v>Saturday</v>
      </c>
      <c r="R3743" t="str">
        <f>IF(tbl_salesdata[[#This Row],[Weekdaynum]]&gt;5,"Yes","No")</f>
        <v>Yes</v>
      </c>
    </row>
    <row r="3744" spans="1:18" hidden="1" x14ac:dyDescent="0.35">
      <c r="A3744">
        <v>330132138</v>
      </c>
      <c r="B3744" s="3">
        <v>43665</v>
      </c>
      <c r="C3744" s="3">
        <v>43672</v>
      </c>
      <c r="D3744" t="s">
        <v>136</v>
      </c>
      <c r="E3744" t="s">
        <v>38</v>
      </c>
      <c r="F3744" t="s">
        <v>22</v>
      </c>
      <c r="G3744" t="s">
        <v>18</v>
      </c>
      <c r="H3744" t="s">
        <v>26</v>
      </c>
      <c r="I3744" s="9">
        <v>2291</v>
      </c>
      <c r="J3744" s="9">
        <v>47.45</v>
      </c>
      <c r="K3744" s="9">
        <v>31.79</v>
      </c>
      <c r="L3744" s="9">
        <f>tbl_salesdata[[#This Row],[Units Sold]]*tbl_salesdata[[#This Row],[Unit Cost]]</f>
        <v>72830.89</v>
      </c>
      <c r="M3744" s="9">
        <f>tbl_salesdata[[#This Row],[Units Sold]]*tbl_salesdata[[#This Row],[Unit Price]]</f>
        <v>108707.95000000001</v>
      </c>
      <c r="N3744" s="9">
        <f>tbl_salesdata[[#This Row],[Total Sales]]-tbl_salesdata[[#This Row],[Total Cost]]</f>
        <v>35877.060000000012</v>
      </c>
      <c r="O3744">
        <f>tbl_salesdata[[#This Row],[Ship Date]]-tbl_salesdata[[#This Row],[Order Date]]</f>
        <v>7</v>
      </c>
      <c r="P3744">
        <f>WEEKDAY(tbl_salesdata[[#This Row],[Order Date]],2)</f>
        <v>5</v>
      </c>
      <c r="Q3744" t="str">
        <f>TEXT(tbl_salesdata[[#This Row],[Order Date]],"dddd")</f>
        <v>Friday</v>
      </c>
      <c r="R3744" t="str">
        <f>IF(tbl_salesdata[[#This Row],[Weekdaynum]]&gt;5,"Yes","No")</f>
        <v>No</v>
      </c>
    </row>
    <row r="3745" spans="1:18" hidden="1" x14ac:dyDescent="0.35">
      <c r="A3745">
        <v>638937652</v>
      </c>
      <c r="B3745" s="3">
        <v>43689</v>
      </c>
      <c r="C3745" s="3">
        <v>43701</v>
      </c>
      <c r="D3745" t="s">
        <v>125</v>
      </c>
      <c r="E3745" t="s">
        <v>21</v>
      </c>
      <c r="F3745" t="s">
        <v>56</v>
      </c>
      <c r="G3745" t="s">
        <v>18</v>
      </c>
      <c r="H3745" t="s">
        <v>26</v>
      </c>
      <c r="I3745" s="9">
        <v>4705</v>
      </c>
      <c r="J3745" s="9">
        <v>9.33</v>
      </c>
      <c r="K3745" s="9">
        <v>6.92</v>
      </c>
      <c r="L3745" s="9">
        <f>tbl_salesdata[[#This Row],[Units Sold]]*tbl_salesdata[[#This Row],[Unit Cost]]</f>
        <v>32558.6</v>
      </c>
      <c r="M3745" s="9">
        <f>tbl_salesdata[[#This Row],[Units Sold]]*tbl_salesdata[[#This Row],[Unit Price]]</f>
        <v>43897.65</v>
      </c>
      <c r="N3745" s="9">
        <f>tbl_salesdata[[#This Row],[Total Sales]]-tbl_salesdata[[#This Row],[Total Cost]]</f>
        <v>11339.050000000003</v>
      </c>
      <c r="O3745">
        <f>tbl_salesdata[[#This Row],[Ship Date]]-tbl_salesdata[[#This Row],[Order Date]]</f>
        <v>12</v>
      </c>
      <c r="P3745">
        <f>WEEKDAY(tbl_salesdata[[#This Row],[Order Date]],2)</f>
        <v>1</v>
      </c>
      <c r="Q3745" t="str">
        <f>TEXT(tbl_salesdata[[#This Row],[Order Date]],"dddd")</f>
        <v>Monday</v>
      </c>
      <c r="R3745" t="str">
        <f>IF(tbl_salesdata[[#This Row],[Weekdaynum]]&gt;5,"Yes","No")</f>
        <v>No</v>
      </c>
    </row>
    <row r="3746" spans="1:18" x14ac:dyDescent="0.35">
      <c r="A3746">
        <v>901189887</v>
      </c>
      <c r="B3746" s="3">
        <v>44793</v>
      </c>
      <c r="C3746" s="3">
        <v>44809</v>
      </c>
      <c r="D3746" t="s">
        <v>213</v>
      </c>
      <c r="E3746" t="s">
        <v>38</v>
      </c>
      <c r="F3746" t="s">
        <v>13</v>
      </c>
      <c r="G3746" t="s">
        <v>18</v>
      </c>
      <c r="H3746" t="s">
        <v>34</v>
      </c>
      <c r="I3746" s="9">
        <v>969</v>
      </c>
      <c r="J3746" s="9">
        <v>255.28</v>
      </c>
      <c r="K3746" s="9">
        <v>159.41999999999999</v>
      </c>
      <c r="L3746" s="9">
        <f>tbl_salesdata[[#This Row],[Units Sold]]*tbl_salesdata[[#This Row],[Unit Cost]]</f>
        <v>154477.97999999998</v>
      </c>
      <c r="M3746" s="9">
        <f>tbl_salesdata[[#This Row],[Units Sold]]*tbl_salesdata[[#This Row],[Unit Price]]</f>
        <v>247366.32</v>
      </c>
      <c r="N3746" s="9">
        <f>tbl_salesdata[[#This Row],[Total Sales]]-tbl_salesdata[[#This Row],[Total Cost]]</f>
        <v>92888.340000000026</v>
      </c>
      <c r="O3746">
        <f>tbl_salesdata[[#This Row],[Ship Date]]-tbl_salesdata[[#This Row],[Order Date]]</f>
        <v>16</v>
      </c>
      <c r="P3746">
        <f>WEEKDAY(tbl_salesdata[[#This Row],[Order Date]],2)</f>
        <v>6</v>
      </c>
      <c r="Q3746" t="str">
        <f>TEXT(tbl_salesdata[[#This Row],[Order Date]],"dddd")</f>
        <v>Saturday</v>
      </c>
      <c r="R3746" t="str">
        <f>IF(tbl_salesdata[[#This Row],[Weekdaynum]]&gt;5,"Yes","No")</f>
        <v>Yes</v>
      </c>
    </row>
    <row r="3747" spans="1:18" x14ac:dyDescent="0.35">
      <c r="A3747">
        <v>998756206</v>
      </c>
      <c r="B3747" s="3">
        <v>44436</v>
      </c>
      <c r="C3747" s="3">
        <v>44440</v>
      </c>
      <c r="D3747" t="s">
        <v>138</v>
      </c>
      <c r="E3747" t="s">
        <v>24</v>
      </c>
      <c r="F3747" t="s">
        <v>30</v>
      </c>
      <c r="G3747" t="s">
        <v>14</v>
      </c>
      <c r="H3747" t="s">
        <v>15</v>
      </c>
      <c r="I3747" s="9">
        <v>3011</v>
      </c>
      <c r="J3747" s="9">
        <v>81.73</v>
      </c>
      <c r="K3747" s="9">
        <v>56.67</v>
      </c>
      <c r="L3747" s="9">
        <f>tbl_salesdata[[#This Row],[Units Sold]]*tbl_salesdata[[#This Row],[Unit Cost]]</f>
        <v>170633.37</v>
      </c>
      <c r="M3747" s="9">
        <f>tbl_salesdata[[#This Row],[Units Sold]]*tbl_salesdata[[#This Row],[Unit Price]]</f>
        <v>246089.03</v>
      </c>
      <c r="N3747" s="9">
        <f>tbl_salesdata[[#This Row],[Total Sales]]-tbl_salesdata[[#This Row],[Total Cost]]</f>
        <v>75455.66</v>
      </c>
      <c r="O3747">
        <f>tbl_salesdata[[#This Row],[Ship Date]]-tbl_salesdata[[#This Row],[Order Date]]</f>
        <v>4</v>
      </c>
      <c r="P3747">
        <f>WEEKDAY(tbl_salesdata[[#This Row],[Order Date]],2)</f>
        <v>6</v>
      </c>
      <c r="Q3747" t="str">
        <f>TEXT(tbl_salesdata[[#This Row],[Order Date]],"dddd")</f>
        <v>Saturday</v>
      </c>
      <c r="R3747" t="str">
        <f>IF(tbl_salesdata[[#This Row],[Weekdaynum]]&gt;5,"Yes","No")</f>
        <v>Yes</v>
      </c>
    </row>
    <row r="3748" spans="1:18" hidden="1" x14ac:dyDescent="0.35">
      <c r="A3748">
        <v>576337468</v>
      </c>
      <c r="B3748" s="3">
        <v>43479</v>
      </c>
      <c r="C3748" s="3">
        <v>43489</v>
      </c>
      <c r="D3748" t="s">
        <v>185</v>
      </c>
      <c r="E3748" t="s">
        <v>38</v>
      </c>
      <c r="F3748" t="s">
        <v>56</v>
      </c>
      <c r="G3748" t="s">
        <v>14</v>
      </c>
      <c r="H3748" t="s">
        <v>19</v>
      </c>
      <c r="I3748" s="9">
        <v>9919</v>
      </c>
      <c r="J3748" s="9">
        <v>9.33</v>
      </c>
      <c r="K3748" s="9">
        <v>6.92</v>
      </c>
      <c r="L3748" s="9">
        <f>tbl_salesdata[[#This Row],[Units Sold]]*tbl_salesdata[[#This Row],[Unit Cost]]</f>
        <v>68639.48</v>
      </c>
      <c r="M3748" s="9">
        <f>tbl_salesdata[[#This Row],[Units Sold]]*tbl_salesdata[[#This Row],[Unit Price]]</f>
        <v>92544.27</v>
      </c>
      <c r="N3748" s="9">
        <f>tbl_salesdata[[#This Row],[Total Sales]]-tbl_salesdata[[#This Row],[Total Cost]]</f>
        <v>23904.790000000008</v>
      </c>
      <c r="O3748">
        <f>tbl_salesdata[[#This Row],[Ship Date]]-tbl_salesdata[[#This Row],[Order Date]]</f>
        <v>10</v>
      </c>
      <c r="P3748">
        <f>WEEKDAY(tbl_salesdata[[#This Row],[Order Date]],2)</f>
        <v>1</v>
      </c>
      <c r="Q3748" t="str">
        <f>TEXT(tbl_salesdata[[#This Row],[Order Date]],"dddd")</f>
        <v>Monday</v>
      </c>
      <c r="R3748" t="str">
        <f>IF(tbl_salesdata[[#This Row],[Weekdaynum]]&gt;5,"Yes","No")</f>
        <v>No</v>
      </c>
    </row>
    <row r="3749" spans="1:18" x14ac:dyDescent="0.35">
      <c r="A3749">
        <v>313178002</v>
      </c>
      <c r="B3749" s="3">
        <v>43757</v>
      </c>
      <c r="C3749" s="3">
        <v>43778</v>
      </c>
      <c r="D3749" t="s">
        <v>49</v>
      </c>
      <c r="E3749" t="s">
        <v>21</v>
      </c>
      <c r="F3749" t="s">
        <v>22</v>
      </c>
      <c r="G3749" t="s">
        <v>18</v>
      </c>
      <c r="H3749" t="s">
        <v>19</v>
      </c>
      <c r="I3749" s="9">
        <v>5185</v>
      </c>
      <c r="J3749" s="9">
        <v>47.45</v>
      </c>
      <c r="K3749" s="9">
        <v>31.79</v>
      </c>
      <c r="L3749" s="9">
        <f>tbl_salesdata[[#This Row],[Units Sold]]*tbl_salesdata[[#This Row],[Unit Cost]]</f>
        <v>164831.15</v>
      </c>
      <c r="M3749" s="9">
        <f>tbl_salesdata[[#This Row],[Units Sold]]*tbl_salesdata[[#This Row],[Unit Price]]</f>
        <v>246028.25000000003</v>
      </c>
      <c r="N3749" s="9">
        <f>tbl_salesdata[[#This Row],[Total Sales]]-tbl_salesdata[[#This Row],[Total Cost]]</f>
        <v>81197.100000000035</v>
      </c>
      <c r="O3749">
        <f>tbl_salesdata[[#This Row],[Ship Date]]-tbl_salesdata[[#This Row],[Order Date]]</f>
        <v>21</v>
      </c>
      <c r="P3749">
        <f>WEEKDAY(tbl_salesdata[[#This Row],[Order Date]],2)</f>
        <v>6</v>
      </c>
      <c r="Q3749" t="str">
        <f>TEXT(tbl_salesdata[[#This Row],[Order Date]],"dddd")</f>
        <v>Saturday</v>
      </c>
      <c r="R3749" t="str">
        <f>IF(tbl_salesdata[[#This Row],[Weekdaynum]]&gt;5,"Yes","No")</f>
        <v>Yes</v>
      </c>
    </row>
    <row r="3750" spans="1:18" hidden="1" x14ac:dyDescent="0.35">
      <c r="A3750">
        <v>671067941</v>
      </c>
      <c r="B3750" s="3">
        <v>44503</v>
      </c>
      <c r="C3750" s="3">
        <v>44521</v>
      </c>
      <c r="D3750" t="s">
        <v>155</v>
      </c>
      <c r="E3750" t="s">
        <v>12</v>
      </c>
      <c r="F3750" t="s">
        <v>22</v>
      </c>
      <c r="G3750" t="s">
        <v>18</v>
      </c>
      <c r="H3750" t="s">
        <v>26</v>
      </c>
      <c r="I3750" s="9">
        <v>2771</v>
      </c>
      <c r="J3750" s="9">
        <v>47.45</v>
      </c>
      <c r="K3750" s="9">
        <v>31.79</v>
      </c>
      <c r="L3750" s="9">
        <f>tbl_salesdata[[#This Row],[Units Sold]]*tbl_salesdata[[#This Row],[Unit Cost]]</f>
        <v>88090.09</v>
      </c>
      <c r="M3750" s="9">
        <f>tbl_salesdata[[#This Row],[Units Sold]]*tbl_salesdata[[#This Row],[Unit Price]]</f>
        <v>131483.95000000001</v>
      </c>
      <c r="N3750" s="9">
        <f>tbl_salesdata[[#This Row],[Total Sales]]-tbl_salesdata[[#This Row],[Total Cost]]</f>
        <v>43393.860000000015</v>
      </c>
      <c r="O3750">
        <f>tbl_salesdata[[#This Row],[Ship Date]]-tbl_salesdata[[#This Row],[Order Date]]</f>
        <v>18</v>
      </c>
      <c r="P3750">
        <f>WEEKDAY(tbl_salesdata[[#This Row],[Order Date]],2)</f>
        <v>3</v>
      </c>
      <c r="Q3750" t="str">
        <f>TEXT(tbl_salesdata[[#This Row],[Order Date]],"dddd")</f>
        <v>Wednesday</v>
      </c>
      <c r="R3750" t="str">
        <f>IF(tbl_salesdata[[#This Row],[Weekdaynum]]&gt;5,"Yes","No")</f>
        <v>No</v>
      </c>
    </row>
    <row r="3751" spans="1:18" hidden="1" x14ac:dyDescent="0.35">
      <c r="A3751">
        <v>449206340</v>
      </c>
      <c r="B3751" s="3">
        <v>42426</v>
      </c>
      <c r="C3751" s="3">
        <v>42427</v>
      </c>
      <c r="D3751" t="s">
        <v>165</v>
      </c>
      <c r="E3751" t="s">
        <v>21</v>
      </c>
      <c r="F3751" t="s">
        <v>25</v>
      </c>
      <c r="G3751" t="s">
        <v>18</v>
      </c>
      <c r="H3751" t="s">
        <v>34</v>
      </c>
      <c r="I3751" s="9">
        <v>8993</v>
      </c>
      <c r="J3751" s="9">
        <v>205.7</v>
      </c>
      <c r="K3751" s="9">
        <v>117.11</v>
      </c>
      <c r="L3751" s="9">
        <f>tbl_salesdata[[#This Row],[Units Sold]]*tbl_salesdata[[#This Row],[Unit Cost]]</f>
        <v>1053170.23</v>
      </c>
      <c r="M3751" s="9">
        <f>tbl_salesdata[[#This Row],[Units Sold]]*tbl_salesdata[[#This Row],[Unit Price]]</f>
        <v>1849860.0999999999</v>
      </c>
      <c r="N3751" s="9">
        <f>tbl_salesdata[[#This Row],[Total Sales]]-tbl_salesdata[[#This Row],[Total Cost]]</f>
        <v>796689.86999999988</v>
      </c>
      <c r="O3751">
        <f>tbl_salesdata[[#This Row],[Ship Date]]-tbl_salesdata[[#This Row],[Order Date]]</f>
        <v>1</v>
      </c>
      <c r="P3751">
        <f>WEEKDAY(tbl_salesdata[[#This Row],[Order Date]],2)</f>
        <v>5</v>
      </c>
      <c r="Q3751" t="str">
        <f>TEXT(tbl_salesdata[[#This Row],[Order Date]],"dddd")</f>
        <v>Friday</v>
      </c>
      <c r="R3751" t="str">
        <f>IF(tbl_salesdata[[#This Row],[Weekdaynum]]&gt;5,"Yes","No")</f>
        <v>No</v>
      </c>
    </row>
    <row r="3752" spans="1:18" hidden="1" x14ac:dyDescent="0.35">
      <c r="A3752">
        <v>864071118</v>
      </c>
      <c r="B3752" s="3">
        <v>44752</v>
      </c>
      <c r="C3752" s="3">
        <v>44768</v>
      </c>
      <c r="D3752" t="s">
        <v>214</v>
      </c>
      <c r="E3752" t="s">
        <v>21</v>
      </c>
      <c r="F3752" t="s">
        <v>22</v>
      </c>
      <c r="G3752" t="s">
        <v>14</v>
      </c>
      <c r="H3752" t="s">
        <v>26</v>
      </c>
      <c r="I3752" s="9">
        <v>6700</v>
      </c>
      <c r="J3752" s="9">
        <v>47.45</v>
      </c>
      <c r="K3752" s="9">
        <v>31.79</v>
      </c>
      <c r="L3752" s="9">
        <f>tbl_salesdata[[#This Row],[Units Sold]]*tbl_salesdata[[#This Row],[Unit Cost]]</f>
        <v>212993</v>
      </c>
      <c r="M3752" s="9">
        <f>tbl_salesdata[[#This Row],[Units Sold]]*tbl_salesdata[[#This Row],[Unit Price]]</f>
        <v>317915</v>
      </c>
      <c r="N3752" s="9">
        <f>tbl_salesdata[[#This Row],[Total Sales]]-tbl_salesdata[[#This Row],[Total Cost]]</f>
        <v>104922</v>
      </c>
      <c r="O3752">
        <f>tbl_salesdata[[#This Row],[Ship Date]]-tbl_salesdata[[#This Row],[Order Date]]</f>
        <v>16</v>
      </c>
      <c r="P3752">
        <f>WEEKDAY(tbl_salesdata[[#This Row],[Order Date]],2)</f>
        <v>7</v>
      </c>
      <c r="Q3752" t="str">
        <f>TEXT(tbl_salesdata[[#This Row],[Order Date]],"dddd")</f>
        <v>Sunday</v>
      </c>
      <c r="R3752" t="str">
        <f>IF(tbl_salesdata[[#This Row],[Weekdaynum]]&gt;5,"Yes","No")</f>
        <v>Yes</v>
      </c>
    </row>
    <row r="3753" spans="1:18" hidden="1" x14ac:dyDescent="0.35">
      <c r="A3753">
        <v>253211104</v>
      </c>
      <c r="B3753" s="3">
        <v>44911</v>
      </c>
      <c r="C3753" s="3">
        <v>44923</v>
      </c>
      <c r="D3753" t="s">
        <v>95</v>
      </c>
      <c r="E3753" t="s">
        <v>21</v>
      </c>
      <c r="F3753" t="s">
        <v>40</v>
      </c>
      <c r="G3753" t="s">
        <v>14</v>
      </c>
      <c r="H3753" t="s">
        <v>19</v>
      </c>
      <c r="I3753" s="9">
        <v>9648</v>
      </c>
      <c r="J3753" s="9">
        <v>651.21</v>
      </c>
      <c r="K3753" s="9">
        <v>524.96</v>
      </c>
      <c r="L3753" s="9">
        <f>tbl_salesdata[[#This Row],[Units Sold]]*tbl_salesdata[[#This Row],[Unit Cost]]</f>
        <v>5064814.08</v>
      </c>
      <c r="M3753" s="9">
        <f>tbl_salesdata[[#This Row],[Units Sold]]*tbl_salesdata[[#This Row],[Unit Price]]</f>
        <v>6282874.0800000001</v>
      </c>
      <c r="N3753" s="9">
        <f>tbl_salesdata[[#This Row],[Total Sales]]-tbl_salesdata[[#This Row],[Total Cost]]</f>
        <v>1218060</v>
      </c>
      <c r="O3753">
        <f>tbl_salesdata[[#This Row],[Ship Date]]-tbl_salesdata[[#This Row],[Order Date]]</f>
        <v>12</v>
      </c>
      <c r="P3753">
        <f>WEEKDAY(tbl_salesdata[[#This Row],[Order Date]],2)</f>
        <v>5</v>
      </c>
      <c r="Q3753" t="str">
        <f>TEXT(tbl_salesdata[[#This Row],[Order Date]],"dddd")</f>
        <v>Friday</v>
      </c>
      <c r="R3753" t="str">
        <f>IF(tbl_salesdata[[#This Row],[Weekdaynum]]&gt;5,"Yes","No")</f>
        <v>No</v>
      </c>
    </row>
    <row r="3754" spans="1:18" hidden="1" x14ac:dyDescent="0.35">
      <c r="A3754">
        <v>174487626</v>
      </c>
      <c r="B3754" s="3">
        <v>44502</v>
      </c>
      <c r="C3754" s="3">
        <v>44520</v>
      </c>
      <c r="D3754" t="s">
        <v>94</v>
      </c>
      <c r="E3754" t="s">
        <v>38</v>
      </c>
      <c r="F3754" t="s">
        <v>25</v>
      </c>
      <c r="G3754" t="s">
        <v>18</v>
      </c>
      <c r="H3754" t="s">
        <v>34</v>
      </c>
      <c r="I3754" s="9">
        <v>3621</v>
      </c>
      <c r="J3754" s="9">
        <v>205.7</v>
      </c>
      <c r="K3754" s="9">
        <v>117.11</v>
      </c>
      <c r="L3754" s="9">
        <f>tbl_salesdata[[#This Row],[Units Sold]]*tbl_salesdata[[#This Row],[Unit Cost]]</f>
        <v>424055.31</v>
      </c>
      <c r="M3754" s="9">
        <f>tbl_salesdata[[#This Row],[Units Sold]]*tbl_salesdata[[#This Row],[Unit Price]]</f>
        <v>744839.7</v>
      </c>
      <c r="N3754" s="9">
        <f>tbl_salesdata[[#This Row],[Total Sales]]-tbl_salesdata[[#This Row],[Total Cost]]</f>
        <v>320784.38999999996</v>
      </c>
      <c r="O3754">
        <f>tbl_salesdata[[#This Row],[Ship Date]]-tbl_salesdata[[#This Row],[Order Date]]</f>
        <v>18</v>
      </c>
      <c r="P3754">
        <f>WEEKDAY(tbl_salesdata[[#This Row],[Order Date]],2)</f>
        <v>2</v>
      </c>
      <c r="Q3754" t="str">
        <f>TEXT(tbl_salesdata[[#This Row],[Order Date]],"dddd")</f>
        <v>Tuesday</v>
      </c>
      <c r="R3754" t="str">
        <f>IF(tbl_salesdata[[#This Row],[Weekdaynum]]&gt;5,"Yes","No")</f>
        <v>No</v>
      </c>
    </row>
    <row r="3755" spans="1:18" x14ac:dyDescent="0.35">
      <c r="A3755">
        <v>127791011</v>
      </c>
      <c r="B3755" s="3">
        <v>42644</v>
      </c>
      <c r="C3755" s="3">
        <v>42660</v>
      </c>
      <c r="D3755" t="s">
        <v>183</v>
      </c>
      <c r="E3755" t="s">
        <v>24</v>
      </c>
      <c r="F3755" t="s">
        <v>22</v>
      </c>
      <c r="G3755" t="s">
        <v>18</v>
      </c>
      <c r="H3755" t="s">
        <v>19</v>
      </c>
      <c r="I3755" s="9">
        <v>5055</v>
      </c>
      <c r="J3755" s="9">
        <v>47.45</v>
      </c>
      <c r="K3755" s="9">
        <v>31.79</v>
      </c>
      <c r="L3755" s="9">
        <f>tbl_salesdata[[#This Row],[Units Sold]]*tbl_salesdata[[#This Row],[Unit Cost]]</f>
        <v>160698.44999999998</v>
      </c>
      <c r="M3755" s="9">
        <f>tbl_salesdata[[#This Row],[Units Sold]]*tbl_salesdata[[#This Row],[Unit Price]]</f>
        <v>239859.75</v>
      </c>
      <c r="N3755" s="9">
        <f>tbl_salesdata[[#This Row],[Total Sales]]-tbl_salesdata[[#This Row],[Total Cost]]</f>
        <v>79161.300000000017</v>
      </c>
      <c r="O3755">
        <f>tbl_salesdata[[#This Row],[Ship Date]]-tbl_salesdata[[#This Row],[Order Date]]</f>
        <v>16</v>
      </c>
      <c r="P3755">
        <f>WEEKDAY(tbl_salesdata[[#This Row],[Order Date]],2)</f>
        <v>6</v>
      </c>
      <c r="Q3755" t="str">
        <f>TEXT(tbl_salesdata[[#This Row],[Order Date]],"dddd")</f>
        <v>Saturday</v>
      </c>
      <c r="R3755" t="str">
        <f>IF(tbl_salesdata[[#This Row],[Weekdaynum]]&gt;5,"Yes","No")</f>
        <v>Yes</v>
      </c>
    </row>
    <row r="3756" spans="1:18" hidden="1" x14ac:dyDescent="0.35">
      <c r="A3756">
        <v>546458089</v>
      </c>
      <c r="B3756" s="3">
        <v>44144</v>
      </c>
      <c r="C3756" s="3">
        <v>44152</v>
      </c>
      <c r="D3756" t="s">
        <v>82</v>
      </c>
      <c r="E3756" t="s">
        <v>32</v>
      </c>
      <c r="F3756" t="s">
        <v>42</v>
      </c>
      <c r="G3756" t="s">
        <v>14</v>
      </c>
      <c r="H3756" t="s">
        <v>19</v>
      </c>
      <c r="I3756" s="9">
        <v>7947</v>
      </c>
      <c r="J3756" s="9">
        <v>437.2</v>
      </c>
      <c r="K3756" s="9">
        <v>263.33</v>
      </c>
      <c r="L3756" s="9">
        <f>tbl_salesdata[[#This Row],[Units Sold]]*tbl_salesdata[[#This Row],[Unit Cost]]</f>
        <v>2092683.5099999998</v>
      </c>
      <c r="M3756" s="9">
        <f>tbl_salesdata[[#This Row],[Units Sold]]*tbl_salesdata[[#This Row],[Unit Price]]</f>
        <v>3474428.4</v>
      </c>
      <c r="N3756" s="9">
        <f>tbl_salesdata[[#This Row],[Total Sales]]-tbl_salesdata[[#This Row],[Total Cost]]</f>
        <v>1381744.8900000001</v>
      </c>
      <c r="O3756">
        <f>tbl_salesdata[[#This Row],[Ship Date]]-tbl_salesdata[[#This Row],[Order Date]]</f>
        <v>8</v>
      </c>
      <c r="P3756">
        <f>WEEKDAY(tbl_salesdata[[#This Row],[Order Date]],2)</f>
        <v>1</v>
      </c>
      <c r="Q3756" t="str">
        <f>TEXT(tbl_salesdata[[#This Row],[Order Date]],"dddd")</f>
        <v>Monday</v>
      </c>
      <c r="R3756" t="str">
        <f>IF(tbl_salesdata[[#This Row],[Weekdaynum]]&gt;5,"Yes","No")</f>
        <v>No</v>
      </c>
    </row>
    <row r="3757" spans="1:18" x14ac:dyDescent="0.35">
      <c r="A3757">
        <v>762991321</v>
      </c>
      <c r="B3757" s="3">
        <v>44667</v>
      </c>
      <c r="C3757" s="3">
        <v>44670</v>
      </c>
      <c r="D3757" t="s">
        <v>211</v>
      </c>
      <c r="E3757" t="s">
        <v>38</v>
      </c>
      <c r="F3757" t="s">
        <v>22</v>
      </c>
      <c r="G3757" t="s">
        <v>18</v>
      </c>
      <c r="H3757" t="s">
        <v>26</v>
      </c>
      <c r="I3757" s="9">
        <v>4942</v>
      </c>
      <c r="J3757" s="9">
        <v>47.45</v>
      </c>
      <c r="K3757" s="9">
        <v>31.79</v>
      </c>
      <c r="L3757" s="9">
        <f>tbl_salesdata[[#This Row],[Units Sold]]*tbl_salesdata[[#This Row],[Unit Cost]]</f>
        <v>157106.18</v>
      </c>
      <c r="M3757" s="9">
        <f>tbl_salesdata[[#This Row],[Units Sold]]*tbl_salesdata[[#This Row],[Unit Price]]</f>
        <v>234497.90000000002</v>
      </c>
      <c r="N3757" s="9">
        <f>tbl_salesdata[[#This Row],[Total Sales]]-tbl_salesdata[[#This Row],[Total Cost]]</f>
        <v>77391.72000000003</v>
      </c>
      <c r="O3757">
        <f>tbl_salesdata[[#This Row],[Ship Date]]-tbl_salesdata[[#This Row],[Order Date]]</f>
        <v>3</v>
      </c>
      <c r="P3757">
        <f>WEEKDAY(tbl_salesdata[[#This Row],[Order Date]],2)</f>
        <v>6</v>
      </c>
      <c r="Q3757" t="str">
        <f>TEXT(tbl_salesdata[[#This Row],[Order Date]],"dddd")</f>
        <v>Saturday</v>
      </c>
      <c r="R3757" t="str">
        <f>IF(tbl_salesdata[[#This Row],[Weekdaynum]]&gt;5,"Yes","No")</f>
        <v>Yes</v>
      </c>
    </row>
    <row r="3758" spans="1:18" x14ac:dyDescent="0.35">
      <c r="A3758">
        <v>309655511</v>
      </c>
      <c r="B3758" s="3">
        <v>43225</v>
      </c>
      <c r="C3758" s="3">
        <v>43234</v>
      </c>
      <c r="D3758" t="s">
        <v>193</v>
      </c>
      <c r="E3758" t="s">
        <v>21</v>
      </c>
      <c r="F3758" t="s">
        <v>30</v>
      </c>
      <c r="G3758" t="s">
        <v>18</v>
      </c>
      <c r="H3758" t="s">
        <v>19</v>
      </c>
      <c r="I3758" s="9">
        <v>2802</v>
      </c>
      <c r="J3758" s="9">
        <v>81.73</v>
      </c>
      <c r="K3758" s="9">
        <v>56.67</v>
      </c>
      <c r="L3758" s="9">
        <f>tbl_salesdata[[#This Row],[Units Sold]]*tbl_salesdata[[#This Row],[Unit Cost]]</f>
        <v>158789.34</v>
      </c>
      <c r="M3758" s="9">
        <f>tbl_salesdata[[#This Row],[Units Sold]]*tbl_salesdata[[#This Row],[Unit Price]]</f>
        <v>229007.46000000002</v>
      </c>
      <c r="N3758" s="9">
        <f>tbl_salesdata[[#This Row],[Total Sales]]-tbl_salesdata[[#This Row],[Total Cost]]</f>
        <v>70218.120000000024</v>
      </c>
      <c r="O3758">
        <f>tbl_salesdata[[#This Row],[Ship Date]]-tbl_salesdata[[#This Row],[Order Date]]</f>
        <v>9</v>
      </c>
      <c r="P3758">
        <f>WEEKDAY(tbl_salesdata[[#This Row],[Order Date]],2)</f>
        <v>6</v>
      </c>
      <c r="Q3758" t="str">
        <f>TEXT(tbl_salesdata[[#This Row],[Order Date]],"dddd")</f>
        <v>Saturday</v>
      </c>
      <c r="R3758" t="str">
        <f>IF(tbl_salesdata[[#This Row],[Weekdaynum]]&gt;5,"Yes","No")</f>
        <v>Yes</v>
      </c>
    </row>
    <row r="3759" spans="1:18" hidden="1" x14ac:dyDescent="0.35">
      <c r="A3759">
        <v>609939754</v>
      </c>
      <c r="B3759" s="3">
        <v>43779</v>
      </c>
      <c r="C3759" s="3">
        <v>43780</v>
      </c>
      <c r="D3759" t="s">
        <v>79</v>
      </c>
      <c r="E3759" t="s">
        <v>21</v>
      </c>
      <c r="F3759" t="s">
        <v>56</v>
      </c>
      <c r="G3759" t="s">
        <v>14</v>
      </c>
      <c r="H3759" t="s">
        <v>15</v>
      </c>
      <c r="I3759" s="9">
        <v>3582</v>
      </c>
      <c r="J3759" s="9">
        <v>9.33</v>
      </c>
      <c r="K3759" s="9">
        <v>6.92</v>
      </c>
      <c r="L3759" s="9">
        <f>tbl_salesdata[[#This Row],[Units Sold]]*tbl_salesdata[[#This Row],[Unit Cost]]</f>
        <v>24787.439999999999</v>
      </c>
      <c r="M3759" s="9">
        <f>tbl_salesdata[[#This Row],[Units Sold]]*tbl_salesdata[[#This Row],[Unit Price]]</f>
        <v>33420.06</v>
      </c>
      <c r="N3759" s="9">
        <f>tbl_salesdata[[#This Row],[Total Sales]]-tbl_salesdata[[#This Row],[Total Cost]]</f>
        <v>8632.619999999999</v>
      </c>
      <c r="O3759">
        <f>tbl_salesdata[[#This Row],[Ship Date]]-tbl_salesdata[[#This Row],[Order Date]]</f>
        <v>1</v>
      </c>
      <c r="P3759">
        <f>WEEKDAY(tbl_salesdata[[#This Row],[Order Date]],2)</f>
        <v>7</v>
      </c>
      <c r="Q3759" t="str">
        <f>TEXT(tbl_salesdata[[#This Row],[Order Date]],"dddd")</f>
        <v>Sunday</v>
      </c>
      <c r="R3759" t="str">
        <f>IF(tbl_salesdata[[#This Row],[Weekdaynum]]&gt;5,"Yes","No")</f>
        <v>Yes</v>
      </c>
    </row>
    <row r="3760" spans="1:18" hidden="1" x14ac:dyDescent="0.35">
      <c r="A3760">
        <v>776623380</v>
      </c>
      <c r="B3760" s="3">
        <v>44475</v>
      </c>
      <c r="C3760" s="3">
        <v>44486</v>
      </c>
      <c r="D3760" t="s">
        <v>75</v>
      </c>
      <c r="E3760" t="s">
        <v>38</v>
      </c>
      <c r="F3760" t="s">
        <v>42</v>
      </c>
      <c r="G3760" t="s">
        <v>14</v>
      </c>
      <c r="H3760" t="s">
        <v>19</v>
      </c>
      <c r="I3760" s="9">
        <v>8971</v>
      </c>
      <c r="J3760" s="9">
        <v>437.2</v>
      </c>
      <c r="K3760" s="9">
        <v>263.33</v>
      </c>
      <c r="L3760" s="9">
        <f>tbl_salesdata[[#This Row],[Units Sold]]*tbl_salesdata[[#This Row],[Unit Cost]]</f>
        <v>2362333.4299999997</v>
      </c>
      <c r="M3760" s="9">
        <f>tbl_salesdata[[#This Row],[Units Sold]]*tbl_salesdata[[#This Row],[Unit Price]]</f>
        <v>3922121.1999999997</v>
      </c>
      <c r="N3760" s="9">
        <f>tbl_salesdata[[#This Row],[Total Sales]]-tbl_salesdata[[#This Row],[Total Cost]]</f>
        <v>1559787.77</v>
      </c>
      <c r="O3760">
        <f>tbl_salesdata[[#This Row],[Ship Date]]-tbl_salesdata[[#This Row],[Order Date]]</f>
        <v>11</v>
      </c>
      <c r="P3760">
        <f>WEEKDAY(tbl_salesdata[[#This Row],[Order Date]],2)</f>
        <v>3</v>
      </c>
      <c r="Q3760" t="str">
        <f>TEXT(tbl_salesdata[[#This Row],[Order Date]],"dddd")</f>
        <v>Wednesday</v>
      </c>
      <c r="R3760" t="str">
        <f>IF(tbl_salesdata[[#This Row],[Weekdaynum]]&gt;5,"Yes","No")</f>
        <v>No</v>
      </c>
    </row>
    <row r="3761" spans="1:18" hidden="1" x14ac:dyDescent="0.35">
      <c r="A3761">
        <v>849222838</v>
      </c>
      <c r="B3761" s="3">
        <v>42241</v>
      </c>
      <c r="C3761" s="3">
        <v>42243</v>
      </c>
      <c r="D3761" t="s">
        <v>183</v>
      </c>
      <c r="E3761" t="s">
        <v>24</v>
      </c>
      <c r="F3761" t="s">
        <v>40</v>
      </c>
      <c r="G3761" t="s">
        <v>18</v>
      </c>
      <c r="H3761" t="s">
        <v>26</v>
      </c>
      <c r="I3761" s="9">
        <v>2764</v>
      </c>
      <c r="J3761" s="9">
        <v>651.21</v>
      </c>
      <c r="K3761" s="9">
        <v>524.96</v>
      </c>
      <c r="L3761" s="9">
        <f>tbl_salesdata[[#This Row],[Units Sold]]*tbl_salesdata[[#This Row],[Unit Cost]]</f>
        <v>1450989.4400000002</v>
      </c>
      <c r="M3761" s="9">
        <f>tbl_salesdata[[#This Row],[Units Sold]]*tbl_salesdata[[#This Row],[Unit Price]]</f>
        <v>1799944.4400000002</v>
      </c>
      <c r="N3761" s="9">
        <f>tbl_salesdata[[#This Row],[Total Sales]]-tbl_salesdata[[#This Row],[Total Cost]]</f>
        <v>348955</v>
      </c>
      <c r="O3761">
        <f>tbl_salesdata[[#This Row],[Ship Date]]-tbl_salesdata[[#This Row],[Order Date]]</f>
        <v>2</v>
      </c>
      <c r="P3761">
        <f>WEEKDAY(tbl_salesdata[[#This Row],[Order Date]],2)</f>
        <v>2</v>
      </c>
      <c r="Q3761" t="str">
        <f>TEXT(tbl_salesdata[[#This Row],[Order Date]],"dddd")</f>
        <v>Tuesday</v>
      </c>
      <c r="R3761" t="str">
        <f>IF(tbl_salesdata[[#This Row],[Weekdaynum]]&gt;5,"Yes","No")</f>
        <v>No</v>
      </c>
    </row>
    <row r="3762" spans="1:18" hidden="1" x14ac:dyDescent="0.35">
      <c r="A3762">
        <v>248099458</v>
      </c>
      <c r="B3762" s="3">
        <v>43559</v>
      </c>
      <c r="C3762" s="3">
        <v>43572</v>
      </c>
      <c r="D3762" t="s">
        <v>202</v>
      </c>
      <c r="E3762" t="s">
        <v>38</v>
      </c>
      <c r="F3762" t="s">
        <v>42</v>
      </c>
      <c r="G3762" t="s">
        <v>18</v>
      </c>
      <c r="H3762" t="s">
        <v>15</v>
      </c>
      <c r="I3762" s="9">
        <v>6998</v>
      </c>
      <c r="J3762" s="9">
        <v>437.2</v>
      </c>
      <c r="K3762" s="9">
        <v>263.33</v>
      </c>
      <c r="L3762" s="9">
        <f>tbl_salesdata[[#This Row],[Units Sold]]*tbl_salesdata[[#This Row],[Unit Cost]]</f>
        <v>1842783.3399999999</v>
      </c>
      <c r="M3762" s="9">
        <f>tbl_salesdata[[#This Row],[Units Sold]]*tbl_salesdata[[#This Row],[Unit Price]]</f>
        <v>3059525.6</v>
      </c>
      <c r="N3762" s="9">
        <f>tbl_salesdata[[#This Row],[Total Sales]]-tbl_salesdata[[#This Row],[Total Cost]]</f>
        <v>1216742.2600000002</v>
      </c>
      <c r="O3762">
        <f>tbl_salesdata[[#This Row],[Ship Date]]-tbl_salesdata[[#This Row],[Order Date]]</f>
        <v>13</v>
      </c>
      <c r="P3762">
        <f>WEEKDAY(tbl_salesdata[[#This Row],[Order Date]],2)</f>
        <v>4</v>
      </c>
      <c r="Q3762" t="str">
        <f>TEXT(tbl_salesdata[[#This Row],[Order Date]],"dddd")</f>
        <v>Thursday</v>
      </c>
      <c r="R3762" t="str">
        <f>IF(tbl_salesdata[[#This Row],[Weekdaynum]]&gt;5,"Yes","No")</f>
        <v>No</v>
      </c>
    </row>
    <row r="3763" spans="1:18" hidden="1" x14ac:dyDescent="0.35">
      <c r="A3763">
        <v>263927066</v>
      </c>
      <c r="B3763" s="3">
        <v>43952</v>
      </c>
      <c r="C3763" s="3">
        <v>43965</v>
      </c>
      <c r="D3763" t="s">
        <v>105</v>
      </c>
      <c r="E3763" t="s">
        <v>12</v>
      </c>
      <c r="F3763" t="s">
        <v>40</v>
      </c>
      <c r="G3763" t="s">
        <v>18</v>
      </c>
      <c r="H3763" t="s">
        <v>19</v>
      </c>
      <c r="I3763" s="9">
        <v>739</v>
      </c>
      <c r="J3763" s="9">
        <v>651.21</v>
      </c>
      <c r="K3763" s="9">
        <v>524.96</v>
      </c>
      <c r="L3763" s="9">
        <f>tbl_salesdata[[#This Row],[Units Sold]]*tbl_salesdata[[#This Row],[Unit Cost]]</f>
        <v>387945.44</v>
      </c>
      <c r="M3763" s="9">
        <f>tbl_salesdata[[#This Row],[Units Sold]]*tbl_salesdata[[#This Row],[Unit Price]]</f>
        <v>481244.19</v>
      </c>
      <c r="N3763" s="9">
        <f>tbl_salesdata[[#This Row],[Total Sales]]-tbl_salesdata[[#This Row],[Total Cost]]</f>
        <v>93298.75</v>
      </c>
      <c r="O3763">
        <f>tbl_salesdata[[#This Row],[Ship Date]]-tbl_salesdata[[#This Row],[Order Date]]</f>
        <v>13</v>
      </c>
      <c r="P3763">
        <f>WEEKDAY(tbl_salesdata[[#This Row],[Order Date]],2)</f>
        <v>5</v>
      </c>
      <c r="Q3763" t="str">
        <f>TEXT(tbl_salesdata[[#This Row],[Order Date]],"dddd")</f>
        <v>Friday</v>
      </c>
      <c r="R3763" t="str">
        <f>IF(tbl_salesdata[[#This Row],[Weekdaynum]]&gt;5,"Yes","No")</f>
        <v>No</v>
      </c>
    </row>
    <row r="3764" spans="1:18" hidden="1" x14ac:dyDescent="0.35">
      <c r="A3764">
        <v>907691991</v>
      </c>
      <c r="B3764" s="3">
        <v>43137</v>
      </c>
      <c r="C3764" s="3">
        <v>43142</v>
      </c>
      <c r="D3764" t="s">
        <v>152</v>
      </c>
      <c r="E3764" t="s">
        <v>21</v>
      </c>
      <c r="F3764" t="s">
        <v>25</v>
      </c>
      <c r="G3764" t="s">
        <v>18</v>
      </c>
      <c r="H3764" t="s">
        <v>15</v>
      </c>
      <c r="I3764" s="9">
        <v>5086</v>
      </c>
      <c r="J3764" s="9">
        <v>205.7</v>
      </c>
      <c r="K3764" s="9">
        <v>117.11</v>
      </c>
      <c r="L3764" s="9">
        <f>tbl_salesdata[[#This Row],[Units Sold]]*tbl_salesdata[[#This Row],[Unit Cost]]</f>
        <v>595621.46</v>
      </c>
      <c r="M3764" s="9">
        <f>tbl_salesdata[[#This Row],[Units Sold]]*tbl_salesdata[[#This Row],[Unit Price]]</f>
        <v>1046190.2</v>
      </c>
      <c r="N3764" s="9">
        <f>tbl_salesdata[[#This Row],[Total Sales]]-tbl_salesdata[[#This Row],[Total Cost]]</f>
        <v>450568.74</v>
      </c>
      <c r="O3764">
        <f>tbl_salesdata[[#This Row],[Ship Date]]-tbl_salesdata[[#This Row],[Order Date]]</f>
        <v>5</v>
      </c>
      <c r="P3764">
        <f>WEEKDAY(tbl_salesdata[[#This Row],[Order Date]],2)</f>
        <v>2</v>
      </c>
      <c r="Q3764" t="str">
        <f>TEXT(tbl_salesdata[[#This Row],[Order Date]],"dddd")</f>
        <v>Tuesday</v>
      </c>
      <c r="R3764" t="str">
        <f>IF(tbl_salesdata[[#This Row],[Weekdaynum]]&gt;5,"Yes","No")</f>
        <v>No</v>
      </c>
    </row>
    <row r="3765" spans="1:18" x14ac:dyDescent="0.35">
      <c r="A3765">
        <v>909707295</v>
      </c>
      <c r="B3765" s="3">
        <v>43218</v>
      </c>
      <c r="C3765" s="3">
        <v>43226</v>
      </c>
      <c r="D3765" t="s">
        <v>62</v>
      </c>
      <c r="E3765" t="s">
        <v>38</v>
      </c>
      <c r="F3765" t="s">
        <v>68</v>
      </c>
      <c r="G3765" t="s">
        <v>18</v>
      </c>
      <c r="H3765" t="s">
        <v>19</v>
      </c>
      <c r="I3765" s="9">
        <v>1459</v>
      </c>
      <c r="J3765" s="9">
        <v>154.06</v>
      </c>
      <c r="K3765" s="9">
        <v>90.93</v>
      </c>
      <c r="L3765" s="9">
        <f>tbl_salesdata[[#This Row],[Units Sold]]*tbl_salesdata[[#This Row],[Unit Cost]]</f>
        <v>132666.87000000002</v>
      </c>
      <c r="M3765" s="9">
        <f>tbl_salesdata[[#This Row],[Units Sold]]*tbl_salesdata[[#This Row],[Unit Price]]</f>
        <v>224773.54</v>
      </c>
      <c r="N3765" s="9">
        <f>tbl_salesdata[[#This Row],[Total Sales]]-tbl_salesdata[[#This Row],[Total Cost]]</f>
        <v>92106.669999999984</v>
      </c>
      <c r="O3765">
        <f>tbl_salesdata[[#This Row],[Ship Date]]-tbl_salesdata[[#This Row],[Order Date]]</f>
        <v>8</v>
      </c>
      <c r="P3765">
        <f>WEEKDAY(tbl_salesdata[[#This Row],[Order Date]],2)</f>
        <v>6</v>
      </c>
      <c r="Q3765" t="str">
        <f>TEXT(tbl_salesdata[[#This Row],[Order Date]],"dddd")</f>
        <v>Saturday</v>
      </c>
      <c r="R3765" t="str">
        <f>IF(tbl_salesdata[[#This Row],[Weekdaynum]]&gt;5,"Yes","No")</f>
        <v>Yes</v>
      </c>
    </row>
    <row r="3766" spans="1:18" hidden="1" x14ac:dyDescent="0.35">
      <c r="A3766">
        <v>424541604</v>
      </c>
      <c r="B3766" s="3">
        <v>43560</v>
      </c>
      <c r="C3766" s="3">
        <v>43577</v>
      </c>
      <c r="D3766" t="s">
        <v>71</v>
      </c>
      <c r="E3766" t="s">
        <v>21</v>
      </c>
      <c r="F3766" t="s">
        <v>40</v>
      </c>
      <c r="G3766" t="s">
        <v>18</v>
      </c>
      <c r="H3766" t="s">
        <v>34</v>
      </c>
      <c r="I3766" s="9">
        <v>150</v>
      </c>
      <c r="J3766" s="9">
        <v>651.21</v>
      </c>
      <c r="K3766" s="9">
        <v>524.96</v>
      </c>
      <c r="L3766" s="9">
        <f>tbl_salesdata[[#This Row],[Units Sold]]*tbl_salesdata[[#This Row],[Unit Cost]]</f>
        <v>78744</v>
      </c>
      <c r="M3766" s="9">
        <f>tbl_salesdata[[#This Row],[Units Sold]]*tbl_salesdata[[#This Row],[Unit Price]]</f>
        <v>97681.5</v>
      </c>
      <c r="N3766" s="9">
        <f>tbl_salesdata[[#This Row],[Total Sales]]-tbl_salesdata[[#This Row],[Total Cost]]</f>
        <v>18937.5</v>
      </c>
      <c r="O3766">
        <f>tbl_salesdata[[#This Row],[Ship Date]]-tbl_salesdata[[#This Row],[Order Date]]</f>
        <v>17</v>
      </c>
      <c r="P3766">
        <f>WEEKDAY(tbl_salesdata[[#This Row],[Order Date]],2)</f>
        <v>5</v>
      </c>
      <c r="Q3766" t="str">
        <f>TEXT(tbl_salesdata[[#This Row],[Order Date]],"dddd")</f>
        <v>Friday</v>
      </c>
      <c r="R3766" t="str">
        <f>IF(tbl_salesdata[[#This Row],[Weekdaynum]]&gt;5,"Yes","No")</f>
        <v>No</v>
      </c>
    </row>
    <row r="3767" spans="1:18" x14ac:dyDescent="0.35">
      <c r="A3767">
        <v>171677529</v>
      </c>
      <c r="B3767" s="3">
        <v>44345</v>
      </c>
      <c r="C3767" s="3">
        <v>44365</v>
      </c>
      <c r="D3767" t="s">
        <v>83</v>
      </c>
      <c r="E3767" t="s">
        <v>38</v>
      </c>
      <c r="F3767" t="s">
        <v>33</v>
      </c>
      <c r="G3767" t="s">
        <v>14</v>
      </c>
      <c r="H3767" t="s">
        <v>15</v>
      </c>
      <c r="I3767" s="9">
        <v>2051</v>
      </c>
      <c r="J3767" s="9">
        <v>109.28</v>
      </c>
      <c r="K3767" s="9">
        <v>35.840000000000003</v>
      </c>
      <c r="L3767" s="9">
        <f>tbl_salesdata[[#This Row],[Units Sold]]*tbl_salesdata[[#This Row],[Unit Cost]]</f>
        <v>73507.840000000011</v>
      </c>
      <c r="M3767" s="9">
        <f>tbl_salesdata[[#This Row],[Units Sold]]*tbl_salesdata[[#This Row],[Unit Price]]</f>
        <v>224133.28</v>
      </c>
      <c r="N3767" s="9">
        <f>tbl_salesdata[[#This Row],[Total Sales]]-tbl_salesdata[[#This Row],[Total Cost]]</f>
        <v>150625.44</v>
      </c>
      <c r="O3767">
        <f>tbl_salesdata[[#This Row],[Ship Date]]-tbl_salesdata[[#This Row],[Order Date]]</f>
        <v>20</v>
      </c>
      <c r="P3767">
        <f>WEEKDAY(tbl_salesdata[[#This Row],[Order Date]],2)</f>
        <v>6</v>
      </c>
      <c r="Q3767" t="str">
        <f>TEXT(tbl_salesdata[[#This Row],[Order Date]],"dddd")</f>
        <v>Saturday</v>
      </c>
      <c r="R3767" t="str">
        <f>IF(tbl_salesdata[[#This Row],[Weekdaynum]]&gt;5,"Yes","No")</f>
        <v>Yes</v>
      </c>
    </row>
    <row r="3768" spans="1:18" hidden="1" x14ac:dyDescent="0.35">
      <c r="A3768">
        <v>292788922</v>
      </c>
      <c r="B3768" s="3">
        <v>44412</v>
      </c>
      <c r="C3768" s="3">
        <v>44433</v>
      </c>
      <c r="D3768" t="s">
        <v>36</v>
      </c>
      <c r="E3768" t="s">
        <v>29</v>
      </c>
      <c r="F3768" t="s">
        <v>68</v>
      </c>
      <c r="G3768" t="s">
        <v>14</v>
      </c>
      <c r="H3768" t="s">
        <v>15</v>
      </c>
      <c r="I3768" s="9">
        <v>1603</v>
      </c>
      <c r="J3768" s="9">
        <v>154.06</v>
      </c>
      <c r="K3768" s="9">
        <v>90.93</v>
      </c>
      <c r="L3768" s="9">
        <f>tbl_salesdata[[#This Row],[Units Sold]]*tbl_salesdata[[#This Row],[Unit Cost]]</f>
        <v>145760.79</v>
      </c>
      <c r="M3768" s="9">
        <f>tbl_salesdata[[#This Row],[Units Sold]]*tbl_salesdata[[#This Row],[Unit Price]]</f>
        <v>246958.18</v>
      </c>
      <c r="N3768" s="9">
        <f>tbl_salesdata[[#This Row],[Total Sales]]-tbl_salesdata[[#This Row],[Total Cost]]</f>
        <v>101197.38999999998</v>
      </c>
      <c r="O3768">
        <f>tbl_salesdata[[#This Row],[Ship Date]]-tbl_salesdata[[#This Row],[Order Date]]</f>
        <v>21</v>
      </c>
      <c r="P3768">
        <f>WEEKDAY(tbl_salesdata[[#This Row],[Order Date]],2)</f>
        <v>3</v>
      </c>
      <c r="Q3768" t="str">
        <f>TEXT(tbl_salesdata[[#This Row],[Order Date]],"dddd")</f>
        <v>Wednesday</v>
      </c>
      <c r="R3768" t="str">
        <f>IF(tbl_salesdata[[#This Row],[Weekdaynum]]&gt;5,"Yes","No")</f>
        <v>No</v>
      </c>
    </row>
    <row r="3769" spans="1:18" hidden="1" x14ac:dyDescent="0.35">
      <c r="A3769">
        <v>851972854</v>
      </c>
      <c r="B3769" s="3">
        <v>43256</v>
      </c>
      <c r="C3769" s="3">
        <v>43275</v>
      </c>
      <c r="D3769" t="s">
        <v>83</v>
      </c>
      <c r="E3769" t="s">
        <v>38</v>
      </c>
      <c r="F3769" t="s">
        <v>42</v>
      </c>
      <c r="G3769" t="s">
        <v>14</v>
      </c>
      <c r="H3769" t="s">
        <v>26</v>
      </c>
      <c r="I3769" s="9">
        <v>6555</v>
      </c>
      <c r="J3769" s="9">
        <v>437.2</v>
      </c>
      <c r="K3769" s="9">
        <v>263.33</v>
      </c>
      <c r="L3769" s="9">
        <f>tbl_salesdata[[#This Row],[Units Sold]]*tbl_salesdata[[#This Row],[Unit Cost]]</f>
        <v>1726128.15</v>
      </c>
      <c r="M3769" s="9">
        <f>tbl_salesdata[[#This Row],[Units Sold]]*tbl_salesdata[[#This Row],[Unit Price]]</f>
        <v>2865846</v>
      </c>
      <c r="N3769" s="9">
        <f>tbl_salesdata[[#This Row],[Total Sales]]-tbl_salesdata[[#This Row],[Total Cost]]</f>
        <v>1139717.8500000001</v>
      </c>
      <c r="O3769">
        <f>tbl_salesdata[[#This Row],[Ship Date]]-tbl_salesdata[[#This Row],[Order Date]]</f>
        <v>19</v>
      </c>
      <c r="P3769">
        <f>WEEKDAY(tbl_salesdata[[#This Row],[Order Date]],2)</f>
        <v>2</v>
      </c>
      <c r="Q3769" t="str">
        <f>TEXT(tbl_salesdata[[#This Row],[Order Date]],"dddd")</f>
        <v>Tuesday</v>
      </c>
      <c r="R3769" t="str">
        <f>IF(tbl_salesdata[[#This Row],[Weekdaynum]]&gt;5,"Yes","No")</f>
        <v>No</v>
      </c>
    </row>
    <row r="3770" spans="1:18" hidden="1" x14ac:dyDescent="0.35">
      <c r="A3770">
        <v>431574571</v>
      </c>
      <c r="B3770" s="3">
        <v>44505</v>
      </c>
      <c r="C3770" s="3">
        <v>44522</v>
      </c>
      <c r="D3770" t="s">
        <v>61</v>
      </c>
      <c r="E3770" t="s">
        <v>12</v>
      </c>
      <c r="F3770" t="s">
        <v>30</v>
      </c>
      <c r="G3770" t="s">
        <v>18</v>
      </c>
      <c r="H3770" t="s">
        <v>19</v>
      </c>
      <c r="I3770" s="9">
        <v>1361</v>
      </c>
      <c r="J3770" s="9">
        <v>81.73</v>
      </c>
      <c r="K3770" s="9">
        <v>56.67</v>
      </c>
      <c r="L3770" s="9">
        <f>tbl_salesdata[[#This Row],[Units Sold]]*tbl_salesdata[[#This Row],[Unit Cost]]</f>
        <v>77127.87</v>
      </c>
      <c r="M3770" s="9">
        <f>tbl_salesdata[[#This Row],[Units Sold]]*tbl_salesdata[[#This Row],[Unit Price]]</f>
        <v>111234.53</v>
      </c>
      <c r="N3770" s="9">
        <f>tbl_salesdata[[#This Row],[Total Sales]]-tbl_salesdata[[#This Row],[Total Cost]]</f>
        <v>34106.660000000003</v>
      </c>
      <c r="O3770">
        <f>tbl_salesdata[[#This Row],[Ship Date]]-tbl_salesdata[[#This Row],[Order Date]]</f>
        <v>17</v>
      </c>
      <c r="P3770">
        <f>WEEKDAY(tbl_salesdata[[#This Row],[Order Date]],2)</f>
        <v>5</v>
      </c>
      <c r="Q3770" t="str">
        <f>TEXT(tbl_salesdata[[#This Row],[Order Date]],"dddd")</f>
        <v>Friday</v>
      </c>
      <c r="R3770" t="str">
        <f>IF(tbl_salesdata[[#This Row],[Weekdaynum]]&gt;5,"Yes","No")</f>
        <v>No</v>
      </c>
    </row>
    <row r="3771" spans="1:18" hidden="1" x14ac:dyDescent="0.35">
      <c r="A3771">
        <v>884767901</v>
      </c>
      <c r="B3771" s="3">
        <v>44025</v>
      </c>
      <c r="C3771" s="3">
        <v>44046</v>
      </c>
      <c r="D3771" t="s">
        <v>134</v>
      </c>
      <c r="E3771" t="s">
        <v>38</v>
      </c>
      <c r="F3771" t="s">
        <v>25</v>
      </c>
      <c r="G3771" t="s">
        <v>18</v>
      </c>
      <c r="H3771" t="s">
        <v>19</v>
      </c>
      <c r="I3771" s="9">
        <v>1338</v>
      </c>
      <c r="J3771" s="9">
        <v>205.7</v>
      </c>
      <c r="K3771" s="9">
        <v>117.11</v>
      </c>
      <c r="L3771" s="9">
        <f>tbl_salesdata[[#This Row],[Units Sold]]*tbl_salesdata[[#This Row],[Unit Cost]]</f>
        <v>156693.18</v>
      </c>
      <c r="M3771" s="9">
        <f>tbl_salesdata[[#This Row],[Units Sold]]*tbl_salesdata[[#This Row],[Unit Price]]</f>
        <v>275226.59999999998</v>
      </c>
      <c r="N3771" s="9">
        <f>tbl_salesdata[[#This Row],[Total Sales]]-tbl_salesdata[[#This Row],[Total Cost]]</f>
        <v>118533.41999999998</v>
      </c>
      <c r="O3771">
        <f>tbl_salesdata[[#This Row],[Ship Date]]-tbl_salesdata[[#This Row],[Order Date]]</f>
        <v>21</v>
      </c>
      <c r="P3771">
        <f>WEEKDAY(tbl_salesdata[[#This Row],[Order Date]],2)</f>
        <v>1</v>
      </c>
      <c r="Q3771" t="str">
        <f>TEXT(tbl_salesdata[[#This Row],[Order Date]],"dddd")</f>
        <v>Monday</v>
      </c>
      <c r="R3771" t="str">
        <f>IF(tbl_salesdata[[#This Row],[Weekdaynum]]&gt;5,"Yes","No")</f>
        <v>No</v>
      </c>
    </row>
    <row r="3772" spans="1:18" hidden="1" x14ac:dyDescent="0.35">
      <c r="A3772">
        <v>985039174</v>
      </c>
      <c r="B3772" s="3">
        <v>44231</v>
      </c>
      <c r="C3772" s="3">
        <v>44243</v>
      </c>
      <c r="D3772" t="s">
        <v>91</v>
      </c>
      <c r="E3772" t="s">
        <v>21</v>
      </c>
      <c r="F3772" t="s">
        <v>22</v>
      </c>
      <c r="G3772" t="s">
        <v>14</v>
      </c>
      <c r="H3772" t="s">
        <v>34</v>
      </c>
      <c r="I3772" s="9">
        <v>3836</v>
      </c>
      <c r="J3772" s="9">
        <v>47.45</v>
      </c>
      <c r="K3772" s="9">
        <v>31.79</v>
      </c>
      <c r="L3772" s="9">
        <f>tbl_salesdata[[#This Row],[Units Sold]]*tbl_salesdata[[#This Row],[Unit Cost]]</f>
        <v>121946.44</v>
      </c>
      <c r="M3772" s="9">
        <f>tbl_salesdata[[#This Row],[Units Sold]]*tbl_salesdata[[#This Row],[Unit Price]]</f>
        <v>182018.2</v>
      </c>
      <c r="N3772" s="9">
        <f>tbl_salesdata[[#This Row],[Total Sales]]-tbl_salesdata[[#This Row],[Total Cost]]</f>
        <v>60071.760000000009</v>
      </c>
      <c r="O3772">
        <f>tbl_salesdata[[#This Row],[Ship Date]]-tbl_salesdata[[#This Row],[Order Date]]</f>
        <v>12</v>
      </c>
      <c r="P3772">
        <f>WEEKDAY(tbl_salesdata[[#This Row],[Order Date]],2)</f>
        <v>4</v>
      </c>
      <c r="Q3772" t="str">
        <f>TEXT(tbl_salesdata[[#This Row],[Order Date]],"dddd")</f>
        <v>Thursday</v>
      </c>
      <c r="R3772" t="str">
        <f>IF(tbl_salesdata[[#This Row],[Weekdaynum]]&gt;5,"Yes","No")</f>
        <v>No</v>
      </c>
    </row>
    <row r="3773" spans="1:18" hidden="1" x14ac:dyDescent="0.35">
      <c r="A3773">
        <v>476187217</v>
      </c>
      <c r="B3773" s="3">
        <v>43304</v>
      </c>
      <c r="C3773" s="3">
        <v>43315</v>
      </c>
      <c r="D3773" t="s">
        <v>170</v>
      </c>
      <c r="E3773" t="s">
        <v>12</v>
      </c>
      <c r="F3773" t="s">
        <v>40</v>
      </c>
      <c r="G3773" t="s">
        <v>18</v>
      </c>
      <c r="H3773" t="s">
        <v>15</v>
      </c>
      <c r="I3773" s="9">
        <v>3234</v>
      </c>
      <c r="J3773" s="9">
        <v>651.21</v>
      </c>
      <c r="K3773" s="9">
        <v>524.96</v>
      </c>
      <c r="L3773" s="9">
        <f>tbl_salesdata[[#This Row],[Units Sold]]*tbl_salesdata[[#This Row],[Unit Cost]]</f>
        <v>1697720.6400000001</v>
      </c>
      <c r="M3773" s="9">
        <f>tbl_salesdata[[#This Row],[Units Sold]]*tbl_salesdata[[#This Row],[Unit Price]]</f>
        <v>2106013.14</v>
      </c>
      <c r="N3773" s="9">
        <f>tbl_salesdata[[#This Row],[Total Sales]]-tbl_salesdata[[#This Row],[Total Cost]]</f>
        <v>408292.5</v>
      </c>
      <c r="O3773">
        <f>tbl_salesdata[[#This Row],[Ship Date]]-tbl_salesdata[[#This Row],[Order Date]]</f>
        <v>11</v>
      </c>
      <c r="P3773">
        <f>WEEKDAY(tbl_salesdata[[#This Row],[Order Date]],2)</f>
        <v>1</v>
      </c>
      <c r="Q3773" t="str">
        <f>TEXT(tbl_salesdata[[#This Row],[Order Date]],"dddd")</f>
        <v>Monday</v>
      </c>
      <c r="R3773" t="str">
        <f>IF(tbl_salesdata[[#This Row],[Weekdaynum]]&gt;5,"Yes","No")</f>
        <v>No</v>
      </c>
    </row>
    <row r="3774" spans="1:18" hidden="1" x14ac:dyDescent="0.35">
      <c r="A3774">
        <v>522323358</v>
      </c>
      <c r="B3774" s="3">
        <v>42324</v>
      </c>
      <c r="C3774" s="3">
        <v>42332</v>
      </c>
      <c r="D3774" t="s">
        <v>214</v>
      </c>
      <c r="E3774" t="s">
        <v>21</v>
      </c>
      <c r="F3774" t="s">
        <v>33</v>
      </c>
      <c r="G3774" t="s">
        <v>14</v>
      </c>
      <c r="H3774" t="s">
        <v>34</v>
      </c>
      <c r="I3774" s="9">
        <v>5944</v>
      </c>
      <c r="J3774" s="9">
        <v>109.28</v>
      </c>
      <c r="K3774" s="9">
        <v>35.840000000000003</v>
      </c>
      <c r="L3774" s="9">
        <f>tbl_salesdata[[#This Row],[Units Sold]]*tbl_salesdata[[#This Row],[Unit Cost]]</f>
        <v>213032.96000000002</v>
      </c>
      <c r="M3774" s="9">
        <f>tbl_salesdata[[#This Row],[Units Sold]]*tbl_salesdata[[#This Row],[Unit Price]]</f>
        <v>649560.31999999995</v>
      </c>
      <c r="N3774" s="9">
        <f>tbl_salesdata[[#This Row],[Total Sales]]-tbl_salesdata[[#This Row],[Total Cost]]</f>
        <v>436527.35999999993</v>
      </c>
      <c r="O3774">
        <f>tbl_salesdata[[#This Row],[Ship Date]]-tbl_salesdata[[#This Row],[Order Date]]</f>
        <v>8</v>
      </c>
      <c r="P3774">
        <f>WEEKDAY(tbl_salesdata[[#This Row],[Order Date]],2)</f>
        <v>1</v>
      </c>
      <c r="Q3774" t="str">
        <f>TEXT(tbl_salesdata[[#This Row],[Order Date]],"dddd")</f>
        <v>Monday</v>
      </c>
      <c r="R3774" t="str">
        <f>IF(tbl_salesdata[[#This Row],[Weekdaynum]]&gt;5,"Yes","No")</f>
        <v>No</v>
      </c>
    </row>
    <row r="3775" spans="1:18" hidden="1" x14ac:dyDescent="0.35">
      <c r="A3775">
        <v>557871425</v>
      </c>
      <c r="B3775" s="3">
        <v>44139</v>
      </c>
      <c r="C3775" s="3">
        <v>44144</v>
      </c>
      <c r="D3775" t="s">
        <v>120</v>
      </c>
      <c r="E3775" t="s">
        <v>38</v>
      </c>
      <c r="F3775" t="s">
        <v>13</v>
      </c>
      <c r="G3775" t="s">
        <v>14</v>
      </c>
      <c r="H3775" t="s">
        <v>34</v>
      </c>
      <c r="I3775" s="9">
        <v>5407</v>
      </c>
      <c r="J3775" s="9">
        <v>255.28</v>
      </c>
      <c r="K3775" s="9">
        <v>159.41999999999999</v>
      </c>
      <c r="L3775" s="9">
        <f>tbl_salesdata[[#This Row],[Units Sold]]*tbl_salesdata[[#This Row],[Unit Cost]]</f>
        <v>861983.94</v>
      </c>
      <c r="M3775" s="9">
        <f>tbl_salesdata[[#This Row],[Units Sold]]*tbl_salesdata[[#This Row],[Unit Price]]</f>
        <v>1380298.96</v>
      </c>
      <c r="N3775" s="9">
        <f>tbl_salesdata[[#This Row],[Total Sales]]-tbl_salesdata[[#This Row],[Total Cost]]</f>
        <v>518315.02</v>
      </c>
      <c r="O3775">
        <f>tbl_salesdata[[#This Row],[Ship Date]]-tbl_salesdata[[#This Row],[Order Date]]</f>
        <v>5</v>
      </c>
      <c r="P3775">
        <f>WEEKDAY(tbl_salesdata[[#This Row],[Order Date]],2)</f>
        <v>3</v>
      </c>
      <c r="Q3775" t="str">
        <f>TEXT(tbl_salesdata[[#This Row],[Order Date]],"dddd")</f>
        <v>Wednesday</v>
      </c>
      <c r="R3775" t="str">
        <f>IF(tbl_salesdata[[#This Row],[Weekdaynum]]&gt;5,"Yes","No")</f>
        <v>No</v>
      </c>
    </row>
    <row r="3776" spans="1:18" hidden="1" x14ac:dyDescent="0.35">
      <c r="A3776">
        <v>537567746</v>
      </c>
      <c r="B3776" s="3">
        <v>44525</v>
      </c>
      <c r="C3776" s="3">
        <v>44535</v>
      </c>
      <c r="D3776" t="s">
        <v>163</v>
      </c>
      <c r="E3776" t="s">
        <v>38</v>
      </c>
      <c r="F3776" t="s">
        <v>42</v>
      </c>
      <c r="G3776" t="s">
        <v>14</v>
      </c>
      <c r="H3776" t="s">
        <v>15</v>
      </c>
      <c r="I3776" s="9">
        <v>7097</v>
      </c>
      <c r="J3776" s="9">
        <v>437.2</v>
      </c>
      <c r="K3776" s="9">
        <v>263.33</v>
      </c>
      <c r="L3776" s="9">
        <f>tbl_salesdata[[#This Row],[Units Sold]]*tbl_salesdata[[#This Row],[Unit Cost]]</f>
        <v>1868853.0099999998</v>
      </c>
      <c r="M3776" s="9">
        <f>tbl_salesdata[[#This Row],[Units Sold]]*tbl_salesdata[[#This Row],[Unit Price]]</f>
        <v>3102808.4</v>
      </c>
      <c r="N3776" s="9">
        <f>tbl_salesdata[[#This Row],[Total Sales]]-tbl_salesdata[[#This Row],[Total Cost]]</f>
        <v>1233955.3900000001</v>
      </c>
      <c r="O3776">
        <f>tbl_salesdata[[#This Row],[Ship Date]]-tbl_salesdata[[#This Row],[Order Date]]</f>
        <v>10</v>
      </c>
      <c r="P3776">
        <f>WEEKDAY(tbl_salesdata[[#This Row],[Order Date]],2)</f>
        <v>4</v>
      </c>
      <c r="Q3776" t="str">
        <f>TEXT(tbl_salesdata[[#This Row],[Order Date]],"dddd")</f>
        <v>Thursday</v>
      </c>
      <c r="R3776" t="str">
        <f>IF(tbl_salesdata[[#This Row],[Weekdaynum]]&gt;5,"Yes","No")</f>
        <v>No</v>
      </c>
    </row>
    <row r="3777" spans="1:18" hidden="1" x14ac:dyDescent="0.35">
      <c r="A3777">
        <v>486461150</v>
      </c>
      <c r="B3777" s="3">
        <v>42648</v>
      </c>
      <c r="C3777" s="3">
        <v>42651</v>
      </c>
      <c r="D3777" t="s">
        <v>102</v>
      </c>
      <c r="E3777" t="s">
        <v>21</v>
      </c>
      <c r="F3777" t="s">
        <v>68</v>
      </c>
      <c r="G3777" t="s">
        <v>18</v>
      </c>
      <c r="H3777" t="s">
        <v>15</v>
      </c>
      <c r="I3777" s="9">
        <v>3519</v>
      </c>
      <c r="J3777" s="9">
        <v>154.06</v>
      </c>
      <c r="K3777" s="9">
        <v>90.93</v>
      </c>
      <c r="L3777" s="9">
        <f>tbl_salesdata[[#This Row],[Units Sold]]*tbl_salesdata[[#This Row],[Unit Cost]]</f>
        <v>319982.67000000004</v>
      </c>
      <c r="M3777" s="9">
        <f>tbl_salesdata[[#This Row],[Units Sold]]*tbl_salesdata[[#This Row],[Unit Price]]</f>
        <v>542137.14</v>
      </c>
      <c r="N3777" s="9">
        <f>tbl_salesdata[[#This Row],[Total Sales]]-tbl_salesdata[[#This Row],[Total Cost]]</f>
        <v>222154.46999999997</v>
      </c>
      <c r="O3777">
        <f>tbl_salesdata[[#This Row],[Ship Date]]-tbl_salesdata[[#This Row],[Order Date]]</f>
        <v>3</v>
      </c>
      <c r="P3777">
        <f>WEEKDAY(tbl_salesdata[[#This Row],[Order Date]],2)</f>
        <v>3</v>
      </c>
      <c r="Q3777" t="str">
        <f>TEXT(tbl_salesdata[[#This Row],[Order Date]],"dddd")</f>
        <v>Wednesday</v>
      </c>
      <c r="R3777" t="str">
        <f>IF(tbl_salesdata[[#This Row],[Weekdaynum]]&gt;5,"Yes","No")</f>
        <v>No</v>
      </c>
    </row>
    <row r="3778" spans="1:18" hidden="1" x14ac:dyDescent="0.35">
      <c r="A3778">
        <v>949912965</v>
      </c>
      <c r="B3778" s="3">
        <v>42759</v>
      </c>
      <c r="C3778" s="3">
        <v>42764</v>
      </c>
      <c r="D3778" t="s">
        <v>116</v>
      </c>
      <c r="E3778" t="s">
        <v>21</v>
      </c>
      <c r="F3778" t="s">
        <v>42</v>
      </c>
      <c r="G3778" t="s">
        <v>14</v>
      </c>
      <c r="H3778" t="s">
        <v>15</v>
      </c>
      <c r="I3778" s="9">
        <v>9210</v>
      </c>
      <c r="J3778" s="9">
        <v>437.2</v>
      </c>
      <c r="K3778" s="9">
        <v>263.33</v>
      </c>
      <c r="L3778" s="9">
        <f>tbl_salesdata[[#This Row],[Units Sold]]*tbl_salesdata[[#This Row],[Unit Cost]]</f>
        <v>2425269.2999999998</v>
      </c>
      <c r="M3778" s="9">
        <f>tbl_salesdata[[#This Row],[Units Sold]]*tbl_salesdata[[#This Row],[Unit Price]]</f>
        <v>4026612</v>
      </c>
      <c r="N3778" s="9">
        <f>tbl_salesdata[[#This Row],[Total Sales]]-tbl_salesdata[[#This Row],[Total Cost]]</f>
        <v>1601342.7000000002</v>
      </c>
      <c r="O3778">
        <f>tbl_salesdata[[#This Row],[Ship Date]]-tbl_salesdata[[#This Row],[Order Date]]</f>
        <v>5</v>
      </c>
      <c r="P3778">
        <f>WEEKDAY(tbl_salesdata[[#This Row],[Order Date]],2)</f>
        <v>2</v>
      </c>
      <c r="Q3778" t="str">
        <f>TEXT(tbl_salesdata[[#This Row],[Order Date]],"dddd")</f>
        <v>Tuesday</v>
      </c>
      <c r="R3778" t="str">
        <f>IF(tbl_salesdata[[#This Row],[Weekdaynum]]&gt;5,"Yes","No")</f>
        <v>No</v>
      </c>
    </row>
    <row r="3779" spans="1:18" hidden="1" x14ac:dyDescent="0.35">
      <c r="A3779">
        <v>743597018</v>
      </c>
      <c r="B3779" s="3">
        <v>43418</v>
      </c>
      <c r="C3779" s="3">
        <v>43433</v>
      </c>
      <c r="D3779" t="s">
        <v>143</v>
      </c>
      <c r="E3779" t="s">
        <v>24</v>
      </c>
      <c r="F3779" t="s">
        <v>30</v>
      </c>
      <c r="G3779" t="s">
        <v>18</v>
      </c>
      <c r="H3779" t="s">
        <v>19</v>
      </c>
      <c r="I3779" s="9">
        <v>5737</v>
      </c>
      <c r="J3779" s="9">
        <v>81.73</v>
      </c>
      <c r="K3779" s="9">
        <v>56.67</v>
      </c>
      <c r="L3779" s="9">
        <f>tbl_salesdata[[#This Row],[Units Sold]]*tbl_salesdata[[#This Row],[Unit Cost]]</f>
        <v>325115.79000000004</v>
      </c>
      <c r="M3779" s="9">
        <f>tbl_salesdata[[#This Row],[Units Sold]]*tbl_salesdata[[#This Row],[Unit Price]]</f>
        <v>468885.01</v>
      </c>
      <c r="N3779" s="9">
        <f>tbl_salesdata[[#This Row],[Total Sales]]-tbl_salesdata[[#This Row],[Total Cost]]</f>
        <v>143769.21999999997</v>
      </c>
      <c r="O3779">
        <f>tbl_salesdata[[#This Row],[Ship Date]]-tbl_salesdata[[#This Row],[Order Date]]</f>
        <v>15</v>
      </c>
      <c r="P3779">
        <f>WEEKDAY(tbl_salesdata[[#This Row],[Order Date]],2)</f>
        <v>3</v>
      </c>
      <c r="Q3779" t="str">
        <f>TEXT(tbl_salesdata[[#This Row],[Order Date]],"dddd")</f>
        <v>Wednesday</v>
      </c>
      <c r="R3779" t="str">
        <f>IF(tbl_salesdata[[#This Row],[Weekdaynum]]&gt;5,"Yes","No")</f>
        <v>No</v>
      </c>
    </row>
    <row r="3780" spans="1:18" x14ac:dyDescent="0.35">
      <c r="A3780">
        <v>539576184</v>
      </c>
      <c r="B3780" s="3">
        <v>42070</v>
      </c>
      <c r="C3780" s="3">
        <v>42083</v>
      </c>
      <c r="D3780" t="s">
        <v>190</v>
      </c>
      <c r="E3780" t="s">
        <v>38</v>
      </c>
      <c r="F3780" t="s">
        <v>68</v>
      </c>
      <c r="G3780" t="s">
        <v>14</v>
      </c>
      <c r="H3780" t="s">
        <v>34</v>
      </c>
      <c r="I3780" s="9">
        <v>1438</v>
      </c>
      <c r="J3780" s="9">
        <v>154.06</v>
      </c>
      <c r="K3780" s="9">
        <v>90.93</v>
      </c>
      <c r="L3780" s="9">
        <f>tbl_salesdata[[#This Row],[Units Sold]]*tbl_salesdata[[#This Row],[Unit Cost]]</f>
        <v>130757.34000000001</v>
      </c>
      <c r="M3780" s="9">
        <f>tbl_salesdata[[#This Row],[Units Sold]]*tbl_salesdata[[#This Row],[Unit Price]]</f>
        <v>221538.28</v>
      </c>
      <c r="N3780" s="9">
        <f>tbl_salesdata[[#This Row],[Total Sales]]-tbl_salesdata[[#This Row],[Total Cost]]</f>
        <v>90780.939999999988</v>
      </c>
      <c r="O3780">
        <f>tbl_salesdata[[#This Row],[Ship Date]]-tbl_salesdata[[#This Row],[Order Date]]</f>
        <v>13</v>
      </c>
      <c r="P3780">
        <f>WEEKDAY(tbl_salesdata[[#This Row],[Order Date]],2)</f>
        <v>6</v>
      </c>
      <c r="Q3780" t="str">
        <f>TEXT(tbl_salesdata[[#This Row],[Order Date]],"dddd")</f>
        <v>Saturday</v>
      </c>
      <c r="R3780" t="str">
        <f>IF(tbl_salesdata[[#This Row],[Weekdaynum]]&gt;5,"Yes","No")</f>
        <v>Yes</v>
      </c>
    </row>
    <row r="3781" spans="1:18" x14ac:dyDescent="0.35">
      <c r="A3781">
        <v>106727731</v>
      </c>
      <c r="B3781" s="3">
        <v>43918</v>
      </c>
      <c r="C3781" s="3">
        <v>43919</v>
      </c>
      <c r="D3781" t="s">
        <v>185</v>
      </c>
      <c r="E3781" t="s">
        <v>38</v>
      </c>
      <c r="F3781" t="s">
        <v>33</v>
      </c>
      <c r="G3781" t="s">
        <v>14</v>
      </c>
      <c r="H3781" t="s">
        <v>19</v>
      </c>
      <c r="I3781" s="9">
        <v>1962</v>
      </c>
      <c r="J3781" s="9">
        <v>109.28</v>
      </c>
      <c r="K3781" s="9">
        <v>35.840000000000003</v>
      </c>
      <c r="L3781" s="9">
        <f>tbl_salesdata[[#This Row],[Units Sold]]*tbl_salesdata[[#This Row],[Unit Cost]]</f>
        <v>70318.080000000002</v>
      </c>
      <c r="M3781" s="9">
        <f>tbl_salesdata[[#This Row],[Units Sold]]*tbl_salesdata[[#This Row],[Unit Price]]</f>
        <v>214407.36000000002</v>
      </c>
      <c r="N3781" s="9">
        <f>tbl_salesdata[[#This Row],[Total Sales]]-tbl_salesdata[[#This Row],[Total Cost]]</f>
        <v>144089.28000000003</v>
      </c>
      <c r="O3781">
        <f>tbl_salesdata[[#This Row],[Ship Date]]-tbl_salesdata[[#This Row],[Order Date]]</f>
        <v>1</v>
      </c>
      <c r="P3781">
        <f>WEEKDAY(tbl_salesdata[[#This Row],[Order Date]],2)</f>
        <v>6</v>
      </c>
      <c r="Q3781" t="str">
        <f>TEXT(tbl_salesdata[[#This Row],[Order Date]],"dddd")</f>
        <v>Saturday</v>
      </c>
      <c r="R3781" t="str">
        <f>IF(tbl_salesdata[[#This Row],[Weekdaynum]]&gt;5,"Yes","No")</f>
        <v>Yes</v>
      </c>
    </row>
    <row r="3782" spans="1:18" hidden="1" x14ac:dyDescent="0.35">
      <c r="A3782">
        <v>167468392</v>
      </c>
      <c r="B3782" s="3">
        <v>43360</v>
      </c>
      <c r="C3782" s="3">
        <v>43372</v>
      </c>
      <c r="D3782" t="s">
        <v>200</v>
      </c>
      <c r="E3782" t="s">
        <v>24</v>
      </c>
      <c r="F3782" t="s">
        <v>13</v>
      </c>
      <c r="G3782" t="s">
        <v>14</v>
      </c>
      <c r="H3782" t="s">
        <v>19</v>
      </c>
      <c r="I3782" s="9">
        <v>6474</v>
      </c>
      <c r="J3782" s="9">
        <v>255.28</v>
      </c>
      <c r="K3782" s="9">
        <v>159.41999999999999</v>
      </c>
      <c r="L3782" s="9">
        <f>tbl_salesdata[[#This Row],[Units Sold]]*tbl_salesdata[[#This Row],[Unit Cost]]</f>
        <v>1032085.08</v>
      </c>
      <c r="M3782" s="9">
        <f>tbl_salesdata[[#This Row],[Units Sold]]*tbl_salesdata[[#This Row],[Unit Price]]</f>
        <v>1652682.72</v>
      </c>
      <c r="N3782" s="9">
        <f>tbl_salesdata[[#This Row],[Total Sales]]-tbl_salesdata[[#This Row],[Total Cost]]</f>
        <v>620597.64</v>
      </c>
      <c r="O3782">
        <f>tbl_salesdata[[#This Row],[Ship Date]]-tbl_salesdata[[#This Row],[Order Date]]</f>
        <v>12</v>
      </c>
      <c r="P3782">
        <f>WEEKDAY(tbl_salesdata[[#This Row],[Order Date]],2)</f>
        <v>1</v>
      </c>
      <c r="Q3782" t="str">
        <f>TEXT(tbl_salesdata[[#This Row],[Order Date]],"dddd")</f>
        <v>Monday</v>
      </c>
      <c r="R3782" t="str">
        <f>IF(tbl_salesdata[[#This Row],[Weekdaynum]]&gt;5,"Yes","No")</f>
        <v>No</v>
      </c>
    </row>
    <row r="3783" spans="1:18" hidden="1" x14ac:dyDescent="0.35">
      <c r="A3783">
        <v>795069682</v>
      </c>
      <c r="B3783" s="3">
        <v>44683</v>
      </c>
      <c r="C3783" s="3">
        <v>44694</v>
      </c>
      <c r="D3783" t="s">
        <v>149</v>
      </c>
      <c r="E3783" t="s">
        <v>12</v>
      </c>
      <c r="F3783" t="s">
        <v>25</v>
      </c>
      <c r="G3783" t="s">
        <v>14</v>
      </c>
      <c r="H3783" t="s">
        <v>19</v>
      </c>
      <c r="I3783" s="9">
        <v>7642</v>
      </c>
      <c r="J3783" s="9">
        <v>205.7</v>
      </c>
      <c r="K3783" s="9">
        <v>117.11</v>
      </c>
      <c r="L3783" s="9">
        <f>tbl_salesdata[[#This Row],[Units Sold]]*tbl_salesdata[[#This Row],[Unit Cost]]</f>
        <v>894954.62</v>
      </c>
      <c r="M3783" s="9">
        <f>tbl_salesdata[[#This Row],[Units Sold]]*tbl_salesdata[[#This Row],[Unit Price]]</f>
        <v>1571959.4</v>
      </c>
      <c r="N3783" s="9">
        <f>tbl_salesdata[[#This Row],[Total Sales]]-tbl_salesdata[[#This Row],[Total Cost]]</f>
        <v>677004.77999999991</v>
      </c>
      <c r="O3783">
        <f>tbl_salesdata[[#This Row],[Ship Date]]-tbl_salesdata[[#This Row],[Order Date]]</f>
        <v>11</v>
      </c>
      <c r="P3783">
        <f>WEEKDAY(tbl_salesdata[[#This Row],[Order Date]],2)</f>
        <v>1</v>
      </c>
      <c r="Q3783" t="str">
        <f>TEXT(tbl_salesdata[[#This Row],[Order Date]],"dddd")</f>
        <v>Monday</v>
      </c>
      <c r="R3783" t="str">
        <f>IF(tbl_salesdata[[#This Row],[Weekdaynum]]&gt;5,"Yes","No")</f>
        <v>No</v>
      </c>
    </row>
    <row r="3784" spans="1:18" hidden="1" x14ac:dyDescent="0.35">
      <c r="A3784">
        <v>835959851</v>
      </c>
      <c r="B3784" s="3">
        <v>43313</v>
      </c>
      <c r="C3784" s="3">
        <v>43317</v>
      </c>
      <c r="D3784" t="s">
        <v>197</v>
      </c>
      <c r="E3784" t="s">
        <v>38</v>
      </c>
      <c r="F3784" t="s">
        <v>47</v>
      </c>
      <c r="G3784" t="s">
        <v>18</v>
      </c>
      <c r="H3784" t="s">
        <v>26</v>
      </c>
      <c r="I3784" s="9">
        <v>7952</v>
      </c>
      <c r="J3784" s="9">
        <v>421.89</v>
      </c>
      <c r="K3784" s="9">
        <v>364.69</v>
      </c>
      <c r="L3784" s="9">
        <f>tbl_salesdata[[#This Row],[Units Sold]]*tbl_salesdata[[#This Row],[Unit Cost]]</f>
        <v>2900014.88</v>
      </c>
      <c r="M3784" s="9">
        <f>tbl_salesdata[[#This Row],[Units Sold]]*tbl_salesdata[[#This Row],[Unit Price]]</f>
        <v>3354869.28</v>
      </c>
      <c r="N3784" s="9">
        <f>tbl_salesdata[[#This Row],[Total Sales]]-tbl_salesdata[[#This Row],[Total Cost]]</f>
        <v>454854.39999999991</v>
      </c>
      <c r="O3784">
        <f>tbl_salesdata[[#This Row],[Ship Date]]-tbl_salesdata[[#This Row],[Order Date]]</f>
        <v>4</v>
      </c>
      <c r="P3784">
        <f>WEEKDAY(tbl_salesdata[[#This Row],[Order Date]],2)</f>
        <v>3</v>
      </c>
      <c r="Q3784" t="str">
        <f>TEXT(tbl_salesdata[[#This Row],[Order Date]],"dddd")</f>
        <v>Wednesday</v>
      </c>
      <c r="R3784" t="str">
        <f>IF(tbl_salesdata[[#This Row],[Weekdaynum]]&gt;5,"Yes","No")</f>
        <v>No</v>
      </c>
    </row>
    <row r="3785" spans="1:18" hidden="1" x14ac:dyDescent="0.35">
      <c r="A3785">
        <v>877687728</v>
      </c>
      <c r="B3785" s="3">
        <v>42727</v>
      </c>
      <c r="C3785" s="3">
        <v>42739</v>
      </c>
      <c r="D3785" t="s">
        <v>195</v>
      </c>
      <c r="E3785" t="s">
        <v>21</v>
      </c>
      <c r="F3785" t="s">
        <v>30</v>
      </c>
      <c r="G3785" t="s">
        <v>18</v>
      </c>
      <c r="H3785" t="s">
        <v>19</v>
      </c>
      <c r="I3785" s="9">
        <v>6158</v>
      </c>
      <c r="J3785" s="9">
        <v>81.73</v>
      </c>
      <c r="K3785" s="9">
        <v>56.67</v>
      </c>
      <c r="L3785" s="9">
        <f>tbl_salesdata[[#This Row],[Units Sold]]*tbl_salesdata[[#This Row],[Unit Cost]]</f>
        <v>348973.86</v>
      </c>
      <c r="M3785" s="9">
        <f>tbl_salesdata[[#This Row],[Units Sold]]*tbl_salesdata[[#This Row],[Unit Price]]</f>
        <v>503293.34</v>
      </c>
      <c r="N3785" s="9">
        <f>tbl_salesdata[[#This Row],[Total Sales]]-tbl_salesdata[[#This Row],[Total Cost]]</f>
        <v>154319.48000000004</v>
      </c>
      <c r="O3785">
        <f>tbl_salesdata[[#This Row],[Ship Date]]-tbl_salesdata[[#This Row],[Order Date]]</f>
        <v>12</v>
      </c>
      <c r="P3785">
        <f>WEEKDAY(tbl_salesdata[[#This Row],[Order Date]],2)</f>
        <v>5</v>
      </c>
      <c r="Q3785" t="str">
        <f>TEXT(tbl_salesdata[[#This Row],[Order Date]],"dddd")</f>
        <v>Friday</v>
      </c>
      <c r="R3785" t="str">
        <f>IF(tbl_salesdata[[#This Row],[Weekdaynum]]&gt;5,"Yes","No")</f>
        <v>No</v>
      </c>
    </row>
    <row r="3786" spans="1:18" hidden="1" x14ac:dyDescent="0.35">
      <c r="A3786">
        <v>228114640</v>
      </c>
      <c r="B3786" s="3">
        <v>42249</v>
      </c>
      <c r="C3786" s="3">
        <v>42261</v>
      </c>
      <c r="D3786" t="s">
        <v>181</v>
      </c>
      <c r="E3786" t="s">
        <v>38</v>
      </c>
      <c r="F3786" t="s">
        <v>30</v>
      </c>
      <c r="G3786" t="s">
        <v>14</v>
      </c>
      <c r="H3786" t="s">
        <v>26</v>
      </c>
      <c r="I3786" s="9">
        <v>3046</v>
      </c>
      <c r="J3786" s="9">
        <v>81.73</v>
      </c>
      <c r="K3786" s="9">
        <v>56.67</v>
      </c>
      <c r="L3786" s="9">
        <f>tbl_salesdata[[#This Row],[Units Sold]]*tbl_salesdata[[#This Row],[Unit Cost]]</f>
        <v>172616.82</v>
      </c>
      <c r="M3786" s="9">
        <f>tbl_salesdata[[#This Row],[Units Sold]]*tbl_salesdata[[#This Row],[Unit Price]]</f>
        <v>248949.58000000002</v>
      </c>
      <c r="N3786" s="9">
        <f>tbl_salesdata[[#This Row],[Total Sales]]-tbl_salesdata[[#This Row],[Total Cost]]</f>
        <v>76332.760000000009</v>
      </c>
      <c r="O3786">
        <f>tbl_salesdata[[#This Row],[Ship Date]]-tbl_salesdata[[#This Row],[Order Date]]</f>
        <v>12</v>
      </c>
      <c r="P3786">
        <f>WEEKDAY(tbl_salesdata[[#This Row],[Order Date]],2)</f>
        <v>3</v>
      </c>
      <c r="Q3786" t="str">
        <f>TEXT(tbl_salesdata[[#This Row],[Order Date]],"dddd")</f>
        <v>Wednesday</v>
      </c>
      <c r="R3786" t="str">
        <f>IF(tbl_salesdata[[#This Row],[Weekdaynum]]&gt;5,"Yes","No")</f>
        <v>No</v>
      </c>
    </row>
    <row r="3787" spans="1:18" hidden="1" x14ac:dyDescent="0.35">
      <c r="A3787">
        <v>965414416</v>
      </c>
      <c r="B3787" s="3">
        <v>43709</v>
      </c>
      <c r="C3787" s="3">
        <v>43713</v>
      </c>
      <c r="D3787" t="s">
        <v>59</v>
      </c>
      <c r="E3787" t="s">
        <v>12</v>
      </c>
      <c r="F3787" t="s">
        <v>33</v>
      </c>
      <c r="G3787" t="s">
        <v>18</v>
      </c>
      <c r="H3787" t="s">
        <v>15</v>
      </c>
      <c r="I3787" s="9">
        <v>6434</v>
      </c>
      <c r="J3787" s="9">
        <v>109.28</v>
      </c>
      <c r="K3787" s="9">
        <v>35.840000000000003</v>
      </c>
      <c r="L3787" s="9">
        <f>tbl_salesdata[[#This Row],[Units Sold]]*tbl_salesdata[[#This Row],[Unit Cost]]</f>
        <v>230594.56000000003</v>
      </c>
      <c r="M3787" s="9">
        <f>tbl_salesdata[[#This Row],[Units Sold]]*tbl_salesdata[[#This Row],[Unit Price]]</f>
        <v>703107.52</v>
      </c>
      <c r="N3787" s="9">
        <f>tbl_salesdata[[#This Row],[Total Sales]]-tbl_salesdata[[#This Row],[Total Cost]]</f>
        <v>472512.95999999996</v>
      </c>
      <c r="O3787">
        <f>tbl_salesdata[[#This Row],[Ship Date]]-tbl_salesdata[[#This Row],[Order Date]]</f>
        <v>4</v>
      </c>
      <c r="P3787">
        <f>WEEKDAY(tbl_salesdata[[#This Row],[Order Date]],2)</f>
        <v>7</v>
      </c>
      <c r="Q3787" t="str">
        <f>TEXT(tbl_salesdata[[#This Row],[Order Date]],"dddd")</f>
        <v>Sunday</v>
      </c>
      <c r="R3787" t="str">
        <f>IF(tbl_salesdata[[#This Row],[Weekdaynum]]&gt;5,"Yes","No")</f>
        <v>Yes</v>
      </c>
    </row>
    <row r="3788" spans="1:18" hidden="1" x14ac:dyDescent="0.35">
      <c r="A3788">
        <v>288073384</v>
      </c>
      <c r="B3788" s="3">
        <v>42019</v>
      </c>
      <c r="C3788" s="3">
        <v>42034</v>
      </c>
      <c r="D3788" t="s">
        <v>176</v>
      </c>
      <c r="E3788" t="s">
        <v>21</v>
      </c>
      <c r="F3788" t="s">
        <v>13</v>
      </c>
      <c r="G3788" t="s">
        <v>18</v>
      </c>
      <c r="H3788" t="s">
        <v>34</v>
      </c>
      <c r="I3788" s="9">
        <v>6171</v>
      </c>
      <c r="J3788" s="9">
        <v>255.28</v>
      </c>
      <c r="K3788" s="9">
        <v>159.41999999999999</v>
      </c>
      <c r="L3788" s="9">
        <f>tbl_salesdata[[#This Row],[Units Sold]]*tbl_salesdata[[#This Row],[Unit Cost]]</f>
        <v>983780.82</v>
      </c>
      <c r="M3788" s="9">
        <f>tbl_salesdata[[#This Row],[Units Sold]]*tbl_salesdata[[#This Row],[Unit Price]]</f>
        <v>1575332.8800000001</v>
      </c>
      <c r="N3788" s="9">
        <f>tbl_salesdata[[#This Row],[Total Sales]]-tbl_salesdata[[#This Row],[Total Cost]]</f>
        <v>591552.06000000017</v>
      </c>
      <c r="O3788">
        <f>tbl_salesdata[[#This Row],[Ship Date]]-tbl_salesdata[[#This Row],[Order Date]]</f>
        <v>15</v>
      </c>
      <c r="P3788">
        <f>WEEKDAY(tbl_salesdata[[#This Row],[Order Date]],2)</f>
        <v>4</v>
      </c>
      <c r="Q3788" t="str">
        <f>TEXT(tbl_salesdata[[#This Row],[Order Date]],"dddd")</f>
        <v>Thursday</v>
      </c>
      <c r="R3788" t="str">
        <f>IF(tbl_salesdata[[#This Row],[Weekdaynum]]&gt;5,"Yes","No")</f>
        <v>No</v>
      </c>
    </row>
    <row r="3789" spans="1:18" hidden="1" x14ac:dyDescent="0.35">
      <c r="A3789">
        <v>864890372</v>
      </c>
      <c r="B3789" s="3">
        <v>43672</v>
      </c>
      <c r="C3789" s="3">
        <v>43682</v>
      </c>
      <c r="D3789" t="s">
        <v>170</v>
      </c>
      <c r="E3789" t="s">
        <v>12</v>
      </c>
      <c r="F3789" t="s">
        <v>47</v>
      </c>
      <c r="G3789" t="s">
        <v>14</v>
      </c>
      <c r="H3789" t="s">
        <v>34</v>
      </c>
      <c r="I3789" s="9">
        <v>9136</v>
      </c>
      <c r="J3789" s="9">
        <v>421.89</v>
      </c>
      <c r="K3789" s="9">
        <v>364.69</v>
      </c>
      <c r="L3789" s="9">
        <f>tbl_salesdata[[#This Row],[Units Sold]]*tbl_salesdata[[#This Row],[Unit Cost]]</f>
        <v>3331807.84</v>
      </c>
      <c r="M3789" s="9">
        <f>tbl_salesdata[[#This Row],[Units Sold]]*tbl_salesdata[[#This Row],[Unit Price]]</f>
        <v>3854387.04</v>
      </c>
      <c r="N3789" s="9">
        <f>tbl_salesdata[[#This Row],[Total Sales]]-tbl_salesdata[[#This Row],[Total Cost]]</f>
        <v>522579.20000000019</v>
      </c>
      <c r="O3789">
        <f>tbl_salesdata[[#This Row],[Ship Date]]-tbl_salesdata[[#This Row],[Order Date]]</f>
        <v>10</v>
      </c>
      <c r="P3789">
        <f>WEEKDAY(tbl_salesdata[[#This Row],[Order Date]],2)</f>
        <v>5</v>
      </c>
      <c r="Q3789" t="str">
        <f>TEXT(tbl_salesdata[[#This Row],[Order Date]],"dddd")</f>
        <v>Friday</v>
      </c>
      <c r="R3789" t="str">
        <f>IF(tbl_salesdata[[#This Row],[Weekdaynum]]&gt;5,"Yes","No")</f>
        <v>No</v>
      </c>
    </row>
    <row r="3790" spans="1:18" hidden="1" x14ac:dyDescent="0.35">
      <c r="A3790">
        <v>484976708</v>
      </c>
      <c r="B3790" s="3">
        <v>44438</v>
      </c>
      <c r="C3790" s="3">
        <v>44445</v>
      </c>
      <c r="D3790" t="s">
        <v>154</v>
      </c>
      <c r="E3790" t="s">
        <v>12</v>
      </c>
      <c r="F3790" t="s">
        <v>25</v>
      </c>
      <c r="G3790" t="s">
        <v>18</v>
      </c>
      <c r="H3790" t="s">
        <v>26</v>
      </c>
      <c r="I3790" s="9">
        <v>4240</v>
      </c>
      <c r="J3790" s="9">
        <v>205.7</v>
      </c>
      <c r="K3790" s="9">
        <v>117.11</v>
      </c>
      <c r="L3790" s="9">
        <f>tbl_salesdata[[#This Row],[Units Sold]]*tbl_salesdata[[#This Row],[Unit Cost]]</f>
        <v>496546.4</v>
      </c>
      <c r="M3790" s="9">
        <f>tbl_salesdata[[#This Row],[Units Sold]]*tbl_salesdata[[#This Row],[Unit Price]]</f>
        <v>872168</v>
      </c>
      <c r="N3790" s="9">
        <f>tbl_salesdata[[#This Row],[Total Sales]]-tbl_salesdata[[#This Row],[Total Cost]]</f>
        <v>375621.6</v>
      </c>
      <c r="O3790">
        <f>tbl_salesdata[[#This Row],[Ship Date]]-tbl_salesdata[[#This Row],[Order Date]]</f>
        <v>7</v>
      </c>
      <c r="P3790">
        <f>WEEKDAY(tbl_salesdata[[#This Row],[Order Date]],2)</f>
        <v>1</v>
      </c>
      <c r="Q3790" t="str">
        <f>TEXT(tbl_salesdata[[#This Row],[Order Date]],"dddd")</f>
        <v>Monday</v>
      </c>
      <c r="R3790" t="str">
        <f>IF(tbl_salesdata[[#This Row],[Weekdaynum]]&gt;5,"Yes","No")</f>
        <v>No</v>
      </c>
    </row>
    <row r="3791" spans="1:18" hidden="1" x14ac:dyDescent="0.35">
      <c r="A3791">
        <v>607756221</v>
      </c>
      <c r="B3791" s="3">
        <v>42585</v>
      </c>
      <c r="C3791" s="3">
        <v>42587</v>
      </c>
      <c r="D3791" t="s">
        <v>102</v>
      </c>
      <c r="E3791" t="s">
        <v>21</v>
      </c>
      <c r="F3791" t="s">
        <v>76</v>
      </c>
      <c r="G3791" t="s">
        <v>14</v>
      </c>
      <c r="H3791" t="s">
        <v>34</v>
      </c>
      <c r="I3791" s="9">
        <v>7426</v>
      </c>
      <c r="J3791" s="9">
        <v>668.27</v>
      </c>
      <c r="K3791" s="9">
        <v>502.54</v>
      </c>
      <c r="L3791" s="9">
        <f>tbl_salesdata[[#This Row],[Units Sold]]*tbl_salesdata[[#This Row],[Unit Cost]]</f>
        <v>3731862.04</v>
      </c>
      <c r="M3791" s="9">
        <f>tbl_salesdata[[#This Row],[Units Sold]]*tbl_salesdata[[#This Row],[Unit Price]]</f>
        <v>4962573.0199999996</v>
      </c>
      <c r="N3791" s="9">
        <f>tbl_salesdata[[#This Row],[Total Sales]]-tbl_salesdata[[#This Row],[Total Cost]]</f>
        <v>1230710.9799999995</v>
      </c>
      <c r="O3791">
        <f>tbl_salesdata[[#This Row],[Ship Date]]-tbl_salesdata[[#This Row],[Order Date]]</f>
        <v>2</v>
      </c>
      <c r="P3791">
        <f>WEEKDAY(tbl_salesdata[[#This Row],[Order Date]],2)</f>
        <v>3</v>
      </c>
      <c r="Q3791" t="str">
        <f>TEXT(tbl_salesdata[[#This Row],[Order Date]],"dddd")</f>
        <v>Wednesday</v>
      </c>
      <c r="R3791" t="str">
        <f>IF(tbl_salesdata[[#This Row],[Weekdaynum]]&gt;5,"Yes","No")</f>
        <v>No</v>
      </c>
    </row>
    <row r="3792" spans="1:18" hidden="1" x14ac:dyDescent="0.35">
      <c r="A3792">
        <v>512965238</v>
      </c>
      <c r="B3792" s="3">
        <v>43816</v>
      </c>
      <c r="C3792" s="3">
        <v>43825</v>
      </c>
      <c r="D3792" t="s">
        <v>11</v>
      </c>
      <c r="E3792" t="s">
        <v>12</v>
      </c>
      <c r="F3792" t="s">
        <v>13</v>
      </c>
      <c r="G3792" t="s">
        <v>14</v>
      </c>
      <c r="H3792" t="s">
        <v>19</v>
      </c>
      <c r="I3792" s="9">
        <v>6668</v>
      </c>
      <c r="J3792" s="9">
        <v>255.28</v>
      </c>
      <c r="K3792" s="9">
        <v>159.41999999999999</v>
      </c>
      <c r="L3792" s="9">
        <f>tbl_salesdata[[#This Row],[Units Sold]]*tbl_salesdata[[#This Row],[Unit Cost]]</f>
        <v>1063012.5599999998</v>
      </c>
      <c r="M3792" s="9">
        <f>tbl_salesdata[[#This Row],[Units Sold]]*tbl_salesdata[[#This Row],[Unit Price]]</f>
        <v>1702207.04</v>
      </c>
      <c r="N3792" s="9">
        <f>tbl_salesdata[[#This Row],[Total Sales]]-tbl_salesdata[[#This Row],[Total Cost]]</f>
        <v>639194.48000000021</v>
      </c>
      <c r="O3792">
        <f>tbl_salesdata[[#This Row],[Ship Date]]-tbl_salesdata[[#This Row],[Order Date]]</f>
        <v>9</v>
      </c>
      <c r="P3792">
        <f>WEEKDAY(tbl_salesdata[[#This Row],[Order Date]],2)</f>
        <v>2</v>
      </c>
      <c r="Q3792" t="str">
        <f>TEXT(tbl_salesdata[[#This Row],[Order Date]],"dddd")</f>
        <v>Tuesday</v>
      </c>
      <c r="R3792" t="str">
        <f>IF(tbl_salesdata[[#This Row],[Weekdaynum]]&gt;5,"Yes","No")</f>
        <v>No</v>
      </c>
    </row>
    <row r="3793" spans="1:18" x14ac:dyDescent="0.35">
      <c r="A3793">
        <v>216278588</v>
      </c>
      <c r="B3793" s="3">
        <v>42357</v>
      </c>
      <c r="C3793" s="3">
        <v>42366</v>
      </c>
      <c r="D3793" t="s">
        <v>67</v>
      </c>
      <c r="E3793" t="s">
        <v>21</v>
      </c>
      <c r="F3793" t="s">
        <v>47</v>
      </c>
      <c r="G3793" t="s">
        <v>14</v>
      </c>
      <c r="H3793" t="s">
        <v>15</v>
      </c>
      <c r="I3793" s="9">
        <v>495</v>
      </c>
      <c r="J3793" s="9">
        <v>421.89</v>
      </c>
      <c r="K3793" s="9">
        <v>364.69</v>
      </c>
      <c r="L3793" s="9">
        <f>tbl_salesdata[[#This Row],[Units Sold]]*tbl_salesdata[[#This Row],[Unit Cost]]</f>
        <v>180521.55</v>
      </c>
      <c r="M3793" s="9">
        <f>tbl_salesdata[[#This Row],[Units Sold]]*tbl_salesdata[[#This Row],[Unit Price]]</f>
        <v>208835.55</v>
      </c>
      <c r="N3793" s="9">
        <f>tbl_salesdata[[#This Row],[Total Sales]]-tbl_salesdata[[#This Row],[Total Cost]]</f>
        <v>28314</v>
      </c>
      <c r="O3793">
        <f>tbl_salesdata[[#This Row],[Ship Date]]-tbl_salesdata[[#This Row],[Order Date]]</f>
        <v>9</v>
      </c>
      <c r="P3793">
        <f>WEEKDAY(tbl_salesdata[[#This Row],[Order Date]],2)</f>
        <v>6</v>
      </c>
      <c r="Q3793" t="str">
        <f>TEXT(tbl_salesdata[[#This Row],[Order Date]],"dddd")</f>
        <v>Saturday</v>
      </c>
      <c r="R3793" t="str">
        <f>IF(tbl_salesdata[[#This Row],[Weekdaynum]]&gt;5,"Yes","No")</f>
        <v>Yes</v>
      </c>
    </row>
    <row r="3794" spans="1:18" hidden="1" x14ac:dyDescent="0.35">
      <c r="A3794">
        <v>291179597</v>
      </c>
      <c r="B3794" s="3">
        <v>42779</v>
      </c>
      <c r="C3794" s="3">
        <v>42780</v>
      </c>
      <c r="D3794" t="s">
        <v>113</v>
      </c>
      <c r="E3794" t="s">
        <v>21</v>
      </c>
      <c r="F3794" t="s">
        <v>76</v>
      </c>
      <c r="G3794" t="s">
        <v>14</v>
      </c>
      <c r="H3794" t="s">
        <v>34</v>
      </c>
      <c r="I3794" s="9">
        <v>5368</v>
      </c>
      <c r="J3794" s="9">
        <v>668.27</v>
      </c>
      <c r="K3794" s="9">
        <v>502.54</v>
      </c>
      <c r="L3794" s="9">
        <f>tbl_salesdata[[#This Row],[Units Sold]]*tbl_salesdata[[#This Row],[Unit Cost]]</f>
        <v>2697634.72</v>
      </c>
      <c r="M3794" s="9">
        <f>tbl_salesdata[[#This Row],[Units Sold]]*tbl_salesdata[[#This Row],[Unit Price]]</f>
        <v>3587273.36</v>
      </c>
      <c r="N3794" s="9">
        <f>tbl_salesdata[[#This Row],[Total Sales]]-tbl_salesdata[[#This Row],[Total Cost]]</f>
        <v>889638.63999999966</v>
      </c>
      <c r="O3794">
        <f>tbl_salesdata[[#This Row],[Ship Date]]-tbl_salesdata[[#This Row],[Order Date]]</f>
        <v>1</v>
      </c>
      <c r="P3794">
        <f>WEEKDAY(tbl_salesdata[[#This Row],[Order Date]],2)</f>
        <v>1</v>
      </c>
      <c r="Q3794" t="str">
        <f>TEXT(tbl_salesdata[[#This Row],[Order Date]],"dddd")</f>
        <v>Monday</v>
      </c>
      <c r="R3794" t="str">
        <f>IF(tbl_salesdata[[#This Row],[Weekdaynum]]&gt;5,"Yes","No")</f>
        <v>No</v>
      </c>
    </row>
    <row r="3795" spans="1:18" hidden="1" x14ac:dyDescent="0.35">
      <c r="A3795">
        <v>875220096</v>
      </c>
      <c r="B3795" s="3">
        <v>44859</v>
      </c>
      <c r="C3795" s="3">
        <v>44860</v>
      </c>
      <c r="D3795" t="s">
        <v>80</v>
      </c>
      <c r="E3795" t="s">
        <v>21</v>
      </c>
      <c r="F3795" t="s">
        <v>56</v>
      </c>
      <c r="G3795" t="s">
        <v>14</v>
      </c>
      <c r="H3795" t="s">
        <v>26</v>
      </c>
      <c r="I3795" s="9">
        <v>5930</v>
      </c>
      <c r="J3795" s="9">
        <v>9.33</v>
      </c>
      <c r="K3795" s="9">
        <v>6.92</v>
      </c>
      <c r="L3795" s="9">
        <f>tbl_salesdata[[#This Row],[Units Sold]]*tbl_salesdata[[#This Row],[Unit Cost]]</f>
        <v>41035.599999999999</v>
      </c>
      <c r="M3795" s="9">
        <f>tbl_salesdata[[#This Row],[Units Sold]]*tbl_salesdata[[#This Row],[Unit Price]]</f>
        <v>55326.9</v>
      </c>
      <c r="N3795" s="9">
        <f>tbl_salesdata[[#This Row],[Total Sales]]-tbl_salesdata[[#This Row],[Total Cost]]</f>
        <v>14291.300000000003</v>
      </c>
      <c r="O3795">
        <f>tbl_salesdata[[#This Row],[Ship Date]]-tbl_salesdata[[#This Row],[Order Date]]</f>
        <v>1</v>
      </c>
      <c r="P3795">
        <f>WEEKDAY(tbl_salesdata[[#This Row],[Order Date]],2)</f>
        <v>2</v>
      </c>
      <c r="Q3795" t="str">
        <f>TEXT(tbl_salesdata[[#This Row],[Order Date]],"dddd")</f>
        <v>Tuesday</v>
      </c>
      <c r="R3795" t="str">
        <f>IF(tbl_salesdata[[#This Row],[Weekdaynum]]&gt;5,"Yes","No")</f>
        <v>No</v>
      </c>
    </row>
    <row r="3796" spans="1:18" x14ac:dyDescent="0.35">
      <c r="A3796">
        <v>715950095</v>
      </c>
      <c r="B3796" s="3">
        <v>44583</v>
      </c>
      <c r="C3796" s="3">
        <v>44594</v>
      </c>
      <c r="D3796" t="s">
        <v>196</v>
      </c>
      <c r="E3796" t="s">
        <v>32</v>
      </c>
      <c r="F3796" t="s">
        <v>22</v>
      </c>
      <c r="G3796" t="s">
        <v>18</v>
      </c>
      <c r="H3796" t="s">
        <v>26</v>
      </c>
      <c r="I3796" s="9">
        <v>4398</v>
      </c>
      <c r="J3796" s="9">
        <v>47.45</v>
      </c>
      <c r="K3796" s="9">
        <v>31.79</v>
      </c>
      <c r="L3796" s="9">
        <f>tbl_salesdata[[#This Row],[Units Sold]]*tbl_salesdata[[#This Row],[Unit Cost]]</f>
        <v>139812.41999999998</v>
      </c>
      <c r="M3796" s="9">
        <f>tbl_salesdata[[#This Row],[Units Sold]]*tbl_salesdata[[#This Row],[Unit Price]]</f>
        <v>208685.1</v>
      </c>
      <c r="N3796" s="9">
        <f>tbl_salesdata[[#This Row],[Total Sales]]-tbl_salesdata[[#This Row],[Total Cost]]</f>
        <v>68872.680000000022</v>
      </c>
      <c r="O3796">
        <f>tbl_salesdata[[#This Row],[Ship Date]]-tbl_salesdata[[#This Row],[Order Date]]</f>
        <v>11</v>
      </c>
      <c r="P3796">
        <f>WEEKDAY(tbl_salesdata[[#This Row],[Order Date]],2)</f>
        <v>6</v>
      </c>
      <c r="Q3796" t="str">
        <f>TEXT(tbl_salesdata[[#This Row],[Order Date]],"dddd")</f>
        <v>Saturday</v>
      </c>
      <c r="R3796" t="str">
        <f>IF(tbl_salesdata[[#This Row],[Weekdaynum]]&gt;5,"Yes","No")</f>
        <v>Yes</v>
      </c>
    </row>
    <row r="3797" spans="1:18" hidden="1" x14ac:dyDescent="0.35">
      <c r="A3797">
        <v>788099372</v>
      </c>
      <c r="B3797" s="3">
        <v>44309</v>
      </c>
      <c r="C3797" s="3">
        <v>44319</v>
      </c>
      <c r="D3797" t="s">
        <v>166</v>
      </c>
      <c r="E3797" t="s">
        <v>38</v>
      </c>
      <c r="F3797" t="s">
        <v>17</v>
      </c>
      <c r="G3797" t="s">
        <v>18</v>
      </c>
      <c r="H3797" t="s">
        <v>34</v>
      </c>
      <c r="I3797" s="9">
        <v>4972</v>
      </c>
      <c r="J3797" s="9">
        <v>152.58000000000001</v>
      </c>
      <c r="K3797" s="9">
        <v>97.44</v>
      </c>
      <c r="L3797" s="9">
        <f>tbl_salesdata[[#This Row],[Units Sold]]*tbl_salesdata[[#This Row],[Unit Cost]]</f>
        <v>484471.68</v>
      </c>
      <c r="M3797" s="9">
        <f>tbl_salesdata[[#This Row],[Units Sold]]*tbl_salesdata[[#This Row],[Unit Price]]</f>
        <v>758627.76</v>
      </c>
      <c r="N3797" s="9">
        <f>tbl_salesdata[[#This Row],[Total Sales]]-tbl_salesdata[[#This Row],[Total Cost]]</f>
        <v>274156.08</v>
      </c>
      <c r="O3797">
        <f>tbl_salesdata[[#This Row],[Ship Date]]-tbl_salesdata[[#This Row],[Order Date]]</f>
        <v>10</v>
      </c>
      <c r="P3797">
        <f>WEEKDAY(tbl_salesdata[[#This Row],[Order Date]],2)</f>
        <v>5</v>
      </c>
      <c r="Q3797" t="str">
        <f>TEXT(tbl_salesdata[[#This Row],[Order Date]],"dddd")</f>
        <v>Friday</v>
      </c>
      <c r="R3797" t="str">
        <f>IF(tbl_salesdata[[#This Row],[Weekdaynum]]&gt;5,"Yes","No")</f>
        <v>No</v>
      </c>
    </row>
    <row r="3798" spans="1:18" hidden="1" x14ac:dyDescent="0.35">
      <c r="A3798">
        <v>799848306</v>
      </c>
      <c r="B3798" s="3">
        <v>42440</v>
      </c>
      <c r="C3798" s="3">
        <v>42457</v>
      </c>
      <c r="D3798" t="s">
        <v>176</v>
      </c>
      <c r="E3798" t="s">
        <v>21</v>
      </c>
      <c r="F3798" t="s">
        <v>76</v>
      </c>
      <c r="G3798" t="s">
        <v>18</v>
      </c>
      <c r="H3798" t="s">
        <v>19</v>
      </c>
      <c r="I3798" s="9">
        <v>1743</v>
      </c>
      <c r="J3798" s="9">
        <v>668.27</v>
      </c>
      <c r="K3798" s="9">
        <v>502.54</v>
      </c>
      <c r="L3798" s="9">
        <f>tbl_salesdata[[#This Row],[Units Sold]]*tbl_salesdata[[#This Row],[Unit Cost]]</f>
        <v>875927.22000000009</v>
      </c>
      <c r="M3798" s="9">
        <f>tbl_salesdata[[#This Row],[Units Sold]]*tbl_salesdata[[#This Row],[Unit Price]]</f>
        <v>1164794.6099999999</v>
      </c>
      <c r="N3798" s="9">
        <f>tbl_salesdata[[#This Row],[Total Sales]]-tbl_salesdata[[#This Row],[Total Cost]]</f>
        <v>288867.38999999978</v>
      </c>
      <c r="O3798">
        <f>tbl_salesdata[[#This Row],[Ship Date]]-tbl_salesdata[[#This Row],[Order Date]]</f>
        <v>17</v>
      </c>
      <c r="P3798">
        <f>WEEKDAY(tbl_salesdata[[#This Row],[Order Date]],2)</f>
        <v>5</v>
      </c>
      <c r="Q3798" t="str">
        <f>TEXT(tbl_salesdata[[#This Row],[Order Date]],"dddd")</f>
        <v>Friday</v>
      </c>
      <c r="R3798" t="str">
        <f>IF(tbl_salesdata[[#This Row],[Weekdaynum]]&gt;5,"Yes","No")</f>
        <v>No</v>
      </c>
    </row>
    <row r="3799" spans="1:18" hidden="1" x14ac:dyDescent="0.35">
      <c r="A3799">
        <v>220931041</v>
      </c>
      <c r="B3799" s="3">
        <v>44846</v>
      </c>
      <c r="C3799" s="3">
        <v>44851</v>
      </c>
      <c r="D3799" t="s">
        <v>70</v>
      </c>
      <c r="E3799" t="s">
        <v>29</v>
      </c>
      <c r="F3799" t="s">
        <v>47</v>
      </c>
      <c r="G3799" t="s">
        <v>14</v>
      </c>
      <c r="H3799" t="s">
        <v>15</v>
      </c>
      <c r="I3799" s="9">
        <v>7259</v>
      </c>
      <c r="J3799" s="9">
        <v>421.89</v>
      </c>
      <c r="K3799" s="9">
        <v>364.69</v>
      </c>
      <c r="L3799" s="9">
        <f>tbl_salesdata[[#This Row],[Units Sold]]*tbl_salesdata[[#This Row],[Unit Cost]]</f>
        <v>2647284.71</v>
      </c>
      <c r="M3799" s="9">
        <f>tbl_salesdata[[#This Row],[Units Sold]]*tbl_salesdata[[#This Row],[Unit Price]]</f>
        <v>3062499.51</v>
      </c>
      <c r="N3799" s="9">
        <f>tbl_salesdata[[#This Row],[Total Sales]]-tbl_salesdata[[#This Row],[Total Cost]]</f>
        <v>415214.79999999981</v>
      </c>
      <c r="O3799">
        <f>tbl_salesdata[[#This Row],[Ship Date]]-tbl_salesdata[[#This Row],[Order Date]]</f>
        <v>5</v>
      </c>
      <c r="P3799">
        <f>WEEKDAY(tbl_salesdata[[#This Row],[Order Date]],2)</f>
        <v>3</v>
      </c>
      <c r="Q3799" t="str">
        <f>TEXT(tbl_salesdata[[#This Row],[Order Date]],"dddd")</f>
        <v>Wednesday</v>
      </c>
      <c r="R3799" t="str">
        <f>IF(tbl_salesdata[[#This Row],[Weekdaynum]]&gt;5,"Yes","No")</f>
        <v>No</v>
      </c>
    </row>
    <row r="3800" spans="1:18" hidden="1" x14ac:dyDescent="0.35">
      <c r="A3800">
        <v>693583905</v>
      </c>
      <c r="B3800" s="3">
        <v>44535</v>
      </c>
      <c r="C3800" s="3">
        <v>44547</v>
      </c>
      <c r="D3800" t="s">
        <v>20</v>
      </c>
      <c r="E3800" t="s">
        <v>21</v>
      </c>
      <c r="F3800" t="s">
        <v>47</v>
      </c>
      <c r="G3800" t="s">
        <v>18</v>
      </c>
      <c r="H3800" t="s">
        <v>15</v>
      </c>
      <c r="I3800" s="9">
        <v>5745</v>
      </c>
      <c r="J3800" s="9">
        <v>421.89</v>
      </c>
      <c r="K3800" s="9">
        <v>364.69</v>
      </c>
      <c r="L3800" s="9">
        <f>tbl_salesdata[[#This Row],[Units Sold]]*tbl_salesdata[[#This Row],[Unit Cost]]</f>
        <v>2095144.05</v>
      </c>
      <c r="M3800" s="9">
        <f>tbl_salesdata[[#This Row],[Units Sold]]*tbl_salesdata[[#This Row],[Unit Price]]</f>
        <v>2423758.0499999998</v>
      </c>
      <c r="N3800" s="9">
        <f>tbl_salesdata[[#This Row],[Total Sales]]-tbl_salesdata[[#This Row],[Total Cost]]</f>
        <v>328613.99999999977</v>
      </c>
      <c r="O3800">
        <f>tbl_salesdata[[#This Row],[Ship Date]]-tbl_salesdata[[#This Row],[Order Date]]</f>
        <v>12</v>
      </c>
      <c r="P3800">
        <f>WEEKDAY(tbl_salesdata[[#This Row],[Order Date]],2)</f>
        <v>7</v>
      </c>
      <c r="Q3800" t="str">
        <f>TEXT(tbl_salesdata[[#This Row],[Order Date]],"dddd")</f>
        <v>Sunday</v>
      </c>
      <c r="R3800" t="str">
        <f>IF(tbl_salesdata[[#This Row],[Weekdaynum]]&gt;5,"Yes","No")</f>
        <v>Yes</v>
      </c>
    </row>
    <row r="3801" spans="1:18" hidden="1" x14ac:dyDescent="0.35">
      <c r="A3801">
        <v>330355727</v>
      </c>
      <c r="B3801" s="3">
        <v>44210</v>
      </c>
      <c r="C3801" s="3">
        <v>44214</v>
      </c>
      <c r="D3801" t="s">
        <v>166</v>
      </c>
      <c r="E3801" t="s">
        <v>38</v>
      </c>
      <c r="F3801" t="s">
        <v>33</v>
      </c>
      <c r="G3801" t="s">
        <v>14</v>
      </c>
      <c r="H3801" t="s">
        <v>19</v>
      </c>
      <c r="I3801" s="9">
        <v>8456</v>
      </c>
      <c r="J3801" s="9">
        <v>109.28</v>
      </c>
      <c r="K3801" s="9">
        <v>35.840000000000003</v>
      </c>
      <c r="L3801" s="9">
        <f>tbl_salesdata[[#This Row],[Units Sold]]*tbl_salesdata[[#This Row],[Unit Cost]]</f>
        <v>303063.04000000004</v>
      </c>
      <c r="M3801" s="9">
        <f>tbl_salesdata[[#This Row],[Units Sold]]*tbl_salesdata[[#This Row],[Unit Price]]</f>
        <v>924071.68</v>
      </c>
      <c r="N3801" s="9">
        <f>tbl_salesdata[[#This Row],[Total Sales]]-tbl_salesdata[[#This Row],[Total Cost]]</f>
        <v>621008.64000000001</v>
      </c>
      <c r="O3801">
        <f>tbl_salesdata[[#This Row],[Ship Date]]-tbl_salesdata[[#This Row],[Order Date]]</f>
        <v>4</v>
      </c>
      <c r="P3801">
        <f>WEEKDAY(tbl_salesdata[[#This Row],[Order Date]],2)</f>
        <v>4</v>
      </c>
      <c r="Q3801" t="str">
        <f>TEXT(tbl_salesdata[[#This Row],[Order Date]],"dddd")</f>
        <v>Thursday</v>
      </c>
      <c r="R3801" t="str">
        <f>IF(tbl_salesdata[[#This Row],[Weekdaynum]]&gt;5,"Yes","No")</f>
        <v>No</v>
      </c>
    </row>
    <row r="3802" spans="1:18" hidden="1" x14ac:dyDescent="0.35">
      <c r="A3802">
        <v>464107835</v>
      </c>
      <c r="B3802" s="3">
        <v>42274</v>
      </c>
      <c r="C3802" s="3">
        <v>42283</v>
      </c>
      <c r="D3802" t="s">
        <v>151</v>
      </c>
      <c r="E3802" t="s">
        <v>32</v>
      </c>
      <c r="F3802" t="s">
        <v>42</v>
      </c>
      <c r="G3802" t="s">
        <v>18</v>
      </c>
      <c r="H3802" t="s">
        <v>34</v>
      </c>
      <c r="I3802" s="9">
        <v>8677</v>
      </c>
      <c r="J3802" s="9">
        <v>437.2</v>
      </c>
      <c r="K3802" s="9">
        <v>263.33</v>
      </c>
      <c r="L3802" s="9">
        <f>tbl_salesdata[[#This Row],[Units Sold]]*tbl_salesdata[[#This Row],[Unit Cost]]</f>
        <v>2284914.4099999997</v>
      </c>
      <c r="M3802" s="9">
        <f>tbl_salesdata[[#This Row],[Units Sold]]*tbl_salesdata[[#This Row],[Unit Price]]</f>
        <v>3793584.4</v>
      </c>
      <c r="N3802" s="9">
        <f>tbl_salesdata[[#This Row],[Total Sales]]-tbl_salesdata[[#This Row],[Total Cost]]</f>
        <v>1508669.9900000002</v>
      </c>
      <c r="O3802">
        <f>tbl_salesdata[[#This Row],[Ship Date]]-tbl_salesdata[[#This Row],[Order Date]]</f>
        <v>9</v>
      </c>
      <c r="P3802">
        <f>WEEKDAY(tbl_salesdata[[#This Row],[Order Date]],2)</f>
        <v>7</v>
      </c>
      <c r="Q3802" t="str">
        <f>TEXT(tbl_salesdata[[#This Row],[Order Date]],"dddd")</f>
        <v>Sunday</v>
      </c>
      <c r="R3802" t="str">
        <f>IF(tbl_salesdata[[#This Row],[Weekdaynum]]&gt;5,"Yes","No")</f>
        <v>Yes</v>
      </c>
    </row>
    <row r="3803" spans="1:18" hidden="1" x14ac:dyDescent="0.35">
      <c r="A3803">
        <v>698014056</v>
      </c>
      <c r="B3803" s="3">
        <v>42289</v>
      </c>
      <c r="C3803" s="3">
        <v>42310</v>
      </c>
      <c r="D3803" t="s">
        <v>104</v>
      </c>
      <c r="E3803" t="s">
        <v>24</v>
      </c>
      <c r="F3803" t="s">
        <v>17</v>
      </c>
      <c r="G3803" t="s">
        <v>18</v>
      </c>
      <c r="H3803" t="s">
        <v>19</v>
      </c>
      <c r="I3803" s="9">
        <v>6726</v>
      </c>
      <c r="J3803" s="9">
        <v>152.58000000000001</v>
      </c>
      <c r="K3803" s="9">
        <v>97.44</v>
      </c>
      <c r="L3803" s="9">
        <f>tbl_salesdata[[#This Row],[Units Sold]]*tbl_salesdata[[#This Row],[Unit Cost]]</f>
        <v>655381.43999999994</v>
      </c>
      <c r="M3803" s="9">
        <f>tbl_salesdata[[#This Row],[Units Sold]]*tbl_salesdata[[#This Row],[Unit Price]]</f>
        <v>1026253.0800000001</v>
      </c>
      <c r="N3803" s="9">
        <f>tbl_salesdata[[#This Row],[Total Sales]]-tbl_salesdata[[#This Row],[Total Cost]]</f>
        <v>370871.64000000013</v>
      </c>
      <c r="O3803">
        <f>tbl_salesdata[[#This Row],[Ship Date]]-tbl_salesdata[[#This Row],[Order Date]]</f>
        <v>21</v>
      </c>
      <c r="P3803">
        <f>WEEKDAY(tbl_salesdata[[#This Row],[Order Date]],2)</f>
        <v>1</v>
      </c>
      <c r="Q3803" t="str">
        <f>TEXT(tbl_salesdata[[#This Row],[Order Date]],"dddd")</f>
        <v>Monday</v>
      </c>
      <c r="R3803" t="str">
        <f>IF(tbl_salesdata[[#This Row],[Weekdaynum]]&gt;5,"Yes","No")</f>
        <v>No</v>
      </c>
    </row>
    <row r="3804" spans="1:18" hidden="1" x14ac:dyDescent="0.35">
      <c r="A3804">
        <v>255560719</v>
      </c>
      <c r="B3804" s="3">
        <v>42780</v>
      </c>
      <c r="C3804" s="3">
        <v>42796</v>
      </c>
      <c r="D3804" t="s">
        <v>162</v>
      </c>
      <c r="E3804" t="s">
        <v>38</v>
      </c>
      <c r="F3804" t="s">
        <v>40</v>
      </c>
      <c r="G3804" t="s">
        <v>18</v>
      </c>
      <c r="H3804" t="s">
        <v>26</v>
      </c>
      <c r="I3804" s="9">
        <v>4951</v>
      </c>
      <c r="J3804" s="9">
        <v>651.21</v>
      </c>
      <c r="K3804" s="9">
        <v>524.96</v>
      </c>
      <c r="L3804" s="9">
        <f>tbl_salesdata[[#This Row],[Units Sold]]*tbl_salesdata[[#This Row],[Unit Cost]]</f>
        <v>2599076.96</v>
      </c>
      <c r="M3804" s="9">
        <f>tbl_salesdata[[#This Row],[Units Sold]]*tbl_salesdata[[#This Row],[Unit Price]]</f>
        <v>3224140.71</v>
      </c>
      <c r="N3804" s="9">
        <f>tbl_salesdata[[#This Row],[Total Sales]]-tbl_salesdata[[#This Row],[Total Cost]]</f>
        <v>625063.75</v>
      </c>
      <c r="O3804">
        <f>tbl_salesdata[[#This Row],[Ship Date]]-tbl_salesdata[[#This Row],[Order Date]]</f>
        <v>16</v>
      </c>
      <c r="P3804">
        <f>WEEKDAY(tbl_salesdata[[#This Row],[Order Date]],2)</f>
        <v>2</v>
      </c>
      <c r="Q3804" t="str">
        <f>TEXT(tbl_salesdata[[#This Row],[Order Date]],"dddd")</f>
        <v>Tuesday</v>
      </c>
      <c r="R3804" t="str">
        <f>IF(tbl_salesdata[[#This Row],[Weekdaynum]]&gt;5,"Yes","No")</f>
        <v>No</v>
      </c>
    </row>
    <row r="3805" spans="1:18" hidden="1" x14ac:dyDescent="0.35">
      <c r="A3805">
        <v>230546653</v>
      </c>
      <c r="B3805" s="3">
        <v>42167</v>
      </c>
      <c r="C3805" s="3">
        <v>42173</v>
      </c>
      <c r="D3805" t="s">
        <v>16</v>
      </c>
      <c r="E3805" t="s">
        <v>12</v>
      </c>
      <c r="F3805" t="s">
        <v>33</v>
      </c>
      <c r="G3805" t="s">
        <v>14</v>
      </c>
      <c r="H3805" t="s">
        <v>34</v>
      </c>
      <c r="I3805" s="9">
        <v>2733</v>
      </c>
      <c r="J3805" s="9">
        <v>109.28</v>
      </c>
      <c r="K3805" s="9">
        <v>35.840000000000003</v>
      </c>
      <c r="L3805" s="9">
        <f>tbl_salesdata[[#This Row],[Units Sold]]*tbl_salesdata[[#This Row],[Unit Cost]]</f>
        <v>97950.720000000016</v>
      </c>
      <c r="M3805" s="9">
        <f>tbl_salesdata[[#This Row],[Units Sold]]*tbl_salesdata[[#This Row],[Unit Price]]</f>
        <v>298662.24</v>
      </c>
      <c r="N3805" s="9">
        <f>tbl_salesdata[[#This Row],[Total Sales]]-tbl_salesdata[[#This Row],[Total Cost]]</f>
        <v>200711.51999999996</v>
      </c>
      <c r="O3805">
        <f>tbl_salesdata[[#This Row],[Ship Date]]-tbl_salesdata[[#This Row],[Order Date]]</f>
        <v>6</v>
      </c>
      <c r="P3805">
        <f>WEEKDAY(tbl_salesdata[[#This Row],[Order Date]],2)</f>
        <v>5</v>
      </c>
      <c r="Q3805" t="str">
        <f>TEXT(tbl_salesdata[[#This Row],[Order Date]],"dddd")</f>
        <v>Friday</v>
      </c>
      <c r="R3805" t="str">
        <f>IF(tbl_salesdata[[#This Row],[Weekdaynum]]&gt;5,"Yes","No")</f>
        <v>No</v>
      </c>
    </row>
    <row r="3806" spans="1:18" hidden="1" x14ac:dyDescent="0.35">
      <c r="A3806">
        <v>437083184</v>
      </c>
      <c r="B3806" s="3">
        <v>42022</v>
      </c>
      <c r="C3806" s="3">
        <v>42041</v>
      </c>
      <c r="D3806" t="s">
        <v>172</v>
      </c>
      <c r="E3806" t="s">
        <v>21</v>
      </c>
      <c r="F3806" t="s">
        <v>47</v>
      </c>
      <c r="G3806" t="s">
        <v>14</v>
      </c>
      <c r="H3806" t="s">
        <v>19</v>
      </c>
      <c r="I3806" s="9">
        <v>1482</v>
      </c>
      <c r="J3806" s="9">
        <v>421.89</v>
      </c>
      <c r="K3806" s="9">
        <v>364.69</v>
      </c>
      <c r="L3806" s="9">
        <f>tbl_salesdata[[#This Row],[Units Sold]]*tbl_salesdata[[#This Row],[Unit Cost]]</f>
        <v>540470.57999999996</v>
      </c>
      <c r="M3806" s="9">
        <f>tbl_salesdata[[#This Row],[Units Sold]]*tbl_salesdata[[#This Row],[Unit Price]]</f>
        <v>625240.98</v>
      </c>
      <c r="N3806" s="9">
        <f>tbl_salesdata[[#This Row],[Total Sales]]-tbl_salesdata[[#This Row],[Total Cost]]</f>
        <v>84770.400000000023</v>
      </c>
      <c r="O3806">
        <f>tbl_salesdata[[#This Row],[Ship Date]]-tbl_salesdata[[#This Row],[Order Date]]</f>
        <v>19</v>
      </c>
      <c r="P3806">
        <f>WEEKDAY(tbl_salesdata[[#This Row],[Order Date]],2)</f>
        <v>7</v>
      </c>
      <c r="Q3806" t="str">
        <f>TEXT(tbl_salesdata[[#This Row],[Order Date]],"dddd")</f>
        <v>Sunday</v>
      </c>
      <c r="R3806" t="str">
        <f>IF(tbl_salesdata[[#This Row],[Weekdaynum]]&gt;5,"Yes","No")</f>
        <v>Yes</v>
      </c>
    </row>
    <row r="3807" spans="1:18" hidden="1" x14ac:dyDescent="0.35">
      <c r="A3807">
        <v>759594142</v>
      </c>
      <c r="B3807" s="3">
        <v>42926</v>
      </c>
      <c r="C3807" s="3">
        <v>42932</v>
      </c>
      <c r="D3807" t="s">
        <v>175</v>
      </c>
      <c r="E3807" t="s">
        <v>21</v>
      </c>
      <c r="F3807" t="s">
        <v>68</v>
      </c>
      <c r="G3807" t="s">
        <v>18</v>
      </c>
      <c r="H3807" t="s">
        <v>19</v>
      </c>
      <c r="I3807" s="9">
        <v>9641</v>
      </c>
      <c r="J3807" s="9">
        <v>154.06</v>
      </c>
      <c r="K3807" s="9">
        <v>90.93</v>
      </c>
      <c r="L3807" s="9">
        <f>tbl_salesdata[[#This Row],[Units Sold]]*tbl_salesdata[[#This Row],[Unit Cost]]</f>
        <v>876656.13000000012</v>
      </c>
      <c r="M3807" s="9">
        <f>tbl_salesdata[[#This Row],[Units Sold]]*tbl_salesdata[[#This Row],[Unit Price]]</f>
        <v>1485292.46</v>
      </c>
      <c r="N3807" s="9">
        <f>tbl_salesdata[[#This Row],[Total Sales]]-tbl_salesdata[[#This Row],[Total Cost]]</f>
        <v>608636.32999999984</v>
      </c>
      <c r="O3807">
        <f>tbl_salesdata[[#This Row],[Ship Date]]-tbl_salesdata[[#This Row],[Order Date]]</f>
        <v>6</v>
      </c>
      <c r="P3807">
        <f>WEEKDAY(tbl_salesdata[[#This Row],[Order Date]],2)</f>
        <v>1</v>
      </c>
      <c r="Q3807" t="str">
        <f>TEXT(tbl_salesdata[[#This Row],[Order Date]],"dddd")</f>
        <v>Monday</v>
      </c>
      <c r="R3807" t="str">
        <f>IF(tbl_salesdata[[#This Row],[Weekdaynum]]&gt;5,"Yes","No")</f>
        <v>No</v>
      </c>
    </row>
    <row r="3808" spans="1:18" hidden="1" x14ac:dyDescent="0.35">
      <c r="A3808">
        <v>702815854</v>
      </c>
      <c r="B3808" s="3">
        <v>44697</v>
      </c>
      <c r="C3808" s="3">
        <v>44715</v>
      </c>
      <c r="D3808" t="s">
        <v>135</v>
      </c>
      <c r="E3808" t="s">
        <v>21</v>
      </c>
      <c r="F3808" t="s">
        <v>76</v>
      </c>
      <c r="G3808" t="s">
        <v>14</v>
      </c>
      <c r="H3808" t="s">
        <v>26</v>
      </c>
      <c r="I3808" s="9">
        <v>7684</v>
      </c>
      <c r="J3808" s="9">
        <v>668.27</v>
      </c>
      <c r="K3808" s="9">
        <v>502.54</v>
      </c>
      <c r="L3808" s="9">
        <f>tbl_salesdata[[#This Row],[Units Sold]]*tbl_salesdata[[#This Row],[Unit Cost]]</f>
        <v>3861517.3600000003</v>
      </c>
      <c r="M3808" s="9">
        <f>tbl_salesdata[[#This Row],[Units Sold]]*tbl_salesdata[[#This Row],[Unit Price]]</f>
        <v>5134986.68</v>
      </c>
      <c r="N3808" s="9">
        <f>tbl_salesdata[[#This Row],[Total Sales]]-tbl_salesdata[[#This Row],[Total Cost]]</f>
        <v>1273469.3199999994</v>
      </c>
      <c r="O3808">
        <f>tbl_salesdata[[#This Row],[Ship Date]]-tbl_salesdata[[#This Row],[Order Date]]</f>
        <v>18</v>
      </c>
      <c r="P3808">
        <f>WEEKDAY(tbl_salesdata[[#This Row],[Order Date]],2)</f>
        <v>1</v>
      </c>
      <c r="Q3808" t="str">
        <f>TEXT(tbl_salesdata[[#This Row],[Order Date]],"dddd")</f>
        <v>Monday</v>
      </c>
      <c r="R3808" t="str">
        <f>IF(tbl_salesdata[[#This Row],[Weekdaynum]]&gt;5,"Yes","No")</f>
        <v>No</v>
      </c>
    </row>
    <row r="3809" spans="1:18" hidden="1" x14ac:dyDescent="0.35">
      <c r="A3809">
        <v>741797149</v>
      </c>
      <c r="B3809" s="3">
        <v>42459</v>
      </c>
      <c r="C3809" s="3">
        <v>42477</v>
      </c>
      <c r="D3809" t="s">
        <v>112</v>
      </c>
      <c r="E3809" t="s">
        <v>12</v>
      </c>
      <c r="F3809" t="s">
        <v>25</v>
      </c>
      <c r="G3809" t="s">
        <v>18</v>
      </c>
      <c r="H3809" t="s">
        <v>34</v>
      </c>
      <c r="I3809" s="9">
        <v>3116</v>
      </c>
      <c r="J3809" s="9">
        <v>205.7</v>
      </c>
      <c r="K3809" s="9">
        <v>117.11</v>
      </c>
      <c r="L3809" s="9">
        <f>tbl_salesdata[[#This Row],[Units Sold]]*tbl_salesdata[[#This Row],[Unit Cost]]</f>
        <v>364914.76</v>
      </c>
      <c r="M3809" s="9">
        <f>tbl_salesdata[[#This Row],[Units Sold]]*tbl_salesdata[[#This Row],[Unit Price]]</f>
        <v>640961.19999999995</v>
      </c>
      <c r="N3809" s="9">
        <f>tbl_salesdata[[#This Row],[Total Sales]]-tbl_salesdata[[#This Row],[Total Cost]]</f>
        <v>276046.43999999994</v>
      </c>
      <c r="O3809">
        <f>tbl_salesdata[[#This Row],[Ship Date]]-tbl_salesdata[[#This Row],[Order Date]]</f>
        <v>18</v>
      </c>
      <c r="P3809">
        <f>WEEKDAY(tbl_salesdata[[#This Row],[Order Date]],2)</f>
        <v>3</v>
      </c>
      <c r="Q3809" t="str">
        <f>TEXT(tbl_salesdata[[#This Row],[Order Date]],"dddd")</f>
        <v>Wednesday</v>
      </c>
      <c r="R3809" t="str">
        <f>IF(tbl_salesdata[[#This Row],[Weekdaynum]]&gt;5,"Yes","No")</f>
        <v>No</v>
      </c>
    </row>
    <row r="3810" spans="1:18" x14ac:dyDescent="0.35">
      <c r="A3810">
        <v>797310721</v>
      </c>
      <c r="B3810" s="3">
        <v>44324</v>
      </c>
      <c r="C3810" s="3">
        <v>44337</v>
      </c>
      <c r="D3810" t="s">
        <v>93</v>
      </c>
      <c r="E3810" t="s">
        <v>29</v>
      </c>
      <c r="F3810" t="s">
        <v>13</v>
      </c>
      <c r="G3810" t="s">
        <v>18</v>
      </c>
      <c r="H3810" t="s">
        <v>19</v>
      </c>
      <c r="I3810" s="9">
        <v>815</v>
      </c>
      <c r="J3810" s="9">
        <v>255.28</v>
      </c>
      <c r="K3810" s="9">
        <v>159.41999999999999</v>
      </c>
      <c r="L3810" s="9">
        <f>tbl_salesdata[[#This Row],[Units Sold]]*tbl_salesdata[[#This Row],[Unit Cost]]</f>
        <v>129927.29999999999</v>
      </c>
      <c r="M3810" s="9">
        <f>tbl_salesdata[[#This Row],[Units Sold]]*tbl_salesdata[[#This Row],[Unit Price]]</f>
        <v>208053.2</v>
      </c>
      <c r="N3810" s="9">
        <f>tbl_salesdata[[#This Row],[Total Sales]]-tbl_salesdata[[#This Row],[Total Cost]]</f>
        <v>78125.900000000023</v>
      </c>
      <c r="O3810">
        <f>tbl_salesdata[[#This Row],[Ship Date]]-tbl_salesdata[[#This Row],[Order Date]]</f>
        <v>13</v>
      </c>
      <c r="P3810">
        <f>WEEKDAY(tbl_salesdata[[#This Row],[Order Date]],2)</f>
        <v>6</v>
      </c>
      <c r="Q3810" t="str">
        <f>TEXT(tbl_salesdata[[#This Row],[Order Date]],"dddd")</f>
        <v>Saturday</v>
      </c>
      <c r="R3810" t="str">
        <f>IF(tbl_salesdata[[#This Row],[Weekdaynum]]&gt;5,"Yes","No")</f>
        <v>Yes</v>
      </c>
    </row>
    <row r="3811" spans="1:18" hidden="1" x14ac:dyDescent="0.35">
      <c r="A3811">
        <v>658796298</v>
      </c>
      <c r="B3811" s="3">
        <v>42116</v>
      </c>
      <c r="C3811" s="3">
        <v>42126</v>
      </c>
      <c r="D3811" t="s">
        <v>44</v>
      </c>
      <c r="E3811" t="s">
        <v>12</v>
      </c>
      <c r="F3811" t="s">
        <v>68</v>
      </c>
      <c r="G3811" t="s">
        <v>14</v>
      </c>
      <c r="H3811" t="s">
        <v>15</v>
      </c>
      <c r="I3811" s="9">
        <v>1319</v>
      </c>
      <c r="J3811" s="9">
        <v>154.06</v>
      </c>
      <c r="K3811" s="9">
        <v>90.93</v>
      </c>
      <c r="L3811" s="9">
        <f>tbl_salesdata[[#This Row],[Units Sold]]*tbl_salesdata[[#This Row],[Unit Cost]]</f>
        <v>119936.67000000001</v>
      </c>
      <c r="M3811" s="9">
        <f>tbl_salesdata[[#This Row],[Units Sold]]*tbl_salesdata[[#This Row],[Unit Price]]</f>
        <v>203205.14</v>
      </c>
      <c r="N3811" s="9">
        <f>tbl_salesdata[[#This Row],[Total Sales]]-tbl_salesdata[[#This Row],[Total Cost]]</f>
        <v>83268.47</v>
      </c>
      <c r="O3811">
        <f>tbl_salesdata[[#This Row],[Ship Date]]-tbl_salesdata[[#This Row],[Order Date]]</f>
        <v>10</v>
      </c>
      <c r="P3811">
        <f>WEEKDAY(tbl_salesdata[[#This Row],[Order Date]],2)</f>
        <v>3</v>
      </c>
      <c r="Q3811" t="str">
        <f>TEXT(tbl_salesdata[[#This Row],[Order Date]],"dddd")</f>
        <v>Wednesday</v>
      </c>
      <c r="R3811" t="str">
        <f>IF(tbl_salesdata[[#This Row],[Weekdaynum]]&gt;5,"Yes","No")</f>
        <v>No</v>
      </c>
    </row>
    <row r="3812" spans="1:18" hidden="1" x14ac:dyDescent="0.35">
      <c r="A3812">
        <v>488474309</v>
      </c>
      <c r="B3812" s="3">
        <v>43713</v>
      </c>
      <c r="C3812" s="3">
        <v>43717</v>
      </c>
      <c r="D3812" t="s">
        <v>108</v>
      </c>
      <c r="E3812" t="s">
        <v>12</v>
      </c>
      <c r="F3812" t="s">
        <v>30</v>
      </c>
      <c r="G3812" t="s">
        <v>14</v>
      </c>
      <c r="H3812" t="s">
        <v>26</v>
      </c>
      <c r="I3812" s="9">
        <v>9258</v>
      </c>
      <c r="J3812" s="9">
        <v>81.73</v>
      </c>
      <c r="K3812" s="9">
        <v>56.67</v>
      </c>
      <c r="L3812" s="9">
        <f>tbl_salesdata[[#This Row],[Units Sold]]*tbl_salesdata[[#This Row],[Unit Cost]]</f>
        <v>524650.86</v>
      </c>
      <c r="M3812" s="9">
        <f>tbl_salesdata[[#This Row],[Units Sold]]*tbl_salesdata[[#This Row],[Unit Price]]</f>
        <v>756656.34000000008</v>
      </c>
      <c r="N3812" s="9">
        <f>tbl_salesdata[[#This Row],[Total Sales]]-tbl_salesdata[[#This Row],[Total Cost]]</f>
        <v>232005.4800000001</v>
      </c>
      <c r="O3812">
        <f>tbl_salesdata[[#This Row],[Ship Date]]-tbl_salesdata[[#This Row],[Order Date]]</f>
        <v>4</v>
      </c>
      <c r="P3812">
        <f>WEEKDAY(tbl_salesdata[[#This Row],[Order Date]],2)</f>
        <v>4</v>
      </c>
      <c r="Q3812" t="str">
        <f>TEXT(tbl_salesdata[[#This Row],[Order Date]],"dddd")</f>
        <v>Thursday</v>
      </c>
      <c r="R3812" t="str">
        <f>IF(tbl_salesdata[[#This Row],[Weekdaynum]]&gt;5,"Yes","No")</f>
        <v>No</v>
      </c>
    </row>
    <row r="3813" spans="1:18" hidden="1" x14ac:dyDescent="0.35">
      <c r="A3813">
        <v>317232215</v>
      </c>
      <c r="B3813" s="3">
        <v>44096</v>
      </c>
      <c r="C3813" s="3">
        <v>44104</v>
      </c>
      <c r="D3813" t="s">
        <v>130</v>
      </c>
      <c r="E3813" t="s">
        <v>29</v>
      </c>
      <c r="F3813" t="s">
        <v>13</v>
      </c>
      <c r="G3813" t="s">
        <v>18</v>
      </c>
      <c r="H3813" t="s">
        <v>26</v>
      </c>
      <c r="I3813" s="9">
        <v>4917</v>
      </c>
      <c r="J3813" s="9">
        <v>255.28</v>
      </c>
      <c r="K3813" s="9">
        <v>159.41999999999999</v>
      </c>
      <c r="L3813" s="9">
        <f>tbl_salesdata[[#This Row],[Units Sold]]*tbl_salesdata[[#This Row],[Unit Cost]]</f>
        <v>783868.1399999999</v>
      </c>
      <c r="M3813" s="9">
        <f>tbl_salesdata[[#This Row],[Units Sold]]*tbl_salesdata[[#This Row],[Unit Price]]</f>
        <v>1255211.76</v>
      </c>
      <c r="N3813" s="9">
        <f>tbl_salesdata[[#This Row],[Total Sales]]-tbl_salesdata[[#This Row],[Total Cost]]</f>
        <v>471343.62000000011</v>
      </c>
      <c r="O3813">
        <f>tbl_salesdata[[#This Row],[Ship Date]]-tbl_salesdata[[#This Row],[Order Date]]</f>
        <v>8</v>
      </c>
      <c r="P3813">
        <f>WEEKDAY(tbl_salesdata[[#This Row],[Order Date]],2)</f>
        <v>2</v>
      </c>
      <c r="Q3813" t="str">
        <f>TEXT(tbl_salesdata[[#This Row],[Order Date]],"dddd")</f>
        <v>Tuesday</v>
      </c>
      <c r="R3813" t="str">
        <f>IF(tbl_salesdata[[#This Row],[Weekdaynum]]&gt;5,"Yes","No")</f>
        <v>No</v>
      </c>
    </row>
    <row r="3814" spans="1:18" hidden="1" x14ac:dyDescent="0.35">
      <c r="A3814">
        <v>521681344</v>
      </c>
      <c r="B3814" s="3">
        <v>44608</v>
      </c>
      <c r="C3814" s="3">
        <v>44622</v>
      </c>
      <c r="D3814" t="s">
        <v>20</v>
      </c>
      <c r="E3814" t="s">
        <v>21</v>
      </c>
      <c r="F3814" t="s">
        <v>40</v>
      </c>
      <c r="G3814" t="s">
        <v>14</v>
      </c>
      <c r="H3814" t="s">
        <v>15</v>
      </c>
      <c r="I3814" s="9">
        <v>5957</v>
      </c>
      <c r="J3814" s="9">
        <v>651.21</v>
      </c>
      <c r="K3814" s="9">
        <v>524.96</v>
      </c>
      <c r="L3814" s="9">
        <f>tbl_salesdata[[#This Row],[Units Sold]]*tbl_salesdata[[#This Row],[Unit Cost]]</f>
        <v>3127186.72</v>
      </c>
      <c r="M3814" s="9">
        <f>tbl_salesdata[[#This Row],[Units Sold]]*tbl_salesdata[[#This Row],[Unit Price]]</f>
        <v>3879257.97</v>
      </c>
      <c r="N3814" s="9">
        <f>tbl_salesdata[[#This Row],[Total Sales]]-tbl_salesdata[[#This Row],[Total Cost]]</f>
        <v>752071.25</v>
      </c>
      <c r="O3814">
        <f>tbl_salesdata[[#This Row],[Ship Date]]-tbl_salesdata[[#This Row],[Order Date]]</f>
        <v>14</v>
      </c>
      <c r="P3814">
        <f>WEEKDAY(tbl_salesdata[[#This Row],[Order Date]],2)</f>
        <v>3</v>
      </c>
      <c r="Q3814" t="str">
        <f>TEXT(tbl_salesdata[[#This Row],[Order Date]],"dddd")</f>
        <v>Wednesday</v>
      </c>
      <c r="R3814" t="str">
        <f>IF(tbl_salesdata[[#This Row],[Weekdaynum]]&gt;5,"Yes","No")</f>
        <v>No</v>
      </c>
    </row>
    <row r="3815" spans="1:18" hidden="1" x14ac:dyDescent="0.35">
      <c r="A3815">
        <v>648745524</v>
      </c>
      <c r="B3815" s="3">
        <v>42366</v>
      </c>
      <c r="C3815" s="3">
        <v>42372</v>
      </c>
      <c r="D3815" t="s">
        <v>93</v>
      </c>
      <c r="E3815" t="s">
        <v>29</v>
      </c>
      <c r="F3815" t="s">
        <v>22</v>
      </c>
      <c r="G3815" t="s">
        <v>14</v>
      </c>
      <c r="H3815" t="s">
        <v>26</v>
      </c>
      <c r="I3815" s="9">
        <v>7072</v>
      </c>
      <c r="J3815" s="9">
        <v>47.45</v>
      </c>
      <c r="K3815" s="9">
        <v>31.79</v>
      </c>
      <c r="L3815" s="9">
        <f>tbl_salesdata[[#This Row],[Units Sold]]*tbl_salesdata[[#This Row],[Unit Cost]]</f>
        <v>224818.88</v>
      </c>
      <c r="M3815" s="9">
        <f>tbl_salesdata[[#This Row],[Units Sold]]*tbl_salesdata[[#This Row],[Unit Price]]</f>
        <v>335566.4</v>
      </c>
      <c r="N3815" s="9">
        <f>tbl_salesdata[[#This Row],[Total Sales]]-tbl_salesdata[[#This Row],[Total Cost]]</f>
        <v>110747.52000000002</v>
      </c>
      <c r="O3815">
        <f>tbl_salesdata[[#This Row],[Ship Date]]-tbl_salesdata[[#This Row],[Order Date]]</f>
        <v>6</v>
      </c>
      <c r="P3815">
        <f>WEEKDAY(tbl_salesdata[[#This Row],[Order Date]],2)</f>
        <v>1</v>
      </c>
      <c r="Q3815" t="str">
        <f>TEXT(tbl_salesdata[[#This Row],[Order Date]],"dddd")</f>
        <v>Monday</v>
      </c>
      <c r="R3815" t="str">
        <f>IF(tbl_salesdata[[#This Row],[Weekdaynum]]&gt;5,"Yes","No")</f>
        <v>No</v>
      </c>
    </row>
    <row r="3816" spans="1:18" hidden="1" x14ac:dyDescent="0.35">
      <c r="A3816">
        <v>765661084</v>
      </c>
      <c r="B3816" s="3">
        <v>44266</v>
      </c>
      <c r="C3816" s="3">
        <v>44275</v>
      </c>
      <c r="D3816" t="s">
        <v>106</v>
      </c>
      <c r="E3816" t="s">
        <v>38</v>
      </c>
      <c r="F3816" t="s">
        <v>68</v>
      </c>
      <c r="G3816" t="s">
        <v>18</v>
      </c>
      <c r="H3816" t="s">
        <v>19</v>
      </c>
      <c r="I3816" s="9">
        <v>4984</v>
      </c>
      <c r="J3816" s="9">
        <v>154.06</v>
      </c>
      <c r="K3816" s="9">
        <v>90.93</v>
      </c>
      <c r="L3816" s="9">
        <f>tbl_salesdata[[#This Row],[Units Sold]]*tbl_salesdata[[#This Row],[Unit Cost]]</f>
        <v>453195.12000000005</v>
      </c>
      <c r="M3816" s="9">
        <f>tbl_salesdata[[#This Row],[Units Sold]]*tbl_salesdata[[#This Row],[Unit Price]]</f>
        <v>767835.04</v>
      </c>
      <c r="N3816" s="9">
        <f>tbl_salesdata[[#This Row],[Total Sales]]-tbl_salesdata[[#This Row],[Total Cost]]</f>
        <v>314639.92</v>
      </c>
      <c r="O3816">
        <f>tbl_salesdata[[#This Row],[Ship Date]]-tbl_salesdata[[#This Row],[Order Date]]</f>
        <v>9</v>
      </c>
      <c r="P3816">
        <f>WEEKDAY(tbl_salesdata[[#This Row],[Order Date]],2)</f>
        <v>4</v>
      </c>
      <c r="Q3816" t="str">
        <f>TEXT(tbl_salesdata[[#This Row],[Order Date]],"dddd")</f>
        <v>Thursday</v>
      </c>
      <c r="R3816" t="str">
        <f>IF(tbl_salesdata[[#This Row],[Weekdaynum]]&gt;5,"Yes","No")</f>
        <v>No</v>
      </c>
    </row>
    <row r="3817" spans="1:18" hidden="1" x14ac:dyDescent="0.35">
      <c r="A3817">
        <v>109976851</v>
      </c>
      <c r="B3817" s="3">
        <v>44472</v>
      </c>
      <c r="C3817" s="3">
        <v>44478</v>
      </c>
      <c r="D3817" t="s">
        <v>62</v>
      </c>
      <c r="E3817" t="s">
        <v>38</v>
      </c>
      <c r="F3817" t="s">
        <v>76</v>
      </c>
      <c r="G3817" t="s">
        <v>14</v>
      </c>
      <c r="H3817" t="s">
        <v>26</v>
      </c>
      <c r="I3817" s="9">
        <v>3449</v>
      </c>
      <c r="J3817" s="9">
        <v>668.27</v>
      </c>
      <c r="K3817" s="9">
        <v>502.54</v>
      </c>
      <c r="L3817" s="9">
        <f>tbl_salesdata[[#This Row],[Units Sold]]*tbl_salesdata[[#This Row],[Unit Cost]]</f>
        <v>1733260.46</v>
      </c>
      <c r="M3817" s="9">
        <f>tbl_salesdata[[#This Row],[Units Sold]]*tbl_salesdata[[#This Row],[Unit Price]]</f>
        <v>2304863.23</v>
      </c>
      <c r="N3817" s="9">
        <f>tbl_salesdata[[#This Row],[Total Sales]]-tbl_salesdata[[#This Row],[Total Cost]]</f>
        <v>571602.77</v>
      </c>
      <c r="O3817">
        <f>tbl_salesdata[[#This Row],[Ship Date]]-tbl_salesdata[[#This Row],[Order Date]]</f>
        <v>6</v>
      </c>
      <c r="P3817">
        <f>WEEKDAY(tbl_salesdata[[#This Row],[Order Date]],2)</f>
        <v>7</v>
      </c>
      <c r="Q3817" t="str">
        <f>TEXT(tbl_salesdata[[#This Row],[Order Date]],"dddd")</f>
        <v>Sunday</v>
      </c>
      <c r="R3817" t="str">
        <f>IF(tbl_salesdata[[#This Row],[Weekdaynum]]&gt;5,"Yes","No")</f>
        <v>Yes</v>
      </c>
    </row>
    <row r="3818" spans="1:18" x14ac:dyDescent="0.35">
      <c r="A3818">
        <v>850872075</v>
      </c>
      <c r="B3818" s="3">
        <v>42203</v>
      </c>
      <c r="C3818" s="3">
        <v>42223</v>
      </c>
      <c r="D3818" t="s">
        <v>20</v>
      </c>
      <c r="E3818" t="s">
        <v>21</v>
      </c>
      <c r="F3818" t="s">
        <v>13</v>
      </c>
      <c r="G3818" t="s">
        <v>18</v>
      </c>
      <c r="H3818" t="s">
        <v>34</v>
      </c>
      <c r="I3818" s="9">
        <v>810</v>
      </c>
      <c r="J3818" s="9">
        <v>255.28</v>
      </c>
      <c r="K3818" s="9">
        <v>159.41999999999999</v>
      </c>
      <c r="L3818" s="9">
        <f>tbl_salesdata[[#This Row],[Units Sold]]*tbl_salesdata[[#This Row],[Unit Cost]]</f>
        <v>129130.2</v>
      </c>
      <c r="M3818" s="9">
        <f>tbl_salesdata[[#This Row],[Units Sold]]*tbl_salesdata[[#This Row],[Unit Price]]</f>
        <v>206776.8</v>
      </c>
      <c r="N3818" s="9">
        <f>tbl_salesdata[[#This Row],[Total Sales]]-tbl_salesdata[[#This Row],[Total Cost]]</f>
        <v>77646.599999999991</v>
      </c>
      <c r="O3818">
        <f>tbl_salesdata[[#This Row],[Ship Date]]-tbl_salesdata[[#This Row],[Order Date]]</f>
        <v>20</v>
      </c>
      <c r="P3818">
        <f>WEEKDAY(tbl_salesdata[[#This Row],[Order Date]],2)</f>
        <v>6</v>
      </c>
      <c r="Q3818" t="str">
        <f>TEXT(tbl_salesdata[[#This Row],[Order Date]],"dddd")</f>
        <v>Saturday</v>
      </c>
      <c r="R3818" t="str">
        <f>IF(tbl_salesdata[[#This Row],[Weekdaynum]]&gt;5,"Yes","No")</f>
        <v>Yes</v>
      </c>
    </row>
    <row r="3819" spans="1:18" x14ac:dyDescent="0.35">
      <c r="A3819">
        <v>256943881</v>
      </c>
      <c r="B3819" s="3">
        <v>42441</v>
      </c>
      <c r="C3819" s="3">
        <v>42450</v>
      </c>
      <c r="D3819" t="s">
        <v>44</v>
      </c>
      <c r="E3819" t="s">
        <v>12</v>
      </c>
      <c r="F3819" t="s">
        <v>22</v>
      </c>
      <c r="G3819" t="s">
        <v>14</v>
      </c>
      <c r="H3819" t="s">
        <v>15</v>
      </c>
      <c r="I3819" s="9">
        <v>4259</v>
      </c>
      <c r="J3819" s="9">
        <v>47.45</v>
      </c>
      <c r="K3819" s="9">
        <v>31.79</v>
      </c>
      <c r="L3819" s="9">
        <f>tbl_salesdata[[#This Row],[Units Sold]]*tbl_salesdata[[#This Row],[Unit Cost]]</f>
        <v>135393.60999999999</v>
      </c>
      <c r="M3819" s="9">
        <f>tbl_salesdata[[#This Row],[Units Sold]]*tbl_salesdata[[#This Row],[Unit Price]]</f>
        <v>202089.55000000002</v>
      </c>
      <c r="N3819" s="9">
        <f>tbl_salesdata[[#This Row],[Total Sales]]-tbl_salesdata[[#This Row],[Total Cost]]</f>
        <v>66695.940000000031</v>
      </c>
      <c r="O3819">
        <f>tbl_salesdata[[#This Row],[Ship Date]]-tbl_salesdata[[#This Row],[Order Date]]</f>
        <v>9</v>
      </c>
      <c r="P3819">
        <f>WEEKDAY(tbl_salesdata[[#This Row],[Order Date]],2)</f>
        <v>6</v>
      </c>
      <c r="Q3819" t="str">
        <f>TEXT(tbl_salesdata[[#This Row],[Order Date]],"dddd")</f>
        <v>Saturday</v>
      </c>
      <c r="R3819" t="str">
        <f>IF(tbl_salesdata[[#This Row],[Weekdaynum]]&gt;5,"Yes","No")</f>
        <v>Yes</v>
      </c>
    </row>
    <row r="3820" spans="1:18" hidden="1" x14ac:dyDescent="0.35">
      <c r="A3820">
        <v>887501180</v>
      </c>
      <c r="B3820" s="3">
        <v>42860</v>
      </c>
      <c r="C3820" s="3">
        <v>42869</v>
      </c>
      <c r="D3820" t="s">
        <v>115</v>
      </c>
      <c r="E3820" t="s">
        <v>21</v>
      </c>
      <c r="F3820" t="s">
        <v>42</v>
      </c>
      <c r="G3820" t="s">
        <v>14</v>
      </c>
      <c r="H3820" t="s">
        <v>19</v>
      </c>
      <c r="I3820" s="9">
        <v>176</v>
      </c>
      <c r="J3820" s="9">
        <v>437.2</v>
      </c>
      <c r="K3820" s="9">
        <v>263.33</v>
      </c>
      <c r="L3820" s="9">
        <f>tbl_salesdata[[#This Row],[Units Sold]]*tbl_salesdata[[#This Row],[Unit Cost]]</f>
        <v>46346.079999999994</v>
      </c>
      <c r="M3820" s="9">
        <f>tbl_salesdata[[#This Row],[Units Sold]]*tbl_salesdata[[#This Row],[Unit Price]]</f>
        <v>76947.199999999997</v>
      </c>
      <c r="N3820" s="9">
        <f>tbl_salesdata[[#This Row],[Total Sales]]-tbl_salesdata[[#This Row],[Total Cost]]</f>
        <v>30601.120000000003</v>
      </c>
      <c r="O3820">
        <f>tbl_salesdata[[#This Row],[Ship Date]]-tbl_salesdata[[#This Row],[Order Date]]</f>
        <v>9</v>
      </c>
      <c r="P3820">
        <f>WEEKDAY(tbl_salesdata[[#This Row],[Order Date]],2)</f>
        <v>5</v>
      </c>
      <c r="Q3820" t="str">
        <f>TEXT(tbl_salesdata[[#This Row],[Order Date]],"dddd")</f>
        <v>Friday</v>
      </c>
      <c r="R3820" t="str">
        <f>IF(tbl_salesdata[[#This Row],[Weekdaynum]]&gt;5,"Yes","No")</f>
        <v>No</v>
      </c>
    </row>
    <row r="3821" spans="1:18" hidden="1" x14ac:dyDescent="0.35">
      <c r="A3821">
        <v>373156058</v>
      </c>
      <c r="B3821" s="3">
        <v>44057</v>
      </c>
      <c r="C3821" s="3">
        <v>44075</v>
      </c>
      <c r="D3821" t="s">
        <v>197</v>
      </c>
      <c r="E3821" t="s">
        <v>38</v>
      </c>
      <c r="F3821" t="s">
        <v>56</v>
      </c>
      <c r="G3821" t="s">
        <v>14</v>
      </c>
      <c r="H3821" t="s">
        <v>15</v>
      </c>
      <c r="I3821" s="9">
        <v>4025</v>
      </c>
      <c r="J3821" s="9">
        <v>9.33</v>
      </c>
      <c r="K3821" s="9">
        <v>6.92</v>
      </c>
      <c r="L3821" s="9">
        <f>tbl_salesdata[[#This Row],[Units Sold]]*tbl_salesdata[[#This Row],[Unit Cost]]</f>
        <v>27853</v>
      </c>
      <c r="M3821" s="9">
        <f>tbl_salesdata[[#This Row],[Units Sold]]*tbl_salesdata[[#This Row],[Unit Price]]</f>
        <v>37553.25</v>
      </c>
      <c r="N3821" s="9">
        <f>tbl_salesdata[[#This Row],[Total Sales]]-tbl_salesdata[[#This Row],[Total Cost]]</f>
        <v>9700.25</v>
      </c>
      <c r="O3821">
        <f>tbl_salesdata[[#This Row],[Ship Date]]-tbl_salesdata[[#This Row],[Order Date]]</f>
        <v>18</v>
      </c>
      <c r="P3821">
        <f>WEEKDAY(tbl_salesdata[[#This Row],[Order Date]],2)</f>
        <v>5</v>
      </c>
      <c r="Q3821" t="str">
        <f>TEXT(tbl_salesdata[[#This Row],[Order Date]],"dddd")</f>
        <v>Friday</v>
      </c>
      <c r="R3821" t="str">
        <f>IF(tbl_salesdata[[#This Row],[Weekdaynum]]&gt;5,"Yes","No")</f>
        <v>No</v>
      </c>
    </row>
    <row r="3822" spans="1:18" hidden="1" x14ac:dyDescent="0.35">
      <c r="A3822">
        <v>378642785</v>
      </c>
      <c r="B3822" s="3">
        <v>44888</v>
      </c>
      <c r="C3822" s="3">
        <v>44891</v>
      </c>
      <c r="D3822" t="s">
        <v>72</v>
      </c>
      <c r="E3822" t="s">
        <v>24</v>
      </c>
      <c r="F3822" t="s">
        <v>13</v>
      </c>
      <c r="G3822" t="s">
        <v>14</v>
      </c>
      <c r="H3822" t="s">
        <v>34</v>
      </c>
      <c r="I3822" s="9">
        <v>7669</v>
      </c>
      <c r="J3822" s="9">
        <v>255.28</v>
      </c>
      <c r="K3822" s="9">
        <v>159.41999999999999</v>
      </c>
      <c r="L3822" s="9">
        <f>tbl_salesdata[[#This Row],[Units Sold]]*tbl_salesdata[[#This Row],[Unit Cost]]</f>
        <v>1222591.98</v>
      </c>
      <c r="M3822" s="9">
        <f>tbl_salesdata[[#This Row],[Units Sold]]*tbl_salesdata[[#This Row],[Unit Price]]</f>
        <v>1957742.32</v>
      </c>
      <c r="N3822" s="9">
        <f>tbl_salesdata[[#This Row],[Total Sales]]-tbl_salesdata[[#This Row],[Total Cost]]</f>
        <v>735150.34000000008</v>
      </c>
      <c r="O3822">
        <f>tbl_salesdata[[#This Row],[Ship Date]]-tbl_salesdata[[#This Row],[Order Date]]</f>
        <v>3</v>
      </c>
      <c r="P3822">
        <f>WEEKDAY(tbl_salesdata[[#This Row],[Order Date]],2)</f>
        <v>3</v>
      </c>
      <c r="Q3822" t="str">
        <f>TEXT(tbl_salesdata[[#This Row],[Order Date]],"dddd")</f>
        <v>Wednesday</v>
      </c>
      <c r="R3822" t="str">
        <f>IF(tbl_salesdata[[#This Row],[Weekdaynum]]&gt;5,"Yes","No")</f>
        <v>No</v>
      </c>
    </row>
    <row r="3823" spans="1:18" hidden="1" x14ac:dyDescent="0.35">
      <c r="A3823">
        <v>113385188</v>
      </c>
      <c r="B3823" s="3">
        <v>42241</v>
      </c>
      <c r="C3823" s="3">
        <v>42242</v>
      </c>
      <c r="D3823" t="s">
        <v>128</v>
      </c>
      <c r="E3823" t="s">
        <v>38</v>
      </c>
      <c r="F3823" t="s">
        <v>13</v>
      </c>
      <c r="G3823" t="s">
        <v>14</v>
      </c>
      <c r="H3823" t="s">
        <v>19</v>
      </c>
      <c r="I3823" s="9">
        <v>2052</v>
      </c>
      <c r="J3823" s="9">
        <v>255.28</v>
      </c>
      <c r="K3823" s="9">
        <v>159.41999999999999</v>
      </c>
      <c r="L3823" s="9">
        <f>tbl_salesdata[[#This Row],[Units Sold]]*tbl_salesdata[[#This Row],[Unit Cost]]</f>
        <v>327129.83999999997</v>
      </c>
      <c r="M3823" s="9">
        <f>tbl_salesdata[[#This Row],[Units Sold]]*tbl_salesdata[[#This Row],[Unit Price]]</f>
        <v>523834.56</v>
      </c>
      <c r="N3823" s="9">
        <f>tbl_salesdata[[#This Row],[Total Sales]]-tbl_salesdata[[#This Row],[Total Cost]]</f>
        <v>196704.72000000003</v>
      </c>
      <c r="O3823">
        <f>tbl_salesdata[[#This Row],[Ship Date]]-tbl_salesdata[[#This Row],[Order Date]]</f>
        <v>1</v>
      </c>
      <c r="P3823">
        <f>WEEKDAY(tbl_salesdata[[#This Row],[Order Date]],2)</f>
        <v>2</v>
      </c>
      <c r="Q3823" t="str">
        <f>TEXT(tbl_salesdata[[#This Row],[Order Date]],"dddd")</f>
        <v>Tuesday</v>
      </c>
      <c r="R3823" t="str">
        <f>IF(tbl_salesdata[[#This Row],[Weekdaynum]]&gt;5,"Yes","No")</f>
        <v>No</v>
      </c>
    </row>
    <row r="3824" spans="1:18" hidden="1" x14ac:dyDescent="0.35">
      <c r="A3824">
        <v>207119596</v>
      </c>
      <c r="B3824" s="3">
        <v>42471</v>
      </c>
      <c r="C3824" s="3">
        <v>42484</v>
      </c>
      <c r="D3824" t="s">
        <v>87</v>
      </c>
      <c r="E3824" t="s">
        <v>24</v>
      </c>
      <c r="F3824" t="s">
        <v>42</v>
      </c>
      <c r="G3824" t="s">
        <v>18</v>
      </c>
      <c r="H3824" t="s">
        <v>34</v>
      </c>
      <c r="I3824" s="9">
        <v>146</v>
      </c>
      <c r="J3824" s="9">
        <v>437.2</v>
      </c>
      <c r="K3824" s="9">
        <v>263.33</v>
      </c>
      <c r="L3824" s="9">
        <f>tbl_salesdata[[#This Row],[Units Sold]]*tbl_salesdata[[#This Row],[Unit Cost]]</f>
        <v>38446.18</v>
      </c>
      <c r="M3824" s="9">
        <f>tbl_salesdata[[#This Row],[Units Sold]]*tbl_salesdata[[#This Row],[Unit Price]]</f>
        <v>63831.199999999997</v>
      </c>
      <c r="N3824" s="9">
        <f>tbl_salesdata[[#This Row],[Total Sales]]-tbl_salesdata[[#This Row],[Total Cost]]</f>
        <v>25385.019999999997</v>
      </c>
      <c r="O3824">
        <f>tbl_salesdata[[#This Row],[Ship Date]]-tbl_salesdata[[#This Row],[Order Date]]</f>
        <v>13</v>
      </c>
      <c r="P3824">
        <f>WEEKDAY(tbl_salesdata[[#This Row],[Order Date]],2)</f>
        <v>1</v>
      </c>
      <c r="Q3824" t="str">
        <f>TEXT(tbl_salesdata[[#This Row],[Order Date]],"dddd")</f>
        <v>Monday</v>
      </c>
      <c r="R3824" t="str">
        <f>IF(tbl_salesdata[[#This Row],[Weekdaynum]]&gt;5,"Yes","No")</f>
        <v>No</v>
      </c>
    </row>
    <row r="3825" spans="1:18" x14ac:dyDescent="0.35">
      <c r="A3825">
        <v>337965905</v>
      </c>
      <c r="B3825" s="3">
        <v>44016</v>
      </c>
      <c r="C3825" s="3">
        <v>44031</v>
      </c>
      <c r="D3825" t="s">
        <v>170</v>
      </c>
      <c r="E3825" t="s">
        <v>12</v>
      </c>
      <c r="F3825" t="s">
        <v>47</v>
      </c>
      <c r="G3825" t="s">
        <v>14</v>
      </c>
      <c r="H3825" t="s">
        <v>19</v>
      </c>
      <c r="I3825" s="9">
        <v>477</v>
      </c>
      <c r="J3825" s="9">
        <v>421.89</v>
      </c>
      <c r="K3825" s="9">
        <v>364.69</v>
      </c>
      <c r="L3825" s="9">
        <f>tbl_salesdata[[#This Row],[Units Sold]]*tbl_salesdata[[#This Row],[Unit Cost]]</f>
        <v>173957.13</v>
      </c>
      <c r="M3825" s="9">
        <f>tbl_salesdata[[#This Row],[Units Sold]]*tbl_salesdata[[#This Row],[Unit Price]]</f>
        <v>201241.53</v>
      </c>
      <c r="N3825" s="9">
        <f>tbl_salesdata[[#This Row],[Total Sales]]-tbl_salesdata[[#This Row],[Total Cost]]</f>
        <v>27284.399999999994</v>
      </c>
      <c r="O3825">
        <f>tbl_salesdata[[#This Row],[Ship Date]]-tbl_salesdata[[#This Row],[Order Date]]</f>
        <v>15</v>
      </c>
      <c r="P3825">
        <f>WEEKDAY(tbl_salesdata[[#This Row],[Order Date]],2)</f>
        <v>6</v>
      </c>
      <c r="Q3825" t="str">
        <f>TEXT(tbl_salesdata[[#This Row],[Order Date]],"dddd")</f>
        <v>Saturday</v>
      </c>
      <c r="R3825" t="str">
        <f>IF(tbl_salesdata[[#This Row],[Weekdaynum]]&gt;5,"Yes","No")</f>
        <v>Yes</v>
      </c>
    </row>
    <row r="3826" spans="1:18" hidden="1" x14ac:dyDescent="0.35">
      <c r="A3826">
        <v>292072236</v>
      </c>
      <c r="B3826" s="3">
        <v>43658</v>
      </c>
      <c r="C3826" s="3">
        <v>43659</v>
      </c>
      <c r="D3826" t="s">
        <v>137</v>
      </c>
      <c r="E3826" t="s">
        <v>38</v>
      </c>
      <c r="F3826" t="s">
        <v>30</v>
      </c>
      <c r="G3826" t="s">
        <v>14</v>
      </c>
      <c r="H3826" t="s">
        <v>15</v>
      </c>
      <c r="I3826" s="9">
        <v>9520</v>
      </c>
      <c r="J3826" s="9">
        <v>81.73</v>
      </c>
      <c r="K3826" s="9">
        <v>56.67</v>
      </c>
      <c r="L3826" s="9">
        <f>tbl_salesdata[[#This Row],[Units Sold]]*tbl_salesdata[[#This Row],[Unit Cost]]</f>
        <v>539498.4</v>
      </c>
      <c r="M3826" s="9">
        <f>tbl_salesdata[[#This Row],[Units Sold]]*tbl_salesdata[[#This Row],[Unit Price]]</f>
        <v>778069.60000000009</v>
      </c>
      <c r="N3826" s="9">
        <f>tbl_salesdata[[#This Row],[Total Sales]]-tbl_salesdata[[#This Row],[Total Cost]]</f>
        <v>238571.20000000007</v>
      </c>
      <c r="O3826">
        <f>tbl_salesdata[[#This Row],[Ship Date]]-tbl_salesdata[[#This Row],[Order Date]]</f>
        <v>1</v>
      </c>
      <c r="P3826">
        <f>WEEKDAY(tbl_salesdata[[#This Row],[Order Date]],2)</f>
        <v>5</v>
      </c>
      <c r="Q3826" t="str">
        <f>TEXT(tbl_salesdata[[#This Row],[Order Date]],"dddd")</f>
        <v>Friday</v>
      </c>
      <c r="R3826" t="str">
        <f>IF(tbl_salesdata[[#This Row],[Weekdaynum]]&gt;5,"Yes","No")</f>
        <v>No</v>
      </c>
    </row>
    <row r="3827" spans="1:18" hidden="1" x14ac:dyDescent="0.35">
      <c r="A3827">
        <v>994325625</v>
      </c>
      <c r="B3827" s="3">
        <v>43539</v>
      </c>
      <c r="C3827" s="3">
        <v>43544</v>
      </c>
      <c r="D3827" t="s">
        <v>155</v>
      </c>
      <c r="E3827" t="s">
        <v>12</v>
      </c>
      <c r="F3827" t="s">
        <v>17</v>
      </c>
      <c r="G3827" t="s">
        <v>18</v>
      </c>
      <c r="H3827" t="s">
        <v>34</v>
      </c>
      <c r="I3827" s="9">
        <v>1904</v>
      </c>
      <c r="J3827" s="9">
        <v>152.58000000000001</v>
      </c>
      <c r="K3827" s="9">
        <v>97.44</v>
      </c>
      <c r="L3827" s="9">
        <f>tbl_salesdata[[#This Row],[Units Sold]]*tbl_salesdata[[#This Row],[Unit Cost]]</f>
        <v>185525.76000000001</v>
      </c>
      <c r="M3827" s="9">
        <f>tbl_salesdata[[#This Row],[Units Sold]]*tbl_salesdata[[#This Row],[Unit Price]]</f>
        <v>290512.32</v>
      </c>
      <c r="N3827" s="9">
        <f>tbl_salesdata[[#This Row],[Total Sales]]-tbl_salesdata[[#This Row],[Total Cost]]</f>
        <v>104986.56</v>
      </c>
      <c r="O3827">
        <f>tbl_salesdata[[#This Row],[Ship Date]]-tbl_salesdata[[#This Row],[Order Date]]</f>
        <v>5</v>
      </c>
      <c r="P3827">
        <f>WEEKDAY(tbl_salesdata[[#This Row],[Order Date]],2)</f>
        <v>5</v>
      </c>
      <c r="Q3827" t="str">
        <f>TEXT(tbl_salesdata[[#This Row],[Order Date]],"dddd")</f>
        <v>Friday</v>
      </c>
      <c r="R3827" t="str">
        <f>IF(tbl_salesdata[[#This Row],[Weekdaynum]]&gt;5,"Yes","No")</f>
        <v>No</v>
      </c>
    </row>
    <row r="3828" spans="1:18" hidden="1" x14ac:dyDescent="0.35">
      <c r="A3828">
        <v>777641332</v>
      </c>
      <c r="B3828" s="3">
        <v>43415</v>
      </c>
      <c r="C3828" s="3">
        <v>43423</v>
      </c>
      <c r="D3828" t="s">
        <v>198</v>
      </c>
      <c r="E3828" t="s">
        <v>38</v>
      </c>
      <c r="F3828" t="s">
        <v>33</v>
      </c>
      <c r="G3828" t="s">
        <v>18</v>
      </c>
      <c r="H3828" t="s">
        <v>15</v>
      </c>
      <c r="I3828" s="9">
        <v>206</v>
      </c>
      <c r="J3828" s="9">
        <v>109.28</v>
      </c>
      <c r="K3828" s="9">
        <v>35.840000000000003</v>
      </c>
      <c r="L3828" s="9">
        <f>tbl_salesdata[[#This Row],[Units Sold]]*tbl_salesdata[[#This Row],[Unit Cost]]</f>
        <v>7383.0400000000009</v>
      </c>
      <c r="M3828" s="9">
        <f>tbl_salesdata[[#This Row],[Units Sold]]*tbl_salesdata[[#This Row],[Unit Price]]</f>
        <v>22511.68</v>
      </c>
      <c r="N3828" s="9">
        <f>tbl_salesdata[[#This Row],[Total Sales]]-tbl_salesdata[[#This Row],[Total Cost]]</f>
        <v>15128.64</v>
      </c>
      <c r="O3828">
        <f>tbl_salesdata[[#This Row],[Ship Date]]-tbl_salesdata[[#This Row],[Order Date]]</f>
        <v>8</v>
      </c>
      <c r="P3828">
        <f>WEEKDAY(tbl_salesdata[[#This Row],[Order Date]],2)</f>
        <v>7</v>
      </c>
      <c r="Q3828" t="str">
        <f>TEXT(tbl_salesdata[[#This Row],[Order Date]],"dddd")</f>
        <v>Sunday</v>
      </c>
      <c r="R3828" t="str">
        <f>IF(tbl_salesdata[[#This Row],[Weekdaynum]]&gt;5,"Yes","No")</f>
        <v>Yes</v>
      </c>
    </row>
    <row r="3829" spans="1:18" hidden="1" x14ac:dyDescent="0.35">
      <c r="A3829">
        <v>623318183</v>
      </c>
      <c r="B3829" s="3">
        <v>42741</v>
      </c>
      <c r="C3829" s="3">
        <v>42752</v>
      </c>
      <c r="D3829" t="s">
        <v>105</v>
      </c>
      <c r="E3829" t="s">
        <v>12</v>
      </c>
      <c r="F3829" t="s">
        <v>68</v>
      </c>
      <c r="G3829" t="s">
        <v>18</v>
      </c>
      <c r="H3829" t="s">
        <v>34</v>
      </c>
      <c r="I3829" s="9">
        <v>2557</v>
      </c>
      <c r="J3829" s="9">
        <v>154.06</v>
      </c>
      <c r="K3829" s="9">
        <v>90.93</v>
      </c>
      <c r="L3829" s="9">
        <f>tbl_salesdata[[#This Row],[Units Sold]]*tbl_salesdata[[#This Row],[Unit Cost]]</f>
        <v>232508.01</v>
      </c>
      <c r="M3829" s="9">
        <f>tbl_salesdata[[#This Row],[Units Sold]]*tbl_salesdata[[#This Row],[Unit Price]]</f>
        <v>393931.42</v>
      </c>
      <c r="N3829" s="9">
        <f>tbl_salesdata[[#This Row],[Total Sales]]-tbl_salesdata[[#This Row],[Total Cost]]</f>
        <v>161423.40999999997</v>
      </c>
      <c r="O3829">
        <f>tbl_salesdata[[#This Row],[Ship Date]]-tbl_salesdata[[#This Row],[Order Date]]</f>
        <v>11</v>
      </c>
      <c r="P3829">
        <f>WEEKDAY(tbl_salesdata[[#This Row],[Order Date]],2)</f>
        <v>5</v>
      </c>
      <c r="Q3829" t="str">
        <f>TEXT(tbl_salesdata[[#This Row],[Order Date]],"dddd")</f>
        <v>Friday</v>
      </c>
      <c r="R3829" t="str">
        <f>IF(tbl_salesdata[[#This Row],[Weekdaynum]]&gt;5,"Yes","No")</f>
        <v>No</v>
      </c>
    </row>
    <row r="3830" spans="1:18" hidden="1" x14ac:dyDescent="0.35">
      <c r="A3830">
        <v>232967507</v>
      </c>
      <c r="B3830" s="3">
        <v>44440</v>
      </c>
      <c r="C3830" s="3">
        <v>44444</v>
      </c>
      <c r="D3830" t="s">
        <v>82</v>
      </c>
      <c r="E3830" t="s">
        <v>32</v>
      </c>
      <c r="F3830" t="s">
        <v>42</v>
      </c>
      <c r="G3830" t="s">
        <v>14</v>
      </c>
      <c r="H3830" t="s">
        <v>34</v>
      </c>
      <c r="I3830" s="9">
        <v>9117</v>
      </c>
      <c r="J3830" s="9">
        <v>437.2</v>
      </c>
      <c r="K3830" s="9">
        <v>263.33</v>
      </c>
      <c r="L3830" s="9">
        <f>tbl_salesdata[[#This Row],[Units Sold]]*tbl_salesdata[[#This Row],[Unit Cost]]</f>
        <v>2400779.61</v>
      </c>
      <c r="M3830" s="9">
        <f>tbl_salesdata[[#This Row],[Units Sold]]*tbl_salesdata[[#This Row],[Unit Price]]</f>
        <v>3985952.4</v>
      </c>
      <c r="N3830" s="9">
        <f>tbl_salesdata[[#This Row],[Total Sales]]-tbl_salesdata[[#This Row],[Total Cost]]</f>
        <v>1585172.79</v>
      </c>
      <c r="O3830">
        <f>tbl_salesdata[[#This Row],[Ship Date]]-tbl_salesdata[[#This Row],[Order Date]]</f>
        <v>4</v>
      </c>
      <c r="P3830">
        <f>WEEKDAY(tbl_salesdata[[#This Row],[Order Date]],2)</f>
        <v>3</v>
      </c>
      <c r="Q3830" t="str">
        <f>TEXT(tbl_salesdata[[#This Row],[Order Date]],"dddd")</f>
        <v>Wednesday</v>
      </c>
      <c r="R3830" t="str">
        <f>IF(tbl_salesdata[[#This Row],[Weekdaynum]]&gt;5,"Yes","No")</f>
        <v>No</v>
      </c>
    </row>
    <row r="3831" spans="1:18" hidden="1" x14ac:dyDescent="0.35">
      <c r="A3831">
        <v>278513133</v>
      </c>
      <c r="B3831" s="3">
        <v>44859</v>
      </c>
      <c r="C3831" s="3">
        <v>44860</v>
      </c>
      <c r="D3831" t="s">
        <v>175</v>
      </c>
      <c r="E3831" t="s">
        <v>21</v>
      </c>
      <c r="F3831" t="s">
        <v>56</v>
      </c>
      <c r="G3831" t="s">
        <v>14</v>
      </c>
      <c r="H3831" t="s">
        <v>34</v>
      </c>
      <c r="I3831" s="9">
        <v>7080</v>
      </c>
      <c r="J3831" s="9">
        <v>9.33</v>
      </c>
      <c r="K3831" s="9">
        <v>6.92</v>
      </c>
      <c r="L3831" s="9">
        <f>tbl_salesdata[[#This Row],[Units Sold]]*tbl_salesdata[[#This Row],[Unit Cost]]</f>
        <v>48993.599999999999</v>
      </c>
      <c r="M3831" s="9">
        <f>tbl_salesdata[[#This Row],[Units Sold]]*tbl_salesdata[[#This Row],[Unit Price]]</f>
        <v>66056.399999999994</v>
      </c>
      <c r="N3831" s="9">
        <f>tbl_salesdata[[#This Row],[Total Sales]]-tbl_salesdata[[#This Row],[Total Cost]]</f>
        <v>17062.799999999996</v>
      </c>
      <c r="O3831">
        <f>tbl_salesdata[[#This Row],[Ship Date]]-tbl_salesdata[[#This Row],[Order Date]]</f>
        <v>1</v>
      </c>
      <c r="P3831">
        <f>WEEKDAY(tbl_salesdata[[#This Row],[Order Date]],2)</f>
        <v>2</v>
      </c>
      <c r="Q3831" t="str">
        <f>TEXT(tbl_salesdata[[#This Row],[Order Date]],"dddd")</f>
        <v>Tuesday</v>
      </c>
      <c r="R3831" t="str">
        <f>IF(tbl_salesdata[[#This Row],[Weekdaynum]]&gt;5,"Yes","No")</f>
        <v>No</v>
      </c>
    </row>
    <row r="3832" spans="1:18" hidden="1" x14ac:dyDescent="0.35">
      <c r="A3832">
        <v>152191388</v>
      </c>
      <c r="B3832" s="3">
        <v>43969</v>
      </c>
      <c r="C3832" s="3">
        <v>43990</v>
      </c>
      <c r="D3832" t="s">
        <v>156</v>
      </c>
      <c r="E3832" t="s">
        <v>21</v>
      </c>
      <c r="F3832" t="s">
        <v>13</v>
      </c>
      <c r="G3832" t="s">
        <v>18</v>
      </c>
      <c r="H3832" t="s">
        <v>26</v>
      </c>
      <c r="I3832" s="9">
        <v>5669</v>
      </c>
      <c r="J3832" s="9">
        <v>255.28</v>
      </c>
      <c r="K3832" s="9">
        <v>159.41999999999999</v>
      </c>
      <c r="L3832" s="9">
        <f>tbl_salesdata[[#This Row],[Units Sold]]*tbl_salesdata[[#This Row],[Unit Cost]]</f>
        <v>903751.98</v>
      </c>
      <c r="M3832" s="9">
        <f>tbl_salesdata[[#This Row],[Units Sold]]*tbl_salesdata[[#This Row],[Unit Price]]</f>
        <v>1447182.32</v>
      </c>
      <c r="N3832" s="9">
        <f>tbl_salesdata[[#This Row],[Total Sales]]-tbl_salesdata[[#This Row],[Total Cost]]</f>
        <v>543430.34000000008</v>
      </c>
      <c r="O3832">
        <f>tbl_salesdata[[#This Row],[Ship Date]]-tbl_salesdata[[#This Row],[Order Date]]</f>
        <v>21</v>
      </c>
      <c r="P3832">
        <f>WEEKDAY(tbl_salesdata[[#This Row],[Order Date]],2)</f>
        <v>1</v>
      </c>
      <c r="Q3832" t="str">
        <f>TEXT(tbl_salesdata[[#This Row],[Order Date]],"dddd")</f>
        <v>Monday</v>
      </c>
      <c r="R3832" t="str">
        <f>IF(tbl_salesdata[[#This Row],[Weekdaynum]]&gt;5,"Yes","No")</f>
        <v>No</v>
      </c>
    </row>
    <row r="3833" spans="1:18" hidden="1" x14ac:dyDescent="0.35">
      <c r="A3833">
        <v>216551101</v>
      </c>
      <c r="B3833" s="3">
        <v>44399</v>
      </c>
      <c r="C3833" s="3">
        <v>44418</v>
      </c>
      <c r="D3833" t="s">
        <v>64</v>
      </c>
      <c r="E3833" t="s">
        <v>29</v>
      </c>
      <c r="F3833" t="s">
        <v>42</v>
      </c>
      <c r="G3833" t="s">
        <v>14</v>
      </c>
      <c r="H3833" t="s">
        <v>34</v>
      </c>
      <c r="I3833" s="9">
        <v>1138</v>
      </c>
      <c r="J3833" s="9">
        <v>437.2</v>
      </c>
      <c r="K3833" s="9">
        <v>263.33</v>
      </c>
      <c r="L3833" s="9">
        <f>tbl_salesdata[[#This Row],[Units Sold]]*tbl_salesdata[[#This Row],[Unit Cost]]</f>
        <v>299669.53999999998</v>
      </c>
      <c r="M3833" s="9">
        <f>tbl_salesdata[[#This Row],[Units Sold]]*tbl_salesdata[[#This Row],[Unit Price]]</f>
        <v>497533.6</v>
      </c>
      <c r="N3833" s="9">
        <f>tbl_salesdata[[#This Row],[Total Sales]]-tbl_salesdata[[#This Row],[Total Cost]]</f>
        <v>197864.06</v>
      </c>
      <c r="O3833">
        <f>tbl_salesdata[[#This Row],[Ship Date]]-tbl_salesdata[[#This Row],[Order Date]]</f>
        <v>19</v>
      </c>
      <c r="P3833">
        <f>WEEKDAY(tbl_salesdata[[#This Row],[Order Date]],2)</f>
        <v>4</v>
      </c>
      <c r="Q3833" t="str">
        <f>TEXT(tbl_salesdata[[#This Row],[Order Date]],"dddd")</f>
        <v>Thursday</v>
      </c>
      <c r="R3833" t="str">
        <f>IF(tbl_salesdata[[#This Row],[Weekdaynum]]&gt;5,"Yes","No")</f>
        <v>No</v>
      </c>
    </row>
    <row r="3834" spans="1:18" hidden="1" x14ac:dyDescent="0.35">
      <c r="A3834">
        <v>454453599</v>
      </c>
      <c r="B3834" s="3">
        <v>43895</v>
      </c>
      <c r="C3834" s="3">
        <v>43900</v>
      </c>
      <c r="D3834" t="s">
        <v>191</v>
      </c>
      <c r="E3834" t="s">
        <v>24</v>
      </c>
      <c r="F3834" t="s">
        <v>42</v>
      </c>
      <c r="G3834" t="s">
        <v>18</v>
      </c>
      <c r="H3834" t="s">
        <v>26</v>
      </c>
      <c r="I3834" s="9">
        <v>1774</v>
      </c>
      <c r="J3834" s="9">
        <v>437.2</v>
      </c>
      <c r="K3834" s="9">
        <v>263.33</v>
      </c>
      <c r="L3834" s="9">
        <f>tbl_salesdata[[#This Row],[Units Sold]]*tbl_salesdata[[#This Row],[Unit Cost]]</f>
        <v>467147.42</v>
      </c>
      <c r="M3834" s="9">
        <f>tbl_salesdata[[#This Row],[Units Sold]]*tbl_salesdata[[#This Row],[Unit Price]]</f>
        <v>775592.79999999993</v>
      </c>
      <c r="N3834" s="9">
        <f>tbl_salesdata[[#This Row],[Total Sales]]-tbl_salesdata[[#This Row],[Total Cost]]</f>
        <v>308445.37999999995</v>
      </c>
      <c r="O3834">
        <f>tbl_salesdata[[#This Row],[Ship Date]]-tbl_salesdata[[#This Row],[Order Date]]</f>
        <v>5</v>
      </c>
      <c r="P3834">
        <f>WEEKDAY(tbl_salesdata[[#This Row],[Order Date]],2)</f>
        <v>4</v>
      </c>
      <c r="Q3834" t="str">
        <f>TEXT(tbl_salesdata[[#This Row],[Order Date]],"dddd")</f>
        <v>Thursday</v>
      </c>
      <c r="R3834" t="str">
        <f>IF(tbl_salesdata[[#This Row],[Weekdaynum]]&gt;5,"Yes","No")</f>
        <v>No</v>
      </c>
    </row>
    <row r="3835" spans="1:18" hidden="1" x14ac:dyDescent="0.35">
      <c r="A3835">
        <v>919072711</v>
      </c>
      <c r="B3835" s="3">
        <v>42134</v>
      </c>
      <c r="C3835" s="3">
        <v>42142</v>
      </c>
      <c r="D3835" t="s">
        <v>139</v>
      </c>
      <c r="E3835" t="s">
        <v>51</v>
      </c>
      <c r="F3835" t="s">
        <v>40</v>
      </c>
      <c r="G3835" t="s">
        <v>18</v>
      </c>
      <c r="H3835" t="s">
        <v>19</v>
      </c>
      <c r="I3835" s="9">
        <v>2894</v>
      </c>
      <c r="J3835" s="9">
        <v>651.21</v>
      </c>
      <c r="K3835" s="9">
        <v>524.96</v>
      </c>
      <c r="L3835" s="9">
        <f>tbl_salesdata[[#This Row],[Units Sold]]*tbl_salesdata[[#This Row],[Unit Cost]]</f>
        <v>1519234.24</v>
      </c>
      <c r="M3835" s="9">
        <f>tbl_salesdata[[#This Row],[Units Sold]]*tbl_salesdata[[#This Row],[Unit Price]]</f>
        <v>1884601.74</v>
      </c>
      <c r="N3835" s="9">
        <f>tbl_salesdata[[#This Row],[Total Sales]]-tbl_salesdata[[#This Row],[Total Cost]]</f>
        <v>365367.5</v>
      </c>
      <c r="O3835">
        <f>tbl_salesdata[[#This Row],[Ship Date]]-tbl_salesdata[[#This Row],[Order Date]]</f>
        <v>8</v>
      </c>
      <c r="P3835">
        <f>WEEKDAY(tbl_salesdata[[#This Row],[Order Date]],2)</f>
        <v>7</v>
      </c>
      <c r="Q3835" t="str">
        <f>TEXT(tbl_salesdata[[#This Row],[Order Date]],"dddd")</f>
        <v>Sunday</v>
      </c>
      <c r="R3835" t="str">
        <f>IF(tbl_salesdata[[#This Row],[Weekdaynum]]&gt;5,"Yes","No")</f>
        <v>Yes</v>
      </c>
    </row>
    <row r="3836" spans="1:18" hidden="1" x14ac:dyDescent="0.35">
      <c r="A3836">
        <v>383894765</v>
      </c>
      <c r="B3836" s="3">
        <v>42260</v>
      </c>
      <c r="C3836" s="3">
        <v>42264</v>
      </c>
      <c r="D3836" t="s">
        <v>197</v>
      </c>
      <c r="E3836" t="s">
        <v>38</v>
      </c>
      <c r="F3836" t="s">
        <v>42</v>
      </c>
      <c r="G3836" t="s">
        <v>14</v>
      </c>
      <c r="H3836" t="s">
        <v>15</v>
      </c>
      <c r="I3836" s="9">
        <v>1847</v>
      </c>
      <c r="J3836" s="9">
        <v>437.2</v>
      </c>
      <c r="K3836" s="9">
        <v>263.33</v>
      </c>
      <c r="L3836" s="9">
        <f>tbl_salesdata[[#This Row],[Units Sold]]*tbl_salesdata[[#This Row],[Unit Cost]]</f>
        <v>486370.50999999995</v>
      </c>
      <c r="M3836" s="9">
        <f>tbl_salesdata[[#This Row],[Units Sold]]*tbl_salesdata[[#This Row],[Unit Price]]</f>
        <v>807508.4</v>
      </c>
      <c r="N3836" s="9">
        <f>tbl_salesdata[[#This Row],[Total Sales]]-tbl_salesdata[[#This Row],[Total Cost]]</f>
        <v>321137.89000000007</v>
      </c>
      <c r="O3836">
        <f>tbl_salesdata[[#This Row],[Ship Date]]-tbl_salesdata[[#This Row],[Order Date]]</f>
        <v>4</v>
      </c>
      <c r="P3836">
        <f>WEEKDAY(tbl_salesdata[[#This Row],[Order Date]],2)</f>
        <v>7</v>
      </c>
      <c r="Q3836" t="str">
        <f>TEXT(tbl_salesdata[[#This Row],[Order Date]],"dddd")</f>
        <v>Sunday</v>
      </c>
      <c r="R3836" t="str">
        <f>IF(tbl_salesdata[[#This Row],[Weekdaynum]]&gt;5,"Yes","No")</f>
        <v>Yes</v>
      </c>
    </row>
    <row r="3837" spans="1:18" hidden="1" x14ac:dyDescent="0.35">
      <c r="A3837">
        <v>392718589</v>
      </c>
      <c r="B3837" s="3">
        <v>44073</v>
      </c>
      <c r="C3837" s="3">
        <v>44085</v>
      </c>
      <c r="D3837" t="s">
        <v>192</v>
      </c>
      <c r="E3837" t="s">
        <v>32</v>
      </c>
      <c r="F3837" t="s">
        <v>22</v>
      </c>
      <c r="G3837" t="s">
        <v>14</v>
      </c>
      <c r="H3837" t="s">
        <v>19</v>
      </c>
      <c r="I3837" s="9">
        <v>3012</v>
      </c>
      <c r="J3837" s="9">
        <v>47.45</v>
      </c>
      <c r="K3837" s="9">
        <v>31.79</v>
      </c>
      <c r="L3837" s="9">
        <f>tbl_salesdata[[#This Row],[Units Sold]]*tbl_salesdata[[#This Row],[Unit Cost]]</f>
        <v>95751.48</v>
      </c>
      <c r="M3837" s="9">
        <f>tbl_salesdata[[#This Row],[Units Sold]]*tbl_salesdata[[#This Row],[Unit Price]]</f>
        <v>142919.4</v>
      </c>
      <c r="N3837" s="9">
        <f>tbl_salesdata[[#This Row],[Total Sales]]-tbl_salesdata[[#This Row],[Total Cost]]</f>
        <v>47167.92</v>
      </c>
      <c r="O3837">
        <f>tbl_salesdata[[#This Row],[Ship Date]]-tbl_salesdata[[#This Row],[Order Date]]</f>
        <v>12</v>
      </c>
      <c r="P3837">
        <f>WEEKDAY(tbl_salesdata[[#This Row],[Order Date]],2)</f>
        <v>7</v>
      </c>
      <c r="Q3837" t="str">
        <f>TEXT(tbl_salesdata[[#This Row],[Order Date]],"dddd")</f>
        <v>Sunday</v>
      </c>
      <c r="R3837" t="str">
        <f>IF(tbl_salesdata[[#This Row],[Weekdaynum]]&gt;5,"Yes","No")</f>
        <v>Yes</v>
      </c>
    </row>
    <row r="3838" spans="1:18" x14ac:dyDescent="0.35">
      <c r="A3838">
        <v>751790845</v>
      </c>
      <c r="B3838" s="3">
        <v>43827</v>
      </c>
      <c r="C3838" s="3">
        <v>43835</v>
      </c>
      <c r="D3838" t="s">
        <v>201</v>
      </c>
      <c r="E3838" t="s">
        <v>24</v>
      </c>
      <c r="F3838" t="s">
        <v>47</v>
      </c>
      <c r="G3838" t="s">
        <v>14</v>
      </c>
      <c r="H3838" t="s">
        <v>19</v>
      </c>
      <c r="I3838" s="9">
        <v>472</v>
      </c>
      <c r="J3838" s="9">
        <v>421.89</v>
      </c>
      <c r="K3838" s="9">
        <v>364.69</v>
      </c>
      <c r="L3838" s="9">
        <f>tbl_salesdata[[#This Row],[Units Sold]]*tbl_salesdata[[#This Row],[Unit Cost]]</f>
        <v>172133.68</v>
      </c>
      <c r="M3838" s="9">
        <f>tbl_salesdata[[#This Row],[Units Sold]]*tbl_salesdata[[#This Row],[Unit Price]]</f>
        <v>199132.08</v>
      </c>
      <c r="N3838" s="9">
        <f>tbl_salesdata[[#This Row],[Total Sales]]-tbl_salesdata[[#This Row],[Total Cost]]</f>
        <v>26998.399999999994</v>
      </c>
      <c r="O3838">
        <f>tbl_salesdata[[#This Row],[Ship Date]]-tbl_salesdata[[#This Row],[Order Date]]</f>
        <v>8</v>
      </c>
      <c r="P3838">
        <f>WEEKDAY(tbl_salesdata[[#This Row],[Order Date]],2)</f>
        <v>6</v>
      </c>
      <c r="Q3838" t="str">
        <f>TEXT(tbl_salesdata[[#This Row],[Order Date]],"dddd")</f>
        <v>Saturday</v>
      </c>
      <c r="R3838" t="str">
        <f>IF(tbl_salesdata[[#This Row],[Weekdaynum]]&gt;5,"Yes","No")</f>
        <v>Yes</v>
      </c>
    </row>
    <row r="3839" spans="1:18" hidden="1" x14ac:dyDescent="0.35">
      <c r="A3839">
        <v>469129359</v>
      </c>
      <c r="B3839" s="3">
        <v>44913</v>
      </c>
      <c r="C3839" s="3">
        <v>44921</v>
      </c>
      <c r="D3839" t="s">
        <v>67</v>
      </c>
      <c r="E3839" t="s">
        <v>21</v>
      </c>
      <c r="F3839" t="s">
        <v>47</v>
      </c>
      <c r="G3839" t="s">
        <v>18</v>
      </c>
      <c r="H3839" t="s">
        <v>15</v>
      </c>
      <c r="I3839" s="9">
        <v>4657</v>
      </c>
      <c r="J3839" s="9">
        <v>421.89</v>
      </c>
      <c r="K3839" s="9">
        <v>364.69</v>
      </c>
      <c r="L3839" s="9">
        <f>tbl_salesdata[[#This Row],[Units Sold]]*tbl_salesdata[[#This Row],[Unit Cost]]</f>
        <v>1698361.33</v>
      </c>
      <c r="M3839" s="9">
        <f>tbl_salesdata[[#This Row],[Units Sold]]*tbl_salesdata[[#This Row],[Unit Price]]</f>
        <v>1964741.73</v>
      </c>
      <c r="N3839" s="9">
        <f>tbl_salesdata[[#This Row],[Total Sales]]-tbl_salesdata[[#This Row],[Total Cost]]</f>
        <v>266380.39999999991</v>
      </c>
      <c r="O3839">
        <f>tbl_salesdata[[#This Row],[Ship Date]]-tbl_salesdata[[#This Row],[Order Date]]</f>
        <v>8</v>
      </c>
      <c r="P3839">
        <f>WEEKDAY(tbl_salesdata[[#This Row],[Order Date]],2)</f>
        <v>7</v>
      </c>
      <c r="Q3839" t="str">
        <f>TEXT(tbl_salesdata[[#This Row],[Order Date]],"dddd")</f>
        <v>Sunday</v>
      </c>
      <c r="R3839" t="str">
        <f>IF(tbl_salesdata[[#This Row],[Weekdaynum]]&gt;5,"Yes","No")</f>
        <v>Yes</v>
      </c>
    </row>
    <row r="3840" spans="1:18" hidden="1" x14ac:dyDescent="0.35">
      <c r="A3840">
        <v>825876462</v>
      </c>
      <c r="B3840" s="3">
        <v>42565</v>
      </c>
      <c r="C3840" s="3">
        <v>42571</v>
      </c>
      <c r="D3840" t="s">
        <v>162</v>
      </c>
      <c r="E3840" t="s">
        <v>38</v>
      </c>
      <c r="F3840" t="s">
        <v>47</v>
      </c>
      <c r="G3840" t="s">
        <v>18</v>
      </c>
      <c r="H3840" t="s">
        <v>34</v>
      </c>
      <c r="I3840" s="9">
        <v>4053</v>
      </c>
      <c r="J3840" s="9">
        <v>421.89</v>
      </c>
      <c r="K3840" s="9">
        <v>364.69</v>
      </c>
      <c r="L3840" s="9">
        <f>tbl_salesdata[[#This Row],[Units Sold]]*tbl_salesdata[[#This Row],[Unit Cost]]</f>
        <v>1478088.57</v>
      </c>
      <c r="M3840" s="9">
        <f>tbl_salesdata[[#This Row],[Units Sold]]*tbl_salesdata[[#This Row],[Unit Price]]</f>
        <v>1709920.17</v>
      </c>
      <c r="N3840" s="9">
        <f>tbl_salesdata[[#This Row],[Total Sales]]-tbl_salesdata[[#This Row],[Total Cost]]</f>
        <v>231831.59999999986</v>
      </c>
      <c r="O3840">
        <f>tbl_salesdata[[#This Row],[Ship Date]]-tbl_salesdata[[#This Row],[Order Date]]</f>
        <v>6</v>
      </c>
      <c r="P3840">
        <f>WEEKDAY(tbl_salesdata[[#This Row],[Order Date]],2)</f>
        <v>4</v>
      </c>
      <c r="Q3840" t="str">
        <f>TEXT(tbl_salesdata[[#This Row],[Order Date]],"dddd")</f>
        <v>Thursday</v>
      </c>
      <c r="R3840" t="str">
        <f>IF(tbl_salesdata[[#This Row],[Weekdaynum]]&gt;5,"Yes","No")</f>
        <v>No</v>
      </c>
    </row>
    <row r="3841" spans="1:18" hidden="1" x14ac:dyDescent="0.35">
      <c r="A3841">
        <v>504945647</v>
      </c>
      <c r="B3841" s="3">
        <v>43852</v>
      </c>
      <c r="C3841" s="3">
        <v>43853</v>
      </c>
      <c r="D3841" t="s">
        <v>200</v>
      </c>
      <c r="E3841" t="s">
        <v>24</v>
      </c>
      <c r="F3841" t="s">
        <v>33</v>
      </c>
      <c r="G3841" t="s">
        <v>18</v>
      </c>
      <c r="H3841" t="s">
        <v>15</v>
      </c>
      <c r="I3841" s="9">
        <v>3493</v>
      </c>
      <c r="J3841" s="9">
        <v>109.28</v>
      </c>
      <c r="K3841" s="9">
        <v>35.840000000000003</v>
      </c>
      <c r="L3841" s="9">
        <f>tbl_salesdata[[#This Row],[Units Sold]]*tbl_salesdata[[#This Row],[Unit Cost]]</f>
        <v>125189.12000000001</v>
      </c>
      <c r="M3841" s="9">
        <f>tbl_salesdata[[#This Row],[Units Sold]]*tbl_salesdata[[#This Row],[Unit Price]]</f>
        <v>381715.04</v>
      </c>
      <c r="N3841" s="9">
        <f>tbl_salesdata[[#This Row],[Total Sales]]-tbl_salesdata[[#This Row],[Total Cost]]</f>
        <v>256525.91999999998</v>
      </c>
      <c r="O3841">
        <f>tbl_salesdata[[#This Row],[Ship Date]]-tbl_salesdata[[#This Row],[Order Date]]</f>
        <v>1</v>
      </c>
      <c r="P3841">
        <f>WEEKDAY(tbl_salesdata[[#This Row],[Order Date]],2)</f>
        <v>3</v>
      </c>
      <c r="Q3841" t="str">
        <f>TEXT(tbl_salesdata[[#This Row],[Order Date]],"dddd")</f>
        <v>Wednesday</v>
      </c>
      <c r="R3841" t="str">
        <f>IF(tbl_salesdata[[#This Row],[Weekdaynum]]&gt;5,"Yes","No")</f>
        <v>No</v>
      </c>
    </row>
    <row r="3842" spans="1:18" hidden="1" x14ac:dyDescent="0.35">
      <c r="A3842">
        <v>951698243</v>
      </c>
      <c r="B3842" s="3">
        <v>42902</v>
      </c>
      <c r="C3842" s="3">
        <v>42922</v>
      </c>
      <c r="D3842" t="s">
        <v>129</v>
      </c>
      <c r="E3842" t="s">
        <v>21</v>
      </c>
      <c r="F3842" t="s">
        <v>17</v>
      </c>
      <c r="G3842" t="s">
        <v>14</v>
      </c>
      <c r="H3842" t="s">
        <v>26</v>
      </c>
      <c r="I3842" s="9">
        <v>7514</v>
      </c>
      <c r="J3842" s="9">
        <v>152.58000000000001</v>
      </c>
      <c r="K3842" s="9">
        <v>97.44</v>
      </c>
      <c r="L3842" s="9">
        <f>tbl_salesdata[[#This Row],[Units Sold]]*tbl_salesdata[[#This Row],[Unit Cost]]</f>
        <v>732164.16</v>
      </c>
      <c r="M3842" s="9">
        <f>tbl_salesdata[[#This Row],[Units Sold]]*tbl_salesdata[[#This Row],[Unit Price]]</f>
        <v>1146486.1200000001</v>
      </c>
      <c r="N3842" s="9">
        <f>tbl_salesdata[[#This Row],[Total Sales]]-tbl_salesdata[[#This Row],[Total Cost]]</f>
        <v>414321.96000000008</v>
      </c>
      <c r="O3842">
        <f>tbl_salesdata[[#This Row],[Ship Date]]-tbl_salesdata[[#This Row],[Order Date]]</f>
        <v>20</v>
      </c>
      <c r="P3842">
        <f>WEEKDAY(tbl_salesdata[[#This Row],[Order Date]],2)</f>
        <v>5</v>
      </c>
      <c r="Q3842" t="str">
        <f>TEXT(tbl_salesdata[[#This Row],[Order Date]],"dddd")</f>
        <v>Friday</v>
      </c>
      <c r="R3842" t="str">
        <f>IF(tbl_salesdata[[#This Row],[Weekdaynum]]&gt;5,"Yes","No")</f>
        <v>No</v>
      </c>
    </row>
    <row r="3843" spans="1:18" hidden="1" x14ac:dyDescent="0.35">
      <c r="A3843">
        <v>981808078</v>
      </c>
      <c r="B3843" s="3">
        <v>43857</v>
      </c>
      <c r="C3843" s="3">
        <v>43878</v>
      </c>
      <c r="D3843" t="s">
        <v>117</v>
      </c>
      <c r="E3843" t="s">
        <v>21</v>
      </c>
      <c r="F3843" t="s">
        <v>17</v>
      </c>
      <c r="G3843" t="s">
        <v>14</v>
      </c>
      <c r="H3843" t="s">
        <v>26</v>
      </c>
      <c r="I3843" s="9">
        <v>7683</v>
      </c>
      <c r="J3843" s="9">
        <v>152.58000000000001</v>
      </c>
      <c r="K3843" s="9">
        <v>97.44</v>
      </c>
      <c r="L3843" s="9">
        <f>tbl_salesdata[[#This Row],[Units Sold]]*tbl_salesdata[[#This Row],[Unit Cost]]</f>
        <v>748631.52</v>
      </c>
      <c r="M3843" s="9">
        <f>tbl_salesdata[[#This Row],[Units Sold]]*tbl_salesdata[[#This Row],[Unit Price]]</f>
        <v>1172272.1400000001</v>
      </c>
      <c r="N3843" s="9">
        <f>tbl_salesdata[[#This Row],[Total Sales]]-tbl_salesdata[[#This Row],[Total Cost]]</f>
        <v>423640.62000000011</v>
      </c>
      <c r="O3843">
        <f>tbl_salesdata[[#This Row],[Ship Date]]-tbl_salesdata[[#This Row],[Order Date]]</f>
        <v>21</v>
      </c>
      <c r="P3843">
        <f>WEEKDAY(tbl_salesdata[[#This Row],[Order Date]],2)</f>
        <v>1</v>
      </c>
      <c r="Q3843" t="str">
        <f>TEXT(tbl_salesdata[[#This Row],[Order Date]],"dddd")</f>
        <v>Monday</v>
      </c>
      <c r="R3843" t="str">
        <f>IF(tbl_salesdata[[#This Row],[Weekdaynum]]&gt;5,"Yes","No")</f>
        <v>No</v>
      </c>
    </row>
    <row r="3844" spans="1:18" hidden="1" x14ac:dyDescent="0.35">
      <c r="A3844">
        <v>831261479</v>
      </c>
      <c r="B3844" s="3">
        <v>43165</v>
      </c>
      <c r="C3844" s="3">
        <v>43174</v>
      </c>
      <c r="D3844" t="s">
        <v>139</v>
      </c>
      <c r="E3844" t="s">
        <v>51</v>
      </c>
      <c r="F3844" t="s">
        <v>56</v>
      </c>
      <c r="G3844" t="s">
        <v>14</v>
      </c>
      <c r="H3844" t="s">
        <v>34</v>
      </c>
      <c r="I3844" s="9">
        <v>7599</v>
      </c>
      <c r="J3844" s="9">
        <v>9.33</v>
      </c>
      <c r="K3844" s="9">
        <v>6.92</v>
      </c>
      <c r="L3844" s="9">
        <f>tbl_salesdata[[#This Row],[Units Sold]]*tbl_salesdata[[#This Row],[Unit Cost]]</f>
        <v>52585.08</v>
      </c>
      <c r="M3844" s="9">
        <f>tbl_salesdata[[#This Row],[Units Sold]]*tbl_salesdata[[#This Row],[Unit Price]]</f>
        <v>70898.67</v>
      </c>
      <c r="N3844" s="9">
        <f>tbl_salesdata[[#This Row],[Total Sales]]-tbl_salesdata[[#This Row],[Total Cost]]</f>
        <v>18313.589999999997</v>
      </c>
      <c r="O3844">
        <f>tbl_salesdata[[#This Row],[Ship Date]]-tbl_salesdata[[#This Row],[Order Date]]</f>
        <v>9</v>
      </c>
      <c r="P3844">
        <f>WEEKDAY(tbl_salesdata[[#This Row],[Order Date]],2)</f>
        <v>2</v>
      </c>
      <c r="Q3844" t="str">
        <f>TEXT(tbl_salesdata[[#This Row],[Order Date]],"dddd")</f>
        <v>Tuesday</v>
      </c>
      <c r="R3844" t="str">
        <f>IF(tbl_salesdata[[#This Row],[Weekdaynum]]&gt;5,"Yes","No")</f>
        <v>No</v>
      </c>
    </row>
    <row r="3845" spans="1:18" hidden="1" x14ac:dyDescent="0.35">
      <c r="A3845">
        <v>806357276</v>
      </c>
      <c r="B3845" s="3">
        <v>42589</v>
      </c>
      <c r="C3845" s="3">
        <v>42592</v>
      </c>
      <c r="D3845" t="s">
        <v>201</v>
      </c>
      <c r="E3845" t="s">
        <v>24</v>
      </c>
      <c r="F3845" t="s">
        <v>17</v>
      </c>
      <c r="G3845" t="s">
        <v>18</v>
      </c>
      <c r="H3845" t="s">
        <v>19</v>
      </c>
      <c r="I3845" s="9">
        <v>7892</v>
      </c>
      <c r="J3845" s="9">
        <v>152.58000000000001</v>
      </c>
      <c r="K3845" s="9">
        <v>97.44</v>
      </c>
      <c r="L3845" s="9">
        <f>tbl_salesdata[[#This Row],[Units Sold]]*tbl_salesdata[[#This Row],[Unit Cost]]</f>
        <v>768996.48</v>
      </c>
      <c r="M3845" s="9">
        <f>tbl_salesdata[[#This Row],[Units Sold]]*tbl_salesdata[[#This Row],[Unit Price]]</f>
        <v>1204161.3600000001</v>
      </c>
      <c r="N3845" s="9">
        <f>tbl_salesdata[[#This Row],[Total Sales]]-tbl_salesdata[[#This Row],[Total Cost]]</f>
        <v>435164.88000000012</v>
      </c>
      <c r="O3845">
        <f>tbl_salesdata[[#This Row],[Ship Date]]-tbl_salesdata[[#This Row],[Order Date]]</f>
        <v>3</v>
      </c>
      <c r="P3845">
        <f>WEEKDAY(tbl_salesdata[[#This Row],[Order Date]],2)</f>
        <v>7</v>
      </c>
      <c r="Q3845" t="str">
        <f>TEXT(tbl_salesdata[[#This Row],[Order Date]],"dddd")</f>
        <v>Sunday</v>
      </c>
      <c r="R3845" t="str">
        <f>IF(tbl_salesdata[[#This Row],[Weekdaynum]]&gt;5,"Yes","No")</f>
        <v>Yes</v>
      </c>
    </row>
    <row r="3846" spans="1:18" hidden="1" x14ac:dyDescent="0.35">
      <c r="A3846">
        <v>833706796</v>
      </c>
      <c r="B3846" s="3">
        <v>43551</v>
      </c>
      <c r="C3846" s="3">
        <v>43569</v>
      </c>
      <c r="D3846" t="s">
        <v>121</v>
      </c>
      <c r="E3846" t="s">
        <v>21</v>
      </c>
      <c r="F3846" t="s">
        <v>25</v>
      </c>
      <c r="G3846" t="s">
        <v>14</v>
      </c>
      <c r="H3846" t="s">
        <v>15</v>
      </c>
      <c r="I3846" s="9">
        <v>1223</v>
      </c>
      <c r="J3846" s="9">
        <v>205.7</v>
      </c>
      <c r="K3846" s="9">
        <v>117.11</v>
      </c>
      <c r="L3846" s="9">
        <f>tbl_salesdata[[#This Row],[Units Sold]]*tbl_salesdata[[#This Row],[Unit Cost]]</f>
        <v>143225.53</v>
      </c>
      <c r="M3846" s="9">
        <f>tbl_salesdata[[#This Row],[Units Sold]]*tbl_salesdata[[#This Row],[Unit Price]]</f>
        <v>251571.09999999998</v>
      </c>
      <c r="N3846" s="9">
        <f>tbl_salesdata[[#This Row],[Total Sales]]-tbl_salesdata[[#This Row],[Total Cost]]</f>
        <v>108345.56999999998</v>
      </c>
      <c r="O3846">
        <f>tbl_salesdata[[#This Row],[Ship Date]]-tbl_salesdata[[#This Row],[Order Date]]</f>
        <v>18</v>
      </c>
      <c r="P3846">
        <f>WEEKDAY(tbl_salesdata[[#This Row],[Order Date]],2)</f>
        <v>3</v>
      </c>
      <c r="Q3846" t="str">
        <f>TEXT(tbl_salesdata[[#This Row],[Order Date]],"dddd")</f>
        <v>Wednesday</v>
      </c>
      <c r="R3846" t="str">
        <f>IF(tbl_salesdata[[#This Row],[Weekdaynum]]&gt;5,"Yes","No")</f>
        <v>No</v>
      </c>
    </row>
    <row r="3847" spans="1:18" x14ac:dyDescent="0.35">
      <c r="A3847">
        <v>981154048</v>
      </c>
      <c r="B3847" s="3">
        <v>43673</v>
      </c>
      <c r="C3847" s="3">
        <v>43694</v>
      </c>
      <c r="D3847" t="s">
        <v>178</v>
      </c>
      <c r="E3847" t="s">
        <v>21</v>
      </c>
      <c r="F3847" t="s">
        <v>22</v>
      </c>
      <c r="G3847" t="s">
        <v>18</v>
      </c>
      <c r="H3847" t="s">
        <v>19</v>
      </c>
      <c r="I3847" s="9">
        <v>4141</v>
      </c>
      <c r="J3847" s="9">
        <v>47.45</v>
      </c>
      <c r="K3847" s="9">
        <v>31.79</v>
      </c>
      <c r="L3847" s="9">
        <f>tbl_salesdata[[#This Row],[Units Sold]]*tbl_salesdata[[#This Row],[Unit Cost]]</f>
        <v>131642.38999999998</v>
      </c>
      <c r="M3847" s="9">
        <f>tbl_salesdata[[#This Row],[Units Sold]]*tbl_salesdata[[#This Row],[Unit Price]]</f>
        <v>196490.45</v>
      </c>
      <c r="N3847" s="9">
        <f>tbl_salesdata[[#This Row],[Total Sales]]-tbl_salesdata[[#This Row],[Total Cost]]</f>
        <v>64848.060000000027</v>
      </c>
      <c r="O3847">
        <f>tbl_salesdata[[#This Row],[Ship Date]]-tbl_salesdata[[#This Row],[Order Date]]</f>
        <v>21</v>
      </c>
      <c r="P3847">
        <f>WEEKDAY(tbl_salesdata[[#This Row],[Order Date]],2)</f>
        <v>6</v>
      </c>
      <c r="Q3847" t="str">
        <f>TEXT(tbl_salesdata[[#This Row],[Order Date]],"dddd")</f>
        <v>Saturday</v>
      </c>
      <c r="R3847" t="str">
        <f>IF(tbl_salesdata[[#This Row],[Weekdaynum]]&gt;5,"Yes","No")</f>
        <v>Yes</v>
      </c>
    </row>
    <row r="3848" spans="1:18" hidden="1" x14ac:dyDescent="0.35">
      <c r="A3848">
        <v>653174817</v>
      </c>
      <c r="B3848" s="3">
        <v>42184</v>
      </c>
      <c r="C3848" s="3">
        <v>42200</v>
      </c>
      <c r="D3848" t="s">
        <v>52</v>
      </c>
      <c r="E3848" t="s">
        <v>12</v>
      </c>
      <c r="F3848" t="s">
        <v>47</v>
      </c>
      <c r="G3848" t="s">
        <v>18</v>
      </c>
      <c r="H3848" t="s">
        <v>15</v>
      </c>
      <c r="I3848" s="9">
        <v>7798</v>
      </c>
      <c r="J3848" s="9">
        <v>421.89</v>
      </c>
      <c r="K3848" s="9">
        <v>364.69</v>
      </c>
      <c r="L3848" s="9">
        <f>tbl_salesdata[[#This Row],[Units Sold]]*tbl_salesdata[[#This Row],[Unit Cost]]</f>
        <v>2843852.62</v>
      </c>
      <c r="M3848" s="9">
        <f>tbl_salesdata[[#This Row],[Units Sold]]*tbl_salesdata[[#This Row],[Unit Price]]</f>
        <v>3289898.2199999997</v>
      </c>
      <c r="N3848" s="9">
        <f>tbl_salesdata[[#This Row],[Total Sales]]-tbl_salesdata[[#This Row],[Total Cost]]</f>
        <v>446045.59999999963</v>
      </c>
      <c r="O3848">
        <f>tbl_salesdata[[#This Row],[Ship Date]]-tbl_salesdata[[#This Row],[Order Date]]</f>
        <v>16</v>
      </c>
      <c r="P3848">
        <f>WEEKDAY(tbl_salesdata[[#This Row],[Order Date]],2)</f>
        <v>1</v>
      </c>
      <c r="Q3848" t="str">
        <f>TEXT(tbl_salesdata[[#This Row],[Order Date]],"dddd")</f>
        <v>Monday</v>
      </c>
      <c r="R3848" t="str">
        <f>IF(tbl_salesdata[[#This Row],[Weekdaynum]]&gt;5,"Yes","No")</f>
        <v>No</v>
      </c>
    </row>
    <row r="3849" spans="1:18" hidden="1" x14ac:dyDescent="0.35">
      <c r="A3849">
        <v>650078475</v>
      </c>
      <c r="B3849" s="3">
        <v>44721</v>
      </c>
      <c r="C3849" s="3">
        <v>44729</v>
      </c>
      <c r="D3849" t="s">
        <v>193</v>
      </c>
      <c r="E3849" t="s">
        <v>21</v>
      </c>
      <c r="F3849" t="s">
        <v>40</v>
      </c>
      <c r="G3849" t="s">
        <v>14</v>
      </c>
      <c r="H3849" t="s">
        <v>34</v>
      </c>
      <c r="I3849" s="9">
        <v>1522</v>
      </c>
      <c r="J3849" s="9">
        <v>651.21</v>
      </c>
      <c r="K3849" s="9">
        <v>524.96</v>
      </c>
      <c r="L3849" s="9">
        <f>tbl_salesdata[[#This Row],[Units Sold]]*tbl_salesdata[[#This Row],[Unit Cost]]</f>
        <v>798989.12000000011</v>
      </c>
      <c r="M3849" s="9">
        <f>tbl_salesdata[[#This Row],[Units Sold]]*tbl_salesdata[[#This Row],[Unit Price]]</f>
        <v>991141.62000000011</v>
      </c>
      <c r="N3849" s="9">
        <f>tbl_salesdata[[#This Row],[Total Sales]]-tbl_salesdata[[#This Row],[Total Cost]]</f>
        <v>192152.5</v>
      </c>
      <c r="O3849">
        <f>tbl_salesdata[[#This Row],[Ship Date]]-tbl_salesdata[[#This Row],[Order Date]]</f>
        <v>8</v>
      </c>
      <c r="P3849">
        <f>WEEKDAY(tbl_salesdata[[#This Row],[Order Date]],2)</f>
        <v>4</v>
      </c>
      <c r="Q3849" t="str">
        <f>TEXT(tbl_salesdata[[#This Row],[Order Date]],"dddd")</f>
        <v>Thursday</v>
      </c>
      <c r="R3849" t="str">
        <f>IF(tbl_salesdata[[#This Row],[Weekdaynum]]&gt;5,"Yes","No")</f>
        <v>No</v>
      </c>
    </row>
    <row r="3850" spans="1:18" x14ac:dyDescent="0.35">
      <c r="A3850">
        <v>934206378</v>
      </c>
      <c r="B3850" s="3">
        <v>44744</v>
      </c>
      <c r="C3850" s="3">
        <v>44759</v>
      </c>
      <c r="D3850" t="s">
        <v>185</v>
      </c>
      <c r="E3850" t="s">
        <v>38</v>
      </c>
      <c r="F3850" t="s">
        <v>17</v>
      </c>
      <c r="G3850" t="s">
        <v>14</v>
      </c>
      <c r="H3850" t="s">
        <v>15</v>
      </c>
      <c r="I3850" s="9">
        <v>1282</v>
      </c>
      <c r="J3850" s="9">
        <v>152.58000000000001</v>
      </c>
      <c r="K3850" s="9">
        <v>97.44</v>
      </c>
      <c r="L3850" s="9">
        <f>tbl_salesdata[[#This Row],[Units Sold]]*tbl_salesdata[[#This Row],[Unit Cost]]</f>
        <v>124918.08</v>
      </c>
      <c r="M3850" s="9">
        <f>tbl_salesdata[[#This Row],[Units Sold]]*tbl_salesdata[[#This Row],[Unit Price]]</f>
        <v>195607.56000000003</v>
      </c>
      <c r="N3850" s="9">
        <f>tbl_salesdata[[#This Row],[Total Sales]]-tbl_salesdata[[#This Row],[Total Cost]]</f>
        <v>70689.480000000025</v>
      </c>
      <c r="O3850">
        <f>tbl_salesdata[[#This Row],[Ship Date]]-tbl_salesdata[[#This Row],[Order Date]]</f>
        <v>15</v>
      </c>
      <c r="P3850">
        <f>WEEKDAY(tbl_salesdata[[#This Row],[Order Date]],2)</f>
        <v>6</v>
      </c>
      <c r="Q3850" t="str">
        <f>TEXT(tbl_salesdata[[#This Row],[Order Date]],"dddd")</f>
        <v>Saturday</v>
      </c>
      <c r="R3850" t="str">
        <f>IF(tbl_salesdata[[#This Row],[Weekdaynum]]&gt;5,"Yes","No")</f>
        <v>Yes</v>
      </c>
    </row>
    <row r="3851" spans="1:18" hidden="1" x14ac:dyDescent="0.35">
      <c r="A3851">
        <v>507531726</v>
      </c>
      <c r="B3851" s="3">
        <v>44131</v>
      </c>
      <c r="C3851" s="3">
        <v>44142</v>
      </c>
      <c r="D3851" t="s">
        <v>172</v>
      </c>
      <c r="E3851" t="s">
        <v>21</v>
      </c>
      <c r="F3851" t="s">
        <v>17</v>
      </c>
      <c r="G3851" t="s">
        <v>18</v>
      </c>
      <c r="H3851" t="s">
        <v>34</v>
      </c>
      <c r="I3851" s="9">
        <v>8771</v>
      </c>
      <c r="J3851" s="9">
        <v>152.58000000000001</v>
      </c>
      <c r="K3851" s="9">
        <v>97.44</v>
      </c>
      <c r="L3851" s="9">
        <f>tbl_salesdata[[#This Row],[Units Sold]]*tbl_salesdata[[#This Row],[Unit Cost]]</f>
        <v>854646.24</v>
      </c>
      <c r="M3851" s="9">
        <f>tbl_salesdata[[#This Row],[Units Sold]]*tbl_salesdata[[#This Row],[Unit Price]]</f>
        <v>1338279.1800000002</v>
      </c>
      <c r="N3851" s="9">
        <f>tbl_salesdata[[#This Row],[Total Sales]]-tbl_salesdata[[#This Row],[Total Cost]]</f>
        <v>483632.94000000018</v>
      </c>
      <c r="O3851">
        <f>tbl_salesdata[[#This Row],[Ship Date]]-tbl_salesdata[[#This Row],[Order Date]]</f>
        <v>11</v>
      </c>
      <c r="P3851">
        <f>WEEKDAY(tbl_salesdata[[#This Row],[Order Date]],2)</f>
        <v>2</v>
      </c>
      <c r="Q3851" t="str">
        <f>TEXT(tbl_salesdata[[#This Row],[Order Date]],"dddd")</f>
        <v>Tuesday</v>
      </c>
      <c r="R3851" t="str">
        <f>IF(tbl_salesdata[[#This Row],[Weekdaynum]]&gt;5,"Yes","No")</f>
        <v>No</v>
      </c>
    </row>
    <row r="3852" spans="1:18" hidden="1" x14ac:dyDescent="0.35">
      <c r="A3852">
        <v>544741475</v>
      </c>
      <c r="B3852" s="3">
        <v>43900</v>
      </c>
      <c r="C3852" s="3">
        <v>43910</v>
      </c>
      <c r="D3852" t="s">
        <v>91</v>
      </c>
      <c r="E3852" t="s">
        <v>21</v>
      </c>
      <c r="F3852" t="s">
        <v>30</v>
      </c>
      <c r="G3852" t="s">
        <v>14</v>
      </c>
      <c r="H3852" t="s">
        <v>19</v>
      </c>
      <c r="I3852" s="9">
        <v>9963</v>
      </c>
      <c r="J3852" s="9">
        <v>81.73</v>
      </c>
      <c r="K3852" s="9">
        <v>56.67</v>
      </c>
      <c r="L3852" s="9">
        <f>tbl_salesdata[[#This Row],[Units Sold]]*tbl_salesdata[[#This Row],[Unit Cost]]</f>
        <v>564603.21</v>
      </c>
      <c r="M3852" s="9">
        <f>tbl_salesdata[[#This Row],[Units Sold]]*tbl_salesdata[[#This Row],[Unit Price]]</f>
        <v>814275.99</v>
      </c>
      <c r="N3852" s="9">
        <f>tbl_salesdata[[#This Row],[Total Sales]]-tbl_salesdata[[#This Row],[Total Cost]]</f>
        <v>249672.78000000003</v>
      </c>
      <c r="O3852">
        <f>tbl_salesdata[[#This Row],[Ship Date]]-tbl_salesdata[[#This Row],[Order Date]]</f>
        <v>10</v>
      </c>
      <c r="P3852">
        <f>WEEKDAY(tbl_salesdata[[#This Row],[Order Date]],2)</f>
        <v>2</v>
      </c>
      <c r="Q3852" t="str">
        <f>TEXT(tbl_salesdata[[#This Row],[Order Date]],"dddd")</f>
        <v>Tuesday</v>
      </c>
      <c r="R3852" t="str">
        <f>IF(tbl_salesdata[[#This Row],[Weekdaynum]]&gt;5,"Yes","No")</f>
        <v>No</v>
      </c>
    </row>
    <row r="3853" spans="1:18" hidden="1" x14ac:dyDescent="0.35">
      <c r="A3853">
        <v>289234244</v>
      </c>
      <c r="B3853" s="3">
        <v>42215</v>
      </c>
      <c r="C3853" s="3">
        <v>42217</v>
      </c>
      <c r="D3853" t="s">
        <v>41</v>
      </c>
      <c r="E3853" t="s">
        <v>29</v>
      </c>
      <c r="F3853" t="s">
        <v>33</v>
      </c>
      <c r="G3853" t="s">
        <v>14</v>
      </c>
      <c r="H3853" t="s">
        <v>15</v>
      </c>
      <c r="I3853" s="9">
        <v>9695</v>
      </c>
      <c r="J3853" s="9">
        <v>109.28</v>
      </c>
      <c r="K3853" s="9">
        <v>35.840000000000003</v>
      </c>
      <c r="L3853" s="9">
        <f>tbl_salesdata[[#This Row],[Units Sold]]*tbl_salesdata[[#This Row],[Unit Cost]]</f>
        <v>347468.80000000005</v>
      </c>
      <c r="M3853" s="9">
        <f>tbl_salesdata[[#This Row],[Units Sold]]*tbl_salesdata[[#This Row],[Unit Price]]</f>
        <v>1059469.6000000001</v>
      </c>
      <c r="N3853" s="9">
        <f>tbl_salesdata[[#This Row],[Total Sales]]-tbl_salesdata[[#This Row],[Total Cost]]</f>
        <v>712000.8</v>
      </c>
      <c r="O3853">
        <f>tbl_salesdata[[#This Row],[Ship Date]]-tbl_salesdata[[#This Row],[Order Date]]</f>
        <v>2</v>
      </c>
      <c r="P3853">
        <f>WEEKDAY(tbl_salesdata[[#This Row],[Order Date]],2)</f>
        <v>4</v>
      </c>
      <c r="Q3853" t="str">
        <f>TEXT(tbl_salesdata[[#This Row],[Order Date]],"dddd")</f>
        <v>Thursday</v>
      </c>
      <c r="R3853" t="str">
        <f>IF(tbl_salesdata[[#This Row],[Weekdaynum]]&gt;5,"Yes","No")</f>
        <v>No</v>
      </c>
    </row>
    <row r="3854" spans="1:18" hidden="1" x14ac:dyDescent="0.35">
      <c r="A3854">
        <v>230121362</v>
      </c>
      <c r="B3854" s="3">
        <v>44651</v>
      </c>
      <c r="C3854" s="3">
        <v>44672</v>
      </c>
      <c r="D3854" t="s">
        <v>39</v>
      </c>
      <c r="E3854" t="s">
        <v>29</v>
      </c>
      <c r="F3854" t="s">
        <v>56</v>
      </c>
      <c r="G3854" t="s">
        <v>14</v>
      </c>
      <c r="H3854" t="s">
        <v>19</v>
      </c>
      <c r="I3854" s="9">
        <v>6880</v>
      </c>
      <c r="J3854" s="9">
        <v>9.33</v>
      </c>
      <c r="K3854" s="9">
        <v>6.92</v>
      </c>
      <c r="L3854" s="9">
        <f>tbl_salesdata[[#This Row],[Units Sold]]*tbl_salesdata[[#This Row],[Unit Cost]]</f>
        <v>47609.599999999999</v>
      </c>
      <c r="M3854" s="9">
        <f>tbl_salesdata[[#This Row],[Units Sold]]*tbl_salesdata[[#This Row],[Unit Price]]</f>
        <v>64190.400000000001</v>
      </c>
      <c r="N3854" s="9">
        <f>tbl_salesdata[[#This Row],[Total Sales]]-tbl_salesdata[[#This Row],[Total Cost]]</f>
        <v>16580.800000000003</v>
      </c>
      <c r="O3854">
        <f>tbl_salesdata[[#This Row],[Ship Date]]-tbl_salesdata[[#This Row],[Order Date]]</f>
        <v>21</v>
      </c>
      <c r="P3854">
        <f>WEEKDAY(tbl_salesdata[[#This Row],[Order Date]],2)</f>
        <v>4</v>
      </c>
      <c r="Q3854" t="str">
        <f>TEXT(tbl_salesdata[[#This Row],[Order Date]],"dddd")</f>
        <v>Thursday</v>
      </c>
      <c r="R3854" t="str">
        <f>IF(tbl_salesdata[[#This Row],[Weekdaynum]]&gt;5,"Yes","No")</f>
        <v>No</v>
      </c>
    </row>
    <row r="3855" spans="1:18" hidden="1" x14ac:dyDescent="0.35">
      <c r="A3855">
        <v>926826655</v>
      </c>
      <c r="B3855" s="3">
        <v>44211</v>
      </c>
      <c r="C3855" s="3">
        <v>44230</v>
      </c>
      <c r="D3855" t="s">
        <v>178</v>
      </c>
      <c r="E3855" t="s">
        <v>21</v>
      </c>
      <c r="F3855" t="s">
        <v>13</v>
      </c>
      <c r="G3855" t="s">
        <v>14</v>
      </c>
      <c r="H3855" t="s">
        <v>34</v>
      </c>
      <c r="I3855" s="9">
        <v>7458</v>
      </c>
      <c r="J3855" s="9">
        <v>255.28</v>
      </c>
      <c r="K3855" s="9">
        <v>159.41999999999999</v>
      </c>
      <c r="L3855" s="9">
        <f>tbl_salesdata[[#This Row],[Units Sold]]*tbl_salesdata[[#This Row],[Unit Cost]]</f>
        <v>1188954.3599999999</v>
      </c>
      <c r="M3855" s="9">
        <f>tbl_salesdata[[#This Row],[Units Sold]]*tbl_salesdata[[#This Row],[Unit Price]]</f>
        <v>1903878.24</v>
      </c>
      <c r="N3855" s="9">
        <f>tbl_salesdata[[#This Row],[Total Sales]]-tbl_salesdata[[#This Row],[Total Cost]]</f>
        <v>714923.88000000012</v>
      </c>
      <c r="O3855">
        <f>tbl_salesdata[[#This Row],[Ship Date]]-tbl_salesdata[[#This Row],[Order Date]]</f>
        <v>19</v>
      </c>
      <c r="P3855">
        <f>WEEKDAY(tbl_salesdata[[#This Row],[Order Date]],2)</f>
        <v>5</v>
      </c>
      <c r="Q3855" t="str">
        <f>TEXT(tbl_salesdata[[#This Row],[Order Date]],"dddd")</f>
        <v>Friday</v>
      </c>
      <c r="R3855" t="str">
        <f>IF(tbl_salesdata[[#This Row],[Weekdaynum]]&gt;5,"Yes","No")</f>
        <v>No</v>
      </c>
    </row>
    <row r="3856" spans="1:18" hidden="1" x14ac:dyDescent="0.35">
      <c r="A3856">
        <v>759086453</v>
      </c>
      <c r="B3856" s="3">
        <v>44248</v>
      </c>
      <c r="C3856" s="3">
        <v>44259</v>
      </c>
      <c r="D3856" t="s">
        <v>20</v>
      </c>
      <c r="E3856" t="s">
        <v>21</v>
      </c>
      <c r="F3856" t="s">
        <v>76</v>
      </c>
      <c r="G3856" t="s">
        <v>14</v>
      </c>
      <c r="H3856" t="s">
        <v>26</v>
      </c>
      <c r="I3856" s="9">
        <v>9405</v>
      </c>
      <c r="J3856" s="9">
        <v>668.27</v>
      </c>
      <c r="K3856" s="9">
        <v>502.54</v>
      </c>
      <c r="L3856" s="9">
        <f>tbl_salesdata[[#This Row],[Units Sold]]*tbl_salesdata[[#This Row],[Unit Cost]]</f>
        <v>4726388.7</v>
      </c>
      <c r="M3856" s="9">
        <f>tbl_salesdata[[#This Row],[Units Sold]]*tbl_salesdata[[#This Row],[Unit Price]]</f>
        <v>6285079.3499999996</v>
      </c>
      <c r="N3856" s="9">
        <f>tbl_salesdata[[#This Row],[Total Sales]]-tbl_salesdata[[#This Row],[Total Cost]]</f>
        <v>1558690.6499999994</v>
      </c>
      <c r="O3856">
        <f>tbl_salesdata[[#This Row],[Ship Date]]-tbl_salesdata[[#This Row],[Order Date]]</f>
        <v>11</v>
      </c>
      <c r="P3856">
        <f>WEEKDAY(tbl_salesdata[[#This Row],[Order Date]],2)</f>
        <v>7</v>
      </c>
      <c r="Q3856" t="str">
        <f>TEXT(tbl_salesdata[[#This Row],[Order Date]],"dddd")</f>
        <v>Sunday</v>
      </c>
      <c r="R3856" t="str">
        <f>IF(tbl_salesdata[[#This Row],[Weekdaynum]]&gt;5,"Yes","No")</f>
        <v>Yes</v>
      </c>
    </row>
    <row r="3857" spans="1:18" hidden="1" x14ac:dyDescent="0.35">
      <c r="A3857">
        <v>876949584</v>
      </c>
      <c r="B3857" s="3">
        <v>42429</v>
      </c>
      <c r="C3857" s="3">
        <v>42435</v>
      </c>
      <c r="D3857" t="s">
        <v>97</v>
      </c>
      <c r="E3857" t="s">
        <v>29</v>
      </c>
      <c r="F3857" t="s">
        <v>25</v>
      </c>
      <c r="G3857" t="s">
        <v>14</v>
      </c>
      <c r="H3857" t="s">
        <v>26</v>
      </c>
      <c r="I3857" s="9">
        <v>7725</v>
      </c>
      <c r="J3857" s="9">
        <v>205.7</v>
      </c>
      <c r="K3857" s="9">
        <v>117.11</v>
      </c>
      <c r="L3857" s="9">
        <f>tbl_salesdata[[#This Row],[Units Sold]]*tbl_salesdata[[#This Row],[Unit Cost]]</f>
        <v>904674.75</v>
      </c>
      <c r="M3857" s="9">
        <f>tbl_salesdata[[#This Row],[Units Sold]]*tbl_salesdata[[#This Row],[Unit Price]]</f>
        <v>1589032.5</v>
      </c>
      <c r="N3857" s="9">
        <f>tbl_salesdata[[#This Row],[Total Sales]]-tbl_salesdata[[#This Row],[Total Cost]]</f>
        <v>684357.75</v>
      </c>
      <c r="O3857">
        <f>tbl_salesdata[[#This Row],[Ship Date]]-tbl_salesdata[[#This Row],[Order Date]]</f>
        <v>6</v>
      </c>
      <c r="P3857">
        <f>WEEKDAY(tbl_salesdata[[#This Row],[Order Date]],2)</f>
        <v>1</v>
      </c>
      <c r="Q3857" t="str">
        <f>TEXT(tbl_salesdata[[#This Row],[Order Date]],"dddd")</f>
        <v>Monday</v>
      </c>
      <c r="R3857" t="str">
        <f>IF(tbl_salesdata[[#This Row],[Weekdaynum]]&gt;5,"Yes","No")</f>
        <v>No</v>
      </c>
    </row>
    <row r="3858" spans="1:18" hidden="1" x14ac:dyDescent="0.35">
      <c r="A3858">
        <v>250777375</v>
      </c>
      <c r="B3858" s="3">
        <v>44581</v>
      </c>
      <c r="C3858" s="3">
        <v>44582</v>
      </c>
      <c r="D3858" t="s">
        <v>179</v>
      </c>
      <c r="E3858" t="s">
        <v>32</v>
      </c>
      <c r="F3858" t="s">
        <v>33</v>
      </c>
      <c r="G3858" t="s">
        <v>18</v>
      </c>
      <c r="H3858" t="s">
        <v>19</v>
      </c>
      <c r="I3858" s="9">
        <v>9453</v>
      </c>
      <c r="J3858" s="9">
        <v>109.28</v>
      </c>
      <c r="K3858" s="9">
        <v>35.840000000000003</v>
      </c>
      <c r="L3858" s="9">
        <f>tbl_salesdata[[#This Row],[Units Sold]]*tbl_salesdata[[#This Row],[Unit Cost]]</f>
        <v>338795.52000000002</v>
      </c>
      <c r="M3858" s="9">
        <f>tbl_salesdata[[#This Row],[Units Sold]]*tbl_salesdata[[#This Row],[Unit Price]]</f>
        <v>1033023.84</v>
      </c>
      <c r="N3858" s="9">
        <f>tbl_salesdata[[#This Row],[Total Sales]]-tbl_salesdata[[#This Row],[Total Cost]]</f>
        <v>694228.32</v>
      </c>
      <c r="O3858">
        <f>tbl_salesdata[[#This Row],[Ship Date]]-tbl_salesdata[[#This Row],[Order Date]]</f>
        <v>1</v>
      </c>
      <c r="P3858">
        <f>WEEKDAY(tbl_salesdata[[#This Row],[Order Date]],2)</f>
        <v>4</v>
      </c>
      <c r="Q3858" t="str">
        <f>TEXT(tbl_salesdata[[#This Row],[Order Date]],"dddd")</f>
        <v>Thursday</v>
      </c>
      <c r="R3858" t="str">
        <f>IF(tbl_salesdata[[#This Row],[Weekdaynum]]&gt;5,"Yes","No")</f>
        <v>No</v>
      </c>
    </row>
    <row r="3859" spans="1:18" hidden="1" x14ac:dyDescent="0.35">
      <c r="A3859">
        <v>621243655</v>
      </c>
      <c r="B3859" s="3">
        <v>44533</v>
      </c>
      <c r="C3859" s="3">
        <v>44545</v>
      </c>
      <c r="D3859" t="s">
        <v>173</v>
      </c>
      <c r="E3859" t="s">
        <v>24</v>
      </c>
      <c r="F3859" t="s">
        <v>56</v>
      </c>
      <c r="G3859" t="s">
        <v>18</v>
      </c>
      <c r="H3859" t="s">
        <v>15</v>
      </c>
      <c r="I3859" s="9">
        <v>8658</v>
      </c>
      <c r="J3859" s="9">
        <v>9.33</v>
      </c>
      <c r="K3859" s="9">
        <v>6.92</v>
      </c>
      <c r="L3859" s="9">
        <f>tbl_salesdata[[#This Row],[Units Sold]]*tbl_salesdata[[#This Row],[Unit Cost]]</f>
        <v>59913.36</v>
      </c>
      <c r="M3859" s="9">
        <f>tbl_salesdata[[#This Row],[Units Sold]]*tbl_salesdata[[#This Row],[Unit Price]]</f>
        <v>80779.14</v>
      </c>
      <c r="N3859" s="9">
        <f>tbl_salesdata[[#This Row],[Total Sales]]-tbl_salesdata[[#This Row],[Total Cost]]</f>
        <v>20865.78</v>
      </c>
      <c r="O3859">
        <f>tbl_salesdata[[#This Row],[Ship Date]]-tbl_salesdata[[#This Row],[Order Date]]</f>
        <v>12</v>
      </c>
      <c r="P3859">
        <f>WEEKDAY(tbl_salesdata[[#This Row],[Order Date]],2)</f>
        <v>5</v>
      </c>
      <c r="Q3859" t="str">
        <f>TEXT(tbl_salesdata[[#This Row],[Order Date]],"dddd")</f>
        <v>Friday</v>
      </c>
      <c r="R3859" t="str">
        <f>IF(tbl_salesdata[[#This Row],[Weekdaynum]]&gt;5,"Yes","No")</f>
        <v>No</v>
      </c>
    </row>
    <row r="3860" spans="1:18" hidden="1" x14ac:dyDescent="0.35">
      <c r="A3860">
        <v>649334752</v>
      </c>
      <c r="B3860" s="3">
        <v>44427</v>
      </c>
      <c r="C3860" s="3">
        <v>44443</v>
      </c>
      <c r="D3860" t="s">
        <v>83</v>
      </c>
      <c r="E3860" t="s">
        <v>38</v>
      </c>
      <c r="F3860" t="s">
        <v>13</v>
      </c>
      <c r="G3860" t="s">
        <v>18</v>
      </c>
      <c r="H3860" t="s">
        <v>19</v>
      </c>
      <c r="I3860" s="9">
        <v>1438</v>
      </c>
      <c r="J3860" s="9">
        <v>255.28</v>
      </c>
      <c r="K3860" s="9">
        <v>159.41999999999999</v>
      </c>
      <c r="L3860" s="9">
        <f>tbl_salesdata[[#This Row],[Units Sold]]*tbl_salesdata[[#This Row],[Unit Cost]]</f>
        <v>229245.96</v>
      </c>
      <c r="M3860" s="9">
        <f>tbl_salesdata[[#This Row],[Units Sold]]*tbl_salesdata[[#This Row],[Unit Price]]</f>
        <v>367092.64</v>
      </c>
      <c r="N3860" s="9">
        <f>tbl_salesdata[[#This Row],[Total Sales]]-tbl_salesdata[[#This Row],[Total Cost]]</f>
        <v>137846.68000000002</v>
      </c>
      <c r="O3860">
        <f>tbl_salesdata[[#This Row],[Ship Date]]-tbl_salesdata[[#This Row],[Order Date]]</f>
        <v>16</v>
      </c>
      <c r="P3860">
        <f>WEEKDAY(tbl_salesdata[[#This Row],[Order Date]],2)</f>
        <v>4</v>
      </c>
      <c r="Q3860" t="str">
        <f>TEXT(tbl_salesdata[[#This Row],[Order Date]],"dddd")</f>
        <v>Thursday</v>
      </c>
      <c r="R3860" t="str">
        <f>IF(tbl_salesdata[[#This Row],[Weekdaynum]]&gt;5,"Yes","No")</f>
        <v>No</v>
      </c>
    </row>
    <row r="3861" spans="1:18" x14ac:dyDescent="0.35">
      <c r="A3861">
        <v>349795949</v>
      </c>
      <c r="B3861" s="3">
        <v>43848</v>
      </c>
      <c r="C3861" s="3">
        <v>43860</v>
      </c>
      <c r="D3861" t="s">
        <v>134</v>
      </c>
      <c r="E3861" t="s">
        <v>38</v>
      </c>
      <c r="F3861" t="s">
        <v>68</v>
      </c>
      <c r="G3861" t="s">
        <v>18</v>
      </c>
      <c r="H3861" t="s">
        <v>34</v>
      </c>
      <c r="I3861" s="9">
        <v>1249</v>
      </c>
      <c r="J3861" s="9">
        <v>154.06</v>
      </c>
      <c r="K3861" s="9">
        <v>90.93</v>
      </c>
      <c r="L3861" s="9">
        <f>tbl_salesdata[[#This Row],[Units Sold]]*tbl_salesdata[[#This Row],[Unit Cost]]</f>
        <v>113571.57</v>
      </c>
      <c r="M3861" s="9">
        <f>tbl_salesdata[[#This Row],[Units Sold]]*tbl_salesdata[[#This Row],[Unit Price]]</f>
        <v>192420.94</v>
      </c>
      <c r="N3861" s="9">
        <f>tbl_salesdata[[#This Row],[Total Sales]]-tbl_salesdata[[#This Row],[Total Cost]]</f>
        <v>78849.37</v>
      </c>
      <c r="O3861">
        <f>tbl_salesdata[[#This Row],[Ship Date]]-tbl_salesdata[[#This Row],[Order Date]]</f>
        <v>12</v>
      </c>
      <c r="P3861">
        <f>WEEKDAY(tbl_salesdata[[#This Row],[Order Date]],2)</f>
        <v>6</v>
      </c>
      <c r="Q3861" t="str">
        <f>TEXT(tbl_salesdata[[#This Row],[Order Date]],"dddd")</f>
        <v>Saturday</v>
      </c>
      <c r="R3861" t="str">
        <f>IF(tbl_salesdata[[#This Row],[Weekdaynum]]&gt;5,"Yes","No")</f>
        <v>Yes</v>
      </c>
    </row>
    <row r="3862" spans="1:18" hidden="1" x14ac:dyDescent="0.35">
      <c r="A3862">
        <v>523899209</v>
      </c>
      <c r="B3862" s="3">
        <v>43405</v>
      </c>
      <c r="C3862" s="3">
        <v>43424</v>
      </c>
      <c r="D3862" t="s">
        <v>184</v>
      </c>
      <c r="E3862" t="s">
        <v>21</v>
      </c>
      <c r="F3862" t="s">
        <v>13</v>
      </c>
      <c r="G3862" t="s">
        <v>18</v>
      </c>
      <c r="H3862" t="s">
        <v>19</v>
      </c>
      <c r="I3862" s="9">
        <v>2273</v>
      </c>
      <c r="J3862" s="9">
        <v>255.28</v>
      </c>
      <c r="K3862" s="9">
        <v>159.41999999999999</v>
      </c>
      <c r="L3862" s="9">
        <f>tbl_salesdata[[#This Row],[Units Sold]]*tbl_salesdata[[#This Row],[Unit Cost]]</f>
        <v>362361.66</v>
      </c>
      <c r="M3862" s="9">
        <f>tbl_salesdata[[#This Row],[Units Sold]]*tbl_salesdata[[#This Row],[Unit Price]]</f>
        <v>580251.44000000006</v>
      </c>
      <c r="N3862" s="9">
        <f>tbl_salesdata[[#This Row],[Total Sales]]-tbl_salesdata[[#This Row],[Total Cost]]</f>
        <v>217889.78000000009</v>
      </c>
      <c r="O3862">
        <f>tbl_salesdata[[#This Row],[Ship Date]]-tbl_salesdata[[#This Row],[Order Date]]</f>
        <v>19</v>
      </c>
      <c r="P3862">
        <f>WEEKDAY(tbl_salesdata[[#This Row],[Order Date]],2)</f>
        <v>4</v>
      </c>
      <c r="Q3862" t="str">
        <f>TEXT(tbl_salesdata[[#This Row],[Order Date]],"dddd")</f>
        <v>Thursday</v>
      </c>
      <c r="R3862" t="str">
        <f>IF(tbl_salesdata[[#This Row],[Weekdaynum]]&gt;5,"Yes","No")</f>
        <v>No</v>
      </c>
    </row>
    <row r="3863" spans="1:18" hidden="1" x14ac:dyDescent="0.35">
      <c r="A3863">
        <v>743907725</v>
      </c>
      <c r="B3863" s="3">
        <v>43377</v>
      </c>
      <c r="C3863" s="3">
        <v>43392</v>
      </c>
      <c r="D3863" t="s">
        <v>136</v>
      </c>
      <c r="E3863" t="s">
        <v>38</v>
      </c>
      <c r="F3863" t="s">
        <v>33</v>
      </c>
      <c r="G3863" t="s">
        <v>14</v>
      </c>
      <c r="H3863" t="s">
        <v>15</v>
      </c>
      <c r="I3863" s="9">
        <v>7682</v>
      </c>
      <c r="J3863" s="9">
        <v>109.28</v>
      </c>
      <c r="K3863" s="9">
        <v>35.840000000000003</v>
      </c>
      <c r="L3863" s="9">
        <f>tbl_salesdata[[#This Row],[Units Sold]]*tbl_salesdata[[#This Row],[Unit Cost]]</f>
        <v>275322.88</v>
      </c>
      <c r="M3863" s="9">
        <f>tbl_salesdata[[#This Row],[Units Sold]]*tbl_salesdata[[#This Row],[Unit Price]]</f>
        <v>839488.96</v>
      </c>
      <c r="N3863" s="9">
        <f>tbl_salesdata[[#This Row],[Total Sales]]-tbl_salesdata[[#This Row],[Total Cost]]</f>
        <v>564166.07999999996</v>
      </c>
      <c r="O3863">
        <f>tbl_salesdata[[#This Row],[Ship Date]]-tbl_salesdata[[#This Row],[Order Date]]</f>
        <v>15</v>
      </c>
      <c r="P3863">
        <f>WEEKDAY(tbl_salesdata[[#This Row],[Order Date]],2)</f>
        <v>4</v>
      </c>
      <c r="Q3863" t="str">
        <f>TEXT(tbl_salesdata[[#This Row],[Order Date]],"dddd")</f>
        <v>Thursday</v>
      </c>
      <c r="R3863" t="str">
        <f>IF(tbl_salesdata[[#This Row],[Weekdaynum]]&gt;5,"Yes","No")</f>
        <v>No</v>
      </c>
    </row>
    <row r="3864" spans="1:18" hidden="1" x14ac:dyDescent="0.35">
      <c r="A3864">
        <v>468611371</v>
      </c>
      <c r="B3864" s="3">
        <v>44178</v>
      </c>
      <c r="C3864" s="3">
        <v>44189</v>
      </c>
      <c r="D3864" t="s">
        <v>92</v>
      </c>
      <c r="E3864" t="s">
        <v>32</v>
      </c>
      <c r="F3864" t="s">
        <v>17</v>
      </c>
      <c r="G3864" t="s">
        <v>18</v>
      </c>
      <c r="H3864" t="s">
        <v>15</v>
      </c>
      <c r="I3864" s="9">
        <v>1373</v>
      </c>
      <c r="J3864" s="9">
        <v>152.58000000000001</v>
      </c>
      <c r="K3864" s="9">
        <v>97.44</v>
      </c>
      <c r="L3864" s="9">
        <f>tbl_salesdata[[#This Row],[Units Sold]]*tbl_salesdata[[#This Row],[Unit Cost]]</f>
        <v>133785.12</v>
      </c>
      <c r="M3864" s="9">
        <f>tbl_salesdata[[#This Row],[Units Sold]]*tbl_salesdata[[#This Row],[Unit Price]]</f>
        <v>209492.34000000003</v>
      </c>
      <c r="N3864" s="9">
        <f>tbl_salesdata[[#This Row],[Total Sales]]-tbl_salesdata[[#This Row],[Total Cost]]</f>
        <v>75707.22000000003</v>
      </c>
      <c r="O3864">
        <f>tbl_salesdata[[#This Row],[Ship Date]]-tbl_salesdata[[#This Row],[Order Date]]</f>
        <v>11</v>
      </c>
      <c r="P3864">
        <f>WEEKDAY(tbl_salesdata[[#This Row],[Order Date]],2)</f>
        <v>7</v>
      </c>
      <c r="Q3864" t="str">
        <f>TEXT(tbl_salesdata[[#This Row],[Order Date]],"dddd")</f>
        <v>Sunday</v>
      </c>
      <c r="R3864" t="str">
        <f>IF(tbl_salesdata[[#This Row],[Weekdaynum]]&gt;5,"Yes","No")</f>
        <v>Yes</v>
      </c>
    </row>
    <row r="3865" spans="1:18" hidden="1" x14ac:dyDescent="0.35">
      <c r="A3865">
        <v>510558974</v>
      </c>
      <c r="B3865" s="3">
        <v>42361</v>
      </c>
      <c r="C3865" s="3">
        <v>42367</v>
      </c>
      <c r="D3865" t="s">
        <v>81</v>
      </c>
      <c r="E3865" t="s">
        <v>32</v>
      </c>
      <c r="F3865" t="s">
        <v>40</v>
      </c>
      <c r="G3865" t="s">
        <v>14</v>
      </c>
      <c r="H3865" t="s">
        <v>34</v>
      </c>
      <c r="I3865" s="9">
        <v>4601</v>
      </c>
      <c r="J3865" s="9">
        <v>651.21</v>
      </c>
      <c r="K3865" s="9">
        <v>524.96</v>
      </c>
      <c r="L3865" s="9">
        <f>tbl_salesdata[[#This Row],[Units Sold]]*tbl_salesdata[[#This Row],[Unit Cost]]</f>
        <v>2415340.96</v>
      </c>
      <c r="M3865" s="9">
        <f>tbl_salesdata[[#This Row],[Units Sold]]*tbl_salesdata[[#This Row],[Unit Price]]</f>
        <v>2996217.21</v>
      </c>
      <c r="N3865" s="9">
        <f>tbl_salesdata[[#This Row],[Total Sales]]-tbl_salesdata[[#This Row],[Total Cost]]</f>
        <v>580876.25</v>
      </c>
      <c r="O3865">
        <f>tbl_salesdata[[#This Row],[Ship Date]]-tbl_salesdata[[#This Row],[Order Date]]</f>
        <v>6</v>
      </c>
      <c r="P3865">
        <f>WEEKDAY(tbl_salesdata[[#This Row],[Order Date]],2)</f>
        <v>3</v>
      </c>
      <c r="Q3865" t="str">
        <f>TEXT(tbl_salesdata[[#This Row],[Order Date]],"dddd")</f>
        <v>Wednesday</v>
      </c>
      <c r="R3865" t="str">
        <f>IF(tbl_salesdata[[#This Row],[Weekdaynum]]&gt;5,"Yes","No")</f>
        <v>No</v>
      </c>
    </row>
    <row r="3866" spans="1:18" hidden="1" x14ac:dyDescent="0.35">
      <c r="A3866">
        <v>402611863</v>
      </c>
      <c r="B3866" s="3">
        <v>42481</v>
      </c>
      <c r="C3866" s="3">
        <v>42502</v>
      </c>
      <c r="D3866" t="s">
        <v>210</v>
      </c>
      <c r="E3866" t="s">
        <v>38</v>
      </c>
      <c r="F3866" t="s">
        <v>68</v>
      </c>
      <c r="G3866" t="s">
        <v>14</v>
      </c>
      <c r="H3866" t="s">
        <v>26</v>
      </c>
      <c r="I3866" s="9">
        <v>652</v>
      </c>
      <c r="J3866" s="9">
        <v>154.06</v>
      </c>
      <c r="K3866" s="9">
        <v>90.93</v>
      </c>
      <c r="L3866" s="9">
        <f>tbl_salesdata[[#This Row],[Units Sold]]*tbl_salesdata[[#This Row],[Unit Cost]]</f>
        <v>59286.360000000008</v>
      </c>
      <c r="M3866" s="9">
        <f>tbl_salesdata[[#This Row],[Units Sold]]*tbl_salesdata[[#This Row],[Unit Price]]</f>
        <v>100447.12</v>
      </c>
      <c r="N3866" s="9">
        <f>tbl_salesdata[[#This Row],[Total Sales]]-tbl_salesdata[[#This Row],[Total Cost]]</f>
        <v>41160.759999999987</v>
      </c>
      <c r="O3866">
        <f>tbl_salesdata[[#This Row],[Ship Date]]-tbl_salesdata[[#This Row],[Order Date]]</f>
        <v>21</v>
      </c>
      <c r="P3866">
        <f>WEEKDAY(tbl_salesdata[[#This Row],[Order Date]],2)</f>
        <v>4</v>
      </c>
      <c r="Q3866" t="str">
        <f>TEXT(tbl_salesdata[[#This Row],[Order Date]],"dddd")</f>
        <v>Thursday</v>
      </c>
      <c r="R3866" t="str">
        <f>IF(tbl_salesdata[[#This Row],[Weekdaynum]]&gt;5,"Yes","No")</f>
        <v>No</v>
      </c>
    </row>
    <row r="3867" spans="1:18" hidden="1" x14ac:dyDescent="0.35">
      <c r="A3867">
        <v>647943866</v>
      </c>
      <c r="B3867" s="3">
        <v>44293</v>
      </c>
      <c r="C3867" s="3">
        <v>44313</v>
      </c>
      <c r="D3867" t="s">
        <v>156</v>
      </c>
      <c r="E3867" t="s">
        <v>21</v>
      </c>
      <c r="F3867" t="s">
        <v>33</v>
      </c>
      <c r="G3867" t="s">
        <v>14</v>
      </c>
      <c r="H3867" t="s">
        <v>15</v>
      </c>
      <c r="I3867" s="9">
        <v>9843</v>
      </c>
      <c r="J3867" s="9">
        <v>109.28</v>
      </c>
      <c r="K3867" s="9">
        <v>35.840000000000003</v>
      </c>
      <c r="L3867" s="9">
        <f>tbl_salesdata[[#This Row],[Units Sold]]*tbl_salesdata[[#This Row],[Unit Cost]]</f>
        <v>352773.12000000005</v>
      </c>
      <c r="M3867" s="9">
        <f>tbl_salesdata[[#This Row],[Units Sold]]*tbl_salesdata[[#This Row],[Unit Price]]</f>
        <v>1075643.04</v>
      </c>
      <c r="N3867" s="9">
        <f>tbl_salesdata[[#This Row],[Total Sales]]-tbl_salesdata[[#This Row],[Total Cost]]</f>
        <v>722869.91999999993</v>
      </c>
      <c r="O3867">
        <f>tbl_salesdata[[#This Row],[Ship Date]]-tbl_salesdata[[#This Row],[Order Date]]</f>
        <v>20</v>
      </c>
      <c r="P3867">
        <f>WEEKDAY(tbl_salesdata[[#This Row],[Order Date]],2)</f>
        <v>3</v>
      </c>
      <c r="Q3867" t="str">
        <f>TEXT(tbl_salesdata[[#This Row],[Order Date]],"dddd")</f>
        <v>Wednesday</v>
      </c>
      <c r="R3867" t="str">
        <f>IF(tbl_salesdata[[#This Row],[Weekdaynum]]&gt;5,"Yes","No")</f>
        <v>No</v>
      </c>
    </row>
    <row r="3868" spans="1:18" hidden="1" x14ac:dyDescent="0.35">
      <c r="A3868">
        <v>470041310</v>
      </c>
      <c r="B3868" s="3">
        <v>43243</v>
      </c>
      <c r="C3868" s="3">
        <v>43244</v>
      </c>
      <c r="D3868" t="s">
        <v>217</v>
      </c>
      <c r="E3868" t="s">
        <v>12</v>
      </c>
      <c r="F3868" t="s">
        <v>56</v>
      </c>
      <c r="G3868" t="s">
        <v>14</v>
      </c>
      <c r="H3868" t="s">
        <v>15</v>
      </c>
      <c r="I3868" s="9">
        <v>4524</v>
      </c>
      <c r="J3868" s="9">
        <v>9.33</v>
      </c>
      <c r="K3868" s="9">
        <v>6.92</v>
      </c>
      <c r="L3868" s="9">
        <f>tbl_salesdata[[#This Row],[Units Sold]]*tbl_salesdata[[#This Row],[Unit Cost]]</f>
        <v>31306.079999999998</v>
      </c>
      <c r="M3868" s="9">
        <f>tbl_salesdata[[#This Row],[Units Sold]]*tbl_salesdata[[#This Row],[Unit Price]]</f>
        <v>42208.92</v>
      </c>
      <c r="N3868" s="9">
        <f>tbl_salesdata[[#This Row],[Total Sales]]-tbl_salesdata[[#This Row],[Total Cost]]</f>
        <v>10902.84</v>
      </c>
      <c r="O3868">
        <f>tbl_salesdata[[#This Row],[Ship Date]]-tbl_salesdata[[#This Row],[Order Date]]</f>
        <v>1</v>
      </c>
      <c r="P3868">
        <f>WEEKDAY(tbl_salesdata[[#This Row],[Order Date]],2)</f>
        <v>3</v>
      </c>
      <c r="Q3868" t="str">
        <f>TEXT(tbl_salesdata[[#This Row],[Order Date]],"dddd")</f>
        <v>Wednesday</v>
      </c>
      <c r="R3868" t="str">
        <f>IF(tbl_salesdata[[#This Row],[Weekdaynum]]&gt;5,"Yes","No")</f>
        <v>No</v>
      </c>
    </row>
    <row r="3869" spans="1:18" hidden="1" x14ac:dyDescent="0.35">
      <c r="A3869">
        <v>962703025</v>
      </c>
      <c r="B3869" s="3">
        <v>43752</v>
      </c>
      <c r="C3869" s="3">
        <v>43770</v>
      </c>
      <c r="D3869" t="s">
        <v>50</v>
      </c>
      <c r="E3869" t="s">
        <v>51</v>
      </c>
      <c r="F3869" t="s">
        <v>17</v>
      </c>
      <c r="G3869" t="s">
        <v>18</v>
      </c>
      <c r="H3869" t="s">
        <v>15</v>
      </c>
      <c r="I3869" s="9">
        <v>4073</v>
      </c>
      <c r="J3869" s="9">
        <v>152.58000000000001</v>
      </c>
      <c r="K3869" s="9">
        <v>97.44</v>
      </c>
      <c r="L3869" s="9">
        <f>tbl_salesdata[[#This Row],[Units Sold]]*tbl_salesdata[[#This Row],[Unit Cost]]</f>
        <v>396873.12</v>
      </c>
      <c r="M3869" s="9">
        <f>tbl_salesdata[[#This Row],[Units Sold]]*tbl_salesdata[[#This Row],[Unit Price]]</f>
        <v>621458.34000000008</v>
      </c>
      <c r="N3869" s="9">
        <f>tbl_salesdata[[#This Row],[Total Sales]]-tbl_salesdata[[#This Row],[Total Cost]]</f>
        <v>224585.22000000009</v>
      </c>
      <c r="O3869">
        <f>tbl_salesdata[[#This Row],[Ship Date]]-tbl_salesdata[[#This Row],[Order Date]]</f>
        <v>18</v>
      </c>
      <c r="P3869">
        <f>WEEKDAY(tbl_salesdata[[#This Row],[Order Date]],2)</f>
        <v>1</v>
      </c>
      <c r="Q3869" t="str">
        <f>TEXT(tbl_salesdata[[#This Row],[Order Date]],"dddd")</f>
        <v>Monday</v>
      </c>
      <c r="R3869" t="str">
        <f>IF(tbl_salesdata[[#This Row],[Weekdaynum]]&gt;5,"Yes","No")</f>
        <v>No</v>
      </c>
    </row>
    <row r="3870" spans="1:18" hidden="1" x14ac:dyDescent="0.35">
      <c r="A3870">
        <v>140040338</v>
      </c>
      <c r="B3870" s="3">
        <v>43740</v>
      </c>
      <c r="C3870" s="3">
        <v>43756</v>
      </c>
      <c r="D3870" t="s">
        <v>134</v>
      </c>
      <c r="E3870" t="s">
        <v>38</v>
      </c>
      <c r="F3870" t="s">
        <v>13</v>
      </c>
      <c r="G3870" t="s">
        <v>18</v>
      </c>
      <c r="H3870" t="s">
        <v>15</v>
      </c>
      <c r="I3870" s="9">
        <v>9903</v>
      </c>
      <c r="J3870" s="9">
        <v>255.28</v>
      </c>
      <c r="K3870" s="9">
        <v>159.41999999999999</v>
      </c>
      <c r="L3870" s="9">
        <f>tbl_salesdata[[#This Row],[Units Sold]]*tbl_salesdata[[#This Row],[Unit Cost]]</f>
        <v>1578736.2599999998</v>
      </c>
      <c r="M3870" s="9">
        <f>tbl_salesdata[[#This Row],[Units Sold]]*tbl_salesdata[[#This Row],[Unit Price]]</f>
        <v>2528037.84</v>
      </c>
      <c r="N3870" s="9">
        <f>tbl_salesdata[[#This Row],[Total Sales]]-tbl_salesdata[[#This Row],[Total Cost]]</f>
        <v>949301.58000000007</v>
      </c>
      <c r="O3870">
        <f>tbl_salesdata[[#This Row],[Ship Date]]-tbl_salesdata[[#This Row],[Order Date]]</f>
        <v>16</v>
      </c>
      <c r="P3870">
        <f>WEEKDAY(tbl_salesdata[[#This Row],[Order Date]],2)</f>
        <v>3</v>
      </c>
      <c r="Q3870" t="str">
        <f>TEXT(tbl_salesdata[[#This Row],[Order Date]],"dddd")</f>
        <v>Wednesday</v>
      </c>
      <c r="R3870" t="str">
        <f>IF(tbl_salesdata[[#This Row],[Weekdaynum]]&gt;5,"Yes","No")</f>
        <v>No</v>
      </c>
    </row>
    <row r="3871" spans="1:18" hidden="1" x14ac:dyDescent="0.35">
      <c r="A3871">
        <v>586477077</v>
      </c>
      <c r="B3871" s="3">
        <v>42325</v>
      </c>
      <c r="C3871" s="3">
        <v>42329</v>
      </c>
      <c r="D3871" t="s">
        <v>181</v>
      </c>
      <c r="E3871" t="s">
        <v>38</v>
      </c>
      <c r="F3871" t="s">
        <v>47</v>
      </c>
      <c r="G3871" t="s">
        <v>14</v>
      </c>
      <c r="H3871" t="s">
        <v>26</v>
      </c>
      <c r="I3871" s="9">
        <v>455</v>
      </c>
      <c r="J3871" s="9">
        <v>421.89</v>
      </c>
      <c r="K3871" s="9">
        <v>364.69</v>
      </c>
      <c r="L3871" s="9">
        <f>tbl_salesdata[[#This Row],[Units Sold]]*tbl_salesdata[[#This Row],[Unit Cost]]</f>
        <v>165933.95000000001</v>
      </c>
      <c r="M3871" s="9">
        <f>tbl_salesdata[[#This Row],[Units Sold]]*tbl_salesdata[[#This Row],[Unit Price]]</f>
        <v>191959.94999999998</v>
      </c>
      <c r="N3871" s="9">
        <f>tbl_salesdata[[#This Row],[Total Sales]]-tbl_salesdata[[#This Row],[Total Cost]]</f>
        <v>26025.999999999971</v>
      </c>
      <c r="O3871">
        <f>tbl_salesdata[[#This Row],[Ship Date]]-tbl_salesdata[[#This Row],[Order Date]]</f>
        <v>4</v>
      </c>
      <c r="P3871">
        <f>WEEKDAY(tbl_salesdata[[#This Row],[Order Date]],2)</f>
        <v>2</v>
      </c>
      <c r="Q3871" t="str">
        <f>TEXT(tbl_salesdata[[#This Row],[Order Date]],"dddd")</f>
        <v>Tuesday</v>
      </c>
      <c r="R3871" t="str">
        <f>IF(tbl_salesdata[[#This Row],[Weekdaynum]]&gt;5,"Yes","No")</f>
        <v>No</v>
      </c>
    </row>
    <row r="3872" spans="1:18" hidden="1" x14ac:dyDescent="0.35">
      <c r="A3872">
        <v>906749570</v>
      </c>
      <c r="B3872" s="3">
        <v>42093</v>
      </c>
      <c r="C3872" s="3">
        <v>42108</v>
      </c>
      <c r="D3872" t="s">
        <v>89</v>
      </c>
      <c r="E3872" t="s">
        <v>38</v>
      </c>
      <c r="F3872" t="s">
        <v>76</v>
      </c>
      <c r="G3872" t="s">
        <v>18</v>
      </c>
      <c r="H3872" t="s">
        <v>19</v>
      </c>
      <c r="I3872" s="9">
        <v>6203</v>
      </c>
      <c r="J3872" s="9">
        <v>668.27</v>
      </c>
      <c r="K3872" s="9">
        <v>502.54</v>
      </c>
      <c r="L3872" s="9">
        <f>tbl_salesdata[[#This Row],[Units Sold]]*tbl_salesdata[[#This Row],[Unit Cost]]</f>
        <v>3117255.62</v>
      </c>
      <c r="M3872" s="9">
        <f>tbl_salesdata[[#This Row],[Units Sold]]*tbl_salesdata[[#This Row],[Unit Price]]</f>
        <v>4145278.81</v>
      </c>
      <c r="N3872" s="9">
        <f>tbl_salesdata[[#This Row],[Total Sales]]-tbl_salesdata[[#This Row],[Total Cost]]</f>
        <v>1028023.19</v>
      </c>
      <c r="O3872">
        <f>tbl_salesdata[[#This Row],[Ship Date]]-tbl_salesdata[[#This Row],[Order Date]]</f>
        <v>15</v>
      </c>
      <c r="P3872">
        <f>WEEKDAY(tbl_salesdata[[#This Row],[Order Date]],2)</f>
        <v>1</v>
      </c>
      <c r="Q3872" t="str">
        <f>TEXT(tbl_salesdata[[#This Row],[Order Date]],"dddd")</f>
        <v>Monday</v>
      </c>
      <c r="R3872" t="str">
        <f>IF(tbl_salesdata[[#This Row],[Weekdaynum]]&gt;5,"Yes","No")</f>
        <v>No</v>
      </c>
    </row>
    <row r="3873" spans="1:18" hidden="1" x14ac:dyDescent="0.35">
      <c r="A3873">
        <v>675906646</v>
      </c>
      <c r="B3873" s="3">
        <v>44479</v>
      </c>
      <c r="C3873" s="3">
        <v>44487</v>
      </c>
      <c r="D3873" t="s">
        <v>88</v>
      </c>
      <c r="E3873" t="s">
        <v>38</v>
      </c>
      <c r="F3873" t="s">
        <v>42</v>
      </c>
      <c r="G3873" t="s">
        <v>18</v>
      </c>
      <c r="H3873" t="s">
        <v>26</v>
      </c>
      <c r="I3873" s="9">
        <v>4651</v>
      </c>
      <c r="J3873" s="9">
        <v>437.2</v>
      </c>
      <c r="K3873" s="9">
        <v>263.33</v>
      </c>
      <c r="L3873" s="9">
        <f>tbl_salesdata[[#This Row],[Units Sold]]*tbl_salesdata[[#This Row],[Unit Cost]]</f>
        <v>1224747.8299999998</v>
      </c>
      <c r="M3873" s="9">
        <f>tbl_salesdata[[#This Row],[Units Sold]]*tbl_salesdata[[#This Row],[Unit Price]]</f>
        <v>2033417.2</v>
      </c>
      <c r="N3873" s="9">
        <f>tbl_salesdata[[#This Row],[Total Sales]]-tbl_salesdata[[#This Row],[Total Cost]]</f>
        <v>808669.37000000011</v>
      </c>
      <c r="O3873">
        <f>tbl_salesdata[[#This Row],[Ship Date]]-tbl_salesdata[[#This Row],[Order Date]]</f>
        <v>8</v>
      </c>
      <c r="P3873">
        <f>WEEKDAY(tbl_salesdata[[#This Row],[Order Date]],2)</f>
        <v>7</v>
      </c>
      <c r="Q3873" t="str">
        <f>TEXT(tbl_salesdata[[#This Row],[Order Date]],"dddd")</f>
        <v>Sunday</v>
      </c>
      <c r="R3873" t="str">
        <f>IF(tbl_salesdata[[#This Row],[Weekdaynum]]&gt;5,"Yes","No")</f>
        <v>Yes</v>
      </c>
    </row>
    <row r="3874" spans="1:18" hidden="1" x14ac:dyDescent="0.35">
      <c r="A3874">
        <v>889309632</v>
      </c>
      <c r="B3874" s="3">
        <v>43116</v>
      </c>
      <c r="C3874" s="3">
        <v>43128</v>
      </c>
      <c r="D3874" t="s">
        <v>147</v>
      </c>
      <c r="E3874" t="s">
        <v>38</v>
      </c>
      <c r="F3874" t="s">
        <v>42</v>
      </c>
      <c r="G3874" t="s">
        <v>14</v>
      </c>
      <c r="H3874" t="s">
        <v>19</v>
      </c>
      <c r="I3874" s="9">
        <v>5337</v>
      </c>
      <c r="J3874" s="9">
        <v>437.2</v>
      </c>
      <c r="K3874" s="9">
        <v>263.33</v>
      </c>
      <c r="L3874" s="9">
        <f>tbl_salesdata[[#This Row],[Units Sold]]*tbl_salesdata[[#This Row],[Unit Cost]]</f>
        <v>1405392.21</v>
      </c>
      <c r="M3874" s="9">
        <f>tbl_salesdata[[#This Row],[Units Sold]]*tbl_salesdata[[#This Row],[Unit Price]]</f>
        <v>2333336.4</v>
      </c>
      <c r="N3874" s="9">
        <f>tbl_salesdata[[#This Row],[Total Sales]]-tbl_salesdata[[#This Row],[Total Cost]]</f>
        <v>927944.19</v>
      </c>
      <c r="O3874">
        <f>tbl_salesdata[[#This Row],[Ship Date]]-tbl_salesdata[[#This Row],[Order Date]]</f>
        <v>12</v>
      </c>
      <c r="P3874">
        <f>WEEKDAY(tbl_salesdata[[#This Row],[Order Date]],2)</f>
        <v>2</v>
      </c>
      <c r="Q3874" t="str">
        <f>TEXT(tbl_salesdata[[#This Row],[Order Date]],"dddd")</f>
        <v>Tuesday</v>
      </c>
      <c r="R3874" t="str">
        <f>IF(tbl_salesdata[[#This Row],[Weekdaynum]]&gt;5,"Yes","No")</f>
        <v>No</v>
      </c>
    </row>
    <row r="3875" spans="1:18" hidden="1" x14ac:dyDescent="0.35">
      <c r="A3875">
        <v>812632358</v>
      </c>
      <c r="B3875" s="3">
        <v>44103</v>
      </c>
      <c r="C3875" s="3">
        <v>44111</v>
      </c>
      <c r="D3875" t="s">
        <v>214</v>
      </c>
      <c r="E3875" t="s">
        <v>21</v>
      </c>
      <c r="F3875" t="s">
        <v>25</v>
      </c>
      <c r="G3875" t="s">
        <v>18</v>
      </c>
      <c r="H3875" t="s">
        <v>19</v>
      </c>
      <c r="I3875" s="9">
        <v>4828</v>
      </c>
      <c r="J3875" s="9">
        <v>205.7</v>
      </c>
      <c r="K3875" s="9">
        <v>117.11</v>
      </c>
      <c r="L3875" s="9">
        <f>tbl_salesdata[[#This Row],[Units Sold]]*tbl_salesdata[[#This Row],[Unit Cost]]</f>
        <v>565407.07999999996</v>
      </c>
      <c r="M3875" s="9">
        <f>tbl_salesdata[[#This Row],[Units Sold]]*tbl_salesdata[[#This Row],[Unit Price]]</f>
        <v>993119.6</v>
      </c>
      <c r="N3875" s="9">
        <f>tbl_salesdata[[#This Row],[Total Sales]]-tbl_salesdata[[#This Row],[Total Cost]]</f>
        <v>427712.52</v>
      </c>
      <c r="O3875">
        <f>tbl_salesdata[[#This Row],[Ship Date]]-tbl_salesdata[[#This Row],[Order Date]]</f>
        <v>8</v>
      </c>
      <c r="P3875">
        <f>WEEKDAY(tbl_salesdata[[#This Row],[Order Date]],2)</f>
        <v>2</v>
      </c>
      <c r="Q3875" t="str">
        <f>TEXT(tbl_salesdata[[#This Row],[Order Date]],"dddd")</f>
        <v>Tuesday</v>
      </c>
      <c r="R3875" t="str">
        <f>IF(tbl_salesdata[[#This Row],[Weekdaynum]]&gt;5,"Yes","No")</f>
        <v>No</v>
      </c>
    </row>
    <row r="3876" spans="1:18" hidden="1" x14ac:dyDescent="0.35">
      <c r="A3876">
        <v>231861150</v>
      </c>
      <c r="B3876" s="3">
        <v>43390</v>
      </c>
      <c r="C3876" s="3">
        <v>43399</v>
      </c>
      <c r="D3876" t="s">
        <v>204</v>
      </c>
      <c r="E3876" t="s">
        <v>21</v>
      </c>
      <c r="F3876" t="s">
        <v>42</v>
      </c>
      <c r="G3876" t="s">
        <v>14</v>
      </c>
      <c r="H3876" t="s">
        <v>26</v>
      </c>
      <c r="I3876" s="9">
        <v>1722</v>
      </c>
      <c r="J3876" s="9">
        <v>437.2</v>
      </c>
      <c r="K3876" s="9">
        <v>263.33</v>
      </c>
      <c r="L3876" s="9">
        <f>tbl_salesdata[[#This Row],[Units Sold]]*tbl_salesdata[[#This Row],[Unit Cost]]</f>
        <v>453454.25999999995</v>
      </c>
      <c r="M3876" s="9">
        <f>tbl_salesdata[[#This Row],[Units Sold]]*tbl_salesdata[[#This Row],[Unit Price]]</f>
        <v>752858.4</v>
      </c>
      <c r="N3876" s="9">
        <f>tbl_salesdata[[#This Row],[Total Sales]]-tbl_salesdata[[#This Row],[Total Cost]]</f>
        <v>299404.14000000007</v>
      </c>
      <c r="O3876">
        <f>tbl_salesdata[[#This Row],[Ship Date]]-tbl_salesdata[[#This Row],[Order Date]]</f>
        <v>9</v>
      </c>
      <c r="P3876">
        <f>WEEKDAY(tbl_salesdata[[#This Row],[Order Date]],2)</f>
        <v>3</v>
      </c>
      <c r="Q3876" t="str">
        <f>TEXT(tbl_salesdata[[#This Row],[Order Date]],"dddd")</f>
        <v>Wednesday</v>
      </c>
      <c r="R3876" t="str">
        <f>IF(tbl_salesdata[[#This Row],[Weekdaynum]]&gt;5,"Yes","No")</f>
        <v>No</v>
      </c>
    </row>
    <row r="3877" spans="1:18" hidden="1" x14ac:dyDescent="0.35">
      <c r="A3877">
        <v>803294837</v>
      </c>
      <c r="B3877" s="3">
        <v>42664</v>
      </c>
      <c r="C3877" s="3">
        <v>42668</v>
      </c>
      <c r="D3877" t="s">
        <v>86</v>
      </c>
      <c r="E3877" t="s">
        <v>29</v>
      </c>
      <c r="F3877" t="s">
        <v>40</v>
      </c>
      <c r="G3877" t="s">
        <v>14</v>
      </c>
      <c r="H3877" t="s">
        <v>34</v>
      </c>
      <c r="I3877" s="9">
        <v>1648</v>
      </c>
      <c r="J3877" s="9">
        <v>651.21</v>
      </c>
      <c r="K3877" s="9">
        <v>524.96</v>
      </c>
      <c r="L3877" s="9">
        <f>tbl_salesdata[[#This Row],[Units Sold]]*tbl_salesdata[[#This Row],[Unit Cost]]</f>
        <v>865134.08000000007</v>
      </c>
      <c r="M3877" s="9">
        <f>tbl_salesdata[[#This Row],[Units Sold]]*tbl_salesdata[[#This Row],[Unit Price]]</f>
        <v>1073194.08</v>
      </c>
      <c r="N3877" s="9">
        <f>tbl_salesdata[[#This Row],[Total Sales]]-tbl_salesdata[[#This Row],[Total Cost]]</f>
        <v>208060</v>
      </c>
      <c r="O3877">
        <f>tbl_salesdata[[#This Row],[Ship Date]]-tbl_salesdata[[#This Row],[Order Date]]</f>
        <v>4</v>
      </c>
      <c r="P3877">
        <f>WEEKDAY(tbl_salesdata[[#This Row],[Order Date]],2)</f>
        <v>5</v>
      </c>
      <c r="Q3877" t="str">
        <f>TEXT(tbl_salesdata[[#This Row],[Order Date]],"dddd")</f>
        <v>Friday</v>
      </c>
      <c r="R3877" t="str">
        <f>IF(tbl_salesdata[[#This Row],[Weekdaynum]]&gt;5,"Yes","No")</f>
        <v>No</v>
      </c>
    </row>
    <row r="3878" spans="1:18" x14ac:dyDescent="0.35">
      <c r="A3878">
        <v>593681275</v>
      </c>
      <c r="B3878" s="3">
        <v>44415</v>
      </c>
      <c r="C3878" s="3">
        <v>44431</v>
      </c>
      <c r="D3878" t="s">
        <v>186</v>
      </c>
      <c r="E3878" t="s">
        <v>38</v>
      </c>
      <c r="F3878" t="s">
        <v>30</v>
      </c>
      <c r="G3878" t="s">
        <v>14</v>
      </c>
      <c r="H3878" t="s">
        <v>15</v>
      </c>
      <c r="I3878" s="9">
        <v>2337</v>
      </c>
      <c r="J3878" s="9">
        <v>81.73</v>
      </c>
      <c r="K3878" s="9">
        <v>56.67</v>
      </c>
      <c r="L3878" s="9">
        <f>tbl_salesdata[[#This Row],[Units Sold]]*tbl_salesdata[[#This Row],[Unit Cost]]</f>
        <v>132437.79</v>
      </c>
      <c r="M3878" s="9">
        <f>tbl_salesdata[[#This Row],[Units Sold]]*tbl_salesdata[[#This Row],[Unit Price]]</f>
        <v>191003.01</v>
      </c>
      <c r="N3878" s="9">
        <f>tbl_salesdata[[#This Row],[Total Sales]]-tbl_salesdata[[#This Row],[Total Cost]]</f>
        <v>58565.22</v>
      </c>
      <c r="O3878">
        <f>tbl_salesdata[[#This Row],[Ship Date]]-tbl_salesdata[[#This Row],[Order Date]]</f>
        <v>16</v>
      </c>
      <c r="P3878">
        <f>WEEKDAY(tbl_salesdata[[#This Row],[Order Date]],2)</f>
        <v>6</v>
      </c>
      <c r="Q3878" t="str">
        <f>TEXT(tbl_salesdata[[#This Row],[Order Date]],"dddd")</f>
        <v>Saturday</v>
      </c>
      <c r="R3878" t="str">
        <f>IF(tbl_salesdata[[#This Row],[Weekdaynum]]&gt;5,"Yes","No")</f>
        <v>Yes</v>
      </c>
    </row>
    <row r="3879" spans="1:18" hidden="1" x14ac:dyDescent="0.35">
      <c r="A3879">
        <v>679534709</v>
      </c>
      <c r="B3879" s="3">
        <v>42479</v>
      </c>
      <c r="C3879" s="3">
        <v>42481</v>
      </c>
      <c r="D3879" t="s">
        <v>73</v>
      </c>
      <c r="E3879" t="s">
        <v>24</v>
      </c>
      <c r="F3879" t="s">
        <v>22</v>
      </c>
      <c r="G3879" t="s">
        <v>14</v>
      </c>
      <c r="H3879" t="s">
        <v>15</v>
      </c>
      <c r="I3879" s="9">
        <v>8276</v>
      </c>
      <c r="J3879" s="9">
        <v>47.45</v>
      </c>
      <c r="K3879" s="9">
        <v>31.79</v>
      </c>
      <c r="L3879" s="9">
        <f>tbl_salesdata[[#This Row],[Units Sold]]*tbl_salesdata[[#This Row],[Unit Cost]]</f>
        <v>263094.03999999998</v>
      </c>
      <c r="M3879" s="9">
        <f>tbl_salesdata[[#This Row],[Units Sold]]*tbl_salesdata[[#This Row],[Unit Price]]</f>
        <v>392696.2</v>
      </c>
      <c r="N3879" s="9">
        <f>tbl_salesdata[[#This Row],[Total Sales]]-tbl_salesdata[[#This Row],[Total Cost]]</f>
        <v>129602.16000000003</v>
      </c>
      <c r="O3879">
        <f>tbl_salesdata[[#This Row],[Ship Date]]-tbl_salesdata[[#This Row],[Order Date]]</f>
        <v>2</v>
      </c>
      <c r="P3879">
        <f>WEEKDAY(tbl_salesdata[[#This Row],[Order Date]],2)</f>
        <v>2</v>
      </c>
      <c r="Q3879" t="str">
        <f>TEXT(tbl_salesdata[[#This Row],[Order Date]],"dddd")</f>
        <v>Tuesday</v>
      </c>
      <c r="R3879" t="str">
        <f>IF(tbl_salesdata[[#This Row],[Weekdaynum]]&gt;5,"Yes","No")</f>
        <v>No</v>
      </c>
    </row>
    <row r="3880" spans="1:18" x14ac:dyDescent="0.35">
      <c r="A3880">
        <v>476991450</v>
      </c>
      <c r="B3880" s="3">
        <v>42805</v>
      </c>
      <c r="C3880" s="3">
        <v>42813</v>
      </c>
      <c r="D3880" t="s">
        <v>49</v>
      </c>
      <c r="E3880" t="s">
        <v>21</v>
      </c>
      <c r="F3880" t="s">
        <v>17</v>
      </c>
      <c r="G3880" t="s">
        <v>18</v>
      </c>
      <c r="H3880" t="s">
        <v>26</v>
      </c>
      <c r="I3880" s="9">
        <v>1225</v>
      </c>
      <c r="J3880" s="9">
        <v>152.58000000000001</v>
      </c>
      <c r="K3880" s="9">
        <v>97.44</v>
      </c>
      <c r="L3880" s="9">
        <f>tbl_salesdata[[#This Row],[Units Sold]]*tbl_salesdata[[#This Row],[Unit Cost]]</f>
        <v>119364</v>
      </c>
      <c r="M3880" s="9">
        <f>tbl_salesdata[[#This Row],[Units Sold]]*tbl_salesdata[[#This Row],[Unit Price]]</f>
        <v>186910.50000000003</v>
      </c>
      <c r="N3880" s="9">
        <f>tbl_salesdata[[#This Row],[Total Sales]]-tbl_salesdata[[#This Row],[Total Cost]]</f>
        <v>67546.500000000029</v>
      </c>
      <c r="O3880">
        <f>tbl_salesdata[[#This Row],[Ship Date]]-tbl_salesdata[[#This Row],[Order Date]]</f>
        <v>8</v>
      </c>
      <c r="P3880">
        <f>WEEKDAY(tbl_salesdata[[#This Row],[Order Date]],2)</f>
        <v>6</v>
      </c>
      <c r="Q3880" t="str">
        <f>TEXT(tbl_salesdata[[#This Row],[Order Date]],"dddd")</f>
        <v>Saturday</v>
      </c>
      <c r="R3880" t="str">
        <f>IF(tbl_salesdata[[#This Row],[Weekdaynum]]&gt;5,"Yes","No")</f>
        <v>Yes</v>
      </c>
    </row>
    <row r="3881" spans="1:18" hidden="1" x14ac:dyDescent="0.35">
      <c r="A3881">
        <v>697992599</v>
      </c>
      <c r="B3881" s="3">
        <v>43474</v>
      </c>
      <c r="C3881" s="3">
        <v>43485</v>
      </c>
      <c r="D3881" t="s">
        <v>126</v>
      </c>
      <c r="E3881" t="s">
        <v>24</v>
      </c>
      <c r="F3881" t="s">
        <v>25</v>
      </c>
      <c r="G3881" t="s">
        <v>14</v>
      </c>
      <c r="H3881" t="s">
        <v>26</v>
      </c>
      <c r="I3881" s="9">
        <v>376</v>
      </c>
      <c r="J3881" s="9">
        <v>205.7</v>
      </c>
      <c r="K3881" s="9">
        <v>117.11</v>
      </c>
      <c r="L3881" s="9">
        <f>tbl_salesdata[[#This Row],[Units Sold]]*tbl_salesdata[[#This Row],[Unit Cost]]</f>
        <v>44033.36</v>
      </c>
      <c r="M3881" s="9">
        <f>tbl_salesdata[[#This Row],[Units Sold]]*tbl_salesdata[[#This Row],[Unit Price]]</f>
        <v>77343.199999999997</v>
      </c>
      <c r="N3881" s="9">
        <f>tbl_salesdata[[#This Row],[Total Sales]]-tbl_salesdata[[#This Row],[Total Cost]]</f>
        <v>33309.839999999997</v>
      </c>
      <c r="O3881">
        <f>tbl_salesdata[[#This Row],[Ship Date]]-tbl_salesdata[[#This Row],[Order Date]]</f>
        <v>11</v>
      </c>
      <c r="P3881">
        <f>WEEKDAY(tbl_salesdata[[#This Row],[Order Date]],2)</f>
        <v>3</v>
      </c>
      <c r="Q3881" t="str">
        <f>TEXT(tbl_salesdata[[#This Row],[Order Date]],"dddd")</f>
        <v>Wednesday</v>
      </c>
      <c r="R3881" t="str">
        <f>IF(tbl_salesdata[[#This Row],[Weekdaynum]]&gt;5,"Yes","No")</f>
        <v>No</v>
      </c>
    </row>
    <row r="3882" spans="1:18" hidden="1" x14ac:dyDescent="0.35">
      <c r="A3882">
        <v>135870683</v>
      </c>
      <c r="B3882" s="3">
        <v>44099</v>
      </c>
      <c r="C3882" s="3">
        <v>44106</v>
      </c>
      <c r="D3882" t="s">
        <v>201</v>
      </c>
      <c r="E3882" t="s">
        <v>24</v>
      </c>
      <c r="F3882" t="s">
        <v>17</v>
      </c>
      <c r="G3882" t="s">
        <v>14</v>
      </c>
      <c r="H3882" t="s">
        <v>34</v>
      </c>
      <c r="I3882" s="9">
        <v>6009</v>
      </c>
      <c r="J3882" s="9">
        <v>152.58000000000001</v>
      </c>
      <c r="K3882" s="9">
        <v>97.44</v>
      </c>
      <c r="L3882" s="9">
        <f>tbl_salesdata[[#This Row],[Units Sold]]*tbl_salesdata[[#This Row],[Unit Cost]]</f>
        <v>585516.96</v>
      </c>
      <c r="M3882" s="9">
        <f>tbl_salesdata[[#This Row],[Units Sold]]*tbl_salesdata[[#This Row],[Unit Price]]</f>
        <v>916853.22000000009</v>
      </c>
      <c r="N3882" s="9">
        <f>tbl_salesdata[[#This Row],[Total Sales]]-tbl_salesdata[[#This Row],[Total Cost]]</f>
        <v>331336.26000000013</v>
      </c>
      <c r="O3882">
        <f>tbl_salesdata[[#This Row],[Ship Date]]-tbl_salesdata[[#This Row],[Order Date]]</f>
        <v>7</v>
      </c>
      <c r="P3882">
        <f>WEEKDAY(tbl_salesdata[[#This Row],[Order Date]],2)</f>
        <v>5</v>
      </c>
      <c r="Q3882" t="str">
        <f>TEXT(tbl_salesdata[[#This Row],[Order Date]],"dddd")</f>
        <v>Friday</v>
      </c>
      <c r="R3882" t="str">
        <f>IF(tbl_salesdata[[#This Row],[Weekdaynum]]&gt;5,"Yes","No")</f>
        <v>No</v>
      </c>
    </row>
    <row r="3883" spans="1:18" hidden="1" x14ac:dyDescent="0.35">
      <c r="A3883">
        <v>440309131</v>
      </c>
      <c r="B3883" s="3">
        <v>44811</v>
      </c>
      <c r="C3883" s="3">
        <v>44824</v>
      </c>
      <c r="D3883" t="s">
        <v>136</v>
      </c>
      <c r="E3883" t="s">
        <v>38</v>
      </c>
      <c r="F3883" t="s">
        <v>25</v>
      </c>
      <c r="G3883" t="s">
        <v>14</v>
      </c>
      <c r="H3883" t="s">
        <v>19</v>
      </c>
      <c r="I3883" s="9">
        <v>6111</v>
      </c>
      <c r="J3883" s="9">
        <v>205.7</v>
      </c>
      <c r="K3883" s="9">
        <v>117.11</v>
      </c>
      <c r="L3883" s="9">
        <f>tbl_salesdata[[#This Row],[Units Sold]]*tbl_salesdata[[#This Row],[Unit Cost]]</f>
        <v>715659.21</v>
      </c>
      <c r="M3883" s="9">
        <f>tbl_salesdata[[#This Row],[Units Sold]]*tbl_salesdata[[#This Row],[Unit Price]]</f>
        <v>1257032.7</v>
      </c>
      <c r="N3883" s="9">
        <f>tbl_salesdata[[#This Row],[Total Sales]]-tbl_salesdata[[#This Row],[Total Cost]]</f>
        <v>541373.49</v>
      </c>
      <c r="O3883">
        <f>tbl_salesdata[[#This Row],[Ship Date]]-tbl_salesdata[[#This Row],[Order Date]]</f>
        <v>13</v>
      </c>
      <c r="P3883">
        <f>WEEKDAY(tbl_salesdata[[#This Row],[Order Date]],2)</f>
        <v>3</v>
      </c>
      <c r="Q3883" t="str">
        <f>TEXT(tbl_salesdata[[#This Row],[Order Date]],"dddd")</f>
        <v>Wednesday</v>
      </c>
      <c r="R3883" t="str">
        <f>IF(tbl_salesdata[[#This Row],[Weekdaynum]]&gt;5,"Yes","No")</f>
        <v>No</v>
      </c>
    </row>
    <row r="3884" spans="1:18" hidden="1" x14ac:dyDescent="0.35">
      <c r="A3884">
        <v>159794270</v>
      </c>
      <c r="B3884" s="3">
        <v>43367</v>
      </c>
      <c r="C3884" s="3">
        <v>43382</v>
      </c>
      <c r="D3884" t="s">
        <v>143</v>
      </c>
      <c r="E3884" t="s">
        <v>24</v>
      </c>
      <c r="F3884" t="s">
        <v>68</v>
      </c>
      <c r="G3884" t="s">
        <v>18</v>
      </c>
      <c r="H3884" t="s">
        <v>34</v>
      </c>
      <c r="I3884" s="9">
        <v>5530</v>
      </c>
      <c r="J3884" s="9">
        <v>154.06</v>
      </c>
      <c r="K3884" s="9">
        <v>90.93</v>
      </c>
      <c r="L3884" s="9">
        <f>tbl_salesdata[[#This Row],[Units Sold]]*tbl_salesdata[[#This Row],[Unit Cost]]</f>
        <v>502842.9</v>
      </c>
      <c r="M3884" s="9">
        <f>tbl_salesdata[[#This Row],[Units Sold]]*tbl_salesdata[[#This Row],[Unit Price]]</f>
        <v>851951.8</v>
      </c>
      <c r="N3884" s="9">
        <f>tbl_salesdata[[#This Row],[Total Sales]]-tbl_salesdata[[#This Row],[Total Cost]]</f>
        <v>349108.9</v>
      </c>
      <c r="O3884">
        <f>tbl_salesdata[[#This Row],[Ship Date]]-tbl_salesdata[[#This Row],[Order Date]]</f>
        <v>15</v>
      </c>
      <c r="P3884">
        <f>WEEKDAY(tbl_salesdata[[#This Row],[Order Date]],2)</f>
        <v>1</v>
      </c>
      <c r="Q3884" t="str">
        <f>TEXT(tbl_salesdata[[#This Row],[Order Date]],"dddd")</f>
        <v>Monday</v>
      </c>
      <c r="R3884" t="str">
        <f>IF(tbl_salesdata[[#This Row],[Weekdaynum]]&gt;5,"Yes","No")</f>
        <v>No</v>
      </c>
    </row>
    <row r="3885" spans="1:18" hidden="1" x14ac:dyDescent="0.35">
      <c r="A3885">
        <v>613124930</v>
      </c>
      <c r="B3885" s="3">
        <v>43416</v>
      </c>
      <c r="C3885" s="3">
        <v>43418</v>
      </c>
      <c r="D3885" t="s">
        <v>81</v>
      </c>
      <c r="E3885" t="s">
        <v>32</v>
      </c>
      <c r="F3885" t="s">
        <v>25</v>
      </c>
      <c r="G3885" t="s">
        <v>18</v>
      </c>
      <c r="H3885" t="s">
        <v>15</v>
      </c>
      <c r="I3885" s="9">
        <v>6147</v>
      </c>
      <c r="J3885" s="9">
        <v>205.7</v>
      </c>
      <c r="K3885" s="9">
        <v>117.11</v>
      </c>
      <c r="L3885" s="9">
        <f>tbl_salesdata[[#This Row],[Units Sold]]*tbl_salesdata[[#This Row],[Unit Cost]]</f>
        <v>719875.17</v>
      </c>
      <c r="M3885" s="9">
        <f>tbl_salesdata[[#This Row],[Units Sold]]*tbl_salesdata[[#This Row],[Unit Price]]</f>
        <v>1264437.8999999999</v>
      </c>
      <c r="N3885" s="9">
        <f>tbl_salesdata[[#This Row],[Total Sales]]-tbl_salesdata[[#This Row],[Total Cost]]</f>
        <v>544562.72999999986</v>
      </c>
      <c r="O3885">
        <f>tbl_salesdata[[#This Row],[Ship Date]]-tbl_salesdata[[#This Row],[Order Date]]</f>
        <v>2</v>
      </c>
      <c r="P3885">
        <f>WEEKDAY(tbl_salesdata[[#This Row],[Order Date]],2)</f>
        <v>1</v>
      </c>
      <c r="Q3885" t="str">
        <f>TEXT(tbl_salesdata[[#This Row],[Order Date]],"dddd")</f>
        <v>Monday</v>
      </c>
      <c r="R3885" t="str">
        <f>IF(tbl_salesdata[[#This Row],[Weekdaynum]]&gt;5,"Yes","No")</f>
        <v>No</v>
      </c>
    </row>
    <row r="3886" spans="1:18" x14ac:dyDescent="0.35">
      <c r="A3886">
        <v>683941256</v>
      </c>
      <c r="B3886" s="3">
        <v>43134</v>
      </c>
      <c r="C3886" s="3">
        <v>43154</v>
      </c>
      <c r="D3886" t="s">
        <v>69</v>
      </c>
      <c r="E3886" t="s">
        <v>38</v>
      </c>
      <c r="F3886" t="s">
        <v>30</v>
      </c>
      <c r="G3886" t="s">
        <v>18</v>
      </c>
      <c r="H3886" t="s">
        <v>34</v>
      </c>
      <c r="I3886" s="9">
        <v>2271</v>
      </c>
      <c r="J3886" s="9">
        <v>81.73</v>
      </c>
      <c r="K3886" s="9">
        <v>56.67</v>
      </c>
      <c r="L3886" s="9">
        <f>tbl_salesdata[[#This Row],[Units Sold]]*tbl_salesdata[[#This Row],[Unit Cost]]</f>
        <v>128697.57</v>
      </c>
      <c r="M3886" s="9">
        <f>tbl_salesdata[[#This Row],[Units Sold]]*tbl_salesdata[[#This Row],[Unit Price]]</f>
        <v>185608.83000000002</v>
      </c>
      <c r="N3886" s="9">
        <f>tbl_salesdata[[#This Row],[Total Sales]]-tbl_salesdata[[#This Row],[Total Cost]]</f>
        <v>56911.260000000009</v>
      </c>
      <c r="O3886">
        <f>tbl_salesdata[[#This Row],[Ship Date]]-tbl_salesdata[[#This Row],[Order Date]]</f>
        <v>20</v>
      </c>
      <c r="P3886">
        <f>WEEKDAY(tbl_salesdata[[#This Row],[Order Date]],2)</f>
        <v>6</v>
      </c>
      <c r="Q3886" t="str">
        <f>TEXT(tbl_salesdata[[#This Row],[Order Date]],"dddd")</f>
        <v>Saturday</v>
      </c>
      <c r="R3886" t="str">
        <f>IF(tbl_salesdata[[#This Row],[Weekdaynum]]&gt;5,"Yes","No")</f>
        <v>Yes</v>
      </c>
    </row>
    <row r="3887" spans="1:18" hidden="1" x14ac:dyDescent="0.35">
      <c r="A3887">
        <v>348080623</v>
      </c>
      <c r="B3887" s="3">
        <v>44684</v>
      </c>
      <c r="C3887" s="3">
        <v>44689</v>
      </c>
      <c r="D3887" t="s">
        <v>188</v>
      </c>
      <c r="E3887" t="s">
        <v>21</v>
      </c>
      <c r="F3887" t="s">
        <v>17</v>
      </c>
      <c r="G3887" t="s">
        <v>14</v>
      </c>
      <c r="H3887" t="s">
        <v>15</v>
      </c>
      <c r="I3887" s="9">
        <v>3646</v>
      </c>
      <c r="J3887" s="9">
        <v>152.58000000000001</v>
      </c>
      <c r="K3887" s="9">
        <v>97.44</v>
      </c>
      <c r="L3887" s="9">
        <f>tbl_salesdata[[#This Row],[Units Sold]]*tbl_salesdata[[#This Row],[Unit Cost]]</f>
        <v>355266.24</v>
      </c>
      <c r="M3887" s="9">
        <f>tbl_salesdata[[#This Row],[Units Sold]]*tbl_salesdata[[#This Row],[Unit Price]]</f>
        <v>556306.68000000005</v>
      </c>
      <c r="N3887" s="9">
        <f>tbl_salesdata[[#This Row],[Total Sales]]-tbl_salesdata[[#This Row],[Total Cost]]</f>
        <v>201040.44000000006</v>
      </c>
      <c r="O3887">
        <f>tbl_salesdata[[#This Row],[Ship Date]]-tbl_salesdata[[#This Row],[Order Date]]</f>
        <v>5</v>
      </c>
      <c r="P3887">
        <f>WEEKDAY(tbl_salesdata[[#This Row],[Order Date]],2)</f>
        <v>2</v>
      </c>
      <c r="Q3887" t="str">
        <f>TEXT(tbl_salesdata[[#This Row],[Order Date]],"dddd")</f>
        <v>Tuesday</v>
      </c>
      <c r="R3887" t="str">
        <f>IF(tbl_salesdata[[#This Row],[Weekdaynum]]&gt;5,"Yes","No")</f>
        <v>No</v>
      </c>
    </row>
    <row r="3888" spans="1:18" hidden="1" x14ac:dyDescent="0.35">
      <c r="A3888">
        <v>368865811</v>
      </c>
      <c r="B3888" s="3">
        <v>43719</v>
      </c>
      <c r="C3888" s="3">
        <v>43732</v>
      </c>
      <c r="D3888" t="s">
        <v>184</v>
      </c>
      <c r="E3888" t="s">
        <v>21</v>
      </c>
      <c r="F3888" t="s">
        <v>40</v>
      </c>
      <c r="G3888" t="s">
        <v>14</v>
      </c>
      <c r="H3888" t="s">
        <v>26</v>
      </c>
      <c r="I3888" s="9">
        <v>4445</v>
      </c>
      <c r="J3888" s="9">
        <v>651.21</v>
      </c>
      <c r="K3888" s="9">
        <v>524.96</v>
      </c>
      <c r="L3888" s="9">
        <f>tbl_salesdata[[#This Row],[Units Sold]]*tbl_salesdata[[#This Row],[Unit Cost]]</f>
        <v>2333447.2000000002</v>
      </c>
      <c r="M3888" s="9">
        <f>tbl_salesdata[[#This Row],[Units Sold]]*tbl_salesdata[[#This Row],[Unit Price]]</f>
        <v>2894628.45</v>
      </c>
      <c r="N3888" s="9">
        <f>tbl_salesdata[[#This Row],[Total Sales]]-tbl_salesdata[[#This Row],[Total Cost]]</f>
        <v>561181.25</v>
      </c>
      <c r="O3888">
        <f>tbl_salesdata[[#This Row],[Ship Date]]-tbl_salesdata[[#This Row],[Order Date]]</f>
        <v>13</v>
      </c>
      <c r="P3888">
        <f>WEEKDAY(tbl_salesdata[[#This Row],[Order Date]],2)</f>
        <v>3</v>
      </c>
      <c r="Q3888" t="str">
        <f>TEXT(tbl_salesdata[[#This Row],[Order Date]],"dddd")</f>
        <v>Wednesday</v>
      </c>
      <c r="R3888" t="str">
        <f>IF(tbl_salesdata[[#This Row],[Weekdaynum]]&gt;5,"Yes","No")</f>
        <v>No</v>
      </c>
    </row>
    <row r="3889" spans="1:18" hidden="1" x14ac:dyDescent="0.35">
      <c r="A3889">
        <v>801816833</v>
      </c>
      <c r="B3889" s="3">
        <v>43117</v>
      </c>
      <c r="C3889" s="3">
        <v>43138</v>
      </c>
      <c r="D3889" t="s">
        <v>73</v>
      </c>
      <c r="E3889" t="s">
        <v>24</v>
      </c>
      <c r="F3889" t="s">
        <v>22</v>
      </c>
      <c r="G3889" t="s">
        <v>14</v>
      </c>
      <c r="H3889" t="s">
        <v>15</v>
      </c>
      <c r="I3889" s="9">
        <v>4274</v>
      </c>
      <c r="J3889" s="9">
        <v>47.45</v>
      </c>
      <c r="K3889" s="9">
        <v>31.79</v>
      </c>
      <c r="L3889" s="9">
        <f>tbl_salesdata[[#This Row],[Units Sold]]*tbl_salesdata[[#This Row],[Unit Cost]]</f>
        <v>135870.46</v>
      </c>
      <c r="M3889" s="9">
        <f>tbl_salesdata[[#This Row],[Units Sold]]*tbl_salesdata[[#This Row],[Unit Price]]</f>
        <v>202801.30000000002</v>
      </c>
      <c r="N3889" s="9">
        <f>tbl_salesdata[[#This Row],[Total Sales]]-tbl_salesdata[[#This Row],[Total Cost]]</f>
        <v>66930.840000000026</v>
      </c>
      <c r="O3889">
        <f>tbl_salesdata[[#This Row],[Ship Date]]-tbl_salesdata[[#This Row],[Order Date]]</f>
        <v>21</v>
      </c>
      <c r="P3889">
        <f>WEEKDAY(tbl_salesdata[[#This Row],[Order Date]],2)</f>
        <v>3</v>
      </c>
      <c r="Q3889" t="str">
        <f>TEXT(tbl_salesdata[[#This Row],[Order Date]],"dddd")</f>
        <v>Wednesday</v>
      </c>
      <c r="R3889" t="str">
        <f>IF(tbl_salesdata[[#This Row],[Weekdaynum]]&gt;5,"Yes","No")</f>
        <v>No</v>
      </c>
    </row>
    <row r="3890" spans="1:18" hidden="1" x14ac:dyDescent="0.35">
      <c r="A3890">
        <v>167295014</v>
      </c>
      <c r="B3890" s="3">
        <v>43200</v>
      </c>
      <c r="C3890" s="3">
        <v>43205</v>
      </c>
      <c r="D3890" t="s">
        <v>90</v>
      </c>
      <c r="E3890" t="s">
        <v>38</v>
      </c>
      <c r="F3890" t="s">
        <v>42</v>
      </c>
      <c r="G3890" t="s">
        <v>18</v>
      </c>
      <c r="H3890" t="s">
        <v>19</v>
      </c>
      <c r="I3890" s="9">
        <v>5167</v>
      </c>
      <c r="J3890" s="9">
        <v>437.2</v>
      </c>
      <c r="K3890" s="9">
        <v>263.33</v>
      </c>
      <c r="L3890" s="9">
        <f>tbl_salesdata[[#This Row],[Units Sold]]*tbl_salesdata[[#This Row],[Unit Cost]]</f>
        <v>1360626.1099999999</v>
      </c>
      <c r="M3890" s="9">
        <f>tbl_salesdata[[#This Row],[Units Sold]]*tbl_salesdata[[#This Row],[Unit Price]]</f>
        <v>2259012.4</v>
      </c>
      <c r="N3890" s="9">
        <f>tbl_salesdata[[#This Row],[Total Sales]]-tbl_salesdata[[#This Row],[Total Cost]]</f>
        <v>898386.29</v>
      </c>
      <c r="O3890">
        <f>tbl_salesdata[[#This Row],[Ship Date]]-tbl_salesdata[[#This Row],[Order Date]]</f>
        <v>5</v>
      </c>
      <c r="P3890">
        <f>WEEKDAY(tbl_salesdata[[#This Row],[Order Date]],2)</f>
        <v>2</v>
      </c>
      <c r="Q3890" t="str">
        <f>TEXT(tbl_salesdata[[#This Row],[Order Date]],"dddd")</f>
        <v>Tuesday</v>
      </c>
      <c r="R3890" t="str">
        <f>IF(tbl_salesdata[[#This Row],[Weekdaynum]]&gt;5,"Yes","No")</f>
        <v>No</v>
      </c>
    </row>
    <row r="3891" spans="1:18" hidden="1" x14ac:dyDescent="0.35">
      <c r="A3891">
        <v>655974185</v>
      </c>
      <c r="B3891" s="3">
        <v>43299</v>
      </c>
      <c r="C3891" s="3">
        <v>43307</v>
      </c>
      <c r="D3891" t="s">
        <v>164</v>
      </c>
      <c r="E3891" t="s">
        <v>38</v>
      </c>
      <c r="F3891" t="s">
        <v>40</v>
      </c>
      <c r="G3891" t="s">
        <v>18</v>
      </c>
      <c r="H3891" t="s">
        <v>15</v>
      </c>
      <c r="I3891" s="9">
        <v>6193</v>
      </c>
      <c r="J3891" s="9">
        <v>651.21</v>
      </c>
      <c r="K3891" s="9">
        <v>524.96</v>
      </c>
      <c r="L3891" s="9">
        <f>tbl_salesdata[[#This Row],[Units Sold]]*tbl_salesdata[[#This Row],[Unit Cost]]</f>
        <v>3251077.2800000003</v>
      </c>
      <c r="M3891" s="9">
        <f>tbl_salesdata[[#This Row],[Units Sold]]*tbl_salesdata[[#This Row],[Unit Price]]</f>
        <v>4032943.5300000003</v>
      </c>
      <c r="N3891" s="9">
        <f>tbl_salesdata[[#This Row],[Total Sales]]-tbl_salesdata[[#This Row],[Total Cost]]</f>
        <v>781866.25</v>
      </c>
      <c r="O3891">
        <f>tbl_salesdata[[#This Row],[Ship Date]]-tbl_salesdata[[#This Row],[Order Date]]</f>
        <v>8</v>
      </c>
      <c r="P3891">
        <f>WEEKDAY(tbl_salesdata[[#This Row],[Order Date]],2)</f>
        <v>3</v>
      </c>
      <c r="Q3891" t="str">
        <f>TEXT(tbl_salesdata[[#This Row],[Order Date]],"dddd")</f>
        <v>Wednesday</v>
      </c>
      <c r="R3891" t="str">
        <f>IF(tbl_salesdata[[#This Row],[Weekdaynum]]&gt;5,"Yes","No")</f>
        <v>No</v>
      </c>
    </row>
    <row r="3892" spans="1:18" hidden="1" x14ac:dyDescent="0.35">
      <c r="A3892">
        <v>478840672</v>
      </c>
      <c r="B3892" s="3">
        <v>42404</v>
      </c>
      <c r="C3892" s="3">
        <v>42424</v>
      </c>
      <c r="D3892" t="s">
        <v>135</v>
      </c>
      <c r="E3892" t="s">
        <v>21</v>
      </c>
      <c r="F3892" t="s">
        <v>30</v>
      </c>
      <c r="G3892" t="s">
        <v>14</v>
      </c>
      <c r="H3892" t="s">
        <v>26</v>
      </c>
      <c r="I3892" s="9">
        <v>8451</v>
      </c>
      <c r="J3892" s="9">
        <v>81.73</v>
      </c>
      <c r="K3892" s="9">
        <v>56.67</v>
      </c>
      <c r="L3892" s="9">
        <f>tbl_salesdata[[#This Row],[Units Sold]]*tbl_salesdata[[#This Row],[Unit Cost]]</f>
        <v>478918.17000000004</v>
      </c>
      <c r="M3892" s="9">
        <f>tbl_salesdata[[#This Row],[Units Sold]]*tbl_salesdata[[#This Row],[Unit Price]]</f>
        <v>690700.23</v>
      </c>
      <c r="N3892" s="9">
        <f>tbl_salesdata[[#This Row],[Total Sales]]-tbl_salesdata[[#This Row],[Total Cost]]</f>
        <v>211782.05999999994</v>
      </c>
      <c r="O3892">
        <f>tbl_salesdata[[#This Row],[Ship Date]]-tbl_salesdata[[#This Row],[Order Date]]</f>
        <v>20</v>
      </c>
      <c r="P3892">
        <f>WEEKDAY(tbl_salesdata[[#This Row],[Order Date]],2)</f>
        <v>4</v>
      </c>
      <c r="Q3892" t="str">
        <f>TEXT(tbl_salesdata[[#This Row],[Order Date]],"dddd")</f>
        <v>Thursday</v>
      </c>
      <c r="R3892" t="str">
        <f>IF(tbl_salesdata[[#This Row],[Weekdaynum]]&gt;5,"Yes","No")</f>
        <v>No</v>
      </c>
    </row>
    <row r="3893" spans="1:18" hidden="1" x14ac:dyDescent="0.35">
      <c r="A3893">
        <v>617193305</v>
      </c>
      <c r="B3893" s="3">
        <v>42891</v>
      </c>
      <c r="C3893" s="3">
        <v>42894</v>
      </c>
      <c r="D3893" t="s">
        <v>114</v>
      </c>
      <c r="E3893" t="s">
        <v>38</v>
      </c>
      <c r="F3893" t="s">
        <v>30</v>
      </c>
      <c r="G3893" t="s">
        <v>18</v>
      </c>
      <c r="H3893" t="s">
        <v>15</v>
      </c>
      <c r="I3893" s="9">
        <v>69</v>
      </c>
      <c r="J3893" s="9">
        <v>81.73</v>
      </c>
      <c r="K3893" s="9">
        <v>56.67</v>
      </c>
      <c r="L3893" s="9">
        <f>tbl_salesdata[[#This Row],[Units Sold]]*tbl_salesdata[[#This Row],[Unit Cost]]</f>
        <v>3910.23</v>
      </c>
      <c r="M3893" s="9">
        <f>tbl_salesdata[[#This Row],[Units Sold]]*tbl_salesdata[[#This Row],[Unit Price]]</f>
        <v>5639.37</v>
      </c>
      <c r="N3893" s="9">
        <f>tbl_salesdata[[#This Row],[Total Sales]]-tbl_salesdata[[#This Row],[Total Cost]]</f>
        <v>1729.1399999999999</v>
      </c>
      <c r="O3893">
        <f>tbl_salesdata[[#This Row],[Ship Date]]-tbl_salesdata[[#This Row],[Order Date]]</f>
        <v>3</v>
      </c>
      <c r="P3893">
        <f>WEEKDAY(tbl_salesdata[[#This Row],[Order Date]],2)</f>
        <v>1</v>
      </c>
      <c r="Q3893" t="str">
        <f>TEXT(tbl_salesdata[[#This Row],[Order Date]],"dddd")</f>
        <v>Monday</v>
      </c>
      <c r="R3893" t="str">
        <f>IF(tbl_salesdata[[#This Row],[Weekdaynum]]&gt;5,"Yes","No")</f>
        <v>No</v>
      </c>
    </row>
    <row r="3894" spans="1:18" hidden="1" x14ac:dyDescent="0.35">
      <c r="A3894">
        <v>772643411</v>
      </c>
      <c r="B3894" s="3">
        <v>44761</v>
      </c>
      <c r="C3894" s="3">
        <v>44772</v>
      </c>
      <c r="D3894" t="s">
        <v>172</v>
      </c>
      <c r="E3894" t="s">
        <v>21</v>
      </c>
      <c r="F3894" t="s">
        <v>25</v>
      </c>
      <c r="G3894" t="s">
        <v>14</v>
      </c>
      <c r="H3894" t="s">
        <v>26</v>
      </c>
      <c r="I3894" s="9">
        <v>1210</v>
      </c>
      <c r="J3894" s="9">
        <v>205.7</v>
      </c>
      <c r="K3894" s="9">
        <v>117.11</v>
      </c>
      <c r="L3894" s="9">
        <f>tbl_salesdata[[#This Row],[Units Sold]]*tbl_salesdata[[#This Row],[Unit Cost]]</f>
        <v>141703.1</v>
      </c>
      <c r="M3894" s="9">
        <f>tbl_salesdata[[#This Row],[Units Sold]]*tbl_salesdata[[#This Row],[Unit Price]]</f>
        <v>248897</v>
      </c>
      <c r="N3894" s="9">
        <f>tbl_salesdata[[#This Row],[Total Sales]]-tbl_salesdata[[#This Row],[Total Cost]]</f>
        <v>107193.9</v>
      </c>
      <c r="O3894">
        <f>tbl_salesdata[[#This Row],[Ship Date]]-tbl_salesdata[[#This Row],[Order Date]]</f>
        <v>11</v>
      </c>
      <c r="P3894">
        <f>WEEKDAY(tbl_salesdata[[#This Row],[Order Date]],2)</f>
        <v>2</v>
      </c>
      <c r="Q3894" t="str">
        <f>TEXT(tbl_salesdata[[#This Row],[Order Date]],"dddd")</f>
        <v>Tuesday</v>
      </c>
      <c r="R3894" t="str">
        <f>IF(tbl_salesdata[[#This Row],[Weekdaynum]]&gt;5,"Yes","No")</f>
        <v>No</v>
      </c>
    </row>
    <row r="3895" spans="1:18" hidden="1" x14ac:dyDescent="0.35">
      <c r="A3895">
        <v>717114818</v>
      </c>
      <c r="B3895" s="3">
        <v>42015</v>
      </c>
      <c r="C3895" s="3">
        <v>42020</v>
      </c>
      <c r="D3895" t="s">
        <v>170</v>
      </c>
      <c r="E3895" t="s">
        <v>12</v>
      </c>
      <c r="F3895" t="s">
        <v>25</v>
      </c>
      <c r="G3895" t="s">
        <v>18</v>
      </c>
      <c r="H3895" t="s">
        <v>26</v>
      </c>
      <c r="I3895" s="9">
        <v>9065</v>
      </c>
      <c r="J3895" s="9">
        <v>205.7</v>
      </c>
      <c r="K3895" s="9">
        <v>117.11</v>
      </c>
      <c r="L3895" s="9">
        <f>tbl_salesdata[[#This Row],[Units Sold]]*tbl_salesdata[[#This Row],[Unit Cost]]</f>
        <v>1061602.1499999999</v>
      </c>
      <c r="M3895" s="9">
        <f>tbl_salesdata[[#This Row],[Units Sold]]*tbl_salesdata[[#This Row],[Unit Price]]</f>
        <v>1864670.5</v>
      </c>
      <c r="N3895" s="9">
        <f>tbl_salesdata[[#This Row],[Total Sales]]-tbl_salesdata[[#This Row],[Total Cost]]</f>
        <v>803068.35000000009</v>
      </c>
      <c r="O3895">
        <f>tbl_salesdata[[#This Row],[Ship Date]]-tbl_salesdata[[#This Row],[Order Date]]</f>
        <v>5</v>
      </c>
      <c r="P3895">
        <f>WEEKDAY(tbl_salesdata[[#This Row],[Order Date]],2)</f>
        <v>7</v>
      </c>
      <c r="Q3895" t="str">
        <f>TEXT(tbl_salesdata[[#This Row],[Order Date]],"dddd")</f>
        <v>Sunday</v>
      </c>
      <c r="R3895" t="str">
        <f>IF(tbl_salesdata[[#This Row],[Weekdaynum]]&gt;5,"Yes","No")</f>
        <v>Yes</v>
      </c>
    </row>
    <row r="3896" spans="1:18" hidden="1" x14ac:dyDescent="0.35">
      <c r="A3896">
        <v>742843854</v>
      </c>
      <c r="B3896" s="3">
        <v>43699</v>
      </c>
      <c r="C3896" s="3">
        <v>43700</v>
      </c>
      <c r="D3896" t="s">
        <v>109</v>
      </c>
      <c r="E3896" t="s">
        <v>21</v>
      </c>
      <c r="F3896" t="s">
        <v>22</v>
      </c>
      <c r="G3896" t="s">
        <v>14</v>
      </c>
      <c r="H3896" t="s">
        <v>15</v>
      </c>
      <c r="I3896" s="9">
        <v>2859</v>
      </c>
      <c r="J3896" s="9">
        <v>47.45</v>
      </c>
      <c r="K3896" s="9">
        <v>31.79</v>
      </c>
      <c r="L3896" s="9">
        <f>tbl_salesdata[[#This Row],[Units Sold]]*tbl_salesdata[[#This Row],[Unit Cost]]</f>
        <v>90887.61</v>
      </c>
      <c r="M3896" s="9">
        <f>tbl_salesdata[[#This Row],[Units Sold]]*tbl_salesdata[[#This Row],[Unit Price]]</f>
        <v>135659.55000000002</v>
      </c>
      <c r="N3896" s="9">
        <f>tbl_salesdata[[#This Row],[Total Sales]]-tbl_salesdata[[#This Row],[Total Cost]]</f>
        <v>44771.940000000017</v>
      </c>
      <c r="O3896">
        <f>tbl_salesdata[[#This Row],[Ship Date]]-tbl_salesdata[[#This Row],[Order Date]]</f>
        <v>1</v>
      </c>
      <c r="P3896">
        <f>WEEKDAY(tbl_salesdata[[#This Row],[Order Date]],2)</f>
        <v>4</v>
      </c>
      <c r="Q3896" t="str">
        <f>TEXT(tbl_salesdata[[#This Row],[Order Date]],"dddd")</f>
        <v>Thursday</v>
      </c>
      <c r="R3896" t="str">
        <f>IF(tbl_salesdata[[#This Row],[Weekdaynum]]&gt;5,"Yes","No")</f>
        <v>No</v>
      </c>
    </row>
    <row r="3897" spans="1:18" hidden="1" x14ac:dyDescent="0.35">
      <c r="A3897">
        <v>312379348</v>
      </c>
      <c r="B3897" s="3">
        <v>42636</v>
      </c>
      <c r="C3897" s="3">
        <v>42644</v>
      </c>
      <c r="D3897" t="s">
        <v>90</v>
      </c>
      <c r="E3897" t="s">
        <v>38</v>
      </c>
      <c r="F3897" t="s">
        <v>40</v>
      </c>
      <c r="G3897" t="s">
        <v>18</v>
      </c>
      <c r="H3897" t="s">
        <v>19</v>
      </c>
      <c r="I3897" s="9">
        <v>8846</v>
      </c>
      <c r="J3897" s="9">
        <v>651.21</v>
      </c>
      <c r="K3897" s="9">
        <v>524.96</v>
      </c>
      <c r="L3897" s="9">
        <f>tbl_salesdata[[#This Row],[Units Sold]]*tbl_salesdata[[#This Row],[Unit Cost]]</f>
        <v>4643796.16</v>
      </c>
      <c r="M3897" s="9">
        <f>tbl_salesdata[[#This Row],[Units Sold]]*tbl_salesdata[[#This Row],[Unit Price]]</f>
        <v>5760603.6600000001</v>
      </c>
      <c r="N3897" s="9">
        <f>tbl_salesdata[[#This Row],[Total Sales]]-tbl_salesdata[[#This Row],[Total Cost]]</f>
        <v>1116807.5</v>
      </c>
      <c r="O3897">
        <f>tbl_salesdata[[#This Row],[Ship Date]]-tbl_salesdata[[#This Row],[Order Date]]</f>
        <v>8</v>
      </c>
      <c r="P3897">
        <f>WEEKDAY(tbl_salesdata[[#This Row],[Order Date]],2)</f>
        <v>5</v>
      </c>
      <c r="Q3897" t="str">
        <f>TEXT(tbl_salesdata[[#This Row],[Order Date]],"dddd")</f>
        <v>Friday</v>
      </c>
      <c r="R3897" t="str">
        <f>IF(tbl_salesdata[[#This Row],[Weekdaynum]]&gt;5,"Yes","No")</f>
        <v>No</v>
      </c>
    </row>
    <row r="3898" spans="1:18" hidden="1" x14ac:dyDescent="0.35">
      <c r="A3898">
        <v>308582627</v>
      </c>
      <c r="B3898" s="3">
        <v>44188</v>
      </c>
      <c r="C3898" s="3">
        <v>44209</v>
      </c>
      <c r="D3898" t="s">
        <v>103</v>
      </c>
      <c r="E3898" t="s">
        <v>21</v>
      </c>
      <c r="F3898" t="s">
        <v>22</v>
      </c>
      <c r="G3898" t="s">
        <v>18</v>
      </c>
      <c r="H3898" t="s">
        <v>19</v>
      </c>
      <c r="I3898" s="9">
        <v>5312</v>
      </c>
      <c r="J3898" s="9">
        <v>47.45</v>
      </c>
      <c r="K3898" s="9">
        <v>31.79</v>
      </c>
      <c r="L3898" s="9">
        <f>tbl_salesdata[[#This Row],[Units Sold]]*tbl_salesdata[[#This Row],[Unit Cost]]</f>
        <v>168868.47999999998</v>
      </c>
      <c r="M3898" s="9">
        <f>tbl_salesdata[[#This Row],[Units Sold]]*tbl_salesdata[[#This Row],[Unit Price]]</f>
        <v>252054.40000000002</v>
      </c>
      <c r="N3898" s="9">
        <f>tbl_salesdata[[#This Row],[Total Sales]]-tbl_salesdata[[#This Row],[Total Cost]]</f>
        <v>83185.920000000042</v>
      </c>
      <c r="O3898">
        <f>tbl_salesdata[[#This Row],[Ship Date]]-tbl_salesdata[[#This Row],[Order Date]]</f>
        <v>21</v>
      </c>
      <c r="P3898">
        <f>WEEKDAY(tbl_salesdata[[#This Row],[Order Date]],2)</f>
        <v>3</v>
      </c>
      <c r="Q3898" t="str">
        <f>TEXT(tbl_salesdata[[#This Row],[Order Date]],"dddd")</f>
        <v>Wednesday</v>
      </c>
      <c r="R3898" t="str">
        <f>IF(tbl_salesdata[[#This Row],[Weekdaynum]]&gt;5,"Yes","No")</f>
        <v>No</v>
      </c>
    </row>
    <row r="3899" spans="1:18" hidden="1" x14ac:dyDescent="0.35">
      <c r="A3899">
        <v>784627521</v>
      </c>
      <c r="B3899" s="3">
        <v>44225</v>
      </c>
      <c r="C3899" s="3">
        <v>44240</v>
      </c>
      <c r="D3899" t="s">
        <v>174</v>
      </c>
      <c r="E3899" t="s">
        <v>29</v>
      </c>
      <c r="F3899" t="s">
        <v>22</v>
      </c>
      <c r="G3899" t="s">
        <v>14</v>
      </c>
      <c r="H3899" t="s">
        <v>34</v>
      </c>
      <c r="I3899" s="9">
        <v>7574</v>
      </c>
      <c r="J3899" s="9">
        <v>47.45</v>
      </c>
      <c r="K3899" s="9">
        <v>31.79</v>
      </c>
      <c r="L3899" s="9">
        <f>tbl_salesdata[[#This Row],[Units Sold]]*tbl_salesdata[[#This Row],[Unit Cost]]</f>
        <v>240777.46</v>
      </c>
      <c r="M3899" s="9">
        <f>tbl_salesdata[[#This Row],[Units Sold]]*tbl_salesdata[[#This Row],[Unit Price]]</f>
        <v>359386.30000000005</v>
      </c>
      <c r="N3899" s="9">
        <f>tbl_salesdata[[#This Row],[Total Sales]]-tbl_salesdata[[#This Row],[Total Cost]]</f>
        <v>118608.84000000005</v>
      </c>
      <c r="O3899">
        <f>tbl_salesdata[[#This Row],[Ship Date]]-tbl_salesdata[[#This Row],[Order Date]]</f>
        <v>15</v>
      </c>
      <c r="P3899">
        <f>WEEKDAY(tbl_salesdata[[#This Row],[Order Date]],2)</f>
        <v>5</v>
      </c>
      <c r="Q3899" t="str">
        <f>TEXT(tbl_salesdata[[#This Row],[Order Date]],"dddd")</f>
        <v>Friday</v>
      </c>
      <c r="R3899" t="str">
        <f>IF(tbl_salesdata[[#This Row],[Weekdaynum]]&gt;5,"Yes","No")</f>
        <v>No</v>
      </c>
    </row>
    <row r="3900" spans="1:18" hidden="1" x14ac:dyDescent="0.35">
      <c r="A3900">
        <v>514000356</v>
      </c>
      <c r="B3900" s="3">
        <v>43539</v>
      </c>
      <c r="C3900" s="3">
        <v>43550</v>
      </c>
      <c r="D3900" t="s">
        <v>84</v>
      </c>
      <c r="E3900" t="s">
        <v>24</v>
      </c>
      <c r="F3900" t="s">
        <v>76</v>
      </c>
      <c r="G3900" t="s">
        <v>18</v>
      </c>
      <c r="H3900" t="s">
        <v>19</v>
      </c>
      <c r="I3900" s="9">
        <v>2982</v>
      </c>
      <c r="J3900" s="9">
        <v>668.27</v>
      </c>
      <c r="K3900" s="9">
        <v>502.54</v>
      </c>
      <c r="L3900" s="9">
        <f>tbl_salesdata[[#This Row],[Units Sold]]*tbl_salesdata[[#This Row],[Unit Cost]]</f>
        <v>1498574.28</v>
      </c>
      <c r="M3900" s="9">
        <f>tbl_salesdata[[#This Row],[Units Sold]]*tbl_salesdata[[#This Row],[Unit Price]]</f>
        <v>1992781.14</v>
      </c>
      <c r="N3900" s="9">
        <f>tbl_salesdata[[#This Row],[Total Sales]]-tbl_salesdata[[#This Row],[Total Cost]]</f>
        <v>494206.85999999987</v>
      </c>
      <c r="O3900">
        <f>tbl_salesdata[[#This Row],[Ship Date]]-tbl_salesdata[[#This Row],[Order Date]]</f>
        <v>11</v>
      </c>
      <c r="P3900">
        <f>WEEKDAY(tbl_salesdata[[#This Row],[Order Date]],2)</f>
        <v>5</v>
      </c>
      <c r="Q3900" t="str">
        <f>TEXT(tbl_salesdata[[#This Row],[Order Date]],"dddd")</f>
        <v>Friday</v>
      </c>
      <c r="R3900" t="str">
        <f>IF(tbl_salesdata[[#This Row],[Weekdaynum]]&gt;5,"Yes","No")</f>
        <v>No</v>
      </c>
    </row>
    <row r="3901" spans="1:18" hidden="1" x14ac:dyDescent="0.35">
      <c r="A3901">
        <v>140499961</v>
      </c>
      <c r="B3901" s="3">
        <v>44284</v>
      </c>
      <c r="C3901" s="3">
        <v>44302</v>
      </c>
      <c r="D3901" t="s">
        <v>102</v>
      </c>
      <c r="E3901" t="s">
        <v>21</v>
      </c>
      <c r="F3901" t="s">
        <v>30</v>
      </c>
      <c r="G3901" t="s">
        <v>14</v>
      </c>
      <c r="H3901" t="s">
        <v>26</v>
      </c>
      <c r="I3901" s="9">
        <v>5915</v>
      </c>
      <c r="J3901" s="9">
        <v>81.73</v>
      </c>
      <c r="K3901" s="9">
        <v>56.67</v>
      </c>
      <c r="L3901" s="9">
        <f>tbl_salesdata[[#This Row],[Units Sold]]*tbl_salesdata[[#This Row],[Unit Cost]]</f>
        <v>335203.05</v>
      </c>
      <c r="M3901" s="9">
        <f>tbl_salesdata[[#This Row],[Units Sold]]*tbl_salesdata[[#This Row],[Unit Price]]</f>
        <v>483432.95</v>
      </c>
      <c r="N3901" s="9">
        <f>tbl_salesdata[[#This Row],[Total Sales]]-tbl_salesdata[[#This Row],[Total Cost]]</f>
        <v>148229.90000000002</v>
      </c>
      <c r="O3901">
        <f>tbl_salesdata[[#This Row],[Ship Date]]-tbl_salesdata[[#This Row],[Order Date]]</f>
        <v>18</v>
      </c>
      <c r="P3901">
        <f>WEEKDAY(tbl_salesdata[[#This Row],[Order Date]],2)</f>
        <v>1</v>
      </c>
      <c r="Q3901" t="str">
        <f>TEXT(tbl_salesdata[[#This Row],[Order Date]],"dddd")</f>
        <v>Monday</v>
      </c>
      <c r="R3901" t="str">
        <f>IF(tbl_salesdata[[#This Row],[Weekdaynum]]&gt;5,"Yes","No")</f>
        <v>No</v>
      </c>
    </row>
    <row r="3902" spans="1:18" x14ac:dyDescent="0.35">
      <c r="A3902">
        <v>931477820</v>
      </c>
      <c r="B3902" s="3">
        <v>43274</v>
      </c>
      <c r="C3902" s="3">
        <v>43276</v>
      </c>
      <c r="D3902" t="s">
        <v>79</v>
      </c>
      <c r="E3902" t="s">
        <v>21</v>
      </c>
      <c r="F3902" t="s">
        <v>22</v>
      </c>
      <c r="G3902" t="s">
        <v>14</v>
      </c>
      <c r="H3902" t="s">
        <v>26</v>
      </c>
      <c r="I3902" s="9">
        <v>3841</v>
      </c>
      <c r="J3902" s="9">
        <v>47.45</v>
      </c>
      <c r="K3902" s="9">
        <v>31.79</v>
      </c>
      <c r="L3902" s="9">
        <f>tbl_salesdata[[#This Row],[Units Sold]]*tbl_salesdata[[#This Row],[Unit Cost]]</f>
        <v>122105.39</v>
      </c>
      <c r="M3902" s="9">
        <f>tbl_salesdata[[#This Row],[Units Sold]]*tbl_salesdata[[#This Row],[Unit Price]]</f>
        <v>182255.45</v>
      </c>
      <c r="N3902" s="9">
        <f>tbl_salesdata[[#This Row],[Total Sales]]-tbl_salesdata[[#This Row],[Total Cost]]</f>
        <v>60150.060000000012</v>
      </c>
      <c r="O3902">
        <f>tbl_salesdata[[#This Row],[Ship Date]]-tbl_salesdata[[#This Row],[Order Date]]</f>
        <v>2</v>
      </c>
      <c r="P3902">
        <f>WEEKDAY(tbl_salesdata[[#This Row],[Order Date]],2)</f>
        <v>6</v>
      </c>
      <c r="Q3902" t="str">
        <f>TEXT(tbl_salesdata[[#This Row],[Order Date]],"dddd")</f>
        <v>Saturday</v>
      </c>
      <c r="R3902" t="str">
        <f>IF(tbl_salesdata[[#This Row],[Weekdaynum]]&gt;5,"Yes","No")</f>
        <v>Yes</v>
      </c>
    </row>
    <row r="3903" spans="1:18" hidden="1" x14ac:dyDescent="0.35">
      <c r="A3903">
        <v>211637294</v>
      </c>
      <c r="B3903" s="3">
        <v>42781</v>
      </c>
      <c r="C3903" s="3">
        <v>42785</v>
      </c>
      <c r="D3903" t="s">
        <v>142</v>
      </c>
      <c r="E3903" t="s">
        <v>29</v>
      </c>
      <c r="F3903" t="s">
        <v>56</v>
      </c>
      <c r="G3903" t="s">
        <v>18</v>
      </c>
      <c r="H3903" t="s">
        <v>19</v>
      </c>
      <c r="I3903" s="9">
        <v>7033</v>
      </c>
      <c r="J3903" s="9">
        <v>9.33</v>
      </c>
      <c r="K3903" s="9">
        <v>6.92</v>
      </c>
      <c r="L3903" s="9">
        <f>tbl_salesdata[[#This Row],[Units Sold]]*tbl_salesdata[[#This Row],[Unit Cost]]</f>
        <v>48668.36</v>
      </c>
      <c r="M3903" s="9">
        <f>tbl_salesdata[[#This Row],[Units Sold]]*tbl_salesdata[[#This Row],[Unit Price]]</f>
        <v>65617.89</v>
      </c>
      <c r="N3903" s="9">
        <f>tbl_salesdata[[#This Row],[Total Sales]]-tbl_salesdata[[#This Row],[Total Cost]]</f>
        <v>16949.53</v>
      </c>
      <c r="O3903">
        <f>tbl_salesdata[[#This Row],[Ship Date]]-tbl_salesdata[[#This Row],[Order Date]]</f>
        <v>4</v>
      </c>
      <c r="P3903">
        <f>WEEKDAY(tbl_salesdata[[#This Row],[Order Date]],2)</f>
        <v>3</v>
      </c>
      <c r="Q3903" t="str">
        <f>TEXT(tbl_salesdata[[#This Row],[Order Date]],"dddd")</f>
        <v>Wednesday</v>
      </c>
      <c r="R3903" t="str">
        <f>IF(tbl_salesdata[[#This Row],[Weekdaynum]]&gt;5,"Yes","No")</f>
        <v>No</v>
      </c>
    </row>
    <row r="3904" spans="1:18" hidden="1" x14ac:dyDescent="0.35">
      <c r="A3904">
        <v>945435178</v>
      </c>
      <c r="B3904" s="3">
        <v>43126</v>
      </c>
      <c r="C3904" s="3">
        <v>43131</v>
      </c>
      <c r="D3904" t="s">
        <v>211</v>
      </c>
      <c r="E3904" t="s">
        <v>38</v>
      </c>
      <c r="F3904" t="s">
        <v>25</v>
      </c>
      <c r="G3904" t="s">
        <v>14</v>
      </c>
      <c r="H3904" t="s">
        <v>19</v>
      </c>
      <c r="I3904" s="9">
        <v>4134</v>
      </c>
      <c r="J3904" s="9">
        <v>205.7</v>
      </c>
      <c r="K3904" s="9">
        <v>117.11</v>
      </c>
      <c r="L3904" s="9">
        <f>tbl_salesdata[[#This Row],[Units Sold]]*tbl_salesdata[[#This Row],[Unit Cost]]</f>
        <v>484132.74</v>
      </c>
      <c r="M3904" s="9">
        <f>tbl_salesdata[[#This Row],[Units Sold]]*tbl_salesdata[[#This Row],[Unit Price]]</f>
        <v>850363.79999999993</v>
      </c>
      <c r="N3904" s="9">
        <f>tbl_salesdata[[#This Row],[Total Sales]]-tbl_salesdata[[#This Row],[Total Cost]]</f>
        <v>366231.05999999994</v>
      </c>
      <c r="O3904">
        <f>tbl_salesdata[[#This Row],[Ship Date]]-tbl_salesdata[[#This Row],[Order Date]]</f>
        <v>5</v>
      </c>
      <c r="P3904">
        <f>WEEKDAY(tbl_salesdata[[#This Row],[Order Date]],2)</f>
        <v>5</v>
      </c>
      <c r="Q3904" t="str">
        <f>TEXT(tbl_salesdata[[#This Row],[Order Date]],"dddd")</f>
        <v>Friday</v>
      </c>
      <c r="R3904" t="str">
        <f>IF(tbl_salesdata[[#This Row],[Weekdaynum]]&gt;5,"Yes","No")</f>
        <v>No</v>
      </c>
    </row>
    <row r="3905" spans="1:18" hidden="1" x14ac:dyDescent="0.35">
      <c r="A3905">
        <v>354680144</v>
      </c>
      <c r="B3905" s="3">
        <v>42150</v>
      </c>
      <c r="C3905" s="3">
        <v>42156</v>
      </c>
      <c r="D3905" t="s">
        <v>190</v>
      </c>
      <c r="E3905" t="s">
        <v>38</v>
      </c>
      <c r="F3905" t="s">
        <v>68</v>
      </c>
      <c r="G3905" t="s">
        <v>18</v>
      </c>
      <c r="H3905" t="s">
        <v>26</v>
      </c>
      <c r="I3905" s="9">
        <v>6591</v>
      </c>
      <c r="J3905" s="9">
        <v>154.06</v>
      </c>
      <c r="K3905" s="9">
        <v>90.93</v>
      </c>
      <c r="L3905" s="9">
        <f>tbl_salesdata[[#This Row],[Units Sold]]*tbl_salesdata[[#This Row],[Unit Cost]]</f>
        <v>599319.63</v>
      </c>
      <c r="M3905" s="9">
        <f>tbl_salesdata[[#This Row],[Units Sold]]*tbl_salesdata[[#This Row],[Unit Price]]</f>
        <v>1015409.46</v>
      </c>
      <c r="N3905" s="9">
        <f>tbl_salesdata[[#This Row],[Total Sales]]-tbl_salesdata[[#This Row],[Total Cost]]</f>
        <v>416089.82999999996</v>
      </c>
      <c r="O3905">
        <f>tbl_salesdata[[#This Row],[Ship Date]]-tbl_salesdata[[#This Row],[Order Date]]</f>
        <v>6</v>
      </c>
      <c r="P3905">
        <f>WEEKDAY(tbl_salesdata[[#This Row],[Order Date]],2)</f>
        <v>2</v>
      </c>
      <c r="Q3905" t="str">
        <f>TEXT(tbl_salesdata[[#This Row],[Order Date]],"dddd")</f>
        <v>Tuesday</v>
      </c>
      <c r="R3905" t="str">
        <f>IF(tbl_salesdata[[#This Row],[Weekdaynum]]&gt;5,"Yes","No")</f>
        <v>No</v>
      </c>
    </row>
    <row r="3906" spans="1:18" hidden="1" x14ac:dyDescent="0.35">
      <c r="A3906">
        <v>784733521</v>
      </c>
      <c r="B3906" s="3">
        <v>44834</v>
      </c>
      <c r="C3906" s="3">
        <v>44835</v>
      </c>
      <c r="D3906" t="s">
        <v>143</v>
      </c>
      <c r="E3906" t="s">
        <v>24</v>
      </c>
      <c r="F3906" t="s">
        <v>33</v>
      </c>
      <c r="G3906" t="s">
        <v>14</v>
      </c>
      <c r="H3906" t="s">
        <v>15</v>
      </c>
      <c r="I3906" s="9">
        <v>8942</v>
      </c>
      <c r="J3906" s="9">
        <v>109.28</v>
      </c>
      <c r="K3906" s="9">
        <v>35.840000000000003</v>
      </c>
      <c r="L3906" s="9">
        <f>tbl_salesdata[[#This Row],[Units Sold]]*tbl_salesdata[[#This Row],[Unit Cost]]</f>
        <v>320481.28000000003</v>
      </c>
      <c r="M3906" s="9">
        <f>tbl_salesdata[[#This Row],[Units Sold]]*tbl_salesdata[[#This Row],[Unit Price]]</f>
        <v>977181.76</v>
      </c>
      <c r="N3906" s="9">
        <f>tbl_salesdata[[#This Row],[Total Sales]]-tbl_salesdata[[#This Row],[Total Cost]]</f>
        <v>656700.48</v>
      </c>
      <c r="O3906">
        <f>tbl_salesdata[[#This Row],[Ship Date]]-tbl_salesdata[[#This Row],[Order Date]]</f>
        <v>1</v>
      </c>
      <c r="P3906">
        <f>WEEKDAY(tbl_salesdata[[#This Row],[Order Date]],2)</f>
        <v>5</v>
      </c>
      <c r="Q3906" t="str">
        <f>TEXT(tbl_salesdata[[#This Row],[Order Date]],"dddd")</f>
        <v>Friday</v>
      </c>
      <c r="R3906" t="str">
        <f>IF(tbl_salesdata[[#This Row],[Weekdaynum]]&gt;5,"Yes","No")</f>
        <v>No</v>
      </c>
    </row>
    <row r="3907" spans="1:18" hidden="1" x14ac:dyDescent="0.35">
      <c r="A3907">
        <v>151269137</v>
      </c>
      <c r="B3907" s="3">
        <v>42852</v>
      </c>
      <c r="C3907" s="3">
        <v>42859</v>
      </c>
      <c r="D3907" t="s">
        <v>202</v>
      </c>
      <c r="E3907" t="s">
        <v>38</v>
      </c>
      <c r="F3907" t="s">
        <v>56</v>
      </c>
      <c r="G3907" t="s">
        <v>18</v>
      </c>
      <c r="H3907" t="s">
        <v>19</v>
      </c>
      <c r="I3907" s="9">
        <v>2754</v>
      </c>
      <c r="J3907" s="9">
        <v>9.33</v>
      </c>
      <c r="K3907" s="9">
        <v>6.92</v>
      </c>
      <c r="L3907" s="9">
        <f>tbl_salesdata[[#This Row],[Units Sold]]*tbl_salesdata[[#This Row],[Unit Cost]]</f>
        <v>19057.68</v>
      </c>
      <c r="M3907" s="9">
        <f>tbl_salesdata[[#This Row],[Units Sold]]*tbl_salesdata[[#This Row],[Unit Price]]</f>
        <v>25694.82</v>
      </c>
      <c r="N3907" s="9">
        <f>tbl_salesdata[[#This Row],[Total Sales]]-tbl_salesdata[[#This Row],[Total Cost]]</f>
        <v>6637.1399999999994</v>
      </c>
      <c r="O3907">
        <f>tbl_salesdata[[#This Row],[Ship Date]]-tbl_salesdata[[#This Row],[Order Date]]</f>
        <v>7</v>
      </c>
      <c r="P3907">
        <f>WEEKDAY(tbl_salesdata[[#This Row],[Order Date]],2)</f>
        <v>4</v>
      </c>
      <c r="Q3907" t="str">
        <f>TEXT(tbl_salesdata[[#This Row],[Order Date]],"dddd")</f>
        <v>Thursday</v>
      </c>
      <c r="R3907" t="str">
        <f>IF(tbl_salesdata[[#This Row],[Weekdaynum]]&gt;5,"Yes","No")</f>
        <v>No</v>
      </c>
    </row>
    <row r="3908" spans="1:18" hidden="1" x14ac:dyDescent="0.35">
      <c r="A3908">
        <v>490273320</v>
      </c>
      <c r="B3908" s="3">
        <v>42198</v>
      </c>
      <c r="C3908" s="3">
        <v>42201</v>
      </c>
      <c r="D3908" t="s">
        <v>132</v>
      </c>
      <c r="E3908" t="s">
        <v>38</v>
      </c>
      <c r="F3908" t="s">
        <v>68</v>
      </c>
      <c r="G3908" t="s">
        <v>18</v>
      </c>
      <c r="H3908" t="s">
        <v>26</v>
      </c>
      <c r="I3908" s="9">
        <v>1625</v>
      </c>
      <c r="J3908" s="9">
        <v>154.06</v>
      </c>
      <c r="K3908" s="9">
        <v>90.93</v>
      </c>
      <c r="L3908" s="9">
        <f>tbl_salesdata[[#This Row],[Units Sold]]*tbl_salesdata[[#This Row],[Unit Cost]]</f>
        <v>147761.25</v>
      </c>
      <c r="M3908" s="9">
        <f>tbl_salesdata[[#This Row],[Units Sold]]*tbl_salesdata[[#This Row],[Unit Price]]</f>
        <v>250347.5</v>
      </c>
      <c r="N3908" s="9">
        <f>tbl_salesdata[[#This Row],[Total Sales]]-tbl_salesdata[[#This Row],[Total Cost]]</f>
        <v>102586.25</v>
      </c>
      <c r="O3908">
        <f>tbl_salesdata[[#This Row],[Ship Date]]-tbl_salesdata[[#This Row],[Order Date]]</f>
        <v>3</v>
      </c>
      <c r="P3908">
        <f>WEEKDAY(tbl_salesdata[[#This Row],[Order Date]],2)</f>
        <v>1</v>
      </c>
      <c r="Q3908" t="str">
        <f>TEXT(tbl_salesdata[[#This Row],[Order Date]],"dddd")</f>
        <v>Monday</v>
      </c>
      <c r="R3908" t="str">
        <f>IF(tbl_salesdata[[#This Row],[Weekdaynum]]&gt;5,"Yes","No")</f>
        <v>No</v>
      </c>
    </row>
    <row r="3909" spans="1:18" hidden="1" x14ac:dyDescent="0.35">
      <c r="A3909">
        <v>308044898</v>
      </c>
      <c r="B3909" s="3">
        <v>43591</v>
      </c>
      <c r="C3909" s="3">
        <v>43597</v>
      </c>
      <c r="D3909" t="s">
        <v>45</v>
      </c>
      <c r="E3909" t="s">
        <v>12</v>
      </c>
      <c r="F3909" t="s">
        <v>22</v>
      </c>
      <c r="G3909" t="s">
        <v>18</v>
      </c>
      <c r="H3909" t="s">
        <v>34</v>
      </c>
      <c r="I3909" s="9">
        <v>6186</v>
      </c>
      <c r="J3909" s="9">
        <v>47.45</v>
      </c>
      <c r="K3909" s="9">
        <v>31.79</v>
      </c>
      <c r="L3909" s="9">
        <f>tbl_salesdata[[#This Row],[Units Sold]]*tbl_salesdata[[#This Row],[Unit Cost]]</f>
        <v>196652.94</v>
      </c>
      <c r="M3909" s="9">
        <f>tbl_salesdata[[#This Row],[Units Sold]]*tbl_salesdata[[#This Row],[Unit Price]]</f>
        <v>293525.7</v>
      </c>
      <c r="N3909" s="9">
        <f>tbl_salesdata[[#This Row],[Total Sales]]-tbl_salesdata[[#This Row],[Total Cost]]</f>
        <v>96872.760000000009</v>
      </c>
      <c r="O3909">
        <f>tbl_salesdata[[#This Row],[Ship Date]]-tbl_salesdata[[#This Row],[Order Date]]</f>
        <v>6</v>
      </c>
      <c r="P3909">
        <f>WEEKDAY(tbl_salesdata[[#This Row],[Order Date]],2)</f>
        <v>1</v>
      </c>
      <c r="Q3909" t="str">
        <f>TEXT(tbl_salesdata[[#This Row],[Order Date]],"dddd")</f>
        <v>Monday</v>
      </c>
      <c r="R3909" t="str">
        <f>IF(tbl_salesdata[[#This Row],[Weekdaynum]]&gt;5,"Yes","No")</f>
        <v>No</v>
      </c>
    </row>
    <row r="3910" spans="1:18" hidden="1" x14ac:dyDescent="0.35">
      <c r="A3910">
        <v>431195199</v>
      </c>
      <c r="B3910" s="3">
        <v>43917</v>
      </c>
      <c r="C3910" s="3">
        <v>43923</v>
      </c>
      <c r="D3910" t="s">
        <v>112</v>
      </c>
      <c r="E3910" t="s">
        <v>12</v>
      </c>
      <c r="F3910" t="s">
        <v>56</v>
      </c>
      <c r="G3910" t="s">
        <v>14</v>
      </c>
      <c r="H3910" t="s">
        <v>34</v>
      </c>
      <c r="I3910" s="9">
        <v>9096</v>
      </c>
      <c r="J3910" s="9">
        <v>9.33</v>
      </c>
      <c r="K3910" s="9">
        <v>6.92</v>
      </c>
      <c r="L3910" s="9">
        <f>tbl_salesdata[[#This Row],[Units Sold]]*tbl_salesdata[[#This Row],[Unit Cost]]</f>
        <v>62944.32</v>
      </c>
      <c r="M3910" s="9">
        <f>tbl_salesdata[[#This Row],[Units Sold]]*tbl_salesdata[[#This Row],[Unit Price]]</f>
        <v>84865.680000000008</v>
      </c>
      <c r="N3910" s="9">
        <f>tbl_salesdata[[#This Row],[Total Sales]]-tbl_salesdata[[#This Row],[Total Cost]]</f>
        <v>21921.360000000008</v>
      </c>
      <c r="O3910">
        <f>tbl_salesdata[[#This Row],[Ship Date]]-tbl_salesdata[[#This Row],[Order Date]]</f>
        <v>6</v>
      </c>
      <c r="P3910">
        <f>WEEKDAY(tbl_salesdata[[#This Row],[Order Date]],2)</f>
        <v>5</v>
      </c>
      <c r="Q3910" t="str">
        <f>TEXT(tbl_salesdata[[#This Row],[Order Date]],"dddd")</f>
        <v>Friday</v>
      </c>
      <c r="R3910" t="str">
        <f>IF(tbl_salesdata[[#This Row],[Weekdaynum]]&gt;5,"Yes","No")</f>
        <v>No</v>
      </c>
    </row>
    <row r="3911" spans="1:18" hidden="1" x14ac:dyDescent="0.35">
      <c r="A3911">
        <v>856648051</v>
      </c>
      <c r="B3911" s="3">
        <v>44908</v>
      </c>
      <c r="C3911" s="3">
        <v>44925</v>
      </c>
      <c r="D3911" t="s">
        <v>113</v>
      </c>
      <c r="E3911" t="s">
        <v>21</v>
      </c>
      <c r="F3911" t="s">
        <v>25</v>
      </c>
      <c r="G3911" t="s">
        <v>14</v>
      </c>
      <c r="H3911" t="s">
        <v>15</v>
      </c>
      <c r="I3911" s="9">
        <v>50</v>
      </c>
      <c r="J3911" s="9">
        <v>205.7</v>
      </c>
      <c r="K3911" s="9">
        <v>117.11</v>
      </c>
      <c r="L3911" s="9">
        <f>tbl_salesdata[[#This Row],[Units Sold]]*tbl_salesdata[[#This Row],[Unit Cost]]</f>
        <v>5855.5</v>
      </c>
      <c r="M3911" s="9">
        <f>tbl_salesdata[[#This Row],[Units Sold]]*tbl_salesdata[[#This Row],[Unit Price]]</f>
        <v>10285</v>
      </c>
      <c r="N3911" s="9">
        <f>tbl_salesdata[[#This Row],[Total Sales]]-tbl_salesdata[[#This Row],[Total Cost]]</f>
        <v>4429.5</v>
      </c>
      <c r="O3911">
        <f>tbl_salesdata[[#This Row],[Ship Date]]-tbl_salesdata[[#This Row],[Order Date]]</f>
        <v>17</v>
      </c>
      <c r="P3911">
        <f>WEEKDAY(tbl_salesdata[[#This Row],[Order Date]],2)</f>
        <v>2</v>
      </c>
      <c r="Q3911" t="str">
        <f>TEXT(tbl_salesdata[[#This Row],[Order Date]],"dddd")</f>
        <v>Tuesday</v>
      </c>
      <c r="R3911" t="str">
        <f>IF(tbl_salesdata[[#This Row],[Weekdaynum]]&gt;5,"Yes","No")</f>
        <v>No</v>
      </c>
    </row>
    <row r="3912" spans="1:18" hidden="1" x14ac:dyDescent="0.35">
      <c r="A3912">
        <v>301639783</v>
      </c>
      <c r="B3912" s="3">
        <v>42688</v>
      </c>
      <c r="C3912" s="3">
        <v>42698</v>
      </c>
      <c r="D3912" t="s">
        <v>61</v>
      </c>
      <c r="E3912" t="s">
        <v>12</v>
      </c>
      <c r="F3912" t="s">
        <v>76</v>
      </c>
      <c r="G3912" t="s">
        <v>18</v>
      </c>
      <c r="H3912" t="s">
        <v>15</v>
      </c>
      <c r="I3912" s="9">
        <v>770</v>
      </c>
      <c r="J3912" s="9">
        <v>668.27</v>
      </c>
      <c r="K3912" s="9">
        <v>502.54</v>
      </c>
      <c r="L3912" s="9">
        <f>tbl_salesdata[[#This Row],[Units Sold]]*tbl_salesdata[[#This Row],[Unit Cost]]</f>
        <v>386955.8</v>
      </c>
      <c r="M3912" s="9">
        <f>tbl_salesdata[[#This Row],[Units Sold]]*tbl_salesdata[[#This Row],[Unit Price]]</f>
        <v>514567.89999999997</v>
      </c>
      <c r="N3912" s="9">
        <f>tbl_salesdata[[#This Row],[Total Sales]]-tbl_salesdata[[#This Row],[Total Cost]]</f>
        <v>127612.09999999998</v>
      </c>
      <c r="O3912">
        <f>tbl_salesdata[[#This Row],[Ship Date]]-tbl_salesdata[[#This Row],[Order Date]]</f>
        <v>10</v>
      </c>
      <c r="P3912">
        <f>WEEKDAY(tbl_salesdata[[#This Row],[Order Date]],2)</f>
        <v>1</v>
      </c>
      <c r="Q3912" t="str">
        <f>TEXT(tbl_salesdata[[#This Row],[Order Date]],"dddd")</f>
        <v>Monday</v>
      </c>
      <c r="R3912" t="str">
        <f>IF(tbl_salesdata[[#This Row],[Weekdaynum]]&gt;5,"Yes","No")</f>
        <v>No</v>
      </c>
    </row>
    <row r="3913" spans="1:18" x14ac:dyDescent="0.35">
      <c r="A3913">
        <v>496590030</v>
      </c>
      <c r="B3913" s="3">
        <v>44800</v>
      </c>
      <c r="C3913" s="3">
        <v>44814</v>
      </c>
      <c r="D3913" t="s">
        <v>130</v>
      </c>
      <c r="E3913" t="s">
        <v>29</v>
      </c>
      <c r="F3913" t="s">
        <v>25</v>
      </c>
      <c r="G3913" t="s">
        <v>14</v>
      </c>
      <c r="H3913" t="s">
        <v>26</v>
      </c>
      <c r="I3913" s="9">
        <v>880</v>
      </c>
      <c r="J3913" s="9">
        <v>205.7</v>
      </c>
      <c r="K3913" s="9">
        <v>117.11</v>
      </c>
      <c r="L3913" s="9">
        <f>tbl_salesdata[[#This Row],[Units Sold]]*tbl_salesdata[[#This Row],[Unit Cost]]</f>
        <v>103056.8</v>
      </c>
      <c r="M3913" s="9">
        <f>tbl_salesdata[[#This Row],[Units Sold]]*tbl_salesdata[[#This Row],[Unit Price]]</f>
        <v>181016</v>
      </c>
      <c r="N3913" s="9">
        <f>tbl_salesdata[[#This Row],[Total Sales]]-tbl_salesdata[[#This Row],[Total Cost]]</f>
        <v>77959.199999999997</v>
      </c>
      <c r="O3913">
        <f>tbl_salesdata[[#This Row],[Ship Date]]-tbl_salesdata[[#This Row],[Order Date]]</f>
        <v>14</v>
      </c>
      <c r="P3913">
        <f>WEEKDAY(tbl_salesdata[[#This Row],[Order Date]],2)</f>
        <v>6</v>
      </c>
      <c r="Q3913" t="str">
        <f>TEXT(tbl_salesdata[[#This Row],[Order Date]],"dddd")</f>
        <v>Saturday</v>
      </c>
      <c r="R3913" t="str">
        <f>IF(tbl_salesdata[[#This Row],[Weekdaynum]]&gt;5,"Yes","No")</f>
        <v>Yes</v>
      </c>
    </row>
    <row r="3914" spans="1:18" hidden="1" x14ac:dyDescent="0.35">
      <c r="A3914">
        <v>920747697</v>
      </c>
      <c r="B3914" s="3">
        <v>42750</v>
      </c>
      <c r="C3914" s="3">
        <v>42767</v>
      </c>
      <c r="D3914" t="s">
        <v>201</v>
      </c>
      <c r="E3914" t="s">
        <v>24</v>
      </c>
      <c r="F3914" t="s">
        <v>47</v>
      </c>
      <c r="G3914" t="s">
        <v>14</v>
      </c>
      <c r="H3914" t="s">
        <v>34</v>
      </c>
      <c r="I3914" s="9">
        <v>8559</v>
      </c>
      <c r="J3914" s="9">
        <v>421.89</v>
      </c>
      <c r="K3914" s="9">
        <v>364.69</v>
      </c>
      <c r="L3914" s="9">
        <f>tbl_salesdata[[#This Row],[Units Sold]]*tbl_salesdata[[#This Row],[Unit Cost]]</f>
        <v>3121381.71</v>
      </c>
      <c r="M3914" s="9">
        <f>tbl_salesdata[[#This Row],[Units Sold]]*tbl_salesdata[[#This Row],[Unit Price]]</f>
        <v>3610956.51</v>
      </c>
      <c r="N3914" s="9">
        <f>tbl_salesdata[[#This Row],[Total Sales]]-tbl_salesdata[[#This Row],[Total Cost]]</f>
        <v>489574.79999999981</v>
      </c>
      <c r="O3914">
        <f>tbl_salesdata[[#This Row],[Ship Date]]-tbl_salesdata[[#This Row],[Order Date]]</f>
        <v>17</v>
      </c>
      <c r="P3914">
        <f>WEEKDAY(tbl_salesdata[[#This Row],[Order Date]],2)</f>
        <v>7</v>
      </c>
      <c r="Q3914" t="str">
        <f>TEXT(tbl_salesdata[[#This Row],[Order Date]],"dddd")</f>
        <v>Sunday</v>
      </c>
      <c r="R3914" t="str">
        <f>IF(tbl_salesdata[[#This Row],[Weekdaynum]]&gt;5,"Yes","No")</f>
        <v>Yes</v>
      </c>
    </row>
    <row r="3915" spans="1:18" x14ac:dyDescent="0.35">
      <c r="A3915">
        <v>539002406</v>
      </c>
      <c r="B3915" s="3">
        <v>43302</v>
      </c>
      <c r="C3915" s="3">
        <v>43320</v>
      </c>
      <c r="D3915" t="s">
        <v>135</v>
      </c>
      <c r="E3915" t="s">
        <v>21</v>
      </c>
      <c r="F3915" t="s">
        <v>33</v>
      </c>
      <c r="G3915" t="s">
        <v>14</v>
      </c>
      <c r="H3915" t="s">
        <v>19</v>
      </c>
      <c r="I3915" s="9">
        <v>1645</v>
      </c>
      <c r="J3915" s="9">
        <v>109.28</v>
      </c>
      <c r="K3915" s="9">
        <v>35.840000000000003</v>
      </c>
      <c r="L3915" s="9">
        <f>tbl_salesdata[[#This Row],[Units Sold]]*tbl_salesdata[[#This Row],[Unit Cost]]</f>
        <v>58956.800000000003</v>
      </c>
      <c r="M3915" s="9">
        <f>tbl_salesdata[[#This Row],[Units Sold]]*tbl_salesdata[[#This Row],[Unit Price]]</f>
        <v>179765.6</v>
      </c>
      <c r="N3915" s="9">
        <f>tbl_salesdata[[#This Row],[Total Sales]]-tbl_salesdata[[#This Row],[Total Cost]]</f>
        <v>120808.8</v>
      </c>
      <c r="O3915">
        <f>tbl_salesdata[[#This Row],[Ship Date]]-tbl_salesdata[[#This Row],[Order Date]]</f>
        <v>18</v>
      </c>
      <c r="P3915">
        <f>WEEKDAY(tbl_salesdata[[#This Row],[Order Date]],2)</f>
        <v>6</v>
      </c>
      <c r="Q3915" t="str">
        <f>TEXT(tbl_salesdata[[#This Row],[Order Date]],"dddd")</f>
        <v>Saturday</v>
      </c>
      <c r="R3915" t="str">
        <f>IF(tbl_salesdata[[#This Row],[Weekdaynum]]&gt;5,"Yes","No")</f>
        <v>Yes</v>
      </c>
    </row>
    <row r="3916" spans="1:18" hidden="1" x14ac:dyDescent="0.35">
      <c r="A3916">
        <v>632659566</v>
      </c>
      <c r="B3916" s="3">
        <v>42876</v>
      </c>
      <c r="C3916" s="3">
        <v>42891</v>
      </c>
      <c r="D3916" t="s">
        <v>85</v>
      </c>
      <c r="E3916" t="s">
        <v>12</v>
      </c>
      <c r="F3916" t="s">
        <v>68</v>
      </c>
      <c r="G3916" t="s">
        <v>18</v>
      </c>
      <c r="H3916" t="s">
        <v>26</v>
      </c>
      <c r="I3916" s="9">
        <v>6880</v>
      </c>
      <c r="J3916" s="9">
        <v>154.06</v>
      </c>
      <c r="K3916" s="9">
        <v>90.93</v>
      </c>
      <c r="L3916" s="9">
        <f>tbl_salesdata[[#This Row],[Units Sold]]*tbl_salesdata[[#This Row],[Unit Cost]]</f>
        <v>625598.4</v>
      </c>
      <c r="M3916" s="9">
        <f>tbl_salesdata[[#This Row],[Units Sold]]*tbl_salesdata[[#This Row],[Unit Price]]</f>
        <v>1059932.8</v>
      </c>
      <c r="N3916" s="9">
        <f>tbl_salesdata[[#This Row],[Total Sales]]-tbl_salesdata[[#This Row],[Total Cost]]</f>
        <v>434334.4</v>
      </c>
      <c r="O3916">
        <f>tbl_salesdata[[#This Row],[Ship Date]]-tbl_salesdata[[#This Row],[Order Date]]</f>
        <v>15</v>
      </c>
      <c r="P3916">
        <f>WEEKDAY(tbl_salesdata[[#This Row],[Order Date]],2)</f>
        <v>7</v>
      </c>
      <c r="Q3916" t="str">
        <f>TEXT(tbl_salesdata[[#This Row],[Order Date]],"dddd")</f>
        <v>Sunday</v>
      </c>
      <c r="R3916" t="str">
        <f>IF(tbl_salesdata[[#This Row],[Weekdaynum]]&gt;5,"Yes","No")</f>
        <v>Yes</v>
      </c>
    </row>
    <row r="3917" spans="1:18" hidden="1" x14ac:dyDescent="0.35">
      <c r="A3917">
        <v>444828116</v>
      </c>
      <c r="B3917" s="3">
        <v>44738</v>
      </c>
      <c r="C3917" s="3">
        <v>44757</v>
      </c>
      <c r="D3917" t="s">
        <v>65</v>
      </c>
      <c r="E3917" t="s">
        <v>32</v>
      </c>
      <c r="F3917" t="s">
        <v>56</v>
      </c>
      <c r="G3917" t="s">
        <v>18</v>
      </c>
      <c r="H3917" t="s">
        <v>34</v>
      </c>
      <c r="I3917" s="9">
        <v>3380</v>
      </c>
      <c r="J3917" s="9">
        <v>9.33</v>
      </c>
      <c r="K3917" s="9">
        <v>6.92</v>
      </c>
      <c r="L3917" s="9">
        <f>tbl_salesdata[[#This Row],[Units Sold]]*tbl_salesdata[[#This Row],[Unit Cost]]</f>
        <v>23389.599999999999</v>
      </c>
      <c r="M3917" s="9">
        <f>tbl_salesdata[[#This Row],[Units Sold]]*tbl_salesdata[[#This Row],[Unit Price]]</f>
        <v>31535.4</v>
      </c>
      <c r="N3917" s="9">
        <f>tbl_salesdata[[#This Row],[Total Sales]]-tbl_salesdata[[#This Row],[Total Cost]]</f>
        <v>8145.8000000000029</v>
      </c>
      <c r="O3917">
        <f>tbl_salesdata[[#This Row],[Ship Date]]-tbl_salesdata[[#This Row],[Order Date]]</f>
        <v>19</v>
      </c>
      <c r="P3917">
        <f>WEEKDAY(tbl_salesdata[[#This Row],[Order Date]],2)</f>
        <v>7</v>
      </c>
      <c r="Q3917" t="str">
        <f>TEXT(tbl_salesdata[[#This Row],[Order Date]],"dddd")</f>
        <v>Sunday</v>
      </c>
      <c r="R3917" t="str">
        <f>IF(tbl_salesdata[[#This Row],[Weekdaynum]]&gt;5,"Yes","No")</f>
        <v>Yes</v>
      </c>
    </row>
    <row r="3918" spans="1:18" hidden="1" x14ac:dyDescent="0.35">
      <c r="A3918">
        <v>706516015</v>
      </c>
      <c r="B3918" s="3">
        <v>42690</v>
      </c>
      <c r="C3918" s="3">
        <v>42695</v>
      </c>
      <c r="D3918" t="s">
        <v>212</v>
      </c>
      <c r="E3918" t="s">
        <v>32</v>
      </c>
      <c r="F3918" t="s">
        <v>76</v>
      </c>
      <c r="G3918" t="s">
        <v>14</v>
      </c>
      <c r="H3918" t="s">
        <v>15</v>
      </c>
      <c r="I3918" s="9">
        <v>2644</v>
      </c>
      <c r="J3918" s="9">
        <v>668.27</v>
      </c>
      <c r="K3918" s="9">
        <v>502.54</v>
      </c>
      <c r="L3918" s="9">
        <f>tbl_salesdata[[#This Row],[Units Sold]]*tbl_salesdata[[#This Row],[Unit Cost]]</f>
        <v>1328715.76</v>
      </c>
      <c r="M3918" s="9">
        <f>tbl_salesdata[[#This Row],[Units Sold]]*tbl_salesdata[[#This Row],[Unit Price]]</f>
        <v>1766905.88</v>
      </c>
      <c r="N3918" s="9">
        <f>tbl_salesdata[[#This Row],[Total Sales]]-tbl_salesdata[[#This Row],[Total Cost]]</f>
        <v>438190.11999999988</v>
      </c>
      <c r="O3918">
        <f>tbl_salesdata[[#This Row],[Ship Date]]-tbl_salesdata[[#This Row],[Order Date]]</f>
        <v>5</v>
      </c>
      <c r="P3918">
        <f>WEEKDAY(tbl_salesdata[[#This Row],[Order Date]],2)</f>
        <v>3</v>
      </c>
      <c r="Q3918" t="str">
        <f>TEXT(tbl_salesdata[[#This Row],[Order Date]],"dddd")</f>
        <v>Wednesday</v>
      </c>
      <c r="R3918" t="str">
        <f>IF(tbl_salesdata[[#This Row],[Weekdaynum]]&gt;5,"Yes","No")</f>
        <v>No</v>
      </c>
    </row>
    <row r="3919" spans="1:18" hidden="1" x14ac:dyDescent="0.35">
      <c r="A3919">
        <v>177147090</v>
      </c>
      <c r="B3919" s="3">
        <v>43661</v>
      </c>
      <c r="C3919" s="3">
        <v>43669</v>
      </c>
      <c r="D3919" t="s">
        <v>122</v>
      </c>
      <c r="E3919" t="s">
        <v>21</v>
      </c>
      <c r="F3919" t="s">
        <v>47</v>
      </c>
      <c r="G3919" t="s">
        <v>18</v>
      </c>
      <c r="H3919" t="s">
        <v>26</v>
      </c>
      <c r="I3919" s="9">
        <v>615</v>
      </c>
      <c r="J3919" s="9">
        <v>421.89</v>
      </c>
      <c r="K3919" s="9">
        <v>364.69</v>
      </c>
      <c r="L3919" s="9">
        <f>tbl_salesdata[[#This Row],[Units Sold]]*tbl_salesdata[[#This Row],[Unit Cost]]</f>
        <v>224284.35</v>
      </c>
      <c r="M3919" s="9">
        <f>tbl_salesdata[[#This Row],[Units Sold]]*tbl_salesdata[[#This Row],[Unit Price]]</f>
        <v>259462.35</v>
      </c>
      <c r="N3919" s="9">
        <f>tbl_salesdata[[#This Row],[Total Sales]]-tbl_salesdata[[#This Row],[Total Cost]]</f>
        <v>35178</v>
      </c>
      <c r="O3919">
        <f>tbl_salesdata[[#This Row],[Ship Date]]-tbl_salesdata[[#This Row],[Order Date]]</f>
        <v>8</v>
      </c>
      <c r="P3919">
        <f>WEEKDAY(tbl_salesdata[[#This Row],[Order Date]],2)</f>
        <v>1</v>
      </c>
      <c r="Q3919" t="str">
        <f>TEXT(tbl_salesdata[[#This Row],[Order Date]],"dddd")</f>
        <v>Monday</v>
      </c>
      <c r="R3919" t="str">
        <f>IF(tbl_salesdata[[#This Row],[Weekdaynum]]&gt;5,"Yes","No")</f>
        <v>No</v>
      </c>
    </row>
    <row r="3920" spans="1:18" x14ac:dyDescent="0.35">
      <c r="A3920">
        <v>564715993</v>
      </c>
      <c r="B3920" s="3">
        <v>44772</v>
      </c>
      <c r="C3920" s="3">
        <v>44774</v>
      </c>
      <c r="D3920" t="s">
        <v>53</v>
      </c>
      <c r="E3920" t="s">
        <v>29</v>
      </c>
      <c r="F3920" t="s">
        <v>25</v>
      </c>
      <c r="G3920" t="s">
        <v>18</v>
      </c>
      <c r="H3920" t="s">
        <v>26</v>
      </c>
      <c r="I3920" s="9">
        <v>866</v>
      </c>
      <c r="J3920" s="9">
        <v>205.7</v>
      </c>
      <c r="K3920" s="9">
        <v>117.11</v>
      </c>
      <c r="L3920" s="9">
        <f>tbl_salesdata[[#This Row],[Units Sold]]*tbl_salesdata[[#This Row],[Unit Cost]]</f>
        <v>101417.26</v>
      </c>
      <c r="M3920" s="9">
        <f>tbl_salesdata[[#This Row],[Units Sold]]*tbl_salesdata[[#This Row],[Unit Price]]</f>
        <v>178136.19999999998</v>
      </c>
      <c r="N3920" s="9">
        <f>tbl_salesdata[[#This Row],[Total Sales]]-tbl_salesdata[[#This Row],[Total Cost]]</f>
        <v>76718.939999999988</v>
      </c>
      <c r="O3920">
        <f>tbl_salesdata[[#This Row],[Ship Date]]-tbl_salesdata[[#This Row],[Order Date]]</f>
        <v>2</v>
      </c>
      <c r="P3920">
        <f>WEEKDAY(tbl_salesdata[[#This Row],[Order Date]],2)</f>
        <v>6</v>
      </c>
      <c r="Q3920" t="str">
        <f>TEXT(tbl_salesdata[[#This Row],[Order Date]],"dddd")</f>
        <v>Saturday</v>
      </c>
      <c r="R3920" t="str">
        <f>IF(tbl_salesdata[[#This Row],[Weekdaynum]]&gt;5,"Yes","No")</f>
        <v>Yes</v>
      </c>
    </row>
    <row r="3921" spans="1:18" hidden="1" x14ac:dyDescent="0.35">
      <c r="A3921">
        <v>234496581</v>
      </c>
      <c r="B3921" s="3">
        <v>42309</v>
      </c>
      <c r="C3921" s="3">
        <v>42324</v>
      </c>
      <c r="D3921" t="s">
        <v>53</v>
      </c>
      <c r="E3921" t="s">
        <v>29</v>
      </c>
      <c r="F3921" t="s">
        <v>47</v>
      </c>
      <c r="G3921" t="s">
        <v>14</v>
      </c>
      <c r="H3921" t="s">
        <v>19</v>
      </c>
      <c r="I3921" s="9">
        <v>1604</v>
      </c>
      <c r="J3921" s="9">
        <v>421.89</v>
      </c>
      <c r="K3921" s="9">
        <v>364.69</v>
      </c>
      <c r="L3921" s="9">
        <f>tbl_salesdata[[#This Row],[Units Sold]]*tbl_salesdata[[#This Row],[Unit Cost]]</f>
        <v>584962.76</v>
      </c>
      <c r="M3921" s="9">
        <f>tbl_salesdata[[#This Row],[Units Sold]]*tbl_salesdata[[#This Row],[Unit Price]]</f>
        <v>676711.55999999994</v>
      </c>
      <c r="N3921" s="9">
        <f>tbl_salesdata[[#This Row],[Total Sales]]-tbl_salesdata[[#This Row],[Total Cost]]</f>
        <v>91748.79999999993</v>
      </c>
      <c r="O3921">
        <f>tbl_salesdata[[#This Row],[Ship Date]]-tbl_salesdata[[#This Row],[Order Date]]</f>
        <v>15</v>
      </c>
      <c r="P3921">
        <f>WEEKDAY(tbl_salesdata[[#This Row],[Order Date]],2)</f>
        <v>7</v>
      </c>
      <c r="Q3921" t="str">
        <f>TEXT(tbl_salesdata[[#This Row],[Order Date]],"dddd")</f>
        <v>Sunday</v>
      </c>
      <c r="R3921" t="str">
        <f>IF(tbl_salesdata[[#This Row],[Weekdaynum]]&gt;5,"Yes","No")</f>
        <v>Yes</v>
      </c>
    </row>
    <row r="3922" spans="1:18" hidden="1" x14ac:dyDescent="0.35">
      <c r="A3922">
        <v>941625154</v>
      </c>
      <c r="B3922" s="3">
        <v>44210</v>
      </c>
      <c r="C3922" s="3">
        <v>44212</v>
      </c>
      <c r="D3922" t="s">
        <v>170</v>
      </c>
      <c r="E3922" t="s">
        <v>12</v>
      </c>
      <c r="F3922" t="s">
        <v>22</v>
      </c>
      <c r="G3922" t="s">
        <v>14</v>
      </c>
      <c r="H3922" t="s">
        <v>19</v>
      </c>
      <c r="I3922" s="9">
        <v>6663</v>
      </c>
      <c r="J3922" s="9">
        <v>47.45</v>
      </c>
      <c r="K3922" s="9">
        <v>31.79</v>
      </c>
      <c r="L3922" s="9">
        <f>tbl_salesdata[[#This Row],[Units Sold]]*tbl_salesdata[[#This Row],[Unit Cost]]</f>
        <v>211816.77</v>
      </c>
      <c r="M3922" s="9">
        <f>tbl_salesdata[[#This Row],[Units Sold]]*tbl_salesdata[[#This Row],[Unit Price]]</f>
        <v>316159.35000000003</v>
      </c>
      <c r="N3922" s="9">
        <f>tbl_salesdata[[#This Row],[Total Sales]]-tbl_salesdata[[#This Row],[Total Cost]]</f>
        <v>104342.58000000005</v>
      </c>
      <c r="O3922">
        <f>tbl_salesdata[[#This Row],[Ship Date]]-tbl_salesdata[[#This Row],[Order Date]]</f>
        <v>2</v>
      </c>
      <c r="P3922">
        <f>WEEKDAY(tbl_salesdata[[#This Row],[Order Date]],2)</f>
        <v>4</v>
      </c>
      <c r="Q3922" t="str">
        <f>TEXT(tbl_salesdata[[#This Row],[Order Date]],"dddd")</f>
        <v>Thursday</v>
      </c>
      <c r="R3922" t="str">
        <f>IF(tbl_salesdata[[#This Row],[Weekdaynum]]&gt;5,"Yes","No")</f>
        <v>No</v>
      </c>
    </row>
    <row r="3923" spans="1:18" hidden="1" x14ac:dyDescent="0.35">
      <c r="A3923">
        <v>198517215</v>
      </c>
      <c r="B3923" s="3">
        <v>43648</v>
      </c>
      <c r="C3923" s="3">
        <v>43661</v>
      </c>
      <c r="D3923" t="s">
        <v>52</v>
      </c>
      <c r="E3923" t="s">
        <v>12</v>
      </c>
      <c r="F3923" t="s">
        <v>40</v>
      </c>
      <c r="G3923" t="s">
        <v>14</v>
      </c>
      <c r="H3923" t="s">
        <v>15</v>
      </c>
      <c r="I3923" s="9">
        <v>4510</v>
      </c>
      <c r="J3923" s="9">
        <v>651.21</v>
      </c>
      <c r="K3923" s="9">
        <v>524.96</v>
      </c>
      <c r="L3923" s="9">
        <f>tbl_salesdata[[#This Row],[Units Sold]]*tbl_salesdata[[#This Row],[Unit Cost]]</f>
        <v>2367569.6</v>
      </c>
      <c r="M3923" s="9">
        <f>tbl_salesdata[[#This Row],[Units Sold]]*tbl_salesdata[[#This Row],[Unit Price]]</f>
        <v>2936957.1</v>
      </c>
      <c r="N3923" s="9">
        <f>tbl_salesdata[[#This Row],[Total Sales]]-tbl_salesdata[[#This Row],[Total Cost]]</f>
        <v>569387.5</v>
      </c>
      <c r="O3923">
        <f>tbl_salesdata[[#This Row],[Ship Date]]-tbl_salesdata[[#This Row],[Order Date]]</f>
        <v>13</v>
      </c>
      <c r="P3923">
        <f>WEEKDAY(tbl_salesdata[[#This Row],[Order Date]],2)</f>
        <v>2</v>
      </c>
      <c r="Q3923" t="str">
        <f>TEXT(tbl_salesdata[[#This Row],[Order Date]],"dddd")</f>
        <v>Tuesday</v>
      </c>
      <c r="R3923" t="str">
        <f>IF(tbl_salesdata[[#This Row],[Weekdaynum]]&gt;5,"Yes","No")</f>
        <v>No</v>
      </c>
    </row>
    <row r="3924" spans="1:18" hidden="1" x14ac:dyDescent="0.35">
      <c r="A3924">
        <v>266159093</v>
      </c>
      <c r="B3924" s="3">
        <v>43502</v>
      </c>
      <c r="C3924" s="3">
        <v>43503</v>
      </c>
      <c r="D3924" t="s">
        <v>167</v>
      </c>
      <c r="E3924" t="s">
        <v>38</v>
      </c>
      <c r="F3924" t="s">
        <v>40</v>
      </c>
      <c r="G3924" t="s">
        <v>18</v>
      </c>
      <c r="H3924" t="s">
        <v>19</v>
      </c>
      <c r="I3924" s="9">
        <v>1245</v>
      </c>
      <c r="J3924" s="9">
        <v>651.21</v>
      </c>
      <c r="K3924" s="9">
        <v>524.96</v>
      </c>
      <c r="L3924" s="9">
        <f>tbl_salesdata[[#This Row],[Units Sold]]*tbl_salesdata[[#This Row],[Unit Cost]]</f>
        <v>653575.20000000007</v>
      </c>
      <c r="M3924" s="9">
        <f>tbl_salesdata[[#This Row],[Units Sold]]*tbl_salesdata[[#This Row],[Unit Price]]</f>
        <v>810756.45000000007</v>
      </c>
      <c r="N3924" s="9">
        <f>tbl_salesdata[[#This Row],[Total Sales]]-tbl_salesdata[[#This Row],[Total Cost]]</f>
        <v>157181.25</v>
      </c>
      <c r="O3924">
        <f>tbl_salesdata[[#This Row],[Ship Date]]-tbl_salesdata[[#This Row],[Order Date]]</f>
        <v>1</v>
      </c>
      <c r="P3924">
        <f>WEEKDAY(tbl_salesdata[[#This Row],[Order Date]],2)</f>
        <v>3</v>
      </c>
      <c r="Q3924" t="str">
        <f>TEXT(tbl_salesdata[[#This Row],[Order Date]],"dddd")</f>
        <v>Wednesday</v>
      </c>
      <c r="R3924" t="str">
        <f>IF(tbl_salesdata[[#This Row],[Weekdaynum]]&gt;5,"Yes","No")</f>
        <v>No</v>
      </c>
    </row>
    <row r="3925" spans="1:18" hidden="1" x14ac:dyDescent="0.35">
      <c r="A3925">
        <v>775849616</v>
      </c>
      <c r="B3925" s="3">
        <v>43878</v>
      </c>
      <c r="C3925" s="3">
        <v>43886</v>
      </c>
      <c r="D3925" t="s">
        <v>107</v>
      </c>
      <c r="E3925" t="s">
        <v>21</v>
      </c>
      <c r="F3925" t="s">
        <v>40</v>
      </c>
      <c r="G3925" t="s">
        <v>18</v>
      </c>
      <c r="H3925" t="s">
        <v>19</v>
      </c>
      <c r="I3925" s="9">
        <v>9997</v>
      </c>
      <c r="J3925" s="9">
        <v>651.21</v>
      </c>
      <c r="K3925" s="9">
        <v>524.96</v>
      </c>
      <c r="L3925" s="9">
        <f>tbl_salesdata[[#This Row],[Units Sold]]*tbl_salesdata[[#This Row],[Unit Cost]]</f>
        <v>5248025.12</v>
      </c>
      <c r="M3925" s="9">
        <f>tbl_salesdata[[#This Row],[Units Sold]]*tbl_salesdata[[#This Row],[Unit Price]]</f>
        <v>6510146.3700000001</v>
      </c>
      <c r="N3925" s="9">
        <f>tbl_salesdata[[#This Row],[Total Sales]]-tbl_salesdata[[#This Row],[Total Cost]]</f>
        <v>1262121.25</v>
      </c>
      <c r="O3925">
        <f>tbl_salesdata[[#This Row],[Ship Date]]-tbl_salesdata[[#This Row],[Order Date]]</f>
        <v>8</v>
      </c>
      <c r="P3925">
        <f>WEEKDAY(tbl_salesdata[[#This Row],[Order Date]],2)</f>
        <v>1</v>
      </c>
      <c r="Q3925" t="str">
        <f>TEXT(tbl_salesdata[[#This Row],[Order Date]],"dddd")</f>
        <v>Monday</v>
      </c>
      <c r="R3925" t="str">
        <f>IF(tbl_salesdata[[#This Row],[Weekdaynum]]&gt;5,"Yes","No")</f>
        <v>No</v>
      </c>
    </row>
    <row r="3926" spans="1:18" x14ac:dyDescent="0.35">
      <c r="A3926">
        <v>151373851</v>
      </c>
      <c r="B3926" s="3">
        <v>44730</v>
      </c>
      <c r="C3926" s="3">
        <v>44748</v>
      </c>
      <c r="D3926" t="s">
        <v>162</v>
      </c>
      <c r="E3926" t="s">
        <v>38</v>
      </c>
      <c r="F3926" t="s">
        <v>22</v>
      </c>
      <c r="G3926" t="s">
        <v>14</v>
      </c>
      <c r="H3926" t="s">
        <v>26</v>
      </c>
      <c r="I3926" s="9">
        <v>3741</v>
      </c>
      <c r="J3926" s="9">
        <v>47.45</v>
      </c>
      <c r="K3926" s="9">
        <v>31.79</v>
      </c>
      <c r="L3926" s="9">
        <f>tbl_salesdata[[#This Row],[Units Sold]]*tbl_salesdata[[#This Row],[Unit Cost]]</f>
        <v>118926.39</v>
      </c>
      <c r="M3926" s="9">
        <f>tbl_salesdata[[#This Row],[Units Sold]]*tbl_salesdata[[#This Row],[Unit Price]]</f>
        <v>177510.45</v>
      </c>
      <c r="N3926" s="9">
        <f>tbl_salesdata[[#This Row],[Total Sales]]-tbl_salesdata[[#This Row],[Total Cost]]</f>
        <v>58584.060000000012</v>
      </c>
      <c r="O3926">
        <f>tbl_salesdata[[#This Row],[Ship Date]]-tbl_salesdata[[#This Row],[Order Date]]</f>
        <v>18</v>
      </c>
      <c r="P3926">
        <f>WEEKDAY(tbl_salesdata[[#This Row],[Order Date]],2)</f>
        <v>6</v>
      </c>
      <c r="Q3926" t="str">
        <f>TEXT(tbl_salesdata[[#This Row],[Order Date]],"dddd")</f>
        <v>Saturday</v>
      </c>
      <c r="R3926" t="str">
        <f>IF(tbl_salesdata[[#This Row],[Weekdaynum]]&gt;5,"Yes","No")</f>
        <v>Yes</v>
      </c>
    </row>
    <row r="3927" spans="1:18" hidden="1" x14ac:dyDescent="0.35">
      <c r="A3927">
        <v>198134410</v>
      </c>
      <c r="B3927" s="3">
        <v>44428</v>
      </c>
      <c r="C3927" s="3">
        <v>44437</v>
      </c>
      <c r="D3927" t="s">
        <v>139</v>
      </c>
      <c r="E3927" t="s">
        <v>51</v>
      </c>
      <c r="F3927" t="s">
        <v>42</v>
      </c>
      <c r="G3927" t="s">
        <v>14</v>
      </c>
      <c r="H3927" t="s">
        <v>26</v>
      </c>
      <c r="I3927" s="9">
        <v>1230</v>
      </c>
      <c r="J3927" s="9">
        <v>437.2</v>
      </c>
      <c r="K3927" s="9">
        <v>263.33</v>
      </c>
      <c r="L3927" s="9">
        <f>tbl_salesdata[[#This Row],[Units Sold]]*tbl_salesdata[[#This Row],[Unit Cost]]</f>
        <v>323895.89999999997</v>
      </c>
      <c r="M3927" s="9">
        <f>tbl_salesdata[[#This Row],[Units Sold]]*tbl_salesdata[[#This Row],[Unit Price]]</f>
        <v>537756</v>
      </c>
      <c r="N3927" s="9">
        <f>tbl_salesdata[[#This Row],[Total Sales]]-tbl_salesdata[[#This Row],[Total Cost]]</f>
        <v>213860.10000000003</v>
      </c>
      <c r="O3927">
        <f>tbl_salesdata[[#This Row],[Ship Date]]-tbl_salesdata[[#This Row],[Order Date]]</f>
        <v>9</v>
      </c>
      <c r="P3927">
        <f>WEEKDAY(tbl_salesdata[[#This Row],[Order Date]],2)</f>
        <v>5</v>
      </c>
      <c r="Q3927" t="str">
        <f>TEXT(tbl_salesdata[[#This Row],[Order Date]],"dddd")</f>
        <v>Friday</v>
      </c>
      <c r="R3927" t="str">
        <f>IF(tbl_salesdata[[#This Row],[Weekdaynum]]&gt;5,"Yes","No")</f>
        <v>No</v>
      </c>
    </row>
    <row r="3928" spans="1:18" hidden="1" x14ac:dyDescent="0.35">
      <c r="A3928">
        <v>974888837</v>
      </c>
      <c r="B3928" s="3">
        <v>43265</v>
      </c>
      <c r="C3928" s="3">
        <v>43285</v>
      </c>
      <c r="D3928" t="s">
        <v>83</v>
      </c>
      <c r="E3928" t="s">
        <v>38</v>
      </c>
      <c r="F3928" t="s">
        <v>68</v>
      </c>
      <c r="G3928" t="s">
        <v>14</v>
      </c>
      <c r="H3928" t="s">
        <v>19</v>
      </c>
      <c r="I3928" s="9">
        <v>126</v>
      </c>
      <c r="J3928" s="9">
        <v>154.06</v>
      </c>
      <c r="K3928" s="9">
        <v>90.93</v>
      </c>
      <c r="L3928" s="9">
        <f>tbl_salesdata[[#This Row],[Units Sold]]*tbl_salesdata[[#This Row],[Unit Cost]]</f>
        <v>11457.18</v>
      </c>
      <c r="M3928" s="9">
        <f>tbl_salesdata[[#This Row],[Units Sold]]*tbl_salesdata[[#This Row],[Unit Price]]</f>
        <v>19411.560000000001</v>
      </c>
      <c r="N3928" s="9">
        <f>tbl_salesdata[[#This Row],[Total Sales]]-tbl_salesdata[[#This Row],[Total Cost]]</f>
        <v>7954.380000000001</v>
      </c>
      <c r="O3928">
        <f>tbl_salesdata[[#This Row],[Ship Date]]-tbl_salesdata[[#This Row],[Order Date]]</f>
        <v>20</v>
      </c>
      <c r="P3928">
        <f>WEEKDAY(tbl_salesdata[[#This Row],[Order Date]],2)</f>
        <v>4</v>
      </c>
      <c r="Q3928" t="str">
        <f>TEXT(tbl_salesdata[[#This Row],[Order Date]],"dddd")</f>
        <v>Thursday</v>
      </c>
      <c r="R3928" t="str">
        <f>IF(tbl_salesdata[[#This Row],[Weekdaynum]]&gt;5,"Yes","No")</f>
        <v>No</v>
      </c>
    </row>
    <row r="3929" spans="1:18" hidden="1" x14ac:dyDescent="0.35">
      <c r="A3929">
        <v>522012221</v>
      </c>
      <c r="B3929" s="3">
        <v>43762</v>
      </c>
      <c r="C3929" s="3">
        <v>43778</v>
      </c>
      <c r="D3929" t="s">
        <v>200</v>
      </c>
      <c r="E3929" t="s">
        <v>24</v>
      </c>
      <c r="F3929" t="s">
        <v>42</v>
      </c>
      <c r="G3929" t="s">
        <v>18</v>
      </c>
      <c r="H3929" t="s">
        <v>26</v>
      </c>
      <c r="I3929" s="9">
        <v>3871</v>
      </c>
      <c r="J3929" s="9">
        <v>437.2</v>
      </c>
      <c r="K3929" s="9">
        <v>263.33</v>
      </c>
      <c r="L3929" s="9">
        <f>tbl_salesdata[[#This Row],[Units Sold]]*tbl_salesdata[[#This Row],[Unit Cost]]</f>
        <v>1019350.4299999999</v>
      </c>
      <c r="M3929" s="9">
        <f>tbl_salesdata[[#This Row],[Units Sold]]*tbl_salesdata[[#This Row],[Unit Price]]</f>
        <v>1692401.2</v>
      </c>
      <c r="N3929" s="9">
        <f>tbl_salesdata[[#This Row],[Total Sales]]-tbl_salesdata[[#This Row],[Total Cost]]</f>
        <v>673050.77</v>
      </c>
      <c r="O3929">
        <f>tbl_salesdata[[#This Row],[Ship Date]]-tbl_salesdata[[#This Row],[Order Date]]</f>
        <v>16</v>
      </c>
      <c r="P3929">
        <f>WEEKDAY(tbl_salesdata[[#This Row],[Order Date]],2)</f>
        <v>4</v>
      </c>
      <c r="Q3929" t="str">
        <f>TEXT(tbl_salesdata[[#This Row],[Order Date]],"dddd")</f>
        <v>Thursday</v>
      </c>
      <c r="R3929" t="str">
        <f>IF(tbl_salesdata[[#This Row],[Weekdaynum]]&gt;5,"Yes","No")</f>
        <v>No</v>
      </c>
    </row>
    <row r="3930" spans="1:18" x14ac:dyDescent="0.35">
      <c r="A3930">
        <v>963338601</v>
      </c>
      <c r="B3930" s="3">
        <v>42805</v>
      </c>
      <c r="C3930" s="3">
        <v>42812</v>
      </c>
      <c r="D3930" t="s">
        <v>140</v>
      </c>
      <c r="E3930" t="s">
        <v>24</v>
      </c>
      <c r="F3930" t="s">
        <v>30</v>
      </c>
      <c r="G3930" t="s">
        <v>14</v>
      </c>
      <c r="H3930" t="s">
        <v>19</v>
      </c>
      <c r="I3930" s="9">
        <v>2154</v>
      </c>
      <c r="J3930" s="9">
        <v>81.73</v>
      </c>
      <c r="K3930" s="9">
        <v>56.67</v>
      </c>
      <c r="L3930" s="9">
        <f>tbl_salesdata[[#This Row],[Units Sold]]*tbl_salesdata[[#This Row],[Unit Cost]]</f>
        <v>122067.18000000001</v>
      </c>
      <c r="M3930" s="9">
        <f>tbl_salesdata[[#This Row],[Units Sold]]*tbl_salesdata[[#This Row],[Unit Price]]</f>
        <v>176046.42</v>
      </c>
      <c r="N3930" s="9">
        <f>tbl_salesdata[[#This Row],[Total Sales]]-tbl_salesdata[[#This Row],[Total Cost]]</f>
        <v>53979.240000000005</v>
      </c>
      <c r="O3930">
        <f>tbl_salesdata[[#This Row],[Ship Date]]-tbl_salesdata[[#This Row],[Order Date]]</f>
        <v>7</v>
      </c>
      <c r="P3930">
        <f>WEEKDAY(tbl_salesdata[[#This Row],[Order Date]],2)</f>
        <v>6</v>
      </c>
      <c r="Q3930" t="str">
        <f>TEXT(tbl_salesdata[[#This Row],[Order Date]],"dddd")</f>
        <v>Saturday</v>
      </c>
      <c r="R3930" t="str">
        <f>IF(tbl_salesdata[[#This Row],[Weekdaynum]]&gt;5,"Yes","No")</f>
        <v>Yes</v>
      </c>
    </row>
    <row r="3931" spans="1:18" hidden="1" x14ac:dyDescent="0.35">
      <c r="A3931">
        <v>429123675</v>
      </c>
      <c r="B3931" s="3">
        <v>43391</v>
      </c>
      <c r="C3931" s="3">
        <v>43404</v>
      </c>
      <c r="D3931" t="s">
        <v>203</v>
      </c>
      <c r="E3931" t="s">
        <v>21</v>
      </c>
      <c r="F3931" t="s">
        <v>17</v>
      </c>
      <c r="G3931" t="s">
        <v>18</v>
      </c>
      <c r="H3931" t="s">
        <v>15</v>
      </c>
      <c r="I3931" s="9">
        <v>6086</v>
      </c>
      <c r="J3931" s="9">
        <v>152.58000000000001</v>
      </c>
      <c r="K3931" s="9">
        <v>97.44</v>
      </c>
      <c r="L3931" s="9">
        <f>tbl_salesdata[[#This Row],[Units Sold]]*tbl_salesdata[[#This Row],[Unit Cost]]</f>
        <v>593019.84</v>
      </c>
      <c r="M3931" s="9">
        <f>tbl_salesdata[[#This Row],[Units Sold]]*tbl_salesdata[[#This Row],[Unit Price]]</f>
        <v>928601.88000000012</v>
      </c>
      <c r="N3931" s="9">
        <f>tbl_salesdata[[#This Row],[Total Sales]]-tbl_salesdata[[#This Row],[Total Cost]]</f>
        <v>335582.04000000015</v>
      </c>
      <c r="O3931">
        <f>tbl_salesdata[[#This Row],[Ship Date]]-tbl_salesdata[[#This Row],[Order Date]]</f>
        <v>13</v>
      </c>
      <c r="P3931">
        <f>WEEKDAY(tbl_salesdata[[#This Row],[Order Date]],2)</f>
        <v>4</v>
      </c>
      <c r="Q3931" t="str">
        <f>TEXT(tbl_salesdata[[#This Row],[Order Date]],"dddd")</f>
        <v>Thursday</v>
      </c>
      <c r="R3931" t="str">
        <f>IF(tbl_salesdata[[#This Row],[Weekdaynum]]&gt;5,"Yes","No")</f>
        <v>No</v>
      </c>
    </row>
    <row r="3932" spans="1:18" hidden="1" x14ac:dyDescent="0.35">
      <c r="A3932">
        <v>515771901</v>
      </c>
      <c r="B3932" s="3">
        <v>43880</v>
      </c>
      <c r="C3932" s="3">
        <v>43895</v>
      </c>
      <c r="D3932" t="s">
        <v>80</v>
      </c>
      <c r="E3932" t="s">
        <v>21</v>
      </c>
      <c r="F3932" t="s">
        <v>68</v>
      </c>
      <c r="G3932" t="s">
        <v>18</v>
      </c>
      <c r="H3932" t="s">
        <v>26</v>
      </c>
      <c r="I3932" s="9">
        <v>7222</v>
      </c>
      <c r="J3932" s="9">
        <v>154.06</v>
      </c>
      <c r="K3932" s="9">
        <v>90.93</v>
      </c>
      <c r="L3932" s="9">
        <f>tbl_salesdata[[#This Row],[Units Sold]]*tbl_salesdata[[#This Row],[Unit Cost]]</f>
        <v>656696.46000000008</v>
      </c>
      <c r="M3932" s="9">
        <f>tbl_salesdata[[#This Row],[Units Sold]]*tbl_salesdata[[#This Row],[Unit Price]]</f>
        <v>1112621.32</v>
      </c>
      <c r="N3932" s="9">
        <f>tbl_salesdata[[#This Row],[Total Sales]]-tbl_salesdata[[#This Row],[Total Cost]]</f>
        <v>455924.86</v>
      </c>
      <c r="O3932">
        <f>tbl_salesdata[[#This Row],[Ship Date]]-tbl_salesdata[[#This Row],[Order Date]]</f>
        <v>15</v>
      </c>
      <c r="P3932">
        <f>WEEKDAY(tbl_salesdata[[#This Row],[Order Date]],2)</f>
        <v>3</v>
      </c>
      <c r="Q3932" t="str">
        <f>TEXT(tbl_salesdata[[#This Row],[Order Date]],"dddd")</f>
        <v>Wednesday</v>
      </c>
      <c r="R3932" t="str">
        <f>IF(tbl_salesdata[[#This Row],[Weekdaynum]]&gt;5,"Yes","No")</f>
        <v>No</v>
      </c>
    </row>
    <row r="3933" spans="1:18" hidden="1" x14ac:dyDescent="0.35">
      <c r="A3933">
        <v>626109397</v>
      </c>
      <c r="B3933" s="3">
        <v>44050</v>
      </c>
      <c r="C3933" s="3">
        <v>44068</v>
      </c>
      <c r="D3933" t="s">
        <v>100</v>
      </c>
      <c r="E3933" t="s">
        <v>21</v>
      </c>
      <c r="F3933" t="s">
        <v>25</v>
      </c>
      <c r="G3933" t="s">
        <v>14</v>
      </c>
      <c r="H3933" t="s">
        <v>19</v>
      </c>
      <c r="I3933" s="9">
        <v>8539</v>
      </c>
      <c r="J3933" s="9">
        <v>205.7</v>
      </c>
      <c r="K3933" s="9">
        <v>117.11</v>
      </c>
      <c r="L3933" s="9">
        <f>tbl_salesdata[[#This Row],[Units Sold]]*tbl_salesdata[[#This Row],[Unit Cost]]</f>
        <v>1000002.29</v>
      </c>
      <c r="M3933" s="9">
        <f>tbl_salesdata[[#This Row],[Units Sold]]*tbl_salesdata[[#This Row],[Unit Price]]</f>
        <v>1756472.2999999998</v>
      </c>
      <c r="N3933" s="9">
        <f>tbl_salesdata[[#This Row],[Total Sales]]-tbl_salesdata[[#This Row],[Total Cost]]</f>
        <v>756470.00999999978</v>
      </c>
      <c r="O3933">
        <f>tbl_salesdata[[#This Row],[Ship Date]]-tbl_salesdata[[#This Row],[Order Date]]</f>
        <v>18</v>
      </c>
      <c r="P3933">
        <f>WEEKDAY(tbl_salesdata[[#This Row],[Order Date]],2)</f>
        <v>5</v>
      </c>
      <c r="Q3933" t="str">
        <f>TEXT(tbl_salesdata[[#This Row],[Order Date]],"dddd")</f>
        <v>Friday</v>
      </c>
      <c r="R3933" t="str">
        <f>IF(tbl_salesdata[[#This Row],[Weekdaynum]]&gt;5,"Yes","No")</f>
        <v>No</v>
      </c>
    </row>
    <row r="3934" spans="1:18" x14ac:dyDescent="0.35">
      <c r="A3934">
        <v>516122949</v>
      </c>
      <c r="B3934" s="3">
        <v>43848</v>
      </c>
      <c r="C3934" s="3">
        <v>43853</v>
      </c>
      <c r="D3934" t="s">
        <v>48</v>
      </c>
      <c r="E3934" t="s">
        <v>21</v>
      </c>
      <c r="F3934" t="s">
        <v>17</v>
      </c>
      <c r="G3934" t="s">
        <v>14</v>
      </c>
      <c r="H3934" t="s">
        <v>15</v>
      </c>
      <c r="I3934" s="9">
        <v>1105</v>
      </c>
      <c r="J3934" s="9">
        <v>152.58000000000001</v>
      </c>
      <c r="K3934" s="9">
        <v>97.44</v>
      </c>
      <c r="L3934" s="9">
        <f>tbl_salesdata[[#This Row],[Units Sold]]*tbl_salesdata[[#This Row],[Unit Cost]]</f>
        <v>107671.2</v>
      </c>
      <c r="M3934" s="9">
        <f>tbl_salesdata[[#This Row],[Units Sold]]*tbl_salesdata[[#This Row],[Unit Price]]</f>
        <v>168600.90000000002</v>
      </c>
      <c r="N3934" s="9">
        <f>tbl_salesdata[[#This Row],[Total Sales]]-tbl_salesdata[[#This Row],[Total Cost]]</f>
        <v>60929.700000000026</v>
      </c>
      <c r="O3934">
        <f>tbl_salesdata[[#This Row],[Ship Date]]-tbl_salesdata[[#This Row],[Order Date]]</f>
        <v>5</v>
      </c>
      <c r="P3934">
        <f>WEEKDAY(tbl_salesdata[[#This Row],[Order Date]],2)</f>
        <v>6</v>
      </c>
      <c r="Q3934" t="str">
        <f>TEXT(tbl_salesdata[[#This Row],[Order Date]],"dddd")</f>
        <v>Saturday</v>
      </c>
      <c r="R3934" t="str">
        <f>IF(tbl_salesdata[[#This Row],[Weekdaynum]]&gt;5,"Yes","No")</f>
        <v>Yes</v>
      </c>
    </row>
    <row r="3935" spans="1:18" hidden="1" x14ac:dyDescent="0.35">
      <c r="A3935">
        <v>244610011</v>
      </c>
      <c r="B3935" s="3">
        <v>43359</v>
      </c>
      <c r="C3935" s="3">
        <v>43367</v>
      </c>
      <c r="D3935" t="s">
        <v>57</v>
      </c>
      <c r="E3935" t="s">
        <v>32</v>
      </c>
      <c r="F3935" t="s">
        <v>33</v>
      </c>
      <c r="G3935" t="s">
        <v>14</v>
      </c>
      <c r="H3935" t="s">
        <v>19</v>
      </c>
      <c r="I3935" s="9">
        <v>4393</v>
      </c>
      <c r="J3935" s="9">
        <v>109.28</v>
      </c>
      <c r="K3935" s="9">
        <v>35.840000000000003</v>
      </c>
      <c r="L3935" s="9">
        <f>tbl_salesdata[[#This Row],[Units Sold]]*tbl_salesdata[[#This Row],[Unit Cost]]</f>
        <v>157445.12000000002</v>
      </c>
      <c r="M3935" s="9">
        <f>tbl_salesdata[[#This Row],[Units Sold]]*tbl_salesdata[[#This Row],[Unit Price]]</f>
        <v>480067.04</v>
      </c>
      <c r="N3935" s="9">
        <f>tbl_salesdata[[#This Row],[Total Sales]]-tbl_salesdata[[#This Row],[Total Cost]]</f>
        <v>322621.91999999993</v>
      </c>
      <c r="O3935">
        <f>tbl_salesdata[[#This Row],[Ship Date]]-tbl_salesdata[[#This Row],[Order Date]]</f>
        <v>8</v>
      </c>
      <c r="P3935">
        <f>WEEKDAY(tbl_salesdata[[#This Row],[Order Date]],2)</f>
        <v>7</v>
      </c>
      <c r="Q3935" t="str">
        <f>TEXT(tbl_salesdata[[#This Row],[Order Date]],"dddd")</f>
        <v>Sunday</v>
      </c>
      <c r="R3935" t="str">
        <f>IF(tbl_salesdata[[#This Row],[Weekdaynum]]&gt;5,"Yes","No")</f>
        <v>Yes</v>
      </c>
    </row>
    <row r="3936" spans="1:18" x14ac:dyDescent="0.35">
      <c r="A3936">
        <v>657170665</v>
      </c>
      <c r="B3936" s="3">
        <v>43792</v>
      </c>
      <c r="C3936" s="3">
        <v>43811</v>
      </c>
      <c r="D3936" t="s">
        <v>112</v>
      </c>
      <c r="E3936" t="s">
        <v>12</v>
      </c>
      <c r="F3936" t="s">
        <v>40</v>
      </c>
      <c r="G3936" t="s">
        <v>14</v>
      </c>
      <c r="H3936" t="s">
        <v>15</v>
      </c>
      <c r="I3936" s="9">
        <v>258</v>
      </c>
      <c r="J3936" s="9">
        <v>651.21</v>
      </c>
      <c r="K3936" s="9">
        <v>524.96</v>
      </c>
      <c r="L3936" s="9">
        <f>tbl_salesdata[[#This Row],[Units Sold]]*tbl_salesdata[[#This Row],[Unit Cost]]</f>
        <v>135439.68000000002</v>
      </c>
      <c r="M3936" s="9">
        <f>tbl_salesdata[[#This Row],[Units Sold]]*tbl_salesdata[[#This Row],[Unit Price]]</f>
        <v>168012.18000000002</v>
      </c>
      <c r="N3936" s="9">
        <f>tbl_salesdata[[#This Row],[Total Sales]]-tbl_salesdata[[#This Row],[Total Cost]]</f>
        <v>32572.5</v>
      </c>
      <c r="O3936">
        <f>tbl_salesdata[[#This Row],[Ship Date]]-tbl_salesdata[[#This Row],[Order Date]]</f>
        <v>19</v>
      </c>
      <c r="P3936">
        <f>WEEKDAY(tbl_salesdata[[#This Row],[Order Date]],2)</f>
        <v>6</v>
      </c>
      <c r="Q3936" t="str">
        <f>TEXT(tbl_salesdata[[#This Row],[Order Date]],"dddd")</f>
        <v>Saturday</v>
      </c>
      <c r="R3936" t="str">
        <f>IF(tbl_salesdata[[#This Row],[Weekdaynum]]&gt;5,"Yes","No")</f>
        <v>Yes</v>
      </c>
    </row>
    <row r="3937" spans="1:18" x14ac:dyDescent="0.35">
      <c r="A3937">
        <v>305940759</v>
      </c>
      <c r="B3937" s="3">
        <v>42798</v>
      </c>
      <c r="C3937" s="3">
        <v>42807</v>
      </c>
      <c r="D3937" t="s">
        <v>131</v>
      </c>
      <c r="E3937" t="s">
        <v>32</v>
      </c>
      <c r="F3937" t="s">
        <v>22</v>
      </c>
      <c r="G3937" t="s">
        <v>14</v>
      </c>
      <c r="H3937" t="s">
        <v>26</v>
      </c>
      <c r="I3937" s="9">
        <v>3524</v>
      </c>
      <c r="J3937" s="9">
        <v>47.45</v>
      </c>
      <c r="K3937" s="9">
        <v>31.79</v>
      </c>
      <c r="L3937" s="9">
        <f>tbl_salesdata[[#This Row],[Units Sold]]*tbl_salesdata[[#This Row],[Unit Cost]]</f>
        <v>112027.95999999999</v>
      </c>
      <c r="M3937" s="9">
        <f>tbl_salesdata[[#This Row],[Units Sold]]*tbl_salesdata[[#This Row],[Unit Price]]</f>
        <v>167213.80000000002</v>
      </c>
      <c r="N3937" s="9">
        <f>tbl_salesdata[[#This Row],[Total Sales]]-tbl_salesdata[[#This Row],[Total Cost]]</f>
        <v>55185.840000000026</v>
      </c>
      <c r="O3937">
        <f>tbl_salesdata[[#This Row],[Ship Date]]-tbl_salesdata[[#This Row],[Order Date]]</f>
        <v>9</v>
      </c>
      <c r="P3937">
        <f>WEEKDAY(tbl_salesdata[[#This Row],[Order Date]],2)</f>
        <v>6</v>
      </c>
      <c r="Q3937" t="str">
        <f>TEXT(tbl_salesdata[[#This Row],[Order Date]],"dddd")</f>
        <v>Saturday</v>
      </c>
      <c r="R3937" t="str">
        <f>IF(tbl_salesdata[[#This Row],[Weekdaynum]]&gt;5,"Yes","No")</f>
        <v>Yes</v>
      </c>
    </row>
    <row r="3938" spans="1:18" x14ac:dyDescent="0.35">
      <c r="A3938">
        <v>114532315</v>
      </c>
      <c r="B3938" s="3">
        <v>43365</v>
      </c>
      <c r="C3938" s="3">
        <v>43377</v>
      </c>
      <c r="D3938" t="s">
        <v>96</v>
      </c>
      <c r="E3938" t="s">
        <v>29</v>
      </c>
      <c r="F3938" t="s">
        <v>33</v>
      </c>
      <c r="G3938" t="s">
        <v>18</v>
      </c>
      <c r="H3938" t="s">
        <v>15</v>
      </c>
      <c r="I3938" s="9">
        <v>1512</v>
      </c>
      <c r="J3938" s="9">
        <v>109.28</v>
      </c>
      <c r="K3938" s="9">
        <v>35.840000000000003</v>
      </c>
      <c r="L3938" s="9">
        <f>tbl_salesdata[[#This Row],[Units Sold]]*tbl_salesdata[[#This Row],[Unit Cost]]</f>
        <v>54190.080000000002</v>
      </c>
      <c r="M3938" s="9">
        <f>tbl_salesdata[[#This Row],[Units Sold]]*tbl_salesdata[[#This Row],[Unit Price]]</f>
        <v>165231.36000000002</v>
      </c>
      <c r="N3938" s="9">
        <f>tbl_salesdata[[#This Row],[Total Sales]]-tbl_salesdata[[#This Row],[Total Cost]]</f>
        <v>111041.28000000001</v>
      </c>
      <c r="O3938">
        <f>tbl_salesdata[[#This Row],[Ship Date]]-tbl_salesdata[[#This Row],[Order Date]]</f>
        <v>12</v>
      </c>
      <c r="P3938">
        <f>WEEKDAY(tbl_salesdata[[#This Row],[Order Date]],2)</f>
        <v>6</v>
      </c>
      <c r="Q3938" t="str">
        <f>TEXT(tbl_salesdata[[#This Row],[Order Date]],"dddd")</f>
        <v>Saturday</v>
      </c>
      <c r="R3938" t="str">
        <f>IF(tbl_salesdata[[#This Row],[Weekdaynum]]&gt;5,"Yes","No")</f>
        <v>Yes</v>
      </c>
    </row>
    <row r="3939" spans="1:18" hidden="1" x14ac:dyDescent="0.35">
      <c r="A3939">
        <v>797718417</v>
      </c>
      <c r="B3939" s="3">
        <v>44801</v>
      </c>
      <c r="C3939" s="3">
        <v>44815</v>
      </c>
      <c r="D3939" t="s">
        <v>165</v>
      </c>
      <c r="E3939" t="s">
        <v>21</v>
      </c>
      <c r="F3939" t="s">
        <v>25</v>
      </c>
      <c r="G3939" t="s">
        <v>18</v>
      </c>
      <c r="H3939" t="s">
        <v>26</v>
      </c>
      <c r="I3939" s="9">
        <v>1462</v>
      </c>
      <c r="J3939" s="9">
        <v>205.7</v>
      </c>
      <c r="K3939" s="9">
        <v>117.11</v>
      </c>
      <c r="L3939" s="9">
        <f>tbl_salesdata[[#This Row],[Units Sold]]*tbl_salesdata[[#This Row],[Unit Cost]]</f>
        <v>171214.82</v>
      </c>
      <c r="M3939" s="9">
        <f>tbl_salesdata[[#This Row],[Units Sold]]*tbl_salesdata[[#This Row],[Unit Price]]</f>
        <v>300733.39999999997</v>
      </c>
      <c r="N3939" s="9">
        <f>tbl_salesdata[[#This Row],[Total Sales]]-tbl_salesdata[[#This Row],[Total Cost]]</f>
        <v>129518.57999999996</v>
      </c>
      <c r="O3939">
        <f>tbl_salesdata[[#This Row],[Ship Date]]-tbl_salesdata[[#This Row],[Order Date]]</f>
        <v>14</v>
      </c>
      <c r="P3939">
        <f>WEEKDAY(tbl_salesdata[[#This Row],[Order Date]],2)</f>
        <v>7</v>
      </c>
      <c r="Q3939" t="str">
        <f>TEXT(tbl_salesdata[[#This Row],[Order Date]],"dddd")</f>
        <v>Sunday</v>
      </c>
      <c r="R3939" t="str">
        <f>IF(tbl_salesdata[[#This Row],[Weekdaynum]]&gt;5,"Yes","No")</f>
        <v>Yes</v>
      </c>
    </row>
    <row r="3940" spans="1:18" hidden="1" x14ac:dyDescent="0.35">
      <c r="A3940">
        <v>706497991</v>
      </c>
      <c r="B3940" s="3">
        <v>42509</v>
      </c>
      <c r="C3940" s="3">
        <v>42520</v>
      </c>
      <c r="D3940" t="s">
        <v>101</v>
      </c>
      <c r="E3940" t="s">
        <v>24</v>
      </c>
      <c r="F3940" t="s">
        <v>17</v>
      </c>
      <c r="G3940" t="s">
        <v>14</v>
      </c>
      <c r="H3940" t="s">
        <v>34</v>
      </c>
      <c r="I3940" s="9">
        <v>7310</v>
      </c>
      <c r="J3940" s="9">
        <v>152.58000000000001</v>
      </c>
      <c r="K3940" s="9">
        <v>97.44</v>
      </c>
      <c r="L3940" s="9">
        <f>tbl_salesdata[[#This Row],[Units Sold]]*tbl_salesdata[[#This Row],[Unit Cost]]</f>
        <v>712286.4</v>
      </c>
      <c r="M3940" s="9">
        <f>tbl_salesdata[[#This Row],[Units Sold]]*tbl_salesdata[[#This Row],[Unit Price]]</f>
        <v>1115359.8</v>
      </c>
      <c r="N3940" s="9">
        <f>tbl_salesdata[[#This Row],[Total Sales]]-tbl_salesdata[[#This Row],[Total Cost]]</f>
        <v>403073.4</v>
      </c>
      <c r="O3940">
        <f>tbl_salesdata[[#This Row],[Ship Date]]-tbl_salesdata[[#This Row],[Order Date]]</f>
        <v>11</v>
      </c>
      <c r="P3940">
        <f>WEEKDAY(tbl_salesdata[[#This Row],[Order Date]],2)</f>
        <v>4</v>
      </c>
      <c r="Q3940" t="str">
        <f>TEXT(tbl_salesdata[[#This Row],[Order Date]],"dddd")</f>
        <v>Thursday</v>
      </c>
      <c r="R3940" t="str">
        <f>IF(tbl_salesdata[[#This Row],[Weekdaynum]]&gt;5,"Yes","No")</f>
        <v>No</v>
      </c>
    </row>
    <row r="3941" spans="1:18" hidden="1" x14ac:dyDescent="0.35">
      <c r="A3941">
        <v>220607459</v>
      </c>
      <c r="B3941" s="3">
        <v>43752</v>
      </c>
      <c r="C3941" s="3">
        <v>43759</v>
      </c>
      <c r="D3941" t="s">
        <v>55</v>
      </c>
      <c r="E3941" t="s">
        <v>21</v>
      </c>
      <c r="F3941" t="s">
        <v>25</v>
      </c>
      <c r="G3941" t="s">
        <v>14</v>
      </c>
      <c r="H3941" t="s">
        <v>19</v>
      </c>
      <c r="I3941" s="9">
        <v>1504</v>
      </c>
      <c r="J3941" s="9">
        <v>205.7</v>
      </c>
      <c r="K3941" s="9">
        <v>117.11</v>
      </c>
      <c r="L3941" s="9">
        <f>tbl_salesdata[[#This Row],[Units Sold]]*tbl_salesdata[[#This Row],[Unit Cost]]</f>
        <v>176133.44</v>
      </c>
      <c r="M3941" s="9">
        <f>tbl_salesdata[[#This Row],[Units Sold]]*tbl_salesdata[[#This Row],[Unit Price]]</f>
        <v>309372.79999999999</v>
      </c>
      <c r="N3941" s="9">
        <f>tbl_salesdata[[#This Row],[Total Sales]]-tbl_salesdata[[#This Row],[Total Cost]]</f>
        <v>133239.35999999999</v>
      </c>
      <c r="O3941">
        <f>tbl_salesdata[[#This Row],[Ship Date]]-tbl_salesdata[[#This Row],[Order Date]]</f>
        <v>7</v>
      </c>
      <c r="P3941">
        <f>WEEKDAY(tbl_salesdata[[#This Row],[Order Date]],2)</f>
        <v>1</v>
      </c>
      <c r="Q3941" t="str">
        <f>TEXT(tbl_salesdata[[#This Row],[Order Date]],"dddd")</f>
        <v>Monday</v>
      </c>
      <c r="R3941" t="str">
        <f>IF(tbl_salesdata[[#This Row],[Weekdaynum]]&gt;5,"Yes","No")</f>
        <v>No</v>
      </c>
    </row>
    <row r="3942" spans="1:18" hidden="1" x14ac:dyDescent="0.35">
      <c r="A3942">
        <v>616658151</v>
      </c>
      <c r="B3942" s="3">
        <v>42260</v>
      </c>
      <c r="C3942" s="3">
        <v>42261</v>
      </c>
      <c r="D3942" t="s">
        <v>114</v>
      </c>
      <c r="E3942" t="s">
        <v>38</v>
      </c>
      <c r="F3942" t="s">
        <v>17</v>
      </c>
      <c r="G3942" t="s">
        <v>18</v>
      </c>
      <c r="H3942" t="s">
        <v>34</v>
      </c>
      <c r="I3942" s="9">
        <v>1705</v>
      </c>
      <c r="J3942" s="9">
        <v>152.58000000000001</v>
      </c>
      <c r="K3942" s="9">
        <v>97.44</v>
      </c>
      <c r="L3942" s="9">
        <f>tbl_salesdata[[#This Row],[Units Sold]]*tbl_salesdata[[#This Row],[Unit Cost]]</f>
        <v>166135.19999999998</v>
      </c>
      <c r="M3942" s="9">
        <f>tbl_salesdata[[#This Row],[Units Sold]]*tbl_salesdata[[#This Row],[Unit Price]]</f>
        <v>260148.90000000002</v>
      </c>
      <c r="N3942" s="9">
        <f>tbl_salesdata[[#This Row],[Total Sales]]-tbl_salesdata[[#This Row],[Total Cost]]</f>
        <v>94013.700000000041</v>
      </c>
      <c r="O3942">
        <f>tbl_salesdata[[#This Row],[Ship Date]]-tbl_salesdata[[#This Row],[Order Date]]</f>
        <v>1</v>
      </c>
      <c r="P3942">
        <f>WEEKDAY(tbl_salesdata[[#This Row],[Order Date]],2)</f>
        <v>7</v>
      </c>
      <c r="Q3942" t="str">
        <f>TEXT(tbl_salesdata[[#This Row],[Order Date]],"dddd")</f>
        <v>Sunday</v>
      </c>
      <c r="R3942" t="str">
        <f>IF(tbl_salesdata[[#This Row],[Weekdaynum]]&gt;5,"Yes","No")</f>
        <v>Yes</v>
      </c>
    </row>
    <row r="3943" spans="1:18" hidden="1" x14ac:dyDescent="0.35">
      <c r="A3943">
        <v>541573894</v>
      </c>
      <c r="B3943" s="3">
        <v>42764</v>
      </c>
      <c r="C3943" s="3">
        <v>42770</v>
      </c>
      <c r="D3943" t="s">
        <v>191</v>
      </c>
      <c r="E3943" t="s">
        <v>24</v>
      </c>
      <c r="F3943" t="s">
        <v>25</v>
      </c>
      <c r="G3943" t="s">
        <v>18</v>
      </c>
      <c r="H3943" t="s">
        <v>15</v>
      </c>
      <c r="I3943" s="9">
        <v>2605</v>
      </c>
      <c r="J3943" s="9">
        <v>205.7</v>
      </c>
      <c r="K3943" s="9">
        <v>117.11</v>
      </c>
      <c r="L3943" s="9">
        <f>tbl_salesdata[[#This Row],[Units Sold]]*tbl_salesdata[[#This Row],[Unit Cost]]</f>
        <v>305071.55</v>
      </c>
      <c r="M3943" s="9">
        <f>tbl_salesdata[[#This Row],[Units Sold]]*tbl_salesdata[[#This Row],[Unit Price]]</f>
        <v>535848.5</v>
      </c>
      <c r="N3943" s="9">
        <f>tbl_salesdata[[#This Row],[Total Sales]]-tbl_salesdata[[#This Row],[Total Cost]]</f>
        <v>230776.95</v>
      </c>
      <c r="O3943">
        <f>tbl_salesdata[[#This Row],[Ship Date]]-tbl_salesdata[[#This Row],[Order Date]]</f>
        <v>6</v>
      </c>
      <c r="P3943">
        <f>WEEKDAY(tbl_salesdata[[#This Row],[Order Date]],2)</f>
        <v>7</v>
      </c>
      <c r="Q3943" t="str">
        <f>TEXT(tbl_salesdata[[#This Row],[Order Date]],"dddd")</f>
        <v>Sunday</v>
      </c>
      <c r="R3943" t="str">
        <f>IF(tbl_salesdata[[#This Row],[Weekdaynum]]&gt;5,"Yes","No")</f>
        <v>Yes</v>
      </c>
    </row>
    <row r="3944" spans="1:18" x14ac:dyDescent="0.35">
      <c r="A3944">
        <v>678808581</v>
      </c>
      <c r="B3944" s="3">
        <v>42301</v>
      </c>
      <c r="C3944" s="3">
        <v>42309</v>
      </c>
      <c r="D3944" t="s">
        <v>45</v>
      </c>
      <c r="E3944" t="s">
        <v>12</v>
      </c>
      <c r="F3944" t="s">
        <v>22</v>
      </c>
      <c r="G3944" t="s">
        <v>14</v>
      </c>
      <c r="H3944" t="s">
        <v>15</v>
      </c>
      <c r="I3944" s="9">
        <v>3399</v>
      </c>
      <c r="J3944" s="9">
        <v>47.45</v>
      </c>
      <c r="K3944" s="9">
        <v>31.79</v>
      </c>
      <c r="L3944" s="9">
        <f>tbl_salesdata[[#This Row],[Units Sold]]*tbl_salesdata[[#This Row],[Unit Cost]]</f>
        <v>108054.20999999999</v>
      </c>
      <c r="M3944" s="9">
        <f>tbl_salesdata[[#This Row],[Units Sold]]*tbl_salesdata[[#This Row],[Unit Price]]</f>
        <v>161282.55000000002</v>
      </c>
      <c r="N3944" s="9">
        <f>tbl_salesdata[[#This Row],[Total Sales]]-tbl_salesdata[[#This Row],[Total Cost]]</f>
        <v>53228.340000000026</v>
      </c>
      <c r="O3944">
        <f>tbl_salesdata[[#This Row],[Ship Date]]-tbl_salesdata[[#This Row],[Order Date]]</f>
        <v>8</v>
      </c>
      <c r="P3944">
        <f>WEEKDAY(tbl_salesdata[[#This Row],[Order Date]],2)</f>
        <v>6</v>
      </c>
      <c r="Q3944" t="str">
        <f>TEXT(tbl_salesdata[[#This Row],[Order Date]],"dddd")</f>
        <v>Saturday</v>
      </c>
      <c r="R3944" t="str">
        <f>IF(tbl_salesdata[[#This Row],[Weekdaynum]]&gt;5,"Yes","No")</f>
        <v>Yes</v>
      </c>
    </row>
    <row r="3945" spans="1:18" hidden="1" x14ac:dyDescent="0.35">
      <c r="A3945">
        <v>217258346</v>
      </c>
      <c r="B3945" s="3">
        <v>43380</v>
      </c>
      <c r="C3945" s="3">
        <v>43399</v>
      </c>
      <c r="D3945" t="s">
        <v>139</v>
      </c>
      <c r="E3945" t="s">
        <v>51</v>
      </c>
      <c r="F3945" t="s">
        <v>76</v>
      </c>
      <c r="G3945" t="s">
        <v>14</v>
      </c>
      <c r="H3945" t="s">
        <v>34</v>
      </c>
      <c r="I3945" s="9">
        <v>427</v>
      </c>
      <c r="J3945" s="9">
        <v>668.27</v>
      </c>
      <c r="K3945" s="9">
        <v>502.54</v>
      </c>
      <c r="L3945" s="9">
        <f>tbl_salesdata[[#This Row],[Units Sold]]*tbl_salesdata[[#This Row],[Unit Cost]]</f>
        <v>214584.58000000002</v>
      </c>
      <c r="M3945" s="9">
        <f>tbl_salesdata[[#This Row],[Units Sold]]*tbl_salesdata[[#This Row],[Unit Price]]</f>
        <v>285351.28999999998</v>
      </c>
      <c r="N3945" s="9">
        <f>tbl_salesdata[[#This Row],[Total Sales]]-tbl_salesdata[[#This Row],[Total Cost]]</f>
        <v>70766.709999999963</v>
      </c>
      <c r="O3945">
        <f>tbl_salesdata[[#This Row],[Ship Date]]-tbl_salesdata[[#This Row],[Order Date]]</f>
        <v>19</v>
      </c>
      <c r="P3945">
        <f>WEEKDAY(tbl_salesdata[[#This Row],[Order Date]],2)</f>
        <v>7</v>
      </c>
      <c r="Q3945" t="str">
        <f>TEXT(tbl_salesdata[[#This Row],[Order Date]],"dddd")</f>
        <v>Sunday</v>
      </c>
      <c r="R3945" t="str">
        <f>IF(tbl_salesdata[[#This Row],[Weekdaynum]]&gt;5,"Yes","No")</f>
        <v>Yes</v>
      </c>
    </row>
    <row r="3946" spans="1:18" hidden="1" x14ac:dyDescent="0.35">
      <c r="A3946">
        <v>763437211</v>
      </c>
      <c r="B3946" s="3">
        <v>43791</v>
      </c>
      <c r="C3946" s="3">
        <v>43798</v>
      </c>
      <c r="D3946" t="s">
        <v>166</v>
      </c>
      <c r="E3946" t="s">
        <v>38</v>
      </c>
      <c r="F3946" t="s">
        <v>47</v>
      </c>
      <c r="G3946" t="s">
        <v>14</v>
      </c>
      <c r="H3946" t="s">
        <v>15</v>
      </c>
      <c r="I3946" s="9">
        <v>6891</v>
      </c>
      <c r="J3946" s="9">
        <v>421.89</v>
      </c>
      <c r="K3946" s="9">
        <v>364.69</v>
      </c>
      <c r="L3946" s="9">
        <f>tbl_salesdata[[#This Row],[Units Sold]]*tbl_salesdata[[#This Row],[Unit Cost]]</f>
        <v>2513078.79</v>
      </c>
      <c r="M3946" s="9">
        <f>tbl_salesdata[[#This Row],[Units Sold]]*tbl_salesdata[[#This Row],[Unit Price]]</f>
        <v>2907243.9899999998</v>
      </c>
      <c r="N3946" s="9">
        <f>tbl_salesdata[[#This Row],[Total Sales]]-tbl_salesdata[[#This Row],[Total Cost]]</f>
        <v>394165.19999999972</v>
      </c>
      <c r="O3946">
        <f>tbl_salesdata[[#This Row],[Ship Date]]-tbl_salesdata[[#This Row],[Order Date]]</f>
        <v>7</v>
      </c>
      <c r="P3946">
        <f>WEEKDAY(tbl_salesdata[[#This Row],[Order Date]],2)</f>
        <v>5</v>
      </c>
      <c r="Q3946" t="str">
        <f>TEXT(tbl_salesdata[[#This Row],[Order Date]],"dddd")</f>
        <v>Friday</v>
      </c>
      <c r="R3946" t="str">
        <f>IF(tbl_salesdata[[#This Row],[Weekdaynum]]&gt;5,"Yes","No")</f>
        <v>No</v>
      </c>
    </row>
    <row r="3947" spans="1:18" hidden="1" x14ac:dyDescent="0.35">
      <c r="A3947">
        <v>629301440</v>
      </c>
      <c r="B3947" s="3">
        <v>44761</v>
      </c>
      <c r="C3947" s="3">
        <v>44770</v>
      </c>
      <c r="D3947" t="s">
        <v>205</v>
      </c>
      <c r="E3947" t="s">
        <v>21</v>
      </c>
      <c r="F3947" t="s">
        <v>13</v>
      </c>
      <c r="G3947" t="s">
        <v>18</v>
      </c>
      <c r="H3947" t="s">
        <v>26</v>
      </c>
      <c r="I3947" s="9">
        <v>3135</v>
      </c>
      <c r="J3947" s="9">
        <v>255.28</v>
      </c>
      <c r="K3947" s="9">
        <v>159.41999999999999</v>
      </c>
      <c r="L3947" s="9">
        <f>tbl_salesdata[[#This Row],[Units Sold]]*tbl_salesdata[[#This Row],[Unit Cost]]</f>
        <v>499781.69999999995</v>
      </c>
      <c r="M3947" s="9">
        <f>tbl_salesdata[[#This Row],[Units Sold]]*tbl_salesdata[[#This Row],[Unit Price]]</f>
        <v>800302.8</v>
      </c>
      <c r="N3947" s="9">
        <f>tbl_salesdata[[#This Row],[Total Sales]]-tbl_salesdata[[#This Row],[Total Cost]]</f>
        <v>300521.10000000009</v>
      </c>
      <c r="O3947">
        <f>tbl_salesdata[[#This Row],[Ship Date]]-tbl_salesdata[[#This Row],[Order Date]]</f>
        <v>9</v>
      </c>
      <c r="P3947">
        <f>WEEKDAY(tbl_salesdata[[#This Row],[Order Date]],2)</f>
        <v>2</v>
      </c>
      <c r="Q3947" t="str">
        <f>TEXT(tbl_salesdata[[#This Row],[Order Date]],"dddd")</f>
        <v>Tuesday</v>
      </c>
      <c r="R3947" t="str">
        <f>IF(tbl_salesdata[[#This Row],[Weekdaynum]]&gt;5,"Yes","No")</f>
        <v>No</v>
      </c>
    </row>
    <row r="3948" spans="1:18" hidden="1" x14ac:dyDescent="0.35">
      <c r="A3948">
        <v>163337361</v>
      </c>
      <c r="B3948" s="3">
        <v>44046</v>
      </c>
      <c r="C3948" s="3">
        <v>44067</v>
      </c>
      <c r="D3948" t="s">
        <v>132</v>
      </c>
      <c r="E3948" t="s">
        <v>38</v>
      </c>
      <c r="F3948" t="s">
        <v>76</v>
      </c>
      <c r="G3948" t="s">
        <v>18</v>
      </c>
      <c r="H3948" t="s">
        <v>26</v>
      </c>
      <c r="I3948" s="9">
        <v>4010</v>
      </c>
      <c r="J3948" s="9">
        <v>668.27</v>
      </c>
      <c r="K3948" s="9">
        <v>502.54</v>
      </c>
      <c r="L3948" s="9">
        <f>tbl_salesdata[[#This Row],[Units Sold]]*tbl_salesdata[[#This Row],[Unit Cost]]</f>
        <v>2015185.4000000001</v>
      </c>
      <c r="M3948" s="9">
        <f>tbl_salesdata[[#This Row],[Units Sold]]*tbl_salesdata[[#This Row],[Unit Price]]</f>
        <v>2679762.6999999997</v>
      </c>
      <c r="N3948" s="9">
        <f>tbl_salesdata[[#This Row],[Total Sales]]-tbl_salesdata[[#This Row],[Total Cost]]</f>
        <v>664577.29999999958</v>
      </c>
      <c r="O3948">
        <f>tbl_salesdata[[#This Row],[Ship Date]]-tbl_salesdata[[#This Row],[Order Date]]</f>
        <v>21</v>
      </c>
      <c r="P3948">
        <f>WEEKDAY(tbl_salesdata[[#This Row],[Order Date]],2)</f>
        <v>1</v>
      </c>
      <c r="Q3948" t="str">
        <f>TEXT(tbl_salesdata[[#This Row],[Order Date]],"dddd")</f>
        <v>Monday</v>
      </c>
      <c r="R3948" t="str">
        <f>IF(tbl_salesdata[[#This Row],[Weekdaynum]]&gt;5,"Yes","No")</f>
        <v>No</v>
      </c>
    </row>
    <row r="3949" spans="1:18" hidden="1" x14ac:dyDescent="0.35">
      <c r="A3949">
        <v>684343802</v>
      </c>
      <c r="B3949" s="3">
        <v>44565</v>
      </c>
      <c r="C3949" s="3">
        <v>44584</v>
      </c>
      <c r="D3949" t="s">
        <v>93</v>
      </c>
      <c r="E3949" t="s">
        <v>29</v>
      </c>
      <c r="F3949" t="s">
        <v>42</v>
      </c>
      <c r="G3949" t="s">
        <v>18</v>
      </c>
      <c r="H3949" t="s">
        <v>26</v>
      </c>
      <c r="I3949" s="9">
        <v>1394</v>
      </c>
      <c r="J3949" s="9">
        <v>437.2</v>
      </c>
      <c r="K3949" s="9">
        <v>263.33</v>
      </c>
      <c r="L3949" s="9">
        <f>tbl_salesdata[[#This Row],[Units Sold]]*tbl_salesdata[[#This Row],[Unit Cost]]</f>
        <v>367082.01999999996</v>
      </c>
      <c r="M3949" s="9">
        <f>tbl_salesdata[[#This Row],[Units Sold]]*tbl_salesdata[[#This Row],[Unit Price]]</f>
        <v>609456.79999999993</v>
      </c>
      <c r="N3949" s="9">
        <f>tbl_salesdata[[#This Row],[Total Sales]]-tbl_salesdata[[#This Row],[Total Cost]]</f>
        <v>242374.77999999997</v>
      </c>
      <c r="O3949">
        <f>tbl_salesdata[[#This Row],[Ship Date]]-tbl_salesdata[[#This Row],[Order Date]]</f>
        <v>19</v>
      </c>
      <c r="P3949">
        <f>WEEKDAY(tbl_salesdata[[#This Row],[Order Date]],2)</f>
        <v>2</v>
      </c>
      <c r="Q3949" t="str">
        <f>TEXT(tbl_salesdata[[#This Row],[Order Date]],"dddd")</f>
        <v>Tuesday</v>
      </c>
      <c r="R3949" t="str">
        <f>IF(tbl_salesdata[[#This Row],[Weekdaynum]]&gt;5,"Yes","No")</f>
        <v>No</v>
      </c>
    </row>
    <row r="3950" spans="1:18" hidden="1" x14ac:dyDescent="0.35">
      <c r="A3950">
        <v>431432092</v>
      </c>
      <c r="B3950" s="3">
        <v>42583</v>
      </c>
      <c r="C3950" s="3">
        <v>42597</v>
      </c>
      <c r="D3950" t="s">
        <v>175</v>
      </c>
      <c r="E3950" t="s">
        <v>21</v>
      </c>
      <c r="F3950" t="s">
        <v>33</v>
      </c>
      <c r="G3950" t="s">
        <v>18</v>
      </c>
      <c r="H3950" t="s">
        <v>34</v>
      </c>
      <c r="I3950" s="9">
        <v>9198</v>
      </c>
      <c r="J3950" s="9">
        <v>109.28</v>
      </c>
      <c r="K3950" s="9">
        <v>35.840000000000003</v>
      </c>
      <c r="L3950" s="9">
        <f>tbl_salesdata[[#This Row],[Units Sold]]*tbl_salesdata[[#This Row],[Unit Cost]]</f>
        <v>329656.32000000001</v>
      </c>
      <c r="M3950" s="9">
        <f>tbl_salesdata[[#This Row],[Units Sold]]*tbl_salesdata[[#This Row],[Unit Price]]</f>
        <v>1005157.4400000001</v>
      </c>
      <c r="N3950" s="9">
        <f>tbl_salesdata[[#This Row],[Total Sales]]-tbl_salesdata[[#This Row],[Total Cost]]</f>
        <v>675501.12000000011</v>
      </c>
      <c r="O3950">
        <f>tbl_salesdata[[#This Row],[Ship Date]]-tbl_salesdata[[#This Row],[Order Date]]</f>
        <v>14</v>
      </c>
      <c r="P3950">
        <f>WEEKDAY(tbl_salesdata[[#This Row],[Order Date]],2)</f>
        <v>1</v>
      </c>
      <c r="Q3950" t="str">
        <f>TEXT(tbl_salesdata[[#This Row],[Order Date]],"dddd")</f>
        <v>Monday</v>
      </c>
      <c r="R3950" t="str">
        <f>IF(tbl_salesdata[[#This Row],[Weekdaynum]]&gt;5,"Yes","No")</f>
        <v>No</v>
      </c>
    </row>
    <row r="3951" spans="1:18" hidden="1" x14ac:dyDescent="0.35">
      <c r="A3951">
        <v>414026057</v>
      </c>
      <c r="B3951" s="3">
        <v>43490</v>
      </c>
      <c r="C3951" s="3">
        <v>43510</v>
      </c>
      <c r="D3951" t="s">
        <v>136</v>
      </c>
      <c r="E3951" t="s">
        <v>38</v>
      </c>
      <c r="F3951" t="s">
        <v>13</v>
      </c>
      <c r="G3951" t="s">
        <v>14</v>
      </c>
      <c r="H3951" t="s">
        <v>15</v>
      </c>
      <c r="I3951" s="9">
        <v>8366</v>
      </c>
      <c r="J3951" s="9">
        <v>255.28</v>
      </c>
      <c r="K3951" s="9">
        <v>159.41999999999999</v>
      </c>
      <c r="L3951" s="9">
        <f>tbl_salesdata[[#This Row],[Units Sold]]*tbl_salesdata[[#This Row],[Unit Cost]]</f>
        <v>1333707.72</v>
      </c>
      <c r="M3951" s="9">
        <f>tbl_salesdata[[#This Row],[Units Sold]]*tbl_salesdata[[#This Row],[Unit Price]]</f>
        <v>2135672.48</v>
      </c>
      <c r="N3951" s="9">
        <f>tbl_salesdata[[#This Row],[Total Sales]]-tbl_salesdata[[#This Row],[Total Cost]]</f>
        <v>801964.76</v>
      </c>
      <c r="O3951">
        <f>tbl_salesdata[[#This Row],[Ship Date]]-tbl_salesdata[[#This Row],[Order Date]]</f>
        <v>20</v>
      </c>
      <c r="P3951">
        <f>WEEKDAY(tbl_salesdata[[#This Row],[Order Date]],2)</f>
        <v>5</v>
      </c>
      <c r="Q3951" t="str">
        <f>TEXT(tbl_salesdata[[#This Row],[Order Date]],"dddd")</f>
        <v>Friday</v>
      </c>
      <c r="R3951" t="str">
        <f>IF(tbl_salesdata[[#This Row],[Weekdaynum]]&gt;5,"Yes","No")</f>
        <v>No</v>
      </c>
    </row>
    <row r="3952" spans="1:18" hidden="1" x14ac:dyDescent="0.35">
      <c r="A3952">
        <v>361862027</v>
      </c>
      <c r="B3952" s="3">
        <v>44410</v>
      </c>
      <c r="C3952" s="3">
        <v>44431</v>
      </c>
      <c r="D3952" t="s">
        <v>167</v>
      </c>
      <c r="E3952" t="s">
        <v>38</v>
      </c>
      <c r="F3952" t="s">
        <v>22</v>
      </c>
      <c r="G3952" t="s">
        <v>18</v>
      </c>
      <c r="H3952" t="s">
        <v>15</v>
      </c>
      <c r="I3952" s="9">
        <v>1870</v>
      </c>
      <c r="J3952" s="9">
        <v>47.45</v>
      </c>
      <c r="K3952" s="9">
        <v>31.79</v>
      </c>
      <c r="L3952" s="9">
        <f>tbl_salesdata[[#This Row],[Units Sold]]*tbl_salesdata[[#This Row],[Unit Cost]]</f>
        <v>59447.299999999996</v>
      </c>
      <c r="M3952" s="9">
        <f>tbl_salesdata[[#This Row],[Units Sold]]*tbl_salesdata[[#This Row],[Unit Price]]</f>
        <v>88731.5</v>
      </c>
      <c r="N3952" s="9">
        <f>tbl_salesdata[[#This Row],[Total Sales]]-tbl_salesdata[[#This Row],[Total Cost]]</f>
        <v>29284.200000000004</v>
      </c>
      <c r="O3952">
        <f>tbl_salesdata[[#This Row],[Ship Date]]-tbl_salesdata[[#This Row],[Order Date]]</f>
        <v>21</v>
      </c>
      <c r="P3952">
        <f>WEEKDAY(tbl_salesdata[[#This Row],[Order Date]],2)</f>
        <v>1</v>
      </c>
      <c r="Q3952" t="str">
        <f>TEXT(tbl_salesdata[[#This Row],[Order Date]],"dddd")</f>
        <v>Monday</v>
      </c>
      <c r="R3952" t="str">
        <f>IF(tbl_salesdata[[#This Row],[Weekdaynum]]&gt;5,"Yes","No")</f>
        <v>No</v>
      </c>
    </row>
    <row r="3953" spans="1:18" x14ac:dyDescent="0.35">
      <c r="A3953">
        <v>268791949</v>
      </c>
      <c r="B3953" s="3">
        <v>42455</v>
      </c>
      <c r="C3953" s="3">
        <v>42463</v>
      </c>
      <c r="D3953" t="s">
        <v>66</v>
      </c>
      <c r="E3953" t="s">
        <v>38</v>
      </c>
      <c r="F3953" t="s">
        <v>47</v>
      </c>
      <c r="G3953" t="s">
        <v>14</v>
      </c>
      <c r="H3953" t="s">
        <v>19</v>
      </c>
      <c r="I3953" s="9">
        <v>366</v>
      </c>
      <c r="J3953" s="9">
        <v>421.89</v>
      </c>
      <c r="K3953" s="9">
        <v>364.69</v>
      </c>
      <c r="L3953" s="9">
        <f>tbl_salesdata[[#This Row],[Units Sold]]*tbl_salesdata[[#This Row],[Unit Cost]]</f>
        <v>133476.54</v>
      </c>
      <c r="M3953" s="9">
        <f>tbl_salesdata[[#This Row],[Units Sold]]*tbl_salesdata[[#This Row],[Unit Price]]</f>
        <v>154411.74</v>
      </c>
      <c r="N3953" s="9">
        <f>tbl_salesdata[[#This Row],[Total Sales]]-tbl_salesdata[[#This Row],[Total Cost]]</f>
        <v>20935.199999999983</v>
      </c>
      <c r="O3953">
        <f>tbl_salesdata[[#This Row],[Ship Date]]-tbl_salesdata[[#This Row],[Order Date]]</f>
        <v>8</v>
      </c>
      <c r="P3953">
        <f>WEEKDAY(tbl_salesdata[[#This Row],[Order Date]],2)</f>
        <v>6</v>
      </c>
      <c r="Q3953" t="str">
        <f>TEXT(tbl_salesdata[[#This Row],[Order Date]],"dddd")</f>
        <v>Saturday</v>
      </c>
      <c r="R3953" t="str">
        <f>IF(tbl_salesdata[[#This Row],[Weekdaynum]]&gt;5,"Yes","No")</f>
        <v>Yes</v>
      </c>
    </row>
    <row r="3954" spans="1:18" hidden="1" x14ac:dyDescent="0.35">
      <c r="A3954">
        <v>773767793</v>
      </c>
      <c r="B3954" s="3">
        <v>42184</v>
      </c>
      <c r="C3954" s="3">
        <v>42188</v>
      </c>
      <c r="D3954" t="s">
        <v>161</v>
      </c>
      <c r="E3954" t="s">
        <v>24</v>
      </c>
      <c r="F3954" t="s">
        <v>22</v>
      </c>
      <c r="G3954" t="s">
        <v>14</v>
      </c>
      <c r="H3954" t="s">
        <v>15</v>
      </c>
      <c r="I3954" s="9">
        <v>3940</v>
      </c>
      <c r="J3954" s="9">
        <v>47.45</v>
      </c>
      <c r="K3954" s="9">
        <v>31.79</v>
      </c>
      <c r="L3954" s="9">
        <f>tbl_salesdata[[#This Row],[Units Sold]]*tbl_salesdata[[#This Row],[Unit Cost]]</f>
        <v>125252.59999999999</v>
      </c>
      <c r="M3954" s="9">
        <f>tbl_salesdata[[#This Row],[Units Sold]]*tbl_salesdata[[#This Row],[Unit Price]]</f>
        <v>186953</v>
      </c>
      <c r="N3954" s="9">
        <f>tbl_salesdata[[#This Row],[Total Sales]]-tbl_salesdata[[#This Row],[Total Cost]]</f>
        <v>61700.400000000009</v>
      </c>
      <c r="O3954">
        <f>tbl_salesdata[[#This Row],[Ship Date]]-tbl_salesdata[[#This Row],[Order Date]]</f>
        <v>4</v>
      </c>
      <c r="P3954">
        <f>WEEKDAY(tbl_salesdata[[#This Row],[Order Date]],2)</f>
        <v>1</v>
      </c>
      <c r="Q3954" t="str">
        <f>TEXT(tbl_salesdata[[#This Row],[Order Date]],"dddd")</f>
        <v>Monday</v>
      </c>
      <c r="R3954" t="str">
        <f>IF(tbl_salesdata[[#This Row],[Weekdaynum]]&gt;5,"Yes","No")</f>
        <v>No</v>
      </c>
    </row>
    <row r="3955" spans="1:18" hidden="1" x14ac:dyDescent="0.35">
      <c r="A3955">
        <v>148872745</v>
      </c>
      <c r="B3955" s="3">
        <v>42502</v>
      </c>
      <c r="C3955" s="3">
        <v>42508</v>
      </c>
      <c r="D3955" t="s">
        <v>136</v>
      </c>
      <c r="E3955" t="s">
        <v>38</v>
      </c>
      <c r="F3955" t="s">
        <v>56</v>
      </c>
      <c r="G3955" t="s">
        <v>14</v>
      </c>
      <c r="H3955" t="s">
        <v>34</v>
      </c>
      <c r="I3955" s="9">
        <v>3608</v>
      </c>
      <c r="J3955" s="9">
        <v>9.33</v>
      </c>
      <c r="K3955" s="9">
        <v>6.92</v>
      </c>
      <c r="L3955" s="9">
        <f>tbl_salesdata[[#This Row],[Units Sold]]*tbl_salesdata[[#This Row],[Unit Cost]]</f>
        <v>24967.360000000001</v>
      </c>
      <c r="M3955" s="9">
        <f>tbl_salesdata[[#This Row],[Units Sold]]*tbl_salesdata[[#This Row],[Unit Price]]</f>
        <v>33662.639999999999</v>
      </c>
      <c r="N3955" s="9">
        <f>tbl_salesdata[[#This Row],[Total Sales]]-tbl_salesdata[[#This Row],[Total Cost]]</f>
        <v>8695.2799999999988</v>
      </c>
      <c r="O3955">
        <f>tbl_salesdata[[#This Row],[Ship Date]]-tbl_salesdata[[#This Row],[Order Date]]</f>
        <v>6</v>
      </c>
      <c r="P3955">
        <f>WEEKDAY(tbl_salesdata[[#This Row],[Order Date]],2)</f>
        <v>4</v>
      </c>
      <c r="Q3955" t="str">
        <f>TEXT(tbl_salesdata[[#This Row],[Order Date]],"dddd")</f>
        <v>Thursday</v>
      </c>
      <c r="R3955" t="str">
        <f>IF(tbl_salesdata[[#This Row],[Weekdaynum]]&gt;5,"Yes","No")</f>
        <v>No</v>
      </c>
    </row>
    <row r="3956" spans="1:18" hidden="1" x14ac:dyDescent="0.35">
      <c r="A3956">
        <v>911290013</v>
      </c>
      <c r="B3956" s="3">
        <v>44644</v>
      </c>
      <c r="C3956" s="3">
        <v>44655</v>
      </c>
      <c r="D3956" t="s">
        <v>134</v>
      </c>
      <c r="E3956" t="s">
        <v>38</v>
      </c>
      <c r="F3956" t="s">
        <v>30</v>
      </c>
      <c r="G3956" t="s">
        <v>14</v>
      </c>
      <c r="H3956" t="s">
        <v>15</v>
      </c>
      <c r="I3956" s="9">
        <v>9821</v>
      </c>
      <c r="J3956" s="9">
        <v>81.73</v>
      </c>
      <c r="K3956" s="9">
        <v>56.67</v>
      </c>
      <c r="L3956" s="9">
        <f>tbl_salesdata[[#This Row],[Units Sold]]*tbl_salesdata[[#This Row],[Unit Cost]]</f>
        <v>556556.07000000007</v>
      </c>
      <c r="M3956" s="9">
        <f>tbl_salesdata[[#This Row],[Units Sold]]*tbl_salesdata[[#This Row],[Unit Price]]</f>
        <v>802670.33000000007</v>
      </c>
      <c r="N3956" s="9">
        <f>tbl_salesdata[[#This Row],[Total Sales]]-tbl_salesdata[[#This Row],[Total Cost]]</f>
        <v>246114.26</v>
      </c>
      <c r="O3956">
        <f>tbl_salesdata[[#This Row],[Ship Date]]-tbl_salesdata[[#This Row],[Order Date]]</f>
        <v>11</v>
      </c>
      <c r="P3956">
        <f>WEEKDAY(tbl_salesdata[[#This Row],[Order Date]],2)</f>
        <v>4</v>
      </c>
      <c r="Q3956" t="str">
        <f>TEXT(tbl_salesdata[[#This Row],[Order Date]],"dddd")</f>
        <v>Thursday</v>
      </c>
      <c r="R3956" t="str">
        <f>IF(tbl_salesdata[[#This Row],[Weekdaynum]]&gt;5,"Yes","No")</f>
        <v>No</v>
      </c>
    </row>
    <row r="3957" spans="1:18" hidden="1" x14ac:dyDescent="0.35">
      <c r="A3957">
        <v>442318427</v>
      </c>
      <c r="B3957" s="3">
        <v>44831</v>
      </c>
      <c r="C3957" s="3">
        <v>44849</v>
      </c>
      <c r="D3957" t="s">
        <v>188</v>
      </c>
      <c r="E3957" t="s">
        <v>21</v>
      </c>
      <c r="F3957" t="s">
        <v>13</v>
      </c>
      <c r="G3957" t="s">
        <v>14</v>
      </c>
      <c r="H3957" t="s">
        <v>34</v>
      </c>
      <c r="I3957" s="9">
        <v>707</v>
      </c>
      <c r="J3957" s="9">
        <v>255.28</v>
      </c>
      <c r="K3957" s="9">
        <v>159.41999999999999</v>
      </c>
      <c r="L3957" s="9">
        <f>tbl_salesdata[[#This Row],[Units Sold]]*tbl_salesdata[[#This Row],[Unit Cost]]</f>
        <v>112709.93999999999</v>
      </c>
      <c r="M3957" s="9">
        <f>tbl_salesdata[[#This Row],[Units Sold]]*tbl_salesdata[[#This Row],[Unit Price]]</f>
        <v>180482.96</v>
      </c>
      <c r="N3957" s="9">
        <f>tbl_salesdata[[#This Row],[Total Sales]]-tbl_salesdata[[#This Row],[Total Cost]]</f>
        <v>67773.02</v>
      </c>
      <c r="O3957">
        <f>tbl_salesdata[[#This Row],[Ship Date]]-tbl_salesdata[[#This Row],[Order Date]]</f>
        <v>18</v>
      </c>
      <c r="P3957">
        <f>WEEKDAY(tbl_salesdata[[#This Row],[Order Date]],2)</f>
        <v>2</v>
      </c>
      <c r="Q3957" t="str">
        <f>TEXT(tbl_salesdata[[#This Row],[Order Date]],"dddd")</f>
        <v>Tuesday</v>
      </c>
      <c r="R3957" t="str">
        <f>IF(tbl_salesdata[[#This Row],[Weekdaynum]]&gt;5,"Yes","No")</f>
        <v>No</v>
      </c>
    </row>
    <row r="3958" spans="1:18" hidden="1" x14ac:dyDescent="0.35">
      <c r="A3958">
        <v>243569314</v>
      </c>
      <c r="B3958" s="3">
        <v>42909</v>
      </c>
      <c r="C3958" s="3">
        <v>42915</v>
      </c>
      <c r="D3958" t="s">
        <v>200</v>
      </c>
      <c r="E3958" t="s">
        <v>24</v>
      </c>
      <c r="F3958" t="s">
        <v>56</v>
      </c>
      <c r="G3958" t="s">
        <v>14</v>
      </c>
      <c r="H3958" t="s">
        <v>15</v>
      </c>
      <c r="I3958" s="9">
        <v>6428</v>
      </c>
      <c r="J3958" s="9">
        <v>9.33</v>
      </c>
      <c r="K3958" s="9">
        <v>6.92</v>
      </c>
      <c r="L3958" s="9">
        <f>tbl_salesdata[[#This Row],[Units Sold]]*tbl_salesdata[[#This Row],[Unit Cost]]</f>
        <v>44481.760000000002</v>
      </c>
      <c r="M3958" s="9">
        <f>tbl_salesdata[[#This Row],[Units Sold]]*tbl_salesdata[[#This Row],[Unit Price]]</f>
        <v>59973.24</v>
      </c>
      <c r="N3958" s="9">
        <f>tbl_salesdata[[#This Row],[Total Sales]]-tbl_salesdata[[#This Row],[Total Cost]]</f>
        <v>15491.479999999996</v>
      </c>
      <c r="O3958">
        <f>tbl_salesdata[[#This Row],[Ship Date]]-tbl_salesdata[[#This Row],[Order Date]]</f>
        <v>6</v>
      </c>
      <c r="P3958">
        <f>WEEKDAY(tbl_salesdata[[#This Row],[Order Date]],2)</f>
        <v>5</v>
      </c>
      <c r="Q3958" t="str">
        <f>TEXT(tbl_salesdata[[#This Row],[Order Date]],"dddd")</f>
        <v>Friday</v>
      </c>
      <c r="R3958" t="str">
        <f>IF(tbl_salesdata[[#This Row],[Weekdaynum]]&gt;5,"Yes","No")</f>
        <v>No</v>
      </c>
    </row>
    <row r="3959" spans="1:18" x14ac:dyDescent="0.35">
      <c r="A3959">
        <v>441440808</v>
      </c>
      <c r="B3959" s="3">
        <v>43372</v>
      </c>
      <c r="C3959" s="3">
        <v>43378</v>
      </c>
      <c r="D3959" t="s">
        <v>187</v>
      </c>
      <c r="E3959" t="s">
        <v>29</v>
      </c>
      <c r="F3959" t="s">
        <v>68</v>
      </c>
      <c r="G3959" t="s">
        <v>18</v>
      </c>
      <c r="H3959" t="s">
        <v>15</v>
      </c>
      <c r="I3959" s="9">
        <v>1000</v>
      </c>
      <c r="J3959" s="9">
        <v>154.06</v>
      </c>
      <c r="K3959" s="9">
        <v>90.93</v>
      </c>
      <c r="L3959" s="9">
        <f>tbl_salesdata[[#This Row],[Units Sold]]*tbl_salesdata[[#This Row],[Unit Cost]]</f>
        <v>90930</v>
      </c>
      <c r="M3959" s="9">
        <f>tbl_salesdata[[#This Row],[Units Sold]]*tbl_salesdata[[#This Row],[Unit Price]]</f>
        <v>154060</v>
      </c>
      <c r="N3959" s="9">
        <f>tbl_salesdata[[#This Row],[Total Sales]]-tbl_salesdata[[#This Row],[Total Cost]]</f>
        <v>63130</v>
      </c>
      <c r="O3959">
        <f>tbl_salesdata[[#This Row],[Ship Date]]-tbl_salesdata[[#This Row],[Order Date]]</f>
        <v>6</v>
      </c>
      <c r="P3959">
        <f>WEEKDAY(tbl_salesdata[[#This Row],[Order Date]],2)</f>
        <v>6</v>
      </c>
      <c r="Q3959" t="str">
        <f>TEXT(tbl_salesdata[[#This Row],[Order Date]],"dddd")</f>
        <v>Saturday</v>
      </c>
      <c r="R3959" t="str">
        <f>IF(tbl_salesdata[[#This Row],[Weekdaynum]]&gt;5,"Yes","No")</f>
        <v>Yes</v>
      </c>
    </row>
    <row r="3960" spans="1:18" hidden="1" x14ac:dyDescent="0.35">
      <c r="A3960">
        <v>264746320</v>
      </c>
      <c r="B3960" s="3">
        <v>42142</v>
      </c>
      <c r="C3960" s="3">
        <v>42149</v>
      </c>
      <c r="D3960" t="s">
        <v>150</v>
      </c>
      <c r="E3960" t="s">
        <v>38</v>
      </c>
      <c r="F3960" t="s">
        <v>13</v>
      </c>
      <c r="G3960" t="s">
        <v>18</v>
      </c>
      <c r="H3960" t="s">
        <v>15</v>
      </c>
      <c r="I3960" s="9">
        <v>3174</v>
      </c>
      <c r="J3960" s="9">
        <v>255.28</v>
      </c>
      <c r="K3960" s="9">
        <v>159.41999999999999</v>
      </c>
      <c r="L3960" s="9">
        <f>tbl_salesdata[[#This Row],[Units Sold]]*tbl_salesdata[[#This Row],[Unit Cost]]</f>
        <v>505999.07999999996</v>
      </c>
      <c r="M3960" s="9">
        <f>tbl_salesdata[[#This Row],[Units Sold]]*tbl_salesdata[[#This Row],[Unit Price]]</f>
        <v>810258.72</v>
      </c>
      <c r="N3960" s="9">
        <f>tbl_salesdata[[#This Row],[Total Sales]]-tbl_salesdata[[#This Row],[Total Cost]]</f>
        <v>304259.64</v>
      </c>
      <c r="O3960">
        <f>tbl_salesdata[[#This Row],[Ship Date]]-tbl_salesdata[[#This Row],[Order Date]]</f>
        <v>7</v>
      </c>
      <c r="P3960">
        <f>WEEKDAY(tbl_salesdata[[#This Row],[Order Date]],2)</f>
        <v>1</v>
      </c>
      <c r="Q3960" t="str">
        <f>TEXT(tbl_salesdata[[#This Row],[Order Date]],"dddd")</f>
        <v>Monday</v>
      </c>
      <c r="R3960" t="str">
        <f>IF(tbl_salesdata[[#This Row],[Weekdaynum]]&gt;5,"Yes","No")</f>
        <v>No</v>
      </c>
    </row>
    <row r="3961" spans="1:18" hidden="1" x14ac:dyDescent="0.35">
      <c r="A3961">
        <v>239457595</v>
      </c>
      <c r="B3961" s="3">
        <v>43394</v>
      </c>
      <c r="C3961" s="3">
        <v>43403</v>
      </c>
      <c r="D3961" t="s">
        <v>217</v>
      </c>
      <c r="E3961" t="s">
        <v>12</v>
      </c>
      <c r="F3961" t="s">
        <v>17</v>
      </c>
      <c r="G3961" t="s">
        <v>14</v>
      </c>
      <c r="H3961" t="s">
        <v>34</v>
      </c>
      <c r="I3961" s="9">
        <v>9678</v>
      </c>
      <c r="J3961" s="9">
        <v>152.58000000000001</v>
      </c>
      <c r="K3961" s="9">
        <v>97.44</v>
      </c>
      <c r="L3961" s="9">
        <f>tbl_salesdata[[#This Row],[Units Sold]]*tbl_salesdata[[#This Row],[Unit Cost]]</f>
        <v>943024.32</v>
      </c>
      <c r="M3961" s="9">
        <f>tbl_salesdata[[#This Row],[Units Sold]]*tbl_salesdata[[#This Row],[Unit Price]]</f>
        <v>1476669.2400000002</v>
      </c>
      <c r="N3961" s="9">
        <f>tbl_salesdata[[#This Row],[Total Sales]]-tbl_salesdata[[#This Row],[Total Cost]]</f>
        <v>533644.92000000027</v>
      </c>
      <c r="O3961">
        <f>tbl_salesdata[[#This Row],[Ship Date]]-tbl_salesdata[[#This Row],[Order Date]]</f>
        <v>9</v>
      </c>
      <c r="P3961">
        <f>WEEKDAY(tbl_salesdata[[#This Row],[Order Date]],2)</f>
        <v>7</v>
      </c>
      <c r="Q3961" t="str">
        <f>TEXT(tbl_salesdata[[#This Row],[Order Date]],"dddd")</f>
        <v>Sunday</v>
      </c>
      <c r="R3961" t="str">
        <f>IF(tbl_salesdata[[#This Row],[Weekdaynum]]&gt;5,"Yes","No")</f>
        <v>Yes</v>
      </c>
    </row>
    <row r="3962" spans="1:18" hidden="1" x14ac:dyDescent="0.35">
      <c r="A3962">
        <v>893961656</v>
      </c>
      <c r="B3962" s="3">
        <v>43194</v>
      </c>
      <c r="C3962" s="3">
        <v>43206</v>
      </c>
      <c r="D3962" t="s">
        <v>191</v>
      </c>
      <c r="E3962" t="s">
        <v>24</v>
      </c>
      <c r="F3962" t="s">
        <v>17</v>
      </c>
      <c r="G3962" t="s">
        <v>18</v>
      </c>
      <c r="H3962" t="s">
        <v>34</v>
      </c>
      <c r="I3962" s="9">
        <v>1975</v>
      </c>
      <c r="J3962" s="9">
        <v>152.58000000000001</v>
      </c>
      <c r="K3962" s="9">
        <v>97.44</v>
      </c>
      <c r="L3962" s="9">
        <f>tbl_salesdata[[#This Row],[Units Sold]]*tbl_salesdata[[#This Row],[Unit Cost]]</f>
        <v>192444</v>
      </c>
      <c r="M3962" s="9">
        <f>tbl_salesdata[[#This Row],[Units Sold]]*tbl_salesdata[[#This Row],[Unit Price]]</f>
        <v>301345.5</v>
      </c>
      <c r="N3962" s="9">
        <f>tbl_salesdata[[#This Row],[Total Sales]]-tbl_salesdata[[#This Row],[Total Cost]]</f>
        <v>108901.5</v>
      </c>
      <c r="O3962">
        <f>tbl_salesdata[[#This Row],[Ship Date]]-tbl_salesdata[[#This Row],[Order Date]]</f>
        <v>12</v>
      </c>
      <c r="P3962">
        <f>WEEKDAY(tbl_salesdata[[#This Row],[Order Date]],2)</f>
        <v>3</v>
      </c>
      <c r="Q3962" t="str">
        <f>TEXT(tbl_salesdata[[#This Row],[Order Date]],"dddd")</f>
        <v>Wednesday</v>
      </c>
      <c r="R3962" t="str">
        <f>IF(tbl_salesdata[[#This Row],[Weekdaynum]]&gt;5,"Yes","No")</f>
        <v>No</v>
      </c>
    </row>
    <row r="3963" spans="1:18" hidden="1" x14ac:dyDescent="0.35">
      <c r="A3963">
        <v>481432330</v>
      </c>
      <c r="B3963" s="3">
        <v>43410</v>
      </c>
      <c r="C3963" s="3">
        <v>43430</v>
      </c>
      <c r="D3963" t="s">
        <v>23</v>
      </c>
      <c r="E3963" t="s">
        <v>24</v>
      </c>
      <c r="F3963" t="s">
        <v>30</v>
      </c>
      <c r="G3963" t="s">
        <v>14</v>
      </c>
      <c r="H3963" t="s">
        <v>26</v>
      </c>
      <c r="I3963" s="9">
        <v>5380</v>
      </c>
      <c r="J3963" s="9">
        <v>81.73</v>
      </c>
      <c r="K3963" s="9">
        <v>56.67</v>
      </c>
      <c r="L3963" s="9">
        <f>tbl_salesdata[[#This Row],[Units Sold]]*tbl_salesdata[[#This Row],[Unit Cost]]</f>
        <v>304884.60000000003</v>
      </c>
      <c r="M3963" s="9">
        <f>tbl_salesdata[[#This Row],[Units Sold]]*tbl_salesdata[[#This Row],[Unit Price]]</f>
        <v>439707.4</v>
      </c>
      <c r="N3963" s="9">
        <f>tbl_salesdata[[#This Row],[Total Sales]]-tbl_salesdata[[#This Row],[Total Cost]]</f>
        <v>134822.79999999999</v>
      </c>
      <c r="O3963">
        <f>tbl_salesdata[[#This Row],[Ship Date]]-tbl_salesdata[[#This Row],[Order Date]]</f>
        <v>20</v>
      </c>
      <c r="P3963">
        <f>WEEKDAY(tbl_salesdata[[#This Row],[Order Date]],2)</f>
        <v>2</v>
      </c>
      <c r="Q3963" t="str">
        <f>TEXT(tbl_salesdata[[#This Row],[Order Date]],"dddd")</f>
        <v>Tuesday</v>
      </c>
      <c r="R3963" t="str">
        <f>IF(tbl_salesdata[[#This Row],[Weekdaynum]]&gt;5,"Yes","No")</f>
        <v>No</v>
      </c>
    </row>
    <row r="3964" spans="1:18" hidden="1" x14ac:dyDescent="0.35">
      <c r="A3964">
        <v>475355947</v>
      </c>
      <c r="B3964" s="3">
        <v>44263</v>
      </c>
      <c r="C3964" s="3">
        <v>44272</v>
      </c>
      <c r="D3964" t="s">
        <v>59</v>
      </c>
      <c r="E3964" t="s">
        <v>12</v>
      </c>
      <c r="F3964" t="s">
        <v>68</v>
      </c>
      <c r="G3964" t="s">
        <v>18</v>
      </c>
      <c r="H3964" t="s">
        <v>26</v>
      </c>
      <c r="I3964" s="9">
        <v>7243</v>
      </c>
      <c r="J3964" s="9">
        <v>154.06</v>
      </c>
      <c r="K3964" s="9">
        <v>90.93</v>
      </c>
      <c r="L3964" s="9">
        <f>tbl_salesdata[[#This Row],[Units Sold]]*tbl_salesdata[[#This Row],[Unit Cost]]</f>
        <v>658605.99000000011</v>
      </c>
      <c r="M3964" s="9">
        <f>tbl_salesdata[[#This Row],[Units Sold]]*tbl_salesdata[[#This Row],[Unit Price]]</f>
        <v>1115856.58</v>
      </c>
      <c r="N3964" s="9">
        <f>tbl_salesdata[[#This Row],[Total Sales]]-tbl_salesdata[[#This Row],[Total Cost]]</f>
        <v>457250.58999999997</v>
      </c>
      <c r="O3964">
        <f>tbl_salesdata[[#This Row],[Ship Date]]-tbl_salesdata[[#This Row],[Order Date]]</f>
        <v>9</v>
      </c>
      <c r="P3964">
        <f>WEEKDAY(tbl_salesdata[[#This Row],[Order Date]],2)</f>
        <v>1</v>
      </c>
      <c r="Q3964" t="str">
        <f>TEXT(tbl_salesdata[[#This Row],[Order Date]],"dddd")</f>
        <v>Monday</v>
      </c>
      <c r="R3964" t="str">
        <f>IF(tbl_salesdata[[#This Row],[Weekdaynum]]&gt;5,"Yes","No")</f>
        <v>No</v>
      </c>
    </row>
    <row r="3965" spans="1:18" hidden="1" x14ac:dyDescent="0.35">
      <c r="A3965">
        <v>619531333</v>
      </c>
      <c r="B3965" s="3">
        <v>44668</v>
      </c>
      <c r="C3965" s="3">
        <v>44688</v>
      </c>
      <c r="D3965" t="s">
        <v>185</v>
      </c>
      <c r="E3965" t="s">
        <v>38</v>
      </c>
      <c r="F3965" t="s">
        <v>40</v>
      </c>
      <c r="G3965" t="s">
        <v>18</v>
      </c>
      <c r="H3965" t="s">
        <v>19</v>
      </c>
      <c r="I3965" s="9">
        <v>1944</v>
      </c>
      <c r="J3965" s="9">
        <v>651.21</v>
      </c>
      <c r="K3965" s="9">
        <v>524.96</v>
      </c>
      <c r="L3965" s="9">
        <f>tbl_salesdata[[#This Row],[Units Sold]]*tbl_salesdata[[#This Row],[Unit Cost]]</f>
        <v>1020522.2400000001</v>
      </c>
      <c r="M3965" s="9">
        <f>tbl_salesdata[[#This Row],[Units Sold]]*tbl_salesdata[[#This Row],[Unit Price]]</f>
        <v>1265952.24</v>
      </c>
      <c r="N3965" s="9">
        <f>tbl_salesdata[[#This Row],[Total Sales]]-tbl_salesdata[[#This Row],[Total Cost]]</f>
        <v>245429.99999999988</v>
      </c>
      <c r="O3965">
        <f>tbl_salesdata[[#This Row],[Ship Date]]-tbl_salesdata[[#This Row],[Order Date]]</f>
        <v>20</v>
      </c>
      <c r="P3965">
        <f>WEEKDAY(tbl_salesdata[[#This Row],[Order Date]],2)</f>
        <v>7</v>
      </c>
      <c r="Q3965" t="str">
        <f>TEXT(tbl_salesdata[[#This Row],[Order Date]],"dddd")</f>
        <v>Sunday</v>
      </c>
      <c r="R3965" t="str">
        <f>IF(tbl_salesdata[[#This Row],[Weekdaynum]]&gt;5,"Yes","No")</f>
        <v>Yes</v>
      </c>
    </row>
    <row r="3966" spans="1:18" hidden="1" x14ac:dyDescent="0.35">
      <c r="A3966">
        <v>278069818</v>
      </c>
      <c r="B3966" s="3">
        <v>44084</v>
      </c>
      <c r="C3966" s="3">
        <v>44091</v>
      </c>
      <c r="D3966" t="s">
        <v>142</v>
      </c>
      <c r="E3966" t="s">
        <v>29</v>
      </c>
      <c r="F3966" t="s">
        <v>22</v>
      </c>
      <c r="G3966" t="s">
        <v>18</v>
      </c>
      <c r="H3966" t="s">
        <v>15</v>
      </c>
      <c r="I3966" s="9">
        <v>5893</v>
      </c>
      <c r="J3966" s="9">
        <v>47.45</v>
      </c>
      <c r="K3966" s="9">
        <v>31.79</v>
      </c>
      <c r="L3966" s="9">
        <f>tbl_salesdata[[#This Row],[Units Sold]]*tbl_salesdata[[#This Row],[Unit Cost]]</f>
        <v>187338.47</v>
      </c>
      <c r="M3966" s="9">
        <f>tbl_salesdata[[#This Row],[Units Sold]]*tbl_salesdata[[#This Row],[Unit Price]]</f>
        <v>279622.85000000003</v>
      </c>
      <c r="N3966" s="9">
        <f>tbl_salesdata[[#This Row],[Total Sales]]-tbl_salesdata[[#This Row],[Total Cost]]</f>
        <v>92284.380000000034</v>
      </c>
      <c r="O3966">
        <f>tbl_salesdata[[#This Row],[Ship Date]]-tbl_salesdata[[#This Row],[Order Date]]</f>
        <v>7</v>
      </c>
      <c r="P3966">
        <f>WEEKDAY(tbl_salesdata[[#This Row],[Order Date]],2)</f>
        <v>4</v>
      </c>
      <c r="Q3966" t="str">
        <f>TEXT(tbl_salesdata[[#This Row],[Order Date]],"dddd")</f>
        <v>Thursday</v>
      </c>
      <c r="R3966" t="str">
        <f>IF(tbl_salesdata[[#This Row],[Weekdaynum]]&gt;5,"Yes","No")</f>
        <v>No</v>
      </c>
    </row>
    <row r="3967" spans="1:18" hidden="1" x14ac:dyDescent="0.35">
      <c r="A3967">
        <v>685395228</v>
      </c>
      <c r="B3967" s="3">
        <v>42440</v>
      </c>
      <c r="C3967" s="3">
        <v>42454</v>
      </c>
      <c r="D3967" t="s">
        <v>148</v>
      </c>
      <c r="E3967" t="s">
        <v>24</v>
      </c>
      <c r="F3967" t="s">
        <v>25</v>
      </c>
      <c r="G3967" t="s">
        <v>18</v>
      </c>
      <c r="H3967" t="s">
        <v>26</v>
      </c>
      <c r="I3967" s="9">
        <v>2534</v>
      </c>
      <c r="J3967" s="9">
        <v>205.7</v>
      </c>
      <c r="K3967" s="9">
        <v>117.11</v>
      </c>
      <c r="L3967" s="9">
        <f>tbl_salesdata[[#This Row],[Units Sold]]*tbl_salesdata[[#This Row],[Unit Cost]]</f>
        <v>296756.74</v>
      </c>
      <c r="M3967" s="9">
        <f>tbl_salesdata[[#This Row],[Units Sold]]*tbl_salesdata[[#This Row],[Unit Price]]</f>
        <v>521243.8</v>
      </c>
      <c r="N3967" s="9">
        <f>tbl_salesdata[[#This Row],[Total Sales]]-tbl_salesdata[[#This Row],[Total Cost]]</f>
        <v>224487.06</v>
      </c>
      <c r="O3967">
        <f>tbl_salesdata[[#This Row],[Ship Date]]-tbl_salesdata[[#This Row],[Order Date]]</f>
        <v>14</v>
      </c>
      <c r="P3967">
        <f>WEEKDAY(tbl_salesdata[[#This Row],[Order Date]],2)</f>
        <v>5</v>
      </c>
      <c r="Q3967" t="str">
        <f>TEXT(tbl_salesdata[[#This Row],[Order Date]],"dddd")</f>
        <v>Friday</v>
      </c>
      <c r="R3967" t="str">
        <f>IF(tbl_salesdata[[#This Row],[Weekdaynum]]&gt;5,"Yes","No")</f>
        <v>No</v>
      </c>
    </row>
    <row r="3968" spans="1:18" hidden="1" x14ac:dyDescent="0.35">
      <c r="A3968">
        <v>896243894</v>
      </c>
      <c r="B3968" s="3">
        <v>43859</v>
      </c>
      <c r="C3968" s="3">
        <v>43875</v>
      </c>
      <c r="D3968" t="s">
        <v>65</v>
      </c>
      <c r="E3968" t="s">
        <v>32</v>
      </c>
      <c r="F3968" t="s">
        <v>17</v>
      </c>
      <c r="G3968" t="s">
        <v>14</v>
      </c>
      <c r="H3968" t="s">
        <v>34</v>
      </c>
      <c r="I3968" s="9">
        <v>7340</v>
      </c>
      <c r="J3968" s="9">
        <v>152.58000000000001</v>
      </c>
      <c r="K3968" s="9">
        <v>97.44</v>
      </c>
      <c r="L3968" s="9">
        <f>tbl_salesdata[[#This Row],[Units Sold]]*tbl_salesdata[[#This Row],[Unit Cost]]</f>
        <v>715209.6</v>
      </c>
      <c r="M3968" s="9">
        <f>tbl_salesdata[[#This Row],[Units Sold]]*tbl_salesdata[[#This Row],[Unit Price]]</f>
        <v>1119937.2000000002</v>
      </c>
      <c r="N3968" s="9">
        <f>tbl_salesdata[[#This Row],[Total Sales]]-tbl_salesdata[[#This Row],[Total Cost]]</f>
        <v>404727.60000000021</v>
      </c>
      <c r="O3968">
        <f>tbl_salesdata[[#This Row],[Ship Date]]-tbl_salesdata[[#This Row],[Order Date]]</f>
        <v>16</v>
      </c>
      <c r="P3968">
        <f>WEEKDAY(tbl_salesdata[[#This Row],[Order Date]],2)</f>
        <v>3</v>
      </c>
      <c r="Q3968" t="str">
        <f>TEXT(tbl_salesdata[[#This Row],[Order Date]],"dddd")</f>
        <v>Wednesday</v>
      </c>
      <c r="R3968" t="str">
        <f>IF(tbl_salesdata[[#This Row],[Weekdaynum]]&gt;5,"Yes","No")</f>
        <v>No</v>
      </c>
    </row>
    <row r="3969" spans="1:18" x14ac:dyDescent="0.35">
      <c r="A3969">
        <v>458209550</v>
      </c>
      <c r="B3969" s="3">
        <v>43729</v>
      </c>
      <c r="C3969" s="3">
        <v>43739</v>
      </c>
      <c r="D3969" t="s">
        <v>83</v>
      </c>
      <c r="E3969" t="s">
        <v>38</v>
      </c>
      <c r="F3969" t="s">
        <v>22</v>
      </c>
      <c r="G3969" t="s">
        <v>14</v>
      </c>
      <c r="H3969" t="s">
        <v>19</v>
      </c>
      <c r="I3969" s="9">
        <v>3243</v>
      </c>
      <c r="J3969" s="9">
        <v>47.45</v>
      </c>
      <c r="K3969" s="9">
        <v>31.79</v>
      </c>
      <c r="L3969" s="9">
        <f>tbl_salesdata[[#This Row],[Units Sold]]*tbl_salesdata[[#This Row],[Unit Cost]]</f>
        <v>103094.97</v>
      </c>
      <c r="M3969" s="9">
        <f>tbl_salesdata[[#This Row],[Units Sold]]*tbl_salesdata[[#This Row],[Unit Price]]</f>
        <v>153880.35</v>
      </c>
      <c r="N3969" s="9">
        <f>tbl_salesdata[[#This Row],[Total Sales]]-tbl_salesdata[[#This Row],[Total Cost]]</f>
        <v>50785.380000000005</v>
      </c>
      <c r="O3969">
        <f>tbl_salesdata[[#This Row],[Ship Date]]-tbl_salesdata[[#This Row],[Order Date]]</f>
        <v>10</v>
      </c>
      <c r="P3969">
        <f>WEEKDAY(tbl_salesdata[[#This Row],[Order Date]],2)</f>
        <v>6</v>
      </c>
      <c r="Q3969" t="str">
        <f>TEXT(tbl_salesdata[[#This Row],[Order Date]],"dddd")</f>
        <v>Saturday</v>
      </c>
      <c r="R3969" t="str">
        <f>IF(tbl_salesdata[[#This Row],[Weekdaynum]]&gt;5,"Yes","No")</f>
        <v>Yes</v>
      </c>
    </row>
    <row r="3970" spans="1:18" hidden="1" x14ac:dyDescent="0.35">
      <c r="A3970">
        <v>449018800</v>
      </c>
      <c r="B3970" s="3">
        <v>43861</v>
      </c>
      <c r="C3970" s="3">
        <v>43881</v>
      </c>
      <c r="D3970" t="s">
        <v>148</v>
      </c>
      <c r="E3970" t="s">
        <v>24</v>
      </c>
      <c r="F3970" t="s">
        <v>17</v>
      </c>
      <c r="G3970" t="s">
        <v>14</v>
      </c>
      <c r="H3970" t="s">
        <v>15</v>
      </c>
      <c r="I3970" s="9">
        <v>3496</v>
      </c>
      <c r="J3970" s="9">
        <v>152.58000000000001</v>
      </c>
      <c r="K3970" s="9">
        <v>97.44</v>
      </c>
      <c r="L3970" s="9">
        <f>tbl_salesdata[[#This Row],[Units Sold]]*tbl_salesdata[[#This Row],[Unit Cost]]</f>
        <v>340650.23999999999</v>
      </c>
      <c r="M3970" s="9">
        <f>tbl_salesdata[[#This Row],[Units Sold]]*tbl_salesdata[[#This Row],[Unit Price]]</f>
        <v>533419.68000000005</v>
      </c>
      <c r="N3970" s="9">
        <f>tbl_salesdata[[#This Row],[Total Sales]]-tbl_salesdata[[#This Row],[Total Cost]]</f>
        <v>192769.44000000006</v>
      </c>
      <c r="O3970">
        <f>tbl_salesdata[[#This Row],[Ship Date]]-tbl_salesdata[[#This Row],[Order Date]]</f>
        <v>20</v>
      </c>
      <c r="P3970">
        <f>WEEKDAY(tbl_salesdata[[#This Row],[Order Date]],2)</f>
        <v>5</v>
      </c>
      <c r="Q3970" t="str">
        <f>TEXT(tbl_salesdata[[#This Row],[Order Date]],"dddd")</f>
        <v>Friday</v>
      </c>
      <c r="R3970" t="str">
        <f>IF(tbl_salesdata[[#This Row],[Weekdaynum]]&gt;5,"Yes","No")</f>
        <v>No</v>
      </c>
    </row>
    <row r="3971" spans="1:18" hidden="1" x14ac:dyDescent="0.35">
      <c r="A3971">
        <v>951980197</v>
      </c>
      <c r="B3971" s="3">
        <v>42176</v>
      </c>
      <c r="C3971" s="3">
        <v>42178</v>
      </c>
      <c r="D3971" t="s">
        <v>130</v>
      </c>
      <c r="E3971" t="s">
        <v>29</v>
      </c>
      <c r="F3971" t="s">
        <v>17</v>
      </c>
      <c r="G3971" t="s">
        <v>18</v>
      </c>
      <c r="H3971" t="s">
        <v>15</v>
      </c>
      <c r="I3971" s="9">
        <v>950</v>
      </c>
      <c r="J3971" s="9">
        <v>152.58000000000001</v>
      </c>
      <c r="K3971" s="9">
        <v>97.44</v>
      </c>
      <c r="L3971" s="9">
        <f>tbl_salesdata[[#This Row],[Units Sold]]*tbl_salesdata[[#This Row],[Unit Cost]]</f>
        <v>92568</v>
      </c>
      <c r="M3971" s="9">
        <f>tbl_salesdata[[#This Row],[Units Sold]]*tbl_salesdata[[#This Row],[Unit Price]]</f>
        <v>144951</v>
      </c>
      <c r="N3971" s="9">
        <f>tbl_salesdata[[#This Row],[Total Sales]]-tbl_salesdata[[#This Row],[Total Cost]]</f>
        <v>52383</v>
      </c>
      <c r="O3971">
        <f>tbl_salesdata[[#This Row],[Ship Date]]-tbl_salesdata[[#This Row],[Order Date]]</f>
        <v>2</v>
      </c>
      <c r="P3971">
        <f>WEEKDAY(tbl_salesdata[[#This Row],[Order Date]],2)</f>
        <v>7</v>
      </c>
      <c r="Q3971" t="str">
        <f>TEXT(tbl_salesdata[[#This Row],[Order Date]],"dddd")</f>
        <v>Sunday</v>
      </c>
      <c r="R3971" t="str">
        <f>IF(tbl_salesdata[[#This Row],[Weekdaynum]]&gt;5,"Yes","No")</f>
        <v>Yes</v>
      </c>
    </row>
    <row r="3972" spans="1:18" hidden="1" x14ac:dyDescent="0.35">
      <c r="A3972">
        <v>880535161</v>
      </c>
      <c r="B3972" s="3">
        <v>42864</v>
      </c>
      <c r="C3972" s="3">
        <v>42871</v>
      </c>
      <c r="D3972" t="s">
        <v>143</v>
      </c>
      <c r="E3972" t="s">
        <v>24</v>
      </c>
      <c r="F3972" t="s">
        <v>76</v>
      </c>
      <c r="G3972" t="s">
        <v>18</v>
      </c>
      <c r="H3972" t="s">
        <v>19</v>
      </c>
      <c r="I3972" s="9">
        <v>8776</v>
      </c>
      <c r="J3972" s="9">
        <v>668.27</v>
      </c>
      <c r="K3972" s="9">
        <v>502.54</v>
      </c>
      <c r="L3972" s="9">
        <f>tbl_salesdata[[#This Row],[Units Sold]]*tbl_salesdata[[#This Row],[Unit Cost]]</f>
        <v>4410291.04</v>
      </c>
      <c r="M3972" s="9">
        <f>tbl_salesdata[[#This Row],[Units Sold]]*tbl_salesdata[[#This Row],[Unit Price]]</f>
        <v>5864737.5199999996</v>
      </c>
      <c r="N3972" s="9">
        <f>tbl_salesdata[[#This Row],[Total Sales]]-tbl_salesdata[[#This Row],[Total Cost]]</f>
        <v>1454446.4799999995</v>
      </c>
      <c r="O3972">
        <f>tbl_salesdata[[#This Row],[Ship Date]]-tbl_salesdata[[#This Row],[Order Date]]</f>
        <v>7</v>
      </c>
      <c r="P3972">
        <f>WEEKDAY(tbl_salesdata[[#This Row],[Order Date]],2)</f>
        <v>2</v>
      </c>
      <c r="Q3972" t="str">
        <f>TEXT(tbl_salesdata[[#This Row],[Order Date]],"dddd")</f>
        <v>Tuesday</v>
      </c>
      <c r="R3972" t="str">
        <f>IF(tbl_salesdata[[#This Row],[Weekdaynum]]&gt;5,"Yes","No")</f>
        <v>No</v>
      </c>
    </row>
    <row r="3973" spans="1:18" hidden="1" x14ac:dyDescent="0.35">
      <c r="A3973">
        <v>540982520</v>
      </c>
      <c r="B3973" s="3">
        <v>44766</v>
      </c>
      <c r="C3973" s="3">
        <v>44777</v>
      </c>
      <c r="D3973" t="s">
        <v>48</v>
      </c>
      <c r="E3973" t="s">
        <v>21</v>
      </c>
      <c r="F3973" t="s">
        <v>42</v>
      </c>
      <c r="G3973" t="s">
        <v>18</v>
      </c>
      <c r="H3973" t="s">
        <v>26</v>
      </c>
      <c r="I3973" s="9">
        <v>7604</v>
      </c>
      <c r="J3973" s="9">
        <v>437.2</v>
      </c>
      <c r="K3973" s="9">
        <v>263.33</v>
      </c>
      <c r="L3973" s="9">
        <f>tbl_salesdata[[#This Row],[Units Sold]]*tbl_salesdata[[#This Row],[Unit Cost]]</f>
        <v>2002361.3199999998</v>
      </c>
      <c r="M3973" s="9">
        <f>tbl_salesdata[[#This Row],[Units Sold]]*tbl_salesdata[[#This Row],[Unit Price]]</f>
        <v>3324468.8</v>
      </c>
      <c r="N3973" s="9">
        <f>tbl_salesdata[[#This Row],[Total Sales]]-tbl_salesdata[[#This Row],[Total Cost]]</f>
        <v>1322107.48</v>
      </c>
      <c r="O3973">
        <f>tbl_salesdata[[#This Row],[Ship Date]]-tbl_salesdata[[#This Row],[Order Date]]</f>
        <v>11</v>
      </c>
      <c r="P3973">
        <f>WEEKDAY(tbl_salesdata[[#This Row],[Order Date]],2)</f>
        <v>7</v>
      </c>
      <c r="Q3973" t="str">
        <f>TEXT(tbl_salesdata[[#This Row],[Order Date]],"dddd")</f>
        <v>Sunday</v>
      </c>
      <c r="R3973" t="str">
        <f>IF(tbl_salesdata[[#This Row],[Weekdaynum]]&gt;5,"Yes","No")</f>
        <v>Yes</v>
      </c>
    </row>
    <row r="3974" spans="1:18" hidden="1" x14ac:dyDescent="0.35">
      <c r="A3974">
        <v>759933602</v>
      </c>
      <c r="B3974" s="3">
        <v>44455</v>
      </c>
      <c r="C3974" s="3">
        <v>44456</v>
      </c>
      <c r="D3974" t="s">
        <v>196</v>
      </c>
      <c r="E3974" t="s">
        <v>32</v>
      </c>
      <c r="F3974" t="s">
        <v>76</v>
      </c>
      <c r="G3974" t="s">
        <v>14</v>
      </c>
      <c r="H3974" t="s">
        <v>15</v>
      </c>
      <c r="I3974" s="9">
        <v>95</v>
      </c>
      <c r="J3974" s="9">
        <v>668.27</v>
      </c>
      <c r="K3974" s="9">
        <v>502.54</v>
      </c>
      <c r="L3974" s="9">
        <f>tbl_salesdata[[#This Row],[Units Sold]]*tbl_salesdata[[#This Row],[Unit Cost]]</f>
        <v>47741.3</v>
      </c>
      <c r="M3974" s="9">
        <f>tbl_salesdata[[#This Row],[Units Sold]]*tbl_salesdata[[#This Row],[Unit Price]]</f>
        <v>63485.65</v>
      </c>
      <c r="N3974" s="9">
        <f>tbl_salesdata[[#This Row],[Total Sales]]-tbl_salesdata[[#This Row],[Total Cost]]</f>
        <v>15744.349999999999</v>
      </c>
      <c r="O3974">
        <f>tbl_salesdata[[#This Row],[Ship Date]]-tbl_salesdata[[#This Row],[Order Date]]</f>
        <v>1</v>
      </c>
      <c r="P3974">
        <f>WEEKDAY(tbl_salesdata[[#This Row],[Order Date]],2)</f>
        <v>4</v>
      </c>
      <c r="Q3974" t="str">
        <f>TEXT(tbl_salesdata[[#This Row],[Order Date]],"dddd")</f>
        <v>Thursday</v>
      </c>
      <c r="R3974" t="str">
        <f>IF(tbl_salesdata[[#This Row],[Weekdaynum]]&gt;5,"Yes","No")</f>
        <v>No</v>
      </c>
    </row>
    <row r="3975" spans="1:18" hidden="1" x14ac:dyDescent="0.35">
      <c r="A3975">
        <v>634312236</v>
      </c>
      <c r="B3975" s="3">
        <v>44550</v>
      </c>
      <c r="C3975" s="3">
        <v>44557</v>
      </c>
      <c r="D3975" t="s">
        <v>90</v>
      </c>
      <c r="E3975" t="s">
        <v>38</v>
      </c>
      <c r="F3975" t="s">
        <v>22</v>
      </c>
      <c r="G3975" t="s">
        <v>18</v>
      </c>
      <c r="H3975" t="s">
        <v>34</v>
      </c>
      <c r="I3975" s="9">
        <v>5941</v>
      </c>
      <c r="J3975" s="9">
        <v>47.45</v>
      </c>
      <c r="K3975" s="9">
        <v>31.79</v>
      </c>
      <c r="L3975" s="9">
        <f>tbl_salesdata[[#This Row],[Units Sold]]*tbl_salesdata[[#This Row],[Unit Cost]]</f>
        <v>188864.38999999998</v>
      </c>
      <c r="M3975" s="9">
        <f>tbl_salesdata[[#This Row],[Units Sold]]*tbl_salesdata[[#This Row],[Unit Price]]</f>
        <v>281900.45</v>
      </c>
      <c r="N3975" s="9">
        <f>tbl_salesdata[[#This Row],[Total Sales]]-tbl_salesdata[[#This Row],[Total Cost]]</f>
        <v>93036.060000000027</v>
      </c>
      <c r="O3975">
        <f>tbl_salesdata[[#This Row],[Ship Date]]-tbl_salesdata[[#This Row],[Order Date]]</f>
        <v>7</v>
      </c>
      <c r="P3975">
        <f>WEEKDAY(tbl_salesdata[[#This Row],[Order Date]],2)</f>
        <v>1</v>
      </c>
      <c r="Q3975" t="str">
        <f>TEXT(tbl_salesdata[[#This Row],[Order Date]],"dddd")</f>
        <v>Monday</v>
      </c>
      <c r="R3975" t="str">
        <f>IF(tbl_salesdata[[#This Row],[Weekdaynum]]&gt;5,"Yes","No")</f>
        <v>No</v>
      </c>
    </row>
    <row r="3976" spans="1:18" hidden="1" x14ac:dyDescent="0.35">
      <c r="A3976">
        <v>681354749</v>
      </c>
      <c r="B3976" s="3">
        <v>44252</v>
      </c>
      <c r="C3976" s="3">
        <v>44272</v>
      </c>
      <c r="D3976" t="s">
        <v>171</v>
      </c>
      <c r="E3976" t="s">
        <v>12</v>
      </c>
      <c r="F3976" t="s">
        <v>25</v>
      </c>
      <c r="G3976" t="s">
        <v>18</v>
      </c>
      <c r="H3976" t="s">
        <v>26</v>
      </c>
      <c r="I3976" s="9">
        <v>6866</v>
      </c>
      <c r="J3976" s="9">
        <v>205.7</v>
      </c>
      <c r="K3976" s="9">
        <v>117.11</v>
      </c>
      <c r="L3976" s="9">
        <f>tbl_salesdata[[#This Row],[Units Sold]]*tbl_salesdata[[#This Row],[Unit Cost]]</f>
        <v>804077.26</v>
      </c>
      <c r="M3976" s="9">
        <f>tbl_salesdata[[#This Row],[Units Sold]]*tbl_salesdata[[#This Row],[Unit Price]]</f>
        <v>1412336.2</v>
      </c>
      <c r="N3976" s="9">
        <f>tbl_salesdata[[#This Row],[Total Sales]]-tbl_salesdata[[#This Row],[Total Cost]]</f>
        <v>608258.93999999994</v>
      </c>
      <c r="O3976">
        <f>tbl_salesdata[[#This Row],[Ship Date]]-tbl_salesdata[[#This Row],[Order Date]]</f>
        <v>20</v>
      </c>
      <c r="P3976">
        <f>WEEKDAY(tbl_salesdata[[#This Row],[Order Date]],2)</f>
        <v>4</v>
      </c>
      <c r="Q3976" t="str">
        <f>TEXT(tbl_salesdata[[#This Row],[Order Date]],"dddd")</f>
        <v>Thursday</v>
      </c>
      <c r="R3976" t="str">
        <f>IF(tbl_salesdata[[#This Row],[Weekdaynum]]&gt;5,"Yes","No")</f>
        <v>No</v>
      </c>
    </row>
    <row r="3977" spans="1:18" hidden="1" x14ac:dyDescent="0.35">
      <c r="A3977">
        <v>588609969</v>
      </c>
      <c r="B3977" s="3">
        <v>43802</v>
      </c>
      <c r="C3977" s="3">
        <v>43815</v>
      </c>
      <c r="D3977" t="s">
        <v>96</v>
      </c>
      <c r="E3977" t="s">
        <v>29</v>
      </c>
      <c r="F3977" t="s">
        <v>76</v>
      </c>
      <c r="G3977" t="s">
        <v>18</v>
      </c>
      <c r="H3977" t="s">
        <v>19</v>
      </c>
      <c r="I3977" s="9">
        <v>1625</v>
      </c>
      <c r="J3977" s="9">
        <v>668.27</v>
      </c>
      <c r="K3977" s="9">
        <v>502.54</v>
      </c>
      <c r="L3977" s="9">
        <f>tbl_salesdata[[#This Row],[Units Sold]]*tbl_salesdata[[#This Row],[Unit Cost]]</f>
        <v>816627.5</v>
      </c>
      <c r="M3977" s="9">
        <f>tbl_salesdata[[#This Row],[Units Sold]]*tbl_salesdata[[#This Row],[Unit Price]]</f>
        <v>1085938.75</v>
      </c>
      <c r="N3977" s="9">
        <f>tbl_salesdata[[#This Row],[Total Sales]]-tbl_salesdata[[#This Row],[Total Cost]]</f>
        <v>269311.25</v>
      </c>
      <c r="O3977">
        <f>tbl_salesdata[[#This Row],[Ship Date]]-tbl_salesdata[[#This Row],[Order Date]]</f>
        <v>13</v>
      </c>
      <c r="P3977">
        <f>WEEKDAY(tbl_salesdata[[#This Row],[Order Date]],2)</f>
        <v>2</v>
      </c>
      <c r="Q3977" t="str">
        <f>TEXT(tbl_salesdata[[#This Row],[Order Date]],"dddd")</f>
        <v>Tuesday</v>
      </c>
      <c r="R3977" t="str">
        <f>IF(tbl_salesdata[[#This Row],[Weekdaynum]]&gt;5,"Yes","No")</f>
        <v>No</v>
      </c>
    </row>
    <row r="3978" spans="1:18" hidden="1" x14ac:dyDescent="0.35">
      <c r="A3978">
        <v>563939225</v>
      </c>
      <c r="B3978" s="3">
        <v>44876</v>
      </c>
      <c r="C3978" s="3">
        <v>44880</v>
      </c>
      <c r="D3978" t="s">
        <v>189</v>
      </c>
      <c r="E3978" t="s">
        <v>21</v>
      </c>
      <c r="F3978" t="s">
        <v>33</v>
      </c>
      <c r="G3978" t="s">
        <v>18</v>
      </c>
      <c r="H3978" t="s">
        <v>19</v>
      </c>
      <c r="I3978" s="9">
        <v>1004</v>
      </c>
      <c r="J3978" s="9">
        <v>109.28</v>
      </c>
      <c r="K3978" s="9">
        <v>35.840000000000003</v>
      </c>
      <c r="L3978" s="9">
        <f>tbl_salesdata[[#This Row],[Units Sold]]*tbl_salesdata[[#This Row],[Unit Cost]]</f>
        <v>35983.360000000001</v>
      </c>
      <c r="M3978" s="9">
        <f>tbl_salesdata[[#This Row],[Units Sold]]*tbl_salesdata[[#This Row],[Unit Price]]</f>
        <v>109717.12</v>
      </c>
      <c r="N3978" s="9">
        <f>tbl_salesdata[[#This Row],[Total Sales]]-tbl_salesdata[[#This Row],[Total Cost]]</f>
        <v>73733.759999999995</v>
      </c>
      <c r="O3978">
        <f>tbl_salesdata[[#This Row],[Ship Date]]-tbl_salesdata[[#This Row],[Order Date]]</f>
        <v>4</v>
      </c>
      <c r="P3978">
        <f>WEEKDAY(tbl_salesdata[[#This Row],[Order Date]],2)</f>
        <v>5</v>
      </c>
      <c r="Q3978" t="str">
        <f>TEXT(tbl_salesdata[[#This Row],[Order Date]],"dddd")</f>
        <v>Friday</v>
      </c>
      <c r="R3978" t="str">
        <f>IF(tbl_salesdata[[#This Row],[Weekdaynum]]&gt;5,"Yes","No")</f>
        <v>No</v>
      </c>
    </row>
    <row r="3979" spans="1:18" hidden="1" x14ac:dyDescent="0.35">
      <c r="A3979">
        <v>885516345</v>
      </c>
      <c r="B3979" s="3">
        <v>44032</v>
      </c>
      <c r="C3979" s="3">
        <v>44051</v>
      </c>
      <c r="D3979" t="s">
        <v>207</v>
      </c>
      <c r="E3979" t="s">
        <v>51</v>
      </c>
      <c r="F3979" t="s">
        <v>76</v>
      </c>
      <c r="G3979" t="s">
        <v>14</v>
      </c>
      <c r="H3979" t="s">
        <v>26</v>
      </c>
      <c r="I3979" s="9">
        <v>2819</v>
      </c>
      <c r="J3979" s="9">
        <v>668.27</v>
      </c>
      <c r="K3979" s="9">
        <v>502.54</v>
      </c>
      <c r="L3979" s="9">
        <f>tbl_salesdata[[#This Row],[Units Sold]]*tbl_salesdata[[#This Row],[Unit Cost]]</f>
        <v>1416660.26</v>
      </c>
      <c r="M3979" s="9">
        <f>tbl_salesdata[[#This Row],[Units Sold]]*tbl_salesdata[[#This Row],[Unit Price]]</f>
        <v>1883853.13</v>
      </c>
      <c r="N3979" s="9">
        <f>tbl_salesdata[[#This Row],[Total Sales]]-tbl_salesdata[[#This Row],[Total Cost]]</f>
        <v>467192.86999999988</v>
      </c>
      <c r="O3979">
        <f>tbl_salesdata[[#This Row],[Ship Date]]-tbl_salesdata[[#This Row],[Order Date]]</f>
        <v>19</v>
      </c>
      <c r="P3979">
        <f>WEEKDAY(tbl_salesdata[[#This Row],[Order Date]],2)</f>
        <v>1</v>
      </c>
      <c r="Q3979" t="str">
        <f>TEXT(tbl_salesdata[[#This Row],[Order Date]],"dddd")</f>
        <v>Monday</v>
      </c>
      <c r="R3979" t="str">
        <f>IF(tbl_salesdata[[#This Row],[Weekdaynum]]&gt;5,"Yes","No")</f>
        <v>No</v>
      </c>
    </row>
    <row r="3980" spans="1:18" hidden="1" x14ac:dyDescent="0.35">
      <c r="A3980">
        <v>551827657</v>
      </c>
      <c r="B3980" s="3">
        <v>42181</v>
      </c>
      <c r="C3980" s="3">
        <v>42186</v>
      </c>
      <c r="D3980" t="s">
        <v>153</v>
      </c>
      <c r="E3980" t="s">
        <v>38</v>
      </c>
      <c r="F3980" t="s">
        <v>68</v>
      </c>
      <c r="G3980" t="s">
        <v>18</v>
      </c>
      <c r="H3980" t="s">
        <v>19</v>
      </c>
      <c r="I3980" s="9">
        <v>6921</v>
      </c>
      <c r="J3980" s="9">
        <v>154.06</v>
      </c>
      <c r="K3980" s="9">
        <v>90.93</v>
      </c>
      <c r="L3980" s="9">
        <f>tbl_salesdata[[#This Row],[Units Sold]]*tbl_salesdata[[#This Row],[Unit Cost]]</f>
        <v>629326.53</v>
      </c>
      <c r="M3980" s="9">
        <f>tbl_salesdata[[#This Row],[Units Sold]]*tbl_salesdata[[#This Row],[Unit Price]]</f>
        <v>1066249.26</v>
      </c>
      <c r="N3980" s="9">
        <f>tbl_salesdata[[#This Row],[Total Sales]]-tbl_salesdata[[#This Row],[Total Cost]]</f>
        <v>436922.73</v>
      </c>
      <c r="O3980">
        <f>tbl_salesdata[[#This Row],[Ship Date]]-tbl_salesdata[[#This Row],[Order Date]]</f>
        <v>5</v>
      </c>
      <c r="P3980">
        <f>WEEKDAY(tbl_salesdata[[#This Row],[Order Date]],2)</f>
        <v>5</v>
      </c>
      <c r="Q3980" t="str">
        <f>TEXT(tbl_salesdata[[#This Row],[Order Date]],"dddd")</f>
        <v>Friday</v>
      </c>
      <c r="R3980" t="str">
        <f>IF(tbl_salesdata[[#This Row],[Weekdaynum]]&gt;5,"Yes","No")</f>
        <v>No</v>
      </c>
    </row>
    <row r="3981" spans="1:18" hidden="1" x14ac:dyDescent="0.35">
      <c r="A3981">
        <v>431671988</v>
      </c>
      <c r="B3981" s="3">
        <v>43626</v>
      </c>
      <c r="C3981" s="3">
        <v>43641</v>
      </c>
      <c r="D3981" t="s">
        <v>120</v>
      </c>
      <c r="E3981" t="s">
        <v>38</v>
      </c>
      <c r="F3981" t="s">
        <v>22</v>
      </c>
      <c r="G3981" t="s">
        <v>18</v>
      </c>
      <c r="H3981" t="s">
        <v>34</v>
      </c>
      <c r="I3981" s="9">
        <v>189</v>
      </c>
      <c r="J3981" s="9">
        <v>47.45</v>
      </c>
      <c r="K3981" s="9">
        <v>31.79</v>
      </c>
      <c r="L3981" s="9">
        <f>tbl_salesdata[[#This Row],[Units Sold]]*tbl_salesdata[[#This Row],[Unit Cost]]</f>
        <v>6008.3099999999995</v>
      </c>
      <c r="M3981" s="9">
        <f>tbl_salesdata[[#This Row],[Units Sold]]*tbl_salesdata[[#This Row],[Unit Price]]</f>
        <v>8968.0500000000011</v>
      </c>
      <c r="N3981" s="9">
        <f>tbl_salesdata[[#This Row],[Total Sales]]-tbl_salesdata[[#This Row],[Total Cost]]</f>
        <v>2959.7400000000016</v>
      </c>
      <c r="O3981">
        <f>tbl_salesdata[[#This Row],[Ship Date]]-tbl_salesdata[[#This Row],[Order Date]]</f>
        <v>15</v>
      </c>
      <c r="P3981">
        <f>WEEKDAY(tbl_salesdata[[#This Row],[Order Date]],2)</f>
        <v>1</v>
      </c>
      <c r="Q3981" t="str">
        <f>TEXT(tbl_salesdata[[#This Row],[Order Date]],"dddd")</f>
        <v>Monday</v>
      </c>
      <c r="R3981" t="str">
        <f>IF(tbl_salesdata[[#This Row],[Weekdaynum]]&gt;5,"Yes","No")</f>
        <v>No</v>
      </c>
    </row>
    <row r="3982" spans="1:18" hidden="1" x14ac:dyDescent="0.35">
      <c r="A3982">
        <v>114160668</v>
      </c>
      <c r="B3982" s="3">
        <v>42519</v>
      </c>
      <c r="C3982" s="3">
        <v>42530</v>
      </c>
      <c r="D3982" t="s">
        <v>69</v>
      </c>
      <c r="E3982" t="s">
        <v>38</v>
      </c>
      <c r="F3982" t="s">
        <v>42</v>
      </c>
      <c r="G3982" t="s">
        <v>14</v>
      </c>
      <c r="H3982" t="s">
        <v>34</v>
      </c>
      <c r="I3982" s="9">
        <v>1534</v>
      </c>
      <c r="J3982" s="9">
        <v>437.2</v>
      </c>
      <c r="K3982" s="9">
        <v>263.33</v>
      </c>
      <c r="L3982" s="9">
        <f>tbl_salesdata[[#This Row],[Units Sold]]*tbl_salesdata[[#This Row],[Unit Cost]]</f>
        <v>403948.22</v>
      </c>
      <c r="M3982" s="9">
        <f>tbl_salesdata[[#This Row],[Units Sold]]*tbl_salesdata[[#This Row],[Unit Price]]</f>
        <v>670664.79999999993</v>
      </c>
      <c r="N3982" s="9">
        <f>tbl_salesdata[[#This Row],[Total Sales]]-tbl_salesdata[[#This Row],[Total Cost]]</f>
        <v>266716.57999999996</v>
      </c>
      <c r="O3982">
        <f>tbl_salesdata[[#This Row],[Ship Date]]-tbl_salesdata[[#This Row],[Order Date]]</f>
        <v>11</v>
      </c>
      <c r="P3982">
        <f>WEEKDAY(tbl_salesdata[[#This Row],[Order Date]],2)</f>
        <v>7</v>
      </c>
      <c r="Q3982" t="str">
        <f>TEXT(tbl_salesdata[[#This Row],[Order Date]],"dddd")</f>
        <v>Sunday</v>
      </c>
      <c r="R3982" t="str">
        <f>IF(tbl_salesdata[[#This Row],[Weekdaynum]]&gt;5,"Yes","No")</f>
        <v>Yes</v>
      </c>
    </row>
    <row r="3983" spans="1:18" hidden="1" x14ac:dyDescent="0.35">
      <c r="A3983">
        <v>158717525</v>
      </c>
      <c r="B3983" s="3">
        <v>42555</v>
      </c>
      <c r="C3983" s="3">
        <v>42562</v>
      </c>
      <c r="D3983" t="s">
        <v>139</v>
      </c>
      <c r="E3983" t="s">
        <v>51</v>
      </c>
      <c r="F3983" t="s">
        <v>42</v>
      </c>
      <c r="G3983" t="s">
        <v>18</v>
      </c>
      <c r="H3983" t="s">
        <v>34</v>
      </c>
      <c r="I3983" s="9">
        <v>6897</v>
      </c>
      <c r="J3983" s="9">
        <v>437.2</v>
      </c>
      <c r="K3983" s="9">
        <v>263.33</v>
      </c>
      <c r="L3983" s="9">
        <f>tbl_salesdata[[#This Row],[Units Sold]]*tbl_salesdata[[#This Row],[Unit Cost]]</f>
        <v>1816187.0099999998</v>
      </c>
      <c r="M3983" s="9">
        <f>tbl_salesdata[[#This Row],[Units Sold]]*tbl_salesdata[[#This Row],[Unit Price]]</f>
        <v>3015368.4</v>
      </c>
      <c r="N3983" s="9">
        <f>tbl_salesdata[[#This Row],[Total Sales]]-tbl_salesdata[[#This Row],[Total Cost]]</f>
        <v>1199181.3900000001</v>
      </c>
      <c r="O3983">
        <f>tbl_salesdata[[#This Row],[Ship Date]]-tbl_salesdata[[#This Row],[Order Date]]</f>
        <v>7</v>
      </c>
      <c r="P3983">
        <f>WEEKDAY(tbl_salesdata[[#This Row],[Order Date]],2)</f>
        <v>1</v>
      </c>
      <c r="Q3983" t="str">
        <f>TEXT(tbl_salesdata[[#This Row],[Order Date]],"dddd")</f>
        <v>Monday</v>
      </c>
      <c r="R3983" t="str">
        <f>IF(tbl_salesdata[[#This Row],[Weekdaynum]]&gt;5,"Yes","No")</f>
        <v>No</v>
      </c>
    </row>
    <row r="3984" spans="1:18" hidden="1" x14ac:dyDescent="0.35">
      <c r="A3984">
        <v>745078885</v>
      </c>
      <c r="B3984" s="3">
        <v>43280</v>
      </c>
      <c r="C3984" s="3">
        <v>43297</v>
      </c>
      <c r="D3984" t="s">
        <v>87</v>
      </c>
      <c r="E3984" t="s">
        <v>24</v>
      </c>
      <c r="F3984" t="s">
        <v>30</v>
      </c>
      <c r="G3984" t="s">
        <v>18</v>
      </c>
      <c r="H3984" t="s">
        <v>15</v>
      </c>
      <c r="I3984" s="9">
        <v>4254</v>
      </c>
      <c r="J3984" s="9">
        <v>81.73</v>
      </c>
      <c r="K3984" s="9">
        <v>56.67</v>
      </c>
      <c r="L3984" s="9">
        <f>tbl_salesdata[[#This Row],[Units Sold]]*tbl_salesdata[[#This Row],[Unit Cost]]</f>
        <v>241074.18</v>
      </c>
      <c r="M3984" s="9">
        <f>tbl_salesdata[[#This Row],[Units Sold]]*tbl_salesdata[[#This Row],[Unit Price]]</f>
        <v>347679.42000000004</v>
      </c>
      <c r="N3984" s="9">
        <f>tbl_salesdata[[#This Row],[Total Sales]]-tbl_salesdata[[#This Row],[Total Cost]]</f>
        <v>106605.24000000005</v>
      </c>
      <c r="O3984">
        <f>tbl_salesdata[[#This Row],[Ship Date]]-tbl_salesdata[[#This Row],[Order Date]]</f>
        <v>17</v>
      </c>
      <c r="P3984">
        <f>WEEKDAY(tbl_salesdata[[#This Row],[Order Date]],2)</f>
        <v>5</v>
      </c>
      <c r="Q3984" t="str">
        <f>TEXT(tbl_salesdata[[#This Row],[Order Date]],"dddd")</f>
        <v>Friday</v>
      </c>
      <c r="R3984" t="str">
        <f>IF(tbl_salesdata[[#This Row],[Weekdaynum]]&gt;5,"Yes","No")</f>
        <v>No</v>
      </c>
    </row>
    <row r="3985" spans="1:18" hidden="1" x14ac:dyDescent="0.35">
      <c r="A3985">
        <v>323293578</v>
      </c>
      <c r="B3985" s="3">
        <v>42362</v>
      </c>
      <c r="C3985" s="3">
        <v>42374</v>
      </c>
      <c r="D3985" t="s">
        <v>48</v>
      </c>
      <c r="E3985" t="s">
        <v>21</v>
      </c>
      <c r="F3985" t="s">
        <v>25</v>
      </c>
      <c r="G3985" t="s">
        <v>14</v>
      </c>
      <c r="H3985" t="s">
        <v>34</v>
      </c>
      <c r="I3985" s="9">
        <v>8609</v>
      </c>
      <c r="J3985" s="9">
        <v>205.7</v>
      </c>
      <c r="K3985" s="9">
        <v>117.11</v>
      </c>
      <c r="L3985" s="9">
        <f>tbl_salesdata[[#This Row],[Units Sold]]*tbl_salesdata[[#This Row],[Unit Cost]]</f>
        <v>1008199.99</v>
      </c>
      <c r="M3985" s="9">
        <f>tbl_salesdata[[#This Row],[Units Sold]]*tbl_salesdata[[#This Row],[Unit Price]]</f>
        <v>1770871.2999999998</v>
      </c>
      <c r="N3985" s="9">
        <f>tbl_salesdata[[#This Row],[Total Sales]]-tbl_salesdata[[#This Row],[Total Cost]]</f>
        <v>762671.30999999982</v>
      </c>
      <c r="O3985">
        <f>tbl_salesdata[[#This Row],[Ship Date]]-tbl_salesdata[[#This Row],[Order Date]]</f>
        <v>12</v>
      </c>
      <c r="P3985">
        <f>WEEKDAY(tbl_salesdata[[#This Row],[Order Date]],2)</f>
        <v>4</v>
      </c>
      <c r="Q3985" t="str">
        <f>TEXT(tbl_salesdata[[#This Row],[Order Date]],"dddd")</f>
        <v>Thursday</v>
      </c>
      <c r="R3985" t="str">
        <f>IF(tbl_salesdata[[#This Row],[Weekdaynum]]&gt;5,"Yes","No")</f>
        <v>No</v>
      </c>
    </row>
    <row r="3986" spans="1:18" hidden="1" x14ac:dyDescent="0.35">
      <c r="A3986">
        <v>563722932</v>
      </c>
      <c r="B3986" s="3">
        <v>44010</v>
      </c>
      <c r="C3986" s="3">
        <v>44027</v>
      </c>
      <c r="D3986" t="s">
        <v>39</v>
      </c>
      <c r="E3986" t="s">
        <v>29</v>
      </c>
      <c r="F3986" t="s">
        <v>56</v>
      </c>
      <c r="G3986" t="s">
        <v>14</v>
      </c>
      <c r="H3986" t="s">
        <v>15</v>
      </c>
      <c r="I3986" s="9">
        <v>6998</v>
      </c>
      <c r="J3986" s="9">
        <v>9.33</v>
      </c>
      <c r="K3986" s="9">
        <v>6.92</v>
      </c>
      <c r="L3986" s="9">
        <f>tbl_salesdata[[#This Row],[Units Sold]]*tbl_salesdata[[#This Row],[Unit Cost]]</f>
        <v>48426.159999999996</v>
      </c>
      <c r="M3986" s="9">
        <f>tbl_salesdata[[#This Row],[Units Sold]]*tbl_salesdata[[#This Row],[Unit Price]]</f>
        <v>65291.340000000004</v>
      </c>
      <c r="N3986" s="9">
        <f>tbl_salesdata[[#This Row],[Total Sales]]-tbl_salesdata[[#This Row],[Total Cost]]</f>
        <v>16865.180000000008</v>
      </c>
      <c r="O3986">
        <f>tbl_salesdata[[#This Row],[Ship Date]]-tbl_salesdata[[#This Row],[Order Date]]</f>
        <v>17</v>
      </c>
      <c r="P3986">
        <f>WEEKDAY(tbl_salesdata[[#This Row],[Order Date]],2)</f>
        <v>7</v>
      </c>
      <c r="Q3986" t="str">
        <f>TEXT(tbl_salesdata[[#This Row],[Order Date]],"dddd")</f>
        <v>Sunday</v>
      </c>
      <c r="R3986" t="str">
        <f>IF(tbl_salesdata[[#This Row],[Weekdaynum]]&gt;5,"Yes","No")</f>
        <v>Yes</v>
      </c>
    </row>
    <row r="3987" spans="1:18" hidden="1" x14ac:dyDescent="0.35">
      <c r="A3987">
        <v>507040774</v>
      </c>
      <c r="B3987" s="3">
        <v>42207</v>
      </c>
      <c r="C3987" s="3">
        <v>42208</v>
      </c>
      <c r="D3987" t="s">
        <v>55</v>
      </c>
      <c r="E3987" t="s">
        <v>21</v>
      </c>
      <c r="F3987" t="s">
        <v>17</v>
      </c>
      <c r="G3987" t="s">
        <v>14</v>
      </c>
      <c r="H3987" t="s">
        <v>26</v>
      </c>
      <c r="I3987" s="9">
        <v>3488</v>
      </c>
      <c r="J3987" s="9">
        <v>152.58000000000001</v>
      </c>
      <c r="K3987" s="9">
        <v>97.44</v>
      </c>
      <c r="L3987" s="9">
        <f>tbl_salesdata[[#This Row],[Units Sold]]*tbl_salesdata[[#This Row],[Unit Cost]]</f>
        <v>339870.71999999997</v>
      </c>
      <c r="M3987" s="9">
        <f>tbl_salesdata[[#This Row],[Units Sold]]*tbl_salesdata[[#This Row],[Unit Price]]</f>
        <v>532199.04</v>
      </c>
      <c r="N3987" s="9">
        <f>tbl_salesdata[[#This Row],[Total Sales]]-tbl_salesdata[[#This Row],[Total Cost]]</f>
        <v>192328.32000000007</v>
      </c>
      <c r="O3987">
        <f>tbl_salesdata[[#This Row],[Ship Date]]-tbl_salesdata[[#This Row],[Order Date]]</f>
        <v>1</v>
      </c>
      <c r="P3987">
        <f>WEEKDAY(tbl_salesdata[[#This Row],[Order Date]],2)</f>
        <v>3</v>
      </c>
      <c r="Q3987" t="str">
        <f>TEXT(tbl_salesdata[[#This Row],[Order Date]],"dddd")</f>
        <v>Wednesday</v>
      </c>
      <c r="R3987" t="str">
        <f>IF(tbl_salesdata[[#This Row],[Weekdaynum]]&gt;5,"Yes","No")</f>
        <v>No</v>
      </c>
    </row>
    <row r="3988" spans="1:18" hidden="1" x14ac:dyDescent="0.35">
      <c r="A3988">
        <v>614233434</v>
      </c>
      <c r="B3988" s="3">
        <v>42020</v>
      </c>
      <c r="C3988" s="3">
        <v>42026</v>
      </c>
      <c r="D3988" t="s">
        <v>75</v>
      </c>
      <c r="E3988" t="s">
        <v>38</v>
      </c>
      <c r="F3988" t="s">
        <v>25</v>
      </c>
      <c r="G3988" t="s">
        <v>18</v>
      </c>
      <c r="H3988" t="s">
        <v>34</v>
      </c>
      <c r="I3988" s="9">
        <v>4178</v>
      </c>
      <c r="J3988" s="9">
        <v>205.7</v>
      </c>
      <c r="K3988" s="9">
        <v>117.11</v>
      </c>
      <c r="L3988" s="9">
        <f>tbl_salesdata[[#This Row],[Units Sold]]*tbl_salesdata[[#This Row],[Unit Cost]]</f>
        <v>489285.58</v>
      </c>
      <c r="M3988" s="9">
        <f>tbl_salesdata[[#This Row],[Units Sold]]*tbl_salesdata[[#This Row],[Unit Price]]</f>
        <v>859414.6</v>
      </c>
      <c r="N3988" s="9">
        <f>tbl_salesdata[[#This Row],[Total Sales]]-tbl_salesdata[[#This Row],[Total Cost]]</f>
        <v>370129.01999999996</v>
      </c>
      <c r="O3988">
        <f>tbl_salesdata[[#This Row],[Ship Date]]-tbl_salesdata[[#This Row],[Order Date]]</f>
        <v>6</v>
      </c>
      <c r="P3988">
        <f>WEEKDAY(tbl_salesdata[[#This Row],[Order Date]],2)</f>
        <v>5</v>
      </c>
      <c r="Q3988" t="str">
        <f>TEXT(tbl_salesdata[[#This Row],[Order Date]],"dddd")</f>
        <v>Friday</v>
      </c>
      <c r="R3988" t="str">
        <f>IF(tbl_salesdata[[#This Row],[Weekdaynum]]&gt;5,"Yes","No")</f>
        <v>No</v>
      </c>
    </row>
    <row r="3989" spans="1:18" hidden="1" x14ac:dyDescent="0.35">
      <c r="A3989">
        <v>516599738</v>
      </c>
      <c r="B3989" s="3">
        <v>43557</v>
      </c>
      <c r="C3989" s="3">
        <v>43578</v>
      </c>
      <c r="D3989" t="s">
        <v>176</v>
      </c>
      <c r="E3989" t="s">
        <v>21</v>
      </c>
      <c r="F3989" t="s">
        <v>40</v>
      </c>
      <c r="G3989" t="s">
        <v>18</v>
      </c>
      <c r="H3989" t="s">
        <v>15</v>
      </c>
      <c r="I3989" s="9">
        <v>2197</v>
      </c>
      <c r="J3989" s="9">
        <v>651.21</v>
      </c>
      <c r="K3989" s="9">
        <v>524.96</v>
      </c>
      <c r="L3989" s="9">
        <f>tbl_salesdata[[#This Row],[Units Sold]]*tbl_salesdata[[#This Row],[Unit Cost]]</f>
        <v>1153337.1200000001</v>
      </c>
      <c r="M3989" s="9">
        <f>tbl_salesdata[[#This Row],[Units Sold]]*tbl_salesdata[[#This Row],[Unit Price]]</f>
        <v>1430708.37</v>
      </c>
      <c r="N3989" s="9">
        <f>tbl_salesdata[[#This Row],[Total Sales]]-tbl_salesdata[[#This Row],[Total Cost]]</f>
        <v>277371.25</v>
      </c>
      <c r="O3989">
        <f>tbl_salesdata[[#This Row],[Ship Date]]-tbl_salesdata[[#This Row],[Order Date]]</f>
        <v>21</v>
      </c>
      <c r="P3989">
        <f>WEEKDAY(tbl_salesdata[[#This Row],[Order Date]],2)</f>
        <v>2</v>
      </c>
      <c r="Q3989" t="str">
        <f>TEXT(tbl_salesdata[[#This Row],[Order Date]],"dddd")</f>
        <v>Tuesday</v>
      </c>
      <c r="R3989" t="str">
        <f>IF(tbl_salesdata[[#This Row],[Weekdaynum]]&gt;5,"Yes","No")</f>
        <v>No</v>
      </c>
    </row>
    <row r="3990" spans="1:18" hidden="1" x14ac:dyDescent="0.35">
      <c r="A3990">
        <v>365751016</v>
      </c>
      <c r="B3990" s="3">
        <v>43663</v>
      </c>
      <c r="C3990" s="3">
        <v>43664</v>
      </c>
      <c r="D3990" t="s">
        <v>207</v>
      </c>
      <c r="E3990" t="s">
        <v>51</v>
      </c>
      <c r="F3990" t="s">
        <v>56</v>
      </c>
      <c r="G3990" t="s">
        <v>14</v>
      </c>
      <c r="H3990" t="s">
        <v>15</v>
      </c>
      <c r="I3990" s="9">
        <v>2708</v>
      </c>
      <c r="J3990" s="9">
        <v>9.33</v>
      </c>
      <c r="K3990" s="9">
        <v>6.92</v>
      </c>
      <c r="L3990" s="9">
        <f>tbl_salesdata[[#This Row],[Units Sold]]*tbl_salesdata[[#This Row],[Unit Cost]]</f>
        <v>18739.36</v>
      </c>
      <c r="M3990" s="9">
        <f>tbl_salesdata[[#This Row],[Units Sold]]*tbl_salesdata[[#This Row],[Unit Price]]</f>
        <v>25265.64</v>
      </c>
      <c r="N3990" s="9">
        <f>tbl_salesdata[[#This Row],[Total Sales]]-tbl_salesdata[[#This Row],[Total Cost]]</f>
        <v>6526.2799999999988</v>
      </c>
      <c r="O3990">
        <f>tbl_salesdata[[#This Row],[Ship Date]]-tbl_salesdata[[#This Row],[Order Date]]</f>
        <v>1</v>
      </c>
      <c r="P3990">
        <f>WEEKDAY(tbl_salesdata[[#This Row],[Order Date]],2)</f>
        <v>3</v>
      </c>
      <c r="Q3990" t="str">
        <f>TEXT(tbl_salesdata[[#This Row],[Order Date]],"dddd")</f>
        <v>Wednesday</v>
      </c>
      <c r="R3990" t="str">
        <f>IF(tbl_salesdata[[#This Row],[Weekdaynum]]&gt;5,"Yes","No")</f>
        <v>No</v>
      </c>
    </row>
    <row r="3991" spans="1:18" hidden="1" x14ac:dyDescent="0.35">
      <c r="A3991">
        <v>383611094</v>
      </c>
      <c r="B3991" s="3">
        <v>42573</v>
      </c>
      <c r="C3991" s="3">
        <v>42588</v>
      </c>
      <c r="D3991" t="s">
        <v>204</v>
      </c>
      <c r="E3991" t="s">
        <v>21</v>
      </c>
      <c r="F3991" t="s">
        <v>33</v>
      </c>
      <c r="G3991" t="s">
        <v>14</v>
      </c>
      <c r="H3991" t="s">
        <v>34</v>
      </c>
      <c r="I3991" s="9">
        <v>7902</v>
      </c>
      <c r="J3991" s="9">
        <v>109.28</v>
      </c>
      <c r="K3991" s="9">
        <v>35.840000000000003</v>
      </c>
      <c r="L3991" s="9">
        <f>tbl_salesdata[[#This Row],[Units Sold]]*tbl_salesdata[[#This Row],[Unit Cost]]</f>
        <v>283207.68000000005</v>
      </c>
      <c r="M3991" s="9">
        <f>tbl_salesdata[[#This Row],[Units Sold]]*tbl_salesdata[[#This Row],[Unit Price]]</f>
        <v>863530.56</v>
      </c>
      <c r="N3991" s="9">
        <f>tbl_salesdata[[#This Row],[Total Sales]]-tbl_salesdata[[#This Row],[Total Cost]]</f>
        <v>580322.88</v>
      </c>
      <c r="O3991">
        <f>tbl_salesdata[[#This Row],[Ship Date]]-tbl_salesdata[[#This Row],[Order Date]]</f>
        <v>15</v>
      </c>
      <c r="P3991">
        <f>WEEKDAY(tbl_salesdata[[#This Row],[Order Date]],2)</f>
        <v>5</v>
      </c>
      <c r="Q3991" t="str">
        <f>TEXT(tbl_salesdata[[#This Row],[Order Date]],"dddd")</f>
        <v>Friday</v>
      </c>
      <c r="R3991" t="str">
        <f>IF(tbl_salesdata[[#This Row],[Weekdaynum]]&gt;5,"Yes","No")</f>
        <v>No</v>
      </c>
    </row>
    <row r="3992" spans="1:18" hidden="1" x14ac:dyDescent="0.35">
      <c r="A3992">
        <v>412416303</v>
      </c>
      <c r="B3992" s="3">
        <v>42524</v>
      </c>
      <c r="C3992" s="3">
        <v>42526</v>
      </c>
      <c r="D3992" t="s">
        <v>80</v>
      </c>
      <c r="E3992" t="s">
        <v>21</v>
      </c>
      <c r="F3992" t="s">
        <v>13</v>
      </c>
      <c r="G3992" t="s">
        <v>18</v>
      </c>
      <c r="H3992" t="s">
        <v>15</v>
      </c>
      <c r="I3992" s="9">
        <v>2004</v>
      </c>
      <c r="J3992" s="9">
        <v>255.28</v>
      </c>
      <c r="K3992" s="9">
        <v>159.41999999999999</v>
      </c>
      <c r="L3992" s="9">
        <f>tbl_salesdata[[#This Row],[Units Sold]]*tbl_salesdata[[#This Row],[Unit Cost]]</f>
        <v>319477.68</v>
      </c>
      <c r="M3992" s="9">
        <f>tbl_salesdata[[#This Row],[Units Sold]]*tbl_salesdata[[#This Row],[Unit Price]]</f>
        <v>511581.12</v>
      </c>
      <c r="N3992" s="9">
        <f>tbl_salesdata[[#This Row],[Total Sales]]-tbl_salesdata[[#This Row],[Total Cost]]</f>
        <v>192103.44</v>
      </c>
      <c r="O3992">
        <f>tbl_salesdata[[#This Row],[Ship Date]]-tbl_salesdata[[#This Row],[Order Date]]</f>
        <v>2</v>
      </c>
      <c r="P3992">
        <f>WEEKDAY(tbl_salesdata[[#This Row],[Order Date]],2)</f>
        <v>5</v>
      </c>
      <c r="Q3992" t="str">
        <f>TEXT(tbl_salesdata[[#This Row],[Order Date]],"dddd")</f>
        <v>Friday</v>
      </c>
      <c r="R3992" t="str">
        <f>IF(tbl_salesdata[[#This Row],[Weekdaynum]]&gt;5,"Yes","No")</f>
        <v>No</v>
      </c>
    </row>
    <row r="3993" spans="1:18" x14ac:dyDescent="0.35">
      <c r="A3993">
        <v>799954736</v>
      </c>
      <c r="B3993" s="3">
        <v>44730</v>
      </c>
      <c r="C3993" s="3">
        <v>44739</v>
      </c>
      <c r="D3993" t="s">
        <v>210</v>
      </c>
      <c r="E3993" t="s">
        <v>38</v>
      </c>
      <c r="F3993" t="s">
        <v>22</v>
      </c>
      <c r="G3993" t="s">
        <v>14</v>
      </c>
      <c r="H3993" t="s">
        <v>15</v>
      </c>
      <c r="I3993" s="9">
        <v>3238</v>
      </c>
      <c r="J3993" s="9">
        <v>47.45</v>
      </c>
      <c r="K3993" s="9">
        <v>31.79</v>
      </c>
      <c r="L3993" s="9">
        <f>tbl_salesdata[[#This Row],[Units Sold]]*tbl_salesdata[[#This Row],[Unit Cost]]</f>
        <v>102936.02</v>
      </c>
      <c r="M3993" s="9">
        <f>tbl_salesdata[[#This Row],[Units Sold]]*tbl_salesdata[[#This Row],[Unit Price]]</f>
        <v>153643.1</v>
      </c>
      <c r="N3993" s="9">
        <f>tbl_salesdata[[#This Row],[Total Sales]]-tbl_salesdata[[#This Row],[Total Cost]]</f>
        <v>50707.08</v>
      </c>
      <c r="O3993">
        <f>tbl_salesdata[[#This Row],[Ship Date]]-tbl_salesdata[[#This Row],[Order Date]]</f>
        <v>9</v>
      </c>
      <c r="P3993">
        <f>WEEKDAY(tbl_salesdata[[#This Row],[Order Date]],2)</f>
        <v>6</v>
      </c>
      <c r="Q3993" t="str">
        <f>TEXT(tbl_salesdata[[#This Row],[Order Date]],"dddd")</f>
        <v>Saturday</v>
      </c>
      <c r="R3993" t="str">
        <f>IF(tbl_salesdata[[#This Row],[Weekdaynum]]&gt;5,"Yes","No")</f>
        <v>Yes</v>
      </c>
    </row>
    <row r="3994" spans="1:18" hidden="1" x14ac:dyDescent="0.35">
      <c r="A3994">
        <v>673369920</v>
      </c>
      <c r="B3994" s="3">
        <v>44301</v>
      </c>
      <c r="C3994" s="3">
        <v>44305</v>
      </c>
      <c r="D3994" t="s">
        <v>151</v>
      </c>
      <c r="E3994" t="s">
        <v>32</v>
      </c>
      <c r="F3994" t="s">
        <v>56</v>
      </c>
      <c r="G3994" t="s">
        <v>18</v>
      </c>
      <c r="H3994" t="s">
        <v>15</v>
      </c>
      <c r="I3994" s="9">
        <v>3978</v>
      </c>
      <c r="J3994" s="9">
        <v>9.33</v>
      </c>
      <c r="K3994" s="9">
        <v>6.92</v>
      </c>
      <c r="L3994" s="9">
        <f>tbl_salesdata[[#This Row],[Units Sold]]*tbl_salesdata[[#This Row],[Unit Cost]]</f>
        <v>27527.759999999998</v>
      </c>
      <c r="M3994" s="9">
        <f>tbl_salesdata[[#This Row],[Units Sold]]*tbl_salesdata[[#This Row],[Unit Price]]</f>
        <v>37114.74</v>
      </c>
      <c r="N3994" s="9">
        <f>tbl_salesdata[[#This Row],[Total Sales]]-tbl_salesdata[[#This Row],[Total Cost]]</f>
        <v>9586.98</v>
      </c>
      <c r="O3994">
        <f>tbl_salesdata[[#This Row],[Ship Date]]-tbl_salesdata[[#This Row],[Order Date]]</f>
        <v>4</v>
      </c>
      <c r="P3994">
        <f>WEEKDAY(tbl_salesdata[[#This Row],[Order Date]],2)</f>
        <v>4</v>
      </c>
      <c r="Q3994" t="str">
        <f>TEXT(tbl_salesdata[[#This Row],[Order Date]],"dddd")</f>
        <v>Thursday</v>
      </c>
      <c r="R3994" t="str">
        <f>IF(tbl_salesdata[[#This Row],[Weekdaynum]]&gt;5,"Yes","No")</f>
        <v>No</v>
      </c>
    </row>
    <row r="3995" spans="1:18" hidden="1" x14ac:dyDescent="0.35">
      <c r="A3995">
        <v>941553485</v>
      </c>
      <c r="B3995" s="3">
        <v>44280</v>
      </c>
      <c r="C3995" s="3">
        <v>44296</v>
      </c>
      <c r="D3995" t="s">
        <v>88</v>
      </c>
      <c r="E3995" t="s">
        <v>38</v>
      </c>
      <c r="F3995" t="s">
        <v>42</v>
      </c>
      <c r="G3995" t="s">
        <v>18</v>
      </c>
      <c r="H3995" t="s">
        <v>26</v>
      </c>
      <c r="I3995" s="9">
        <v>5454</v>
      </c>
      <c r="J3995" s="9">
        <v>437.2</v>
      </c>
      <c r="K3995" s="9">
        <v>263.33</v>
      </c>
      <c r="L3995" s="9">
        <f>tbl_salesdata[[#This Row],[Units Sold]]*tbl_salesdata[[#This Row],[Unit Cost]]</f>
        <v>1436201.8199999998</v>
      </c>
      <c r="M3995" s="9">
        <f>tbl_salesdata[[#This Row],[Units Sold]]*tbl_salesdata[[#This Row],[Unit Price]]</f>
        <v>2384488.7999999998</v>
      </c>
      <c r="N3995" s="9">
        <f>tbl_salesdata[[#This Row],[Total Sales]]-tbl_salesdata[[#This Row],[Total Cost]]</f>
        <v>948286.98</v>
      </c>
      <c r="O3995">
        <f>tbl_salesdata[[#This Row],[Ship Date]]-tbl_salesdata[[#This Row],[Order Date]]</f>
        <v>16</v>
      </c>
      <c r="P3995">
        <f>WEEKDAY(tbl_salesdata[[#This Row],[Order Date]],2)</f>
        <v>4</v>
      </c>
      <c r="Q3995" t="str">
        <f>TEXT(tbl_salesdata[[#This Row],[Order Date]],"dddd")</f>
        <v>Thursday</v>
      </c>
      <c r="R3995" t="str">
        <f>IF(tbl_salesdata[[#This Row],[Weekdaynum]]&gt;5,"Yes","No")</f>
        <v>No</v>
      </c>
    </row>
    <row r="3996" spans="1:18" hidden="1" x14ac:dyDescent="0.35">
      <c r="A3996">
        <v>392752492</v>
      </c>
      <c r="B3996" s="3">
        <v>44689</v>
      </c>
      <c r="C3996" s="3">
        <v>44700</v>
      </c>
      <c r="D3996" t="s">
        <v>91</v>
      </c>
      <c r="E3996" t="s">
        <v>21</v>
      </c>
      <c r="F3996" t="s">
        <v>30</v>
      </c>
      <c r="G3996" t="s">
        <v>18</v>
      </c>
      <c r="H3996" t="s">
        <v>34</v>
      </c>
      <c r="I3996" s="9">
        <v>3045</v>
      </c>
      <c r="J3996" s="9">
        <v>81.73</v>
      </c>
      <c r="K3996" s="9">
        <v>56.67</v>
      </c>
      <c r="L3996" s="9">
        <f>tbl_salesdata[[#This Row],[Units Sold]]*tbl_salesdata[[#This Row],[Unit Cost]]</f>
        <v>172560.15</v>
      </c>
      <c r="M3996" s="9">
        <f>tbl_salesdata[[#This Row],[Units Sold]]*tbl_salesdata[[#This Row],[Unit Price]]</f>
        <v>248867.85</v>
      </c>
      <c r="N3996" s="9">
        <f>tbl_salesdata[[#This Row],[Total Sales]]-tbl_salesdata[[#This Row],[Total Cost]]</f>
        <v>76307.700000000012</v>
      </c>
      <c r="O3996">
        <f>tbl_salesdata[[#This Row],[Ship Date]]-tbl_salesdata[[#This Row],[Order Date]]</f>
        <v>11</v>
      </c>
      <c r="P3996">
        <f>WEEKDAY(tbl_salesdata[[#This Row],[Order Date]],2)</f>
        <v>7</v>
      </c>
      <c r="Q3996" t="str">
        <f>TEXT(tbl_salesdata[[#This Row],[Order Date]],"dddd")</f>
        <v>Sunday</v>
      </c>
      <c r="R3996" t="str">
        <f>IF(tbl_salesdata[[#This Row],[Weekdaynum]]&gt;5,"Yes","No")</f>
        <v>Yes</v>
      </c>
    </row>
    <row r="3997" spans="1:18" hidden="1" x14ac:dyDescent="0.35">
      <c r="A3997">
        <v>120765769</v>
      </c>
      <c r="B3997" s="3">
        <v>44521</v>
      </c>
      <c r="C3997" s="3">
        <v>44533</v>
      </c>
      <c r="D3997" t="s">
        <v>139</v>
      </c>
      <c r="E3997" t="s">
        <v>51</v>
      </c>
      <c r="F3997" t="s">
        <v>30</v>
      </c>
      <c r="G3997" t="s">
        <v>18</v>
      </c>
      <c r="H3997" t="s">
        <v>26</v>
      </c>
      <c r="I3997" s="9">
        <v>6130</v>
      </c>
      <c r="J3997" s="9">
        <v>81.73</v>
      </c>
      <c r="K3997" s="9">
        <v>56.67</v>
      </c>
      <c r="L3997" s="9">
        <f>tbl_salesdata[[#This Row],[Units Sold]]*tbl_salesdata[[#This Row],[Unit Cost]]</f>
        <v>347387.10000000003</v>
      </c>
      <c r="M3997" s="9">
        <f>tbl_salesdata[[#This Row],[Units Sold]]*tbl_salesdata[[#This Row],[Unit Price]]</f>
        <v>501004.9</v>
      </c>
      <c r="N3997" s="9">
        <f>tbl_salesdata[[#This Row],[Total Sales]]-tbl_salesdata[[#This Row],[Total Cost]]</f>
        <v>153617.79999999999</v>
      </c>
      <c r="O3997">
        <f>tbl_salesdata[[#This Row],[Ship Date]]-tbl_salesdata[[#This Row],[Order Date]]</f>
        <v>12</v>
      </c>
      <c r="P3997">
        <f>WEEKDAY(tbl_salesdata[[#This Row],[Order Date]],2)</f>
        <v>7</v>
      </c>
      <c r="Q3997" t="str">
        <f>TEXT(tbl_salesdata[[#This Row],[Order Date]],"dddd")</f>
        <v>Sunday</v>
      </c>
      <c r="R3997" t="str">
        <f>IF(tbl_salesdata[[#This Row],[Weekdaynum]]&gt;5,"Yes","No")</f>
        <v>Yes</v>
      </c>
    </row>
    <row r="3998" spans="1:18" hidden="1" x14ac:dyDescent="0.35">
      <c r="A3998">
        <v>839704644</v>
      </c>
      <c r="B3998" s="3">
        <v>44042</v>
      </c>
      <c r="C3998" s="3">
        <v>44062</v>
      </c>
      <c r="D3998" t="s">
        <v>106</v>
      </c>
      <c r="E3998" t="s">
        <v>38</v>
      </c>
      <c r="F3998" t="s">
        <v>47</v>
      </c>
      <c r="G3998" t="s">
        <v>18</v>
      </c>
      <c r="H3998" t="s">
        <v>34</v>
      </c>
      <c r="I3998" s="9">
        <v>6119</v>
      </c>
      <c r="J3998" s="9">
        <v>421.89</v>
      </c>
      <c r="K3998" s="9">
        <v>364.69</v>
      </c>
      <c r="L3998" s="9">
        <f>tbl_salesdata[[#This Row],[Units Sold]]*tbl_salesdata[[#This Row],[Unit Cost]]</f>
        <v>2231538.11</v>
      </c>
      <c r="M3998" s="9">
        <f>tbl_salesdata[[#This Row],[Units Sold]]*tbl_salesdata[[#This Row],[Unit Price]]</f>
        <v>2581544.91</v>
      </c>
      <c r="N3998" s="9">
        <f>tbl_salesdata[[#This Row],[Total Sales]]-tbl_salesdata[[#This Row],[Total Cost]]</f>
        <v>350006.80000000028</v>
      </c>
      <c r="O3998">
        <f>tbl_salesdata[[#This Row],[Ship Date]]-tbl_salesdata[[#This Row],[Order Date]]</f>
        <v>20</v>
      </c>
      <c r="P3998">
        <f>WEEKDAY(tbl_salesdata[[#This Row],[Order Date]],2)</f>
        <v>4</v>
      </c>
      <c r="Q3998" t="str">
        <f>TEXT(tbl_salesdata[[#This Row],[Order Date]],"dddd")</f>
        <v>Thursday</v>
      </c>
      <c r="R3998" t="str">
        <f>IF(tbl_salesdata[[#This Row],[Weekdaynum]]&gt;5,"Yes","No")</f>
        <v>No</v>
      </c>
    </row>
    <row r="3999" spans="1:18" hidden="1" x14ac:dyDescent="0.35">
      <c r="A3999">
        <v>633992946</v>
      </c>
      <c r="B3999" s="3">
        <v>43104</v>
      </c>
      <c r="C3999" s="3">
        <v>43122</v>
      </c>
      <c r="D3999" t="s">
        <v>145</v>
      </c>
      <c r="E3999" t="s">
        <v>21</v>
      </c>
      <c r="F3999" t="s">
        <v>56</v>
      </c>
      <c r="G3999" t="s">
        <v>18</v>
      </c>
      <c r="H3999" t="s">
        <v>34</v>
      </c>
      <c r="I3999" s="9">
        <v>1456</v>
      </c>
      <c r="J3999" s="9">
        <v>9.33</v>
      </c>
      <c r="K3999" s="9">
        <v>6.92</v>
      </c>
      <c r="L3999" s="9">
        <f>tbl_salesdata[[#This Row],[Units Sold]]*tbl_salesdata[[#This Row],[Unit Cost]]</f>
        <v>10075.52</v>
      </c>
      <c r="M3999" s="9">
        <f>tbl_salesdata[[#This Row],[Units Sold]]*tbl_salesdata[[#This Row],[Unit Price]]</f>
        <v>13584.48</v>
      </c>
      <c r="N3999" s="9">
        <f>tbl_salesdata[[#This Row],[Total Sales]]-tbl_salesdata[[#This Row],[Total Cost]]</f>
        <v>3508.9599999999991</v>
      </c>
      <c r="O3999">
        <f>tbl_salesdata[[#This Row],[Ship Date]]-tbl_salesdata[[#This Row],[Order Date]]</f>
        <v>18</v>
      </c>
      <c r="P3999">
        <f>WEEKDAY(tbl_salesdata[[#This Row],[Order Date]],2)</f>
        <v>4</v>
      </c>
      <c r="Q3999" t="str">
        <f>TEXT(tbl_salesdata[[#This Row],[Order Date]],"dddd")</f>
        <v>Thursday</v>
      </c>
      <c r="R3999" t="str">
        <f>IF(tbl_salesdata[[#This Row],[Weekdaynum]]&gt;5,"Yes","No")</f>
        <v>No</v>
      </c>
    </row>
    <row r="4000" spans="1:18" hidden="1" x14ac:dyDescent="0.35">
      <c r="A4000">
        <v>808367002</v>
      </c>
      <c r="B4000" s="3">
        <v>44291</v>
      </c>
      <c r="C4000" s="3">
        <v>44306</v>
      </c>
      <c r="D4000" t="s">
        <v>143</v>
      </c>
      <c r="E4000" t="s">
        <v>24</v>
      </c>
      <c r="F4000" t="s">
        <v>42</v>
      </c>
      <c r="G4000" t="s">
        <v>14</v>
      </c>
      <c r="H4000" t="s">
        <v>34</v>
      </c>
      <c r="I4000" s="9">
        <v>2614</v>
      </c>
      <c r="J4000" s="9">
        <v>437.2</v>
      </c>
      <c r="K4000" s="9">
        <v>263.33</v>
      </c>
      <c r="L4000" s="9">
        <f>tbl_salesdata[[#This Row],[Units Sold]]*tbl_salesdata[[#This Row],[Unit Cost]]</f>
        <v>688344.62</v>
      </c>
      <c r="M4000" s="9">
        <f>tbl_salesdata[[#This Row],[Units Sold]]*tbl_salesdata[[#This Row],[Unit Price]]</f>
        <v>1142840.8</v>
      </c>
      <c r="N4000" s="9">
        <f>tbl_salesdata[[#This Row],[Total Sales]]-tbl_salesdata[[#This Row],[Total Cost]]</f>
        <v>454496.18000000005</v>
      </c>
      <c r="O4000">
        <f>tbl_salesdata[[#This Row],[Ship Date]]-tbl_salesdata[[#This Row],[Order Date]]</f>
        <v>15</v>
      </c>
      <c r="P4000">
        <f>WEEKDAY(tbl_salesdata[[#This Row],[Order Date]],2)</f>
        <v>1</v>
      </c>
      <c r="Q4000" t="str">
        <f>TEXT(tbl_salesdata[[#This Row],[Order Date]],"dddd")</f>
        <v>Monday</v>
      </c>
      <c r="R4000" t="str">
        <f>IF(tbl_salesdata[[#This Row],[Weekdaynum]]&gt;5,"Yes","No")</f>
        <v>No</v>
      </c>
    </row>
    <row r="4001" spans="1:18" x14ac:dyDescent="0.35">
      <c r="A4001">
        <v>822962939</v>
      </c>
      <c r="B4001" s="3">
        <v>43225</v>
      </c>
      <c r="C4001" s="3">
        <v>43227</v>
      </c>
      <c r="D4001" t="s">
        <v>45</v>
      </c>
      <c r="E4001" t="s">
        <v>12</v>
      </c>
      <c r="F4001" t="s">
        <v>30</v>
      </c>
      <c r="G4001" t="s">
        <v>14</v>
      </c>
      <c r="H4001" t="s">
        <v>34</v>
      </c>
      <c r="I4001" s="9">
        <v>1877</v>
      </c>
      <c r="J4001" s="9">
        <v>81.73</v>
      </c>
      <c r="K4001" s="9">
        <v>56.67</v>
      </c>
      <c r="L4001" s="9">
        <f>tbl_salesdata[[#This Row],[Units Sold]]*tbl_salesdata[[#This Row],[Unit Cost]]</f>
        <v>106369.59</v>
      </c>
      <c r="M4001" s="9">
        <f>tbl_salesdata[[#This Row],[Units Sold]]*tbl_salesdata[[#This Row],[Unit Price]]</f>
        <v>153407.21000000002</v>
      </c>
      <c r="N4001" s="9">
        <f>tbl_salesdata[[#This Row],[Total Sales]]-tbl_salesdata[[#This Row],[Total Cost]]</f>
        <v>47037.620000000024</v>
      </c>
      <c r="O4001">
        <f>tbl_salesdata[[#This Row],[Ship Date]]-tbl_salesdata[[#This Row],[Order Date]]</f>
        <v>2</v>
      </c>
      <c r="P4001">
        <f>WEEKDAY(tbl_salesdata[[#This Row],[Order Date]],2)</f>
        <v>6</v>
      </c>
      <c r="Q4001" t="str">
        <f>TEXT(tbl_salesdata[[#This Row],[Order Date]],"dddd")</f>
        <v>Saturday</v>
      </c>
      <c r="R4001" t="str">
        <f>IF(tbl_salesdata[[#This Row],[Weekdaynum]]&gt;5,"Yes","No")</f>
        <v>Yes</v>
      </c>
    </row>
    <row r="4002" spans="1:18" hidden="1" x14ac:dyDescent="0.35">
      <c r="A4002">
        <v>217880189</v>
      </c>
      <c r="B4002" s="3">
        <v>42631</v>
      </c>
      <c r="C4002" s="3">
        <v>42645</v>
      </c>
      <c r="D4002" t="s">
        <v>45</v>
      </c>
      <c r="E4002" t="s">
        <v>12</v>
      </c>
      <c r="F4002" t="s">
        <v>68</v>
      </c>
      <c r="G4002" t="s">
        <v>18</v>
      </c>
      <c r="H4002" t="s">
        <v>19</v>
      </c>
      <c r="I4002" s="9">
        <v>4445</v>
      </c>
      <c r="J4002" s="9">
        <v>154.06</v>
      </c>
      <c r="K4002" s="9">
        <v>90.93</v>
      </c>
      <c r="L4002" s="9">
        <f>tbl_salesdata[[#This Row],[Units Sold]]*tbl_salesdata[[#This Row],[Unit Cost]]</f>
        <v>404183.85000000003</v>
      </c>
      <c r="M4002" s="9">
        <f>tbl_salesdata[[#This Row],[Units Sold]]*tbl_salesdata[[#This Row],[Unit Price]]</f>
        <v>684796.7</v>
      </c>
      <c r="N4002" s="9">
        <f>tbl_salesdata[[#This Row],[Total Sales]]-tbl_salesdata[[#This Row],[Total Cost]]</f>
        <v>280612.84999999992</v>
      </c>
      <c r="O4002">
        <f>tbl_salesdata[[#This Row],[Ship Date]]-tbl_salesdata[[#This Row],[Order Date]]</f>
        <v>14</v>
      </c>
      <c r="P4002">
        <f>WEEKDAY(tbl_salesdata[[#This Row],[Order Date]],2)</f>
        <v>7</v>
      </c>
      <c r="Q4002" t="str">
        <f>TEXT(tbl_salesdata[[#This Row],[Order Date]],"dddd")</f>
        <v>Sunday</v>
      </c>
      <c r="R4002" t="str">
        <f>IF(tbl_salesdata[[#This Row],[Weekdaynum]]&gt;5,"Yes","No")</f>
        <v>Yes</v>
      </c>
    </row>
    <row r="4003" spans="1:18" hidden="1" x14ac:dyDescent="0.35">
      <c r="A4003">
        <v>614054477</v>
      </c>
      <c r="B4003" s="3">
        <v>42594</v>
      </c>
      <c r="C4003" s="3">
        <v>42611</v>
      </c>
      <c r="D4003" t="s">
        <v>204</v>
      </c>
      <c r="E4003" t="s">
        <v>21</v>
      </c>
      <c r="F4003" t="s">
        <v>68</v>
      </c>
      <c r="G4003" t="s">
        <v>14</v>
      </c>
      <c r="H4003" t="s">
        <v>19</v>
      </c>
      <c r="I4003" s="9">
        <v>1220</v>
      </c>
      <c r="J4003" s="9">
        <v>154.06</v>
      </c>
      <c r="K4003" s="9">
        <v>90.93</v>
      </c>
      <c r="L4003" s="9">
        <f>tbl_salesdata[[#This Row],[Units Sold]]*tbl_salesdata[[#This Row],[Unit Cost]]</f>
        <v>110934.6</v>
      </c>
      <c r="M4003" s="9">
        <f>tbl_salesdata[[#This Row],[Units Sold]]*tbl_salesdata[[#This Row],[Unit Price]]</f>
        <v>187953.2</v>
      </c>
      <c r="N4003" s="9">
        <f>tbl_salesdata[[#This Row],[Total Sales]]-tbl_salesdata[[#This Row],[Total Cost]]</f>
        <v>77018.600000000006</v>
      </c>
      <c r="O4003">
        <f>tbl_salesdata[[#This Row],[Ship Date]]-tbl_salesdata[[#This Row],[Order Date]]</f>
        <v>17</v>
      </c>
      <c r="P4003">
        <f>WEEKDAY(tbl_salesdata[[#This Row],[Order Date]],2)</f>
        <v>5</v>
      </c>
      <c r="Q4003" t="str">
        <f>TEXT(tbl_salesdata[[#This Row],[Order Date]],"dddd")</f>
        <v>Friday</v>
      </c>
      <c r="R4003" t="str">
        <f>IF(tbl_salesdata[[#This Row],[Weekdaynum]]&gt;5,"Yes","No")</f>
        <v>No</v>
      </c>
    </row>
    <row r="4004" spans="1:18" hidden="1" x14ac:dyDescent="0.35">
      <c r="A4004">
        <v>112384831</v>
      </c>
      <c r="B4004" s="3">
        <v>44879</v>
      </c>
      <c r="C4004" s="3">
        <v>44882</v>
      </c>
      <c r="D4004" t="s">
        <v>194</v>
      </c>
      <c r="E4004" t="s">
        <v>32</v>
      </c>
      <c r="F4004" t="s">
        <v>33</v>
      </c>
      <c r="G4004" t="s">
        <v>18</v>
      </c>
      <c r="H4004" t="s">
        <v>26</v>
      </c>
      <c r="I4004" s="9">
        <v>6024</v>
      </c>
      <c r="J4004" s="9">
        <v>109.28</v>
      </c>
      <c r="K4004" s="9">
        <v>35.840000000000003</v>
      </c>
      <c r="L4004" s="9">
        <f>tbl_salesdata[[#This Row],[Units Sold]]*tbl_salesdata[[#This Row],[Unit Cost]]</f>
        <v>215900.16000000003</v>
      </c>
      <c r="M4004" s="9">
        <f>tbl_salesdata[[#This Row],[Units Sold]]*tbl_salesdata[[#This Row],[Unit Price]]</f>
        <v>658302.71999999997</v>
      </c>
      <c r="N4004" s="9">
        <f>tbl_salesdata[[#This Row],[Total Sales]]-tbl_salesdata[[#This Row],[Total Cost]]</f>
        <v>442402.55999999994</v>
      </c>
      <c r="O4004">
        <f>tbl_salesdata[[#This Row],[Ship Date]]-tbl_salesdata[[#This Row],[Order Date]]</f>
        <v>3</v>
      </c>
      <c r="P4004">
        <f>WEEKDAY(tbl_salesdata[[#This Row],[Order Date]],2)</f>
        <v>1</v>
      </c>
      <c r="Q4004" t="str">
        <f>TEXT(tbl_salesdata[[#This Row],[Order Date]],"dddd")</f>
        <v>Monday</v>
      </c>
      <c r="R4004" t="str">
        <f>IF(tbl_salesdata[[#This Row],[Weekdaynum]]&gt;5,"Yes","No")</f>
        <v>No</v>
      </c>
    </row>
    <row r="4005" spans="1:18" hidden="1" x14ac:dyDescent="0.35">
      <c r="A4005">
        <v>369170081</v>
      </c>
      <c r="B4005" s="3">
        <v>44284</v>
      </c>
      <c r="C4005" s="3">
        <v>44295</v>
      </c>
      <c r="D4005" t="s">
        <v>172</v>
      </c>
      <c r="E4005" t="s">
        <v>21</v>
      </c>
      <c r="F4005" t="s">
        <v>13</v>
      </c>
      <c r="G4005" t="s">
        <v>18</v>
      </c>
      <c r="H4005" t="s">
        <v>34</v>
      </c>
      <c r="I4005" s="9">
        <v>4486</v>
      </c>
      <c r="J4005" s="9">
        <v>255.28</v>
      </c>
      <c r="K4005" s="9">
        <v>159.41999999999999</v>
      </c>
      <c r="L4005" s="9">
        <f>tbl_salesdata[[#This Row],[Units Sold]]*tbl_salesdata[[#This Row],[Unit Cost]]</f>
        <v>715158.12</v>
      </c>
      <c r="M4005" s="9">
        <f>tbl_salesdata[[#This Row],[Units Sold]]*tbl_salesdata[[#This Row],[Unit Price]]</f>
        <v>1145186.08</v>
      </c>
      <c r="N4005" s="9">
        <f>tbl_salesdata[[#This Row],[Total Sales]]-tbl_salesdata[[#This Row],[Total Cost]]</f>
        <v>430027.96000000008</v>
      </c>
      <c r="O4005">
        <f>tbl_salesdata[[#This Row],[Ship Date]]-tbl_salesdata[[#This Row],[Order Date]]</f>
        <v>11</v>
      </c>
      <c r="P4005">
        <f>WEEKDAY(tbl_salesdata[[#This Row],[Order Date]],2)</f>
        <v>1</v>
      </c>
      <c r="Q4005" t="str">
        <f>TEXT(tbl_salesdata[[#This Row],[Order Date]],"dddd")</f>
        <v>Monday</v>
      </c>
      <c r="R4005" t="str">
        <f>IF(tbl_salesdata[[#This Row],[Weekdaynum]]&gt;5,"Yes","No")</f>
        <v>No</v>
      </c>
    </row>
    <row r="4006" spans="1:18" x14ac:dyDescent="0.35">
      <c r="A4006">
        <v>292287242</v>
      </c>
      <c r="B4006" s="3">
        <v>44177</v>
      </c>
      <c r="C4006" s="3">
        <v>44188</v>
      </c>
      <c r="D4006" t="s">
        <v>206</v>
      </c>
      <c r="E4006" t="s">
        <v>24</v>
      </c>
      <c r="F4006" t="s">
        <v>22</v>
      </c>
      <c r="G4006" t="s">
        <v>18</v>
      </c>
      <c r="H4006" t="s">
        <v>15</v>
      </c>
      <c r="I4006" s="9">
        <v>3145</v>
      </c>
      <c r="J4006" s="9">
        <v>47.45</v>
      </c>
      <c r="K4006" s="9">
        <v>31.79</v>
      </c>
      <c r="L4006" s="9">
        <f>tbl_salesdata[[#This Row],[Units Sold]]*tbl_salesdata[[#This Row],[Unit Cost]]</f>
        <v>99979.55</v>
      </c>
      <c r="M4006" s="9">
        <f>tbl_salesdata[[#This Row],[Units Sold]]*tbl_salesdata[[#This Row],[Unit Price]]</f>
        <v>149230.25</v>
      </c>
      <c r="N4006" s="9">
        <f>tbl_salesdata[[#This Row],[Total Sales]]-tbl_salesdata[[#This Row],[Total Cost]]</f>
        <v>49250.7</v>
      </c>
      <c r="O4006">
        <f>tbl_salesdata[[#This Row],[Ship Date]]-tbl_salesdata[[#This Row],[Order Date]]</f>
        <v>11</v>
      </c>
      <c r="P4006">
        <f>WEEKDAY(tbl_salesdata[[#This Row],[Order Date]],2)</f>
        <v>6</v>
      </c>
      <c r="Q4006" t="str">
        <f>TEXT(tbl_salesdata[[#This Row],[Order Date]],"dddd")</f>
        <v>Saturday</v>
      </c>
      <c r="R4006" t="str">
        <f>IF(tbl_salesdata[[#This Row],[Weekdaynum]]&gt;5,"Yes","No")</f>
        <v>Yes</v>
      </c>
    </row>
    <row r="4007" spans="1:18" hidden="1" x14ac:dyDescent="0.35">
      <c r="A4007">
        <v>234863078</v>
      </c>
      <c r="B4007" s="3">
        <v>44839</v>
      </c>
      <c r="C4007" s="3">
        <v>44856</v>
      </c>
      <c r="D4007" t="s">
        <v>138</v>
      </c>
      <c r="E4007" t="s">
        <v>24</v>
      </c>
      <c r="F4007" t="s">
        <v>47</v>
      </c>
      <c r="G4007" t="s">
        <v>14</v>
      </c>
      <c r="H4007" t="s">
        <v>26</v>
      </c>
      <c r="I4007" s="9">
        <v>59</v>
      </c>
      <c r="J4007" s="9">
        <v>421.89</v>
      </c>
      <c r="K4007" s="9">
        <v>364.69</v>
      </c>
      <c r="L4007" s="9">
        <f>tbl_salesdata[[#This Row],[Units Sold]]*tbl_salesdata[[#This Row],[Unit Cost]]</f>
        <v>21516.71</v>
      </c>
      <c r="M4007" s="9">
        <f>tbl_salesdata[[#This Row],[Units Sold]]*tbl_salesdata[[#This Row],[Unit Price]]</f>
        <v>24891.51</v>
      </c>
      <c r="N4007" s="9">
        <f>tbl_salesdata[[#This Row],[Total Sales]]-tbl_salesdata[[#This Row],[Total Cost]]</f>
        <v>3374.7999999999993</v>
      </c>
      <c r="O4007">
        <f>tbl_salesdata[[#This Row],[Ship Date]]-tbl_salesdata[[#This Row],[Order Date]]</f>
        <v>17</v>
      </c>
      <c r="P4007">
        <f>WEEKDAY(tbl_salesdata[[#This Row],[Order Date]],2)</f>
        <v>3</v>
      </c>
      <c r="Q4007" t="str">
        <f>TEXT(tbl_salesdata[[#This Row],[Order Date]],"dddd")</f>
        <v>Wednesday</v>
      </c>
      <c r="R4007" t="str">
        <f>IF(tbl_salesdata[[#This Row],[Weekdaynum]]&gt;5,"Yes","No")</f>
        <v>No</v>
      </c>
    </row>
    <row r="4008" spans="1:18" x14ac:dyDescent="0.35">
      <c r="A4008">
        <v>645309722</v>
      </c>
      <c r="B4008" s="3">
        <v>42644</v>
      </c>
      <c r="C4008" s="3">
        <v>42658</v>
      </c>
      <c r="D4008" t="s">
        <v>129</v>
      </c>
      <c r="E4008" t="s">
        <v>21</v>
      </c>
      <c r="F4008" t="s">
        <v>47</v>
      </c>
      <c r="G4008" t="s">
        <v>18</v>
      </c>
      <c r="H4008" t="s">
        <v>19</v>
      </c>
      <c r="I4008" s="9">
        <v>342</v>
      </c>
      <c r="J4008" s="9">
        <v>421.89</v>
      </c>
      <c r="K4008" s="9">
        <v>364.69</v>
      </c>
      <c r="L4008" s="9">
        <f>tbl_salesdata[[#This Row],[Units Sold]]*tbl_salesdata[[#This Row],[Unit Cost]]</f>
        <v>124723.98</v>
      </c>
      <c r="M4008" s="9">
        <f>tbl_salesdata[[#This Row],[Units Sold]]*tbl_salesdata[[#This Row],[Unit Price]]</f>
        <v>144286.38</v>
      </c>
      <c r="N4008" s="9">
        <f>tbl_salesdata[[#This Row],[Total Sales]]-tbl_salesdata[[#This Row],[Total Cost]]</f>
        <v>19562.400000000009</v>
      </c>
      <c r="O4008">
        <f>tbl_salesdata[[#This Row],[Ship Date]]-tbl_salesdata[[#This Row],[Order Date]]</f>
        <v>14</v>
      </c>
      <c r="P4008">
        <f>WEEKDAY(tbl_salesdata[[#This Row],[Order Date]],2)</f>
        <v>6</v>
      </c>
      <c r="Q4008" t="str">
        <f>TEXT(tbl_salesdata[[#This Row],[Order Date]],"dddd")</f>
        <v>Saturday</v>
      </c>
      <c r="R4008" t="str">
        <f>IF(tbl_salesdata[[#This Row],[Weekdaynum]]&gt;5,"Yes","No")</f>
        <v>Yes</v>
      </c>
    </row>
    <row r="4009" spans="1:18" hidden="1" x14ac:dyDescent="0.35">
      <c r="A4009">
        <v>467774093</v>
      </c>
      <c r="B4009" s="3">
        <v>42729</v>
      </c>
      <c r="C4009" s="3">
        <v>42749</v>
      </c>
      <c r="D4009" t="s">
        <v>173</v>
      </c>
      <c r="E4009" t="s">
        <v>24</v>
      </c>
      <c r="F4009" t="s">
        <v>40</v>
      </c>
      <c r="G4009" t="s">
        <v>18</v>
      </c>
      <c r="H4009" t="s">
        <v>26</v>
      </c>
      <c r="I4009" s="9">
        <v>3604</v>
      </c>
      <c r="J4009" s="9">
        <v>651.21</v>
      </c>
      <c r="K4009" s="9">
        <v>524.96</v>
      </c>
      <c r="L4009" s="9">
        <f>tbl_salesdata[[#This Row],[Units Sold]]*tbl_salesdata[[#This Row],[Unit Cost]]</f>
        <v>1891955.84</v>
      </c>
      <c r="M4009" s="9">
        <f>tbl_salesdata[[#This Row],[Units Sold]]*tbl_salesdata[[#This Row],[Unit Price]]</f>
        <v>2346960.8400000003</v>
      </c>
      <c r="N4009" s="9">
        <f>tbl_salesdata[[#This Row],[Total Sales]]-tbl_salesdata[[#This Row],[Total Cost]]</f>
        <v>455005.00000000023</v>
      </c>
      <c r="O4009">
        <f>tbl_salesdata[[#This Row],[Ship Date]]-tbl_salesdata[[#This Row],[Order Date]]</f>
        <v>20</v>
      </c>
      <c r="P4009">
        <f>WEEKDAY(tbl_salesdata[[#This Row],[Order Date]],2)</f>
        <v>7</v>
      </c>
      <c r="Q4009" t="str">
        <f>TEXT(tbl_salesdata[[#This Row],[Order Date]],"dddd")</f>
        <v>Sunday</v>
      </c>
      <c r="R4009" t="str">
        <f>IF(tbl_salesdata[[#This Row],[Weekdaynum]]&gt;5,"Yes","No")</f>
        <v>Yes</v>
      </c>
    </row>
    <row r="4010" spans="1:18" x14ac:dyDescent="0.35">
      <c r="A4010">
        <v>772953689</v>
      </c>
      <c r="B4010" s="3">
        <v>42308</v>
      </c>
      <c r="C4010" s="3">
        <v>42319</v>
      </c>
      <c r="D4010" t="s">
        <v>208</v>
      </c>
      <c r="E4010" t="s">
        <v>12</v>
      </c>
      <c r="F4010" t="s">
        <v>22</v>
      </c>
      <c r="G4010" t="s">
        <v>14</v>
      </c>
      <c r="H4010" t="s">
        <v>15</v>
      </c>
      <c r="I4010" s="9">
        <v>3028</v>
      </c>
      <c r="J4010" s="9">
        <v>47.45</v>
      </c>
      <c r="K4010" s="9">
        <v>31.79</v>
      </c>
      <c r="L4010" s="9">
        <f>tbl_salesdata[[#This Row],[Units Sold]]*tbl_salesdata[[#This Row],[Unit Cost]]</f>
        <v>96260.12</v>
      </c>
      <c r="M4010" s="9">
        <f>tbl_salesdata[[#This Row],[Units Sold]]*tbl_salesdata[[#This Row],[Unit Price]]</f>
        <v>143678.6</v>
      </c>
      <c r="N4010" s="9">
        <f>tbl_salesdata[[#This Row],[Total Sales]]-tbl_salesdata[[#This Row],[Total Cost]]</f>
        <v>47418.48000000001</v>
      </c>
      <c r="O4010">
        <f>tbl_salesdata[[#This Row],[Ship Date]]-tbl_salesdata[[#This Row],[Order Date]]</f>
        <v>11</v>
      </c>
      <c r="P4010">
        <f>WEEKDAY(tbl_salesdata[[#This Row],[Order Date]],2)</f>
        <v>6</v>
      </c>
      <c r="Q4010" t="str">
        <f>TEXT(tbl_salesdata[[#This Row],[Order Date]],"dddd")</f>
        <v>Saturday</v>
      </c>
      <c r="R4010" t="str">
        <f>IF(tbl_salesdata[[#This Row],[Weekdaynum]]&gt;5,"Yes","No")</f>
        <v>Yes</v>
      </c>
    </row>
    <row r="4011" spans="1:18" x14ac:dyDescent="0.35">
      <c r="A4011">
        <v>254127776</v>
      </c>
      <c r="B4011" s="3">
        <v>42224</v>
      </c>
      <c r="C4011" s="3">
        <v>42228</v>
      </c>
      <c r="D4011" t="s">
        <v>74</v>
      </c>
      <c r="E4011" t="s">
        <v>38</v>
      </c>
      <c r="F4011" t="s">
        <v>68</v>
      </c>
      <c r="G4011" t="s">
        <v>14</v>
      </c>
      <c r="H4011" t="s">
        <v>15</v>
      </c>
      <c r="I4011" s="9">
        <v>911</v>
      </c>
      <c r="J4011" s="9">
        <v>154.06</v>
      </c>
      <c r="K4011" s="9">
        <v>90.93</v>
      </c>
      <c r="L4011" s="9">
        <f>tbl_salesdata[[#This Row],[Units Sold]]*tbl_salesdata[[#This Row],[Unit Cost]]</f>
        <v>82837.23000000001</v>
      </c>
      <c r="M4011" s="9">
        <f>tbl_salesdata[[#This Row],[Units Sold]]*tbl_salesdata[[#This Row],[Unit Price]]</f>
        <v>140348.66</v>
      </c>
      <c r="N4011" s="9">
        <f>tbl_salesdata[[#This Row],[Total Sales]]-tbl_salesdata[[#This Row],[Total Cost]]</f>
        <v>57511.429999999993</v>
      </c>
      <c r="O4011">
        <f>tbl_salesdata[[#This Row],[Ship Date]]-tbl_salesdata[[#This Row],[Order Date]]</f>
        <v>4</v>
      </c>
      <c r="P4011">
        <f>WEEKDAY(tbl_salesdata[[#This Row],[Order Date]],2)</f>
        <v>6</v>
      </c>
      <c r="Q4011" t="str">
        <f>TEXT(tbl_salesdata[[#This Row],[Order Date]],"dddd")</f>
        <v>Saturday</v>
      </c>
      <c r="R4011" t="str">
        <f>IF(tbl_salesdata[[#This Row],[Weekdaynum]]&gt;5,"Yes","No")</f>
        <v>Yes</v>
      </c>
    </row>
    <row r="4012" spans="1:18" hidden="1" x14ac:dyDescent="0.35">
      <c r="A4012">
        <v>898130452</v>
      </c>
      <c r="B4012" s="3">
        <v>44899</v>
      </c>
      <c r="C4012" s="3">
        <v>44918</v>
      </c>
      <c r="D4012" t="s">
        <v>50</v>
      </c>
      <c r="E4012" t="s">
        <v>51</v>
      </c>
      <c r="F4012" t="s">
        <v>56</v>
      </c>
      <c r="G4012" t="s">
        <v>14</v>
      </c>
      <c r="H4012" t="s">
        <v>15</v>
      </c>
      <c r="I4012" s="9">
        <v>5614</v>
      </c>
      <c r="J4012" s="9">
        <v>9.33</v>
      </c>
      <c r="K4012" s="9">
        <v>6.92</v>
      </c>
      <c r="L4012" s="9">
        <f>tbl_salesdata[[#This Row],[Units Sold]]*tbl_salesdata[[#This Row],[Unit Cost]]</f>
        <v>38848.879999999997</v>
      </c>
      <c r="M4012" s="9">
        <f>tbl_salesdata[[#This Row],[Units Sold]]*tbl_salesdata[[#This Row],[Unit Price]]</f>
        <v>52378.62</v>
      </c>
      <c r="N4012" s="9">
        <f>tbl_salesdata[[#This Row],[Total Sales]]-tbl_salesdata[[#This Row],[Total Cost]]</f>
        <v>13529.740000000005</v>
      </c>
      <c r="O4012">
        <f>tbl_salesdata[[#This Row],[Ship Date]]-tbl_salesdata[[#This Row],[Order Date]]</f>
        <v>19</v>
      </c>
      <c r="P4012">
        <f>WEEKDAY(tbl_salesdata[[#This Row],[Order Date]],2)</f>
        <v>7</v>
      </c>
      <c r="Q4012" t="str">
        <f>TEXT(tbl_salesdata[[#This Row],[Order Date]],"dddd")</f>
        <v>Sunday</v>
      </c>
      <c r="R4012" t="str">
        <f>IF(tbl_salesdata[[#This Row],[Weekdaynum]]&gt;5,"Yes","No")</f>
        <v>Yes</v>
      </c>
    </row>
    <row r="4013" spans="1:18" hidden="1" x14ac:dyDescent="0.35">
      <c r="A4013">
        <v>586812674</v>
      </c>
      <c r="B4013" s="3">
        <v>43539</v>
      </c>
      <c r="C4013" s="3">
        <v>43549</v>
      </c>
      <c r="D4013" t="s">
        <v>95</v>
      </c>
      <c r="E4013" t="s">
        <v>21</v>
      </c>
      <c r="F4013" t="s">
        <v>40</v>
      </c>
      <c r="G4013" t="s">
        <v>18</v>
      </c>
      <c r="H4013" t="s">
        <v>15</v>
      </c>
      <c r="I4013" s="9">
        <v>9766</v>
      </c>
      <c r="J4013" s="9">
        <v>651.21</v>
      </c>
      <c r="K4013" s="9">
        <v>524.96</v>
      </c>
      <c r="L4013" s="9">
        <f>tbl_salesdata[[#This Row],[Units Sold]]*tbl_salesdata[[#This Row],[Unit Cost]]</f>
        <v>5126759.3600000003</v>
      </c>
      <c r="M4013" s="9">
        <f>tbl_salesdata[[#This Row],[Units Sold]]*tbl_salesdata[[#This Row],[Unit Price]]</f>
        <v>6359716.8600000003</v>
      </c>
      <c r="N4013" s="9">
        <f>tbl_salesdata[[#This Row],[Total Sales]]-tbl_salesdata[[#This Row],[Total Cost]]</f>
        <v>1232957.5</v>
      </c>
      <c r="O4013">
        <f>tbl_salesdata[[#This Row],[Ship Date]]-tbl_salesdata[[#This Row],[Order Date]]</f>
        <v>10</v>
      </c>
      <c r="P4013">
        <f>WEEKDAY(tbl_salesdata[[#This Row],[Order Date]],2)</f>
        <v>5</v>
      </c>
      <c r="Q4013" t="str">
        <f>TEXT(tbl_salesdata[[#This Row],[Order Date]],"dddd")</f>
        <v>Friday</v>
      </c>
      <c r="R4013" t="str">
        <f>IF(tbl_salesdata[[#This Row],[Weekdaynum]]&gt;5,"Yes","No")</f>
        <v>No</v>
      </c>
    </row>
    <row r="4014" spans="1:18" hidden="1" x14ac:dyDescent="0.35">
      <c r="A4014">
        <v>654701745</v>
      </c>
      <c r="B4014" s="3">
        <v>42498</v>
      </c>
      <c r="C4014" s="3">
        <v>42503</v>
      </c>
      <c r="D4014" t="s">
        <v>120</v>
      </c>
      <c r="E4014" t="s">
        <v>38</v>
      </c>
      <c r="F4014" t="s">
        <v>22</v>
      </c>
      <c r="G4014" t="s">
        <v>14</v>
      </c>
      <c r="H4014" t="s">
        <v>26</v>
      </c>
      <c r="I4014" s="9">
        <v>9650</v>
      </c>
      <c r="J4014" s="9">
        <v>47.45</v>
      </c>
      <c r="K4014" s="9">
        <v>31.79</v>
      </c>
      <c r="L4014" s="9">
        <f>tbl_salesdata[[#This Row],[Units Sold]]*tbl_salesdata[[#This Row],[Unit Cost]]</f>
        <v>306773.5</v>
      </c>
      <c r="M4014" s="9">
        <f>tbl_salesdata[[#This Row],[Units Sold]]*tbl_salesdata[[#This Row],[Unit Price]]</f>
        <v>457892.5</v>
      </c>
      <c r="N4014" s="9">
        <f>tbl_salesdata[[#This Row],[Total Sales]]-tbl_salesdata[[#This Row],[Total Cost]]</f>
        <v>151119</v>
      </c>
      <c r="O4014">
        <f>tbl_salesdata[[#This Row],[Ship Date]]-tbl_salesdata[[#This Row],[Order Date]]</f>
        <v>5</v>
      </c>
      <c r="P4014">
        <f>WEEKDAY(tbl_salesdata[[#This Row],[Order Date]],2)</f>
        <v>7</v>
      </c>
      <c r="Q4014" t="str">
        <f>TEXT(tbl_salesdata[[#This Row],[Order Date]],"dddd")</f>
        <v>Sunday</v>
      </c>
      <c r="R4014" t="str">
        <f>IF(tbl_salesdata[[#This Row],[Weekdaynum]]&gt;5,"Yes","No")</f>
        <v>Yes</v>
      </c>
    </row>
    <row r="4015" spans="1:18" hidden="1" x14ac:dyDescent="0.35">
      <c r="A4015">
        <v>311221492</v>
      </c>
      <c r="B4015" s="3">
        <v>42471</v>
      </c>
      <c r="C4015" s="3">
        <v>42475</v>
      </c>
      <c r="D4015" t="s">
        <v>172</v>
      </c>
      <c r="E4015" t="s">
        <v>21</v>
      </c>
      <c r="F4015" t="s">
        <v>56</v>
      </c>
      <c r="G4015" t="s">
        <v>14</v>
      </c>
      <c r="H4015" t="s">
        <v>26</v>
      </c>
      <c r="I4015" s="9">
        <v>6210</v>
      </c>
      <c r="J4015" s="9">
        <v>9.33</v>
      </c>
      <c r="K4015" s="9">
        <v>6.92</v>
      </c>
      <c r="L4015" s="9">
        <f>tbl_salesdata[[#This Row],[Units Sold]]*tbl_salesdata[[#This Row],[Unit Cost]]</f>
        <v>42973.2</v>
      </c>
      <c r="M4015" s="9">
        <f>tbl_salesdata[[#This Row],[Units Sold]]*tbl_salesdata[[#This Row],[Unit Price]]</f>
        <v>57939.3</v>
      </c>
      <c r="N4015" s="9">
        <f>tbl_salesdata[[#This Row],[Total Sales]]-tbl_salesdata[[#This Row],[Total Cost]]</f>
        <v>14966.100000000006</v>
      </c>
      <c r="O4015">
        <f>tbl_salesdata[[#This Row],[Ship Date]]-tbl_salesdata[[#This Row],[Order Date]]</f>
        <v>4</v>
      </c>
      <c r="P4015">
        <f>WEEKDAY(tbl_salesdata[[#This Row],[Order Date]],2)</f>
        <v>1</v>
      </c>
      <c r="Q4015" t="str">
        <f>TEXT(tbl_salesdata[[#This Row],[Order Date]],"dddd")</f>
        <v>Monday</v>
      </c>
      <c r="R4015" t="str">
        <f>IF(tbl_salesdata[[#This Row],[Weekdaynum]]&gt;5,"Yes","No")</f>
        <v>No</v>
      </c>
    </row>
    <row r="4016" spans="1:18" hidden="1" x14ac:dyDescent="0.35">
      <c r="A4016">
        <v>186108243</v>
      </c>
      <c r="B4016" s="3">
        <v>42925</v>
      </c>
      <c r="C4016" s="3">
        <v>42927</v>
      </c>
      <c r="D4016" t="s">
        <v>54</v>
      </c>
      <c r="E4016" t="s">
        <v>29</v>
      </c>
      <c r="F4016" t="s">
        <v>47</v>
      </c>
      <c r="G4016" t="s">
        <v>18</v>
      </c>
      <c r="H4016" t="s">
        <v>26</v>
      </c>
      <c r="I4016" s="9">
        <v>2420</v>
      </c>
      <c r="J4016" s="9">
        <v>421.89</v>
      </c>
      <c r="K4016" s="9">
        <v>364.69</v>
      </c>
      <c r="L4016" s="9">
        <f>tbl_salesdata[[#This Row],[Units Sold]]*tbl_salesdata[[#This Row],[Unit Cost]]</f>
        <v>882549.8</v>
      </c>
      <c r="M4016" s="9">
        <f>tbl_salesdata[[#This Row],[Units Sold]]*tbl_salesdata[[#This Row],[Unit Price]]</f>
        <v>1020973.7999999999</v>
      </c>
      <c r="N4016" s="9">
        <f>tbl_salesdata[[#This Row],[Total Sales]]-tbl_salesdata[[#This Row],[Total Cost]]</f>
        <v>138423.99999999988</v>
      </c>
      <c r="O4016">
        <f>tbl_salesdata[[#This Row],[Ship Date]]-tbl_salesdata[[#This Row],[Order Date]]</f>
        <v>2</v>
      </c>
      <c r="P4016">
        <f>WEEKDAY(tbl_salesdata[[#This Row],[Order Date]],2)</f>
        <v>7</v>
      </c>
      <c r="Q4016" t="str">
        <f>TEXT(tbl_salesdata[[#This Row],[Order Date]],"dddd")</f>
        <v>Sunday</v>
      </c>
      <c r="R4016" t="str">
        <f>IF(tbl_salesdata[[#This Row],[Weekdaynum]]&gt;5,"Yes","No")</f>
        <v>Yes</v>
      </c>
    </row>
    <row r="4017" spans="1:18" hidden="1" x14ac:dyDescent="0.35">
      <c r="A4017">
        <v>979410827</v>
      </c>
      <c r="B4017" s="3">
        <v>43223</v>
      </c>
      <c r="C4017" s="3">
        <v>43236</v>
      </c>
      <c r="D4017" t="s">
        <v>86</v>
      </c>
      <c r="E4017" t="s">
        <v>29</v>
      </c>
      <c r="F4017" t="s">
        <v>25</v>
      </c>
      <c r="G4017" t="s">
        <v>18</v>
      </c>
      <c r="H4017" t="s">
        <v>34</v>
      </c>
      <c r="I4017" s="9">
        <v>8283</v>
      </c>
      <c r="J4017" s="9">
        <v>205.7</v>
      </c>
      <c r="K4017" s="9">
        <v>117.11</v>
      </c>
      <c r="L4017" s="9">
        <f>tbl_salesdata[[#This Row],[Units Sold]]*tbl_salesdata[[#This Row],[Unit Cost]]</f>
        <v>970022.13</v>
      </c>
      <c r="M4017" s="9">
        <f>tbl_salesdata[[#This Row],[Units Sold]]*tbl_salesdata[[#This Row],[Unit Price]]</f>
        <v>1703813.0999999999</v>
      </c>
      <c r="N4017" s="9">
        <f>tbl_salesdata[[#This Row],[Total Sales]]-tbl_salesdata[[#This Row],[Total Cost]]</f>
        <v>733790.96999999986</v>
      </c>
      <c r="O4017">
        <f>tbl_salesdata[[#This Row],[Ship Date]]-tbl_salesdata[[#This Row],[Order Date]]</f>
        <v>13</v>
      </c>
      <c r="P4017">
        <f>WEEKDAY(tbl_salesdata[[#This Row],[Order Date]],2)</f>
        <v>4</v>
      </c>
      <c r="Q4017" t="str">
        <f>TEXT(tbl_salesdata[[#This Row],[Order Date]],"dddd")</f>
        <v>Thursday</v>
      </c>
      <c r="R4017" t="str">
        <f>IF(tbl_salesdata[[#This Row],[Weekdaynum]]&gt;5,"Yes","No")</f>
        <v>No</v>
      </c>
    </row>
    <row r="4018" spans="1:18" hidden="1" x14ac:dyDescent="0.35">
      <c r="A4018">
        <v>311490571</v>
      </c>
      <c r="B4018" s="3">
        <v>42801</v>
      </c>
      <c r="C4018" s="3">
        <v>42820</v>
      </c>
      <c r="D4018" t="s">
        <v>70</v>
      </c>
      <c r="E4018" t="s">
        <v>29</v>
      </c>
      <c r="F4018" t="s">
        <v>22</v>
      </c>
      <c r="G4018" t="s">
        <v>14</v>
      </c>
      <c r="H4018" t="s">
        <v>26</v>
      </c>
      <c r="I4018" s="9">
        <v>5837</v>
      </c>
      <c r="J4018" s="9">
        <v>47.45</v>
      </c>
      <c r="K4018" s="9">
        <v>31.79</v>
      </c>
      <c r="L4018" s="9">
        <f>tbl_salesdata[[#This Row],[Units Sold]]*tbl_salesdata[[#This Row],[Unit Cost]]</f>
        <v>185558.22999999998</v>
      </c>
      <c r="M4018" s="9">
        <f>tbl_salesdata[[#This Row],[Units Sold]]*tbl_salesdata[[#This Row],[Unit Price]]</f>
        <v>276965.65000000002</v>
      </c>
      <c r="N4018" s="9">
        <f>tbl_salesdata[[#This Row],[Total Sales]]-tbl_salesdata[[#This Row],[Total Cost]]</f>
        <v>91407.420000000042</v>
      </c>
      <c r="O4018">
        <f>tbl_salesdata[[#This Row],[Ship Date]]-tbl_salesdata[[#This Row],[Order Date]]</f>
        <v>19</v>
      </c>
      <c r="P4018">
        <f>WEEKDAY(tbl_salesdata[[#This Row],[Order Date]],2)</f>
        <v>2</v>
      </c>
      <c r="Q4018" t="str">
        <f>TEXT(tbl_salesdata[[#This Row],[Order Date]],"dddd")</f>
        <v>Tuesday</v>
      </c>
      <c r="R4018" t="str">
        <f>IF(tbl_salesdata[[#This Row],[Weekdaynum]]&gt;5,"Yes","No")</f>
        <v>No</v>
      </c>
    </row>
    <row r="4019" spans="1:18" hidden="1" x14ac:dyDescent="0.35">
      <c r="A4019">
        <v>373021304</v>
      </c>
      <c r="B4019" s="3">
        <v>44225</v>
      </c>
      <c r="C4019" s="3">
        <v>44230</v>
      </c>
      <c r="D4019" t="s">
        <v>43</v>
      </c>
      <c r="E4019" t="s">
        <v>24</v>
      </c>
      <c r="F4019" t="s">
        <v>56</v>
      </c>
      <c r="G4019" t="s">
        <v>14</v>
      </c>
      <c r="H4019" t="s">
        <v>34</v>
      </c>
      <c r="I4019" s="9">
        <v>4148</v>
      </c>
      <c r="J4019" s="9">
        <v>9.33</v>
      </c>
      <c r="K4019" s="9">
        <v>6.92</v>
      </c>
      <c r="L4019" s="9">
        <f>tbl_salesdata[[#This Row],[Units Sold]]*tbl_salesdata[[#This Row],[Unit Cost]]</f>
        <v>28704.16</v>
      </c>
      <c r="M4019" s="9">
        <f>tbl_salesdata[[#This Row],[Units Sold]]*tbl_salesdata[[#This Row],[Unit Price]]</f>
        <v>38700.840000000004</v>
      </c>
      <c r="N4019" s="9">
        <f>tbl_salesdata[[#This Row],[Total Sales]]-tbl_salesdata[[#This Row],[Total Cost]]</f>
        <v>9996.6800000000039</v>
      </c>
      <c r="O4019">
        <f>tbl_salesdata[[#This Row],[Ship Date]]-tbl_salesdata[[#This Row],[Order Date]]</f>
        <v>5</v>
      </c>
      <c r="P4019">
        <f>WEEKDAY(tbl_salesdata[[#This Row],[Order Date]],2)</f>
        <v>5</v>
      </c>
      <c r="Q4019" t="str">
        <f>TEXT(tbl_salesdata[[#This Row],[Order Date]],"dddd")</f>
        <v>Friday</v>
      </c>
      <c r="R4019" t="str">
        <f>IF(tbl_salesdata[[#This Row],[Weekdaynum]]&gt;5,"Yes","No")</f>
        <v>No</v>
      </c>
    </row>
    <row r="4020" spans="1:18" hidden="1" x14ac:dyDescent="0.35">
      <c r="A4020">
        <v>274989354</v>
      </c>
      <c r="B4020" s="3">
        <v>43979</v>
      </c>
      <c r="C4020" s="3">
        <v>43980</v>
      </c>
      <c r="D4020" t="s">
        <v>172</v>
      </c>
      <c r="E4020" t="s">
        <v>21</v>
      </c>
      <c r="F4020" t="s">
        <v>17</v>
      </c>
      <c r="G4020" t="s">
        <v>14</v>
      </c>
      <c r="H4020" t="s">
        <v>15</v>
      </c>
      <c r="I4020" s="9">
        <v>4316</v>
      </c>
      <c r="J4020" s="9">
        <v>152.58000000000001</v>
      </c>
      <c r="K4020" s="9">
        <v>97.44</v>
      </c>
      <c r="L4020" s="9">
        <f>tbl_salesdata[[#This Row],[Units Sold]]*tbl_salesdata[[#This Row],[Unit Cost]]</f>
        <v>420551.04</v>
      </c>
      <c r="M4020" s="9">
        <f>tbl_salesdata[[#This Row],[Units Sold]]*tbl_salesdata[[#This Row],[Unit Price]]</f>
        <v>658535.28</v>
      </c>
      <c r="N4020" s="9">
        <f>tbl_salesdata[[#This Row],[Total Sales]]-tbl_salesdata[[#This Row],[Total Cost]]</f>
        <v>237984.24000000005</v>
      </c>
      <c r="O4020">
        <f>tbl_salesdata[[#This Row],[Ship Date]]-tbl_salesdata[[#This Row],[Order Date]]</f>
        <v>1</v>
      </c>
      <c r="P4020">
        <f>WEEKDAY(tbl_salesdata[[#This Row],[Order Date]],2)</f>
        <v>4</v>
      </c>
      <c r="Q4020" t="str">
        <f>TEXT(tbl_salesdata[[#This Row],[Order Date]],"dddd")</f>
        <v>Thursday</v>
      </c>
      <c r="R4020" t="str">
        <f>IF(tbl_salesdata[[#This Row],[Weekdaynum]]&gt;5,"Yes","No")</f>
        <v>No</v>
      </c>
    </row>
    <row r="4021" spans="1:18" hidden="1" x14ac:dyDescent="0.35">
      <c r="A4021">
        <v>998693549</v>
      </c>
      <c r="B4021" s="3">
        <v>43866</v>
      </c>
      <c r="C4021" s="3">
        <v>43873</v>
      </c>
      <c r="D4021" t="s">
        <v>164</v>
      </c>
      <c r="E4021" t="s">
        <v>38</v>
      </c>
      <c r="F4021" t="s">
        <v>76</v>
      </c>
      <c r="G4021" t="s">
        <v>18</v>
      </c>
      <c r="H4021" t="s">
        <v>15</v>
      </c>
      <c r="I4021" s="9">
        <v>4469</v>
      </c>
      <c r="J4021" s="9">
        <v>668.27</v>
      </c>
      <c r="K4021" s="9">
        <v>502.54</v>
      </c>
      <c r="L4021" s="9">
        <f>tbl_salesdata[[#This Row],[Units Sold]]*tbl_salesdata[[#This Row],[Unit Cost]]</f>
        <v>2245851.2600000002</v>
      </c>
      <c r="M4021" s="9">
        <f>tbl_salesdata[[#This Row],[Units Sold]]*tbl_salesdata[[#This Row],[Unit Price]]</f>
        <v>2986498.63</v>
      </c>
      <c r="N4021" s="9">
        <f>tbl_salesdata[[#This Row],[Total Sales]]-tbl_salesdata[[#This Row],[Total Cost]]</f>
        <v>740647.36999999965</v>
      </c>
      <c r="O4021">
        <f>tbl_salesdata[[#This Row],[Ship Date]]-tbl_salesdata[[#This Row],[Order Date]]</f>
        <v>7</v>
      </c>
      <c r="P4021">
        <f>WEEKDAY(tbl_salesdata[[#This Row],[Order Date]],2)</f>
        <v>3</v>
      </c>
      <c r="Q4021" t="str">
        <f>TEXT(tbl_salesdata[[#This Row],[Order Date]],"dddd")</f>
        <v>Wednesday</v>
      </c>
      <c r="R4021" t="str">
        <f>IF(tbl_salesdata[[#This Row],[Weekdaynum]]&gt;5,"Yes","No")</f>
        <v>No</v>
      </c>
    </row>
    <row r="4022" spans="1:18" hidden="1" x14ac:dyDescent="0.35">
      <c r="A4022">
        <v>445745217</v>
      </c>
      <c r="B4022" s="3">
        <v>42845</v>
      </c>
      <c r="C4022" s="3">
        <v>42853</v>
      </c>
      <c r="D4022" t="s">
        <v>37</v>
      </c>
      <c r="E4022" t="s">
        <v>38</v>
      </c>
      <c r="F4022" t="s">
        <v>47</v>
      </c>
      <c r="G4022" t="s">
        <v>14</v>
      </c>
      <c r="H4022" t="s">
        <v>26</v>
      </c>
      <c r="I4022" s="9">
        <v>4770</v>
      </c>
      <c r="J4022" s="9">
        <v>421.89</v>
      </c>
      <c r="K4022" s="9">
        <v>364.69</v>
      </c>
      <c r="L4022" s="9">
        <f>tbl_salesdata[[#This Row],[Units Sold]]*tbl_salesdata[[#This Row],[Unit Cost]]</f>
        <v>1739571.3</v>
      </c>
      <c r="M4022" s="9">
        <f>tbl_salesdata[[#This Row],[Units Sold]]*tbl_salesdata[[#This Row],[Unit Price]]</f>
        <v>2012415.3</v>
      </c>
      <c r="N4022" s="9">
        <f>tbl_salesdata[[#This Row],[Total Sales]]-tbl_salesdata[[#This Row],[Total Cost]]</f>
        <v>272844</v>
      </c>
      <c r="O4022">
        <f>tbl_salesdata[[#This Row],[Ship Date]]-tbl_salesdata[[#This Row],[Order Date]]</f>
        <v>8</v>
      </c>
      <c r="P4022">
        <f>WEEKDAY(tbl_salesdata[[#This Row],[Order Date]],2)</f>
        <v>4</v>
      </c>
      <c r="Q4022" t="str">
        <f>TEXT(tbl_salesdata[[#This Row],[Order Date]],"dddd")</f>
        <v>Thursday</v>
      </c>
      <c r="R4022" t="str">
        <f>IF(tbl_salesdata[[#This Row],[Weekdaynum]]&gt;5,"Yes","No")</f>
        <v>No</v>
      </c>
    </row>
    <row r="4023" spans="1:18" hidden="1" x14ac:dyDescent="0.35">
      <c r="A4023">
        <v>188068187</v>
      </c>
      <c r="B4023" s="3">
        <v>42845</v>
      </c>
      <c r="C4023" s="3">
        <v>42851</v>
      </c>
      <c r="D4023" t="s">
        <v>72</v>
      </c>
      <c r="E4023" t="s">
        <v>24</v>
      </c>
      <c r="F4023" t="s">
        <v>56</v>
      </c>
      <c r="G4023" t="s">
        <v>14</v>
      </c>
      <c r="H4023" t="s">
        <v>26</v>
      </c>
      <c r="I4023" s="9">
        <v>2411</v>
      </c>
      <c r="J4023" s="9">
        <v>9.33</v>
      </c>
      <c r="K4023" s="9">
        <v>6.92</v>
      </c>
      <c r="L4023" s="9">
        <f>tbl_salesdata[[#This Row],[Units Sold]]*tbl_salesdata[[#This Row],[Unit Cost]]</f>
        <v>16684.12</v>
      </c>
      <c r="M4023" s="9">
        <f>tbl_salesdata[[#This Row],[Units Sold]]*tbl_salesdata[[#This Row],[Unit Price]]</f>
        <v>22494.63</v>
      </c>
      <c r="N4023" s="9">
        <f>tbl_salesdata[[#This Row],[Total Sales]]-tbl_salesdata[[#This Row],[Total Cost]]</f>
        <v>5810.510000000002</v>
      </c>
      <c r="O4023">
        <f>tbl_salesdata[[#This Row],[Ship Date]]-tbl_salesdata[[#This Row],[Order Date]]</f>
        <v>6</v>
      </c>
      <c r="P4023">
        <f>WEEKDAY(tbl_salesdata[[#This Row],[Order Date]],2)</f>
        <v>4</v>
      </c>
      <c r="Q4023" t="str">
        <f>TEXT(tbl_salesdata[[#This Row],[Order Date]],"dddd")</f>
        <v>Thursday</v>
      </c>
      <c r="R4023" t="str">
        <f>IF(tbl_salesdata[[#This Row],[Weekdaynum]]&gt;5,"Yes","No")</f>
        <v>No</v>
      </c>
    </row>
    <row r="4024" spans="1:18" hidden="1" x14ac:dyDescent="0.35">
      <c r="A4024">
        <v>517898786</v>
      </c>
      <c r="B4024" s="3">
        <v>44566</v>
      </c>
      <c r="C4024" s="3">
        <v>44570</v>
      </c>
      <c r="D4024" t="s">
        <v>191</v>
      </c>
      <c r="E4024" t="s">
        <v>24</v>
      </c>
      <c r="F4024" t="s">
        <v>56</v>
      </c>
      <c r="G4024" t="s">
        <v>14</v>
      </c>
      <c r="H4024" t="s">
        <v>19</v>
      </c>
      <c r="I4024" s="9">
        <v>6614</v>
      </c>
      <c r="J4024" s="9">
        <v>9.33</v>
      </c>
      <c r="K4024" s="9">
        <v>6.92</v>
      </c>
      <c r="L4024" s="9">
        <f>tbl_salesdata[[#This Row],[Units Sold]]*tbl_salesdata[[#This Row],[Unit Cost]]</f>
        <v>45768.88</v>
      </c>
      <c r="M4024" s="9">
        <f>tbl_salesdata[[#This Row],[Units Sold]]*tbl_salesdata[[#This Row],[Unit Price]]</f>
        <v>61708.62</v>
      </c>
      <c r="N4024" s="9">
        <f>tbl_salesdata[[#This Row],[Total Sales]]-tbl_salesdata[[#This Row],[Total Cost]]</f>
        <v>15939.740000000005</v>
      </c>
      <c r="O4024">
        <f>tbl_salesdata[[#This Row],[Ship Date]]-tbl_salesdata[[#This Row],[Order Date]]</f>
        <v>4</v>
      </c>
      <c r="P4024">
        <f>WEEKDAY(tbl_salesdata[[#This Row],[Order Date]],2)</f>
        <v>3</v>
      </c>
      <c r="Q4024" t="str">
        <f>TEXT(tbl_salesdata[[#This Row],[Order Date]],"dddd")</f>
        <v>Wednesday</v>
      </c>
      <c r="R4024" t="str">
        <f>IF(tbl_salesdata[[#This Row],[Weekdaynum]]&gt;5,"Yes","No")</f>
        <v>No</v>
      </c>
    </row>
    <row r="4025" spans="1:18" hidden="1" x14ac:dyDescent="0.35">
      <c r="A4025">
        <v>897785842</v>
      </c>
      <c r="B4025" s="3">
        <v>43593</v>
      </c>
      <c r="C4025" s="3">
        <v>43614</v>
      </c>
      <c r="D4025" t="s">
        <v>121</v>
      </c>
      <c r="E4025" t="s">
        <v>21</v>
      </c>
      <c r="F4025" t="s">
        <v>40</v>
      </c>
      <c r="G4025" t="s">
        <v>18</v>
      </c>
      <c r="H4025" t="s">
        <v>26</v>
      </c>
      <c r="I4025" s="9">
        <v>3636</v>
      </c>
      <c r="J4025" s="9">
        <v>651.21</v>
      </c>
      <c r="K4025" s="9">
        <v>524.96</v>
      </c>
      <c r="L4025" s="9">
        <f>tbl_salesdata[[#This Row],[Units Sold]]*tbl_salesdata[[#This Row],[Unit Cost]]</f>
        <v>1908754.56</v>
      </c>
      <c r="M4025" s="9">
        <f>tbl_salesdata[[#This Row],[Units Sold]]*tbl_salesdata[[#This Row],[Unit Price]]</f>
        <v>2367799.56</v>
      </c>
      <c r="N4025" s="9">
        <f>tbl_salesdata[[#This Row],[Total Sales]]-tbl_salesdata[[#This Row],[Total Cost]]</f>
        <v>459045</v>
      </c>
      <c r="O4025">
        <f>tbl_salesdata[[#This Row],[Ship Date]]-tbl_salesdata[[#This Row],[Order Date]]</f>
        <v>21</v>
      </c>
      <c r="P4025">
        <f>WEEKDAY(tbl_salesdata[[#This Row],[Order Date]],2)</f>
        <v>3</v>
      </c>
      <c r="Q4025" t="str">
        <f>TEXT(tbl_salesdata[[#This Row],[Order Date]],"dddd")</f>
        <v>Wednesday</v>
      </c>
      <c r="R4025" t="str">
        <f>IF(tbl_salesdata[[#This Row],[Weekdaynum]]&gt;5,"Yes","No")</f>
        <v>No</v>
      </c>
    </row>
    <row r="4026" spans="1:18" hidden="1" x14ac:dyDescent="0.35">
      <c r="A4026">
        <v>410590684</v>
      </c>
      <c r="B4026" s="3">
        <v>42372</v>
      </c>
      <c r="C4026" s="3">
        <v>42391</v>
      </c>
      <c r="D4026" t="s">
        <v>61</v>
      </c>
      <c r="E4026" t="s">
        <v>12</v>
      </c>
      <c r="F4026" t="s">
        <v>22</v>
      </c>
      <c r="G4026" t="s">
        <v>14</v>
      </c>
      <c r="H4026" t="s">
        <v>19</v>
      </c>
      <c r="I4026" s="9">
        <v>1762</v>
      </c>
      <c r="J4026" s="9">
        <v>47.45</v>
      </c>
      <c r="K4026" s="9">
        <v>31.79</v>
      </c>
      <c r="L4026" s="9">
        <f>tbl_salesdata[[#This Row],[Units Sold]]*tbl_salesdata[[#This Row],[Unit Cost]]</f>
        <v>56013.979999999996</v>
      </c>
      <c r="M4026" s="9">
        <f>tbl_salesdata[[#This Row],[Units Sold]]*tbl_salesdata[[#This Row],[Unit Price]]</f>
        <v>83606.900000000009</v>
      </c>
      <c r="N4026" s="9">
        <f>tbl_salesdata[[#This Row],[Total Sales]]-tbl_salesdata[[#This Row],[Total Cost]]</f>
        <v>27592.920000000013</v>
      </c>
      <c r="O4026">
        <f>tbl_salesdata[[#This Row],[Ship Date]]-tbl_salesdata[[#This Row],[Order Date]]</f>
        <v>19</v>
      </c>
      <c r="P4026">
        <f>WEEKDAY(tbl_salesdata[[#This Row],[Order Date]],2)</f>
        <v>7</v>
      </c>
      <c r="Q4026" t="str">
        <f>TEXT(tbl_salesdata[[#This Row],[Order Date]],"dddd")</f>
        <v>Sunday</v>
      </c>
      <c r="R4026" t="str">
        <f>IF(tbl_salesdata[[#This Row],[Weekdaynum]]&gt;5,"Yes","No")</f>
        <v>Yes</v>
      </c>
    </row>
    <row r="4027" spans="1:18" hidden="1" x14ac:dyDescent="0.35">
      <c r="A4027">
        <v>909487140</v>
      </c>
      <c r="B4027" s="3">
        <v>44385</v>
      </c>
      <c r="C4027" s="3">
        <v>44396</v>
      </c>
      <c r="D4027" t="s">
        <v>133</v>
      </c>
      <c r="E4027" t="s">
        <v>38</v>
      </c>
      <c r="F4027" t="s">
        <v>47</v>
      </c>
      <c r="G4027" t="s">
        <v>14</v>
      </c>
      <c r="H4027" t="s">
        <v>26</v>
      </c>
      <c r="I4027" s="9">
        <v>6310</v>
      </c>
      <c r="J4027" s="9">
        <v>421.89</v>
      </c>
      <c r="K4027" s="9">
        <v>364.69</v>
      </c>
      <c r="L4027" s="9">
        <f>tbl_salesdata[[#This Row],[Units Sold]]*tbl_salesdata[[#This Row],[Unit Cost]]</f>
        <v>2301193.9</v>
      </c>
      <c r="M4027" s="9">
        <f>tbl_salesdata[[#This Row],[Units Sold]]*tbl_salesdata[[#This Row],[Unit Price]]</f>
        <v>2662125.9</v>
      </c>
      <c r="N4027" s="9">
        <f>tbl_salesdata[[#This Row],[Total Sales]]-tbl_salesdata[[#This Row],[Total Cost]]</f>
        <v>360932</v>
      </c>
      <c r="O4027">
        <f>tbl_salesdata[[#This Row],[Ship Date]]-tbl_salesdata[[#This Row],[Order Date]]</f>
        <v>11</v>
      </c>
      <c r="P4027">
        <f>WEEKDAY(tbl_salesdata[[#This Row],[Order Date]],2)</f>
        <v>4</v>
      </c>
      <c r="Q4027" t="str">
        <f>TEXT(tbl_salesdata[[#This Row],[Order Date]],"dddd")</f>
        <v>Thursday</v>
      </c>
      <c r="R4027" t="str">
        <f>IF(tbl_salesdata[[#This Row],[Weekdaynum]]&gt;5,"Yes","No")</f>
        <v>No</v>
      </c>
    </row>
    <row r="4028" spans="1:18" hidden="1" x14ac:dyDescent="0.35">
      <c r="A4028">
        <v>267961537</v>
      </c>
      <c r="B4028" s="3">
        <v>42811</v>
      </c>
      <c r="C4028" s="3">
        <v>42818</v>
      </c>
      <c r="D4028" t="s">
        <v>104</v>
      </c>
      <c r="E4028" t="s">
        <v>24</v>
      </c>
      <c r="F4028" t="s">
        <v>42</v>
      </c>
      <c r="G4028" t="s">
        <v>14</v>
      </c>
      <c r="H4028" t="s">
        <v>19</v>
      </c>
      <c r="I4028" s="9">
        <v>4628</v>
      </c>
      <c r="J4028" s="9">
        <v>437.2</v>
      </c>
      <c r="K4028" s="9">
        <v>263.33</v>
      </c>
      <c r="L4028" s="9">
        <f>tbl_salesdata[[#This Row],[Units Sold]]*tbl_salesdata[[#This Row],[Unit Cost]]</f>
        <v>1218691.24</v>
      </c>
      <c r="M4028" s="9">
        <f>tbl_salesdata[[#This Row],[Units Sold]]*tbl_salesdata[[#This Row],[Unit Price]]</f>
        <v>2023361.5999999999</v>
      </c>
      <c r="N4028" s="9">
        <f>tbl_salesdata[[#This Row],[Total Sales]]-tbl_salesdata[[#This Row],[Total Cost]]</f>
        <v>804670.35999999987</v>
      </c>
      <c r="O4028">
        <f>tbl_salesdata[[#This Row],[Ship Date]]-tbl_salesdata[[#This Row],[Order Date]]</f>
        <v>7</v>
      </c>
      <c r="P4028">
        <f>WEEKDAY(tbl_salesdata[[#This Row],[Order Date]],2)</f>
        <v>5</v>
      </c>
      <c r="Q4028" t="str">
        <f>TEXT(tbl_salesdata[[#This Row],[Order Date]],"dddd")</f>
        <v>Friday</v>
      </c>
      <c r="R4028" t="str">
        <f>IF(tbl_salesdata[[#This Row],[Weekdaynum]]&gt;5,"Yes","No")</f>
        <v>No</v>
      </c>
    </row>
    <row r="4029" spans="1:18" hidden="1" x14ac:dyDescent="0.35">
      <c r="A4029">
        <v>929812705</v>
      </c>
      <c r="B4029" s="3">
        <v>42877</v>
      </c>
      <c r="C4029" s="3">
        <v>42881</v>
      </c>
      <c r="D4029" t="s">
        <v>214</v>
      </c>
      <c r="E4029" t="s">
        <v>21</v>
      </c>
      <c r="F4029" t="s">
        <v>47</v>
      </c>
      <c r="G4029" t="s">
        <v>14</v>
      </c>
      <c r="H4029" t="s">
        <v>34</v>
      </c>
      <c r="I4029" s="9">
        <v>1097</v>
      </c>
      <c r="J4029" s="9">
        <v>421.89</v>
      </c>
      <c r="K4029" s="9">
        <v>364.69</v>
      </c>
      <c r="L4029" s="9">
        <f>tbl_salesdata[[#This Row],[Units Sold]]*tbl_salesdata[[#This Row],[Unit Cost]]</f>
        <v>400064.93</v>
      </c>
      <c r="M4029" s="9">
        <f>tbl_salesdata[[#This Row],[Units Sold]]*tbl_salesdata[[#This Row],[Unit Price]]</f>
        <v>462813.32999999996</v>
      </c>
      <c r="N4029" s="9">
        <f>tbl_salesdata[[#This Row],[Total Sales]]-tbl_salesdata[[#This Row],[Total Cost]]</f>
        <v>62748.399999999965</v>
      </c>
      <c r="O4029">
        <f>tbl_salesdata[[#This Row],[Ship Date]]-tbl_salesdata[[#This Row],[Order Date]]</f>
        <v>4</v>
      </c>
      <c r="P4029">
        <f>WEEKDAY(tbl_salesdata[[#This Row],[Order Date]],2)</f>
        <v>1</v>
      </c>
      <c r="Q4029" t="str">
        <f>TEXT(tbl_salesdata[[#This Row],[Order Date]],"dddd")</f>
        <v>Monday</v>
      </c>
      <c r="R4029" t="str">
        <f>IF(tbl_salesdata[[#This Row],[Weekdaynum]]&gt;5,"Yes","No")</f>
        <v>No</v>
      </c>
    </row>
    <row r="4030" spans="1:18" hidden="1" x14ac:dyDescent="0.35">
      <c r="A4030">
        <v>459151971</v>
      </c>
      <c r="B4030" s="3">
        <v>44043</v>
      </c>
      <c r="C4030" s="3">
        <v>44062</v>
      </c>
      <c r="D4030" t="s">
        <v>58</v>
      </c>
      <c r="E4030" t="s">
        <v>29</v>
      </c>
      <c r="F4030" t="s">
        <v>40</v>
      </c>
      <c r="G4030" t="s">
        <v>14</v>
      </c>
      <c r="H4030" t="s">
        <v>34</v>
      </c>
      <c r="I4030" s="9">
        <v>2126</v>
      </c>
      <c r="J4030" s="9">
        <v>651.21</v>
      </c>
      <c r="K4030" s="9">
        <v>524.96</v>
      </c>
      <c r="L4030" s="9">
        <f>tbl_salesdata[[#This Row],[Units Sold]]*tbl_salesdata[[#This Row],[Unit Cost]]</f>
        <v>1116064.96</v>
      </c>
      <c r="M4030" s="9">
        <f>tbl_salesdata[[#This Row],[Units Sold]]*tbl_salesdata[[#This Row],[Unit Price]]</f>
        <v>1384472.46</v>
      </c>
      <c r="N4030" s="9">
        <f>tbl_salesdata[[#This Row],[Total Sales]]-tbl_salesdata[[#This Row],[Total Cost]]</f>
        <v>268407.5</v>
      </c>
      <c r="O4030">
        <f>tbl_salesdata[[#This Row],[Ship Date]]-tbl_salesdata[[#This Row],[Order Date]]</f>
        <v>19</v>
      </c>
      <c r="P4030">
        <f>WEEKDAY(tbl_salesdata[[#This Row],[Order Date]],2)</f>
        <v>5</v>
      </c>
      <c r="Q4030" t="str">
        <f>TEXT(tbl_salesdata[[#This Row],[Order Date]],"dddd")</f>
        <v>Friday</v>
      </c>
      <c r="R4030" t="str">
        <f>IF(tbl_salesdata[[#This Row],[Weekdaynum]]&gt;5,"Yes","No")</f>
        <v>No</v>
      </c>
    </row>
    <row r="4031" spans="1:18" hidden="1" x14ac:dyDescent="0.35">
      <c r="A4031">
        <v>990403163</v>
      </c>
      <c r="B4031" s="3">
        <v>42272</v>
      </c>
      <c r="C4031" s="3">
        <v>42277</v>
      </c>
      <c r="D4031" t="s">
        <v>179</v>
      </c>
      <c r="E4031" t="s">
        <v>32</v>
      </c>
      <c r="F4031" t="s">
        <v>42</v>
      </c>
      <c r="G4031" t="s">
        <v>18</v>
      </c>
      <c r="H4031" t="s">
        <v>26</v>
      </c>
      <c r="I4031" s="9">
        <v>1160</v>
      </c>
      <c r="J4031" s="9">
        <v>437.2</v>
      </c>
      <c r="K4031" s="9">
        <v>263.33</v>
      </c>
      <c r="L4031" s="9">
        <f>tbl_salesdata[[#This Row],[Units Sold]]*tbl_salesdata[[#This Row],[Unit Cost]]</f>
        <v>305462.8</v>
      </c>
      <c r="M4031" s="9">
        <f>tbl_salesdata[[#This Row],[Units Sold]]*tbl_salesdata[[#This Row],[Unit Price]]</f>
        <v>507152</v>
      </c>
      <c r="N4031" s="9">
        <f>tbl_salesdata[[#This Row],[Total Sales]]-tbl_salesdata[[#This Row],[Total Cost]]</f>
        <v>201689.2</v>
      </c>
      <c r="O4031">
        <f>tbl_salesdata[[#This Row],[Ship Date]]-tbl_salesdata[[#This Row],[Order Date]]</f>
        <v>5</v>
      </c>
      <c r="P4031">
        <f>WEEKDAY(tbl_salesdata[[#This Row],[Order Date]],2)</f>
        <v>5</v>
      </c>
      <c r="Q4031" t="str">
        <f>TEXT(tbl_salesdata[[#This Row],[Order Date]],"dddd")</f>
        <v>Friday</v>
      </c>
      <c r="R4031" t="str">
        <f>IF(tbl_salesdata[[#This Row],[Weekdaynum]]&gt;5,"Yes","No")</f>
        <v>No</v>
      </c>
    </row>
    <row r="4032" spans="1:18" x14ac:dyDescent="0.35">
      <c r="A4032">
        <v>322253739</v>
      </c>
      <c r="B4032" s="3">
        <v>42196</v>
      </c>
      <c r="C4032" s="3">
        <v>42207</v>
      </c>
      <c r="D4032" t="s">
        <v>181</v>
      </c>
      <c r="E4032" t="s">
        <v>38</v>
      </c>
      <c r="F4032" t="s">
        <v>68</v>
      </c>
      <c r="G4032" t="s">
        <v>18</v>
      </c>
      <c r="H4032" t="s">
        <v>26</v>
      </c>
      <c r="I4032" s="9">
        <v>898</v>
      </c>
      <c r="J4032" s="9">
        <v>154.06</v>
      </c>
      <c r="K4032" s="9">
        <v>90.93</v>
      </c>
      <c r="L4032" s="9">
        <f>tbl_salesdata[[#This Row],[Units Sold]]*tbl_salesdata[[#This Row],[Unit Cost]]</f>
        <v>81655.14</v>
      </c>
      <c r="M4032" s="9">
        <f>tbl_salesdata[[#This Row],[Units Sold]]*tbl_salesdata[[#This Row],[Unit Price]]</f>
        <v>138345.88</v>
      </c>
      <c r="N4032" s="9">
        <f>tbl_salesdata[[#This Row],[Total Sales]]-tbl_salesdata[[#This Row],[Total Cost]]</f>
        <v>56690.740000000005</v>
      </c>
      <c r="O4032">
        <f>tbl_salesdata[[#This Row],[Ship Date]]-tbl_salesdata[[#This Row],[Order Date]]</f>
        <v>11</v>
      </c>
      <c r="P4032">
        <f>WEEKDAY(tbl_salesdata[[#This Row],[Order Date]],2)</f>
        <v>6</v>
      </c>
      <c r="Q4032" t="str">
        <f>TEXT(tbl_salesdata[[#This Row],[Order Date]],"dddd")</f>
        <v>Saturday</v>
      </c>
      <c r="R4032" t="str">
        <f>IF(tbl_salesdata[[#This Row],[Weekdaynum]]&gt;5,"Yes","No")</f>
        <v>Yes</v>
      </c>
    </row>
    <row r="4033" spans="1:18" hidden="1" x14ac:dyDescent="0.35">
      <c r="A4033">
        <v>447899138</v>
      </c>
      <c r="B4033" s="3">
        <v>42342</v>
      </c>
      <c r="C4033" s="3">
        <v>42349</v>
      </c>
      <c r="D4033" t="s">
        <v>11</v>
      </c>
      <c r="E4033" t="s">
        <v>12</v>
      </c>
      <c r="F4033" t="s">
        <v>42</v>
      </c>
      <c r="G4033" t="s">
        <v>14</v>
      </c>
      <c r="H4033" t="s">
        <v>34</v>
      </c>
      <c r="I4033" s="9">
        <v>2163</v>
      </c>
      <c r="J4033" s="9">
        <v>437.2</v>
      </c>
      <c r="K4033" s="9">
        <v>263.33</v>
      </c>
      <c r="L4033" s="9">
        <f>tbl_salesdata[[#This Row],[Units Sold]]*tbl_salesdata[[#This Row],[Unit Cost]]</f>
        <v>569582.78999999992</v>
      </c>
      <c r="M4033" s="9">
        <f>tbl_salesdata[[#This Row],[Units Sold]]*tbl_salesdata[[#This Row],[Unit Price]]</f>
        <v>945663.6</v>
      </c>
      <c r="N4033" s="9">
        <f>tbl_salesdata[[#This Row],[Total Sales]]-tbl_salesdata[[#This Row],[Total Cost]]</f>
        <v>376080.81000000006</v>
      </c>
      <c r="O4033">
        <f>tbl_salesdata[[#This Row],[Ship Date]]-tbl_salesdata[[#This Row],[Order Date]]</f>
        <v>7</v>
      </c>
      <c r="P4033">
        <f>WEEKDAY(tbl_salesdata[[#This Row],[Order Date]],2)</f>
        <v>5</v>
      </c>
      <c r="Q4033" t="str">
        <f>TEXT(tbl_salesdata[[#This Row],[Order Date]],"dddd")</f>
        <v>Friday</v>
      </c>
      <c r="R4033" t="str">
        <f>IF(tbl_salesdata[[#This Row],[Weekdaynum]]&gt;5,"Yes","No")</f>
        <v>No</v>
      </c>
    </row>
    <row r="4034" spans="1:18" hidden="1" x14ac:dyDescent="0.35">
      <c r="A4034">
        <v>844554078</v>
      </c>
      <c r="B4034" s="3">
        <v>43791</v>
      </c>
      <c r="C4034" s="3">
        <v>43805</v>
      </c>
      <c r="D4034" t="s">
        <v>138</v>
      </c>
      <c r="E4034" t="s">
        <v>24</v>
      </c>
      <c r="F4034" t="s">
        <v>25</v>
      </c>
      <c r="G4034" t="s">
        <v>14</v>
      </c>
      <c r="H4034" t="s">
        <v>19</v>
      </c>
      <c r="I4034" s="9">
        <v>1174</v>
      </c>
      <c r="J4034" s="9">
        <v>205.7</v>
      </c>
      <c r="K4034" s="9">
        <v>117.11</v>
      </c>
      <c r="L4034" s="9">
        <f>tbl_salesdata[[#This Row],[Units Sold]]*tbl_salesdata[[#This Row],[Unit Cost]]</f>
        <v>137487.13999999998</v>
      </c>
      <c r="M4034" s="9">
        <f>tbl_salesdata[[#This Row],[Units Sold]]*tbl_salesdata[[#This Row],[Unit Price]]</f>
        <v>241491.8</v>
      </c>
      <c r="N4034" s="9">
        <f>tbl_salesdata[[#This Row],[Total Sales]]-tbl_salesdata[[#This Row],[Total Cost]]</f>
        <v>104004.66</v>
      </c>
      <c r="O4034">
        <f>tbl_salesdata[[#This Row],[Ship Date]]-tbl_salesdata[[#This Row],[Order Date]]</f>
        <v>14</v>
      </c>
      <c r="P4034">
        <f>WEEKDAY(tbl_salesdata[[#This Row],[Order Date]],2)</f>
        <v>5</v>
      </c>
      <c r="Q4034" t="str">
        <f>TEXT(tbl_salesdata[[#This Row],[Order Date]],"dddd")</f>
        <v>Friday</v>
      </c>
      <c r="R4034" t="str">
        <f>IF(tbl_salesdata[[#This Row],[Weekdaynum]]&gt;5,"Yes","No")</f>
        <v>No</v>
      </c>
    </row>
    <row r="4035" spans="1:18" x14ac:dyDescent="0.35">
      <c r="A4035">
        <v>455665957</v>
      </c>
      <c r="B4035" s="3">
        <v>42476</v>
      </c>
      <c r="C4035" s="3">
        <v>42488</v>
      </c>
      <c r="D4035" t="s">
        <v>108</v>
      </c>
      <c r="E4035" t="s">
        <v>12</v>
      </c>
      <c r="F4035" t="s">
        <v>13</v>
      </c>
      <c r="G4035" t="s">
        <v>14</v>
      </c>
      <c r="H4035" t="s">
        <v>26</v>
      </c>
      <c r="I4035" s="9">
        <v>538</v>
      </c>
      <c r="J4035" s="9">
        <v>255.28</v>
      </c>
      <c r="K4035" s="9">
        <v>159.41999999999999</v>
      </c>
      <c r="L4035" s="9">
        <f>tbl_salesdata[[#This Row],[Units Sold]]*tbl_salesdata[[#This Row],[Unit Cost]]</f>
        <v>85767.959999999992</v>
      </c>
      <c r="M4035" s="9">
        <f>tbl_salesdata[[#This Row],[Units Sold]]*tbl_salesdata[[#This Row],[Unit Price]]</f>
        <v>137340.64000000001</v>
      </c>
      <c r="N4035" s="9">
        <f>tbl_salesdata[[#This Row],[Total Sales]]-tbl_salesdata[[#This Row],[Total Cost]]</f>
        <v>51572.680000000022</v>
      </c>
      <c r="O4035">
        <f>tbl_salesdata[[#This Row],[Ship Date]]-tbl_salesdata[[#This Row],[Order Date]]</f>
        <v>12</v>
      </c>
      <c r="P4035">
        <f>WEEKDAY(tbl_salesdata[[#This Row],[Order Date]],2)</f>
        <v>6</v>
      </c>
      <c r="Q4035" t="str">
        <f>TEXT(tbl_salesdata[[#This Row],[Order Date]],"dddd")</f>
        <v>Saturday</v>
      </c>
      <c r="R4035" t="str">
        <f>IF(tbl_salesdata[[#This Row],[Weekdaynum]]&gt;5,"Yes","No")</f>
        <v>Yes</v>
      </c>
    </row>
    <row r="4036" spans="1:18" hidden="1" x14ac:dyDescent="0.35">
      <c r="A4036">
        <v>202047002</v>
      </c>
      <c r="B4036" s="3">
        <v>43859</v>
      </c>
      <c r="C4036" s="3">
        <v>43880</v>
      </c>
      <c r="D4036" t="s">
        <v>100</v>
      </c>
      <c r="E4036" t="s">
        <v>21</v>
      </c>
      <c r="F4036" t="s">
        <v>42</v>
      </c>
      <c r="G4036" t="s">
        <v>14</v>
      </c>
      <c r="H4036" t="s">
        <v>34</v>
      </c>
      <c r="I4036" s="9">
        <v>9053</v>
      </c>
      <c r="J4036" s="9">
        <v>437.2</v>
      </c>
      <c r="K4036" s="9">
        <v>263.33</v>
      </c>
      <c r="L4036" s="9">
        <f>tbl_salesdata[[#This Row],[Units Sold]]*tbl_salesdata[[#This Row],[Unit Cost]]</f>
        <v>2383926.4899999998</v>
      </c>
      <c r="M4036" s="9">
        <f>tbl_salesdata[[#This Row],[Units Sold]]*tbl_salesdata[[#This Row],[Unit Price]]</f>
        <v>3957971.6</v>
      </c>
      <c r="N4036" s="9">
        <f>tbl_salesdata[[#This Row],[Total Sales]]-tbl_salesdata[[#This Row],[Total Cost]]</f>
        <v>1574045.1100000003</v>
      </c>
      <c r="O4036">
        <f>tbl_salesdata[[#This Row],[Ship Date]]-tbl_salesdata[[#This Row],[Order Date]]</f>
        <v>21</v>
      </c>
      <c r="P4036">
        <f>WEEKDAY(tbl_salesdata[[#This Row],[Order Date]],2)</f>
        <v>3</v>
      </c>
      <c r="Q4036" t="str">
        <f>TEXT(tbl_salesdata[[#This Row],[Order Date]],"dddd")</f>
        <v>Wednesday</v>
      </c>
      <c r="R4036" t="str">
        <f>IF(tbl_salesdata[[#This Row],[Weekdaynum]]&gt;5,"Yes","No")</f>
        <v>No</v>
      </c>
    </row>
    <row r="4037" spans="1:18" hidden="1" x14ac:dyDescent="0.35">
      <c r="A4037">
        <v>605170142</v>
      </c>
      <c r="B4037" s="3">
        <v>42305</v>
      </c>
      <c r="C4037" s="3">
        <v>42322</v>
      </c>
      <c r="D4037" t="s">
        <v>131</v>
      </c>
      <c r="E4037" t="s">
        <v>32</v>
      </c>
      <c r="F4037" t="s">
        <v>30</v>
      </c>
      <c r="G4037" t="s">
        <v>18</v>
      </c>
      <c r="H4037" t="s">
        <v>26</v>
      </c>
      <c r="I4037" s="9">
        <v>2148</v>
      </c>
      <c r="J4037" s="9">
        <v>81.73</v>
      </c>
      <c r="K4037" s="9">
        <v>56.67</v>
      </c>
      <c r="L4037" s="9">
        <f>tbl_salesdata[[#This Row],[Units Sold]]*tbl_salesdata[[#This Row],[Unit Cost]]</f>
        <v>121727.16</v>
      </c>
      <c r="M4037" s="9">
        <f>tbl_salesdata[[#This Row],[Units Sold]]*tbl_salesdata[[#This Row],[Unit Price]]</f>
        <v>175556.04</v>
      </c>
      <c r="N4037" s="9">
        <f>tbl_salesdata[[#This Row],[Total Sales]]-tbl_salesdata[[#This Row],[Total Cost]]</f>
        <v>53828.880000000005</v>
      </c>
      <c r="O4037">
        <f>tbl_salesdata[[#This Row],[Ship Date]]-tbl_salesdata[[#This Row],[Order Date]]</f>
        <v>17</v>
      </c>
      <c r="P4037">
        <f>WEEKDAY(tbl_salesdata[[#This Row],[Order Date]],2)</f>
        <v>3</v>
      </c>
      <c r="Q4037" t="str">
        <f>TEXT(tbl_salesdata[[#This Row],[Order Date]],"dddd")</f>
        <v>Wednesday</v>
      </c>
      <c r="R4037" t="str">
        <f>IF(tbl_salesdata[[#This Row],[Weekdaynum]]&gt;5,"Yes","No")</f>
        <v>No</v>
      </c>
    </row>
    <row r="4038" spans="1:18" hidden="1" x14ac:dyDescent="0.35">
      <c r="A4038">
        <v>919922006</v>
      </c>
      <c r="B4038" s="3">
        <v>44435</v>
      </c>
      <c r="C4038" s="3">
        <v>44455</v>
      </c>
      <c r="D4038" t="s">
        <v>144</v>
      </c>
      <c r="E4038" t="s">
        <v>21</v>
      </c>
      <c r="F4038" t="s">
        <v>56</v>
      </c>
      <c r="G4038" t="s">
        <v>14</v>
      </c>
      <c r="H4038" t="s">
        <v>26</v>
      </c>
      <c r="I4038" s="9">
        <v>4219</v>
      </c>
      <c r="J4038" s="9">
        <v>9.33</v>
      </c>
      <c r="K4038" s="9">
        <v>6.92</v>
      </c>
      <c r="L4038" s="9">
        <f>tbl_salesdata[[#This Row],[Units Sold]]*tbl_salesdata[[#This Row],[Unit Cost]]</f>
        <v>29195.48</v>
      </c>
      <c r="M4038" s="9">
        <f>tbl_salesdata[[#This Row],[Units Sold]]*tbl_salesdata[[#This Row],[Unit Price]]</f>
        <v>39363.269999999997</v>
      </c>
      <c r="N4038" s="9">
        <f>tbl_salesdata[[#This Row],[Total Sales]]-tbl_salesdata[[#This Row],[Total Cost]]</f>
        <v>10167.789999999997</v>
      </c>
      <c r="O4038">
        <f>tbl_salesdata[[#This Row],[Ship Date]]-tbl_salesdata[[#This Row],[Order Date]]</f>
        <v>20</v>
      </c>
      <c r="P4038">
        <f>WEEKDAY(tbl_salesdata[[#This Row],[Order Date]],2)</f>
        <v>5</v>
      </c>
      <c r="Q4038" t="str">
        <f>TEXT(tbl_salesdata[[#This Row],[Order Date]],"dddd")</f>
        <v>Friday</v>
      </c>
      <c r="R4038" t="str">
        <f>IF(tbl_salesdata[[#This Row],[Weekdaynum]]&gt;5,"Yes","No")</f>
        <v>No</v>
      </c>
    </row>
    <row r="4039" spans="1:18" hidden="1" x14ac:dyDescent="0.35">
      <c r="A4039">
        <v>243226420</v>
      </c>
      <c r="B4039" s="3">
        <v>43633</v>
      </c>
      <c r="C4039" s="3">
        <v>43648</v>
      </c>
      <c r="D4039" t="s">
        <v>159</v>
      </c>
      <c r="E4039" t="s">
        <v>21</v>
      </c>
      <c r="F4039" t="s">
        <v>22</v>
      </c>
      <c r="G4039" t="s">
        <v>18</v>
      </c>
      <c r="H4039" t="s">
        <v>34</v>
      </c>
      <c r="I4039" s="9">
        <v>4958</v>
      </c>
      <c r="J4039" s="9">
        <v>47.45</v>
      </c>
      <c r="K4039" s="9">
        <v>31.79</v>
      </c>
      <c r="L4039" s="9">
        <f>tbl_salesdata[[#This Row],[Units Sold]]*tbl_salesdata[[#This Row],[Unit Cost]]</f>
        <v>157614.82</v>
      </c>
      <c r="M4039" s="9">
        <f>tbl_salesdata[[#This Row],[Units Sold]]*tbl_salesdata[[#This Row],[Unit Price]]</f>
        <v>235257.1</v>
      </c>
      <c r="N4039" s="9">
        <f>tbl_salesdata[[#This Row],[Total Sales]]-tbl_salesdata[[#This Row],[Total Cost]]</f>
        <v>77642.28</v>
      </c>
      <c r="O4039">
        <f>tbl_salesdata[[#This Row],[Ship Date]]-tbl_salesdata[[#This Row],[Order Date]]</f>
        <v>15</v>
      </c>
      <c r="P4039">
        <f>WEEKDAY(tbl_salesdata[[#This Row],[Order Date]],2)</f>
        <v>1</v>
      </c>
      <c r="Q4039" t="str">
        <f>TEXT(tbl_salesdata[[#This Row],[Order Date]],"dddd")</f>
        <v>Monday</v>
      </c>
      <c r="R4039" t="str">
        <f>IF(tbl_salesdata[[#This Row],[Weekdaynum]]&gt;5,"Yes","No")</f>
        <v>No</v>
      </c>
    </row>
    <row r="4040" spans="1:18" hidden="1" x14ac:dyDescent="0.35">
      <c r="A4040">
        <v>892319715</v>
      </c>
      <c r="B4040" s="3">
        <v>43640</v>
      </c>
      <c r="C4040" s="3">
        <v>43650</v>
      </c>
      <c r="D4040" t="s">
        <v>218</v>
      </c>
      <c r="E4040" t="s">
        <v>38</v>
      </c>
      <c r="F4040" t="s">
        <v>76</v>
      </c>
      <c r="G4040" t="s">
        <v>18</v>
      </c>
      <c r="H4040" t="s">
        <v>15</v>
      </c>
      <c r="I4040" s="9">
        <v>6088</v>
      </c>
      <c r="J4040" s="9">
        <v>668.27</v>
      </c>
      <c r="K4040" s="9">
        <v>502.54</v>
      </c>
      <c r="L4040" s="9">
        <f>tbl_salesdata[[#This Row],[Units Sold]]*tbl_salesdata[[#This Row],[Unit Cost]]</f>
        <v>3059463.52</v>
      </c>
      <c r="M4040" s="9">
        <f>tbl_salesdata[[#This Row],[Units Sold]]*tbl_salesdata[[#This Row],[Unit Price]]</f>
        <v>4068427.76</v>
      </c>
      <c r="N4040" s="9">
        <f>tbl_salesdata[[#This Row],[Total Sales]]-tbl_salesdata[[#This Row],[Total Cost]]</f>
        <v>1008964.2399999998</v>
      </c>
      <c r="O4040">
        <f>tbl_salesdata[[#This Row],[Ship Date]]-tbl_salesdata[[#This Row],[Order Date]]</f>
        <v>10</v>
      </c>
      <c r="P4040">
        <f>WEEKDAY(tbl_salesdata[[#This Row],[Order Date]],2)</f>
        <v>1</v>
      </c>
      <c r="Q4040" t="str">
        <f>TEXT(tbl_salesdata[[#This Row],[Order Date]],"dddd")</f>
        <v>Monday</v>
      </c>
      <c r="R4040" t="str">
        <f>IF(tbl_salesdata[[#This Row],[Weekdaynum]]&gt;5,"Yes","No")</f>
        <v>No</v>
      </c>
    </row>
    <row r="4041" spans="1:18" hidden="1" x14ac:dyDescent="0.35">
      <c r="A4041">
        <v>754750716</v>
      </c>
      <c r="B4041" s="3">
        <v>42507</v>
      </c>
      <c r="C4041" s="3">
        <v>42524</v>
      </c>
      <c r="D4041" t="s">
        <v>93</v>
      </c>
      <c r="E4041" t="s">
        <v>29</v>
      </c>
      <c r="F4041" t="s">
        <v>13</v>
      </c>
      <c r="G4041" t="s">
        <v>14</v>
      </c>
      <c r="H4041" t="s">
        <v>34</v>
      </c>
      <c r="I4041" s="9">
        <v>6364</v>
      </c>
      <c r="J4041" s="9">
        <v>255.28</v>
      </c>
      <c r="K4041" s="9">
        <v>159.41999999999999</v>
      </c>
      <c r="L4041" s="9">
        <f>tbl_salesdata[[#This Row],[Units Sold]]*tbl_salesdata[[#This Row],[Unit Cost]]</f>
        <v>1014548.8799999999</v>
      </c>
      <c r="M4041" s="9">
        <f>tbl_salesdata[[#This Row],[Units Sold]]*tbl_salesdata[[#This Row],[Unit Price]]</f>
        <v>1624601.92</v>
      </c>
      <c r="N4041" s="9">
        <f>tbl_salesdata[[#This Row],[Total Sales]]-tbl_salesdata[[#This Row],[Total Cost]]</f>
        <v>610053.04</v>
      </c>
      <c r="O4041">
        <f>tbl_salesdata[[#This Row],[Ship Date]]-tbl_salesdata[[#This Row],[Order Date]]</f>
        <v>17</v>
      </c>
      <c r="P4041">
        <f>WEEKDAY(tbl_salesdata[[#This Row],[Order Date]],2)</f>
        <v>2</v>
      </c>
      <c r="Q4041" t="str">
        <f>TEXT(tbl_salesdata[[#This Row],[Order Date]],"dddd")</f>
        <v>Tuesday</v>
      </c>
      <c r="R4041" t="str">
        <f>IF(tbl_salesdata[[#This Row],[Weekdaynum]]&gt;5,"Yes","No")</f>
        <v>No</v>
      </c>
    </row>
    <row r="4042" spans="1:18" hidden="1" x14ac:dyDescent="0.35">
      <c r="A4042">
        <v>938380753</v>
      </c>
      <c r="B4042" s="3">
        <v>44098</v>
      </c>
      <c r="C4042" s="3">
        <v>44119</v>
      </c>
      <c r="D4042" t="s">
        <v>94</v>
      </c>
      <c r="E4042" t="s">
        <v>38</v>
      </c>
      <c r="F4042" t="s">
        <v>42</v>
      </c>
      <c r="G4042" t="s">
        <v>14</v>
      </c>
      <c r="H4042" t="s">
        <v>19</v>
      </c>
      <c r="I4042" s="9">
        <v>6573</v>
      </c>
      <c r="J4042" s="9">
        <v>437.2</v>
      </c>
      <c r="K4042" s="9">
        <v>263.33</v>
      </c>
      <c r="L4042" s="9">
        <f>tbl_salesdata[[#This Row],[Units Sold]]*tbl_salesdata[[#This Row],[Unit Cost]]</f>
        <v>1730868.0899999999</v>
      </c>
      <c r="M4042" s="9">
        <f>tbl_salesdata[[#This Row],[Units Sold]]*tbl_salesdata[[#This Row],[Unit Price]]</f>
        <v>2873715.6</v>
      </c>
      <c r="N4042" s="9">
        <f>tbl_salesdata[[#This Row],[Total Sales]]-tbl_salesdata[[#This Row],[Total Cost]]</f>
        <v>1142847.5100000002</v>
      </c>
      <c r="O4042">
        <f>tbl_salesdata[[#This Row],[Ship Date]]-tbl_salesdata[[#This Row],[Order Date]]</f>
        <v>21</v>
      </c>
      <c r="P4042">
        <f>WEEKDAY(tbl_salesdata[[#This Row],[Order Date]],2)</f>
        <v>4</v>
      </c>
      <c r="Q4042" t="str">
        <f>TEXT(tbl_salesdata[[#This Row],[Order Date]],"dddd")</f>
        <v>Thursday</v>
      </c>
      <c r="R4042" t="str">
        <f>IF(tbl_salesdata[[#This Row],[Weekdaynum]]&gt;5,"Yes","No")</f>
        <v>No</v>
      </c>
    </row>
    <row r="4043" spans="1:18" hidden="1" x14ac:dyDescent="0.35">
      <c r="A4043">
        <v>821383655</v>
      </c>
      <c r="B4043" s="3">
        <v>43510</v>
      </c>
      <c r="C4043" s="3">
        <v>43518</v>
      </c>
      <c r="D4043" t="s">
        <v>44</v>
      </c>
      <c r="E4043" t="s">
        <v>12</v>
      </c>
      <c r="F4043" t="s">
        <v>68</v>
      </c>
      <c r="G4043" t="s">
        <v>14</v>
      </c>
      <c r="H4043" t="s">
        <v>15</v>
      </c>
      <c r="I4043" s="9">
        <v>4531</v>
      </c>
      <c r="J4043" s="9">
        <v>154.06</v>
      </c>
      <c r="K4043" s="9">
        <v>90.93</v>
      </c>
      <c r="L4043" s="9">
        <f>tbl_salesdata[[#This Row],[Units Sold]]*tbl_salesdata[[#This Row],[Unit Cost]]</f>
        <v>412003.83</v>
      </c>
      <c r="M4043" s="9">
        <f>tbl_salesdata[[#This Row],[Units Sold]]*tbl_salesdata[[#This Row],[Unit Price]]</f>
        <v>698045.86</v>
      </c>
      <c r="N4043" s="9">
        <f>tbl_salesdata[[#This Row],[Total Sales]]-tbl_salesdata[[#This Row],[Total Cost]]</f>
        <v>286042.02999999997</v>
      </c>
      <c r="O4043">
        <f>tbl_salesdata[[#This Row],[Ship Date]]-tbl_salesdata[[#This Row],[Order Date]]</f>
        <v>8</v>
      </c>
      <c r="P4043">
        <f>WEEKDAY(tbl_salesdata[[#This Row],[Order Date]],2)</f>
        <v>4</v>
      </c>
      <c r="Q4043" t="str">
        <f>TEXT(tbl_salesdata[[#This Row],[Order Date]],"dddd")</f>
        <v>Thursday</v>
      </c>
      <c r="R4043" t="str">
        <f>IF(tbl_salesdata[[#This Row],[Weekdaynum]]&gt;5,"Yes","No")</f>
        <v>No</v>
      </c>
    </row>
    <row r="4044" spans="1:18" x14ac:dyDescent="0.35">
      <c r="A4044">
        <v>184412229</v>
      </c>
      <c r="B4044" s="3">
        <v>42098</v>
      </c>
      <c r="C4044" s="3">
        <v>42113</v>
      </c>
      <c r="D4044" t="s">
        <v>35</v>
      </c>
      <c r="E4044" t="s">
        <v>21</v>
      </c>
      <c r="F4044" t="s">
        <v>13</v>
      </c>
      <c r="G4044" t="s">
        <v>14</v>
      </c>
      <c r="H4044" t="s">
        <v>19</v>
      </c>
      <c r="I4044" s="9">
        <v>531</v>
      </c>
      <c r="J4044" s="9">
        <v>255.28</v>
      </c>
      <c r="K4044" s="9">
        <v>159.41999999999999</v>
      </c>
      <c r="L4044" s="9">
        <f>tbl_salesdata[[#This Row],[Units Sold]]*tbl_salesdata[[#This Row],[Unit Cost]]</f>
        <v>84652.01999999999</v>
      </c>
      <c r="M4044" s="9">
        <f>tbl_salesdata[[#This Row],[Units Sold]]*tbl_salesdata[[#This Row],[Unit Price]]</f>
        <v>135553.68</v>
      </c>
      <c r="N4044" s="9">
        <f>tbl_salesdata[[#This Row],[Total Sales]]-tbl_salesdata[[#This Row],[Total Cost]]</f>
        <v>50901.66</v>
      </c>
      <c r="O4044">
        <f>tbl_salesdata[[#This Row],[Ship Date]]-tbl_salesdata[[#This Row],[Order Date]]</f>
        <v>15</v>
      </c>
      <c r="P4044">
        <f>WEEKDAY(tbl_salesdata[[#This Row],[Order Date]],2)</f>
        <v>6</v>
      </c>
      <c r="Q4044" t="str">
        <f>TEXT(tbl_salesdata[[#This Row],[Order Date]],"dddd")</f>
        <v>Saturday</v>
      </c>
      <c r="R4044" t="str">
        <f>IF(tbl_salesdata[[#This Row],[Weekdaynum]]&gt;5,"Yes","No")</f>
        <v>Yes</v>
      </c>
    </row>
    <row r="4045" spans="1:18" hidden="1" x14ac:dyDescent="0.35">
      <c r="A4045">
        <v>249765861</v>
      </c>
      <c r="B4045" s="3">
        <v>42687</v>
      </c>
      <c r="C4045" s="3">
        <v>42690</v>
      </c>
      <c r="D4045" t="s">
        <v>115</v>
      </c>
      <c r="E4045" t="s">
        <v>21</v>
      </c>
      <c r="F4045" t="s">
        <v>33</v>
      </c>
      <c r="G4045" t="s">
        <v>14</v>
      </c>
      <c r="H4045" t="s">
        <v>15</v>
      </c>
      <c r="I4045" s="9">
        <v>123</v>
      </c>
      <c r="J4045" s="9">
        <v>109.28</v>
      </c>
      <c r="K4045" s="9">
        <v>35.840000000000003</v>
      </c>
      <c r="L4045" s="9">
        <f>tbl_salesdata[[#This Row],[Units Sold]]*tbl_salesdata[[#This Row],[Unit Cost]]</f>
        <v>4408.3200000000006</v>
      </c>
      <c r="M4045" s="9">
        <f>tbl_salesdata[[#This Row],[Units Sold]]*tbl_salesdata[[#This Row],[Unit Price]]</f>
        <v>13441.44</v>
      </c>
      <c r="N4045" s="9">
        <f>tbl_salesdata[[#This Row],[Total Sales]]-tbl_salesdata[[#This Row],[Total Cost]]</f>
        <v>9033.119999999999</v>
      </c>
      <c r="O4045">
        <f>tbl_salesdata[[#This Row],[Ship Date]]-tbl_salesdata[[#This Row],[Order Date]]</f>
        <v>3</v>
      </c>
      <c r="P4045">
        <f>WEEKDAY(tbl_salesdata[[#This Row],[Order Date]],2)</f>
        <v>7</v>
      </c>
      <c r="Q4045" t="str">
        <f>TEXT(tbl_salesdata[[#This Row],[Order Date]],"dddd")</f>
        <v>Sunday</v>
      </c>
      <c r="R4045" t="str">
        <f>IF(tbl_salesdata[[#This Row],[Weekdaynum]]&gt;5,"Yes","No")</f>
        <v>Yes</v>
      </c>
    </row>
    <row r="4046" spans="1:18" hidden="1" x14ac:dyDescent="0.35">
      <c r="A4046">
        <v>253055322</v>
      </c>
      <c r="B4046" s="3">
        <v>42521</v>
      </c>
      <c r="C4046" s="3">
        <v>42534</v>
      </c>
      <c r="D4046" t="s">
        <v>214</v>
      </c>
      <c r="E4046" t="s">
        <v>21</v>
      </c>
      <c r="F4046" t="s">
        <v>22</v>
      </c>
      <c r="G4046" t="s">
        <v>14</v>
      </c>
      <c r="H4046" t="s">
        <v>34</v>
      </c>
      <c r="I4046" s="9">
        <v>3548</v>
      </c>
      <c r="J4046" s="9">
        <v>47.45</v>
      </c>
      <c r="K4046" s="9">
        <v>31.79</v>
      </c>
      <c r="L4046" s="9">
        <f>tbl_salesdata[[#This Row],[Units Sold]]*tbl_salesdata[[#This Row],[Unit Cost]]</f>
        <v>112790.92</v>
      </c>
      <c r="M4046" s="9">
        <f>tbl_salesdata[[#This Row],[Units Sold]]*tbl_salesdata[[#This Row],[Unit Price]]</f>
        <v>168352.6</v>
      </c>
      <c r="N4046" s="9">
        <f>tbl_salesdata[[#This Row],[Total Sales]]-tbl_salesdata[[#This Row],[Total Cost]]</f>
        <v>55561.680000000008</v>
      </c>
      <c r="O4046">
        <f>tbl_salesdata[[#This Row],[Ship Date]]-tbl_salesdata[[#This Row],[Order Date]]</f>
        <v>13</v>
      </c>
      <c r="P4046">
        <f>WEEKDAY(tbl_salesdata[[#This Row],[Order Date]],2)</f>
        <v>2</v>
      </c>
      <c r="Q4046" t="str">
        <f>TEXT(tbl_salesdata[[#This Row],[Order Date]],"dddd")</f>
        <v>Tuesday</v>
      </c>
      <c r="R4046" t="str">
        <f>IF(tbl_salesdata[[#This Row],[Weekdaynum]]&gt;5,"Yes","No")</f>
        <v>No</v>
      </c>
    </row>
    <row r="4047" spans="1:18" hidden="1" x14ac:dyDescent="0.35">
      <c r="A4047">
        <v>871537959</v>
      </c>
      <c r="B4047" s="3">
        <v>43969</v>
      </c>
      <c r="C4047" s="3">
        <v>43974</v>
      </c>
      <c r="D4047" t="s">
        <v>167</v>
      </c>
      <c r="E4047" t="s">
        <v>38</v>
      </c>
      <c r="F4047" t="s">
        <v>25</v>
      </c>
      <c r="G4047" t="s">
        <v>14</v>
      </c>
      <c r="H4047" t="s">
        <v>34</v>
      </c>
      <c r="I4047" s="9">
        <v>6304</v>
      </c>
      <c r="J4047" s="9">
        <v>205.7</v>
      </c>
      <c r="K4047" s="9">
        <v>117.11</v>
      </c>
      <c r="L4047" s="9">
        <f>tbl_salesdata[[#This Row],[Units Sold]]*tbl_salesdata[[#This Row],[Unit Cost]]</f>
        <v>738261.44</v>
      </c>
      <c r="M4047" s="9">
        <f>tbl_salesdata[[#This Row],[Units Sold]]*tbl_salesdata[[#This Row],[Unit Price]]</f>
        <v>1296732.7999999998</v>
      </c>
      <c r="N4047" s="9">
        <f>tbl_salesdata[[#This Row],[Total Sales]]-tbl_salesdata[[#This Row],[Total Cost]]</f>
        <v>558471.35999999987</v>
      </c>
      <c r="O4047">
        <f>tbl_salesdata[[#This Row],[Ship Date]]-tbl_salesdata[[#This Row],[Order Date]]</f>
        <v>5</v>
      </c>
      <c r="P4047">
        <f>WEEKDAY(tbl_salesdata[[#This Row],[Order Date]],2)</f>
        <v>1</v>
      </c>
      <c r="Q4047" t="str">
        <f>TEXT(tbl_salesdata[[#This Row],[Order Date]],"dddd")</f>
        <v>Monday</v>
      </c>
      <c r="R4047" t="str">
        <f>IF(tbl_salesdata[[#This Row],[Weekdaynum]]&gt;5,"Yes","No")</f>
        <v>No</v>
      </c>
    </row>
    <row r="4048" spans="1:18" hidden="1" x14ac:dyDescent="0.35">
      <c r="A4048">
        <v>484950101</v>
      </c>
      <c r="B4048" s="3">
        <v>43499</v>
      </c>
      <c r="C4048" s="3">
        <v>43519</v>
      </c>
      <c r="D4048" t="s">
        <v>191</v>
      </c>
      <c r="E4048" t="s">
        <v>24</v>
      </c>
      <c r="F4048" t="s">
        <v>33</v>
      </c>
      <c r="G4048" t="s">
        <v>14</v>
      </c>
      <c r="H4048" t="s">
        <v>34</v>
      </c>
      <c r="I4048" s="9">
        <v>6366</v>
      </c>
      <c r="J4048" s="9">
        <v>109.28</v>
      </c>
      <c r="K4048" s="9">
        <v>35.840000000000003</v>
      </c>
      <c r="L4048" s="9">
        <f>tbl_salesdata[[#This Row],[Units Sold]]*tbl_salesdata[[#This Row],[Unit Cost]]</f>
        <v>228157.44000000003</v>
      </c>
      <c r="M4048" s="9">
        <f>tbl_salesdata[[#This Row],[Units Sold]]*tbl_salesdata[[#This Row],[Unit Price]]</f>
        <v>695676.48</v>
      </c>
      <c r="N4048" s="9">
        <f>tbl_salesdata[[#This Row],[Total Sales]]-tbl_salesdata[[#This Row],[Total Cost]]</f>
        <v>467519.03999999992</v>
      </c>
      <c r="O4048">
        <f>tbl_salesdata[[#This Row],[Ship Date]]-tbl_salesdata[[#This Row],[Order Date]]</f>
        <v>20</v>
      </c>
      <c r="P4048">
        <f>WEEKDAY(tbl_salesdata[[#This Row],[Order Date]],2)</f>
        <v>7</v>
      </c>
      <c r="Q4048" t="str">
        <f>TEXT(tbl_salesdata[[#This Row],[Order Date]],"dddd")</f>
        <v>Sunday</v>
      </c>
      <c r="R4048" t="str">
        <f>IF(tbl_salesdata[[#This Row],[Weekdaynum]]&gt;5,"Yes","No")</f>
        <v>Yes</v>
      </c>
    </row>
    <row r="4049" spans="1:18" x14ac:dyDescent="0.35">
      <c r="A4049">
        <v>263318097</v>
      </c>
      <c r="B4049" s="3">
        <v>42028</v>
      </c>
      <c r="C4049" s="3">
        <v>42031</v>
      </c>
      <c r="D4049" t="s">
        <v>181</v>
      </c>
      <c r="E4049" t="s">
        <v>38</v>
      </c>
      <c r="F4049" t="s">
        <v>13</v>
      </c>
      <c r="G4049" t="s">
        <v>14</v>
      </c>
      <c r="H4049" t="s">
        <v>19</v>
      </c>
      <c r="I4049" s="9">
        <v>531</v>
      </c>
      <c r="J4049" s="9">
        <v>255.28</v>
      </c>
      <c r="K4049" s="9">
        <v>159.41999999999999</v>
      </c>
      <c r="L4049" s="9">
        <f>tbl_salesdata[[#This Row],[Units Sold]]*tbl_salesdata[[#This Row],[Unit Cost]]</f>
        <v>84652.01999999999</v>
      </c>
      <c r="M4049" s="9">
        <f>tbl_salesdata[[#This Row],[Units Sold]]*tbl_salesdata[[#This Row],[Unit Price]]</f>
        <v>135553.68</v>
      </c>
      <c r="N4049" s="9">
        <f>tbl_salesdata[[#This Row],[Total Sales]]-tbl_salesdata[[#This Row],[Total Cost]]</f>
        <v>50901.66</v>
      </c>
      <c r="O4049">
        <f>tbl_salesdata[[#This Row],[Ship Date]]-tbl_salesdata[[#This Row],[Order Date]]</f>
        <v>3</v>
      </c>
      <c r="P4049">
        <f>WEEKDAY(tbl_salesdata[[#This Row],[Order Date]],2)</f>
        <v>6</v>
      </c>
      <c r="Q4049" t="str">
        <f>TEXT(tbl_salesdata[[#This Row],[Order Date]],"dddd")</f>
        <v>Saturday</v>
      </c>
      <c r="R4049" t="str">
        <f>IF(tbl_salesdata[[#This Row],[Weekdaynum]]&gt;5,"Yes","No")</f>
        <v>Yes</v>
      </c>
    </row>
    <row r="4050" spans="1:18" x14ac:dyDescent="0.35">
      <c r="A4050">
        <v>117949664</v>
      </c>
      <c r="B4050" s="3">
        <v>44303</v>
      </c>
      <c r="C4050" s="3">
        <v>44308</v>
      </c>
      <c r="D4050" t="s">
        <v>108</v>
      </c>
      <c r="E4050" t="s">
        <v>12</v>
      </c>
      <c r="F4050" t="s">
        <v>22</v>
      </c>
      <c r="G4050" t="s">
        <v>18</v>
      </c>
      <c r="H4050" t="s">
        <v>19</v>
      </c>
      <c r="I4050" s="9">
        <v>2782</v>
      </c>
      <c r="J4050" s="9">
        <v>47.45</v>
      </c>
      <c r="K4050" s="9">
        <v>31.79</v>
      </c>
      <c r="L4050" s="9">
        <f>tbl_salesdata[[#This Row],[Units Sold]]*tbl_salesdata[[#This Row],[Unit Cost]]</f>
        <v>88439.78</v>
      </c>
      <c r="M4050" s="9">
        <f>tbl_salesdata[[#This Row],[Units Sold]]*tbl_salesdata[[#This Row],[Unit Price]]</f>
        <v>132005.9</v>
      </c>
      <c r="N4050" s="9">
        <f>tbl_salesdata[[#This Row],[Total Sales]]-tbl_salesdata[[#This Row],[Total Cost]]</f>
        <v>43566.119999999995</v>
      </c>
      <c r="O4050">
        <f>tbl_salesdata[[#This Row],[Ship Date]]-tbl_salesdata[[#This Row],[Order Date]]</f>
        <v>5</v>
      </c>
      <c r="P4050">
        <f>WEEKDAY(tbl_salesdata[[#This Row],[Order Date]],2)</f>
        <v>6</v>
      </c>
      <c r="Q4050" t="str">
        <f>TEXT(tbl_salesdata[[#This Row],[Order Date]],"dddd")</f>
        <v>Saturday</v>
      </c>
      <c r="R4050" t="str">
        <f>IF(tbl_salesdata[[#This Row],[Weekdaynum]]&gt;5,"Yes","No")</f>
        <v>Yes</v>
      </c>
    </row>
    <row r="4051" spans="1:18" hidden="1" x14ac:dyDescent="0.35">
      <c r="A4051">
        <v>646814334</v>
      </c>
      <c r="B4051" s="3">
        <v>44747</v>
      </c>
      <c r="C4051" s="3">
        <v>44760</v>
      </c>
      <c r="D4051" t="s">
        <v>201</v>
      </c>
      <c r="E4051" t="s">
        <v>24</v>
      </c>
      <c r="F4051" t="s">
        <v>40</v>
      </c>
      <c r="G4051" t="s">
        <v>14</v>
      </c>
      <c r="H4051" t="s">
        <v>15</v>
      </c>
      <c r="I4051" s="9">
        <v>5590</v>
      </c>
      <c r="J4051" s="9">
        <v>651.21</v>
      </c>
      <c r="K4051" s="9">
        <v>524.96</v>
      </c>
      <c r="L4051" s="9">
        <f>tbl_salesdata[[#This Row],[Units Sold]]*tbl_salesdata[[#This Row],[Unit Cost]]</f>
        <v>2934526.4000000004</v>
      </c>
      <c r="M4051" s="9">
        <f>tbl_salesdata[[#This Row],[Units Sold]]*tbl_salesdata[[#This Row],[Unit Price]]</f>
        <v>3640263.9000000004</v>
      </c>
      <c r="N4051" s="9">
        <f>tbl_salesdata[[#This Row],[Total Sales]]-tbl_salesdata[[#This Row],[Total Cost]]</f>
        <v>705737.5</v>
      </c>
      <c r="O4051">
        <f>tbl_salesdata[[#This Row],[Ship Date]]-tbl_salesdata[[#This Row],[Order Date]]</f>
        <v>13</v>
      </c>
      <c r="P4051">
        <f>WEEKDAY(tbl_salesdata[[#This Row],[Order Date]],2)</f>
        <v>2</v>
      </c>
      <c r="Q4051" t="str">
        <f>TEXT(tbl_salesdata[[#This Row],[Order Date]],"dddd")</f>
        <v>Tuesday</v>
      </c>
      <c r="R4051" t="str">
        <f>IF(tbl_salesdata[[#This Row],[Weekdaynum]]&gt;5,"Yes","No")</f>
        <v>No</v>
      </c>
    </row>
    <row r="4052" spans="1:18" hidden="1" x14ac:dyDescent="0.35">
      <c r="A4052">
        <v>793557775</v>
      </c>
      <c r="B4052" s="3">
        <v>42902</v>
      </c>
      <c r="C4052" s="3">
        <v>42907</v>
      </c>
      <c r="D4052" t="s">
        <v>209</v>
      </c>
      <c r="E4052" t="s">
        <v>32</v>
      </c>
      <c r="F4052" t="s">
        <v>17</v>
      </c>
      <c r="G4052" t="s">
        <v>14</v>
      </c>
      <c r="H4052" t="s">
        <v>19</v>
      </c>
      <c r="I4052" s="9">
        <v>235</v>
      </c>
      <c r="J4052" s="9">
        <v>152.58000000000001</v>
      </c>
      <c r="K4052" s="9">
        <v>97.44</v>
      </c>
      <c r="L4052" s="9">
        <f>tbl_salesdata[[#This Row],[Units Sold]]*tbl_salesdata[[#This Row],[Unit Cost]]</f>
        <v>22898.399999999998</v>
      </c>
      <c r="M4052" s="9">
        <f>tbl_salesdata[[#This Row],[Units Sold]]*tbl_salesdata[[#This Row],[Unit Price]]</f>
        <v>35856.300000000003</v>
      </c>
      <c r="N4052" s="9">
        <f>tbl_salesdata[[#This Row],[Total Sales]]-tbl_salesdata[[#This Row],[Total Cost]]</f>
        <v>12957.900000000005</v>
      </c>
      <c r="O4052">
        <f>tbl_salesdata[[#This Row],[Ship Date]]-tbl_salesdata[[#This Row],[Order Date]]</f>
        <v>5</v>
      </c>
      <c r="P4052">
        <f>WEEKDAY(tbl_salesdata[[#This Row],[Order Date]],2)</f>
        <v>5</v>
      </c>
      <c r="Q4052" t="str">
        <f>TEXT(tbl_salesdata[[#This Row],[Order Date]],"dddd")</f>
        <v>Friday</v>
      </c>
      <c r="R4052" t="str">
        <f>IF(tbl_salesdata[[#This Row],[Weekdaynum]]&gt;5,"Yes","No")</f>
        <v>No</v>
      </c>
    </row>
    <row r="4053" spans="1:18" hidden="1" x14ac:dyDescent="0.35">
      <c r="A4053">
        <v>988599860</v>
      </c>
      <c r="B4053" s="3">
        <v>43410</v>
      </c>
      <c r="C4053" s="3">
        <v>43426</v>
      </c>
      <c r="D4053" t="s">
        <v>20</v>
      </c>
      <c r="E4053" t="s">
        <v>21</v>
      </c>
      <c r="F4053" t="s">
        <v>76</v>
      </c>
      <c r="G4053" t="s">
        <v>18</v>
      </c>
      <c r="H4053" t="s">
        <v>34</v>
      </c>
      <c r="I4053" s="9">
        <v>7522</v>
      </c>
      <c r="J4053" s="9">
        <v>668.27</v>
      </c>
      <c r="K4053" s="9">
        <v>502.54</v>
      </c>
      <c r="L4053" s="9">
        <f>tbl_salesdata[[#This Row],[Units Sold]]*tbl_salesdata[[#This Row],[Unit Cost]]</f>
        <v>3780105.8800000004</v>
      </c>
      <c r="M4053" s="9">
        <f>tbl_salesdata[[#This Row],[Units Sold]]*tbl_salesdata[[#This Row],[Unit Price]]</f>
        <v>5026726.9399999995</v>
      </c>
      <c r="N4053" s="9">
        <f>tbl_salesdata[[#This Row],[Total Sales]]-tbl_salesdata[[#This Row],[Total Cost]]</f>
        <v>1246621.0599999991</v>
      </c>
      <c r="O4053">
        <f>tbl_salesdata[[#This Row],[Ship Date]]-tbl_salesdata[[#This Row],[Order Date]]</f>
        <v>16</v>
      </c>
      <c r="P4053">
        <f>WEEKDAY(tbl_salesdata[[#This Row],[Order Date]],2)</f>
        <v>2</v>
      </c>
      <c r="Q4053" t="str">
        <f>TEXT(tbl_salesdata[[#This Row],[Order Date]],"dddd")</f>
        <v>Tuesday</v>
      </c>
      <c r="R4053" t="str">
        <f>IF(tbl_salesdata[[#This Row],[Weekdaynum]]&gt;5,"Yes","No")</f>
        <v>No</v>
      </c>
    </row>
    <row r="4054" spans="1:18" x14ac:dyDescent="0.35">
      <c r="A4054">
        <v>659402263</v>
      </c>
      <c r="B4054" s="3">
        <v>44009</v>
      </c>
      <c r="C4054" s="3">
        <v>44017</v>
      </c>
      <c r="D4054" t="s">
        <v>140</v>
      </c>
      <c r="E4054" t="s">
        <v>24</v>
      </c>
      <c r="F4054" t="s">
        <v>25</v>
      </c>
      <c r="G4054" t="s">
        <v>18</v>
      </c>
      <c r="H4054" t="s">
        <v>15</v>
      </c>
      <c r="I4054" s="9">
        <v>638</v>
      </c>
      <c r="J4054" s="9">
        <v>205.7</v>
      </c>
      <c r="K4054" s="9">
        <v>117.11</v>
      </c>
      <c r="L4054" s="9">
        <f>tbl_salesdata[[#This Row],[Units Sold]]*tbl_salesdata[[#This Row],[Unit Cost]]</f>
        <v>74716.179999999993</v>
      </c>
      <c r="M4054" s="9">
        <f>tbl_salesdata[[#This Row],[Units Sold]]*tbl_salesdata[[#This Row],[Unit Price]]</f>
        <v>131236.6</v>
      </c>
      <c r="N4054" s="9">
        <f>tbl_salesdata[[#This Row],[Total Sales]]-tbl_salesdata[[#This Row],[Total Cost]]</f>
        <v>56520.420000000013</v>
      </c>
      <c r="O4054">
        <f>tbl_salesdata[[#This Row],[Ship Date]]-tbl_salesdata[[#This Row],[Order Date]]</f>
        <v>8</v>
      </c>
      <c r="P4054">
        <f>WEEKDAY(tbl_salesdata[[#This Row],[Order Date]],2)</f>
        <v>6</v>
      </c>
      <c r="Q4054" t="str">
        <f>TEXT(tbl_salesdata[[#This Row],[Order Date]],"dddd")</f>
        <v>Saturday</v>
      </c>
      <c r="R4054" t="str">
        <f>IF(tbl_salesdata[[#This Row],[Weekdaynum]]&gt;5,"Yes","No")</f>
        <v>Yes</v>
      </c>
    </row>
    <row r="4055" spans="1:18" x14ac:dyDescent="0.35">
      <c r="A4055">
        <v>235919654</v>
      </c>
      <c r="B4055" s="3">
        <v>44107</v>
      </c>
      <c r="C4055" s="3">
        <v>44122</v>
      </c>
      <c r="D4055" t="s">
        <v>108</v>
      </c>
      <c r="E4055" t="s">
        <v>12</v>
      </c>
      <c r="F4055" t="s">
        <v>22</v>
      </c>
      <c r="G4055" t="s">
        <v>18</v>
      </c>
      <c r="H4055" t="s">
        <v>19</v>
      </c>
      <c r="I4055" s="9">
        <v>2723</v>
      </c>
      <c r="J4055" s="9">
        <v>47.45</v>
      </c>
      <c r="K4055" s="9">
        <v>31.79</v>
      </c>
      <c r="L4055" s="9">
        <f>tbl_salesdata[[#This Row],[Units Sold]]*tbl_salesdata[[#This Row],[Unit Cost]]</f>
        <v>86564.17</v>
      </c>
      <c r="M4055" s="9">
        <f>tbl_salesdata[[#This Row],[Units Sold]]*tbl_salesdata[[#This Row],[Unit Price]]</f>
        <v>129206.35</v>
      </c>
      <c r="N4055" s="9">
        <f>tbl_salesdata[[#This Row],[Total Sales]]-tbl_salesdata[[#This Row],[Total Cost]]</f>
        <v>42642.180000000008</v>
      </c>
      <c r="O4055">
        <f>tbl_salesdata[[#This Row],[Ship Date]]-tbl_salesdata[[#This Row],[Order Date]]</f>
        <v>15</v>
      </c>
      <c r="P4055">
        <f>WEEKDAY(tbl_salesdata[[#This Row],[Order Date]],2)</f>
        <v>6</v>
      </c>
      <c r="Q4055" t="str">
        <f>TEXT(tbl_salesdata[[#This Row],[Order Date]],"dddd")</f>
        <v>Saturday</v>
      </c>
      <c r="R4055" t="str">
        <f>IF(tbl_salesdata[[#This Row],[Weekdaynum]]&gt;5,"Yes","No")</f>
        <v>Yes</v>
      </c>
    </row>
    <row r="4056" spans="1:18" hidden="1" x14ac:dyDescent="0.35">
      <c r="A4056">
        <v>581193768</v>
      </c>
      <c r="B4056" s="3">
        <v>44304</v>
      </c>
      <c r="C4056" s="3">
        <v>44319</v>
      </c>
      <c r="D4056" t="s">
        <v>121</v>
      </c>
      <c r="E4056" t="s">
        <v>21</v>
      </c>
      <c r="F4056" t="s">
        <v>17</v>
      </c>
      <c r="G4056" t="s">
        <v>14</v>
      </c>
      <c r="H4056" t="s">
        <v>15</v>
      </c>
      <c r="I4056" s="9">
        <v>7006</v>
      </c>
      <c r="J4056" s="9">
        <v>152.58000000000001</v>
      </c>
      <c r="K4056" s="9">
        <v>97.44</v>
      </c>
      <c r="L4056" s="9">
        <f>tbl_salesdata[[#This Row],[Units Sold]]*tbl_salesdata[[#This Row],[Unit Cost]]</f>
        <v>682664.64</v>
      </c>
      <c r="M4056" s="9">
        <f>tbl_salesdata[[#This Row],[Units Sold]]*tbl_salesdata[[#This Row],[Unit Price]]</f>
        <v>1068975.48</v>
      </c>
      <c r="N4056" s="9">
        <f>tbl_salesdata[[#This Row],[Total Sales]]-tbl_salesdata[[#This Row],[Total Cost]]</f>
        <v>386310.83999999997</v>
      </c>
      <c r="O4056">
        <f>tbl_salesdata[[#This Row],[Ship Date]]-tbl_salesdata[[#This Row],[Order Date]]</f>
        <v>15</v>
      </c>
      <c r="P4056">
        <f>WEEKDAY(tbl_salesdata[[#This Row],[Order Date]],2)</f>
        <v>7</v>
      </c>
      <c r="Q4056" t="str">
        <f>TEXT(tbl_salesdata[[#This Row],[Order Date]],"dddd")</f>
        <v>Sunday</v>
      </c>
      <c r="R4056" t="str">
        <f>IF(tbl_salesdata[[#This Row],[Weekdaynum]]&gt;5,"Yes","No")</f>
        <v>Yes</v>
      </c>
    </row>
    <row r="4057" spans="1:18" hidden="1" x14ac:dyDescent="0.35">
      <c r="A4057">
        <v>938668715</v>
      </c>
      <c r="B4057" s="3">
        <v>44893</v>
      </c>
      <c r="C4057" s="3">
        <v>44899</v>
      </c>
      <c r="D4057" t="s">
        <v>182</v>
      </c>
      <c r="E4057" t="s">
        <v>12</v>
      </c>
      <c r="F4057" t="s">
        <v>40</v>
      </c>
      <c r="G4057" t="s">
        <v>14</v>
      </c>
      <c r="H4057" t="s">
        <v>26</v>
      </c>
      <c r="I4057" s="9">
        <v>1787</v>
      </c>
      <c r="J4057" s="9">
        <v>651.21</v>
      </c>
      <c r="K4057" s="9">
        <v>524.96</v>
      </c>
      <c r="L4057" s="9">
        <f>tbl_salesdata[[#This Row],[Units Sold]]*tbl_salesdata[[#This Row],[Unit Cost]]</f>
        <v>938103.52</v>
      </c>
      <c r="M4057" s="9">
        <f>tbl_salesdata[[#This Row],[Units Sold]]*tbl_salesdata[[#This Row],[Unit Price]]</f>
        <v>1163712.27</v>
      </c>
      <c r="N4057" s="9">
        <f>tbl_salesdata[[#This Row],[Total Sales]]-tbl_salesdata[[#This Row],[Total Cost]]</f>
        <v>225608.75</v>
      </c>
      <c r="O4057">
        <f>tbl_salesdata[[#This Row],[Ship Date]]-tbl_salesdata[[#This Row],[Order Date]]</f>
        <v>6</v>
      </c>
      <c r="P4057">
        <f>WEEKDAY(tbl_salesdata[[#This Row],[Order Date]],2)</f>
        <v>1</v>
      </c>
      <c r="Q4057" t="str">
        <f>TEXT(tbl_salesdata[[#This Row],[Order Date]],"dddd")</f>
        <v>Monday</v>
      </c>
      <c r="R4057" t="str">
        <f>IF(tbl_salesdata[[#This Row],[Weekdaynum]]&gt;5,"Yes","No")</f>
        <v>No</v>
      </c>
    </row>
    <row r="4058" spans="1:18" hidden="1" x14ac:dyDescent="0.35">
      <c r="A4058">
        <v>105623948</v>
      </c>
      <c r="B4058" s="3">
        <v>43564</v>
      </c>
      <c r="C4058" s="3">
        <v>43583</v>
      </c>
      <c r="D4058" t="s">
        <v>87</v>
      </c>
      <c r="E4058" t="s">
        <v>24</v>
      </c>
      <c r="F4058" t="s">
        <v>22</v>
      </c>
      <c r="G4058" t="s">
        <v>14</v>
      </c>
      <c r="H4058" t="s">
        <v>26</v>
      </c>
      <c r="I4058" s="9">
        <v>5328</v>
      </c>
      <c r="J4058" s="9">
        <v>47.45</v>
      </c>
      <c r="K4058" s="9">
        <v>31.79</v>
      </c>
      <c r="L4058" s="9">
        <f>tbl_salesdata[[#This Row],[Units Sold]]*tbl_salesdata[[#This Row],[Unit Cost]]</f>
        <v>169377.12</v>
      </c>
      <c r="M4058" s="9">
        <f>tbl_salesdata[[#This Row],[Units Sold]]*tbl_salesdata[[#This Row],[Unit Price]]</f>
        <v>252813.6</v>
      </c>
      <c r="N4058" s="9">
        <f>tbl_salesdata[[#This Row],[Total Sales]]-tbl_salesdata[[#This Row],[Total Cost]]</f>
        <v>83436.48000000001</v>
      </c>
      <c r="O4058">
        <f>tbl_salesdata[[#This Row],[Ship Date]]-tbl_salesdata[[#This Row],[Order Date]]</f>
        <v>19</v>
      </c>
      <c r="P4058">
        <f>WEEKDAY(tbl_salesdata[[#This Row],[Order Date]],2)</f>
        <v>2</v>
      </c>
      <c r="Q4058" t="str">
        <f>TEXT(tbl_salesdata[[#This Row],[Order Date]],"dddd")</f>
        <v>Tuesday</v>
      </c>
      <c r="R4058" t="str">
        <f>IF(tbl_salesdata[[#This Row],[Weekdaynum]]&gt;5,"Yes","No")</f>
        <v>No</v>
      </c>
    </row>
    <row r="4059" spans="1:18" hidden="1" x14ac:dyDescent="0.35">
      <c r="A4059">
        <v>385233294</v>
      </c>
      <c r="B4059" s="3">
        <v>42263</v>
      </c>
      <c r="C4059" s="3">
        <v>42272</v>
      </c>
      <c r="D4059" t="s">
        <v>28</v>
      </c>
      <c r="E4059" t="s">
        <v>29</v>
      </c>
      <c r="F4059" t="s">
        <v>30</v>
      </c>
      <c r="G4059" t="s">
        <v>14</v>
      </c>
      <c r="H4059" t="s">
        <v>34</v>
      </c>
      <c r="I4059" s="9">
        <v>7947</v>
      </c>
      <c r="J4059" s="9">
        <v>81.73</v>
      </c>
      <c r="K4059" s="9">
        <v>56.67</v>
      </c>
      <c r="L4059" s="9">
        <f>tbl_salesdata[[#This Row],[Units Sold]]*tbl_salesdata[[#This Row],[Unit Cost]]</f>
        <v>450356.49</v>
      </c>
      <c r="M4059" s="9">
        <f>tbl_salesdata[[#This Row],[Units Sold]]*tbl_salesdata[[#This Row],[Unit Price]]</f>
        <v>649508.31000000006</v>
      </c>
      <c r="N4059" s="9">
        <f>tbl_salesdata[[#This Row],[Total Sales]]-tbl_salesdata[[#This Row],[Total Cost]]</f>
        <v>199151.82000000007</v>
      </c>
      <c r="O4059">
        <f>tbl_salesdata[[#This Row],[Ship Date]]-tbl_salesdata[[#This Row],[Order Date]]</f>
        <v>9</v>
      </c>
      <c r="P4059">
        <f>WEEKDAY(tbl_salesdata[[#This Row],[Order Date]],2)</f>
        <v>3</v>
      </c>
      <c r="Q4059" t="str">
        <f>TEXT(tbl_salesdata[[#This Row],[Order Date]],"dddd")</f>
        <v>Wednesday</v>
      </c>
      <c r="R4059" t="str">
        <f>IF(tbl_salesdata[[#This Row],[Weekdaynum]]&gt;5,"Yes","No")</f>
        <v>No</v>
      </c>
    </row>
    <row r="4060" spans="1:18" hidden="1" x14ac:dyDescent="0.35">
      <c r="A4060">
        <v>100983083</v>
      </c>
      <c r="B4060" s="3">
        <v>42593</v>
      </c>
      <c r="C4060" s="3">
        <v>42607</v>
      </c>
      <c r="D4060" t="s">
        <v>103</v>
      </c>
      <c r="E4060" t="s">
        <v>21</v>
      </c>
      <c r="F4060" t="s">
        <v>25</v>
      </c>
      <c r="G4060" t="s">
        <v>18</v>
      </c>
      <c r="H4060" t="s">
        <v>19</v>
      </c>
      <c r="I4060" s="9">
        <v>1993</v>
      </c>
      <c r="J4060" s="9">
        <v>205.7</v>
      </c>
      <c r="K4060" s="9">
        <v>117.11</v>
      </c>
      <c r="L4060" s="9">
        <f>tbl_salesdata[[#This Row],[Units Sold]]*tbl_salesdata[[#This Row],[Unit Cost]]</f>
        <v>233400.23</v>
      </c>
      <c r="M4060" s="9">
        <f>tbl_salesdata[[#This Row],[Units Sold]]*tbl_salesdata[[#This Row],[Unit Price]]</f>
        <v>409960.1</v>
      </c>
      <c r="N4060" s="9">
        <f>tbl_salesdata[[#This Row],[Total Sales]]-tbl_salesdata[[#This Row],[Total Cost]]</f>
        <v>176559.86999999997</v>
      </c>
      <c r="O4060">
        <f>tbl_salesdata[[#This Row],[Ship Date]]-tbl_salesdata[[#This Row],[Order Date]]</f>
        <v>14</v>
      </c>
      <c r="P4060">
        <f>WEEKDAY(tbl_salesdata[[#This Row],[Order Date]],2)</f>
        <v>4</v>
      </c>
      <c r="Q4060" t="str">
        <f>TEXT(tbl_salesdata[[#This Row],[Order Date]],"dddd")</f>
        <v>Thursday</v>
      </c>
      <c r="R4060" t="str">
        <f>IF(tbl_salesdata[[#This Row],[Weekdaynum]]&gt;5,"Yes","No")</f>
        <v>No</v>
      </c>
    </row>
    <row r="4061" spans="1:18" hidden="1" x14ac:dyDescent="0.35">
      <c r="A4061">
        <v>346672141</v>
      </c>
      <c r="B4061" s="3">
        <v>44433</v>
      </c>
      <c r="C4061" s="3">
        <v>44447</v>
      </c>
      <c r="D4061" t="s">
        <v>44</v>
      </c>
      <c r="E4061" t="s">
        <v>12</v>
      </c>
      <c r="F4061" t="s">
        <v>42</v>
      </c>
      <c r="G4061" t="s">
        <v>18</v>
      </c>
      <c r="H4061" t="s">
        <v>26</v>
      </c>
      <c r="I4061" s="9">
        <v>6845</v>
      </c>
      <c r="J4061" s="9">
        <v>437.2</v>
      </c>
      <c r="K4061" s="9">
        <v>263.33</v>
      </c>
      <c r="L4061" s="9">
        <f>tbl_salesdata[[#This Row],[Units Sold]]*tbl_salesdata[[#This Row],[Unit Cost]]</f>
        <v>1802493.8499999999</v>
      </c>
      <c r="M4061" s="9">
        <f>tbl_salesdata[[#This Row],[Units Sold]]*tbl_salesdata[[#This Row],[Unit Price]]</f>
        <v>2992634</v>
      </c>
      <c r="N4061" s="9">
        <f>tbl_salesdata[[#This Row],[Total Sales]]-tbl_salesdata[[#This Row],[Total Cost]]</f>
        <v>1190140.1500000001</v>
      </c>
      <c r="O4061">
        <f>tbl_salesdata[[#This Row],[Ship Date]]-tbl_salesdata[[#This Row],[Order Date]]</f>
        <v>14</v>
      </c>
      <c r="P4061">
        <f>WEEKDAY(tbl_salesdata[[#This Row],[Order Date]],2)</f>
        <v>3</v>
      </c>
      <c r="Q4061" t="str">
        <f>TEXT(tbl_salesdata[[#This Row],[Order Date]],"dddd")</f>
        <v>Wednesday</v>
      </c>
      <c r="R4061" t="str">
        <f>IF(tbl_salesdata[[#This Row],[Weekdaynum]]&gt;5,"Yes","No")</f>
        <v>No</v>
      </c>
    </row>
    <row r="4062" spans="1:18" hidden="1" x14ac:dyDescent="0.35">
      <c r="A4062">
        <v>936411798</v>
      </c>
      <c r="B4062" s="3">
        <v>44087</v>
      </c>
      <c r="C4062" s="3">
        <v>44101</v>
      </c>
      <c r="D4062" t="s">
        <v>102</v>
      </c>
      <c r="E4062" t="s">
        <v>21</v>
      </c>
      <c r="F4062" t="s">
        <v>30</v>
      </c>
      <c r="G4062" t="s">
        <v>18</v>
      </c>
      <c r="H4062" t="s">
        <v>26</v>
      </c>
      <c r="I4062" s="9">
        <v>3915</v>
      </c>
      <c r="J4062" s="9">
        <v>81.73</v>
      </c>
      <c r="K4062" s="9">
        <v>56.67</v>
      </c>
      <c r="L4062" s="9">
        <f>tbl_salesdata[[#This Row],[Units Sold]]*tbl_salesdata[[#This Row],[Unit Cost]]</f>
        <v>221863.05000000002</v>
      </c>
      <c r="M4062" s="9">
        <f>tbl_salesdata[[#This Row],[Units Sold]]*tbl_salesdata[[#This Row],[Unit Price]]</f>
        <v>319972.95</v>
      </c>
      <c r="N4062" s="9">
        <f>tbl_salesdata[[#This Row],[Total Sales]]-tbl_salesdata[[#This Row],[Total Cost]]</f>
        <v>98109.9</v>
      </c>
      <c r="O4062">
        <f>tbl_salesdata[[#This Row],[Ship Date]]-tbl_salesdata[[#This Row],[Order Date]]</f>
        <v>14</v>
      </c>
      <c r="P4062">
        <f>WEEKDAY(tbl_salesdata[[#This Row],[Order Date]],2)</f>
        <v>7</v>
      </c>
      <c r="Q4062" t="str">
        <f>TEXT(tbl_salesdata[[#This Row],[Order Date]],"dddd")</f>
        <v>Sunday</v>
      </c>
      <c r="R4062" t="str">
        <f>IF(tbl_salesdata[[#This Row],[Weekdaynum]]&gt;5,"Yes","No")</f>
        <v>Yes</v>
      </c>
    </row>
    <row r="4063" spans="1:18" hidden="1" x14ac:dyDescent="0.35">
      <c r="A4063">
        <v>854625880</v>
      </c>
      <c r="B4063" s="3">
        <v>43752</v>
      </c>
      <c r="C4063" s="3">
        <v>43772</v>
      </c>
      <c r="D4063" t="s">
        <v>75</v>
      </c>
      <c r="E4063" t="s">
        <v>38</v>
      </c>
      <c r="F4063" t="s">
        <v>22</v>
      </c>
      <c r="G4063" t="s">
        <v>18</v>
      </c>
      <c r="H4063" t="s">
        <v>34</v>
      </c>
      <c r="I4063" s="9">
        <v>1644</v>
      </c>
      <c r="J4063" s="9">
        <v>47.45</v>
      </c>
      <c r="K4063" s="9">
        <v>31.79</v>
      </c>
      <c r="L4063" s="9">
        <f>tbl_salesdata[[#This Row],[Units Sold]]*tbl_salesdata[[#This Row],[Unit Cost]]</f>
        <v>52262.76</v>
      </c>
      <c r="M4063" s="9">
        <f>tbl_salesdata[[#This Row],[Units Sold]]*tbl_salesdata[[#This Row],[Unit Price]]</f>
        <v>78007.8</v>
      </c>
      <c r="N4063" s="9">
        <f>tbl_salesdata[[#This Row],[Total Sales]]-tbl_salesdata[[#This Row],[Total Cost]]</f>
        <v>25745.040000000001</v>
      </c>
      <c r="O4063">
        <f>tbl_salesdata[[#This Row],[Ship Date]]-tbl_salesdata[[#This Row],[Order Date]]</f>
        <v>20</v>
      </c>
      <c r="P4063">
        <f>WEEKDAY(tbl_salesdata[[#This Row],[Order Date]],2)</f>
        <v>1</v>
      </c>
      <c r="Q4063" t="str">
        <f>TEXT(tbl_salesdata[[#This Row],[Order Date]],"dddd")</f>
        <v>Monday</v>
      </c>
      <c r="R4063" t="str">
        <f>IF(tbl_salesdata[[#This Row],[Weekdaynum]]&gt;5,"Yes","No")</f>
        <v>No</v>
      </c>
    </row>
    <row r="4064" spans="1:18" hidden="1" x14ac:dyDescent="0.35">
      <c r="A4064">
        <v>506050717</v>
      </c>
      <c r="B4064" s="3">
        <v>42936</v>
      </c>
      <c r="C4064" s="3">
        <v>42948</v>
      </c>
      <c r="D4064" t="s">
        <v>110</v>
      </c>
      <c r="E4064" t="s">
        <v>38</v>
      </c>
      <c r="F4064" t="s">
        <v>76</v>
      </c>
      <c r="G4064" t="s">
        <v>14</v>
      </c>
      <c r="H4064" t="s">
        <v>15</v>
      </c>
      <c r="I4064" s="9">
        <v>508</v>
      </c>
      <c r="J4064" s="9">
        <v>668.27</v>
      </c>
      <c r="K4064" s="9">
        <v>502.54</v>
      </c>
      <c r="L4064" s="9">
        <f>tbl_salesdata[[#This Row],[Units Sold]]*tbl_salesdata[[#This Row],[Unit Cost]]</f>
        <v>255290.32</v>
      </c>
      <c r="M4064" s="9">
        <f>tbl_salesdata[[#This Row],[Units Sold]]*tbl_salesdata[[#This Row],[Unit Price]]</f>
        <v>339481.16</v>
      </c>
      <c r="N4064" s="9">
        <f>tbl_salesdata[[#This Row],[Total Sales]]-tbl_salesdata[[#This Row],[Total Cost]]</f>
        <v>84190.839999999967</v>
      </c>
      <c r="O4064">
        <f>tbl_salesdata[[#This Row],[Ship Date]]-tbl_salesdata[[#This Row],[Order Date]]</f>
        <v>12</v>
      </c>
      <c r="P4064">
        <f>WEEKDAY(tbl_salesdata[[#This Row],[Order Date]],2)</f>
        <v>4</v>
      </c>
      <c r="Q4064" t="str">
        <f>TEXT(tbl_salesdata[[#This Row],[Order Date]],"dddd")</f>
        <v>Thursday</v>
      </c>
      <c r="R4064" t="str">
        <f>IF(tbl_salesdata[[#This Row],[Weekdaynum]]&gt;5,"Yes","No")</f>
        <v>No</v>
      </c>
    </row>
    <row r="4065" spans="1:18" hidden="1" x14ac:dyDescent="0.35">
      <c r="A4065">
        <v>365735137</v>
      </c>
      <c r="B4065" s="3">
        <v>42498</v>
      </c>
      <c r="C4065" s="3">
        <v>42503</v>
      </c>
      <c r="D4065" t="s">
        <v>134</v>
      </c>
      <c r="E4065" t="s">
        <v>38</v>
      </c>
      <c r="F4065" t="s">
        <v>68</v>
      </c>
      <c r="G4065" t="s">
        <v>14</v>
      </c>
      <c r="H4065" t="s">
        <v>15</v>
      </c>
      <c r="I4065" s="9">
        <v>8009</v>
      </c>
      <c r="J4065" s="9">
        <v>154.06</v>
      </c>
      <c r="K4065" s="9">
        <v>90.93</v>
      </c>
      <c r="L4065" s="9">
        <f>tbl_salesdata[[#This Row],[Units Sold]]*tbl_salesdata[[#This Row],[Unit Cost]]</f>
        <v>728258.37000000011</v>
      </c>
      <c r="M4065" s="9">
        <f>tbl_salesdata[[#This Row],[Units Sold]]*tbl_salesdata[[#This Row],[Unit Price]]</f>
        <v>1233866.54</v>
      </c>
      <c r="N4065" s="9">
        <f>tbl_salesdata[[#This Row],[Total Sales]]-tbl_salesdata[[#This Row],[Total Cost]]</f>
        <v>505608.16999999993</v>
      </c>
      <c r="O4065">
        <f>tbl_salesdata[[#This Row],[Ship Date]]-tbl_salesdata[[#This Row],[Order Date]]</f>
        <v>5</v>
      </c>
      <c r="P4065">
        <f>WEEKDAY(tbl_salesdata[[#This Row],[Order Date]],2)</f>
        <v>7</v>
      </c>
      <c r="Q4065" t="str">
        <f>TEXT(tbl_salesdata[[#This Row],[Order Date]],"dddd")</f>
        <v>Sunday</v>
      </c>
      <c r="R4065" t="str">
        <f>IF(tbl_salesdata[[#This Row],[Weekdaynum]]&gt;5,"Yes","No")</f>
        <v>Yes</v>
      </c>
    </row>
    <row r="4066" spans="1:18" hidden="1" x14ac:dyDescent="0.35">
      <c r="A4066">
        <v>529040467</v>
      </c>
      <c r="B4066" s="3">
        <v>44265</v>
      </c>
      <c r="C4066" s="3">
        <v>44267</v>
      </c>
      <c r="D4066" t="s">
        <v>96</v>
      </c>
      <c r="E4066" t="s">
        <v>29</v>
      </c>
      <c r="F4066" t="s">
        <v>42</v>
      </c>
      <c r="G4066" t="s">
        <v>18</v>
      </c>
      <c r="H4066" t="s">
        <v>34</v>
      </c>
      <c r="I4066" s="9">
        <v>3686</v>
      </c>
      <c r="J4066" s="9">
        <v>437.2</v>
      </c>
      <c r="K4066" s="9">
        <v>263.33</v>
      </c>
      <c r="L4066" s="9">
        <f>tbl_salesdata[[#This Row],[Units Sold]]*tbl_salesdata[[#This Row],[Unit Cost]]</f>
        <v>970634.37999999989</v>
      </c>
      <c r="M4066" s="9">
        <f>tbl_salesdata[[#This Row],[Units Sold]]*tbl_salesdata[[#This Row],[Unit Price]]</f>
        <v>1611519.2</v>
      </c>
      <c r="N4066" s="9">
        <f>tbl_salesdata[[#This Row],[Total Sales]]-tbl_salesdata[[#This Row],[Total Cost]]</f>
        <v>640884.82000000007</v>
      </c>
      <c r="O4066">
        <f>tbl_salesdata[[#This Row],[Ship Date]]-tbl_salesdata[[#This Row],[Order Date]]</f>
        <v>2</v>
      </c>
      <c r="P4066">
        <f>WEEKDAY(tbl_salesdata[[#This Row],[Order Date]],2)</f>
        <v>3</v>
      </c>
      <c r="Q4066" t="str">
        <f>TEXT(tbl_salesdata[[#This Row],[Order Date]],"dddd")</f>
        <v>Wednesday</v>
      </c>
      <c r="R4066" t="str">
        <f>IF(tbl_salesdata[[#This Row],[Weekdaynum]]&gt;5,"Yes","No")</f>
        <v>No</v>
      </c>
    </row>
    <row r="4067" spans="1:18" hidden="1" x14ac:dyDescent="0.35">
      <c r="A4067">
        <v>261640536</v>
      </c>
      <c r="B4067" s="3">
        <v>42177</v>
      </c>
      <c r="C4067" s="3">
        <v>42189</v>
      </c>
      <c r="D4067" t="s">
        <v>35</v>
      </c>
      <c r="E4067" t="s">
        <v>21</v>
      </c>
      <c r="F4067" t="s">
        <v>76</v>
      </c>
      <c r="G4067" t="s">
        <v>18</v>
      </c>
      <c r="H4067" t="s">
        <v>15</v>
      </c>
      <c r="I4067" s="9">
        <v>4104</v>
      </c>
      <c r="J4067" s="9">
        <v>668.27</v>
      </c>
      <c r="K4067" s="9">
        <v>502.54</v>
      </c>
      <c r="L4067" s="9">
        <f>tbl_salesdata[[#This Row],[Units Sold]]*tbl_salesdata[[#This Row],[Unit Cost]]</f>
        <v>2062424.1600000001</v>
      </c>
      <c r="M4067" s="9">
        <f>tbl_salesdata[[#This Row],[Units Sold]]*tbl_salesdata[[#This Row],[Unit Price]]</f>
        <v>2742580.08</v>
      </c>
      <c r="N4067" s="9">
        <f>tbl_salesdata[[#This Row],[Total Sales]]-tbl_salesdata[[#This Row],[Total Cost]]</f>
        <v>680155.91999999993</v>
      </c>
      <c r="O4067">
        <f>tbl_salesdata[[#This Row],[Ship Date]]-tbl_salesdata[[#This Row],[Order Date]]</f>
        <v>12</v>
      </c>
      <c r="P4067">
        <f>WEEKDAY(tbl_salesdata[[#This Row],[Order Date]],2)</f>
        <v>1</v>
      </c>
      <c r="Q4067" t="str">
        <f>TEXT(tbl_salesdata[[#This Row],[Order Date]],"dddd")</f>
        <v>Monday</v>
      </c>
      <c r="R4067" t="str">
        <f>IF(tbl_salesdata[[#This Row],[Weekdaynum]]&gt;5,"Yes","No")</f>
        <v>No</v>
      </c>
    </row>
    <row r="4068" spans="1:18" hidden="1" x14ac:dyDescent="0.35">
      <c r="A4068">
        <v>249521672</v>
      </c>
      <c r="B4068" s="3">
        <v>43612</v>
      </c>
      <c r="C4068" s="3">
        <v>43620</v>
      </c>
      <c r="D4068" t="s">
        <v>110</v>
      </c>
      <c r="E4068" t="s">
        <v>38</v>
      </c>
      <c r="F4068" t="s">
        <v>17</v>
      </c>
      <c r="G4068" t="s">
        <v>14</v>
      </c>
      <c r="H4068" t="s">
        <v>26</v>
      </c>
      <c r="I4068" s="9">
        <v>7863</v>
      </c>
      <c r="J4068" s="9">
        <v>152.58000000000001</v>
      </c>
      <c r="K4068" s="9">
        <v>97.44</v>
      </c>
      <c r="L4068" s="9">
        <f>tbl_salesdata[[#This Row],[Units Sold]]*tbl_salesdata[[#This Row],[Unit Cost]]</f>
        <v>766170.72</v>
      </c>
      <c r="M4068" s="9">
        <f>tbl_salesdata[[#This Row],[Units Sold]]*tbl_salesdata[[#This Row],[Unit Price]]</f>
        <v>1199736.54</v>
      </c>
      <c r="N4068" s="9">
        <f>tbl_salesdata[[#This Row],[Total Sales]]-tbl_salesdata[[#This Row],[Total Cost]]</f>
        <v>433565.82000000007</v>
      </c>
      <c r="O4068">
        <f>tbl_salesdata[[#This Row],[Ship Date]]-tbl_salesdata[[#This Row],[Order Date]]</f>
        <v>8</v>
      </c>
      <c r="P4068">
        <f>WEEKDAY(tbl_salesdata[[#This Row],[Order Date]],2)</f>
        <v>1</v>
      </c>
      <c r="Q4068" t="str">
        <f>TEXT(tbl_salesdata[[#This Row],[Order Date]],"dddd")</f>
        <v>Monday</v>
      </c>
      <c r="R4068" t="str">
        <f>IF(tbl_salesdata[[#This Row],[Weekdaynum]]&gt;5,"Yes","No")</f>
        <v>No</v>
      </c>
    </row>
    <row r="4069" spans="1:18" hidden="1" x14ac:dyDescent="0.35">
      <c r="A4069">
        <v>348982703</v>
      </c>
      <c r="B4069" s="3">
        <v>42640</v>
      </c>
      <c r="C4069" s="3">
        <v>42657</v>
      </c>
      <c r="D4069" t="s">
        <v>124</v>
      </c>
      <c r="E4069" t="s">
        <v>38</v>
      </c>
      <c r="F4069" t="s">
        <v>13</v>
      </c>
      <c r="G4069" t="s">
        <v>18</v>
      </c>
      <c r="H4069" t="s">
        <v>26</v>
      </c>
      <c r="I4069" s="9">
        <v>592</v>
      </c>
      <c r="J4069" s="9">
        <v>255.28</v>
      </c>
      <c r="K4069" s="9">
        <v>159.41999999999999</v>
      </c>
      <c r="L4069" s="9">
        <f>tbl_salesdata[[#This Row],[Units Sold]]*tbl_salesdata[[#This Row],[Unit Cost]]</f>
        <v>94376.639999999999</v>
      </c>
      <c r="M4069" s="9">
        <f>tbl_salesdata[[#This Row],[Units Sold]]*tbl_salesdata[[#This Row],[Unit Price]]</f>
        <v>151125.76000000001</v>
      </c>
      <c r="N4069" s="9">
        <f>tbl_salesdata[[#This Row],[Total Sales]]-tbl_salesdata[[#This Row],[Total Cost]]</f>
        <v>56749.12000000001</v>
      </c>
      <c r="O4069">
        <f>tbl_salesdata[[#This Row],[Ship Date]]-tbl_salesdata[[#This Row],[Order Date]]</f>
        <v>17</v>
      </c>
      <c r="P4069">
        <f>WEEKDAY(tbl_salesdata[[#This Row],[Order Date]],2)</f>
        <v>2</v>
      </c>
      <c r="Q4069" t="str">
        <f>TEXT(tbl_salesdata[[#This Row],[Order Date]],"dddd")</f>
        <v>Tuesday</v>
      </c>
      <c r="R4069" t="str">
        <f>IF(tbl_salesdata[[#This Row],[Weekdaynum]]&gt;5,"Yes","No")</f>
        <v>No</v>
      </c>
    </row>
    <row r="4070" spans="1:18" hidden="1" x14ac:dyDescent="0.35">
      <c r="A4070">
        <v>936634957</v>
      </c>
      <c r="B4070" s="3">
        <v>42220</v>
      </c>
      <c r="C4070" s="3">
        <v>42237</v>
      </c>
      <c r="D4070" t="s">
        <v>37</v>
      </c>
      <c r="E4070" t="s">
        <v>38</v>
      </c>
      <c r="F4070" t="s">
        <v>13</v>
      </c>
      <c r="G4070" t="s">
        <v>14</v>
      </c>
      <c r="H4070" t="s">
        <v>19</v>
      </c>
      <c r="I4070" s="9">
        <v>9953</v>
      </c>
      <c r="J4070" s="9">
        <v>255.28</v>
      </c>
      <c r="K4070" s="9">
        <v>159.41999999999999</v>
      </c>
      <c r="L4070" s="9">
        <f>tbl_salesdata[[#This Row],[Units Sold]]*tbl_salesdata[[#This Row],[Unit Cost]]</f>
        <v>1586707.2599999998</v>
      </c>
      <c r="M4070" s="9">
        <f>tbl_salesdata[[#This Row],[Units Sold]]*tbl_salesdata[[#This Row],[Unit Price]]</f>
        <v>2540801.84</v>
      </c>
      <c r="N4070" s="9">
        <f>tbl_salesdata[[#This Row],[Total Sales]]-tbl_salesdata[[#This Row],[Total Cost]]</f>
        <v>954094.58000000007</v>
      </c>
      <c r="O4070">
        <f>tbl_salesdata[[#This Row],[Ship Date]]-tbl_salesdata[[#This Row],[Order Date]]</f>
        <v>17</v>
      </c>
      <c r="P4070">
        <f>WEEKDAY(tbl_salesdata[[#This Row],[Order Date]],2)</f>
        <v>2</v>
      </c>
      <c r="Q4070" t="str">
        <f>TEXT(tbl_salesdata[[#This Row],[Order Date]],"dddd")</f>
        <v>Tuesday</v>
      </c>
      <c r="R4070" t="str">
        <f>IF(tbl_salesdata[[#This Row],[Weekdaynum]]&gt;5,"Yes","No")</f>
        <v>No</v>
      </c>
    </row>
    <row r="4071" spans="1:18" x14ac:dyDescent="0.35">
      <c r="A4071">
        <v>746759450</v>
      </c>
      <c r="B4071" s="3">
        <v>43162</v>
      </c>
      <c r="C4071" s="3">
        <v>43179</v>
      </c>
      <c r="D4071" t="s">
        <v>133</v>
      </c>
      <c r="E4071" t="s">
        <v>38</v>
      </c>
      <c r="F4071" t="s">
        <v>30</v>
      </c>
      <c r="G4071" t="s">
        <v>14</v>
      </c>
      <c r="H4071" t="s">
        <v>19</v>
      </c>
      <c r="I4071" s="9">
        <v>1571</v>
      </c>
      <c r="J4071" s="9">
        <v>81.73</v>
      </c>
      <c r="K4071" s="9">
        <v>56.67</v>
      </c>
      <c r="L4071" s="9">
        <f>tbl_salesdata[[#This Row],[Units Sold]]*tbl_salesdata[[#This Row],[Unit Cost]]</f>
        <v>89028.57</v>
      </c>
      <c r="M4071" s="9">
        <f>tbl_salesdata[[#This Row],[Units Sold]]*tbl_salesdata[[#This Row],[Unit Price]]</f>
        <v>128397.83</v>
      </c>
      <c r="N4071" s="9">
        <f>tbl_salesdata[[#This Row],[Total Sales]]-tbl_salesdata[[#This Row],[Total Cost]]</f>
        <v>39369.259999999995</v>
      </c>
      <c r="O4071">
        <f>tbl_salesdata[[#This Row],[Ship Date]]-tbl_salesdata[[#This Row],[Order Date]]</f>
        <v>17</v>
      </c>
      <c r="P4071">
        <f>WEEKDAY(tbl_salesdata[[#This Row],[Order Date]],2)</f>
        <v>6</v>
      </c>
      <c r="Q4071" t="str">
        <f>TEXT(tbl_salesdata[[#This Row],[Order Date]],"dddd")</f>
        <v>Saturday</v>
      </c>
      <c r="R4071" t="str">
        <f>IF(tbl_salesdata[[#This Row],[Weekdaynum]]&gt;5,"Yes","No")</f>
        <v>Yes</v>
      </c>
    </row>
    <row r="4072" spans="1:18" hidden="1" x14ac:dyDescent="0.35">
      <c r="A4072">
        <v>484520947</v>
      </c>
      <c r="B4072" s="3">
        <v>44209</v>
      </c>
      <c r="C4072" s="3">
        <v>44218</v>
      </c>
      <c r="D4072" t="s">
        <v>90</v>
      </c>
      <c r="E4072" t="s">
        <v>38</v>
      </c>
      <c r="F4072" t="s">
        <v>22</v>
      </c>
      <c r="G4072" t="s">
        <v>14</v>
      </c>
      <c r="H4072" t="s">
        <v>34</v>
      </c>
      <c r="I4072" s="9">
        <v>9370</v>
      </c>
      <c r="J4072" s="9">
        <v>47.45</v>
      </c>
      <c r="K4072" s="9">
        <v>31.79</v>
      </c>
      <c r="L4072" s="9">
        <f>tbl_salesdata[[#This Row],[Units Sold]]*tbl_salesdata[[#This Row],[Unit Cost]]</f>
        <v>297872.3</v>
      </c>
      <c r="M4072" s="9">
        <f>tbl_salesdata[[#This Row],[Units Sold]]*tbl_salesdata[[#This Row],[Unit Price]]</f>
        <v>444606.5</v>
      </c>
      <c r="N4072" s="9">
        <f>tbl_salesdata[[#This Row],[Total Sales]]-tbl_salesdata[[#This Row],[Total Cost]]</f>
        <v>146734.20000000001</v>
      </c>
      <c r="O4072">
        <f>tbl_salesdata[[#This Row],[Ship Date]]-tbl_salesdata[[#This Row],[Order Date]]</f>
        <v>9</v>
      </c>
      <c r="P4072">
        <f>WEEKDAY(tbl_salesdata[[#This Row],[Order Date]],2)</f>
        <v>3</v>
      </c>
      <c r="Q4072" t="str">
        <f>TEXT(tbl_salesdata[[#This Row],[Order Date]],"dddd")</f>
        <v>Wednesday</v>
      </c>
      <c r="R4072" t="str">
        <f>IF(tbl_salesdata[[#This Row],[Weekdaynum]]&gt;5,"Yes","No")</f>
        <v>No</v>
      </c>
    </row>
    <row r="4073" spans="1:18" hidden="1" x14ac:dyDescent="0.35">
      <c r="A4073">
        <v>549539840</v>
      </c>
      <c r="B4073" s="3">
        <v>43867</v>
      </c>
      <c r="C4073" s="3">
        <v>43870</v>
      </c>
      <c r="D4073" t="s">
        <v>59</v>
      </c>
      <c r="E4073" t="s">
        <v>12</v>
      </c>
      <c r="F4073" t="s">
        <v>40</v>
      </c>
      <c r="G4073" t="s">
        <v>18</v>
      </c>
      <c r="H4073" t="s">
        <v>26</v>
      </c>
      <c r="I4073" s="9">
        <v>9905</v>
      </c>
      <c r="J4073" s="9">
        <v>651.21</v>
      </c>
      <c r="K4073" s="9">
        <v>524.96</v>
      </c>
      <c r="L4073" s="9">
        <f>tbl_salesdata[[#This Row],[Units Sold]]*tbl_salesdata[[#This Row],[Unit Cost]]</f>
        <v>5199728.8000000007</v>
      </c>
      <c r="M4073" s="9">
        <f>tbl_salesdata[[#This Row],[Units Sold]]*tbl_salesdata[[#This Row],[Unit Price]]</f>
        <v>6450235.0500000007</v>
      </c>
      <c r="N4073" s="9">
        <f>tbl_salesdata[[#This Row],[Total Sales]]-tbl_salesdata[[#This Row],[Total Cost]]</f>
        <v>1250506.25</v>
      </c>
      <c r="O4073">
        <f>tbl_salesdata[[#This Row],[Ship Date]]-tbl_salesdata[[#This Row],[Order Date]]</f>
        <v>3</v>
      </c>
      <c r="P4073">
        <f>WEEKDAY(tbl_salesdata[[#This Row],[Order Date]],2)</f>
        <v>4</v>
      </c>
      <c r="Q4073" t="str">
        <f>TEXT(tbl_salesdata[[#This Row],[Order Date]],"dddd")</f>
        <v>Thursday</v>
      </c>
      <c r="R4073" t="str">
        <f>IF(tbl_salesdata[[#This Row],[Weekdaynum]]&gt;5,"Yes","No")</f>
        <v>No</v>
      </c>
    </row>
    <row r="4074" spans="1:18" hidden="1" x14ac:dyDescent="0.35">
      <c r="A4074">
        <v>612320268</v>
      </c>
      <c r="B4074" s="3">
        <v>44582</v>
      </c>
      <c r="C4074" s="3">
        <v>44585</v>
      </c>
      <c r="D4074" t="s">
        <v>108</v>
      </c>
      <c r="E4074" t="s">
        <v>12</v>
      </c>
      <c r="F4074" t="s">
        <v>68</v>
      </c>
      <c r="G4074" t="s">
        <v>18</v>
      </c>
      <c r="H4074" t="s">
        <v>15</v>
      </c>
      <c r="I4074" s="9">
        <v>8029</v>
      </c>
      <c r="J4074" s="9">
        <v>154.06</v>
      </c>
      <c r="K4074" s="9">
        <v>90.93</v>
      </c>
      <c r="L4074" s="9">
        <f>tbl_salesdata[[#This Row],[Units Sold]]*tbl_salesdata[[#This Row],[Unit Cost]]</f>
        <v>730076.97000000009</v>
      </c>
      <c r="M4074" s="9">
        <f>tbl_salesdata[[#This Row],[Units Sold]]*tbl_salesdata[[#This Row],[Unit Price]]</f>
        <v>1236947.74</v>
      </c>
      <c r="N4074" s="9">
        <f>tbl_salesdata[[#This Row],[Total Sales]]-tbl_salesdata[[#This Row],[Total Cost]]</f>
        <v>506870.7699999999</v>
      </c>
      <c r="O4074">
        <f>tbl_salesdata[[#This Row],[Ship Date]]-tbl_salesdata[[#This Row],[Order Date]]</f>
        <v>3</v>
      </c>
      <c r="P4074">
        <f>WEEKDAY(tbl_salesdata[[#This Row],[Order Date]],2)</f>
        <v>5</v>
      </c>
      <c r="Q4074" t="str">
        <f>TEXT(tbl_salesdata[[#This Row],[Order Date]],"dddd")</f>
        <v>Friday</v>
      </c>
      <c r="R4074" t="str">
        <f>IF(tbl_salesdata[[#This Row],[Weekdaynum]]&gt;5,"Yes","No")</f>
        <v>No</v>
      </c>
    </row>
    <row r="4075" spans="1:18" hidden="1" x14ac:dyDescent="0.35">
      <c r="A4075">
        <v>501036059</v>
      </c>
      <c r="B4075" s="3">
        <v>44451</v>
      </c>
      <c r="C4075" s="3">
        <v>44453</v>
      </c>
      <c r="D4075" t="s">
        <v>105</v>
      </c>
      <c r="E4075" t="s">
        <v>12</v>
      </c>
      <c r="F4075" t="s">
        <v>68</v>
      </c>
      <c r="G4075" t="s">
        <v>14</v>
      </c>
      <c r="H4075" t="s">
        <v>34</v>
      </c>
      <c r="I4075" s="9">
        <v>6559</v>
      </c>
      <c r="J4075" s="9">
        <v>154.06</v>
      </c>
      <c r="K4075" s="9">
        <v>90.93</v>
      </c>
      <c r="L4075" s="9">
        <f>tbl_salesdata[[#This Row],[Units Sold]]*tbl_salesdata[[#This Row],[Unit Cost]]</f>
        <v>596409.87</v>
      </c>
      <c r="M4075" s="9">
        <f>tbl_salesdata[[#This Row],[Units Sold]]*tbl_salesdata[[#This Row],[Unit Price]]</f>
        <v>1010479.54</v>
      </c>
      <c r="N4075" s="9">
        <f>tbl_salesdata[[#This Row],[Total Sales]]-tbl_salesdata[[#This Row],[Total Cost]]</f>
        <v>414069.67000000004</v>
      </c>
      <c r="O4075">
        <f>tbl_salesdata[[#This Row],[Ship Date]]-tbl_salesdata[[#This Row],[Order Date]]</f>
        <v>2</v>
      </c>
      <c r="P4075">
        <f>WEEKDAY(tbl_salesdata[[#This Row],[Order Date]],2)</f>
        <v>7</v>
      </c>
      <c r="Q4075" t="str">
        <f>TEXT(tbl_salesdata[[#This Row],[Order Date]],"dddd")</f>
        <v>Sunday</v>
      </c>
      <c r="R4075" t="str">
        <f>IF(tbl_salesdata[[#This Row],[Weekdaynum]]&gt;5,"Yes","No")</f>
        <v>Yes</v>
      </c>
    </row>
    <row r="4076" spans="1:18" hidden="1" x14ac:dyDescent="0.35">
      <c r="A4076">
        <v>564173543</v>
      </c>
      <c r="B4076" s="3">
        <v>42846</v>
      </c>
      <c r="C4076" s="3">
        <v>42853</v>
      </c>
      <c r="D4076" t="s">
        <v>77</v>
      </c>
      <c r="E4076" t="s">
        <v>21</v>
      </c>
      <c r="F4076" t="s">
        <v>13</v>
      </c>
      <c r="G4076" t="s">
        <v>18</v>
      </c>
      <c r="H4076" t="s">
        <v>26</v>
      </c>
      <c r="I4076" s="9">
        <v>343</v>
      </c>
      <c r="J4076" s="9">
        <v>255.28</v>
      </c>
      <c r="K4076" s="9">
        <v>159.41999999999999</v>
      </c>
      <c r="L4076" s="9">
        <f>tbl_salesdata[[#This Row],[Units Sold]]*tbl_salesdata[[#This Row],[Unit Cost]]</f>
        <v>54681.06</v>
      </c>
      <c r="M4076" s="9">
        <f>tbl_salesdata[[#This Row],[Units Sold]]*tbl_salesdata[[#This Row],[Unit Price]]</f>
        <v>87561.04</v>
      </c>
      <c r="N4076" s="9">
        <f>tbl_salesdata[[#This Row],[Total Sales]]-tbl_salesdata[[#This Row],[Total Cost]]</f>
        <v>32879.979999999996</v>
      </c>
      <c r="O4076">
        <f>tbl_salesdata[[#This Row],[Ship Date]]-tbl_salesdata[[#This Row],[Order Date]]</f>
        <v>7</v>
      </c>
      <c r="P4076">
        <f>WEEKDAY(tbl_salesdata[[#This Row],[Order Date]],2)</f>
        <v>5</v>
      </c>
      <c r="Q4076" t="str">
        <f>TEXT(tbl_salesdata[[#This Row],[Order Date]],"dddd")</f>
        <v>Friday</v>
      </c>
      <c r="R4076" t="str">
        <f>IF(tbl_salesdata[[#This Row],[Weekdaynum]]&gt;5,"Yes","No")</f>
        <v>No</v>
      </c>
    </row>
    <row r="4077" spans="1:18" hidden="1" x14ac:dyDescent="0.35">
      <c r="A4077">
        <v>320531547</v>
      </c>
      <c r="B4077" s="3">
        <v>42687</v>
      </c>
      <c r="C4077" s="3">
        <v>42707</v>
      </c>
      <c r="D4077" t="s">
        <v>198</v>
      </c>
      <c r="E4077" t="s">
        <v>38</v>
      </c>
      <c r="F4077" t="s">
        <v>17</v>
      </c>
      <c r="G4077" t="s">
        <v>18</v>
      </c>
      <c r="H4077" t="s">
        <v>15</v>
      </c>
      <c r="I4077" s="9">
        <v>1262</v>
      </c>
      <c r="J4077" s="9">
        <v>152.58000000000001</v>
      </c>
      <c r="K4077" s="9">
        <v>97.44</v>
      </c>
      <c r="L4077" s="9">
        <f>tbl_salesdata[[#This Row],[Units Sold]]*tbl_salesdata[[#This Row],[Unit Cost]]</f>
        <v>122969.28</v>
      </c>
      <c r="M4077" s="9">
        <f>tbl_salesdata[[#This Row],[Units Sold]]*tbl_salesdata[[#This Row],[Unit Price]]</f>
        <v>192555.96000000002</v>
      </c>
      <c r="N4077" s="9">
        <f>tbl_salesdata[[#This Row],[Total Sales]]-tbl_salesdata[[#This Row],[Total Cost]]</f>
        <v>69586.680000000022</v>
      </c>
      <c r="O4077">
        <f>tbl_salesdata[[#This Row],[Ship Date]]-tbl_salesdata[[#This Row],[Order Date]]</f>
        <v>20</v>
      </c>
      <c r="P4077">
        <f>WEEKDAY(tbl_salesdata[[#This Row],[Order Date]],2)</f>
        <v>7</v>
      </c>
      <c r="Q4077" t="str">
        <f>TEXT(tbl_salesdata[[#This Row],[Order Date]],"dddd")</f>
        <v>Sunday</v>
      </c>
      <c r="R4077" t="str">
        <f>IF(tbl_salesdata[[#This Row],[Weekdaynum]]&gt;5,"Yes","No")</f>
        <v>Yes</v>
      </c>
    </row>
    <row r="4078" spans="1:18" hidden="1" x14ac:dyDescent="0.35">
      <c r="A4078">
        <v>709221398</v>
      </c>
      <c r="B4078" s="3">
        <v>42586</v>
      </c>
      <c r="C4078" s="3">
        <v>42606</v>
      </c>
      <c r="D4078" t="s">
        <v>177</v>
      </c>
      <c r="E4078" t="s">
        <v>24</v>
      </c>
      <c r="F4078" t="s">
        <v>56</v>
      </c>
      <c r="G4078" t="s">
        <v>14</v>
      </c>
      <c r="H4078" t="s">
        <v>15</v>
      </c>
      <c r="I4078" s="9">
        <v>3227</v>
      </c>
      <c r="J4078" s="9">
        <v>9.33</v>
      </c>
      <c r="K4078" s="9">
        <v>6.92</v>
      </c>
      <c r="L4078" s="9">
        <f>tbl_salesdata[[#This Row],[Units Sold]]*tbl_salesdata[[#This Row],[Unit Cost]]</f>
        <v>22330.84</v>
      </c>
      <c r="M4078" s="9">
        <f>tbl_salesdata[[#This Row],[Units Sold]]*tbl_salesdata[[#This Row],[Unit Price]]</f>
        <v>30107.91</v>
      </c>
      <c r="N4078" s="9">
        <f>tbl_salesdata[[#This Row],[Total Sales]]-tbl_salesdata[[#This Row],[Total Cost]]</f>
        <v>7777.07</v>
      </c>
      <c r="O4078">
        <f>tbl_salesdata[[#This Row],[Ship Date]]-tbl_salesdata[[#This Row],[Order Date]]</f>
        <v>20</v>
      </c>
      <c r="P4078">
        <f>WEEKDAY(tbl_salesdata[[#This Row],[Order Date]],2)</f>
        <v>4</v>
      </c>
      <c r="Q4078" t="str">
        <f>TEXT(tbl_salesdata[[#This Row],[Order Date]],"dddd")</f>
        <v>Thursday</v>
      </c>
      <c r="R4078" t="str">
        <f>IF(tbl_salesdata[[#This Row],[Weekdaynum]]&gt;5,"Yes","No")</f>
        <v>No</v>
      </c>
    </row>
    <row r="4079" spans="1:18" hidden="1" x14ac:dyDescent="0.35">
      <c r="A4079">
        <v>939666926</v>
      </c>
      <c r="B4079" s="3">
        <v>43971</v>
      </c>
      <c r="C4079" s="3">
        <v>43981</v>
      </c>
      <c r="D4079" t="s">
        <v>28</v>
      </c>
      <c r="E4079" t="s">
        <v>29</v>
      </c>
      <c r="F4079" t="s">
        <v>33</v>
      </c>
      <c r="G4079" t="s">
        <v>18</v>
      </c>
      <c r="H4079" t="s">
        <v>15</v>
      </c>
      <c r="I4079" s="9">
        <v>7180</v>
      </c>
      <c r="J4079" s="9">
        <v>109.28</v>
      </c>
      <c r="K4079" s="9">
        <v>35.840000000000003</v>
      </c>
      <c r="L4079" s="9">
        <f>tbl_salesdata[[#This Row],[Units Sold]]*tbl_salesdata[[#This Row],[Unit Cost]]</f>
        <v>257331.20000000001</v>
      </c>
      <c r="M4079" s="9">
        <f>tbl_salesdata[[#This Row],[Units Sold]]*tbl_salesdata[[#This Row],[Unit Price]]</f>
        <v>784630.4</v>
      </c>
      <c r="N4079" s="9">
        <f>tbl_salesdata[[#This Row],[Total Sales]]-tbl_salesdata[[#This Row],[Total Cost]]</f>
        <v>527299.19999999995</v>
      </c>
      <c r="O4079">
        <f>tbl_salesdata[[#This Row],[Ship Date]]-tbl_salesdata[[#This Row],[Order Date]]</f>
        <v>10</v>
      </c>
      <c r="P4079">
        <f>WEEKDAY(tbl_salesdata[[#This Row],[Order Date]],2)</f>
        <v>3</v>
      </c>
      <c r="Q4079" t="str">
        <f>TEXT(tbl_salesdata[[#This Row],[Order Date]],"dddd")</f>
        <v>Wednesday</v>
      </c>
      <c r="R4079" t="str">
        <f>IF(tbl_salesdata[[#This Row],[Weekdaynum]]&gt;5,"Yes","No")</f>
        <v>No</v>
      </c>
    </row>
    <row r="4080" spans="1:18" hidden="1" x14ac:dyDescent="0.35">
      <c r="A4080">
        <v>741604459</v>
      </c>
      <c r="B4080" s="3">
        <v>42500</v>
      </c>
      <c r="C4080" s="3">
        <v>42511</v>
      </c>
      <c r="D4080" t="s">
        <v>154</v>
      </c>
      <c r="E4080" t="s">
        <v>12</v>
      </c>
      <c r="F4080" t="s">
        <v>68</v>
      </c>
      <c r="G4080" t="s">
        <v>14</v>
      </c>
      <c r="H4080" t="s">
        <v>34</v>
      </c>
      <c r="I4080" s="9">
        <v>6094</v>
      </c>
      <c r="J4080" s="9">
        <v>154.06</v>
      </c>
      <c r="K4080" s="9">
        <v>90.93</v>
      </c>
      <c r="L4080" s="9">
        <f>tbl_salesdata[[#This Row],[Units Sold]]*tbl_salesdata[[#This Row],[Unit Cost]]</f>
        <v>554127.42000000004</v>
      </c>
      <c r="M4080" s="9">
        <f>tbl_salesdata[[#This Row],[Units Sold]]*tbl_salesdata[[#This Row],[Unit Price]]</f>
        <v>938841.64</v>
      </c>
      <c r="N4080" s="9">
        <f>tbl_salesdata[[#This Row],[Total Sales]]-tbl_salesdata[[#This Row],[Total Cost]]</f>
        <v>384714.22</v>
      </c>
      <c r="O4080">
        <f>tbl_salesdata[[#This Row],[Ship Date]]-tbl_salesdata[[#This Row],[Order Date]]</f>
        <v>11</v>
      </c>
      <c r="P4080">
        <f>WEEKDAY(tbl_salesdata[[#This Row],[Order Date]],2)</f>
        <v>2</v>
      </c>
      <c r="Q4080" t="str">
        <f>TEXT(tbl_salesdata[[#This Row],[Order Date]],"dddd")</f>
        <v>Tuesday</v>
      </c>
      <c r="R4080" t="str">
        <f>IF(tbl_salesdata[[#This Row],[Weekdaynum]]&gt;5,"Yes","No")</f>
        <v>No</v>
      </c>
    </row>
    <row r="4081" spans="1:18" hidden="1" x14ac:dyDescent="0.35">
      <c r="A4081">
        <v>815082824</v>
      </c>
      <c r="B4081" s="3">
        <v>42074</v>
      </c>
      <c r="C4081" s="3">
        <v>42095</v>
      </c>
      <c r="D4081" t="s">
        <v>114</v>
      </c>
      <c r="E4081" t="s">
        <v>38</v>
      </c>
      <c r="F4081" t="s">
        <v>47</v>
      </c>
      <c r="G4081" t="s">
        <v>18</v>
      </c>
      <c r="H4081" t="s">
        <v>26</v>
      </c>
      <c r="I4081" s="9">
        <v>9975</v>
      </c>
      <c r="J4081" s="9">
        <v>421.89</v>
      </c>
      <c r="K4081" s="9">
        <v>364.69</v>
      </c>
      <c r="L4081" s="9">
        <f>tbl_salesdata[[#This Row],[Units Sold]]*tbl_salesdata[[#This Row],[Unit Cost]]</f>
        <v>3637782.75</v>
      </c>
      <c r="M4081" s="9">
        <f>tbl_salesdata[[#This Row],[Units Sold]]*tbl_salesdata[[#This Row],[Unit Price]]</f>
        <v>4208352.75</v>
      </c>
      <c r="N4081" s="9">
        <f>tbl_salesdata[[#This Row],[Total Sales]]-tbl_salesdata[[#This Row],[Total Cost]]</f>
        <v>570570</v>
      </c>
      <c r="O4081">
        <f>tbl_salesdata[[#This Row],[Ship Date]]-tbl_salesdata[[#This Row],[Order Date]]</f>
        <v>21</v>
      </c>
      <c r="P4081">
        <f>WEEKDAY(tbl_salesdata[[#This Row],[Order Date]],2)</f>
        <v>3</v>
      </c>
      <c r="Q4081" t="str">
        <f>TEXT(tbl_salesdata[[#This Row],[Order Date]],"dddd")</f>
        <v>Wednesday</v>
      </c>
      <c r="R4081" t="str">
        <f>IF(tbl_salesdata[[#This Row],[Weekdaynum]]&gt;5,"Yes","No")</f>
        <v>No</v>
      </c>
    </row>
    <row r="4082" spans="1:18" hidden="1" x14ac:dyDescent="0.35">
      <c r="A4082">
        <v>580463349</v>
      </c>
      <c r="B4082" s="3">
        <v>44479</v>
      </c>
      <c r="C4082" s="3">
        <v>44500</v>
      </c>
      <c r="D4082" t="s">
        <v>100</v>
      </c>
      <c r="E4082" t="s">
        <v>21</v>
      </c>
      <c r="F4082" t="s">
        <v>25</v>
      </c>
      <c r="G4082" t="s">
        <v>18</v>
      </c>
      <c r="H4082" t="s">
        <v>19</v>
      </c>
      <c r="I4082" s="9">
        <v>859</v>
      </c>
      <c r="J4082" s="9">
        <v>205.7</v>
      </c>
      <c r="K4082" s="9">
        <v>117.11</v>
      </c>
      <c r="L4082" s="9">
        <f>tbl_salesdata[[#This Row],[Units Sold]]*tbl_salesdata[[#This Row],[Unit Cost]]</f>
        <v>100597.49</v>
      </c>
      <c r="M4082" s="9">
        <f>tbl_salesdata[[#This Row],[Units Sold]]*tbl_salesdata[[#This Row],[Unit Price]]</f>
        <v>176696.3</v>
      </c>
      <c r="N4082" s="9">
        <f>tbl_salesdata[[#This Row],[Total Sales]]-tbl_salesdata[[#This Row],[Total Cost]]</f>
        <v>76098.809999999983</v>
      </c>
      <c r="O4082">
        <f>tbl_salesdata[[#This Row],[Ship Date]]-tbl_salesdata[[#This Row],[Order Date]]</f>
        <v>21</v>
      </c>
      <c r="P4082">
        <f>WEEKDAY(tbl_salesdata[[#This Row],[Order Date]],2)</f>
        <v>7</v>
      </c>
      <c r="Q4082" t="str">
        <f>TEXT(tbl_salesdata[[#This Row],[Order Date]],"dddd")</f>
        <v>Sunday</v>
      </c>
      <c r="R4082" t="str">
        <f>IF(tbl_salesdata[[#This Row],[Weekdaynum]]&gt;5,"Yes","No")</f>
        <v>Yes</v>
      </c>
    </row>
    <row r="4083" spans="1:18" hidden="1" x14ac:dyDescent="0.35">
      <c r="A4083">
        <v>428419864</v>
      </c>
      <c r="B4083" s="3">
        <v>43773</v>
      </c>
      <c r="C4083" s="3">
        <v>43784</v>
      </c>
      <c r="D4083" t="s">
        <v>165</v>
      </c>
      <c r="E4083" t="s">
        <v>21</v>
      </c>
      <c r="F4083" t="s">
        <v>40</v>
      </c>
      <c r="G4083" t="s">
        <v>18</v>
      </c>
      <c r="H4083" t="s">
        <v>15</v>
      </c>
      <c r="I4083" s="9">
        <v>7813</v>
      </c>
      <c r="J4083" s="9">
        <v>651.21</v>
      </c>
      <c r="K4083" s="9">
        <v>524.96</v>
      </c>
      <c r="L4083" s="9">
        <f>tbl_salesdata[[#This Row],[Units Sold]]*tbl_salesdata[[#This Row],[Unit Cost]]</f>
        <v>4101512.4800000004</v>
      </c>
      <c r="M4083" s="9">
        <f>tbl_salesdata[[#This Row],[Units Sold]]*tbl_salesdata[[#This Row],[Unit Price]]</f>
        <v>5087903.7300000004</v>
      </c>
      <c r="N4083" s="9">
        <f>tbl_salesdata[[#This Row],[Total Sales]]-tbl_salesdata[[#This Row],[Total Cost]]</f>
        <v>986391.25</v>
      </c>
      <c r="O4083">
        <f>tbl_salesdata[[#This Row],[Ship Date]]-tbl_salesdata[[#This Row],[Order Date]]</f>
        <v>11</v>
      </c>
      <c r="P4083">
        <f>WEEKDAY(tbl_salesdata[[#This Row],[Order Date]],2)</f>
        <v>1</v>
      </c>
      <c r="Q4083" t="str">
        <f>TEXT(tbl_salesdata[[#This Row],[Order Date]],"dddd")</f>
        <v>Monday</v>
      </c>
      <c r="R4083" t="str">
        <f>IF(tbl_salesdata[[#This Row],[Weekdaynum]]&gt;5,"Yes","No")</f>
        <v>No</v>
      </c>
    </row>
    <row r="4084" spans="1:18" hidden="1" x14ac:dyDescent="0.35">
      <c r="A4084">
        <v>369938695</v>
      </c>
      <c r="B4084" s="3">
        <v>42025</v>
      </c>
      <c r="C4084" s="3">
        <v>42033</v>
      </c>
      <c r="D4084" t="s">
        <v>130</v>
      </c>
      <c r="E4084" t="s">
        <v>29</v>
      </c>
      <c r="F4084" t="s">
        <v>42</v>
      </c>
      <c r="G4084" t="s">
        <v>14</v>
      </c>
      <c r="H4084" t="s">
        <v>26</v>
      </c>
      <c r="I4084" s="9">
        <v>1936</v>
      </c>
      <c r="J4084" s="9">
        <v>437.2</v>
      </c>
      <c r="K4084" s="9">
        <v>263.33</v>
      </c>
      <c r="L4084" s="9">
        <f>tbl_salesdata[[#This Row],[Units Sold]]*tbl_salesdata[[#This Row],[Unit Cost]]</f>
        <v>509806.87999999995</v>
      </c>
      <c r="M4084" s="9">
        <f>tbl_salesdata[[#This Row],[Units Sold]]*tbl_salesdata[[#This Row],[Unit Price]]</f>
        <v>846419.2</v>
      </c>
      <c r="N4084" s="9">
        <f>tbl_salesdata[[#This Row],[Total Sales]]-tbl_salesdata[[#This Row],[Total Cost]]</f>
        <v>336612.32</v>
      </c>
      <c r="O4084">
        <f>tbl_salesdata[[#This Row],[Ship Date]]-tbl_salesdata[[#This Row],[Order Date]]</f>
        <v>8</v>
      </c>
      <c r="P4084">
        <f>WEEKDAY(tbl_salesdata[[#This Row],[Order Date]],2)</f>
        <v>3</v>
      </c>
      <c r="Q4084" t="str">
        <f>TEXT(tbl_salesdata[[#This Row],[Order Date]],"dddd")</f>
        <v>Wednesday</v>
      </c>
      <c r="R4084" t="str">
        <f>IF(tbl_salesdata[[#This Row],[Weekdaynum]]&gt;5,"Yes","No")</f>
        <v>No</v>
      </c>
    </row>
    <row r="4085" spans="1:18" hidden="1" x14ac:dyDescent="0.35">
      <c r="A4085">
        <v>486318671</v>
      </c>
      <c r="B4085" s="3">
        <v>43804</v>
      </c>
      <c r="C4085" s="3">
        <v>43823</v>
      </c>
      <c r="D4085" t="s">
        <v>53</v>
      </c>
      <c r="E4085" t="s">
        <v>29</v>
      </c>
      <c r="F4085" t="s">
        <v>47</v>
      </c>
      <c r="G4085" t="s">
        <v>18</v>
      </c>
      <c r="H4085" t="s">
        <v>26</v>
      </c>
      <c r="I4085" s="9">
        <v>1357</v>
      </c>
      <c r="J4085" s="9">
        <v>421.89</v>
      </c>
      <c r="K4085" s="9">
        <v>364.69</v>
      </c>
      <c r="L4085" s="9">
        <f>tbl_salesdata[[#This Row],[Units Sold]]*tbl_salesdata[[#This Row],[Unit Cost]]</f>
        <v>494884.33</v>
      </c>
      <c r="M4085" s="9">
        <f>tbl_salesdata[[#This Row],[Units Sold]]*tbl_salesdata[[#This Row],[Unit Price]]</f>
        <v>572504.73</v>
      </c>
      <c r="N4085" s="9">
        <f>tbl_salesdata[[#This Row],[Total Sales]]-tbl_salesdata[[#This Row],[Total Cost]]</f>
        <v>77620.399999999965</v>
      </c>
      <c r="O4085">
        <f>tbl_salesdata[[#This Row],[Ship Date]]-tbl_salesdata[[#This Row],[Order Date]]</f>
        <v>19</v>
      </c>
      <c r="P4085">
        <f>WEEKDAY(tbl_salesdata[[#This Row],[Order Date]],2)</f>
        <v>4</v>
      </c>
      <c r="Q4085" t="str">
        <f>TEXT(tbl_salesdata[[#This Row],[Order Date]],"dddd")</f>
        <v>Thursday</v>
      </c>
      <c r="R4085" t="str">
        <f>IF(tbl_salesdata[[#This Row],[Weekdaynum]]&gt;5,"Yes","No")</f>
        <v>No</v>
      </c>
    </row>
    <row r="4086" spans="1:18" hidden="1" x14ac:dyDescent="0.35">
      <c r="A4086">
        <v>479171121</v>
      </c>
      <c r="B4086" s="3">
        <v>44572</v>
      </c>
      <c r="C4086" s="3">
        <v>44578</v>
      </c>
      <c r="D4086" t="s">
        <v>107</v>
      </c>
      <c r="E4086" t="s">
        <v>21</v>
      </c>
      <c r="F4086" t="s">
        <v>13</v>
      </c>
      <c r="G4086" t="s">
        <v>18</v>
      </c>
      <c r="H4086" t="s">
        <v>19</v>
      </c>
      <c r="I4086" s="9">
        <v>6238</v>
      </c>
      <c r="J4086" s="9">
        <v>255.28</v>
      </c>
      <c r="K4086" s="9">
        <v>159.41999999999999</v>
      </c>
      <c r="L4086" s="9">
        <f>tbl_salesdata[[#This Row],[Units Sold]]*tbl_salesdata[[#This Row],[Unit Cost]]</f>
        <v>994461.96</v>
      </c>
      <c r="M4086" s="9">
        <f>tbl_salesdata[[#This Row],[Units Sold]]*tbl_salesdata[[#This Row],[Unit Price]]</f>
        <v>1592436.64</v>
      </c>
      <c r="N4086" s="9">
        <f>tbl_salesdata[[#This Row],[Total Sales]]-tbl_salesdata[[#This Row],[Total Cost]]</f>
        <v>597974.67999999993</v>
      </c>
      <c r="O4086">
        <f>tbl_salesdata[[#This Row],[Ship Date]]-tbl_salesdata[[#This Row],[Order Date]]</f>
        <v>6</v>
      </c>
      <c r="P4086">
        <f>WEEKDAY(tbl_salesdata[[#This Row],[Order Date]],2)</f>
        <v>2</v>
      </c>
      <c r="Q4086" t="str">
        <f>TEXT(tbl_salesdata[[#This Row],[Order Date]],"dddd")</f>
        <v>Tuesday</v>
      </c>
      <c r="R4086" t="str">
        <f>IF(tbl_salesdata[[#This Row],[Weekdaynum]]&gt;5,"Yes","No")</f>
        <v>No</v>
      </c>
    </row>
    <row r="4087" spans="1:18" hidden="1" x14ac:dyDescent="0.35">
      <c r="A4087">
        <v>120419871</v>
      </c>
      <c r="B4087" s="3">
        <v>42137</v>
      </c>
      <c r="C4087" s="3">
        <v>42148</v>
      </c>
      <c r="D4087" t="s">
        <v>152</v>
      </c>
      <c r="E4087" t="s">
        <v>21</v>
      </c>
      <c r="F4087" t="s">
        <v>30</v>
      </c>
      <c r="G4087" t="s">
        <v>14</v>
      </c>
      <c r="H4087" t="s">
        <v>34</v>
      </c>
      <c r="I4087" s="9">
        <v>3771</v>
      </c>
      <c r="J4087" s="9">
        <v>81.73</v>
      </c>
      <c r="K4087" s="9">
        <v>56.67</v>
      </c>
      <c r="L4087" s="9">
        <f>tbl_salesdata[[#This Row],[Units Sold]]*tbl_salesdata[[#This Row],[Unit Cost]]</f>
        <v>213702.57</v>
      </c>
      <c r="M4087" s="9">
        <f>tbl_salesdata[[#This Row],[Units Sold]]*tbl_salesdata[[#This Row],[Unit Price]]</f>
        <v>308203.83</v>
      </c>
      <c r="N4087" s="9">
        <f>tbl_salesdata[[#This Row],[Total Sales]]-tbl_salesdata[[#This Row],[Total Cost]]</f>
        <v>94501.260000000009</v>
      </c>
      <c r="O4087">
        <f>tbl_salesdata[[#This Row],[Ship Date]]-tbl_salesdata[[#This Row],[Order Date]]</f>
        <v>11</v>
      </c>
      <c r="P4087">
        <f>WEEKDAY(tbl_salesdata[[#This Row],[Order Date]],2)</f>
        <v>3</v>
      </c>
      <c r="Q4087" t="str">
        <f>TEXT(tbl_salesdata[[#This Row],[Order Date]],"dddd")</f>
        <v>Wednesday</v>
      </c>
      <c r="R4087" t="str">
        <f>IF(tbl_salesdata[[#This Row],[Weekdaynum]]&gt;5,"Yes","No")</f>
        <v>No</v>
      </c>
    </row>
    <row r="4088" spans="1:18" hidden="1" x14ac:dyDescent="0.35">
      <c r="A4088">
        <v>602301251</v>
      </c>
      <c r="B4088" s="3">
        <v>44085</v>
      </c>
      <c r="C4088" s="3">
        <v>44098</v>
      </c>
      <c r="D4088" t="s">
        <v>178</v>
      </c>
      <c r="E4088" t="s">
        <v>21</v>
      </c>
      <c r="F4088" t="s">
        <v>33</v>
      </c>
      <c r="G4088" t="s">
        <v>18</v>
      </c>
      <c r="H4088" t="s">
        <v>15</v>
      </c>
      <c r="I4088" s="9">
        <v>3180</v>
      </c>
      <c r="J4088" s="9">
        <v>109.28</v>
      </c>
      <c r="K4088" s="9">
        <v>35.840000000000003</v>
      </c>
      <c r="L4088" s="9">
        <f>tbl_salesdata[[#This Row],[Units Sold]]*tbl_salesdata[[#This Row],[Unit Cost]]</f>
        <v>113971.20000000001</v>
      </c>
      <c r="M4088" s="9">
        <f>tbl_salesdata[[#This Row],[Units Sold]]*tbl_salesdata[[#This Row],[Unit Price]]</f>
        <v>347510.4</v>
      </c>
      <c r="N4088" s="9">
        <f>tbl_salesdata[[#This Row],[Total Sales]]-tbl_salesdata[[#This Row],[Total Cost]]</f>
        <v>233539.20000000001</v>
      </c>
      <c r="O4088">
        <f>tbl_salesdata[[#This Row],[Ship Date]]-tbl_salesdata[[#This Row],[Order Date]]</f>
        <v>13</v>
      </c>
      <c r="P4088">
        <f>WEEKDAY(tbl_salesdata[[#This Row],[Order Date]],2)</f>
        <v>5</v>
      </c>
      <c r="Q4088" t="str">
        <f>TEXT(tbl_salesdata[[#This Row],[Order Date]],"dddd")</f>
        <v>Friday</v>
      </c>
      <c r="R4088" t="str">
        <f>IF(tbl_salesdata[[#This Row],[Weekdaynum]]&gt;5,"Yes","No")</f>
        <v>No</v>
      </c>
    </row>
    <row r="4089" spans="1:18" x14ac:dyDescent="0.35">
      <c r="A4089">
        <v>102230632</v>
      </c>
      <c r="B4089" s="3">
        <v>42868</v>
      </c>
      <c r="C4089" s="3">
        <v>42873</v>
      </c>
      <c r="D4089" t="s">
        <v>60</v>
      </c>
      <c r="E4089" t="s">
        <v>21</v>
      </c>
      <c r="F4089" t="s">
        <v>33</v>
      </c>
      <c r="G4089" t="s">
        <v>14</v>
      </c>
      <c r="H4089" t="s">
        <v>26</v>
      </c>
      <c r="I4089" s="9">
        <v>1171</v>
      </c>
      <c r="J4089" s="9">
        <v>109.28</v>
      </c>
      <c r="K4089" s="9">
        <v>35.840000000000003</v>
      </c>
      <c r="L4089" s="9">
        <f>tbl_salesdata[[#This Row],[Units Sold]]*tbl_salesdata[[#This Row],[Unit Cost]]</f>
        <v>41968.640000000007</v>
      </c>
      <c r="M4089" s="9">
        <f>tbl_salesdata[[#This Row],[Units Sold]]*tbl_salesdata[[#This Row],[Unit Price]]</f>
        <v>127966.88</v>
      </c>
      <c r="N4089" s="9">
        <f>tbl_salesdata[[#This Row],[Total Sales]]-tbl_salesdata[[#This Row],[Total Cost]]</f>
        <v>85998.239999999991</v>
      </c>
      <c r="O4089">
        <f>tbl_salesdata[[#This Row],[Ship Date]]-tbl_salesdata[[#This Row],[Order Date]]</f>
        <v>5</v>
      </c>
      <c r="P4089">
        <f>WEEKDAY(tbl_salesdata[[#This Row],[Order Date]],2)</f>
        <v>6</v>
      </c>
      <c r="Q4089" t="str">
        <f>TEXT(tbl_salesdata[[#This Row],[Order Date]],"dddd")</f>
        <v>Saturday</v>
      </c>
      <c r="R4089" t="str">
        <f>IF(tbl_salesdata[[#This Row],[Weekdaynum]]&gt;5,"Yes","No")</f>
        <v>Yes</v>
      </c>
    </row>
    <row r="4090" spans="1:18" hidden="1" x14ac:dyDescent="0.35">
      <c r="A4090">
        <v>658469712</v>
      </c>
      <c r="B4090" s="3">
        <v>44801</v>
      </c>
      <c r="C4090" s="3">
        <v>44802</v>
      </c>
      <c r="D4090" t="s">
        <v>174</v>
      </c>
      <c r="E4090" t="s">
        <v>29</v>
      </c>
      <c r="F4090" t="s">
        <v>56</v>
      </c>
      <c r="G4090" t="s">
        <v>14</v>
      </c>
      <c r="H4090" t="s">
        <v>19</v>
      </c>
      <c r="I4090" s="9">
        <v>4675</v>
      </c>
      <c r="J4090" s="9">
        <v>9.33</v>
      </c>
      <c r="K4090" s="9">
        <v>6.92</v>
      </c>
      <c r="L4090" s="9">
        <f>tbl_salesdata[[#This Row],[Units Sold]]*tbl_salesdata[[#This Row],[Unit Cost]]</f>
        <v>32351</v>
      </c>
      <c r="M4090" s="9">
        <f>tbl_salesdata[[#This Row],[Units Sold]]*tbl_salesdata[[#This Row],[Unit Price]]</f>
        <v>43617.75</v>
      </c>
      <c r="N4090" s="9">
        <f>tbl_salesdata[[#This Row],[Total Sales]]-tbl_salesdata[[#This Row],[Total Cost]]</f>
        <v>11266.75</v>
      </c>
      <c r="O4090">
        <f>tbl_salesdata[[#This Row],[Ship Date]]-tbl_salesdata[[#This Row],[Order Date]]</f>
        <v>1</v>
      </c>
      <c r="P4090">
        <f>WEEKDAY(tbl_salesdata[[#This Row],[Order Date]],2)</f>
        <v>7</v>
      </c>
      <c r="Q4090" t="str">
        <f>TEXT(tbl_salesdata[[#This Row],[Order Date]],"dddd")</f>
        <v>Sunday</v>
      </c>
      <c r="R4090" t="str">
        <f>IF(tbl_salesdata[[#This Row],[Weekdaynum]]&gt;5,"Yes","No")</f>
        <v>Yes</v>
      </c>
    </row>
    <row r="4091" spans="1:18" x14ac:dyDescent="0.35">
      <c r="A4091">
        <v>116154515</v>
      </c>
      <c r="B4091" s="3">
        <v>43785</v>
      </c>
      <c r="C4091" s="3">
        <v>43790</v>
      </c>
      <c r="D4091" t="s">
        <v>201</v>
      </c>
      <c r="E4091" t="s">
        <v>24</v>
      </c>
      <c r="F4091" t="s">
        <v>30</v>
      </c>
      <c r="G4091" t="s">
        <v>18</v>
      </c>
      <c r="H4091" t="s">
        <v>15</v>
      </c>
      <c r="I4091" s="9">
        <v>1557</v>
      </c>
      <c r="J4091" s="9">
        <v>81.73</v>
      </c>
      <c r="K4091" s="9">
        <v>56.67</v>
      </c>
      <c r="L4091" s="9">
        <f>tbl_salesdata[[#This Row],[Units Sold]]*tbl_salesdata[[#This Row],[Unit Cost]]</f>
        <v>88235.19</v>
      </c>
      <c r="M4091" s="9">
        <f>tbl_salesdata[[#This Row],[Units Sold]]*tbl_salesdata[[#This Row],[Unit Price]]</f>
        <v>127253.61</v>
      </c>
      <c r="N4091" s="9">
        <f>tbl_salesdata[[#This Row],[Total Sales]]-tbl_salesdata[[#This Row],[Total Cost]]</f>
        <v>39018.42</v>
      </c>
      <c r="O4091">
        <f>tbl_salesdata[[#This Row],[Ship Date]]-tbl_salesdata[[#This Row],[Order Date]]</f>
        <v>5</v>
      </c>
      <c r="P4091">
        <f>WEEKDAY(tbl_salesdata[[#This Row],[Order Date]],2)</f>
        <v>6</v>
      </c>
      <c r="Q4091" t="str">
        <f>TEXT(tbl_salesdata[[#This Row],[Order Date]],"dddd")</f>
        <v>Saturday</v>
      </c>
      <c r="R4091" t="str">
        <f>IF(tbl_salesdata[[#This Row],[Weekdaynum]]&gt;5,"Yes","No")</f>
        <v>Yes</v>
      </c>
    </row>
    <row r="4092" spans="1:18" hidden="1" x14ac:dyDescent="0.35">
      <c r="A4092">
        <v>791817128</v>
      </c>
      <c r="B4092" s="3">
        <v>42418</v>
      </c>
      <c r="C4092" s="3">
        <v>42425</v>
      </c>
      <c r="D4092" t="s">
        <v>44</v>
      </c>
      <c r="E4092" t="s">
        <v>12</v>
      </c>
      <c r="F4092" t="s">
        <v>56</v>
      </c>
      <c r="G4092" t="s">
        <v>14</v>
      </c>
      <c r="H4092" t="s">
        <v>15</v>
      </c>
      <c r="I4092" s="9">
        <v>5139</v>
      </c>
      <c r="J4092" s="9">
        <v>9.33</v>
      </c>
      <c r="K4092" s="9">
        <v>6.92</v>
      </c>
      <c r="L4092" s="9">
        <f>tbl_salesdata[[#This Row],[Units Sold]]*tbl_salesdata[[#This Row],[Unit Cost]]</f>
        <v>35561.879999999997</v>
      </c>
      <c r="M4092" s="9">
        <f>tbl_salesdata[[#This Row],[Units Sold]]*tbl_salesdata[[#This Row],[Unit Price]]</f>
        <v>47946.87</v>
      </c>
      <c r="N4092" s="9">
        <f>tbl_salesdata[[#This Row],[Total Sales]]-tbl_salesdata[[#This Row],[Total Cost]]</f>
        <v>12384.990000000005</v>
      </c>
      <c r="O4092">
        <f>tbl_salesdata[[#This Row],[Ship Date]]-tbl_salesdata[[#This Row],[Order Date]]</f>
        <v>7</v>
      </c>
      <c r="P4092">
        <f>WEEKDAY(tbl_salesdata[[#This Row],[Order Date]],2)</f>
        <v>4</v>
      </c>
      <c r="Q4092" t="str">
        <f>TEXT(tbl_salesdata[[#This Row],[Order Date]],"dddd")</f>
        <v>Thursday</v>
      </c>
      <c r="R4092" t="str">
        <f>IF(tbl_salesdata[[#This Row],[Weekdaynum]]&gt;5,"Yes","No")</f>
        <v>No</v>
      </c>
    </row>
    <row r="4093" spans="1:18" hidden="1" x14ac:dyDescent="0.35">
      <c r="A4093">
        <v>171344077</v>
      </c>
      <c r="B4093" s="3">
        <v>42876</v>
      </c>
      <c r="C4093" s="3">
        <v>42882</v>
      </c>
      <c r="D4093" t="s">
        <v>200</v>
      </c>
      <c r="E4093" t="s">
        <v>24</v>
      </c>
      <c r="F4093" t="s">
        <v>76</v>
      </c>
      <c r="G4093" t="s">
        <v>18</v>
      </c>
      <c r="H4093" t="s">
        <v>34</v>
      </c>
      <c r="I4093" s="9">
        <v>3375</v>
      </c>
      <c r="J4093" s="9">
        <v>668.27</v>
      </c>
      <c r="K4093" s="9">
        <v>502.54</v>
      </c>
      <c r="L4093" s="9">
        <f>tbl_salesdata[[#This Row],[Units Sold]]*tbl_salesdata[[#This Row],[Unit Cost]]</f>
        <v>1696072.5</v>
      </c>
      <c r="M4093" s="9">
        <f>tbl_salesdata[[#This Row],[Units Sold]]*tbl_salesdata[[#This Row],[Unit Price]]</f>
        <v>2255411.25</v>
      </c>
      <c r="N4093" s="9">
        <f>tbl_salesdata[[#This Row],[Total Sales]]-tbl_salesdata[[#This Row],[Total Cost]]</f>
        <v>559338.75</v>
      </c>
      <c r="O4093">
        <f>tbl_salesdata[[#This Row],[Ship Date]]-tbl_salesdata[[#This Row],[Order Date]]</f>
        <v>6</v>
      </c>
      <c r="P4093">
        <f>WEEKDAY(tbl_salesdata[[#This Row],[Order Date]],2)</f>
        <v>7</v>
      </c>
      <c r="Q4093" t="str">
        <f>TEXT(tbl_salesdata[[#This Row],[Order Date]],"dddd")</f>
        <v>Sunday</v>
      </c>
      <c r="R4093" t="str">
        <f>IF(tbl_salesdata[[#This Row],[Weekdaynum]]&gt;5,"Yes","No")</f>
        <v>Yes</v>
      </c>
    </row>
    <row r="4094" spans="1:18" hidden="1" x14ac:dyDescent="0.35">
      <c r="A4094">
        <v>471484124</v>
      </c>
      <c r="B4094" s="3">
        <v>44174</v>
      </c>
      <c r="C4094" s="3">
        <v>44191</v>
      </c>
      <c r="D4094" t="s">
        <v>135</v>
      </c>
      <c r="E4094" t="s">
        <v>21</v>
      </c>
      <c r="F4094" t="s">
        <v>13</v>
      </c>
      <c r="G4094" t="s">
        <v>14</v>
      </c>
      <c r="H4094" t="s">
        <v>15</v>
      </c>
      <c r="I4094" s="9">
        <v>1485</v>
      </c>
      <c r="J4094" s="9">
        <v>255.28</v>
      </c>
      <c r="K4094" s="9">
        <v>159.41999999999999</v>
      </c>
      <c r="L4094" s="9">
        <f>tbl_salesdata[[#This Row],[Units Sold]]*tbl_salesdata[[#This Row],[Unit Cost]]</f>
        <v>236738.69999999998</v>
      </c>
      <c r="M4094" s="9">
        <f>tbl_salesdata[[#This Row],[Units Sold]]*tbl_salesdata[[#This Row],[Unit Price]]</f>
        <v>379090.8</v>
      </c>
      <c r="N4094" s="9">
        <f>tbl_salesdata[[#This Row],[Total Sales]]-tbl_salesdata[[#This Row],[Total Cost]]</f>
        <v>142352.1</v>
      </c>
      <c r="O4094">
        <f>tbl_salesdata[[#This Row],[Ship Date]]-tbl_salesdata[[#This Row],[Order Date]]</f>
        <v>17</v>
      </c>
      <c r="P4094">
        <f>WEEKDAY(tbl_salesdata[[#This Row],[Order Date]],2)</f>
        <v>3</v>
      </c>
      <c r="Q4094" t="str">
        <f>TEXT(tbl_salesdata[[#This Row],[Order Date]],"dddd")</f>
        <v>Wednesday</v>
      </c>
      <c r="R4094" t="str">
        <f>IF(tbl_salesdata[[#This Row],[Weekdaynum]]&gt;5,"Yes","No")</f>
        <v>No</v>
      </c>
    </row>
    <row r="4095" spans="1:18" hidden="1" x14ac:dyDescent="0.35">
      <c r="A4095">
        <v>226661098</v>
      </c>
      <c r="B4095" s="3">
        <v>42276</v>
      </c>
      <c r="C4095" s="3">
        <v>42278</v>
      </c>
      <c r="D4095" t="s">
        <v>212</v>
      </c>
      <c r="E4095" t="s">
        <v>32</v>
      </c>
      <c r="F4095" t="s">
        <v>40</v>
      </c>
      <c r="G4095" t="s">
        <v>18</v>
      </c>
      <c r="H4095" t="s">
        <v>34</v>
      </c>
      <c r="I4095" s="9">
        <v>2911</v>
      </c>
      <c r="J4095" s="9">
        <v>651.21</v>
      </c>
      <c r="K4095" s="9">
        <v>524.96</v>
      </c>
      <c r="L4095" s="9">
        <f>tbl_salesdata[[#This Row],[Units Sold]]*tbl_salesdata[[#This Row],[Unit Cost]]</f>
        <v>1528158.56</v>
      </c>
      <c r="M4095" s="9">
        <f>tbl_salesdata[[#This Row],[Units Sold]]*tbl_salesdata[[#This Row],[Unit Price]]</f>
        <v>1895672.31</v>
      </c>
      <c r="N4095" s="9">
        <f>tbl_salesdata[[#This Row],[Total Sales]]-tbl_salesdata[[#This Row],[Total Cost]]</f>
        <v>367513.75</v>
      </c>
      <c r="O4095">
        <f>tbl_salesdata[[#This Row],[Ship Date]]-tbl_salesdata[[#This Row],[Order Date]]</f>
        <v>2</v>
      </c>
      <c r="P4095">
        <f>WEEKDAY(tbl_salesdata[[#This Row],[Order Date]],2)</f>
        <v>2</v>
      </c>
      <c r="Q4095" t="str">
        <f>TEXT(tbl_salesdata[[#This Row],[Order Date]],"dddd")</f>
        <v>Tuesday</v>
      </c>
      <c r="R4095" t="str">
        <f>IF(tbl_salesdata[[#This Row],[Weekdaynum]]&gt;5,"Yes","No")</f>
        <v>No</v>
      </c>
    </row>
    <row r="4096" spans="1:18" hidden="1" x14ac:dyDescent="0.35">
      <c r="A4096">
        <v>291611325</v>
      </c>
      <c r="B4096" s="3">
        <v>42767</v>
      </c>
      <c r="C4096" s="3">
        <v>42776</v>
      </c>
      <c r="D4096" t="s">
        <v>145</v>
      </c>
      <c r="E4096" t="s">
        <v>21</v>
      </c>
      <c r="F4096" t="s">
        <v>17</v>
      </c>
      <c r="G4096" t="s">
        <v>18</v>
      </c>
      <c r="H4096" t="s">
        <v>15</v>
      </c>
      <c r="I4096" s="9">
        <v>3126</v>
      </c>
      <c r="J4096" s="9">
        <v>152.58000000000001</v>
      </c>
      <c r="K4096" s="9">
        <v>97.44</v>
      </c>
      <c r="L4096" s="9">
        <f>tbl_salesdata[[#This Row],[Units Sold]]*tbl_salesdata[[#This Row],[Unit Cost]]</f>
        <v>304597.44</v>
      </c>
      <c r="M4096" s="9">
        <f>tbl_salesdata[[#This Row],[Units Sold]]*tbl_salesdata[[#This Row],[Unit Price]]</f>
        <v>476965.08</v>
      </c>
      <c r="N4096" s="9">
        <f>tbl_salesdata[[#This Row],[Total Sales]]-tbl_salesdata[[#This Row],[Total Cost]]</f>
        <v>172367.64</v>
      </c>
      <c r="O4096">
        <f>tbl_salesdata[[#This Row],[Ship Date]]-tbl_salesdata[[#This Row],[Order Date]]</f>
        <v>9</v>
      </c>
      <c r="P4096">
        <f>WEEKDAY(tbl_salesdata[[#This Row],[Order Date]],2)</f>
        <v>3</v>
      </c>
      <c r="Q4096" t="str">
        <f>TEXT(tbl_salesdata[[#This Row],[Order Date]],"dddd")</f>
        <v>Wednesday</v>
      </c>
      <c r="R4096" t="str">
        <f>IF(tbl_salesdata[[#This Row],[Weekdaynum]]&gt;5,"Yes","No")</f>
        <v>No</v>
      </c>
    </row>
    <row r="4097" spans="1:18" hidden="1" x14ac:dyDescent="0.35">
      <c r="A4097">
        <v>691383635</v>
      </c>
      <c r="B4097" s="3">
        <v>43506</v>
      </c>
      <c r="C4097" s="3">
        <v>43512</v>
      </c>
      <c r="D4097" t="s">
        <v>116</v>
      </c>
      <c r="E4097" t="s">
        <v>21</v>
      </c>
      <c r="F4097" t="s">
        <v>68</v>
      </c>
      <c r="G4097" t="s">
        <v>18</v>
      </c>
      <c r="H4097" t="s">
        <v>15</v>
      </c>
      <c r="I4097" s="9">
        <v>4637</v>
      </c>
      <c r="J4097" s="9">
        <v>154.06</v>
      </c>
      <c r="K4097" s="9">
        <v>90.93</v>
      </c>
      <c r="L4097" s="9">
        <f>tbl_salesdata[[#This Row],[Units Sold]]*tbl_salesdata[[#This Row],[Unit Cost]]</f>
        <v>421642.41000000003</v>
      </c>
      <c r="M4097" s="9">
        <f>tbl_salesdata[[#This Row],[Units Sold]]*tbl_salesdata[[#This Row],[Unit Price]]</f>
        <v>714376.22</v>
      </c>
      <c r="N4097" s="9">
        <f>tbl_salesdata[[#This Row],[Total Sales]]-tbl_salesdata[[#This Row],[Total Cost]]</f>
        <v>292733.80999999994</v>
      </c>
      <c r="O4097">
        <f>tbl_salesdata[[#This Row],[Ship Date]]-tbl_salesdata[[#This Row],[Order Date]]</f>
        <v>6</v>
      </c>
      <c r="P4097">
        <f>WEEKDAY(tbl_salesdata[[#This Row],[Order Date]],2)</f>
        <v>7</v>
      </c>
      <c r="Q4097" t="str">
        <f>TEXT(tbl_salesdata[[#This Row],[Order Date]],"dddd")</f>
        <v>Sunday</v>
      </c>
      <c r="R4097" t="str">
        <f>IF(tbl_salesdata[[#This Row],[Weekdaynum]]&gt;5,"Yes","No")</f>
        <v>Yes</v>
      </c>
    </row>
    <row r="4098" spans="1:18" hidden="1" x14ac:dyDescent="0.35">
      <c r="A4098">
        <v>171339356</v>
      </c>
      <c r="B4098" s="3">
        <v>42433</v>
      </c>
      <c r="C4098" s="3">
        <v>42435</v>
      </c>
      <c r="D4098" t="s">
        <v>73</v>
      </c>
      <c r="E4098" t="s">
        <v>24</v>
      </c>
      <c r="F4098" t="s">
        <v>30</v>
      </c>
      <c r="G4098" t="s">
        <v>18</v>
      </c>
      <c r="H4098" t="s">
        <v>15</v>
      </c>
      <c r="I4098" s="9">
        <v>1978</v>
      </c>
      <c r="J4098" s="9">
        <v>81.73</v>
      </c>
      <c r="K4098" s="9">
        <v>56.67</v>
      </c>
      <c r="L4098" s="9">
        <f>tbl_salesdata[[#This Row],[Units Sold]]*tbl_salesdata[[#This Row],[Unit Cost]]</f>
        <v>112093.26000000001</v>
      </c>
      <c r="M4098" s="9">
        <f>tbl_salesdata[[#This Row],[Units Sold]]*tbl_salesdata[[#This Row],[Unit Price]]</f>
        <v>161661.94</v>
      </c>
      <c r="N4098" s="9">
        <f>tbl_salesdata[[#This Row],[Total Sales]]-tbl_salesdata[[#This Row],[Total Cost]]</f>
        <v>49568.679999999993</v>
      </c>
      <c r="O4098">
        <f>tbl_salesdata[[#This Row],[Ship Date]]-tbl_salesdata[[#This Row],[Order Date]]</f>
        <v>2</v>
      </c>
      <c r="P4098">
        <f>WEEKDAY(tbl_salesdata[[#This Row],[Order Date]],2)</f>
        <v>5</v>
      </c>
      <c r="Q4098" t="str">
        <f>TEXT(tbl_salesdata[[#This Row],[Order Date]],"dddd")</f>
        <v>Friday</v>
      </c>
      <c r="R4098" t="str">
        <f>IF(tbl_salesdata[[#This Row],[Weekdaynum]]&gt;5,"Yes","No")</f>
        <v>No</v>
      </c>
    </row>
    <row r="4099" spans="1:18" x14ac:dyDescent="0.35">
      <c r="A4099">
        <v>304687201</v>
      </c>
      <c r="B4099" s="3">
        <v>42462</v>
      </c>
      <c r="C4099" s="3">
        <v>42465</v>
      </c>
      <c r="D4099" t="s">
        <v>104</v>
      </c>
      <c r="E4099" t="s">
        <v>24</v>
      </c>
      <c r="F4099" t="s">
        <v>22</v>
      </c>
      <c r="G4099" t="s">
        <v>14</v>
      </c>
      <c r="H4099" t="s">
        <v>19</v>
      </c>
      <c r="I4099" s="9">
        <v>2569</v>
      </c>
      <c r="J4099" s="9">
        <v>47.45</v>
      </c>
      <c r="K4099" s="9">
        <v>31.79</v>
      </c>
      <c r="L4099" s="9">
        <f>tbl_salesdata[[#This Row],[Units Sold]]*tbl_salesdata[[#This Row],[Unit Cost]]</f>
        <v>81668.509999999995</v>
      </c>
      <c r="M4099" s="9">
        <f>tbl_salesdata[[#This Row],[Units Sold]]*tbl_salesdata[[#This Row],[Unit Price]]</f>
        <v>121899.05</v>
      </c>
      <c r="N4099" s="9">
        <f>tbl_salesdata[[#This Row],[Total Sales]]-tbl_salesdata[[#This Row],[Total Cost]]</f>
        <v>40230.540000000008</v>
      </c>
      <c r="O4099">
        <f>tbl_salesdata[[#This Row],[Ship Date]]-tbl_salesdata[[#This Row],[Order Date]]</f>
        <v>3</v>
      </c>
      <c r="P4099">
        <f>WEEKDAY(tbl_salesdata[[#This Row],[Order Date]],2)</f>
        <v>6</v>
      </c>
      <c r="Q4099" t="str">
        <f>TEXT(tbl_salesdata[[#This Row],[Order Date]],"dddd")</f>
        <v>Saturday</v>
      </c>
      <c r="R4099" t="str">
        <f>IF(tbl_salesdata[[#This Row],[Weekdaynum]]&gt;5,"Yes","No")</f>
        <v>Yes</v>
      </c>
    </row>
    <row r="4100" spans="1:18" hidden="1" x14ac:dyDescent="0.35">
      <c r="A4100">
        <v>254808843</v>
      </c>
      <c r="B4100" s="3">
        <v>43410</v>
      </c>
      <c r="C4100" s="3">
        <v>43412</v>
      </c>
      <c r="D4100" t="s">
        <v>209</v>
      </c>
      <c r="E4100" t="s">
        <v>32</v>
      </c>
      <c r="F4100" t="s">
        <v>17</v>
      </c>
      <c r="G4100" t="s">
        <v>14</v>
      </c>
      <c r="H4100" t="s">
        <v>26</v>
      </c>
      <c r="I4100" s="9">
        <v>2454</v>
      </c>
      <c r="J4100" s="9">
        <v>152.58000000000001</v>
      </c>
      <c r="K4100" s="9">
        <v>97.44</v>
      </c>
      <c r="L4100" s="9">
        <f>tbl_salesdata[[#This Row],[Units Sold]]*tbl_salesdata[[#This Row],[Unit Cost]]</f>
        <v>239117.75999999998</v>
      </c>
      <c r="M4100" s="9">
        <f>tbl_salesdata[[#This Row],[Units Sold]]*tbl_salesdata[[#This Row],[Unit Price]]</f>
        <v>374431.32</v>
      </c>
      <c r="N4100" s="9">
        <f>tbl_salesdata[[#This Row],[Total Sales]]-tbl_salesdata[[#This Row],[Total Cost]]</f>
        <v>135313.56000000003</v>
      </c>
      <c r="O4100">
        <f>tbl_salesdata[[#This Row],[Ship Date]]-tbl_salesdata[[#This Row],[Order Date]]</f>
        <v>2</v>
      </c>
      <c r="P4100">
        <f>WEEKDAY(tbl_salesdata[[#This Row],[Order Date]],2)</f>
        <v>2</v>
      </c>
      <c r="Q4100" t="str">
        <f>TEXT(tbl_salesdata[[#This Row],[Order Date]],"dddd")</f>
        <v>Tuesday</v>
      </c>
      <c r="R4100" t="str">
        <f>IF(tbl_salesdata[[#This Row],[Weekdaynum]]&gt;5,"Yes","No")</f>
        <v>No</v>
      </c>
    </row>
    <row r="4101" spans="1:18" hidden="1" x14ac:dyDescent="0.35">
      <c r="A4101">
        <v>500607764</v>
      </c>
      <c r="B4101" s="3">
        <v>43826</v>
      </c>
      <c r="C4101" s="3">
        <v>43837</v>
      </c>
      <c r="D4101" t="s">
        <v>37</v>
      </c>
      <c r="E4101" t="s">
        <v>38</v>
      </c>
      <c r="F4101" t="s">
        <v>42</v>
      </c>
      <c r="G4101" t="s">
        <v>18</v>
      </c>
      <c r="H4101" t="s">
        <v>26</v>
      </c>
      <c r="I4101" s="9">
        <v>9817</v>
      </c>
      <c r="J4101" s="9">
        <v>437.2</v>
      </c>
      <c r="K4101" s="9">
        <v>263.33</v>
      </c>
      <c r="L4101" s="9">
        <f>tbl_salesdata[[#This Row],[Units Sold]]*tbl_salesdata[[#This Row],[Unit Cost]]</f>
        <v>2585110.61</v>
      </c>
      <c r="M4101" s="9">
        <f>tbl_salesdata[[#This Row],[Units Sold]]*tbl_salesdata[[#This Row],[Unit Price]]</f>
        <v>4291992.3999999994</v>
      </c>
      <c r="N4101" s="9">
        <f>tbl_salesdata[[#This Row],[Total Sales]]-tbl_salesdata[[#This Row],[Total Cost]]</f>
        <v>1706881.7899999996</v>
      </c>
      <c r="O4101">
        <f>tbl_salesdata[[#This Row],[Ship Date]]-tbl_salesdata[[#This Row],[Order Date]]</f>
        <v>11</v>
      </c>
      <c r="P4101">
        <f>WEEKDAY(tbl_salesdata[[#This Row],[Order Date]],2)</f>
        <v>5</v>
      </c>
      <c r="Q4101" t="str">
        <f>TEXT(tbl_salesdata[[#This Row],[Order Date]],"dddd")</f>
        <v>Friday</v>
      </c>
      <c r="R4101" t="str">
        <f>IF(tbl_salesdata[[#This Row],[Weekdaynum]]&gt;5,"Yes","No")</f>
        <v>No</v>
      </c>
    </row>
    <row r="4102" spans="1:18" hidden="1" x14ac:dyDescent="0.35">
      <c r="A4102">
        <v>911160409</v>
      </c>
      <c r="B4102" s="3">
        <v>43857</v>
      </c>
      <c r="C4102" s="3">
        <v>43864</v>
      </c>
      <c r="D4102" t="s">
        <v>89</v>
      </c>
      <c r="E4102" t="s">
        <v>38</v>
      </c>
      <c r="F4102" t="s">
        <v>25</v>
      </c>
      <c r="G4102" t="s">
        <v>14</v>
      </c>
      <c r="H4102" t="s">
        <v>15</v>
      </c>
      <c r="I4102" s="9">
        <v>1468</v>
      </c>
      <c r="J4102" s="9">
        <v>205.7</v>
      </c>
      <c r="K4102" s="9">
        <v>117.11</v>
      </c>
      <c r="L4102" s="9">
        <f>tbl_salesdata[[#This Row],[Units Sold]]*tbl_salesdata[[#This Row],[Unit Cost]]</f>
        <v>171917.48</v>
      </c>
      <c r="M4102" s="9">
        <f>tbl_salesdata[[#This Row],[Units Sold]]*tbl_salesdata[[#This Row],[Unit Price]]</f>
        <v>301967.59999999998</v>
      </c>
      <c r="N4102" s="9">
        <f>tbl_salesdata[[#This Row],[Total Sales]]-tbl_salesdata[[#This Row],[Total Cost]]</f>
        <v>130050.11999999997</v>
      </c>
      <c r="O4102">
        <f>tbl_salesdata[[#This Row],[Ship Date]]-tbl_salesdata[[#This Row],[Order Date]]</f>
        <v>7</v>
      </c>
      <c r="P4102">
        <f>WEEKDAY(tbl_salesdata[[#This Row],[Order Date]],2)</f>
        <v>1</v>
      </c>
      <c r="Q4102" t="str">
        <f>TEXT(tbl_salesdata[[#This Row],[Order Date]],"dddd")</f>
        <v>Monday</v>
      </c>
      <c r="R4102" t="str">
        <f>IF(tbl_salesdata[[#This Row],[Weekdaynum]]&gt;5,"Yes","No")</f>
        <v>No</v>
      </c>
    </row>
    <row r="4103" spans="1:18" hidden="1" x14ac:dyDescent="0.35">
      <c r="A4103">
        <v>583390605</v>
      </c>
      <c r="B4103" s="3">
        <v>42159</v>
      </c>
      <c r="C4103" s="3">
        <v>42168</v>
      </c>
      <c r="D4103" t="s">
        <v>173</v>
      </c>
      <c r="E4103" t="s">
        <v>24</v>
      </c>
      <c r="F4103" t="s">
        <v>25</v>
      </c>
      <c r="G4103" t="s">
        <v>14</v>
      </c>
      <c r="H4103" t="s">
        <v>15</v>
      </c>
      <c r="I4103" s="9">
        <v>7099</v>
      </c>
      <c r="J4103" s="9">
        <v>205.7</v>
      </c>
      <c r="K4103" s="9">
        <v>117.11</v>
      </c>
      <c r="L4103" s="9">
        <f>tbl_salesdata[[#This Row],[Units Sold]]*tbl_salesdata[[#This Row],[Unit Cost]]</f>
        <v>831363.89</v>
      </c>
      <c r="M4103" s="9">
        <f>tbl_salesdata[[#This Row],[Units Sold]]*tbl_salesdata[[#This Row],[Unit Price]]</f>
        <v>1460264.2999999998</v>
      </c>
      <c r="N4103" s="9">
        <f>tbl_salesdata[[#This Row],[Total Sales]]-tbl_salesdata[[#This Row],[Total Cost]]</f>
        <v>628900.4099999998</v>
      </c>
      <c r="O4103">
        <f>tbl_salesdata[[#This Row],[Ship Date]]-tbl_salesdata[[#This Row],[Order Date]]</f>
        <v>9</v>
      </c>
      <c r="P4103">
        <f>WEEKDAY(tbl_salesdata[[#This Row],[Order Date]],2)</f>
        <v>4</v>
      </c>
      <c r="Q4103" t="str">
        <f>TEXT(tbl_salesdata[[#This Row],[Order Date]],"dddd")</f>
        <v>Thursday</v>
      </c>
      <c r="R4103" t="str">
        <f>IF(tbl_salesdata[[#This Row],[Weekdaynum]]&gt;5,"Yes","No")</f>
        <v>No</v>
      </c>
    </row>
    <row r="4104" spans="1:18" hidden="1" x14ac:dyDescent="0.35">
      <c r="A4104">
        <v>934534680</v>
      </c>
      <c r="B4104" s="3">
        <v>42472</v>
      </c>
      <c r="C4104" s="3">
        <v>42491</v>
      </c>
      <c r="D4104" t="s">
        <v>198</v>
      </c>
      <c r="E4104" t="s">
        <v>38</v>
      </c>
      <c r="F4104" t="s">
        <v>40</v>
      </c>
      <c r="G4104" t="s">
        <v>18</v>
      </c>
      <c r="H4104" t="s">
        <v>15</v>
      </c>
      <c r="I4104" s="9">
        <v>8434</v>
      </c>
      <c r="J4104" s="9">
        <v>651.21</v>
      </c>
      <c r="K4104" s="9">
        <v>524.96</v>
      </c>
      <c r="L4104" s="9">
        <f>tbl_salesdata[[#This Row],[Units Sold]]*tbl_salesdata[[#This Row],[Unit Cost]]</f>
        <v>4427512.6400000006</v>
      </c>
      <c r="M4104" s="9">
        <f>tbl_salesdata[[#This Row],[Units Sold]]*tbl_salesdata[[#This Row],[Unit Price]]</f>
        <v>5492305.1400000006</v>
      </c>
      <c r="N4104" s="9">
        <f>tbl_salesdata[[#This Row],[Total Sales]]-tbl_salesdata[[#This Row],[Total Cost]]</f>
        <v>1064792.5</v>
      </c>
      <c r="O4104">
        <f>tbl_salesdata[[#This Row],[Ship Date]]-tbl_salesdata[[#This Row],[Order Date]]</f>
        <v>19</v>
      </c>
      <c r="P4104">
        <f>WEEKDAY(tbl_salesdata[[#This Row],[Order Date]],2)</f>
        <v>2</v>
      </c>
      <c r="Q4104" t="str">
        <f>TEXT(tbl_salesdata[[#This Row],[Order Date]],"dddd")</f>
        <v>Tuesday</v>
      </c>
      <c r="R4104" t="str">
        <f>IF(tbl_salesdata[[#This Row],[Weekdaynum]]&gt;5,"Yes","No")</f>
        <v>No</v>
      </c>
    </row>
    <row r="4105" spans="1:18" hidden="1" x14ac:dyDescent="0.35">
      <c r="A4105">
        <v>752141463</v>
      </c>
      <c r="B4105" s="3">
        <v>44463</v>
      </c>
      <c r="C4105" s="3">
        <v>44468</v>
      </c>
      <c r="D4105" t="s">
        <v>187</v>
      </c>
      <c r="E4105" t="s">
        <v>29</v>
      </c>
      <c r="F4105" t="s">
        <v>30</v>
      </c>
      <c r="G4105" t="s">
        <v>18</v>
      </c>
      <c r="H4105" t="s">
        <v>19</v>
      </c>
      <c r="I4105" s="9">
        <v>4228</v>
      </c>
      <c r="J4105" s="9">
        <v>81.73</v>
      </c>
      <c r="K4105" s="9">
        <v>56.67</v>
      </c>
      <c r="L4105" s="9">
        <f>tbl_salesdata[[#This Row],[Units Sold]]*tbl_salesdata[[#This Row],[Unit Cost]]</f>
        <v>239600.76</v>
      </c>
      <c r="M4105" s="9">
        <f>tbl_salesdata[[#This Row],[Units Sold]]*tbl_salesdata[[#This Row],[Unit Price]]</f>
        <v>345554.44</v>
      </c>
      <c r="N4105" s="9">
        <f>tbl_salesdata[[#This Row],[Total Sales]]-tbl_salesdata[[#This Row],[Total Cost]]</f>
        <v>105953.68</v>
      </c>
      <c r="O4105">
        <f>tbl_salesdata[[#This Row],[Ship Date]]-tbl_salesdata[[#This Row],[Order Date]]</f>
        <v>5</v>
      </c>
      <c r="P4105">
        <f>WEEKDAY(tbl_salesdata[[#This Row],[Order Date]],2)</f>
        <v>5</v>
      </c>
      <c r="Q4105" t="str">
        <f>TEXT(tbl_salesdata[[#This Row],[Order Date]],"dddd")</f>
        <v>Friday</v>
      </c>
      <c r="R4105" t="str">
        <f>IF(tbl_salesdata[[#This Row],[Weekdaynum]]&gt;5,"Yes","No")</f>
        <v>No</v>
      </c>
    </row>
    <row r="4106" spans="1:18" hidden="1" x14ac:dyDescent="0.35">
      <c r="A4106">
        <v>244072282</v>
      </c>
      <c r="B4106" s="3">
        <v>42031</v>
      </c>
      <c r="C4106" s="3">
        <v>42052</v>
      </c>
      <c r="D4106" t="s">
        <v>96</v>
      </c>
      <c r="E4106" t="s">
        <v>29</v>
      </c>
      <c r="F4106" t="s">
        <v>33</v>
      </c>
      <c r="G4106" t="s">
        <v>14</v>
      </c>
      <c r="H4106" t="s">
        <v>34</v>
      </c>
      <c r="I4106" s="9">
        <v>5267</v>
      </c>
      <c r="J4106" s="9">
        <v>109.28</v>
      </c>
      <c r="K4106" s="9">
        <v>35.840000000000003</v>
      </c>
      <c r="L4106" s="9">
        <f>tbl_salesdata[[#This Row],[Units Sold]]*tbl_salesdata[[#This Row],[Unit Cost]]</f>
        <v>188769.28000000003</v>
      </c>
      <c r="M4106" s="9">
        <f>tbl_salesdata[[#This Row],[Units Sold]]*tbl_salesdata[[#This Row],[Unit Price]]</f>
        <v>575577.76</v>
      </c>
      <c r="N4106" s="9">
        <f>tbl_salesdata[[#This Row],[Total Sales]]-tbl_salesdata[[#This Row],[Total Cost]]</f>
        <v>386808.48</v>
      </c>
      <c r="O4106">
        <f>tbl_salesdata[[#This Row],[Ship Date]]-tbl_salesdata[[#This Row],[Order Date]]</f>
        <v>21</v>
      </c>
      <c r="P4106">
        <f>WEEKDAY(tbl_salesdata[[#This Row],[Order Date]],2)</f>
        <v>2</v>
      </c>
      <c r="Q4106" t="str">
        <f>TEXT(tbl_salesdata[[#This Row],[Order Date]],"dddd")</f>
        <v>Tuesday</v>
      </c>
      <c r="R4106" t="str">
        <f>IF(tbl_salesdata[[#This Row],[Weekdaynum]]&gt;5,"Yes","No")</f>
        <v>No</v>
      </c>
    </row>
    <row r="4107" spans="1:18" hidden="1" x14ac:dyDescent="0.35">
      <c r="A4107">
        <v>588500964</v>
      </c>
      <c r="B4107" s="3">
        <v>43163</v>
      </c>
      <c r="C4107" s="3">
        <v>43176</v>
      </c>
      <c r="D4107" t="s">
        <v>98</v>
      </c>
      <c r="E4107" t="s">
        <v>38</v>
      </c>
      <c r="F4107" t="s">
        <v>42</v>
      </c>
      <c r="G4107" t="s">
        <v>14</v>
      </c>
      <c r="H4107" t="s">
        <v>15</v>
      </c>
      <c r="I4107" s="9">
        <v>9368</v>
      </c>
      <c r="J4107" s="9">
        <v>437.2</v>
      </c>
      <c r="K4107" s="9">
        <v>263.33</v>
      </c>
      <c r="L4107" s="9">
        <f>tbl_salesdata[[#This Row],[Units Sold]]*tbl_salesdata[[#This Row],[Unit Cost]]</f>
        <v>2466875.44</v>
      </c>
      <c r="M4107" s="9">
        <f>tbl_salesdata[[#This Row],[Units Sold]]*tbl_salesdata[[#This Row],[Unit Price]]</f>
        <v>4095689.6</v>
      </c>
      <c r="N4107" s="9">
        <f>tbl_salesdata[[#This Row],[Total Sales]]-tbl_salesdata[[#This Row],[Total Cost]]</f>
        <v>1628814.1600000001</v>
      </c>
      <c r="O4107">
        <f>tbl_salesdata[[#This Row],[Ship Date]]-tbl_salesdata[[#This Row],[Order Date]]</f>
        <v>13</v>
      </c>
      <c r="P4107">
        <f>WEEKDAY(tbl_salesdata[[#This Row],[Order Date]],2)</f>
        <v>7</v>
      </c>
      <c r="Q4107" t="str">
        <f>TEXT(tbl_salesdata[[#This Row],[Order Date]],"dddd")</f>
        <v>Sunday</v>
      </c>
      <c r="R4107" t="str">
        <f>IF(tbl_salesdata[[#This Row],[Weekdaynum]]&gt;5,"Yes","No")</f>
        <v>Yes</v>
      </c>
    </row>
    <row r="4108" spans="1:18" hidden="1" x14ac:dyDescent="0.35">
      <c r="A4108">
        <v>783913838</v>
      </c>
      <c r="B4108" s="3">
        <v>43501</v>
      </c>
      <c r="C4108" s="3">
        <v>43515</v>
      </c>
      <c r="D4108" t="s">
        <v>144</v>
      </c>
      <c r="E4108" t="s">
        <v>21</v>
      </c>
      <c r="F4108" t="s">
        <v>17</v>
      </c>
      <c r="G4108" t="s">
        <v>14</v>
      </c>
      <c r="H4108" t="s">
        <v>34</v>
      </c>
      <c r="I4108" s="9">
        <v>6380</v>
      </c>
      <c r="J4108" s="9">
        <v>152.58000000000001</v>
      </c>
      <c r="K4108" s="9">
        <v>97.44</v>
      </c>
      <c r="L4108" s="9">
        <f>tbl_salesdata[[#This Row],[Units Sold]]*tbl_salesdata[[#This Row],[Unit Cost]]</f>
        <v>621667.19999999995</v>
      </c>
      <c r="M4108" s="9">
        <f>tbl_salesdata[[#This Row],[Units Sold]]*tbl_salesdata[[#This Row],[Unit Price]]</f>
        <v>973460.4</v>
      </c>
      <c r="N4108" s="9">
        <f>tbl_salesdata[[#This Row],[Total Sales]]-tbl_salesdata[[#This Row],[Total Cost]]</f>
        <v>351793.20000000007</v>
      </c>
      <c r="O4108">
        <f>tbl_salesdata[[#This Row],[Ship Date]]-tbl_salesdata[[#This Row],[Order Date]]</f>
        <v>14</v>
      </c>
      <c r="P4108">
        <f>WEEKDAY(tbl_salesdata[[#This Row],[Order Date]],2)</f>
        <v>2</v>
      </c>
      <c r="Q4108" t="str">
        <f>TEXT(tbl_salesdata[[#This Row],[Order Date]],"dddd")</f>
        <v>Tuesday</v>
      </c>
      <c r="R4108" t="str">
        <f>IF(tbl_salesdata[[#This Row],[Weekdaynum]]&gt;5,"Yes","No")</f>
        <v>No</v>
      </c>
    </row>
    <row r="4109" spans="1:18" hidden="1" x14ac:dyDescent="0.35">
      <c r="A4109">
        <v>799109733</v>
      </c>
      <c r="B4109" s="3">
        <v>43538</v>
      </c>
      <c r="C4109" s="3">
        <v>43557</v>
      </c>
      <c r="D4109" t="s">
        <v>175</v>
      </c>
      <c r="E4109" t="s">
        <v>21</v>
      </c>
      <c r="F4109" t="s">
        <v>33</v>
      </c>
      <c r="G4109" t="s">
        <v>14</v>
      </c>
      <c r="H4109" t="s">
        <v>19</v>
      </c>
      <c r="I4109" s="9">
        <v>3183</v>
      </c>
      <c r="J4109" s="9">
        <v>109.28</v>
      </c>
      <c r="K4109" s="9">
        <v>35.840000000000003</v>
      </c>
      <c r="L4109" s="9">
        <f>tbl_salesdata[[#This Row],[Units Sold]]*tbl_salesdata[[#This Row],[Unit Cost]]</f>
        <v>114078.72000000002</v>
      </c>
      <c r="M4109" s="9">
        <f>tbl_salesdata[[#This Row],[Units Sold]]*tbl_salesdata[[#This Row],[Unit Price]]</f>
        <v>347838.24</v>
      </c>
      <c r="N4109" s="9">
        <f>tbl_salesdata[[#This Row],[Total Sales]]-tbl_salesdata[[#This Row],[Total Cost]]</f>
        <v>233759.51999999996</v>
      </c>
      <c r="O4109">
        <f>tbl_salesdata[[#This Row],[Ship Date]]-tbl_salesdata[[#This Row],[Order Date]]</f>
        <v>19</v>
      </c>
      <c r="P4109">
        <f>WEEKDAY(tbl_salesdata[[#This Row],[Order Date]],2)</f>
        <v>4</v>
      </c>
      <c r="Q4109" t="str">
        <f>TEXT(tbl_salesdata[[#This Row],[Order Date]],"dddd")</f>
        <v>Thursday</v>
      </c>
      <c r="R4109" t="str">
        <f>IF(tbl_salesdata[[#This Row],[Weekdaynum]]&gt;5,"Yes","No")</f>
        <v>No</v>
      </c>
    </row>
    <row r="4110" spans="1:18" hidden="1" x14ac:dyDescent="0.35">
      <c r="A4110">
        <v>223199975</v>
      </c>
      <c r="B4110" s="3">
        <v>42695</v>
      </c>
      <c r="C4110" s="3">
        <v>42710</v>
      </c>
      <c r="D4110" t="s">
        <v>135</v>
      </c>
      <c r="E4110" t="s">
        <v>21</v>
      </c>
      <c r="F4110" t="s">
        <v>22</v>
      </c>
      <c r="G4110" t="s">
        <v>14</v>
      </c>
      <c r="H4110" t="s">
        <v>26</v>
      </c>
      <c r="I4110" s="9">
        <v>8687</v>
      </c>
      <c r="J4110" s="9">
        <v>47.45</v>
      </c>
      <c r="K4110" s="9">
        <v>31.79</v>
      </c>
      <c r="L4110" s="9">
        <f>tbl_salesdata[[#This Row],[Units Sold]]*tbl_salesdata[[#This Row],[Unit Cost]]</f>
        <v>276159.73</v>
      </c>
      <c r="M4110" s="9">
        <f>tbl_salesdata[[#This Row],[Units Sold]]*tbl_salesdata[[#This Row],[Unit Price]]</f>
        <v>412198.15</v>
      </c>
      <c r="N4110" s="9">
        <f>tbl_salesdata[[#This Row],[Total Sales]]-tbl_salesdata[[#This Row],[Total Cost]]</f>
        <v>136038.42000000004</v>
      </c>
      <c r="O4110">
        <f>tbl_salesdata[[#This Row],[Ship Date]]-tbl_salesdata[[#This Row],[Order Date]]</f>
        <v>15</v>
      </c>
      <c r="P4110">
        <f>WEEKDAY(tbl_salesdata[[#This Row],[Order Date]],2)</f>
        <v>1</v>
      </c>
      <c r="Q4110" t="str">
        <f>TEXT(tbl_salesdata[[#This Row],[Order Date]],"dddd")</f>
        <v>Monday</v>
      </c>
      <c r="R4110" t="str">
        <f>IF(tbl_salesdata[[#This Row],[Weekdaynum]]&gt;5,"Yes","No")</f>
        <v>No</v>
      </c>
    </row>
    <row r="4111" spans="1:18" hidden="1" x14ac:dyDescent="0.35">
      <c r="A4111">
        <v>515608394</v>
      </c>
      <c r="B4111" s="3">
        <v>42477</v>
      </c>
      <c r="C4111" s="3">
        <v>42480</v>
      </c>
      <c r="D4111" t="s">
        <v>196</v>
      </c>
      <c r="E4111" t="s">
        <v>32</v>
      </c>
      <c r="F4111" t="s">
        <v>42</v>
      </c>
      <c r="G4111" t="s">
        <v>18</v>
      </c>
      <c r="H4111" t="s">
        <v>15</v>
      </c>
      <c r="I4111" s="9">
        <v>8836</v>
      </c>
      <c r="J4111" s="9">
        <v>437.2</v>
      </c>
      <c r="K4111" s="9">
        <v>263.33</v>
      </c>
      <c r="L4111" s="9">
        <f>tbl_salesdata[[#This Row],[Units Sold]]*tbl_salesdata[[#This Row],[Unit Cost]]</f>
        <v>2326783.88</v>
      </c>
      <c r="M4111" s="9">
        <f>tbl_salesdata[[#This Row],[Units Sold]]*tbl_salesdata[[#This Row],[Unit Price]]</f>
        <v>3863099.1999999997</v>
      </c>
      <c r="N4111" s="9">
        <f>tbl_salesdata[[#This Row],[Total Sales]]-tbl_salesdata[[#This Row],[Total Cost]]</f>
        <v>1536315.3199999998</v>
      </c>
      <c r="O4111">
        <f>tbl_salesdata[[#This Row],[Ship Date]]-tbl_salesdata[[#This Row],[Order Date]]</f>
        <v>3</v>
      </c>
      <c r="P4111">
        <f>WEEKDAY(tbl_salesdata[[#This Row],[Order Date]],2)</f>
        <v>7</v>
      </c>
      <c r="Q4111" t="str">
        <f>TEXT(tbl_salesdata[[#This Row],[Order Date]],"dddd")</f>
        <v>Sunday</v>
      </c>
      <c r="R4111" t="str">
        <f>IF(tbl_salesdata[[#This Row],[Weekdaynum]]&gt;5,"Yes","No")</f>
        <v>Yes</v>
      </c>
    </row>
    <row r="4112" spans="1:18" hidden="1" x14ac:dyDescent="0.35">
      <c r="A4112">
        <v>956071317</v>
      </c>
      <c r="B4112" s="3">
        <v>43891</v>
      </c>
      <c r="C4112" s="3">
        <v>43907</v>
      </c>
      <c r="D4112" t="s">
        <v>173</v>
      </c>
      <c r="E4112" t="s">
        <v>24</v>
      </c>
      <c r="F4112" t="s">
        <v>42</v>
      </c>
      <c r="G4112" t="s">
        <v>18</v>
      </c>
      <c r="H4112" t="s">
        <v>15</v>
      </c>
      <c r="I4112" s="9">
        <v>1603</v>
      </c>
      <c r="J4112" s="9">
        <v>437.2</v>
      </c>
      <c r="K4112" s="9">
        <v>263.33</v>
      </c>
      <c r="L4112" s="9">
        <f>tbl_salesdata[[#This Row],[Units Sold]]*tbl_salesdata[[#This Row],[Unit Cost]]</f>
        <v>422117.99</v>
      </c>
      <c r="M4112" s="9">
        <f>tbl_salesdata[[#This Row],[Units Sold]]*tbl_salesdata[[#This Row],[Unit Price]]</f>
        <v>700831.6</v>
      </c>
      <c r="N4112" s="9">
        <f>tbl_salesdata[[#This Row],[Total Sales]]-tbl_salesdata[[#This Row],[Total Cost]]</f>
        <v>278713.61</v>
      </c>
      <c r="O4112">
        <f>tbl_salesdata[[#This Row],[Ship Date]]-tbl_salesdata[[#This Row],[Order Date]]</f>
        <v>16</v>
      </c>
      <c r="P4112">
        <f>WEEKDAY(tbl_salesdata[[#This Row],[Order Date]],2)</f>
        <v>7</v>
      </c>
      <c r="Q4112" t="str">
        <f>TEXT(tbl_salesdata[[#This Row],[Order Date]],"dddd")</f>
        <v>Sunday</v>
      </c>
      <c r="R4112" t="str">
        <f>IF(tbl_salesdata[[#This Row],[Weekdaynum]]&gt;5,"Yes","No")</f>
        <v>Yes</v>
      </c>
    </row>
    <row r="4113" spans="1:18" x14ac:dyDescent="0.35">
      <c r="A4113">
        <v>492063748</v>
      </c>
      <c r="B4113" s="3">
        <v>44464</v>
      </c>
      <c r="C4113" s="3">
        <v>44468</v>
      </c>
      <c r="D4113" t="s">
        <v>174</v>
      </c>
      <c r="E4113" t="s">
        <v>29</v>
      </c>
      <c r="F4113" t="s">
        <v>30</v>
      </c>
      <c r="G4113" t="s">
        <v>18</v>
      </c>
      <c r="H4113" t="s">
        <v>26</v>
      </c>
      <c r="I4113" s="9">
        <v>1453</v>
      </c>
      <c r="J4113" s="9">
        <v>81.73</v>
      </c>
      <c r="K4113" s="9">
        <v>56.67</v>
      </c>
      <c r="L4113" s="9">
        <f>tbl_salesdata[[#This Row],[Units Sold]]*tbl_salesdata[[#This Row],[Unit Cost]]</f>
        <v>82341.510000000009</v>
      </c>
      <c r="M4113" s="9">
        <f>tbl_salesdata[[#This Row],[Units Sold]]*tbl_salesdata[[#This Row],[Unit Price]]</f>
        <v>118753.69</v>
      </c>
      <c r="N4113" s="9">
        <f>tbl_salesdata[[#This Row],[Total Sales]]-tbl_salesdata[[#This Row],[Total Cost]]</f>
        <v>36412.179999999993</v>
      </c>
      <c r="O4113">
        <f>tbl_salesdata[[#This Row],[Ship Date]]-tbl_salesdata[[#This Row],[Order Date]]</f>
        <v>4</v>
      </c>
      <c r="P4113">
        <f>WEEKDAY(tbl_salesdata[[#This Row],[Order Date]],2)</f>
        <v>6</v>
      </c>
      <c r="Q4113" t="str">
        <f>TEXT(tbl_salesdata[[#This Row],[Order Date]],"dddd")</f>
        <v>Saturday</v>
      </c>
      <c r="R4113" t="str">
        <f>IF(tbl_salesdata[[#This Row],[Weekdaynum]]&gt;5,"Yes","No")</f>
        <v>Yes</v>
      </c>
    </row>
    <row r="4114" spans="1:18" hidden="1" x14ac:dyDescent="0.35">
      <c r="A4114">
        <v>201668488</v>
      </c>
      <c r="B4114" s="3">
        <v>42669</v>
      </c>
      <c r="C4114" s="3">
        <v>42689</v>
      </c>
      <c r="D4114" t="s">
        <v>66</v>
      </c>
      <c r="E4114" t="s">
        <v>38</v>
      </c>
      <c r="F4114" t="s">
        <v>30</v>
      </c>
      <c r="G4114" t="s">
        <v>14</v>
      </c>
      <c r="H4114" t="s">
        <v>19</v>
      </c>
      <c r="I4114" s="9">
        <v>7042</v>
      </c>
      <c r="J4114" s="9">
        <v>81.73</v>
      </c>
      <c r="K4114" s="9">
        <v>56.67</v>
      </c>
      <c r="L4114" s="9">
        <f>tbl_salesdata[[#This Row],[Units Sold]]*tbl_salesdata[[#This Row],[Unit Cost]]</f>
        <v>399070.14</v>
      </c>
      <c r="M4114" s="9">
        <f>tbl_salesdata[[#This Row],[Units Sold]]*tbl_salesdata[[#This Row],[Unit Price]]</f>
        <v>575542.66</v>
      </c>
      <c r="N4114" s="9">
        <f>tbl_salesdata[[#This Row],[Total Sales]]-tbl_salesdata[[#This Row],[Total Cost]]</f>
        <v>176472.52000000002</v>
      </c>
      <c r="O4114">
        <f>tbl_salesdata[[#This Row],[Ship Date]]-tbl_salesdata[[#This Row],[Order Date]]</f>
        <v>20</v>
      </c>
      <c r="P4114">
        <f>WEEKDAY(tbl_salesdata[[#This Row],[Order Date]],2)</f>
        <v>3</v>
      </c>
      <c r="Q4114" t="str">
        <f>TEXT(tbl_salesdata[[#This Row],[Order Date]],"dddd")</f>
        <v>Wednesday</v>
      </c>
      <c r="R4114" t="str">
        <f>IF(tbl_salesdata[[#This Row],[Weekdaynum]]&gt;5,"Yes","No")</f>
        <v>No</v>
      </c>
    </row>
    <row r="4115" spans="1:18" hidden="1" x14ac:dyDescent="0.35">
      <c r="A4115">
        <v>617837893</v>
      </c>
      <c r="B4115" s="3">
        <v>43651</v>
      </c>
      <c r="C4115" s="3">
        <v>43671</v>
      </c>
      <c r="D4115" t="s">
        <v>90</v>
      </c>
      <c r="E4115" t="s">
        <v>38</v>
      </c>
      <c r="F4115" t="s">
        <v>42</v>
      </c>
      <c r="G4115" t="s">
        <v>14</v>
      </c>
      <c r="H4115" t="s">
        <v>15</v>
      </c>
      <c r="I4115" s="9">
        <v>817</v>
      </c>
      <c r="J4115" s="9">
        <v>437.2</v>
      </c>
      <c r="K4115" s="9">
        <v>263.33</v>
      </c>
      <c r="L4115" s="9">
        <f>tbl_salesdata[[#This Row],[Units Sold]]*tbl_salesdata[[#This Row],[Unit Cost]]</f>
        <v>215140.61</v>
      </c>
      <c r="M4115" s="9">
        <f>tbl_salesdata[[#This Row],[Units Sold]]*tbl_salesdata[[#This Row],[Unit Price]]</f>
        <v>357192.39999999997</v>
      </c>
      <c r="N4115" s="9">
        <f>tbl_salesdata[[#This Row],[Total Sales]]-tbl_salesdata[[#This Row],[Total Cost]]</f>
        <v>142051.78999999998</v>
      </c>
      <c r="O4115">
        <f>tbl_salesdata[[#This Row],[Ship Date]]-tbl_salesdata[[#This Row],[Order Date]]</f>
        <v>20</v>
      </c>
      <c r="P4115">
        <f>WEEKDAY(tbl_salesdata[[#This Row],[Order Date]],2)</f>
        <v>5</v>
      </c>
      <c r="Q4115" t="str">
        <f>TEXT(tbl_salesdata[[#This Row],[Order Date]],"dddd")</f>
        <v>Friday</v>
      </c>
      <c r="R4115" t="str">
        <f>IF(tbl_salesdata[[#This Row],[Weekdaynum]]&gt;5,"Yes","No")</f>
        <v>No</v>
      </c>
    </row>
    <row r="4116" spans="1:18" x14ac:dyDescent="0.35">
      <c r="A4116">
        <v>704921281</v>
      </c>
      <c r="B4116" s="3">
        <v>43491</v>
      </c>
      <c r="C4116" s="3">
        <v>43497</v>
      </c>
      <c r="D4116" t="s">
        <v>213</v>
      </c>
      <c r="E4116" t="s">
        <v>38</v>
      </c>
      <c r="F4116" t="s">
        <v>17</v>
      </c>
      <c r="G4116" t="s">
        <v>18</v>
      </c>
      <c r="H4116" t="s">
        <v>26</v>
      </c>
      <c r="I4116" s="9">
        <v>727</v>
      </c>
      <c r="J4116" s="9">
        <v>152.58000000000001</v>
      </c>
      <c r="K4116" s="9">
        <v>97.44</v>
      </c>
      <c r="L4116" s="9">
        <f>tbl_salesdata[[#This Row],[Units Sold]]*tbl_salesdata[[#This Row],[Unit Cost]]</f>
        <v>70838.880000000005</v>
      </c>
      <c r="M4116" s="9">
        <f>tbl_salesdata[[#This Row],[Units Sold]]*tbl_salesdata[[#This Row],[Unit Price]]</f>
        <v>110925.66</v>
      </c>
      <c r="N4116" s="9">
        <f>tbl_salesdata[[#This Row],[Total Sales]]-tbl_salesdata[[#This Row],[Total Cost]]</f>
        <v>40086.78</v>
      </c>
      <c r="O4116">
        <f>tbl_salesdata[[#This Row],[Ship Date]]-tbl_salesdata[[#This Row],[Order Date]]</f>
        <v>6</v>
      </c>
      <c r="P4116">
        <f>WEEKDAY(tbl_salesdata[[#This Row],[Order Date]],2)</f>
        <v>6</v>
      </c>
      <c r="Q4116" t="str">
        <f>TEXT(tbl_salesdata[[#This Row],[Order Date]],"dddd")</f>
        <v>Saturday</v>
      </c>
      <c r="R4116" t="str">
        <f>IF(tbl_salesdata[[#This Row],[Weekdaynum]]&gt;5,"Yes","No")</f>
        <v>Yes</v>
      </c>
    </row>
    <row r="4117" spans="1:18" hidden="1" x14ac:dyDescent="0.35">
      <c r="A4117">
        <v>391849982</v>
      </c>
      <c r="B4117" s="3">
        <v>42704</v>
      </c>
      <c r="C4117" s="3">
        <v>42725</v>
      </c>
      <c r="D4117" t="s">
        <v>215</v>
      </c>
      <c r="E4117" t="s">
        <v>21</v>
      </c>
      <c r="F4117" t="s">
        <v>25</v>
      </c>
      <c r="G4117" t="s">
        <v>18</v>
      </c>
      <c r="H4117" t="s">
        <v>34</v>
      </c>
      <c r="I4117" s="9">
        <v>5972</v>
      </c>
      <c r="J4117" s="9">
        <v>205.7</v>
      </c>
      <c r="K4117" s="9">
        <v>117.11</v>
      </c>
      <c r="L4117" s="9">
        <f>tbl_salesdata[[#This Row],[Units Sold]]*tbl_salesdata[[#This Row],[Unit Cost]]</f>
        <v>699380.92</v>
      </c>
      <c r="M4117" s="9">
        <f>tbl_salesdata[[#This Row],[Units Sold]]*tbl_salesdata[[#This Row],[Unit Price]]</f>
        <v>1228440.3999999999</v>
      </c>
      <c r="N4117" s="9">
        <f>tbl_salesdata[[#This Row],[Total Sales]]-tbl_salesdata[[#This Row],[Total Cost]]</f>
        <v>529059.47999999986</v>
      </c>
      <c r="O4117">
        <f>tbl_salesdata[[#This Row],[Ship Date]]-tbl_salesdata[[#This Row],[Order Date]]</f>
        <v>21</v>
      </c>
      <c r="P4117">
        <f>WEEKDAY(tbl_salesdata[[#This Row],[Order Date]],2)</f>
        <v>3</v>
      </c>
      <c r="Q4117" t="str">
        <f>TEXT(tbl_salesdata[[#This Row],[Order Date]],"dddd")</f>
        <v>Wednesday</v>
      </c>
      <c r="R4117" t="str">
        <f>IF(tbl_salesdata[[#This Row],[Weekdaynum]]&gt;5,"Yes","No")</f>
        <v>No</v>
      </c>
    </row>
    <row r="4118" spans="1:18" hidden="1" x14ac:dyDescent="0.35">
      <c r="A4118">
        <v>432602822</v>
      </c>
      <c r="B4118" s="3">
        <v>43153</v>
      </c>
      <c r="C4118" s="3">
        <v>43164</v>
      </c>
      <c r="D4118" t="s">
        <v>196</v>
      </c>
      <c r="E4118" t="s">
        <v>32</v>
      </c>
      <c r="F4118" t="s">
        <v>42</v>
      </c>
      <c r="G4118" t="s">
        <v>14</v>
      </c>
      <c r="H4118" t="s">
        <v>34</v>
      </c>
      <c r="I4118" s="9">
        <v>5643</v>
      </c>
      <c r="J4118" s="9">
        <v>437.2</v>
      </c>
      <c r="K4118" s="9">
        <v>263.33</v>
      </c>
      <c r="L4118" s="9">
        <f>tbl_salesdata[[#This Row],[Units Sold]]*tbl_salesdata[[#This Row],[Unit Cost]]</f>
        <v>1485971.19</v>
      </c>
      <c r="M4118" s="9">
        <f>tbl_salesdata[[#This Row],[Units Sold]]*tbl_salesdata[[#This Row],[Unit Price]]</f>
        <v>2467119.6</v>
      </c>
      <c r="N4118" s="9">
        <f>tbl_salesdata[[#This Row],[Total Sales]]-tbl_salesdata[[#This Row],[Total Cost]]</f>
        <v>981148.41000000015</v>
      </c>
      <c r="O4118">
        <f>tbl_salesdata[[#This Row],[Ship Date]]-tbl_salesdata[[#This Row],[Order Date]]</f>
        <v>11</v>
      </c>
      <c r="P4118">
        <f>WEEKDAY(tbl_salesdata[[#This Row],[Order Date]],2)</f>
        <v>4</v>
      </c>
      <c r="Q4118" t="str">
        <f>TEXT(tbl_salesdata[[#This Row],[Order Date]],"dddd")</f>
        <v>Thursday</v>
      </c>
      <c r="R4118" t="str">
        <f>IF(tbl_salesdata[[#This Row],[Weekdaynum]]&gt;5,"Yes","No")</f>
        <v>No</v>
      </c>
    </row>
    <row r="4119" spans="1:18" hidden="1" x14ac:dyDescent="0.35">
      <c r="A4119">
        <v>248314464</v>
      </c>
      <c r="B4119" s="3">
        <v>44078</v>
      </c>
      <c r="C4119" s="3">
        <v>44081</v>
      </c>
      <c r="D4119" t="s">
        <v>92</v>
      </c>
      <c r="E4119" t="s">
        <v>32</v>
      </c>
      <c r="F4119" t="s">
        <v>47</v>
      </c>
      <c r="G4119" t="s">
        <v>14</v>
      </c>
      <c r="H4119" t="s">
        <v>34</v>
      </c>
      <c r="I4119" s="9">
        <v>623</v>
      </c>
      <c r="J4119" s="9">
        <v>421.89</v>
      </c>
      <c r="K4119" s="9">
        <v>364.69</v>
      </c>
      <c r="L4119" s="9">
        <f>tbl_salesdata[[#This Row],[Units Sold]]*tbl_salesdata[[#This Row],[Unit Cost]]</f>
        <v>227201.87</v>
      </c>
      <c r="M4119" s="9">
        <f>tbl_salesdata[[#This Row],[Units Sold]]*tbl_salesdata[[#This Row],[Unit Price]]</f>
        <v>262837.46999999997</v>
      </c>
      <c r="N4119" s="9">
        <f>tbl_salesdata[[#This Row],[Total Sales]]-tbl_salesdata[[#This Row],[Total Cost]]</f>
        <v>35635.599999999977</v>
      </c>
      <c r="O4119">
        <f>tbl_salesdata[[#This Row],[Ship Date]]-tbl_salesdata[[#This Row],[Order Date]]</f>
        <v>3</v>
      </c>
      <c r="P4119">
        <f>WEEKDAY(tbl_salesdata[[#This Row],[Order Date]],2)</f>
        <v>5</v>
      </c>
      <c r="Q4119" t="str">
        <f>TEXT(tbl_salesdata[[#This Row],[Order Date]],"dddd")</f>
        <v>Friday</v>
      </c>
      <c r="R4119" t="str">
        <f>IF(tbl_salesdata[[#This Row],[Weekdaynum]]&gt;5,"Yes","No")</f>
        <v>No</v>
      </c>
    </row>
    <row r="4120" spans="1:18" hidden="1" x14ac:dyDescent="0.35">
      <c r="A4120">
        <v>581221234</v>
      </c>
      <c r="B4120" s="3">
        <v>43178</v>
      </c>
      <c r="C4120" s="3">
        <v>43185</v>
      </c>
      <c r="D4120" t="s">
        <v>146</v>
      </c>
      <c r="E4120" t="s">
        <v>29</v>
      </c>
      <c r="F4120" t="s">
        <v>22</v>
      </c>
      <c r="G4120" t="s">
        <v>14</v>
      </c>
      <c r="H4120" t="s">
        <v>26</v>
      </c>
      <c r="I4120" s="9">
        <v>5134</v>
      </c>
      <c r="J4120" s="9">
        <v>47.45</v>
      </c>
      <c r="K4120" s="9">
        <v>31.79</v>
      </c>
      <c r="L4120" s="9">
        <f>tbl_salesdata[[#This Row],[Units Sold]]*tbl_salesdata[[#This Row],[Unit Cost]]</f>
        <v>163209.85999999999</v>
      </c>
      <c r="M4120" s="9">
        <f>tbl_salesdata[[#This Row],[Units Sold]]*tbl_salesdata[[#This Row],[Unit Price]]</f>
        <v>243608.30000000002</v>
      </c>
      <c r="N4120" s="9">
        <f>tbl_salesdata[[#This Row],[Total Sales]]-tbl_salesdata[[#This Row],[Total Cost]]</f>
        <v>80398.440000000031</v>
      </c>
      <c r="O4120">
        <f>tbl_salesdata[[#This Row],[Ship Date]]-tbl_salesdata[[#This Row],[Order Date]]</f>
        <v>7</v>
      </c>
      <c r="P4120">
        <f>WEEKDAY(tbl_salesdata[[#This Row],[Order Date]],2)</f>
        <v>1</v>
      </c>
      <c r="Q4120" t="str">
        <f>TEXT(tbl_salesdata[[#This Row],[Order Date]],"dddd")</f>
        <v>Monday</v>
      </c>
      <c r="R4120" t="str">
        <f>IF(tbl_salesdata[[#This Row],[Weekdaynum]]&gt;5,"Yes","No")</f>
        <v>No</v>
      </c>
    </row>
    <row r="4121" spans="1:18" hidden="1" x14ac:dyDescent="0.35">
      <c r="A4121">
        <v>443871963</v>
      </c>
      <c r="B4121" s="3">
        <v>44622</v>
      </c>
      <c r="C4121" s="3">
        <v>44625</v>
      </c>
      <c r="D4121" t="s">
        <v>81</v>
      </c>
      <c r="E4121" t="s">
        <v>32</v>
      </c>
      <c r="F4121" t="s">
        <v>33</v>
      </c>
      <c r="G4121" t="s">
        <v>14</v>
      </c>
      <c r="H4121" t="s">
        <v>34</v>
      </c>
      <c r="I4121" s="9">
        <v>432</v>
      </c>
      <c r="J4121" s="9">
        <v>109.28</v>
      </c>
      <c r="K4121" s="9">
        <v>35.840000000000003</v>
      </c>
      <c r="L4121" s="9">
        <f>tbl_salesdata[[#This Row],[Units Sold]]*tbl_salesdata[[#This Row],[Unit Cost]]</f>
        <v>15482.880000000001</v>
      </c>
      <c r="M4121" s="9">
        <f>tbl_salesdata[[#This Row],[Units Sold]]*tbl_salesdata[[#This Row],[Unit Price]]</f>
        <v>47208.959999999999</v>
      </c>
      <c r="N4121" s="9">
        <f>tbl_salesdata[[#This Row],[Total Sales]]-tbl_salesdata[[#This Row],[Total Cost]]</f>
        <v>31726.079999999998</v>
      </c>
      <c r="O4121">
        <f>tbl_salesdata[[#This Row],[Ship Date]]-tbl_salesdata[[#This Row],[Order Date]]</f>
        <v>3</v>
      </c>
      <c r="P4121">
        <f>WEEKDAY(tbl_salesdata[[#This Row],[Order Date]],2)</f>
        <v>3</v>
      </c>
      <c r="Q4121" t="str">
        <f>TEXT(tbl_salesdata[[#This Row],[Order Date]],"dddd")</f>
        <v>Wednesday</v>
      </c>
      <c r="R4121" t="str">
        <f>IF(tbl_salesdata[[#This Row],[Weekdaynum]]&gt;5,"Yes","No")</f>
        <v>No</v>
      </c>
    </row>
    <row r="4122" spans="1:18" hidden="1" x14ac:dyDescent="0.35">
      <c r="A4122">
        <v>269127976</v>
      </c>
      <c r="B4122" s="3">
        <v>42272</v>
      </c>
      <c r="C4122" s="3">
        <v>42273</v>
      </c>
      <c r="D4122" t="s">
        <v>70</v>
      </c>
      <c r="E4122" t="s">
        <v>29</v>
      </c>
      <c r="F4122" t="s">
        <v>17</v>
      </c>
      <c r="G4122" t="s">
        <v>18</v>
      </c>
      <c r="H4122" t="s">
        <v>15</v>
      </c>
      <c r="I4122" s="9">
        <v>9804</v>
      </c>
      <c r="J4122" s="9">
        <v>152.58000000000001</v>
      </c>
      <c r="K4122" s="9">
        <v>97.44</v>
      </c>
      <c r="L4122" s="9">
        <f>tbl_salesdata[[#This Row],[Units Sold]]*tbl_salesdata[[#This Row],[Unit Cost]]</f>
        <v>955301.76</v>
      </c>
      <c r="M4122" s="9">
        <f>tbl_salesdata[[#This Row],[Units Sold]]*tbl_salesdata[[#This Row],[Unit Price]]</f>
        <v>1495894.32</v>
      </c>
      <c r="N4122" s="9">
        <f>tbl_salesdata[[#This Row],[Total Sales]]-tbl_salesdata[[#This Row],[Total Cost]]</f>
        <v>540592.56000000006</v>
      </c>
      <c r="O4122">
        <f>tbl_salesdata[[#This Row],[Ship Date]]-tbl_salesdata[[#This Row],[Order Date]]</f>
        <v>1</v>
      </c>
      <c r="P4122">
        <f>WEEKDAY(tbl_salesdata[[#This Row],[Order Date]],2)</f>
        <v>5</v>
      </c>
      <c r="Q4122" t="str">
        <f>TEXT(tbl_salesdata[[#This Row],[Order Date]],"dddd")</f>
        <v>Friday</v>
      </c>
      <c r="R4122" t="str">
        <f>IF(tbl_salesdata[[#This Row],[Weekdaynum]]&gt;5,"Yes","No")</f>
        <v>No</v>
      </c>
    </row>
    <row r="4123" spans="1:18" hidden="1" x14ac:dyDescent="0.35">
      <c r="A4123">
        <v>560163104</v>
      </c>
      <c r="B4123" s="3">
        <v>43497</v>
      </c>
      <c r="C4123" s="3">
        <v>43501</v>
      </c>
      <c r="D4123" t="s">
        <v>52</v>
      </c>
      <c r="E4123" t="s">
        <v>12</v>
      </c>
      <c r="F4123" t="s">
        <v>56</v>
      </c>
      <c r="G4123" t="s">
        <v>14</v>
      </c>
      <c r="H4123" t="s">
        <v>34</v>
      </c>
      <c r="I4123" s="9">
        <v>3565</v>
      </c>
      <c r="J4123" s="9">
        <v>9.33</v>
      </c>
      <c r="K4123" s="9">
        <v>6.92</v>
      </c>
      <c r="L4123" s="9">
        <f>tbl_salesdata[[#This Row],[Units Sold]]*tbl_salesdata[[#This Row],[Unit Cost]]</f>
        <v>24669.8</v>
      </c>
      <c r="M4123" s="9">
        <f>tbl_salesdata[[#This Row],[Units Sold]]*tbl_salesdata[[#This Row],[Unit Price]]</f>
        <v>33261.449999999997</v>
      </c>
      <c r="N4123" s="9">
        <f>tbl_salesdata[[#This Row],[Total Sales]]-tbl_salesdata[[#This Row],[Total Cost]]</f>
        <v>8591.6499999999978</v>
      </c>
      <c r="O4123">
        <f>tbl_salesdata[[#This Row],[Ship Date]]-tbl_salesdata[[#This Row],[Order Date]]</f>
        <v>4</v>
      </c>
      <c r="P4123">
        <f>WEEKDAY(tbl_salesdata[[#This Row],[Order Date]],2)</f>
        <v>5</v>
      </c>
      <c r="Q4123" t="str">
        <f>TEXT(tbl_salesdata[[#This Row],[Order Date]],"dddd")</f>
        <v>Friday</v>
      </c>
      <c r="R4123" t="str">
        <f>IF(tbl_salesdata[[#This Row],[Weekdaynum]]&gt;5,"Yes","No")</f>
        <v>No</v>
      </c>
    </row>
    <row r="4124" spans="1:18" x14ac:dyDescent="0.35">
      <c r="A4124">
        <v>245440852</v>
      </c>
      <c r="B4124" s="3">
        <v>42336</v>
      </c>
      <c r="C4124" s="3">
        <v>42353</v>
      </c>
      <c r="D4124" t="s">
        <v>165</v>
      </c>
      <c r="E4124" t="s">
        <v>21</v>
      </c>
      <c r="F4124" t="s">
        <v>47</v>
      </c>
      <c r="G4124" t="s">
        <v>14</v>
      </c>
      <c r="H4124" t="s">
        <v>26</v>
      </c>
      <c r="I4124" s="9">
        <v>257</v>
      </c>
      <c r="J4124" s="9">
        <v>421.89</v>
      </c>
      <c r="K4124" s="9">
        <v>364.69</v>
      </c>
      <c r="L4124" s="9">
        <f>tbl_salesdata[[#This Row],[Units Sold]]*tbl_salesdata[[#This Row],[Unit Cost]]</f>
        <v>93725.33</v>
      </c>
      <c r="M4124" s="9">
        <f>tbl_salesdata[[#This Row],[Units Sold]]*tbl_salesdata[[#This Row],[Unit Price]]</f>
        <v>108425.73</v>
      </c>
      <c r="N4124" s="9">
        <f>tbl_salesdata[[#This Row],[Total Sales]]-tbl_salesdata[[#This Row],[Total Cost]]</f>
        <v>14700.399999999994</v>
      </c>
      <c r="O4124">
        <f>tbl_salesdata[[#This Row],[Ship Date]]-tbl_salesdata[[#This Row],[Order Date]]</f>
        <v>17</v>
      </c>
      <c r="P4124">
        <f>WEEKDAY(tbl_salesdata[[#This Row],[Order Date]],2)</f>
        <v>6</v>
      </c>
      <c r="Q4124" t="str">
        <f>TEXT(tbl_salesdata[[#This Row],[Order Date]],"dddd")</f>
        <v>Saturday</v>
      </c>
      <c r="R4124" t="str">
        <f>IF(tbl_salesdata[[#This Row],[Weekdaynum]]&gt;5,"Yes","No")</f>
        <v>Yes</v>
      </c>
    </row>
    <row r="4125" spans="1:18" hidden="1" x14ac:dyDescent="0.35">
      <c r="A4125">
        <v>403828513</v>
      </c>
      <c r="B4125" s="3">
        <v>44519</v>
      </c>
      <c r="C4125" s="3">
        <v>44536</v>
      </c>
      <c r="D4125" t="s">
        <v>132</v>
      </c>
      <c r="E4125" t="s">
        <v>38</v>
      </c>
      <c r="F4125" t="s">
        <v>13</v>
      </c>
      <c r="G4125" t="s">
        <v>14</v>
      </c>
      <c r="H4125" t="s">
        <v>34</v>
      </c>
      <c r="I4125" s="9">
        <v>686</v>
      </c>
      <c r="J4125" s="9">
        <v>255.28</v>
      </c>
      <c r="K4125" s="9">
        <v>159.41999999999999</v>
      </c>
      <c r="L4125" s="9">
        <f>tbl_salesdata[[#This Row],[Units Sold]]*tbl_salesdata[[#This Row],[Unit Cost]]</f>
        <v>109362.12</v>
      </c>
      <c r="M4125" s="9">
        <f>tbl_salesdata[[#This Row],[Units Sold]]*tbl_salesdata[[#This Row],[Unit Price]]</f>
        <v>175122.08</v>
      </c>
      <c r="N4125" s="9">
        <f>tbl_salesdata[[#This Row],[Total Sales]]-tbl_salesdata[[#This Row],[Total Cost]]</f>
        <v>65759.959999999992</v>
      </c>
      <c r="O4125">
        <f>tbl_salesdata[[#This Row],[Ship Date]]-tbl_salesdata[[#This Row],[Order Date]]</f>
        <v>17</v>
      </c>
      <c r="P4125">
        <f>WEEKDAY(tbl_salesdata[[#This Row],[Order Date]],2)</f>
        <v>5</v>
      </c>
      <c r="Q4125" t="str">
        <f>TEXT(tbl_salesdata[[#This Row],[Order Date]],"dddd")</f>
        <v>Friday</v>
      </c>
      <c r="R4125" t="str">
        <f>IF(tbl_salesdata[[#This Row],[Weekdaynum]]&gt;5,"Yes","No")</f>
        <v>No</v>
      </c>
    </row>
    <row r="4126" spans="1:18" hidden="1" x14ac:dyDescent="0.35">
      <c r="A4126">
        <v>864368951</v>
      </c>
      <c r="B4126" s="3">
        <v>43574</v>
      </c>
      <c r="C4126" s="3">
        <v>43582</v>
      </c>
      <c r="D4126" t="s">
        <v>161</v>
      </c>
      <c r="E4126" t="s">
        <v>24</v>
      </c>
      <c r="F4126" t="s">
        <v>17</v>
      </c>
      <c r="G4126" t="s">
        <v>14</v>
      </c>
      <c r="H4126" t="s">
        <v>15</v>
      </c>
      <c r="I4126" s="9">
        <v>4836</v>
      </c>
      <c r="J4126" s="9">
        <v>152.58000000000001</v>
      </c>
      <c r="K4126" s="9">
        <v>97.44</v>
      </c>
      <c r="L4126" s="9">
        <f>tbl_salesdata[[#This Row],[Units Sold]]*tbl_salesdata[[#This Row],[Unit Cost]]</f>
        <v>471219.83999999997</v>
      </c>
      <c r="M4126" s="9">
        <f>tbl_salesdata[[#This Row],[Units Sold]]*tbl_salesdata[[#This Row],[Unit Price]]</f>
        <v>737876.88</v>
      </c>
      <c r="N4126" s="9">
        <f>tbl_salesdata[[#This Row],[Total Sales]]-tbl_salesdata[[#This Row],[Total Cost]]</f>
        <v>266657.04000000004</v>
      </c>
      <c r="O4126">
        <f>tbl_salesdata[[#This Row],[Ship Date]]-tbl_salesdata[[#This Row],[Order Date]]</f>
        <v>8</v>
      </c>
      <c r="P4126">
        <f>WEEKDAY(tbl_salesdata[[#This Row],[Order Date]],2)</f>
        <v>5</v>
      </c>
      <c r="Q4126" t="str">
        <f>TEXT(tbl_salesdata[[#This Row],[Order Date]],"dddd")</f>
        <v>Friday</v>
      </c>
      <c r="R4126" t="str">
        <f>IF(tbl_salesdata[[#This Row],[Weekdaynum]]&gt;5,"Yes","No")</f>
        <v>No</v>
      </c>
    </row>
    <row r="4127" spans="1:18" x14ac:dyDescent="0.35">
      <c r="A4127">
        <v>328470885</v>
      </c>
      <c r="B4127" s="3">
        <v>43582</v>
      </c>
      <c r="C4127" s="3">
        <v>43600</v>
      </c>
      <c r="D4127" t="s">
        <v>186</v>
      </c>
      <c r="E4127" t="s">
        <v>38</v>
      </c>
      <c r="F4127" t="s">
        <v>17</v>
      </c>
      <c r="G4127" t="s">
        <v>14</v>
      </c>
      <c r="H4127" t="s">
        <v>34</v>
      </c>
      <c r="I4127" s="9">
        <v>689</v>
      </c>
      <c r="J4127" s="9">
        <v>152.58000000000001</v>
      </c>
      <c r="K4127" s="9">
        <v>97.44</v>
      </c>
      <c r="L4127" s="9">
        <f>tbl_salesdata[[#This Row],[Units Sold]]*tbl_salesdata[[#This Row],[Unit Cost]]</f>
        <v>67136.160000000003</v>
      </c>
      <c r="M4127" s="9">
        <f>tbl_salesdata[[#This Row],[Units Sold]]*tbl_salesdata[[#This Row],[Unit Price]]</f>
        <v>105127.62000000001</v>
      </c>
      <c r="N4127" s="9">
        <f>tbl_salesdata[[#This Row],[Total Sales]]-tbl_salesdata[[#This Row],[Total Cost]]</f>
        <v>37991.460000000006</v>
      </c>
      <c r="O4127">
        <f>tbl_salesdata[[#This Row],[Ship Date]]-tbl_salesdata[[#This Row],[Order Date]]</f>
        <v>18</v>
      </c>
      <c r="P4127">
        <f>WEEKDAY(tbl_salesdata[[#This Row],[Order Date]],2)</f>
        <v>6</v>
      </c>
      <c r="Q4127" t="str">
        <f>TEXT(tbl_salesdata[[#This Row],[Order Date]],"dddd")</f>
        <v>Saturday</v>
      </c>
      <c r="R4127" t="str">
        <f>IF(tbl_salesdata[[#This Row],[Weekdaynum]]&gt;5,"Yes","No")</f>
        <v>Yes</v>
      </c>
    </row>
    <row r="4128" spans="1:18" hidden="1" x14ac:dyDescent="0.35">
      <c r="A4128">
        <v>934984433</v>
      </c>
      <c r="B4128" s="3">
        <v>42641</v>
      </c>
      <c r="C4128" s="3">
        <v>42658</v>
      </c>
      <c r="D4128" t="s">
        <v>44</v>
      </c>
      <c r="E4128" t="s">
        <v>12</v>
      </c>
      <c r="F4128" t="s">
        <v>68</v>
      </c>
      <c r="G4128" t="s">
        <v>14</v>
      </c>
      <c r="H4128" t="s">
        <v>19</v>
      </c>
      <c r="I4128" s="9">
        <v>1526</v>
      </c>
      <c r="J4128" s="9">
        <v>154.06</v>
      </c>
      <c r="K4128" s="9">
        <v>90.93</v>
      </c>
      <c r="L4128" s="9">
        <f>tbl_salesdata[[#This Row],[Units Sold]]*tbl_salesdata[[#This Row],[Unit Cost]]</f>
        <v>138759.18000000002</v>
      </c>
      <c r="M4128" s="9">
        <f>tbl_salesdata[[#This Row],[Units Sold]]*tbl_salesdata[[#This Row],[Unit Price]]</f>
        <v>235095.56</v>
      </c>
      <c r="N4128" s="9">
        <f>tbl_salesdata[[#This Row],[Total Sales]]-tbl_salesdata[[#This Row],[Total Cost]]</f>
        <v>96336.379999999976</v>
      </c>
      <c r="O4128">
        <f>tbl_salesdata[[#This Row],[Ship Date]]-tbl_salesdata[[#This Row],[Order Date]]</f>
        <v>17</v>
      </c>
      <c r="P4128">
        <f>WEEKDAY(tbl_salesdata[[#This Row],[Order Date]],2)</f>
        <v>3</v>
      </c>
      <c r="Q4128" t="str">
        <f>TEXT(tbl_salesdata[[#This Row],[Order Date]],"dddd")</f>
        <v>Wednesday</v>
      </c>
      <c r="R4128" t="str">
        <f>IF(tbl_salesdata[[#This Row],[Weekdaynum]]&gt;5,"Yes","No")</f>
        <v>No</v>
      </c>
    </row>
    <row r="4129" spans="1:18" hidden="1" x14ac:dyDescent="0.35">
      <c r="A4129">
        <v>524844634</v>
      </c>
      <c r="B4129" s="3">
        <v>43748</v>
      </c>
      <c r="C4129" s="3">
        <v>43769</v>
      </c>
      <c r="D4129" t="s">
        <v>176</v>
      </c>
      <c r="E4129" t="s">
        <v>21</v>
      </c>
      <c r="F4129" t="s">
        <v>25</v>
      </c>
      <c r="G4129" t="s">
        <v>18</v>
      </c>
      <c r="H4129" t="s">
        <v>15</v>
      </c>
      <c r="I4129" s="9">
        <v>2045</v>
      </c>
      <c r="J4129" s="9">
        <v>205.7</v>
      </c>
      <c r="K4129" s="9">
        <v>117.11</v>
      </c>
      <c r="L4129" s="9">
        <f>tbl_salesdata[[#This Row],[Units Sold]]*tbl_salesdata[[#This Row],[Unit Cost]]</f>
        <v>239489.95</v>
      </c>
      <c r="M4129" s="9">
        <f>tbl_salesdata[[#This Row],[Units Sold]]*tbl_salesdata[[#This Row],[Unit Price]]</f>
        <v>420656.5</v>
      </c>
      <c r="N4129" s="9">
        <f>tbl_salesdata[[#This Row],[Total Sales]]-tbl_salesdata[[#This Row],[Total Cost]]</f>
        <v>181166.55</v>
      </c>
      <c r="O4129">
        <f>tbl_salesdata[[#This Row],[Ship Date]]-tbl_salesdata[[#This Row],[Order Date]]</f>
        <v>21</v>
      </c>
      <c r="P4129">
        <f>WEEKDAY(tbl_salesdata[[#This Row],[Order Date]],2)</f>
        <v>4</v>
      </c>
      <c r="Q4129" t="str">
        <f>TEXT(tbl_salesdata[[#This Row],[Order Date]],"dddd")</f>
        <v>Thursday</v>
      </c>
      <c r="R4129" t="str">
        <f>IF(tbl_salesdata[[#This Row],[Weekdaynum]]&gt;5,"Yes","No")</f>
        <v>No</v>
      </c>
    </row>
    <row r="4130" spans="1:18" hidden="1" x14ac:dyDescent="0.35">
      <c r="A4130">
        <v>671450746</v>
      </c>
      <c r="B4130" s="3">
        <v>43723</v>
      </c>
      <c r="C4130" s="3">
        <v>43743</v>
      </c>
      <c r="D4130" t="s">
        <v>124</v>
      </c>
      <c r="E4130" t="s">
        <v>38</v>
      </c>
      <c r="F4130" t="s">
        <v>56</v>
      </c>
      <c r="G4130" t="s">
        <v>18</v>
      </c>
      <c r="H4130" t="s">
        <v>15</v>
      </c>
      <c r="I4130" s="9">
        <v>6052</v>
      </c>
      <c r="J4130" s="9">
        <v>9.33</v>
      </c>
      <c r="K4130" s="9">
        <v>6.92</v>
      </c>
      <c r="L4130" s="9">
        <f>tbl_salesdata[[#This Row],[Units Sold]]*tbl_salesdata[[#This Row],[Unit Cost]]</f>
        <v>41879.839999999997</v>
      </c>
      <c r="M4130" s="9">
        <f>tbl_salesdata[[#This Row],[Units Sold]]*tbl_salesdata[[#This Row],[Unit Price]]</f>
        <v>56465.16</v>
      </c>
      <c r="N4130" s="9">
        <f>tbl_salesdata[[#This Row],[Total Sales]]-tbl_salesdata[[#This Row],[Total Cost]]</f>
        <v>14585.320000000007</v>
      </c>
      <c r="O4130">
        <f>tbl_salesdata[[#This Row],[Ship Date]]-tbl_salesdata[[#This Row],[Order Date]]</f>
        <v>20</v>
      </c>
      <c r="P4130">
        <f>WEEKDAY(tbl_salesdata[[#This Row],[Order Date]],2)</f>
        <v>7</v>
      </c>
      <c r="Q4130" t="str">
        <f>TEXT(tbl_salesdata[[#This Row],[Order Date]],"dddd")</f>
        <v>Sunday</v>
      </c>
      <c r="R4130" t="str">
        <f>IF(tbl_salesdata[[#This Row],[Weekdaynum]]&gt;5,"Yes","No")</f>
        <v>Yes</v>
      </c>
    </row>
    <row r="4131" spans="1:18" hidden="1" x14ac:dyDescent="0.35">
      <c r="A4131">
        <v>640476596</v>
      </c>
      <c r="B4131" s="3">
        <v>43394</v>
      </c>
      <c r="C4131" s="3">
        <v>43403</v>
      </c>
      <c r="D4131" t="s">
        <v>189</v>
      </c>
      <c r="E4131" t="s">
        <v>21</v>
      </c>
      <c r="F4131" t="s">
        <v>56</v>
      </c>
      <c r="G4131" t="s">
        <v>14</v>
      </c>
      <c r="H4131" t="s">
        <v>34</v>
      </c>
      <c r="I4131" s="9">
        <v>112</v>
      </c>
      <c r="J4131" s="9">
        <v>9.33</v>
      </c>
      <c r="K4131" s="9">
        <v>6.92</v>
      </c>
      <c r="L4131" s="9">
        <f>tbl_salesdata[[#This Row],[Units Sold]]*tbl_salesdata[[#This Row],[Unit Cost]]</f>
        <v>775.04</v>
      </c>
      <c r="M4131" s="9">
        <f>tbl_salesdata[[#This Row],[Units Sold]]*tbl_salesdata[[#This Row],[Unit Price]]</f>
        <v>1044.96</v>
      </c>
      <c r="N4131" s="9">
        <f>tbl_salesdata[[#This Row],[Total Sales]]-tbl_salesdata[[#This Row],[Total Cost]]</f>
        <v>269.92000000000007</v>
      </c>
      <c r="O4131">
        <f>tbl_salesdata[[#This Row],[Ship Date]]-tbl_salesdata[[#This Row],[Order Date]]</f>
        <v>9</v>
      </c>
      <c r="P4131">
        <f>WEEKDAY(tbl_salesdata[[#This Row],[Order Date]],2)</f>
        <v>7</v>
      </c>
      <c r="Q4131" t="str">
        <f>TEXT(tbl_salesdata[[#This Row],[Order Date]],"dddd")</f>
        <v>Sunday</v>
      </c>
      <c r="R4131" t="str">
        <f>IF(tbl_salesdata[[#This Row],[Weekdaynum]]&gt;5,"Yes","No")</f>
        <v>Yes</v>
      </c>
    </row>
    <row r="4132" spans="1:18" hidden="1" x14ac:dyDescent="0.35">
      <c r="A4132">
        <v>217908513</v>
      </c>
      <c r="B4132" s="3">
        <v>42520</v>
      </c>
      <c r="C4132" s="3">
        <v>42535</v>
      </c>
      <c r="D4132" t="s">
        <v>198</v>
      </c>
      <c r="E4132" t="s">
        <v>38</v>
      </c>
      <c r="F4132" t="s">
        <v>42</v>
      </c>
      <c r="G4132" t="s">
        <v>14</v>
      </c>
      <c r="H4132" t="s">
        <v>34</v>
      </c>
      <c r="I4132" s="9">
        <v>2826</v>
      </c>
      <c r="J4132" s="9">
        <v>437.2</v>
      </c>
      <c r="K4132" s="9">
        <v>263.33</v>
      </c>
      <c r="L4132" s="9">
        <f>tbl_salesdata[[#This Row],[Units Sold]]*tbl_salesdata[[#This Row],[Unit Cost]]</f>
        <v>744170.58</v>
      </c>
      <c r="M4132" s="9">
        <f>tbl_salesdata[[#This Row],[Units Sold]]*tbl_salesdata[[#This Row],[Unit Price]]</f>
        <v>1235527.2</v>
      </c>
      <c r="N4132" s="9">
        <f>tbl_salesdata[[#This Row],[Total Sales]]-tbl_salesdata[[#This Row],[Total Cost]]</f>
        <v>491356.62</v>
      </c>
      <c r="O4132">
        <f>tbl_salesdata[[#This Row],[Ship Date]]-tbl_salesdata[[#This Row],[Order Date]]</f>
        <v>15</v>
      </c>
      <c r="P4132">
        <f>WEEKDAY(tbl_salesdata[[#This Row],[Order Date]],2)</f>
        <v>1</v>
      </c>
      <c r="Q4132" t="str">
        <f>TEXT(tbl_salesdata[[#This Row],[Order Date]],"dddd")</f>
        <v>Monday</v>
      </c>
      <c r="R4132" t="str">
        <f>IF(tbl_salesdata[[#This Row],[Weekdaynum]]&gt;5,"Yes","No")</f>
        <v>No</v>
      </c>
    </row>
    <row r="4133" spans="1:18" hidden="1" x14ac:dyDescent="0.35">
      <c r="A4133">
        <v>160045325</v>
      </c>
      <c r="B4133" s="3">
        <v>42055</v>
      </c>
      <c r="C4133" s="3">
        <v>42073</v>
      </c>
      <c r="D4133" t="s">
        <v>138</v>
      </c>
      <c r="E4133" t="s">
        <v>24</v>
      </c>
      <c r="F4133" t="s">
        <v>56</v>
      </c>
      <c r="G4133" t="s">
        <v>14</v>
      </c>
      <c r="H4133" t="s">
        <v>26</v>
      </c>
      <c r="I4133" s="9">
        <v>9823</v>
      </c>
      <c r="J4133" s="9">
        <v>9.33</v>
      </c>
      <c r="K4133" s="9">
        <v>6.92</v>
      </c>
      <c r="L4133" s="9">
        <f>tbl_salesdata[[#This Row],[Units Sold]]*tbl_salesdata[[#This Row],[Unit Cost]]</f>
        <v>67975.16</v>
      </c>
      <c r="M4133" s="9">
        <f>tbl_salesdata[[#This Row],[Units Sold]]*tbl_salesdata[[#This Row],[Unit Price]]</f>
        <v>91648.59</v>
      </c>
      <c r="N4133" s="9">
        <f>tbl_salesdata[[#This Row],[Total Sales]]-tbl_salesdata[[#This Row],[Total Cost]]</f>
        <v>23673.429999999993</v>
      </c>
      <c r="O4133">
        <f>tbl_salesdata[[#This Row],[Ship Date]]-tbl_salesdata[[#This Row],[Order Date]]</f>
        <v>18</v>
      </c>
      <c r="P4133">
        <f>WEEKDAY(tbl_salesdata[[#This Row],[Order Date]],2)</f>
        <v>5</v>
      </c>
      <c r="Q4133" t="str">
        <f>TEXT(tbl_salesdata[[#This Row],[Order Date]],"dddd")</f>
        <v>Friday</v>
      </c>
      <c r="R4133" t="str">
        <f>IF(tbl_salesdata[[#This Row],[Weekdaynum]]&gt;5,"Yes","No")</f>
        <v>No</v>
      </c>
    </row>
    <row r="4134" spans="1:18" hidden="1" x14ac:dyDescent="0.35">
      <c r="A4134">
        <v>843498361</v>
      </c>
      <c r="B4134" s="3">
        <v>42460</v>
      </c>
      <c r="C4134" s="3">
        <v>42469</v>
      </c>
      <c r="D4134" t="s">
        <v>128</v>
      </c>
      <c r="E4134" t="s">
        <v>38</v>
      </c>
      <c r="F4134" t="s">
        <v>40</v>
      </c>
      <c r="G4134" t="s">
        <v>18</v>
      </c>
      <c r="H4134" t="s">
        <v>15</v>
      </c>
      <c r="I4134" s="9">
        <v>8764</v>
      </c>
      <c r="J4134" s="9">
        <v>651.21</v>
      </c>
      <c r="K4134" s="9">
        <v>524.96</v>
      </c>
      <c r="L4134" s="9">
        <f>tbl_salesdata[[#This Row],[Units Sold]]*tbl_salesdata[[#This Row],[Unit Cost]]</f>
        <v>4600749.4400000004</v>
      </c>
      <c r="M4134" s="9">
        <f>tbl_salesdata[[#This Row],[Units Sold]]*tbl_salesdata[[#This Row],[Unit Price]]</f>
        <v>5707204.4400000004</v>
      </c>
      <c r="N4134" s="9">
        <f>tbl_salesdata[[#This Row],[Total Sales]]-tbl_salesdata[[#This Row],[Total Cost]]</f>
        <v>1106455</v>
      </c>
      <c r="O4134">
        <f>tbl_salesdata[[#This Row],[Ship Date]]-tbl_salesdata[[#This Row],[Order Date]]</f>
        <v>9</v>
      </c>
      <c r="P4134">
        <f>WEEKDAY(tbl_salesdata[[#This Row],[Order Date]],2)</f>
        <v>4</v>
      </c>
      <c r="Q4134" t="str">
        <f>TEXT(tbl_salesdata[[#This Row],[Order Date]],"dddd")</f>
        <v>Thursday</v>
      </c>
      <c r="R4134" t="str">
        <f>IF(tbl_salesdata[[#This Row],[Weekdaynum]]&gt;5,"Yes","No")</f>
        <v>No</v>
      </c>
    </row>
    <row r="4135" spans="1:18" hidden="1" x14ac:dyDescent="0.35">
      <c r="A4135">
        <v>915191447</v>
      </c>
      <c r="B4135" s="3">
        <v>43352</v>
      </c>
      <c r="C4135" s="3">
        <v>43360</v>
      </c>
      <c r="D4135" t="s">
        <v>58</v>
      </c>
      <c r="E4135" t="s">
        <v>29</v>
      </c>
      <c r="F4135" t="s">
        <v>17</v>
      </c>
      <c r="G4135" t="s">
        <v>14</v>
      </c>
      <c r="H4135" t="s">
        <v>15</v>
      </c>
      <c r="I4135" s="9">
        <v>4342</v>
      </c>
      <c r="J4135" s="9">
        <v>152.58000000000001</v>
      </c>
      <c r="K4135" s="9">
        <v>97.44</v>
      </c>
      <c r="L4135" s="9">
        <f>tbl_salesdata[[#This Row],[Units Sold]]*tbl_salesdata[[#This Row],[Unit Cost]]</f>
        <v>423084.48</v>
      </c>
      <c r="M4135" s="9">
        <f>tbl_salesdata[[#This Row],[Units Sold]]*tbl_salesdata[[#This Row],[Unit Price]]</f>
        <v>662502.3600000001</v>
      </c>
      <c r="N4135" s="9">
        <f>tbl_salesdata[[#This Row],[Total Sales]]-tbl_salesdata[[#This Row],[Total Cost]]</f>
        <v>239417.88000000012</v>
      </c>
      <c r="O4135">
        <f>tbl_salesdata[[#This Row],[Ship Date]]-tbl_salesdata[[#This Row],[Order Date]]</f>
        <v>8</v>
      </c>
      <c r="P4135">
        <f>WEEKDAY(tbl_salesdata[[#This Row],[Order Date]],2)</f>
        <v>7</v>
      </c>
      <c r="Q4135" t="str">
        <f>TEXT(tbl_salesdata[[#This Row],[Order Date]],"dddd")</f>
        <v>Sunday</v>
      </c>
      <c r="R4135" t="str">
        <f>IF(tbl_salesdata[[#This Row],[Weekdaynum]]&gt;5,"Yes","No")</f>
        <v>Yes</v>
      </c>
    </row>
    <row r="4136" spans="1:18" hidden="1" x14ac:dyDescent="0.35">
      <c r="A4136">
        <v>442360913</v>
      </c>
      <c r="B4136" s="3">
        <v>43126</v>
      </c>
      <c r="C4136" s="3">
        <v>43130</v>
      </c>
      <c r="D4136" t="s">
        <v>11</v>
      </c>
      <c r="E4136" t="s">
        <v>12</v>
      </c>
      <c r="F4136" t="s">
        <v>56</v>
      </c>
      <c r="G4136" t="s">
        <v>14</v>
      </c>
      <c r="H4136" t="s">
        <v>19</v>
      </c>
      <c r="I4136" s="9">
        <v>3279</v>
      </c>
      <c r="J4136" s="9">
        <v>9.33</v>
      </c>
      <c r="K4136" s="9">
        <v>6.92</v>
      </c>
      <c r="L4136" s="9">
        <f>tbl_salesdata[[#This Row],[Units Sold]]*tbl_salesdata[[#This Row],[Unit Cost]]</f>
        <v>22690.68</v>
      </c>
      <c r="M4136" s="9">
        <f>tbl_salesdata[[#This Row],[Units Sold]]*tbl_salesdata[[#This Row],[Unit Price]]</f>
        <v>30593.07</v>
      </c>
      <c r="N4136" s="9">
        <f>tbl_salesdata[[#This Row],[Total Sales]]-tbl_salesdata[[#This Row],[Total Cost]]</f>
        <v>7902.3899999999994</v>
      </c>
      <c r="O4136">
        <f>tbl_salesdata[[#This Row],[Ship Date]]-tbl_salesdata[[#This Row],[Order Date]]</f>
        <v>4</v>
      </c>
      <c r="P4136">
        <f>WEEKDAY(tbl_salesdata[[#This Row],[Order Date]],2)</f>
        <v>5</v>
      </c>
      <c r="Q4136" t="str">
        <f>TEXT(tbl_salesdata[[#This Row],[Order Date]],"dddd")</f>
        <v>Friday</v>
      </c>
      <c r="R4136" t="str">
        <f>IF(tbl_salesdata[[#This Row],[Weekdaynum]]&gt;5,"Yes","No")</f>
        <v>No</v>
      </c>
    </row>
    <row r="4137" spans="1:18" hidden="1" x14ac:dyDescent="0.35">
      <c r="A4137">
        <v>462555587</v>
      </c>
      <c r="B4137" s="3">
        <v>42100</v>
      </c>
      <c r="C4137" s="3">
        <v>42102</v>
      </c>
      <c r="D4137" t="s">
        <v>169</v>
      </c>
      <c r="E4137" t="s">
        <v>29</v>
      </c>
      <c r="F4137" t="s">
        <v>30</v>
      </c>
      <c r="G4137" t="s">
        <v>14</v>
      </c>
      <c r="H4137" t="s">
        <v>19</v>
      </c>
      <c r="I4137" s="9">
        <v>9332</v>
      </c>
      <c r="J4137" s="9">
        <v>81.73</v>
      </c>
      <c r="K4137" s="9">
        <v>56.67</v>
      </c>
      <c r="L4137" s="9">
        <f>tbl_salesdata[[#This Row],[Units Sold]]*tbl_salesdata[[#This Row],[Unit Cost]]</f>
        <v>528844.44000000006</v>
      </c>
      <c r="M4137" s="9">
        <f>tbl_salesdata[[#This Row],[Units Sold]]*tbl_salesdata[[#This Row],[Unit Price]]</f>
        <v>762704.36</v>
      </c>
      <c r="N4137" s="9">
        <f>tbl_salesdata[[#This Row],[Total Sales]]-tbl_salesdata[[#This Row],[Total Cost]]</f>
        <v>233859.91999999993</v>
      </c>
      <c r="O4137">
        <f>tbl_salesdata[[#This Row],[Ship Date]]-tbl_salesdata[[#This Row],[Order Date]]</f>
        <v>2</v>
      </c>
      <c r="P4137">
        <f>WEEKDAY(tbl_salesdata[[#This Row],[Order Date]],2)</f>
        <v>1</v>
      </c>
      <c r="Q4137" t="str">
        <f>TEXT(tbl_salesdata[[#This Row],[Order Date]],"dddd")</f>
        <v>Monday</v>
      </c>
      <c r="R4137" t="str">
        <f>IF(tbl_salesdata[[#This Row],[Weekdaynum]]&gt;5,"Yes","No")</f>
        <v>No</v>
      </c>
    </row>
    <row r="4138" spans="1:18" hidden="1" x14ac:dyDescent="0.35">
      <c r="A4138">
        <v>733636796</v>
      </c>
      <c r="B4138" s="3">
        <v>44063</v>
      </c>
      <c r="C4138" s="3">
        <v>44065</v>
      </c>
      <c r="D4138" t="s">
        <v>100</v>
      </c>
      <c r="E4138" t="s">
        <v>21</v>
      </c>
      <c r="F4138" t="s">
        <v>47</v>
      </c>
      <c r="G4138" t="s">
        <v>14</v>
      </c>
      <c r="H4138" t="s">
        <v>15</v>
      </c>
      <c r="I4138" s="9">
        <v>8286</v>
      </c>
      <c r="J4138" s="9">
        <v>421.89</v>
      </c>
      <c r="K4138" s="9">
        <v>364.69</v>
      </c>
      <c r="L4138" s="9">
        <f>tbl_salesdata[[#This Row],[Units Sold]]*tbl_salesdata[[#This Row],[Unit Cost]]</f>
        <v>3021821.34</v>
      </c>
      <c r="M4138" s="9">
        <f>tbl_salesdata[[#This Row],[Units Sold]]*tbl_salesdata[[#This Row],[Unit Price]]</f>
        <v>3495780.54</v>
      </c>
      <c r="N4138" s="9">
        <f>tbl_salesdata[[#This Row],[Total Sales]]-tbl_salesdata[[#This Row],[Total Cost]]</f>
        <v>473959.20000000019</v>
      </c>
      <c r="O4138">
        <f>tbl_salesdata[[#This Row],[Ship Date]]-tbl_salesdata[[#This Row],[Order Date]]</f>
        <v>2</v>
      </c>
      <c r="P4138">
        <f>WEEKDAY(tbl_salesdata[[#This Row],[Order Date]],2)</f>
        <v>4</v>
      </c>
      <c r="Q4138" t="str">
        <f>TEXT(tbl_salesdata[[#This Row],[Order Date]],"dddd")</f>
        <v>Thursday</v>
      </c>
      <c r="R4138" t="str">
        <f>IF(tbl_salesdata[[#This Row],[Weekdaynum]]&gt;5,"Yes","No")</f>
        <v>No</v>
      </c>
    </row>
    <row r="4139" spans="1:18" hidden="1" x14ac:dyDescent="0.35">
      <c r="A4139">
        <v>183778369</v>
      </c>
      <c r="B4139" s="3">
        <v>44189</v>
      </c>
      <c r="C4139" s="3">
        <v>44208</v>
      </c>
      <c r="D4139" t="s">
        <v>35</v>
      </c>
      <c r="E4139" t="s">
        <v>21</v>
      </c>
      <c r="F4139" t="s">
        <v>17</v>
      </c>
      <c r="G4139" t="s">
        <v>14</v>
      </c>
      <c r="H4139" t="s">
        <v>26</v>
      </c>
      <c r="I4139" s="9">
        <v>2958</v>
      </c>
      <c r="J4139" s="9">
        <v>152.58000000000001</v>
      </c>
      <c r="K4139" s="9">
        <v>97.44</v>
      </c>
      <c r="L4139" s="9">
        <f>tbl_salesdata[[#This Row],[Units Sold]]*tbl_salesdata[[#This Row],[Unit Cost]]</f>
        <v>288227.52</v>
      </c>
      <c r="M4139" s="9">
        <f>tbl_salesdata[[#This Row],[Units Sold]]*tbl_salesdata[[#This Row],[Unit Price]]</f>
        <v>451331.64</v>
      </c>
      <c r="N4139" s="9">
        <f>tbl_salesdata[[#This Row],[Total Sales]]-tbl_salesdata[[#This Row],[Total Cost]]</f>
        <v>163104.12</v>
      </c>
      <c r="O4139">
        <f>tbl_salesdata[[#This Row],[Ship Date]]-tbl_salesdata[[#This Row],[Order Date]]</f>
        <v>19</v>
      </c>
      <c r="P4139">
        <f>WEEKDAY(tbl_salesdata[[#This Row],[Order Date]],2)</f>
        <v>4</v>
      </c>
      <c r="Q4139" t="str">
        <f>TEXT(tbl_salesdata[[#This Row],[Order Date]],"dddd")</f>
        <v>Thursday</v>
      </c>
      <c r="R4139" t="str">
        <f>IF(tbl_salesdata[[#This Row],[Weekdaynum]]&gt;5,"Yes","No")</f>
        <v>No</v>
      </c>
    </row>
    <row r="4140" spans="1:18" hidden="1" x14ac:dyDescent="0.35">
      <c r="A4140">
        <v>961466634</v>
      </c>
      <c r="B4140" s="3">
        <v>42583</v>
      </c>
      <c r="C4140" s="3">
        <v>42593</v>
      </c>
      <c r="D4140" t="s">
        <v>46</v>
      </c>
      <c r="E4140" t="s">
        <v>29</v>
      </c>
      <c r="F4140" t="s">
        <v>22</v>
      </c>
      <c r="G4140" t="s">
        <v>14</v>
      </c>
      <c r="H4140" t="s">
        <v>34</v>
      </c>
      <c r="I4140" s="9">
        <v>8198</v>
      </c>
      <c r="J4140" s="9">
        <v>47.45</v>
      </c>
      <c r="K4140" s="9">
        <v>31.79</v>
      </c>
      <c r="L4140" s="9">
        <f>tbl_salesdata[[#This Row],[Units Sold]]*tbl_salesdata[[#This Row],[Unit Cost]]</f>
        <v>260614.41999999998</v>
      </c>
      <c r="M4140" s="9">
        <f>tbl_salesdata[[#This Row],[Units Sold]]*tbl_salesdata[[#This Row],[Unit Price]]</f>
        <v>388995.10000000003</v>
      </c>
      <c r="N4140" s="9">
        <f>tbl_salesdata[[#This Row],[Total Sales]]-tbl_salesdata[[#This Row],[Total Cost]]</f>
        <v>128380.68000000005</v>
      </c>
      <c r="O4140">
        <f>tbl_salesdata[[#This Row],[Ship Date]]-tbl_salesdata[[#This Row],[Order Date]]</f>
        <v>10</v>
      </c>
      <c r="P4140">
        <f>WEEKDAY(tbl_salesdata[[#This Row],[Order Date]],2)</f>
        <v>1</v>
      </c>
      <c r="Q4140" t="str">
        <f>TEXT(tbl_salesdata[[#This Row],[Order Date]],"dddd")</f>
        <v>Monday</v>
      </c>
      <c r="R4140" t="str">
        <f>IF(tbl_salesdata[[#This Row],[Weekdaynum]]&gt;5,"Yes","No")</f>
        <v>No</v>
      </c>
    </row>
    <row r="4141" spans="1:18" x14ac:dyDescent="0.35">
      <c r="A4141">
        <v>101010978</v>
      </c>
      <c r="B4141" s="3">
        <v>43148</v>
      </c>
      <c r="C4141" s="3">
        <v>43167</v>
      </c>
      <c r="D4141" t="s">
        <v>138</v>
      </c>
      <c r="E4141" t="s">
        <v>24</v>
      </c>
      <c r="F4141" t="s">
        <v>47</v>
      </c>
      <c r="G4141" t="s">
        <v>14</v>
      </c>
      <c r="H4141" t="s">
        <v>34</v>
      </c>
      <c r="I4141" s="9">
        <v>248</v>
      </c>
      <c r="J4141" s="9">
        <v>421.89</v>
      </c>
      <c r="K4141" s="9">
        <v>364.69</v>
      </c>
      <c r="L4141" s="9">
        <f>tbl_salesdata[[#This Row],[Units Sold]]*tbl_salesdata[[#This Row],[Unit Cost]]</f>
        <v>90443.12</v>
      </c>
      <c r="M4141" s="9">
        <f>tbl_salesdata[[#This Row],[Units Sold]]*tbl_salesdata[[#This Row],[Unit Price]]</f>
        <v>104628.72</v>
      </c>
      <c r="N4141" s="9">
        <f>tbl_salesdata[[#This Row],[Total Sales]]-tbl_salesdata[[#This Row],[Total Cost]]</f>
        <v>14185.600000000006</v>
      </c>
      <c r="O4141">
        <f>tbl_salesdata[[#This Row],[Ship Date]]-tbl_salesdata[[#This Row],[Order Date]]</f>
        <v>19</v>
      </c>
      <c r="P4141">
        <f>WEEKDAY(tbl_salesdata[[#This Row],[Order Date]],2)</f>
        <v>6</v>
      </c>
      <c r="Q4141" t="str">
        <f>TEXT(tbl_salesdata[[#This Row],[Order Date]],"dddd")</f>
        <v>Saturday</v>
      </c>
      <c r="R4141" t="str">
        <f>IF(tbl_salesdata[[#This Row],[Weekdaynum]]&gt;5,"Yes","No")</f>
        <v>Yes</v>
      </c>
    </row>
    <row r="4142" spans="1:18" x14ac:dyDescent="0.35">
      <c r="A4142">
        <v>750304687</v>
      </c>
      <c r="B4142" s="3">
        <v>42126</v>
      </c>
      <c r="C4142" s="3">
        <v>42147</v>
      </c>
      <c r="D4142" t="s">
        <v>197</v>
      </c>
      <c r="E4142" t="s">
        <v>38</v>
      </c>
      <c r="F4142" t="s">
        <v>17</v>
      </c>
      <c r="G4142" t="s">
        <v>14</v>
      </c>
      <c r="H4142" t="s">
        <v>19</v>
      </c>
      <c r="I4142" s="9">
        <v>685</v>
      </c>
      <c r="J4142" s="9">
        <v>152.58000000000001</v>
      </c>
      <c r="K4142" s="9">
        <v>97.44</v>
      </c>
      <c r="L4142" s="9">
        <f>tbl_salesdata[[#This Row],[Units Sold]]*tbl_salesdata[[#This Row],[Unit Cost]]</f>
        <v>66746.399999999994</v>
      </c>
      <c r="M4142" s="9">
        <f>tbl_salesdata[[#This Row],[Units Sold]]*tbl_salesdata[[#This Row],[Unit Price]]</f>
        <v>104517.3</v>
      </c>
      <c r="N4142" s="9">
        <f>tbl_salesdata[[#This Row],[Total Sales]]-tbl_salesdata[[#This Row],[Total Cost]]</f>
        <v>37770.900000000009</v>
      </c>
      <c r="O4142">
        <f>tbl_salesdata[[#This Row],[Ship Date]]-tbl_salesdata[[#This Row],[Order Date]]</f>
        <v>21</v>
      </c>
      <c r="P4142">
        <f>WEEKDAY(tbl_salesdata[[#This Row],[Order Date]],2)</f>
        <v>6</v>
      </c>
      <c r="Q4142" t="str">
        <f>TEXT(tbl_salesdata[[#This Row],[Order Date]],"dddd")</f>
        <v>Saturday</v>
      </c>
      <c r="R4142" t="str">
        <f>IF(tbl_salesdata[[#This Row],[Weekdaynum]]&gt;5,"Yes","No")</f>
        <v>Yes</v>
      </c>
    </row>
    <row r="4143" spans="1:18" hidden="1" x14ac:dyDescent="0.35">
      <c r="A4143">
        <v>499362361</v>
      </c>
      <c r="B4143" s="3">
        <v>42566</v>
      </c>
      <c r="C4143" s="3">
        <v>42574</v>
      </c>
      <c r="D4143" t="s">
        <v>131</v>
      </c>
      <c r="E4143" t="s">
        <v>32</v>
      </c>
      <c r="F4143" t="s">
        <v>68</v>
      </c>
      <c r="G4143" t="s">
        <v>18</v>
      </c>
      <c r="H4143" t="s">
        <v>15</v>
      </c>
      <c r="I4143" s="9">
        <v>1274</v>
      </c>
      <c r="J4143" s="9">
        <v>154.06</v>
      </c>
      <c r="K4143" s="9">
        <v>90.93</v>
      </c>
      <c r="L4143" s="9">
        <f>tbl_salesdata[[#This Row],[Units Sold]]*tbl_salesdata[[#This Row],[Unit Cost]]</f>
        <v>115844.82</v>
      </c>
      <c r="M4143" s="9">
        <f>tbl_salesdata[[#This Row],[Units Sold]]*tbl_salesdata[[#This Row],[Unit Price]]</f>
        <v>196272.44</v>
      </c>
      <c r="N4143" s="9">
        <f>tbl_salesdata[[#This Row],[Total Sales]]-tbl_salesdata[[#This Row],[Total Cost]]</f>
        <v>80427.62</v>
      </c>
      <c r="O4143">
        <f>tbl_salesdata[[#This Row],[Ship Date]]-tbl_salesdata[[#This Row],[Order Date]]</f>
        <v>8</v>
      </c>
      <c r="P4143">
        <f>WEEKDAY(tbl_salesdata[[#This Row],[Order Date]],2)</f>
        <v>5</v>
      </c>
      <c r="Q4143" t="str">
        <f>TEXT(tbl_salesdata[[#This Row],[Order Date]],"dddd")</f>
        <v>Friday</v>
      </c>
      <c r="R4143" t="str">
        <f>IF(tbl_salesdata[[#This Row],[Weekdaynum]]&gt;5,"Yes","No")</f>
        <v>No</v>
      </c>
    </row>
    <row r="4144" spans="1:18" hidden="1" x14ac:dyDescent="0.35">
      <c r="A4144">
        <v>228350675</v>
      </c>
      <c r="B4144" s="3">
        <v>42248</v>
      </c>
      <c r="C4144" s="3">
        <v>42257</v>
      </c>
      <c r="D4144" t="s">
        <v>142</v>
      </c>
      <c r="E4144" t="s">
        <v>29</v>
      </c>
      <c r="F4144" t="s">
        <v>68</v>
      </c>
      <c r="G4144" t="s">
        <v>14</v>
      </c>
      <c r="H4144" t="s">
        <v>19</v>
      </c>
      <c r="I4144" s="9">
        <v>2894</v>
      </c>
      <c r="J4144" s="9">
        <v>154.06</v>
      </c>
      <c r="K4144" s="9">
        <v>90.93</v>
      </c>
      <c r="L4144" s="9">
        <f>tbl_salesdata[[#This Row],[Units Sold]]*tbl_salesdata[[#This Row],[Unit Cost]]</f>
        <v>263151.42000000004</v>
      </c>
      <c r="M4144" s="9">
        <f>tbl_salesdata[[#This Row],[Units Sold]]*tbl_salesdata[[#This Row],[Unit Price]]</f>
        <v>445849.64</v>
      </c>
      <c r="N4144" s="9">
        <f>tbl_salesdata[[#This Row],[Total Sales]]-tbl_salesdata[[#This Row],[Total Cost]]</f>
        <v>182698.21999999997</v>
      </c>
      <c r="O4144">
        <f>tbl_salesdata[[#This Row],[Ship Date]]-tbl_salesdata[[#This Row],[Order Date]]</f>
        <v>9</v>
      </c>
      <c r="P4144">
        <f>WEEKDAY(tbl_salesdata[[#This Row],[Order Date]],2)</f>
        <v>2</v>
      </c>
      <c r="Q4144" t="str">
        <f>TEXT(tbl_salesdata[[#This Row],[Order Date]],"dddd")</f>
        <v>Tuesday</v>
      </c>
      <c r="R4144" t="str">
        <f>IF(tbl_salesdata[[#This Row],[Weekdaynum]]&gt;5,"Yes","No")</f>
        <v>No</v>
      </c>
    </row>
    <row r="4145" spans="1:18" hidden="1" x14ac:dyDescent="0.35">
      <c r="A4145">
        <v>482004821</v>
      </c>
      <c r="B4145" s="3">
        <v>42559</v>
      </c>
      <c r="C4145" s="3">
        <v>42569</v>
      </c>
      <c r="D4145" t="s">
        <v>45</v>
      </c>
      <c r="E4145" t="s">
        <v>12</v>
      </c>
      <c r="F4145" t="s">
        <v>13</v>
      </c>
      <c r="G4145" t="s">
        <v>18</v>
      </c>
      <c r="H4145" t="s">
        <v>15</v>
      </c>
      <c r="I4145" s="9">
        <v>4793</v>
      </c>
      <c r="J4145" s="9">
        <v>255.28</v>
      </c>
      <c r="K4145" s="9">
        <v>159.41999999999999</v>
      </c>
      <c r="L4145" s="9">
        <f>tbl_salesdata[[#This Row],[Units Sold]]*tbl_salesdata[[#This Row],[Unit Cost]]</f>
        <v>764100.05999999994</v>
      </c>
      <c r="M4145" s="9">
        <f>tbl_salesdata[[#This Row],[Units Sold]]*tbl_salesdata[[#This Row],[Unit Price]]</f>
        <v>1223557.04</v>
      </c>
      <c r="N4145" s="9">
        <f>tbl_salesdata[[#This Row],[Total Sales]]-tbl_salesdata[[#This Row],[Total Cost]]</f>
        <v>459456.9800000001</v>
      </c>
      <c r="O4145">
        <f>tbl_salesdata[[#This Row],[Ship Date]]-tbl_salesdata[[#This Row],[Order Date]]</f>
        <v>10</v>
      </c>
      <c r="P4145">
        <f>WEEKDAY(tbl_salesdata[[#This Row],[Order Date]],2)</f>
        <v>5</v>
      </c>
      <c r="Q4145" t="str">
        <f>TEXT(tbl_salesdata[[#This Row],[Order Date]],"dddd")</f>
        <v>Friday</v>
      </c>
      <c r="R4145" t="str">
        <f>IF(tbl_salesdata[[#This Row],[Weekdaynum]]&gt;5,"Yes","No")</f>
        <v>No</v>
      </c>
    </row>
    <row r="4146" spans="1:18" hidden="1" x14ac:dyDescent="0.35">
      <c r="A4146">
        <v>680686128</v>
      </c>
      <c r="B4146" s="3">
        <v>43250</v>
      </c>
      <c r="C4146" s="3">
        <v>43267</v>
      </c>
      <c r="D4146" t="s">
        <v>190</v>
      </c>
      <c r="E4146" t="s">
        <v>38</v>
      </c>
      <c r="F4146" t="s">
        <v>40</v>
      </c>
      <c r="G4146" t="s">
        <v>18</v>
      </c>
      <c r="H4146" t="s">
        <v>15</v>
      </c>
      <c r="I4146" s="9">
        <v>9006</v>
      </c>
      <c r="J4146" s="9">
        <v>651.21</v>
      </c>
      <c r="K4146" s="9">
        <v>524.96</v>
      </c>
      <c r="L4146" s="9">
        <f>tbl_salesdata[[#This Row],[Units Sold]]*tbl_salesdata[[#This Row],[Unit Cost]]</f>
        <v>4727789.7600000007</v>
      </c>
      <c r="M4146" s="9">
        <f>tbl_salesdata[[#This Row],[Units Sold]]*tbl_salesdata[[#This Row],[Unit Price]]</f>
        <v>5864797.2600000007</v>
      </c>
      <c r="N4146" s="9">
        <f>tbl_salesdata[[#This Row],[Total Sales]]-tbl_salesdata[[#This Row],[Total Cost]]</f>
        <v>1137007.5</v>
      </c>
      <c r="O4146">
        <f>tbl_salesdata[[#This Row],[Ship Date]]-tbl_salesdata[[#This Row],[Order Date]]</f>
        <v>17</v>
      </c>
      <c r="P4146">
        <f>WEEKDAY(tbl_salesdata[[#This Row],[Order Date]],2)</f>
        <v>3</v>
      </c>
      <c r="Q4146" t="str">
        <f>TEXT(tbl_salesdata[[#This Row],[Order Date]],"dddd")</f>
        <v>Wednesday</v>
      </c>
      <c r="R4146" t="str">
        <f>IF(tbl_salesdata[[#This Row],[Weekdaynum]]&gt;5,"Yes","No")</f>
        <v>No</v>
      </c>
    </row>
    <row r="4147" spans="1:18" hidden="1" x14ac:dyDescent="0.35">
      <c r="A4147">
        <v>315068423</v>
      </c>
      <c r="B4147" s="3">
        <v>42764</v>
      </c>
      <c r="C4147" s="3">
        <v>42785</v>
      </c>
      <c r="D4147" t="s">
        <v>111</v>
      </c>
      <c r="E4147" t="s">
        <v>38</v>
      </c>
      <c r="F4147" t="s">
        <v>33</v>
      </c>
      <c r="G4147" t="s">
        <v>18</v>
      </c>
      <c r="H4147" t="s">
        <v>34</v>
      </c>
      <c r="I4147" s="9">
        <v>4603</v>
      </c>
      <c r="J4147" s="9">
        <v>109.28</v>
      </c>
      <c r="K4147" s="9">
        <v>35.840000000000003</v>
      </c>
      <c r="L4147" s="9">
        <f>tbl_salesdata[[#This Row],[Units Sold]]*tbl_salesdata[[#This Row],[Unit Cost]]</f>
        <v>164971.52000000002</v>
      </c>
      <c r="M4147" s="9">
        <f>tbl_salesdata[[#This Row],[Units Sold]]*tbl_salesdata[[#This Row],[Unit Price]]</f>
        <v>503015.84</v>
      </c>
      <c r="N4147" s="9">
        <f>tbl_salesdata[[#This Row],[Total Sales]]-tbl_salesdata[[#This Row],[Total Cost]]</f>
        <v>338044.32</v>
      </c>
      <c r="O4147">
        <f>tbl_salesdata[[#This Row],[Ship Date]]-tbl_salesdata[[#This Row],[Order Date]]</f>
        <v>21</v>
      </c>
      <c r="P4147">
        <f>WEEKDAY(tbl_salesdata[[#This Row],[Order Date]],2)</f>
        <v>7</v>
      </c>
      <c r="Q4147" t="str">
        <f>TEXT(tbl_salesdata[[#This Row],[Order Date]],"dddd")</f>
        <v>Sunday</v>
      </c>
      <c r="R4147" t="str">
        <f>IF(tbl_salesdata[[#This Row],[Weekdaynum]]&gt;5,"Yes","No")</f>
        <v>Yes</v>
      </c>
    </row>
    <row r="4148" spans="1:18" hidden="1" x14ac:dyDescent="0.35">
      <c r="A4148">
        <v>296138036</v>
      </c>
      <c r="B4148" s="3">
        <v>44784</v>
      </c>
      <c r="C4148" s="3">
        <v>44791</v>
      </c>
      <c r="D4148" t="s">
        <v>212</v>
      </c>
      <c r="E4148" t="s">
        <v>32</v>
      </c>
      <c r="F4148" t="s">
        <v>33</v>
      </c>
      <c r="G4148" t="s">
        <v>14</v>
      </c>
      <c r="H4148" t="s">
        <v>15</v>
      </c>
      <c r="I4148" s="9">
        <v>2680</v>
      </c>
      <c r="J4148" s="9">
        <v>109.28</v>
      </c>
      <c r="K4148" s="9">
        <v>35.840000000000003</v>
      </c>
      <c r="L4148" s="9">
        <f>tbl_salesdata[[#This Row],[Units Sold]]*tbl_salesdata[[#This Row],[Unit Cost]]</f>
        <v>96051.200000000012</v>
      </c>
      <c r="M4148" s="9">
        <f>tbl_salesdata[[#This Row],[Units Sold]]*tbl_salesdata[[#This Row],[Unit Price]]</f>
        <v>292870.40000000002</v>
      </c>
      <c r="N4148" s="9">
        <f>tbl_salesdata[[#This Row],[Total Sales]]-tbl_salesdata[[#This Row],[Total Cost]]</f>
        <v>196819.20000000001</v>
      </c>
      <c r="O4148">
        <f>tbl_salesdata[[#This Row],[Ship Date]]-tbl_salesdata[[#This Row],[Order Date]]</f>
        <v>7</v>
      </c>
      <c r="P4148">
        <f>WEEKDAY(tbl_salesdata[[#This Row],[Order Date]],2)</f>
        <v>4</v>
      </c>
      <c r="Q4148" t="str">
        <f>TEXT(tbl_salesdata[[#This Row],[Order Date]],"dddd")</f>
        <v>Thursday</v>
      </c>
      <c r="R4148" t="str">
        <f>IF(tbl_salesdata[[#This Row],[Weekdaynum]]&gt;5,"Yes","No")</f>
        <v>No</v>
      </c>
    </row>
    <row r="4149" spans="1:18" x14ac:dyDescent="0.35">
      <c r="A4149">
        <v>115846812</v>
      </c>
      <c r="B4149" s="3">
        <v>43127</v>
      </c>
      <c r="C4149" s="3">
        <v>43128</v>
      </c>
      <c r="D4149" t="s">
        <v>98</v>
      </c>
      <c r="E4149" t="s">
        <v>38</v>
      </c>
      <c r="F4149" t="s">
        <v>25</v>
      </c>
      <c r="G4149" t="s">
        <v>14</v>
      </c>
      <c r="H4149" t="s">
        <v>19</v>
      </c>
      <c r="I4149" s="9">
        <v>501</v>
      </c>
      <c r="J4149" s="9">
        <v>205.7</v>
      </c>
      <c r="K4149" s="9">
        <v>117.11</v>
      </c>
      <c r="L4149" s="9">
        <f>tbl_salesdata[[#This Row],[Units Sold]]*tbl_salesdata[[#This Row],[Unit Cost]]</f>
        <v>58672.11</v>
      </c>
      <c r="M4149" s="9">
        <f>tbl_salesdata[[#This Row],[Units Sold]]*tbl_salesdata[[#This Row],[Unit Price]]</f>
        <v>103055.7</v>
      </c>
      <c r="N4149" s="9">
        <f>tbl_salesdata[[#This Row],[Total Sales]]-tbl_salesdata[[#This Row],[Total Cost]]</f>
        <v>44383.59</v>
      </c>
      <c r="O4149">
        <f>tbl_salesdata[[#This Row],[Ship Date]]-tbl_salesdata[[#This Row],[Order Date]]</f>
        <v>1</v>
      </c>
      <c r="P4149">
        <f>WEEKDAY(tbl_salesdata[[#This Row],[Order Date]],2)</f>
        <v>6</v>
      </c>
      <c r="Q4149" t="str">
        <f>TEXT(tbl_salesdata[[#This Row],[Order Date]],"dddd")</f>
        <v>Saturday</v>
      </c>
      <c r="R4149" t="str">
        <f>IF(tbl_salesdata[[#This Row],[Weekdaynum]]&gt;5,"Yes","No")</f>
        <v>Yes</v>
      </c>
    </row>
    <row r="4150" spans="1:18" hidden="1" x14ac:dyDescent="0.35">
      <c r="A4150">
        <v>343847024</v>
      </c>
      <c r="B4150" s="3">
        <v>44855</v>
      </c>
      <c r="C4150" s="3">
        <v>44869</v>
      </c>
      <c r="D4150" t="s">
        <v>70</v>
      </c>
      <c r="E4150" t="s">
        <v>29</v>
      </c>
      <c r="F4150" t="s">
        <v>76</v>
      </c>
      <c r="G4150" t="s">
        <v>18</v>
      </c>
      <c r="H4150" t="s">
        <v>26</v>
      </c>
      <c r="I4150" s="9">
        <v>830</v>
      </c>
      <c r="J4150" s="9">
        <v>668.27</v>
      </c>
      <c r="K4150" s="9">
        <v>502.54</v>
      </c>
      <c r="L4150" s="9">
        <f>tbl_salesdata[[#This Row],[Units Sold]]*tbl_salesdata[[#This Row],[Unit Cost]]</f>
        <v>417108.2</v>
      </c>
      <c r="M4150" s="9">
        <f>tbl_salesdata[[#This Row],[Units Sold]]*tbl_salesdata[[#This Row],[Unit Price]]</f>
        <v>554664.1</v>
      </c>
      <c r="N4150" s="9">
        <f>tbl_salesdata[[#This Row],[Total Sales]]-tbl_salesdata[[#This Row],[Total Cost]]</f>
        <v>137555.89999999997</v>
      </c>
      <c r="O4150">
        <f>tbl_salesdata[[#This Row],[Ship Date]]-tbl_salesdata[[#This Row],[Order Date]]</f>
        <v>14</v>
      </c>
      <c r="P4150">
        <f>WEEKDAY(tbl_salesdata[[#This Row],[Order Date]],2)</f>
        <v>5</v>
      </c>
      <c r="Q4150" t="str">
        <f>TEXT(tbl_salesdata[[#This Row],[Order Date]],"dddd")</f>
        <v>Friday</v>
      </c>
      <c r="R4150" t="str">
        <f>IF(tbl_salesdata[[#This Row],[Weekdaynum]]&gt;5,"Yes","No")</f>
        <v>No</v>
      </c>
    </row>
    <row r="4151" spans="1:18" x14ac:dyDescent="0.35">
      <c r="A4151">
        <v>813213431</v>
      </c>
      <c r="B4151" s="3">
        <v>44009</v>
      </c>
      <c r="C4151" s="3">
        <v>44028</v>
      </c>
      <c r="D4151" t="s">
        <v>190</v>
      </c>
      <c r="E4151" t="s">
        <v>38</v>
      </c>
      <c r="F4151" t="s">
        <v>25</v>
      </c>
      <c r="G4151" t="s">
        <v>14</v>
      </c>
      <c r="H4151" t="s">
        <v>19</v>
      </c>
      <c r="I4151" s="9">
        <v>500</v>
      </c>
      <c r="J4151" s="9">
        <v>205.7</v>
      </c>
      <c r="K4151" s="9">
        <v>117.11</v>
      </c>
      <c r="L4151" s="9">
        <f>tbl_salesdata[[#This Row],[Units Sold]]*tbl_salesdata[[#This Row],[Unit Cost]]</f>
        <v>58555</v>
      </c>
      <c r="M4151" s="9">
        <f>tbl_salesdata[[#This Row],[Units Sold]]*tbl_salesdata[[#This Row],[Unit Price]]</f>
        <v>102850</v>
      </c>
      <c r="N4151" s="9">
        <f>tbl_salesdata[[#This Row],[Total Sales]]-tbl_salesdata[[#This Row],[Total Cost]]</f>
        <v>44295</v>
      </c>
      <c r="O4151">
        <f>tbl_salesdata[[#This Row],[Ship Date]]-tbl_salesdata[[#This Row],[Order Date]]</f>
        <v>19</v>
      </c>
      <c r="P4151">
        <f>WEEKDAY(tbl_salesdata[[#This Row],[Order Date]],2)</f>
        <v>6</v>
      </c>
      <c r="Q4151" t="str">
        <f>TEXT(tbl_salesdata[[#This Row],[Order Date]],"dddd")</f>
        <v>Saturday</v>
      </c>
      <c r="R4151" t="str">
        <f>IF(tbl_salesdata[[#This Row],[Weekdaynum]]&gt;5,"Yes","No")</f>
        <v>Yes</v>
      </c>
    </row>
    <row r="4152" spans="1:18" x14ac:dyDescent="0.35">
      <c r="A4152">
        <v>962591016</v>
      </c>
      <c r="B4152" s="3">
        <v>43813</v>
      </c>
      <c r="C4152" s="3">
        <v>43829</v>
      </c>
      <c r="D4152" t="s">
        <v>124</v>
      </c>
      <c r="E4152" t="s">
        <v>38</v>
      </c>
      <c r="F4152" t="s">
        <v>33</v>
      </c>
      <c r="G4152" t="s">
        <v>18</v>
      </c>
      <c r="H4152" t="s">
        <v>19</v>
      </c>
      <c r="I4152" s="9">
        <v>927</v>
      </c>
      <c r="J4152" s="9">
        <v>109.28</v>
      </c>
      <c r="K4152" s="9">
        <v>35.840000000000003</v>
      </c>
      <c r="L4152" s="9">
        <f>tbl_salesdata[[#This Row],[Units Sold]]*tbl_salesdata[[#This Row],[Unit Cost]]</f>
        <v>33223.68</v>
      </c>
      <c r="M4152" s="9">
        <f>tbl_salesdata[[#This Row],[Units Sold]]*tbl_salesdata[[#This Row],[Unit Price]]</f>
        <v>101302.56</v>
      </c>
      <c r="N4152" s="9">
        <f>tbl_salesdata[[#This Row],[Total Sales]]-tbl_salesdata[[#This Row],[Total Cost]]</f>
        <v>68078.880000000005</v>
      </c>
      <c r="O4152">
        <f>tbl_salesdata[[#This Row],[Ship Date]]-tbl_salesdata[[#This Row],[Order Date]]</f>
        <v>16</v>
      </c>
      <c r="P4152">
        <f>WEEKDAY(tbl_salesdata[[#This Row],[Order Date]],2)</f>
        <v>6</v>
      </c>
      <c r="Q4152" t="str">
        <f>TEXT(tbl_salesdata[[#This Row],[Order Date]],"dddd")</f>
        <v>Saturday</v>
      </c>
      <c r="R4152" t="str">
        <f>IF(tbl_salesdata[[#This Row],[Weekdaynum]]&gt;5,"Yes","No")</f>
        <v>Yes</v>
      </c>
    </row>
    <row r="4153" spans="1:18" x14ac:dyDescent="0.35">
      <c r="A4153">
        <v>340500915</v>
      </c>
      <c r="B4153" s="3">
        <v>44513</v>
      </c>
      <c r="C4153" s="3">
        <v>44525</v>
      </c>
      <c r="D4153" t="s">
        <v>151</v>
      </c>
      <c r="E4153" t="s">
        <v>32</v>
      </c>
      <c r="F4153" t="s">
        <v>17</v>
      </c>
      <c r="G4153" t="s">
        <v>14</v>
      </c>
      <c r="H4153" t="s">
        <v>19</v>
      </c>
      <c r="I4153" s="9">
        <v>642</v>
      </c>
      <c r="J4153" s="9">
        <v>152.58000000000001</v>
      </c>
      <c r="K4153" s="9">
        <v>97.44</v>
      </c>
      <c r="L4153" s="9">
        <f>tbl_salesdata[[#This Row],[Units Sold]]*tbl_salesdata[[#This Row],[Unit Cost]]</f>
        <v>62556.479999999996</v>
      </c>
      <c r="M4153" s="9">
        <f>tbl_salesdata[[#This Row],[Units Sold]]*tbl_salesdata[[#This Row],[Unit Price]]</f>
        <v>97956.360000000015</v>
      </c>
      <c r="N4153" s="9">
        <f>tbl_salesdata[[#This Row],[Total Sales]]-tbl_salesdata[[#This Row],[Total Cost]]</f>
        <v>35399.880000000019</v>
      </c>
      <c r="O4153">
        <f>tbl_salesdata[[#This Row],[Ship Date]]-tbl_salesdata[[#This Row],[Order Date]]</f>
        <v>12</v>
      </c>
      <c r="P4153">
        <f>WEEKDAY(tbl_salesdata[[#This Row],[Order Date]],2)</f>
        <v>6</v>
      </c>
      <c r="Q4153" t="str">
        <f>TEXT(tbl_salesdata[[#This Row],[Order Date]],"dddd")</f>
        <v>Saturday</v>
      </c>
      <c r="R4153" t="str">
        <f>IF(tbl_salesdata[[#This Row],[Weekdaynum]]&gt;5,"Yes","No")</f>
        <v>Yes</v>
      </c>
    </row>
    <row r="4154" spans="1:18" hidden="1" x14ac:dyDescent="0.35">
      <c r="A4154">
        <v>737598741</v>
      </c>
      <c r="B4154" s="3">
        <v>43594</v>
      </c>
      <c r="C4154" s="3">
        <v>43603</v>
      </c>
      <c r="D4154" t="s">
        <v>131</v>
      </c>
      <c r="E4154" t="s">
        <v>32</v>
      </c>
      <c r="F4154" t="s">
        <v>33</v>
      </c>
      <c r="G4154" t="s">
        <v>18</v>
      </c>
      <c r="H4154" t="s">
        <v>34</v>
      </c>
      <c r="I4154" s="9">
        <v>713</v>
      </c>
      <c r="J4154" s="9">
        <v>109.28</v>
      </c>
      <c r="K4154" s="9">
        <v>35.840000000000003</v>
      </c>
      <c r="L4154" s="9">
        <f>tbl_salesdata[[#This Row],[Units Sold]]*tbl_salesdata[[#This Row],[Unit Cost]]</f>
        <v>25553.920000000002</v>
      </c>
      <c r="M4154" s="9">
        <f>tbl_salesdata[[#This Row],[Units Sold]]*tbl_salesdata[[#This Row],[Unit Price]]</f>
        <v>77916.639999999999</v>
      </c>
      <c r="N4154" s="9">
        <f>tbl_salesdata[[#This Row],[Total Sales]]-tbl_salesdata[[#This Row],[Total Cost]]</f>
        <v>52362.720000000001</v>
      </c>
      <c r="O4154">
        <f>tbl_salesdata[[#This Row],[Ship Date]]-tbl_salesdata[[#This Row],[Order Date]]</f>
        <v>9</v>
      </c>
      <c r="P4154">
        <f>WEEKDAY(tbl_salesdata[[#This Row],[Order Date]],2)</f>
        <v>4</v>
      </c>
      <c r="Q4154" t="str">
        <f>TEXT(tbl_salesdata[[#This Row],[Order Date]],"dddd")</f>
        <v>Thursday</v>
      </c>
      <c r="R4154" t="str">
        <f>IF(tbl_salesdata[[#This Row],[Weekdaynum]]&gt;5,"Yes","No")</f>
        <v>No</v>
      </c>
    </row>
    <row r="4155" spans="1:18" hidden="1" x14ac:dyDescent="0.35">
      <c r="A4155">
        <v>359346759</v>
      </c>
      <c r="B4155" s="3">
        <v>43775</v>
      </c>
      <c r="C4155" s="3">
        <v>43776</v>
      </c>
      <c r="D4155" t="s">
        <v>62</v>
      </c>
      <c r="E4155" t="s">
        <v>38</v>
      </c>
      <c r="F4155" t="s">
        <v>33</v>
      </c>
      <c r="G4155" t="s">
        <v>14</v>
      </c>
      <c r="H4155" t="s">
        <v>15</v>
      </c>
      <c r="I4155" s="9">
        <v>7546</v>
      </c>
      <c r="J4155" s="9">
        <v>109.28</v>
      </c>
      <c r="K4155" s="9">
        <v>35.840000000000003</v>
      </c>
      <c r="L4155" s="9">
        <f>tbl_salesdata[[#This Row],[Units Sold]]*tbl_salesdata[[#This Row],[Unit Cost]]</f>
        <v>270448.64000000001</v>
      </c>
      <c r="M4155" s="9">
        <f>tbl_salesdata[[#This Row],[Units Sold]]*tbl_salesdata[[#This Row],[Unit Price]]</f>
        <v>824626.88</v>
      </c>
      <c r="N4155" s="9">
        <f>tbl_salesdata[[#This Row],[Total Sales]]-tbl_salesdata[[#This Row],[Total Cost]]</f>
        <v>554178.24</v>
      </c>
      <c r="O4155">
        <f>tbl_salesdata[[#This Row],[Ship Date]]-tbl_salesdata[[#This Row],[Order Date]]</f>
        <v>1</v>
      </c>
      <c r="P4155">
        <f>WEEKDAY(tbl_salesdata[[#This Row],[Order Date]],2)</f>
        <v>3</v>
      </c>
      <c r="Q4155" t="str">
        <f>TEXT(tbl_salesdata[[#This Row],[Order Date]],"dddd")</f>
        <v>Wednesday</v>
      </c>
      <c r="R4155" t="str">
        <f>IF(tbl_salesdata[[#This Row],[Weekdaynum]]&gt;5,"Yes","No")</f>
        <v>No</v>
      </c>
    </row>
    <row r="4156" spans="1:18" hidden="1" x14ac:dyDescent="0.35">
      <c r="A4156">
        <v>246922719</v>
      </c>
      <c r="B4156" s="3">
        <v>42198</v>
      </c>
      <c r="C4156" s="3">
        <v>42208</v>
      </c>
      <c r="D4156" t="s">
        <v>156</v>
      </c>
      <c r="E4156" t="s">
        <v>21</v>
      </c>
      <c r="F4156" t="s">
        <v>40</v>
      </c>
      <c r="G4156" t="s">
        <v>14</v>
      </c>
      <c r="H4156" t="s">
        <v>34</v>
      </c>
      <c r="I4156" s="9">
        <v>8775</v>
      </c>
      <c r="J4156" s="9">
        <v>651.21</v>
      </c>
      <c r="K4156" s="9">
        <v>524.96</v>
      </c>
      <c r="L4156" s="9">
        <f>tbl_salesdata[[#This Row],[Units Sold]]*tbl_salesdata[[#This Row],[Unit Cost]]</f>
        <v>4606524</v>
      </c>
      <c r="M4156" s="9">
        <f>tbl_salesdata[[#This Row],[Units Sold]]*tbl_salesdata[[#This Row],[Unit Price]]</f>
        <v>5714367.75</v>
      </c>
      <c r="N4156" s="9">
        <f>tbl_salesdata[[#This Row],[Total Sales]]-tbl_salesdata[[#This Row],[Total Cost]]</f>
        <v>1107843.75</v>
      </c>
      <c r="O4156">
        <f>tbl_salesdata[[#This Row],[Ship Date]]-tbl_salesdata[[#This Row],[Order Date]]</f>
        <v>10</v>
      </c>
      <c r="P4156">
        <f>WEEKDAY(tbl_salesdata[[#This Row],[Order Date]],2)</f>
        <v>1</v>
      </c>
      <c r="Q4156" t="str">
        <f>TEXT(tbl_salesdata[[#This Row],[Order Date]],"dddd")</f>
        <v>Monday</v>
      </c>
      <c r="R4156" t="str">
        <f>IF(tbl_salesdata[[#This Row],[Weekdaynum]]&gt;5,"Yes","No")</f>
        <v>No</v>
      </c>
    </row>
    <row r="4157" spans="1:18" hidden="1" x14ac:dyDescent="0.35">
      <c r="A4157">
        <v>144125449</v>
      </c>
      <c r="B4157" s="3">
        <v>44665</v>
      </c>
      <c r="C4157" s="3">
        <v>44685</v>
      </c>
      <c r="D4157" t="s">
        <v>211</v>
      </c>
      <c r="E4157" t="s">
        <v>38</v>
      </c>
      <c r="F4157" t="s">
        <v>25</v>
      </c>
      <c r="G4157" t="s">
        <v>14</v>
      </c>
      <c r="H4157" t="s">
        <v>34</v>
      </c>
      <c r="I4157" s="9">
        <v>8778</v>
      </c>
      <c r="J4157" s="9">
        <v>205.7</v>
      </c>
      <c r="K4157" s="9">
        <v>117.11</v>
      </c>
      <c r="L4157" s="9">
        <f>tbl_salesdata[[#This Row],[Units Sold]]*tbl_salesdata[[#This Row],[Unit Cost]]</f>
        <v>1027991.58</v>
      </c>
      <c r="M4157" s="9">
        <f>tbl_salesdata[[#This Row],[Units Sold]]*tbl_salesdata[[#This Row],[Unit Price]]</f>
        <v>1805634.5999999999</v>
      </c>
      <c r="N4157" s="9">
        <f>tbl_salesdata[[#This Row],[Total Sales]]-tbl_salesdata[[#This Row],[Total Cost]]</f>
        <v>777643.0199999999</v>
      </c>
      <c r="O4157">
        <f>tbl_salesdata[[#This Row],[Ship Date]]-tbl_salesdata[[#This Row],[Order Date]]</f>
        <v>20</v>
      </c>
      <c r="P4157">
        <f>WEEKDAY(tbl_salesdata[[#This Row],[Order Date]],2)</f>
        <v>4</v>
      </c>
      <c r="Q4157" t="str">
        <f>TEXT(tbl_salesdata[[#This Row],[Order Date]],"dddd")</f>
        <v>Thursday</v>
      </c>
      <c r="R4157" t="str">
        <f>IF(tbl_salesdata[[#This Row],[Weekdaynum]]&gt;5,"Yes","No")</f>
        <v>No</v>
      </c>
    </row>
    <row r="4158" spans="1:18" hidden="1" x14ac:dyDescent="0.35">
      <c r="A4158">
        <v>315066277</v>
      </c>
      <c r="B4158" s="3">
        <v>43748</v>
      </c>
      <c r="C4158" s="3">
        <v>43764</v>
      </c>
      <c r="D4158" t="s">
        <v>195</v>
      </c>
      <c r="E4158" t="s">
        <v>21</v>
      </c>
      <c r="F4158" t="s">
        <v>17</v>
      </c>
      <c r="G4158" t="s">
        <v>18</v>
      </c>
      <c r="H4158" t="s">
        <v>26</v>
      </c>
      <c r="I4158" s="9">
        <v>3968</v>
      </c>
      <c r="J4158" s="9">
        <v>152.58000000000001</v>
      </c>
      <c r="K4158" s="9">
        <v>97.44</v>
      </c>
      <c r="L4158" s="9">
        <f>tbl_salesdata[[#This Row],[Units Sold]]*tbl_salesdata[[#This Row],[Unit Cost]]</f>
        <v>386641.91999999998</v>
      </c>
      <c r="M4158" s="9">
        <f>tbl_salesdata[[#This Row],[Units Sold]]*tbl_salesdata[[#This Row],[Unit Price]]</f>
        <v>605437.44000000006</v>
      </c>
      <c r="N4158" s="9">
        <f>tbl_salesdata[[#This Row],[Total Sales]]-tbl_salesdata[[#This Row],[Total Cost]]</f>
        <v>218795.52000000008</v>
      </c>
      <c r="O4158">
        <f>tbl_salesdata[[#This Row],[Ship Date]]-tbl_salesdata[[#This Row],[Order Date]]</f>
        <v>16</v>
      </c>
      <c r="P4158">
        <f>WEEKDAY(tbl_salesdata[[#This Row],[Order Date]],2)</f>
        <v>4</v>
      </c>
      <c r="Q4158" t="str">
        <f>TEXT(tbl_salesdata[[#This Row],[Order Date]],"dddd")</f>
        <v>Thursday</v>
      </c>
      <c r="R4158" t="str">
        <f>IF(tbl_salesdata[[#This Row],[Weekdaynum]]&gt;5,"Yes","No")</f>
        <v>No</v>
      </c>
    </row>
    <row r="4159" spans="1:18" hidden="1" x14ac:dyDescent="0.35">
      <c r="A4159">
        <v>194169032</v>
      </c>
      <c r="B4159" s="3">
        <v>42454</v>
      </c>
      <c r="C4159" s="3">
        <v>42466</v>
      </c>
      <c r="D4159" t="s">
        <v>196</v>
      </c>
      <c r="E4159" t="s">
        <v>32</v>
      </c>
      <c r="F4159" t="s">
        <v>22</v>
      </c>
      <c r="G4159" t="s">
        <v>14</v>
      </c>
      <c r="H4159" t="s">
        <v>19</v>
      </c>
      <c r="I4159" s="9">
        <v>7786</v>
      </c>
      <c r="J4159" s="9">
        <v>47.45</v>
      </c>
      <c r="K4159" s="9">
        <v>31.79</v>
      </c>
      <c r="L4159" s="9">
        <f>tbl_salesdata[[#This Row],[Units Sold]]*tbl_salesdata[[#This Row],[Unit Cost]]</f>
        <v>247516.94</v>
      </c>
      <c r="M4159" s="9">
        <f>tbl_salesdata[[#This Row],[Units Sold]]*tbl_salesdata[[#This Row],[Unit Price]]</f>
        <v>369445.7</v>
      </c>
      <c r="N4159" s="9">
        <f>tbl_salesdata[[#This Row],[Total Sales]]-tbl_salesdata[[#This Row],[Total Cost]]</f>
        <v>121928.76000000001</v>
      </c>
      <c r="O4159">
        <f>tbl_salesdata[[#This Row],[Ship Date]]-tbl_salesdata[[#This Row],[Order Date]]</f>
        <v>12</v>
      </c>
      <c r="P4159">
        <f>WEEKDAY(tbl_salesdata[[#This Row],[Order Date]],2)</f>
        <v>5</v>
      </c>
      <c r="Q4159" t="str">
        <f>TEXT(tbl_salesdata[[#This Row],[Order Date]],"dddd")</f>
        <v>Friday</v>
      </c>
      <c r="R4159" t="str">
        <f>IF(tbl_salesdata[[#This Row],[Weekdaynum]]&gt;5,"Yes","No")</f>
        <v>No</v>
      </c>
    </row>
    <row r="4160" spans="1:18" hidden="1" x14ac:dyDescent="0.35">
      <c r="A4160">
        <v>636170041</v>
      </c>
      <c r="B4160" s="3">
        <v>42558</v>
      </c>
      <c r="C4160" s="3">
        <v>42560</v>
      </c>
      <c r="D4160" t="s">
        <v>120</v>
      </c>
      <c r="E4160" t="s">
        <v>38</v>
      </c>
      <c r="F4160" t="s">
        <v>42</v>
      </c>
      <c r="G4160" t="s">
        <v>18</v>
      </c>
      <c r="H4160" t="s">
        <v>26</v>
      </c>
      <c r="I4160" s="9">
        <v>5707</v>
      </c>
      <c r="J4160" s="9">
        <v>437.2</v>
      </c>
      <c r="K4160" s="9">
        <v>263.33</v>
      </c>
      <c r="L4160" s="9">
        <f>tbl_salesdata[[#This Row],[Units Sold]]*tbl_salesdata[[#This Row],[Unit Cost]]</f>
        <v>1502824.3099999998</v>
      </c>
      <c r="M4160" s="9">
        <f>tbl_salesdata[[#This Row],[Units Sold]]*tbl_salesdata[[#This Row],[Unit Price]]</f>
        <v>2495100.4</v>
      </c>
      <c r="N4160" s="9">
        <f>tbl_salesdata[[#This Row],[Total Sales]]-tbl_salesdata[[#This Row],[Total Cost]]</f>
        <v>992276.09000000008</v>
      </c>
      <c r="O4160">
        <f>tbl_salesdata[[#This Row],[Ship Date]]-tbl_salesdata[[#This Row],[Order Date]]</f>
        <v>2</v>
      </c>
      <c r="P4160">
        <f>WEEKDAY(tbl_salesdata[[#This Row],[Order Date]],2)</f>
        <v>4</v>
      </c>
      <c r="Q4160" t="str">
        <f>TEXT(tbl_salesdata[[#This Row],[Order Date]],"dddd")</f>
        <v>Thursday</v>
      </c>
      <c r="R4160" t="str">
        <f>IF(tbl_salesdata[[#This Row],[Weekdaynum]]&gt;5,"Yes","No")</f>
        <v>No</v>
      </c>
    </row>
    <row r="4161" spans="1:18" hidden="1" x14ac:dyDescent="0.35">
      <c r="A4161">
        <v>766118133</v>
      </c>
      <c r="B4161" s="3">
        <v>44843</v>
      </c>
      <c r="C4161" s="3">
        <v>44856</v>
      </c>
      <c r="D4161" t="s">
        <v>172</v>
      </c>
      <c r="E4161" t="s">
        <v>21</v>
      </c>
      <c r="F4161" t="s">
        <v>76</v>
      </c>
      <c r="G4161" t="s">
        <v>18</v>
      </c>
      <c r="H4161" t="s">
        <v>19</v>
      </c>
      <c r="I4161" s="9">
        <v>235</v>
      </c>
      <c r="J4161" s="9">
        <v>668.27</v>
      </c>
      <c r="K4161" s="9">
        <v>502.54</v>
      </c>
      <c r="L4161" s="9">
        <f>tbl_salesdata[[#This Row],[Units Sold]]*tbl_salesdata[[#This Row],[Unit Cost]]</f>
        <v>118096.90000000001</v>
      </c>
      <c r="M4161" s="9">
        <f>tbl_salesdata[[#This Row],[Units Sold]]*tbl_salesdata[[#This Row],[Unit Price]]</f>
        <v>157043.44999999998</v>
      </c>
      <c r="N4161" s="9">
        <f>tbl_salesdata[[#This Row],[Total Sales]]-tbl_salesdata[[#This Row],[Total Cost]]</f>
        <v>38946.549999999974</v>
      </c>
      <c r="O4161">
        <f>tbl_salesdata[[#This Row],[Ship Date]]-tbl_salesdata[[#This Row],[Order Date]]</f>
        <v>13</v>
      </c>
      <c r="P4161">
        <f>WEEKDAY(tbl_salesdata[[#This Row],[Order Date]],2)</f>
        <v>7</v>
      </c>
      <c r="Q4161" t="str">
        <f>TEXT(tbl_salesdata[[#This Row],[Order Date]],"dddd")</f>
        <v>Sunday</v>
      </c>
      <c r="R4161" t="str">
        <f>IF(tbl_salesdata[[#This Row],[Weekdaynum]]&gt;5,"Yes","No")</f>
        <v>Yes</v>
      </c>
    </row>
    <row r="4162" spans="1:18" hidden="1" x14ac:dyDescent="0.35">
      <c r="A4162">
        <v>229374635</v>
      </c>
      <c r="B4162" s="3">
        <v>44327</v>
      </c>
      <c r="C4162" s="3">
        <v>44331</v>
      </c>
      <c r="D4162" t="s">
        <v>199</v>
      </c>
      <c r="E4162" t="s">
        <v>29</v>
      </c>
      <c r="F4162" t="s">
        <v>56</v>
      </c>
      <c r="G4162" t="s">
        <v>18</v>
      </c>
      <c r="H4162" t="s">
        <v>15</v>
      </c>
      <c r="I4162" s="9">
        <v>5906</v>
      </c>
      <c r="J4162" s="9">
        <v>9.33</v>
      </c>
      <c r="K4162" s="9">
        <v>6.92</v>
      </c>
      <c r="L4162" s="9">
        <f>tbl_salesdata[[#This Row],[Units Sold]]*tbl_salesdata[[#This Row],[Unit Cost]]</f>
        <v>40869.519999999997</v>
      </c>
      <c r="M4162" s="9">
        <f>tbl_salesdata[[#This Row],[Units Sold]]*tbl_salesdata[[#This Row],[Unit Price]]</f>
        <v>55102.98</v>
      </c>
      <c r="N4162" s="9">
        <f>tbl_salesdata[[#This Row],[Total Sales]]-tbl_salesdata[[#This Row],[Total Cost]]</f>
        <v>14233.460000000006</v>
      </c>
      <c r="O4162">
        <f>tbl_salesdata[[#This Row],[Ship Date]]-tbl_salesdata[[#This Row],[Order Date]]</f>
        <v>4</v>
      </c>
      <c r="P4162">
        <f>WEEKDAY(tbl_salesdata[[#This Row],[Order Date]],2)</f>
        <v>2</v>
      </c>
      <c r="Q4162" t="str">
        <f>TEXT(tbl_salesdata[[#This Row],[Order Date]],"dddd")</f>
        <v>Tuesday</v>
      </c>
      <c r="R4162" t="str">
        <f>IF(tbl_salesdata[[#This Row],[Weekdaynum]]&gt;5,"Yes","No")</f>
        <v>No</v>
      </c>
    </row>
    <row r="4163" spans="1:18" x14ac:dyDescent="0.35">
      <c r="A4163">
        <v>440565764</v>
      </c>
      <c r="B4163" s="3">
        <v>42609</v>
      </c>
      <c r="C4163" s="3">
        <v>42611</v>
      </c>
      <c r="D4163" t="s">
        <v>73</v>
      </c>
      <c r="E4163" t="s">
        <v>24</v>
      </c>
      <c r="F4163" t="s">
        <v>22</v>
      </c>
      <c r="G4163" t="s">
        <v>14</v>
      </c>
      <c r="H4163" t="s">
        <v>15</v>
      </c>
      <c r="I4163" s="9">
        <v>2055</v>
      </c>
      <c r="J4163" s="9">
        <v>47.45</v>
      </c>
      <c r="K4163" s="9">
        <v>31.79</v>
      </c>
      <c r="L4163" s="9">
        <f>tbl_salesdata[[#This Row],[Units Sold]]*tbl_salesdata[[#This Row],[Unit Cost]]</f>
        <v>65328.45</v>
      </c>
      <c r="M4163" s="9">
        <f>tbl_salesdata[[#This Row],[Units Sold]]*tbl_salesdata[[#This Row],[Unit Price]]</f>
        <v>97509.75</v>
      </c>
      <c r="N4163" s="9">
        <f>tbl_salesdata[[#This Row],[Total Sales]]-tbl_salesdata[[#This Row],[Total Cost]]</f>
        <v>32181.300000000003</v>
      </c>
      <c r="O4163">
        <f>tbl_salesdata[[#This Row],[Ship Date]]-tbl_salesdata[[#This Row],[Order Date]]</f>
        <v>2</v>
      </c>
      <c r="P4163">
        <f>WEEKDAY(tbl_salesdata[[#This Row],[Order Date]],2)</f>
        <v>6</v>
      </c>
      <c r="Q4163" t="str">
        <f>TEXT(tbl_salesdata[[#This Row],[Order Date]],"dddd")</f>
        <v>Saturday</v>
      </c>
      <c r="R4163" t="str">
        <f>IF(tbl_salesdata[[#This Row],[Weekdaynum]]&gt;5,"Yes","No")</f>
        <v>Yes</v>
      </c>
    </row>
    <row r="4164" spans="1:18" x14ac:dyDescent="0.35">
      <c r="A4164">
        <v>768050181</v>
      </c>
      <c r="B4164" s="3">
        <v>43477</v>
      </c>
      <c r="C4164" s="3">
        <v>43484</v>
      </c>
      <c r="D4164" t="s">
        <v>141</v>
      </c>
      <c r="E4164" t="s">
        <v>38</v>
      </c>
      <c r="F4164" t="s">
        <v>22</v>
      </c>
      <c r="G4164" t="s">
        <v>14</v>
      </c>
      <c r="H4164" t="s">
        <v>19</v>
      </c>
      <c r="I4164" s="9">
        <v>1971</v>
      </c>
      <c r="J4164" s="9">
        <v>47.45</v>
      </c>
      <c r="K4164" s="9">
        <v>31.79</v>
      </c>
      <c r="L4164" s="9">
        <f>tbl_salesdata[[#This Row],[Units Sold]]*tbl_salesdata[[#This Row],[Unit Cost]]</f>
        <v>62658.09</v>
      </c>
      <c r="M4164" s="9">
        <f>tbl_salesdata[[#This Row],[Units Sold]]*tbl_salesdata[[#This Row],[Unit Price]]</f>
        <v>93523.950000000012</v>
      </c>
      <c r="N4164" s="9">
        <f>tbl_salesdata[[#This Row],[Total Sales]]-tbl_salesdata[[#This Row],[Total Cost]]</f>
        <v>30865.860000000015</v>
      </c>
      <c r="O4164">
        <f>tbl_salesdata[[#This Row],[Ship Date]]-tbl_salesdata[[#This Row],[Order Date]]</f>
        <v>7</v>
      </c>
      <c r="P4164">
        <f>WEEKDAY(tbl_salesdata[[#This Row],[Order Date]],2)</f>
        <v>6</v>
      </c>
      <c r="Q4164" t="str">
        <f>TEXT(tbl_salesdata[[#This Row],[Order Date]],"dddd")</f>
        <v>Saturday</v>
      </c>
      <c r="R4164" t="str">
        <f>IF(tbl_salesdata[[#This Row],[Weekdaynum]]&gt;5,"Yes","No")</f>
        <v>Yes</v>
      </c>
    </row>
    <row r="4165" spans="1:18" hidden="1" x14ac:dyDescent="0.35">
      <c r="A4165">
        <v>227295386</v>
      </c>
      <c r="B4165" s="3">
        <v>44059</v>
      </c>
      <c r="C4165" s="3">
        <v>44066</v>
      </c>
      <c r="D4165" t="s">
        <v>217</v>
      </c>
      <c r="E4165" t="s">
        <v>12</v>
      </c>
      <c r="F4165" t="s">
        <v>13</v>
      </c>
      <c r="G4165" t="s">
        <v>14</v>
      </c>
      <c r="H4165" t="s">
        <v>34</v>
      </c>
      <c r="I4165" s="9">
        <v>611</v>
      </c>
      <c r="J4165" s="9">
        <v>255.28</v>
      </c>
      <c r="K4165" s="9">
        <v>159.41999999999999</v>
      </c>
      <c r="L4165" s="9">
        <f>tbl_salesdata[[#This Row],[Units Sold]]*tbl_salesdata[[#This Row],[Unit Cost]]</f>
        <v>97405.62</v>
      </c>
      <c r="M4165" s="9">
        <f>tbl_salesdata[[#This Row],[Units Sold]]*tbl_salesdata[[#This Row],[Unit Price]]</f>
        <v>155976.07999999999</v>
      </c>
      <c r="N4165" s="9">
        <f>tbl_salesdata[[#This Row],[Total Sales]]-tbl_salesdata[[#This Row],[Total Cost]]</f>
        <v>58570.459999999992</v>
      </c>
      <c r="O4165">
        <f>tbl_salesdata[[#This Row],[Ship Date]]-tbl_salesdata[[#This Row],[Order Date]]</f>
        <v>7</v>
      </c>
      <c r="P4165">
        <f>WEEKDAY(tbl_salesdata[[#This Row],[Order Date]],2)</f>
        <v>7</v>
      </c>
      <c r="Q4165" t="str">
        <f>TEXT(tbl_salesdata[[#This Row],[Order Date]],"dddd")</f>
        <v>Sunday</v>
      </c>
      <c r="R4165" t="str">
        <f>IF(tbl_salesdata[[#This Row],[Weekdaynum]]&gt;5,"Yes","No")</f>
        <v>Yes</v>
      </c>
    </row>
    <row r="4166" spans="1:18" hidden="1" x14ac:dyDescent="0.35">
      <c r="A4166">
        <v>733648812</v>
      </c>
      <c r="B4166" s="3">
        <v>44183</v>
      </c>
      <c r="C4166" s="3">
        <v>44191</v>
      </c>
      <c r="D4166" t="s">
        <v>67</v>
      </c>
      <c r="E4166" t="s">
        <v>21</v>
      </c>
      <c r="F4166" t="s">
        <v>25</v>
      </c>
      <c r="G4166" t="s">
        <v>14</v>
      </c>
      <c r="H4166" t="s">
        <v>15</v>
      </c>
      <c r="I4166" s="9">
        <v>1842</v>
      </c>
      <c r="J4166" s="9">
        <v>205.7</v>
      </c>
      <c r="K4166" s="9">
        <v>117.11</v>
      </c>
      <c r="L4166" s="9">
        <f>tbl_salesdata[[#This Row],[Units Sold]]*tbl_salesdata[[#This Row],[Unit Cost]]</f>
        <v>215716.62</v>
      </c>
      <c r="M4166" s="9">
        <f>tbl_salesdata[[#This Row],[Units Sold]]*tbl_salesdata[[#This Row],[Unit Price]]</f>
        <v>378899.39999999997</v>
      </c>
      <c r="N4166" s="9">
        <f>tbl_salesdata[[#This Row],[Total Sales]]-tbl_salesdata[[#This Row],[Total Cost]]</f>
        <v>163182.77999999997</v>
      </c>
      <c r="O4166">
        <f>tbl_salesdata[[#This Row],[Ship Date]]-tbl_salesdata[[#This Row],[Order Date]]</f>
        <v>8</v>
      </c>
      <c r="P4166">
        <f>WEEKDAY(tbl_salesdata[[#This Row],[Order Date]],2)</f>
        <v>5</v>
      </c>
      <c r="Q4166" t="str">
        <f>TEXT(tbl_salesdata[[#This Row],[Order Date]],"dddd")</f>
        <v>Friday</v>
      </c>
      <c r="R4166" t="str">
        <f>IF(tbl_salesdata[[#This Row],[Weekdaynum]]&gt;5,"Yes","No")</f>
        <v>No</v>
      </c>
    </row>
    <row r="4167" spans="1:18" x14ac:dyDescent="0.35">
      <c r="A4167">
        <v>598404109</v>
      </c>
      <c r="B4167" s="3">
        <v>43407</v>
      </c>
      <c r="C4167" s="3">
        <v>43417</v>
      </c>
      <c r="D4167" t="s">
        <v>159</v>
      </c>
      <c r="E4167" t="s">
        <v>21</v>
      </c>
      <c r="F4167" t="s">
        <v>56</v>
      </c>
      <c r="G4167" t="s">
        <v>14</v>
      </c>
      <c r="H4167" t="s">
        <v>34</v>
      </c>
      <c r="I4167" s="9">
        <v>9929</v>
      </c>
      <c r="J4167" s="9">
        <v>9.33</v>
      </c>
      <c r="K4167" s="9">
        <v>6.92</v>
      </c>
      <c r="L4167" s="9">
        <f>tbl_salesdata[[#This Row],[Units Sold]]*tbl_salesdata[[#This Row],[Unit Cost]]</f>
        <v>68708.679999999993</v>
      </c>
      <c r="M4167" s="9">
        <f>tbl_salesdata[[#This Row],[Units Sold]]*tbl_salesdata[[#This Row],[Unit Price]]</f>
        <v>92637.57</v>
      </c>
      <c r="N4167" s="9">
        <f>tbl_salesdata[[#This Row],[Total Sales]]-tbl_salesdata[[#This Row],[Total Cost]]</f>
        <v>23928.890000000014</v>
      </c>
      <c r="O4167">
        <f>tbl_salesdata[[#This Row],[Ship Date]]-tbl_salesdata[[#This Row],[Order Date]]</f>
        <v>10</v>
      </c>
      <c r="P4167">
        <f>WEEKDAY(tbl_salesdata[[#This Row],[Order Date]],2)</f>
        <v>6</v>
      </c>
      <c r="Q4167" t="str">
        <f>TEXT(tbl_salesdata[[#This Row],[Order Date]],"dddd")</f>
        <v>Saturday</v>
      </c>
      <c r="R4167" t="str">
        <f>IF(tbl_salesdata[[#This Row],[Weekdaynum]]&gt;5,"Yes","No")</f>
        <v>Yes</v>
      </c>
    </row>
    <row r="4168" spans="1:18" hidden="1" x14ac:dyDescent="0.35">
      <c r="A4168">
        <v>807999646</v>
      </c>
      <c r="B4168" s="3">
        <v>44554</v>
      </c>
      <c r="C4168" s="3">
        <v>44564</v>
      </c>
      <c r="D4168" t="s">
        <v>173</v>
      </c>
      <c r="E4168" t="s">
        <v>24</v>
      </c>
      <c r="F4168" t="s">
        <v>68</v>
      </c>
      <c r="G4168" t="s">
        <v>18</v>
      </c>
      <c r="H4168" t="s">
        <v>26</v>
      </c>
      <c r="I4168" s="9">
        <v>3906</v>
      </c>
      <c r="J4168" s="9">
        <v>154.06</v>
      </c>
      <c r="K4168" s="9">
        <v>90.93</v>
      </c>
      <c r="L4168" s="9">
        <f>tbl_salesdata[[#This Row],[Units Sold]]*tbl_salesdata[[#This Row],[Unit Cost]]</f>
        <v>355172.58</v>
      </c>
      <c r="M4168" s="9">
        <f>tbl_salesdata[[#This Row],[Units Sold]]*tbl_salesdata[[#This Row],[Unit Price]]</f>
        <v>601758.36</v>
      </c>
      <c r="N4168" s="9">
        <f>tbl_salesdata[[#This Row],[Total Sales]]-tbl_salesdata[[#This Row],[Total Cost]]</f>
        <v>246585.77999999997</v>
      </c>
      <c r="O4168">
        <f>tbl_salesdata[[#This Row],[Ship Date]]-tbl_salesdata[[#This Row],[Order Date]]</f>
        <v>10</v>
      </c>
      <c r="P4168">
        <f>WEEKDAY(tbl_salesdata[[#This Row],[Order Date]],2)</f>
        <v>5</v>
      </c>
      <c r="Q4168" t="str">
        <f>TEXT(tbl_salesdata[[#This Row],[Order Date]],"dddd")</f>
        <v>Friday</v>
      </c>
      <c r="R4168" t="str">
        <f>IF(tbl_salesdata[[#This Row],[Weekdaynum]]&gt;5,"Yes","No")</f>
        <v>No</v>
      </c>
    </row>
    <row r="4169" spans="1:18" hidden="1" x14ac:dyDescent="0.35">
      <c r="A4169">
        <v>580782210</v>
      </c>
      <c r="B4169" s="3">
        <v>42051</v>
      </c>
      <c r="C4169" s="3">
        <v>42063</v>
      </c>
      <c r="D4169" t="s">
        <v>144</v>
      </c>
      <c r="E4169" t="s">
        <v>21</v>
      </c>
      <c r="F4169" t="s">
        <v>40</v>
      </c>
      <c r="G4169" t="s">
        <v>14</v>
      </c>
      <c r="H4169" t="s">
        <v>19</v>
      </c>
      <c r="I4169" s="9">
        <v>5217</v>
      </c>
      <c r="J4169" s="9">
        <v>651.21</v>
      </c>
      <c r="K4169" s="9">
        <v>524.96</v>
      </c>
      <c r="L4169" s="9">
        <f>tbl_salesdata[[#This Row],[Units Sold]]*tbl_salesdata[[#This Row],[Unit Cost]]</f>
        <v>2738716.3200000003</v>
      </c>
      <c r="M4169" s="9">
        <f>tbl_salesdata[[#This Row],[Units Sold]]*tbl_salesdata[[#This Row],[Unit Price]]</f>
        <v>3397362.5700000003</v>
      </c>
      <c r="N4169" s="9">
        <f>tbl_salesdata[[#This Row],[Total Sales]]-tbl_salesdata[[#This Row],[Total Cost]]</f>
        <v>658646.25</v>
      </c>
      <c r="O4169">
        <f>tbl_salesdata[[#This Row],[Ship Date]]-tbl_salesdata[[#This Row],[Order Date]]</f>
        <v>12</v>
      </c>
      <c r="P4169">
        <f>WEEKDAY(tbl_salesdata[[#This Row],[Order Date]],2)</f>
        <v>1</v>
      </c>
      <c r="Q4169" t="str">
        <f>TEXT(tbl_salesdata[[#This Row],[Order Date]],"dddd")</f>
        <v>Monday</v>
      </c>
      <c r="R4169" t="str">
        <f>IF(tbl_salesdata[[#This Row],[Weekdaynum]]&gt;5,"Yes","No")</f>
        <v>No</v>
      </c>
    </row>
    <row r="4170" spans="1:18" hidden="1" x14ac:dyDescent="0.35">
      <c r="A4170">
        <v>281013810</v>
      </c>
      <c r="B4170" s="3">
        <v>44676</v>
      </c>
      <c r="C4170" s="3">
        <v>44693</v>
      </c>
      <c r="D4170" t="s">
        <v>154</v>
      </c>
      <c r="E4170" t="s">
        <v>12</v>
      </c>
      <c r="F4170" t="s">
        <v>30</v>
      </c>
      <c r="G4170" t="s">
        <v>18</v>
      </c>
      <c r="H4170" t="s">
        <v>19</v>
      </c>
      <c r="I4170" s="9">
        <v>7086</v>
      </c>
      <c r="J4170" s="9">
        <v>81.73</v>
      </c>
      <c r="K4170" s="9">
        <v>56.67</v>
      </c>
      <c r="L4170" s="9">
        <f>tbl_salesdata[[#This Row],[Units Sold]]*tbl_salesdata[[#This Row],[Unit Cost]]</f>
        <v>401563.62</v>
      </c>
      <c r="M4170" s="9">
        <f>tbl_salesdata[[#This Row],[Units Sold]]*tbl_salesdata[[#This Row],[Unit Price]]</f>
        <v>579138.78</v>
      </c>
      <c r="N4170" s="9">
        <f>tbl_salesdata[[#This Row],[Total Sales]]-tbl_salesdata[[#This Row],[Total Cost]]</f>
        <v>177575.16000000003</v>
      </c>
      <c r="O4170">
        <f>tbl_salesdata[[#This Row],[Ship Date]]-tbl_salesdata[[#This Row],[Order Date]]</f>
        <v>17</v>
      </c>
      <c r="P4170">
        <f>WEEKDAY(tbl_salesdata[[#This Row],[Order Date]],2)</f>
        <v>1</v>
      </c>
      <c r="Q4170" t="str">
        <f>TEXT(tbl_salesdata[[#This Row],[Order Date]],"dddd")</f>
        <v>Monday</v>
      </c>
      <c r="R4170" t="str">
        <f>IF(tbl_salesdata[[#This Row],[Weekdaynum]]&gt;5,"Yes","No")</f>
        <v>No</v>
      </c>
    </row>
    <row r="4171" spans="1:18" hidden="1" x14ac:dyDescent="0.35">
      <c r="A4171">
        <v>186868274</v>
      </c>
      <c r="B4171" s="3">
        <v>42258</v>
      </c>
      <c r="C4171" s="3">
        <v>42269</v>
      </c>
      <c r="D4171" t="s">
        <v>87</v>
      </c>
      <c r="E4171" t="s">
        <v>24</v>
      </c>
      <c r="F4171" t="s">
        <v>56</v>
      </c>
      <c r="G4171" t="s">
        <v>14</v>
      </c>
      <c r="H4171" t="s">
        <v>19</v>
      </c>
      <c r="I4171" s="9">
        <v>7330</v>
      </c>
      <c r="J4171" s="9">
        <v>9.33</v>
      </c>
      <c r="K4171" s="9">
        <v>6.92</v>
      </c>
      <c r="L4171" s="9">
        <f>tbl_salesdata[[#This Row],[Units Sold]]*tbl_salesdata[[#This Row],[Unit Cost]]</f>
        <v>50723.6</v>
      </c>
      <c r="M4171" s="9">
        <f>tbl_salesdata[[#This Row],[Units Sold]]*tbl_salesdata[[#This Row],[Unit Price]]</f>
        <v>68388.899999999994</v>
      </c>
      <c r="N4171" s="9">
        <f>tbl_salesdata[[#This Row],[Total Sales]]-tbl_salesdata[[#This Row],[Total Cost]]</f>
        <v>17665.299999999996</v>
      </c>
      <c r="O4171">
        <f>tbl_salesdata[[#This Row],[Ship Date]]-tbl_salesdata[[#This Row],[Order Date]]</f>
        <v>11</v>
      </c>
      <c r="P4171">
        <f>WEEKDAY(tbl_salesdata[[#This Row],[Order Date]],2)</f>
        <v>5</v>
      </c>
      <c r="Q4171" t="str">
        <f>TEXT(tbl_salesdata[[#This Row],[Order Date]],"dddd")</f>
        <v>Friday</v>
      </c>
      <c r="R4171" t="str">
        <f>IF(tbl_salesdata[[#This Row],[Weekdaynum]]&gt;5,"Yes","No")</f>
        <v>No</v>
      </c>
    </row>
    <row r="4172" spans="1:18" hidden="1" x14ac:dyDescent="0.35">
      <c r="A4172">
        <v>196831929</v>
      </c>
      <c r="B4172" s="3">
        <v>44055</v>
      </c>
      <c r="C4172" s="3">
        <v>44063</v>
      </c>
      <c r="D4172" t="s">
        <v>186</v>
      </c>
      <c r="E4172" t="s">
        <v>38</v>
      </c>
      <c r="F4172" t="s">
        <v>68</v>
      </c>
      <c r="G4172" t="s">
        <v>18</v>
      </c>
      <c r="H4172" t="s">
        <v>15</v>
      </c>
      <c r="I4172" s="9">
        <v>5797</v>
      </c>
      <c r="J4172" s="9">
        <v>154.06</v>
      </c>
      <c r="K4172" s="9">
        <v>90.93</v>
      </c>
      <c r="L4172" s="9">
        <f>tbl_salesdata[[#This Row],[Units Sold]]*tbl_salesdata[[#This Row],[Unit Cost]]</f>
        <v>527121.21000000008</v>
      </c>
      <c r="M4172" s="9">
        <f>tbl_salesdata[[#This Row],[Units Sold]]*tbl_salesdata[[#This Row],[Unit Price]]</f>
        <v>893085.82000000007</v>
      </c>
      <c r="N4172" s="9">
        <f>tbl_salesdata[[#This Row],[Total Sales]]-tbl_salesdata[[#This Row],[Total Cost]]</f>
        <v>365964.61</v>
      </c>
      <c r="O4172">
        <f>tbl_salesdata[[#This Row],[Ship Date]]-tbl_salesdata[[#This Row],[Order Date]]</f>
        <v>8</v>
      </c>
      <c r="P4172">
        <f>WEEKDAY(tbl_salesdata[[#This Row],[Order Date]],2)</f>
        <v>3</v>
      </c>
      <c r="Q4172" t="str">
        <f>TEXT(tbl_salesdata[[#This Row],[Order Date]],"dddd")</f>
        <v>Wednesday</v>
      </c>
      <c r="R4172" t="str">
        <f>IF(tbl_salesdata[[#This Row],[Weekdaynum]]&gt;5,"Yes","No")</f>
        <v>No</v>
      </c>
    </row>
    <row r="4173" spans="1:18" x14ac:dyDescent="0.35">
      <c r="A4173">
        <v>124833285</v>
      </c>
      <c r="B4173" s="3">
        <v>44597</v>
      </c>
      <c r="C4173" s="3">
        <v>44618</v>
      </c>
      <c r="D4173" t="s">
        <v>220</v>
      </c>
      <c r="E4173" t="s">
        <v>29</v>
      </c>
      <c r="F4173" t="s">
        <v>56</v>
      </c>
      <c r="G4173" t="s">
        <v>18</v>
      </c>
      <c r="H4173" t="s">
        <v>19</v>
      </c>
      <c r="I4173" s="9">
        <v>9798</v>
      </c>
      <c r="J4173" s="9">
        <v>9.33</v>
      </c>
      <c r="K4173" s="9">
        <v>6.92</v>
      </c>
      <c r="L4173" s="9">
        <f>tbl_salesdata[[#This Row],[Units Sold]]*tbl_salesdata[[#This Row],[Unit Cost]]</f>
        <v>67802.16</v>
      </c>
      <c r="M4173" s="9">
        <f>tbl_salesdata[[#This Row],[Units Sold]]*tbl_salesdata[[#This Row],[Unit Price]]</f>
        <v>91415.34</v>
      </c>
      <c r="N4173" s="9">
        <f>tbl_salesdata[[#This Row],[Total Sales]]-tbl_salesdata[[#This Row],[Total Cost]]</f>
        <v>23613.179999999993</v>
      </c>
      <c r="O4173">
        <f>tbl_salesdata[[#This Row],[Ship Date]]-tbl_salesdata[[#This Row],[Order Date]]</f>
        <v>21</v>
      </c>
      <c r="P4173">
        <f>WEEKDAY(tbl_salesdata[[#This Row],[Order Date]],2)</f>
        <v>6</v>
      </c>
      <c r="Q4173" t="str">
        <f>TEXT(tbl_salesdata[[#This Row],[Order Date]],"dddd")</f>
        <v>Saturday</v>
      </c>
      <c r="R4173" t="str">
        <f>IF(tbl_salesdata[[#This Row],[Weekdaynum]]&gt;5,"Yes","No")</f>
        <v>Yes</v>
      </c>
    </row>
    <row r="4174" spans="1:18" x14ac:dyDescent="0.35">
      <c r="A4174">
        <v>146801221</v>
      </c>
      <c r="B4174" s="3">
        <v>44324</v>
      </c>
      <c r="C4174" s="3">
        <v>44326</v>
      </c>
      <c r="D4174" t="s">
        <v>62</v>
      </c>
      <c r="E4174" t="s">
        <v>38</v>
      </c>
      <c r="F4174" t="s">
        <v>17</v>
      </c>
      <c r="G4174" t="s">
        <v>18</v>
      </c>
      <c r="H4174" t="s">
        <v>15</v>
      </c>
      <c r="I4174" s="9">
        <v>598</v>
      </c>
      <c r="J4174" s="9">
        <v>152.58000000000001</v>
      </c>
      <c r="K4174" s="9">
        <v>97.44</v>
      </c>
      <c r="L4174" s="9">
        <f>tbl_salesdata[[#This Row],[Units Sold]]*tbl_salesdata[[#This Row],[Unit Cost]]</f>
        <v>58269.119999999995</v>
      </c>
      <c r="M4174" s="9">
        <f>tbl_salesdata[[#This Row],[Units Sold]]*tbl_salesdata[[#This Row],[Unit Price]]</f>
        <v>91242.840000000011</v>
      </c>
      <c r="N4174" s="9">
        <f>tbl_salesdata[[#This Row],[Total Sales]]-tbl_salesdata[[#This Row],[Total Cost]]</f>
        <v>32973.720000000016</v>
      </c>
      <c r="O4174">
        <f>tbl_salesdata[[#This Row],[Ship Date]]-tbl_salesdata[[#This Row],[Order Date]]</f>
        <v>2</v>
      </c>
      <c r="P4174">
        <f>WEEKDAY(tbl_salesdata[[#This Row],[Order Date]],2)</f>
        <v>6</v>
      </c>
      <c r="Q4174" t="str">
        <f>TEXT(tbl_salesdata[[#This Row],[Order Date]],"dddd")</f>
        <v>Saturday</v>
      </c>
      <c r="R4174" t="str">
        <f>IF(tbl_salesdata[[#This Row],[Weekdaynum]]&gt;5,"Yes","No")</f>
        <v>Yes</v>
      </c>
    </row>
    <row r="4175" spans="1:18" hidden="1" x14ac:dyDescent="0.35">
      <c r="A4175">
        <v>890928828</v>
      </c>
      <c r="B4175" s="3">
        <v>43506</v>
      </c>
      <c r="C4175" s="3">
        <v>43527</v>
      </c>
      <c r="D4175" t="s">
        <v>174</v>
      </c>
      <c r="E4175" t="s">
        <v>29</v>
      </c>
      <c r="F4175" t="s">
        <v>40</v>
      </c>
      <c r="G4175" t="s">
        <v>14</v>
      </c>
      <c r="H4175" t="s">
        <v>19</v>
      </c>
      <c r="I4175" s="9">
        <v>4494</v>
      </c>
      <c r="J4175" s="9">
        <v>651.21</v>
      </c>
      <c r="K4175" s="9">
        <v>524.96</v>
      </c>
      <c r="L4175" s="9">
        <f>tbl_salesdata[[#This Row],[Units Sold]]*tbl_salesdata[[#This Row],[Unit Cost]]</f>
        <v>2359170.2400000002</v>
      </c>
      <c r="M4175" s="9">
        <f>tbl_salesdata[[#This Row],[Units Sold]]*tbl_salesdata[[#This Row],[Unit Price]]</f>
        <v>2926537.74</v>
      </c>
      <c r="N4175" s="9">
        <f>tbl_salesdata[[#This Row],[Total Sales]]-tbl_salesdata[[#This Row],[Total Cost]]</f>
        <v>567367.5</v>
      </c>
      <c r="O4175">
        <f>tbl_salesdata[[#This Row],[Ship Date]]-tbl_salesdata[[#This Row],[Order Date]]</f>
        <v>21</v>
      </c>
      <c r="P4175">
        <f>WEEKDAY(tbl_salesdata[[#This Row],[Order Date]],2)</f>
        <v>7</v>
      </c>
      <c r="Q4175" t="str">
        <f>TEXT(tbl_salesdata[[#This Row],[Order Date]],"dddd")</f>
        <v>Sunday</v>
      </c>
      <c r="R4175" t="str">
        <f>IF(tbl_salesdata[[#This Row],[Weekdaynum]]&gt;5,"Yes","No")</f>
        <v>Yes</v>
      </c>
    </row>
    <row r="4176" spans="1:18" x14ac:dyDescent="0.35">
      <c r="A4176">
        <v>454010283</v>
      </c>
      <c r="B4176" s="3">
        <v>43120</v>
      </c>
      <c r="C4176" s="3">
        <v>43121</v>
      </c>
      <c r="D4176" t="s">
        <v>153</v>
      </c>
      <c r="E4176" t="s">
        <v>38</v>
      </c>
      <c r="F4176" t="s">
        <v>17</v>
      </c>
      <c r="G4176" t="s">
        <v>14</v>
      </c>
      <c r="H4176" t="s">
        <v>34</v>
      </c>
      <c r="I4176" s="9">
        <v>587</v>
      </c>
      <c r="J4176" s="9">
        <v>152.58000000000001</v>
      </c>
      <c r="K4176" s="9">
        <v>97.44</v>
      </c>
      <c r="L4176" s="9">
        <f>tbl_salesdata[[#This Row],[Units Sold]]*tbl_salesdata[[#This Row],[Unit Cost]]</f>
        <v>57197.279999999999</v>
      </c>
      <c r="M4176" s="9">
        <f>tbl_salesdata[[#This Row],[Units Sold]]*tbl_salesdata[[#This Row],[Unit Price]]</f>
        <v>89564.46</v>
      </c>
      <c r="N4176" s="9">
        <f>tbl_salesdata[[#This Row],[Total Sales]]-tbl_salesdata[[#This Row],[Total Cost]]</f>
        <v>32367.180000000008</v>
      </c>
      <c r="O4176">
        <f>tbl_salesdata[[#This Row],[Ship Date]]-tbl_salesdata[[#This Row],[Order Date]]</f>
        <v>1</v>
      </c>
      <c r="P4176">
        <f>WEEKDAY(tbl_salesdata[[#This Row],[Order Date]],2)</f>
        <v>6</v>
      </c>
      <c r="Q4176" t="str">
        <f>TEXT(tbl_salesdata[[#This Row],[Order Date]],"dddd")</f>
        <v>Saturday</v>
      </c>
      <c r="R4176" t="str">
        <f>IF(tbl_salesdata[[#This Row],[Weekdaynum]]&gt;5,"Yes","No")</f>
        <v>Yes</v>
      </c>
    </row>
    <row r="4177" spans="1:18" hidden="1" x14ac:dyDescent="0.35">
      <c r="A4177">
        <v>477184569</v>
      </c>
      <c r="B4177" s="3">
        <v>44445</v>
      </c>
      <c r="C4177" s="3">
        <v>44447</v>
      </c>
      <c r="D4177" t="s">
        <v>65</v>
      </c>
      <c r="E4177" t="s">
        <v>32</v>
      </c>
      <c r="F4177" t="s">
        <v>13</v>
      </c>
      <c r="G4177" t="s">
        <v>14</v>
      </c>
      <c r="H4177" t="s">
        <v>15</v>
      </c>
      <c r="I4177" s="9">
        <v>8373</v>
      </c>
      <c r="J4177" s="9">
        <v>255.28</v>
      </c>
      <c r="K4177" s="9">
        <v>159.41999999999999</v>
      </c>
      <c r="L4177" s="9">
        <f>tbl_salesdata[[#This Row],[Units Sold]]*tbl_salesdata[[#This Row],[Unit Cost]]</f>
        <v>1334823.6599999999</v>
      </c>
      <c r="M4177" s="9">
        <f>tbl_salesdata[[#This Row],[Units Sold]]*tbl_salesdata[[#This Row],[Unit Price]]</f>
        <v>2137459.44</v>
      </c>
      <c r="N4177" s="9">
        <f>tbl_salesdata[[#This Row],[Total Sales]]-tbl_salesdata[[#This Row],[Total Cost]]</f>
        <v>802635.78</v>
      </c>
      <c r="O4177">
        <f>tbl_salesdata[[#This Row],[Ship Date]]-tbl_salesdata[[#This Row],[Order Date]]</f>
        <v>2</v>
      </c>
      <c r="P4177">
        <f>WEEKDAY(tbl_salesdata[[#This Row],[Order Date]],2)</f>
        <v>1</v>
      </c>
      <c r="Q4177" t="str">
        <f>TEXT(tbl_salesdata[[#This Row],[Order Date]],"dddd")</f>
        <v>Monday</v>
      </c>
      <c r="R4177" t="str">
        <f>IF(tbl_salesdata[[#This Row],[Weekdaynum]]&gt;5,"Yes","No")</f>
        <v>No</v>
      </c>
    </row>
    <row r="4178" spans="1:18" hidden="1" x14ac:dyDescent="0.35">
      <c r="A4178">
        <v>217516267</v>
      </c>
      <c r="B4178" s="3">
        <v>43875</v>
      </c>
      <c r="C4178" s="3">
        <v>43896</v>
      </c>
      <c r="D4178" t="s">
        <v>69</v>
      </c>
      <c r="E4178" t="s">
        <v>38</v>
      </c>
      <c r="F4178" t="s">
        <v>30</v>
      </c>
      <c r="G4178" t="s">
        <v>14</v>
      </c>
      <c r="H4178" t="s">
        <v>15</v>
      </c>
      <c r="I4178" s="9">
        <v>6752</v>
      </c>
      <c r="J4178" s="9">
        <v>81.73</v>
      </c>
      <c r="K4178" s="9">
        <v>56.67</v>
      </c>
      <c r="L4178" s="9">
        <f>tbl_salesdata[[#This Row],[Units Sold]]*tbl_salesdata[[#This Row],[Unit Cost]]</f>
        <v>382635.84</v>
      </c>
      <c r="M4178" s="9">
        <f>tbl_salesdata[[#This Row],[Units Sold]]*tbl_salesdata[[#This Row],[Unit Price]]</f>
        <v>551840.96000000008</v>
      </c>
      <c r="N4178" s="9">
        <f>tbl_salesdata[[#This Row],[Total Sales]]-tbl_salesdata[[#This Row],[Total Cost]]</f>
        <v>169205.12000000005</v>
      </c>
      <c r="O4178">
        <f>tbl_salesdata[[#This Row],[Ship Date]]-tbl_salesdata[[#This Row],[Order Date]]</f>
        <v>21</v>
      </c>
      <c r="P4178">
        <f>WEEKDAY(tbl_salesdata[[#This Row],[Order Date]],2)</f>
        <v>5</v>
      </c>
      <c r="Q4178" t="str">
        <f>TEXT(tbl_salesdata[[#This Row],[Order Date]],"dddd")</f>
        <v>Friday</v>
      </c>
      <c r="R4178" t="str">
        <f>IF(tbl_salesdata[[#This Row],[Weekdaynum]]&gt;5,"Yes","No")</f>
        <v>No</v>
      </c>
    </row>
    <row r="4179" spans="1:18" x14ac:dyDescent="0.35">
      <c r="A4179">
        <v>774698626</v>
      </c>
      <c r="B4179" s="3">
        <v>42441</v>
      </c>
      <c r="C4179" s="3">
        <v>42448</v>
      </c>
      <c r="D4179" t="s">
        <v>49</v>
      </c>
      <c r="E4179" t="s">
        <v>21</v>
      </c>
      <c r="F4179" t="s">
        <v>56</v>
      </c>
      <c r="G4179" t="s">
        <v>14</v>
      </c>
      <c r="H4179" t="s">
        <v>26</v>
      </c>
      <c r="I4179" s="9">
        <v>9394</v>
      </c>
      <c r="J4179" s="9">
        <v>9.33</v>
      </c>
      <c r="K4179" s="9">
        <v>6.92</v>
      </c>
      <c r="L4179" s="9">
        <f>tbl_salesdata[[#This Row],[Units Sold]]*tbl_salesdata[[#This Row],[Unit Cost]]</f>
        <v>65006.479999999996</v>
      </c>
      <c r="M4179" s="9">
        <f>tbl_salesdata[[#This Row],[Units Sold]]*tbl_salesdata[[#This Row],[Unit Price]]</f>
        <v>87646.02</v>
      </c>
      <c r="N4179" s="9">
        <f>tbl_salesdata[[#This Row],[Total Sales]]-tbl_salesdata[[#This Row],[Total Cost]]</f>
        <v>22639.540000000008</v>
      </c>
      <c r="O4179">
        <f>tbl_salesdata[[#This Row],[Ship Date]]-tbl_salesdata[[#This Row],[Order Date]]</f>
        <v>7</v>
      </c>
      <c r="P4179">
        <f>WEEKDAY(tbl_salesdata[[#This Row],[Order Date]],2)</f>
        <v>6</v>
      </c>
      <c r="Q4179" t="str">
        <f>TEXT(tbl_salesdata[[#This Row],[Order Date]],"dddd")</f>
        <v>Saturday</v>
      </c>
      <c r="R4179" t="str">
        <f>IF(tbl_salesdata[[#This Row],[Weekdaynum]]&gt;5,"Yes","No")</f>
        <v>Yes</v>
      </c>
    </row>
    <row r="4180" spans="1:18" x14ac:dyDescent="0.35">
      <c r="A4180">
        <v>546969640</v>
      </c>
      <c r="B4180" s="3">
        <v>42406</v>
      </c>
      <c r="C4180" s="3">
        <v>42418</v>
      </c>
      <c r="D4180" t="s">
        <v>98</v>
      </c>
      <c r="E4180" t="s">
        <v>38</v>
      </c>
      <c r="F4180" t="s">
        <v>56</v>
      </c>
      <c r="G4180" t="s">
        <v>18</v>
      </c>
      <c r="H4180" t="s">
        <v>19</v>
      </c>
      <c r="I4180" s="9">
        <v>9326</v>
      </c>
      <c r="J4180" s="9">
        <v>9.33</v>
      </c>
      <c r="K4180" s="9">
        <v>6.92</v>
      </c>
      <c r="L4180" s="9">
        <f>tbl_salesdata[[#This Row],[Units Sold]]*tbl_salesdata[[#This Row],[Unit Cost]]</f>
        <v>64535.92</v>
      </c>
      <c r="M4180" s="9">
        <f>tbl_salesdata[[#This Row],[Units Sold]]*tbl_salesdata[[#This Row],[Unit Price]]</f>
        <v>87011.58</v>
      </c>
      <c r="N4180" s="9">
        <f>tbl_salesdata[[#This Row],[Total Sales]]-tbl_salesdata[[#This Row],[Total Cost]]</f>
        <v>22475.660000000003</v>
      </c>
      <c r="O4180">
        <f>tbl_salesdata[[#This Row],[Ship Date]]-tbl_salesdata[[#This Row],[Order Date]]</f>
        <v>12</v>
      </c>
      <c r="P4180">
        <f>WEEKDAY(tbl_salesdata[[#This Row],[Order Date]],2)</f>
        <v>6</v>
      </c>
      <c r="Q4180" t="str">
        <f>TEXT(tbl_salesdata[[#This Row],[Order Date]],"dddd")</f>
        <v>Saturday</v>
      </c>
      <c r="R4180" t="str">
        <f>IF(tbl_salesdata[[#This Row],[Weekdaynum]]&gt;5,"Yes","No")</f>
        <v>Yes</v>
      </c>
    </row>
    <row r="4181" spans="1:18" hidden="1" x14ac:dyDescent="0.35">
      <c r="A4181">
        <v>526350104</v>
      </c>
      <c r="B4181" s="3">
        <v>44519</v>
      </c>
      <c r="C4181" s="3">
        <v>44539</v>
      </c>
      <c r="D4181" t="s">
        <v>60</v>
      </c>
      <c r="E4181" t="s">
        <v>21</v>
      </c>
      <c r="F4181" t="s">
        <v>33</v>
      </c>
      <c r="G4181" t="s">
        <v>18</v>
      </c>
      <c r="H4181" t="s">
        <v>15</v>
      </c>
      <c r="I4181" s="9">
        <v>7547</v>
      </c>
      <c r="J4181" s="9">
        <v>109.28</v>
      </c>
      <c r="K4181" s="9">
        <v>35.840000000000003</v>
      </c>
      <c r="L4181" s="9">
        <f>tbl_salesdata[[#This Row],[Units Sold]]*tbl_salesdata[[#This Row],[Unit Cost]]</f>
        <v>270484.48000000004</v>
      </c>
      <c r="M4181" s="9">
        <f>tbl_salesdata[[#This Row],[Units Sold]]*tbl_salesdata[[#This Row],[Unit Price]]</f>
        <v>824736.16</v>
      </c>
      <c r="N4181" s="9">
        <f>tbl_salesdata[[#This Row],[Total Sales]]-tbl_salesdata[[#This Row],[Total Cost]]</f>
        <v>554251.67999999993</v>
      </c>
      <c r="O4181">
        <f>tbl_salesdata[[#This Row],[Ship Date]]-tbl_salesdata[[#This Row],[Order Date]]</f>
        <v>20</v>
      </c>
      <c r="P4181">
        <f>WEEKDAY(tbl_salesdata[[#This Row],[Order Date]],2)</f>
        <v>5</v>
      </c>
      <c r="Q4181" t="str">
        <f>TEXT(tbl_salesdata[[#This Row],[Order Date]],"dddd")</f>
        <v>Friday</v>
      </c>
      <c r="R4181" t="str">
        <f>IF(tbl_salesdata[[#This Row],[Weekdaynum]]&gt;5,"Yes","No")</f>
        <v>No</v>
      </c>
    </row>
    <row r="4182" spans="1:18" hidden="1" x14ac:dyDescent="0.35">
      <c r="A4182">
        <v>212903726</v>
      </c>
      <c r="B4182" s="3">
        <v>42061</v>
      </c>
      <c r="C4182" s="3">
        <v>42081</v>
      </c>
      <c r="D4182" t="s">
        <v>188</v>
      </c>
      <c r="E4182" t="s">
        <v>21</v>
      </c>
      <c r="F4182" t="s">
        <v>47</v>
      </c>
      <c r="G4182" t="s">
        <v>14</v>
      </c>
      <c r="H4182" t="s">
        <v>26</v>
      </c>
      <c r="I4182" s="9">
        <v>1798</v>
      </c>
      <c r="J4182" s="9">
        <v>421.89</v>
      </c>
      <c r="K4182" s="9">
        <v>364.69</v>
      </c>
      <c r="L4182" s="9">
        <f>tbl_salesdata[[#This Row],[Units Sold]]*tbl_salesdata[[#This Row],[Unit Cost]]</f>
        <v>655712.62</v>
      </c>
      <c r="M4182" s="9">
        <f>tbl_salesdata[[#This Row],[Units Sold]]*tbl_salesdata[[#This Row],[Unit Price]]</f>
        <v>758558.22</v>
      </c>
      <c r="N4182" s="9">
        <f>tbl_salesdata[[#This Row],[Total Sales]]-tbl_salesdata[[#This Row],[Total Cost]]</f>
        <v>102845.59999999998</v>
      </c>
      <c r="O4182">
        <f>tbl_salesdata[[#This Row],[Ship Date]]-tbl_salesdata[[#This Row],[Order Date]]</f>
        <v>20</v>
      </c>
      <c r="P4182">
        <f>WEEKDAY(tbl_salesdata[[#This Row],[Order Date]],2)</f>
        <v>4</v>
      </c>
      <c r="Q4182" t="str">
        <f>TEXT(tbl_salesdata[[#This Row],[Order Date]],"dddd")</f>
        <v>Thursday</v>
      </c>
      <c r="R4182" t="str">
        <f>IF(tbl_salesdata[[#This Row],[Weekdaynum]]&gt;5,"Yes","No")</f>
        <v>No</v>
      </c>
    </row>
    <row r="4183" spans="1:18" x14ac:dyDescent="0.35">
      <c r="A4183">
        <v>530613744</v>
      </c>
      <c r="B4183" s="3">
        <v>43918</v>
      </c>
      <c r="C4183" s="3">
        <v>43929</v>
      </c>
      <c r="D4183" t="s">
        <v>41</v>
      </c>
      <c r="E4183" t="s">
        <v>29</v>
      </c>
      <c r="F4183" t="s">
        <v>56</v>
      </c>
      <c r="G4183" t="s">
        <v>14</v>
      </c>
      <c r="H4183" t="s">
        <v>26</v>
      </c>
      <c r="I4183" s="9">
        <v>9253</v>
      </c>
      <c r="J4183" s="9">
        <v>9.33</v>
      </c>
      <c r="K4183" s="9">
        <v>6.92</v>
      </c>
      <c r="L4183" s="9">
        <f>tbl_salesdata[[#This Row],[Units Sold]]*tbl_salesdata[[#This Row],[Unit Cost]]</f>
        <v>64030.76</v>
      </c>
      <c r="M4183" s="9">
        <f>tbl_salesdata[[#This Row],[Units Sold]]*tbl_salesdata[[#This Row],[Unit Price]]</f>
        <v>86330.49</v>
      </c>
      <c r="N4183" s="9">
        <f>tbl_salesdata[[#This Row],[Total Sales]]-tbl_salesdata[[#This Row],[Total Cost]]</f>
        <v>22299.730000000003</v>
      </c>
      <c r="O4183">
        <f>tbl_salesdata[[#This Row],[Ship Date]]-tbl_salesdata[[#This Row],[Order Date]]</f>
        <v>11</v>
      </c>
      <c r="P4183">
        <f>WEEKDAY(tbl_salesdata[[#This Row],[Order Date]],2)</f>
        <v>6</v>
      </c>
      <c r="Q4183" t="str">
        <f>TEXT(tbl_salesdata[[#This Row],[Order Date]],"dddd")</f>
        <v>Saturday</v>
      </c>
      <c r="R4183" t="str">
        <f>IF(tbl_salesdata[[#This Row],[Weekdaynum]]&gt;5,"Yes","No")</f>
        <v>Yes</v>
      </c>
    </row>
    <row r="4184" spans="1:18" hidden="1" x14ac:dyDescent="0.35">
      <c r="A4184">
        <v>412498700</v>
      </c>
      <c r="B4184" s="3">
        <v>44573</v>
      </c>
      <c r="C4184" s="3">
        <v>44574</v>
      </c>
      <c r="D4184" t="s">
        <v>130</v>
      </c>
      <c r="E4184" t="s">
        <v>29</v>
      </c>
      <c r="F4184" t="s">
        <v>42</v>
      </c>
      <c r="G4184" t="s">
        <v>14</v>
      </c>
      <c r="H4184" t="s">
        <v>15</v>
      </c>
      <c r="I4184" s="9">
        <v>6387</v>
      </c>
      <c r="J4184" s="9">
        <v>437.2</v>
      </c>
      <c r="K4184" s="9">
        <v>263.33</v>
      </c>
      <c r="L4184" s="9">
        <f>tbl_salesdata[[#This Row],[Units Sold]]*tbl_salesdata[[#This Row],[Unit Cost]]</f>
        <v>1681888.71</v>
      </c>
      <c r="M4184" s="9">
        <f>tbl_salesdata[[#This Row],[Units Sold]]*tbl_salesdata[[#This Row],[Unit Price]]</f>
        <v>2792396.4</v>
      </c>
      <c r="N4184" s="9">
        <f>tbl_salesdata[[#This Row],[Total Sales]]-tbl_salesdata[[#This Row],[Total Cost]]</f>
        <v>1110507.69</v>
      </c>
      <c r="O4184">
        <f>tbl_salesdata[[#This Row],[Ship Date]]-tbl_salesdata[[#This Row],[Order Date]]</f>
        <v>1</v>
      </c>
      <c r="P4184">
        <f>WEEKDAY(tbl_salesdata[[#This Row],[Order Date]],2)</f>
        <v>3</v>
      </c>
      <c r="Q4184" t="str">
        <f>TEXT(tbl_salesdata[[#This Row],[Order Date]],"dddd")</f>
        <v>Wednesday</v>
      </c>
      <c r="R4184" t="str">
        <f>IF(tbl_salesdata[[#This Row],[Weekdaynum]]&gt;5,"Yes","No")</f>
        <v>No</v>
      </c>
    </row>
    <row r="4185" spans="1:18" hidden="1" x14ac:dyDescent="0.35">
      <c r="A4185">
        <v>680325210</v>
      </c>
      <c r="B4185" s="3">
        <v>42907</v>
      </c>
      <c r="C4185" s="3">
        <v>42915</v>
      </c>
      <c r="D4185" t="s">
        <v>77</v>
      </c>
      <c r="E4185" t="s">
        <v>21</v>
      </c>
      <c r="F4185" t="s">
        <v>68</v>
      </c>
      <c r="G4185" t="s">
        <v>14</v>
      </c>
      <c r="H4185" t="s">
        <v>19</v>
      </c>
      <c r="I4185" s="9">
        <v>2203</v>
      </c>
      <c r="J4185" s="9">
        <v>154.06</v>
      </c>
      <c r="K4185" s="9">
        <v>90.93</v>
      </c>
      <c r="L4185" s="9">
        <f>tbl_salesdata[[#This Row],[Units Sold]]*tbl_salesdata[[#This Row],[Unit Cost]]</f>
        <v>200318.79</v>
      </c>
      <c r="M4185" s="9">
        <f>tbl_salesdata[[#This Row],[Units Sold]]*tbl_salesdata[[#This Row],[Unit Price]]</f>
        <v>339394.18</v>
      </c>
      <c r="N4185" s="9">
        <f>tbl_salesdata[[#This Row],[Total Sales]]-tbl_salesdata[[#This Row],[Total Cost]]</f>
        <v>139075.38999999998</v>
      </c>
      <c r="O4185">
        <f>tbl_salesdata[[#This Row],[Ship Date]]-tbl_salesdata[[#This Row],[Order Date]]</f>
        <v>8</v>
      </c>
      <c r="P4185">
        <f>WEEKDAY(tbl_salesdata[[#This Row],[Order Date]],2)</f>
        <v>3</v>
      </c>
      <c r="Q4185" t="str">
        <f>TEXT(tbl_salesdata[[#This Row],[Order Date]],"dddd")</f>
        <v>Wednesday</v>
      </c>
      <c r="R4185" t="str">
        <f>IF(tbl_salesdata[[#This Row],[Weekdaynum]]&gt;5,"Yes","No")</f>
        <v>No</v>
      </c>
    </row>
    <row r="4186" spans="1:18" hidden="1" x14ac:dyDescent="0.35">
      <c r="A4186">
        <v>263882005</v>
      </c>
      <c r="B4186" s="3">
        <v>44230</v>
      </c>
      <c r="C4186" s="3">
        <v>44232</v>
      </c>
      <c r="D4186" t="s">
        <v>116</v>
      </c>
      <c r="E4186" t="s">
        <v>21</v>
      </c>
      <c r="F4186" t="s">
        <v>22</v>
      </c>
      <c r="G4186" t="s">
        <v>14</v>
      </c>
      <c r="H4186" t="s">
        <v>15</v>
      </c>
      <c r="I4186" s="9">
        <v>7404</v>
      </c>
      <c r="J4186" s="9">
        <v>47.45</v>
      </c>
      <c r="K4186" s="9">
        <v>31.79</v>
      </c>
      <c r="L4186" s="9">
        <f>tbl_salesdata[[#This Row],[Units Sold]]*tbl_salesdata[[#This Row],[Unit Cost]]</f>
        <v>235373.16</v>
      </c>
      <c r="M4186" s="9">
        <f>tbl_salesdata[[#This Row],[Units Sold]]*tbl_salesdata[[#This Row],[Unit Price]]</f>
        <v>351319.80000000005</v>
      </c>
      <c r="N4186" s="9">
        <f>tbl_salesdata[[#This Row],[Total Sales]]-tbl_salesdata[[#This Row],[Total Cost]]</f>
        <v>115946.64000000004</v>
      </c>
      <c r="O4186">
        <f>tbl_salesdata[[#This Row],[Ship Date]]-tbl_salesdata[[#This Row],[Order Date]]</f>
        <v>2</v>
      </c>
      <c r="P4186">
        <f>WEEKDAY(tbl_salesdata[[#This Row],[Order Date]],2)</f>
        <v>3</v>
      </c>
      <c r="Q4186" t="str">
        <f>TEXT(tbl_salesdata[[#This Row],[Order Date]],"dddd")</f>
        <v>Wednesday</v>
      </c>
      <c r="R4186" t="str">
        <f>IF(tbl_salesdata[[#This Row],[Weekdaynum]]&gt;5,"Yes","No")</f>
        <v>No</v>
      </c>
    </row>
    <row r="4187" spans="1:18" x14ac:dyDescent="0.35">
      <c r="A4187">
        <v>356449544</v>
      </c>
      <c r="B4187" s="3">
        <v>44205</v>
      </c>
      <c r="C4187" s="3">
        <v>44221</v>
      </c>
      <c r="D4187" t="s">
        <v>57</v>
      </c>
      <c r="E4187" t="s">
        <v>32</v>
      </c>
      <c r="F4187" t="s">
        <v>42</v>
      </c>
      <c r="G4187" t="s">
        <v>18</v>
      </c>
      <c r="H4187" t="s">
        <v>34</v>
      </c>
      <c r="I4187" s="9">
        <v>196</v>
      </c>
      <c r="J4187" s="9">
        <v>437.2</v>
      </c>
      <c r="K4187" s="9">
        <v>263.33</v>
      </c>
      <c r="L4187" s="9">
        <f>tbl_salesdata[[#This Row],[Units Sold]]*tbl_salesdata[[#This Row],[Unit Cost]]</f>
        <v>51612.68</v>
      </c>
      <c r="M4187" s="9">
        <f>tbl_salesdata[[#This Row],[Units Sold]]*tbl_salesdata[[#This Row],[Unit Price]]</f>
        <v>85691.199999999997</v>
      </c>
      <c r="N4187" s="9">
        <f>tbl_salesdata[[#This Row],[Total Sales]]-tbl_salesdata[[#This Row],[Total Cost]]</f>
        <v>34078.519999999997</v>
      </c>
      <c r="O4187">
        <f>tbl_salesdata[[#This Row],[Ship Date]]-tbl_salesdata[[#This Row],[Order Date]]</f>
        <v>16</v>
      </c>
      <c r="P4187">
        <f>WEEKDAY(tbl_salesdata[[#This Row],[Order Date]],2)</f>
        <v>6</v>
      </c>
      <c r="Q4187" t="str">
        <f>TEXT(tbl_salesdata[[#This Row],[Order Date]],"dddd")</f>
        <v>Saturday</v>
      </c>
      <c r="R4187" t="str">
        <f>IF(tbl_salesdata[[#This Row],[Weekdaynum]]&gt;5,"Yes","No")</f>
        <v>Yes</v>
      </c>
    </row>
    <row r="4188" spans="1:18" hidden="1" x14ac:dyDescent="0.35">
      <c r="A4188">
        <v>811194264</v>
      </c>
      <c r="B4188" s="3">
        <v>42153</v>
      </c>
      <c r="C4188" s="3">
        <v>42158</v>
      </c>
      <c r="D4188" t="s">
        <v>94</v>
      </c>
      <c r="E4188" t="s">
        <v>38</v>
      </c>
      <c r="F4188" t="s">
        <v>47</v>
      </c>
      <c r="G4188" t="s">
        <v>14</v>
      </c>
      <c r="H4188" t="s">
        <v>15</v>
      </c>
      <c r="I4188" s="9">
        <v>9264</v>
      </c>
      <c r="J4188" s="9">
        <v>421.89</v>
      </c>
      <c r="K4188" s="9">
        <v>364.69</v>
      </c>
      <c r="L4188" s="9">
        <f>tbl_salesdata[[#This Row],[Units Sold]]*tbl_salesdata[[#This Row],[Unit Cost]]</f>
        <v>3378488.16</v>
      </c>
      <c r="M4188" s="9">
        <f>tbl_salesdata[[#This Row],[Units Sold]]*tbl_salesdata[[#This Row],[Unit Price]]</f>
        <v>3908388.96</v>
      </c>
      <c r="N4188" s="9">
        <f>tbl_salesdata[[#This Row],[Total Sales]]-tbl_salesdata[[#This Row],[Total Cost]]</f>
        <v>529900.79999999981</v>
      </c>
      <c r="O4188">
        <f>tbl_salesdata[[#This Row],[Ship Date]]-tbl_salesdata[[#This Row],[Order Date]]</f>
        <v>5</v>
      </c>
      <c r="P4188">
        <f>WEEKDAY(tbl_salesdata[[#This Row],[Order Date]],2)</f>
        <v>5</v>
      </c>
      <c r="Q4188" t="str">
        <f>TEXT(tbl_salesdata[[#This Row],[Order Date]],"dddd")</f>
        <v>Friday</v>
      </c>
      <c r="R4188" t="str">
        <f>IF(tbl_salesdata[[#This Row],[Weekdaynum]]&gt;5,"Yes","No")</f>
        <v>No</v>
      </c>
    </row>
    <row r="4189" spans="1:18" hidden="1" x14ac:dyDescent="0.35">
      <c r="A4189">
        <v>292234885</v>
      </c>
      <c r="B4189" s="3">
        <v>44046</v>
      </c>
      <c r="C4189" s="3">
        <v>44050</v>
      </c>
      <c r="D4189" t="s">
        <v>161</v>
      </c>
      <c r="E4189" t="s">
        <v>24</v>
      </c>
      <c r="F4189" t="s">
        <v>13</v>
      </c>
      <c r="G4189" t="s">
        <v>14</v>
      </c>
      <c r="H4189" t="s">
        <v>19</v>
      </c>
      <c r="I4189" s="9">
        <v>7651</v>
      </c>
      <c r="J4189" s="9">
        <v>255.28</v>
      </c>
      <c r="K4189" s="9">
        <v>159.41999999999999</v>
      </c>
      <c r="L4189" s="9">
        <f>tbl_salesdata[[#This Row],[Units Sold]]*tbl_salesdata[[#This Row],[Unit Cost]]</f>
        <v>1219722.42</v>
      </c>
      <c r="M4189" s="9">
        <f>tbl_salesdata[[#This Row],[Units Sold]]*tbl_salesdata[[#This Row],[Unit Price]]</f>
        <v>1953147.28</v>
      </c>
      <c r="N4189" s="9">
        <f>tbl_salesdata[[#This Row],[Total Sales]]-tbl_salesdata[[#This Row],[Total Cost]]</f>
        <v>733424.8600000001</v>
      </c>
      <c r="O4189">
        <f>tbl_salesdata[[#This Row],[Ship Date]]-tbl_salesdata[[#This Row],[Order Date]]</f>
        <v>4</v>
      </c>
      <c r="P4189">
        <f>WEEKDAY(tbl_salesdata[[#This Row],[Order Date]],2)</f>
        <v>1</v>
      </c>
      <c r="Q4189" t="str">
        <f>TEXT(tbl_salesdata[[#This Row],[Order Date]],"dddd")</f>
        <v>Monday</v>
      </c>
      <c r="R4189" t="str">
        <f>IF(tbl_salesdata[[#This Row],[Weekdaynum]]&gt;5,"Yes","No")</f>
        <v>No</v>
      </c>
    </row>
    <row r="4190" spans="1:18" hidden="1" x14ac:dyDescent="0.35">
      <c r="A4190">
        <v>623576104</v>
      </c>
      <c r="B4190" s="3">
        <v>43235</v>
      </c>
      <c r="C4190" s="3">
        <v>43252</v>
      </c>
      <c r="D4190" t="s">
        <v>162</v>
      </c>
      <c r="E4190" t="s">
        <v>38</v>
      </c>
      <c r="F4190" t="s">
        <v>56</v>
      </c>
      <c r="G4190" t="s">
        <v>18</v>
      </c>
      <c r="H4190" t="s">
        <v>15</v>
      </c>
      <c r="I4190" s="9">
        <v>8881</v>
      </c>
      <c r="J4190" s="9">
        <v>9.33</v>
      </c>
      <c r="K4190" s="9">
        <v>6.92</v>
      </c>
      <c r="L4190" s="9">
        <f>tbl_salesdata[[#This Row],[Units Sold]]*tbl_salesdata[[#This Row],[Unit Cost]]</f>
        <v>61456.52</v>
      </c>
      <c r="M4190" s="9">
        <f>tbl_salesdata[[#This Row],[Units Sold]]*tbl_salesdata[[#This Row],[Unit Price]]</f>
        <v>82859.73</v>
      </c>
      <c r="N4190" s="9">
        <f>tbl_salesdata[[#This Row],[Total Sales]]-tbl_salesdata[[#This Row],[Total Cost]]</f>
        <v>21403.21</v>
      </c>
      <c r="O4190">
        <f>tbl_salesdata[[#This Row],[Ship Date]]-tbl_salesdata[[#This Row],[Order Date]]</f>
        <v>17</v>
      </c>
      <c r="P4190">
        <f>WEEKDAY(tbl_salesdata[[#This Row],[Order Date]],2)</f>
        <v>2</v>
      </c>
      <c r="Q4190" t="str">
        <f>TEXT(tbl_salesdata[[#This Row],[Order Date]],"dddd")</f>
        <v>Tuesday</v>
      </c>
      <c r="R4190" t="str">
        <f>IF(tbl_salesdata[[#This Row],[Weekdaynum]]&gt;5,"Yes","No")</f>
        <v>No</v>
      </c>
    </row>
    <row r="4191" spans="1:18" hidden="1" x14ac:dyDescent="0.35">
      <c r="A4191">
        <v>789641749</v>
      </c>
      <c r="B4191" s="3">
        <v>43377</v>
      </c>
      <c r="C4191" s="3">
        <v>43382</v>
      </c>
      <c r="D4191" t="s">
        <v>90</v>
      </c>
      <c r="E4191" t="s">
        <v>38</v>
      </c>
      <c r="F4191" t="s">
        <v>17</v>
      </c>
      <c r="G4191" t="s">
        <v>14</v>
      </c>
      <c r="H4191" t="s">
        <v>15</v>
      </c>
      <c r="I4191" s="9">
        <v>1396</v>
      </c>
      <c r="J4191" s="9">
        <v>152.58000000000001</v>
      </c>
      <c r="K4191" s="9">
        <v>97.44</v>
      </c>
      <c r="L4191" s="9">
        <f>tbl_salesdata[[#This Row],[Units Sold]]*tbl_salesdata[[#This Row],[Unit Cost]]</f>
        <v>136026.23999999999</v>
      </c>
      <c r="M4191" s="9">
        <f>tbl_salesdata[[#This Row],[Units Sold]]*tbl_salesdata[[#This Row],[Unit Price]]</f>
        <v>213001.68000000002</v>
      </c>
      <c r="N4191" s="9">
        <f>tbl_salesdata[[#This Row],[Total Sales]]-tbl_salesdata[[#This Row],[Total Cost]]</f>
        <v>76975.440000000031</v>
      </c>
      <c r="O4191">
        <f>tbl_salesdata[[#This Row],[Ship Date]]-tbl_salesdata[[#This Row],[Order Date]]</f>
        <v>5</v>
      </c>
      <c r="P4191">
        <f>WEEKDAY(tbl_salesdata[[#This Row],[Order Date]],2)</f>
        <v>4</v>
      </c>
      <c r="Q4191" t="str">
        <f>TEXT(tbl_salesdata[[#This Row],[Order Date]],"dddd")</f>
        <v>Thursday</v>
      </c>
      <c r="R4191" t="str">
        <f>IF(tbl_salesdata[[#This Row],[Weekdaynum]]&gt;5,"Yes","No")</f>
        <v>No</v>
      </c>
    </row>
    <row r="4192" spans="1:18" x14ac:dyDescent="0.35">
      <c r="A4192">
        <v>582491528</v>
      </c>
      <c r="B4192" s="3">
        <v>42616</v>
      </c>
      <c r="C4192" s="3">
        <v>42628</v>
      </c>
      <c r="D4192" t="s">
        <v>87</v>
      </c>
      <c r="E4192" t="s">
        <v>24</v>
      </c>
      <c r="F4192" t="s">
        <v>30</v>
      </c>
      <c r="G4192" t="s">
        <v>18</v>
      </c>
      <c r="H4192" t="s">
        <v>15</v>
      </c>
      <c r="I4192" s="9">
        <v>1042</v>
      </c>
      <c r="J4192" s="9">
        <v>81.73</v>
      </c>
      <c r="K4192" s="9">
        <v>56.67</v>
      </c>
      <c r="L4192" s="9">
        <f>tbl_salesdata[[#This Row],[Units Sold]]*tbl_salesdata[[#This Row],[Unit Cost]]</f>
        <v>59050.14</v>
      </c>
      <c r="M4192" s="9">
        <f>tbl_salesdata[[#This Row],[Units Sold]]*tbl_salesdata[[#This Row],[Unit Price]]</f>
        <v>85162.66</v>
      </c>
      <c r="N4192" s="9">
        <f>tbl_salesdata[[#This Row],[Total Sales]]-tbl_salesdata[[#This Row],[Total Cost]]</f>
        <v>26112.520000000004</v>
      </c>
      <c r="O4192">
        <f>tbl_salesdata[[#This Row],[Ship Date]]-tbl_salesdata[[#This Row],[Order Date]]</f>
        <v>12</v>
      </c>
      <c r="P4192">
        <f>WEEKDAY(tbl_salesdata[[#This Row],[Order Date]],2)</f>
        <v>6</v>
      </c>
      <c r="Q4192" t="str">
        <f>TEXT(tbl_salesdata[[#This Row],[Order Date]],"dddd")</f>
        <v>Saturday</v>
      </c>
      <c r="R4192" t="str">
        <f>IF(tbl_salesdata[[#This Row],[Weekdaynum]]&gt;5,"Yes","No")</f>
        <v>Yes</v>
      </c>
    </row>
    <row r="4193" spans="1:18" hidden="1" x14ac:dyDescent="0.35">
      <c r="A4193">
        <v>515204131</v>
      </c>
      <c r="B4193" s="3">
        <v>44442</v>
      </c>
      <c r="C4193" s="3">
        <v>44458</v>
      </c>
      <c r="D4193" t="s">
        <v>127</v>
      </c>
      <c r="E4193" t="s">
        <v>38</v>
      </c>
      <c r="F4193" t="s">
        <v>25</v>
      </c>
      <c r="G4193" t="s">
        <v>18</v>
      </c>
      <c r="H4193" t="s">
        <v>15</v>
      </c>
      <c r="I4193" s="9">
        <v>9206</v>
      </c>
      <c r="J4193" s="9">
        <v>205.7</v>
      </c>
      <c r="K4193" s="9">
        <v>117.11</v>
      </c>
      <c r="L4193" s="9">
        <f>tbl_salesdata[[#This Row],[Units Sold]]*tbl_salesdata[[#This Row],[Unit Cost]]</f>
        <v>1078114.6599999999</v>
      </c>
      <c r="M4193" s="9">
        <f>tbl_salesdata[[#This Row],[Units Sold]]*tbl_salesdata[[#This Row],[Unit Price]]</f>
        <v>1893674.2</v>
      </c>
      <c r="N4193" s="9">
        <f>tbl_salesdata[[#This Row],[Total Sales]]-tbl_salesdata[[#This Row],[Total Cost]]</f>
        <v>815559.54</v>
      </c>
      <c r="O4193">
        <f>tbl_salesdata[[#This Row],[Ship Date]]-tbl_salesdata[[#This Row],[Order Date]]</f>
        <v>16</v>
      </c>
      <c r="P4193">
        <f>WEEKDAY(tbl_salesdata[[#This Row],[Order Date]],2)</f>
        <v>5</v>
      </c>
      <c r="Q4193" t="str">
        <f>TEXT(tbl_salesdata[[#This Row],[Order Date]],"dddd")</f>
        <v>Friday</v>
      </c>
      <c r="R4193" t="str">
        <f>IF(tbl_salesdata[[#This Row],[Weekdaynum]]&gt;5,"Yes","No")</f>
        <v>No</v>
      </c>
    </row>
    <row r="4194" spans="1:18" hidden="1" x14ac:dyDescent="0.35">
      <c r="A4194">
        <v>645111024</v>
      </c>
      <c r="B4194" s="3">
        <v>42625</v>
      </c>
      <c r="C4194" s="3">
        <v>42630</v>
      </c>
      <c r="D4194" t="s">
        <v>176</v>
      </c>
      <c r="E4194" t="s">
        <v>21</v>
      </c>
      <c r="F4194" t="s">
        <v>47</v>
      </c>
      <c r="G4194" t="s">
        <v>18</v>
      </c>
      <c r="H4194" t="s">
        <v>19</v>
      </c>
      <c r="I4194" s="9">
        <v>1543</v>
      </c>
      <c r="J4194" s="9">
        <v>421.89</v>
      </c>
      <c r="K4194" s="9">
        <v>364.69</v>
      </c>
      <c r="L4194" s="9">
        <f>tbl_salesdata[[#This Row],[Units Sold]]*tbl_salesdata[[#This Row],[Unit Cost]]</f>
        <v>562716.67000000004</v>
      </c>
      <c r="M4194" s="9">
        <f>tbl_salesdata[[#This Row],[Units Sold]]*tbl_salesdata[[#This Row],[Unit Price]]</f>
        <v>650976.27</v>
      </c>
      <c r="N4194" s="9">
        <f>tbl_salesdata[[#This Row],[Total Sales]]-tbl_salesdata[[#This Row],[Total Cost]]</f>
        <v>88259.599999999977</v>
      </c>
      <c r="O4194">
        <f>tbl_salesdata[[#This Row],[Ship Date]]-tbl_salesdata[[#This Row],[Order Date]]</f>
        <v>5</v>
      </c>
      <c r="P4194">
        <f>WEEKDAY(tbl_salesdata[[#This Row],[Order Date]],2)</f>
        <v>1</v>
      </c>
      <c r="Q4194" t="str">
        <f>TEXT(tbl_salesdata[[#This Row],[Order Date]],"dddd")</f>
        <v>Monday</v>
      </c>
      <c r="R4194" t="str">
        <f>IF(tbl_salesdata[[#This Row],[Weekdaynum]]&gt;5,"Yes","No")</f>
        <v>No</v>
      </c>
    </row>
    <row r="4195" spans="1:18" x14ac:dyDescent="0.35">
      <c r="A4195">
        <v>665817677</v>
      </c>
      <c r="B4195" s="3">
        <v>42273</v>
      </c>
      <c r="C4195" s="3">
        <v>42284</v>
      </c>
      <c r="D4195" t="s">
        <v>103</v>
      </c>
      <c r="E4195" t="s">
        <v>21</v>
      </c>
      <c r="F4195" t="s">
        <v>56</v>
      </c>
      <c r="G4195" t="s">
        <v>14</v>
      </c>
      <c r="H4195" t="s">
        <v>19</v>
      </c>
      <c r="I4195" s="9">
        <v>9102</v>
      </c>
      <c r="J4195" s="9">
        <v>9.33</v>
      </c>
      <c r="K4195" s="9">
        <v>6.92</v>
      </c>
      <c r="L4195" s="9">
        <f>tbl_salesdata[[#This Row],[Units Sold]]*tbl_salesdata[[#This Row],[Unit Cost]]</f>
        <v>62985.84</v>
      </c>
      <c r="M4195" s="9">
        <f>tbl_salesdata[[#This Row],[Units Sold]]*tbl_salesdata[[#This Row],[Unit Price]]</f>
        <v>84921.66</v>
      </c>
      <c r="N4195" s="9">
        <f>tbl_salesdata[[#This Row],[Total Sales]]-tbl_salesdata[[#This Row],[Total Cost]]</f>
        <v>21935.820000000007</v>
      </c>
      <c r="O4195">
        <f>tbl_salesdata[[#This Row],[Ship Date]]-tbl_salesdata[[#This Row],[Order Date]]</f>
        <v>11</v>
      </c>
      <c r="P4195">
        <f>WEEKDAY(tbl_salesdata[[#This Row],[Order Date]],2)</f>
        <v>6</v>
      </c>
      <c r="Q4195" t="str">
        <f>TEXT(tbl_salesdata[[#This Row],[Order Date]],"dddd")</f>
        <v>Saturday</v>
      </c>
      <c r="R4195" t="str">
        <f>IF(tbl_salesdata[[#This Row],[Weekdaynum]]&gt;5,"Yes","No")</f>
        <v>Yes</v>
      </c>
    </row>
    <row r="4196" spans="1:18" hidden="1" x14ac:dyDescent="0.35">
      <c r="A4196">
        <v>917545354</v>
      </c>
      <c r="B4196" s="3">
        <v>43947</v>
      </c>
      <c r="C4196" s="3">
        <v>43962</v>
      </c>
      <c r="D4196" t="s">
        <v>141</v>
      </c>
      <c r="E4196" t="s">
        <v>38</v>
      </c>
      <c r="F4196" t="s">
        <v>30</v>
      </c>
      <c r="G4196" t="s">
        <v>18</v>
      </c>
      <c r="H4196" t="s">
        <v>26</v>
      </c>
      <c r="I4196" s="9">
        <v>915</v>
      </c>
      <c r="J4196" s="9">
        <v>81.73</v>
      </c>
      <c r="K4196" s="9">
        <v>56.67</v>
      </c>
      <c r="L4196" s="9">
        <f>tbl_salesdata[[#This Row],[Units Sold]]*tbl_salesdata[[#This Row],[Unit Cost]]</f>
        <v>51853.05</v>
      </c>
      <c r="M4196" s="9">
        <f>tbl_salesdata[[#This Row],[Units Sold]]*tbl_salesdata[[#This Row],[Unit Price]]</f>
        <v>74782.95</v>
      </c>
      <c r="N4196" s="9">
        <f>tbl_salesdata[[#This Row],[Total Sales]]-tbl_salesdata[[#This Row],[Total Cost]]</f>
        <v>22929.899999999994</v>
      </c>
      <c r="O4196">
        <f>tbl_salesdata[[#This Row],[Ship Date]]-tbl_salesdata[[#This Row],[Order Date]]</f>
        <v>15</v>
      </c>
      <c r="P4196">
        <f>WEEKDAY(tbl_salesdata[[#This Row],[Order Date]],2)</f>
        <v>7</v>
      </c>
      <c r="Q4196" t="str">
        <f>TEXT(tbl_salesdata[[#This Row],[Order Date]],"dddd")</f>
        <v>Sunday</v>
      </c>
      <c r="R4196" t="str">
        <f>IF(tbl_salesdata[[#This Row],[Weekdaynum]]&gt;5,"Yes","No")</f>
        <v>Yes</v>
      </c>
    </row>
    <row r="4197" spans="1:18" hidden="1" x14ac:dyDescent="0.35">
      <c r="A4197">
        <v>702357947</v>
      </c>
      <c r="B4197" s="3">
        <v>43105</v>
      </c>
      <c r="C4197" s="3">
        <v>43125</v>
      </c>
      <c r="D4197" t="s">
        <v>205</v>
      </c>
      <c r="E4197" t="s">
        <v>21</v>
      </c>
      <c r="F4197" t="s">
        <v>30</v>
      </c>
      <c r="G4197" t="s">
        <v>18</v>
      </c>
      <c r="H4197" t="s">
        <v>26</v>
      </c>
      <c r="I4197" s="9">
        <v>2179</v>
      </c>
      <c r="J4197" s="9">
        <v>81.73</v>
      </c>
      <c r="K4197" s="9">
        <v>56.67</v>
      </c>
      <c r="L4197" s="9">
        <f>tbl_salesdata[[#This Row],[Units Sold]]*tbl_salesdata[[#This Row],[Unit Cost]]</f>
        <v>123483.93000000001</v>
      </c>
      <c r="M4197" s="9">
        <f>tbl_salesdata[[#This Row],[Units Sold]]*tbl_salesdata[[#This Row],[Unit Price]]</f>
        <v>178089.67</v>
      </c>
      <c r="N4197" s="9">
        <f>tbl_salesdata[[#This Row],[Total Sales]]-tbl_salesdata[[#This Row],[Total Cost]]</f>
        <v>54605.740000000005</v>
      </c>
      <c r="O4197">
        <f>tbl_salesdata[[#This Row],[Ship Date]]-tbl_salesdata[[#This Row],[Order Date]]</f>
        <v>20</v>
      </c>
      <c r="P4197">
        <f>WEEKDAY(tbl_salesdata[[#This Row],[Order Date]],2)</f>
        <v>5</v>
      </c>
      <c r="Q4197" t="str">
        <f>TEXT(tbl_salesdata[[#This Row],[Order Date]],"dddd")</f>
        <v>Friday</v>
      </c>
      <c r="R4197" t="str">
        <f>IF(tbl_salesdata[[#This Row],[Weekdaynum]]&gt;5,"Yes","No")</f>
        <v>No</v>
      </c>
    </row>
    <row r="4198" spans="1:18" hidden="1" x14ac:dyDescent="0.35">
      <c r="A4198">
        <v>581611764</v>
      </c>
      <c r="B4198" s="3">
        <v>42872</v>
      </c>
      <c r="C4198" s="3">
        <v>42892</v>
      </c>
      <c r="D4198" t="s">
        <v>198</v>
      </c>
      <c r="E4198" t="s">
        <v>38</v>
      </c>
      <c r="F4198" t="s">
        <v>13</v>
      </c>
      <c r="G4198" t="s">
        <v>14</v>
      </c>
      <c r="H4198" t="s">
        <v>34</v>
      </c>
      <c r="I4198" s="9">
        <v>701</v>
      </c>
      <c r="J4198" s="9">
        <v>255.28</v>
      </c>
      <c r="K4198" s="9">
        <v>159.41999999999999</v>
      </c>
      <c r="L4198" s="9">
        <f>tbl_salesdata[[#This Row],[Units Sold]]*tbl_salesdata[[#This Row],[Unit Cost]]</f>
        <v>111753.42</v>
      </c>
      <c r="M4198" s="9">
        <f>tbl_salesdata[[#This Row],[Units Sold]]*tbl_salesdata[[#This Row],[Unit Price]]</f>
        <v>178951.28</v>
      </c>
      <c r="N4198" s="9">
        <f>tbl_salesdata[[#This Row],[Total Sales]]-tbl_salesdata[[#This Row],[Total Cost]]</f>
        <v>67197.86</v>
      </c>
      <c r="O4198">
        <f>tbl_salesdata[[#This Row],[Ship Date]]-tbl_salesdata[[#This Row],[Order Date]]</f>
        <v>20</v>
      </c>
      <c r="P4198">
        <f>WEEKDAY(tbl_salesdata[[#This Row],[Order Date]],2)</f>
        <v>3</v>
      </c>
      <c r="Q4198" t="str">
        <f>TEXT(tbl_salesdata[[#This Row],[Order Date]],"dddd")</f>
        <v>Wednesday</v>
      </c>
      <c r="R4198" t="str">
        <f>IF(tbl_salesdata[[#This Row],[Weekdaynum]]&gt;5,"Yes","No")</f>
        <v>No</v>
      </c>
    </row>
    <row r="4199" spans="1:18" x14ac:dyDescent="0.35">
      <c r="A4199">
        <v>856349790</v>
      </c>
      <c r="B4199" s="3">
        <v>43673</v>
      </c>
      <c r="C4199" s="3">
        <v>43678</v>
      </c>
      <c r="D4199" t="s">
        <v>53</v>
      </c>
      <c r="E4199" t="s">
        <v>29</v>
      </c>
      <c r="F4199" t="s">
        <v>22</v>
      </c>
      <c r="G4199" t="s">
        <v>14</v>
      </c>
      <c r="H4199" t="s">
        <v>19</v>
      </c>
      <c r="I4199" s="9">
        <v>1788</v>
      </c>
      <c r="J4199" s="9">
        <v>47.45</v>
      </c>
      <c r="K4199" s="9">
        <v>31.79</v>
      </c>
      <c r="L4199" s="9">
        <f>tbl_salesdata[[#This Row],[Units Sold]]*tbl_salesdata[[#This Row],[Unit Cost]]</f>
        <v>56840.52</v>
      </c>
      <c r="M4199" s="9">
        <f>tbl_salesdata[[#This Row],[Units Sold]]*tbl_salesdata[[#This Row],[Unit Price]]</f>
        <v>84840.6</v>
      </c>
      <c r="N4199" s="9">
        <f>tbl_salesdata[[#This Row],[Total Sales]]-tbl_salesdata[[#This Row],[Total Cost]]</f>
        <v>28000.080000000009</v>
      </c>
      <c r="O4199">
        <f>tbl_salesdata[[#This Row],[Ship Date]]-tbl_salesdata[[#This Row],[Order Date]]</f>
        <v>5</v>
      </c>
      <c r="P4199">
        <f>WEEKDAY(tbl_salesdata[[#This Row],[Order Date]],2)</f>
        <v>6</v>
      </c>
      <c r="Q4199" t="str">
        <f>TEXT(tbl_salesdata[[#This Row],[Order Date]],"dddd")</f>
        <v>Saturday</v>
      </c>
      <c r="R4199" t="str">
        <f>IF(tbl_salesdata[[#This Row],[Weekdaynum]]&gt;5,"Yes","No")</f>
        <v>Yes</v>
      </c>
    </row>
    <row r="4200" spans="1:18" hidden="1" x14ac:dyDescent="0.35">
      <c r="A4200">
        <v>231450879</v>
      </c>
      <c r="B4200" s="3">
        <v>44564</v>
      </c>
      <c r="C4200" s="3">
        <v>44577</v>
      </c>
      <c r="D4200" t="s">
        <v>129</v>
      </c>
      <c r="E4200" t="s">
        <v>21</v>
      </c>
      <c r="F4200" t="s">
        <v>33</v>
      </c>
      <c r="G4200" t="s">
        <v>14</v>
      </c>
      <c r="H4200" t="s">
        <v>26</v>
      </c>
      <c r="I4200" s="9">
        <v>313</v>
      </c>
      <c r="J4200" s="9">
        <v>109.28</v>
      </c>
      <c r="K4200" s="9">
        <v>35.840000000000003</v>
      </c>
      <c r="L4200" s="9">
        <f>tbl_salesdata[[#This Row],[Units Sold]]*tbl_salesdata[[#This Row],[Unit Cost]]</f>
        <v>11217.920000000002</v>
      </c>
      <c r="M4200" s="9">
        <f>tbl_salesdata[[#This Row],[Units Sold]]*tbl_salesdata[[#This Row],[Unit Price]]</f>
        <v>34204.639999999999</v>
      </c>
      <c r="N4200" s="9">
        <f>tbl_salesdata[[#This Row],[Total Sales]]-tbl_salesdata[[#This Row],[Total Cost]]</f>
        <v>22986.719999999998</v>
      </c>
      <c r="O4200">
        <f>tbl_salesdata[[#This Row],[Ship Date]]-tbl_salesdata[[#This Row],[Order Date]]</f>
        <v>13</v>
      </c>
      <c r="P4200">
        <f>WEEKDAY(tbl_salesdata[[#This Row],[Order Date]],2)</f>
        <v>1</v>
      </c>
      <c r="Q4200" t="str">
        <f>TEXT(tbl_salesdata[[#This Row],[Order Date]],"dddd")</f>
        <v>Monday</v>
      </c>
      <c r="R4200" t="str">
        <f>IF(tbl_salesdata[[#This Row],[Weekdaynum]]&gt;5,"Yes","No")</f>
        <v>No</v>
      </c>
    </row>
    <row r="4201" spans="1:18" hidden="1" x14ac:dyDescent="0.35">
      <c r="A4201">
        <v>206821334</v>
      </c>
      <c r="B4201" s="3">
        <v>44315</v>
      </c>
      <c r="C4201" s="3">
        <v>44331</v>
      </c>
      <c r="D4201" t="s">
        <v>136</v>
      </c>
      <c r="E4201" t="s">
        <v>38</v>
      </c>
      <c r="F4201" t="s">
        <v>22</v>
      </c>
      <c r="G4201" t="s">
        <v>14</v>
      </c>
      <c r="H4201" t="s">
        <v>26</v>
      </c>
      <c r="I4201" s="9">
        <v>1884</v>
      </c>
      <c r="J4201" s="9">
        <v>47.45</v>
      </c>
      <c r="K4201" s="9">
        <v>31.79</v>
      </c>
      <c r="L4201" s="9">
        <f>tbl_salesdata[[#This Row],[Units Sold]]*tbl_salesdata[[#This Row],[Unit Cost]]</f>
        <v>59892.36</v>
      </c>
      <c r="M4201" s="9">
        <f>tbl_salesdata[[#This Row],[Units Sold]]*tbl_salesdata[[#This Row],[Unit Price]]</f>
        <v>89395.8</v>
      </c>
      <c r="N4201" s="9">
        <f>tbl_salesdata[[#This Row],[Total Sales]]-tbl_salesdata[[#This Row],[Total Cost]]</f>
        <v>29503.440000000002</v>
      </c>
      <c r="O4201">
        <f>tbl_salesdata[[#This Row],[Ship Date]]-tbl_salesdata[[#This Row],[Order Date]]</f>
        <v>16</v>
      </c>
      <c r="P4201">
        <f>WEEKDAY(tbl_salesdata[[#This Row],[Order Date]],2)</f>
        <v>4</v>
      </c>
      <c r="Q4201" t="str">
        <f>TEXT(tbl_salesdata[[#This Row],[Order Date]],"dddd")</f>
        <v>Thursday</v>
      </c>
      <c r="R4201" t="str">
        <f>IF(tbl_salesdata[[#This Row],[Weekdaynum]]&gt;5,"Yes","No")</f>
        <v>No</v>
      </c>
    </row>
    <row r="4202" spans="1:18" hidden="1" x14ac:dyDescent="0.35">
      <c r="A4202">
        <v>686203324</v>
      </c>
      <c r="B4202" s="3">
        <v>42255</v>
      </c>
      <c r="C4202" s="3">
        <v>42271</v>
      </c>
      <c r="D4202" t="s">
        <v>216</v>
      </c>
      <c r="E4202" t="s">
        <v>51</v>
      </c>
      <c r="F4202" t="s">
        <v>22</v>
      </c>
      <c r="G4202" t="s">
        <v>18</v>
      </c>
      <c r="H4202" t="s">
        <v>26</v>
      </c>
      <c r="I4202" s="9">
        <v>1667</v>
      </c>
      <c r="J4202" s="9">
        <v>47.45</v>
      </c>
      <c r="K4202" s="9">
        <v>31.79</v>
      </c>
      <c r="L4202" s="9">
        <f>tbl_salesdata[[#This Row],[Units Sold]]*tbl_salesdata[[#This Row],[Unit Cost]]</f>
        <v>52993.93</v>
      </c>
      <c r="M4202" s="9">
        <f>tbl_salesdata[[#This Row],[Units Sold]]*tbl_salesdata[[#This Row],[Unit Price]]</f>
        <v>79099.150000000009</v>
      </c>
      <c r="N4202" s="9">
        <f>tbl_salesdata[[#This Row],[Total Sales]]-tbl_salesdata[[#This Row],[Total Cost]]</f>
        <v>26105.220000000008</v>
      </c>
      <c r="O4202">
        <f>tbl_salesdata[[#This Row],[Ship Date]]-tbl_salesdata[[#This Row],[Order Date]]</f>
        <v>16</v>
      </c>
      <c r="P4202">
        <f>WEEKDAY(tbl_salesdata[[#This Row],[Order Date]],2)</f>
        <v>2</v>
      </c>
      <c r="Q4202" t="str">
        <f>TEXT(tbl_salesdata[[#This Row],[Order Date]],"dddd")</f>
        <v>Tuesday</v>
      </c>
      <c r="R4202" t="str">
        <f>IF(tbl_salesdata[[#This Row],[Weekdaynum]]&gt;5,"Yes","No")</f>
        <v>No</v>
      </c>
    </row>
    <row r="4203" spans="1:18" hidden="1" x14ac:dyDescent="0.35">
      <c r="A4203">
        <v>597770678</v>
      </c>
      <c r="B4203" s="3">
        <v>43370</v>
      </c>
      <c r="C4203" s="3">
        <v>43371</v>
      </c>
      <c r="D4203" t="s">
        <v>43</v>
      </c>
      <c r="E4203" t="s">
        <v>24</v>
      </c>
      <c r="F4203" t="s">
        <v>40</v>
      </c>
      <c r="G4203" t="s">
        <v>14</v>
      </c>
      <c r="H4203" t="s">
        <v>26</v>
      </c>
      <c r="I4203" s="9">
        <v>2482</v>
      </c>
      <c r="J4203" s="9">
        <v>651.21</v>
      </c>
      <c r="K4203" s="9">
        <v>524.96</v>
      </c>
      <c r="L4203" s="9">
        <f>tbl_salesdata[[#This Row],[Units Sold]]*tbl_salesdata[[#This Row],[Unit Cost]]</f>
        <v>1302950.7200000002</v>
      </c>
      <c r="M4203" s="9">
        <f>tbl_salesdata[[#This Row],[Units Sold]]*tbl_salesdata[[#This Row],[Unit Price]]</f>
        <v>1616303.2200000002</v>
      </c>
      <c r="N4203" s="9">
        <f>tbl_salesdata[[#This Row],[Total Sales]]-tbl_salesdata[[#This Row],[Total Cost]]</f>
        <v>313352.5</v>
      </c>
      <c r="O4203">
        <f>tbl_salesdata[[#This Row],[Ship Date]]-tbl_salesdata[[#This Row],[Order Date]]</f>
        <v>1</v>
      </c>
      <c r="P4203">
        <f>WEEKDAY(tbl_salesdata[[#This Row],[Order Date]],2)</f>
        <v>4</v>
      </c>
      <c r="Q4203" t="str">
        <f>TEXT(tbl_salesdata[[#This Row],[Order Date]],"dddd")</f>
        <v>Thursday</v>
      </c>
      <c r="R4203" t="str">
        <f>IF(tbl_salesdata[[#This Row],[Weekdaynum]]&gt;5,"Yes","No")</f>
        <v>No</v>
      </c>
    </row>
    <row r="4204" spans="1:18" hidden="1" x14ac:dyDescent="0.35">
      <c r="A4204">
        <v>290009725</v>
      </c>
      <c r="B4204" s="3">
        <v>42493</v>
      </c>
      <c r="C4204" s="3">
        <v>42502</v>
      </c>
      <c r="D4204" t="s">
        <v>126</v>
      </c>
      <c r="E4204" t="s">
        <v>24</v>
      </c>
      <c r="F4204" t="s">
        <v>13</v>
      </c>
      <c r="G4204" t="s">
        <v>18</v>
      </c>
      <c r="H4204" t="s">
        <v>19</v>
      </c>
      <c r="I4204" s="9">
        <v>9177</v>
      </c>
      <c r="J4204" s="9">
        <v>255.28</v>
      </c>
      <c r="K4204" s="9">
        <v>159.41999999999999</v>
      </c>
      <c r="L4204" s="9">
        <f>tbl_salesdata[[#This Row],[Units Sold]]*tbl_salesdata[[#This Row],[Unit Cost]]</f>
        <v>1462997.3399999999</v>
      </c>
      <c r="M4204" s="9">
        <f>tbl_salesdata[[#This Row],[Units Sold]]*tbl_salesdata[[#This Row],[Unit Price]]</f>
        <v>2342704.56</v>
      </c>
      <c r="N4204" s="9">
        <f>tbl_salesdata[[#This Row],[Total Sales]]-tbl_salesdata[[#This Row],[Total Cost]]</f>
        <v>879707.2200000002</v>
      </c>
      <c r="O4204">
        <f>tbl_salesdata[[#This Row],[Ship Date]]-tbl_salesdata[[#This Row],[Order Date]]</f>
        <v>9</v>
      </c>
      <c r="P4204">
        <f>WEEKDAY(tbl_salesdata[[#This Row],[Order Date]],2)</f>
        <v>2</v>
      </c>
      <c r="Q4204" t="str">
        <f>TEXT(tbl_salesdata[[#This Row],[Order Date]],"dddd")</f>
        <v>Tuesday</v>
      </c>
      <c r="R4204" t="str">
        <f>IF(tbl_salesdata[[#This Row],[Weekdaynum]]&gt;5,"Yes","No")</f>
        <v>No</v>
      </c>
    </row>
    <row r="4205" spans="1:18" hidden="1" x14ac:dyDescent="0.35">
      <c r="A4205">
        <v>181719291</v>
      </c>
      <c r="B4205" s="3">
        <v>44734</v>
      </c>
      <c r="C4205" s="3">
        <v>44749</v>
      </c>
      <c r="D4205" t="s">
        <v>37</v>
      </c>
      <c r="E4205" t="s">
        <v>38</v>
      </c>
      <c r="F4205" t="s">
        <v>56</v>
      </c>
      <c r="G4205" t="s">
        <v>14</v>
      </c>
      <c r="H4205" t="s">
        <v>34</v>
      </c>
      <c r="I4205" s="9">
        <v>3631</v>
      </c>
      <c r="J4205" s="9">
        <v>9.33</v>
      </c>
      <c r="K4205" s="9">
        <v>6.92</v>
      </c>
      <c r="L4205" s="9">
        <f>tbl_salesdata[[#This Row],[Units Sold]]*tbl_salesdata[[#This Row],[Unit Cost]]</f>
        <v>25126.52</v>
      </c>
      <c r="M4205" s="9">
        <f>tbl_salesdata[[#This Row],[Units Sold]]*tbl_salesdata[[#This Row],[Unit Price]]</f>
        <v>33877.230000000003</v>
      </c>
      <c r="N4205" s="9">
        <f>tbl_salesdata[[#This Row],[Total Sales]]-tbl_salesdata[[#This Row],[Total Cost]]</f>
        <v>8750.7100000000028</v>
      </c>
      <c r="O4205">
        <f>tbl_salesdata[[#This Row],[Ship Date]]-tbl_salesdata[[#This Row],[Order Date]]</f>
        <v>15</v>
      </c>
      <c r="P4205">
        <f>WEEKDAY(tbl_salesdata[[#This Row],[Order Date]],2)</f>
        <v>3</v>
      </c>
      <c r="Q4205" t="str">
        <f>TEXT(tbl_salesdata[[#This Row],[Order Date]],"dddd")</f>
        <v>Wednesday</v>
      </c>
      <c r="R4205" t="str">
        <f>IF(tbl_salesdata[[#This Row],[Weekdaynum]]&gt;5,"Yes","No")</f>
        <v>No</v>
      </c>
    </row>
    <row r="4206" spans="1:18" x14ac:dyDescent="0.35">
      <c r="A4206">
        <v>567412793</v>
      </c>
      <c r="B4206" s="3">
        <v>43911</v>
      </c>
      <c r="C4206" s="3">
        <v>43931</v>
      </c>
      <c r="D4206" t="s">
        <v>71</v>
      </c>
      <c r="E4206" t="s">
        <v>21</v>
      </c>
      <c r="F4206" t="s">
        <v>56</v>
      </c>
      <c r="G4206" t="s">
        <v>18</v>
      </c>
      <c r="H4206" t="s">
        <v>15</v>
      </c>
      <c r="I4206" s="9">
        <v>8910</v>
      </c>
      <c r="J4206" s="9">
        <v>9.33</v>
      </c>
      <c r="K4206" s="9">
        <v>6.92</v>
      </c>
      <c r="L4206" s="9">
        <f>tbl_salesdata[[#This Row],[Units Sold]]*tbl_salesdata[[#This Row],[Unit Cost]]</f>
        <v>61657.2</v>
      </c>
      <c r="M4206" s="9">
        <f>tbl_salesdata[[#This Row],[Units Sold]]*tbl_salesdata[[#This Row],[Unit Price]]</f>
        <v>83130.3</v>
      </c>
      <c r="N4206" s="9">
        <f>tbl_salesdata[[#This Row],[Total Sales]]-tbl_salesdata[[#This Row],[Total Cost]]</f>
        <v>21473.100000000006</v>
      </c>
      <c r="O4206">
        <f>tbl_salesdata[[#This Row],[Ship Date]]-tbl_salesdata[[#This Row],[Order Date]]</f>
        <v>20</v>
      </c>
      <c r="P4206">
        <f>WEEKDAY(tbl_salesdata[[#This Row],[Order Date]],2)</f>
        <v>6</v>
      </c>
      <c r="Q4206" t="str">
        <f>TEXT(tbl_salesdata[[#This Row],[Order Date]],"dddd")</f>
        <v>Saturday</v>
      </c>
      <c r="R4206" t="str">
        <f>IF(tbl_salesdata[[#This Row],[Weekdaynum]]&gt;5,"Yes","No")</f>
        <v>Yes</v>
      </c>
    </row>
    <row r="4207" spans="1:18" hidden="1" x14ac:dyDescent="0.35">
      <c r="A4207">
        <v>790307796</v>
      </c>
      <c r="B4207" s="3">
        <v>43681</v>
      </c>
      <c r="C4207" s="3">
        <v>43684</v>
      </c>
      <c r="D4207" t="s">
        <v>98</v>
      </c>
      <c r="E4207" t="s">
        <v>38</v>
      </c>
      <c r="F4207" t="s">
        <v>56</v>
      </c>
      <c r="G4207" t="s">
        <v>14</v>
      </c>
      <c r="H4207" t="s">
        <v>15</v>
      </c>
      <c r="I4207" s="9">
        <v>8494</v>
      </c>
      <c r="J4207" s="9">
        <v>9.33</v>
      </c>
      <c r="K4207" s="9">
        <v>6.92</v>
      </c>
      <c r="L4207" s="9">
        <f>tbl_salesdata[[#This Row],[Units Sold]]*tbl_salesdata[[#This Row],[Unit Cost]]</f>
        <v>58778.479999999996</v>
      </c>
      <c r="M4207" s="9">
        <f>tbl_salesdata[[#This Row],[Units Sold]]*tbl_salesdata[[#This Row],[Unit Price]]</f>
        <v>79249.02</v>
      </c>
      <c r="N4207" s="9">
        <f>tbl_salesdata[[#This Row],[Total Sales]]-tbl_salesdata[[#This Row],[Total Cost]]</f>
        <v>20470.540000000008</v>
      </c>
      <c r="O4207">
        <f>tbl_salesdata[[#This Row],[Ship Date]]-tbl_salesdata[[#This Row],[Order Date]]</f>
        <v>3</v>
      </c>
      <c r="P4207">
        <f>WEEKDAY(tbl_salesdata[[#This Row],[Order Date]],2)</f>
        <v>7</v>
      </c>
      <c r="Q4207" t="str">
        <f>TEXT(tbl_salesdata[[#This Row],[Order Date]],"dddd")</f>
        <v>Sunday</v>
      </c>
      <c r="R4207" t="str">
        <f>IF(tbl_salesdata[[#This Row],[Weekdaynum]]&gt;5,"Yes","No")</f>
        <v>Yes</v>
      </c>
    </row>
    <row r="4208" spans="1:18" hidden="1" x14ac:dyDescent="0.35">
      <c r="A4208">
        <v>446346890</v>
      </c>
      <c r="B4208" s="3">
        <v>42169</v>
      </c>
      <c r="C4208" s="3">
        <v>42180</v>
      </c>
      <c r="D4208" t="s">
        <v>75</v>
      </c>
      <c r="E4208" t="s">
        <v>38</v>
      </c>
      <c r="F4208" t="s">
        <v>47</v>
      </c>
      <c r="G4208" t="s">
        <v>18</v>
      </c>
      <c r="H4208" t="s">
        <v>19</v>
      </c>
      <c r="I4208" s="9">
        <v>2819</v>
      </c>
      <c r="J4208" s="9">
        <v>421.89</v>
      </c>
      <c r="K4208" s="9">
        <v>364.69</v>
      </c>
      <c r="L4208" s="9">
        <f>tbl_salesdata[[#This Row],[Units Sold]]*tbl_salesdata[[#This Row],[Unit Cost]]</f>
        <v>1028061.11</v>
      </c>
      <c r="M4208" s="9">
        <f>tbl_salesdata[[#This Row],[Units Sold]]*tbl_salesdata[[#This Row],[Unit Price]]</f>
        <v>1189307.9099999999</v>
      </c>
      <c r="N4208" s="9">
        <f>tbl_salesdata[[#This Row],[Total Sales]]-tbl_salesdata[[#This Row],[Total Cost]]</f>
        <v>161246.79999999993</v>
      </c>
      <c r="O4208">
        <f>tbl_salesdata[[#This Row],[Ship Date]]-tbl_salesdata[[#This Row],[Order Date]]</f>
        <v>11</v>
      </c>
      <c r="P4208">
        <f>WEEKDAY(tbl_salesdata[[#This Row],[Order Date]],2)</f>
        <v>7</v>
      </c>
      <c r="Q4208" t="str">
        <f>TEXT(tbl_salesdata[[#This Row],[Order Date]],"dddd")</f>
        <v>Sunday</v>
      </c>
      <c r="R4208" t="str">
        <f>IF(tbl_salesdata[[#This Row],[Weekdaynum]]&gt;5,"Yes","No")</f>
        <v>Yes</v>
      </c>
    </row>
    <row r="4209" spans="1:18" x14ac:dyDescent="0.35">
      <c r="A4209">
        <v>912503230</v>
      </c>
      <c r="B4209" s="3">
        <v>44240</v>
      </c>
      <c r="C4209" s="3">
        <v>44247</v>
      </c>
      <c r="D4209" t="s">
        <v>163</v>
      </c>
      <c r="E4209" t="s">
        <v>38</v>
      </c>
      <c r="F4209" t="s">
        <v>56</v>
      </c>
      <c r="G4209" t="s">
        <v>14</v>
      </c>
      <c r="H4209" t="s">
        <v>34</v>
      </c>
      <c r="I4209" s="9">
        <v>8838</v>
      </c>
      <c r="J4209" s="9">
        <v>9.33</v>
      </c>
      <c r="K4209" s="9">
        <v>6.92</v>
      </c>
      <c r="L4209" s="9">
        <f>tbl_salesdata[[#This Row],[Units Sold]]*tbl_salesdata[[#This Row],[Unit Cost]]</f>
        <v>61158.96</v>
      </c>
      <c r="M4209" s="9">
        <f>tbl_salesdata[[#This Row],[Units Sold]]*tbl_salesdata[[#This Row],[Unit Price]]</f>
        <v>82458.539999999994</v>
      </c>
      <c r="N4209" s="9">
        <f>tbl_salesdata[[#This Row],[Total Sales]]-tbl_salesdata[[#This Row],[Total Cost]]</f>
        <v>21299.579999999994</v>
      </c>
      <c r="O4209">
        <f>tbl_salesdata[[#This Row],[Ship Date]]-tbl_salesdata[[#This Row],[Order Date]]</f>
        <v>7</v>
      </c>
      <c r="P4209">
        <f>WEEKDAY(tbl_salesdata[[#This Row],[Order Date]],2)</f>
        <v>6</v>
      </c>
      <c r="Q4209" t="str">
        <f>TEXT(tbl_salesdata[[#This Row],[Order Date]],"dddd")</f>
        <v>Saturday</v>
      </c>
      <c r="R4209" t="str">
        <f>IF(tbl_salesdata[[#This Row],[Weekdaynum]]&gt;5,"Yes","No")</f>
        <v>Yes</v>
      </c>
    </row>
    <row r="4210" spans="1:18" hidden="1" x14ac:dyDescent="0.35">
      <c r="A4210">
        <v>612158906</v>
      </c>
      <c r="B4210" s="3">
        <v>42925</v>
      </c>
      <c r="C4210" s="3">
        <v>42926</v>
      </c>
      <c r="D4210" t="s">
        <v>187</v>
      </c>
      <c r="E4210" t="s">
        <v>29</v>
      </c>
      <c r="F4210" t="s">
        <v>13</v>
      </c>
      <c r="G4210" t="s">
        <v>18</v>
      </c>
      <c r="H4210" t="s">
        <v>15</v>
      </c>
      <c r="I4210" s="9">
        <v>279</v>
      </c>
      <c r="J4210" s="9">
        <v>255.28</v>
      </c>
      <c r="K4210" s="9">
        <v>159.41999999999999</v>
      </c>
      <c r="L4210" s="9">
        <f>tbl_salesdata[[#This Row],[Units Sold]]*tbl_salesdata[[#This Row],[Unit Cost]]</f>
        <v>44478.179999999993</v>
      </c>
      <c r="M4210" s="9">
        <f>tbl_salesdata[[#This Row],[Units Sold]]*tbl_salesdata[[#This Row],[Unit Price]]</f>
        <v>71223.12</v>
      </c>
      <c r="N4210" s="9">
        <f>tbl_salesdata[[#This Row],[Total Sales]]-tbl_salesdata[[#This Row],[Total Cost]]</f>
        <v>26744.940000000002</v>
      </c>
      <c r="O4210">
        <f>tbl_salesdata[[#This Row],[Ship Date]]-tbl_salesdata[[#This Row],[Order Date]]</f>
        <v>1</v>
      </c>
      <c r="P4210">
        <f>WEEKDAY(tbl_salesdata[[#This Row],[Order Date]],2)</f>
        <v>7</v>
      </c>
      <c r="Q4210" t="str">
        <f>TEXT(tbl_salesdata[[#This Row],[Order Date]],"dddd")</f>
        <v>Sunday</v>
      </c>
      <c r="R4210" t="str">
        <f>IF(tbl_salesdata[[#This Row],[Weekdaynum]]&gt;5,"Yes","No")</f>
        <v>Yes</v>
      </c>
    </row>
    <row r="4211" spans="1:18" hidden="1" x14ac:dyDescent="0.35">
      <c r="A4211">
        <v>932966983</v>
      </c>
      <c r="B4211" s="3">
        <v>43544</v>
      </c>
      <c r="C4211" s="3">
        <v>43563</v>
      </c>
      <c r="D4211" t="s">
        <v>104</v>
      </c>
      <c r="E4211" t="s">
        <v>24</v>
      </c>
      <c r="F4211" t="s">
        <v>56</v>
      </c>
      <c r="G4211" t="s">
        <v>14</v>
      </c>
      <c r="H4211" t="s">
        <v>19</v>
      </c>
      <c r="I4211" s="9">
        <v>4518</v>
      </c>
      <c r="J4211" s="9">
        <v>9.33</v>
      </c>
      <c r="K4211" s="9">
        <v>6.92</v>
      </c>
      <c r="L4211" s="9">
        <f>tbl_salesdata[[#This Row],[Units Sold]]*tbl_salesdata[[#This Row],[Unit Cost]]</f>
        <v>31264.560000000001</v>
      </c>
      <c r="M4211" s="9">
        <f>tbl_salesdata[[#This Row],[Units Sold]]*tbl_salesdata[[#This Row],[Unit Price]]</f>
        <v>42152.94</v>
      </c>
      <c r="N4211" s="9">
        <f>tbl_salesdata[[#This Row],[Total Sales]]-tbl_salesdata[[#This Row],[Total Cost]]</f>
        <v>10888.380000000001</v>
      </c>
      <c r="O4211">
        <f>tbl_salesdata[[#This Row],[Ship Date]]-tbl_salesdata[[#This Row],[Order Date]]</f>
        <v>19</v>
      </c>
      <c r="P4211">
        <f>WEEKDAY(tbl_salesdata[[#This Row],[Order Date]],2)</f>
        <v>3</v>
      </c>
      <c r="Q4211" t="str">
        <f>TEXT(tbl_salesdata[[#This Row],[Order Date]],"dddd")</f>
        <v>Wednesday</v>
      </c>
      <c r="R4211" t="str">
        <f>IF(tbl_salesdata[[#This Row],[Weekdaynum]]&gt;5,"Yes","No")</f>
        <v>No</v>
      </c>
    </row>
    <row r="4212" spans="1:18" hidden="1" x14ac:dyDescent="0.35">
      <c r="A4212">
        <v>953587377</v>
      </c>
      <c r="B4212" s="3">
        <v>43177</v>
      </c>
      <c r="C4212" s="3">
        <v>43186</v>
      </c>
      <c r="D4212" t="s">
        <v>94</v>
      </c>
      <c r="E4212" t="s">
        <v>38</v>
      </c>
      <c r="F4212" t="s">
        <v>47</v>
      </c>
      <c r="G4212" t="s">
        <v>14</v>
      </c>
      <c r="H4212" t="s">
        <v>34</v>
      </c>
      <c r="I4212" s="9">
        <v>6550</v>
      </c>
      <c r="J4212" s="9">
        <v>421.89</v>
      </c>
      <c r="K4212" s="9">
        <v>364.69</v>
      </c>
      <c r="L4212" s="9">
        <f>tbl_salesdata[[#This Row],[Units Sold]]*tbl_salesdata[[#This Row],[Unit Cost]]</f>
        <v>2388719.5</v>
      </c>
      <c r="M4212" s="9">
        <f>tbl_salesdata[[#This Row],[Units Sold]]*tbl_salesdata[[#This Row],[Unit Price]]</f>
        <v>2763379.5</v>
      </c>
      <c r="N4212" s="9">
        <f>tbl_salesdata[[#This Row],[Total Sales]]-tbl_salesdata[[#This Row],[Total Cost]]</f>
        <v>374660</v>
      </c>
      <c r="O4212">
        <f>tbl_salesdata[[#This Row],[Ship Date]]-tbl_salesdata[[#This Row],[Order Date]]</f>
        <v>9</v>
      </c>
      <c r="P4212">
        <f>WEEKDAY(tbl_salesdata[[#This Row],[Order Date]],2)</f>
        <v>7</v>
      </c>
      <c r="Q4212" t="str">
        <f>TEXT(tbl_salesdata[[#This Row],[Order Date]],"dddd")</f>
        <v>Sunday</v>
      </c>
      <c r="R4212" t="str">
        <f>IF(tbl_salesdata[[#This Row],[Weekdaynum]]&gt;5,"Yes","No")</f>
        <v>Yes</v>
      </c>
    </row>
    <row r="4213" spans="1:18" hidden="1" x14ac:dyDescent="0.35">
      <c r="A4213">
        <v>755318915</v>
      </c>
      <c r="B4213" s="3">
        <v>44357</v>
      </c>
      <c r="C4213" s="3">
        <v>44369</v>
      </c>
      <c r="D4213" t="s">
        <v>178</v>
      </c>
      <c r="E4213" t="s">
        <v>21</v>
      </c>
      <c r="F4213" t="s">
        <v>33</v>
      </c>
      <c r="G4213" t="s">
        <v>14</v>
      </c>
      <c r="H4213" t="s">
        <v>34</v>
      </c>
      <c r="I4213" s="9">
        <v>4507</v>
      </c>
      <c r="J4213" s="9">
        <v>109.28</v>
      </c>
      <c r="K4213" s="9">
        <v>35.840000000000003</v>
      </c>
      <c r="L4213" s="9">
        <f>tbl_salesdata[[#This Row],[Units Sold]]*tbl_salesdata[[#This Row],[Unit Cost]]</f>
        <v>161530.88</v>
      </c>
      <c r="M4213" s="9">
        <f>tbl_salesdata[[#This Row],[Units Sold]]*tbl_salesdata[[#This Row],[Unit Price]]</f>
        <v>492524.96</v>
      </c>
      <c r="N4213" s="9">
        <f>tbl_salesdata[[#This Row],[Total Sales]]-tbl_salesdata[[#This Row],[Total Cost]]</f>
        <v>330994.08</v>
      </c>
      <c r="O4213">
        <f>tbl_salesdata[[#This Row],[Ship Date]]-tbl_salesdata[[#This Row],[Order Date]]</f>
        <v>12</v>
      </c>
      <c r="P4213">
        <f>WEEKDAY(tbl_salesdata[[#This Row],[Order Date]],2)</f>
        <v>4</v>
      </c>
      <c r="Q4213" t="str">
        <f>TEXT(tbl_salesdata[[#This Row],[Order Date]],"dddd")</f>
        <v>Thursday</v>
      </c>
      <c r="R4213" t="str">
        <f>IF(tbl_salesdata[[#This Row],[Weekdaynum]]&gt;5,"Yes","No")</f>
        <v>No</v>
      </c>
    </row>
    <row r="4214" spans="1:18" hidden="1" x14ac:dyDescent="0.35">
      <c r="A4214">
        <v>939772927</v>
      </c>
      <c r="B4214" s="3">
        <v>43850</v>
      </c>
      <c r="C4214" s="3">
        <v>43865</v>
      </c>
      <c r="D4214" t="s">
        <v>201</v>
      </c>
      <c r="E4214" t="s">
        <v>24</v>
      </c>
      <c r="F4214" t="s">
        <v>30</v>
      </c>
      <c r="G4214" t="s">
        <v>14</v>
      </c>
      <c r="H4214" t="s">
        <v>19</v>
      </c>
      <c r="I4214" s="9">
        <v>8548</v>
      </c>
      <c r="J4214" s="9">
        <v>81.73</v>
      </c>
      <c r="K4214" s="9">
        <v>56.67</v>
      </c>
      <c r="L4214" s="9">
        <f>tbl_salesdata[[#This Row],[Units Sold]]*tbl_salesdata[[#This Row],[Unit Cost]]</f>
        <v>484415.16000000003</v>
      </c>
      <c r="M4214" s="9">
        <f>tbl_salesdata[[#This Row],[Units Sold]]*tbl_salesdata[[#This Row],[Unit Price]]</f>
        <v>698628.04</v>
      </c>
      <c r="N4214" s="9">
        <f>tbl_salesdata[[#This Row],[Total Sales]]-tbl_salesdata[[#This Row],[Total Cost]]</f>
        <v>214212.88</v>
      </c>
      <c r="O4214">
        <f>tbl_salesdata[[#This Row],[Ship Date]]-tbl_salesdata[[#This Row],[Order Date]]</f>
        <v>15</v>
      </c>
      <c r="P4214">
        <f>WEEKDAY(tbl_salesdata[[#This Row],[Order Date]],2)</f>
        <v>1</v>
      </c>
      <c r="Q4214" t="str">
        <f>TEXT(tbl_salesdata[[#This Row],[Order Date]],"dddd")</f>
        <v>Monday</v>
      </c>
      <c r="R4214" t="str">
        <f>IF(tbl_salesdata[[#This Row],[Weekdaynum]]&gt;5,"Yes","No")</f>
        <v>No</v>
      </c>
    </row>
    <row r="4215" spans="1:18" hidden="1" x14ac:dyDescent="0.35">
      <c r="A4215">
        <v>378873240</v>
      </c>
      <c r="B4215" s="3">
        <v>44160</v>
      </c>
      <c r="C4215" s="3">
        <v>44161</v>
      </c>
      <c r="D4215" t="s">
        <v>188</v>
      </c>
      <c r="E4215" t="s">
        <v>21</v>
      </c>
      <c r="F4215" t="s">
        <v>22</v>
      </c>
      <c r="G4215" t="s">
        <v>14</v>
      </c>
      <c r="H4215" t="s">
        <v>34</v>
      </c>
      <c r="I4215" s="9">
        <v>5866</v>
      </c>
      <c r="J4215" s="9">
        <v>47.45</v>
      </c>
      <c r="K4215" s="9">
        <v>31.79</v>
      </c>
      <c r="L4215" s="9">
        <f>tbl_salesdata[[#This Row],[Units Sold]]*tbl_salesdata[[#This Row],[Unit Cost]]</f>
        <v>186480.13999999998</v>
      </c>
      <c r="M4215" s="9">
        <f>tbl_salesdata[[#This Row],[Units Sold]]*tbl_salesdata[[#This Row],[Unit Price]]</f>
        <v>278341.7</v>
      </c>
      <c r="N4215" s="9">
        <f>tbl_salesdata[[#This Row],[Total Sales]]-tbl_salesdata[[#This Row],[Total Cost]]</f>
        <v>91861.560000000027</v>
      </c>
      <c r="O4215">
        <f>tbl_salesdata[[#This Row],[Ship Date]]-tbl_salesdata[[#This Row],[Order Date]]</f>
        <v>1</v>
      </c>
      <c r="P4215">
        <f>WEEKDAY(tbl_salesdata[[#This Row],[Order Date]],2)</f>
        <v>3</v>
      </c>
      <c r="Q4215" t="str">
        <f>TEXT(tbl_salesdata[[#This Row],[Order Date]],"dddd")</f>
        <v>Wednesday</v>
      </c>
      <c r="R4215" t="str">
        <f>IF(tbl_salesdata[[#This Row],[Weekdaynum]]&gt;5,"Yes","No")</f>
        <v>No</v>
      </c>
    </row>
    <row r="4216" spans="1:18" x14ac:dyDescent="0.35">
      <c r="A4216">
        <v>300754439</v>
      </c>
      <c r="B4216" s="3">
        <v>43834</v>
      </c>
      <c r="C4216" s="3">
        <v>43839</v>
      </c>
      <c r="D4216" t="s">
        <v>201</v>
      </c>
      <c r="E4216" t="s">
        <v>24</v>
      </c>
      <c r="F4216" t="s">
        <v>56</v>
      </c>
      <c r="G4216" t="s">
        <v>14</v>
      </c>
      <c r="H4216" t="s">
        <v>19</v>
      </c>
      <c r="I4216" s="9">
        <v>8777</v>
      </c>
      <c r="J4216" s="9">
        <v>9.33</v>
      </c>
      <c r="K4216" s="9">
        <v>6.92</v>
      </c>
      <c r="L4216" s="9">
        <f>tbl_salesdata[[#This Row],[Units Sold]]*tbl_salesdata[[#This Row],[Unit Cost]]</f>
        <v>60736.84</v>
      </c>
      <c r="M4216" s="9">
        <f>tbl_salesdata[[#This Row],[Units Sold]]*tbl_salesdata[[#This Row],[Unit Price]]</f>
        <v>81889.41</v>
      </c>
      <c r="N4216" s="9">
        <f>tbl_salesdata[[#This Row],[Total Sales]]-tbl_salesdata[[#This Row],[Total Cost]]</f>
        <v>21152.570000000007</v>
      </c>
      <c r="O4216">
        <f>tbl_salesdata[[#This Row],[Ship Date]]-tbl_salesdata[[#This Row],[Order Date]]</f>
        <v>5</v>
      </c>
      <c r="P4216">
        <f>WEEKDAY(tbl_salesdata[[#This Row],[Order Date]],2)</f>
        <v>6</v>
      </c>
      <c r="Q4216" t="str">
        <f>TEXT(tbl_salesdata[[#This Row],[Order Date]],"dddd")</f>
        <v>Saturday</v>
      </c>
      <c r="R4216" t="str">
        <f>IF(tbl_salesdata[[#This Row],[Weekdaynum]]&gt;5,"Yes","No")</f>
        <v>Yes</v>
      </c>
    </row>
    <row r="4217" spans="1:18" hidden="1" x14ac:dyDescent="0.35">
      <c r="A4217">
        <v>960270583</v>
      </c>
      <c r="B4217" s="3">
        <v>44501</v>
      </c>
      <c r="C4217" s="3">
        <v>44510</v>
      </c>
      <c r="D4217" t="s">
        <v>194</v>
      </c>
      <c r="E4217" t="s">
        <v>32</v>
      </c>
      <c r="F4217" t="s">
        <v>68</v>
      </c>
      <c r="G4217" t="s">
        <v>18</v>
      </c>
      <c r="H4217" t="s">
        <v>19</v>
      </c>
      <c r="I4217" s="9">
        <v>4260</v>
      </c>
      <c r="J4217" s="9">
        <v>154.06</v>
      </c>
      <c r="K4217" s="9">
        <v>90.93</v>
      </c>
      <c r="L4217" s="9">
        <f>tbl_salesdata[[#This Row],[Units Sold]]*tbl_salesdata[[#This Row],[Unit Cost]]</f>
        <v>387361.80000000005</v>
      </c>
      <c r="M4217" s="9">
        <f>tbl_salesdata[[#This Row],[Units Sold]]*tbl_salesdata[[#This Row],[Unit Price]]</f>
        <v>656295.6</v>
      </c>
      <c r="N4217" s="9">
        <f>tbl_salesdata[[#This Row],[Total Sales]]-tbl_salesdata[[#This Row],[Total Cost]]</f>
        <v>268933.79999999993</v>
      </c>
      <c r="O4217">
        <f>tbl_salesdata[[#This Row],[Ship Date]]-tbl_salesdata[[#This Row],[Order Date]]</f>
        <v>9</v>
      </c>
      <c r="P4217">
        <f>WEEKDAY(tbl_salesdata[[#This Row],[Order Date]],2)</f>
        <v>1</v>
      </c>
      <c r="Q4217" t="str">
        <f>TEXT(tbl_salesdata[[#This Row],[Order Date]],"dddd")</f>
        <v>Monday</v>
      </c>
      <c r="R4217" t="str">
        <f>IF(tbl_salesdata[[#This Row],[Weekdaynum]]&gt;5,"Yes","No")</f>
        <v>No</v>
      </c>
    </row>
    <row r="4218" spans="1:18" hidden="1" x14ac:dyDescent="0.35">
      <c r="A4218">
        <v>647977769</v>
      </c>
      <c r="B4218" s="3">
        <v>42561</v>
      </c>
      <c r="C4218" s="3">
        <v>42567</v>
      </c>
      <c r="D4218" t="s">
        <v>197</v>
      </c>
      <c r="E4218" t="s">
        <v>38</v>
      </c>
      <c r="F4218" t="s">
        <v>40</v>
      </c>
      <c r="G4218" t="s">
        <v>18</v>
      </c>
      <c r="H4218" t="s">
        <v>26</v>
      </c>
      <c r="I4218" s="9">
        <v>9876</v>
      </c>
      <c r="J4218" s="9">
        <v>651.21</v>
      </c>
      <c r="K4218" s="9">
        <v>524.96</v>
      </c>
      <c r="L4218" s="9">
        <f>tbl_salesdata[[#This Row],[Units Sold]]*tbl_salesdata[[#This Row],[Unit Cost]]</f>
        <v>5184504.96</v>
      </c>
      <c r="M4218" s="9">
        <f>tbl_salesdata[[#This Row],[Units Sold]]*tbl_salesdata[[#This Row],[Unit Price]]</f>
        <v>6431349.96</v>
      </c>
      <c r="N4218" s="9">
        <f>tbl_salesdata[[#This Row],[Total Sales]]-tbl_salesdata[[#This Row],[Total Cost]]</f>
        <v>1246845</v>
      </c>
      <c r="O4218">
        <f>tbl_salesdata[[#This Row],[Ship Date]]-tbl_salesdata[[#This Row],[Order Date]]</f>
        <v>6</v>
      </c>
      <c r="P4218">
        <f>WEEKDAY(tbl_salesdata[[#This Row],[Order Date]],2)</f>
        <v>7</v>
      </c>
      <c r="Q4218" t="str">
        <f>TEXT(tbl_salesdata[[#This Row],[Order Date]],"dddd")</f>
        <v>Sunday</v>
      </c>
      <c r="R4218" t="str">
        <f>IF(tbl_salesdata[[#This Row],[Weekdaynum]]&gt;5,"Yes","No")</f>
        <v>Yes</v>
      </c>
    </row>
    <row r="4219" spans="1:18" hidden="1" x14ac:dyDescent="0.35">
      <c r="A4219">
        <v>281151568</v>
      </c>
      <c r="B4219" s="3">
        <v>44539</v>
      </c>
      <c r="C4219" s="3">
        <v>44543</v>
      </c>
      <c r="D4219" t="s">
        <v>66</v>
      </c>
      <c r="E4219" t="s">
        <v>38</v>
      </c>
      <c r="F4219" t="s">
        <v>56</v>
      </c>
      <c r="G4219" t="s">
        <v>18</v>
      </c>
      <c r="H4219" t="s">
        <v>34</v>
      </c>
      <c r="I4219" s="9">
        <v>7852</v>
      </c>
      <c r="J4219" s="9">
        <v>9.33</v>
      </c>
      <c r="K4219" s="9">
        <v>6.92</v>
      </c>
      <c r="L4219" s="9">
        <f>tbl_salesdata[[#This Row],[Units Sold]]*tbl_salesdata[[#This Row],[Unit Cost]]</f>
        <v>54335.839999999997</v>
      </c>
      <c r="M4219" s="9">
        <f>tbl_salesdata[[#This Row],[Units Sold]]*tbl_salesdata[[#This Row],[Unit Price]]</f>
        <v>73259.16</v>
      </c>
      <c r="N4219" s="9">
        <f>tbl_salesdata[[#This Row],[Total Sales]]-tbl_salesdata[[#This Row],[Total Cost]]</f>
        <v>18923.320000000007</v>
      </c>
      <c r="O4219">
        <f>tbl_salesdata[[#This Row],[Ship Date]]-tbl_salesdata[[#This Row],[Order Date]]</f>
        <v>4</v>
      </c>
      <c r="P4219">
        <f>WEEKDAY(tbl_salesdata[[#This Row],[Order Date]],2)</f>
        <v>4</v>
      </c>
      <c r="Q4219" t="str">
        <f>TEXT(tbl_salesdata[[#This Row],[Order Date]],"dddd")</f>
        <v>Thursday</v>
      </c>
      <c r="R4219" t="str">
        <f>IF(tbl_salesdata[[#This Row],[Weekdaynum]]&gt;5,"Yes","No")</f>
        <v>No</v>
      </c>
    </row>
    <row r="4220" spans="1:18" hidden="1" x14ac:dyDescent="0.35">
      <c r="A4220">
        <v>433278310</v>
      </c>
      <c r="B4220" s="3">
        <v>42151</v>
      </c>
      <c r="C4220" s="3">
        <v>42169</v>
      </c>
      <c r="D4220" t="s">
        <v>209</v>
      </c>
      <c r="E4220" t="s">
        <v>32</v>
      </c>
      <c r="F4220" t="s">
        <v>17</v>
      </c>
      <c r="G4220" t="s">
        <v>14</v>
      </c>
      <c r="H4220" t="s">
        <v>34</v>
      </c>
      <c r="I4220" s="9">
        <v>5535</v>
      </c>
      <c r="J4220" s="9">
        <v>152.58000000000001</v>
      </c>
      <c r="K4220" s="9">
        <v>97.44</v>
      </c>
      <c r="L4220" s="9">
        <f>tbl_salesdata[[#This Row],[Units Sold]]*tbl_salesdata[[#This Row],[Unit Cost]]</f>
        <v>539330.4</v>
      </c>
      <c r="M4220" s="9">
        <f>tbl_salesdata[[#This Row],[Units Sold]]*tbl_salesdata[[#This Row],[Unit Price]]</f>
        <v>844530.3</v>
      </c>
      <c r="N4220" s="9">
        <f>tbl_salesdata[[#This Row],[Total Sales]]-tbl_salesdata[[#This Row],[Total Cost]]</f>
        <v>305199.90000000002</v>
      </c>
      <c r="O4220">
        <f>tbl_salesdata[[#This Row],[Ship Date]]-tbl_salesdata[[#This Row],[Order Date]]</f>
        <v>18</v>
      </c>
      <c r="P4220">
        <f>WEEKDAY(tbl_salesdata[[#This Row],[Order Date]],2)</f>
        <v>3</v>
      </c>
      <c r="Q4220" t="str">
        <f>TEXT(tbl_salesdata[[#This Row],[Order Date]],"dddd")</f>
        <v>Wednesday</v>
      </c>
      <c r="R4220" t="str">
        <f>IF(tbl_salesdata[[#This Row],[Weekdaynum]]&gt;5,"Yes","No")</f>
        <v>No</v>
      </c>
    </row>
    <row r="4221" spans="1:18" hidden="1" x14ac:dyDescent="0.35">
      <c r="A4221">
        <v>848156821</v>
      </c>
      <c r="B4221" s="3">
        <v>44280</v>
      </c>
      <c r="C4221" s="3">
        <v>44288</v>
      </c>
      <c r="D4221" t="s">
        <v>207</v>
      </c>
      <c r="E4221" t="s">
        <v>51</v>
      </c>
      <c r="F4221" t="s">
        <v>33</v>
      </c>
      <c r="G4221" t="s">
        <v>18</v>
      </c>
      <c r="H4221" t="s">
        <v>15</v>
      </c>
      <c r="I4221" s="9">
        <v>7306</v>
      </c>
      <c r="J4221" s="9">
        <v>109.28</v>
      </c>
      <c r="K4221" s="9">
        <v>35.840000000000003</v>
      </c>
      <c r="L4221" s="9">
        <f>tbl_salesdata[[#This Row],[Units Sold]]*tbl_salesdata[[#This Row],[Unit Cost]]</f>
        <v>261847.04000000004</v>
      </c>
      <c r="M4221" s="9">
        <f>tbl_salesdata[[#This Row],[Units Sold]]*tbl_salesdata[[#This Row],[Unit Price]]</f>
        <v>798399.68</v>
      </c>
      <c r="N4221" s="9">
        <f>tbl_salesdata[[#This Row],[Total Sales]]-tbl_salesdata[[#This Row],[Total Cost]]</f>
        <v>536552.64</v>
      </c>
      <c r="O4221">
        <f>tbl_salesdata[[#This Row],[Ship Date]]-tbl_salesdata[[#This Row],[Order Date]]</f>
        <v>8</v>
      </c>
      <c r="P4221">
        <f>WEEKDAY(tbl_salesdata[[#This Row],[Order Date]],2)</f>
        <v>4</v>
      </c>
      <c r="Q4221" t="str">
        <f>TEXT(tbl_salesdata[[#This Row],[Order Date]],"dddd")</f>
        <v>Thursday</v>
      </c>
      <c r="R4221" t="str">
        <f>IF(tbl_salesdata[[#This Row],[Weekdaynum]]&gt;5,"Yes","No")</f>
        <v>No</v>
      </c>
    </row>
    <row r="4222" spans="1:18" hidden="1" x14ac:dyDescent="0.35">
      <c r="A4222">
        <v>889898431</v>
      </c>
      <c r="B4222" s="3">
        <v>42034</v>
      </c>
      <c r="C4222" s="3">
        <v>42050</v>
      </c>
      <c r="D4222" t="s">
        <v>163</v>
      </c>
      <c r="E4222" t="s">
        <v>38</v>
      </c>
      <c r="F4222" t="s">
        <v>17</v>
      </c>
      <c r="G4222" t="s">
        <v>18</v>
      </c>
      <c r="H4222" t="s">
        <v>15</v>
      </c>
      <c r="I4222" s="9">
        <v>9576</v>
      </c>
      <c r="J4222" s="9">
        <v>152.58000000000001</v>
      </c>
      <c r="K4222" s="9">
        <v>97.44</v>
      </c>
      <c r="L4222" s="9">
        <f>tbl_salesdata[[#This Row],[Units Sold]]*tbl_salesdata[[#This Row],[Unit Cost]]</f>
        <v>933085.44</v>
      </c>
      <c r="M4222" s="9">
        <f>tbl_salesdata[[#This Row],[Units Sold]]*tbl_salesdata[[#This Row],[Unit Price]]</f>
        <v>1461106.08</v>
      </c>
      <c r="N4222" s="9">
        <f>tbl_salesdata[[#This Row],[Total Sales]]-tbl_salesdata[[#This Row],[Total Cost]]</f>
        <v>528020.64000000013</v>
      </c>
      <c r="O4222">
        <f>tbl_salesdata[[#This Row],[Ship Date]]-tbl_salesdata[[#This Row],[Order Date]]</f>
        <v>16</v>
      </c>
      <c r="P4222">
        <f>WEEKDAY(tbl_salesdata[[#This Row],[Order Date]],2)</f>
        <v>5</v>
      </c>
      <c r="Q4222" t="str">
        <f>TEXT(tbl_salesdata[[#This Row],[Order Date]],"dddd")</f>
        <v>Friday</v>
      </c>
      <c r="R4222" t="str">
        <f>IF(tbl_salesdata[[#This Row],[Weekdaynum]]&gt;5,"Yes","No")</f>
        <v>No</v>
      </c>
    </row>
    <row r="4223" spans="1:18" hidden="1" x14ac:dyDescent="0.35">
      <c r="A4223">
        <v>892926967</v>
      </c>
      <c r="B4223" s="3">
        <v>42804</v>
      </c>
      <c r="C4223" s="3">
        <v>42825</v>
      </c>
      <c r="D4223" t="s">
        <v>72</v>
      </c>
      <c r="E4223" t="s">
        <v>24</v>
      </c>
      <c r="F4223" t="s">
        <v>30</v>
      </c>
      <c r="G4223" t="s">
        <v>14</v>
      </c>
      <c r="H4223" t="s">
        <v>19</v>
      </c>
      <c r="I4223" s="9">
        <v>5787</v>
      </c>
      <c r="J4223" s="9">
        <v>81.73</v>
      </c>
      <c r="K4223" s="9">
        <v>56.67</v>
      </c>
      <c r="L4223" s="9">
        <f>tbl_salesdata[[#This Row],[Units Sold]]*tbl_salesdata[[#This Row],[Unit Cost]]</f>
        <v>327949.29000000004</v>
      </c>
      <c r="M4223" s="9">
        <f>tbl_salesdata[[#This Row],[Units Sold]]*tbl_salesdata[[#This Row],[Unit Price]]</f>
        <v>472971.51</v>
      </c>
      <c r="N4223" s="9">
        <f>tbl_salesdata[[#This Row],[Total Sales]]-tbl_salesdata[[#This Row],[Total Cost]]</f>
        <v>145022.21999999997</v>
      </c>
      <c r="O4223">
        <f>tbl_salesdata[[#This Row],[Ship Date]]-tbl_salesdata[[#This Row],[Order Date]]</f>
        <v>21</v>
      </c>
      <c r="P4223">
        <f>WEEKDAY(tbl_salesdata[[#This Row],[Order Date]],2)</f>
        <v>5</v>
      </c>
      <c r="Q4223" t="str">
        <f>TEXT(tbl_salesdata[[#This Row],[Order Date]],"dddd")</f>
        <v>Friday</v>
      </c>
      <c r="R4223" t="str">
        <f>IF(tbl_salesdata[[#This Row],[Weekdaynum]]&gt;5,"Yes","No")</f>
        <v>No</v>
      </c>
    </row>
    <row r="4224" spans="1:18" hidden="1" x14ac:dyDescent="0.35">
      <c r="A4224">
        <v>811978757</v>
      </c>
      <c r="B4224" s="3">
        <v>42522</v>
      </c>
      <c r="C4224" s="3">
        <v>42534</v>
      </c>
      <c r="D4224" t="s">
        <v>72</v>
      </c>
      <c r="E4224" t="s">
        <v>24</v>
      </c>
      <c r="F4224" t="s">
        <v>76</v>
      </c>
      <c r="G4224" t="s">
        <v>14</v>
      </c>
      <c r="H4224" t="s">
        <v>19</v>
      </c>
      <c r="I4224" s="9">
        <v>1413</v>
      </c>
      <c r="J4224" s="9">
        <v>668.27</v>
      </c>
      <c r="K4224" s="9">
        <v>502.54</v>
      </c>
      <c r="L4224" s="9">
        <f>tbl_salesdata[[#This Row],[Units Sold]]*tbl_salesdata[[#This Row],[Unit Cost]]</f>
        <v>710089.02</v>
      </c>
      <c r="M4224" s="9">
        <f>tbl_salesdata[[#This Row],[Units Sold]]*tbl_salesdata[[#This Row],[Unit Price]]</f>
        <v>944265.51</v>
      </c>
      <c r="N4224" s="9">
        <f>tbl_salesdata[[#This Row],[Total Sales]]-tbl_salesdata[[#This Row],[Total Cost]]</f>
        <v>234176.49</v>
      </c>
      <c r="O4224">
        <f>tbl_salesdata[[#This Row],[Ship Date]]-tbl_salesdata[[#This Row],[Order Date]]</f>
        <v>12</v>
      </c>
      <c r="P4224">
        <f>WEEKDAY(tbl_salesdata[[#This Row],[Order Date]],2)</f>
        <v>3</v>
      </c>
      <c r="Q4224" t="str">
        <f>TEXT(tbl_salesdata[[#This Row],[Order Date]],"dddd")</f>
        <v>Wednesday</v>
      </c>
      <c r="R4224" t="str">
        <f>IF(tbl_salesdata[[#This Row],[Weekdaynum]]&gt;5,"Yes","No")</f>
        <v>No</v>
      </c>
    </row>
    <row r="4225" spans="1:18" hidden="1" x14ac:dyDescent="0.35">
      <c r="A4225">
        <v>672102630</v>
      </c>
      <c r="B4225" s="3">
        <v>42545</v>
      </c>
      <c r="C4225" s="3">
        <v>42559</v>
      </c>
      <c r="D4225" t="s">
        <v>217</v>
      </c>
      <c r="E4225" t="s">
        <v>12</v>
      </c>
      <c r="F4225" t="s">
        <v>56</v>
      </c>
      <c r="G4225" t="s">
        <v>18</v>
      </c>
      <c r="H4225" t="s">
        <v>19</v>
      </c>
      <c r="I4225" s="9">
        <v>8959</v>
      </c>
      <c r="J4225" s="9">
        <v>9.33</v>
      </c>
      <c r="K4225" s="9">
        <v>6.92</v>
      </c>
      <c r="L4225" s="9">
        <f>tbl_salesdata[[#This Row],[Units Sold]]*tbl_salesdata[[#This Row],[Unit Cost]]</f>
        <v>61996.28</v>
      </c>
      <c r="M4225" s="9">
        <f>tbl_salesdata[[#This Row],[Units Sold]]*tbl_salesdata[[#This Row],[Unit Price]]</f>
        <v>83587.47</v>
      </c>
      <c r="N4225" s="9">
        <f>tbl_salesdata[[#This Row],[Total Sales]]-tbl_salesdata[[#This Row],[Total Cost]]</f>
        <v>21591.190000000002</v>
      </c>
      <c r="O4225">
        <f>tbl_salesdata[[#This Row],[Ship Date]]-tbl_salesdata[[#This Row],[Order Date]]</f>
        <v>14</v>
      </c>
      <c r="P4225">
        <f>WEEKDAY(tbl_salesdata[[#This Row],[Order Date]],2)</f>
        <v>5</v>
      </c>
      <c r="Q4225" t="str">
        <f>TEXT(tbl_salesdata[[#This Row],[Order Date]],"dddd")</f>
        <v>Friday</v>
      </c>
      <c r="R4225" t="str">
        <f>IF(tbl_salesdata[[#This Row],[Weekdaynum]]&gt;5,"Yes","No")</f>
        <v>No</v>
      </c>
    </row>
    <row r="4226" spans="1:18" hidden="1" x14ac:dyDescent="0.35">
      <c r="A4226">
        <v>118659913</v>
      </c>
      <c r="B4226" s="3">
        <v>43314</v>
      </c>
      <c r="C4226" s="3">
        <v>43320</v>
      </c>
      <c r="D4226" t="s">
        <v>20</v>
      </c>
      <c r="E4226" t="s">
        <v>21</v>
      </c>
      <c r="F4226" t="s">
        <v>25</v>
      </c>
      <c r="G4226" t="s">
        <v>14</v>
      </c>
      <c r="H4226" t="s">
        <v>19</v>
      </c>
      <c r="I4226" s="9">
        <v>2960</v>
      </c>
      <c r="J4226" s="9">
        <v>205.7</v>
      </c>
      <c r="K4226" s="9">
        <v>117.11</v>
      </c>
      <c r="L4226" s="9">
        <f>tbl_salesdata[[#This Row],[Units Sold]]*tbl_salesdata[[#This Row],[Unit Cost]]</f>
        <v>346645.6</v>
      </c>
      <c r="M4226" s="9">
        <f>tbl_salesdata[[#This Row],[Units Sold]]*tbl_salesdata[[#This Row],[Unit Price]]</f>
        <v>608872</v>
      </c>
      <c r="N4226" s="9">
        <f>tbl_salesdata[[#This Row],[Total Sales]]-tbl_salesdata[[#This Row],[Total Cost]]</f>
        <v>262226.40000000002</v>
      </c>
      <c r="O4226">
        <f>tbl_salesdata[[#This Row],[Ship Date]]-tbl_salesdata[[#This Row],[Order Date]]</f>
        <v>6</v>
      </c>
      <c r="P4226">
        <f>WEEKDAY(tbl_salesdata[[#This Row],[Order Date]],2)</f>
        <v>4</v>
      </c>
      <c r="Q4226" t="str">
        <f>TEXT(tbl_salesdata[[#This Row],[Order Date]],"dddd")</f>
        <v>Thursday</v>
      </c>
      <c r="R4226" t="str">
        <f>IF(tbl_salesdata[[#This Row],[Weekdaynum]]&gt;5,"Yes","No")</f>
        <v>No</v>
      </c>
    </row>
    <row r="4227" spans="1:18" hidden="1" x14ac:dyDescent="0.35">
      <c r="A4227">
        <v>667324435</v>
      </c>
      <c r="B4227" s="3">
        <v>44122</v>
      </c>
      <c r="C4227" s="3">
        <v>44142</v>
      </c>
      <c r="D4227" t="s">
        <v>80</v>
      </c>
      <c r="E4227" t="s">
        <v>21</v>
      </c>
      <c r="F4227" t="s">
        <v>13</v>
      </c>
      <c r="G4227" t="s">
        <v>14</v>
      </c>
      <c r="H4227" t="s">
        <v>26</v>
      </c>
      <c r="I4227" s="9">
        <v>4985</v>
      </c>
      <c r="J4227" s="9">
        <v>255.28</v>
      </c>
      <c r="K4227" s="9">
        <v>159.41999999999999</v>
      </c>
      <c r="L4227" s="9">
        <f>tbl_salesdata[[#This Row],[Units Sold]]*tbl_salesdata[[#This Row],[Unit Cost]]</f>
        <v>794708.7</v>
      </c>
      <c r="M4227" s="9">
        <f>tbl_salesdata[[#This Row],[Units Sold]]*tbl_salesdata[[#This Row],[Unit Price]]</f>
        <v>1272570.8</v>
      </c>
      <c r="N4227" s="9">
        <f>tbl_salesdata[[#This Row],[Total Sales]]-tbl_salesdata[[#This Row],[Total Cost]]</f>
        <v>477862.10000000009</v>
      </c>
      <c r="O4227">
        <f>tbl_salesdata[[#This Row],[Ship Date]]-tbl_salesdata[[#This Row],[Order Date]]</f>
        <v>20</v>
      </c>
      <c r="P4227">
        <f>WEEKDAY(tbl_salesdata[[#This Row],[Order Date]],2)</f>
        <v>7</v>
      </c>
      <c r="Q4227" t="str">
        <f>TEXT(tbl_salesdata[[#This Row],[Order Date]],"dddd")</f>
        <v>Sunday</v>
      </c>
      <c r="R4227" t="str">
        <f>IF(tbl_salesdata[[#This Row],[Weekdaynum]]&gt;5,"Yes","No")</f>
        <v>Yes</v>
      </c>
    </row>
    <row r="4228" spans="1:18" hidden="1" x14ac:dyDescent="0.35">
      <c r="A4228">
        <v>754082524</v>
      </c>
      <c r="B4228" s="3">
        <v>43187</v>
      </c>
      <c r="C4228" s="3">
        <v>43191</v>
      </c>
      <c r="D4228" t="s">
        <v>148</v>
      </c>
      <c r="E4228" t="s">
        <v>24</v>
      </c>
      <c r="F4228" t="s">
        <v>33</v>
      </c>
      <c r="G4228" t="s">
        <v>14</v>
      </c>
      <c r="H4228" t="s">
        <v>19</v>
      </c>
      <c r="I4228" s="9">
        <v>8631</v>
      </c>
      <c r="J4228" s="9">
        <v>109.28</v>
      </c>
      <c r="K4228" s="9">
        <v>35.840000000000003</v>
      </c>
      <c r="L4228" s="9">
        <f>tbl_salesdata[[#This Row],[Units Sold]]*tbl_salesdata[[#This Row],[Unit Cost]]</f>
        <v>309335.04000000004</v>
      </c>
      <c r="M4228" s="9">
        <f>tbl_salesdata[[#This Row],[Units Sold]]*tbl_salesdata[[#This Row],[Unit Price]]</f>
        <v>943195.68</v>
      </c>
      <c r="N4228" s="9">
        <f>tbl_salesdata[[#This Row],[Total Sales]]-tbl_salesdata[[#This Row],[Total Cost]]</f>
        <v>633860.64</v>
      </c>
      <c r="O4228">
        <f>tbl_salesdata[[#This Row],[Ship Date]]-tbl_salesdata[[#This Row],[Order Date]]</f>
        <v>4</v>
      </c>
      <c r="P4228">
        <f>WEEKDAY(tbl_salesdata[[#This Row],[Order Date]],2)</f>
        <v>3</v>
      </c>
      <c r="Q4228" t="str">
        <f>TEXT(tbl_salesdata[[#This Row],[Order Date]],"dddd")</f>
        <v>Wednesday</v>
      </c>
      <c r="R4228" t="str">
        <f>IF(tbl_salesdata[[#This Row],[Weekdaynum]]&gt;5,"Yes","No")</f>
        <v>No</v>
      </c>
    </row>
    <row r="4229" spans="1:18" hidden="1" x14ac:dyDescent="0.35">
      <c r="A4229">
        <v>685233008</v>
      </c>
      <c r="B4229" s="3">
        <v>44465</v>
      </c>
      <c r="C4229" s="3">
        <v>44486</v>
      </c>
      <c r="D4229" t="s">
        <v>109</v>
      </c>
      <c r="E4229" t="s">
        <v>21</v>
      </c>
      <c r="F4229" t="s">
        <v>13</v>
      </c>
      <c r="G4229" t="s">
        <v>14</v>
      </c>
      <c r="H4229" t="s">
        <v>19</v>
      </c>
      <c r="I4229" s="9">
        <v>4529</v>
      </c>
      <c r="J4229" s="9">
        <v>255.28</v>
      </c>
      <c r="K4229" s="9">
        <v>159.41999999999999</v>
      </c>
      <c r="L4229" s="9">
        <f>tbl_salesdata[[#This Row],[Units Sold]]*tbl_salesdata[[#This Row],[Unit Cost]]</f>
        <v>722013.17999999993</v>
      </c>
      <c r="M4229" s="9">
        <f>tbl_salesdata[[#This Row],[Units Sold]]*tbl_salesdata[[#This Row],[Unit Price]]</f>
        <v>1156163.1200000001</v>
      </c>
      <c r="N4229" s="9">
        <f>tbl_salesdata[[#This Row],[Total Sales]]-tbl_salesdata[[#This Row],[Total Cost]]</f>
        <v>434149.94000000018</v>
      </c>
      <c r="O4229">
        <f>tbl_salesdata[[#This Row],[Ship Date]]-tbl_salesdata[[#This Row],[Order Date]]</f>
        <v>21</v>
      </c>
      <c r="P4229">
        <f>WEEKDAY(tbl_salesdata[[#This Row],[Order Date]],2)</f>
        <v>7</v>
      </c>
      <c r="Q4229" t="str">
        <f>TEXT(tbl_salesdata[[#This Row],[Order Date]],"dddd")</f>
        <v>Sunday</v>
      </c>
      <c r="R4229" t="str">
        <f>IF(tbl_salesdata[[#This Row],[Weekdaynum]]&gt;5,"Yes","No")</f>
        <v>Yes</v>
      </c>
    </row>
    <row r="4230" spans="1:18" hidden="1" x14ac:dyDescent="0.35">
      <c r="A4230">
        <v>387387216</v>
      </c>
      <c r="B4230" s="3">
        <v>43221</v>
      </c>
      <c r="C4230" s="3">
        <v>43237</v>
      </c>
      <c r="D4230" t="s">
        <v>177</v>
      </c>
      <c r="E4230" t="s">
        <v>24</v>
      </c>
      <c r="F4230" t="s">
        <v>42</v>
      </c>
      <c r="G4230" t="s">
        <v>18</v>
      </c>
      <c r="H4230" t="s">
        <v>19</v>
      </c>
      <c r="I4230" s="9">
        <v>5341</v>
      </c>
      <c r="J4230" s="9">
        <v>437.2</v>
      </c>
      <c r="K4230" s="9">
        <v>263.33</v>
      </c>
      <c r="L4230" s="9">
        <f>tbl_salesdata[[#This Row],[Units Sold]]*tbl_salesdata[[#This Row],[Unit Cost]]</f>
        <v>1406445.53</v>
      </c>
      <c r="M4230" s="9">
        <f>tbl_salesdata[[#This Row],[Units Sold]]*tbl_salesdata[[#This Row],[Unit Price]]</f>
        <v>2335085.1999999997</v>
      </c>
      <c r="N4230" s="9">
        <f>tbl_salesdata[[#This Row],[Total Sales]]-tbl_salesdata[[#This Row],[Total Cost]]</f>
        <v>928639.66999999969</v>
      </c>
      <c r="O4230">
        <f>tbl_salesdata[[#This Row],[Ship Date]]-tbl_salesdata[[#This Row],[Order Date]]</f>
        <v>16</v>
      </c>
      <c r="P4230">
        <f>WEEKDAY(tbl_salesdata[[#This Row],[Order Date]],2)</f>
        <v>2</v>
      </c>
      <c r="Q4230" t="str">
        <f>TEXT(tbl_salesdata[[#This Row],[Order Date]],"dddd")</f>
        <v>Tuesday</v>
      </c>
      <c r="R4230" t="str">
        <f>IF(tbl_salesdata[[#This Row],[Weekdaynum]]&gt;5,"Yes","No")</f>
        <v>No</v>
      </c>
    </row>
    <row r="4231" spans="1:18" hidden="1" x14ac:dyDescent="0.35">
      <c r="A4231">
        <v>757468974</v>
      </c>
      <c r="B4231" s="3">
        <v>43538</v>
      </c>
      <c r="C4231" s="3">
        <v>43555</v>
      </c>
      <c r="D4231" t="s">
        <v>122</v>
      </c>
      <c r="E4231" t="s">
        <v>21</v>
      </c>
      <c r="F4231" t="s">
        <v>22</v>
      </c>
      <c r="G4231" t="s">
        <v>14</v>
      </c>
      <c r="H4231" t="s">
        <v>34</v>
      </c>
      <c r="I4231" s="9">
        <v>757</v>
      </c>
      <c r="J4231" s="9">
        <v>47.45</v>
      </c>
      <c r="K4231" s="9">
        <v>31.79</v>
      </c>
      <c r="L4231" s="9">
        <f>tbl_salesdata[[#This Row],[Units Sold]]*tbl_salesdata[[#This Row],[Unit Cost]]</f>
        <v>24065.03</v>
      </c>
      <c r="M4231" s="9">
        <f>tbl_salesdata[[#This Row],[Units Sold]]*tbl_salesdata[[#This Row],[Unit Price]]</f>
        <v>35919.65</v>
      </c>
      <c r="N4231" s="9">
        <f>tbl_salesdata[[#This Row],[Total Sales]]-tbl_salesdata[[#This Row],[Total Cost]]</f>
        <v>11854.620000000003</v>
      </c>
      <c r="O4231">
        <f>tbl_salesdata[[#This Row],[Ship Date]]-tbl_salesdata[[#This Row],[Order Date]]</f>
        <v>17</v>
      </c>
      <c r="P4231">
        <f>WEEKDAY(tbl_salesdata[[#This Row],[Order Date]],2)</f>
        <v>4</v>
      </c>
      <c r="Q4231" t="str">
        <f>TEXT(tbl_salesdata[[#This Row],[Order Date]],"dddd")</f>
        <v>Thursday</v>
      </c>
      <c r="R4231" t="str">
        <f>IF(tbl_salesdata[[#This Row],[Weekdaynum]]&gt;5,"Yes","No")</f>
        <v>No</v>
      </c>
    </row>
    <row r="4232" spans="1:18" hidden="1" x14ac:dyDescent="0.35">
      <c r="A4232">
        <v>512714612</v>
      </c>
      <c r="B4232" s="3">
        <v>42270</v>
      </c>
      <c r="C4232" s="3">
        <v>42281</v>
      </c>
      <c r="D4232" t="s">
        <v>79</v>
      </c>
      <c r="E4232" t="s">
        <v>21</v>
      </c>
      <c r="F4232" t="s">
        <v>47</v>
      </c>
      <c r="G4232" t="s">
        <v>14</v>
      </c>
      <c r="H4232" t="s">
        <v>34</v>
      </c>
      <c r="I4232" s="9">
        <v>2502</v>
      </c>
      <c r="J4232" s="9">
        <v>421.89</v>
      </c>
      <c r="K4232" s="9">
        <v>364.69</v>
      </c>
      <c r="L4232" s="9">
        <f>tbl_salesdata[[#This Row],[Units Sold]]*tbl_salesdata[[#This Row],[Unit Cost]]</f>
        <v>912454.38</v>
      </c>
      <c r="M4232" s="9">
        <f>tbl_salesdata[[#This Row],[Units Sold]]*tbl_salesdata[[#This Row],[Unit Price]]</f>
        <v>1055568.78</v>
      </c>
      <c r="N4232" s="9">
        <f>tbl_salesdata[[#This Row],[Total Sales]]-tbl_salesdata[[#This Row],[Total Cost]]</f>
        <v>143114.40000000002</v>
      </c>
      <c r="O4232">
        <f>tbl_salesdata[[#This Row],[Ship Date]]-tbl_salesdata[[#This Row],[Order Date]]</f>
        <v>11</v>
      </c>
      <c r="P4232">
        <f>WEEKDAY(tbl_salesdata[[#This Row],[Order Date]],2)</f>
        <v>3</v>
      </c>
      <c r="Q4232" t="str">
        <f>TEXT(tbl_salesdata[[#This Row],[Order Date]],"dddd")</f>
        <v>Wednesday</v>
      </c>
      <c r="R4232" t="str">
        <f>IF(tbl_salesdata[[#This Row],[Weekdaynum]]&gt;5,"Yes","No")</f>
        <v>No</v>
      </c>
    </row>
    <row r="4233" spans="1:18" hidden="1" x14ac:dyDescent="0.35">
      <c r="A4233">
        <v>240672957</v>
      </c>
      <c r="B4233" s="3">
        <v>44353</v>
      </c>
      <c r="C4233" s="3">
        <v>44367</v>
      </c>
      <c r="D4233" t="s">
        <v>182</v>
      </c>
      <c r="E4233" t="s">
        <v>12</v>
      </c>
      <c r="F4233" t="s">
        <v>68</v>
      </c>
      <c r="G4233" t="s">
        <v>14</v>
      </c>
      <c r="H4233" t="s">
        <v>34</v>
      </c>
      <c r="I4233" s="9">
        <v>9331</v>
      </c>
      <c r="J4233" s="9">
        <v>154.06</v>
      </c>
      <c r="K4233" s="9">
        <v>90.93</v>
      </c>
      <c r="L4233" s="9">
        <f>tbl_salesdata[[#This Row],[Units Sold]]*tbl_salesdata[[#This Row],[Unit Cost]]</f>
        <v>848467.83000000007</v>
      </c>
      <c r="M4233" s="9">
        <f>tbl_salesdata[[#This Row],[Units Sold]]*tbl_salesdata[[#This Row],[Unit Price]]</f>
        <v>1437533.86</v>
      </c>
      <c r="N4233" s="9">
        <f>tbl_salesdata[[#This Row],[Total Sales]]-tbl_salesdata[[#This Row],[Total Cost]]</f>
        <v>589066.03</v>
      </c>
      <c r="O4233">
        <f>tbl_salesdata[[#This Row],[Ship Date]]-tbl_salesdata[[#This Row],[Order Date]]</f>
        <v>14</v>
      </c>
      <c r="P4233">
        <f>WEEKDAY(tbl_salesdata[[#This Row],[Order Date]],2)</f>
        <v>7</v>
      </c>
      <c r="Q4233" t="str">
        <f>TEXT(tbl_salesdata[[#This Row],[Order Date]],"dddd")</f>
        <v>Sunday</v>
      </c>
      <c r="R4233" t="str">
        <f>IF(tbl_salesdata[[#This Row],[Weekdaynum]]&gt;5,"Yes","No")</f>
        <v>Yes</v>
      </c>
    </row>
    <row r="4234" spans="1:18" hidden="1" x14ac:dyDescent="0.35">
      <c r="A4234">
        <v>149205338</v>
      </c>
      <c r="B4234" s="3">
        <v>43685</v>
      </c>
      <c r="C4234" s="3">
        <v>43686</v>
      </c>
      <c r="D4234" t="s">
        <v>130</v>
      </c>
      <c r="E4234" t="s">
        <v>29</v>
      </c>
      <c r="F4234" t="s">
        <v>30</v>
      </c>
      <c r="G4234" t="s">
        <v>14</v>
      </c>
      <c r="H4234" t="s">
        <v>26</v>
      </c>
      <c r="I4234" s="9">
        <v>2030</v>
      </c>
      <c r="J4234" s="9">
        <v>81.73</v>
      </c>
      <c r="K4234" s="9">
        <v>56.67</v>
      </c>
      <c r="L4234" s="9">
        <f>tbl_salesdata[[#This Row],[Units Sold]]*tbl_salesdata[[#This Row],[Unit Cost]]</f>
        <v>115040.1</v>
      </c>
      <c r="M4234" s="9">
        <f>tbl_salesdata[[#This Row],[Units Sold]]*tbl_salesdata[[#This Row],[Unit Price]]</f>
        <v>165911.9</v>
      </c>
      <c r="N4234" s="9">
        <f>tbl_salesdata[[#This Row],[Total Sales]]-tbl_salesdata[[#This Row],[Total Cost]]</f>
        <v>50871.799999999988</v>
      </c>
      <c r="O4234">
        <f>tbl_salesdata[[#This Row],[Ship Date]]-tbl_salesdata[[#This Row],[Order Date]]</f>
        <v>1</v>
      </c>
      <c r="P4234">
        <f>WEEKDAY(tbl_salesdata[[#This Row],[Order Date]],2)</f>
        <v>4</v>
      </c>
      <c r="Q4234" t="str">
        <f>TEXT(tbl_salesdata[[#This Row],[Order Date]],"dddd")</f>
        <v>Thursday</v>
      </c>
      <c r="R4234" t="str">
        <f>IF(tbl_salesdata[[#This Row],[Weekdaynum]]&gt;5,"Yes","No")</f>
        <v>No</v>
      </c>
    </row>
    <row r="4235" spans="1:18" hidden="1" x14ac:dyDescent="0.35">
      <c r="A4235">
        <v>516485583</v>
      </c>
      <c r="B4235" s="3">
        <v>44603</v>
      </c>
      <c r="C4235" s="3">
        <v>44622</v>
      </c>
      <c r="D4235" t="s">
        <v>215</v>
      </c>
      <c r="E4235" t="s">
        <v>21</v>
      </c>
      <c r="F4235" t="s">
        <v>47</v>
      </c>
      <c r="G4235" t="s">
        <v>18</v>
      </c>
      <c r="H4235" t="s">
        <v>15</v>
      </c>
      <c r="I4235" s="9">
        <v>8416</v>
      </c>
      <c r="J4235" s="9">
        <v>421.89</v>
      </c>
      <c r="K4235" s="9">
        <v>364.69</v>
      </c>
      <c r="L4235" s="9">
        <f>tbl_salesdata[[#This Row],[Units Sold]]*tbl_salesdata[[#This Row],[Unit Cost]]</f>
        <v>3069231.04</v>
      </c>
      <c r="M4235" s="9">
        <f>tbl_salesdata[[#This Row],[Units Sold]]*tbl_salesdata[[#This Row],[Unit Price]]</f>
        <v>3550626.2399999998</v>
      </c>
      <c r="N4235" s="9">
        <f>tbl_salesdata[[#This Row],[Total Sales]]-tbl_salesdata[[#This Row],[Total Cost]]</f>
        <v>481395.19999999972</v>
      </c>
      <c r="O4235">
        <f>tbl_salesdata[[#This Row],[Ship Date]]-tbl_salesdata[[#This Row],[Order Date]]</f>
        <v>19</v>
      </c>
      <c r="P4235">
        <f>WEEKDAY(tbl_salesdata[[#This Row],[Order Date]],2)</f>
        <v>5</v>
      </c>
      <c r="Q4235" t="str">
        <f>TEXT(tbl_salesdata[[#This Row],[Order Date]],"dddd")</f>
        <v>Friday</v>
      </c>
      <c r="R4235" t="str">
        <f>IF(tbl_salesdata[[#This Row],[Weekdaynum]]&gt;5,"Yes","No")</f>
        <v>No</v>
      </c>
    </row>
    <row r="4236" spans="1:18" hidden="1" x14ac:dyDescent="0.35">
      <c r="A4236">
        <v>341000020</v>
      </c>
      <c r="B4236" s="3">
        <v>44052</v>
      </c>
      <c r="C4236" s="3">
        <v>44062</v>
      </c>
      <c r="D4236" t="s">
        <v>70</v>
      </c>
      <c r="E4236" t="s">
        <v>29</v>
      </c>
      <c r="F4236" t="s">
        <v>13</v>
      </c>
      <c r="G4236" t="s">
        <v>18</v>
      </c>
      <c r="H4236" t="s">
        <v>26</v>
      </c>
      <c r="I4236" s="9">
        <v>8339</v>
      </c>
      <c r="J4236" s="9">
        <v>255.28</v>
      </c>
      <c r="K4236" s="9">
        <v>159.41999999999999</v>
      </c>
      <c r="L4236" s="9">
        <f>tbl_salesdata[[#This Row],[Units Sold]]*tbl_salesdata[[#This Row],[Unit Cost]]</f>
        <v>1329403.3799999999</v>
      </c>
      <c r="M4236" s="9">
        <f>tbl_salesdata[[#This Row],[Units Sold]]*tbl_salesdata[[#This Row],[Unit Price]]</f>
        <v>2128779.92</v>
      </c>
      <c r="N4236" s="9">
        <f>tbl_salesdata[[#This Row],[Total Sales]]-tbl_salesdata[[#This Row],[Total Cost]]</f>
        <v>799376.54</v>
      </c>
      <c r="O4236">
        <f>tbl_salesdata[[#This Row],[Ship Date]]-tbl_salesdata[[#This Row],[Order Date]]</f>
        <v>10</v>
      </c>
      <c r="P4236">
        <f>WEEKDAY(tbl_salesdata[[#This Row],[Order Date]],2)</f>
        <v>7</v>
      </c>
      <c r="Q4236" t="str">
        <f>TEXT(tbl_salesdata[[#This Row],[Order Date]],"dddd")</f>
        <v>Sunday</v>
      </c>
      <c r="R4236" t="str">
        <f>IF(tbl_salesdata[[#This Row],[Weekdaynum]]&gt;5,"Yes","No")</f>
        <v>Yes</v>
      </c>
    </row>
    <row r="4237" spans="1:18" hidden="1" x14ac:dyDescent="0.35">
      <c r="A4237">
        <v>491547477</v>
      </c>
      <c r="B4237" s="3">
        <v>43411</v>
      </c>
      <c r="C4237" s="3">
        <v>43416</v>
      </c>
      <c r="D4237" t="s">
        <v>144</v>
      </c>
      <c r="E4237" t="s">
        <v>21</v>
      </c>
      <c r="F4237" t="s">
        <v>68</v>
      </c>
      <c r="G4237" t="s">
        <v>14</v>
      </c>
      <c r="H4237" t="s">
        <v>34</v>
      </c>
      <c r="I4237" s="9">
        <v>8676</v>
      </c>
      <c r="J4237" s="9">
        <v>154.06</v>
      </c>
      <c r="K4237" s="9">
        <v>90.93</v>
      </c>
      <c r="L4237" s="9">
        <f>tbl_salesdata[[#This Row],[Units Sold]]*tbl_salesdata[[#This Row],[Unit Cost]]</f>
        <v>788908.68</v>
      </c>
      <c r="M4237" s="9">
        <f>tbl_salesdata[[#This Row],[Units Sold]]*tbl_salesdata[[#This Row],[Unit Price]]</f>
        <v>1336624.56</v>
      </c>
      <c r="N4237" s="9">
        <f>tbl_salesdata[[#This Row],[Total Sales]]-tbl_salesdata[[#This Row],[Total Cost]]</f>
        <v>547715.88</v>
      </c>
      <c r="O4237">
        <f>tbl_salesdata[[#This Row],[Ship Date]]-tbl_salesdata[[#This Row],[Order Date]]</f>
        <v>5</v>
      </c>
      <c r="P4237">
        <f>WEEKDAY(tbl_salesdata[[#This Row],[Order Date]],2)</f>
        <v>3</v>
      </c>
      <c r="Q4237" t="str">
        <f>TEXT(tbl_salesdata[[#This Row],[Order Date]],"dddd")</f>
        <v>Wednesday</v>
      </c>
      <c r="R4237" t="str">
        <f>IF(tbl_salesdata[[#This Row],[Weekdaynum]]&gt;5,"Yes","No")</f>
        <v>No</v>
      </c>
    </row>
    <row r="4238" spans="1:18" x14ac:dyDescent="0.35">
      <c r="A4238">
        <v>719748961</v>
      </c>
      <c r="B4238" s="3">
        <v>42777</v>
      </c>
      <c r="C4238" s="3">
        <v>42780</v>
      </c>
      <c r="D4238" t="s">
        <v>108</v>
      </c>
      <c r="E4238" t="s">
        <v>12</v>
      </c>
      <c r="F4238" t="s">
        <v>56</v>
      </c>
      <c r="G4238" t="s">
        <v>18</v>
      </c>
      <c r="H4238" t="s">
        <v>34</v>
      </c>
      <c r="I4238" s="9">
        <v>8567</v>
      </c>
      <c r="J4238" s="9">
        <v>9.33</v>
      </c>
      <c r="K4238" s="9">
        <v>6.92</v>
      </c>
      <c r="L4238" s="9">
        <f>tbl_salesdata[[#This Row],[Units Sold]]*tbl_salesdata[[#This Row],[Unit Cost]]</f>
        <v>59283.64</v>
      </c>
      <c r="M4238" s="9">
        <f>tbl_salesdata[[#This Row],[Units Sold]]*tbl_salesdata[[#This Row],[Unit Price]]</f>
        <v>79930.11</v>
      </c>
      <c r="N4238" s="9">
        <f>tbl_salesdata[[#This Row],[Total Sales]]-tbl_salesdata[[#This Row],[Total Cost]]</f>
        <v>20646.47</v>
      </c>
      <c r="O4238">
        <f>tbl_salesdata[[#This Row],[Ship Date]]-tbl_salesdata[[#This Row],[Order Date]]</f>
        <v>3</v>
      </c>
      <c r="P4238">
        <f>WEEKDAY(tbl_salesdata[[#This Row],[Order Date]],2)</f>
        <v>6</v>
      </c>
      <c r="Q4238" t="str">
        <f>TEXT(tbl_salesdata[[#This Row],[Order Date]],"dddd")</f>
        <v>Saturday</v>
      </c>
      <c r="R4238" t="str">
        <f>IF(tbl_salesdata[[#This Row],[Weekdaynum]]&gt;5,"Yes","No")</f>
        <v>Yes</v>
      </c>
    </row>
    <row r="4239" spans="1:18" hidden="1" x14ac:dyDescent="0.35">
      <c r="A4239">
        <v>197499263</v>
      </c>
      <c r="B4239" s="3">
        <v>44708</v>
      </c>
      <c r="C4239" s="3">
        <v>44729</v>
      </c>
      <c r="D4239" t="s">
        <v>16</v>
      </c>
      <c r="E4239" t="s">
        <v>12</v>
      </c>
      <c r="F4239" t="s">
        <v>17</v>
      </c>
      <c r="G4239" t="s">
        <v>18</v>
      </c>
      <c r="H4239" t="s">
        <v>19</v>
      </c>
      <c r="I4239" s="9">
        <v>3276</v>
      </c>
      <c r="J4239" s="9">
        <v>152.58000000000001</v>
      </c>
      <c r="K4239" s="9">
        <v>97.44</v>
      </c>
      <c r="L4239" s="9">
        <f>tbl_salesdata[[#This Row],[Units Sold]]*tbl_salesdata[[#This Row],[Unit Cost]]</f>
        <v>319213.44</v>
      </c>
      <c r="M4239" s="9">
        <f>tbl_salesdata[[#This Row],[Units Sold]]*tbl_salesdata[[#This Row],[Unit Price]]</f>
        <v>499852.08</v>
      </c>
      <c r="N4239" s="9">
        <f>tbl_salesdata[[#This Row],[Total Sales]]-tbl_salesdata[[#This Row],[Total Cost]]</f>
        <v>180638.64</v>
      </c>
      <c r="O4239">
        <f>tbl_salesdata[[#This Row],[Ship Date]]-tbl_salesdata[[#This Row],[Order Date]]</f>
        <v>21</v>
      </c>
      <c r="P4239">
        <f>WEEKDAY(tbl_salesdata[[#This Row],[Order Date]],2)</f>
        <v>5</v>
      </c>
      <c r="Q4239" t="str">
        <f>TEXT(tbl_salesdata[[#This Row],[Order Date]],"dddd")</f>
        <v>Friday</v>
      </c>
      <c r="R4239" t="str">
        <f>IF(tbl_salesdata[[#This Row],[Weekdaynum]]&gt;5,"Yes","No")</f>
        <v>No</v>
      </c>
    </row>
    <row r="4240" spans="1:18" x14ac:dyDescent="0.35">
      <c r="A4240">
        <v>503178393</v>
      </c>
      <c r="B4240" s="3">
        <v>43890</v>
      </c>
      <c r="C4240" s="3">
        <v>43896</v>
      </c>
      <c r="D4240" t="s">
        <v>36</v>
      </c>
      <c r="E4240" t="s">
        <v>29</v>
      </c>
      <c r="F4240" t="s">
        <v>17</v>
      </c>
      <c r="G4240" t="s">
        <v>18</v>
      </c>
      <c r="H4240" t="s">
        <v>15</v>
      </c>
      <c r="I4240" s="9">
        <v>523</v>
      </c>
      <c r="J4240" s="9">
        <v>152.58000000000001</v>
      </c>
      <c r="K4240" s="9">
        <v>97.44</v>
      </c>
      <c r="L4240" s="9">
        <f>tbl_salesdata[[#This Row],[Units Sold]]*tbl_salesdata[[#This Row],[Unit Cost]]</f>
        <v>50961.119999999995</v>
      </c>
      <c r="M4240" s="9">
        <f>tbl_salesdata[[#This Row],[Units Sold]]*tbl_salesdata[[#This Row],[Unit Price]]</f>
        <v>79799.340000000011</v>
      </c>
      <c r="N4240" s="9">
        <f>tbl_salesdata[[#This Row],[Total Sales]]-tbl_salesdata[[#This Row],[Total Cost]]</f>
        <v>28838.220000000016</v>
      </c>
      <c r="O4240">
        <f>tbl_salesdata[[#This Row],[Ship Date]]-tbl_salesdata[[#This Row],[Order Date]]</f>
        <v>6</v>
      </c>
      <c r="P4240">
        <f>WEEKDAY(tbl_salesdata[[#This Row],[Order Date]],2)</f>
        <v>6</v>
      </c>
      <c r="Q4240" t="str">
        <f>TEXT(tbl_salesdata[[#This Row],[Order Date]],"dddd")</f>
        <v>Saturday</v>
      </c>
      <c r="R4240" t="str">
        <f>IF(tbl_salesdata[[#This Row],[Weekdaynum]]&gt;5,"Yes","No")</f>
        <v>Yes</v>
      </c>
    </row>
    <row r="4241" spans="1:18" hidden="1" x14ac:dyDescent="0.35">
      <c r="A4241">
        <v>790981566</v>
      </c>
      <c r="B4241" s="3">
        <v>43728</v>
      </c>
      <c r="C4241" s="3">
        <v>43729</v>
      </c>
      <c r="D4241" t="s">
        <v>39</v>
      </c>
      <c r="E4241" t="s">
        <v>29</v>
      </c>
      <c r="F4241" t="s">
        <v>68</v>
      </c>
      <c r="G4241" t="s">
        <v>14</v>
      </c>
      <c r="H4241" t="s">
        <v>34</v>
      </c>
      <c r="I4241" s="9">
        <v>7878</v>
      </c>
      <c r="J4241" s="9">
        <v>154.06</v>
      </c>
      <c r="K4241" s="9">
        <v>90.93</v>
      </c>
      <c r="L4241" s="9">
        <f>tbl_salesdata[[#This Row],[Units Sold]]*tbl_salesdata[[#This Row],[Unit Cost]]</f>
        <v>716346.54</v>
      </c>
      <c r="M4241" s="9">
        <f>tbl_salesdata[[#This Row],[Units Sold]]*tbl_salesdata[[#This Row],[Unit Price]]</f>
        <v>1213684.68</v>
      </c>
      <c r="N4241" s="9">
        <f>tbl_salesdata[[#This Row],[Total Sales]]-tbl_salesdata[[#This Row],[Total Cost]]</f>
        <v>497338.1399999999</v>
      </c>
      <c r="O4241">
        <f>tbl_salesdata[[#This Row],[Ship Date]]-tbl_salesdata[[#This Row],[Order Date]]</f>
        <v>1</v>
      </c>
      <c r="P4241">
        <f>WEEKDAY(tbl_salesdata[[#This Row],[Order Date]],2)</f>
        <v>5</v>
      </c>
      <c r="Q4241" t="str">
        <f>TEXT(tbl_salesdata[[#This Row],[Order Date]],"dddd")</f>
        <v>Friday</v>
      </c>
      <c r="R4241" t="str">
        <f>IF(tbl_salesdata[[#This Row],[Weekdaynum]]&gt;5,"Yes","No")</f>
        <v>No</v>
      </c>
    </row>
    <row r="4242" spans="1:18" x14ac:dyDescent="0.35">
      <c r="A4242">
        <v>694142234</v>
      </c>
      <c r="B4242" s="3">
        <v>42931</v>
      </c>
      <c r="C4242" s="3">
        <v>42935</v>
      </c>
      <c r="D4242" t="s">
        <v>198</v>
      </c>
      <c r="E4242" t="s">
        <v>38</v>
      </c>
      <c r="F4242" t="s">
        <v>30</v>
      </c>
      <c r="G4242" t="s">
        <v>14</v>
      </c>
      <c r="H4242" t="s">
        <v>15</v>
      </c>
      <c r="I4242" s="9">
        <v>967</v>
      </c>
      <c r="J4242" s="9">
        <v>81.73</v>
      </c>
      <c r="K4242" s="9">
        <v>56.67</v>
      </c>
      <c r="L4242" s="9">
        <f>tbl_salesdata[[#This Row],[Units Sold]]*tbl_salesdata[[#This Row],[Unit Cost]]</f>
        <v>54799.89</v>
      </c>
      <c r="M4242" s="9">
        <f>tbl_salesdata[[#This Row],[Units Sold]]*tbl_salesdata[[#This Row],[Unit Price]]</f>
        <v>79032.91</v>
      </c>
      <c r="N4242" s="9">
        <f>tbl_salesdata[[#This Row],[Total Sales]]-tbl_salesdata[[#This Row],[Total Cost]]</f>
        <v>24233.020000000004</v>
      </c>
      <c r="O4242">
        <f>tbl_salesdata[[#This Row],[Ship Date]]-tbl_salesdata[[#This Row],[Order Date]]</f>
        <v>4</v>
      </c>
      <c r="P4242">
        <f>WEEKDAY(tbl_salesdata[[#This Row],[Order Date]],2)</f>
        <v>6</v>
      </c>
      <c r="Q4242" t="str">
        <f>TEXT(tbl_salesdata[[#This Row],[Order Date]],"dddd")</f>
        <v>Saturday</v>
      </c>
      <c r="R4242" t="str">
        <f>IF(tbl_salesdata[[#This Row],[Weekdaynum]]&gt;5,"Yes","No")</f>
        <v>Yes</v>
      </c>
    </row>
    <row r="4243" spans="1:18" hidden="1" x14ac:dyDescent="0.35">
      <c r="A4243">
        <v>953635013</v>
      </c>
      <c r="B4243" s="3">
        <v>43595</v>
      </c>
      <c r="C4243" s="3">
        <v>43610</v>
      </c>
      <c r="D4243" t="s">
        <v>111</v>
      </c>
      <c r="E4243" t="s">
        <v>38</v>
      </c>
      <c r="F4243" t="s">
        <v>56</v>
      </c>
      <c r="G4243" t="s">
        <v>18</v>
      </c>
      <c r="H4243" t="s">
        <v>34</v>
      </c>
      <c r="I4243" s="9">
        <v>647</v>
      </c>
      <c r="J4243" s="9">
        <v>9.33</v>
      </c>
      <c r="K4243" s="9">
        <v>6.92</v>
      </c>
      <c r="L4243" s="9">
        <f>tbl_salesdata[[#This Row],[Units Sold]]*tbl_salesdata[[#This Row],[Unit Cost]]</f>
        <v>4477.24</v>
      </c>
      <c r="M4243" s="9">
        <f>tbl_salesdata[[#This Row],[Units Sold]]*tbl_salesdata[[#This Row],[Unit Price]]</f>
        <v>6036.51</v>
      </c>
      <c r="N4243" s="9">
        <f>tbl_salesdata[[#This Row],[Total Sales]]-tbl_salesdata[[#This Row],[Total Cost]]</f>
        <v>1559.2700000000004</v>
      </c>
      <c r="O4243">
        <f>tbl_salesdata[[#This Row],[Ship Date]]-tbl_salesdata[[#This Row],[Order Date]]</f>
        <v>15</v>
      </c>
      <c r="P4243">
        <f>WEEKDAY(tbl_salesdata[[#This Row],[Order Date]],2)</f>
        <v>5</v>
      </c>
      <c r="Q4243" t="str">
        <f>TEXT(tbl_salesdata[[#This Row],[Order Date]],"dddd")</f>
        <v>Friday</v>
      </c>
      <c r="R4243" t="str">
        <f>IF(tbl_salesdata[[#This Row],[Weekdaynum]]&gt;5,"Yes","No")</f>
        <v>No</v>
      </c>
    </row>
    <row r="4244" spans="1:18" hidden="1" x14ac:dyDescent="0.35">
      <c r="A4244">
        <v>319030797</v>
      </c>
      <c r="B4244" s="3">
        <v>43977</v>
      </c>
      <c r="C4244" s="3">
        <v>43979</v>
      </c>
      <c r="D4244" t="s">
        <v>153</v>
      </c>
      <c r="E4244" t="s">
        <v>38</v>
      </c>
      <c r="F4244" t="s">
        <v>68</v>
      </c>
      <c r="G4244" t="s">
        <v>18</v>
      </c>
      <c r="H4244" t="s">
        <v>26</v>
      </c>
      <c r="I4244" s="9">
        <v>7157</v>
      </c>
      <c r="J4244" s="9">
        <v>154.06</v>
      </c>
      <c r="K4244" s="9">
        <v>90.93</v>
      </c>
      <c r="L4244" s="9">
        <f>tbl_salesdata[[#This Row],[Units Sold]]*tbl_salesdata[[#This Row],[Unit Cost]]</f>
        <v>650786.01</v>
      </c>
      <c r="M4244" s="9">
        <f>tbl_salesdata[[#This Row],[Units Sold]]*tbl_salesdata[[#This Row],[Unit Price]]</f>
        <v>1102607.42</v>
      </c>
      <c r="N4244" s="9">
        <f>tbl_salesdata[[#This Row],[Total Sales]]-tbl_salesdata[[#This Row],[Total Cost]]</f>
        <v>451821.40999999992</v>
      </c>
      <c r="O4244">
        <f>tbl_salesdata[[#This Row],[Ship Date]]-tbl_salesdata[[#This Row],[Order Date]]</f>
        <v>2</v>
      </c>
      <c r="P4244">
        <f>WEEKDAY(tbl_salesdata[[#This Row],[Order Date]],2)</f>
        <v>2</v>
      </c>
      <c r="Q4244" t="str">
        <f>TEXT(tbl_salesdata[[#This Row],[Order Date]],"dddd")</f>
        <v>Tuesday</v>
      </c>
      <c r="R4244" t="str">
        <f>IF(tbl_salesdata[[#This Row],[Weekdaynum]]&gt;5,"Yes","No")</f>
        <v>No</v>
      </c>
    </row>
    <row r="4245" spans="1:18" x14ac:dyDescent="0.35">
      <c r="A4245">
        <v>597831618</v>
      </c>
      <c r="B4245" s="3">
        <v>43526</v>
      </c>
      <c r="C4245" s="3">
        <v>43544</v>
      </c>
      <c r="D4245" t="s">
        <v>106</v>
      </c>
      <c r="E4245" t="s">
        <v>38</v>
      </c>
      <c r="F4245" t="s">
        <v>17</v>
      </c>
      <c r="G4245" t="s">
        <v>18</v>
      </c>
      <c r="H4245" t="s">
        <v>15</v>
      </c>
      <c r="I4245" s="9">
        <v>516</v>
      </c>
      <c r="J4245" s="9">
        <v>152.58000000000001</v>
      </c>
      <c r="K4245" s="9">
        <v>97.44</v>
      </c>
      <c r="L4245" s="9">
        <f>tbl_salesdata[[#This Row],[Units Sold]]*tbl_salesdata[[#This Row],[Unit Cost]]</f>
        <v>50279.040000000001</v>
      </c>
      <c r="M4245" s="9">
        <f>tbl_salesdata[[#This Row],[Units Sold]]*tbl_salesdata[[#This Row],[Unit Price]]</f>
        <v>78731.280000000013</v>
      </c>
      <c r="N4245" s="9">
        <f>tbl_salesdata[[#This Row],[Total Sales]]-tbl_salesdata[[#This Row],[Total Cost]]</f>
        <v>28452.240000000013</v>
      </c>
      <c r="O4245">
        <f>tbl_salesdata[[#This Row],[Ship Date]]-tbl_salesdata[[#This Row],[Order Date]]</f>
        <v>18</v>
      </c>
      <c r="P4245">
        <f>WEEKDAY(tbl_salesdata[[#This Row],[Order Date]],2)</f>
        <v>6</v>
      </c>
      <c r="Q4245" t="str">
        <f>TEXT(tbl_salesdata[[#This Row],[Order Date]],"dddd")</f>
        <v>Saturday</v>
      </c>
      <c r="R4245" t="str">
        <f>IF(tbl_salesdata[[#This Row],[Weekdaynum]]&gt;5,"Yes","No")</f>
        <v>Yes</v>
      </c>
    </row>
    <row r="4246" spans="1:18" hidden="1" x14ac:dyDescent="0.35">
      <c r="A4246">
        <v>724454629</v>
      </c>
      <c r="B4246" s="3">
        <v>42603</v>
      </c>
      <c r="C4246" s="3">
        <v>42617</v>
      </c>
      <c r="D4246" t="s">
        <v>45</v>
      </c>
      <c r="E4246" t="s">
        <v>12</v>
      </c>
      <c r="F4246" t="s">
        <v>22</v>
      </c>
      <c r="G4246" t="s">
        <v>18</v>
      </c>
      <c r="H4246" t="s">
        <v>15</v>
      </c>
      <c r="I4246" s="9">
        <v>1079</v>
      </c>
      <c r="J4246" s="9">
        <v>47.45</v>
      </c>
      <c r="K4246" s="9">
        <v>31.79</v>
      </c>
      <c r="L4246" s="9">
        <f>tbl_salesdata[[#This Row],[Units Sold]]*tbl_salesdata[[#This Row],[Unit Cost]]</f>
        <v>34301.409999999996</v>
      </c>
      <c r="M4246" s="9">
        <f>tbl_salesdata[[#This Row],[Units Sold]]*tbl_salesdata[[#This Row],[Unit Price]]</f>
        <v>51198.55</v>
      </c>
      <c r="N4246" s="9">
        <f>tbl_salesdata[[#This Row],[Total Sales]]-tbl_salesdata[[#This Row],[Total Cost]]</f>
        <v>16897.140000000007</v>
      </c>
      <c r="O4246">
        <f>tbl_salesdata[[#This Row],[Ship Date]]-tbl_salesdata[[#This Row],[Order Date]]</f>
        <v>14</v>
      </c>
      <c r="P4246">
        <f>WEEKDAY(tbl_salesdata[[#This Row],[Order Date]],2)</f>
        <v>7</v>
      </c>
      <c r="Q4246" t="str">
        <f>TEXT(tbl_salesdata[[#This Row],[Order Date]],"dddd")</f>
        <v>Sunday</v>
      </c>
      <c r="R4246" t="str">
        <f>IF(tbl_salesdata[[#This Row],[Weekdaynum]]&gt;5,"Yes","No")</f>
        <v>Yes</v>
      </c>
    </row>
    <row r="4247" spans="1:18" hidden="1" x14ac:dyDescent="0.35">
      <c r="A4247">
        <v>338017833</v>
      </c>
      <c r="B4247" s="3">
        <v>44813</v>
      </c>
      <c r="C4247" s="3">
        <v>44815</v>
      </c>
      <c r="D4247" t="s">
        <v>114</v>
      </c>
      <c r="E4247" t="s">
        <v>38</v>
      </c>
      <c r="F4247" t="s">
        <v>22</v>
      </c>
      <c r="G4247" t="s">
        <v>18</v>
      </c>
      <c r="H4247" t="s">
        <v>15</v>
      </c>
      <c r="I4247" s="9">
        <v>5843</v>
      </c>
      <c r="J4247" s="9">
        <v>47.45</v>
      </c>
      <c r="K4247" s="9">
        <v>31.79</v>
      </c>
      <c r="L4247" s="9">
        <f>tbl_salesdata[[#This Row],[Units Sold]]*tbl_salesdata[[#This Row],[Unit Cost]]</f>
        <v>185748.97</v>
      </c>
      <c r="M4247" s="9">
        <f>tbl_salesdata[[#This Row],[Units Sold]]*tbl_salesdata[[#This Row],[Unit Price]]</f>
        <v>277250.35000000003</v>
      </c>
      <c r="N4247" s="9">
        <f>tbl_salesdata[[#This Row],[Total Sales]]-tbl_salesdata[[#This Row],[Total Cost]]</f>
        <v>91501.380000000034</v>
      </c>
      <c r="O4247">
        <f>tbl_salesdata[[#This Row],[Ship Date]]-tbl_salesdata[[#This Row],[Order Date]]</f>
        <v>2</v>
      </c>
      <c r="P4247">
        <f>WEEKDAY(tbl_salesdata[[#This Row],[Order Date]],2)</f>
        <v>5</v>
      </c>
      <c r="Q4247" t="str">
        <f>TEXT(tbl_salesdata[[#This Row],[Order Date]],"dddd")</f>
        <v>Friday</v>
      </c>
      <c r="R4247" t="str">
        <f>IF(tbl_salesdata[[#This Row],[Weekdaynum]]&gt;5,"Yes","No")</f>
        <v>No</v>
      </c>
    </row>
    <row r="4248" spans="1:18" hidden="1" x14ac:dyDescent="0.35">
      <c r="A4248">
        <v>975026166</v>
      </c>
      <c r="B4248" s="3">
        <v>43793</v>
      </c>
      <c r="C4248" s="3">
        <v>43811</v>
      </c>
      <c r="D4248" t="s">
        <v>41</v>
      </c>
      <c r="E4248" t="s">
        <v>29</v>
      </c>
      <c r="F4248" t="s">
        <v>30</v>
      </c>
      <c r="G4248" t="s">
        <v>14</v>
      </c>
      <c r="H4248" t="s">
        <v>15</v>
      </c>
      <c r="I4248" s="9">
        <v>765</v>
      </c>
      <c r="J4248" s="9">
        <v>81.73</v>
      </c>
      <c r="K4248" s="9">
        <v>56.67</v>
      </c>
      <c r="L4248" s="9">
        <f>tbl_salesdata[[#This Row],[Units Sold]]*tbl_salesdata[[#This Row],[Unit Cost]]</f>
        <v>43352.55</v>
      </c>
      <c r="M4248" s="9">
        <f>tbl_salesdata[[#This Row],[Units Sold]]*tbl_salesdata[[#This Row],[Unit Price]]</f>
        <v>62523.450000000004</v>
      </c>
      <c r="N4248" s="9">
        <f>tbl_salesdata[[#This Row],[Total Sales]]-tbl_salesdata[[#This Row],[Total Cost]]</f>
        <v>19170.900000000001</v>
      </c>
      <c r="O4248">
        <f>tbl_salesdata[[#This Row],[Ship Date]]-tbl_salesdata[[#This Row],[Order Date]]</f>
        <v>18</v>
      </c>
      <c r="P4248">
        <f>WEEKDAY(tbl_salesdata[[#This Row],[Order Date]],2)</f>
        <v>7</v>
      </c>
      <c r="Q4248" t="str">
        <f>TEXT(tbl_salesdata[[#This Row],[Order Date]],"dddd")</f>
        <v>Sunday</v>
      </c>
      <c r="R4248" t="str">
        <f>IF(tbl_salesdata[[#This Row],[Weekdaynum]]&gt;5,"Yes","No")</f>
        <v>Yes</v>
      </c>
    </row>
    <row r="4249" spans="1:18" hidden="1" x14ac:dyDescent="0.35">
      <c r="A4249">
        <v>748028457</v>
      </c>
      <c r="B4249" s="3">
        <v>44599</v>
      </c>
      <c r="C4249" s="3">
        <v>44604</v>
      </c>
      <c r="D4249" t="s">
        <v>132</v>
      </c>
      <c r="E4249" t="s">
        <v>38</v>
      </c>
      <c r="F4249" t="s">
        <v>25</v>
      </c>
      <c r="G4249" t="s">
        <v>14</v>
      </c>
      <c r="H4249" t="s">
        <v>19</v>
      </c>
      <c r="I4249" s="9">
        <v>7098</v>
      </c>
      <c r="J4249" s="9">
        <v>205.7</v>
      </c>
      <c r="K4249" s="9">
        <v>117.11</v>
      </c>
      <c r="L4249" s="9">
        <f>tbl_salesdata[[#This Row],[Units Sold]]*tbl_salesdata[[#This Row],[Unit Cost]]</f>
        <v>831246.78</v>
      </c>
      <c r="M4249" s="9">
        <f>tbl_salesdata[[#This Row],[Units Sold]]*tbl_salesdata[[#This Row],[Unit Price]]</f>
        <v>1460058.5999999999</v>
      </c>
      <c r="N4249" s="9">
        <f>tbl_salesdata[[#This Row],[Total Sales]]-tbl_salesdata[[#This Row],[Total Cost]]</f>
        <v>628811.81999999983</v>
      </c>
      <c r="O4249">
        <f>tbl_salesdata[[#This Row],[Ship Date]]-tbl_salesdata[[#This Row],[Order Date]]</f>
        <v>5</v>
      </c>
      <c r="P4249">
        <f>WEEKDAY(tbl_salesdata[[#This Row],[Order Date]],2)</f>
        <v>1</v>
      </c>
      <c r="Q4249" t="str">
        <f>TEXT(tbl_salesdata[[#This Row],[Order Date]],"dddd")</f>
        <v>Monday</v>
      </c>
      <c r="R4249" t="str">
        <f>IF(tbl_salesdata[[#This Row],[Weekdaynum]]&gt;5,"Yes","No")</f>
        <v>No</v>
      </c>
    </row>
    <row r="4250" spans="1:18" hidden="1" x14ac:dyDescent="0.35">
      <c r="A4250">
        <v>989886033</v>
      </c>
      <c r="B4250" s="3">
        <v>43283</v>
      </c>
      <c r="C4250" s="3">
        <v>43289</v>
      </c>
      <c r="D4250" t="s">
        <v>66</v>
      </c>
      <c r="E4250" t="s">
        <v>38</v>
      </c>
      <c r="F4250" t="s">
        <v>56</v>
      </c>
      <c r="G4250" t="s">
        <v>14</v>
      </c>
      <c r="H4250" t="s">
        <v>26</v>
      </c>
      <c r="I4250" s="9">
        <v>8129</v>
      </c>
      <c r="J4250" s="9">
        <v>9.33</v>
      </c>
      <c r="K4250" s="9">
        <v>6.92</v>
      </c>
      <c r="L4250" s="9">
        <f>tbl_salesdata[[#This Row],[Units Sold]]*tbl_salesdata[[#This Row],[Unit Cost]]</f>
        <v>56252.68</v>
      </c>
      <c r="M4250" s="9">
        <f>tbl_salesdata[[#This Row],[Units Sold]]*tbl_salesdata[[#This Row],[Unit Price]]</f>
        <v>75843.570000000007</v>
      </c>
      <c r="N4250" s="9">
        <f>tbl_salesdata[[#This Row],[Total Sales]]-tbl_salesdata[[#This Row],[Total Cost]]</f>
        <v>19590.890000000007</v>
      </c>
      <c r="O4250">
        <f>tbl_salesdata[[#This Row],[Ship Date]]-tbl_salesdata[[#This Row],[Order Date]]</f>
        <v>6</v>
      </c>
      <c r="P4250">
        <f>WEEKDAY(tbl_salesdata[[#This Row],[Order Date]],2)</f>
        <v>1</v>
      </c>
      <c r="Q4250" t="str">
        <f>TEXT(tbl_salesdata[[#This Row],[Order Date]],"dddd")</f>
        <v>Monday</v>
      </c>
      <c r="R4250" t="str">
        <f>IF(tbl_salesdata[[#This Row],[Weekdaynum]]&gt;5,"Yes","No")</f>
        <v>No</v>
      </c>
    </row>
    <row r="4251" spans="1:18" hidden="1" x14ac:dyDescent="0.35">
      <c r="A4251">
        <v>403772723</v>
      </c>
      <c r="B4251" s="3">
        <v>42676</v>
      </c>
      <c r="C4251" s="3">
        <v>42689</v>
      </c>
      <c r="D4251" t="s">
        <v>162</v>
      </c>
      <c r="E4251" t="s">
        <v>38</v>
      </c>
      <c r="F4251" t="s">
        <v>42</v>
      </c>
      <c r="G4251" t="s">
        <v>18</v>
      </c>
      <c r="H4251" t="s">
        <v>19</v>
      </c>
      <c r="I4251" s="9">
        <v>4176</v>
      </c>
      <c r="J4251" s="9">
        <v>437.2</v>
      </c>
      <c r="K4251" s="9">
        <v>263.33</v>
      </c>
      <c r="L4251" s="9">
        <f>tbl_salesdata[[#This Row],[Units Sold]]*tbl_salesdata[[#This Row],[Unit Cost]]</f>
        <v>1099666.0799999998</v>
      </c>
      <c r="M4251" s="9">
        <f>tbl_salesdata[[#This Row],[Units Sold]]*tbl_salesdata[[#This Row],[Unit Price]]</f>
        <v>1825747.2</v>
      </c>
      <c r="N4251" s="9">
        <f>tbl_salesdata[[#This Row],[Total Sales]]-tbl_salesdata[[#This Row],[Total Cost]]</f>
        <v>726081.12000000011</v>
      </c>
      <c r="O4251">
        <f>tbl_salesdata[[#This Row],[Ship Date]]-tbl_salesdata[[#This Row],[Order Date]]</f>
        <v>13</v>
      </c>
      <c r="P4251">
        <f>WEEKDAY(tbl_salesdata[[#This Row],[Order Date]],2)</f>
        <v>3</v>
      </c>
      <c r="Q4251" t="str">
        <f>TEXT(tbl_salesdata[[#This Row],[Order Date]],"dddd")</f>
        <v>Wednesday</v>
      </c>
      <c r="R4251" t="str">
        <f>IF(tbl_salesdata[[#This Row],[Weekdaynum]]&gt;5,"Yes","No")</f>
        <v>No</v>
      </c>
    </row>
    <row r="4252" spans="1:18" hidden="1" x14ac:dyDescent="0.35">
      <c r="A4252">
        <v>913174855</v>
      </c>
      <c r="B4252" s="3">
        <v>42193</v>
      </c>
      <c r="C4252" s="3">
        <v>42210</v>
      </c>
      <c r="D4252" t="s">
        <v>192</v>
      </c>
      <c r="E4252" t="s">
        <v>32</v>
      </c>
      <c r="F4252" t="s">
        <v>47</v>
      </c>
      <c r="G4252" t="s">
        <v>14</v>
      </c>
      <c r="H4252" t="s">
        <v>34</v>
      </c>
      <c r="I4252" s="9">
        <v>7587</v>
      </c>
      <c r="J4252" s="9">
        <v>421.89</v>
      </c>
      <c r="K4252" s="9">
        <v>364.69</v>
      </c>
      <c r="L4252" s="9">
        <f>tbl_salesdata[[#This Row],[Units Sold]]*tbl_salesdata[[#This Row],[Unit Cost]]</f>
        <v>2766903.03</v>
      </c>
      <c r="M4252" s="9">
        <f>tbl_salesdata[[#This Row],[Units Sold]]*tbl_salesdata[[#This Row],[Unit Price]]</f>
        <v>3200879.4299999997</v>
      </c>
      <c r="N4252" s="9">
        <f>tbl_salesdata[[#This Row],[Total Sales]]-tbl_salesdata[[#This Row],[Total Cost]]</f>
        <v>433976.39999999991</v>
      </c>
      <c r="O4252">
        <f>tbl_salesdata[[#This Row],[Ship Date]]-tbl_salesdata[[#This Row],[Order Date]]</f>
        <v>17</v>
      </c>
      <c r="P4252">
        <f>WEEKDAY(tbl_salesdata[[#This Row],[Order Date]],2)</f>
        <v>3</v>
      </c>
      <c r="Q4252" t="str">
        <f>TEXT(tbl_salesdata[[#This Row],[Order Date]],"dddd")</f>
        <v>Wednesday</v>
      </c>
      <c r="R4252" t="str">
        <f>IF(tbl_salesdata[[#This Row],[Weekdaynum]]&gt;5,"Yes","No")</f>
        <v>No</v>
      </c>
    </row>
    <row r="4253" spans="1:18" hidden="1" x14ac:dyDescent="0.35">
      <c r="A4253">
        <v>911891257</v>
      </c>
      <c r="B4253" s="3">
        <v>43746</v>
      </c>
      <c r="C4253" s="3">
        <v>43759</v>
      </c>
      <c r="D4253" t="s">
        <v>49</v>
      </c>
      <c r="E4253" t="s">
        <v>21</v>
      </c>
      <c r="F4253" t="s">
        <v>56</v>
      </c>
      <c r="G4253" t="s">
        <v>18</v>
      </c>
      <c r="H4253" t="s">
        <v>19</v>
      </c>
      <c r="I4253" s="9">
        <v>7742</v>
      </c>
      <c r="J4253" s="9">
        <v>9.33</v>
      </c>
      <c r="K4253" s="9">
        <v>6.92</v>
      </c>
      <c r="L4253" s="9">
        <f>tbl_salesdata[[#This Row],[Units Sold]]*tbl_salesdata[[#This Row],[Unit Cost]]</f>
        <v>53574.64</v>
      </c>
      <c r="M4253" s="9">
        <f>tbl_salesdata[[#This Row],[Units Sold]]*tbl_salesdata[[#This Row],[Unit Price]]</f>
        <v>72232.86</v>
      </c>
      <c r="N4253" s="9">
        <f>tbl_salesdata[[#This Row],[Total Sales]]-tbl_salesdata[[#This Row],[Total Cost]]</f>
        <v>18658.22</v>
      </c>
      <c r="O4253">
        <f>tbl_salesdata[[#This Row],[Ship Date]]-tbl_salesdata[[#This Row],[Order Date]]</f>
        <v>13</v>
      </c>
      <c r="P4253">
        <f>WEEKDAY(tbl_salesdata[[#This Row],[Order Date]],2)</f>
        <v>2</v>
      </c>
      <c r="Q4253" t="str">
        <f>TEXT(tbl_salesdata[[#This Row],[Order Date]],"dddd")</f>
        <v>Tuesday</v>
      </c>
      <c r="R4253" t="str">
        <f>IF(tbl_salesdata[[#This Row],[Weekdaynum]]&gt;5,"Yes","No")</f>
        <v>No</v>
      </c>
    </row>
    <row r="4254" spans="1:18" hidden="1" x14ac:dyDescent="0.35">
      <c r="A4254">
        <v>214033257</v>
      </c>
      <c r="B4254" s="3">
        <v>42337</v>
      </c>
      <c r="C4254" s="3">
        <v>42358</v>
      </c>
      <c r="D4254" t="s">
        <v>95</v>
      </c>
      <c r="E4254" t="s">
        <v>21</v>
      </c>
      <c r="F4254" t="s">
        <v>17</v>
      </c>
      <c r="G4254" t="s">
        <v>18</v>
      </c>
      <c r="H4254" t="s">
        <v>26</v>
      </c>
      <c r="I4254" s="9">
        <v>6052</v>
      </c>
      <c r="J4254" s="9">
        <v>152.58000000000001</v>
      </c>
      <c r="K4254" s="9">
        <v>97.44</v>
      </c>
      <c r="L4254" s="9">
        <f>tbl_salesdata[[#This Row],[Units Sold]]*tbl_salesdata[[#This Row],[Unit Cost]]</f>
        <v>589706.88</v>
      </c>
      <c r="M4254" s="9">
        <f>tbl_salesdata[[#This Row],[Units Sold]]*tbl_salesdata[[#This Row],[Unit Price]]</f>
        <v>923414.16</v>
      </c>
      <c r="N4254" s="9">
        <f>tbl_salesdata[[#This Row],[Total Sales]]-tbl_salesdata[[#This Row],[Total Cost]]</f>
        <v>333707.28000000003</v>
      </c>
      <c r="O4254">
        <f>tbl_salesdata[[#This Row],[Ship Date]]-tbl_salesdata[[#This Row],[Order Date]]</f>
        <v>21</v>
      </c>
      <c r="P4254">
        <f>WEEKDAY(tbl_salesdata[[#This Row],[Order Date]],2)</f>
        <v>7</v>
      </c>
      <c r="Q4254" t="str">
        <f>TEXT(tbl_salesdata[[#This Row],[Order Date]],"dddd")</f>
        <v>Sunday</v>
      </c>
      <c r="R4254" t="str">
        <f>IF(tbl_salesdata[[#This Row],[Weekdaynum]]&gt;5,"Yes","No")</f>
        <v>Yes</v>
      </c>
    </row>
    <row r="4255" spans="1:18" hidden="1" x14ac:dyDescent="0.35">
      <c r="A4255">
        <v>504024684</v>
      </c>
      <c r="B4255" s="3">
        <v>42352</v>
      </c>
      <c r="C4255" s="3">
        <v>42365</v>
      </c>
      <c r="D4255" t="s">
        <v>100</v>
      </c>
      <c r="E4255" t="s">
        <v>21</v>
      </c>
      <c r="F4255" t="s">
        <v>25</v>
      </c>
      <c r="G4255" t="s">
        <v>14</v>
      </c>
      <c r="H4255" t="s">
        <v>34</v>
      </c>
      <c r="I4255" s="9">
        <v>959</v>
      </c>
      <c r="J4255" s="9">
        <v>205.7</v>
      </c>
      <c r="K4255" s="9">
        <v>117.11</v>
      </c>
      <c r="L4255" s="9">
        <f>tbl_salesdata[[#This Row],[Units Sold]]*tbl_salesdata[[#This Row],[Unit Cost]]</f>
        <v>112308.49</v>
      </c>
      <c r="M4255" s="9">
        <f>tbl_salesdata[[#This Row],[Units Sold]]*tbl_salesdata[[#This Row],[Unit Price]]</f>
        <v>197266.3</v>
      </c>
      <c r="N4255" s="9">
        <f>tbl_salesdata[[#This Row],[Total Sales]]-tbl_salesdata[[#This Row],[Total Cost]]</f>
        <v>84957.809999999983</v>
      </c>
      <c r="O4255">
        <f>tbl_salesdata[[#This Row],[Ship Date]]-tbl_salesdata[[#This Row],[Order Date]]</f>
        <v>13</v>
      </c>
      <c r="P4255">
        <f>WEEKDAY(tbl_salesdata[[#This Row],[Order Date]],2)</f>
        <v>1</v>
      </c>
      <c r="Q4255" t="str">
        <f>TEXT(tbl_salesdata[[#This Row],[Order Date]],"dddd")</f>
        <v>Monday</v>
      </c>
      <c r="R4255" t="str">
        <f>IF(tbl_salesdata[[#This Row],[Weekdaynum]]&gt;5,"Yes","No")</f>
        <v>No</v>
      </c>
    </row>
    <row r="4256" spans="1:18" hidden="1" x14ac:dyDescent="0.35">
      <c r="A4256">
        <v>386601865</v>
      </c>
      <c r="B4256" s="3">
        <v>42568</v>
      </c>
      <c r="C4256" s="3">
        <v>42583</v>
      </c>
      <c r="D4256" t="s">
        <v>152</v>
      </c>
      <c r="E4256" t="s">
        <v>21</v>
      </c>
      <c r="F4256" t="s">
        <v>68</v>
      </c>
      <c r="G4256" t="s">
        <v>14</v>
      </c>
      <c r="H4256" t="s">
        <v>26</v>
      </c>
      <c r="I4256" s="9">
        <v>2938</v>
      </c>
      <c r="J4256" s="9">
        <v>154.06</v>
      </c>
      <c r="K4256" s="9">
        <v>90.93</v>
      </c>
      <c r="L4256" s="9">
        <f>tbl_salesdata[[#This Row],[Units Sold]]*tbl_salesdata[[#This Row],[Unit Cost]]</f>
        <v>267152.34000000003</v>
      </c>
      <c r="M4256" s="9">
        <f>tbl_salesdata[[#This Row],[Units Sold]]*tbl_salesdata[[#This Row],[Unit Price]]</f>
        <v>452628.28</v>
      </c>
      <c r="N4256" s="9">
        <f>tbl_salesdata[[#This Row],[Total Sales]]-tbl_salesdata[[#This Row],[Total Cost]]</f>
        <v>185475.94</v>
      </c>
      <c r="O4256">
        <f>tbl_salesdata[[#This Row],[Ship Date]]-tbl_salesdata[[#This Row],[Order Date]]</f>
        <v>15</v>
      </c>
      <c r="P4256">
        <f>WEEKDAY(tbl_salesdata[[#This Row],[Order Date]],2)</f>
        <v>7</v>
      </c>
      <c r="Q4256" t="str">
        <f>TEXT(tbl_salesdata[[#This Row],[Order Date]],"dddd")</f>
        <v>Sunday</v>
      </c>
      <c r="R4256" t="str">
        <f>IF(tbl_salesdata[[#This Row],[Weekdaynum]]&gt;5,"Yes","No")</f>
        <v>Yes</v>
      </c>
    </row>
    <row r="4257" spans="1:18" hidden="1" x14ac:dyDescent="0.35">
      <c r="A4257">
        <v>336813628</v>
      </c>
      <c r="B4257" s="3">
        <v>44577</v>
      </c>
      <c r="C4257" s="3">
        <v>44595</v>
      </c>
      <c r="D4257" t="s">
        <v>172</v>
      </c>
      <c r="E4257" t="s">
        <v>21</v>
      </c>
      <c r="F4257" t="s">
        <v>42</v>
      </c>
      <c r="G4257" t="s">
        <v>18</v>
      </c>
      <c r="H4257" t="s">
        <v>19</v>
      </c>
      <c r="I4257" s="9">
        <v>9492</v>
      </c>
      <c r="J4257" s="9">
        <v>437.2</v>
      </c>
      <c r="K4257" s="9">
        <v>263.33</v>
      </c>
      <c r="L4257" s="9">
        <f>tbl_salesdata[[#This Row],[Units Sold]]*tbl_salesdata[[#This Row],[Unit Cost]]</f>
        <v>2499528.36</v>
      </c>
      <c r="M4257" s="9">
        <f>tbl_salesdata[[#This Row],[Units Sold]]*tbl_salesdata[[#This Row],[Unit Price]]</f>
        <v>4149902.4</v>
      </c>
      <c r="N4257" s="9">
        <f>tbl_salesdata[[#This Row],[Total Sales]]-tbl_salesdata[[#This Row],[Total Cost]]</f>
        <v>1650374.04</v>
      </c>
      <c r="O4257">
        <f>tbl_salesdata[[#This Row],[Ship Date]]-tbl_salesdata[[#This Row],[Order Date]]</f>
        <v>18</v>
      </c>
      <c r="P4257">
        <f>WEEKDAY(tbl_salesdata[[#This Row],[Order Date]],2)</f>
        <v>7</v>
      </c>
      <c r="Q4257" t="str">
        <f>TEXT(tbl_salesdata[[#This Row],[Order Date]],"dddd")</f>
        <v>Sunday</v>
      </c>
      <c r="R4257" t="str">
        <f>IF(tbl_salesdata[[#This Row],[Weekdaynum]]&gt;5,"Yes","No")</f>
        <v>Yes</v>
      </c>
    </row>
    <row r="4258" spans="1:18" hidden="1" x14ac:dyDescent="0.35">
      <c r="A4258">
        <v>450021302</v>
      </c>
      <c r="B4258" s="3">
        <v>44047</v>
      </c>
      <c r="C4258" s="3">
        <v>44064</v>
      </c>
      <c r="D4258" t="s">
        <v>73</v>
      </c>
      <c r="E4258" t="s">
        <v>24</v>
      </c>
      <c r="F4258" t="s">
        <v>22</v>
      </c>
      <c r="G4258" t="s">
        <v>18</v>
      </c>
      <c r="H4258" t="s">
        <v>19</v>
      </c>
      <c r="I4258" s="9">
        <v>159</v>
      </c>
      <c r="J4258" s="9">
        <v>47.45</v>
      </c>
      <c r="K4258" s="9">
        <v>31.79</v>
      </c>
      <c r="L4258" s="9">
        <f>tbl_salesdata[[#This Row],[Units Sold]]*tbl_salesdata[[#This Row],[Unit Cost]]</f>
        <v>5054.6099999999997</v>
      </c>
      <c r="M4258" s="9">
        <f>tbl_salesdata[[#This Row],[Units Sold]]*tbl_salesdata[[#This Row],[Unit Price]]</f>
        <v>7544.55</v>
      </c>
      <c r="N4258" s="9">
        <f>tbl_salesdata[[#This Row],[Total Sales]]-tbl_salesdata[[#This Row],[Total Cost]]</f>
        <v>2489.9400000000005</v>
      </c>
      <c r="O4258">
        <f>tbl_salesdata[[#This Row],[Ship Date]]-tbl_salesdata[[#This Row],[Order Date]]</f>
        <v>17</v>
      </c>
      <c r="P4258">
        <f>WEEKDAY(tbl_salesdata[[#This Row],[Order Date]],2)</f>
        <v>2</v>
      </c>
      <c r="Q4258" t="str">
        <f>TEXT(tbl_salesdata[[#This Row],[Order Date]],"dddd")</f>
        <v>Tuesday</v>
      </c>
      <c r="R4258" t="str">
        <f>IF(tbl_salesdata[[#This Row],[Weekdaynum]]&gt;5,"Yes","No")</f>
        <v>No</v>
      </c>
    </row>
    <row r="4259" spans="1:18" hidden="1" x14ac:dyDescent="0.35">
      <c r="A4259">
        <v>891898715</v>
      </c>
      <c r="B4259" s="3">
        <v>43425</v>
      </c>
      <c r="C4259" s="3">
        <v>43426</v>
      </c>
      <c r="D4259" t="s">
        <v>150</v>
      </c>
      <c r="E4259" t="s">
        <v>38</v>
      </c>
      <c r="F4259" t="s">
        <v>22</v>
      </c>
      <c r="G4259" t="s">
        <v>14</v>
      </c>
      <c r="H4259" t="s">
        <v>26</v>
      </c>
      <c r="I4259" s="9">
        <v>1505</v>
      </c>
      <c r="J4259" s="9">
        <v>47.45</v>
      </c>
      <c r="K4259" s="9">
        <v>31.79</v>
      </c>
      <c r="L4259" s="9">
        <f>tbl_salesdata[[#This Row],[Units Sold]]*tbl_salesdata[[#This Row],[Unit Cost]]</f>
        <v>47843.95</v>
      </c>
      <c r="M4259" s="9">
        <f>tbl_salesdata[[#This Row],[Units Sold]]*tbl_salesdata[[#This Row],[Unit Price]]</f>
        <v>71412.25</v>
      </c>
      <c r="N4259" s="9">
        <f>tbl_salesdata[[#This Row],[Total Sales]]-tbl_salesdata[[#This Row],[Total Cost]]</f>
        <v>23568.300000000003</v>
      </c>
      <c r="O4259">
        <f>tbl_salesdata[[#This Row],[Ship Date]]-tbl_salesdata[[#This Row],[Order Date]]</f>
        <v>1</v>
      </c>
      <c r="P4259">
        <f>WEEKDAY(tbl_salesdata[[#This Row],[Order Date]],2)</f>
        <v>3</v>
      </c>
      <c r="Q4259" t="str">
        <f>TEXT(tbl_salesdata[[#This Row],[Order Date]],"dddd")</f>
        <v>Wednesday</v>
      </c>
      <c r="R4259" t="str">
        <f>IF(tbl_salesdata[[#This Row],[Weekdaynum]]&gt;5,"Yes","No")</f>
        <v>No</v>
      </c>
    </row>
    <row r="4260" spans="1:18" x14ac:dyDescent="0.35">
      <c r="A4260">
        <v>736272656</v>
      </c>
      <c r="B4260" s="3">
        <v>42315</v>
      </c>
      <c r="C4260" s="3">
        <v>42323</v>
      </c>
      <c r="D4260" t="s">
        <v>72</v>
      </c>
      <c r="E4260" t="s">
        <v>24</v>
      </c>
      <c r="F4260" t="s">
        <v>56</v>
      </c>
      <c r="G4260" t="s">
        <v>18</v>
      </c>
      <c r="H4260" t="s">
        <v>34</v>
      </c>
      <c r="I4260" s="9">
        <v>8296</v>
      </c>
      <c r="J4260" s="9">
        <v>9.33</v>
      </c>
      <c r="K4260" s="9">
        <v>6.92</v>
      </c>
      <c r="L4260" s="9">
        <f>tbl_salesdata[[#This Row],[Units Sold]]*tbl_salesdata[[#This Row],[Unit Cost]]</f>
        <v>57408.32</v>
      </c>
      <c r="M4260" s="9">
        <f>tbl_salesdata[[#This Row],[Units Sold]]*tbl_salesdata[[#This Row],[Unit Price]]</f>
        <v>77401.680000000008</v>
      </c>
      <c r="N4260" s="9">
        <f>tbl_salesdata[[#This Row],[Total Sales]]-tbl_salesdata[[#This Row],[Total Cost]]</f>
        <v>19993.360000000008</v>
      </c>
      <c r="O4260">
        <f>tbl_salesdata[[#This Row],[Ship Date]]-tbl_salesdata[[#This Row],[Order Date]]</f>
        <v>8</v>
      </c>
      <c r="P4260">
        <f>WEEKDAY(tbl_salesdata[[#This Row],[Order Date]],2)</f>
        <v>6</v>
      </c>
      <c r="Q4260" t="str">
        <f>TEXT(tbl_salesdata[[#This Row],[Order Date]],"dddd")</f>
        <v>Saturday</v>
      </c>
      <c r="R4260" t="str">
        <f>IF(tbl_salesdata[[#This Row],[Weekdaynum]]&gt;5,"Yes","No")</f>
        <v>Yes</v>
      </c>
    </row>
    <row r="4261" spans="1:18" x14ac:dyDescent="0.35">
      <c r="A4261">
        <v>460693061</v>
      </c>
      <c r="B4261" s="3">
        <v>42763</v>
      </c>
      <c r="C4261" s="3">
        <v>42766</v>
      </c>
      <c r="D4261" t="s">
        <v>215</v>
      </c>
      <c r="E4261" t="s">
        <v>21</v>
      </c>
      <c r="F4261" t="s">
        <v>56</v>
      </c>
      <c r="G4261" t="s">
        <v>18</v>
      </c>
      <c r="H4261" t="s">
        <v>19</v>
      </c>
      <c r="I4261" s="9">
        <v>8169</v>
      </c>
      <c r="J4261" s="9">
        <v>9.33</v>
      </c>
      <c r="K4261" s="9">
        <v>6.92</v>
      </c>
      <c r="L4261" s="9">
        <f>tbl_salesdata[[#This Row],[Units Sold]]*tbl_salesdata[[#This Row],[Unit Cost]]</f>
        <v>56529.479999999996</v>
      </c>
      <c r="M4261" s="9">
        <f>tbl_salesdata[[#This Row],[Units Sold]]*tbl_salesdata[[#This Row],[Unit Price]]</f>
        <v>76216.77</v>
      </c>
      <c r="N4261" s="9">
        <f>tbl_salesdata[[#This Row],[Total Sales]]-tbl_salesdata[[#This Row],[Total Cost]]</f>
        <v>19687.290000000008</v>
      </c>
      <c r="O4261">
        <f>tbl_salesdata[[#This Row],[Ship Date]]-tbl_salesdata[[#This Row],[Order Date]]</f>
        <v>3</v>
      </c>
      <c r="P4261">
        <f>WEEKDAY(tbl_salesdata[[#This Row],[Order Date]],2)</f>
        <v>6</v>
      </c>
      <c r="Q4261" t="str">
        <f>TEXT(tbl_salesdata[[#This Row],[Order Date]],"dddd")</f>
        <v>Saturday</v>
      </c>
      <c r="R4261" t="str">
        <f>IF(tbl_salesdata[[#This Row],[Weekdaynum]]&gt;5,"Yes","No")</f>
        <v>Yes</v>
      </c>
    </row>
    <row r="4262" spans="1:18" hidden="1" x14ac:dyDescent="0.35">
      <c r="A4262">
        <v>150975167</v>
      </c>
      <c r="B4262" s="3">
        <v>44344</v>
      </c>
      <c r="C4262" s="3">
        <v>44345</v>
      </c>
      <c r="D4262" t="s">
        <v>196</v>
      </c>
      <c r="E4262" t="s">
        <v>32</v>
      </c>
      <c r="F4262" t="s">
        <v>33</v>
      </c>
      <c r="G4262" t="s">
        <v>18</v>
      </c>
      <c r="H4262" t="s">
        <v>34</v>
      </c>
      <c r="I4262" s="9">
        <v>5762</v>
      </c>
      <c r="J4262" s="9">
        <v>109.28</v>
      </c>
      <c r="K4262" s="9">
        <v>35.840000000000003</v>
      </c>
      <c r="L4262" s="9">
        <f>tbl_salesdata[[#This Row],[Units Sold]]*tbl_salesdata[[#This Row],[Unit Cost]]</f>
        <v>206510.08000000002</v>
      </c>
      <c r="M4262" s="9">
        <f>tbl_salesdata[[#This Row],[Units Sold]]*tbl_salesdata[[#This Row],[Unit Price]]</f>
        <v>629671.36</v>
      </c>
      <c r="N4262" s="9">
        <f>tbl_salesdata[[#This Row],[Total Sales]]-tbl_salesdata[[#This Row],[Total Cost]]</f>
        <v>423161.27999999997</v>
      </c>
      <c r="O4262">
        <f>tbl_salesdata[[#This Row],[Ship Date]]-tbl_salesdata[[#This Row],[Order Date]]</f>
        <v>1</v>
      </c>
      <c r="P4262">
        <f>WEEKDAY(tbl_salesdata[[#This Row],[Order Date]],2)</f>
        <v>5</v>
      </c>
      <c r="Q4262" t="str">
        <f>TEXT(tbl_salesdata[[#This Row],[Order Date]],"dddd")</f>
        <v>Friday</v>
      </c>
      <c r="R4262" t="str">
        <f>IF(tbl_salesdata[[#This Row],[Weekdaynum]]&gt;5,"Yes","No")</f>
        <v>No</v>
      </c>
    </row>
    <row r="4263" spans="1:18" hidden="1" x14ac:dyDescent="0.35">
      <c r="A4263">
        <v>920519816</v>
      </c>
      <c r="B4263" s="3">
        <v>44174</v>
      </c>
      <c r="C4263" s="3">
        <v>44194</v>
      </c>
      <c r="D4263" t="s">
        <v>83</v>
      </c>
      <c r="E4263" t="s">
        <v>38</v>
      </c>
      <c r="F4263" t="s">
        <v>22</v>
      </c>
      <c r="G4263" t="s">
        <v>18</v>
      </c>
      <c r="H4263" t="s">
        <v>15</v>
      </c>
      <c r="I4263" s="9">
        <v>1125</v>
      </c>
      <c r="J4263" s="9">
        <v>47.45</v>
      </c>
      <c r="K4263" s="9">
        <v>31.79</v>
      </c>
      <c r="L4263" s="9">
        <f>tbl_salesdata[[#This Row],[Units Sold]]*tbl_salesdata[[#This Row],[Unit Cost]]</f>
        <v>35763.75</v>
      </c>
      <c r="M4263" s="9">
        <f>tbl_salesdata[[#This Row],[Units Sold]]*tbl_salesdata[[#This Row],[Unit Price]]</f>
        <v>53381.25</v>
      </c>
      <c r="N4263" s="9">
        <f>tbl_salesdata[[#This Row],[Total Sales]]-tbl_salesdata[[#This Row],[Total Cost]]</f>
        <v>17617.5</v>
      </c>
      <c r="O4263">
        <f>tbl_salesdata[[#This Row],[Ship Date]]-tbl_salesdata[[#This Row],[Order Date]]</f>
        <v>20</v>
      </c>
      <c r="P4263">
        <f>WEEKDAY(tbl_salesdata[[#This Row],[Order Date]],2)</f>
        <v>3</v>
      </c>
      <c r="Q4263" t="str">
        <f>TEXT(tbl_salesdata[[#This Row],[Order Date]],"dddd")</f>
        <v>Wednesday</v>
      </c>
      <c r="R4263" t="str">
        <f>IF(tbl_salesdata[[#This Row],[Weekdaynum]]&gt;5,"Yes","No")</f>
        <v>No</v>
      </c>
    </row>
    <row r="4264" spans="1:18" x14ac:dyDescent="0.35">
      <c r="A4264">
        <v>770144021</v>
      </c>
      <c r="B4264" s="3">
        <v>44562</v>
      </c>
      <c r="C4264" s="3">
        <v>44581</v>
      </c>
      <c r="D4264" t="s">
        <v>46</v>
      </c>
      <c r="E4264" t="s">
        <v>29</v>
      </c>
      <c r="F4264" t="s">
        <v>22</v>
      </c>
      <c r="G4264" t="s">
        <v>18</v>
      </c>
      <c r="H4264" t="s">
        <v>26</v>
      </c>
      <c r="I4264" s="9">
        <v>1585</v>
      </c>
      <c r="J4264" s="9">
        <v>47.45</v>
      </c>
      <c r="K4264" s="9">
        <v>31.79</v>
      </c>
      <c r="L4264" s="9">
        <f>tbl_salesdata[[#This Row],[Units Sold]]*tbl_salesdata[[#This Row],[Unit Cost]]</f>
        <v>50387.15</v>
      </c>
      <c r="M4264" s="9">
        <f>tbl_salesdata[[#This Row],[Units Sold]]*tbl_salesdata[[#This Row],[Unit Price]]</f>
        <v>75208.25</v>
      </c>
      <c r="N4264" s="9">
        <f>tbl_salesdata[[#This Row],[Total Sales]]-tbl_salesdata[[#This Row],[Total Cost]]</f>
        <v>24821.1</v>
      </c>
      <c r="O4264">
        <f>tbl_salesdata[[#This Row],[Ship Date]]-tbl_salesdata[[#This Row],[Order Date]]</f>
        <v>19</v>
      </c>
      <c r="P4264">
        <f>WEEKDAY(tbl_salesdata[[#This Row],[Order Date]],2)</f>
        <v>6</v>
      </c>
      <c r="Q4264" t="str">
        <f>TEXT(tbl_salesdata[[#This Row],[Order Date]],"dddd")</f>
        <v>Saturday</v>
      </c>
      <c r="R4264" t="str">
        <f>IF(tbl_salesdata[[#This Row],[Weekdaynum]]&gt;5,"Yes","No")</f>
        <v>Yes</v>
      </c>
    </row>
    <row r="4265" spans="1:18" hidden="1" x14ac:dyDescent="0.35">
      <c r="A4265">
        <v>682337081</v>
      </c>
      <c r="B4265" s="3">
        <v>42163</v>
      </c>
      <c r="C4265" s="3">
        <v>42177</v>
      </c>
      <c r="D4265" t="s">
        <v>182</v>
      </c>
      <c r="E4265" t="s">
        <v>12</v>
      </c>
      <c r="F4265" t="s">
        <v>47</v>
      </c>
      <c r="G4265" t="s">
        <v>14</v>
      </c>
      <c r="H4265" t="s">
        <v>15</v>
      </c>
      <c r="I4265" s="9">
        <v>7560</v>
      </c>
      <c r="J4265" s="9">
        <v>421.89</v>
      </c>
      <c r="K4265" s="9">
        <v>364.69</v>
      </c>
      <c r="L4265" s="9">
        <f>tbl_salesdata[[#This Row],[Units Sold]]*tbl_salesdata[[#This Row],[Unit Cost]]</f>
        <v>2757056.4</v>
      </c>
      <c r="M4265" s="9">
        <f>tbl_salesdata[[#This Row],[Units Sold]]*tbl_salesdata[[#This Row],[Unit Price]]</f>
        <v>3189488.4</v>
      </c>
      <c r="N4265" s="9">
        <f>tbl_salesdata[[#This Row],[Total Sales]]-tbl_salesdata[[#This Row],[Total Cost]]</f>
        <v>432432</v>
      </c>
      <c r="O4265">
        <f>tbl_salesdata[[#This Row],[Ship Date]]-tbl_salesdata[[#This Row],[Order Date]]</f>
        <v>14</v>
      </c>
      <c r="P4265">
        <f>WEEKDAY(tbl_salesdata[[#This Row],[Order Date]],2)</f>
        <v>1</v>
      </c>
      <c r="Q4265" t="str">
        <f>TEXT(tbl_salesdata[[#This Row],[Order Date]],"dddd")</f>
        <v>Monday</v>
      </c>
      <c r="R4265" t="str">
        <f>IF(tbl_salesdata[[#This Row],[Weekdaynum]]&gt;5,"Yes","No")</f>
        <v>No</v>
      </c>
    </row>
    <row r="4266" spans="1:18" hidden="1" x14ac:dyDescent="0.35">
      <c r="A4266">
        <v>470019853</v>
      </c>
      <c r="B4266" s="3">
        <v>44430</v>
      </c>
      <c r="C4266" s="3">
        <v>44451</v>
      </c>
      <c r="D4266" t="s">
        <v>112</v>
      </c>
      <c r="E4266" t="s">
        <v>12</v>
      </c>
      <c r="F4266" t="s">
        <v>47</v>
      </c>
      <c r="G4266" t="s">
        <v>14</v>
      </c>
      <c r="H4266" t="s">
        <v>34</v>
      </c>
      <c r="I4266" s="9">
        <v>8174</v>
      </c>
      <c r="J4266" s="9">
        <v>421.89</v>
      </c>
      <c r="K4266" s="9">
        <v>364.69</v>
      </c>
      <c r="L4266" s="9">
        <f>tbl_salesdata[[#This Row],[Units Sold]]*tbl_salesdata[[#This Row],[Unit Cost]]</f>
        <v>2980976.06</v>
      </c>
      <c r="M4266" s="9">
        <f>tbl_salesdata[[#This Row],[Units Sold]]*tbl_salesdata[[#This Row],[Unit Price]]</f>
        <v>3448528.86</v>
      </c>
      <c r="N4266" s="9">
        <f>tbl_salesdata[[#This Row],[Total Sales]]-tbl_salesdata[[#This Row],[Total Cost]]</f>
        <v>467552.79999999981</v>
      </c>
      <c r="O4266">
        <f>tbl_salesdata[[#This Row],[Ship Date]]-tbl_salesdata[[#This Row],[Order Date]]</f>
        <v>21</v>
      </c>
      <c r="P4266">
        <f>WEEKDAY(tbl_salesdata[[#This Row],[Order Date]],2)</f>
        <v>7</v>
      </c>
      <c r="Q4266" t="str">
        <f>TEXT(tbl_salesdata[[#This Row],[Order Date]],"dddd")</f>
        <v>Sunday</v>
      </c>
      <c r="R4266" t="str">
        <f>IF(tbl_salesdata[[#This Row],[Weekdaynum]]&gt;5,"Yes","No")</f>
        <v>Yes</v>
      </c>
    </row>
    <row r="4267" spans="1:18" hidden="1" x14ac:dyDescent="0.35">
      <c r="A4267">
        <v>843012988</v>
      </c>
      <c r="B4267" s="3">
        <v>42723</v>
      </c>
      <c r="C4267" s="3">
        <v>42733</v>
      </c>
      <c r="D4267" t="s">
        <v>185</v>
      </c>
      <c r="E4267" t="s">
        <v>38</v>
      </c>
      <c r="F4267" t="s">
        <v>56</v>
      </c>
      <c r="G4267" t="s">
        <v>18</v>
      </c>
      <c r="H4267" t="s">
        <v>34</v>
      </c>
      <c r="I4267" s="9">
        <v>5132</v>
      </c>
      <c r="J4267" s="9">
        <v>9.33</v>
      </c>
      <c r="K4267" s="9">
        <v>6.92</v>
      </c>
      <c r="L4267" s="9">
        <f>tbl_salesdata[[#This Row],[Units Sold]]*tbl_salesdata[[#This Row],[Unit Cost]]</f>
        <v>35513.440000000002</v>
      </c>
      <c r="M4267" s="9">
        <f>tbl_salesdata[[#This Row],[Units Sold]]*tbl_salesdata[[#This Row],[Unit Price]]</f>
        <v>47881.56</v>
      </c>
      <c r="N4267" s="9">
        <f>tbl_salesdata[[#This Row],[Total Sales]]-tbl_salesdata[[#This Row],[Total Cost]]</f>
        <v>12368.119999999995</v>
      </c>
      <c r="O4267">
        <f>tbl_salesdata[[#This Row],[Ship Date]]-tbl_salesdata[[#This Row],[Order Date]]</f>
        <v>10</v>
      </c>
      <c r="P4267">
        <f>WEEKDAY(tbl_salesdata[[#This Row],[Order Date]],2)</f>
        <v>1</v>
      </c>
      <c r="Q4267" t="str">
        <f>TEXT(tbl_salesdata[[#This Row],[Order Date]],"dddd")</f>
        <v>Monday</v>
      </c>
      <c r="R4267" t="str">
        <f>IF(tbl_salesdata[[#This Row],[Weekdaynum]]&gt;5,"Yes","No")</f>
        <v>No</v>
      </c>
    </row>
    <row r="4268" spans="1:18" hidden="1" x14ac:dyDescent="0.35">
      <c r="A4268">
        <v>349802815</v>
      </c>
      <c r="B4268" s="3">
        <v>42576</v>
      </c>
      <c r="C4268" s="3">
        <v>42592</v>
      </c>
      <c r="D4268" t="s">
        <v>78</v>
      </c>
      <c r="E4268" t="s">
        <v>24</v>
      </c>
      <c r="F4268" t="s">
        <v>68</v>
      </c>
      <c r="G4268" t="s">
        <v>18</v>
      </c>
      <c r="H4268" t="s">
        <v>19</v>
      </c>
      <c r="I4268" s="9">
        <v>3281</v>
      </c>
      <c r="J4268" s="9">
        <v>154.06</v>
      </c>
      <c r="K4268" s="9">
        <v>90.93</v>
      </c>
      <c r="L4268" s="9">
        <f>tbl_salesdata[[#This Row],[Units Sold]]*tbl_salesdata[[#This Row],[Unit Cost]]</f>
        <v>298341.33</v>
      </c>
      <c r="M4268" s="9">
        <f>tbl_salesdata[[#This Row],[Units Sold]]*tbl_salesdata[[#This Row],[Unit Price]]</f>
        <v>505470.86</v>
      </c>
      <c r="N4268" s="9">
        <f>tbl_salesdata[[#This Row],[Total Sales]]-tbl_salesdata[[#This Row],[Total Cost]]</f>
        <v>207129.52999999997</v>
      </c>
      <c r="O4268">
        <f>tbl_salesdata[[#This Row],[Ship Date]]-tbl_salesdata[[#This Row],[Order Date]]</f>
        <v>16</v>
      </c>
      <c r="P4268">
        <f>WEEKDAY(tbl_salesdata[[#This Row],[Order Date]],2)</f>
        <v>1</v>
      </c>
      <c r="Q4268" t="str">
        <f>TEXT(tbl_salesdata[[#This Row],[Order Date]],"dddd")</f>
        <v>Monday</v>
      </c>
      <c r="R4268" t="str">
        <f>IF(tbl_salesdata[[#This Row],[Weekdaynum]]&gt;5,"Yes","No")</f>
        <v>No</v>
      </c>
    </row>
    <row r="4269" spans="1:18" hidden="1" x14ac:dyDescent="0.35">
      <c r="A4269">
        <v>309188163</v>
      </c>
      <c r="B4269" s="3">
        <v>42209</v>
      </c>
      <c r="C4269" s="3">
        <v>42213</v>
      </c>
      <c r="D4269" t="s">
        <v>79</v>
      </c>
      <c r="E4269" t="s">
        <v>21</v>
      </c>
      <c r="F4269" t="s">
        <v>56</v>
      </c>
      <c r="G4269" t="s">
        <v>14</v>
      </c>
      <c r="H4269" t="s">
        <v>19</v>
      </c>
      <c r="I4269" s="9">
        <v>4503</v>
      </c>
      <c r="J4269" s="9">
        <v>9.33</v>
      </c>
      <c r="K4269" s="9">
        <v>6.92</v>
      </c>
      <c r="L4269" s="9">
        <f>tbl_salesdata[[#This Row],[Units Sold]]*tbl_salesdata[[#This Row],[Unit Cost]]</f>
        <v>31160.76</v>
      </c>
      <c r="M4269" s="9">
        <f>tbl_salesdata[[#This Row],[Units Sold]]*tbl_salesdata[[#This Row],[Unit Price]]</f>
        <v>42012.99</v>
      </c>
      <c r="N4269" s="9">
        <f>tbl_salesdata[[#This Row],[Total Sales]]-tbl_salesdata[[#This Row],[Total Cost]]</f>
        <v>10852.23</v>
      </c>
      <c r="O4269">
        <f>tbl_salesdata[[#This Row],[Ship Date]]-tbl_salesdata[[#This Row],[Order Date]]</f>
        <v>4</v>
      </c>
      <c r="P4269">
        <f>WEEKDAY(tbl_salesdata[[#This Row],[Order Date]],2)</f>
        <v>5</v>
      </c>
      <c r="Q4269" t="str">
        <f>TEXT(tbl_salesdata[[#This Row],[Order Date]],"dddd")</f>
        <v>Friday</v>
      </c>
      <c r="R4269" t="str">
        <f>IF(tbl_salesdata[[#This Row],[Weekdaynum]]&gt;5,"Yes","No")</f>
        <v>No</v>
      </c>
    </row>
    <row r="4270" spans="1:18" x14ac:dyDescent="0.35">
      <c r="A4270">
        <v>861519372</v>
      </c>
      <c r="B4270" s="3">
        <v>42805</v>
      </c>
      <c r="C4270" s="3">
        <v>42825</v>
      </c>
      <c r="D4270" t="s">
        <v>130</v>
      </c>
      <c r="E4270" t="s">
        <v>29</v>
      </c>
      <c r="F4270" t="s">
        <v>22</v>
      </c>
      <c r="G4270" t="s">
        <v>14</v>
      </c>
      <c r="H4270" t="s">
        <v>34</v>
      </c>
      <c r="I4270" s="9">
        <v>1582</v>
      </c>
      <c r="J4270" s="9">
        <v>47.45</v>
      </c>
      <c r="K4270" s="9">
        <v>31.79</v>
      </c>
      <c r="L4270" s="9">
        <f>tbl_salesdata[[#This Row],[Units Sold]]*tbl_salesdata[[#This Row],[Unit Cost]]</f>
        <v>50291.78</v>
      </c>
      <c r="M4270" s="9">
        <f>tbl_salesdata[[#This Row],[Units Sold]]*tbl_salesdata[[#This Row],[Unit Price]]</f>
        <v>75065.900000000009</v>
      </c>
      <c r="N4270" s="9">
        <f>tbl_salesdata[[#This Row],[Total Sales]]-tbl_salesdata[[#This Row],[Total Cost]]</f>
        <v>24774.12000000001</v>
      </c>
      <c r="O4270">
        <f>tbl_salesdata[[#This Row],[Ship Date]]-tbl_salesdata[[#This Row],[Order Date]]</f>
        <v>20</v>
      </c>
      <c r="P4270">
        <f>WEEKDAY(tbl_salesdata[[#This Row],[Order Date]],2)</f>
        <v>6</v>
      </c>
      <c r="Q4270" t="str">
        <f>TEXT(tbl_salesdata[[#This Row],[Order Date]],"dddd")</f>
        <v>Saturday</v>
      </c>
      <c r="R4270" t="str">
        <f>IF(tbl_salesdata[[#This Row],[Weekdaynum]]&gt;5,"Yes","No")</f>
        <v>Yes</v>
      </c>
    </row>
    <row r="4271" spans="1:18" x14ac:dyDescent="0.35">
      <c r="A4271">
        <v>185180842</v>
      </c>
      <c r="B4271" s="3">
        <v>44380</v>
      </c>
      <c r="C4271" s="3">
        <v>44386</v>
      </c>
      <c r="D4271" t="s">
        <v>131</v>
      </c>
      <c r="E4271" t="s">
        <v>32</v>
      </c>
      <c r="F4271" t="s">
        <v>56</v>
      </c>
      <c r="G4271" t="s">
        <v>18</v>
      </c>
      <c r="H4271" t="s">
        <v>15</v>
      </c>
      <c r="I4271" s="9">
        <v>7981</v>
      </c>
      <c r="J4271" s="9">
        <v>9.33</v>
      </c>
      <c r="K4271" s="9">
        <v>6.92</v>
      </c>
      <c r="L4271" s="9">
        <f>tbl_salesdata[[#This Row],[Units Sold]]*tbl_salesdata[[#This Row],[Unit Cost]]</f>
        <v>55228.52</v>
      </c>
      <c r="M4271" s="9">
        <f>tbl_salesdata[[#This Row],[Units Sold]]*tbl_salesdata[[#This Row],[Unit Price]]</f>
        <v>74462.73</v>
      </c>
      <c r="N4271" s="9">
        <f>tbl_salesdata[[#This Row],[Total Sales]]-tbl_salesdata[[#This Row],[Total Cost]]</f>
        <v>19234.21</v>
      </c>
      <c r="O4271">
        <f>tbl_salesdata[[#This Row],[Ship Date]]-tbl_salesdata[[#This Row],[Order Date]]</f>
        <v>6</v>
      </c>
      <c r="P4271">
        <f>WEEKDAY(tbl_salesdata[[#This Row],[Order Date]],2)</f>
        <v>6</v>
      </c>
      <c r="Q4271" t="str">
        <f>TEXT(tbl_salesdata[[#This Row],[Order Date]],"dddd")</f>
        <v>Saturday</v>
      </c>
      <c r="R4271" t="str">
        <f>IF(tbl_salesdata[[#This Row],[Weekdaynum]]&gt;5,"Yes","No")</f>
        <v>Yes</v>
      </c>
    </row>
    <row r="4272" spans="1:18" hidden="1" x14ac:dyDescent="0.35">
      <c r="A4272">
        <v>495593106</v>
      </c>
      <c r="B4272" s="3">
        <v>42262</v>
      </c>
      <c r="C4272" s="3">
        <v>42273</v>
      </c>
      <c r="D4272" t="s">
        <v>195</v>
      </c>
      <c r="E4272" t="s">
        <v>21</v>
      </c>
      <c r="F4272" t="s">
        <v>22</v>
      </c>
      <c r="G4272" t="s">
        <v>18</v>
      </c>
      <c r="H4272" t="s">
        <v>15</v>
      </c>
      <c r="I4272" s="9">
        <v>5868</v>
      </c>
      <c r="J4272" s="9">
        <v>47.45</v>
      </c>
      <c r="K4272" s="9">
        <v>31.79</v>
      </c>
      <c r="L4272" s="9">
        <f>tbl_salesdata[[#This Row],[Units Sold]]*tbl_salesdata[[#This Row],[Unit Cost]]</f>
        <v>186543.72</v>
      </c>
      <c r="M4272" s="9">
        <f>tbl_salesdata[[#This Row],[Units Sold]]*tbl_salesdata[[#This Row],[Unit Price]]</f>
        <v>278436.60000000003</v>
      </c>
      <c r="N4272" s="9">
        <f>tbl_salesdata[[#This Row],[Total Sales]]-tbl_salesdata[[#This Row],[Total Cost]]</f>
        <v>91892.880000000034</v>
      </c>
      <c r="O4272">
        <f>tbl_salesdata[[#This Row],[Ship Date]]-tbl_salesdata[[#This Row],[Order Date]]</f>
        <v>11</v>
      </c>
      <c r="P4272">
        <f>WEEKDAY(tbl_salesdata[[#This Row],[Order Date]],2)</f>
        <v>2</v>
      </c>
      <c r="Q4272" t="str">
        <f>TEXT(tbl_salesdata[[#This Row],[Order Date]],"dddd")</f>
        <v>Tuesday</v>
      </c>
      <c r="R4272" t="str">
        <f>IF(tbl_salesdata[[#This Row],[Weekdaynum]]&gt;5,"Yes","No")</f>
        <v>No</v>
      </c>
    </row>
    <row r="4273" spans="1:18" hidden="1" x14ac:dyDescent="0.35">
      <c r="A4273">
        <v>209598815</v>
      </c>
      <c r="B4273" s="3">
        <v>43474</v>
      </c>
      <c r="C4273" s="3">
        <v>43490</v>
      </c>
      <c r="D4273" t="s">
        <v>121</v>
      </c>
      <c r="E4273" t="s">
        <v>21</v>
      </c>
      <c r="F4273" t="s">
        <v>33</v>
      </c>
      <c r="G4273" t="s">
        <v>18</v>
      </c>
      <c r="H4273" t="s">
        <v>26</v>
      </c>
      <c r="I4273" s="9">
        <v>3802</v>
      </c>
      <c r="J4273" s="9">
        <v>109.28</v>
      </c>
      <c r="K4273" s="9">
        <v>35.840000000000003</v>
      </c>
      <c r="L4273" s="9">
        <f>tbl_salesdata[[#This Row],[Units Sold]]*tbl_salesdata[[#This Row],[Unit Cost]]</f>
        <v>136263.68000000002</v>
      </c>
      <c r="M4273" s="9">
        <f>tbl_salesdata[[#This Row],[Units Sold]]*tbl_salesdata[[#This Row],[Unit Price]]</f>
        <v>415482.56</v>
      </c>
      <c r="N4273" s="9">
        <f>tbl_salesdata[[#This Row],[Total Sales]]-tbl_salesdata[[#This Row],[Total Cost]]</f>
        <v>279218.88</v>
      </c>
      <c r="O4273">
        <f>tbl_salesdata[[#This Row],[Ship Date]]-tbl_salesdata[[#This Row],[Order Date]]</f>
        <v>16</v>
      </c>
      <c r="P4273">
        <f>WEEKDAY(tbl_salesdata[[#This Row],[Order Date]],2)</f>
        <v>3</v>
      </c>
      <c r="Q4273" t="str">
        <f>TEXT(tbl_salesdata[[#This Row],[Order Date]],"dddd")</f>
        <v>Wednesday</v>
      </c>
      <c r="R4273" t="str">
        <f>IF(tbl_salesdata[[#This Row],[Weekdaynum]]&gt;5,"Yes","No")</f>
        <v>No</v>
      </c>
    </row>
    <row r="4274" spans="1:18" x14ac:dyDescent="0.35">
      <c r="A4274">
        <v>487996661</v>
      </c>
      <c r="B4274" s="3">
        <v>42259</v>
      </c>
      <c r="C4274" s="3">
        <v>42279</v>
      </c>
      <c r="D4274" t="s">
        <v>28</v>
      </c>
      <c r="E4274" t="s">
        <v>29</v>
      </c>
      <c r="F4274" t="s">
        <v>56</v>
      </c>
      <c r="G4274" t="s">
        <v>18</v>
      </c>
      <c r="H4274" t="s">
        <v>19</v>
      </c>
      <c r="I4274" s="9">
        <v>7911</v>
      </c>
      <c r="J4274" s="9">
        <v>9.33</v>
      </c>
      <c r="K4274" s="9">
        <v>6.92</v>
      </c>
      <c r="L4274" s="9">
        <f>tbl_salesdata[[#This Row],[Units Sold]]*tbl_salesdata[[#This Row],[Unit Cost]]</f>
        <v>54744.12</v>
      </c>
      <c r="M4274" s="9">
        <f>tbl_salesdata[[#This Row],[Units Sold]]*tbl_salesdata[[#This Row],[Unit Price]]</f>
        <v>73809.63</v>
      </c>
      <c r="N4274" s="9">
        <f>tbl_salesdata[[#This Row],[Total Sales]]-tbl_salesdata[[#This Row],[Total Cost]]</f>
        <v>19065.510000000002</v>
      </c>
      <c r="O4274">
        <f>tbl_salesdata[[#This Row],[Ship Date]]-tbl_salesdata[[#This Row],[Order Date]]</f>
        <v>20</v>
      </c>
      <c r="P4274">
        <f>WEEKDAY(tbl_salesdata[[#This Row],[Order Date]],2)</f>
        <v>6</v>
      </c>
      <c r="Q4274" t="str">
        <f>TEXT(tbl_salesdata[[#This Row],[Order Date]],"dddd")</f>
        <v>Saturday</v>
      </c>
      <c r="R4274" t="str">
        <f>IF(tbl_salesdata[[#This Row],[Weekdaynum]]&gt;5,"Yes","No")</f>
        <v>Yes</v>
      </c>
    </row>
    <row r="4275" spans="1:18" hidden="1" x14ac:dyDescent="0.35">
      <c r="A4275">
        <v>482115542</v>
      </c>
      <c r="B4275" s="3">
        <v>42881</v>
      </c>
      <c r="C4275" s="3">
        <v>42886</v>
      </c>
      <c r="D4275" t="s">
        <v>139</v>
      </c>
      <c r="E4275" t="s">
        <v>51</v>
      </c>
      <c r="F4275" t="s">
        <v>13</v>
      </c>
      <c r="G4275" t="s">
        <v>18</v>
      </c>
      <c r="H4275" t="s">
        <v>34</v>
      </c>
      <c r="I4275" s="9">
        <v>7558</v>
      </c>
      <c r="J4275" s="9">
        <v>255.28</v>
      </c>
      <c r="K4275" s="9">
        <v>159.41999999999999</v>
      </c>
      <c r="L4275" s="9">
        <f>tbl_salesdata[[#This Row],[Units Sold]]*tbl_salesdata[[#This Row],[Unit Cost]]</f>
        <v>1204896.3599999999</v>
      </c>
      <c r="M4275" s="9">
        <f>tbl_salesdata[[#This Row],[Units Sold]]*tbl_salesdata[[#This Row],[Unit Price]]</f>
        <v>1929406.24</v>
      </c>
      <c r="N4275" s="9">
        <f>tbl_salesdata[[#This Row],[Total Sales]]-tbl_salesdata[[#This Row],[Total Cost]]</f>
        <v>724509.88000000012</v>
      </c>
      <c r="O4275">
        <f>tbl_salesdata[[#This Row],[Ship Date]]-tbl_salesdata[[#This Row],[Order Date]]</f>
        <v>5</v>
      </c>
      <c r="P4275">
        <f>WEEKDAY(tbl_salesdata[[#This Row],[Order Date]],2)</f>
        <v>5</v>
      </c>
      <c r="Q4275" t="str">
        <f>TEXT(tbl_salesdata[[#This Row],[Order Date]],"dddd")</f>
        <v>Friday</v>
      </c>
      <c r="R4275" t="str">
        <f>IF(tbl_salesdata[[#This Row],[Weekdaynum]]&gt;5,"Yes","No")</f>
        <v>No</v>
      </c>
    </row>
    <row r="4276" spans="1:18" hidden="1" x14ac:dyDescent="0.35">
      <c r="A4276">
        <v>542286717</v>
      </c>
      <c r="B4276" s="3">
        <v>44820</v>
      </c>
      <c r="C4276" s="3">
        <v>44822</v>
      </c>
      <c r="D4276" t="s">
        <v>61</v>
      </c>
      <c r="E4276" t="s">
        <v>12</v>
      </c>
      <c r="F4276" t="s">
        <v>47</v>
      </c>
      <c r="G4276" t="s">
        <v>14</v>
      </c>
      <c r="H4276" t="s">
        <v>15</v>
      </c>
      <c r="I4276" s="9">
        <v>3545</v>
      </c>
      <c r="J4276" s="9">
        <v>421.89</v>
      </c>
      <c r="K4276" s="9">
        <v>364.69</v>
      </c>
      <c r="L4276" s="9">
        <f>tbl_salesdata[[#This Row],[Units Sold]]*tbl_salesdata[[#This Row],[Unit Cost]]</f>
        <v>1292826.05</v>
      </c>
      <c r="M4276" s="9">
        <f>tbl_salesdata[[#This Row],[Units Sold]]*tbl_salesdata[[#This Row],[Unit Price]]</f>
        <v>1495600.05</v>
      </c>
      <c r="N4276" s="9">
        <f>tbl_salesdata[[#This Row],[Total Sales]]-tbl_salesdata[[#This Row],[Total Cost]]</f>
        <v>202774</v>
      </c>
      <c r="O4276">
        <f>tbl_salesdata[[#This Row],[Ship Date]]-tbl_salesdata[[#This Row],[Order Date]]</f>
        <v>2</v>
      </c>
      <c r="P4276">
        <f>WEEKDAY(tbl_salesdata[[#This Row],[Order Date]],2)</f>
        <v>5</v>
      </c>
      <c r="Q4276" t="str">
        <f>TEXT(tbl_salesdata[[#This Row],[Order Date]],"dddd")</f>
        <v>Friday</v>
      </c>
      <c r="R4276" t="str">
        <f>IF(tbl_salesdata[[#This Row],[Weekdaynum]]&gt;5,"Yes","No")</f>
        <v>No</v>
      </c>
    </row>
    <row r="4277" spans="1:18" hidden="1" x14ac:dyDescent="0.35">
      <c r="A4277">
        <v>636694037</v>
      </c>
      <c r="B4277" s="3">
        <v>43352</v>
      </c>
      <c r="C4277" s="3">
        <v>43371</v>
      </c>
      <c r="D4277" t="s">
        <v>72</v>
      </c>
      <c r="E4277" t="s">
        <v>24</v>
      </c>
      <c r="F4277" t="s">
        <v>25</v>
      </c>
      <c r="G4277" t="s">
        <v>14</v>
      </c>
      <c r="H4277" t="s">
        <v>26</v>
      </c>
      <c r="I4277" s="9">
        <v>769</v>
      </c>
      <c r="J4277" s="9">
        <v>205.7</v>
      </c>
      <c r="K4277" s="9">
        <v>117.11</v>
      </c>
      <c r="L4277" s="9">
        <f>tbl_salesdata[[#This Row],[Units Sold]]*tbl_salesdata[[#This Row],[Unit Cost]]</f>
        <v>90057.59</v>
      </c>
      <c r="M4277" s="9">
        <f>tbl_salesdata[[#This Row],[Units Sold]]*tbl_salesdata[[#This Row],[Unit Price]]</f>
        <v>158183.29999999999</v>
      </c>
      <c r="N4277" s="9">
        <f>tbl_salesdata[[#This Row],[Total Sales]]-tbl_salesdata[[#This Row],[Total Cost]]</f>
        <v>68125.709999999992</v>
      </c>
      <c r="O4277">
        <f>tbl_salesdata[[#This Row],[Ship Date]]-tbl_salesdata[[#This Row],[Order Date]]</f>
        <v>19</v>
      </c>
      <c r="P4277">
        <f>WEEKDAY(tbl_salesdata[[#This Row],[Order Date]],2)</f>
        <v>7</v>
      </c>
      <c r="Q4277" t="str">
        <f>TEXT(tbl_salesdata[[#This Row],[Order Date]],"dddd")</f>
        <v>Sunday</v>
      </c>
      <c r="R4277" t="str">
        <f>IF(tbl_salesdata[[#This Row],[Weekdaynum]]&gt;5,"Yes","No")</f>
        <v>Yes</v>
      </c>
    </row>
    <row r="4278" spans="1:18" hidden="1" x14ac:dyDescent="0.35">
      <c r="A4278">
        <v>466948831</v>
      </c>
      <c r="B4278" s="3">
        <v>43747</v>
      </c>
      <c r="C4278" s="3">
        <v>43758</v>
      </c>
      <c r="D4278" t="s">
        <v>92</v>
      </c>
      <c r="E4278" t="s">
        <v>32</v>
      </c>
      <c r="F4278" t="s">
        <v>30</v>
      </c>
      <c r="G4278" t="s">
        <v>18</v>
      </c>
      <c r="H4278" t="s">
        <v>34</v>
      </c>
      <c r="I4278" s="9">
        <v>9390</v>
      </c>
      <c r="J4278" s="9">
        <v>81.73</v>
      </c>
      <c r="K4278" s="9">
        <v>56.67</v>
      </c>
      <c r="L4278" s="9">
        <f>tbl_salesdata[[#This Row],[Units Sold]]*tbl_salesdata[[#This Row],[Unit Cost]]</f>
        <v>532131.30000000005</v>
      </c>
      <c r="M4278" s="9">
        <f>tbl_salesdata[[#This Row],[Units Sold]]*tbl_salesdata[[#This Row],[Unit Price]]</f>
        <v>767444.70000000007</v>
      </c>
      <c r="N4278" s="9">
        <f>tbl_salesdata[[#This Row],[Total Sales]]-tbl_salesdata[[#This Row],[Total Cost]]</f>
        <v>235313.40000000002</v>
      </c>
      <c r="O4278">
        <f>tbl_salesdata[[#This Row],[Ship Date]]-tbl_salesdata[[#This Row],[Order Date]]</f>
        <v>11</v>
      </c>
      <c r="P4278">
        <f>WEEKDAY(tbl_salesdata[[#This Row],[Order Date]],2)</f>
        <v>3</v>
      </c>
      <c r="Q4278" t="str">
        <f>TEXT(tbl_salesdata[[#This Row],[Order Date]],"dddd")</f>
        <v>Wednesday</v>
      </c>
      <c r="R4278" t="str">
        <f>IF(tbl_salesdata[[#This Row],[Weekdaynum]]&gt;5,"Yes","No")</f>
        <v>No</v>
      </c>
    </row>
    <row r="4279" spans="1:18" hidden="1" x14ac:dyDescent="0.35">
      <c r="A4279">
        <v>704974925</v>
      </c>
      <c r="B4279" s="3">
        <v>43970</v>
      </c>
      <c r="C4279" s="3">
        <v>43989</v>
      </c>
      <c r="D4279" t="s">
        <v>132</v>
      </c>
      <c r="E4279" t="s">
        <v>38</v>
      </c>
      <c r="F4279" t="s">
        <v>17</v>
      </c>
      <c r="G4279" t="s">
        <v>18</v>
      </c>
      <c r="H4279" t="s">
        <v>26</v>
      </c>
      <c r="I4279" s="9">
        <v>6601</v>
      </c>
      <c r="J4279" s="9">
        <v>152.58000000000001</v>
      </c>
      <c r="K4279" s="9">
        <v>97.44</v>
      </c>
      <c r="L4279" s="9">
        <f>tbl_salesdata[[#This Row],[Units Sold]]*tbl_salesdata[[#This Row],[Unit Cost]]</f>
        <v>643201.43999999994</v>
      </c>
      <c r="M4279" s="9">
        <f>tbl_salesdata[[#This Row],[Units Sold]]*tbl_salesdata[[#This Row],[Unit Price]]</f>
        <v>1007180.5800000001</v>
      </c>
      <c r="N4279" s="9">
        <f>tbl_salesdata[[#This Row],[Total Sales]]-tbl_salesdata[[#This Row],[Total Cost]]</f>
        <v>363979.14000000013</v>
      </c>
      <c r="O4279">
        <f>tbl_salesdata[[#This Row],[Ship Date]]-tbl_salesdata[[#This Row],[Order Date]]</f>
        <v>19</v>
      </c>
      <c r="P4279">
        <f>WEEKDAY(tbl_salesdata[[#This Row],[Order Date]],2)</f>
        <v>2</v>
      </c>
      <c r="Q4279" t="str">
        <f>TEXT(tbl_salesdata[[#This Row],[Order Date]],"dddd")</f>
        <v>Tuesday</v>
      </c>
      <c r="R4279" t="str">
        <f>IF(tbl_salesdata[[#This Row],[Weekdaynum]]&gt;5,"Yes","No")</f>
        <v>No</v>
      </c>
    </row>
    <row r="4280" spans="1:18" hidden="1" x14ac:dyDescent="0.35">
      <c r="A4280">
        <v>743008649</v>
      </c>
      <c r="B4280" s="3">
        <v>42373</v>
      </c>
      <c r="C4280" s="3">
        <v>42378</v>
      </c>
      <c r="D4280" t="s">
        <v>90</v>
      </c>
      <c r="E4280" t="s">
        <v>38</v>
      </c>
      <c r="F4280" t="s">
        <v>56</v>
      </c>
      <c r="G4280" t="s">
        <v>14</v>
      </c>
      <c r="H4280" t="s">
        <v>34</v>
      </c>
      <c r="I4280" s="9">
        <v>1625</v>
      </c>
      <c r="J4280" s="9">
        <v>9.33</v>
      </c>
      <c r="K4280" s="9">
        <v>6.92</v>
      </c>
      <c r="L4280" s="9">
        <f>tbl_salesdata[[#This Row],[Units Sold]]*tbl_salesdata[[#This Row],[Unit Cost]]</f>
        <v>11245</v>
      </c>
      <c r="M4280" s="9">
        <f>tbl_salesdata[[#This Row],[Units Sold]]*tbl_salesdata[[#This Row],[Unit Price]]</f>
        <v>15161.25</v>
      </c>
      <c r="N4280" s="9">
        <f>tbl_salesdata[[#This Row],[Total Sales]]-tbl_salesdata[[#This Row],[Total Cost]]</f>
        <v>3916.25</v>
      </c>
      <c r="O4280">
        <f>tbl_salesdata[[#This Row],[Ship Date]]-tbl_salesdata[[#This Row],[Order Date]]</f>
        <v>5</v>
      </c>
      <c r="P4280">
        <f>WEEKDAY(tbl_salesdata[[#This Row],[Order Date]],2)</f>
        <v>1</v>
      </c>
      <c r="Q4280" t="str">
        <f>TEXT(tbl_salesdata[[#This Row],[Order Date]],"dddd")</f>
        <v>Monday</v>
      </c>
      <c r="R4280" t="str">
        <f>IF(tbl_salesdata[[#This Row],[Weekdaynum]]&gt;5,"Yes","No")</f>
        <v>No</v>
      </c>
    </row>
    <row r="4281" spans="1:18" x14ac:dyDescent="0.35">
      <c r="A4281">
        <v>929598987</v>
      </c>
      <c r="B4281" s="3">
        <v>42707</v>
      </c>
      <c r="C4281" s="3">
        <v>42713</v>
      </c>
      <c r="D4281" t="s">
        <v>93</v>
      </c>
      <c r="E4281" t="s">
        <v>29</v>
      </c>
      <c r="F4281" t="s">
        <v>56</v>
      </c>
      <c r="G4281" t="s">
        <v>14</v>
      </c>
      <c r="H4281" t="s">
        <v>19</v>
      </c>
      <c r="I4281" s="9">
        <v>7853</v>
      </c>
      <c r="J4281" s="9">
        <v>9.33</v>
      </c>
      <c r="K4281" s="9">
        <v>6.92</v>
      </c>
      <c r="L4281" s="9">
        <f>tbl_salesdata[[#This Row],[Units Sold]]*tbl_salesdata[[#This Row],[Unit Cost]]</f>
        <v>54342.76</v>
      </c>
      <c r="M4281" s="9">
        <f>tbl_salesdata[[#This Row],[Units Sold]]*tbl_salesdata[[#This Row],[Unit Price]]</f>
        <v>73268.490000000005</v>
      </c>
      <c r="N4281" s="9">
        <f>tbl_salesdata[[#This Row],[Total Sales]]-tbl_salesdata[[#This Row],[Total Cost]]</f>
        <v>18925.730000000003</v>
      </c>
      <c r="O4281">
        <f>tbl_salesdata[[#This Row],[Ship Date]]-tbl_salesdata[[#This Row],[Order Date]]</f>
        <v>6</v>
      </c>
      <c r="P4281">
        <f>WEEKDAY(tbl_salesdata[[#This Row],[Order Date]],2)</f>
        <v>6</v>
      </c>
      <c r="Q4281" t="str">
        <f>TEXT(tbl_salesdata[[#This Row],[Order Date]],"dddd")</f>
        <v>Saturday</v>
      </c>
      <c r="R4281" t="str">
        <f>IF(tbl_salesdata[[#This Row],[Weekdaynum]]&gt;5,"Yes","No")</f>
        <v>Yes</v>
      </c>
    </row>
    <row r="4282" spans="1:18" hidden="1" x14ac:dyDescent="0.35">
      <c r="A4282">
        <v>389606797</v>
      </c>
      <c r="B4282" s="3">
        <v>44048</v>
      </c>
      <c r="C4282" s="3">
        <v>44067</v>
      </c>
      <c r="D4282" t="s">
        <v>61</v>
      </c>
      <c r="E4282" t="s">
        <v>12</v>
      </c>
      <c r="F4282" t="s">
        <v>68</v>
      </c>
      <c r="G4282" t="s">
        <v>14</v>
      </c>
      <c r="H4282" t="s">
        <v>26</v>
      </c>
      <c r="I4282" s="9">
        <v>2164</v>
      </c>
      <c r="J4282" s="9">
        <v>154.06</v>
      </c>
      <c r="K4282" s="9">
        <v>90.93</v>
      </c>
      <c r="L4282" s="9">
        <f>tbl_salesdata[[#This Row],[Units Sold]]*tbl_salesdata[[#This Row],[Unit Cost]]</f>
        <v>196772.52000000002</v>
      </c>
      <c r="M4282" s="9">
        <f>tbl_salesdata[[#This Row],[Units Sold]]*tbl_salesdata[[#This Row],[Unit Price]]</f>
        <v>333385.84000000003</v>
      </c>
      <c r="N4282" s="9">
        <f>tbl_salesdata[[#This Row],[Total Sales]]-tbl_salesdata[[#This Row],[Total Cost]]</f>
        <v>136613.32</v>
      </c>
      <c r="O4282">
        <f>tbl_salesdata[[#This Row],[Ship Date]]-tbl_salesdata[[#This Row],[Order Date]]</f>
        <v>19</v>
      </c>
      <c r="P4282">
        <f>WEEKDAY(tbl_salesdata[[#This Row],[Order Date]],2)</f>
        <v>3</v>
      </c>
      <c r="Q4282" t="str">
        <f>TEXT(tbl_salesdata[[#This Row],[Order Date]],"dddd")</f>
        <v>Wednesday</v>
      </c>
      <c r="R4282" t="str">
        <f>IF(tbl_salesdata[[#This Row],[Weekdaynum]]&gt;5,"Yes","No")</f>
        <v>No</v>
      </c>
    </row>
    <row r="4283" spans="1:18" x14ac:dyDescent="0.35">
      <c r="A4283">
        <v>602249324</v>
      </c>
      <c r="B4283" s="3">
        <v>43288</v>
      </c>
      <c r="C4283" s="3">
        <v>43305</v>
      </c>
      <c r="D4283" t="s">
        <v>23</v>
      </c>
      <c r="E4283" t="s">
        <v>24</v>
      </c>
      <c r="F4283" t="s">
        <v>56</v>
      </c>
      <c r="G4283" t="s">
        <v>14</v>
      </c>
      <c r="H4283" t="s">
        <v>19</v>
      </c>
      <c r="I4283" s="9">
        <v>7813</v>
      </c>
      <c r="J4283" s="9">
        <v>9.33</v>
      </c>
      <c r="K4283" s="9">
        <v>6.92</v>
      </c>
      <c r="L4283" s="9">
        <f>tbl_salesdata[[#This Row],[Units Sold]]*tbl_salesdata[[#This Row],[Unit Cost]]</f>
        <v>54065.96</v>
      </c>
      <c r="M4283" s="9">
        <f>tbl_salesdata[[#This Row],[Units Sold]]*tbl_salesdata[[#This Row],[Unit Price]]</f>
        <v>72895.289999999994</v>
      </c>
      <c r="N4283" s="9">
        <f>tbl_salesdata[[#This Row],[Total Sales]]-tbl_salesdata[[#This Row],[Total Cost]]</f>
        <v>18829.329999999994</v>
      </c>
      <c r="O4283">
        <f>tbl_salesdata[[#This Row],[Ship Date]]-tbl_salesdata[[#This Row],[Order Date]]</f>
        <v>17</v>
      </c>
      <c r="P4283">
        <f>WEEKDAY(tbl_salesdata[[#This Row],[Order Date]],2)</f>
        <v>6</v>
      </c>
      <c r="Q4283" t="str">
        <f>TEXT(tbl_salesdata[[#This Row],[Order Date]],"dddd")</f>
        <v>Saturday</v>
      </c>
      <c r="R4283" t="str">
        <f>IF(tbl_salesdata[[#This Row],[Weekdaynum]]&gt;5,"Yes","No")</f>
        <v>Yes</v>
      </c>
    </row>
    <row r="4284" spans="1:18" hidden="1" x14ac:dyDescent="0.35">
      <c r="A4284">
        <v>450883901</v>
      </c>
      <c r="B4284" s="3">
        <v>42277</v>
      </c>
      <c r="C4284" s="3">
        <v>42283</v>
      </c>
      <c r="D4284" t="s">
        <v>163</v>
      </c>
      <c r="E4284" t="s">
        <v>38</v>
      </c>
      <c r="F4284" t="s">
        <v>47</v>
      </c>
      <c r="G4284" t="s">
        <v>14</v>
      </c>
      <c r="H4284" t="s">
        <v>26</v>
      </c>
      <c r="I4284" s="9">
        <v>5421</v>
      </c>
      <c r="J4284" s="9">
        <v>421.89</v>
      </c>
      <c r="K4284" s="9">
        <v>364.69</v>
      </c>
      <c r="L4284" s="9">
        <f>tbl_salesdata[[#This Row],[Units Sold]]*tbl_salesdata[[#This Row],[Unit Cost]]</f>
        <v>1976984.49</v>
      </c>
      <c r="M4284" s="9">
        <f>tbl_salesdata[[#This Row],[Units Sold]]*tbl_salesdata[[#This Row],[Unit Price]]</f>
        <v>2287065.69</v>
      </c>
      <c r="N4284" s="9">
        <f>tbl_salesdata[[#This Row],[Total Sales]]-tbl_salesdata[[#This Row],[Total Cost]]</f>
        <v>310081.19999999995</v>
      </c>
      <c r="O4284">
        <f>tbl_salesdata[[#This Row],[Ship Date]]-tbl_salesdata[[#This Row],[Order Date]]</f>
        <v>6</v>
      </c>
      <c r="P4284">
        <f>WEEKDAY(tbl_salesdata[[#This Row],[Order Date]],2)</f>
        <v>3</v>
      </c>
      <c r="Q4284" t="str">
        <f>TEXT(tbl_salesdata[[#This Row],[Order Date]],"dddd")</f>
        <v>Wednesday</v>
      </c>
      <c r="R4284" t="str">
        <f>IF(tbl_salesdata[[#This Row],[Weekdaynum]]&gt;5,"Yes","No")</f>
        <v>No</v>
      </c>
    </row>
    <row r="4285" spans="1:18" hidden="1" x14ac:dyDescent="0.35">
      <c r="A4285">
        <v>483438193</v>
      </c>
      <c r="B4285" s="3">
        <v>44066</v>
      </c>
      <c r="C4285" s="3">
        <v>44086</v>
      </c>
      <c r="D4285" t="s">
        <v>215</v>
      </c>
      <c r="E4285" t="s">
        <v>21</v>
      </c>
      <c r="F4285" t="s">
        <v>47</v>
      </c>
      <c r="G4285" t="s">
        <v>14</v>
      </c>
      <c r="H4285" t="s">
        <v>34</v>
      </c>
      <c r="I4285" s="9">
        <v>8959</v>
      </c>
      <c r="J4285" s="9">
        <v>421.89</v>
      </c>
      <c r="K4285" s="9">
        <v>364.69</v>
      </c>
      <c r="L4285" s="9">
        <f>tbl_salesdata[[#This Row],[Units Sold]]*tbl_salesdata[[#This Row],[Unit Cost]]</f>
        <v>3267257.71</v>
      </c>
      <c r="M4285" s="9">
        <f>tbl_salesdata[[#This Row],[Units Sold]]*tbl_salesdata[[#This Row],[Unit Price]]</f>
        <v>3779712.51</v>
      </c>
      <c r="N4285" s="9">
        <f>tbl_salesdata[[#This Row],[Total Sales]]-tbl_salesdata[[#This Row],[Total Cost]]</f>
        <v>512454.79999999981</v>
      </c>
      <c r="O4285">
        <f>tbl_salesdata[[#This Row],[Ship Date]]-tbl_salesdata[[#This Row],[Order Date]]</f>
        <v>20</v>
      </c>
      <c r="P4285">
        <f>WEEKDAY(tbl_salesdata[[#This Row],[Order Date]],2)</f>
        <v>7</v>
      </c>
      <c r="Q4285" t="str">
        <f>TEXT(tbl_salesdata[[#This Row],[Order Date]],"dddd")</f>
        <v>Sunday</v>
      </c>
      <c r="R4285" t="str">
        <f>IF(tbl_salesdata[[#This Row],[Weekdaynum]]&gt;5,"Yes","No")</f>
        <v>Yes</v>
      </c>
    </row>
    <row r="4286" spans="1:18" hidden="1" x14ac:dyDescent="0.35">
      <c r="A4286">
        <v>395980584</v>
      </c>
      <c r="B4286" s="3">
        <v>42684</v>
      </c>
      <c r="C4286" s="3">
        <v>42690</v>
      </c>
      <c r="D4286" t="s">
        <v>63</v>
      </c>
      <c r="E4286" t="s">
        <v>32</v>
      </c>
      <c r="F4286" t="s">
        <v>25</v>
      </c>
      <c r="G4286" t="s">
        <v>14</v>
      </c>
      <c r="H4286" t="s">
        <v>15</v>
      </c>
      <c r="I4286" s="9">
        <v>8309</v>
      </c>
      <c r="J4286" s="9">
        <v>205.7</v>
      </c>
      <c r="K4286" s="9">
        <v>117.11</v>
      </c>
      <c r="L4286" s="9">
        <f>tbl_salesdata[[#This Row],[Units Sold]]*tbl_salesdata[[#This Row],[Unit Cost]]</f>
        <v>973066.99</v>
      </c>
      <c r="M4286" s="9">
        <f>tbl_salesdata[[#This Row],[Units Sold]]*tbl_salesdata[[#This Row],[Unit Price]]</f>
        <v>1709161.2999999998</v>
      </c>
      <c r="N4286" s="9">
        <f>tbl_salesdata[[#This Row],[Total Sales]]-tbl_salesdata[[#This Row],[Total Cost]]</f>
        <v>736094.30999999982</v>
      </c>
      <c r="O4286">
        <f>tbl_salesdata[[#This Row],[Ship Date]]-tbl_salesdata[[#This Row],[Order Date]]</f>
        <v>6</v>
      </c>
      <c r="P4286">
        <f>WEEKDAY(tbl_salesdata[[#This Row],[Order Date]],2)</f>
        <v>4</v>
      </c>
      <c r="Q4286" t="str">
        <f>TEXT(tbl_salesdata[[#This Row],[Order Date]],"dddd")</f>
        <v>Thursday</v>
      </c>
      <c r="R4286" t="str">
        <f>IF(tbl_salesdata[[#This Row],[Weekdaynum]]&gt;5,"Yes","No")</f>
        <v>No</v>
      </c>
    </row>
    <row r="4287" spans="1:18" hidden="1" x14ac:dyDescent="0.35">
      <c r="A4287">
        <v>522934901</v>
      </c>
      <c r="B4287" s="3">
        <v>44214</v>
      </c>
      <c r="C4287" s="3">
        <v>44232</v>
      </c>
      <c r="D4287" t="s">
        <v>86</v>
      </c>
      <c r="E4287" t="s">
        <v>29</v>
      </c>
      <c r="F4287" t="s">
        <v>68</v>
      </c>
      <c r="G4287" t="s">
        <v>18</v>
      </c>
      <c r="H4287" t="s">
        <v>15</v>
      </c>
      <c r="I4287" s="9">
        <v>6913</v>
      </c>
      <c r="J4287" s="9">
        <v>154.06</v>
      </c>
      <c r="K4287" s="9">
        <v>90.93</v>
      </c>
      <c r="L4287" s="9">
        <f>tbl_salesdata[[#This Row],[Units Sold]]*tbl_salesdata[[#This Row],[Unit Cost]]</f>
        <v>628599.09000000008</v>
      </c>
      <c r="M4287" s="9">
        <f>tbl_salesdata[[#This Row],[Units Sold]]*tbl_salesdata[[#This Row],[Unit Price]]</f>
        <v>1065016.78</v>
      </c>
      <c r="N4287" s="9">
        <f>tbl_salesdata[[#This Row],[Total Sales]]-tbl_salesdata[[#This Row],[Total Cost]]</f>
        <v>436417.68999999994</v>
      </c>
      <c r="O4287">
        <f>tbl_salesdata[[#This Row],[Ship Date]]-tbl_salesdata[[#This Row],[Order Date]]</f>
        <v>18</v>
      </c>
      <c r="P4287">
        <f>WEEKDAY(tbl_salesdata[[#This Row],[Order Date]],2)</f>
        <v>1</v>
      </c>
      <c r="Q4287" t="str">
        <f>TEXT(tbl_salesdata[[#This Row],[Order Date]],"dddd")</f>
        <v>Monday</v>
      </c>
      <c r="R4287" t="str">
        <f>IF(tbl_salesdata[[#This Row],[Weekdaynum]]&gt;5,"Yes","No")</f>
        <v>No</v>
      </c>
    </row>
    <row r="4288" spans="1:18" x14ac:dyDescent="0.35">
      <c r="A4288">
        <v>175920569</v>
      </c>
      <c r="B4288" s="3">
        <v>43596</v>
      </c>
      <c r="C4288" s="3">
        <v>43605</v>
      </c>
      <c r="D4288" t="s">
        <v>137</v>
      </c>
      <c r="E4288" t="s">
        <v>38</v>
      </c>
      <c r="F4288" t="s">
        <v>56</v>
      </c>
      <c r="G4288" t="s">
        <v>18</v>
      </c>
      <c r="H4288" t="s">
        <v>34</v>
      </c>
      <c r="I4288" s="9">
        <v>7661</v>
      </c>
      <c r="J4288" s="9">
        <v>9.33</v>
      </c>
      <c r="K4288" s="9">
        <v>6.92</v>
      </c>
      <c r="L4288" s="9">
        <f>tbl_salesdata[[#This Row],[Units Sold]]*tbl_salesdata[[#This Row],[Unit Cost]]</f>
        <v>53014.12</v>
      </c>
      <c r="M4288" s="9">
        <f>tbl_salesdata[[#This Row],[Units Sold]]*tbl_salesdata[[#This Row],[Unit Price]]</f>
        <v>71477.13</v>
      </c>
      <c r="N4288" s="9">
        <f>tbl_salesdata[[#This Row],[Total Sales]]-tbl_salesdata[[#This Row],[Total Cost]]</f>
        <v>18463.010000000002</v>
      </c>
      <c r="O4288">
        <f>tbl_salesdata[[#This Row],[Ship Date]]-tbl_salesdata[[#This Row],[Order Date]]</f>
        <v>9</v>
      </c>
      <c r="P4288">
        <f>WEEKDAY(tbl_salesdata[[#This Row],[Order Date]],2)</f>
        <v>6</v>
      </c>
      <c r="Q4288" t="str">
        <f>TEXT(tbl_salesdata[[#This Row],[Order Date]],"dddd")</f>
        <v>Saturday</v>
      </c>
      <c r="R4288" t="str">
        <f>IF(tbl_salesdata[[#This Row],[Weekdaynum]]&gt;5,"Yes","No")</f>
        <v>Yes</v>
      </c>
    </row>
    <row r="4289" spans="1:18" hidden="1" x14ac:dyDescent="0.35">
      <c r="A4289">
        <v>409337127</v>
      </c>
      <c r="B4289" s="3">
        <v>42036</v>
      </c>
      <c r="C4289" s="3">
        <v>42046</v>
      </c>
      <c r="D4289" t="s">
        <v>150</v>
      </c>
      <c r="E4289" t="s">
        <v>38</v>
      </c>
      <c r="F4289" t="s">
        <v>13</v>
      </c>
      <c r="G4289" t="s">
        <v>18</v>
      </c>
      <c r="H4289" t="s">
        <v>19</v>
      </c>
      <c r="I4289" s="9">
        <v>807</v>
      </c>
      <c r="J4289" s="9">
        <v>255.28</v>
      </c>
      <c r="K4289" s="9">
        <v>159.41999999999999</v>
      </c>
      <c r="L4289" s="9">
        <f>tbl_salesdata[[#This Row],[Units Sold]]*tbl_salesdata[[#This Row],[Unit Cost]]</f>
        <v>128651.93999999999</v>
      </c>
      <c r="M4289" s="9">
        <f>tbl_salesdata[[#This Row],[Units Sold]]*tbl_salesdata[[#This Row],[Unit Price]]</f>
        <v>206010.96</v>
      </c>
      <c r="N4289" s="9">
        <f>tbl_salesdata[[#This Row],[Total Sales]]-tbl_salesdata[[#This Row],[Total Cost]]</f>
        <v>77359.02</v>
      </c>
      <c r="O4289">
        <f>tbl_salesdata[[#This Row],[Ship Date]]-tbl_salesdata[[#This Row],[Order Date]]</f>
        <v>10</v>
      </c>
      <c r="P4289">
        <f>WEEKDAY(tbl_salesdata[[#This Row],[Order Date]],2)</f>
        <v>7</v>
      </c>
      <c r="Q4289" t="str">
        <f>TEXT(tbl_salesdata[[#This Row],[Order Date]],"dddd")</f>
        <v>Sunday</v>
      </c>
      <c r="R4289" t="str">
        <f>IF(tbl_salesdata[[#This Row],[Weekdaynum]]&gt;5,"Yes","No")</f>
        <v>Yes</v>
      </c>
    </row>
    <row r="4290" spans="1:18" hidden="1" x14ac:dyDescent="0.35">
      <c r="A4290">
        <v>739195191</v>
      </c>
      <c r="B4290" s="3">
        <v>44823</v>
      </c>
      <c r="C4290" s="3">
        <v>44839</v>
      </c>
      <c r="D4290" t="s">
        <v>11</v>
      </c>
      <c r="E4290" t="s">
        <v>12</v>
      </c>
      <c r="F4290" t="s">
        <v>25</v>
      </c>
      <c r="G4290" t="s">
        <v>14</v>
      </c>
      <c r="H4290" t="s">
        <v>15</v>
      </c>
      <c r="I4290" s="9">
        <v>3139</v>
      </c>
      <c r="J4290" s="9">
        <v>205.7</v>
      </c>
      <c r="K4290" s="9">
        <v>117.11</v>
      </c>
      <c r="L4290" s="9">
        <f>tbl_salesdata[[#This Row],[Units Sold]]*tbl_salesdata[[#This Row],[Unit Cost]]</f>
        <v>367608.29</v>
      </c>
      <c r="M4290" s="9">
        <f>tbl_salesdata[[#This Row],[Units Sold]]*tbl_salesdata[[#This Row],[Unit Price]]</f>
        <v>645692.29999999993</v>
      </c>
      <c r="N4290" s="9">
        <f>tbl_salesdata[[#This Row],[Total Sales]]-tbl_salesdata[[#This Row],[Total Cost]]</f>
        <v>278084.00999999995</v>
      </c>
      <c r="O4290">
        <f>tbl_salesdata[[#This Row],[Ship Date]]-tbl_salesdata[[#This Row],[Order Date]]</f>
        <v>16</v>
      </c>
      <c r="P4290">
        <f>WEEKDAY(tbl_salesdata[[#This Row],[Order Date]],2)</f>
        <v>1</v>
      </c>
      <c r="Q4290" t="str">
        <f>TEXT(tbl_salesdata[[#This Row],[Order Date]],"dddd")</f>
        <v>Monday</v>
      </c>
      <c r="R4290" t="str">
        <f>IF(tbl_salesdata[[#This Row],[Weekdaynum]]&gt;5,"Yes","No")</f>
        <v>No</v>
      </c>
    </row>
    <row r="4291" spans="1:18" hidden="1" x14ac:dyDescent="0.35">
      <c r="A4291">
        <v>624285495</v>
      </c>
      <c r="B4291" s="3">
        <v>43579</v>
      </c>
      <c r="C4291" s="3">
        <v>43596</v>
      </c>
      <c r="D4291" t="s">
        <v>46</v>
      </c>
      <c r="E4291" t="s">
        <v>29</v>
      </c>
      <c r="F4291" t="s">
        <v>30</v>
      </c>
      <c r="G4291" t="s">
        <v>18</v>
      </c>
      <c r="H4291" t="s">
        <v>26</v>
      </c>
      <c r="I4291" s="9">
        <v>8806</v>
      </c>
      <c r="J4291" s="9">
        <v>81.73</v>
      </c>
      <c r="K4291" s="9">
        <v>56.67</v>
      </c>
      <c r="L4291" s="9">
        <f>tbl_salesdata[[#This Row],[Units Sold]]*tbl_salesdata[[#This Row],[Unit Cost]]</f>
        <v>499036.02</v>
      </c>
      <c r="M4291" s="9">
        <f>tbl_salesdata[[#This Row],[Units Sold]]*tbl_salesdata[[#This Row],[Unit Price]]</f>
        <v>719714.38</v>
      </c>
      <c r="N4291" s="9">
        <f>tbl_salesdata[[#This Row],[Total Sales]]-tbl_salesdata[[#This Row],[Total Cost]]</f>
        <v>220678.36</v>
      </c>
      <c r="O4291">
        <f>tbl_salesdata[[#This Row],[Ship Date]]-tbl_salesdata[[#This Row],[Order Date]]</f>
        <v>17</v>
      </c>
      <c r="P4291">
        <f>WEEKDAY(tbl_salesdata[[#This Row],[Order Date]],2)</f>
        <v>3</v>
      </c>
      <c r="Q4291" t="str">
        <f>TEXT(tbl_salesdata[[#This Row],[Order Date]],"dddd")</f>
        <v>Wednesday</v>
      </c>
      <c r="R4291" t="str">
        <f>IF(tbl_salesdata[[#This Row],[Weekdaynum]]&gt;5,"Yes","No")</f>
        <v>No</v>
      </c>
    </row>
    <row r="4292" spans="1:18" hidden="1" x14ac:dyDescent="0.35">
      <c r="A4292">
        <v>300594365</v>
      </c>
      <c r="B4292" s="3">
        <v>44873</v>
      </c>
      <c r="C4292" s="3">
        <v>44875</v>
      </c>
      <c r="D4292" t="s">
        <v>219</v>
      </c>
      <c r="E4292" t="s">
        <v>38</v>
      </c>
      <c r="F4292" t="s">
        <v>13</v>
      </c>
      <c r="G4292" t="s">
        <v>18</v>
      </c>
      <c r="H4292" t="s">
        <v>26</v>
      </c>
      <c r="I4292" s="9">
        <v>1407</v>
      </c>
      <c r="J4292" s="9">
        <v>255.28</v>
      </c>
      <c r="K4292" s="9">
        <v>159.41999999999999</v>
      </c>
      <c r="L4292" s="9">
        <f>tbl_salesdata[[#This Row],[Units Sold]]*tbl_salesdata[[#This Row],[Unit Cost]]</f>
        <v>224303.93999999997</v>
      </c>
      <c r="M4292" s="9">
        <f>tbl_salesdata[[#This Row],[Units Sold]]*tbl_salesdata[[#This Row],[Unit Price]]</f>
        <v>359178.96</v>
      </c>
      <c r="N4292" s="9">
        <f>tbl_salesdata[[#This Row],[Total Sales]]-tbl_salesdata[[#This Row],[Total Cost]]</f>
        <v>134875.02000000005</v>
      </c>
      <c r="O4292">
        <f>tbl_salesdata[[#This Row],[Ship Date]]-tbl_salesdata[[#This Row],[Order Date]]</f>
        <v>2</v>
      </c>
      <c r="P4292">
        <f>WEEKDAY(tbl_salesdata[[#This Row],[Order Date]],2)</f>
        <v>2</v>
      </c>
      <c r="Q4292" t="str">
        <f>TEXT(tbl_salesdata[[#This Row],[Order Date]],"dddd")</f>
        <v>Tuesday</v>
      </c>
      <c r="R4292" t="str">
        <f>IF(tbl_salesdata[[#This Row],[Weekdaynum]]&gt;5,"Yes","No")</f>
        <v>No</v>
      </c>
    </row>
    <row r="4293" spans="1:18" hidden="1" x14ac:dyDescent="0.35">
      <c r="A4293">
        <v>974420630</v>
      </c>
      <c r="B4293" s="3">
        <v>44312</v>
      </c>
      <c r="C4293" s="3">
        <v>44322</v>
      </c>
      <c r="D4293" t="s">
        <v>113</v>
      </c>
      <c r="E4293" t="s">
        <v>21</v>
      </c>
      <c r="F4293" t="s">
        <v>56</v>
      </c>
      <c r="G4293" t="s">
        <v>18</v>
      </c>
      <c r="H4293" t="s">
        <v>34</v>
      </c>
      <c r="I4293" s="9">
        <v>1573</v>
      </c>
      <c r="J4293" s="9">
        <v>9.33</v>
      </c>
      <c r="K4293" s="9">
        <v>6.92</v>
      </c>
      <c r="L4293" s="9">
        <f>tbl_salesdata[[#This Row],[Units Sold]]*tbl_salesdata[[#This Row],[Unit Cost]]</f>
        <v>10885.16</v>
      </c>
      <c r="M4293" s="9">
        <f>tbl_salesdata[[#This Row],[Units Sold]]*tbl_salesdata[[#This Row],[Unit Price]]</f>
        <v>14676.09</v>
      </c>
      <c r="N4293" s="9">
        <f>tbl_salesdata[[#This Row],[Total Sales]]-tbl_salesdata[[#This Row],[Total Cost]]</f>
        <v>3790.9300000000003</v>
      </c>
      <c r="O4293">
        <f>tbl_salesdata[[#This Row],[Ship Date]]-tbl_salesdata[[#This Row],[Order Date]]</f>
        <v>10</v>
      </c>
      <c r="P4293">
        <f>WEEKDAY(tbl_salesdata[[#This Row],[Order Date]],2)</f>
        <v>1</v>
      </c>
      <c r="Q4293" t="str">
        <f>TEXT(tbl_salesdata[[#This Row],[Order Date]],"dddd")</f>
        <v>Monday</v>
      </c>
      <c r="R4293" t="str">
        <f>IF(tbl_salesdata[[#This Row],[Weekdaynum]]&gt;5,"Yes","No")</f>
        <v>No</v>
      </c>
    </row>
    <row r="4294" spans="1:18" hidden="1" x14ac:dyDescent="0.35">
      <c r="A4294">
        <v>772375619</v>
      </c>
      <c r="B4294" s="3">
        <v>42432</v>
      </c>
      <c r="C4294" s="3">
        <v>42447</v>
      </c>
      <c r="D4294" t="s">
        <v>120</v>
      </c>
      <c r="E4294" t="s">
        <v>38</v>
      </c>
      <c r="F4294" t="s">
        <v>30</v>
      </c>
      <c r="G4294" t="s">
        <v>14</v>
      </c>
      <c r="H4294" t="s">
        <v>26</v>
      </c>
      <c r="I4294" s="9">
        <v>1964</v>
      </c>
      <c r="J4294" s="9">
        <v>81.73</v>
      </c>
      <c r="K4294" s="9">
        <v>56.67</v>
      </c>
      <c r="L4294" s="9">
        <f>tbl_salesdata[[#This Row],[Units Sold]]*tbl_salesdata[[#This Row],[Unit Cost]]</f>
        <v>111299.88</v>
      </c>
      <c r="M4294" s="9">
        <f>tbl_salesdata[[#This Row],[Units Sold]]*tbl_salesdata[[#This Row],[Unit Price]]</f>
        <v>160517.72</v>
      </c>
      <c r="N4294" s="9">
        <f>tbl_salesdata[[#This Row],[Total Sales]]-tbl_salesdata[[#This Row],[Total Cost]]</f>
        <v>49217.84</v>
      </c>
      <c r="O4294">
        <f>tbl_salesdata[[#This Row],[Ship Date]]-tbl_salesdata[[#This Row],[Order Date]]</f>
        <v>15</v>
      </c>
      <c r="P4294">
        <f>WEEKDAY(tbl_salesdata[[#This Row],[Order Date]],2)</f>
        <v>4</v>
      </c>
      <c r="Q4294" t="str">
        <f>TEXT(tbl_salesdata[[#This Row],[Order Date]],"dddd")</f>
        <v>Thursday</v>
      </c>
      <c r="R4294" t="str">
        <f>IF(tbl_salesdata[[#This Row],[Weekdaynum]]&gt;5,"Yes","No")</f>
        <v>No</v>
      </c>
    </row>
    <row r="4295" spans="1:18" hidden="1" x14ac:dyDescent="0.35">
      <c r="A4295">
        <v>591383159</v>
      </c>
      <c r="B4295" s="3">
        <v>42583</v>
      </c>
      <c r="C4295" s="3">
        <v>42595</v>
      </c>
      <c r="D4295" t="s">
        <v>86</v>
      </c>
      <c r="E4295" t="s">
        <v>29</v>
      </c>
      <c r="F4295" t="s">
        <v>76</v>
      </c>
      <c r="G4295" t="s">
        <v>14</v>
      </c>
      <c r="H4295" t="s">
        <v>15</v>
      </c>
      <c r="I4295" s="9">
        <v>2273</v>
      </c>
      <c r="J4295" s="9">
        <v>668.27</v>
      </c>
      <c r="K4295" s="9">
        <v>502.54</v>
      </c>
      <c r="L4295" s="9">
        <f>tbl_salesdata[[#This Row],[Units Sold]]*tbl_salesdata[[#This Row],[Unit Cost]]</f>
        <v>1142273.4200000002</v>
      </c>
      <c r="M4295" s="9">
        <f>tbl_salesdata[[#This Row],[Units Sold]]*tbl_salesdata[[#This Row],[Unit Price]]</f>
        <v>1518977.71</v>
      </c>
      <c r="N4295" s="9">
        <f>tbl_salesdata[[#This Row],[Total Sales]]-tbl_salesdata[[#This Row],[Total Cost]]</f>
        <v>376704.2899999998</v>
      </c>
      <c r="O4295">
        <f>tbl_salesdata[[#This Row],[Ship Date]]-tbl_salesdata[[#This Row],[Order Date]]</f>
        <v>12</v>
      </c>
      <c r="P4295">
        <f>WEEKDAY(tbl_salesdata[[#This Row],[Order Date]],2)</f>
        <v>1</v>
      </c>
      <c r="Q4295" t="str">
        <f>TEXT(tbl_salesdata[[#This Row],[Order Date]],"dddd")</f>
        <v>Monday</v>
      </c>
      <c r="R4295" t="str">
        <f>IF(tbl_salesdata[[#This Row],[Weekdaynum]]&gt;5,"Yes","No")</f>
        <v>No</v>
      </c>
    </row>
    <row r="4296" spans="1:18" x14ac:dyDescent="0.35">
      <c r="A4296">
        <v>633312737</v>
      </c>
      <c r="B4296" s="3">
        <v>44394</v>
      </c>
      <c r="C4296" s="3">
        <v>44399</v>
      </c>
      <c r="D4296" t="s">
        <v>165</v>
      </c>
      <c r="E4296" t="s">
        <v>21</v>
      </c>
      <c r="F4296" t="s">
        <v>47</v>
      </c>
      <c r="G4296" t="s">
        <v>18</v>
      </c>
      <c r="H4296" t="s">
        <v>26</v>
      </c>
      <c r="I4296" s="9">
        <v>167</v>
      </c>
      <c r="J4296" s="9">
        <v>421.89</v>
      </c>
      <c r="K4296" s="9">
        <v>364.69</v>
      </c>
      <c r="L4296" s="9">
        <f>tbl_salesdata[[#This Row],[Units Sold]]*tbl_salesdata[[#This Row],[Unit Cost]]</f>
        <v>60903.23</v>
      </c>
      <c r="M4296" s="9">
        <f>tbl_salesdata[[#This Row],[Units Sold]]*tbl_salesdata[[#This Row],[Unit Price]]</f>
        <v>70455.63</v>
      </c>
      <c r="N4296" s="9">
        <f>tbl_salesdata[[#This Row],[Total Sales]]-tbl_salesdata[[#This Row],[Total Cost]]</f>
        <v>9552.4000000000015</v>
      </c>
      <c r="O4296">
        <f>tbl_salesdata[[#This Row],[Ship Date]]-tbl_salesdata[[#This Row],[Order Date]]</f>
        <v>5</v>
      </c>
      <c r="P4296">
        <f>WEEKDAY(tbl_salesdata[[#This Row],[Order Date]],2)</f>
        <v>6</v>
      </c>
      <c r="Q4296" t="str">
        <f>TEXT(tbl_salesdata[[#This Row],[Order Date]],"dddd")</f>
        <v>Saturday</v>
      </c>
      <c r="R4296" t="str">
        <f>IF(tbl_salesdata[[#This Row],[Weekdaynum]]&gt;5,"Yes","No")</f>
        <v>Yes</v>
      </c>
    </row>
    <row r="4297" spans="1:18" x14ac:dyDescent="0.35">
      <c r="A4297">
        <v>753166282</v>
      </c>
      <c r="B4297" s="3">
        <v>44478</v>
      </c>
      <c r="C4297" s="3">
        <v>44479</v>
      </c>
      <c r="D4297" t="s">
        <v>168</v>
      </c>
      <c r="E4297" t="s">
        <v>21</v>
      </c>
      <c r="F4297" t="s">
        <v>56</v>
      </c>
      <c r="G4297" t="s">
        <v>14</v>
      </c>
      <c r="H4297" t="s">
        <v>34</v>
      </c>
      <c r="I4297" s="9">
        <v>7495</v>
      </c>
      <c r="J4297" s="9">
        <v>9.33</v>
      </c>
      <c r="K4297" s="9">
        <v>6.92</v>
      </c>
      <c r="L4297" s="9">
        <f>tbl_salesdata[[#This Row],[Units Sold]]*tbl_salesdata[[#This Row],[Unit Cost]]</f>
        <v>51865.4</v>
      </c>
      <c r="M4297" s="9">
        <f>tbl_salesdata[[#This Row],[Units Sold]]*tbl_salesdata[[#This Row],[Unit Price]]</f>
        <v>69928.350000000006</v>
      </c>
      <c r="N4297" s="9">
        <f>tbl_salesdata[[#This Row],[Total Sales]]-tbl_salesdata[[#This Row],[Total Cost]]</f>
        <v>18062.950000000004</v>
      </c>
      <c r="O4297">
        <f>tbl_salesdata[[#This Row],[Ship Date]]-tbl_salesdata[[#This Row],[Order Date]]</f>
        <v>1</v>
      </c>
      <c r="P4297">
        <f>WEEKDAY(tbl_salesdata[[#This Row],[Order Date]],2)</f>
        <v>6</v>
      </c>
      <c r="Q4297" t="str">
        <f>TEXT(tbl_salesdata[[#This Row],[Order Date]],"dddd")</f>
        <v>Saturday</v>
      </c>
      <c r="R4297" t="str">
        <f>IF(tbl_salesdata[[#This Row],[Weekdaynum]]&gt;5,"Yes","No")</f>
        <v>Yes</v>
      </c>
    </row>
    <row r="4298" spans="1:18" x14ac:dyDescent="0.35">
      <c r="A4298">
        <v>917070710</v>
      </c>
      <c r="B4298" s="3">
        <v>43253</v>
      </c>
      <c r="C4298" s="3">
        <v>43269</v>
      </c>
      <c r="D4298" t="s">
        <v>63</v>
      </c>
      <c r="E4298" t="s">
        <v>32</v>
      </c>
      <c r="F4298" t="s">
        <v>17</v>
      </c>
      <c r="G4298" t="s">
        <v>14</v>
      </c>
      <c r="H4298" t="s">
        <v>34</v>
      </c>
      <c r="I4298" s="9">
        <v>457</v>
      </c>
      <c r="J4298" s="9">
        <v>152.58000000000001</v>
      </c>
      <c r="K4298" s="9">
        <v>97.44</v>
      </c>
      <c r="L4298" s="9">
        <f>tbl_salesdata[[#This Row],[Units Sold]]*tbl_salesdata[[#This Row],[Unit Cost]]</f>
        <v>44530.080000000002</v>
      </c>
      <c r="M4298" s="9">
        <f>tbl_salesdata[[#This Row],[Units Sold]]*tbl_salesdata[[#This Row],[Unit Price]]</f>
        <v>69729.060000000012</v>
      </c>
      <c r="N4298" s="9">
        <f>tbl_salesdata[[#This Row],[Total Sales]]-tbl_salesdata[[#This Row],[Total Cost]]</f>
        <v>25198.98000000001</v>
      </c>
      <c r="O4298">
        <f>tbl_salesdata[[#This Row],[Ship Date]]-tbl_salesdata[[#This Row],[Order Date]]</f>
        <v>16</v>
      </c>
      <c r="P4298">
        <f>WEEKDAY(tbl_salesdata[[#This Row],[Order Date]],2)</f>
        <v>6</v>
      </c>
      <c r="Q4298" t="str">
        <f>TEXT(tbl_salesdata[[#This Row],[Order Date]],"dddd")</f>
        <v>Saturday</v>
      </c>
      <c r="R4298" t="str">
        <f>IF(tbl_salesdata[[#This Row],[Weekdaynum]]&gt;5,"Yes","No")</f>
        <v>Yes</v>
      </c>
    </row>
    <row r="4299" spans="1:18" hidden="1" x14ac:dyDescent="0.35">
      <c r="A4299">
        <v>677352893</v>
      </c>
      <c r="B4299" s="3">
        <v>44043</v>
      </c>
      <c r="C4299" s="3">
        <v>44046</v>
      </c>
      <c r="D4299" t="s">
        <v>163</v>
      </c>
      <c r="E4299" t="s">
        <v>38</v>
      </c>
      <c r="F4299" t="s">
        <v>22</v>
      </c>
      <c r="G4299" t="s">
        <v>14</v>
      </c>
      <c r="H4299" t="s">
        <v>15</v>
      </c>
      <c r="I4299" s="9">
        <v>2628</v>
      </c>
      <c r="J4299" s="9">
        <v>47.45</v>
      </c>
      <c r="K4299" s="9">
        <v>31.79</v>
      </c>
      <c r="L4299" s="9">
        <f>tbl_salesdata[[#This Row],[Units Sold]]*tbl_salesdata[[#This Row],[Unit Cost]]</f>
        <v>83544.12</v>
      </c>
      <c r="M4299" s="9">
        <f>tbl_salesdata[[#This Row],[Units Sold]]*tbl_salesdata[[#This Row],[Unit Price]]</f>
        <v>124698.6</v>
      </c>
      <c r="N4299" s="9">
        <f>tbl_salesdata[[#This Row],[Total Sales]]-tbl_salesdata[[#This Row],[Total Cost]]</f>
        <v>41154.48000000001</v>
      </c>
      <c r="O4299">
        <f>tbl_salesdata[[#This Row],[Ship Date]]-tbl_salesdata[[#This Row],[Order Date]]</f>
        <v>3</v>
      </c>
      <c r="P4299">
        <f>WEEKDAY(tbl_salesdata[[#This Row],[Order Date]],2)</f>
        <v>5</v>
      </c>
      <c r="Q4299" t="str">
        <f>TEXT(tbl_salesdata[[#This Row],[Order Date]],"dddd")</f>
        <v>Friday</v>
      </c>
      <c r="R4299" t="str">
        <f>IF(tbl_salesdata[[#This Row],[Weekdaynum]]&gt;5,"Yes","No")</f>
        <v>No</v>
      </c>
    </row>
    <row r="4300" spans="1:18" hidden="1" x14ac:dyDescent="0.35">
      <c r="A4300">
        <v>316418111</v>
      </c>
      <c r="B4300" s="3">
        <v>43490</v>
      </c>
      <c r="C4300" s="3">
        <v>43495</v>
      </c>
      <c r="D4300" t="s">
        <v>123</v>
      </c>
      <c r="E4300" t="s">
        <v>38</v>
      </c>
      <c r="F4300" t="s">
        <v>22</v>
      </c>
      <c r="G4300" t="s">
        <v>18</v>
      </c>
      <c r="H4300" t="s">
        <v>15</v>
      </c>
      <c r="I4300" s="9">
        <v>4005</v>
      </c>
      <c r="J4300" s="9">
        <v>47.45</v>
      </c>
      <c r="K4300" s="9">
        <v>31.79</v>
      </c>
      <c r="L4300" s="9">
        <f>tbl_salesdata[[#This Row],[Units Sold]]*tbl_salesdata[[#This Row],[Unit Cost]]</f>
        <v>127318.95</v>
      </c>
      <c r="M4300" s="9">
        <f>tbl_salesdata[[#This Row],[Units Sold]]*tbl_salesdata[[#This Row],[Unit Price]]</f>
        <v>190037.25</v>
      </c>
      <c r="N4300" s="9">
        <f>tbl_salesdata[[#This Row],[Total Sales]]-tbl_salesdata[[#This Row],[Total Cost]]</f>
        <v>62718.3</v>
      </c>
      <c r="O4300">
        <f>tbl_salesdata[[#This Row],[Ship Date]]-tbl_salesdata[[#This Row],[Order Date]]</f>
        <v>5</v>
      </c>
      <c r="P4300">
        <f>WEEKDAY(tbl_salesdata[[#This Row],[Order Date]],2)</f>
        <v>5</v>
      </c>
      <c r="Q4300" t="str">
        <f>TEXT(tbl_salesdata[[#This Row],[Order Date]],"dddd")</f>
        <v>Friday</v>
      </c>
      <c r="R4300" t="str">
        <f>IF(tbl_salesdata[[#This Row],[Weekdaynum]]&gt;5,"Yes","No")</f>
        <v>No</v>
      </c>
    </row>
    <row r="4301" spans="1:18" hidden="1" x14ac:dyDescent="0.35">
      <c r="A4301">
        <v>534641349</v>
      </c>
      <c r="B4301" s="3">
        <v>44050</v>
      </c>
      <c r="C4301" s="3">
        <v>44068</v>
      </c>
      <c r="D4301" t="s">
        <v>95</v>
      </c>
      <c r="E4301" t="s">
        <v>21</v>
      </c>
      <c r="F4301" t="s">
        <v>22</v>
      </c>
      <c r="G4301" t="s">
        <v>18</v>
      </c>
      <c r="H4301" t="s">
        <v>26</v>
      </c>
      <c r="I4301" s="9">
        <v>1111</v>
      </c>
      <c r="J4301" s="9">
        <v>47.45</v>
      </c>
      <c r="K4301" s="9">
        <v>31.79</v>
      </c>
      <c r="L4301" s="9">
        <f>tbl_salesdata[[#This Row],[Units Sold]]*tbl_salesdata[[#This Row],[Unit Cost]]</f>
        <v>35318.69</v>
      </c>
      <c r="M4301" s="9">
        <f>tbl_salesdata[[#This Row],[Units Sold]]*tbl_salesdata[[#This Row],[Unit Price]]</f>
        <v>52716.950000000004</v>
      </c>
      <c r="N4301" s="9">
        <f>tbl_salesdata[[#This Row],[Total Sales]]-tbl_salesdata[[#This Row],[Total Cost]]</f>
        <v>17398.260000000002</v>
      </c>
      <c r="O4301">
        <f>tbl_salesdata[[#This Row],[Ship Date]]-tbl_salesdata[[#This Row],[Order Date]]</f>
        <v>18</v>
      </c>
      <c r="P4301">
        <f>WEEKDAY(tbl_salesdata[[#This Row],[Order Date]],2)</f>
        <v>5</v>
      </c>
      <c r="Q4301" t="str">
        <f>TEXT(tbl_salesdata[[#This Row],[Order Date]],"dddd")</f>
        <v>Friday</v>
      </c>
      <c r="R4301" t="str">
        <f>IF(tbl_salesdata[[#This Row],[Weekdaynum]]&gt;5,"Yes","No")</f>
        <v>No</v>
      </c>
    </row>
    <row r="4302" spans="1:18" hidden="1" x14ac:dyDescent="0.35">
      <c r="A4302">
        <v>921133935</v>
      </c>
      <c r="B4302" s="3">
        <v>43682</v>
      </c>
      <c r="C4302" s="3">
        <v>43691</v>
      </c>
      <c r="D4302" t="s">
        <v>79</v>
      </c>
      <c r="E4302" t="s">
        <v>21</v>
      </c>
      <c r="F4302" t="s">
        <v>17</v>
      </c>
      <c r="G4302" t="s">
        <v>14</v>
      </c>
      <c r="H4302" t="s">
        <v>26</v>
      </c>
      <c r="I4302" s="9">
        <v>2856</v>
      </c>
      <c r="J4302" s="9">
        <v>152.58000000000001</v>
      </c>
      <c r="K4302" s="9">
        <v>97.44</v>
      </c>
      <c r="L4302" s="9">
        <f>tbl_salesdata[[#This Row],[Units Sold]]*tbl_salesdata[[#This Row],[Unit Cost]]</f>
        <v>278288.64000000001</v>
      </c>
      <c r="M4302" s="9">
        <f>tbl_salesdata[[#This Row],[Units Sold]]*tbl_salesdata[[#This Row],[Unit Price]]</f>
        <v>435768.48000000004</v>
      </c>
      <c r="N4302" s="9">
        <f>tbl_salesdata[[#This Row],[Total Sales]]-tbl_salesdata[[#This Row],[Total Cost]]</f>
        <v>157479.84000000003</v>
      </c>
      <c r="O4302">
        <f>tbl_salesdata[[#This Row],[Ship Date]]-tbl_salesdata[[#This Row],[Order Date]]</f>
        <v>9</v>
      </c>
      <c r="P4302">
        <f>WEEKDAY(tbl_salesdata[[#This Row],[Order Date]],2)</f>
        <v>1</v>
      </c>
      <c r="Q4302" t="str">
        <f>TEXT(tbl_salesdata[[#This Row],[Order Date]],"dddd")</f>
        <v>Monday</v>
      </c>
      <c r="R4302" t="str">
        <f>IF(tbl_salesdata[[#This Row],[Weekdaynum]]&gt;5,"Yes","No")</f>
        <v>No</v>
      </c>
    </row>
    <row r="4303" spans="1:18" hidden="1" x14ac:dyDescent="0.35">
      <c r="A4303">
        <v>235319697</v>
      </c>
      <c r="B4303" s="3">
        <v>42275</v>
      </c>
      <c r="C4303" s="3">
        <v>42276</v>
      </c>
      <c r="D4303" t="s">
        <v>73</v>
      </c>
      <c r="E4303" t="s">
        <v>24</v>
      </c>
      <c r="F4303" t="s">
        <v>40</v>
      </c>
      <c r="G4303" t="s">
        <v>18</v>
      </c>
      <c r="H4303" t="s">
        <v>34</v>
      </c>
      <c r="I4303" s="9">
        <v>5183</v>
      </c>
      <c r="J4303" s="9">
        <v>651.21</v>
      </c>
      <c r="K4303" s="9">
        <v>524.96</v>
      </c>
      <c r="L4303" s="9">
        <f>tbl_salesdata[[#This Row],[Units Sold]]*tbl_salesdata[[#This Row],[Unit Cost]]</f>
        <v>2720867.68</v>
      </c>
      <c r="M4303" s="9">
        <f>tbl_salesdata[[#This Row],[Units Sold]]*tbl_salesdata[[#This Row],[Unit Price]]</f>
        <v>3375221.43</v>
      </c>
      <c r="N4303" s="9">
        <f>tbl_salesdata[[#This Row],[Total Sales]]-tbl_salesdata[[#This Row],[Total Cost]]</f>
        <v>654353.75</v>
      </c>
      <c r="O4303">
        <f>tbl_salesdata[[#This Row],[Ship Date]]-tbl_salesdata[[#This Row],[Order Date]]</f>
        <v>1</v>
      </c>
      <c r="P4303">
        <f>WEEKDAY(tbl_salesdata[[#This Row],[Order Date]],2)</f>
        <v>1</v>
      </c>
      <c r="Q4303" t="str">
        <f>TEXT(tbl_salesdata[[#This Row],[Order Date]],"dddd")</f>
        <v>Monday</v>
      </c>
      <c r="R4303" t="str">
        <f>IF(tbl_salesdata[[#This Row],[Weekdaynum]]&gt;5,"Yes","No")</f>
        <v>No</v>
      </c>
    </row>
    <row r="4304" spans="1:18" hidden="1" x14ac:dyDescent="0.35">
      <c r="A4304">
        <v>456934964</v>
      </c>
      <c r="B4304" s="3">
        <v>43913</v>
      </c>
      <c r="C4304" s="3">
        <v>43915</v>
      </c>
      <c r="D4304" t="s">
        <v>80</v>
      </c>
      <c r="E4304" t="s">
        <v>21</v>
      </c>
      <c r="F4304" t="s">
        <v>47</v>
      </c>
      <c r="G4304" t="s">
        <v>18</v>
      </c>
      <c r="H4304" t="s">
        <v>26</v>
      </c>
      <c r="I4304" s="9">
        <v>6065</v>
      </c>
      <c r="J4304" s="9">
        <v>421.89</v>
      </c>
      <c r="K4304" s="9">
        <v>364.69</v>
      </c>
      <c r="L4304" s="9">
        <f>tbl_salesdata[[#This Row],[Units Sold]]*tbl_salesdata[[#This Row],[Unit Cost]]</f>
        <v>2211844.85</v>
      </c>
      <c r="M4304" s="9">
        <f>tbl_salesdata[[#This Row],[Units Sold]]*tbl_salesdata[[#This Row],[Unit Price]]</f>
        <v>2558762.85</v>
      </c>
      <c r="N4304" s="9">
        <f>tbl_salesdata[[#This Row],[Total Sales]]-tbl_salesdata[[#This Row],[Total Cost]]</f>
        <v>346918</v>
      </c>
      <c r="O4304">
        <f>tbl_salesdata[[#This Row],[Ship Date]]-tbl_salesdata[[#This Row],[Order Date]]</f>
        <v>2</v>
      </c>
      <c r="P4304">
        <f>WEEKDAY(tbl_salesdata[[#This Row],[Order Date]],2)</f>
        <v>1</v>
      </c>
      <c r="Q4304" t="str">
        <f>TEXT(tbl_salesdata[[#This Row],[Order Date]],"dddd")</f>
        <v>Monday</v>
      </c>
      <c r="R4304" t="str">
        <f>IF(tbl_salesdata[[#This Row],[Weekdaynum]]&gt;5,"Yes","No")</f>
        <v>No</v>
      </c>
    </row>
    <row r="4305" spans="1:18" hidden="1" x14ac:dyDescent="0.35">
      <c r="A4305">
        <v>936028563</v>
      </c>
      <c r="B4305" s="3">
        <v>42454</v>
      </c>
      <c r="C4305" s="3">
        <v>42456</v>
      </c>
      <c r="D4305" t="s">
        <v>45</v>
      </c>
      <c r="E4305" t="s">
        <v>12</v>
      </c>
      <c r="F4305" t="s">
        <v>22</v>
      </c>
      <c r="G4305" t="s">
        <v>18</v>
      </c>
      <c r="H4305" t="s">
        <v>34</v>
      </c>
      <c r="I4305" s="9">
        <v>507</v>
      </c>
      <c r="J4305" s="9">
        <v>47.45</v>
      </c>
      <c r="K4305" s="9">
        <v>31.79</v>
      </c>
      <c r="L4305" s="9">
        <f>tbl_salesdata[[#This Row],[Units Sold]]*tbl_salesdata[[#This Row],[Unit Cost]]</f>
        <v>16117.529999999999</v>
      </c>
      <c r="M4305" s="9">
        <f>tbl_salesdata[[#This Row],[Units Sold]]*tbl_salesdata[[#This Row],[Unit Price]]</f>
        <v>24057.15</v>
      </c>
      <c r="N4305" s="9">
        <f>tbl_salesdata[[#This Row],[Total Sales]]-tbl_salesdata[[#This Row],[Total Cost]]</f>
        <v>7939.6200000000026</v>
      </c>
      <c r="O4305">
        <f>tbl_salesdata[[#This Row],[Ship Date]]-tbl_salesdata[[#This Row],[Order Date]]</f>
        <v>2</v>
      </c>
      <c r="P4305">
        <f>WEEKDAY(tbl_salesdata[[#This Row],[Order Date]],2)</f>
        <v>5</v>
      </c>
      <c r="Q4305" t="str">
        <f>TEXT(tbl_salesdata[[#This Row],[Order Date]],"dddd")</f>
        <v>Friday</v>
      </c>
      <c r="R4305" t="str">
        <f>IF(tbl_salesdata[[#This Row],[Weekdaynum]]&gt;5,"Yes","No")</f>
        <v>No</v>
      </c>
    </row>
    <row r="4306" spans="1:18" hidden="1" x14ac:dyDescent="0.35">
      <c r="A4306">
        <v>642961823</v>
      </c>
      <c r="B4306" s="3">
        <v>44458</v>
      </c>
      <c r="C4306" s="3">
        <v>44473</v>
      </c>
      <c r="D4306" t="s">
        <v>182</v>
      </c>
      <c r="E4306" t="s">
        <v>12</v>
      </c>
      <c r="F4306" t="s">
        <v>13</v>
      </c>
      <c r="G4306" t="s">
        <v>18</v>
      </c>
      <c r="H4306" t="s">
        <v>19</v>
      </c>
      <c r="I4306" s="9">
        <v>5546</v>
      </c>
      <c r="J4306" s="9">
        <v>255.28</v>
      </c>
      <c r="K4306" s="9">
        <v>159.41999999999999</v>
      </c>
      <c r="L4306" s="9">
        <f>tbl_salesdata[[#This Row],[Units Sold]]*tbl_salesdata[[#This Row],[Unit Cost]]</f>
        <v>884143.32</v>
      </c>
      <c r="M4306" s="9">
        <f>tbl_salesdata[[#This Row],[Units Sold]]*tbl_salesdata[[#This Row],[Unit Price]]</f>
        <v>1415782.8800000001</v>
      </c>
      <c r="N4306" s="9">
        <f>tbl_salesdata[[#This Row],[Total Sales]]-tbl_salesdata[[#This Row],[Total Cost]]</f>
        <v>531639.56000000017</v>
      </c>
      <c r="O4306">
        <f>tbl_salesdata[[#This Row],[Ship Date]]-tbl_salesdata[[#This Row],[Order Date]]</f>
        <v>15</v>
      </c>
      <c r="P4306">
        <f>WEEKDAY(tbl_salesdata[[#This Row],[Order Date]],2)</f>
        <v>7</v>
      </c>
      <c r="Q4306" t="str">
        <f>TEXT(tbl_salesdata[[#This Row],[Order Date]],"dddd")</f>
        <v>Sunday</v>
      </c>
      <c r="R4306" t="str">
        <f>IF(tbl_salesdata[[#This Row],[Weekdaynum]]&gt;5,"Yes","No")</f>
        <v>Yes</v>
      </c>
    </row>
    <row r="4307" spans="1:18" hidden="1" x14ac:dyDescent="0.35">
      <c r="A4307">
        <v>418408572</v>
      </c>
      <c r="B4307" s="3">
        <v>44635</v>
      </c>
      <c r="C4307" s="3">
        <v>44636</v>
      </c>
      <c r="D4307" t="s">
        <v>219</v>
      </c>
      <c r="E4307" t="s">
        <v>38</v>
      </c>
      <c r="F4307" t="s">
        <v>30</v>
      </c>
      <c r="G4307" t="s">
        <v>18</v>
      </c>
      <c r="H4307" t="s">
        <v>34</v>
      </c>
      <c r="I4307" s="9">
        <v>5249</v>
      </c>
      <c r="J4307" s="9">
        <v>81.73</v>
      </c>
      <c r="K4307" s="9">
        <v>56.67</v>
      </c>
      <c r="L4307" s="9">
        <f>tbl_salesdata[[#This Row],[Units Sold]]*tbl_salesdata[[#This Row],[Unit Cost]]</f>
        <v>297460.83</v>
      </c>
      <c r="M4307" s="9">
        <f>tbl_salesdata[[#This Row],[Units Sold]]*tbl_salesdata[[#This Row],[Unit Price]]</f>
        <v>429000.77</v>
      </c>
      <c r="N4307" s="9">
        <f>tbl_salesdata[[#This Row],[Total Sales]]-tbl_salesdata[[#This Row],[Total Cost]]</f>
        <v>131539.94</v>
      </c>
      <c r="O4307">
        <f>tbl_salesdata[[#This Row],[Ship Date]]-tbl_salesdata[[#This Row],[Order Date]]</f>
        <v>1</v>
      </c>
      <c r="P4307">
        <f>WEEKDAY(tbl_salesdata[[#This Row],[Order Date]],2)</f>
        <v>2</v>
      </c>
      <c r="Q4307" t="str">
        <f>TEXT(tbl_salesdata[[#This Row],[Order Date]],"dddd")</f>
        <v>Tuesday</v>
      </c>
      <c r="R4307" t="str">
        <f>IF(tbl_salesdata[[#This Row],[Weekdaynum]]&gt;5,"Yes","No")</f>
        <v>No</v>
      </c>
    </row>
    <row r="4308" spans="1:18" hidden="1" x14ac:dyDescent="0.35">
      <c r="A4308">
        <v>723355138</v>
      </c>
      <c r="B4308" s="3">
        <v>42629</v>
      </c>
      <c r="C4308" s="3">
        <v>42630</v>
      </c>
      <c r="D4308" t="s">
        <v>130</v>
      </c>
      <c r="E4308" t="s">
        <v>29</v>
      </c>
      <c r="F4308" t="s">
        <v>22</v>
      </c>
      <c r="G4308" t="s">
        <v>18</v>
      </c>
      <c r="H4308" t="s">
        <v>26</v>
      </c>
      <c r="I4308" s="9">
        <v>5715</v>
      </c>
      <c r="J4308" s="9">
        <v>47.45</v>
      </c>
      <c r="K4308" s="9">
        <v>31.79</v>
      </c>
      <c r="L4308" s="9">
        <f>tbl_salesdata[[#This Row],[Units Sold]]*tbl_salesdata[[#This Row],[Unit Cost]]</f>
        <v>181679.85</v>
      </c>
      <c r="M4308" s="9">
        <f>tbl_salesdata[[#This Row],[Units Sold]]*tbl_salesdata[[#This Row],[Unit Price]]</f>
        <v>271176.75</v>
      </c>
      <c r="N4308" s="9">
        <f>tbl_salesdata[[#This Row],[Total Sales]]-tbl_salesdata[[#This Row],[Total Cost]]</f>
        <v>89496.9</v>
      </c>
      <c r="O4308">
        <f>tbl_salesdata[[#This Row],[Ship Date]]-tbl_salesdata[[#This Row],[Order Date]]</f>
        <v>1</v>
      </c>
      <c r="P4308">
        <f>WEEKDAY(tbl_salesdata[[#This Row],[Order Date]],2)</f>
        <v>5</v>
      </c>
      <c r="Q4308" t="str">
        <f>TEXT(tbl_salesdata[[#This Row],[Order Date]],"dddd")</f>
        <v>Friday</v>
      </c>
      <c r="R4308" t="str">
        <f>IF(tbl_salesdata[[#This Row],[Weekdaynum]]&gt;5,"Yes","No")</f>
        <v>No</v>
      </c>
    </row>
    <row r="4309" spans="1:18" hidden="1" x14ac:dyDescent="0.35">
      <c r="A4309">
        <v>289100348</v>
      </c>
      <c r="B4309" s="3">
        <v>44858</v>
      </c>
      <c r="C4309" s="3">
        <v>44861</v>
      </c>
      <c r="D4309" t="s">
        <v>132</v>
      </c>
      <c r="E4309" t="s">
        <v>38</v>
      </c>
      <c r="F4309" t="s">
        <v>47</v>
      </c>
      <c r="G4309" t="s">
        <v>14</v>
      </c>
      <c r="H4309" t="s">
        <v>19</v>
      </c>
      <c r="I4309" s="9">
        <v>72</v>
      </c>
      <c r="J4309" s="9">
        <v>421.89</v>
      </c>
      <c r="K4309" s="9">
        <v>364.69</v>
      </c>
      <c r="L4309" s="9">
        <f>tbl_salesdata[[#This Row],[Units Sold]]*tbl_salesdata[[#This Row],[Unit Cost]]</f>
        <v>26257.68</v>
      </c>
      <c r="M4309" s="9">
        <f>tbl_salesdata[[#This Row],[Units Sold]]*tbl_salesdata[[#This Row],[Unit Price]]</f>
        <v>30376.079999999998</v>
      </c>
      <c r="N4309" s="9">
        <f>tbl_salesdata[[#This Row],[Total Sales]]-tbl_salesdata[[#This Row],[Total Cost]]</f>
        <v>4118.3999999999978</v>
      </c>
      <c r="O4309">
        <f>tbl_salesdata[[#This Row],[Ship Date]]-tbl_salesdata[[#This Row],[Order Date]]</f>
        <v>3</v>
      </c>
      <c r="P4309">
        <f>WEEKDAY(tbl_salesdata[[#This Row],[Order Date]],2)</f>
        <v>1</v>
      </c>
      <c r="Q4309" t="str">
        <f>TEXT(tbl_salesdata[[#This Row],[Order Date]],"dddd")</f>
        <v>Monday</v>
      </c>
      <c r="R4309" t="str">
        <f>IF(tbl_salesdata[[#This Row],[Weekdaynum]]&gt;5,"Yes","No")</f>
        <v>No</v>
      </c>
    </row>
    <row r="4310" spans="1:18" x14ac:dyDescent="0.35">
      <c r="A4310">
        <v>522813022</v>
      </c>
      <c r="B4310" s="3">
        <v>43169</v>
      </c>
      <c r="C4310" s="3">
        <v>43185</v>
      </c>
      <c r="D4310" t="s">
        <v>163</v>
      </c>
      <c r="E4310" t="s">
        <v>38</v>
      </c>
      <c r="F4310" t="s">
        <v>30</v>
      </c>
      <c r="G4310" t="s">
        <v>18</v>
      </c>
      <c r="H4310" t="s">
        <v>19</v>
      </c>
      <c r="I4310" s="9">
        <v>846</v>
      </c>
      <c r="J4310" s="9">
        <v>81.73</v>
      </c>
      <c r="K4310" s="9">
        <v>56.67</v>
      </c>
      <c r="L4310" s="9">
        <f>tbl_salesdata[[#This Row],[Units Sold]]*tbl_salesdata[[#This Row],[Unit Cost]]</f>
        <v>47942.82</v>
      </c>
      <c r="M4310" s="9">
        <f>tbl_salesdata[[#This Row],[Units Sold]]*tbl_salesdata[[#This Row],[Unit Price]]</f>
        <v>69143.58</v>
      </c>
      <c r="N4310" s="9">
        <f>tbl_salesdata[[#This Row],[Total Sales]]-tbl_salesdata[[#This Row],[Total Cost]]</f>
        <v>21200.760000000002</v>
      </c>
      <c r="O4310">
        <f>tbl_salesdata[[#This Row],[Ship Date]]-tbl_salesdata[[#This Row],[Order Date]]</f>
        <v>16</v>
      </c>
      <c r="P4310">
        <f>WEEKDAY(tbl_salesdata[[#This Row],[Order Date]],2)</f>
        <v>6</v>
      </c>
      <c r="Q4310" t="str">
        <f>TEXT(tbl_salesdata[[#This Row],[Order Date]],"dddd")</f>
        <v>Saturday</v>
      </c>
      <c r="R4310" t="str">
        <f>IF(tbl_salesdata[[#This Row],[Weekdaynum]]&gt;5,"Yes","No")</f>
        <v>Yes</v>
      </c>
    </row>
    <row r="4311" spans="1:18" x14ac:dyDescent="0.35">
      <c r="A4311">
        <v>456074512</v>
      </c>
      <c r="B4311" s="3">
        <v>43967</v>
      </c>
      <c r="C4311" s="3">
        <v>43969</v>
      </c>
      <c r="D4311" t="s">
        <v>177</v>
      </c>
      <c r="E4311" t="s">
        <v>24</v>
      </c>
      <c r="F4311" t="s">
        <v>22</v>
      </c>
      <c r="G4311" t="s">
        <v>14</v>
      </c>
      <c r="H4311" t="s">
        <v>34</v>
      </c>
      <c r="I4311" s="9">
        <v>1438</v>
      </c>
      <c r="J4311" s="9">
        <v>47.45</v>
      </c>
      <c r="K4311" s="9">
        <v>31.79</v>
      </c>
      <c r="L4311" s="9">
        <f>tbl_salesdata[[#This Row],[Units Sold]]*tbl_salesdata[[#This Row],[Unit Cost]]</f>
        <v>45714.02</v>
      </c>
      <c r="M4311" s="9">
        <f>tbl_salesdata[[#This Row],[Units Sold]]*tbl_salesdata[[#This Row],[Unit Price]]</f>
        <v>68233.100000000006</v>
      </c>
      <c r="N4311" s="9">
        <f>tbl_salesdata[[#This Row],[Total Sales]]-tbl_salesdata[[#This Row],[Total Cost]]</f>
        <v>22519.080000000009</v>
      </c>
      <c r="O4311">
        <f>tbl_salesdata[[#This Row],[Ship Date]]-tbl_salesdata[[#This Row],[Order Date]]</f>
        <v>2</v>
      </c>
      <c r="P4311">
        <f>WEEKDAY(tbl_salesdata[[#This Row],[Order Date]],2)</f>
        <v>6</v>
      </c>
      <c r="Q4311" t="str">
        <f>TEXT(tbl_salesdata[[#This Row],[Order Date]],"dddd")</f>
        <v>Saturday</v>
      </c>
      <c r="R4311" t="str">
        <f>IF(tbl_salesdata[[#This Row],[Weekdaynum]]&gt;5,"Yes","No")</f>
        <v>Yes</v>
      </c>
    </row>
    <row r="4312" spans="1:18" hidden="1" x14ac:dyDescent="0.35">
      <c r="A4312">
        <v>468803632</v>
      </c>
      <c r="B4312" s="3">
        <v>44804</v>
      </c>
      <c r="C4312" s="3">
        <v>44821</v>
      </c>
      <c r="D4312" t="s">
        <v>49</v>
      </c>
      <c r="E4312" t="s">
        <v>21</v>
      </c>
      <c r="F4312" t="s">
        <v>56</v>
      </c>
      <c r="G4312" t="s">
        <v>14</v>
      </c>
      <c r="H4312" t="s">
        <v>26</v>
      </c>
      <c r="I4312" s="9">
        <v>8267</v>
      </c>
      <c r="J4312" s="9">
        <v>9.33</v>
      </c>
      <c r="K4312" s="9">
        <v>6.92</v>
      </c>
      <c r="L4312" s="9">
        <f>tbl_salesdata[[#This Row],[Units Sold]]*tbl_salesdata[[#This Row],[Unit Cost]]</f>
        <v>57207.64</v>
      </c>
      <c r="M4312" s="9">
        <f>tbl_salesdata[[#This Row],[Units Sold]]*tbl_salesdata[[#This Row],[Unit Price]]</f>
        <v>77131.11</v>
      </c>
      <c r="N4312" s="9">
        <f>tbl_salesdata[[#This Row],[Total Sales]]-tbl_salesdata[[#This Row],[Total Cost]]</f>
        <v>19923.47</v>
      </c>
      <c r="O4312">
        <f>tbl_salesdata[[#This Row],[Ship Date]]-tbl_salesdata[[#This Row],[Order Date]]</f>
        <v>17</v>
      </c>
      <c r="P4312">
        <f>WEEKDAY(tbl_salesdata[[#This Row],[Order Date]],2)</f>
        <v>3</v>
      </c>
      <c r="Q4312" t="str">
        <f>TEXT(tbl_salesdata[[#This Row],[Order Date]],"dddd")</f>
        <v>Wednesday</v>
      </c>
      <c r="R4312" t="str">
        <f>IF(tbl_salesdata[[#This Row],[Weekdaynum]]&gt;5,"Yes","No")</f>
        <v>No</v>
      </c>
    </row>
    <row r="4313" spans="1:18" hidden="1" x14ac:dyDescent="0.35">
      <c r="A4313">
        <v>646981704</v>
      </c>
      <c r="B4313" s="3">
        <v>44847</v>
      </c>
      <c r="C4313" s="3">
        <v>44856</v>
      </c>
      <c r="D4313" t="s">
        <v>77</v>
      </c>
      <c r="E4313" t="s">
        <v>21</v>
      </c>
      <c r="F4313" t="s">
        <v>13</v>
      </c>
      <c r="G4313" t="s">
        <v>14</v>
      </c>
      <c r="H4313" t="s">
        <v>15</v>
      </c>
      <c r="I4313" s="9">
        <v>5118</v>
      </c>
      <c r="J4313" s="9">
        <v>255.28</v>
      </c>
      <c r="K4313" s="9">
        <v>159.41999999999999</v>
      </c>
      <c r="L4313" s="9">
        <f>tbl_salesdata[[#This Row],[Units Sold]]*tbl_salesdata[[#This Row],[Unit Cost]]</f>
        <v>815911.55999999994</v>
      </c>
      <c r="M4313" s="9">
        <f>tbl_salesdata[[#This Row],[Units Sold]]*tbl_salesdata[[#This Row],[Unit Price]]</f>
        <v>1306523.04</v>
      </c>
      <c r="N4313" s="9">
        <f>tbl_salesdata[[#This Row],[Total Sales]]-tbl_salesdata[[#This Row],[Total Cost]]</f>
        <v>490611.4800000001</v>
      </c>
      <c r="O4313">
        <f>tbl_salesdata[[#This Row],[Ship Date]]-tbl_salesdata[[#This Row],[Order Date]]</f>
        <v>9</v>
      </c>
      <c r="P4313">
        <f>WEEKDAY(tbl_salesdata[[#This Row],[Order Date]],2)</f>
        <v>4</v>
      </c>
      <c r="Q4313" t="str">
        <f>TEXT(tbl_salesdata[[#This Row],[Order Date]],"dddd")</f>
        <v>Thursday</v>
      </c>
      <c r="R4313" t="str">
        <f>IF(tbl_salesdata[[#This Row],[Weekdaynum]]&gt;5,"Yes","No")</f>
        <v>No</v>
      </c>
    </row>
    <row r="4314" spans="1:18" x14ac:dyDescent="0.35">
      <c r="A4314">
        <v>326904904</v>
      </c>
      <c r="B4314" s="3">
        <v>44338</v>
      </c>
      <c r="C4314" s="3">
        <v>44352</v>
      </c>
      <c r="D4314" t="s">
        <v>85</v>
      </c>
      <c r="E4314" t="s">
        <v>12</v>
      </c>
      <c r="F4314" t="s">
        <v>56</v>
      </c>
      <c r="G4314" t="s">
        <v>18</v>
      </c>
      <c r="H4314" t="s">
        <v>34</v>
      </c>
      <c r="I4314" s="9">
        <v>7281</v>
      </c>
      <c r="J4314" s="9">
        <v>9.33</v>
      </c>
      <c r="K4314" s="9">
        <v>6.92</v>
      </c>
      <c r="L4314" s="9">
        <f>tbl_salesdata[[#This Row],[Units Sold]]*tbl_salesdata[[#This Row],[Unit Cost]]</f>
        <v>50384.52</v>
      </c>
      <c r="M4314" s="9">
        <f>tbl_salesdata[[#This Row],[Units Sold]]*tbl_salesdata[[#This Row],[Unit Price]]</f>
        <v>67931.73</v>
      </c>
      <c r="N4314" s="9">
        <f>tbl_salesdata[[#This Row],[Total Sales]]-tbl_salesdata[[#This Row],[Total Cost]]</f>
        <v>17547.21</v>
      </c>
      <c r="O4314">
        <f>tbl_salesdata[[#This Row],[Ship Date]]-tbl_salesdata[[#This Row],[Order Date]]</f>
        <v>14</v>
      </c>
      <c r="P4314">
        <f>WEEKDAY(tbl_salesdata[[#This Row],[Order Date]],2)</f>
        <v>6</v>
      </c>
      <c r="Q4314" t="str">
        <f>TEXT(tbl_salesdata[[#This Row],[Order Date]],"dddd")</f>
        <v>Saturday</v>
      </c>
      <c r="R4314" t="str">
        <f>IF(tbl_salesdata[[#This Row],[Weekdaynum]]&gt;5,"Yes","No")</f>
        <v>Yes</v>
      </c>
    </row>
    <row r="4315" spans="1:18" x14ac:dyDescent="0.35">
      <c r="A4315">
        <v>709268176</v>
      </c>
      <c r="B4315" s="3">
        <v>44338</v>
      </c>
      <c r="C4315" s="3">
        <v>44343</v>
      </c>
      <c r="D4315" t="s">
        <v>111</v>
      </c>
      <c r="E4315" t="s">
        <v>38</v>
      </c>
      <c r="F4315" t="s">
        <v>56</v>
      </c>
      <c r="G4315" t="s">
        <v>18</v>
      </c>
      <c r="H4315" t="s">
        <v>15</v>
      </c>
      <c r="I4315" s="9">
        <v>7070</v>
      </c>
      <c r="J4315" s="9">
        <v>9.33</v>
      </c>
      <c r="K4315" s="9">
        <v>6.92</v>
      </c>
      <c r="L4315" s="9">
        <f>tbl_salesdata[[#This Row],[Units Sold]]*tbl_salesdata[[#This Row],[Unit Cost]]</f>
        <v>48924.4</v>
      </c>
      <c r="M4315" s="9">
        <f>tbl_salesdata[[#This Row],[Units Sold]]*tbl_salesdata[[#This Row],[Unit Price]]</f>
        <v>65963.100000000006</v>
      </c>
      <c r="N4315" s="9">
        <f>tbl_salesdata[[#This Row],[Total Sales]]-tbl_salesdata[[#This Row],[Total Cost]]</f>
        <v>17038.700000000004</v>
      </c>
      <c r="O4315">
        <f>tbl_salesdata[[#This Row],[Ship Date]]-tbl_salesdata[[#This Row],[Order Date]]</f>
        <v>5</v>
      </c>
      <c r="P4315">
        <f>WEEKDAY(tbl_salesdata[[#This Row],[Order Date]],2)</f>
        <v>6</v>
      </c>
      <c r="Q4315" t="str">
        <f>TEXT(tbl_salesdata[[#This Row],[Order Date]],"dddd")</f>
        <v>Saturday</v>
      </c>
      <c r="R4315" t="str">
        <f>IF(tbl_salesdata[[#This Row],[Weekdaynum]]&gt;5,"Yes","No")</f>
        <v>Yes</v>
      </c>
    </row>
    <row r="4316" spans="1:18" hidden="1" x14ac:dyDescent="0.35">
      <c r="A4316">
        <v>846405446</v>
      </c>
      <c r="B4316" s="3">
        <v>42405</v>
      </c>
      <c r="C4316" s="3">
        <v>42416</v>
      </c>
      <c r="D4316" t="s">
        <v>70</v>
      </c>
      <c r="E4316" t="s">
        <v>29</v>
      </c>
      <c r="F4316" t="s">
        <v>76</v>
      </c>
      <c r="G4316" t="s">
        <v>18</v>
      </c>
      <c r="H4316" t="s">
        <v>15</v>
      </c>
      <c r="I4316" s="9">
        <v>9035</v>
      </c>
      <c r="J4316" s="9">
        <v>668.27</v>
      </c>
      <c r="K4316" s="9">
        <v>502.54</v>
      </c>
      <c r="L4316" s="9">
        <f>tbl_salesdata[[#This Row],[Units Sold]]*tbl_salesdata[[#This Row],[Unit Cost]]</f>
        <v>4540448.9000000004</v>
      </c>
      <c r="M4316" s="9">
        <f>tbl_salesdata[[#This Row],[Units Sold]]*tbl_salesdata[[#This Row],[Unit Price]]</f>
        <v>6037819.4500000002</v>
      </c>
      <c r="N4316" s="9">
        <f>tbl_salesdata[[#This Row],[Total Sales]]-tbl_salesdata[[#This Row],[Total Cost]]</f>
        <v>1497370.5499999998</v>
      </c>
      <c r="O4316">
        <f>tbl_salesdata[[#This Row],[Ship Date]]-tbl_salesdata[[#This Row],[Order Date]]</f>
        <v>11</v>
      </c>
      <c r="P4316">
        <f>WEEKDAY(tbl_salesdata[[#This Row],[Order Date]],2)</f>
        <v>5</v>
      </c>
      <c r="Q4316" t="str">
        <f>TEXT(tbl_salesdata[[#This Row],[Order Date]],"dddd")</f>
        <v>Friday</v>
      </c>
      <c r="R4316" t="str">
        <f>IF(tbl_salesdata[[#This Row],[Weekdaynum]]&gt;5,"Yes","No")</f>
        <v>No</v>
      </c>
    </row>
    <row r="4317" spans="1:18" hidden="1" x14ac:dyDescent="0.35">
      <c r="A4317">
        <v>462797629</v>
      </c>
      <c r="B4317" s="3">
        <v>42159</v>
      </c>
      <c r="C4317" s="3">
        <v>42175</v>
      </c>
      <c r="D4317" t="s">
        <v>52</v>
      </c>
      <c r="E4317" t="s">
        <v>12</v>
      </c>
      <c r="F4317" t="s">
        <v>30</v>
      </c>
      <c r="G4317" t="s">
        <v>14</v>
      </c>
      <c r="H4317" t="s">
        <v>34</v>
      </c>
      <c r="I4317" s="9">
        <v>958</v>
      </c>
      <c r="J4317" s="9">
        <v>81.73</v>
      </c>
      <c r="K4317" s="9">
        <v>56.67</v>
      </c>
      <c r="L4317" s="9">
        <f>tbl_salesdata[[#This Row],[Units Sold]]*tbl_salesdata[[#This Row],[Unit Cost]]</f>
        <v>54289.86</v>
      </c>
      <c r="M4317" s="9">
        <f>tbl_salesdata[[#This Row],[Units Sold]]*tbl_salesdata[[#This Row],[Unit Price]]</f>
        <v>78297.340000000011</v>
      </c>
      <c r="N4317" s="9">
        <f>tbl_salesdata[[#This Row],[Total Sales]]-tbl_salesdata[[#This Row],[Total Cost]]</f>
        <v>24007.48000000001</v>
      </c>
      <c r="O4317">
        <f>tbl_salesdata[[#This Row],[Ship Date]]-tbl_salesdata[[#This Row],[Order Date]]</f>
        <v>16</v>
      </c>
      <c r="P4317">
        <f>WEEKDAY(tbl_salesdata[[#This Row],[Order Date]],2)</f>
        <v>4</v>
      </c>
      <c r="Q4317" t="str">
        <f>TEXT(tbl_salesdata[[#This Row],[Order Date]],"dddd")</f>
        <v>Thursday</v>
      </c>
      <c r="R4317" t="str">
        <f>IF(tbl_salesdata[[#This Row],[Weekdaynum]]&gt;5,"Yes","No")</f>
        <v>No</v>
      </c>
    </row>
    <row r="4318" spans="1:18" hidden="1" x14ac:dyDescent="0.35">
      <c r="A4318">
        <v>535740411</v>
      </c>
      <c r="B4318" s="3">
        <v>44691</v>
      </c>
      <c r="C4318" s="3">
        <v>44693</v>
      </c>
      <c r="D4318" t="s">
        <v>48</v>
      </c>
      <c r="E4318" t="s">
        <v>21</v>
      </c>
      <c r="F4318" t="s">
        <v>30</v>
      </c>
      <c r="G4318" t="s">
        <v>18</v>
      </c>
      <c r="H4318" t="s">
        <v>15</v>
      </c>
      <c r="I4318" s="9">
        <v>6348</v>
      </c>
      <c r="J4318" s="9">
        <v>81.73</v>
      </c>
      <c r="K4318" s="9">
        <v>56.67</v>
      </c>
      <c r="L4318" s="9">
        <f>tbl_salesdata[[#This Row],[Units Sold]]*tbl_salesdata[[#This Row],[Unit Cost]]</f>
        <v>359741.16000000003</v>
      </c>
      <c r="M4318" s="9">
        <f>tbl_salesdata[[#This Row],[Units Sold]]*tbl_salesdata[[#This Row],[Unit Price]]</f>
        <v>518822.04000000004</v>
      </c>
      <c r="N4318" s="9">
        <f>tbl_salesdata[[#This Row],[Total Sales]]-tbl_salesdata[[#This Row],[Total Cost]]</f>
        <v>159080.88</v>
      </c>
      <c r="O4318">
        <f>tbl_salesdata[[#This Row],[Ship Date]]-tbl_salesdata[[#This Row],[Order Date]]</f>
        <v>2</v>
      </c>
      <c r="P4318">
        <f>WEEKDAY(tbl_salesdata[[#This Row],[Order Date]],2)</f>
        <v>2</v>
      </c>
      <c r="Q4318" t="str">
        <f>TEXT(tbl_salesdata[[#This Row],[Order Date]],"dddd")</f>
        <v>Tuesday</v>
      </c>
      <c r="R4318" t="str">
        <f>IF(tbl_salesdata[[#This Row],[Weekdaynum]]&gt;5,"Yes","No")</f>
        <v>No</v>
      </c>
    </row>
    <row r="4319" spans="1:18" hidden="1" x14ac:dyDescent="0.35">
      <c r="A4319">
        <v>949657618</v>
      </c>
      <c r="B4319" s="3">
        <v>44579</v>
      </c>
      <c r="C4319" s="3">
        <v>44590</v>
      </c>
      <c r="D4319" t="s">
        <v>53</v>
      </c>
      <c r="E4319" t="s">
        <v>29</v>
      </c>
      <c r="F4319" t="s">
        <v>47</v>
      </c>
      <c r="G4319" t="s">
        <v>14</v>
      </c>
      <c r="H4319" t="s">
        <v>34</v>
      </c>
      <c r="I4319" s="9">
        <v>3648</v>
      </c>
      <c r="J4319" s="9">
        <v>421.89</v>
      </c>
      <c r="K4319" s="9">
        <v>364.69</v>
      </c>
      <c r="L4319" s="9">
        <f>tbl_salesdata[[#This Row],[Units Sold]]*tbl_salesdata[[#This Row],[Unit Cost]]</f>
        <v>1330389.1199999999</v>
      </c>
      <c r="M4319" s="9">
        <f>tbl_salesdata[[#This Row],[Units Sold]]*tbl_salesdata[[#This Row],[Unit Price]]</f>
        <v>1539054.72</v>
      </c>
      <c r="N4319" s="9">
        <f>tbl_salesdata[[#This Row],[Total Sales]]-tbl_salesdata[[#This Row],[Total Cost]]</f>
        <v>208665.60000000009</v>
      </c>
      <c r="O4319">
        <f>tbl_salesdata[[#This Row],[Ship Date]]-tbl_salesdata[[#This Row],[Order Date]]</f>
        <v>11</v>
      </c>
      <c r="P4319">
        <f>WEEKDAY(tbl_salesdata[[#This Row],[Order Date]],2)</f>
        <v>2</v>
      </c>
      <c r="Q4319" t="str">
        <f>TEXT(tbl_salesdata[[#This Row],[Order Date]],"dddd")</f>
        <v>Tuesday</v>
      </c>
      <c r="R4319" t="str">
        <f>IF(tbl_salesdata[[#This Row],[Weekdaynum]]&gt;5,"Yes","No")</f>
        <v>No</v>
      </c>
    </row>
    <row r="4320" spans="1:18" hidden="1" x14ac:dyDescent="0.35">
      <c r="A4320">
        <v>309285581</v>
      </c>
      <c r="B4320" s="3">
        <v>42792</v>
      </c>
      <c r="C4320" s="3">
        <v>42803</v>
      </c>
      <c r="D4320" t="s">
        <v>205</v>
      </c>
      <c r="E4320" t="s">
        <v>21</v>
      </c>
      <c r="F4320" t="s">
        <v>30</v>
      </c>
      <c r="G4320" t="s">
        <v>18</v>
      </c>
      <c r="H4320" t="s">
        <v>34</v>
      </c>
      <c r="I4320" s="9">
        <v>3331</v>
      </c>
      <c r="J4320" s="9">
        <v>81.73</v>
      </c>
      <c r="K4320" s="9">
        <v>56.67</v>
      </c>
      <c r="L4320" s="9">
        <f>tbl_salesdata[[#This Row],[Units Sold]]*tbl_salesdata[[#This Row],[Unit Cost]]</f>
        <v>188767.77000000002</v>
      </c>
      <c r="M4320" s="9">
        <f>tbl_salesdata[[#This Row],[Units Sold]]*tbl_salesdata[[#This Row],[Unit Price]]</f>
        <v>272242.63</v>
      </c>
      <c r="N4320" s="9">
        <f>tbl_salesdata[[#This Row],[Total Sales]]-tbl_salesdata[[#This Row],[Total Cost]]</f>
        <v>83474.859999999986</v>
      </c>
      <c r="O4320">
        <f>tbl_salesdata[[#This Row],[Ship Date]]-tbl_salesdata[[#This Row],[Order Date]]</f>
        <v>11</v>
      </c>
      <c r="P4320">
        <f>WEEKDAY(tbl_salesdata[[#This Row],[Order Date]],2)</f>
        <v>7</v>
      </c>
      <c r="Q4320" t="str">
        <f>TEXT(tbl_salesdata[[#This Row],[Order Date]],"dddd")</f>
        <v>Sunday</v>
      </c>
      <c r="R4320" t="str">
        <f>IF(tbl_salesdata[[#This Row],[Weekdaynum]]&gt;5,"Yes","No")</f>
        <v>Yes</v>
      </c>
    </row>
    <row r="4321" spans="1:18" hidden="1" x14ac:dyDescent="0.35">
      <c r="A4321">
        <v>889673125</v>
      </c>
      <c r="B4321" s="3">
        <v>42538</v>
      </c>
      <c r="C4321" s="3">
        <v>42543</v>
      </c>
      <c r="D4321" t="s">
        <v>160</v>
      </c>
      <c r="E4321" t="s">
        <v>29</v>
      </c>
      <c r="F4321" t="s">
        <v>47</v>
      </c>
      <c r="G4321" t="s">
        <v>14</v>
      </c>
      <c r="H4321" t="s">
        <v>19</v>
      </c>
      <c r="I4321" s="9">
        <v>2903</v>
      </c>
      <c r="J4321" s="9">
        <v>421.89</v>
      </c>
      <c r="K4321" s="9">
        <v>364.69</v>
      </c>
      <c r="L4321" s="9">
        <f>tbl_salesdata[[#This Row],[Units Sold]]*tbl_salesdata[[#This Row],[Unit Cost]]</f>
        <v>1058695.07</v>
      </c>
      <c r="M4321" s="9">
        <f>tbl_salesdata[[#This Row],[Units Sold]]*tbl_salesdata[[#This Row],[Unit Price]]</f>
        <v>1224746.67</v>
      </c>
      <c r="N4321" s="9">
        <f>tbl_salesdata[[#This Row],[Total Sales]]-tbl_salesdata[[#This Row],[Total Cost]]</f>
        <v>166051.59999999986</v>
      </c>
      <c r="O4321">
        <f>tbl_salesdata[[#This Row],[Ship Date]]-tbl_salesdata[[#This Row],[Order Date]]</f>
        <v>5</v>
      </c>
      <c r="P4321">
        <f>WEEKDAY(tbl_salesdata[[#This Row],[Order Date]],2)</f>
        <v>5</v>
      </c>
      <c r="Q4321" t="str">
        <f>TEXT(tbl_salesdata[[#This Row],[Order Date]],"dddd")</f>
        <v>Friday</v>
      </c>
      <c r="R4321" t="str">
        <f>IF(tbl_salesdata[[#This Row],[Weekdaynum]]&gt;5,"Yes","No")</f>
        <v>No</v>
      </c>
    </row>
    <row r="4322" spans="1:18" hidden="1" x14ac:dyDescent="0.35">
      <c r="A4322">
        <v>986181581</v>
      </c>
      <c r="B4322" s="3">
        <v>42564</v>
      </c>
      <c r="C4322" s="3">
        <v>42575</v>
      </c>
      <c r="D4322" t="s">
        <v>98</v>
      </c>
      <c r="E4322" t="s">
        <v>38</v>
      </c>
      <c r="F4322" t="s">
        <v>47</v>
      </c>
      <c r="G4322" t="s">
        <v>18</v>
      </c>
      <c r="H4322" t="s">
        <v>34</v>
      </c>
      <c r="I4322" s="9">
        <v>1900</v>
      </c>
      <c r="J4322" s="9">
        <v>421.89</v>
      </c>
      <c r="K4322" s="9">
        <v>364.69</v>
      </c>
      <c r="L4322" s="9">
        <f>tbl_salesdata[[#This Row],[Units Sold]]*tbl_salesdata[[#This Row],[Unit Cost]]</f>
        <v>692911</v>
      </c>
      <c r="M4322" s="9">
        <f>tbl_salesdata[[#This Row],[Units Sold]]*tbl_salesdata[[#This Row],[Unit Price]]</f>
        <v>801591</v>
      </c>
      <c r="N4322" s="9">
        <f>tbl_salesdata[[#This Row],[Total Sales]]-tbl_salesdata[[#This Row],[Total Cost]]</f>
        <v>108680</v>
      </c>
      <c r="O4322">
        <f>tbl_salesdata[[#This Row],[Ship Date]]-tbl_salesdata[[#This Row],[Order Date]]</f>
        <v>11</v>
      </c>
      <c r="P4322">
        <f>WEEKDAY(tbl_salesdata[[#This Row],[Order Date]],2)</f>
        <v>3</v>
      </c>
      <c r="Q4322" t="str">
        <f>TEXT(tbl_salesdata[[#This Row],[Order Date]],"dddd")</f>
        <v>Wednesday</v>
      </c>
      <c r="R4322" t="str">
        <f>IF(tbl_salesdata[[#This Row],[Weekdaynum]]&gt;5,"Yes","No")</f>
        <v>No</v>
      </c>
    </row>
    <row r="4323" spans="1:18" x14ac:dyDescent="0.35">
      <c r="A4323">
        <v>818486011</v>
      </c>
      <c r="B4323" s="3">
        <v>42259</v>
      </c>
      <c r="C4323" s="3">
        <v>42271</v>
      </c>
      <c r="D4323" t="s">
        <v>86</v>
      </c>
      <c r="E4323" t="s">
        <v>29</v>
      </c>
      <c r="F4323" t="s">
        <v>56</v>
      </c>
      <c r="G4323" t="s">
        <v>14</v>
      </c>
      <c r="H4323" t="s">
        <v>15</v>
      </c>
      <c r="I4323" s="9">
        <v>7054</v>
      </c>
      <c r="J4323" s="9">
        <v>9.33</v>
      </c>
      <c r="K4323" s="9">
        <v>6.92</v>
      </c>
      <c r="L4323" s="9">
        <f>tbl_salesdata[[#This Row],[Units Sold]]*tbl_salesdata[[#This Row],[Unit Cost]]</f>
        <v>48813.68</v>
      </c>
      <c r="M4323" s="9">
        <f>tbl_salesdata[[#This Row],[Units Sold]]*tbl_salesdata[[#This Row],[Unit Price]]</f>
        <v>65813.820000000007</v>
      </c>
      <c r="N4323" s="9">
        <f>tbl_salesdata[[#This Row],[Total Sales]]-tbl_salesdata[[#This Row],[Total Cost]]</f>
        <v>17000.140000000007</v>
      </c>
      <c r="O4323">
        <f>tbl_salesdata[[#This Row],[Ship Date]]-tbl_salesdata[[#This Row],[Order Date]]</f>
        <v>12</v>
      </c>
      <c r="P4323">
        <f>WEEKDAY(tbl_salesdata[[#This Row],[Order Date]],2)</f>
        <v>6</v>
      </c>
      <c r="Q4323" t="str">
        <f>TEXT(tbl_salesdata[[#This Row],[Order Date]],"dddd")</f>
        <v>Saturday</v>
      </c>
      <c r="R4323" t="str">
        <f>IF(tbl_salesdata[[#This Row],[Weekdaynum]]&gt;5,"Yes","No")</f>
        <v>Yes</v>
      </c>
    </row>
    <row r="4324" spans="1:18" hidden="1" x14ac:dyDescent="0.35">
      <c r="A4324">
        <v>910569036</v>
      </c>
      <c r="B4324" s="3">
        <v>43511</v>
      </c>
      <c r="C4324" s="3">
        <v>43515</v>
      </c>
      <c r="D4324" t="s">
        <v>36</v>
      </c>
      <c r="E4324" t="s">
        <v>29</v>
      </c>
      <c r="F4324" t="s">
        <v>25</v>
      </c>
      <c r="G4324" t="s">
        <v>14</v>
      </c>
      <c r="H4324" t="s">
        <v>19</v>
      </c>
      <c r="I4324" s="9">
        <v>6467</v>
      </c>
      <c r="J4324" s="9">
        <v>205.7</v>
      </c>
      <c r="K4324" s="9">
        <v>117.11</v>
      </c>
      <c r="L4324" s="9">
        <f>tbl_salesdata[[#This Row],[Units Sold]]*tbl_salesdata[[#This Row],[Unit Cost]]</f>
        <v>757350.37</v>
      </c>
      <c r="M4324" s="9">
        <f>tbl_salesdata[[#This Row],[Units Sold]]*tbl_salesdata[[#This Row],[Unit Price]]</f>
        <v>1330261.8999999999</v>
      </c>
      <c r="N4324" s="9">
        <f>tbl_salesdata[[#This Row],[Total Sales]]-tbl_salesdata[[#This Row],[Total Cost]]</f>
        <v>572911.52999999991</v>
      </c>
      <c r="O4324">
        <f>tbl_salesdata[[#This Row],[Ship Date]]-tbl_salesdata[[#This Row],[Order Date]]</f>
        <v>4</v>
      </c>
      <c r="P4324">
        <f>WEEKDAY(tbl_salesdata[[#This Row],[Order Date]],2)</f>
        <v>5</v>
      </c>
      <c r="Q4324" t="str">
        <f>TEXT(tbl_salesdata[[#This Row],[Order Date]],"dddd")</f>
        <v>Friday</v>
      </c>
      <c r="R4324" t="str">
        <f>IF(tbl_salesdata[[#This Row],[Weekdaynum]]&gt;5,"Yes","No")</f>
        <v>No</v>
      </c>
    </row>
    <row r="4325" spans="1:18" hidden="1" x14ac:dyDescent="0.35">
      <c r="A4325">
        <v>380733191</v>
      </c>
      <c r="B4325" s="3">
        <v>43531</v>
      </c>
      <c r="C4325" s="3">
        <v>43552</v>
      </c>
      <c r="D4325" t="s">
        <v>188</v>
      </c>
      <c r="E4325" t="s">
        <v>21</v>
      </c>
      <c r="F4325" t="s">
        <v>13</v>
      </c>
      <c r="G4325" t="s">
        <v>18</v>
      </c>
      <c r="H4325" t="s">
        <v>19</v>
      </c>
      <c r="I4325" s="9">
        <v>6267</v>
      </c>
      <c r="J4325" s="9">
        <v>255.28</v>
      </c>
      <c r="K4325" s="9">
        <v>159.41999999999999</v>
      </c>
      <c r="L4325" s="9">
        <f>tbl_salesdata[[#This Row],[Units Sold]]*tbl_salesdata[[#This Row],[Unit Cost]]</f>
        <v>999085.1399999999</v>
      </c>
      <c r="M4325" s="9">
        <f>tbl_salesdata[[#This Row],[Units Sold]]*tbl_salesdata[[#This Row],[Unit Price]]</f>
        <v>1599839.76</v>
      </c>
      <c r="N4325" s="9">
        <f>tbl_salesdata[[#This Row],[Total Sales]]-tbl_salesdata[[#This Row],[Total Cost]]</f>
        <v>600754.62000000011</v>
      </c>
      <c r="O4325">
        <f>tbl_salesdata[[#This Row],[Ship Date]]-tbl_salesdata[[#This Row],[Order Date]]</f>
        <v>21</v>
      </c>
      <c r="P4325">
        <f>WEEKDAY(tbl_salesdata[[#This Row],[Order Date]],2)</f>
        <v>4</v>
      </c>
      <c r="Q4325" t="str">
        <f>TEXT(tbl_salesdata[[#This Row],[Order Date]],"dddd")</f>
        <v>Thursday</v>
      </c>
      <c r="R4325" t="str">
        <f>IF(tbl_salesdata[[#This Row],[Weekdaynum]]&gt;5,"Yes","No")</f>
        <v>No</v>
      </c>
    </row>
    <row r="4326" spans="1:18" hidden="1" x14ac:dyDescent="0.35">
      <c r="A4326">
        <v>451588571</v>
      </c>
      <c r="B4326" s="3">
        <v>43640</v>
      </c>
      <c r="C4326" s="3">
        <v>43647</v>
      </c>
      <c r="D4326" t="s">
        <v>160</v>
      </c>
      <c r="E4326" t="s">
        <v>29</v>
      </c>
      <c r="F4326" t="s">
        <v>76</v>
      </c>
      <c r="G4326" t="s">
        <v>14</v>
      </c>
      <c r="H4326" t="s">
        <v>15</v>
      </c>
      <c r="I4326" s="9">
        <v>3948</v>
      </c>
      <c r="J4326" s="9">
        <v>668.27</v>
      </c>
      <c r="K4326" s="9">
        <v>502.54</v>
      </c>
      <c r="L4326" s="9">
        <f>tbl_salesdata[[#This Row],[Units Sold]]*tbl_salesdata[[#This Row],[Unit Cost]]</f>
        <v>1984027.9200000002</v>
      </c>
      <c r="M4326" s="9">
        <f>tbl_salesdata[[#This Row],[Units Sold]]*tbl_salesdata[[#This Row],[Unit Price]]</f>
        <v>2638329.96</v>
      </c>
      <c r="N4326" s="9">
        <f>tbl_salesdata[[#This Row],[Total Sales]]-tbl_salesdata[[#This Row],[Total Cost]]</f>
        <v>654302.0399999998</v>
      </c>
      <c r="O4326">
        <f>tbl_salesdata[[#This Row],[Ship Date]]-tbl_salesdata[[#This Row],[Order Date]]</f>
        <v>7</v>
      </c>
      <c r="P4326">
        <f>WEEKDAY(tbl_salesdata[[#This Row],[Order Date]],2)</f>
        <v>1</v>
      </c>
      <c r="Q4326" t="str">
        <f>TEXT(tbl_salesdata[[#This Row],[Order Date]],"dddd")</f>
        <v>Monday</v>
      </c>
      <c r="R4326" t="str">
        <f>IF(tbl_salesdata[[#This Row],[Weekdaynum]]&gt;5,"Yes","No")</f>
        <v>No</v>
      </c>
    </row>
    <row r="4327" spans="1:18" hidden="1" x14ac:dyDescent="0.35">
      <c r="A4327">
        <v>670059001</v>
      </c>
      <c r="B4327" s="3">
        <v>42575</v>
      </c>
      <c r="C4327" s="3">
        <v>42581</v>
      </c>
      <c r="D4327" t="s">
        <v>138</v>
      </c>
      <c r="E4327" t="s">
        <v>24</v>
      </c>
      <c r="F4327" t="s">
        <v>56</v>
      </c>
      <c r="G4327" t="s">
        <v>14</v>
      </c>
      <c r="H4327" t="s">
        <v>34</v>
      </c>
      <c r="I4327" s="9">
        <v>4203</v>
      </c>
      <c r="J4327" s="9">
        <v>9.33</v>
      </c>
      <c r="K4327" s="9">
        <v>6.92</v>
      </c>
      <c r="L4327" s="9">
        <f>tbl_salesdata[[#This Row],[Units Sold]]*tbl_salesdata[[#This Row],[Unit Cost]]</f>
        <v>29084.76</v>
      </c>
      <c r="M4327" s="9">
        <f>tbl_salesdata[[#This Row],[Units Sold]]*tbl_salesdata[[#This Row],[Unit Price]]</f>
        <v>39213.99</v>
      </c>
      <c r="N4327" s="9">
        <f>tbl_salesdata[[#This Row],[Total Sales]]-tbl_salesdata[[#This Row],[Total Cost]]</f>
        <v>10129.23</v>
      </c>
      <c r="O4327">
        <f>tbl_salesdata[[#This Row],[Ship Date]]-tbl_salesdata[[#This Row],[Order Date]]</f>
        <v>6</v>
      </c>
      <c r="P4327">
        <f>WEEKDAY(tbl_salesdata[[#This Row],[Order Date]],2)</f>
        <v>7</v>
      </c>
      <c r="Q4327" t="str">
        <f>TEXT(tbl_salesdata[[#This Row],[Order Date]],"dddd")</f>
        <v>Sunday</v>
      </c>
      <c r="R4327" t="str">
        <f>IF(tbl_salesdata[[#This Row],[Weekdaynum]]&gt;5,"Yes","No")</f>
        <v>Yes</v>
      </c>
    </row>
    <row r="4328" spans="1:18" hidden="1" x14ac:dyDescent="0.35">
      <c r="A4328">
        <v>203380811</v>
      </c>
      <c r="B4328" s="3">
        <v>44881</v>
      </c>
      <c r="C4328" s="3">
        <v>44901</v>
      </c>
      <c r="D4328" t="s">
        <v>81</v>
      </c>
      <c r="E4328" t="s">
        <v>32</v>
      </c>
      <c r="F4328" t="s">
        <v>40</v>
      </c>
      <c r="G4328" t="s">
        <v>14</v>
      </c>
      <c r="H4328" t="s">
        <v>26</v>
      </c>
      <c r="I4328" s="9">
        <v>3756</v>
      </c>
      <c r="J4328" s="9">
        <v>651.21</v>
      </c>
      <c r="K4328" s="9">
        <v>524.96</v>
      </c>
      <c r="L4328" s="9">
        <f>tbl_salesdata[[#This Row],[Units Sold]]*tbl_salesdata[[#This Row],[Unit Cost]]</f>
        <v>1971749.7600000002</v>
      </c>
      <c r="M4328" s="9">
        <f>tbl_salesdata[[#This Row],[Units Sold]]*tbl_salesdata[[#This Row],[Unit Price]]</f>
        <v>2445944.7600000002</v>
      </c>
      <c r="N4328" s="9">
        <f>tbl_salesdata[[#This Row],[Total Sales]]-tbl_salesdata[[#This Row],[Total Cost]]</f>
        <v>474195</v>
      </c>
      <c r="O4328">
        <f>tbl_salesdata[[#This Row],[Ship Date]]-tbl_salesdata[[#This Row],[Order Date]]</f>
        <v>20</v>
      </c>
      <c r="P4328">
        <f>WEEKDAY(tbl_salesdata[[#This Row],[Order Date]],2)</f>
        <v>3</v>
      </c>
      <c r="Q4328" t="str">
        <f>TEXT(tbl_salesdata[[#This Row],[Order Date]],"dddd")</f>
        <v>Wednesday</v>
      </c>
      <c r="R4328" t="str">
        <f>IF(tbl_salesdata[[#This Row],[Weekdaynum]]&gt;5,"Yes","No")</f>
        <v>No</v>
      </c>
    </row>
    <row r="4329" spans="1:18" hidden="1" x14ac:dyDescent="0.35">
      <c r="A4329">
        <v>989102828</v>
      </c>
      <c r="B4329" s="3">
        <v>43993</v>
      </c>
      <c r="C4329" s="3">
        <v>43998</v>
      </c>
      <c r="D4329" t="s">
        <v>144</v>
      </c>
      <c r="E4329" t="s">
        <v>21</v>
      </c>
      <c r="F4329" t="s">
        <v>56</v>
      </c>
      <c r="G4329" t="s">
        <v>14</v>
      </c>
      <c r="H4329" t="s">
        <v>26</v>
      </c>
      <c r="I4329" s="9">
        <v>6362</v>
      </c>
      <c r="J4329" s="9">
        <v>9.33</v>
      </c>
      <c r="K4329" s="9">
        <v>6.92</v>
      </c>
      <c r="L4329" s="9">
        <f>tbl_salesdata[[#This Row],[Units Sold]]*tbl_salesdata[[#This Row],[Unit Cost]]</f>
        <v>44025.04</v>
      </c>
      <c r="M4329" s="9">
        <f>tbl_salesdata[[#This Row],[Units Sold]]*tbl_salesdata[[#This Row],[Unit Price]]</f>
        <v>59357.46</v>
      </c>
      <c r="N4329" s="9">
        <f>tbl_salesdata[[#This Row],[Total Sales]]-tbl_salesdata[[#This Row],[Total Cost]]</f>
        <v>15332.419999999998</v>
      </c>
      <c r="O4329">
        <f>tbl_salesdata[[#This Row],[Ship Date]]-tbl_salesdata[[#This Row],[Order Date]]</f>
        <v>5</v>
      </c>
      <c r="P4329">
        <f>WEEKDAY(tbl_salesdata[[#This Row],[Order Date]],2)</f>
        <v>4</v>
      </c>
      <c r="Q4329" t="str">
        <f>TEXT(tbl_salesdata[[#This Row],[Order Date]],"dddd")</f>
        <v>Thursday</v>
      </c>
      <c r="R4329" t="str">
        <f>IF(tbl_salesdata[[#This Row],[Weekdaynum]]&gt;5,"Yes","No")</f>
        <v>No</v>
      </c>
    </row>
    <row r="4330" spans="1:18" hidden="1" x14ac:dyDescent="0.35">
      <c r="A4330">
        <v>985086381</v>
      </c>
      <c r="B4330" s="3">
        <v>42237</v>
      </c>
      <c r="C4330" s="3">
        <v>42241</v>
      </c>
      <c r="D4330" t="s">
        <v>123</v>
      </c>
      <c r="E4330" t="s">
        <v>38</v>
      </c>
      <c r="F4330" t="s">
        <v>56</v>
      </c>
      <c r="G4330" t="s">
        <v>18</v>
      </c>
      <c r="H4330" t="s">
        <v>34</v>
      </c>
      <c r="I4330" s="9">
        <v>7806</v>
      </c>
      <c r="J4330" s="9">
        <v>9.33</v>
      </c>
      <c r="K4330" s="9">
        <v>6.92</v>
      </c>
      <c r="L4330" s="9">
        <f>tbl_salesdata[[#This Row],[Units Sold]]*tbl_salesdata[[#This Row],[Unit Cost]]</f>
        <v>54017.52</v>
      </c>
      <c r="M4330" s="9">
        <f>tbl_salesdata[[#This Row],[Units Sold]]*tbl_salesdata[[#This Row],[Unit Price]]</f>
        <v>72829.98</v>
      </c>
      <c r="N4330" s="9">
        <f>tbl_salesdata[[#This Row],[Total Sales]]-tbl_salesdata[[#This Row],[Total Cost]]</f>
        <v>18812.46</v>
      </c>
      <c r="O4330">
        <f>tbl_salesdata[[#This Row],[Ship Date]]-tbl_salesdata[[#This Row],[Order Date]]</f>
        <v>4</v>
      </c>
      <c r="P4330">
        <f>WEEKDAY(tbl_salesdata[[#This Row],[Order Date]],2)</f>
        <v>5</v>
      </c>
      <c r="Q4330" t="str">
        <f>TEXT(tbl_salesdata[[#This Row],[Order Date]],"dddd")</f>
        <v>Friday</v>
      </c>
      <c r="R4330" t="str">
        <f>IF(tbl_salesdata[[#This Row],[Weekdaynum]]&gt;5,"Yes","No")</f>
        <v>No</v>
      </c>
    </row>
    <row r="4331" spans="1:18" hidden="1" x14ac:dyDescent="0.35">
      <c r="A4331">
        <v>919505298</v>
      </c>
      <c r="B4331" s="3">
        <v>43867</v>
      </c>
      <c r="C4331" s="3">
        <v>43880</v>
      </c>
      <c r="D4331" t="s">
        <v>153</v>
      </c>
      <c r="E4331" t="s">
        <v>38</v>
      </c>
      <c r="F4331" t="s">
        <v>68</v>
      </c>
      <c r="G4331" t="s">
        <v>14</v>
      </c>
      <c r="H4331" t="s">
        <v>26</v>
      </c>
      <c r="I4331" s="9">
        <v>906</v>
      </c>
      <c r="J4331" s="9">
        <v>154.06</v>
      </c>
      <c r="K4331" s="9">
        <v>90.93</v>
      </c>
      <c r="L4331" s="9">
        <f>tbl_salesdata[[#This Row],[Units Sold]]*tbl_salesdata[[#This Row],[Unit Cost]]</f>
        <v>82382.58</v>
      </c>
      <c r="M4331" s="9">
        <f>tbl_salesdata[[#This Row],[Units Sold]]*tbl_salesdata[[#This Row],[Unit Price]]</f>
        <v>139578.36000000002</v>
      </c>
      <c r="N4331" s="9">
        <f>tbl_salesdata[[#This Row],[Total Sales]]-tbl_salesdata[[#This Row],[Total Cost]]</f>
        <v>57195.780000000013</v>
      </c>
      <c r="O4331">
        <f>tbl_salesdata[[#This Row],[Ship Date]]-tbl_salesdata[[#This Row],[Order Date]]</f>
        <v>13</v>
      </c>
      <c r="P4331">
        <f>WEEKDAY(tbl_salesdata[[#This Row],[Order Date]],2)</f>
        <v>4</v>
      </c>
      <c r="Q4331" t="str">
        <f>TEXT(tbl_salesdata[[#This Row],[Order Date]],"dddd")</f>
        <v>Thursday</v>
      </c>
      <c r="R4331" t="str">
        <f>IF(tbl_salesdata[[#This Row],[Weekdaynum]]&gt;5,"Yes","No")</f>
        <v>No</v>
      </c>
    </row>
    <row r="4332" spans="1:18" hidden="1" x14ac:dyDescent="0.35">
      <c r="A4332">
        <v>240845906</v>
      </c>
      <c r="B4332" s="3">
        <v>42831</v>
      </c>
      <c r="C4332" s="3">
        <v>42835</v>
      </c>
      <c r="D4332" t="s">
        <v>199</v>
      </c>
      <c r="E4332" t="s">
        <v>29</v>
      </c>
      <c r="F4332" t="s">
        <v>17</v>
      </c>
      <c r="G4332" t="s">
        <v>14</v>
      </c>
      <c r="H4332" t="s">
        <v>15</v>
      </c>
      <c r="I4332" s="9">
        <v>511</v>
      </c>
      <c r="J4332" s="9">
        <v>152.58000000000001</v>
      </c>
      <c r="K4332" s="9">
        <v>97.44</v>
      </c>
      <c r="L4332" s="9">
        <f>tbl_salesdata[[#This Row],[Units Sold]]*tbl_salesdata[[#This Row],[Unit Cost]]</f>
        <v>49791.839999999997</v>
      </c>
      <c r="M4332" s="9">
        <f>tbl_salesdata[[#This Row],[Units Sold]]*tbl_salesdata[[#This Row],[Unit Price]]</f>
        <v>77968.38</v>
      </c>
      <c r="N4332" s="9">
        <f>tbl_salesdata[[#This Row],[Total Sales]]-tbl_salesdata[[#This Row],[Total Cost]]</f>
        <v>28176.540000000008</v>
      </c>
      <c r="O4332">
        <f>tbl_salesdata[[#This Row],[Ship Date]]-tbl_salesdata[[#This Row],[Order Date]]</f>
        <v>4</v>
      </c>
      <c r="P4332">
        <f>WEEKDAY(tbl_salesdata[[#This Row],[Order Date]],2)</f>
        <v>4</v>
      </c>
      <c r="Q4332" t="str">
        <f>TEXT(tbl_salesdata[[#This Row],[Order Date]],"dddd")</f>
        <v>Thursday</v>
      </c>
      <c r="R4332" t="str">
        <f>IF(tbl_salesdata[[#This Row],[Weekdaynum]]&gt;5,"Yes","No")</f>
        <v>No</v>
      </c>
    </row>
    <row r="4333" spans="1:18" hidden="1" x14ac:dyDescent="0.35">
      <c r="A4333">
        <v>267907035</v>
      </c>
      <c r="B4333" s="3">
        <v>43664</v>
      </c>
      <c r="C4333" s="3">
        <v>43680</v>
      </c>
      <c r="D4333" t="s">
        <v>114</v>
      </c>
      <c r="E4333" t="s">
        <v>38</v>
      </c>
      <c r="F4333" t="s">
        <v>40</v>
      </c>
      <c r="G4333" t="s">
        <v>18</v>
      </c>
      <c r="H4333" t="s">
        <v>34</v>
      </c>
      <c r="I4333" s="9">
        <v>8500</v>
      </c>
      <c r="J4333" s="9">
        <v>651.21</v>
      </c>
      <c r="K4333" s="9">
        <v>524.96</v>
      </c>
      <c r="L4333" s="9">
        <f>tbl_salesdata[[#This Row],[Units Sold]]*tbl_salesdata[[#This Row],[Unit Cost]]</f>
        <v>4462160</v>
      </c>
      <c r="M4333" s="9">
        <f>tbl_salesdata[[#This Row],[Units Sold]]*tbl_salesdata[[#This Row],[Unit Price]]</f>
        <v>5535285</v>
      </c>
      <c r="N4333" s="9">
        <f>tbl_salesdata[[#This Row],[Total Sales]]-tbl_salesdata[[#This Row],[Total Cost]]</f>
        <v>1073125</v>
      </c>
      <c r="O4333">
        <f>tbl_salesdata[[#This Row],[Ship Date]]-tbl_salesdata[[#This Row],[Order Date]]</f>
        <v>16</v>
      </c>
      <c r="P4333">
        <f>WEEKDAY(tbl_salesdata[[#This Row],[Order Date]],2)</f>
        <v>4</v>
      </c>
      <c r="Q4333" t="str">
        <f>TEXT(tbl_salesdata[[#This Row],[Order Date]],"dddd")</f>
        <v>Thursday</v>
      </c>
      <c r="R4333" t="str">
        <f>IF(tbl_salesdata[[#This Row],[Weekdaynum]]&gt;5,"Yes","No")</f>
        <v>No</v>
      </c>
    </row>
    <row r="4334" spans="1:18" hidden="1" x14ac:dyDescent="0.35">
      <c r="A4334">
        <v>139800012</v>
      </c>
      <c r="B4334" s="3">
        <v>43363</v>
      </c>
      <c r="C4334" s="3">
        <v>43375</v>
      </c>
      <c r="D4334" t="s">
        <v>196</v>
      </c>
      <c r="E4334" t="s">
        <v>32</v>
      </c>
      <c r="F4334" t="s">
        <v>47</v>
      </c>
      <c r="G4334" t="s">
        <v>14</v>
      </c>
      <c r="H4334" t="s">
        <v>15</v>
      </c>
      <c r="I4334" s="9">
        <v>8785</v>
      </c>
      <c r="J4334" s="9">
        <v>421.89</v>
      </c>
      <c r="K4334" s="9">
        <v>364.69</v>
      </c>
      <c r="L4334" s="9">
        <f>tbl_salesdata[[#This Row],[Units Sold]]*tbl_salesdata[[#This Row],[Unit Cost]]</f>
        <v>3203801.65</v>
      </c>
      <c r="M4334" s="9">
        <f>tbl_salesdata[[#This Row],[Units Sold]]*tbl_salesdata[[#This Row],[Unit Price]]</f>
        <v>3706303.65</v>
      </c>
      <c r="N4334" s="9">
        <f>tbl_salesdata[[#This Row],[Total Sales]]-tbl_salesdata[[#This Row],[Total Cost]]</f>
        <v>502502</v>
      </c>
      <c r="O4334">
        <f>tbl_salesdata[[#This Row],[Ship Date]]-tbl_salesdata[[#This Row],[Order Date]]</f>
        <v>12</v>
      </c>
      <c r="P4334">
        <f>WEEKDAY(tbl_salesdata[[#This Row],[Order Date]],2)</f>
        <v>4</v>
      </c>
      <c r="Q4334" t="str">
        <f>TEXT(tbl_salesdata[[#This Row],[Order Date]],"dddd")</f>
        <v>Thursday</v>
      </c>
      <c r="R4334" t="str">
        <f>IF(tbl_salesdata[[#This Row],[Weekdaynum]]&gt;5,"Yes","No")</f>
        <v>No</v>
      </c>
    </row>
    <row r="4335" spans="1:18" x14ac:dyDescent="0.35">
      <c r="A4335">
        <v>774926936</v>
      </c>
      <c r="B4335" s="3">
        <v>43428</v>
      </c>
      <c r="C4335" s="3">
        <v>43446</v>
      </c>
      <c r="D4335" t="s">
        <v>20</v>
      </c>
      <c r="E4335" t="s">
        <v>21</v>
      </c>
      <c r="F4335" t="s">
        <v>56</v>
      </c>
      <c r="G4335" t="s">
        <v>18</v>
      </c>
      <c r="H4335" t="s">
        <v>15</v>
      </c>
      <c r="I4335" s="9">
        <v>6956</v>
      </c>
      <c r="J4335" s="9">
        <v>9.33</v>
      </c>
      <c r="K4335" s="9">
        <v>6.92</v>
      </c>
      <c r="L4335" s="9">
        <f>tbl_salesdata[[#This Row],[Units Sold]]*tbl_salesdata[[#This Row],[Unit Cost]]</f>
        <v>48135.519999999997</v>
      </c>
      <c r="M4335" s="9">
        <f>tbl_salesdata[[#This Row],[Units Sold]]*tbl_salesdata[[#This Row],[Unit Price]]</f>
        <v>64899.48</v>
      </c>
      <c r="N4335" s="9">
        <f>tbl_salesdata[[#This Row],[Total Sales]]-tbl_salesdata[[#This Row],[Total Cost]]</f>
        <v>16763.960000000006</v>
      </c>
      <c r="O4335">
        <f>tbl_salesdata[[#This Row],[Ship Date]]-tbl_salesdata[[#This Row],[Order Date]]</f>
        <v>18</v>
      </c>
      <c r="P4335">
        <f>WEEKDAY(tbl_salesdata[[#This Row],[Order Date]],2)</f>
        <v>6</v>
      </c>
      <c r="Q4335" t="str">
        <f>TEXT(tbl_salesdata[[#This Row],[Order Date]],"dddd")</f>
        <v>Saturday</v>
      </c>
      <c r="R4335" t="str">
        <f>IF(tbl_salesdata[[#This Row],[Weekdaynum]]&gt;5,"Yes","No")</f>
        <v>Yes</v>
      </c>
    </row>
    <row r="4336" spans="1:18" hidden="1" x14ac:dyDescent="0.35">
      <c r="A4336">
        <v>376089322</v>
      </c>
      <c r="B4336" s="3">
        <v>42529</v>
      </c>
      <c r="C4336" s="3">
        <v>42533</v>
      </c>
      <c r="D4336" t="s">
        <v>86</v>
      </c>
      <c r="E4336" t="s">
        <v>29</v>
      </c>
      <c r="F4336" t="s">
        <v>47</v>
      </c>
      <c r="G4336" t="s">
        <v>18</v>
      </c>
      <c r="H4336" t="s">
        <v>34</v>
      </c>
      <c r="I4336" s="9">
        <v>2043</v>
      </c>
      <c r="J4336" s="9">
        <v>421.89</v>
      </c>
      <c r="K4336" s="9">
        <v>364.69</v>
      </c>
      <c r="L4336" s="9">
        <f>tbl_salesdata[[#This Row],[Units Sold]]*tbl_salesdata[[#This Row],[Unit Cost]]</f>
        <v>745061.67</v>
      </c>
      <c r="M4336" s="9">
        <f>tbl_salesdata[[#This Row],[Units Sold]]*tbl_salesdata[[#This Row],[Unit Price]]</f>
        <v>861921.27</v>
      </c>
      <c r="N4336" s="9">
        <f>tbl_salesdata[[#This Row],[Total Sales]]-tbl_salesdata[[#This Row],[Total Cost]]</f>
        <v>116859.59999999998</v>
      </c>
      <c r="O4336">
        <f>tbl_salesdata[[#This Row],[Ship Date]]-tbl_salesdata[[#This Row],[Order Date]]</f>
        <v>4</v>
      </c>
      <c r="P4336">
        <f>WEEKDAY(tbl_salesdata[[#This Row],[Order Date]],2)</f>
        <v>3</v>
      </c>
      <c r="Q4336" t="str">
        <f>TEXT(tbl_salesdata[[#This Row],[Order Date]],"dddd")</f>
        <v>Wednesday</v>
      </c>
      <c r="R4336" t="str">
        <f>IF(tbl_salesdata[[#This Row],[Weekdaynum]]&gt;5,"Yes","No")</f>
        <v>No</v>
      </c>
    </row>
    <row r="4337" spans="1:18" hidden="1" x14ac:dyDescent="0.35">
      <c r="A4337">
        <v>270270812</v>
      </c>
      <c r="B4337" s="3">
        <v>42286</v>
      </c>
      <c r="C4337" s="3">
        <v>42290</v>
      </c>
      <c r="D4337" t="s">
        <v>187</v>
      </c>
      <c r="E4337" t="s">
        <v>29</v>
      </c>
      <c r="F4337" t="s">
        <v>17</v>
      </c>
      <c r="G4337" t="s">
        <v>14</v>
      </c>
      <c r="H4337" t="s">
        <v>34</v>
      </c>
      <c r="I4337" s="9">
        <v>7994</v>
      </c>
      <c r="J4337" s="9">
        <v>152.58000000000001</v>
      </c>
      <c r="K4337" s="9">
        <v>97.44</v>
      </c>
      <c r="L4337" s="9">
        <f>tbl_salesdata[[#This Row],[Units Sold]]*tbl_salesdata[[#This Row],[Unit Cost]]</f>
        <v>778935.36</v>
      </c>
      <c r="M4337" s="9">
        <f>tbl_salesdata[[#This Row],[Units Sold]]*tbl_salesdata[[#This Row],[Unit Price]]</f>
        <v>1219724.52</v>
      </c>
      <c r="N4337" s="9">
        <f>tbl_salesdata[[#This Row],[Total Sales]]-tbl_salesdata[[#This Row],[Total Cost]]</f>
        <v>440789.16000000003</v>
      </c>
      <c r="O4337">
        <f>tbl_salesdata[[#This Row],[Ship Date]]-tbl_salesdata[[#This Row],[Order Date]]</f>
        <v>4</v>
      </c>
      <c r="P4337">
        <f>WEEKDAY(tbl_salesdata[[#This Row],[Order Date]],2)</f>
        <v>5</v>
      </c>
      <c r="Q4337" t="str">
        <f>TEXT(tbl_salesdata[[#This Row],[Order Date]],"dddd")</f>
        <v>Friday</v>
      </c>
      <c r="R4337" t="str">
        <f>IF(tbl_salesdata[[#This Row],[Weekdaynum]]&gt;5,"Yes","No")</f>
        <v>No</v>
      </c>
    </row>
    <row r="4338" spans="1:18" hidden="1" x14ac:dyDescent="0.35">
      <c r="A4338">
        <v>868854463</v>
      </c>
      <c r="B4338" s="3">
        <v>44567</v>
      </c>
      <c r="C4338" s="3">
        <v>44582</v>
      </c>
      <c r="D4338" t="s">
        <v>58</v>
      </c>
      <c r="E4338" t="s">
        <v>29</v>
      </c>
      <c r="F4338" t="s">
        <v>30</v>
      </c>
      <c r="G4338" t="s">
        <v>18</v>
      </c>
      <c r="H4338" t="s">
        <v>15</v>
      </c>
      <c r="I4338" s="9">
        <v>2198</v>
      </c>
      <c r="J4338" s="9">
        <v>81.73</v>
      </c>
      <c r="K4338" s="9">
        <v>56.67</v>
      </c>
      <c r="L4338" s="9">
        <f>tbl_salesdata[[#This Row],[Units Sold]]*tbl_salesdata[[#This Row],[Unit Cost]]</f>
        <v>124560.66</v>
      </c>
      <c r="M4338" s="9">
        <f>tbl_salesdata[[#This Row],[Units Sold]]*tbl_salesdata[[#This Row],[Unit Price]]</f>
        <v>179642.54</v>
      </c>
      <c r="N4338" s="9">
        <f>tbl_salesdata[[#This Row],[Total Sales]]-tbl_salesdata[[#This Row],[Total Cost]]</f>
        <v>55081.880000000005</v>
      </c>
      <c r="O4338">
        <f>tbl_salesdata[[#This Row],[Ship Date]]-tbl_salesdata[[#This Row],[Order Date]]</f>
        <v>15</v>
      </c>
      <c r="P4338">
        <f>WEEKDAY(tbl_salesdata[[#This Row],[Order Date]],2)</f>
        <v>4</v>
      </c>
      <c r="Q4338" t="str">
        <f>TEXT(tbl_salesdata[[#This Row],[Order Date]],"dddd")</f>
        <v>Thursday</v>
      </c>
      <c r="R4338" t="str">
        <f>IF(tbl_salesdata[[#This Row],[Weekdaynum]]&gt;5,"Yes","No")</f>
        <v>No</v>
      </c>
    </row>
    <row r="4339" spans="1:18" hidden="1" x14ac:dyDescent="0.35">
      <c r="A4339">
        <v>762514102</v>
      </c>
      <c r="B4339" s="3">
        <v>43277</v>
      </c>
      <c r="C4339" s="3">
        <v>43292</v>
      </c>
      <c r="D4339" t="s">
        <v>43</v>
      </c>
      <c r="E4339" t="s">
        <v>24</v>
      </c>
      <c r="F4339" t="s">
        <v>22</v>
      </c>
      <c r="G4339" t="s">
        <v>14</v>
      </c>
      <c r="H4339" t="s">
        <v>26</v>
      </c>
      <c r="I4339" s="9">
        <v>3722</v>
      </c>
      <c r="J4339" s="9">
        <v>47.45</v>
      </c>
      <c r="K4339" s="9">
        <v>31.79</v>
      </c>
      <c r="L4339" s="9">
        <f>tbl_salesdata[[#This Row],[Units Sold]]*tbl_salesdata[[#This Row],[Unit Cost]]</f>
        <v>118322.37999999999</v>
      </c>
      <c r="M4339" s="9">
        <f>tbl_salesdata[[#This Row],[Units Sold]]*tbl_salesdata[[#This Row],[Unit Price]]</f>
        <v>176608.90000000002</v>
      </c>
      <c r="N4339" s="9">
        <f>tbl_salesdata[[#This Row],[Total Sales]]-tbl_salesdata[[#This Row],[Total Cost]]</f>
        <v>58286.520000000033</v>
      </c>
      <c r="O4339">
        <f>tbl_salesdata[[#This Row],[Ship Date]]-tbl_salesdata[[#This Row],[Order Date]]</f>
        <v>15</v>
      </c>
      <c r="P4339">
        <f>WEEKDAY(tbl_salesdata[[#This Row],[Order Date]],2)</f>
        <v>2</v>
      </c>
      <c r="Q4339" t="str">
        <f>TEXT(tbl_salesdata[[#This Row],[Order Date]],"dddd")</f>
        <v>Tuesday</v>
      </c>
      <c r="R4339" t="str">
        <f>IF(tbl_salesdata[[#This Row],[Weekdaynum]]&gt;5,"Yes","No")</f>
        <v>No</v>
      </c>
    </row>
    <row r="4340" spans="1:18" hidden="1" x14ac:dyDescent="0.35">
      <c r="A4340">
        <v>862236058</v>
      </c>
      <c r="B4340" s="3">
        <v>42097</v>
      </c>
      <c r="C4340" s="3">
        <v>42111</v>
      </c>
      <c r="D4340" t="s">
        <v>50</v>
      </c>
      <c r="E4340" t="s">
        <v>51</v>
      </c>
      <c r="F4340" t="s">
        <v>30</v>
      </c>
      <c r="G4340" t="s">
        <v>18</v>
      </c>
      <c r="H4340" t="s">
        <v>34</v>
      </c>
      <c r="I4340" s="9">
        <v>3665</v>
      </c>
      <c r="J4340" s="9">
        <v>81.73</v>
      </c>
      <c r="K4340" s="9">
        <v>56.67</v>
      </c>
      <c r="L4340" s="9">
        <f>tbl_salesdata[[#This Row],[Units Sold]]*tbl_salesdata[[#This Row],[Unit Cost]]</f>
        <v>207695.55000000002</v>
      </c>
      <c r="M4340" s="9">
        <f>tbl_salesdata[[#This Row],[Units Sold]]*tbl_salesdata[[#This Row],[Unit Price]]</f>
        <v>299540.45</v>
      </c>
      <c r="N4340" s="9">
        <f>tbl_salesdata[[#This Row],[Total Sales]]-tbl_salesdata[[#This Row],[Total Cost]]</f>
        <v>91844.9</v>
      </c>
      <c r="O4340">
        <f>tbl_salesdata[[#This Row],[Ship Date]]-tbl_salesdata[[#This Row],[Order Date]]</f>
        <v>14</v>
      </c>
      <c r="P4340">
        <f>WEEKDAY(tbl_salesdata[[#This Row],[Order Date]],2)</f>
        <v>5</v>
      </c>
      <c r="Q4340" t="str">
        <f>TEXT(tbl_salesdata[[#This Row],[Order Date]],"dddd")</f>
        <v>Friday</v>
      </c>
      <c r="R4340" t="str">
        <f>IF(tbl_salesdata[[#This Row],[Weekdaynum]]&gt;5,"Yes","No")</f>
        <v>No</v>
      </c>
    </row>
    <row r="4341" spans="1:18" hidden="1" x14ac:dyDescent="0.35">
      <c r="A4341">
        <v>349319159</v>
      </c>
      <c r="B4341" s="3">
        <v>44869</v>
      </c>
      <c r="C4341" s="3">
        <v>44877</v>
      </c>
      <c r="D4341" t="s">
        <v>75</v>
      </c>
      <c r="E4341" t="s">
        <v>38</v>
      </c>
      <c r="F4341" t="s">
        <v>76</v>
      </c>
      <c r="G4341" t="s">
        <v>14</v>
      </c>
      <c r="H4341" t="s">
        <v>34</v>
      </c>
      <c r="I4341" s="9">
        <v>157</v>
      </c>
      <c r="J4341" s="9">
        <v>668.27</v>
      </c>
      <c r="K4341" s="9">
        <v>502.54</v>
      </c>
      <c r="L4341" s="9">
        <f>tbl_salesdata[[#This Row],[Units Sold]]*tbl_salesdata[[#This Row],[Unit Cost]]</f>
        <v>78898.78</v>
      </c>
      <c r="M4341" s="9">
        <f>tbl_salesdata[[#This Row],[Units Sold]]*tbl_salesdata[[#This Row],[Unit Price]]</f>
        <v>104918.39</v>
      </c>
      <c r="N4341" s="9">
        <f>tbl_salesdata[[#This Row],[Total Sales]]-tbl_salesdata[[#This Row],[Total Cost]]</f>
        <v>26019.61</v>
      </c>
      <c r="O4341">
        <f>tbl_salesdata[[#This Row],[Ship Date]]-tbl_salesdata[[#This Row],[Order Date]]</f>
        <v>8</v>
      </c>
      <c r="P4341">
        <f>WEEKDAY(tbl_salesdata[[#This Row],[Order Date]],2)</f>
        <v>5</v>
      </c>
      <c r="Q4341" t="str">
        <f>TEXT(tbl_salesdata[[#This Row],[Order Date]],"dddd")</f>
        <v>Friday</v>
      </c>
      <c r="R4341" t="str">
        <f>IF(tbl_salesdata[[#This Row],[Weekdaynum]]&gt;5,"Yes","No")</f>
        <v>No</v>
      </c>
    </row>
    <row r="4342" spans="1:18" x14ac:dyDescent="0.35">
      <c r="A4342">
        <v>716411006</v>
      </c>
      <c r="B4342" s="3">
        <v>43127</v>
      </c>
      <c r="C4342" s="3">
        <v>43145</v>
      </c>
      <c r="D4342" t="s">
        <v>102</v>
      </c>
      <c r="E4342" t="s">
        <v>21</v>
      </c>
      <c r="F4342" t="s">
        <v>30</v>
      </c>
      <c r="G4342" t="s">
        <v>14</v>
      </c>
      <c r="H4342" t="s">
        <v>26</v>
      </c>
      <c r="I4342" s="9">
        <v>792</v>
      </c>
      <c r="J4342" s="9">
        <v>81.73</v>
      </c>
      <c r="K4342" s="9">
        <v>56.67</v>
      </c>
      <c r="L4342" s="9">
        <f>tbl_salesdata[[#This Row],[Units Sold]]*tbl_salesdata[[#This Row],[Unit Cost]]</f>
        <v>44882.64</v>
      </c>
      <c r="M4342" s="9">
        <f>tbl_salesdata[[#This Row],[Units Sold]]*tbl_salesdata[[#This Row],[Unit Price]]</f>
        <v>64730.16</v>
      </c>
      <c r="N4342" s="9">
        <f>tbl_salesdata[[#This Row],[Total Sales]]-tbl_salesdata[[#This Row],[Total Cost]]</f>
        <v>19847.520000000004</v>
      </c>
      <c r="O4342">
        <f>tbl_salesdata[[#This Row],[Ship Date]]-tbl_salesdata[[#This Row],[Order Date]]</f>
        <v>18</v>
      </c>
      <c r="P4342">
        <f>WEEKDAY(tbl_salesdata[[#This Row],[Order Date]],2)</f>
        <v>6</v>
      </c>
      <c r="Q4342" t="str">
        <f>TEXT(tbl_salesdata[[#This Row],[Order Date]],"dddd")</f>
        <v>Saturday</v>
      </c>
      <c r="R4342" t="str">
        <f>IF(tbl_salesdata[[#This Row],[Weekdaynum]]&gt;5,"Yes","No")</f>
        <v>Yes</v>
      </c>
    </row>
    <row r="4343" spans="1:18" x14ac:dyDescent="0.35">
      <c r="A4343">
        <v>954580438</v>
      </c>
      <c r="B4343" s="3">
        <v>43939</v>
      </c>
      <c r="C4343" s="3">
        <v>43956</v>
      </c>
      <c r="D4343" t="s">
        <v>218</v>
      </c>
      <c r="E4343" t="s">
        <v>38</v>
      </c>
      <c r="F4343" t="s">
        <v>68</v>
      </c>
      <c r="G4343" t="s">
        <v>18</v>
      </c>
      <c r="H4343" t="s">
        <v>26</v>
      </c>
      <c r="I4343" s="9">
        <v>419</v>
      </c>
      <c r="J4343" s="9">
        <v>154.06</v>
      </c>
      <c r="K4343" s="9">
        <v>90.93</v>
      </c>
      <c r="L4343" s="9">
        <f>tbl_salesdata[[#This Row],[Units Sold]]*tbl_salesdata[[#This Row],[Unit Cost]]</f>
        <v>38099.670000000006</v>
      </c>
      <c r="M4343" s="9">
        <f>tbl_salesdata[[#This Row],[Units Sold]]*tbl_salesdata[[#This Row],[Unit Price]]</f>
        <v>64551.14</v>
      </c>
      <c r="N4343" s="9">
        <f>tbl_salesdata[[#This Row],[Total Sales]]-tbl_salesdata[[#This Row],[Total Cost]]</f>
        <v>26451.469999999994</v>
      </c>
      <c r="O4343">
        <f>tbl_salesdata[[#This Row],[Ship Date]]-tbl_salesdata[[#This Row],[Order Date]]</f>
        <v>17</v>
      </c>
      <c r="P4343">
        <f>WEEKDAY(tbl_salesdata[[#This Row],[Order Date]],2)</f>
        <v>6</v>
      </c>
      <c r="Q4343" t="str">
        <f>TEXT(tbl_salesdata[[#This Row],[Order Date]],"dddd")</f>
        <v>Saturday</v>
      </c>
      <c r="R4343" t="str">
        <f>IF(tbl_salesdata[[#This Row],[Weekdaynum]]&gt;5,"Yes","No")</f>
        <v>Yes</v>
      </c>
    </row>
    <row r="4344" spans="1:18" hidden="1" x14ac:dyDescent="0.35">
      <c r="A4344">
        <v>152411115</v>
      </c>
      <c r="B4344" s="3">
        <v>43469</v>
      </c>
      <c r="C4344" s="3">
        <v>43488</v>
      </c>
      <c r="D4344" t="s">
        <v>172</v>
      </c>
      <c r="E4344" t="s">
        <v>21</v>
      </c>
      <c r="F4344" t="s">
        <v>47</v>
      </c>
      <c r="G4344" t="s">
        <v>14</v>
      </c>
      <c r="H4344" t="s">
        <v>34</v>
      </c>
      <c r="I4344" s="9">
        <v>691</v>
      </c>
      <c r="J4344" s="9">
        <v>421.89</v>
      </c>
      <c r="K4344" s="9">
        <v>364.69</v>
      </c>
      <c r="L4344" s="9">
        <f>tbl_salesdata[[#This Row],[Units Sold]]*tbl_salesdata[[#This Row],[Unit Cost]]</f>
        <v>252000.79</v>
      </c>
      <c r="M4344" s="9">
        <f>tbl_salesdata[[#This Row],[Units Sold]]*tbl_salesdata[[#This Row],[Unit Price]]</f>
        <v>291525.99</v>
      </c>
      <c r="N4344" s="9">
        <f>tbl_salesdata[[#This Row],[Total Sales]]-tbl_salesdata[[#This Row],[Total Cost]]</f>
        <v>39525.199999999983</v>
      </c>
      <c r="O4344">
        <f>tbl_salesdata[[#This Row],[Ship Date]]-tbl_salesdata[[#This Row],[Order Date]]</f>
        <v>19</v>
      </c>
      <c r="P4344">
        <f>WEEKDAY(tbl_salesdata[[#This Row],[Order Date]],2)</f>
        <v>5</v>
      </c>
      <c r="Q4344" t="str">
        <f>TEXT(tbl_salesdata[[#This Row],[Order Date]],"dddd")</f>
        <v>Friday</v>
      </c>
      <c r="R4344" t="str">
        <f>IF(tbl_salesdata[[#This Row],[Weekdaynum]]&gt;5,"Yes","No")</f>
        <v>No</v>
      </c>
    </row>
    <row r="4345" spans="1:18" hidden="1" x14ac:dyDescent="0.35">
      <c r="A4345">
        <v>758177077</v>
      </c>
      <c r="B4345" s="3">
        <v>43535</v>
      </c>
      <c r="C4345" s="3">
        <v>43537</v>
      </c>
      <c r="D4345" t="s">
        <v>206</v>
      </c>
      <c r="E4345" t="s">
        <v>24</v>
      </c>
      <c r="F4345" t="s">
        <v>42</v>
      </c>
      <c r="G4345" t="s">
        <v>14</v>
      </c>
      <c r="H4345" t="s">
        <v>26</v>
      </c>
      <c r="I4345" s="9">
        <v>300</v>
      </c>
      <c r="J4345" s="9">
        <v>437.2</v>
      </c>
      <c r="K4345" s="9">
        <v>263.33</v>
      </c>
      <c r="L4345" s="9">
        <f>tbl_salesdata[[#This Row],[Units Sold]]*tbl_salesdata[[#This Row],[Unit Cost]]</f>
        <v>78999</v>
      </c>
      <c r="M4345" s="9">
        <f>tbl_salesdata[[#This Row],[Units Sold]]*tbl_salesdata[[#This Row],[Unit Price]]</f>
        <v>131160</v>
      </c>
      <c r="N4345" s="9">
        <f>tbl_salesdata[[#This Row],[Total Sales]]-tbl_salesdata[[#This Row],[Total Cost]]</f>
        <v>52161</v>
      </c>
      <c r="O4345">
        <f>tbl_salesdata[[#This Row],[Ship Date]]-tbl_salesdata[[#This Row],[Order Date]]</f>
        <v>2</v>
      </c>
      <c r="P4345">
        <f>WEEKDAY(tbl_salesdata[[#This Row],[Order Date]],2)</f>
        <v>1</v>
      </c>
      <c r="Q4345" t="str">
        <f>TEXT(tbl_salesdata[[#This Row],[Order Date]],"dddd")</f>
        <v>Monday</v>
      </c>
      <c r="R4345" t="str">
        <f>IF(tbl_salesdata[[#This Row],[Weekdaynum]]&gt;5,"Yes","No")</f>
        <v>No</v>
      </c>
    </row>
    <row r="4346" spans="1:18" hidden="1" x14ac:dyDescent="0.35">
      <c r="A4346">
        <v>862485826</v>
      </c>
      <c r="B4346" s="3">
        <v>42629</v>
      </c>
      <c r="C4346" s="3">
        <v>42641</v>
      </c>
      <c r="D4346" t="s">
        <v>100</v>
      </c>
      <c r="E4346" t="s">
        <v>21</v>
      </c>
      <c r="F4346" t="s">
        <v>40</v>
      </c>
      <c r="G4346" t="s">
        <v>18</v>
      </c>
      <c r="H4346" t="s">
        <v>19</v>
      </c>
      <c r="I4346" s="9">
        <v>7577</v>
      </c>
      <c r="J4346" s="9">
        <v>651.21</v>
      </c>
      <c r="K4346" s="9">
        <v>524.96</v>
      </c>
      <c r="L4346" s="9">
        <f>tbl_salesdata[[#This Row],[Units Sold]]*tbl_salesdata[[#This Row],[Unit Cost]]</f>
        <v>3977621.9200000004</v>
      </c>
      <c r="M4346" s="9">
        <f>tbl_salesdata[[#This Row],[Units Sold]]*tbl_salesdata[[#This Row],[Unit Price]]</f>
        <v>4934218.17</v>
      </c>
      <c r="N4346" s="9">
        <f>tbl_salesdata[[#This Row],[Total Sales]]-tbl_salesdata[[#This Row],[Total Cost]]</f>
        <v>956596.24999999953</v>
      </c>
      <c r="O4346">
        <f>tbl_salesdata[[#This Row],[Ship Date]]-tbl_salesdata[[#This Row],[Order Date]]</f>
        <v>12</v>
      </c>
      <c r="P4346">
        <f>WEEKDAY(tbl_salesdata[[#This Row],[Order Date]],2)</f>
        <v>5</v>
      </c>
      <c r="Q4346" t="str">
        <f>TEXT(tbl_salesdata[[#This Row],[Order Date]],"dddd")</f>
        <v>Friday</v>
      </c>
      <c r="R4346" t="str">
        <f>IF(tbl_salesdata[[#This Row],[Weekdaynum]]&gt;5,"Yes","No")</f>
        <v>No</v>
      </c>
    </row>
    <row r="4347" spans="1:18" hidden="1" x14ac:dyDescent="0.35">
      <c r="A4347">
        <v>518511188</v>
      </c>
      <c r="B4347" s="3">
        <v>42775</v>
      </c>
      <c r="C4347" s="3">
        <v>42788</v>
      </c>
      <c r="D4347" t="s">
        <v>87</v>
      </c>
      <c r="E4347" t="s">
        <v>24</v>
      </c>
      <c r="F4347" t="s">
        <v>76</v>
      </c>
      <c r="G4347" t="s">
        <v>18</v>
      </c>
      <c r="H4347" t="s">
        <v>19</v>
      </c>
      <c r="I4347" s="9">
        <v>7838</v>
      </c>
      <c r="J4347" s="9">
        <v>668.27</v>
      </c>
      <c r="K4347" s="9">
        <v>502.54</v>
      </c>
      <c r="L4347" s="9">
        <f>tbl_salesdata[[#This Row],[Units Sold]]*tbl_salesdata[[#This Row],[Unit Cost]]</f>
        <v>3938908.52</v>
      </c>
      <c r="M4347" s="9">
        <f>tbl_salesdata[[#This Row],[Units Sold]]*tbl_salesdata[[#This Row],[Unit Price]]</f>
        <v>5237900.26</v>
      </c>
      <c r="N4347" s="9">
        <f>tbl_salesdata[[#This Row],[Total Sales]]-tbl_salesdata[[#This Row],[Total Cost]]</f>
        <v>1298991.7399999998</v>
      </c>
      <c r="O4347">
        <f>tbl_salesdata[[#This Row],[Ship Date]]-tbl_salesdata[[#This Row],[Order Date]]</f>
        <v>13</v>
      </c>
      <c r="P4347">
        <f>WEEKDAY(tbl_salesdata[[#This Row],[Order Date]],2)</f>
        <v>4</v>
      </c>
      <c r="Q4347" t="str">
        <f>TEXT(tbl_salesdata[[#This Row],[Order Date]],"dddd")</f>
        <v>Thursday</v>
      </c>
      <c r="R4347" t="str">
        <f>IF(tbl_salesdata[[#This Row],[Weekdaynum]]&gt;5,"Yes","No")</f>
        <v>No</v>
      </c>
    </row>
    <row r="4348" spans="1:18" hidden="1" x14ac:dyDescent="0.35">
      <c r="A4348">
        <v>299739491</v>
      </c>
      <c r="B4348" s="3">
        <v>42576</v>
      </c>
      <c r="C4348" s="3">
        <v>42587</v>
      </c>
      <c r="D4348" t="s">
        <v>203</v>
      </c>
      <c r="E4348" t="s">
        <v>21</v>
      </c>
      <c r="F4348" t="s">
        <v>56</v>
      </c>
      <c r="G4348" t="s">
        <v>18</v>
      </c>
      <c r="H4348" t="s">
        <v>15</v>
      </c>
      <c r="I4348" s="9">
        <v>8431</v>
      </c>
      <c r="J4348" s="9">
        <v>9.33</v>
      </c>
      <c r="K4348" s="9">
        <v>6.92</v>
      </c>
      <c r="L4348" s="9">
        <f>tbl_salesdata[[#This Row],[Units Sold]]*tbl_salesdata[[#This Row],[Unit Cost]]</f>
        <v>58342.52</v>
      </c>
      <c r="M4348" s="9">
        <f>tbl_salesdata[[#This Row],[Units Sold]]*tbl_salesdata[[#This Row],[Unit Price]]</f>
        <v>78661.23</v>
      </c>
      <c r="N4348" s="9">
        <f>tbl_salesdata[[#This Row],[Total Sales]]-tbl_salesdata[[#This Row],[Total Cost]]</f>
        <v>20318.71</v>
      </c>
      <c r="O4348">
        <f>tbl_salesdata[[#This Row],[Ship Date]]-tbl_salesdata[[#This Row],[Order Date]]</f>
        <v>11</v>
      </c>
      <c r="P4348">
        <f>WEEKDAY(tbl_salesdata[[#This Row],[Order Date]],2)</f>
        <v>1</v>
      </c>
      <c r="Q4348" t="str">
        <f>TEXT(tbl_salesdata[[#This Row],[Order Date]],"dddd")</f>
        <v>Monday</v>
      </c>
      <c r="R4348" t="str">
        <f>IF(tbl_salesdata[[#This Row],[Weekdaynum]]&gt;5,"Yes","No")</f>
        <v>No</v>
      </c>
    </row>
    <row r="4349" spans="1:18" hidden="1" x14ac:dyDescent="0.35">
      <c r="A4349">
        <v>849969565</v>
      </c>
      <c r="B4349" s="3">
        <v>43296</v>
      </c>
      <c r="C4349" s="3">
        <v>43317</v>
      </c>
      <c r="D4349" t="s">
        <v>86</v>
      </c>
      <c r="E4349" t="s">
        <v>29</v>
      </c>
      <c r="F4349" t="s">
        <v>47</v>
      </c>
      <c r="G4349" t="s">
        <v>14</v>
      </c>
      <c r="H4349" t="s">
        <v>34</v>
      </c>
      <c r="I4349" s="9">
        <v>3737</v>
      </c>
      <c r="J4349" s="9">
        <v>421.89</v>
      </c>
      <c r="K4349" s="9">
        <v>364.69</v>
      </c>
      <c r="L4349" s="9">
        <f>tbl_salesdata[[#This Row],[Units Sold]]*tbl_salesdata[[#This Row],[Unit Cost]]</f>
        <v>1362846.53</v>
      </c>
      <c r="M4349" s="9">
        <f>tbl_salesdata[[#This Row],[Units Sold]]*tbl_salesdata[[#This Row],[Unit Price]]</f>
        <v>1576602.93</v>
      </c>
      <c r="N4349" s="9">
        <f>tbl_salesdata[[#This Row],[Total Sales]]-tbl_salesdata[[#This Row],[Total Cost]]</f>
        <v>213756.39999999991</v>
      </c>
      <c r="O4349">
        <f>tbl_salesdata[[#This Row],[Ship Date]]-tbl_salesdata[[#This Row],[Order Date]]</f>
        <v>21</v>
      </c>
      <c r="P4349">
        <f>WEEKDAY(tbl_salesdata[[#This Row],[Order Date]],2)</f>
        <v>7</v>
      </c>
      <c r="Q4349" t="str">
        <f>TEXT(tbl_salesdata[[#This Row],[Order Date]],"dddd")</f>
        <v>Sunday</v>
      </c>
      <c r="R4349" t="str">
        <f>IF(tbl_salesdata[[#This Row],[Weekdaynum]]&gt;5,"Yes","No")</f>
        <v>Yes</v>
      </c>
    </row>
    <row r="4350" spans="1:18" x14ac:dyDescent="0.35">
      <c r="A4350">
        <v>393407380</v>
      </c>
      <c r="B4350" s="3">
        <v>43540</v>
      </c>
      <c r="C4350" s="3">
        <v>43548</v>
      </c>
      <c r="D4350" t="s">
        <v>197</v>
      </c>
      <c r="E4350" t="s">
        <v>38</v>
      </c>
      <c r="F4350" t="s">
        <v>56</v>
      </c>
      <c r="G4350" t="s">
        <v>14</v>
      </c>
      <c r="H4350" t="s">
        <v>26</v>
      </c>
      <c r="I4350" s="9">
        <v>6841</v>
      </c>
      <c r="J4350" s="9">
        <v>9.33</v>
      </c>
      <c r="K4350" s="9">
        <v>6.92</v>
      </c>
      <c r="L4350" s="9">
        <f>tbl_salesdata[[#This Row],[Units Sold]]*tbl_salesdata[[#This Row],[Unit Cost]]</f>
        <v>47339.72</v>
      </c>
      <c r="M4350" s="9">
        <f>tbl_salesdata[[#This Row],[Units Sold]]*tbl_salesdata[[#This Row],[Unit Price]]</f>
        <v>63826.53</v>
      </c>
      <c r="N4350" s="9">
        <f>tbl_salesdata[[#This Row],[Total Sales]]-tbl_salesdata[[#This Row],[Total Cost]]</f>
        <v>16486.809999999998</v>
      </c>
      <c r="O4350">
        <f>tbl_salesdata[[#This Row],[Ship Date]]-tbl_salesdata[[#This Row],[Order Date]]</f>
        <v>8</v>
      </c>
      <c r="P4350">
        <f>WEEKDAY(tbl_salesdata[[#This Row],[Order Date]],2)</f>
        <v>6</v>
      </c>
      <c r="Q4350" t="str">
        <f>TEXT(tbl_salesdata[[#This Row],[Order Date]],"dddd")</f>
        <v>Saturday</v>
      </c>
      <c r="R4350" t="str">
        <f>IF(tbl_salesdata[[#This Row],[Weekdaynum]]&gt;5,"Yes","No")</f>
        <v>Yes</v>
      </c>
    </row>
    <row r="4351" spans="1:18" hidden="1" x14ac:dyDescent="0.35">
      <c r="A4351">
        <v>884192836</v>
      </c>
      <c r="B4351" s="3">
        <v>44179</v>
      </c>
      <c r="C4351" s="3">
        <v>44198</v>
      </c>
      <c r="D4351" t="s">
        <v>125</v>
      </c>
      <c r="E4351" t="s">
        <v>21</v>
      </c>
      <c r="F4351" t="s">
        <v>40</v>
      </c>
      <c r="G4351" t="s">
        <v>18</v>
      </c>
      <c r="H4351" t="s">
        <v>19</v>
      </c>
      <c r="I4351" s="9">
        <v>1164</v>
      </c>
      <c r="J4351" s="9">
        <v>651.21</v>
      </c>
      <c r="K4351" s="9">
        <v>524.96</v>
      </c>
      <c r="L4351" s="9">
        <f>tbl_salesdata[[#This Row],[Units Sold]]*tbl_salesdata[[#This Row],[Unit Cost]]</f>
        <v>611053.44000000006</v>
      </c>
      <c r="M4351" s="9">
        <f>tbl_salesdata[[#This Row],[Units Sold]]*tbl_salesdata[[#This Row],[Unit Price]]</f>
        <v>758008.44000000006</v>
      </c>
      <c r="N4351" s="9">
        <f>tbl_salesdata[[#This Row],[Total Sales]]-tbl_salesdata[[#This Row],[Total Cost]]</f>
        <v>146955</v>
      </c>
      <c r="O4351">
        <f>tbl_salesdata[[#This Row],[Ship Date]]-tbl_salesdata[[#This Row],[Order Date]]</f>
        <v>19</v>
      </c>
      <c r="P4351">
        <f>WEEKDAY(tbl_salesdata[[#This Row],[Order Date]],2)</f>
        <v>1</v>
      </c>
      <c r="Q4351" t="str">
        <f>TEXT(tbl_salesdata[[#This Row],[Order Date]],"dddd")</f>
        <v>Monday</v>
      </c>
      <c r="R4351" t="str">
        <f>IF(tbl_salesdata[[#This Row],[Weekdaynum]]&gt;5,"Yes","No")</f>
        <v>No</v>
      </c>
    </row>
    <row r="4352" spans="1:18" hidden="1" x14ac:dyDescent="0.35">
      <c r="A4352">
        <v>657346189</v>
      </c>
      <c r="B4352" s="3">
        <v>44585</v>
      </c>
      <c r="C4352" s="3">
        <v>44595</v>
      </c>
      <c r="D4352" t="s">
        <v>177</v>
      </c>
      <c r="E4352" t="s">
        <v>24</v>
      </c>
      <c r="F4352" t="s">
        <v>42</v>
      </c>
      <c r="G4352" t="s">
        <v>18</v>
      </c>
      <c r="H4352" t="s">
        <v>19</v>
      </c>
      <c r="I4352" s="9">
        <v>2200</v>
      </c>
      <c r="J4352" s="9">
        <v>437.2</v>
      </c>
      <c r="K4352" s="9">
        <v>263.33</v>
      </c>
      <c r="L4352" s="9">
        <f>tbl_salesdata[[#This Row],[Units Sold]]*tbl_salesdata[[#This Row],[Unit Cost]]</f>
        <v>579326</v>
      </c>
      <c r="M4352" s="9">
        <f>tbl_salesdata[[#This Row],[Units Sold]]*tbl_salesdata[[#This Row],[Unit Price]]</f>
        <v>961840</v>
      </c>
      <c r="N4352" s="9">
        <f>tbl_salesdata[[#This Row],[Total Sales]]-tbl_salesdata[[#This Row],[Total Cost]]</f>
        <v>382514</v>
      </c>
      <c r="O4352">
        <f>tbl_salesdata[[#This Row],[Ship Date]]-tbl_salesdata[[#This Row],[Order Date]]</f>
        <v>10</v>
      </c>
      <c r="P4352">
        <f>WEEKDAY(tbl_salesdata[[#This Row],[Order Date]],2)</f>
        <v>1</v>
      </c>
      <c r="Q4352" t="str">
        <f>TEXT(tbl_salesdata[[#This Row],[Order Date]],"dddd")</f>
        <v>Monday</v>
      </c>
      <c r="R4352" t="str">
        <f>IF(tbl_salesdata[[#This Row],[Weekdaynum]]&gt;5,"Yes","No")</f>
        <v>No</v>
      </c>
    </row>
    <row r="4353" spans="1:18" hidden="1" x14ac:dyDescent="0.35">
      <c r="A4353">
        <v>877821624</v>
      </c>
      <c r="B4353" s="3">
        <v>43161</v>
      </c>
      <c r="C4353" s="3">
        <v>43175</v>
      </c>
      <c r="D4353" t="s">
        <v>185</v>
      </c>
      <c r="E4353" t="s">
        <v>38</v>
      </c>
      <c r="F4353" t="s">
        <v>22</v>
      </c>
      <c r="G4353" t="s">
        <v>18</v>
      </c>
      <c r="H4353" t="s">
        <v>15</v>
      </c>
      <c r="I4353" s="9">
        <v>5780</v>
      </c>
      <c r="J4353" s="9">
        <v>47.45</v>
      </c>
      <c r="K4353" s="9">
        <v>31.79</v>
      </c>
      <c r="L4353" s="9">
        <f>tbl_salesdata[[#This Row],[Units Sold]]*tbl_salesdata[[#This Row],[Unit Cost]]</f>
        <v>183746.19999999998</v>
      </c>
      <c r="M4353" s="9">
        <f>tbl_salesdata[[#This Row],[Units Sold]]*tbl_salesdata[[#This Row],[Unit Price]]</f>
        <v>274261</v>
      </c>
      <c r="N4353" s="9">
        <f>tbl_salesdata[[#This Row],[Total Sales]]-tbl_salesdata[[#This Row],[Total Cost]]</f>
        <v>90514.800000000017</v>
      </c>
      <c r="O4353">
        <f>tbl_salesdata[[#This Row],[Ship Date]]-tbl_salesdata[[#This Row],[Order Date]]</f>
        <v>14</v>
      </c>
      <c r="P4353">
        <f>WEEKDAY(tbl_salesdata[[#This Row],[Order Date]],2)</f>
        <v>5</v>
      </c>
      <c r="Q4353" t="str">
        <f>TEXT(tbl_salesdata[[#This Row],[Order Date]],"dddd")</f>
        <v>Friday</v>
      </c>
      <c r="R4353" t="str">
        <f>IF(tbl_salesdata[[#This Row],[Weekdaynum]]&gt;5,"Yes","No")</f>
        <v>No</v>
      </c>
    </row>
    <row r="4354" spans="1:18" hidden="1" x14ac:dyDescent="0.35">
      <c r="A4354">
        <v>290980470</v>
      </c>
      <c r="B4354" s="3">
        <v>43426</v>
      </c>
      <c r="C4354" s="3">
        <v>43436</v>
      </c>
      <c r="D4354" t="s">
        <v>166</v>
      </c>
      <c r="E4354" t="s">
        <v>38</v>
      </c>
      <c r="F4354" t="s">
        <v>56</v>
      </c>
      <c r="G4354" t="s">
        <v>14</v>
      </c>
      <c r="H4354" t="s">
        <v>15</v>
      </c>
      <c r="I4354" s="9">
        <v>6442</v>
      </c>
      <c r="J4354" s="9">
        <v>9.33</v>
      </c>
      <c r="K4354" s="9">
        <v>6.92</v>
      </c>
      <c r="L4354" s="9">
        <f>tbl_salesdata[[#This Row],[Units Sold]]*tbl_salesdata[[#This Row],[Unit Cost]]</f>
        <v>44578.64</v>
      </c>
      <c r="M4354" s="9">
        <f>tbl_salesdata[[#This Row],[Units Sold]]*tbl_salesdata[[#This Row],[Unit Price]]</f>
        <v>60103.86</v>
      </c>
      <c r="N4354" s="9">
        <f>tbl_salesdata[[#This Row],[Total Sales]]-tbl_salesdata[[#This Row],[Total Cost]]</f>
        <v>15525.220000000001</v>
      </c>
      <c r="O4354">
        <f>tbl_salesdata[[#This Row],[Ship Date]]-tbl_salesdata[[#This Row],[Order Date]]</f>
        <v>10</v>
      </c>
      <c r="P4354">
        <f>WEEKDAY(tbl_salesdata[[#This Row],[Order Date]],2)</f>
        <v>4</v>
      </c>
      <c r="Q4354" t="str">
        <f>TEXT(tbl_salesdata[[#This Row],[Order Date]],"dddd")</f>
        <v>Thursday</v>
      </c>
      <c r="R4354" t="str">
        <f>IF(tbl_salesdata[[#This Row],[Weekdaynum]]&gt;5,"Yes","No")</f>
        <v>No</v>
      </c>
    </row>
    <row r="4355" spans="1:18" hidden="1" x14ac:dyDescent="0.35">
      <c r="A4355">
        <v>412496554</v>
      </c>
      <c r="B4355" s="3">
        <v>43210</v>
      </c>
      <c r="C4355" s="3">
        <v>43213</v>
      </c>
      <c r="D4355" t="s">
        <v>63</v>
      </c>
      <c r="E4355" t="s">
        <v>32</v>
      </c>
      <c r="F4355" t="s">
        <v>56</v>
      </c>
      <c r="G4355" t="s">
        <v>14</v>
      </c>
      <c r="H4355" t="s">
        <v>34</v>
      </c>
      <c r="I4355" s="9">
        <v>5752</v>
      </c>
      <c r="J4355" s="9">
        <v>9.33</v>
      </c>
      <c r="K4355" s="9">
        <v>6.92</v>
      </c>
      <c r="L4355" s="9">
        <f>tbl_salesdata[[#This Row],[Units Sold]]*tbl_salesdata[[#This Row],[Unit Cost]]</f>
        <v>39803.839999999997</v>
      </c>
      <c r="M4355" s="9">
        <f>tbl_salesdata[[#This Row],[Units Sold]]*tbl_salesdata[[#This Row],[Unit Price]]</f>
        <v>53666.16</v>
      </c>
      <c r="N4355" s="9">
        <f>tbl_salesdata[[#This Row],[Total Sales]]-tbl_salesdata[[#This Row],[Total Cost]]</f>
        <v>13862.320000000007</v>
      </c>
      <c r="O4355">
        <f>tbl_salesdata[[#This Row],[Ship Date]]-tbl_salesdata[[#This Row],[Order Date]]</f>
        <v>3</v>
      </c>
      <c r="P4355">
        <f>WEEKDAY(tbl_salesdata[[#This Row],[Order Date]],2)</f>
        <v>5</v>
      </c>
      <c r="Q4355" t="str">
        <f>TEXT(tbl_salesdata[[#This Row],[Order Date]],"dddd")</f>
        <v>Friday</v>
      </c>
      <c r="R4355" t="str">
        <f>IF(tbl_salesdata[[#This Row],[Weekdaynum]]&gt;5,"Yes","No")</f>
        <v>No</v>
      </c>
    </row>
    <row r="4356" spans="1:18" hidden="1" x14ac:dyDescent="0.35">
      <c r="A4356">
        <v>578356206</v>
      </c>
      <c r="B4356" s="3">
        <v>42194</v>
      </c>
      <c r="C4356" s="3">
        <v>42211</v>
      </c>
      <c r="D4356" t="s">
        <v>189</v>
      </c>
      <c r="E4356" t="s">
        <v>21</v>
      </c>
      <c r="F4356" t="s">
        <v>47</v>
      </c>
      <c r="G4356" t="s">
        <v>14</v>
      </c>
      <c r="H4356" t="s">
        <v>15</v>
      </c>
      <c r="I4356" s="9">
        <v>7309</v>
      </c>
      <c r="J4356" s="9">
        <v>421.89</v>
      </c>
      <c r="K4356" s="9">
        <v>364.69</v>
      </c>
      <c r="L4356" s="9">
        <f>tbl_salesdata[[#This Row],[Units Sold]]*tbl_salesdata[[#This Row],[Unit Cost]]</f>
        <v>2665519.21</v>
      </c>
      <c r="M4356" s="9">
        <f>tbl_salesdata[[#This Row],[Units Sold]]*tbl_salesdata[[#This Row],[Unit Price]]</f>
        <v>3083594.01</v>
      </c>
      <c r="N4356" s="9">
        <f>tbl_salesdata[[#This Row],[Total Sales]]-tbl_salesdata[[#This Row],[Total Cost]]</f>
        <v>418074.79999999981</v>
      </c>
      <c r="O4356">
        <f>tbl_salesdata[[#This Row],[Ship Date]]-tbl_salesdata[[#This Row],[Order Date]]</f>
        <v>17</v>
      </c>
      <c r="P4356">
        <f>WEEKDAY(tbl_salesdata[[#This Row],[Order Date]],2)</f>
        <v>4</v>
      </c>
      <c r="Q4356" t="str">
        <f>TEXT(tbl_salesdata[[#This Row],[Order Date]],"dddd")</f>
        <v>Thursday</v>
      </c>
      <c r="R4356" t="str">
        <f>IF(tbl_salesdata[[#This Row],[Weekdaynum]]&gt;5,"Yes","No")</f>
        <v>No</v>
      </c>
    </row>
    <row r="4357" spans="1:18" hidden="1" x14ac:dyDescent="0.35">
      <c r="A4357">
        <v>194858253</v>
      </c>
      <c r="B4357" s="3">
        <v>44333</v>
      </c>
      <c r="C4357" s="3">
        <v>44349</v>
      </c>
      <c r="D4357" t="s">
        <v>67</v>
      </c>
      <c r="E4357" t="s">
        <v>21</v>
      </c>
      <c r="F4357" t="s">
        <v>30</v>
      </c>
      <c r="G4357" t="s">
        <v>14</v>
      </c>
      <c r="H4357" t="s">
        <v>26</v>
      </c>
      <c r="I4357" s="9">
        <v>1742</v>
      </c>
      <c r="J4357" s="9">
        <v>81.73</v>
      </c>
      <c r="K4357" s="9">
        <v>56.67</v>
      </c>
      <c r="L4357" s="9">
        <f>tbl_salesdata[[#This Row],[Units Sold]]*tbl_salesdata[[#This Row],[Unit Cost]]</f>
        <v>98719.14</v>
      </c>
      <c r="M4357" s="9">
        <f>tbl_salesdata[[#This Row],[Units Sold]]*tbl_salesdata[[#This Row],[Unit Price]]</f>
        <v>142373.66</v>
      </c>
      <c r="N4357" s="9">
        <f>tbl_salesdata[[#This Row],[Total Sales]]-tbl_salesdata[[#This Row],[Total Cost]]</f>
        <v>43654.520000000004</v>
      </c>
      <c r="O4357">
        <f>tbl_salesdata[[#This Row],[Ship Date]]-tbl_salesdata[[#This Row],[Order Date]]</f>
        <v>16</v>
      </c>
      <c r="P4357">
        <f>WEEKDAY(tbl_salesdata[[#This Row],[Order Date]],2)</f>
        <v>1</v>
      </c>
      <c r="Q4357" t="str">
        <f>TEXT(tbl_salesdata[[#This Row],[Order Date]],"dddd")</f>
        <v>Monday</v>
      </c>
      <c r="R4357" t="str">
        <f>IF(tbl_salesdata[[#This Row],[Weekdaynum]]&gt;5,"Yes","No")</f>
        <v>No</v>
      </c>
    </row>
    <row r="4358" spans="1:18" hidden="1" x14ac:dyDescent="0.35">
      <c r="A4358">
        <v>988614022</v>
      </c>
      <c r="B4358" s="3">
        <v>44893</v>
      </c>
      <c r="C4358" s="3">
        <v>44911</v>
      </c>
      <c r="D4358" t="s">
        <v>175</v>
      </c>
      <c r="E4358" t="s">
        <v>21</v>
      </c>
      <c r="F4358" t="s">
        <v>25</v>
      </c>
      <c r="G4358" t="s">
        <v>18</v>
      </c>
      <c r="H4358" t="s">
        <v>26</v>
      </c>
      <c r="I4358" s="9">
        <v>1713</v>
      </c>
      <c r="J4358" s="9">
        <v>205.7</v>
      </c>
      <c r="K4358" s="9">
        <v>117.11</v>
      </c>
      <c r="L4358" s="9">
        <f>tbl_salesdata[[#This Row],[Units Sold]]*tbl_salesdata[[#This Row],[Unit Cost]]</f>
        <v>200609.43</v>
      </c>
      <c r="M4358" s="9">
        <f>tbl_salesdata[[#This Row],[Units Sold]]*tbl_salesdata[[#This Row],[Unit Price]]</f>
        <v>352364.1</v>
      </c>
      <c r="N4358" s="9">
        <f>tbl_salesdata[[#This Row],[Total Sales]]-tbl_salesdata[[#This Row],[Total Cost]]</f>
        <v>151754.66999999998</v>
      </c>
      <c r="O4358">
        <f>tbl_salesdata[[#This Row],[Ship Date]]-tbl_salesdata[[#This Row],[Order Date]]</f>
        <v>18</v>
      </c>
      <c r="P4358">
        <f>WEEKDAY(tbl_salesdata[[#This Row],[Order Date]],2)</f>
        <v>1</v>
      </c>
      <c r="Q4358" t="str">
        <f>TEXT(tbl_salesdata[[#This Row],[Order Date]],"dddd")</f>
        <v>Monday</v>
      </c>
      <c r="R4358" t="str">
        <f>IF(tbl_salesdata[[#This Row],[Weekdaynum]]&gt;5,"Yes","No")</f>
        <v>No</v>
      </c>
    </row>
    <row r="4359" spans="1:18" hidden="1" x14ac:dyDescent="0.35">
      <c r="A4359">
        <v>256547343</v>
      </c>
      <c r="B4359" s="3">
        <v>44148</v>
      </c>
      <c r="C4359" s="3">
        <v>44168</v>
      </c>
      <c r="D4359" t="s">
        <v>101</v>
      </c>
      <c r="E4359" t="s">
        <v>24</v>
      </c>
      <c r="F4359" t="s">
        <v>30</v>
      </c>
      <c r="G4359" t="s">
        <v>14</v>
      </c>
      <c r="H4359" t="s">
        <v>19</v>
      </c>
      <c r="I4359" s="9">
        <v>6915</v>
      </c>
      <c r="J4359" s="9">
        <v>81.73</v>
      </c>
      <c r="K4359" s="9">
        <v>56.67</v>
      </c>
      <c r="L4359" s="9">
        <f>tbl_salesdata[[#This Row],[Units Sold]]*tbl_salesdata[[#This Row],[Unit Cost]]</f>
        <v>391873.05</v>
      </c>
      <c r="M4359" s="9">
        <f>tbl_salesdata[[#This Row],[Units Sold]]*tbl_salesdata[[#This Row],[Unit Price]]</f>
        <v>565162.95000000007</v>
      </c>
      <c r="N4359" s="9">
        <f>tbl_salesdata[[#This Row],[Total Sales]]-tbl_salesdata[[#This Row],[Total Cost]]</f>
        <v>173289.90000000008</v>
      </c>
      <c r="O4359">
        <f>tbl_salesdata[[#This Row],[Ship Date]]-tbl_salesdata[[#This Row],[Order Date]]</f>
        <v>20</v>
      </c>
      <c r="P4359">
        <f>WEEKDAY(tbl_salesdata[[#This Row],[Order Date]],2)</f>
        <v>5</v>
      </c>
      <c r="Q4359" t="str">
        <f>TEXT(tbl_salesdata[[#This Row],[Order Date]],"dddd")</f>
        <v>Friday</v>
      </c>
      <c r="R4359" t="str">
        <f>IF(tbl_salesdata[[#This Row],[Weekdaynum]]&gt;5,"Yes","No")</f>
        <v>No</v>
      </c>
    </row>
    <row r="4360" spans="1:18" hidden="1" x14ac:dyDescent="0.35">
      <c r="A4360">
        <v>315894544</v>
      </c>
      <c r="B4360" s="3">
        <v>42760</v>
      </c>
      <c r="C4360" s="3">
        <v>42779</v>
      </c>
      <c r="D4360" t="s">
        <v>191</v>
      </c>
      <c r="E4360" t="s">
        <v>24</v>
      </c>
      <c r="F4360" t="s">
        <v>68</v>
      </c>
      <c r="G4360" t="s">
        <v>18</v>
      </c>
      <c r="H4360" t="s">
        <v>15</v>
      </c>
      <c r="I4360" s="9">
        <v>9070</v>
      </c>
      <c r="J4360" s="9">
        <v>154.06</v>
      </c>
      <c r="K4360" s="9">
        <v>90.93</v>
      </c>
      <c r="L4360" s="9">
        <f>tbl_salesdata[[#This Row],[Units Sold]]*tbl_salesdata[[#This Row],[Unit Cost]]</f>
        <v>824735.10000000009</v>
      </c>
      <c r="M4360" s="9">
        <f>tbl_salesdata[[#This Row],[Units Sold]]*tbl_salesdata[[#This Row],[Unit Price]]</f>
        <v>1397324.2</v>
      </c>
      <c r="N4360" s="9">
        <f>tbl_salesdata[[#This Row],[Total Sales]]-tbl_salesdata[[#This Row],[Total Cost]]</f>
        <v>572589.09999999986</v>
      </c>
      <c r="O4360">
        <f>tbl_salesdata[[#This Row],[Ship Date]]-tbl_salesdata[[#This Row],[Order Date]]</f>
        <v>19</v>
      </c>
      <c r="P4360">
        <f>WEEKDAY(tbl_salesdata[[#This Row],[Order Date]],2)</f>
        <v>3</v>
      </c>
      <c r="Q4360" t="str">
        <f>TEXT(tbl_salesdata[[#This Row],[Order Date]],"dddd")</f>
        <v>Wednesday</v>
      </c>
      <c r="R4360" t="str">
        <f>IF(tbl_salesdata[[#This Row],[Weekdaynum]]&gt;5,"Yes","No")</f>
        <v>No</v>
      </c>
    </row>
    <row r="4361" spans="1:18" hidden="1" x14ac:dyDescent="0.35">
      <c r="A4361">
        <v>854204452</v>
      </c>
      <c r="B4361" s="3">
        <v>43472</v>
      </c>
      <c r="C4361" s="3">
        <v>43483</v>
      </c>
      <c r="D4361" t="s">
        <v>169</v>
      </c>
      <c r="E4361" t="s">
        <v>29</v>
      </c>
      <c r="F4361" t="s">
        <v>17</v>
      </c>
      <c r="G4361" t="s">
        <v>14</v>
      </c>
      <c r="H4361" t="s">
        <v>26</v>
      </c>
      <c r="I4361" s="9">
        <v>6934</v>
      </c>
      <c r="J4361" s="9">
        <v>152.58000000000001</v>
      </c>
      <c r="K4361" s="9">
        <v>97.44</v>
      </c>
      <c r="L4361" s="9">
        <f>tbl_salesdata[[#This Row],[Units Sold]]*tbl_salesdata[[#This Row],[Unit Cost]]</f>
        <v>675648.96</v>
      </c>
      <c r="M4361" s="9">
        <f>tbl_salesdata[[#This Row],[Units Sold]]*tbl_salesdata[[#This Row],[Unit Price]]</f>
        <v>1057989.72</v>
      </c>
      <c r="N4361" s="9">
        <f>tbl_salesdata[[#This Row],[Total Sales]]-tbl_salesdata[[#This Row],[Total Cost]]</f>
        <v>382340.76</v>
      </c>
      <c r="O4361">
        <f>tbl_salesdata[[#This Row],[Ship Date]]-tbl_salesdata[[#This Row],[Order Date]]</f>
        <v>11</v>
      </c>
      <c r="P4361">
        <f>WEEKDAY(tbl_salesdata[[#This Row],[Order Date]],2)</f>
        <v>1</v>
      </c>
      <c r="Q4361" t="str">
        <f>TEXT(tbl_salesdata[[#This Row],[Order Date]],"dddd")</f>
        <v>Monday</v>
      </c>
      <c r="R4361" t="str">
        <f>IF(tbl_salesdata[[#This Row],[Weekdaynum]]&gt;5,"Yes","No")</f>
        <v>No</v>
      </c>
    </row>
    <row r="4362" spans="1:18" hidden="1" x14ac:dyDescent="0.35">
      <c r="A4362">
        <v>279338395</v>
      </c>
      <c r="B4362" s="3">
        <v>43110</v>
      </c>
      <c r="C4362" s="3">
        <v>43116</v>
      </c>
      <c r="D4362" t="s">
        <v>95</v>
      </c>
      <c r="E4362" t="s">
        <v>21</v>
      </c>
      <c r="F4362" t="s">
        <v>25</v>
      </c>
      <c r="G4362" t="s">
        <v>14</v>
      </c>
      <c r="H4362" t="s">
        <v>26</v>
      </c>
      <c r="I4362" s="9">
        <v>1293</v>
      </c>
      <c r="J4362" s="9">
        <v>205.7</v>
      </c>
      <c r="K4362" s="9">
        <v>117.11</v>
      </c>
      <c r="L4362" s="9">
        <f>tbl_salesdata[[#This Row],[Units Sold]]*tbl_salesdata[[#This Row],[Unit Cost]]</f>
        <v>151423.23000000001</v>
      </c>
      <c r="M4362" s="9">
        <f>tbl_salesdata[[#This Row],[Units Sold]]*tbl_salesdata[[#This Row],[Unit Price]]</f>
        <v>265970.09999999998</v>
      </c>
      <c r="N4362" s="9">
        <f>tbl_salesdata[[#This Row],[Total Sales]]-tbl_salesdata[[#This Row],[Total Cost]]</f>
        <v>114546.86999999997</v>
      </c>
      <c r="O4362">
        <f>tbl_salesdata[[#This Row],[Ship Date]]-tbl_salesdata[[#This Row],[Order Date]]</f>
        <v>6</v>
      </c>
      <c r="P4362">
        <f>WEEKDAY(tbl_salesdata[[#This Row],[Order Date]],2)</f>
        <v>3</v>
      </c>
      <c r="Q4362" t="str">
        <f>TEXT(tbl_salesdata[[#This Row],[Order Date]],"dddd")</f>
        <v>Wednesday</v>
      </c>
      <c r="R4362" t="str">
        <f>IF(tbl_salesdata[[#This Row],[Weekdaynum]]&gt;5,"Yes","No")</f>
        <v>No</v>
      </c>
    </row>
    <row r="4363" spans="1:18" hidden="1" x14ac:dyDescent="0.35">
      <c r="A4363">
        <v>669470202</v>
      </c>
      <c r="B4363" s="3">
        <v>42195</v>
      </c>
      <c r="C4363" s="3">
        <v>42215</v>
      </c>
      <c r="D4363" t="s">
        <v>84</v>
      </c>
      <c r="E4363" t="s">
        <v>24</v>
      </c>
      <c r="F4363" t="s">
        <v>47</v>
      </c>
      <c r="G4363" t="s">
        <v>14</v>
      </c>
      <c r="H4363" t="s">
        <v>19</v>
      </c>
      <c r="I4363" s="9">
        <v>9965</v>
      </c>
      <c r="J4363" s="9">
        <v>421.89</v>
      </c>
      <c r="K4363" s="9">
        <v>364.69</v>
      </c>
      <c r="L4363" s="9">
        <f>tbl_salesdata[[#This Row],[Units Sold]]*tbl_salesdata[[#This Row],[Unit Cost]]</f>
        <v>3634135.85</v>
      </c>
      <c r="M4363" s="9">
        <f>tbl_salesdata[[#This Row],[Units Sold]]*tbl_salesdata[[#This Row],[Unit Price]]</f>
        <v>4204133.8499999996</v>
      </c>
      <c r="N4363" s="9">
        <f>tbl_salesdata[[#This Row],[Total Sales]]-tbl_salesdata[[#This Row],[Total Cost]]</f>
        <v>569997.99999999953</v>
      </c>
      <c r="O4363">
        <f>tbl_salesdata[[#This Row],[Ship Date]]-tbl_salesdata[[#This Row],[Order Date]]</f>
        <v>20</v>
      </c>
      <c r="P4363">
        <f>WEEKDAY(tbl_salesdata[[#This Row],[Order Date]],2)</f>
        <v>5</v>
      </c>
      <c r="Q4363" t="str">
        <f>TEXT(tbl_salesdata[[#This Row],[Order Date]],"dddd")</f>
        <v>Friday</v>
      </c>
      <c r="R4363" t="str">
        <f>IF(tbl_salesdata[[#This Row],[Weekdaynum]]&gt;5,"Yes","No")</f>
        <v>No</v>
      </c>
    </row>
    <row r="4364" spans="1:18" hidden="1" x14ac:dyDescent="0.35">
      <c r="A4364">
        <v>123086202</v>
      </c>
      <c r="B4364" s="3">
        <v>43102</v>
      </c>
      <c r="C4364" s="3">
        <v>43114</v>
      </c>
      <c r="D4364" t="s">
        <v>55</v>
      </c>
      <c r="E4364" t="s">
        <v>21</v>
      </c>
      <c r="F4364" t="s">
        <v>13</v>
      </c>
      <c r="G4364" t="s">
        <v>18</v>
      </c>
      <c r="H4364" t="s">
        <v>15</v>
      </c>
      <c r="I4364" s="9">
        <v>2797</v>
      </c>
      <c r="J4364" s="9">
        <v>255.28</v>
      </c>
      <c r="K4364" s="9">
        <v>159.41999999999999</v>
      </c>
      <c r="L4364" s="9">
        <f>tbl_salesdata[[#This Row],[Units Sold]]*tbl_salesdata[[#This Row],[Unit Cost]]</f>
        <v>445897.74</v>
      </c>
      <c r="M4364" s="9">
        <f>tbl_salesdata[[#This Row],[Units Sold]]*tbl_salesdata[[#This Row],[Unit Price]]</f>
        <v>714018.16</v>
      </c>
      <c r="N4364" s="9">
        <f>tbl_salesdata[[#This Row],[Total Sales]]-tbl_salesdata[[#This Row],[Total Cost]]</f>
        <v>268120.42000000004</v>
      </c>
      <c r="O4364">
        <f>tbl_salesdata[[#This Row],[Ship Date]]-tbl_salesdata[[#This Row],[Order Date]]</f>
        <v>12</v>
      </c>
      <c r="P4364">
        <f>WEEKDAY(tbl_salesdata[[#This Row],[Order Date]],2)</f>
        <v>2</v>
      </c>
      <c r="Q4364" t="str">
        <f>TEXT(tbl_salesdata[[#This Row],[Order Date]],"dddd")</f>
        <v>Tuesday</v>
      </c>
      <c r="R4364" t="str">
        <f>IF(tbl_salesdata[[#This Row],[Weekdaynum]]&gt;5,"Yes","No")</f>
        <v>No</v>
      </c>
    </row>
    <row r="4365" spans="1:18" hidden="1" x14ac:dyDescent="0.35">
      <c r="A4365">
        <v>408985221</v>
      </c>
      <c r="B4365" s="3">
        <v>44862</v>
      </c>
      <c r="C4365" s="3">
        <v>44876</v>
      </c>
      <c r="D4365" t="s">
        <v>171</v>
      </c>
      <c r="E4365" t="s">
        <v>12</v>
      </c>
      <c r="F4365" t="s">
        <v>33</v>
      </c>
      <c r="G4365" t="s">
        <v>14</v>
      </c>
      <c r="H4365" t="s">
        <v>15</v>
      </c>
      <c r="I4365" s="9">
        <v>6670</v>
      </c>
      <c r="J4365" s="9">
        <v>109.28</v>
      </c>
      <c r="K4365" s="9">
        <v>35.840000000000003</v>
      </c>
      <c r="L4365" s="9">
        <f>tbl_salesdata[[#This Row],[Units Sold]]*tbl_salesdata[[#This Row],[Unit Cost]]</f>
        <v>239052.80000000002</v>
      </c>
      <c r="M4365" s="9">
        <f>tbl_salesdata[[#This Row],[Units Sold]]*tbl_salesdata[[#This Row],[Unit Price]]</f>
        <v>728897.6</v>
      </c>
      <c r="N4365" s="9">
        <f>tbl_salesdata[[#This Row],[Total Sales]]-tbl_salesdata[[#This Row],[Total Cost]]</f>
        <v>489844.79999999993</v>
      </c>
      <c r="O4365">
        <f>tbl_salesdata[[#This Row],[Ship Date]]-tbl_salesdata[[#This Row],[Order Date]]</f>
        <v>14</v>
      </c>
      <c r="P4365">
        <f>WEEKDAY(tbl_salesdata[[#This Row],[Order Date]],2)</f>
        <v>5</v>
      </c>
      <c r="Q4365" t="str">
        <f>TEXT(tbl_salesdata[[#This Row],[Order Date]],"dddd")</f>
        <v>Friday</v>
      </c>
      <c r="R4365" t="str">
        <f>IF(tbl_salesdata[[#This Row],[Weekdaynum]]&gt;5,"Yes","No")</f>
        <v>No</v>
      </c>
    </row>
    <row r="4366" spans="1:18" x14ac:dyDescent="0.35">
      <c r="A4366">
        <v>117929494</v>
      </c>
      <c r="B4366" s="3">
        <v>42028</v>
      </c>
      <c r="C4366" s="3">
        <v>42038</v>
      </c>
      <c r="D4366" t="s">
        <v>203</v>
      </c>
      <c r="E4366" t="s">
        <v>21</v>
      </c>
      <c r="F4366" t="s">
        <v>56</v>
      </c>
      <c r="G4366" t="s">
        <v>18</v>
      </c>
      <c r="H4366" t="s">
        <v>34</v>
      </c>
      <c r="I4366" s="9">
        <v>6813</v>
      </c>
      <c r="J4366" s="9">
        <v>9.33</v>
      </c>
      <c r="K4366" s="9">
        <v>6.92</v>
      </c>
      <c r="L4366" s="9">
        <f>tbl_salesdata[[#This Row],[Units Sold]]*tbl_salesdata[[#This Row],[Unit Cost]]</f>
        <v>47145.96</v>
      </c>
      <c r="M4366" s="9">
        <f>tbl_salesdata[[#This Row],[Units Sold]]*tbl_salesdata[[#This Row],[Unit Price]]</f>
        <v>63565.29</v>
      </c>
      <c r="N4366" s="9">
        <f>tbl_salesdata[[#This Row],[Total Sales]]-tbl_salesdata[[#This Row],[Total Cost]]</f>
        <v>16419.330000000002</v>
      </c>
      <c r="O4366">
        <f>tbl_salesdata[[#This Row],[Ship Date]]-tbl_salesdata[[#This Row],[Order Date]]</f>
        <v>10</v>
      </c>
      <c r="P4366">
        <f>WEEKDAY(tbl_salesdata[[#This Row],[Order Date]],2)</f>
        <v>6</v>
      </c>
      <c r="Q4366" t="str">
        <f>TEXT(tbl_salesdata[[#This Row],[Order Date]],"dddd")</f>
        <v>Saturday</v>
      </c>
      <c r="R4366" t="str">
        <f>IF(tbl_salesdata[[#This Row],[Weekdaynum]]&gt;5,"Yes","No")</f>
        <v>Yes</v>
      </c>
    </row>
    <row r="4367" spans="1:18" hidden="1" x14ac:dyDescent="0.35">
      <c r="A4367">
        <v>104390132</v>
      </c>
      <c r="B4367" s="3">
        <v>43822</v>
      </c>
      <c r="C4367" s="3">
        <v>43837</v>
      </c>
      <c r="D4367" t="s">
        <v>139</v>
      </c>
      <c r="E4367" t="s">
        <v>51</v>
      </c>
      <c r="F4367" t="s">
        <v>56</v>
      </c>
      <c r="G4367" t="s">
        <v>14</v>
      </c>
      <c r="H4367" t="s">
        <v>26</v>
      </c>
      <c r="I4367" s="9">
        <v>215</v>
      </c>
      <c r="J4367" s="9">
        <v>9.33</v>
      </c>
      <c r="K4367" s="9">
        <v>6.92</v>
      </c>
      <c r="L4367" s="9">
        <f>tbl_salesdata[[#This Row],[Units Sold]]*tbl_salesdata[[#This Row],[Unit Cost]]</f>
        <v>1487.8</v>
      </c>
      <c r="M4367" s="9">
        <f>tbl_salesdata[[#This Row],[Units Sold]]*tbl_salesdata[[#This Row],[Unit Price]]</f>
        <v>2005.95</v>
      </c>
      <c r="N4367" s="9">
        <f>tbl_salesdata[[#This Row],[Total Sales]]-tbl_salesdata[[#This Row],[Total Cost]]</f>
        <v>518.15000000000009</v>
      </c>
      <c r="O4367">
        <f>tbl_salesdata[[#This Row],[Ship Date]]-tbl_salesdata[[#This Row],[Order Date]]</f>
        <v>15</v>
      </c>
      <c r="P4367">
        <f>WEEKDAY(tbl_salesdata[[#This Row],[Order Date]],2)</f>
        <v>1</v>
      </c>
      <c r="Q4367" t="str">
        <f>TEXT(tbl_salesdata[[#This Row],[Order Date]],"dddd")</f>
        <v>Monday</v>
      </c>
      <c r="R4367" t="str">
        <f>IF(tbl_salesdata[[#This Row],[Weekdaynum]]&gt;5,"Yes","No")</f>
        <v>No</v>
      </c>
    </row>
    <row r="4368" spans="1:18" hidden="1" x14ac:dyDescent="0.35">
      <c r="A4368">
        <v>253056180</v>
      </c>
      <c r="B4368" s="3">
        <v>43535</v>
      </c>
      <c r="C4368" s="3">
        <v>43555</v>
      </c>
      <c r="D4368" t="s">
        <v>37</v>
      </c>
      <c r="E4368" t="s">
        <v>38</v>
      </c>
      <c r="F4368" t="s">
        <v>76</v>
      </c>
      <c r="G4368" t="s">
        <v>14</v>
      </c>
      <c r="H4368" t="s">
        <v>19</v>
      </c>
      <c r="I4368" s="9">
        <v>3802</v>
      </c>
      <c r="J4368" s="9">
        <v>668.27</v>
      </c>
      <c r="K4368" s="9">
        <v>502.54</v>
      </c>
      <c r="L4368" s="9">
        <f>tbl_salesdata[[#This Row],[Units Sold]]*tbl_salesdata[[#This Row],[Unit Cost]]</f>
        <v>1910657.08</v>
      </c>
      <c r="M4368" s="9">
        <f>tbl_salesdata[[#This Row],[Units Sold]]*tbl_salesdata[[#This Row],[Unit Price]]</f>
        <v>2540762.54</v>
      </c>
      <c r="N4368" s="9">
        <f>tbl_salesdata[[#This Row],[Total Sales]]-tbl_salesdata[[#This Row],[Total Cost]]</f>
        <v>630105.46</v>
      </c>
      <c r="O4368">
        <f>tbl_salesdata[[#This Row],[Ship Date]]-tbl_salesdata[[#This Row],[Order Date]]</f>
        <v>20</v>
      </c>
      <c r="P4368">
        <f>WEEKDAY(tbl_salesdata[[#This Row],[Order Date]],2)</f>
        <v>1</v>
      </c>
      <c r="Q4368" t="str">
        <f>TEXT(tbl_salesdata[[#This Row],[Order Date]],"dddd")</f>
        <v>Monday</v>
      </c>
      <c r="R4368" t="str">
        <f>IF(tbl_salesdata[[#This Row],[Weekdaynum]]&gt;5,"Yes","No")</f>
        <v>No</v>
      </c>
    </row>
    <row r="4369" spans="1:18" hidden="1" x14ac:dyDescent="0.35">
      <c r="A4369">
        <v>912325561</v>
      </c>
      <c r="B4369" s="3">
        <v>44432</v>
      </c>
      <c r="C4369" s="3">
        <v>44433</v>
      </c>
      <c r="D4369" t="s">
        <v>78</v>
      </c>
      <c r="E4369" t="s">
        <v>24</v>
      </c>
      <c r="F4369" t="s">
        <v>30</v>
      </c>
      <c r="G4369" t="s">
        <v>14</v>
      </c>
      <c r="H4369" t="s">
        <v>15</v>
      </c>
      <c r="I4369" s="9">
        <v>6262</v>
      </c>
      <c r="J4369" s="9">
        <v>81.73</v>
      </c>
      <c r="K4369" s="9">
        <v>56.67</v>
      </c>
      <c r="L4369" s="9">
        <f>tbl_salesdata[[#This Row],[Units Sold]]*tbl_salesdata[[#This Row],[Unit Cost]]</f>
        <v>354867.54000000004</v>
      </c>
      <c r="M4369" s="9">
        <f>tbl_salesdata[[#This Row],[Units Sold]]*tbl_salesdata[[#This Row],[Unit Price]]</f>
        <v>511793.26</v>
      </c>
      <c r="N4369" s="9">
        <f>tbl_salesdata[[#This Row],[Total Sales]]-tbl_salesdata[[#This Row],[Total Cost]]</f>
        <v>156925.71999999997</v>
      </c>
      <c r="O4369">
        <f>tbl_salesdata[[#This Row],[Ship Date]]-tbl_salesdata[[#This Row],[Order Date]]</f>
        <v>1</v>
      </c>
      <c r="P4369">
        <f>WEEKDAY(tbl_salesdata[[#This Row],[Order Date]],2)</f>
        <v>2</v>
      </c>
      <c r="Q4369" t="str">
        <f>TEXT(tbl_salesdata[[#This Row],[Order Date]],"dddd")</f>
        <v>Tuesday</v>
      </c>
      <c r="R4369" t="str">
        <f>IF(tbl_salesdata[[#This Row],[Weekdaynum]]&gt;5,"Yes","No")</f>
        <v>No</v>
      </c>
    </row>
    <row r="4370" spans="1:18" hidden="1" x14ac:dyDescent="0.35">
      <c r="A4370">
        <v>152559602</v>
      </c>
      <c r="B4370" s="3">
        <v>42373</v>
      </c>
      <c r="C4370" s="3">
        <v>42392</v>
      </c>
      <c r="D4370" t="s">
        <v>44</v>
      </c>
      <c r="E4370" t="s">
        <v>12</v>
      </c>
      <c r="F4370" t="s">
        <v>47</v>
      </c>
      <c r="G4370" t="s">
        <v>14</v>
      </c>
      <c r="H4370" t="s">
        <v>34</v>
      </c>
      <c r="I4370" s="9">
        <v>4631</v>
      </c>
      <c r="J4370" s="9">
        <v>421.89</v>
      </c>
      <c r="K4370" s="9">
        <v>364.69</v>
      </c>
      <c r="L4370" s="9">
        <f>tbl_salesdata[[#This Row],[Units Sold]]*tbl_salesdata[[#This Row],[Unit Cost]]</f>
        <v>1688879.39</v>
      </c>
      <c r="M4370" s="9">
        <f>tbl_salesdata[[#This Row],[Units Sold]]*tbl_salesdata[[#This Row],[Unit Price]]</f>
        <v>1953772.5899999999</v>
      </c>
      <c r="N4370" s="9">
        <f>tbl_salesdata[[#This Row],[Total Sales]]-tbl_salesdata[[#This Row],[Total Cost]]</f>
        <v>264893.19999999995</v>
      </c>
      <c r="O4370">
        <f>tbl_salesdata[[#This Row],[Ship Date]]-tbl_salesdata[[#This Row],[Order Date]]</f>
        <v>19</v>
      </c>
      <c r="P4370">
        <f>WEEKDAY(tbl_salesdata[[#This Row],[Order Date]],2)</f>
        <v>1</v>
      </c>
      <c r="Q4370" t="str">
        <f>TEXT(tbl_salesdata[[#This Row],[Order Date]],"dddd")</f>
        <v>Monday</v>
      </c>
      <c r="R4370" t="str">
        <f>IF(tbl_salesdata[[#This Row],[Weekdaynum]]&gt;5,"Yes","No")</f>
        <v>No</v>
      </c>
    </row>
    <row r="4371" spans="1:18" hidden="1" x14ac:dyDescent="0.35">
      <c r="A4371">
        <v>614432132</v>
      </c>
      <c r="B4371" s="3">
        <v>42039</v>
      </c>
      <c r="C4371" s="3">
        <v>42051</v>
      </c>
      <c r="D4371" t="s">
        <v>124</v>
      </c>
      <c r="E4371" t="s">
        <v>38</v>
      </c>
      <c r="F4371" t="s">
        <v>25</v>
      </c>
      <c r="G4371" t="s">
        <v>14</v>
      </c>
      <c r="H4371" t="s">
        <v>15</v>
      </c>
      <c r="I4371" s="9">
        <v>2977</v>
      </c>
      <c r="J4371" s="9">
        <v>205.7</v>
      </c>
      <c r="K4371" s="9">
        <v>117.11</v>
      </c>
      <c r="L4371" s="9">
        <f>tbl_salesdata[[#This Row],[Units Sold]]*tbl_salesdata[[#This Row],[Unit Cost]]</f>
        <v>348636.47</v>
      </c>
      <c r="M4371" s="9">
        <f>tbl_salesdata[[#This Row],[Units Sold]]*tbl_salesdata[[#This Row],[Unit Price]]</f>
        <v>612368.9</v>
      </c>
      <c r="N4371" s="9">
        <f>tbl_salesdata[[#This Row],[Total Sales]]-tbl_salesdata[[#This Row],[Total Cost]]</f>
        <v>263732.43000000005</v>
      </c>
      <c r="O4371">
        <f>tbl_salesdata[[#This Row],[Ship Date]]-tbl_salesdata[[#This Row],[Order Date]]</f>
        <v>12</v>
      </c>
      <c r="P4371">
        <f>WEEKDAY(tbl_salesdata[[#This Row],[Order Date]],2)</f>
        <v>3</v>
      </c>
      <c r="Q4371" t="str">
        <f>TEXT(tbl_salesdata[[#This Row],[Order Date]],"dddd")</f>
        <v>Wednesday</v>
      </c>
      <c r="R4371" t="str">
        <f>IF(tbl_salesdata[[#This Row],[Weekdaynum]]&gt;5,"Yes","No")</f>
        <v>No</v>
      </c>
    </row>
    <row r="4372" spans="1:18" hidden="1" x14ac:dyDescent="0.35">
      <c r="A4372">
        <v>958929479</v>
      </c>
      <c r="B4372" s="3">
        <v>43800</v>
      </c>
      <c r="C4372" s="3">
        <v>43802</v>
      </c>
      <c r="D4372" t="s">
        <v>52</v>
      </c>
      <c r="E4372" t="s">
        <v>12</v>
      </c>
      <c r="F4372" t="s">
        <v>76</v>
      </c>
      <c r="G4372" t="s">
        <v>18</v>
      </c>
      <c r="H4372" t="s">
        <v>19</v>
      </c>
      <c r="I4372" s="9">
        <v>7397</v>
      </c>
      <c r="J4372" s="9">
        <v>668.27</v>
      </c>
      <c r="K4372" s="9">
        <v>502.54</v>
      </c>
      <c r="L4372" s="9">
        <f>tbl_salesdata[[#This Row],[Units Sold]]*tbl_salesdata[[#This Row],[Unit Cost]]</f>
        <v>3717288.3800000004</v>
      </c>
      <c r="M4372" s="9">
        <f>tbl_salesdata[[#This Row],[Units Sold]]*tbl_salesdata[[#This Row],[Unit Price]]</f>
        <v>4943193.1899999995</v>
      </c>
      <c r="N4372" s="9">
        <f>tbl_salesdata[[#This Row],[Total Sales]]-tbl_salesdata[[#This Row],[Total Cost]]</f>
        <v>1225904.8099999991</v>
      </c>
      <c r="O4372">
        <f>tbl_salesdata[[#This Row],[Ship Date]]-tbl_salesdata[[#This Row],[Order Date]]</f>
        <v>2</v>
      </c>
      <c r="P4372">
        <f>WEEKDAY(tbl_salesdata[[#This Row],[Order Date]],2)</f>
        <v>7</v>
      </c>
      <c r="Q4372" t="str">
        <f>TEXT(tbl_salesdata[[#This Row],[Order Date]],"dddd")</f>
        <v>Sunday</v>
      </c>
      <c r="R4372" t="str">
        <f>IF(tbl_salesdata[[#This Row],[Weekdaynum]]&gt;5,"Yes","No")</f>
        <v>Yes</v>
      </c>
    </row>
    <row r="4373" spans="1:18" hidden="1" x14ac:dyDescent="0.35">
      <c r="A4373">
        <v>817350471</v>
      </c>
      <c r="B4373" s="3">
        <v>43383</v>
      </c>
      <c r="C4373" s="3">
        <v>43400</v>
      </c>
      <c r="D4373" t="s">
        <v>104</v>
      </c>
      <c r="E4373" t="s">
        <v>24</v>
      </c>
      <c r="F4373" t="s">
        <v>76</v>
      </c>
      <c r="G4373" t="s">
        <v>18</v>
      </c>
      <c r="H4373" t="s">
        <v>34</v>
      </c>
      <c r="I4373" s="9">
        <v>1022</v>
      </c>
      <c r="J4373" s="9">
        <v>668.27</v>
      </c>
      <c r="K4373" s="9">
        <v>502.54</v>
      </c>
      <c r="L4373" s="9">
        <f>tbl_salesdata[[#This Row],[Units Sold]]*tbl_salesdata[[#This Row],[Unit Cost]]</f>
        <v>513595.88</v>
      </c>
      <c r="M4373" s="9">
        <f>tbl_salesdata[[#This Row],[Units Sold]]*tbl_salesdata[[#This Row],[Unit Price]]</f>
        <v>682971.94</v>
      </c>
      <c r="N4373" s="9">
        <f>tbl_salesdata[[#This Row],[Total Sales]]-tbl_salesdata[[#This Row],[Total Cost]]</f>
        <v>169376.05999999994</v>
      </c>
      <c r="O4373">
        <f>tbl_salesdata[[#This Row],[Ship Date]]-tbl_salesdata[[#This Row],[Order Date]]</f>
        <v>17</v>
      </c>
      <c r="P4373">
        <f>WEEKDAY(tbl_salesdata[[#This Row],[Order Date]],2)</f>
        <v>3</v>
      </c>
      <c r="Q4373" t="str">
        <f>TEXT(tbl_salesdata[[#This Row],[Order Date]],"dddd")</f>
        <v>Wednesday</v>
      </c>
      <c r="R4373" t="str">
        <f>IF(tbl_salesdata[[#This Row],[Weekdaynum]]&gt;5,"Yes","No")</f>
        <v>No</v>
      </c>
    </row>
    <row r="4374" spans="1:18" x14ac:dyDescent="0.35">
      <c r="A4374">
        <v>103499639</v>
      </c>
      <c r="B4374" s="3">
        <v>43575</v>
      </c>
      <c r="C4374" s="3">
        <v>43577</v>
      </c>
      <c r="D4374" t="s">
        <v>165</v>
      </c>
      <c r="E4374" t="s">
        <v>21</v>
      </c>
      <c r="F4374" t="s">
        <v>56</v>
      </c>
      <c r="G4374" t="s">
        <v>14</v>
      </c>
      <c r="H4374" t="s">
        <v>26</v>
      </c>
      <c r="I4374" s="9">
        <v>6698</v>
      </c>
      <c r="J4374" s="9">
        <v>9.33</v>
      </c>
      <c r="K4374" s="9">
        <v>6.92</v>
      </c>
      <c r="L4374" s="9">
        <f>tbl_salesdata[[#This Row],[Units Sold]]*tbl_salesdata[[#This Row],[Unit Cost]]</f>
        <v>46350.159999999996</v>
      </c>
      <c r="M4374" s="9">
        <f>tbl_salesdata[[#This Row],[Units Sold]]*tbl_salesdata[[#This Row],[Unit Price]]</f>
        <v>62492.340000000004</v>
      </c>
      <c r="N4374" s="9">
        <f>tbl_salesdata[[#This Row],[Total Sales]]-tbl_salesdata[[#This Row],[Total Cost]]</f>
        <v>16142.180000000008</v>
      </c>
      <c r="O4374">
        <f>tbl_salesdata[[#This Row],[Ship Date]]-tbl_salesdata[[#This Row],[Order Date]]</f>
        <v>2</v>
      </c>
      <c r="P4374">
        <f>WEEKDAY(tbl_salesdata[[#This Row],[Order Date]],2)</f>
        <v>6</v>
      </c>
      <c r="Q4374" t="str">
        <f>TEXT(tbl_salesdata[[#This Row],[Order Date]],"dddd")</f>
        <v>Saturday</v>
      </c>
      <c r="R4374" t="str">
        <f>IF(tbl_salesdata[[#This Row],[Weekdaynum]]&gt;5,"Yes","No")</f>
        <v>Yes</v>
      </c>
    </row>
    <row r="4375" spans="1:18" x14ac:dyDescent="0.35">
      <c r="A4375">
        <v>286317718</v>
      </c>
      <c r="B4375" s="3">
        <v>43575</v>
      </c>
      <c r="C4375" s="3">
        <v>43592</v>
      </c>
      <c r="D4375" t="s">
        <v>181</v>
      </c>
      <c r="E4375" t="s">
        <v>38</v>
      </c>
      <c r="F4375" t="s">
        <v>56</v>
      </c>
      <c r="G4375" t="s">
        <v>18</v>
      </c>
      <c r="H4375" t="s">
        <v>15</v>
      </c>
      <c r="I4375" s="9">
        <v>6630</v>
      </c>
      <c r="J4375" s="9">
        <v>9.33</v>
      </c>
      <c r="K4375" s="9">
        <v>6.92</v>
      </c>
      <c r="L4375" s="9">
        <f>tbl_salesdata[[#This Row],[Units Sold]]*tbl_salesdata[[#This Row],[Unit Cost]]</f>
        <v>45879.6</v>
      </c>
      <c r="M4375" s="9">
        <f>tbl_salesdata[[#This Row],[Units Sold]]*tbl_salesdata[[#This Row],[Unit Price]]</f>
        <v>61857.9</v>
      </c>
      <c r="N4375" s="9">
        <f>tbl_salesdata[[#This Row],[Total Sales]]-tbl_salesdata[[#This Row],[Total Cost]]</f>
        <v>15978.300000000003</v>
      </c>
      <c r="O4375">
        <f>tbl_salesdata[[#This Row],[Ship Date]]-tbl_salesdata[[#This Row],[Order Date]]</f>
        <v>17</v>
      </c>
      <c r="P4375">
        <f>WEEKDAY(tbl_salesdata[[#This Row],[Order Date]],2)</f>
        <v>6</v>
      </c>
      <c r="Q4375" t="str">
        <f>TEXT(tbl_salesdata[[#This Row],[Order Date]],"dddd")</f>
        <v>Saturday</v>
      </c>
      <c r="R4375" t="str">
        <f>IF(tbl_salesdata[[#This Row],[Weekdaynum]]&gt;5,"Yes","No")</f>
        <v>Yes</v>
      </c>
    </row>
    <row r="4376" spans="1:18" hidden="1" x14ac:dyDescent="0.35">
      <c r="A4376">
        <v>693831098</v>
      </c>
      <c r="B4376" s="3">
        <v>42178</v>
      </c>
      <c r="C4376" s="3">
        <v>42187</v>
      </c>
      <c r="D4376" t="s">
        <v>214</v>
      </c>
      <c r="E4376" t="s">
        <v>21</v>
      </c>
      <c r="F4376" t="s">
        <v>13</v>
      </c>
      <c r="G4376" t="s">
        <v>18</v>
      </c>
      <c r="H4376" t="s">
        <v>34</v>
      </c>
      <c r="I4376" s="9">
        <v>8895</v>
      </c>
      <c r="J4376" s="9">
        <v>255.28</v>
      </c>
      <c r="K4376" s="9">
        <v>159.41999999999999</v>
      </c>
      <c r="L4376" s="9">
        <f>tbl_salesdata[[#This Row],[Units Sold]]*tbl_salesdata[[#This Row],[Unit Cost]]</f>
        <v>1418040.9</v>
      </c>
      <c r="M4376" s="9">
        <f>tbl_salesdata[[#This Row],[Units Sold]]*tbl_salesdata[[#This Row],[Unit Price]]</f>
        <v>2270715.6</v>
      </c>
      <c r="N4376" s="9">
        <f>tbl_salesdata[[#This Row],[Total Sales]]-tbl_salesdata[[#This Row],[Total Cost]]</f>
        <v>852674.70000000019</v>
      </c>
      <c r="O4376">
        <f>tbl_salesdata[[#This Row],[Ship Date]]-tbl_salesdata[[#This Row],[Order Date]]</f>
        <v>9</v>
      </c>
      <c r="P4376">
        <f>WEEKDAY(tbl_salesdata[[#This Row],[Order Date]],2)</f>
        <v>2</v>
      </c>
      <c r="Q4376" t="str">
        <f>TEXT(tbl_salesdata[[#This Row],[Order Date]],"dddd")</f>
        <v>Tuesday</v>
      </c>
      <c r="R4376" t="str">
        <f>IF(tbl_salesdata[[#This Row],[Weekdaynum]]&gt;5,"Yes","No")</f>
        <v>No</v>
      </c>
    </row>
    <row r="4377" spans="1:18" hidden="1" x14ac:dyDescent="0.35">
      <c r="A4377">
        <v>377184951</v>
      </c>
      <c r="B4377" s="3">
        <v>44537</v>
      </c>
      <c r="C4377" s="3">
        <v>44540</v>
      </c>
      <c r="D4377" t="s">
        <v>212</v>
      </c>
      <c r="E4377" t="s">
        <v>32</v>
      </c>
      <c r="F4377" t="s">
        <v>25</v>
      </c>
      <c r="G4377" t="s">
        <v>18</v>
      </c>
      <c r="H4377" t="s">
        <v>34</v>
      </c>
      <c r="I4377" s="9">
        <v>6264</v>
      </c>
      <c r="J4377" s="9">
        <v>205.7</v>
      </c>
      <c r="K4377" s="9">
        <v>117.11</v>
      </c>
      <c r="L4377" s="9">
        <f>tbl_salesdata[[#This Row],[Units Sold]]*tbl_salesdata[[#This Row],[Unit Cost]]</f>
        <v>733577.04</v>
      </c>
      <c r="M4377" s="9">
        <f>tbl_salesdata[[#This Row],[Units Sold]]*tbl_salesdata[[#This Row],[Unit Price]]</f>
        <v>1288504.7999999998</v>
      </c>
      <c r="N4377" s="9">
        <f>tbl_salesdata[[#This Row],[Total Sales]]-tbl_salesdata[[#This Row],[Total Cost]]</f>
        <v>554927.75999999978</v>
      </c>
      <c r="O4377">
        <f>tbl_salesdata[[#This Row],[Ship Date]]-tbl_salesdata[[#This Row],[Order Date]]</f>
        <v>3</v>
      </c>
      <c r="P4377">
        <f>WEEKDAY(tbl_salesdata[[#This Row],[Order Date]],2)</f>
        <v>2</v>
      </c>
      <c r="Q4377" t="str">
        <f>TEXT(tbl_salesdata[[#This Row],[Order Date]],"dddd")</f>
        <v>Tuesday</v>
      </c>
      <c r="R4377" t="str">
        <f>IF(tbl_salesdata[[#This Row],[Weekdaynum]]&gt;5,"Yes","No")</f>
        <v>No</v>
      </c>
    </row>
    <row r="4378" spans="1:18" x14ac:dyDescent="0.35">
      <c r="A4378">
        <v>427198064</v>
      </c>
      <c r="B4378" s="3">
        <v>43421</v>
      </c>
      <c r="C4378" s="3">
        <v>43439</v>
      </c>
      <c r="D4378" t="s">
        <v>94</v>
      </c>
      <c r="E4378" t="s">
        <v>38</v>
      </c>
      <c r="F4378" t="s">
        <v>56</v>
      </c>
      <c r="G4378" t="s">
        <v>18</v>
      </c>
      <c r="H4378" t="s">
        <v>15</v>
      </c>
      <c r="I4378" s="9">
        <v>6255</v>
      </c>
      <c r="J4378" s="9">
        <v>9.33</v>
      </c>
      <c r="K4378" s="9">
        <v>6.92</v>
      </c>
      <c r="L4378" s="9">
        <f>tbl_salesdata[[#This Row],[Units Sold]]*tbl_salesdata[[#This Row],[Unit Cost]]</f>
        <v>43284.6</v>
      </c>
      <c r="M4378" s="9">
        <f>tbl_salesdata[[#This Row],[Units Sold]]*tbl_salesdata[[#This Row],[Unit Price]]</f>
        <v>58359.15</v>
      </c>
      <c r="N4378" s="9">
        <f>tbl_salesdata[[#This Row],[Total Sales]]-tbl_salesdata[[#This Row],[Total Cost]]</f>
        <v>15074.550000000003</v>
      </c>
      <c r="O4378">
        <f>tbl_salesdata[[#This Row],[Ship Date]]-tbl_salesdata[[#This Row],[Order Date]]</f>
        <v>18</v>
      </c>
      <c r="P4378">
        <f>WEEKDAY(tbl_salesdata[[#This Row],[Order Date]],2)</f>
        <v>6</v>
      </c>
      <c r="Q4378" t="str">
        <f>TEXT(tbl_salesdata[[#This Row],[Order Date]],"dddd")</f>
        <v>Saturday</v>
      </c>
      <c r="R4378" t="str">
        <f>IF(tbl_salesdata[[#This Row],[Weekdaynum]]&gt;5,"Yes","No")</f>
        <v>Yes</v>
      </c>
    </row>
    <row r="4379" spans="1:18" hidden="1" x14ac:dyDescent="0.35">
      <c r="A4379">
        <v>472382342</v>
      </c>
      <c r="B4379" s="3">
        <v>43433</v>
      </c>
      <c r="C4379" s="3">
        <v>43448</v>
      </c>
      <c r="D4379" t="s">
        <v>173</v>
      </c>
      <c r="E4379" t="s">
        <v>24</v>
      </c>
      <c r="F4379" t="s">
        <v>33</v>
      </c>
      <c r="G4379" t="s">
        <v>18</v>
      </c>
      <c r="H4379" t="s">
        <v>26</v>
      </c>
      <c r="I4379" s="9">
        <v>7287</v>
      </c>
      <c r="J4379" s="9">
        <v>109.28</v>
      </c>
      <c r="K4379" s="9">
        <v>35.840000000000003</v>
      </c>
      <c r="L4379" s="9">
        <f>tbl_salesdata[[#This Row],[Units Sold]]*tbl_salesdata[[#This Row],[Unit Cost]]</f>
        <v>261166.08000000002</v>
      </c>
      <c r="M4379" s="9">
        <f>tbl_salesdata[[#This Row],[Units Sold]]*tbl_salesdata[[#This Row],[Unit Price]]</f>
        <v>796323.36</v>
      </c>
      <c r="N4379" s="9">
        <f>tbl_salesdata[[#This Row],[Total Sales]]-tbl_salesdata[[#This Row],[Total Cost]]</f>
        <v>535157.28</v>
      </c>
      <c r="O4379">
        <f>tbl_salesdata[[#This Row],[Ship Date]]-tbl_salesdata[[#This Row],[Order Date]]</f>
        <v>15</v>
      </c>
      <c r="P4379">
        <f>WEEKDAY(tbl_salesdata[[#This Row],[Order Date]],2)</f>
        <v>4</v>
      </c>
      <c r="Q4379" t="str">
        <f>TEXT(tbl_salesdata[[#This Row],[Order Date]],"dddd")</f>
        <v>Thursday</v>
      </c>
      <c r="R4379" t="str">
        <f>IF(tbl_salesdata[[#This Row],[Weekdaynum]]&gt;5,"Yes","No")</f>
        <v>No</v>
      </c>
    </row>
    <row r="4380" spans="1:18" x14ac:dyDescent="0.35">
      <c r="A4380">
        <v>958925616</v>
      </c>
      <c r="B4380" s="3">
        <v>42756</v>
      </c>
      <c r="C4380" s="3">
        <v>42777</v>
      </c>
      <c r="D4380" t="s">
        <v>127</v>
      </c>
      <c r="E4380" t="s">
        <v>38</v>
      </c>
      <c r="F4380" t="s">
        <v>56</v>
      </c>
      <c r="G4380" t="s">
        <v>18</v>
      </c>
      <c r="H4380" t="s">
        <v>34</v>
      </c>
      <c r="I4380" s="9">
        <v>6254</v>
      </c>
      <c r="J4380" s="9">
        <v>9.33</v>
      </c>
      <c r="K4380" s="9">
        <v>6.92</v>
      </c>
      <c r="L4380" s="9">
        <f>tbl_salesdata[[#This Row],[Units Sold]]*tbl_salesdata[[#This Row],[Unit Cost]]</f>
        <v>43277.68</v>
      </c>
      <c r="M4380" s="9">
        <f>tbl_salesdata[[#This Row],[Units Sold]]*tbl_salesdata[[#This Row],[Unit Price]]</f>
        <v>58349.82</v>
      </c>
      <c r="N4380" s="9">
        <f>tbl_salesdata[[#This Row],[Total Sales]]-tbl_salesdata[[#This Row],[Total Cost]]</f>
        <v>15072.14</v>
      </c>
      <c r="O4380">
        <f>tbl_salesdata[[#This Row],[Ship Date]]-tbl_salesdata[[#This Row],[Order Date]]</f>
        <v>21</v>
      </c>
      <c r="P4380">
        <f>WEEKDAY(tbl_salesdata[[#This Row],[Order Date]],2)</f>
        <v>6</v>
      </c>
      <c r="Q4380" t="str">
        <f>TEXT(tbl_salesdata[[#This Row],[Order Date]],"dddd")</f>
        <v>Saturday</v>
      </c>
      <c r="R4380" t="str">
        <f>IF(tbl_salesdata[[#This Row],[Weekdaynum]]&gt;5,"Yes","No")</f>
        <v>Yes</v>
      </c>
    </row>
    <row r="4381" spans="1:18" hidden="1" x14ac:dyDescent="0.35">
      <c r="A4381">
        <v>744954001</v>
      </c>
      <c r="B4381" s="3">
        <v>42936</v>
      </c>
      <c r="C4381" s="3">
        <v>42953</v>
      </c>
      <c r="D4381" t="s">
        <v>72</v>
      </c>
      <c r="E4381" t="s">
        <v>24</v>
      </c>
      <c r="F4381" t="s">
        <v>42</v>
      </c>
      <c r="G4381" t="s">
        <v>18</v>
      </c>
      <c r="H4381" t="s">
        <v>19</v>
      </c>
      <c r="I4381" s="9">
        <v>7298</v>
      </c>
      <c r="J4381" s="9">
        <v>437.2</v>
      </c>
      <c r="K4381" s="9">
        <v>263.33</v>
      </c>
      <c r="L4381" s="9">
        <f>tbl_salesdata[[#This Row],[Units Sold]]*tbl_salesdata[[#This Row],[Unit Cost]]</f>
        <v>1921782.3399999999</v>
      </c>
      <c r="M4381" s="9">
        <f>tbl_salesdata[[#This Row],[Units Sold]]*tbl_salesdata[[#This Row],[Unit Price]]</f>
        <v>3190685.6</v>
      </c>
      <c r="N4381" s="9">
        <f>tbl_salesdata[[#This Row],[Total Sales]]-tbl_salesdata[[#This Row],[Total Cost]]</f>
        <v>1268903.2600000002</v>
      </c>
      <c r="O4381">
        <f>tbl_salesdata[[#This Row],[Ship Date]]-tbl_salesdata[[#This Row],[Order Date]]</f>
        <v>17</v>
      </c>
      <c r="P4381">
        <f>WEEKDAY(tbl_salesdata[[#This Row],[Order Date]],2)</f>
        <v>4</v>
      </c>
      <c r="Q4381" t="str">
        <f>TEXT(tbl_salesdata[[#This Row],[Order Date]],"dddd")</f>
        <v>Thursday</v>
      </c>
      <c r="R4381" t="str">
        <f>IF(tbl_salesdata[[#This Row],[Weekdaynum]]&gt;5,"Yes","No")</f>
        <v>No</v>
      </c>
    </row>
    <row r="4382" spans="1:18" hidden="1" x14ac:dyDescent="0.35">
      <c r="A4382">
        <v>688697564</v>
      </c>
      <c r="B4382" s="3">
        <v>44139</v>
      </c>
      <c r="C4382" s="3">
        <v>44143</v>
      </c>
      <c r="D4382" t="s">
        <v>160</v>
      </c>
      <c r="E4382" t="s">
        <v>29</v>
      </c>
      <c r="F4382" t="s">
        <v>30</v>
      </c>
      <c r="G4382" t="s">
        <v>18</v>
      </c>
      <c r="H4382" t="s">
        <v>15</v>
      </c>
      <c r="I4382" s="9">
        <v>9768</v>
      </c>
      <c r="J4382" s="9">
        <v>81.73</v>
      </c>
      <c r="K4382" s="9">
        <v>56.67</v>
      </c>
      <c r="L4382" s="9">
        <f>tbl_salesdata[[#This Row],[Units Sold]]*tbl_salesdata[[#This Row],[Unit Cost]]</f>
        <v>553552.56000000006</v>
      </c>
      <c r="M4382" s="9">
        <f>tbl_salesdata[[#This Row],[Units Sold]]*tbl_salesdata[[#This Row],[Unit Price]]</f>
        <v>798338.64</v>
      </c>
      <c r="N4382" s="9">
        <f>tbl_salesdata[[#This Row],[Total Sales]]-tbl_salesdata[[#This Row],[Total Cost]]</f>
        <v>244786.07999999996</v>
      </c>
      <c r="O4382">
        <f>tbl_salesdata[[#This Row],[Ship Date]]-tbl_salesdata[[#This Row],[Order Date]]</f>
        <v>4</v>
      </c>
      <c r="P4382">
        <f>WEEKDAY(tbl_salesdata[[#This Row],[Order Date]],2)</f>
        <v>3</v>
      </c>
      <c r="Q4382" t="str">
        <f>TEXT(tbl_salesdata[[#This Row],[Order Date]],"dddd")</f>
        <v>Wednesday</v>
      </c>
      <c r="R4382" t="str">
        <f>IF(tbl_salesdata[[#This Row],[Weekdaynum]]&gt;5,"Yes","No")</f>
        <v>No</v>
      </c>
    </row>
    <row r="4383" spans="1:18" hidden="1" x14ac:dyDescent="0.35">
      <c r="A4383">
        <v>326540553</v>
      </c>
      <c r="B4383" s="3">
        <v>43900</v>
      </c>
      <c r="C4383" s="3">
        <v>43915</v>
      </c>
      <c r="D4383" t="s">
        <v>209</v>
      </c>
      <c r="E4383" t="s">
        <v>32</v>
      </c>
      <c r="F4383" t="s">
        <v>25</v>
      </c>
      <c r="G4383" t="s">
        <v>14</v>
      </c>
      <c r="H4383" t="s">
        <v>26</v>
      </c>
      <c r="I4383" s="9">
        <v>9461</v>
      </c>
      <c r="J4383" s="9">
        <v>205.7</v>
      </c>
      <c r="K4383" s="9">
        <v>117.11</v>
      </c>
      <c r="L4383" s="9">
        <f>tbl_salesdata[[#This Row],[Units Sold]]*tbl_salesdata[[#This Row],[Unit Cost]]</f>
        <v>1107977.71</v>
      </c>
      <c r="M4383" s="9">
        <f>tbl_salesdata[[#This Row],[Units Sold]]*tbl_salesdata[[#This Row],[Unit Price]]</f>
        <v>1946127.7</v>
      </c>
      <c r="N4383" s="9">
        <f>tbl_salesdata[[#This Row],[Total Sales]]-tbl_salesdata[[#This Row],[Total Cost]]</f>
        <v>838149.99</v>
      </c>
      <c r="O4383">
        <f>tbl_salesdata[[#This Row],[Ship Date]]-tbl_salesdata[[#This Row],[Order Date]]</f>
        <v>15</v>
      </c>
      <c r="P4383">
        <f>WEEKDAY(tbl_salesdata[[#This Row],[Order Date]],2)</f>
        <v>2</v>
      </c>
      <c r="Q4383" t="str">
        <f>TEXT(tbl_salesdata[[#This Row],[Order Date]],"dddd")</f>
        <v>Tuesday</v>
      </c>
      <c r="R4383" t="str">
        <f>IF(tbl_salesdata[[#This Row],[Weekdaynum]]&gt;5,"Yes","No")</f>
        <v>No</v>
      </c>
    </row>
    <row r="4384" spans="1:18" hidden="1" x14ac:dyDescent="0.35">
      <c r="A4384">
        <v>963219296</v>
      </c>
      <c r="B4384" s="3">
        <v>44805</v>
      </c>
      <c r="C4384" s="3">
        <v>44806</v>
      </c>
      <c r="D4384" t="s">
        <v>175</v>
      </c>
      <c r="E4384" t="s">
        <v>21</v>
      </c>
      <c r="F4384" t="s">
        <v>25</v>
      </c>
      <c r="G4384" t="s">
        <v>14</v>
      </c>
      <c r="H4384" t="s">
        <v>19</v>
      </c>
      <c r="I4384" s="9">
        <v>6850</v>
      </c>
      <c r="J4384" s="9">
        <v>205.7</v>
      </c>
      <c r="K4384" s="9">
        <v>117.11</v>
      </c>
      <c r="L4384" s="9">
        <f>tbl_salesdata[[#This Row],[Units Sold]]*tbl_salesdata[[#This Row],[Unit Cost]]</f>
        <v>802203.5</v>
      </c>
      <c r="M4384" s="9">
        <f>tbl_salesdata[[#This Row],[Units Sold]]*tbl_salesdata[[#This Row],[Unit Price]]</f>
        <v>1409045</v>
      </c>
      <c r="N4384" s="9">
        <f>tbl_salesdata[[#This Row],[Total Sales]]-tbl_salesdata[[#This Row],[Total Cost]]</f>
        <v>606841.5</v>
      </c>
      <c r="O4384">
        <f>tbl_salesdata[[#This Row],[Ship Date]]-tbl_salesdata[[#This Row],[Order Date]]</f>
        <v>1</v>
      </c>
      <c r="P4384">
        <f>WEEKDAY(tbl_salesdata[[#This Row],[Order Date]],2)</f>
        <v>4</v>
      </c>
      <c r="Q4384" t="str">
        <f>TEXT(tbl_salesdata[[#This Row],[Order Date]],"dddd")</f>
        <v>Thursday</v>
      </c>
      <c r="R4384" t="str">
        <f>IF(tbl_salesdata[[#This Row],[Weekdaynum]]&gt;5,"Yes","No")</f>
        <v>No</v>
      </c>
    </row>
    <row r="4385" spans="1:18" hidden="1" x14ac:dyDescent="0.35">
      <c r="A4385">
        <v>373782622</v>
      </c>
      <c r="B4385" s="3">
        <v>42288</v>
      </c>
      <c r="C4385" s="3">
        <v>42299</v>
      </c>
      <c r="D4385" t="s">
        <v>133</v>
      </c>
      <c r="E4385" t="s">
        <v>38</v>
      </c>
      <c r="F4385" t="s">
        <v>25</v>
      </c>
      <c r="G4385" t="s">
        <v>18</v>
      </c>
      <c r="H4385" t="s">
        <v>19</v>
      </c>
      <c r="I4385" s="9">
        <v>9439</v>
      </c>
      <c r="J4385" s="9">
        <v>205.7</v>
      </c>
      <c r="K4385" s="9">
        <v>117.11</v>
      </c>
      <c r="L4385" s="9">
        <f>tbl_salesdata[[#This Row],[Units Sold]]*tbl_salesdata[[#This Row],[Unit Cost]]</f>
        <v>1105401.29</v>
      </c>
      <c r="M4385" s="9">
        <f>tbl_salesdata[[#This Row],[Units Sold]]*tbl_salesdata[[#This Row],[Unit Price]]</f>
        <v>1941602.2999999998</v>
      </c>
      <c r="N4385" s="9">
        <f>tbl_salesdata[[#This Row],[Total Sales]]-tbl_salesdata[[#This Row],[Total Cost]]</f>
        <v>836201.00999999978</v>
      </c>
      <c r="O4385">
        <f>tbl_salesdata[[#This Row],[Ship Date]]-tbl_salesdata[[#This Row],[Order Date]]</f>
        <v>11</v>
      </c>
      <c r="P4385">
        <f>WEEKDAY(tbl_salesdata[[#This Row],[Order Date]],2)</f>
        <v>7</v>
      </c>
      <c r="Q4385" t="str">
        <f>TEXT(tbl_salesdata[[#This Row],[Order Date]],"dddd")</f>
        <v>Sunday</v>
      </c>
      <c r="R4385" t="str">
        <f>IF(tbl_salesdata[[#This Row],[Weekdaynum]]&gt;5,"Yes","No")</f>
        <v>Yes</v>
      </c>
    </row>
    <row r="4386" spans="1:18" hidden="1" x14ac:dyDescent="0.35">
      <c r="A4386">
        <v>453591859</v>
      </c>
      <c r="B4386" s="3">
        <v>43600</v>
      </c>
      <c r="C4386" s="3">
        <v>43610</v>
      </c>
      <c r="D4386" t="s">
        <v>154</v>
      </c>
      <c r="E4386" t="s">
        <v>12</v>
      </c>
      <c r="F4386" t="s">
        <v>68</v>
      </c>
      <c r="G4386" t="s">
        <v>14</v>
      </c>
      <c r="H4386" t="s">
        <v>26</v>
      </c>
      <c r="I4386" s="9">
        <v>6766</v>
      </c>
      <c r="J4386" s="9">
        <v>154.06</v>
      </c>
      <c r="K4386" s="9">
        <v>90.93</v>
      </c>
      <c r="L4386" s="9">
        <f>tbl_salesdata[[#This Row],[Units Sold]]*tbl_salesdata[[#This Row],[Unit Cost]]</f>
        <v>615232.38</v>
      </c>
      <c r="M4386" s="9">
        <f>tbl_salesdata[[#This Row],[Units Sold]]*tbl_salesdata[[#This Row],[Unit Price]]</f>
        <v>1042369.96</v>
      </c>
      <c r="N4386" s="9">
        <f>tbl_salesdata[[#This Row],[Total Sales]]-tbl_salesdata[[#This Row],[Total Cost]]</f>
        <v>427137.57999999996</v>
      </c>
      <c r="O4386">
        <f>tbl_salesdata[[#This Row],[Ship Date]]-tbl_salesdata[[#This Row],[Order Date]]</f>
        <v>10</v>
      </c>
      <c r="P4386">
        <f>WEEKDAY(tbl_salesdata[[#This Row],[Order Date]],2)</f>
        <v>3</v>
      </c>
      <c r="Q4386" t="str">
        <f>TEXT(tbl_salesdata[[#This Row],[Order Date]],"dddd")</f>
        <v>Wednesday</v>
      </c>
      <c r="R4386" t="str">
        <f>IF(tbl_salesdata[[#This Row],[Weekdaynum]]&gt;5,"Yes","No")</f>
        <v>No</v>
      </c>
    </row>
    <row r="4387" spans="1:18" x14ac:dyDescent="0.35">
      <c r="A4387">
        <v>302245748</v>
      </c>
      <c r="B4387" s="3">
        <v>43120</v>
      </c>
      <c r="C4387" s="3">
        <v>43127</v>
      </c>
      <c r="D4387" t="s">
        <v>73</v>
      </c>
      <c r="E4387" t="s">
        <v>24</v>
      </c>
      <c r="F4387" t="s">
        <v>40</v>
      </c>
      <c r="G4387" t="s">
        <v>14</v>
      </c>
      <c r="H4387" t="s">
        <v>15</v>
      </c>
      <c r="I4387" s="9">
        <v>88</v>
      </c>
      <c r="J4387" s="9">
        <v>651.21</v>
      </c>
      <c r="K4387" s="9">
        <v>524.96</v>
      </c>
      <c r="L4387" s="9">
        <f>tbl_salesdata[[#This Row],[Units Sold]]*tbl_salesdata[[#This Row],[Unit Cost]]</f>
        <v>46196.480000000003</v>
      </c>
      <c r="M4387" s="9">
        <f>tbl_salesdata[[#This Row],[Units Sold]]*tbl_salesdata[[#This Row],[Unit Price]]</f>
        <v>57306.48</v>
      </c>
      <c r="N4387" s="9">
        <f>tbl_salesdata[[#This Row],[Total Sales]]-tbl_salesdata[[#This Row],[Total Cost]]</f>
        <v>11110</v>
      </c>
      <c r="O4387">
        <f>tbl_salesdata[[#This Row],[Ship Date]]-tbl_salesdata[[#This Row],[Order Date]]</f>
        <v>7</v>
      </c>
      <c r="P4387">
        <f>WEEKDAY(tbl_salesdata[[#This Row],[Order Date]],2)</f>
        <v>6</v>
      </c>
      <c r="Q4387" t="str">
        <f>TEXT(tbl_salesdata[[#This Row],[Order Date]],"dddd")</f>
        <v>Saturday</v>
      </c>
      <c r="R4387" t="str">
        <f>IF(tbl_salesdata[[#This Row],[Weekdaynum]]&gt;5,"Yes","No")</f>
        <v>Yes</v>
      </c>
    </row>
    <row r="4388" spans="1:18" hidden="1" x14ac:dyDescent="0.35">
      <c r="A4388">
        <v>203955876</v>
      </c>
      <c r="B4388" s="3">
        <v>44727</v>
      </c>
      <c r="C4388" s="3">
        <v>44748</v>
      </c>
      <c r="D4388" t="s">
        <v>189</v>
      </c>
      <c r="E4388" t="s">
        <v>21</v>
      </c>
      <c r="F4388" t="s">
        <v>25</v>
      </c>
      <c r="G4388" t="s">
        <v>14</v>
      </c>
      <c r="H4388" t="s">
        <v>15</v>
      </c>
      <c r="I4388" s="9">
        <v>3931</v>
      </c>
      <c r="J4388" s="9">
        <v>205.7</v>
      </c>
      <c r="K4388" s="9">
        <v>117.11</v>
      </c>
      <c r="L4388" s="9">
        <f>tbl_salesdata[[#This Row],[Units Sold]]*tbl_salesdata[[#This Row],[Unit Cost]]</f>
        <v>460359.41</v>
      </c>
      <c r="M4388" s="9">
        <f>tbl_salesdata[[#This Row],[Units Sold]]*tbl_salesdata[[#This Row],[Unit Price]]</f>
        <v>808606.7</v>
      </c>
      <c r="N4388" s="9">
        <f>tbl_salesdata[[#This Row],[Total Sales]]-tbl_salesdata[[#This Row],[Total Cost]]</f>
        <v>348247.29</v>
      </c>
      <c r="O4388">
        <f>tbl_salesdata[[#This Row],[Ship Date]]-tbl_salesdata[[#This Row],[Order Date]]</f>
        <v>21</v>
      </c>
      <c r="P4388">
        <f>WEEKDAY(tbl_salesdata[[#This Row],[Order Date]],2)</f>
        <v>3</v>
      </c>
      <c r="Q4388" t="str">
        <f>TEXT(tbl_salesdata[[#This Row],[Order Date]],"dddd")</f>
        <v>Wednesday</v>
      </c>
      <c r="R4388" t="str">
        <f>IF(tbl_salesdata[[#This Row],[Weekdaynum]]&gt;5,"Yes","No")</f>
        <v>No</v>
      </c>
    </row>
    <row r="4389" spans="1:18" x14ac:dyDescent="0.35">
      <c r="A4389">
        <v>131612622</v>
      </c>
      <c r="B4389" s="3">
        <v>44695</v>
      </c>
      <c r="C4389" s="3">
        <v>44713</v>
      </c>
      <c r="D4389" t="s">
        <v>112</v>
      </c>
      <c r="E4389" t="s">
        <v>12</v>
      </c>
      <c r="F4389" t="s">
        <v>56</v>
      </c>
      <c r="G4389" t="s">
        <v>18</v>
      </c>
      <c r="H4389" t="s">
        <v>34</v>
      </c>
      <c r="I4389" s="9">
        <v>5954</v>
      </c>
      <c r="J4389" s="9">
        <v>9.33</v>
      </c>
      <c r="K4389" s="9">
        <v>6.92</v>
      </c>
      <c r="L4389" s="9">
        <f>tbl_salesdata[[#This Row],[Units Sold]]*tbl_salesdata[[#This Row],[Unit Cost]]</f>
        <v>41201.68</v>
      </c>
      <c r="M4389" s="9">
        <f>tbl_salesdata[[#This Row],[Units Sold]]*tbl_salesdata[[#This Row],[Unit Price]]</f>
        <v>55550.82</v>
      </c>
      <c r="N4389" s="9">
        <f>tbl_salesdata[[#This Row],[Total Sales]]-tbl_salesdata[[#This Row],[Total Cost]]</f>
        <v>14349.14</v>
      </c>
      <c r="O4389">
        <f>tbl_salesdata[[#This Row],[Ship Date]]-tbl_salesdata[[#This Row],[Order Date]]</f>
        <v>18</v>
      </c>
      <c r="P4389">
        <f>WEEKDAY(tbl_salesdata[[#This Row],[Order Date]],2)</f>
        <v>6</v>
      </c>
      <c r="Q4389" t="str">
        <f>TEXT(tbl_salesdata[[#This Row],[Order Date]],"dddd")</f>
        <v>Saturday</v>
      </c>
      <c r="R4389" t="str">
        <f>IF(tbl_salesdata[[#This Row],[Weekdaynum]]&gt;5,"Yes","No")</f>
        <v>Yes</v>
      </c>
    </row>
    <row r="4390" spans="1:18" hidden="1" x14ac:dyDescent="0.35">
      <c r="A4390">
        <v>583451974</v>
      </c>
      <c r="B4390" s="3">
        <v>42380</v>
      </c>
      <c r="C4390" s="3">
        <v>42395</v>
      </c>
      <c r="D4390" t="s">
        <v>159</v>
      </c>
      <c r="E4390" t="s">
        <v>21</v>
      </c>
      <c r="F4390" t="s">
        <v>17</v>
      </c>
      <c r="G4390" t="s">
        <v>18</v>
      </c>
      <c r="H4390" t="s">
        <v>34</v>
      </c>
      <c r="I4390" s="9">
        <v>5260</v>
      </c>
      <c r="J4390" s="9">
        <v>152.58000000000001</v>
      </c>
      <c r="K4390" s="9">
        <v>97.44</v>
      </c>
      <c r="L4390" s="9">
        <f>tbl_salesdata[[#This Row],[Units Sold]]*tbl_salesdata[[#This Row],[Unit Cost]]</f>
        <v>512534.39999999997</v>
      </c>
      <c r="M4390" s="9">
        <f>tbl_salesdata[[#This Row],[Units Sold]]*tbl_salesdata[[#This Row],[Unit Price]]</f>
        <v>802570.8</v>
      </c>
      <c r="N4390" s="9">
        <f>tbl_salesdata[[#This Row],[Total Sales]]-tbl_salesdata[[#This Row],[Total Cost]]</f>
        <v>290036.40000000008</v>
      </c>
      <c r="O4390">
        <f>tbl_salesdata[[#This Row],[Ship Date]]-tbl_salesdata[[#This Row],[Order Date]]</f>
        <v>15</v>
      </c>
      <c r="P4390">
        <f>WEEKDAY(tbl_salesdata[[#This Row],[Order Date]],2)</f>
        <v>1</v>
      </c>
      <c r="Q4390" t="str">
        <f>TEXT(tbl_salesdata[[#This Row],[Order Date]],"dddd")</f>
        <v>Monday</v>
      </c>
      <c r="R4390" t="str">
        <f>IF(tbl_salesdata[[#This Row],[Weekdaynum]]&gt;5,"Yes","No")</f>
        <v>No</v>
      </c>
    </row>
    <row r="4391" spans="1:18" hidden="1" x14ac:dyDescent="0.35">
      <c r="A4391">
        <v>250848186</v>
      </c>
      <c r="B4391" s="3">
        <v>43495</v>
      </c>
      <c r="C4391" s="3">
        <v>43513</v>
      </c>
      <c r="D4391" t="s">
        <v>67</v>
      </c>
      <c r="E4391" t="s">
        <v>21</v>
      </c>
      <c r="F4391" t="s">
        <v>33</v>
      </c>
      <c r="G4391" t="s">
        <v>14</v>
      </c>
      <c r="H4391" t="s">
        <v>15</v>
      </c>
      <c r="I4391" s="9">
        <v>407</v>
      </c>
      <c r="J4391" s="9">
        <v>109.28</v>
      </c>
      <c r="K4391" s="9">
        <v>35.840000000000003</v>
      </c>
      <c r="L4391" s="9">
        <f>tbl_salesdata[[#This Row],[Units Sold]]*tbl_salesdata[[#This Row],[Unit Cost]]</f>
        <v>14586.880000000001</v>
      </c>
      <c r="M4391" s="9">
        <f>tbl_salesdata[[#This Row],[Units Sold]]*tbl_salesdata[[#This Row],[Unit Price]]</f>
        <v>44476.959999999999</v>
      </c>
      <c r="N4391" s="9">
        <f>tbl_salesdata[[#This Row],[Total Sales]]-tbl_salesdata[[#This Row],[Total Cost]]</f>
        <v>29890.079999999998</v>
      </c>
      <c r="O4391">
        <f>tbl_salesdata[[#This Row],[Ship Date]]-tbl_salesdata[[#This Row],[Order Date]]</f>
        <v>18</v>
      </c>
      <c r="P4391">
        <f>WEEKDAY(tbl_salesdata[[#This Row],[Order Date]],2)</f>
        <v>3</v>
      </c>
      <c r="Q4391" t="str">
        <f>TEXT(tbl_salesdata[[#This Row],[Order Date]],"dddd")</f>
        <v>Wednesday</v>
      </c>
      <c r="R4391" t="str">
        <f>IF(tbl_salesdata[[#This Row],[Weekdaynum]]&gt;5,"Yes","No")</f>
        <v>No</v>
      </c>
    </row>
    <row r="4392" spans="1:18" hidden="1" x14ac:dyDescent="0.35">
      <c r="A4392">
        <v>386220777</v>
      </c>
      <c r="B4392" s="3">
        <v>42299</v>
      </c>
      <c r="C4392" s="3">
        <v>42320</v>
      </c>
      <c r="D4392" t="s">
        <v>110</v>
      </c>
      <c r="E4392" t="s">
        <v>38</v>
      </c>
      <c r="F4392" t="s">
        <v>47</v>
      </c>
      <c r="G4392" t="s">
        <v>14</v>
      </c>
      <c r="H4392" t="s">
        <v>15</v>
      </c>
      <c r="I4392" s="9">
        <v>165</v>
      </c>
      <c r="J4392" s="9">
        <v>421.89</v>
      </c>
      <c r="K4392" s="9">
        <v>364.69</v>
      </c>
      <c r="L4392" s="9">
        <f>tbl_salesdata[[#This Row],[Units Sold]]*tbl_salesdata[[#This Row],[Unit Cost]]</f>
        <v>60173.85</v>
      </c>
      <c r="M4392" s="9">
        <f>tbl_salesdata[[#This Row],[Units Sold]]*tbl_salesdata[[#This Row],[Unit Price]]</f>
        <v>69611.849999999991</v>
      </c>
      <c r="N4392" s="9">
        <f>tbl_salesdata[[#This Row],[Total Sales]]-tbl_salesdata[[#This Row],[Total Cost]]</f>
        <v>9437.9999999999927</v>
      </c>
      <c r="O4392">
        <f>tbl_salesdata[[#This Row],[Ship Date]]-tbl_salesdata[[#This Row],[Order Date]]</f>
        <v>21</v>
      </c>
      <c r="P4392">
        <f>WEEKDAY(tbl_salesdata[[#This Row],[Order Date]],2)</f>
        <v>4</v>
      </c>
      <c r="Q4392" t="str">
        <f>TEXT(tbl_salesdata[[#This Row],[Order Date]],"dddd")</f>
        <v>Thursday</v>
      </c>
      <c r="R4392" t="str">
        <f>IF(tbl_salesdata[[#This Row],[Weekdaynum]]&gt;5,"Yes","No")</f>
        <v>No</v>
      </c>
    </row>
    <row r="4393" spans="1:18" hidden="1" x14ac:dyDescent="0.35">
      <c r="A4393">
        <v>227118575</v>
      </c>
      <c r="B4393" s="3">
        <v>42918</v>
      </c>
      <c r="C4393" s="3">
        <v>42936</v>
      </c>
      <c r="D4393" t="s">
        <v>220</v>
      </c>
      <c r="E4393" t="s">
        <v>29</v>
      </c>
      <c r="F4393" t="s">
        <v>42</v>
      </c>
      <c r="G4393" t="s">
        <v>14</v>
      </c>
      <c r="H4393" t="s">
        <v>34</v>
      </c>
      <c r="I4393" s="9">
        <v>8288</v>
      </c>
      <c r="J4393" s="9">
        <v>437.2</v>
      </c>
      <c r="K4393" s="9">
        <v>263.33</v>
      </c>
      <c r="L4393" s="9">
        <f>tbl_salesdata[[#This Row],[Units Sold]]*tbl_salesdata[[#This Row],[Unit Cost]]</f>
        <v>2182479.04</v>
      </c>
      <c r="M4393" s="9">
        <f>tbl_salesdata[[#This Row],[Units Sold]]*tbl_salesdata[[#This Row],[Unit Price]]</f>
        <v>3623513.6</v>
      </c>
      <c r="N4393" s="9">
        <f>tbl_salesdata[[#This Row],[Total Sales]]-tbl_salesdata[[#This Row],[Total Cost]]</f>
        <v>1441034.56</v>
      </c>
      <c r="O4393">
        <f>tbl_salesdata[[#This Row],[Ship Date]]-tbl_salesdata[[#This Row],[Order Date]]</f>
        <v>18</v>
      </c>
      <c r="P4393">
        <f>WEEKDAY(tbl_salesdata[[#This Row],[Order Date]],2)</f>
        <v>7</v>
      </c>
      <c r="Q4393" t="str">
        <f>TEXT(tbl_salesdata[[#This Row],[Order Date]],"dddd")</f>
        <v>Sunday</v>
      </c>
      <c r="R4393" t="str">
        <f>IF(tbl_salesdata[[#This Row],[Weekdaynum]]&gt;5,"Yes","No")</f>
        <v>Yes</v>
      </c>
    </row>
    <row r="4394" spans="1:18" hidden="1" x14ac:dyDescent="0.35">
      <c r="A4394">
        <v>431402909</v>
      </c>
      <c r="B4394" s="3">
        <v>44026</v>
      </c>
      <c r="C4394" s="3">
        <v>44046</v>
      </c>
      <c r="D4394" t="s">
        <v>192</v>
      </c>
      <c r="E4394" t="s">
        <v>32</v>
      </c>
      <c r="F4394" t="s">
        <v>56</v>
      </c>
      <c r="G4394" t="s">
        <v>18</v>
      </c>
      <c r="H4394" t="s">
        <v>15</v>
      </c>
      <c r="I4394" s="9">
        <v>562</v>
      </c>
      <c r="J4394" s="9">
        <v>9.33</v>
      </c>
      <c r="K4394" s="9">
        <v>6.92</v>
      </c>
      <c r="L4394" s="9">
        <f>tbl_salesdata[[#This Row],[Units Sold]]*tbl_salesdata[[#This Row],[Unit Cost]]</f>
        <v>3889.04</v>
      </c>
      <c r="M4394" s="9">
        <f>tbl_salesdata[[#This Row],[Units Sold]]*tbl_salesdata[[#This Row],[Unit Price]]</f>
        <v>5243.46</v>
      </c>
      <c r="N4394" s="9">
        <f>tbl_salesdata[[#This Row],[Total Sales]]-tbl_salesdata[[#This Row],[Total Cost]]</f>
        <v>1354.42</v>
      </c>
      <c r="O4394">
        <f>tbl_salesdata[[#This Row],[Ship Date]]-tbl_salesdata[[#This Row],[Order Date]]</f>
        <v>20</v>
      </c>
      <c r="P4394">
        <f>WEEKDAY(tbl_salesdata[[#This Row],[Order Date]],2)</f>
        <v>2</v>
      </c>
      <c r="Q4394" t="str">
        <f>TEXT(tbl_salesdata[[#This Row],[Order Date]],"dddd")</f>
        <v>Tuesday</v>
      </c>
      <c r="R4394" t="str">
        <f>IF(tbl_salesdata[[#This Row],[Weekdaynum]]&gt;5,"Yes","No")</f>
        <v>No</v>
      </c>
    </row>
    <row r="4395" spans="1:18" hidden="1" x14ac:dyDescent="0.35">
      <c r="A4395">
        <v>827247607</v>
      </c>
      <c r="B4395" s="3">
        <v>42106</v>
      </c>
      <c r="C4395" s="3">
        <v>42126</v>
      </c>
      <c r="D4395" t="s">
        <v>37</v>
      </c>
      <c r="E4395" t="s">
        <v>38</v>
      </c>
      <c r="F4395" t="s">
        <v>47</v>
      </c>
      <c r="G4395" t="s">
        <v>18</v>
      </c>
      <c r="H4395" t="s">
        <v>26</v>
      </c>
      <c r="I4395" s="9">
        <v>9805</v>
      </c>
      <c r="J4395" s="9">
        <v>421.89</v>
      </c>
      <c r="K4395" s="9">
        <v>364.69</v>
      </c>
      <c r="L4395" s="9">
        <f>tbl_salesdata[[#This Row],[Units Sold]]*tbl_salesdata[[#This Row],[Unit Cost]]</f>
        <v>3575785.45</v>
      </c>
      <c r="M4395" s="9">
        <f>tbl_salesdata[[#This Row],[Units Sold]]*tbl_salesdata[[#This Row],[Unit Price]]</f>
        <v>4136631.4499999997</v>
      </c>
      <c r="N4395" s="9">
        <f>tbl_salesdata[[#This Row],[Total Sales]]-tbl_salesdata[[#This Row],[Total Cost]]</f>
        <v>560845.99999999953</v>
      </c>
      <c r="O4395">
        <f>tbl_salesdata[[#This Row],[Ship Date]]-tbl_salesdata[[#This Row],[Order Date]]</f>
        <v>20</v>
      </c>
      <c r="P4395">
        <f>WEEKDAY(tbl_salesdata[[#This Row],[Order Date]],2)</f>
        <v>7</v>
      </c>
      <c r="Q4395" t="str">
        <f>TEXT(tbl_salesdata[[#This Row],[Order Date]],"dddd")</f>
        <v>Sunday</v>
      </c>
      <c r="R4395" t="str">
        <f>IF(tbl_salesdata[[#This Row],[Weekdaynum]]&gt;5,"Yes","No")</f>
        <v>Yes</v>
      </c>
    </row>
    <row r="4396" spans="1:18" x14ac:dyDescent="0.35">
      <c r="A4396">
        <v>804475867</v>
      </c>
      <c r="B4396" s="3">
        <v>43673</v>
      </c>
      <c r="C4396" s="3">
        <v>43692</v>
      </c>
      <c r="D4396" t="s">
        <v>180</v>
      </c>
      <c r="E4396" t="s">
        <v>24</v>
      </c>
      <c r="F4396" t="s">
        <v>22</v>
      </c>
      <c r="G4396" t="s">
        <v>18</v>
      </c>
      <c r="H4396" t="s">
        <v>19</v>
      </c>
      <c r="I4396" s="9">
        <v>1141</v>
      </c>
      <c r="J4396" s="9">
        <v>47.45</v>
      </c>
      <c r="K4396" s="9">
        <v>31.79</v>
      </c>
      <c r="L4396" s="9">
        <f>tbl_salesdata[[#This Row],[Units Sold]]*tbl_salesdata[[#This Row],[Unit Cost]]</f>
        <v>36272.39</v>
      </c>
      <c r="M4396" s="9">
        <f>tbl_salesdata[[#This Row],[Units Sold]]*tbl_salesdata[[#This Row],[Unit Price]]</f>
        <v>54140.450000000004</v>
      </c>
      <c r="N4396" s="9">
        <f>tbl_salesdata[[#This Row],[Total Sales]]-tbl_salesdata[[#This Row],[Total Cost]]</f>
        <v>17868.060000000005</v>
      </c>
      <c r="O4396">
        <f>tbl_salesdata[[#This Row],[Ship Date]]-tbl_salesdata[[#This Row],[Order Date]]</f>
        <v>19</v>
      </c>
      <c r="P4396">
        <f>WEEKDAY(tbl_salesdata[[#This Row],[Order Date]],2)</f>
        <v>6</v>
      </c>
      <c r="Q4396" t="str">
        <f>TEXT(tbl_salesdata[[#This Row],[Order Date]],"dddd")</f>
        <v>Saturday</v>
      </c>
      <c r="R4396" t="str">
        <f>IF(tbl_salesdata[[#This Row],[Weekdaynum]]&gt;5,"Yes","No")</f>
        <v>Yes</v>
      </c>
    </row>
    <row r="4397" spans="1:18" hidden="1" x14ac:dyDescent="0.35">
      <c r="A4397">
        <v>957875907</v>
      </c>
      <c r="B4397" s="3">
        <v>43832</v>
      </c>
      <c r="C4397" s="3">
        <v>43837</v>
      </c>
      <c r="D4397" t="s">
        <v>85</v>
      </c>
      <c r="E4397" t="s">
        <v>12</v>
      </c>
      <c r="F4397" t="s">
        <v>17</v>
      </c>
      <c r="G4397" t="s">
        <v>18</v>
      </c>
      <c r="H4397" t="s">
        <v>26</v>
      </c>
      <c r="I4397" s="9">
        <v>5622</v>
      </c>
      <c r="J4397" s="9">
        <v>152.58000000000001</v>
      </c>
      <c r="K4397" s="9">
        <v>97.44</v>
      </c>
      <c r="L4397" s="9">
        <f>tbl_salesdata[[#This Row],[Units Sold]]*tbl_salesdata[[#This Row],[Unit Cost]]</f>
        <v>547807.67999999993</v>
      </c>
      <c r="M4397" s="9">
        <f>tbl_salesdata[[#This Row],[Units Sold]]*tbl_salesdata[[#This Row],[Unit Price]]</f>
        <v>857804.76000000013</v>
      </c>
      <c r="N4397" s="9">
        <f>tbl_salesdata[[#This Row],[Total Sales]]-tbl_salesdata[[#This Row],[Total Cost]]</f>
        <v>309997.08000000019</v>
      </c>
      <c r="O4397">
        <f>tbl_salesdata[[#This Row],[Ship Date]]-tbl_salesdata[[#This Row],[Order Date]]</f>
        <v>5</v>
      </c>
      <c r="P4397">
        <f>WEEKDAY(tbl_salesdata[[#This Row],[Order Date]],2)</f>
        <v>4</v>
      </c>
      <c r="Q4397" t="str">
        <f>TEXT(tbl_salesdata[[#This Row],[Order Date]],"dddd")</f>
        <v>Thursday</v>
      </c>
      <c r="R4397" t="str">
        <f>IF(tbl_salesdata[[#This Row],[Weekdaynum]]&gt;5,"Yes","No")</f>
        <v>No</v>
      </c>
    </row>
    <row r="4398" spans="1:18" hidden="1" x14ac:dyDescent="0.35">
      <c r="A4398">
        <v>250569665</v>
      </c>
      <c r="B4398" s="3">
        <v>42855</v>
      </c>
      <c r="C4398" s="3">
        <v>42872</v>
      </c>
      <c r="D4398" t="s">
        <v>171</v>
      </c>
      <c r="E4398" t="s">
        <v>12</v>
      </c>
      <c r="F4398" t="s">
        <v>33</v>
      </c>
      <c r="G4398" t="s">
        <v>18</v>
      </c>
      <c r="H4398" t="s">
        <v>26</v>
      </c>
      <c r="I4398" s="9">
        <v>7987</v>
      </c>
      <c r="J4398" s="9">
        <v>109.28</v>
      </c>
      <c r="K4398" s="9">
        <v>35.840000000000003</v>
      </c>
      <c r="L4398" s="9">
        <f>tbl_salesdata[[#This Row],[Units Sold]]*tbl_salesdata[[#This Row],[Unit Cost]]</f>
        <v>286254.08000000002</v>
      </c>
      <c r="M4398" s="9">
        <f>tbl_salesdata[[#This Row],[Units Sold]]*tbl_salesdata[[#This Row],[Unit Price]]</f>
        <v>872819.36</v>
      </c>
      <c r="N4398" s="9">
        <f>tbl_salesdata[[#This Row],[Total Sales]]-tbl_salesdata[[#This Row],[Total Cost]]</f>
        <v>586565.28</v>
      </c>
      <c r="O4398">
        <f>tbl_salesdata[[#This Row],[Ship Date]]-tbl_salesdata[[#This Row],[Order Date]]</f>
        <v>17</v>
      </c>
      <c r="P4398">
        <f>WEEKDAY(tbl_salesdata[[#This Row],[Order Date]],2)</f>
        <v>7</v>
      </c>
      <c r="Q4398" t="str">
        <f>TEXT(tbl_salesdata[[#This Row],[Order Date]],"dddd")</f>
        <v>Sunday</v>
      </c>
      <c r="R4398" t="str">
        <f>IF(tbl_salesdata[[#This Row],[Weekdaynum]]&gt;5,"Yes","No")</f>
        <v>Yes</v>
      </c>
    </row>
    <row r="4399" spans="1:18" hidden="1" x14ac:dyDescent="0.35">
      <c r="A4399">
        <v>650644099</v>
      </c>
      <c r="B4399" s="3">
        <v>42065</v>
      </c>
      <c r="C4399" s="3">
        <v>42070</v>
      </c>
      <c r="D4399" t="s">
        <v>218</v>
      </c>
      <c r="E4399" t="s">
        <v>38</v>
      </c>
      <c r="F4399" t="s">
        <v>17</v>
      </c>
      <c r="G4399" t="s">
        <v>14</v>
      </c>
      <c r="H4399" t="s">
        <v>34</v>
      </c>
      <c r="I4399" s="9">
        <v>8903</v>
      </c>
      <c r="J4399" s="9">
        <v>152.58000000000001</v>
      </c>
      <c r="K4399" s="9">
        <v>97.44</v>
      </c>
      <c r="L4399" s="9">
        <f>tbl_salesdata[[#This Row],[Units Sold]]*tbl_salesdata[[#This Row],[Unit Cost]]</f>
        <v>867508.32</v>
      </c>
      <c r="M4399" s="9">
        <f>tbl_salesdata[[#This Row],[Units Sold]]*tbl_salesdata[[#This Row],[Unit Price]]</f>
        <v>1358419.7400000002</v>
      </c>
      <c r="N4399" s="9">
        <f>tbl_salesdata[[#This Row],[Total Sales]]-tbl_salesdata[[#This Row],[Total Cost]]</f>
        <v>490911.42000000027</v>
      </c>
      <c r="O4399">
        <f>tbl_salesdata[[#This Row],[Ship Date]]-tbl_salesdata[[#This Row],[Order Date]]</f>
        <v>5</v>
      </c>
      <c r="P4399">
        <f>WEEKDAY(tbl_salesdata[[#This Row],[Order Date]],2)</f>
        <v>1</v>
      </c>
      <c r="Q4399" t="str">
        <f>TEXT(tbl_salesdata[[#This Row],[Order Date]],"dddd")</f>
        <v>Monday</v>
      </c>
      <c r="R4399" t="str">
        <f>IF(tbl_salesdata[[#This Row],[Weekdaynum]]&gt;5,"Yes","No")</f>
        <v>No</v>
      </c>
    </row>
    <row r="4400" spans="1:18" hidden="1" x14ac:dyDescent="0.35">
      <c r="A4400">
        <v>987835538</v>
      </c>
      <c r="B4400" s="3">
        <v>44585</v>
      </c>
      <c r="C4400" s="3">
        <v>44602</v>
      </c>
      <c r="D4400" t="s">
        <v>173</v>
      </c>
      <c r="E4400" t="s">
        <v>24</v>
      </c>
      <c r="F4400" t="s">
        <v>56</v>
      </c>
      <c r="G4400" t="s">
        <v>18</v>
      </c>
      <c r="H4400" t="s">
        <v>34</v>
      </c>
      <c r="I4400" s="9">
        <v>1342</v>
      </c>
      <c r="J4400" s="9">
        <v>9.33</v>
      </c>
      <c r="K4400" s="9">
        <v>6.92</v>
      </c>
      <c r="L4400" s="9">
        <f>tbl_salesdata[[#This Row],[Units Sold]]*tbl_salesdata[[#This Row],[Unit Cost]]</f>
        <v>9286.64</v>
      </c>
      <c r="M4400" s="9">
        <f>tbl_salesdata[[#This Row],[Units Sold]]*tbl_salesdata[[#This Row],[Unit Price]]</f>
        <v>12520.86</v>
      </c>
      <c r="N4400" s="9">
        <f>tbl_salesdata[[#This Row],[Total Sales]]-tbl_salesdata[[#This Row],[Total Cost]]</f>
        <v>3234.2200000000012</v>
      </c>
      <c r="O4400">
        <f>tbl_salesdata[[#This Row],[Ship Date]]-tbl_salesdata[[#This Row],[Order Date]]</f>
        <v>17</v>
      </c>
      <c r="P4400">
        <f>WEEKDAY(tbl_salesdata[[#This Row],[Order Date]],2)</f>
        <v>1</v>
      </c>
      <c r="Q4400" t="str">
        <f>TEXT(tbl_salesdata[[#This Row],[Order Date]],"dddd")</f>
        <v>Monday</v>
      </c>
      <c r="R4400" t="str">
        <f>IF(tbl_salesdata[[#This Row],[Weekdaynum]]&gt;5,"Yes","No")</f>
        <v>No</v>
      </c>
    </row>
    <row r="4401" spans="1:18" hidden="1" x14ac:dyDescent="0.35">
      <c r="A4401">
        <v>162192809</v>
      </c>
      <c r="B4401" s="3">
        <v>44350</v>
      </c>
      <c r="C4401" s="3">
        <v>44351</v>
      </c>
      <c r="D4401" t="s">
        <v>70</v>
      </c>
      <c r="E4401" t="s">
        <v>29</v>
      </c>
      <c r="F4401" t="s">
        <v>42</v>
      </c>
      <c r="G4401" t="s">
        <v>14</v>
      </c>
      <c r="H4401" t="s">
        <v>34</v>
      </c>
      <c r="I4401" s="9">
        <v>5311</v>
      </c>
      <c r="J4401" s="9">
        <v>437.2</v>
      </c>
      <c r="K4401" s="9">
        <v>263.33</v>
      </c>
      <c r="L4401" s="9">
        <f>tbl_salesdata[[#This Row],[Units Sold]]*tbl_salesdata[[#This Row],[Unit Cost]]</f>
        <v>1398545.63</v>
      </c>
      <c r="M4401" s="9">
        <f>tbl_salesdata[[#This Row],[Units Sold]]*tbl_salesdata[[#This Row],[Unit Price]]</f>
        <v>2321969.1999999997</v>
      </c>
      <c r="N4401" s="9">
        <f>tbl_salesdata[[#This Row],[Total Sales]]-tbl_salesdata[[#This Row],[Total Cost]]</f>
        <v>923423.56999999983</v>
      </c>
      <c r="O4401">
        <f>tbl_salesdata[[#This Row],[Ship Date]]-tbl_salesdata[[#This Row],[Order Date]]</f>
        <v>1</v>
      </c>
      <c r="P4401">
        <f>WEEKDAY(tbl_salesdata[[#This Row],[Order Date]],2)</f>
        <v>4</v>
      </c>
      <c r="Q4401" t="str">
        <f>TEXT(tbl_salesdata[[#This Row],[Order Date]],"dddd")</f>
        <v>Thursday</v>
      </c>
      <c r="R4401" t="str">
        <f>IF(tbl_salesdata[[#This Row],[Weekdaynum]]&gt;5,"Yes","No")</f>
        <v>No</v>
      </c>
    </row>
    <row r="4402" spans="1:18" hidden="1" x14ac:dyDescent="0.35">
      <c r="A4402">
        <v>294077241</v>
      </c>
      <c r="B4402" s="3">
        <v>43300</v>
      </c>
      <c r="C4402" s="3">
        <v>43317</v>
      </c>
      <c r="D4402" t="s">
        <v>147</v>
      </c>
      <c r="E4402" t="s">
        <v>38</v>
      </c>
      <c r="F4402" t="s">
        <v>33</v>
      </c>
      <c r="G4402" t="s">
        <v>18</v>
      </c>
      <c r="H4402" t="s">
        <v>34</v>
      </c>
      <c r="I4402" s="9">
        <v>2845</v>
      </c>
      <c r="J4402" s="9">
        <v>109.28</v>
      </c>
      <c r="K4402" s="9">
        <v>35.840000000000003</v>
      </c>
      <c r="L4402" s="9">
        <f>tbl_salesdata[[#This Row],[Units Sold]]*tbl_salesdata[[#This Row],[Unit Cost]]</f>
        <v>101964.8</v>
      </c>
      <c r="M4402" s="9">
        <f>tbl_salesdata[[#This Row],[Units Sold]]*tbl_salesdata[[#This Row],[Unit Price]]</f>
        <v>310901.59999999998</v>
      </c>
      <c r="N4402" s="9">
        <f>tbl_salesdata[[#This Row],[Total Sales]]-tbl_salesdata[[#This Row],[Total Cost]]</f>
        <v>208936.8</v>
      </c>
      <c r="O4402">
        <f>tbl_salesdata[[#This Row],[Ship Date]]-tbl_salesdata[[#This Row],[Order Date]]</f>
        <v>17</v>
      </c>
      <c r="P4402">
        <f>WEEKDAY(tbl_salesdata[[#This Row],[Order Date]],2)</f>
        <v>4</v>
      </c>
      <c r="Q4402" t="str">
        <f>TEXT(tbl_salesdata[[#This Row],[Order Date]],"dddd")</f>
        <v>Thursday</v>
      </c>
      <c r="R4402" t="str">
        <f>IF(tbl_salesdata[[#This Row],[Weekdaynum]]&gt;5,"Yes","No")</f>
        <v>No</v>
      </c>
    </row>
    <row r="4403" spans="1:18" hidden="1" x14ac:dyDescent="0.35">
      <c r="A4403">
        <v>874162662</v>
      </c>
      <c r="B4403" s="3">
        <v>43845</v>
      </c>
      <c r="C4403" s="3">
        <v>43859</v>
      </c>
      <c r="D4403" t="s">
        <v>74</v>
      </c>
      <c r="E4403" t="s">
        <v>38</v>
      </c>
      <c r="F4403" t="s">
        <v>13</v>
      </c>
      <c r="G4403" t="s">
        <v>18</v>
      </c>
      <c r="H4403" t="s">
        <v>26</v>
      </c>
      <c r="I4403" s="9">
        <v>3012</v>
      </c>
      <c r="J4403" s="9">
        <v>255.28</v>
      </c>
      <c r="K4403" s="9">
        <v>159.41999999999999</v>
      </c>
      <c r="L4403" s="9">
        <f>tbl_salesdata[[#This Row],[Units Sold]]*tbl_salesdata[[#This Row],[Unit Cost]]</f>
        <v>480173.04</v>
      </c>
      <c r="M4403" s="9">
        <f>tbl_salesdata[[#This Row],[Units Sold]]*tbl_salesdata[[#This Row],[Unit Price]]</f>
        <v>768903.36</v>
      </c>
      <c r="N4403" s="9">
        <f>tbl_salesdata[[#This Row],[Total Sales]]-tbl_salesdata[[#This Row],[Total Cost]]</f>
        <v>288730.32</v>
      </c>
      <c r="O4403">
        <f>tbl_salesdata[[#This Row],[Ship Date]]-tbl_salesdata[[#This Row],[Order Date]]</f>
        <v>14</v>
      </c>
      <c r="P4403">
        <f>WEEKDAY(tbl_salesdata[[#This Row],[Order Date]],2)</f>
        <v>3</v>
      </c>
      <c r="Q4403" t="str">
        <f>TEXT(tbl_salesdata[[#This Row],[Order Date]],"dddd")</f>
        <v>Wednesday</v>
      </c>
      <c r="R4403" t="str">
        <f>IF(tbl_salesdata[[#This Row],[Weekdaynum]]&gt;5,"Yes","No")</f>
        <v>No</v>
      </c>
    </row>
    <row r="4404" spans="1:18" hidden="1" x14ac:dyDescent="0.35">
      <c r="A4404">
        <v>113435399</v>
      </c>
      <c r="B4404" s="3">
        <v>44087</v>
      </c>
      <c r="C4404" s="3">
        <v>44095</v>
      </c>
      <c r="D4404" t="s">
        <v>207</v>
      </c>
      <c r="E4404" t="s">
        <v>51</v>
      </c>
      <c r="F4404" t="s">
        <v>22</v>
      </c>
      <c r="G4404" t="s">
        <v>18</v>
      </c>
      <c r="H4404" t="s">
        <v>19</v>
      </c>
      <c r="I4404" s="9">
        <v>6910</v>
      </c>
      <c r="J4404" s="9">
        <v>47.45</v>
      </c>
      <c r="K4404" s="9">
        <v>31.79</v>
      </c>
      <c r="L4404" s="9">
        <f>tbl_salesdata[[#This Row],[Units Sold]]*tbl_salesdata[[#This Row],[Unit Cost]]</f>
        <v>219668.9</v>
      </c>
      <c r="M4404" s="9">
        <f>tbl_salesdata[[#This Row],[Units Sold]]*tbl_salesdata[[#This Row],[Unit Price]]</f>
        <v>327879.5</v>
      </c>
      <c r="N4404" s="9">
        <f>tbl_salesdata[[#This Row],[Total Sales]]-tbl_salesdata[[#This Row],[Total Cost]]</f>
        <v>108210.6</v>
      </c>
      <c r="O4404">
        <f>tbl_salesdata[[#This Row],[Ship Date]]-tbl_salesdata[[#This Row],[Order Date]]</f>
        <v>8</v>
      </c>
      <c r="P4404">
        <f>WEEKDAY(tbl_salesdata[[#This Row],[Order Date]],2)</f>
        <v>7</v>
      </c>
      <c r="Q4404" t="str">
        <f>TEXT(tbl_salesdata[[#This Row],[Order Date]],"dddd")</f>
        <v>Sunday</v>
      </c>
      <c r="R4404" t="str">
        <f>IF(tbl_salesdata[[#This Row],[Weekdaynum]]&gt;5,"Yes","No")</f>
        <v>Yes</v>
      </c>
    </row>
    <row r="4405" spans="1:18" hidden="1" x14ac:dyDescent="0.35">
      <c r="A4405">
        <v>793194282</v>
      </c>
      <c r="B4405" s="3">
        <v>42019</v>
      </c>
      <c r="C4405" s="3">
        <v>42038</v>
      </c>
      <c r="D4405" t="s">
        <v>171</v>
      </c>
      <c r="E4405" t="s">
        <v>12</v>
      </c>
      <c r="F4405" t="s">
        <v>47</v>
      </c>
      <c r="G4405" t="s">
        <v>18</v>
      </c>
      <c r="H4405" t="s">
        <v>34</v>
      </c>
      <c r="I4405" s="9">
        <v>2669</v>
      </c>
      <c r="J4405" s="9">
        <v>421.89</v>
      </c>
      <c r="K4405" s="9">
        <v>364.69</v>
      </c>
      <c r="L4405" s="9">
        <f>tbl_salesdata[[#This Row],[Units Sold]]*tbl_salesdata[[#This Row],[Unit Cost]]</f>
        <v>973357.61</v>
      </c>
      <c r="M4405" s="9">
        <f>tbl_salesdata[[#This Row],[Units Sold]]*tbl_salesdata[[#This Row],[Unit Price]]</f>
        <v>1126024.4099999999</v>
      </c>
      <c r="N4405" s="9">
        <f>tbl_salesdata[[#This Row],[Total Sales]]-tbl_salesdata[[#This Row],[Total Cost]]</f>
        <v>152666.79999999993</v>
      </c>
      <c r="O4405">
        <f>tbl_salesdata[[#This Row],[Ship Date]]-tbl_salesdata[[#This Row],[Order Date]]</f>
        <v>19</v>
      </c>
      <c r="P4405">
        <f>WEEKDAY(tbl_salesdata[[#This Row],[Order Date]],2)</f>
        <v>4</v>
      </c>
      <c r="Q4405" t="str">
        <f>TEXT(tbl_salesdata[[#This Row],[Order Date]],"dddd")</f>
        <v>Thursday</v>
      </c>
      <c r="R4405" t="str">
        <f>IF(tbl_salesdata[[#This Row],[Weekdaynum]]&gt;5,"Yes","No")</f>
        <v>No</v>
      </c>
    </row>
    <row r="4406" spans="1:18" x14ac:dyDescent="0.35">
      <c r="A4406">
        <v>140142476</v>
      </c>
      <c r="B4406" s="3">
        <v>42574</v>
      </c>
      <c r="C4406" s="3">
        <v>42581</v>
      </c>
      <c r="D4406" t="s">
        <v>63</v>
      </c>
      <c r="E4406" t="s">
        <v>32</v>
      </c>
      <c r="F4406" t="s">
        <v>47</v>
      </c>
      <c r="G4406" t="s">
        <v>18</v>
      </c>
      <c r="H4406" t="s">
        <v>19</v>
      </c>
      <c r="I4406" s="9">
        <v>128</v>
      </c>
      <c r="J4406" s="9">
        <v>421.89</v>
      </c>
      <c r="K4406" s="9">
        <v>364.69</v>
      </c>
      <c r="L4406" s="9">
        <f>tbl_salesdata[[#This Row],[Units Sold]]*tbl_salesdata[[#This Row],[Unit Cost]]</f>
        <v>46680.32</v>
      </c>
      <c r="M4406" s="9">
        <f>tbl_salesdata[[#This Row],[Units Sold]]*tbl_salesdata[[#This Row],[Unit Price]]</f>
        <v>54001.919999999998</v>
      </c>
      <c r="N4406" s="9">
        <f>tbl_salesdata[[#This Row],[Total Sales]]-tbl_salesdata[[#This Row],[Total Cost]]</f>
        <v>7321.5999999999985</v>
      </c>
      <c r="O4406">
        <f>tbl_salesdata[[#This Row],[Ship Date]]-tbl_salesdata[[#This Row],[Order Date]]</f>
        <v>7</v>
      </c>
      <c r="P4406">
        <f>WEEKDAY(tbl_salesdata[[#This Row],[Order Date]],2)</f>
        <v>6</v>
      </c>
      <c r="Q4406" t="str">
        <f>TEXT(tbl_salesdata[[#This Row],[Order Date]],"dddd")</f>
        <v>Saturday</v>
      </c>
      <c r="R4406" t="str">
        <f>IF(tbl_salesdata[[#This Row],[Weekdaynum]]&gt;5,"Yes","No")</f>
        <v>Yes</v>
      </c>
    </row>
    <row r="4407" spans="1:18" hidden="1" x14ac:dyDescent="0.35">
      <c r="A4407">
        <v>850928294</v>
      </c>
      <c r="B4407" s="3">
        <v>44109</v>
      </c>
      <c r="C4407" s="3">
        <v>44130</v>
      </c>
      <c r="D4407" t="s">
        <v>23</v>
      </c>
      <c r="E4407" t="s">
        <v>24</v>
      </c>
      <c r="F4407" t="s">
        <v>56</v>
      </c>
      <c r="G4407" t="s">
        <v>14</v>
      </c>
      <c r="H4407" t="s">
        <v>15</v>
      </c>
      <c r="I4407" s="9">
        <v>7447</v>
      </c>
      <c r="J4407" s="9">
        <v>9.33</v>
      </c>
      <c r="K4407" s="9">
        <v>6.92</v>
      </c>
      <c r="L4407" s="9">
        <f>tbl_salesdata[[#This Row],[Units Sold]]*tbl_salesdata[[#This Row],[Unit Cost]]</f>
        <v>51533.24</v>
      </c>
      <c r="M4407" s="9">
        <f>tbl_salesdata[[#This Row],[Units Sold]]*tbl_salesdata[[#This Row],[Unit Price]]</f>
        <v>69480.509999999995</v>
      </c>
      <c r="N4407" s="9">
        <f>tbl_salesdata[[#This Row],[Total Sales]]-tbl_salesdata[[#This Row],[Total Cost]]</f>
        <v>17947.269999999997</v>
      </c>
      <c r="O4407">
        <f>tbl_salesdata[[#This Row],[Ship Date]]-tbl_salesdata[[#This Row],[Order Date]]</f>
        <v>21</v>
      </c>
      <c r="P4407">
        <f>WEEKDAY(tbl_salesdata[[#This Row],[Order Date]],2)</f>
        <v>1</v>
      </c>
      <c r="Q4407" t="str">
        <f>TEXT(tbl_salesdata[[#This Row],[Order Date]],"dddd")</f>
        <v>Monday</v>
      </c>
      <c r="R4407" t="str">
        <f>IF(tbl_salesdata[[#This Row],[Weekdaynum]]&gt;5,"Yes","No")</f>
        <v>No</v>
      </c>
    </row>
    <row r="4408" spans="1:18" hidden="1" x14ac:dyDescent="0.35">
      <c r="A4408">
        <v>293063580</v>
      </c>
      <c r="B4408" s="3">
        <v>44739</v>
      </c>
      <c r="C4408" s="3">
        <v>44751</v>
      </c>
      <c r="D4408" t="s">
        <v>130</v>
      </c>
      <c r="E4408" t="s">
        <v>29</v>
      </c>
      <c r="F4408" t="s">
        <v>17</v>
      </c>
      <c r="G4408" t="s">
        <v>14</v>
      </c>
      <c r="H4408" t="s">
        <v>15</v>
      </c>
      <c r="I4408" s="9">
        <v>2881</v>
      </c>
      <c r="J4408" s="9">
        <v>152.58000000000001</v>
      </c>
      <c r="K4408" s="9">
        <v>97.44</v>
      </c>
      <c r="L4408" s="9">
        <f>tbl_salesdata[[#This Row],[Units Sold]]*tbl_salesdata[[#This Row],[Unit Cost]]</f>
        <v>280724.64</v>
      </c>
      <c r="M4408" s="9">
        <f>tbl_salesdata[[#This Row],[Units Sold]]*tbl_salesdata[[#This Row],[Unit Price]]</f>
        <v>439582.98000000004</v>
      </c>
      <c r="N4408" s="9">
        <f>tbl_salesdata[[#This Row],[Total Sales]]-tbl_salesdata[[#This Row],[Total Cost]]</f>
        <v>158858.34000000003</v>
      </c>
      <c r="O4408">
        <f>tbl_salesdata[[#This Row],[Ship Date]]-tbl_salesdata[[#This Row],[Order Date]]</f>
        <v>12</v>
      </c>
      <c r="P4408">
        <f>WEEKDAY(tbl_salesdata[[#This Row],[Order Date]],2)</f>
        <v>1</v>
      </c>
      <c r="Q4408" t="str">
        <f>TEXT(tbl_salesdata[[#This Row],[Order Date]],"dddd")</f>
        <v>Monday</v>
      </c>
      <c r="R4408" t="str">
        <f>IF(tbl_salesdata[[#This Row],[Weekdaynum]]&gt;5,"Yes","No")</f>
        <v>No</v>
      </c>
    </row>
    <row r="4409" spans="1:18" hidden="1" x14ac:dyDescent="0.35">
      <c r="A4409">
        <v>404005324</v>
      </c>
      <c r="B4409" s="3">
        <v>43312</v>
      </c>
      <c r="C4409" s="3">
        <v>43320</v>
      </c>
      <c r="D4409" t="s">
        <v>126</v>
      </c>
      <c r="E4409" t="s">
        <v>24</v>
      </c>
      <c r="F4409" t="s">
        <v>22</v>
      </c>
      <c r="G4409" t="s">
        <v>14</v>
      </c>
      <c r="H4409" t="s">
        <v>34</v>
      </c>
      <c r="I4409" s="9">
        <v>3008</v>
      </c>
      <c r="J4409" s="9">
        <v>47.45</v>
      </c>
      <c r="K4409" s="9">
        <v>31.79</v>
      </c>
      <c r="L4409" s="9">
        <f>tbl_salesdata[[#This Row],[Units Sold]]*tbl_salesdata[[#This Row],[Unit Cost]]</f>
        <v>95624.319999999992</v>
      </c>
      <c r="M4409" s="9">
        <f>tbl_salesdata[[#This Row],[Units Sold]]*tbl_salesdata[[#This Row],[Unit Price]]</f>
        <v>142729.60000000001</v>
      </c>
      <c r="N4409" s="9">
        <f>tbl_salesdata[[#This Row],[Total Sales]]-tbl_salesdata[[#This Row],[Total Cost]]</f>
        <v>47105.280000000013</v>
      </c>
      <c r="O4409">
        <f>tbl_salesdata[[#This Row],[Ship Date]]-tbl_salesdata[[#This Row],[Order Date]]</f>
        <v>8</v>
      </c>
      <c r="P4409">
        <f>WEEKDAY(tbl_salesdata[[#This Row],[Order Date]],2)</f>
        <v>2</v>
      </c>
      <c r="Q4409" t="str">
        <f>TEXT(tbl_salesdata[[#This Row],[Order Date]],"dddd")</f>
        <v>Tuesday</v>
      </c>
      <c r="R4409" t="str">
        <f>IF(tbl_salesdata[[#This Row],[Weekdaynum]]&gt;5,"Yes","No")</f>
        <v>No</v>
      </c>
    </row>
    <row r="4410" spans="1:18" hidden="1" x14ac:dyDescent="0.35">
      <c r="A4410">
        <v>266614854</v>
      </c>
      <c r="B4410" s="3">
        <v>43731</v>
      </c>
      <c r="C4410" s="3">
        <v>43749</v>
      </c>
      <c r="D4410" t="s">
        <v>103</v>
      </c>
      <c r="E4410" t="s">
        <v>21</v>
      </c>
      <c r="F4410" t="s">
        <v>76</v>
      </c>
      <c r="G4410" t="s">
        <v>14</v>
      </c>
      <c r="H4410" t="s">
        <v>15</v>
      </c>
      <c r="I4410" s="9">
        <v>6115</v>
      </c>
      <c r="J4410" s="9">
        <v>668.27</v>
      </c>
      <c r="K4410" s="9">
        <v>502.54</v>
      </c>
      <c r="L4410" s="9">
        <f>tbl_salesdata[[#This Row],[Units Sold]]*tbl_salesdata[[#This Row],[Unit Cost]]</f>
        <v>3073032.1</v>
      </c>
      <c r="M4410" s="9">
        <f>tbl_salesdata[[#This Row],[Units Sold]]*tbl_salesdata[[#This Row],[Unit Price]]</f>
        <v>4086471.05</v>
      </c>
      <c r="N4410" s="9">
        <f>tbl_salesdata[[#This Row],[Total Sales]]-tbl_salesdata[[#This Row],[Total Cost]]</f>
        <v>1013438.9499999997</v>
      </c>
      <c r="O4410">
        <f>tbl_salesdata[[#This Row],[Ship Date]]-tbl_salesdata[[#This Row],[Order Date]]</f>
        <v>18</v>
      </c>
      <c r="P4410">
        <f>WEEKDAY(tbl_salesdata[[#This Row],[Order Date]],2)</f>
        <v>1</v>
      </c>
      <c r="Q4410" t="str">
        <f>TEXT(tbl_salesdata[[#This Row],[Order Date]],"dddd")</f>
        <v>Monday</v>
      </c>
      <c r="R4410" t="str">
        <f>IF(tbl_salesdata[[#This Row],[Weekdaynum]]&gt;5,"Yes","No")</f>
        <v>No</v>
      </c>
    </row>
    <row r="4411" spans="1:18" hidden="1" x14ac:dyDescent="0.35">
      <c r="A4411">
        <v>834065997</v>
      </c>
      <c r="B4411" s="3">
        <v>42596</v>
      </c>
      <c r="C4411" s="3">
        <v>42612</v>
      </c>
      <c r="D4411" t="s">
        <v>188</v>
      </c>
      <c r="E4411" t="s">
        <v>21</v>
      </c>
      <c r="F4411" t="s">
        <v>76</v>
      </c>
      <c r="G4411" t="s">
        <v>18</v>
      </c>
      <c r="H4411" t="s">
        <v>26</v>
      </c>
      <c r="I4411" s="9">
        <v>7518</v>
      </c>
      <c r="J4411" s="9">
        <v>668.27</v>
      </c>
      <c r="K4411" s="9">
        <v>502.54</v>
      </c>
      <c r="L4411" s="9">
        <f>tbl_salesdata[[#This Row],[Units Sold]]*tbl_salesdata[[#This Row],[Unit Cost]]</f>
        <v>3778095.72</v>
      </c>
      <c r="M4411" s="9">
        <f>tbl_salesdata[[#This Row],[Units Sold]]*tbl_salesdata[[#This Row],[Unit Price]]</f>
        <v>5024053.8599999994</v>
      </c>
      <c r="N4411" s="9">
        <f>tbl_salesdata[[#This Row],[Total Sales]]-tbl_salesdata[[#This Row],[Total Cost]]</f>
        <v>1245958.1399999992</v>
      </c>
      <c r="O4411">
        <f>tbl_salesdata[[#This Row],[Ship Date]]-tbl_salesdata[[#This Row],[Order Date]]</f>
        <v>16</v>
      </c>
      <c r="P4411">
        <f>WEEKDAY(tbl_salesdata[[#This Row],[Order Date]],2)</f>
        <v>7</v>
      </c>
      <c r="Q4411" t="str">
        <f>TEXT(tbl_salesdata[[#This Row],[Order Date]],"dddd")</f>
        <v>Sunday</v>
      </c>
      <c r="R4411" t="str">
        <f>IF(tbl_salesdata[[#This Row],[Weekdaynum]]&gt;5,"Yes","No")</f>
        <v>Yes</v>
      </c>
    </row>
    <row r="4412" spans="1:18" hidden="1" x14ac:dyDescent="0.35">
      <c r="A4412">
        <v>879845082</v>
      </c>
      <c r="B4412" s="3">
        <v>44665</v>
      </c>
      <c r="C4412" s="3">
        <v>44675</v>
      </c>
      <c r="D4412" t="s">
        <v>152</v>
      </c>
      <c r="E4412" t="s">
        <v>21</v>
      </c>
      <c r="F4412" t="s">
        <v>56</v>
      </c>
      <c r="G4412" t="s">
        <v>18</v>
      </c>
      <c r="H4412" t="s">
        <v>15</v>
      </c>
      <c r="I4412" s="9">
        <v>4567</v>
      </c>
      <c r="J4412" s="9">
        <v>9.33</v>
      </c>
      <c r="K4412" s="9">
        <v>6.92</v>
      </c>
      <c r="L4412" s="9">
        <f>tbl_salesdata[[#This Row],[Units Sold]]*tbl_salesdata[[#This Row],[Unit Cost]]</f>
        <v>31603.64</v>
      </c>
      <c r="M4412" s="9">
        <f>tbl_salesdata[[#This Row],[Units Sold]]*tbl_salesdata[[#This Row],[Unit Price]]</f>
        <v>42610.11</v>
      </c>
      <c r="N4412" s="9">
        <f>tbl_salesdata[[#This Row],[Total Sales]]-tbl_salesdata[[#This Row],[Total Cost]]</f>
        <v>11006.470000000001</v>
      </c>
      <c r="O4412">
        <f>tbl_salesdata[[#This Row],[Ship Date]]-tbl_salesdata[[#This Row],[Order Date]]</f>
        <v>10</v>
      </c>
      <c r="P4412">
        <f>WEEKDAY(tbl_salesdata[[#This Row],[Order Date]],2)</f>
        <v>4</v>
      </c>
      <c r="Q4412" t="str">
        <f>TEXT(tbl_salesdata[[#This Row],[Order Date]],"dddd")</f>
        <v>Thursday</v>
      </c>
      <c r="R4412" t="str">
        <f>IF(tbl_salesdata[[#This Row],[Weekdaynum]]&gt;5,"Yes","No")</f>
        <v>No</v>
      </c>
    </row>
    <row r="4413" spans="1:18" hidden="1" x14ac:dyDescent="0.35">
      <c r="A4413">
        <v>147750937</v>
      </c>
      <c r="B4413" s="3">
        <v>42698</v>
      </c>
      <c r="C4413" s="3">
        <v>42718</v>
      </c>
      <c r="D4413" t="s">
        <v>160</v>
      </c>
      <c r="E4413" t="s">
        <v>29</v>
      </c>
      <c r="F4413" t="s">
        <v>76</v>
      </c>
      <c r="G4413" t="s">
        <v>18</v>
      </c>
      <c r="H4413" t="s">
        <v>15</v>
      </c>
      <c r="I4413" s="9">
        <v>1641</v>
      </c>
      <c r="J4413" s="9">
        <v>668.27</v>
      </c>
      <c r="K4413" s="9">
        <v>502.54</v>
      </c>
      <c r="L4413" s="9">
        <f>tbl_salesdata[[#This Row],[Units Sold]]*tbl_salesdata[[#This Row],[Unit Cost]]</f>
        <v>824668.14</v>
      </c>
      <c r="M4413" s="9">
        <f>tbl_salesdata[[#This Row],[Units Sold]]*tbl_salesdata[[#This Row],[Unit Price]]</f>
        <v>1096631.07</v>
      </c>
      <c r="N4413" s="9">
        <f>tbl_salesdata[[#This Row],[Total Sales]]-tbl_salesdata[[#This Row],[Total Cost]]</f>
        <v>271962.93000000005</v>
      </c>
      <c r="O4413">
        <f>tbl_salesdata[[#This Row],[Ship Date]]-tbl_salesdata[[#This Row],[Order Date]]</f>
        <v>20</v>
      </c>
      <c r="P4413">
        <f>WEEKDAY(tbl_salesdata[[#This Row],[Order Date]],2)</f>
        <v>4</v>
      </c>
      <c r="Q4413" t="str">
        <f>TEXT(tbl_salesdata[[#This Row],[Order Date]],"dddd")</f>
        <v>Thursday</v>
      </c>
      <c r="R4413" t="str">
        <f>IF(tbl_salesdata[[#This Row],[Weekdaynum]]&gt;5,"Yes","No")</f>
        <v>No</v>
      </c>
    </row>
    <row r="4414" spans="1:18" hidden="1" x14ac:dyDescent="0.35">
      <c r="A4414">
        <v>701894891</v>
      </c>
      <c r="B4414" s="3">
        <v>43198</v>
      </c>
      <c r="C4414" s="3">
        <v>43219</v>
      </c>
      <c r="D4414" t="s">
        <v>128</v>
      </c>
      <c r="E4414" t="s">
        <v>38</v>
      </c>
      <c r="F4414" t="s">
        <v>13</v>
      </c>
      <c r="G4414" t="s">
        <v>14</v>
      </c>
      <c r="H4414" t="s">
        <v>15</v>
      </c>
      <c r="I4414" s="9">
        <v>5151</v>
      </c>
      <c r="J4414" s="9">
        <v>255.28</v>
      </c>
      <c r="K4414" s="9">
        <v>159.41999999999999</v>
      </c>
      <c r="L4414" s="9">
        <f>tbl_salesdata[[#This Row],[Units Sold]]*tbl_salesdata[[#This Row],[Unit Cost]]</f>
        <v>821172.41999999993</v>
      </c>
      <c r="M4414" s="9">
        <f>tbl_salesdata[[#This Row],[Units Sold]]*tbl_salesdata[[#This Row],[Unit Price]]</f>
        <v>1314947.28</v>
      </c>
      <c r="N4414" s="9">
        <f>tbl_salesdata[[#This Row],[Total Sales]]-tbl_salesdata[[#This Row],[Total Cost]]</f>
        <v>493774.8600000001</v>
      </c>
      <c r="O4414">
        <f>tbl_salesdata[[#This Row],[Ship Date]]-tbl_salesdata[[#This Row],[Order Date]]</f>
        <v>21</v>
      </c>
      <c r="P4414">
        <f>WEEKDAY(tbl_salesdata[[#This Row],[Order Date]],2)</f>
        <v>7</v>
      </c>
      <c r="Q4414" t="str">
        <f>TEXT(tbl_salesdata[[#This Row],[Order Date]],"dddd")</f>
        <v>Sunday</v>
      </c>
      <c r="R4414" t="str">
        <f>IF(tbl_salesdata[[#This Row],[Weekdaynum]]&gt;5,"Yes","No")</f>
        <v>Yes</v>
      </c>
    </row>
    <row r="4415" spans="1:18" x14ac:dyDescent="0.35">
      <c r="A4415">
        <v>264856183</v>
      </c>
      <c r="B4415" s="3">
        <v>44527</v>
      </c>
      <c r="C4415" s="3">
        <v>44531</v>
      </c>
      <c r="D4415" t="s">
        <v>121</v>
      </c>
      <c r="E4415" t="s">
        <v>21</v>
      </c>
      <c r="F4415" t="s">
        <v>56</v>
      </c>
      <c r="G4415" t="s">
        <v>14</v>
      </c>
      <c r="H4415" t="s">
        <v>26</v>
      </c>
      <c r="I4415" s="9">
        <v>5685</v>
      </c>
      <c r="J4415" s="9">
        <v>9.33</v>
      </c>
      <c r="K4415" s="9">
        <v>6.92</v>
      </c>
      <c r="L4415" s="9">
        <f>tbl_salesdata[[#This Row],[Units Sold]]*tbl_salesdata[[#This Row],[Unit Cost]]</f>
        <v>39340.199999999997</v>
      </c>
      <c r="M4415" s="9">
        <f>tbl_salesdata[[#This Row],[Units Sold]]*tbl_salesdata[[#This Row],[Unit Price]]</f>
        <v>53041.05</v>
      </c>
      <c r="N4415" s="9">
        <f>tbl_salesdata[[#This Row],[Total Sales]]-tbl_salesdata[[#This Row],[Total Cost]]</f>
        <v>13700.850000000006</v>
      </c>
      <c r="O4415">
        <f>tbl_salesdata[[#This Row],[Ship Date]]-tbl_salesdata[[#This Row],[Order Date]]</f>
        <v>4</v>
      </c>
      <c r="P4415">
        <f>WEEKDAY(tbl_salesdata[[#This Row],[Order Date]],2)</f>
        <v>6</v>
      </c>
      <c r="Q4415" t="str">
        <f>TEXT(tbl_salesdata[[#This Row],[Order Date]],"dddd")</f>
        <v>Saturday</v>
      </c>
      <c r="R4415" t="str">
        <f>IF(tbl_salesdata[[#This Row],[Weekdaynum]]&gt;5,"Yes","No")</f>
        <v>Yes</v>
      </c>
    </row>
    <row r="4416" spans="1:18" x14ac:dyDescent="0.35">
      <c r="A4416">
        <v>940337693</v>
      </c>
      <c r="B4416" s="3">
        <v>43988</v>
      </c>
      <c r="C4416" s="3">
        <v>44006</v>
      </c>
      <c r="D4416" t="s">
        <v>97</v>
      </c>
      <c r="E4416" t="s">
        <v>29</v>
      </c>
      <c r="F4416" t="s">
        <v>56</v>
      </c>
      <c r="G4416" t="s">
        <v>18</v>
      </c>
      <c r="H4416" t="s">
        <v>19</v>
      </c>
      <c r="I4416" s="9">
        <v>5675</v>
      </c>
      <c r="J4416" s="9">
        <v>9.33</v>
      </c>
      <c r="K4416" s="9">
        <v>6.92</v>
      </c>
      <c r="L4416" s="9">
        <f>tbl_salesdata[[#This Row],[Units Sold]]*tbl_salesdata[[#This Row],[Unit Cost]]</f>
        <v>39271</v>
      </c>
      <c r="M4416" s="9">
        <f>tbl_salesdata[[#This Row],[Units Sold]]*tbl_salesdata[[#This Row],[Unit Price]]</f>
        <v>52947.75</v>
      </c>
      <c r="N4416" s="9">
        <f>tbl_salesdata[[#This Row],[Total Sales]]-tbl_salesdata[[#This Row],[Total Cost]]</f>
        <v>13676.75</v>
      </c>
      <c r="O4416">
        <f>tbl_salesdata[[#This Row],[Ship Date]]-tbl_salesdata[[#This Row],[Order Date]]</f>
        <v>18</v>
      </c>
      <c r="P4416">
        <f>WEEKDAY(tbl_salesdata[[#This Row],[Order Date]],2)</f>
        <v>6</v>
      </c>
      <c r="Q4416" t="str">
        <f>TEXT(tbl_salesdata[[#This Row],[Order Date]],"dddd")</f>
        <v>Saturday</v>
      </c>
      <c r="R4416" t="str">
        <f>IF(tbl_salesdata[[#This Row],[Weekdaynum]]&gt;5,"Yes","No")</f>
        <v>Yes</v>
      </c>
    </row>
    <row r="4417" spans="1:18" hidden="1" x14ac:dyDescent="0.35">
      <c r="A4417">
        <v>277556121</v>
      </c>
      <c r="B4417" s="3">
        <v>43728</v>
      </c>
      <c r="C4417" s="3">
        <v>43749</v>
      </c>
      <c r="D4417" t="s">
        <v>54</v>
      </c>
      <c r="E4417" t="s">
        <v>29</v>
      </c>
      <c r="F4417" t="s">
        <v>13</v>
      </c>
      <c r="G4417" t="s">
        <v>14</v>
      </c>
      <c r="H4417" t="s">
        <v>34</v>
      </c>
      <c r="I4417" s="9">
        <v>3879</v>
      </c>
      <c r="J4417" s="9">
        <v>255.28</v>
      </c>
      <c r="K4417" s="9">
        <v>159.41999999999999</v>
      </c>
      <c r="L4417" s="9">
        <f>tbl_salesdata[[#This Row],[Units Sold]]*tbl_salesdata[[#This Row],[Unit Cost]]</f>
        <v>618390.17999999993</v>
      </c>
      <c r="M4417" s="9">
        <f>tbl_salesdata[[#This Row],[Units Sold]]*tbl_salesdata[[#This Row],[Unit Price]]</f>
        <v>990231.12</v>
      </c>
      <c r="N4417" s="9">
        <f>tbl_salesdata[[#This Row],[Total Sales]]-tbl_salesdata[[#This Row],[Total Cost]]</f>
        <v>371840.94000000006</v>
      </c>
      <c r="O4417">
        <f>tbl_salesdata[[#This Row],[Ship Date]]-tbl_salesdata[[#This Row],[Order Date]]</f>
        <v>21</v>
      </c>
      <c r="P4417">
        <f>WEEKDAY(tbl_salesdata[[#This Row],[Order Date]],2)</f>
        <v>5</v>
      </c>
      <c r="Q4417" t="str">
        <f>TEXT(tbl_salesdata[[#This Row],[Order Date]],"dddd")</f>
        <v>Friday</v>
      </c>
      <c r="R4417" t="str">
        <f>IF(tbl_salesdata[[#This Row],[Weekdaynum]]&gt;5,"Yes","No")</f>
        <v>No</v>
      </c>
    </row>
    <row r="4418" spans="1:18" hidden="1" x14ac:dyDescent="0.35">
      <c r="A4418">
        <v>574015748</v>
      </c>
      <c r="B4418" s="3">
        <v>44550</v>
      </c>
      <c r="C4418" s="3">
        <v>44557</v>
      </c>
      <c r="D4418" t="s">
        <v>142</v>
      </c>
      <c r="E4418" t="s">
        <v>29</v>
      </c>
      <c r="F4418" t="s">
        <v>76</v>
      </c>
      <c r="G4418" t="s">
        <v>14</v>
      </c>
      <c r="H4418" t="s">
        <v>15</v>
      </c>
      <c r="I4418" s="9">
        <v>2871</v>
      </c>
      <c r="J4418" s="9">
        <v>668.27</v>
      </c>
      <c r="K4418" s="9">
        <v>502.54</v>
      </c>
      <c r="L4418" s="9">
        <f>tbl_salesdata[[#This Row],[Units Sold]]*tbl_salesdata[[#This Row],[Unit Cost]]</f>
        <v>1442792.34</v>
      </c>
      <c r="M4418" s="9">
        <f>tbl_salesdata[[#This Row],[Units Sold]]*tbl_salesdata[[#This Row],[Unit Price]]</f>
        <v>1918603.17</v>
      </c>
      <c r="N4418" s="9">
        <f>tbl_salesdata[[#This Row],[Total Sales]]-tbl_salesdata[[#This Row],[Total Cost]]</f>
        <v>475810.82999999984</v>
      </c>
      <c r="O4418">
        <f>tbl_salesdata[[#This Row],[Ship Date]]-tbl_salesdata[[#This Row],[Order Date]]</f>
        <v>7</v>
      </c>
      <c r="P4418">
        <f>WEEKDAY(tbl_salesdata[[#This Row],[Order Date]],2)</f>
        <v>1</v>
      </c>
      <c r="Q4418" t="str">
        <f>TEXT(tbl_salesdata[[#This Row],[Order Date]],"dddd")</f>
        <v>Monday</v>
      </c>
      <c r="R4418" t="str">
        <f>IF(tbl_salesdata[[#This Row],[Weekdaynum]]&gt;5,"Yes","No")</f>
        <v>No</v>
      </c>
    </row>
    <row r="4419" spans="1:18" hidden="1" x14ac:dyDescent="0.35">
      <c r="A4419">
        <v>931957614</v>
      </c>
      <c r="B4419" s="3">
        <v>42283</v>
      </c>
      <c r="C4419" s="3">
        <v>42286</v>
      </c>
      <c r="D4419" t="s">
        <v>166</v>
      </c>
      <c r="E4419" t="s">
        <v>38</v>
      </c>
      <c r="F4419" t="s">
        <v>42</v>
      </c>
      <c r="G4419" t="s">
        <v>18</v>
      </c>
      <c r="H4419" t="s">
        <v>26</v>
      </c>
      <c r="I4419" s="9">
        <v>5823</v>
      </c>
      <c r="J4419" s="9">
        <v>437.2</v>
      </c>
      <c r="K4419" s="9">
        <v>263.33</v>
      </c>
      <c r="L4419" s="9">
        <f>tbl_salesdata[[#This Row],[Units Sold]]*tbl_salesdata[[#This Row],[Unit Cost]]</f>
        <v>1533370.5899999999</v>
      </c>
      <c r="M4419" s="9">
        <f>tbl_salesdata[[#This Row],[Units Sold]]*tbl_salesdata[[#This Row],[Unit Price]]</f>
        <v>2545815.6</v>
      </c>
      <c r="N4419" s="9">
        <f>tbl_salesdata[[#This Row],[Total Sales]]-tbl_salesdata[[#This Row],[Total Cost]]</f>
        <v>1012445.0100000002</v>
      </c>
      <c r="O4419">
        <f>tbl_salesdata[[#This Row],[Ship Date]]-tbl_salesdata[[#This Row],[Order Date]]</f>
        <v>3</v>
      </c>
      <c r="P4419">
        <f>WEEKDAY(tbl_salesdata[[#This Row],[Order Date]],2)</f>
        <v>2</v>
      </c>
      <c r="Q4419" t="str">
        <f>TEXT(tbl_salesdata[[#This Row],[Order Date]],"dddd")</f>
        <v>Tuesday</v>
      </c>
      <c r="R4419" t="str">
        <f>IF(tbl_salesdata[[#This Row],[Weekdaynum]]&gt;5,"Yes","No")</f>
        <v>No</v>
      </c>
    </row>
    <row r="4420" spans="1:18" hidden="1" x14ac:dyDescent="0.35">
      <c r="A4420">
        <v>687368047</v>
      </c>
      <c r="B4420" s="3">
        <v>43495</v>
      </c>
      <c r="C4420" s="3">
        <v>43496</v>
      </c>
      <c r="D4420" t="s">
        <v>84</v>
      </c>
      <c r="E4420" t="s">
        <v>24</v>
      </c>
      <c r="F4420" t="s">
        <v>25</v>
      </c>
      <c r="G4420" t="s">
        <v>14</v>
      </c>
      <c r="H4420" t="s">
        <v>26</v>
      </c>
      <c r="I4420" s="9">
        <v>6335</v>
      </c>
      <c r="J4420" s="9">
        <v>205.7</v>
      </c>
      <c r="K4420" s="9">
        <v>117.11</v>
      </c>
      <c r="L4420" s="9">
        <f>tbl_salesdata[[#This Row],[Units Sold]]*tbl_salesdata[[#This Row],[Unit Cost]]</f>
        <v>741891.85</v>
      </c>
      <c r="M4420" s="9">
        <f>tbl_salesdata[[#This Row],[Units Sold]]*tbl_salesdata[[#This Row],[Unit Price]]</f>
        <v>1303109.5</v>
      </c>
      <c r="N4420" s="9">
        <f>tbl_salesdata[[#This Row],[Total Sales]]-tbl_salesdata[[#This Row],[Total Cost]]</f>
        <v>561217.65</v>
      </c>
      <c r="O4420">
        <f>tbl_salesdata[[#This Row],[Ship Date]]-tbl_salesdata[[#This Row],[Order Date]]</f>
        <v>1</v>
      </c>
      <c r="P4420">
        <f>WEEKDAY(tbl_salesdata[[#This Row],[Order Date]],2)</f>
        <v>3</v>
      </c>
      <c r="Q4420" t="str">
        <f>TEXT(tbl_salesdata[[#This Row],[Order Date]],"dddd")</f>
        <v>Wednesday</v>
      </c>
      <c r="R4420" t="str">
        <f>IF(tbl_salesdata[[#This Row],[Weekdaynum]]&gt;5,"Yes","No")</f>
        <v>No</v>
      </c>
    </row>
    <row r="4421" spans="1:18" x14ac:dyDescent="0.35">
      <c r="A4421">
        <v>295168149</v>
      </c>
      <c r="B4421" s="3">
        <v>42518</v>
      </c>
      <c r="C4421" s="3">
        <v>42534</v>
      </c>
      <c r="D4421" t="s">
        <v>116</v>
      </c>
      <c r="E4421" t="s">
        <v>21</v>
      </c>
      <c r="F4421" t="s">
        <v>56</v>
      </c>
      <c r="G4421" t="s">
        <v>18</v>
      </c>
      <c r="H4421" t="s">
        <v>26</v>
      </c>
      <c r="I4421" s="9">
        <v>5669</v>
      </c>
      <c r="J4421" s="9">
        <v>9.33</v>
      </c>
      <c r="K4421" s="9">
        <v>6.92</v>
      </c>
      <c r="L4421" s="9">
        <f>tbl_salesdata[[#This Row],[Units Sold]]*tbl_salesdata[[#This Row],[Unit Cost]]</f>
        <v>39229.480000000003</v>
      </c>
      <c r="M4421" s="9">
        <f>tbl_salesdata[[#This Row],[Units Sold]]*tbl_salesdata[[#This Row],[Unit Price]]</f>
        <v>52891.77</v>
      </c>
      <c r="N4421" s="9">
        <f>tbl_salesdata[[#This Row],[Total Sales]]-tbl_salesdata[[#This Row],[Total Cost]]</f>
        <v>13662.289999999994</v>
      </c>
      <c r="O4421">
        <f>tbl_salesdata[[#This Row],[Ship Date]]-tbl_salesdata[[#This Row],[Order Date]]</f>
        <v>16</v>
      </c>
      <c r="P4421">
        <f>WEEKDAY(tbl_salesdata[[#This Row],[Order Date]],2)</f>
        <v>6</v>
      </c>
      <c r="Q4421" t="str">
        <f>TEXT(tbl_salesdata[[#This Row],[Order Date]],"dddd")</f>
        <v>Saturday</v>
      </c>
      <c r="R4421" t="str">
        <f>IF(tbl_salesdata[[#This Row],[Weekdaynum]]&gt;5,"Yes","No")</f>
        <v>Yes</v>
      </c>
    </row>
    <row r="4422" spans="1:18" hidden="1" x14ac:dyDescent="0.35">
      <c r="A4422">
        <v>136102426</v>
      </c>
      <c r="B4422" s="3">
        <v>43719</v>
      </c>
      <c r="C4422" s="3">
        <v>43729</v>
      </c>
      <c r="D4422" t="s">
        <v>28</v>
      </c>
      <c r="E4422" t="s">
        <v>29</v>
      </c>
      <c r="F4422" t="s">
        <v>17</v>
      </c>
      <c r="G4422" t="s">
        <v>18</v>
      </c>
      <c r="H4422" t="s">
        <v>19</v>
      </c>
      <c r="I4422" s="9">
        <v>4587</v>
      </c>
      <c r="J4422" s="9">
        <v>152.58000000000001</v>
      </c>
      <c r="K4422" s="9">
        <v>97.44</v>
      </c>
      <c r="L4422" s="9">
        <f>tbl_salesdata[[#This Row],[Units Sold]]*tbl_salesdata[[#This Row],[Unit Cost]]</f>
        <v>446957.27999999997</v>
      </c>
      <c r="M4422" s="9">
        <f>tbl_salesdata[[#This Row],[Units Sold]]*tbl_salesdata[[#This Row],[Unit Price]]</f>
        <v>699884.46000000008</v>
      </c>
      <c r="N4422" s="9">
        <f>tbl_salesdata[[#This Row],[Total Sales]]-tbl_salesdata[[#This Row],[Total Cost]]</f>
        <v>252927.18000000011</v>
      </c>
      <c r="O4422">
        <f>tbl_salesdata[[#This Row],[Ship Date]]-tbl_salesdata[[#This Row],[Order Date]]</f>
        <v>10</v>
      </c>
      <c r="P4422">
        <f>WEEKDAY(tbl_salesdata[[#This Row],[Order Date]],2)</f>
        <v>3</v>
      </c>
      <c r="Q4422" t="str">
        <f>TEXT(tbl_salesdata[[#This Row],[Order Date]],"dddd")</f>
        <v>Wednesday</v>
      </c>
      <c r="R4422" t="str">
        <f>IF(tbl_salesdata[[#This Row],[Weekdaynum]]&gt;5,"Yes","No")</f>
        <v>No</v>
      </c>
    </row>
    <row r="4423" spans="1:18" hidden="1" x14ac:dyDescent="0.35">
      <c r="A4423">
        <v>652961528</v>
      </c>
      <c r="B4423" s="3">
        <v>42808</v>
      </c>
      <c r="C4423" s="3">
        <v>42824</v>
      </c>
      <c r="D4423" t="s">
        <v>118</v>
      </c>
      <c r="E4423" t="s">
        <v>24</v>
      </c>
      <c r="F4423" t="s">
        <v>76</v>
      </c>
      <c r="G4423" t="s">
        <v>14</v>
      </c>
      <c r="H4423" t="s">
        <v>19</v>
      </c>
      <c r="I4423" s="9">
        <v>4681</v>
      </c>
      <c r="J4423" s="9">
        <v>668.27</v>
      </c>
      <c r="K4423" s="9">
        <v>502.54</v>
      </c>
      <c r="L4423" s="9">
        <f>tbl_salesdata[[#This Row],[Units Sold]]*tbl_salesdata[[#This Row],[Unit Cost]]</f>
        <v>2352389.7400000002</v>
      </c>
      <c r="M4423" s="9">
        <f>tbl_salesdata[[#This Row],[Units Sold]]*tbl_salesdata[[#This Row],[Unit Price]]</f>
        <v>3128171.87</v>
      </c>
      <c r="N4423" s="9">
        <f>tbl_salesdata[[#This Row],[Total Sales]]-tbl_salesdata[[#This Row],[Total Cost]]</f>
        <v>775782.12999999989</v>
      </c>
      <c r="O4423">
        <f>tbl_salesdata[[#This Row],[Ship Date]]-tbl_salesdata[[#This Row],[Order Date]]</f>
        <v>16</v>
      </c>
      <c r="P4423">
        <f>WEEKDAY(tbl_salesdata[[#This Row],[Order Date]],2)</f>
        <v>2</v>
      </c>
      <c r="Q4423" t="str">
        <f>TEXT(tbl_salesdata[[#This Row],[Order Date]],"dddd")</f>
        <v>Tuesday</v>
      </c>
      <c r="R4423" t="str">
        <f>IF(tbl_salesdata[[#This Row],[Weekdaynum]]&gt;5,"Yes","No")</f>
        <v>No</v>
      </c>
    </row>
    <row r="4424" spans="1:18" hidden="1" x14ac:dyDescent="0.35">
      <c r="A4424">
        <v>414359509</v>
      </c>
      <c r="B4424" s="3">
        <v>43342</v>
      </c>
      <c r="C4424" s="3">
        <v>43355</v>
      </c>
      <c r="D4424" t="s">
        <v>214</v>
      </c>
      <c r="E4424" t="s">
        <v>21</v>
      </c>
      <c r="F4424" t="s">
        <v>13</v>
      </c>
      <c r="G4424" t="s">
        <v>18</v>
      </c>
      <c r="H4424" t="s">
        <v>19</v>
      </c>
      <c r="I4424" s="9">
        <v>7042</v>
      </c>
      <c r="J4424" s="9">
        <v>255.28</v>
      </c>
      <c r="K4424" s="9">
        <v>159.41999999999999</v>
      </c>
      <c r="L4424" s="9">
        <f>tbl_salesdata[[#This Row],[Units Sold]]*tbl_salesdata[[#This Row],[Unit Cost]]</f>
        <v>1122635.6399999999</v>
      </c>
      <c r="M4424" s="9">
        <f>tbl_salesdata[[#This Row],[Units Sold]]*tbl_salesdata[[#This Row],[Unit Price]]</f>
        <v>1797681.76</v>
      </c>
      <c r="N4424" s="9">
        <f>tbl_salesdata[[#This Row],[Total Sales]]-tbl_salesdata[[#This Row],[Total Cost]]</f>
        <v>675046.12000000011</v>
      </c>
      <c r="O4424">
        <f>tbl_salesdata[[#This Row],[Ship Date]]-tbl_salesdata[[#This Row],[Order Date]]</f>
        <v>13</v>
      </c>
      <c r="P4424">
        <f>WEEKDAY(tbl_salesdata[[#This Row],[Order Date]],2)</f>
        <v>4</v>
      </c>
      <c r="Q4424" t="str">
        <f>TEXT(tbl_salesdata[[#This Row],[Order Date]],"dddd")</f>
        <v>Thursday</v>
      </c>
      <c r="R4424" t="str">
        <f>IF(tbl_salesdata[[#This Row],[Weekdaynum]]&gt;5,"Yes","No")</f>
        <v>No</v>
      </c>
    </row>
    <row r="4425" spans="1:18" hidden="1" x14ac:dyDescent="0.35">
      <c r="A4425">
        <v>907845199</v>
      </c>
      <c r="B4425" s="3">
        <v>44831</v>
      </c>
      <c r="C4425" s="3">
        <v>44848</v>
      </c>
      <c r="D4425" t="s">
        <v>170</v>
      </c>
      <c r="E4425" t="s">
        <v>12</v>
      </c>
      <c r="F4425" t="s">
        <v>68</v>
      </c>
      <c r="G4425" t="s">
        <v>14</v>
      </c>
      <c r="H4425" t="s">
        <v>26</v>
      </c>
      <c r="I4425" s="9">
        <v>423</v>
      </c>
      <c r="J4425" s="9">
        <v>154.06</v>
      </c>
      <c r="K4425" s="9">
        <v>90.93</v>
      </c>
      <c r="L4425" s="9">
        <f>tbl_salesdata[[#This Row],[Units Sold]]*tbl_salesdata[[#This Row],[Unit Cost]]</f>
        <v>38463.39</v>
      </c>
      <c r="M4425" s="9">
        <f>tbl_salesdata[[#This Row],[Units Sold]]*tbl_salesdata[[#This Row],[Unit Price]]</f>
        <v>65167.38</v>
      </c>
      <c r="N4425" s="9">
        <f>tbl_salesdata[[#This Row],[Total Sales]]-tbl_salesdata[[#This Row],[Total Cost]]</f>
        <v>26703.989999999998</v>
      </c>
      <c r="O4425">
        <f>tbl_salesdata[[#This Row],[Ship Date]]-tbl_salesdata[[#This Row],[Order Date]]</f>
        <v>17</v>
      </c>
      <c r="P4425">
        <f>WEEKDAY(tbl_salesdata[[#This Row],[Order Date]],2)</f>
        <v>2</v>
      </c>
      <c r="Q4425" t="str">
        <f>TEXT(tbl_salesdata[[#This Row],[Order Date]],"dddd")</f>
        <v>Tuesday</v>
      </c>
      <c r="R4425" t="str">
        <f>IF(tbl_salesdata[[#This Row],[Weekdaynum]]&gt;5,"Yes","No")</f>
        <v>No</v>
      </c>
    </row>
    <row r="4426" spans="1:18" hidden="1" x14ac:dyDescent="0.35">
      <c r="A4426">
        <v>541279923</v>
      </c>
      <c r="B4426" s="3">
        <v>44256</v>
      </c>
      <c r="C4426" s="3">
        <v>44272</v>
      </c>
      <c r="D4426" t="s">
        <v>53</v>
      </c>
      <c r="E4426" t="s">
        <v>29</v>
      </c>
      <c r="F4426" t="s">
        <v>76</v>
      </c>
      <c r="G4426" t="s">
        <v>18</v>
      </c>
      <c r="H4426" t="s">
        <v>15</v>
      </c>
      <c r="I4426" s="9">
        <v>5613</v>
      </c>
      <c r="J4426" s="9">
        <v>668.27</v>
      </c>
      <c r="K4426" s="9">
        <v>502.54</v>
      </c>
      <c r="L4426" s="9">
        <f>tbl_salesdata[[#This Row],[Units Sold]]*tbl_salesdata[[#This Row],[Unit Cost]]</f>
        <v>2820757.02</v>
      </c>
      <c r="M4426" s="9">
        <f>tbl_salesdata[[#This Row],[Units Sold]]*tbl_salesdata[[#This Row],[Unit Price]]</f>
        <v>3750999.51</v>
      </c>
      <c r="N4426" s="9">
        <f>tbl_salesdata[[#This Row],[Total Sales]]-tbl_salesdata[[#This Row],[Total Cost]]</f>
        <v>930242.48999999976</v>
      </c>
      <c r="O4426">
        <f>tbl_salesdata[[#This Row],[Ship Date]]-tbl_salesdata[[#This Row],[Order Date]]</f>
        <v>16</v>
      </c>
      <c r="P4426">
        <f>WEEKDAY(tbl_salesdata[[#This Row],[Order Date]],2)</f>
        <v>1</v>
      </c>
      <c r="Q4426" t="str">
        <f>TEXT(tbl_salesdata[[#This Row],[Order Date]],"dddd")</f>
        <v>Monday</v>
      </c>
      <c r="R4426" t="str">
        <f>IF(tbl_salesdata[[#This Row],[Weekdaynum]]&gt;5,"Yes","No")</f>
        <v>No</v>
      </c>
    </row>
    <row r="4427" spans="1:18" hidden="1" x14ac:dyDescent="0.35">
      <c r="A4427">
        <v>492837512</v>
      </c>
      <c r="B4427" s="3">
        <v>44329</v>
      </c>
      <c r="C4427" s="3">
        <v>44330</v>
      </c>
      <c r="D4427" t="s">
        <v>155</v>
      </c>
      <c r="E4427" t="s">
        <v>12</v>
      </c>
      <c r="F4427" t="s">
        <v>68</v>
      </c>
      <c r="G4427" t="s">
        <v>18</v>
      </c>
      <c r="H4427" t="s">
        <v>15</v>
      </c>
      <c r="I4427" s="9">
        <v>427</v>
      </c>
      <c r="J4427" s="9">
        <v>154.06</v>
      </c>
      <c r="K4427" s="9">
        <v>90.93</v>
      </c>
      <c r="L4427" s="9">
        <f>tbl_salesdata[[#This Row],[Units Sold]]*tbl_salesdata[[#This Row],[Unit Cost]]</f>
        <v>38827.11</v>
      </c>
      <c r="M4427" s="9">
        <f>tbl_salesdata[[#This Row],[Units Sold]]*tbl_salesdata[[#This Row],[Unit Price]]</f>
        <v>65783.62</v>
      </c>
      <c r="N4427" s="9">
        <f>tbl_salesdata[[#This Row],[Total Sales]]-tbl_salesdata[[#This Row],[Total Cost]]</f>
        <v>26956.509999999995</v>
      </c>
      <c r="O4427">
        <f>tbl_salesdata[[#This Row],[Ship Date]]-tbl_salesdata[[#This Row],[Order Date]]</f>
        <v>1</v>
      </c>
      <c r="P4427">
        <f>WEEKDAY(tbl_salesdata[[#This Row],[Order Date]],2)</f>
        <v>4</v>
      </c>
      <c r="Q4427" t="str">
        <f>TEXT(tbl_salesdata[[#This Row],[Order Date]],"dddd")</f>
        <v>Thursday</v>
      </c>
      <c r="R4427" t="str">
        <f>IF(tbl_salesdata[[#This Row],[Weekdaynum]]&gt;5,"Yes","No")</f>
        <v>No</v>
      </c>
    </row>
    <row r="4428" spans="1:18" hidden="1" x14ac:dyDescent="0.35">
      <c r="A4428">
        <v>661004292</v>
      </c>
      <c r="B4428" s="3">
        <v>42156</v>
      </c>
      <c r="C4428" s="3">
        <v>42177</v>
      </c>
      <c r="D4428" t="s">
        <v>92</v>
      </c>
      <c r="E4428" t="s">
        <v>32</v>
      </c>
      <c r="F4428" t="s">
        <v>56</v>
      </c>
      <c r="G4428" t="s">
        <v>18</v>
      </c>
      <c r="H4428" t="s">
        <v>19</v>
      </c>
      <c r="I4428" s="9">
        <v>4714</v>
      </c>
      <c r="J4428" s="9">
        <v>9.33</v>
      </c>
      <c r="K4428" s="9">
        <v>6.92</v>
      </c>
      <c r="L4428" s="9">
        <f>tbl_salesdata[[#This Row],[Units Sold]]*tbl_salesdata[[#This Row],[Unit Cost]]</f>
        <v>32620.880000000001</v>
      </c>
      <c r="M4428" s="9">
        <f>tbl_salesdata[[#This Row],[Units Sold]]*tbl_salesdata[[#This Row],[Unit Price]]</f>
        <v>43981.62</v>
      </c>
      <c r="N4428" s="9">
        <f>tbl_salesdata[[#This Row],[Total Sales]]-tbl_salesdata[[#This Row],[Total Cost]]</f>
        <v>11360.740000000002</v>
      </c>
      <c r="O4428">
        <f>tbl_salesdata[[#This Row],[Ship Date]]-tbl_salesdata[[#This Row],[Order Date]]</f>
        <v>21</v>
      </c>
      <c r="P4428">
        <f>WEEKDAY(tbl_salesdata[[#This Row],[Order Date]],2)</f>
        <v>1</v>
      </c>
      <c r="Q4428" t="str">
        <f>TEXT(tbl_salesdata[[#This Row],[Order Date]],"dddd")</f>
        <v>Monday</v>
      </c>
      <c r="R4428" t="str">
        <f>IF(tbl_salesdata[[#This Row],[Weekdaynum]]&gt;5,"Yes","No")</f>
        <v>No</v>
      </c>
    </row>
    <row r="4429" spans="1:18" hidden="1" x14ac:dyDescent="0.35">
      <c r="A4429">
        <v>114579093</v>
      </c>
      <c r="B4429" s="3">
        <v>42768</v>
      </c>
      <c r="C4429" s="3">
        <v>42773</v>
      </c>
      <c r="D4429" t="s">
        <v>147</v>
      </c>
      <c r="E4429" t="s">
        <v>38</v>
      </c>
      <c r="F4429" t="s">
        <v>76</v>
      </c>
      <c r="G4429" t="s">
        <v>14</v>
      </c>
      <c r="H4429" t="s">
        <v>26</v>
      </c>
      <c r="I4429" s="9">
        <v>5355</v>
      </c>
      <c r="J4429" s="9">
        <v>668.27</v>
      </c>
      <c r="K4429" s="9">
        <v>502.54</v>
      </c>
      <c r="L4429" s="9">
        <f>tbl_salesdata[[#This Row],[Units Sold]]*tbl_salesdata[[#This Row],[Unit Cost]]</f>
        <v>2691101.7</v>
      </c>
      <c r="M4429" s="9">
        <f>tbl_salesdata[[#This Row],[Units Sold]]*tbl_salesdata[[#This Row],[Unit Price]]</f>
        <v>3578585.85</v>
      </c>
      <c r="N4429" s="9">
        <f>tbl_salesdata[[#This Row],[Total Sales]]-tbl_salesdata[[#This Row],[Total Cost]]</f>
        <v>887484.14999999991</v>
      </c>
      <c r="O4429">
        <f>tbl_salesdata[[#This Row],[Ship Date]]-tbl_salesdata[[#This Row],[Order Date]]</f>
        <v>5</v>
      </c>
      <c r="P4429">
        <f>WEEKDAY(tbl_salesdata[[#This Row],[Order Date]],2)</f>
        <v>4</v>
      </c>
      <c r="Q4429" t="str">
        <f>TEXT(tbl_salesdata[[#This Row],[Order Date]],"dddd")</f>
        <v>Thursday</v>
      </c>
      <c r="R4429" t="str">
        <f>IF(tbl_salesdata[[#This Row],[Weekdaynum]]&gt;5,"Yes","No")</f>
        <v>No</v>
      </c>
    </row>
    <row r="4430" spans="1:18" hidden="1" x14ac:dyDescent="0.35">
      <c r="A4430">
        <v>242673242</v>
      </c>
      <c r="B4430" s="3">
        <v>44283</v>
      </c>
      <c r="C4430" s="3">
        <v>44299</v>
      </c>
      <c r="D4430" t="s">
        <v>85</v>
      </c>
      <c r="E4430" t="s">
        <v>12</v>
      </c>
      <c r="F4430" t="s">
        <v>68</v>
      </c>
      <c r="G4430" t="s">
        <v>18</v>
      </c>
      <c r="H4430" t="s">
        <v>15</v>
      </c>
      <c r="I4430" s="9">
        <v>1260</v>
      </c>
      <c r="J4430" s="9">
        <v>154.06</v>
      </c>
      <c r="K4430" s="9">
        <v>90.93</v>
      </c>
      <c r="L4430" s="9">
        <f>tbl_salesdata[[#This Row],[Units Sold]]*tbl_salesdata[[#This Row],[Unit Cost]]</f>
        <v>114571.8</v>
      </c>
      <c r="M4430" s="9">
        <f>tbl_salesdata[[#This Row],[Units Sold]]*tbl_salesdata[[#This Row],[Unit Price]]</f>
        <v>194115.6</v>
      </c>
      <c r="N4430" s="9">
        <f>tbl_salesdata[[#This Row],[Total Sales]]-tbl_salesdata[[#This Row],[Total Cost]]</f>
        <v>79543.8</v>
      </c>
      <c r="O4430">
        <f>tbl_salesdata[[#This Row],[Ship Date]]-tbl_salesdata[[#This Row],[Order Date]]</f>
        <v>16</v>
      </c>
      <c r="P4430">
        <f>WEEKDAY(tbl_salesdata[[#This Row],[Order Date]],2)</f>
        <v>7</v>
      </c>
      <c r="Q4430" t="str">
        <f>TEXT(tbl_salesdata[[#This Row],[Order Date]],"dddd")</f>
        <v>Sunday</v>
      </c>
      <c r="R4430" t="str">
        <f>IF(tbl_salesdata[[#This Row],[Weekdaynum]]&gt;5,"Yes","No")</f>
        <v>Yes</v>
      </c>
    </row>
    <row r="4431" spans="1:18" hidden="1" x14ac:dyDescent="0.35">
      <c r="A4431">
        <v>704710566</v>
      </c>
      <c r="B4431" s="3">
        <v>44082</v>
      </c>
      <c r="C4431" s="3">
        <v>44100</v>
      </c>
      <c r="D4431" t="s">
        <v>140</v>
      </c>
      <c r="E4431" t="s">
        <v>24</v>
      </c>
      <c r="F4431" t="s">
        <v>56</v>
      </c>
      <c r="G4431" t="s">
        <v>14</v>
      </c>
      <c r="H4431" t="s">
        <v>15</v>
      </c>
      <c r="I4431" s="9">
        <v>8372</v>
      </c>
      <c r="J4431" s="9">
        <v>9.33</v>
      </c>
      <c r="K4431" s="9">
        <v>6.92</v>
      </c>
      <c r="L4431" s="9">
        <f>tbl_salesdata[[#This Row],[Units Sold]]*tbl_salesdata[[#This Row],[Unit Cost]]</f>
        <v>57934.239999999998</v>
      </c>
      <c r="M4431" s="9">
        <f>tbl_salesdata[[#This Row],[Units Sold]]*tbl_salesdata[[#This Row],[Unit Price]]</f>
        <v>78110.759999999995</v>
      </c>
      <c r="N4431" s="9">
        <f>tbl_salesdata[[#This Row],[Total Sales]]-tbl_salesdata[[#This Row],[Total Cost]]</f>
        <v>20176.519999999997</v>
      </c>
      <c r="O4431">
        <f>tbl_salesdata[[#This Row],[Ship Date]]-tbl_salesdata[[#This Row],[Order Date]]</f>
        <v>18</v>
      </c>
      <c r="P4431">
        <f>WEEKDAY(tbl_salesdata[[#This Row],[Order Date]],2)</f>
        <v>2</v>
      </c>
      <c r="Q4431" t="str">
        <f>TEXT(tbl_salesdata[[#This Row],[Order Date]],"dddd")</f>
        <v>Tuesday</v>
      </c>
      <c r="R4431" t="str">
        <f>IF(tbl_salesdata[[#This Row],[Weekdaynum]]&gt;5,"Yes","No")</f>
        <v>No</v>
      </c>
    </row>
    <row r="4432" spans="1:18" hidden="1" x14ac:dyDescent="0.35">
      <c r="A4432">
        <v>780427396</v>
      </c>
      <c r="B4432" s="3">
        <v>43331</v>
      </c>
      <c r="C4432" s="3">
        <v>43333</v>
      </c>
      <c r="D4432" t="s">
        <v>104</v>
      </c>
      <c r="E4432" t="s">
        <v>24</v>
      </c>
      <c r="F4432" t="s">
        <v>25</v>
      </c>
      <c r="G4432" t="s">
        <v>14</v>
      </c>
      <c r="H4432" t="s">
        <v>26</v>
      </c>
      <c r="I4432" s="9">
        <v>4664</v>
      </c>
      <c r="J4432" s="9">
        <v>205.7</v>
      </c>
      <c r="K4432" s="9">
        <v>117.11</v>
      </c>
      <c r="L4432" s="9">
        <f>tbl_salesdata[[#This Row],[Units Sold]]*tbl_salesdata[[#This Row],[Unit Cost]]</f>
        <v>546201.04</v>
      </c>
      <c r="M4432" s="9">
        <f>tbl_salesdata[[#This Row],[Units Sold]]*tbl_salesdata[[#This Row],[Unit Price]]</f>
        <v>959384.79999999993</v>
      </c>
      <c r="N4432" s="9">
        <f>tbl_salesdata[[#This Row],[Total Sales]]-tbl_salesdata[[#This Row],[Total Cost]]</f>
        <v>413183.75999999989</v>
      </c>
      <c r="O4432">
        <f>tbl_salesdata[[#This Row],[Ship Date]]-tbl_salesdata[[#This Row],[Order Date]]</f>
        <v>2</v>
      </c>
      <c r="P4432">
        <f>WEEKDAY(tbl_salesdata[[#This Row],[Order Date]],2)</f>
        <v>7</v>
      </c>
      <c r="Q4432" t="str">
        <f>TEXT(tbl_salesdata[[#This Row],[Order Date]],"dddd")</f>
        <v>Sunday</v>
      </c>
      <c r="R4432" t="str">
        <f>IF(tbl_salesdata[[#This Row],[Weekdaynum]]&gt;5,"Yes","No")</f>
        <v>Yes</v>
      </c>
    </row>
    <row r="4433" spans="1:18" x14ac:dyDescent="0.35">
      <c r="A4433">
        <v>368851649</v>
      </c>
      <c r="B4433" s="3">
        <v>44583</v>
      </c>
      <c r="C4433" s="3">
        <v>44597</v>
      </c>
      <c r="D4433" t="s">
        <v>174</v>
      </c>
      <c r="E4433" t="s">
        <v>29</v>
      </c>
      <c r="F4433" t="s">
        <v>25</v>
      </c>
      <c r="G4433" t="s">
        <v>14</v>
      </c>
      <c r="H4433" t="s">
        <v>34</v>
      </c>
      <c r="I4433" s="9">
        <v>255</v>
      </c>
      <c r="J4433" s="9">
        <v>205.7</v>
      </c>
      <c r="K4433" s="9">
        <v>117.11</v>
      </c>
      <c r="L4433" s="9">
        <f>tbl_salesdata[[#This Row],[Units Sold]]*tbl_salesdata[[#This Row],[Unit Cost]]</f>
        <v>29863.05</v>
      </c>
      <c r="M4433" s="9">
        <f>tbl_salesdata[[#This Row],[Units Sold]]*tbl_salesdata[[#This Row],[Unit Price]]</f>
        <v>52453.5</v>
      </c>
      <c r="N4433" s="9">
        <f>tbl_salesdata[[#This Row],[Total Sales]]-tbl_salesdata[[#This Row],[Total Cost]]</f>
        <v>22590.45</v>
      </c>
      <c r="O4433">
        <f>tbl_salesdata[[#This Row],[Ship Date]]-tbl_salesdata[[#This Row],[Order Date]]</f>
        <v>14</v>
      </c>
      <c r="P4433">
        <f>WEEKDAY(tbl_salesdata[[#This Row],[Order Date]],2)</f>
        <v>6</v>
      </c>
      <c r="Q4433" t="str">
        <f>TEXT(tbl_salesdata[[#This Row],[Order Date]],"dddd")</f>
        <v>Saturday</v>
      </c>
      <c r="R4433" t="str">
        <f>IF(tbl_salesdata[[#This Row],[Weekdaynum]]&gt;5,"Yes","No")</f>
        <v>Yes</v>
      </c>
    </row>
    <row r="4434" spans="1:18" x14ac:dyDescent="0.35">
      <c r="A4434">
        <v>975177657</v>
      </c>
      <c r="B4434" s="3">
        <v>42728</v>
      </c>
      <c r="C4434" s="3">
        <v>42737</v>
      </c>
      <c r="D4434" t="s">
        <v>198</v>
      </c>
      <c r="E4434" t="s">
        <v>38</v>
      </c>
      <c r="F4434" t="s">
        <v>56</v>
      </c>
      <c r="G4434" t="s">
        <v>18</v>
      </c>
      <c r="H4434" t="s">
        <v>15</v>
      </c>
      <c r="I4434" s="9">
        <v>5594</v>
      </c>
      <c r="J4434" s="9">
        <v>9.33</v>
      </c>
      <c r="K4434" s="9">
        <v>6.92</v>
      </c>
      <c r="L4434" s="9">
        <f>tbl_salesdata[[#This Row],[Units Sold]]*tbl_salesdata[[#This Row],[Unit Cost]]</f>
        <v>38710.480000000003</v>
      </c>
      <c r="M4434" s="9">
        <f>tbl_salesdata[[#This Row],[Units Sold]]*tbl_salesdata[[#This Row],[Unit Price]]</f>
        <v>52192.02</v>
      </c>
      <c r="N4434" s="9">
        <f>tbl_salesdata[[#This Row],[Total Sales]]-tbl_salesdata[[#This Row],[Total Cost]]</f>
        <v>13481.539999999994</v>
      </c>
      <c r="O4434">
        <f>tbl_salesdata[[#This Row],[Ship Date]]-tbl_salesdata[[#This Row],[Order Date]]</f>
        <v>9</v>
      </c>
      <c r="P4434">
        <f>WEEKDAY(tbl_salesdata[[#This Row],[Order Date]],2)</f>
        <v>6</v>
      </c>
      <c r="Q4434" t="str">
        <f>TEXT(tbl_salesdata[[#This Row],[Order Date]],"dddd")</f>
        <v>Saturday</v>
      </c>
      <c r="R4434" t="str">
        <f>IF(tbl_salesdata[[#This Row],[Weekdaynum]]&gt;5,"Yes","No")</f>
        <v>Yes</v>
      </c>
    </row>
    <row r="4435" spans="1:18" hidden="1" x14ac:dyDescent="0.35">
      <c r="A4435">
        <v>641705691</v>
      </c>
      <c r="B4435" s="3">
        <v>44155</v>
      </c>
      <c r="C4435" s="3">
        <v>44158</v>
      </c>
      <c r="D4435" t="s">
        <v>190</v>
      </c>
      <c r="E4435" t="s">
        <v>38</v>
      </c>
      <c r="F4435" t="s">
        <v>33</v>
      </c>
      <c r="G4435" t="s">
        <v>14</v>
      </c>
      <c r="H4435" t="s">
        <v>19</v>
      </c>
      <c r="I4435" s="9">
        <v>3829</v>
      </c>
      <c r="J4435" s="9">
        <v>109.28</v>
      </c>
      <c r="K4435" s="9">
        <v>35.840000000000003</v>
      </c>
      <c r="L4435" s="9">
        <f>tbl_salesdata[[#This Row],[Units Sold]]*tbl_salesdata[[#This Row],[Unit Cost]]</f>
        <v>137231.36000000002</v>
      </c>
      <c r="M4435" s="9">
        <f>tbl_salesdata[[#This Row],[Units Sold]]*tbl_salesdata[[#This Row],[Unit Price]]</f>
        <v>418433.12</v>
      </c>
      <c r="N4435" s="9">
        <f>tbl_salesdata[[#This Row],[Total Sales]]-tbl_salesdata[[#This Row],[Total Cost]]</f>
        <v>281201.76</v>
      </c>
      <c r="O4435">
        <f>tbl_salesdata[[#This Row],[Ship Date]]-tbl_salesdata[[#This Row],[Order Date]]</f>
        <v>3</v>
      </c>
      <c r="P4435">
        <f>WEEKDAY(tbl_salesdata[[#This Row],[Order Date]],2)</f>
        <v>5</v>
      </c>
      <c r="Q4435" t="str">
        <f>TEXT(tbl_salesdata[[#This Row],[Order Date]],"dddd")</f>
        <v>Friday</v>
      </c>
      <c r="R4435" t="str">
        <f>IF(tbl_salesdata[[#This Row],[Weekdaynum]]&gt;5,"Yes","No")</f>
        <v>No</v>
      </c>
    </row>
    <row r="4436" spans="1:18" hidden="1" x14ac:dyDescent="0.35">
      <c r="A4436">
        <v>125753819</v>
      </c>
      <c r="B4436" s="3">
        <v>44416</v>
      </c>
      <c r="C4436" s="3">
        <v>44437</v>
      </c>
      <c r="D4436" t="s">
        <v>97</v>
      </c>
      <c r="E4436" t="s">
        <v>29</v>
      </c>
      <c r="F4436" t="s">
        <v>30</v>
      </c>
      <c r="G4436" t="s">
        <v>18</v>
      </c>
      <c r="H4436" t="s">
        <v>15</v>
      </c>
      <c r="I4436" s="9">
        <v>2205</v>
      </c>
      <c r="J4436" s="9">
        <v>81.73</v>
      </c>
      <c r="K4436" s="9">
        <v>56.67</v>
      </c>
      <c r="L4436" s="9">
        <f>tbl_salesdata[[#This Row],[Units Sold]]*tbl_salesdata[[#This Row],[Unit Cost]]</f>
        <v>124957.35</v>
      </c>
      <c r="M4436" s="9">
        <f>tbl_salesdata[[#This Row],[Units Sold]]*tbl_salesdata[[#This Row],[Unit Price]]</f>
        <v>180214.65000000002</v>
      </c>
      <c r="N4436" s="9">
        <f>tbl_salesdata[[#This Row],[Total Sales]]-tbl_salesdata[[#This Row],[Total Cost]]</f>
        <v>55257.300000000017</v>
      </c>
      <c r="O4436">
        <f>tbl_salesdata[[#This Row],[Ship Date]]-tbl_salesdata[[#This Row],[Order Date]]</f>
        <v>21</v>
      </c>
      <c r="P4436">
        <f>WEEKDAY(tbl_salesdata[[#This Row],[Order Date]],2)</f>
        <v>7</v>
      </c>
      <c r="Q4436" t="str">
        <f>TEXT(tbl_salesdata[[#This Row],[Order Date]],"dddd")</f>
        <v>Sunday</v>
      </c>
      <c r="R4436" t="str">
        <f>IF(tbl_salesdata[[#This Row],[Weekdaynum]]&gt;5,"Yes","No")</f>
        <v>Yes</v>
      </c>
    </row>
    <row r="4437" spans="1:18" x14ac:dyDescent="0.35">
      <c r="A4437">
        <v>529504811</v>
      </c>
      <c r="B4437" s="3">
        <v>42903</v>
      </c>
      <c r="C4437" s="3">
        <v>42908</v>
      </c>
      <c r="D4437" t="s">
        <v>83</v>
      </c>
      <c r="E4437" t="s">
        <v>38</v>
      </c>
      <c r="F4437" t="s">
        <v>22</v>
      </c>
      <c r="G4437" t="s">
        <v>18</v>
      </c>
      <c r="H4437" t="s">
        <v>19</v>
      </c>
      <c r="I4437" s="9">
        <v>1095</v>
      </c>
      <c r="J4437" s="9">
        <v>47.45</v>
      </c>
      <c r="K4437" s="9">
        <v>31.79</v>
      </c>
      <c r="L4437" s="9">
        <f>tbl_salesdata[[#This Row],[Units Sold]]*tbl_salesdata[[#This Row],[Unit Cost]]</f>
        <v>34810.049999999996</v>
      </c>
      <c r="M4437" s="9">
        <f>tbl_salesdata[[#This Row],[Units Sold]]*tbl_salesdata[[#This Row],[Unit Price]]</f>
        <v>51957.75</v>
      </c>
      <c r="N4437" s="9">
        <f>tbl_salesdata[[#This Row],[Total Sales]]-tbl_salesdata[[#This Row],[Total Cost]]</f>
        <v>17147.700000000004</v>
      </c>
      <c r="O4437">
        <f>tbl_salesdata[[#This Row],[Ship Date]]-tbl_salesdata[[#This Row],[Order Date]]</f>
        <v>5</v>
      </c>
      <c r="P4437">
        <f>WEEKDAY(tbl_salesdata[[#This Row],[Order Date]],2)</f>
        <v>6</v>
      </c>
      <c r="Q4437" t="str">
        <f>TEXT(tbl_salesdata[[#This Row],[Order Date]],"dddd")</f>
        <v>Saturday</v>
      </c>
      <c r="R4437" t="str">
        <f>IF(tbl_salesdata[[#This Row],[Weekdaynum]]&gt;5,"Yes","No")</f>
        <v>Yes</v>
      </c>
    </row>
    <row r="4438" spans="1:18" hidden="1" x14ac:dyDescent="0.35">
      <c r="A4438">
        <v>346607339</v>
      </c>
      <c r="B4438" s="3">
        <v>42500</v>
      </c>
      <c r="C4438" s="3">
        <v>42520</v>
      </c>
      <c r="D4438" t="s">
        <v>84</v>
      </c>
      <c r="E4438" t="s">
        <v>24</v>
      </c>
      <c r="F4438" t="s">
        <v>40</v>
      </c>
      <c r="G4438" t="s">
        <v>14</v>
      </c>
      <c r="H4438" t="s">
        <v>34</v>
      </c>
      <c r="I4438" s="9">
        <v>7669</v>
      </c>
      <c r="J4438" s="9">
        <v>651.21</v>
      </c>
      <c r="K4438" s="9">
        <v>524.96</v>
      </c>
      <c r="L4438" s="9">
        <f>tbl_salesdata[[#This Row],[Units Sold]]*tbl_salesdata[[#This Row],[Unit Cost]]</f>
        <v>4025918.24</v>
      </c>
      <c r="M4438" s="9">
        <f>tbl_salesdata[[#This Row],[Units Sold]]*tbl_salesdata[[#This Row],[Unit Price]]</f>
        <v>4994129.49</v>
      </c>
      <c r="N4438" s="9">
        <f>tbl_salesdata[[#This Row],[Total Sales]]-tbl_salesdata[[#This Row],[Total Cost]]</f>
        <v>968211.25</v>
      </c>
      <c r="O4438">
        <f>tbl_salesdata[[#This Row],[Ship Date]]-tbl_salesdata[[#This Row],[Order Date]]</f>
        <v>20</v>
      </c>
      <c r="P4438">
        <f>WEEKDAY(tbl_salesdata[[#This Row],[Order Date]],2)</f>
        <v>2</v>
      </c>
      <c r="Q4438" t="str">
        <f>TEXT(tbl_salesdata[[#This Row],[Order Date]],"dddd")</f>
        <v>Tuesday</v>
      </c>
      <c r="R4438" t="str">
        <f>IF(tbl_salesdata[[#This Row],[Weekdaynum]]&gt;5,"Yes","No")</f>
        <v>No</v>
      </c>
    </row>
    <row r="4439" spans="1:18" hidden="1" x14ac:dyDescent="0.35">
      <c r="A4439">
        <v>556947886</v>
      </c>
      <c r="B4439" s="3">
        <v>44291</v>
      </c>
      <c r="C4439" s="3">
        <v>44295</v>
      </c>
      <c r="D4439" t="s">
        <v>188</v>
      </c>
      <c r="E4439" t="s">
        <v>21</v>
      </c>
      <c r="F4439" t="s">
        <v>25</v>
      </c>
      <c r="G4439" t="s">
        <v>14</v>
      </c>
      <c r="H4439" t="s">
        <v>26</v>
      </c>
      <c r="I4439" s="9">
        <v>2111</v>
      </c>
      <c r="J4439" s="9">
        <v>205.7</v>
      </c>
      <c r="K4439" s="9">
        <v>117.11</v>
      </c>
      <c r="L4439" s="9">
        <f>tbl_salesdata[[#This Row],[Units Sold]]*tbl_salesdata[[#This Row],[Unit Cost]]</f>
        <v>247219.21</v>
      </c>
      <c r="M4439" s="9">
        <f>tbl_salesdata[[#This Row],[Units Sold]]*tbl_salesdata[[#This Row],[Unit Price]]</f>
        <v>434232.69999999995</v>
      </c>
      <c r="N4439" s="9">
        <f>tbl_salesdata[[#This Row],[Total Sales]]-tbl_salesdata[[#This Row],[Total Cost]]</f>
        <v>187013.48999999996</v>
      </c>
      <c r="O4439">
        <f>tbl_salesdata[[#This Row],[Ship Date]]-tbl_salesdata[[#This Row],[Order Date]]</f>
        <v>4</v>
      </c>
      <c r="P4439">
        <f>WEEKDAY(tbl_salesdata[[#This Row],[Order Date]],2)</f>
        <v>1</v>
      </c>
      <c r="Q4439" t="str">
        <f>TEXT(tbl_salesdata[[#This Row],[Order Date]],"dddd")</f>
        <v>Monday</v>
      </c>
      <c r="R4439" t="str">
        <f>IF(tbl_salesdata[[#This Row],[Weekdaynum]]&gt;5,"Yes","No")</f>
        <v>No</v>
      </c>
    </row>
    <row r="4440" spans="1:18" x14ac:dyDescent="0.35">
      <c r="A4440">
        <v>609405457</v>
      </c>
      <c r="B4440" s="3">
        <v>42546</v>
      </c>
      <c r="C4440" s="3">
        <v>42555</v>
      </c>
      <c r="D4440" t="s">
        <v>59</v>
      </c>
      <c r="E4440" t="s">
        <v>12</v>
      </c>
      <c r="F4440" t="s">
        <v>56</v>
      </c>
      <c r="G4440" t="s">
        <v>14</v>
      </c>
      <c r="H4440" t="s">
        <v>26</v>
      </c>
      <c r="I4440" s="9">
        <v>5472</v>
      </c>
      <c r="J4440" s="9">
        <v>9.33</v>
      </c>
      <c r="K4440" s="9">
        <v>6.92</v>
      </c>
      <c r="L4440" s="9">
        <f>tbl_salesdata[[#This Row],[Units Sold]]*tbl_salesdata[[#This Row],[Unit Cost]]</f>
        <v>37866.239999999998</v>
      </c>
      <c r="M4440" s="9">
        <f>tbl_salesdata[[#This Row],[Units Sold]]*tbl_salesdata[[#This Row],[Unit Price]]</f>
        <v>51053.760000000002</v>
      </c>
      <c r="N4440" s="9">
        <f>tbl_salesdata[[#This Row],[Total Sales]]-tbl_salesdata[[#This Row],[Total Cost]]</f>
        <v>13187.520000000004</v>
      </c>
      <c r="O4440">
        <f>tbl_salesdata[[#This Row],[Ship Date]]-tbl_salesdata[[#This Row],[Order Date]]</f>
        <v>9</v>
      </c>
      <c r="P4440">
        <f>WEEKDAY(tbl_salesdata[[#This Row],[Order Date]],2)</f>
        <v>6</v>
      </c>
      <c r="Q4440" t="str">
        <f>TEXT(tbl_salesdata[[#This Row],[Order Date]],"dddd")</f>
        <v>Saturday</v>
      </c>
      <c r="R4440" t="str">
        <f>IF(tbl_salesdata[[#This Row],[Weekdaynum]]&gt;5,"Yes","No")</f>
        <v>Yes</v>
      </c>
    </row>
    <row r="4441" spans="1:18" hidden="1" x14ac:dyDescent="0.35">
      <c r="A4441">
        <v>838638198</v>
      </c>
      <c r="B4441" s="3">
        <v>43668</v>
      </c>
      <c r="C4441" s="3">
        <v>43679</v>
      </c>
      <c r="D4441" t="s">
        <v>85</v>
      </c>
      <c r="E4441" t="s">
        <v>12</v>
      </c>
      <c r="F4441" t="s">
        <v>40</v>
      </c>
      <c r="G4441" t="s">
        <v>18</v>
      </c>
      <c r="H4441" t="s">
        <v>34</v>
      </c>
      <c r="I4441" s="9">
        <v>534</v>
      </c>
      <c r="J4441" s="9">
        <v>651.21</v>
      </c>
      <c r="K4441" s="9">
        <v>524.96</v>
      </c>
      <c r="L4441" s="9">
        <f>tbl_salesdata[[#This Row],[Units Sold]]*tbl_salesdata[[#This Row],[Unit Cost]]</f>
        <v>280328.64</v>
      </c>
      <c r="M4441" s="9">
        <f>tbl_salesdata[[#This Row],[Units Sold]]*tbl_salesdata[[#This Row],[Unit Price]]</f>
        <v>347746.14</v>
      </c>
      <c r="N4441" s="9">
        <f>tbl_salesdata[[#This Row],[Total Sales]]-tbl_salesdata[[#This Row],[Total Cost]]</f>
        <v>67417.5</v>
      </c>
      <c r="O4441">
        <f>tbl_salesdata[[#This Row],[Ship Date]]-tbl_salesdata[[#This Row],[Order Date]]</f>
        <v>11</v>
      </c>
      <c r="P4441">
        <f>WEEKDAY(tbl_salesdata[[#This Row],[Order Date]],2)</f>
        <v>1</v>
      </c>
      <c r="Q4441" t="str">
        <f>TEXT(tbl_salesdata[[#This Row],[Order Date]],"dddd")</f>
        <v>Monday</v>
      </c>
      <c r="R4441" t="str">
        <f>IF(tbl_salesdata[[#This Row],[Weekdaynum]]&gt;5,"Yes","No")</f>
        <v>No</v>
      </c>
    </row>
    <row r="4442" spans="1:18" hidden="1" x14ac:dyDescent="0.35">
      <c r="A4442">
        <v>355398118</v>
      </c>
      <c r="B4442" s="3">
        <v>43982</v>
      </c>
      <c r="C4442" s="3">
        <v>44001</v>
      </c>
      <c r="D4442" t="s">
        <v>78</v>
      </c>
      <c r="E4442" t="s">
        <v>24</v>
      </c>
      <c r="F4442" t="s">
        <v>42</v>
      </c>
      <c r="G4442" t="s">
        <v>14</v>
      </c>
      <c r="H4442" t="s">
        <v>34</v>
      </c>
      <c r="I4442" s="9">
        <v>9056</v>
      </c>
      <c r="J4442" s="9">
        <v>437.2</v>
      </c>
      <c r="K4442" s="9">
        <v>263.33</v>
      </c>
      <c r="L4442" s="9">
        <f>tbl_salesdata[[#This Row],[Units Sold]]*tbl_salesdata[[#This Row],[Unit Cost]]</f>
        <v>2384716.48</v>
      </c>
      <c r="M4442" s="9">
        <f>tbl_salesdata[[#This Row],[Units Sold]]*tbl_salesdata[[#This Row],[Unit Price]]</f>
        <v>3959283.1999999997</v>
      </c>
      <c r="N4442" s="9">
        <f>tbl_salesdata[[#This Row],[Total Sales]]-tbl_salesdata[[#This Row],[Total Cost]]</f>
        <v>1574566.7199999997</v>
      </c>
      <c r="O4442">
        <f>tbl_salesdata[[#This Row],[Ship Date]]-tbl_salesdata[[#This Row],[Order Date]]</f>
        <v>19</v>
      </c>
      <c r="P4442">
        <f>WEEKDAY(tbl_salesdata[[#This Row],[Order Date]],2)</f>
        <v>7</v>
      </c>
      <c r="Q4442" t="str">
        <f>TEXT(tbl_salesdata[[#This Row],[Order Date]],"dddd")</f>
        <v>Sunday</v>
      </c>
      <c r="R4442" t="str">
        <f>IF(tbl_salesdata[[#This Row],[Weekdaynum]]&gt;5,"Yes","No")</f>
        <v>Yes</v>
      </c>
    </row>
    <row r="4443" spans="1:18" hidden="1" x14ac:dyDescent="0.35">
      <c r="A4443">
        <v>703562152</v>
      </c>
      <c r="B4443" s="3">
        <v>43341</v>
      </c>
      <c r="C4443" s="3">
        <v>43356</v>
      </c>
      <c r="D4443" t="s">
        <v>211</v>
      </c>
      <c r="E4443" t="s">
        <v>38</v>
      </c>
      <c r="F4443" t="s">
        <v>68</v>
      </c>
      <c r="G4443" t="s">
        <v>18</v>
      </c>
      <c r="H4443" t="s">
        <v>34</v>
      </c>
      <c r="I4443" s="9">
        <v>8530</v>
      </c>
      <c r="J4443" s="9">
        <v>154.06</v>
      </c>
      <c r="K4443" s="9">
        <v>90.93</v>
      </c>
      <c r="L4443" s="9">
        <f>tbl_salesdata[[#This Row],[Units Sold]]*tbl_salesdata[[#This Row],[Unit Cost]]</f>
        <v>775632.9</v>
      </c>
      <c r="M4443" s="9">
        <f>tbl_salesdata[[#This Row],[Units Sold]]*tbl_salesdata[[#This Row],[Unit Price]]</f>
        <v>1314131.8</v>
      </c>
      <c r="N4443" s="9">
        <f>tbl_salesdata[[#This Row],[Total Sales]]-tbl_salesdata[[#This Row],[Total Cost]]</f>
        <v>538498.9</v>
      </c>
      <c r="O4443">
        <f>tbl_salesdata[[#This Row],[Ship Date]]-tbl_salesdata[[#This Row],[Order Date]]</f>
        <v>15</v>
      </c>
      <c r="P4443">
        <f>WEEKDAY(tbl_salesdata[[#This Row],[Order Date]],2)</f>
        <v>3</v>
      </c>
      <c r="Q4443" t="str">
        <f>TEXT(tbl_salesdata[[#This Row],[Order Date]],"dddd")</f>
        <v>Wednesday</v>
      </c>
      <c r="R4443" t="str">
        <f>IF(tbl_salesdata[[#This Row],[Weekdaynum]]&gt;5,"Yes","No")</f>
        <v>No</v>
      </c>
    </row>
    <row r="4444" spans="1:18" hidden="1" x14ac:dyDescent="0.35">
      <c r="A4444">
        <v>206616628</v>
      </c>
      <c r="B4444" s="3">
        <v>44236</v>
      </c>
      <c r="C4444" s="3">
        <v>44244</v>
      </c>
      <c r="D4444" t="s">
        <v>57</v>
      </c>
      <c r="E4444" t="s">
        <v>32</v>
      </c>
      <c r="F4444" t="s">
        <v>76</v>
      </c>
      <c r="G4444" t="s">
        <v>18</v>
      </c>
      <c r="H4444" t="s">
        <v>15</v>
      </c>
      <c r="I4444" s="9">
        <v>1306</v>
      </c>
      <c r="J4444" s="9">
        <v>668.27</v>
      </c>
      <c r="K4444" s="9">
        <v>502.54</v>
      </c>
      <c r="L4444" s="9">
        <f>tbl_salesdata[[#This Row],[Units Sold]]*tbl_salesdata[[#This Row],[Unit Cost]]</f>
        <v>656317.24</v>
      </c>
      <c r="M4444" s="9">
        <f>tbl_salesdata[[#This Row],[Units Sold]]*tbl_salesdata[[#This Row],[Unit Price]]</f>
        <v>872760.62</v>
      </c>
      <c r="N4444" s="9">
        <f>tbl_salesdata[[#This Row],[Total Sales]]-tbl_salesdata[[#This Row],[Total Cost]]</f>
        <v>216443.38</v>
      </c>
      <c r="O4444">
        <f>tbl_salesdata[[#This Row],[Ship Date]]-tbl_salesdata[[#This Row],[Order Date]]</f>
        <v>8</v>
      </c>
      <c r="P4444">
        <f>WEEKDAY(tbl_salesdata[[#This Row],[Order Date]],2)</f>
        <v>2</v>
      </c>
      <c r="Q4444" t="str">
        <f>TEXT(tbl_salesdata[[#This Row],[Order Date]],"dddd")</f>
        <v>Tuesday</v>
      </c>
      <c r="R4444" t="str">
        <f>IF(tbl_salesdata[[#This Row],[Weekdaynum]]&gt;5,"Yes","No")</f>
        <v>No</v>
      </c>
    </row>
    <row r="4445" spans="1:18" hidden="1" x14ac:dyDescent="0.35">
      <c r="A4445">
        <v>858360373</v>
      </c>
      <c r="B4445" s="3">
        <v>44042</v>
      </c>
      <c r="C4445" s="3">
        <v>44052</v>
      </c>
      <c r="D4445" t="s">
        <v>207</v>
      </c>
      <c r="E4445" t="s">
        <v>51</v>
      </c>
      <c r="F4445" t="s">
        <v>22</v>
      </c>
      <c r="G4445" t="s">
        <v>14</v>
      </c>
      <c r="H4445" t="s">
        <v>19</v>
      </c>
      <c r="I4445" s="9">
        <v>6764</v>
      </c>
      <c r="J4445" s="9">
        <v>47.45</v>
      </c>
      <c r="K4445" s="9">
        <v>31.79</v>
      </c>
      <c r="L4445" s="9">
        <f>tbl_salesdata[[#This Row],[Units Sold]]*tbl_salesdata[[#This Row],[Unit Cost]]</f>
        <v>215027.56</v>
      </c>
      <c r="M4445" s="9">
        <f>tbl_salesdata[[#This Row],[Units Sold]]*tbl_salesdata[[#This Row],[Unit Price]]</f>
        <v>320951.80000000005</v>
      </c>
      <c r="N4445" s="9">
        <f>tbl_salesdata[[#This Row],[Total Sales]]-tbl_salesdata[[#This Row],[Total Cost]]</f>
        <v>105924.24000000005</v>
      </c>
      <c r="O4445">
        <f>tbl_salesdata[[#This Row],[Ship Date]]-tbl_salesdata[[#This Row],[Order Date]]</f>
        <v>10</v>
      </c>
      <c r="P4445">
        <f>WEEKDAY(tbl_salesdata[[#This Row],[Order Date]],2)</f>
        <v>4</v>
      </c>
      <c r="Q4445" t="str">
        <f>TEXT(tbl_salesdata[[#This Row],[Order Date]],"dddd")</f>
        <v>Thursday</v>
      </c>
      <c r="R4445" t="str">
        <f>IF(tbl_salesdata[[#This Row],[Weekdaynum]]&gt;5,"Yes","No")</f>
        <v>No</v>
      </c>
    </row>
    <row r="4446" spans="1:18" hidden="1" x14ac:dyDescent="0.35">
      <c r="A4446">
        <v>672904717</v>
      </c>
      <c r="B4446" s="3">
        <v>42299</v>
      </c>
      <c r="C4446" s="3">
        <v>42309</v>
      </c>
      <c r="D4446" t="s">
        <v>27</v>
      </c>
      <c r="E4446" t="s">
        <v>24</v>
      </c>
      <c r="F4446" t="s">
        <v>33</v>
      </c>
      <c r="G4446" t="s">
        <v>14</v>
      </c>
      <c r="H4446" t="s">
        <v>26</v>
      </c>
      <c r="I4446" s="9">
        <v>6314</v>
      </c>
      <c r="J4446" s="9">
        <v>109.28</v>
      </c>
      <c r="K4446" s="9">
        <v>35.840000000000003</v>
      </c>
      <c r="L4446" s="9">
        <f>tbl_salesdata[[#This Row],[Units Sold]]*tbl_salesdata[[#This Row],[Unit Cost]]</f>
        <v>226293.76000000001</v>
      </c>
      <c r="M4446" s="9">
        <f>tbl_salesdata[[#This Row],[Units Sold]]*tbl_salesdata[[#This Row],[Unit Price]]</f>
        <v>689993.92</v>
      </c>
      <c r="N4446" s="9">
        <f>tbl_salesdata[[#This Row],[Total Sales]]-tbl_salesdata[[#This Row],[Total Cost]]</f>
        <v>463700.16000000003</v>
      </c>
      <c r="O4446">
        <f>tbl_salesdata[[#This Row],[Ship Date]]-tbl_salesdata[[#This Row],[Order Date]]</f>
        <v>10</v>
      </c>
      <c r="P4446">
        <f>WEEKDAY(tbl_salesdata[[#This Row],[Order Date]],2)</f>
        <v>4</v>
      </c>
      <c r="Q4446" t="str">
        <f>TEXT(tbl_salesdata[[#This Row],[Order Date]],"dddd")</f>
        <v>Thursday</v>
      </c>
      <c r="R4446" t="str">
        <f>IF(tbl_salesdata[[#This Row],[Weekdaynum]]&gt;5,"Yes","No")</f>
        <v>No</v>
      </c>
    </row>
    <row r="4447" spans="1:18" hidden="1" x14ac:dyDescent="0.35">
      <c r="A4447">
        <v>434673488</v>
      </c>
      <c r="B4447" s="3">
        <v>43394</v>
      </c>
      <c r="C4447" s="3">
        <v>43399</v>
      </c>
      <c r="D4447" t="s">
        <v>186</v>
      </c>
      <c r="E4447" t="s">
        <v>38</v>
      </c>
      <c r="F4447" t="s">
        <v>22</v>
      </c>
      <c r="G4447" t="s">
        <v>18</v>
      </c>
      <c r="H4447" t="s">
        <v>34</v>
      </c>
      <c r="I4447" s="9">
        <v>8399</v>
      </c>
      <c r="J4447" s="9">
        <v>47.45</v>
      </c>
      <c r="K4447" s="9">
        <v>31.79</v>
      </c>
      <c r="L4447" s="9">
        <f>tbl_salesdata[[#This Row],[Units Sold]]*tbl_salesdata[[#This Row],[Unit Cost]]</f>
        <v>267004.21000000002</v>
      </c>
      <c r="M4447" s="9">
        <f>tbl_salesdata[[#This Row],[Units Sold]]*tbl_salesdata[[#This Row],[Unit Price]]</f>
        <v>398532.55000000005</v>
      </c>
      <c r="N4447" s="9">
        <f>tbl_salesdata[[#This Row],[Total Sales]]-tbl_salesdata[[#This Row],[Total Cost]]</f>
        <v>131528.34000000003</v>
      </c>
      <c r="O4447">
        <f>tbl_salesdata[[#This Row],[Ship Date]]-tbl_salesdata[[#This Row],[Order Date]]</f>
        <v>5</v>
      </c>
      <c r="P4447">
        <f>WEEKDAY(tbl_salesdata[[#This Row],[Order Date]],2)</f>
        <v>7</v>
      </c>
      <c r="Q4447" t="str">
        <f>TEXT(tbl_salesdata[[#This Row],[Order Date]],"dddd")</f>
        <v>Sunday</v>
      </c>
      <c r="R4447" t="str">
        <f>IF(tbl_salesdata[[#This Row],[Weekdaynum]]&gt;5,"Yes","No")</f>
        <v>Yes</v>
      </c>
    </row>
    <row r="4448" spans="1:18" hidden="1" x14ac:dyDescent="0.35">
      <c r="A4448">
        <v>548403012</v>
      </c>
      <c r="B4448" s="3">
        <v>43913</v>
      </c>
      <c r="C4448" s="3">
        <v>43929</v>
      </c>
      <c r="D4448" t="s">
        <v>115</v>
      </c>
      <c r="E4448" t="s">
        <v>21</v>
      </c>
      <c r="F4448" t="s">
        <v>76</v>
      </c>
      <c r="G4448" t="s">
        <v>14</v>
      </c>
      <c r="H4448" t="s">
        <v>19</v>
      </c>
      <c r="I4448" s="9">
        <v>3493</v>
      </c>
      <c r="J4448" s="9">
        <v>668.27</v>
      </c>
      <c r="K4448" s="9">
        <v>502.54</v>
      </c>
      <c r="L4448" s="9">
        <f>tbl_salesdata[[#This Row],[Units Sold]]*tbl_salesdata[[#This Row],[Unit Cost]]</f>
        <v>1755372.22</v>
      </c>
      <c r="M4448" s="9">
        <f>tbl_salesdata[[#This Row],[Units Sold]]*tbl_salesdata[[#This Row],[Unit Price]]</f>
        <v>2334267.11</v>
      </c>
      <c r="N4448" s="9">
        <f>tbl_salesdata[[#This Row],[Total Sales]]-tbl_salesdata[[#This Row],[Total Cost]]</f>
        <v>578894.8899999999</v>
      </c>
      <c r="O4448">
        <f>tbl_salesdata[[#This Row],[Ship Date]]-tbl_salesdata[[#This Row],[Order Date]]</f>
        <v>16</v>
      </c>
      <c r="P4448">
        <f>WEEKDAY(tbl_salesdata[[#This Row],[Order Date]],2)</f>
        <v>1</v>
      </c>
      <c r="Q4448" t="str">
        <f>TEXT(tbl_salesdata[[#This Row],[Order Date]],"dddd")</f>
        <v>Monday</v>
      </c>
      <c r="R4448" t="str">
        <f>IF(tbl_salesdata[[#This Row],[Weekdaynum]]&gt;5,"Yes","No")</f>
        <v>No</v>
      </c>
    </row>
    <row r="4449" spans="1:18" hidden="1" x14ac:dyDescent="0.35">
      <c r="A4449">
        <v>589142119</v>
      </c>
      <c r="B4449" s="3">
        <v>42212</v>
      </c>
      <c r="C4449" s="3">
        <v>42231</v>
      </c>
      <c r="D4449" t="s">
        <v>111</v>
      </c>
      <c r="E4449" t="s">
        <v>38</v>
      </c>
      <c r="F4449" t="s">
        <v>33</v>
      </c>
      <c r="G4449" t="s">
        <v>18</v>
      </c>
      <c r="H4449" t="s">
        <v>15</v>
      </c>
      <c r="I4449" s="9">
        <v>9100</v>
      </c>
      <c r="J4449" s="9">
        <v>109.28</v>
      </c>
      <c r="K4449" s="9">
        <v>35.840000000000003</v>
      </c>
      <c r="L4449" s="9">
        <f>tbl_salesdata[[#This Row],[Units Sold]]*tbl_salesdata[[#This Row],[Unit Cost]]</f>
        <v>326144.00000000006</v>
      </c>
      <c r="M4449" s="9">
        <f>tbl_salesdata[[#This Row],[Units Sold]]*tbl_salesdata[[#This Row],[Unit Price]]</f>
        <v>994448</v>
      </c>
      <c r="N4449" s="9">
        <f>tbl_salesdata[[#This Row],[Total Sales]]-tbl_salesdata[[#This Row],[Total Cost]]</f>
        <v>668304</v>
      </c>
      <c r="O4449">
        <f>tbl_salesdata[[#This Row],[Ship Date]]-tbl_salesdata[[#This Row],[Order Date]]</f>
        <v>19</v>
      </c>
      <c r="P4449">
        <f>WEEKDAY(tbl_salesdata[[#This Row],[Order Date]],2)</f>
        <v>1</v>
      </c>
      <c r="Q4449" t="str">
        <f>TEXT(tbl_salesdata[[#This Row],[Order Date]],"dddd")</f>
        <v>Monday</v>
      </c>
      <c r="R4449" t="str">
        <f>IF(tbl_salesdata[[#This Row],[Weekdaynum]]&gt;5,"Yes","No")</f>
        <v>No</v>
      </c>
    </row>
    <row r="4450" spans="1:18" hidden="1" x14ac:dyDescent="0.35">
      <c r="A4450">
        <v>652252137</v>
      </c>
      <c r="B4450" s="3">
        <v>44811</v>
      </c>
      <c r="C4450" s="3">
        <v>44832</v>
      </c>
      <c r="D4450" t="s">
        <v>115</v>
      </c>
      <c r="E4450" t="s">
        <v>21</v>
      </c>
      <c r="F4450" t="s">
        <v>68</v>
      </c>
      <c r="G4450" t="s">
        <v>14</v>
      </c>
      <c r="H4450" t="s">
        <v>26</v>
      </c>
      <c r="I4450" s="9">
        <v>4757</v>
      </c>
      <c r="J4450" s="9">
        <v>154.06</v>
      </c>
      <c r="K4450" s="9">
        <v>90.93</v>
      </c>
      <c r="L4450" s="9">
        <f>tbl_salesdata[[#This Row],[Units Sold]]*tbl_salesdata[[#This Row],[Unit Cost]]</f>
        <v>432554.01</v>
      </c>
      <c r="M4450" s="9">
        <f>tbl_salesdata[[#This Row],[Units Sold]]*tbl_salesdata[[#This Row],[Unit Price]]</f>
        <v>732863.42</v>
      </c>
      <c r="N4450" s="9">
        <f>tbl_salesdata[[#This Row],[Total Sales]]-tbl_salesdata[[#This Row],[Total Cost]]</f>
        <v>300309.41000000003</v>
      </c>
      <c r="O4450">
        <f>tbl_salesdata[[#This Row],[Ship Date]]-tbl_salesdata[[#This Row],[Order Date]]</f>
        <v>21</v>
      </c>
      <c r="P4450">
        <f>WEEKDAY(tbl_salesdata[[#This Row],[Order Date]],2)</f>
        <v>3</v>
      </c>
      <c r="Q4450" t="str">
        <f>TEXT(tbl_salesdata[[#This Row],[Order Date]],"dddd")</f>
        <v>Wednesday</v>
      </c>
      <c r="R4450" t="str">
        <f>IF(tbl_salesdata[[#This Row],[Weekdaynum]]&gt;5,"Yes","No")</f>
        <v>No</v>
      </c>
    </row>
    <row r="4451" spans="1:18" hidden="1" x14ac:dyDescent="0.35">
      <c r="A4451">
        <v>903406894</v>
      </c>
      <c r="B4451" s="3">
        <v>44923</v>
      </c>
      <c r="C4451" s="3">
        <v>44925</v>
      </c>
      <c r="D4451" t="s">
        <v>181</v>
      </c>
      <c r="E4451" t="s">
        <v>38</v>
      </c>
      <c r="F4451" t="s">
        <v>17</v>
      </c>
      <c r="G4451" t="s">
        <v>14</v>
      </c>
      <c r="H4451" t="s">
        <v>19</v>
      </c>
      <c r="I4451" s="9">
        <v>7030</v>
      </c>
      <c r="J4451" s="9">
        <v>152.58000000000001</v>
      </c>
      <c r="K4451" s="9">
        <v>97.44</v>
      </c>
      <c r="L4451" s="9">
        <f>tbl_salesdata[[#This Row],[Units Sold]]*tbl_salesdata[[#This Row],[Unit Cost]]</f>
        <v>685003.2</v>
      </c>
      <c r="M4451" s="9">
        <f>tbl_salesdata[[#This Row],[Units Sold]]*tbl_salesdata[[#This Row],[Unit Price]]</f>
        <v>1072637.4000000001</v>
      </c>
      <c r="N4451" s="9">
        <f>tbl_salesdata[[#This Row],[Total Sales]]-tbl_salesdata[[#This Row],[Total Cost]]</f>
        <v>387634.20000000019</v>
      </c>
      <c r="O4451">
        <f>tbl_salesdata[[#This Row],[Ship Date]]-tbl_salesdata[[#This Row],[Order Date]]</f>
        <v>2</v>
      </c>
      <c r="P4451">
        <f>WEEKDAY(tbl_salesdata[[#This Row],[Order Date]],2)</f>
        <v>3</v>
      </c>
      <c r="Q4451" t="str">
        <f>TEXT(tbl_salesdata[[#This Row],[Order Date]],"dddd")</f>
        <v>Wednesday</v>
      </c>
      <c r="R4451" t="str">
        <f>IF(tbl_salesdata[[#This Row],[Weekdaynum]]&gt;5,"Yes","No")</f>
        <v>No</v>
      </c>
    </row>
    <row r="4452" spans="1:18" hidden="1" x14ac:dyDescent="0.35">
      <c r="A4452">
        <v>228592717</v>
      </c>
      <c r="B4452" s="3">
        <v>42307</v>
      </c>
      <c r="C4452" s="3">
        <v>42311</v>
      </c>
      <c r="D4452" t="s">
        <v>69</v>
      </c>
      <c r="E4452" t="s">
        <v>38</v>
      </c>
      <c r="F4452" t="s">
        <v>68</v>
      </c>
      <c r="G4452" t="s">
        <v>18</v>
      </c>
      <c r="H4452" t="s">
        <v>34</v>
      </c>
      <c r="I4452" s="9">
        <v>4520</v>
      </c>
      <c r="J4452" s="9">
        <v>154.06</v>
      </c>
      <c r="K4452" s="9">
        <v>90.93</v>
      </c>
      <c r="L4452" s="9">
        <f>tbl_salesdata[[#This Row],[Units Sold]]*tbl_salesdata[[#This Row],[Unit Cost]]</f>
        <v>411003.60000000003</v>
      </c>
      <c r="M4452" s="9">
        <f>tbl_salesdata[[#This Row],[Units Sold]]*tbl_salesdata[[#This Row],[Unit Price]]</f>
        <v>696351.2</v>
      </c>
      <c r="N4452" s="9">
        <f>tbl_salesdata[[#This Row],[Total Sales]]-tbl_salesdata[[#This Row],[Total Cost]]</f>
        <v>285347.59999999992</v>
      </c>
      <c r="O4452">
        <f>tbl_salesdata[[#This Row],[Ship Date]]-tbl_salesdata[[#This Row],[Order Date]]</f>
        <v>4</v>
      </c>
      <c r="P4452">
        <f>WEEKDAY(tbl_salesdata[[#This Row],[Order Date]],2)</f>
        <v>5</v>
      </c>
      <c r="Q4452" t="str">
        <f>TEXT(tbl_salesdata[[#This Row],[Order Date]],"dddd")</f>
        <v>Friday</v>
      </c>
      <c r="R4452" t="str">
        <f>IF(tbl_salesdata[[#This Row],[Weekdaynum]]&gt;5,"Yes","No")</f>
        <v>No</v>
      </c>
    </row>
    <row r="4453" spans="1:18" hidden="1" x14ac:dyDescent="0.35">
      <c r="A4453">
        <v>284108436</v>
      </c>
      <c r="B4453" s="3">
        <v>43188</v>
      </c>
      <c r="C4453" s="3">
        <v>43202</v>
      </c>
      <c r="D4453" t="s">
        <v>117</v>
      </c>
      <c r="E4453" t="s">
        <v>21</v>
      </c>
      <c r="F4453" t="s">
        <v>42</v>
      </c>
      <c r="G4453" t="s">
        <v>14</v>
      </c>
      <c r="H4453" t="s">
        <v>15</v>
      </c>
      <c r="I4453" s="9">
        <v>2854</v>
      </c>
      <c r="J4453" s="9">
        <v>437.2</v>
      </c>
      <c r="K4453" s="9">
        <v>263.33</v>
      </c>
      <c r="L4453" s="9">
        <f>tbl_salesdata[[#This Row],[Units Sold]]*tbl_salesdata[[#This Row],[Unit Cost]]</f>
        <v>751543.82</v>
      </c>
      <c r="M4453" s="9">
        <f>tbl_salesdata[[#This Row],[Units Sold]]*tbl_salesdata[[#This Row],[Unit Price]]</f>
        <v>1247768.8</v>
      </c>
      <c r="N4453" s="9">
        <f>tbl_salesdata[[#This Row],[Total Sales]]-tbl_salesdata[[#This Row],[Total Cost]]</f>
        <v>496224.9800000001</v>
      </c>
      <c r="O4453">
        <f>tbl_salesdata[[#This Row],[Ship Date]]-tbl_salesdata[[#This Row],[Order Date]]</f>
        <v>14</v>
      </c>
      <c r="P4453">
        <f>WEEKDAY(tbl_salesdata[[#This Row],[Order Date]],2)</f>
        <v>4</v>
      </c>
      <c r="Q4453" t="str">
        <f>TEXT(tbl_salesdata[[#This Row],[Order Date]],"dddd")</f>
        <v>Thursday</v>
      </c>
      <c r="R4453" t="str">
        <f>IF(tbl_salesdata[[#This Row],[Weekdaynum]]&gt;5,"Yes","No")</f>
        <v>No</v>
      </c>
    </row>
    <row r="4454" spans="1:18" hidden="1" x14ac:dyDescent="0.35">
      <c r="A4454">
        <v>546565377</v>
      </c>
      <c r="B4454" s="3">
        <v>44371</v>
      </c>
      <c r="C4454" s="3">
        <v>44386</v>
      </c>
      <c r="D4454" t="s">
        <v>123</v>
      </c>
      <c r="E4454" t="s">
        <v>38</v>
      </c>
      <c r="F4454" t="s">
        <v>25</v>
      </c>
      <c r="G4454" t="s">
        <v>18</v>
      </c>
      <c r="H4454" t="s">
        <v>19</v>
      </c>
      <c r="I4454" s="9">
        <v>9696</v>
      </c>
      <c r="J4454" s="9">
        <v>205.7</v>
      </c>
      <c r="K4454" s="9">
        <v>117.11</v>
      </c>
      <c r="L4454" s="9">
        <f>tbl_salesdata[[#This Row],[Units Sold]]*tbl_salesdata[[#This Row],[Unit Cost]]</f>
        <v>1135498.56</v>
      </c>
      <c r="M4454" s="9">
        <f>tbl_salesdata[[#This Row],[Units Sold]]*tbl_salesdata[[#This Row],[Unit Price]]</f>
        <v>1994467.2</v>
      </c>
      <c r="N4454" s="9">
        <f>tbl_salesdata[[#This Row],[Total Sales]]-tbl_salesdata[[#This Row],[Total Cost]]</f>
        <v>858968.6399999999</v>
      </c>
      <c r="O4454">
        <f>tbl_salesdata[[#This Row],[Ship Date]]-tbl_salesdata[[#This Row],[Order Date]]</f>
        <v>15</v>
      </c>
      <c r="P4454">
        <f>WEEKDAY(tbl_salesdata[[#This Row],[Order Date]],2)</f>
        <v>4</v>
      </c>
      <c r="Q4454" t="str">
        <f>TEXT(tbl_salesdata[[#This Row],[Order Date]],"dddd")</f>
        <v>Thursday</v>
      </c>
      <c r="R4454" t="str">
        <f>IF(tbl_salesdata[[#This Row],[Weekdaynum]]&gt;5,"Yes","No")</f>
        <v>No</v>
      </c>
    </row>
    <row r="4455" spans="1:18" x14ac:dyDescent="0.35">
      <c r="A4455">
        <v>595584142</v>
      </c>
      <c r="B4455" s="3">
        <v>42875</v>
      </c>
      <c r="C4455" s="3">
        <v>42882</v>
      </c>
      <c r="D4455" t="s">
        <v>218</v>
      </c>
      <c r="E4455" t="s">
        <v>38</v>
      </c>
      <c r="F4455" t="s">
        <v>56</v>
      </c>
      <c r="G4455" t="s">
        <v>14</v>
      </c>
      <c r="H4455" t="s">
        <v>15</v>
      </c>
      <c r="I4455" s="9">
        <v>5438</v>
      </c>
      <c r="J4455" s="9">
        <v>9.33</v>
      </c>
      <c r="K4455" s="9">
        <v>6.92</v>
      </c>
      <c r="L4455" s="9">
        <f>tbl_salesdata[[#This Row],[Units Sold]]*tbl_salesdata[[#This Row],[Unit Cost]]</f>
        <v>37630.959999999999</v>
      </c>
      <c r="M4455" s="9">
        <f>tbl_salesdata[[#This Row],[Units Sold]]*tbl_salesdata[[#This Row],[Unit Price]]</f>
        <v>50736.54</v>
      </c>
      <c r="N4455" s="9">
        <f>tbl_salesdata[[#This Row],[Total Sales]]-tbl_salesdata[[#This Row],[Total Cost]]</f>
        <v>13105.580000000002</v>
      </c>
      <c r="O4455">
        <f>tbl_salesdata[[#This Row],[Ship Date]]-tbl_salesdata[[#This Row],[Order Date]]</f>
        <v>7</v>
      </c>
      <c r="P4455">
        <f>WEEKDAY(tbl_salesdata[[#This Row],[Order Date]],2)</f>
        <v>6</v>
      </c>
      <c r="Q4455" t="str">
        <f>TEXT(tbl_salesdata[[#This Row],[Order Date]],"dddd")</f>
        <v>Saturday</v>
      </c>
      <c r="R4455" t="str">
        <f>IF(tbl_salesdata[[#This Row],[Weekdaynum]]&gt;5,"Yes","No")</f>
        <v>Yes</v>
      </c>
    </row>
    <row r="4456" spans="1:18" hidden="1" x14ac:dyDescent="0.35">
      <c r="A4456">
        <v>400310742</v>
      </c>
      <c r="B4456" s="3">
        <v>43697</v>
      </c>
      <c r="C4456" s="3">
        <v>43708</v>
      </c>
      <c r="D4456" t="s">
        <v>88</v>
      </c>
      <c r="E4456" t="s">
        <v>38</v>
      </c>
      <c r="F4456" t="s">
        <v>17</v>
      </c>
      <c r="G4456" t="s">
        <v>14</v>
      </c>
      <c r="H4456" t="s">
        <v>26</v>
      </c>
      <c r="I4456" s="9">
        <v>9699</v>
      </c>
      <c r="J4456" s="9">
        <v>152.58000000000001</v>
      </c>
      <c r="K4456" s="9">
        <v>97.44</v>
      </c>
      <c r="L4456" s="9">
        <f>tbl_salesdata[[#This Row],[Units Sold]]*tbl_salesdata[[#This Row],[Unit Cost]]</f>
        <v>945070.55999999994</v>
      </c>
      <c r="M4456" s="9">
        <f>tbl_salesdata[[#This Row],[Units Sold]]*tbl_salesdata[[#This Row],[Unit Price]]</f>
        <v>1479873.4200000002</v>
      </c>
      <c r="N4456" s="9">
        <f>tbl_salesdata[[#This Row],[Total Sales]]-tbl_salesdata[[#This Row],[Total Cost]]</f>
        <v>534802.86000000022</v>
      </c>
      <c r="O4456">
        <f>tbl_salesdata[[#This Row],[Ship Date]]-tbl_salesdata[[#This Row],[Order Date]]</f>
        <v>11</v>
      </c>
      <c r="P4456">
        <f>WEEKDAY(tbl_salesdata[[#This Row],[Order Date]],2)</f>
        <v>2</v>
      </c>
      <c r="Q4456" t="str">
        <f>TEXT(tbl_salesdata[[#This Row],[Order Date]],"dddd")</f>
        <v>Tuesday</v>
      </c>
      <c r="R4456" t="str">
        <f>IF(tbl_salesdata[[#This Row],[Weekdaynum]]&gt;5,"Yes","No")</f>
        <v>No</v>
      </c>
    </row>
    <row r="4457" spans="1:18" hidden="1" x14ac:dyDescent="0.35">
      <c r="A4457">
        <v>196384322</v>
      </c>
      <c r="B4457" s="3">
        <v>42171</v>
      </c>
      <c r="C4457" s="3">
        <v>42174</v>
      </c>
      <c r="D4457" t="s">
        <v>160</v>
      </c>
      <c r="E4457" t="s">
        <v>29</v>
      </c>
      <c r="F4457" t="s">
        <v>56</v>
      </c>
      <c r="G4457" t="s">
        <v>14</v>
      </c>
      <c r="H4457" t="s">
        <v>34</v>
      </c>
      <c r="I4457" s="9">
        <v>3340</v>
      </c>
      <c r="J4457" s="9">
        <v>9.33</v>
      </c>
      <c r="K4457" s="9">
        <v>6.92</v>
      </c>
      <c r="L4457" s="9">
        <f>tbl_salesdata[[#This Row],[Units Sold]]*tbl_salesdata[[#This Row],[Unit Cost]]</f>
        <v>23112.799999999999</v>
      </c>
      <c r="M4457" s="9">
        <f>tbl_salesdata[[#This Row],[Units Sold]]*tbl_salesdata[[#This Row],[Unit Price]]</f>
        <v>31162.2</v>
      </c>
      <c r="N4457" s="9">
        <f>tbl_salesdata[[#This Row],[Total Sales]]-tbl_salesdata[[#This Row],[Total Cost]]</f>
        <v>8049.4000000000015</v>
      </c>
      <c r="O4457">
        <f>tbl_salesdata[[#This Row],[Ship Date]]-tbl_salesdata[[#This Row],[Order Date]]</f>
        <v>3</v>
      </c>
      <c r="P4457">
        <f>WEEKDAY(tbl_salesdata[[#This Row],[Order Date]],2)</f>
        <v>2</v>
      </c>
      <c r="Q4457" t="str">
        <f>TEXT(tbl_salesdata[[#This Row],[Order Date]],"dddd")</f>
        <v>Tuesday</v>
      </c>
      <c r="R4457" t="str">
        <f>IF(tbl_salesdata[[#This Row],[Weekdaynum]]&gt;5,"Yes","No")</f>
        <v>No</v>
      </c>
    </row>
    <row r="4458" spans="1:18" hidden="1" x14ac:dyDescent="0.35">
      <c r="A4458">
        <v>608969438</v>
      </c>
      <c r="B4458" s="3">
        <v>42911</v>
      </c>
      <c r="C4458" s="3">
        <v>42916</v>
      </c>
      <c r="D4458" t="s">
        <v>146</v>
      </c>
      <c r="E4458" t="s">
        <v>29</v>
      </c>
      <c r="F4458" t="s">
        <v>68</v>
      </c>
      <c r="G4458" t="s">
        <v>18</v>
      </c>
      <c r="H4458" t="s">
        <v>19</v>
      </c>
      <c r="I4458" s="9">
        <v>6444</v>
      </c>
      <c r="J4458" s="9">
        <v>154.06</v>
      </c>
      <c r="K4458" s="9">
        <v>90.93</v>
      </c>
      <c r="L4458" s="9">
        <f>tbl_salesdata[[#This Row],[Units Sold]]*tbl_salesdata[[#This Row],[Unit Cost]]</f>
        <v>585952.92000000004</v>
      </c>
      <c r="M4458" s="9">
        <f>tbl_salesdata[[#This Row],[Units Sold]]*tbl_salesdata[[#This Row],[Unit Price]]</f>
        <v>992762.64</v>
      </c>
      <c r="N4458" s="9">
        <f>tbl_salesdata[[#This Row],[Total Sales]]-tbl_salesdata[[#This Row],[Total Cost]]</f>
        <v>406809.72</v>
      </c>
      <c r="O4458">
        <f>tbl_salesdata[[#This Row],[Ship Date]]-tbl_salesdata[[#This Row],[Order Date]]</f>
        <v>5</v>
      </c>
      <c r="P4458">
        <f>WEEKDAY(tbl_salesdata[[#This Row],[Order Date]],2)</f>
        <v>7</v>
      </c>
      <c r="Q4458" t="str">
        <f>TEXT(tbl_salesdata[[#This Row],[Order Date]],"dddd")</f>
        <v>Sunday</v>
      </c>
      <c r="R4458" t="str">
        <f>IF(tbl_salesdata[[#This Row],[Weekdaynum]]&gt;5,"Yes","No")</f>
        <v>Yes</v>
      </c>
    </row>
    <row r="4459" spans="1:18" hidden="1" x14ac:dyDescent="0.35">
      <c r="A4459">
        <v>566239917</v>
      </c>
      <c r="B4459" s="3">
        <v>44326</v>
      </c>
      <c r="C4459" s="3">
        <v>44329</v>
      </c>
      <c r="D4459" t="s">
        <v>197</v>
      </c>
      <c r="E4459" t="s">
        <v>38</v>
      </c>
      <c r="F4459" t="s">
        <v>22</v>
      </c>
      <c r="G4459" t="s">
        <v>18</v>
      </c>
      <c r="H4459" t="s">
        <v>19</v>
      </c>
      <c r="I4459" s="9">
        <v>1829</v>
      </c>
      <c r="J4459" s="9">
        <v>47.45</v>
      </c>
      <c r="K4459" s="9">
        <v>31.79</v>
      </c>
      <c r="L4459" s="9">
        <f>tbl_salesdata[[#This Row],[Units Sold]]*tbl_salesdata[[#This Row],[Unit Cost]]</f>
        <v>58143.909999999996</v>
      </c>
      <c r="M4459" s="9">
        <f>tbl_salesdata[[#This Row],[Units Sold]]*tbl_salesdata[[#This Row],[Unit Price]]</f>
        <v>86786.05</v>
      </c>
      <c r="N4459" s="9">
        <f>tbl_salesdata[[#This Row],[Total Sales]]-tbl_salesdata[[#This Row],[Total Cost]]</f>
        <v>28642.140000000007</v>
      </c>
      <c r="O4459">
        <f>tbl_salesdata[[#This Row],[Ship Date]]-tbl_salesdata[[#This Row],[Order Date]]</f>
        <v>3</v>
      </c>
      <c r="P4459">
        <f>WEEKDAY(tbl_salesdata[[#This Row],[Order Date]],2)</f>
        <v>1</v>
      </c>
      <c r="Q4459" t="str">
        <f>TEXT(tbl_salesdata[[#This Row],[Order Date]],"dddd")</f>
        <v>Monday</v>
      </c>
      <c r="R4459" t="str">
        <f>IF(tbl_salesdata[[#This Row],[Weekdaynum]]&gt;5,"Yes","No")</f>
        <v>No</v>
      </c>
    </row>
    <row r="4460" spans="1:18" hidden="1" x14ac:dyDescent="0.35">
      <c r="A4460">
        <v>416682088</v>
      </c>
      <c r="B4460" s="3">
        <v>44017</v>
      </c>
      <c r="C4460" s="3">
        <v>44018</v>
      </c>
      <c r="D4460" t="s">
        <v>125</v>
      </c>
      <c r="E4460" t="s">
        <v>21</v>
      </c>
      <c r="F4460" t="s">
        <v>68</v>
      </c>
      <c r="G4460" t="s">
        <v>18</v>
      </c>
      <c r="H4460" t="s">
        <v>34</v>
      </c>
      <c r="I4460" s="9">
        <v>4344</v>
      </c>
      <c r="J4460" s="9">
        <v>154.06</v>
      </c>
      <c r="K4460" s="9">
        <v>90.93</v>
      </c>
      <c r="L4460" s="9">
        <f>tbl_salesdata[[#This Row],[Units Sold]]*tbl_salesdata[[#This Row],[Unit Cost]]</f>
        <v>394999.92000000004</v>
      </c>
      <c r="M4460" s="9">
        <f>tbl_salesdata[[#This Row],[Units Sold]]*tbl_salesdata[[#This Row],[Unit Price]]</f>
        <v>669236.64</v>
      </c>
      <c r="N4460" s="9">
        <f>tbl_salesdata[[#This Row],[Total Sales]]-tbl_salesdata[[#This Row],[Total Cost]]</f>
        <v>274236.71999999997</v>
      </c>
      <c r="O4460">
        <f>tbl_salesdata[[#This Row],[Ship Date]]-tbl_salesdata[[#This Row],[Order Date]]</f>
        <v>1</v>
      </c>
      <c r="P4460">
        <f>WEEKDAY(tbl_salesdata[[#This Row],[Order Date]],2)</f>
        <v>7</v>
      </c>
      <c r="Q4460" t="str">
        <f>TEXT(tbl_salesdata[[#This Row],[Order Date]],"dddd")</f>
        <v>Sunday</v>
      </c>
      <c r="R4460" t="str">
        <f>IF(tbl_salesdata[[#This Row],[Weekdaynum]]&gt;5,"Yes","No")</f>
        <v>Yes</v>
      </c>
    </row>
    <row r="4461" spans="1:18" hidden="1" x14ac:dyDescent="0.35">
      <c r="A4461">
        <v>579094779</v>
      </c>
      <c r="B4461" s="3">
        <v>44903</v>
      </c>
      <c r="C4461" s="3">
        <v>44904</v>
      </c>
      <c r="D4461" t="s">
        <v>121</v>
      </c>
      <c r="E4461" t="s">
        <v>21</v>
      </c>
      <c r="F4461" t="s">
        <v>68</v>
      </c>
      <c r="G4461" t="s">
        <v>18</v>
      </c>
      <c r="H4461" t="s">
        <v>15</v>
      </c>
      <c r="I4461" s="9">
        <v>5869</v>
      </c>
      <c r="J4461" s="9">
        <v>154.06</v>
      </c>
      <c r="K4461" s="9">
        <v>90.93</v>
      </c>
      <c r="L4461" s="9">
        <f>tbl_salesdata[[#This Row],[Units Sold]]*tbl_salesdata[[#This Row],[Unit Cost]]</f>
        <v>533668.17000000004</v>
      </c>
      <c r="M4461" s="9">
        <f>tbl_salesdata[[#This Row],[Units Sold]]*tbl_salesdata[[#This Row],[Unit Price]]</f>
        <v>904178.14</v>
      </c>
      <c r="N4461" s="9">
        <f>tbl_salesdata[[#This Row],[Total Sales]]-tbl_salesdata[[#This Row],[Total Cost]]</f>
        <v>370509.97</v>
      </c>
      <c r="O4461">
        <f>tbl_salesdata[[#This Row],[Ship Date]]-tbl_salesdata[[#This Row],[Order Date]]</f>
        <v>1</v>
      </c>
      <c r="P4461">
        <f>WEEKDAY(tbl_salesdata[[#This Row],[Order Date]],2)</f>
        <v>4</v>
      </c>
      <c r="Q4461" t="str">
        <f>TEXT(tbl_salesdata[[#This Row],[Order Date]],"dddd")</f>
        <v>Thursday</v>
      </c>
      <c r="R4461" t="str">
        <f>IF(tbl_salesdata[[#This Row],[Weekdaynum]]&gt;5,"Yes","No")</f>
        <v>No</v>
      </c>
    </row>
    <row r="4462" spans="1:18" hidden="1" x14ac:dyDescent="0.35">
      <c r="A4462">
        <v>192589318</v>
      </c>
      <c r="B4462" s="3">
        <v>44136</v>
      </c>
      <c r="C4462" s="3">
        <v>44148</v>
      </c>
      <c r="D4462" t="s">
        <v>20</v>
      </c>
      <c r="E4462" t="s">
        <v>21</v>
      </c>
      <c r="F4462" t="s">
        <v>56</v>
      </c>
      <c r="G4462" t="s">
        <v>14</v>
      </c>
      <c r="H4462" t="s">
        <v>15</v>
      </c>
      <c r="I4462" s="9">
        <v>314</v>
      </c>
      <c r="J4462" s="9">
        <v>9.33</v>
      </c>
      <c r="K4462" s="9">
        <v>6.92</v>
      </c>
      <c r="L4462" s="9">
        <f>tbl_salesdata[[#This Row],[Units Sold]]*tbl_salesdata[[#This Row],[Unit Cost]]</f>
        <v>2172.88</v>
      </c>
      <c r="M4462" s="9">
        <f>tbl_salesdata[[#This Row],[Units Sold]]*tbl_salesdata[[#This Row],[Unit Price]]</f>
        <v>2929.62</v>
      </c>
      <c r="N4462" s="9">
        <f>tbl_salesdata[[#This Row],[Total Sales]]-tbl_salesdata[[#This Row],[Total Cost]]</f>
        <v>756.73999999999978</v>
      </c>
      <c r="O4462">
        <f>tbl_salesdata[[#This Row],[Ship Date]]-tbl_salesdata[[#This Row],[Order Date]]</f>
        <v>12</v>
      </c>
      <c r="P4462">
        <f>WEEKDAY(tbl_salesdata[[#This Row],[Order Date]],2)</f>
        <v>7</v>
      </c>
      <c r="Q4462" t="str">
        <f>TEXT(tbl_salesdata[[#This Row],[Order Date]],"dddd")</f>
        <v>Sunday</v>
      </c>
      <c r="R4462" t="str">
        <f>IF(tbl_salesdata[[#This Row],[Weekdaynum]]&gt;5,"Yes","No")</f>
        <v>Yes</v>
      </c>
    </row>
    <row r="4463" spans="1:18" hidden="1" x14ac:dyDescent="0.35">
      <c r="A4463">
        <v>266589534</v>
      </c>
      <c r="B4463" s="3">
        <v>43142</v>
      </c>
      <c r="C4463" s="3">
        <v>43162</v>
      </c>
      <c r="D4463" t="s">
        <v>202</v>
      </c>
      <c r="E4463" t="s">
        <v>38</v>
      </c>
      <c r="F4463" t="s">
        <v>40</v>
      </c>
      <c r="G4463" t="s">
        <v>14</v>
      </c>
      <c r="H4463" t="s">
        <v>15</v>
      </c>
      <c r="I4463" s="9">
        <v>8622</v>
      </c>
      <c r="J4463" s="9">
        <v>651.21</v>
      </c>
      <c r="K4463" s="9">
        <v>524.96</v>
      </c>
      <c r="L4463" s="9">
        <f>tbl_salesdata[[#This Row],[Units Sold]]*tbl_salesdata[[#This Row],[Unit Cost]]</f>
        <v>4526205.12</v>
      </c>
      <c r="M4463" s="9">
        <f>tbl_salesdata[[#This Row],[Units Sold]]*tbl_salesdata[[#This Row],[Unit Price]]</f>
        <v>5614732.6200000001</v>
      </c>
      <c r="N4463" s="9">
        <f>tbl_salesdata[[#This Row],[Total Sales]]-tbl_salesdata[[#This Row],[Total Cost]]</f>
        <v>1088527.5</v>
      </c>
      <c r="O4463">
        <f>tbl_salesdata[[#This Row],[Ship Date]]-tbl_salesdata[[#This Row],[Order Date]]</f>
        <v>20</v>
      </c>
      <c r="P4463">
        <f>WEEKDAY(tbl_salesdata[[#This Row],[Order Date]],2)</f>
        <v>7</v>
      </c>
      <c r="Q4463" t="str">
        <f>TEXT(tbl_salesdata[[#This Row],[Order Date]],"dddd")</f>
        <v>Sunday</v>
      </c>
      <c r="R4463" t="str">
        <f>IF(tbl_salesdata[[#This Row],[Weekdaynum]]&gt;5,"Yes","No")</f>
        <v>Yes</v>
      </c>
    </row>
    <row r="4464" spans="1:18" hidden="1" x14ac:dyDescent="0.35">
      <c r="A4464">
        <v>530831754</v>
      </c>
      <c r="B4464" s="3">
        <v>44467</v>
      </c>
      <c r="C4464" s="3">
        <v>44472</v>
      </c>
      <c r="D4464" t="s">
        <v>185</v>
      </c>
      <c r="E4464" t="s">
        <v>38</v>
      </c>
      <c r="F4464" t="s">
        <v>42</v>
      </c>
      <c r="G4464" t="s">
        <v>18</v>
      </c>
      <c r="H4464" t="s">
        <v>26</v>
      </c>
      <c r="I4464" s="9">
        <v>3767</v>
      </c>
      <c r="J4464" s="9">
        <v>437.2</v>
      </c>
      <c r="K4464" s="9">
        <v>263.33</v>
      </c>
      <c r="L4464" s="9">
        <f>tbl_salesdata[[#This Row],[Units Sold]]*tbl_salesdata[[#This Row],[Unit Cost]]</f>
        <v>991964.11</v>
      </c>
      <c r="M4464" s="9">
        <f>tbl_salesdata[[#This Row],[Units Sold]]*tbl_salesdata[[#This Row],[Unit Price]]</f>
        <v>1646932.4</v>
      </c>
      <c r="N4464" s="9">
        <f>tbl_salesdata[[#This Row],[Total Sales]]-tbl_salesdata[[#This Row],[Total Cost]]</f>
        <v>654968.28999999992</v>
      </c>
      <c r="O4464">
        <f>tbl_salesdata[[#This Row],[Ship Date]]-tbl_salesdata[[#This Row],[Order Date]]</f>
        <v>5</v>
      </c>
      <c r="P4464">
        <f>WEEKDAY(tbl_salesdata[[#This Row],[Order Date]],2)</f>
        <v>2</v>
      </c>
      <c r="Q4464" t="str">
        <f>TEXT(tbl_salesdata[[#This Row],[Order Date]],"dddd")</f>
        <v>Tuesday</v>
      </c>
      <c r="R4464" t="str">
        <f>IF(tbl_salesdata[[#This Row],[Weekdaynum]]&gt;5,"Yes","No")</f>
        <v>No</v>
      </c>
    </row>
    <row r="4465" spans="1:18" hidden="1" x14ac:dyDescent="0.35">
      <c r="A4465">
        <v>785364806</v>
      </c>
      <c r="B4465" s="3">
        <v>42047</v>
      </c>
      <c r="C4465" s="3">
        <v>42067</v>
      </c>
      <c r="D4465" t="s">
        <v>204</v>
      </c>
      <c r="E4465" t="s">
        <v>21</v>
      </c>
      <c r="F4465" t="s">
        <v>76</v>
      </c>
      <c r="G4465" t="s">
        <v>18</v>
      </c>
      <c r="H4465" t="s">
        <v>15</v>
      </c>
      <c r="I4465" s="9">
        <v>5754</v>
      </c>
      <c r="J4465" s="9">
        <v>668.27</v>
      </c>
      <c r="K4465" s="9">
        <v>502.54</v>
      </c>
      <c r="L4465" s="9">
        <f>tbl_salesdata[[#This Row],[Units Sold]]*tbl_salesdata[[#This Row],[Unit Cost]]</f>
        <v>2891615.16</v>
      </c>
      <c r="M4465" s="9">
        <f>tbl_salesdata[[#This Row],[Units Sold]]*tbl_salesdata[[#This Row],[Unit Price]]</f>
        <v>3845225.58</v>
      </c>
      <c r="N4465" s="9">
        <f>tbl_salesdata[[#This Row],[Total Sales]]-tbl_salesdata[[#This Row],[Total Cost]]</f>
        <v>953610.41999999993</v>
      </c>
      <c r="O4465">
        <f>tbl_salesdata[[#This Row],[Ship Date]]-tbl_salesdata[[#This Row],[Order Date]]</f>
        <v>20</v>
      </c>
      <c r="P4465">
        <f>WEEKDAY(tbl_salesdata[[#This Row],[Order Date]],2)</f>
        <v>4</v>
      </c>
      <c r="Q4465" t="str">
        <f>TEXT(tbl_salesdata[[#This Row],[Order Date]],"dddd")</f>
        <v>Thursday</v>
      </c>
      <c r="R4465" t="str">
        <f>IF(tbl_salesdata[[#This Row],[Weekdaynum]]&gt;5,"Yes","No")</f>
        <v>No</v>
      </c>
    </row>
    <row r="4466" spans="1:18" hidden="1" x14ac:dyDescent="0.35">
      <c r="A4466">
        <v>450550019</v>
      </c>
      <c r="B4466" s="3">
        <v>44554</v>
      </c>
      <c r="C4466" s="3">
        <v>44566</v>
      </c>
      <c r="D4466" t="s">
        <v>95</v>
      </c>
      <c r="E4466" t="s">
        <v>21</v>
      </c>
      <c r="F4466" t="s">
        <v>13</v>
      </c>
      <c r="G4466" t="s">
        <v>18</v>
      </c>
      <c r="H4466" t="s">
        <v>15</v>
      </c>
      <c r="I4466" s="9">
        <v>6618</v>
      </c>
      <c r="J4466" s="9">
        <v>255.28</v>
      </c>
      <c r="K4466" s="9">
        <v>159.41999999999999</v>
      </c>
      <c r="L4466" s="9">
        <f>tbl_salesdata[[#This Row],[Units Sold]]*tbl_salesdata[[#This Row],[Unit Cost]]</f>
        <v>1055041.5599999998</v>
      </c>
      <c r="M4466" s="9">
        <f>tbl_salesdata[[#This Row],[Units Sold]]*tbl_salesdata[[#This Row],[Unit Price]]</f>
        <v>1689443.04</v>
      </c>
      <c r="N4466" s="9">
        <f>tbl_salesdata[[#This Row],[Total Sales]]-tbl_salesdata[[#This Row],[Total Cost]]</f>
        <v>634401.48000000021</v>
      </c>
      <c r="O4466">
        <f>tbl_salesdata[[#This Row],[Ship Date]]-tbl_salesdata[[#This Row],[Order Date]]</f>
        <v>12</v>
      </c>
      <c r="P4466">
        <f>WEEKDAY(tbl_salesdata[[#This Row],[Order Date]],2)</f>
        <v>5</v>
      </c>
      <c r="Q4466" t="str">
        <f>TEXT(tbl_salesdata[[#This Row],[Order Date]],"dddd")</f>
        <v>Friday</v>
      </c>
      <c r="R4466" t="str">
        <f>IF(tbl_salesdata[[#This Row],[Weekdaynum]]&gt;5,"Yes","No")</f>
        <v>No</v>
      </c>
    </row>
    <row r="4467" spans="1:18" hidden="1" x14ac:dyDescent="0.35">
      <c r="A4467">
        <v>817061221</v>
      </c>
      <c r="B4467" s="3">
        <v>44587</v>
      </c>
      <c r="C4467" s="3">
        <v>44596</v>
      </c>
      <c r="D4467" t="s">
        <v>49</v>
      </c>
      <c r="E4467" t="s">
        <v>21</v>
      </c>
      <c r="F4467" t="s">
        <v>68</v>
      </c>
      <c r="G4467" t="s">
        <v>18</v>
      </c>
      <c r="H4467" t="s">
        <v>19</v>
      </c>
      <c r="I4467" s="9">
        <v>5427</v>
      </c>
      <c r="J4467" s="9">
        <v>154.06</v>
      </c>
      <c r="K4467" s="9">
        <v>90.93</v>
      </c>
      <c r="L4467" s="9">
        <f>tbl_salesdata[[#This Row],[Units Sold]]*tbl_salesdata[[#This Row],[Unit Cost]]</f>
        <v>493477.11000000004</v>
      </c>
      <c r="M4467" s="9">
        <f>tbl_salesdata[[#This Row],[Units Sold]]*tbl_salesdata[[#This Row],[Unit Price]]</f>
        <v>836083.62</v>
      </c>
      <c r="N4467" s="9">
        <f>tbl_salesdata[[#This Row],[Total Sales]]-tbl_salesdata[[#This Row],[Total Cost]]</f>
        <v>342606.50999999995</v>
      </c>
      <c r="O4467">
        <f>tbl_salesdata[[#This Row],[Ship Date]]-tbl_salesdata[[#This Row],[Order Date]]</f>
        <v>9</v>
      </c>
      <c r="P4467">
        <f>WEEKDAY(tbl_salesdata[[#This Row],[Order Date]],2)</f>
        <v>3</v>
      </c>
      <c r="Q4467" t="str">
        <f>TEXT(tbl_salesdata[[#This Row],[Order Date]],"dddd")</f>
        <v>Wednesday</v>
      </c>
      <c r="R4467" t="str">
        <f>IF(tbl_salesdata[[#This Row],[Weekdaynum]]&gt;5,"Yes","No")</f>
        <v>No</v>
      </c>
    </row>
    <row r="4468" spans="1:18" hidden="1" x14ac:dyDescent="0.35">
      <c r="A4468">
        <v>995884740</v>
      </c>
      <c r="B4468" s="3">
        <v>44788</v>
      </c>
      <c r="C4468" s="3">
        <v>44790</v>
      </c>
      <c r="D4468" t="s">
        <v>182</v>
      </c>
      <c r="E4468" t="s">
        <v>12</v>
      </c>
      <c r="F4468" t="s">
        <v>40</v>
      </c>
      <c r="G4468" t="s">
        <v>14</v>
      </c>
      <c r="H4468" t="s">
        <v>34</v>
      </c>
      <c r="I4468" s="9">
        <v>3280</v>
      </c>
      <c r="J4468" s="9">
        <v>651.21</v>
      </c>
      <c r="K4468" s="9">
        <v>524.96</v>
      </c>
      <c r="L4468" s="9">
        <f>tbl_salesdata[[#This Row],[Units Sold]]*tbl_salesdata[[#This Row],[Unit Cost]]</f>
        <v>1721868.8</v>
      </c>
      <c r="M4468" s="9">
        <f>tbl_salesdata[[#This Row],[Units Sold]]*tbl_salesdata[[#This Row],[Unit Price]]</f>
        <v>2135968.8000000003</v>
      </c>
      <c r="N4468" s="9">
        <f>tbl_salesdata[[#This Row],[Total Sales]]-tbl_salesdata[[#This Row],[Total Cost]]</f>
        <v>414100.00000000023</v>
      </c>
      <c r="O4468">
        <f>tbl_salesdata[[#This Row],[Ship Date]]-tbl_salesdata[[#This Row],[Order Date]]</f>
        <v>2</v>
      </c>
      <c r="P4468">
        <f>WEEKDAY(tbl_salesdata[[#This Row],[Order Date]],2)</f>
        <v>1</v>
      </c>
      <c r="Q4468" t="str">
        <f>TEXT(tbl_salesdata[[#This Row],[Order Date]],"dddd")</f>
        <v>Monday</v>
      </c>
      <c r="R4468" t="str">
        <f>IF(tbl_salesdata[[#This Row],[Weekdaynum]]&gt;5,"Yes","No")</f>
        <v>No</v>
      </c>
    </row>
    <row r="4469" spans="1:18" hidden="1" x14ac:dyDescent="0.35">
      <c r="A4469">
        <v>168319404</v>
      </c>
      <c r="B4469" s="3">
        <v>43881</v>
      </c>
      <c r="C4469" s="3">
        <v>43901</v>
      </c>
      <c r="D4469" t="s">
        <v>195</v>
      </c>
      <c r="E4469" t="s">
        <v>21</v>
      </c>
      <c r="F4469" t="s">
        <v>40</v>
      </c>
      <c r="G4469" t="s">
        <v>14</v>
      </c>
      <c r="H4469" t="s">
        <v>34</v>
      </c>
      <c r="I4469" s="9">
        <v>8307</v>
      </c>
      <c r="J4469" s="9">
        <v>651.21</v>
      </c>
      <c r="K4469" s="9">
        <v>524.96</v>
      </c>
      <c r="L4469" s="9">
        <f>tbl_salesdata[[#This Row],[Units Sold]]*tbl_salesdata[[#This Row],[Unit Cost]]</f>
        <v>4360842.7200000007</v>
      </c>
      <c r="M4469" s="9">
        <f>tbl_salesdata[[#This Row],[Units Sold]]*tbl_salesdata[[#This Row],[Unit Price]]</f>
        <v>5409601.4700000007</v>
      </c>
      <c r="N4469" s="9">
        <f>tbl_salesdata[[#This Row],[Total Sales]]-tbl_salesdata[[#This Row],[Total Cost]]</f>
        <v>1048758.75</v>
      </c>
      <c r="O4469">
        <f>tbl_salesdata[[#This Row],[Ship Date]]-tbl_salesdata[[#This Row],[Order Date]]</f>
        <v>20</v>
      </c>
      <c r="P4469">
        <f>WEEKDAY(tbl_salesdata[[#This Row],[Order Date]],2)</f>
        <v>4</v>
      </c>
      <c r="Q4469" t="str">
        <f>TEXT(tbl_salesdata[[#This Row],[Order Date]],"dddd")</f>
        <v>Thursday</v>
      </c>
      <c r="R4469" t="str">
        <f>IF(tbl_salesdata[[#This Row],[Weekdaynum]]&gt;5,"Yes","No")</f>
        <v>No</v>
      </c>
    </row>
    <row r="4470" spans="1:18" hidden="1" x14ac:dyDescent="0.35">
      <c r="A4470">
        <v>735976541</v>
      </c>
      <c r="B4470" s="3">
        <v>43174</v>
      </c>
      <c r="C4470" s="3">
        <v>43175</v>
      </c>
      <c r="D4470" t="s">
        <v>72</v>
      </c>
      <c r="E4470" t="s">
        <v>24</v>
      </c>
      <c r="F4470" t="s">
        <v>22</v>
      </c>
      <c r="G4470" t="s">
        <v>18</v>
      </c>
      <c r="H4470" t="s">
        <v>34</v>
      </c>
      <c r="I4470" s="9">
        <v>668</v>
      </c>
      <c r="J4470" s="9">
        <v>47.45</v>
      </c>
      <c r="K4470" s="9">
        <v>31.79</v>
      </c>
      <c r="L4470" s="9">
        <f>tbl_salesdata[[#This Row],[Units Sold]]*tbl_salesdata[[#This Row],[Unit Cost]]</f>
        <v>21235.72</v>
      </c>
      <c r="M4470" s="9">
        <f>tbl_salesdata[[#This Row],[Units Sold]]*tbl_salesdata[[#This Row],[Unit Price]]</f>
        <v>31696.600000000002</v>
      </c>
      <c r="N4470" s="9">
        <f>tbl_salesdata[[#This Row],[Total Sales]]-tbl_salesdata[[#This Row],[Total Cost]]</f>
        <v>10460.880000000001</v>
      </c>
      <c r="O4470">
        <f>tbl_salesdata[[#This Row],[Ship Date]]-tbl_salesdata[[#This Row],[Order Date]]</f>
        <v>1</v>
      </c>
      <c r="P4470">
        <f>WEEKDAY(tbl_salesdata[[#This Row],[Order Date]],2)</f>
        <v>4</v>
      </c>
      <c r="Q4470" t="str">
        <f>TEXT(tbl_salesdata[[#This Row],[Order Date]],"dddd")</f>
        <v>Thursday</v>
      </c>
      <c r="R4470" t="str">
        <f>IF(tbl_salesdata[[#This Row],[Weekdaynum]]&gt;5,"Yes","No")</f>
        <v>No</v>
      </c>
    </row>
    <row r="4471" spans="1:18" hidden="1" x14ac:dyDescent="0.35">
      <c r="A4471">
        <v>670779979</v>
      </c>
      <c r="B4471" s="3">
        <v>43706</v>
      </c>
      <c r="C4471" s="3">
        <v>43709</v>
      </c>
      <c r="D4471" t="s">
        <v>62</v>
      </c>
      <c r="E4471" t="s">
        <v>38</v>
      </c>
      <c r="F4471" t="s">
        <v>33</v>
      </c>
      <c r="G4471" t="s">
        <v>18</v>
      </c>
      <c r="H4471" t="s">
        <v>19</v>
      </c>
      <c r="I4471" s="9">
        <v>7557</v>
      </c>
      <c r="J4471" s="9">
        <v>109.28</v>
      </c>
      <c r="K4471" s="9">
        <v>35.840000000000003</v>
      </c>
      <c r="L4471" s="9">
        <f>tbl_salesdata[[#This Row],[Units Sold]]*tbl_salesdata[[#This Row],[Unit Cost]]</f>
        <v>270842.88</v>
      </c>
      <c r="M4471" s="9">
        <f>tbl_salesdata[[#This Row],[Units Sold]]*tbl_salesdata[[#This Row],[Unit Price]]</f>
        <v>825828.96</v>
      </c>
      <c r="N4471" s="9">
        <f>tbl_salesdata[[#This Row],[Total Sales]]-tbl_salesdata[[#This Row],[Total Cost]]</f>
        <v>554986.07999999996</v>
      </c>
      <c r="O4471">
        <f>tbl_salesdata[[#This Row],[Ship Date]]-tbl_salesdata[[#This Row],[Order Date]]</f>
        <v>3</v>
      </c>
      <c r="P4471">
        <f>WEEKDAY(tbl_salesdata[[#This Row],[Order Date]],2)</f>
        <v>4</v>
      </c>
      <c r="Q4471" t="str">
        <f>TEXT(tbl_salesdata[[#This Row],[Order Date]],"dddd")</f>
        <v>Thursday</v>
      </c>
      <c r="R4471" t="str">
        <f>IF(tbl_salesdata[[#This Row],[Weekdaynum]]&gt;5,"Yes","No")</f>
        <v>No</v>
      </c>
    </row>
    <row r="4472" spans="1:18" hidden="1" x14ac:dyDescent="0.35">
      <c r="A4472">
        <v>264966046</v>
      </c>
      <c r="B4472" s="3">
        <v>42373</v>
      </c>
      <c r="C4472" s="3">
        <v>42392</v>
      </c>
      <c r="D4472" t="s">
        <v>81</v>
      </c>
      <c r="E4472" t="s">
        <v>32</v>
      </c>
      <c r="F4472" t="s">
        <v>40</v>
      </c>
      <c r="G4472" t="s">
        <v>14</v>
      </c>
      <c r="H4472" t="s">
        <v>19</v>
      </c>
      <c r="I4472" s="9">
        <v>8196</v>
      </c>
      <c r="J4472" s="9">
        <v>651.21</v>
      </c>
      <c r="K4472" s="9">
        <v>524.96</v>
      </c>
      <c r="L4472" s="9">
        <f>tbl_salesdata[[#This Row],[Units Sold]]*tbl_salesdata[[#This Row],[Unit Cost]]</f>
        <v>4302572.16</v>
      </c>
      <c r="M4472" s="9">
        <f>tbl_salesdata[[#This Row],[Units Sold]]*tbl_salesdata[[#This Row],[Unit Price]]</f>
        <v>5337317.16</v>
      </c>
      <c r="N4472" s="9">
        <f>tbl_salesdata[[#This Row],[Total Sales]]-tbl_salesdata[[#This Row],[Total Cost]]</f>
        <v>1034745</v>
      </c>
      <c r="O4472">
        <f>tbl_salesdata[[#This Row],[Ship Date]]-tbl_salesdata[[#This Row],[Order Date]]</f>
        <v>19</v>
      </c>
      <c r="P4472">
        <f>WEEKDAY(tbl_salesdata[[#This Row],[Order Date]],2)</f>
        <v>1</v>
      </c>
      <c r="Q4472" t="str">
        <f>TEXT(tbl_salesdata[[#This Row],[Order Date]],"dddd")</f>
        <v>Monday</v>
      </c>
      <c r="R4472" t="str">
        <f>IF(tbl_salesdata[[#This Row],[Weekdaynum]]&gt;5,"Yes","No")</f>
        <v>No</v>
      </c>
    </row>
    <row r="4473" spans="1:18" hidden="1" x14ac:dyDescent="0.35">
      <c r="A4473">
        <v>781083571</v>
      </c>
      <c r="B4473" s="3">
        <v>42530</v>
      </c>
      <c r="C4473" s="3">
        <v>42535</v>
      </c>
      <c r="D4473" t="s">
        <v>193</v>
      </c>
      <c r="E4473" t="s">
        <v>21</v>
      </c>
      <c r="F4473" t="s">
        <v>33</v>
      </c>
      <c r="G4473" t="s">
        <v>14</v>
      </c>
      <c r="H4473" t="s">
        <v>19</v>
      </c>
      <c r="I4473" s="9">
        <v>8841</v>
      </c>
      <c r="J4473" s="9">
        <v>109.28</v>
      </c>
      <c r="K4473" s="9">
        <v>35.840000000000003</v>
      </c>
      <c r="L4473" s="9">
        <f>tbl_salesdata[[#This Row],[Units Sold]]*tbl_salesdata[[#This Row],[Unit Cost]]</f>
        <v>316861.44</v>
      </c>
      <c r="M4473" s="9">
        <f>tbl_salesdata[[#This Row],[Units Sold]]*tbl_salesdata[[#This Row],[Unit Price]]</f>
        <v>966144.48</v>
      </c>
      <c r="N4473" s="9">
        <f>tbl_salesdata[[#This Row],[Total Sales]]-tbl_salesdata[[#This Row],[Total Cost]]</f>
        <v>649283.04</v>
      </c>
      <c r="O4473">
        <f>tbl_salesdata[[#This Row],[Ship Date]]-tbl_salesdata[[#This Row],[Order Date]]</f>
        <v>5</v>
      </c>
      <c r="P4473">
        <f>WEEKDAY(tbl_salesdata[[#This Row],[Order Date]],2)</f>
        <v>4</v>
      </c>
      <c r="Q4473" t="str">
        <f>TEXT(tbl_salesdata[[#This Row],[Order Date]],"dddd")</f>
        <v>Thursday</v>
      </c>
      <c r="R4473" t="str">
        <f>IF(tbl_salesdata[[#This Row],[Weekdaynum]]&gt;5,"Yes","No")</f>
        <v>No</v>
      </c>
    </row>
    <row r="4474" spans="1:18" hidden="1" x14ac:dyDescent="0.35">
      <c r="A4474">
        <v>401993882</v>
      </c>
      <c r="B4474" s="3">
        <v>44276</v>
      </c>
      <c r="C4474" s="3">
        <v>44277</v>
      </c>
      <c r="D4474" t="s">
        <v>100</v>
      </c>
      <c r="E4474" t="s">
        <v>21</v>
      </c>
      <c r="F4474" t="s">
        <v>25</v>
      </c>
      <c r="G4474" t="s">
        <v>18</v>
      </c>
      <c r="H4474" t="s">
        <v>15</v>
      </c>
      <c r="I4474" s="9">
        <v>7778</v>
      </c>
      <c r="J4474" s="9">
        <v>205.7</v>
      </c>
      <c r="K4474" s="9">
        <v>117.11</v>
      </c>
      <c r="L4474" s="9">
        <f>tbl_salesdata[[#This Row],[Units Sold]]*tbl_salesdata[[#This Row],[Unit Cost]]</f>
        <v>910881.58</v>
      </c>
      <c r="M4474" s="9">
        <f>tbl_salesdata[[#This Row],[Units Sold]]*tbl_salesdata[[#This Row],[Unit Price]]</f>
        <v>1599934.5999999999</v>
      </c>
      <c r="N4474" s="9">
        <f>tbl_salesdata[[#This Row],[Total Sales]]-tbl_salesdata[[#This Row],[Total Cost]]</f>
        <v>689053.0199999999</v>
      </c>
      <c r="O4474">
        <f>tbl_salesdata[[#This Row],[Ship Date]]-tbl_salesdata[[#This Row],[Order Date]]</f>
        <v>1</v>
      </c>
      <c r="P4474">
        <f>WEEKDAY(tbl_salesdata[[#This Row],[Order Date]],2)</f>
        <v>7</v>
      </c>
      <c r="Q4474" t="str">
        <f>TEXT(tbl_salesdata[[#This Row],[Order Date]],"dddd")</f>
        <v>Sunday</v>
      </c>
      <c r="R4474" t="str">
        <f>IF(tbl_salesdata[[#This Row],[Weekdaynum]]&gt;5,"Yes","No")</f>
        <v>Yes</v>
      </c>
    </row>
    <row r="4475" spans="1:18" hidden="1" x14ac:dyDescent="0.35">
      <c r="A4475">
        <v>980870807</v>
      </c>
      <c r="B4475" s="3">
        <v>42589</v>
      </c>
      <c r="C4475" s="3">
        <v>42604</v>
      </c>
      <c r="D4475" t="s">
        <v>158</v>
      </c>
      <c r="E4475" t="s">
        <v>12</v>
      </c>
      <c r="F4475" t="s">
        <v>17</v>
      </c>
      <c r="G4475" t="s">
        <v>18</v>
      </c>
      <c r="H4475" t="s">
        <v>26</v>
      </c>
      <c r="I4475" s="9">
        <v>324</v>
      </c>
      <c r="J4475" s="9">
        <v>152.58000000000001</v>
      </c>
      <c r="K4475" s="9">
        <v>97.44</v>
      </c>
      <c r="L4475" s="9">
        <f>tbl_salesdata[[#This Row],[Units Sold]]*tbl_salesdata[[#This Row],[Unit Cost]]</f>
        <v>31570.559999999998</v>
      </c>
      <c r="M4475" s="9">
        <f>tbl_salesdata[[#This Row],[Units Sold]]*tbl_salesdata[[#This Row],[Unit Price]]</f>
        <v>49435.920000000006</v>
      </c>
      <c r="N4475" s="9">
        <f>tbl_salesdata[[#This Row],[Total Sales]]-tbl_salesdata[[#This Row],[Total Cost]]</f>
        <v>17865.360000000008</v>
      </c>
      <c r="O4475">
        <f>tbl_salesdata[[#This Row],[Ship Date]]-tbl_salesdata[[#This Row],[Order Date]]</f>
        <v>15</v>
      </c>
      <c r="P4475">
        <f>WEEKDAY(tbl_salesdata[[#This Row],[Order Date]],2)</f>
        <v>7</v>
      </c>
      <c r="Q4475" t="str">
        <f>TEXT(tbl_salesdata[[#This Row],[Order Date]],"dddd")</f>
        <v>Sunday</v>
      </c>
      <c r="R4475" t="str">
        <f>IF(tbl_salesdata[[#This Row],[Weekdaynum]]&gt;5,"Yes","No")</f>
        <v>Yes</v>
      </c>
    </row>
    <row r="4476" spans="1:18" hidden="1" x14ac:dyDescent="0.35">
      <c r="A4476">
        <v>391200673</v>
      </c>
      <c r="B4476" s="3">
        <v>43849</v>
      </c>
      <c r="C4476" s="3">
        <v>43861</v>
      </c>
      <c r="D4476" t="s">
        <v>165</v>
      </c>
      <c r="E4476" t="s">
        <v>21</v>
      </c>
      <c r="F4476" t="s">
        <v>40</v>
      </c>
      <c r="G4476" t="s">
        <v>14</v>
      </c>
      <c r="H4476" t="s">
        <v>26</v>
      </c>
      <c r="I4476" s="9">
        <v>3827</v>
      </c>
      <c r="J4476" s="9">
        <v>651.21</v>
      </c>
      <c r="K4476" s="9">
        <v>524.96</v>
      </c>
      <c r="L4476" s="9">
        <f>tbl_salesdata[[#This Row],[Units Sold]]*tbl_salesdata[[#This Row],[Unit Cost]]</f>
        <v>2009021.9200000002</v>
      </c>
      <c r="M4476" s="9">
        <f>tbl_salesdata[[#This Row],[Units Sold]]*tbl_salesdata[[#This Row],[Unit Price]]</f>
        <v>2492180.67</v>
      </c>
      <c r="N4476" s="9">
        <f>tbl_salesdata[[#This Row],[Total Sales]]-tbl_salesdata[[#This Row],[Total Cost]]</f>
        <v>483158.74999999977</v>
      </c>
      <c r="O4476">
        <f>tbl_salesdata[[#This Row],[Ship Date]]-tbl_salesdata[[#This Row],[Order Date]]</f>
        <v>12</v>
      </c>
      <c r="P4476">
        <f>WEEKDAY(tbl_salesdata[[#This Row],[Order Date]],2)</f>
        <v>7</v>
      </c>
      <c r="Q4476" t="str">
        <f>TEXT(tbl_salesdata[[#This Row],[Order Date]],"dddd")</f>
        <v>Sunday</v>
      </c>
      <c r="R4476" t="str">
        <f>IF(tbl_salesdata[[#This Row],[Weekdaynum]]&gt;5,"Yes","No")</f>
        <v>Yes</v>
      </c>
    </row>
    <row r="4477" spans="1:18" hidden="1" x14ac:dyDescent="0.35">
      <c r="A4477">
        <v>176782310</v>
      </c>
      <c r="B4477" s="3">
        <v>43891</v>
      </c>
      <c r="C4477" s="3">
        <v>43906</v>
      </c>
      <c r="D4477" t="s">
        <v>93</v>
      </c>
      <c r="E4477" t="s">
        <v>29</v>
      </c>
      <c r="F4477" t="s">
        <v>13</v>
      </c>
      <c r="G4477" t="s">
        <v>18</v>
      </c>
      <c r="H4477" t="s">
        <v>34</v>
      </c>
      <c r="I4477" s="9">
        <v>2669</v>
      </c>
      <c r="J4477" s="9">
        <v>255.28</v>
      </c>
      <c r="K4477" s="9">
        <v>159.41999999999999</v>
      </c>
      <c r="L4477" s="9">
        <f>tbl_salesdata[[#This Row],[Units Sold]]*tbl_salesdata[[#This Row],[Unit Cost]]</f>
        <v>425491.98</v>
      </c>
      <c r="M4477" s="9">
        <f>tbl_salesdata[[#This Row],[Units Sold]]*tbl_salesdata[[#This Row],[Unit Price]]</f>
        <v>681342.32</v>
      </c>
      <c r="N4477" s="9">
        <f>tbl_salesdata[[#This Row],[Total Sales]]-tbl_salesdata[[#This Row],[Total Cost]]</f>
        <v>255850.33999999997</v>
      </c>
      <c r="O4477">
        <f>tbl_salesdata[[#This Row],[Ship Date]]-tbl_salesdata[[#This Row],[Order Date]]</f>
        <v>15</v>
      </c>
      <c r="P4477">
        <f>WEEKDAY(tbl_salesdata[[#This Row],[Order Date]],2)</f>
        <v>7</v>
      </c>
      <c r="Q4477" t="str">
        <f>TEXT(tbl_salesdata[[#This Row],[Order Date]],"dddd")</f>
        <v>Sunday</v>
      </c>
      <c r="R4477" t="str">
        <f>IF(tbl_salesdata[[#This Row],[Weekdaynum]]&gt;5,"Yes","No")</f>
        <v>Yes</v>
      </c>
    </row>
    <row r="4478" spans="1:18" hidden="1" x14ac:dyDescent="0.35">
      <c r="A4478">
        <v>601727044</v>
      </c>
      <c r="B4478" s="3">
        <v>42905</v>
      </c>
      <c r="C4478" s="3">
        <v>42914</v>
      </c>
      <c r="D4478" t="s">
        <v>86</v>
      </c>
      <c r="E4478" t="s">
        <v>29</v>
      </c>
      <c r="F4478" t="s">
        <v>17</v>
      </c>
      <c r="G4478" t="s">
        <v>18</v>
      </c>
      <c r="H4478" t="s">
        <v>15</v>
      </c>
      <c r="I4478" s="9">
        <v>3259</v>
      </c>
      <c r="J4478" s="9">
        <v>152.58000000000001</v>
      </c>
      <c r="K4478" s="9">
        <v>97.44</v>
      </c>
      <c r="L4478" s="9">
        <f>tbl_salesdata[[#This Row],[Units Sold]]*tbl_salesdata[[#This Row],[Unit Cost]]</f>
        <v>317556.96000000002</v>
      </c>
      <c r="M4478" s="9">
        <f>tbl_salesdata[[#This Row],[Units Sold]]*tbl_salesdata[[#This Row],[Unit Price]]</f>
        <v>497258.22000000003</v>
      </c>
      <c r="N4478" s="9">
        <f>tbl_salesdata[[#This Row],[Total Sales]]-tbl_salesdata[[#This Row],[Total Cost]]</f>
        <v>179701.26</v>
      </c>
      <c r="O4478">
        <f>tbl_salesdata[[#This Row],[Ship Date]]-tbl_salesdata[[#This Row],[Order Date]]</f>
        <v>9</v>
      </c>
      <c r="P4478">
        <f>WEEKDAY(tbl_salesdata[[#This Row],[Order Date]],2)</f>
        <v>1</v>
      </c>
      <c r="Q4478" t="str">
        <f>TEXT(tbl_salesdata[[#This Row],[Order Date]],"dddd")</f>
        <v>Monday</v>
      </c>
      <c r="R4478" t="str">
        <f>IF(tbl_salesdata[[#This Row],[Weekdaynum]]&gt;5,"Yes","No")</f>
        <v>No</v>
      </c>
    </row>
    <row r="4479" spans="1:18" hidden="1" x14ac:dyDescent="0.35">
      <c r="A4479">
        <v>200458705</v>
      </c>
      <c r="B4479" s="3">
        <v>44784</v>
      </c>
      <c r="C4479" s="3">
        <v>44785</v>
      </c>
      <c r="D4479" t="s">
        <v>101</v>
      </c>
      <c r="E4479" t="s">
        <v>24</v>
      </c>
      <c r="F4479" t="s">
        <v>13</v>
      </c>
      <c r="G4479" t="s">
        <v>14</v>
      </c>
      <c r="H4479" t="s">
        <v>15</v>
      </c>
      <c r="I4479" s="9">
        <v>9040</v>
      </c>
      <c r="J4479" s="9">
        <v>255.28</v>
      </c>
      <c r="K4479" s="9">
        <v>159.41999999999999</v>
      </c>
      <c r="L4479" s="9">
        <f>tbl_salesdata[[#This Row],[Units Sold]]*tbl_salesdata[[#This Row],[Unit Cost]]</f>
        <v>1441156.7999999998</v>
      </c>
      <c r="M4479" s="9">
        <f>tbl_salesdata[[#This Row],[Units Sold]]*tbl_salesdata[[#This Row],[Unit Price]]</f>
        <v>2307731.2000000002</v>
      </c>
      <c r="N4479" s="9">
        <f>tbl_salesdata[[#This Row],[Total Sales]]-tbl_salesdata[[#This Row],[Total Cost]]</f>
        <v>866574.40000000037</v>
      </c>
      <c r="O4479">
        <f>tbl_salesdata[[#This Row],[Ship Date]]-tbl_salesdata[[#This Row],[Order Date]]</f>
        <v>1</v>
      </c>
      <c r="P4479">
        <f>WEEKDAY(tbl_salesdata[[#This Row],[Order Date]],2)</f>
        <v>4</v>
      </c>
      <c r="Q4479" t="str">
        <f>TEXT(tbl_salesdata[[#This Row],[Order Date]],"dddd")</f>
        <v>Thursday</v>
      </c>
      <c r="R4479" t="str">
        <f>IF(tbl_salesdata[[#This Row],[Weekdaynum]]&gt;5,"Yes","No")</f>
        <v>No</v>
      </c>
    </row>
    <row r="4480" spans="1:18" hidden="1" x14ac:dyDescent="0.35">
      <c r="A4480">
        <v>727713620</v>
      </c>
      <c r="B4480" s="3">
        <v>43531</v>
      </c>
      <c r="C4480" s="3">
        <v>43551</v>
      </c>
      <c r="D4480" t="s">
        <v>41</v>
      </c>
      <c r="E4480" t="s">
        <v>29</v>
      </c>
      <c r="F4480" t="s">
        <v>40</v>
      </c>
      <c r="G4480" t="s">
        <v>18</v>
      </c>
      <c r="H4480" t="s">
        <v>19</v>
      </c>
      <c r="I4480" s="9">
        <v>5486</v>
      </c>
      <c r="J4480" s="9">
        <v>651.21</v>
      </c>
      <c r="K4480" s="9">
        <v>524.96</v>
      </c>
      <c r="L4480" s="9">
        <f>tbl_salesdata[[#This Row],[Units Sold]]*tbl_salesdata[[#This Row],[Unit Cost]]</f>
        <v>2879930.56</v>
      </c>
      <c r="M4480" s="9">
        <f>tbl_salesdata[[#This Row],[Units Sold]]*tbl_salesdata[[#This Row],[Unit Price]]</f>
        <v>3572538.06</v>
      </c>
      <c r="N4480" s="9">
        <f>tbl_salesdata[[#This Row],[Total Sales]]-tbl_salesdata[[#This Row],[Total Cost]]</f>
        <v>692607.5</v>
      </c>
      <c r="O4480">
        <f>tbl_salesdata[[#This Row],[Ship Date]]-tbl_salesdata[[#This Row],[Order Date]]</f>
        <v>20</v>
      </c>
      <c r="P4480">
        <f>WEEKDAY(tbl_salesdata[[#This Row],[Order Date]],2)</f>
        <v>4</v>
      </c>
      <c r="Q4480" t="str">
        <f>TEXT(tbl_salesdata[[#This Row],[Order Date]],"dddd")</f>
        <v>Thursday</v>
      </c>
      <c r="R4480" t="str">
        <f>IF(tbl_salesdata[[#This Row],[Weekdaynum]]&gt;5,"Yes","No")</f>
        <v>No</v>
      </c>
    </row>
    <row r="4481" spans="1:18" hidden="1" x14ac:dyDescent="0.35">
      <c r="A4481">
        <v>408540618</v>
      </c>
      <c r="B4481" s="3">
        <v>43738</v>
      </c>
      <c r="C4481" s="3">
        <v>43747</v>
      </c>
      <c r="D4481" t="s">
        <v>80</v>
      </c>
      <c r="E4481" t="s">
        <v>21</v>
      </c>
      <c r="F4481" t="s">
        <v>68</v>
      </c>
      <c r="G4481" t="s">
        <v>18</v>
      </c>
      <c r="H4481" t="s">
        <v>15</v>
      </c>
      <c r="I4481" s="9">
        <v>5102</v>
      </c>
      <c r="J4481" s="9">
        <v>154.06</v>
      </c>
      <c r="K4481" s="9">
        <v>90.93</v>
      </c>
      <c r="L4481" s="9">
        <f>tbl_salesdata[[#This Row],[Units Sold]]*tbl_salesdata[[#This Row],[Unit Cost]]</f>
        <v>463924.86000000004</v>
      </c>
      <c r="M4481" s="9">
        <f>tbl_salesdata[[#This Row],[Units Sold]]*tbl_salesdata[[#This Row],[Unit Price]]</f>
        <v>786014.12</v>
      </c>
      <c r="N4481" s="9">
        <f>tbl_salesdata[[#This Row],[Total Sales]]-tbl_salesdata[[#This Row],[Total Cost]]</f>
        <v>322089.25999999995</v>
      </c>
      <c r="O4481">
        <f>tbl_salesdata[[#This Row],[Ship Date]]-tbl_salesdata[[#This Row],[Order Date]]</f>
        <v>9</v>
      </c>
      <c r="P4481">
        <f>WEEKDAY(tbl_salesdata[[#This Row],[Order Date]],2)</f>
        <v>1</v>
      </c>
      <c r="Q4481" t="str">
        <f>TEXT(tbl_salesdata[[#This Row],[Order Date]],"dddd")</f>
        <v>Monday</v>
      </c>
      <c r="R4481" t="str">
        <f>IF(tbl_salesdata[[#This Row],[Weekdaynum]]&gt;5,"Yes","No")</f>
        <v>No</v>
      </c>
    </row>
    <row r="4482" spans="1:18" hidden="1" x14ac:dyDescent="0.35">
      <c r="A4482">
        <v>688301026</v>
      </c>
      <c r="B4482" s="3">
        <v>42768</v>
      </c>
      <c r="C4482" s="3">
        <v>42789</v>
      </c>
      <c r="D4482" t="s">
        <v>112</v>
      </c>
      <c r="E4482" t="s">
        <v>12</v>
      </c>
      <c r="F4482" t="s">
        <v>56</v>
      </c>
      <c r="G4482" t="s">
        <v>14</v>
      </c>
      <c r="H4482" t="s">
        <v>34</v>
      </c>
      <c r="I4482" s="9">
        <v>2424</v>
      </c>
      <c r="J4482" s="9">
        <v>9.33</v>
      </c>
      <c r="K4482" s="9">
        <v>6.92</v>
      </c>
      <c r="L4482" s="9">
        <f>tbl_salesdata[[#This Row],[Units Sold]]*tbl_salesdata[[#This Row],[Unit Cost]]</f>
        <v>16774.079999999998</v>
      </c>
      <c r="M4482" s="9">
        <f>tbl_salesdata[[#This Row],[Units Sold]]*tbl_salesdata[[#This Row],[Unit Price]]</f>
        <v>22615.920000000002</v>
      </c>
      <c r="N4482" s="9">
        <f>tbl_salesdata[[#This Row],[Total Sales]]-tbl_salesdata[[#This Row],[Total Cost]]</f>
        <v>5841.8400000000038</v>
      </c>
      <c r="O4482">
        <f>tbl_salesdata[[#This Row],[Ship Date]]-tbl_salesdata[[#This Row],[Order Date]]</f>
        <v>21</v>
      </c>
      <c r="P4482">
        <f>WEEKDAY(tbl_salesdata[[#This Row],[Order Date]],2)</f>
        <v>4</v>
      </c>
      <c r="Q4482" t="str">
        <f>TEXT(tbl_salesdata[[#This Row],[Order Date]],"dddd")</f>
        <v>Thursday</v>
      </c>
      <c r="R4482" t="str">
        <f>IF(tbl_salesdata[[#This Row],[Weekdaynum]]&gt;5,"Yes","No")</f>
        <v>No</v>
      </c>
    </row>
    <row r="4483" spans="1:18" hidden="1" x14ac:dyDescent="0.35">
      <c r="A4483">
        <v>382668673</v>
      </c>
      <c r="B4483" s="3">
        <v>44607</v>
      </c>
      <c r="C4483" s="3">
        <v>44620</v>
      </c>
      <c r="D4483" t="s">
        <v>197</v>
      </c>
      <c r="E4483" t="s">
        <v>38</v>
      </c>
      <c r="F4483" t="s">
        <v>56</v>
      </c>
      <c r="G4483" t="s">
        <v>14</v>
      </c>
      <c r="H4483" t="s">
        <v>26</v>
      </c>
      <c r="I4483" s="9">
        <v>9019</v>
      </c>
      <c r="J4483" s="9">
        <v>9.33</v>
      </c>
      <c r="K4483" s="9">
        <v>6.92</v>
      </c>
      <c r="L4483" s="9">
        <f>tbl_salesdata[[#This Row],[Units Sold]]*tbl_salesdata[[#This Row],[Unit Cost]]</f>
        <v>62411.479999999996</v>
      </c>
      <c r="M4483" s="9">
        <f>tbl_salesdata[[#This Row],[Units Sold]]*tbl_salesdata[[#This Row],[Unit Price]]</f>
        <v>84147.27</v>
      </c>
      <c r="N4483" s="9">
        <f>tbl_salesdata[[#This Row],[Total Sales]]-tbl_salesdata[[#This Row],[Total Cost]]</f>
        <v>21735.790000000008</v>
      </c>
      <c r="O4483">
        <f>tbl_salesdata[[#This Row],[Ship Date]]-tbl_salesdata[[#This Row],[Order Date]]</f>
        <v>13</v>
      </c>
      <c r="P4483">
        <f>WEEKDAY(tbl_salesdata[[#This Row],[Order Date]],2)</f>
        <v>2</v>
      </c>
      <c r="Q4483" t="str">
        <f>TEXT(tbl_salesdata[[#This Row],[Order Date]],"dddd")</f>
        <v>Tuesday</v>
      </c>
      <c r="R4483" t="str">
        <f>IF(tbl_salesdata[[#This Row],[Weekdaynum]]&gt;5,"Yes","No")</f>
        <v>No</v>
      </c>
    </row>
    <row r="4484" spans="1:18" x14ac:dyDescent="0.35">
      <c r="A4484">
        <v>946774995</v>
      </c>
      <c r="B4484" s="3">
        <v>43477</v>
      </c>
      <c r="C4484" s="3">
        <v>43486</v>
      </c>
      <c r="D4484" t="s">
        <v>96</v>
      </c>
      <c r="E4484" t="s">
        <v>29</v>
      </c>
      <c r="F4484" t="s">
        <v>30</v>
      </c>
      <c r="G4484" t="s">
        <v>14</v>
      </c>
      <c r="H4484" t="s">
        <v>15</v>
      </c>
      <c r="I4484" s="9">
        <v>615</v>
      </c>
      <c r="J4484" s="9">
        <v>81.73</v>
      </c>
      <c r="K4484" s="9">
        <v>56.67</v>
      </c>
      <c r="L4484" s="9">
        <f>tbl_salesdata[[#This Row],[Units Sold]]*tbl_salesdata[[#This Row],[Unit Cost]]</f>
        <v>34852.050000000003</v>
      </c>
      <c r="M4484" s="9">
        <f>tbl_salesdata[[#This Row],[Units Sold]]*tbl_salesdata[[#This Row],[Unit Price]]</f>
        <v>50263.950000000004</v>
      </c>
      <c r="N4484" s="9">
        <f>tbl_salesdata[[#This Row],[Total Sales]]-tbl_salesdata[[#This Row],[Total Cost]]</f>
        <v>15411.900000000001</v>
      </c>
      <c r="O4484">
        <f>tbl_salesdata[[#This Row],[Ship Date]]-tbl_salesdata[[#This Row],[Order Date]]</f>
        <v>9</v>
      </c>
      <c r="P4484">
        <f>WEEKDAY(tbl_salesdata[[#This Row],[Order Date]],2)</f>
        <v>6</v>
      </c>
      <c r="Q4484" t="str">
        <f>TEXT(tbl_salesdata[[#This Row],[Order Date]],"dddd")</f>
        <v>Saturday</v>
      </c>
      <c r="R4484" t="str">
        <f>IF(tbl_salesdata[[#This Row],[Weekdaynum]]&gt;5,"Yes","No")</f>
        <v>Yes</v>
      </c>
    </row>
    <row r="4485" spans="1:18" hidden="1" x14ac:dyDescent="0.35">
      <c r="A4485">
        <v>829483497</v>
      </c>
      <c r="B4485" s="3">
        <v>44162</v>
      </c>
      <c r="C4485" s="3">
        <v>44175</v>
      </c>
      <c r="D4485" t="s">
        <v>155</v>
      </c>
      <c r="E4485" t="s">
        <v>12</v>
      </c>
      <c r="F4485" t="s">
        <v>22</v>
      </c>
      <c r="G4485" t="s">
        <v>14</v>
      </c>
      <c r="H4485" t="s">
        <v>15</v>
      </c>
      <c r="I4485" s="9">
        <v>1454</v>
      </c>
      <c r="J4485" s="9">
        <v>47.45</v>
      </c>
      <c r="K4485" s="9">
        <v>31.79</v>
      </c>
      <c r="L4485" s="9">
        <f>tbl_salesdata[[#This Row],[Units Sold]]*tbl_salesdata[[#This Row],[Unit Cost]]</f>
        <v>46222.659999999996</v>
      </c>
      <c r="M4485" s="9">
        <f>tbl_salesdata[[#This Row],[Units Sold]]*tbl_salesdata[[#This Row],[Unit Price]]</f>
        <v>68992.3</v>
      </c>
      <c r="N4485" s="9">
        <f>tbl_salesdata[[#This Row],[Total Sales]]-tbl_salesdata[[#This Row],[Total Cost]]</f>
        <v>22769.640000000007</v>
      </c>
      <c r="O4485">
        <f>tbl_salesdata[[#This Row],[Ship Date]]-tbl_salesdata[[#This Row],[Order Date]]</f>
        <v>13</v>
      </c>
      <c r="P4485">
        <f>WEEKDAY(tbl_salesdata[[#This Row],[Order Date]],2)</f>
        <v>5</v>
      </c>
      <c r="Q4485" t="str">
        <f>TEXT(tbl_salesdata[[#This Row],[Order Date]],"dddd")</f>
        <v>Friday</v>
      </c>
      <c r="R4485" t="str">
        <f>IF(tbl_salesdata[[#This Row],[Weekdaynum]]&gt;5,"Yes","No")</f>
        <v>No</v>
      </c>
    </row>
    <row r="4486" spans="1:18" hidden="1" x14ac:dyDescent="0.35">
      <c r="A4486">
        <v>914840829</v>
      </c>
      <c r="B4486" s="3">
        <v>42718</v>
      </c>
      <c r="C4486" s="3">
        <v>42737</v>
      </c>
      <c r="D4486" t="s">
        <v>72</v>
      </c>
      <c r="E4486" t="s">
        <v>24</v>
      </c>
      <c r="F4486" t="s">
        <v>33</v>
      </c>
      <c r="G4486" t="s">
        <v>18</v>
      </c>
      <c r="H4486" t="s">
        <v>15</v>
      </c>
      <c r="I4486" s="9">
        <v>586</v>
      </c>
      <c r="J4486" s="9">
        <v>109.28</v>
      </c>
      <c r="K4486" s="9">
        <v>35.840000000000003</v>
      </c>
      <c r="L4486" s="9">
        <f>tbl_salesdata[[#This Row],[Units Sold]]*tbl_salesdata[[#This Row],[Unit Cost]]</f>
        <v>21002.240000000002</v>
      </c>
      <c r="M4486" s="9">
        <f>tbl_salesdata[[#This Row],[Units Sold]]*tbl_salesdata[[#This Row],[Unit Price]]</f>
        <v>64038.080000000002</v>
      </c>
      <c r="N4486" s="9">
        <f>tbl_salesdata[[#This Row],[Total Sales]]-tbl_salesdata[[#This Row],[Total Cost]]</f>
        <v>43035.839999999997</v>
      </c>
      <c r="O4486">
        <f>tbl_salesdata[[#This Row],[Ship Date]]-tbl_salesdata[[#This Row],[Order Date]]</f>
        <v>19</v>
      </c>
      <c r="P4486">
        <f>WEEKDAY(tbl_salesdata[[#This Row],[Order Date]],2)</f>
        <v>3</v>
      </c>
      <c r="Q4486" t="str">
        <f>TEXT(tbl_salesdata[[#This Row],[Order Date]],"dddd")</f>
        <v>Wednesday</v>
      </c>
      <c r="R4486" t="str">
        <f>IF(tbl_salesdata[[#This Row],[Weekdaynum]]&gt;5,"Yes","No")</f>
        <v>No</v>
      </c>
    </row>
    <row r="4487" spans="1:18" hidden="1" x14ac:dyDescent="0.35">
      <c r="A4487">
        <v>880625712</v>
      </c>
      <c r="B4487" s="3">
        <v>43258</v>
      </c>
      <c r="C4487" s="3">
        <v>43263</v>
      </c>
      <c r="D4487" t="s">
        <v>131</v>
      </c>
      <c r="E4487" t="s">
        <v>32</v>
      </c>
      <c r="F4487" t="s">
        <v>13</v>
      </c>
      <c r="G4487" t="s">
        <v>14</v>
      </c>
      <c r="H4487" t="s">
        <v>34</v>
      </c>
      <c r="I4487" s="9">
        <v>5573</v>
      </c>
      <c r="J4487" s="9">
        <v>255.28</v>
      </c>
      <c r="K4487" s="9">
        <v>159.41999999999999</v>
      </c>
      <c r="L4487" s="9">
        <f>tbl_salesdata[[#This Row],[Units Sold]]*tbl_salesdata[[#This Row],[Unit Cost]]</f>
        <v>888447.65999999992</v>
      </c>
      <c r="M4487" s="9">
        <f>tbl_salesdata[[#This Row],[Units Sold]]*tbl_salesdata[[#This Row],[Unit Price]]</f>
        <v>1422675.44</v>
      </c>
      <c r="N4487" s="9">
        <f>tbl_salesdata[[#This Row],[Total Sales]]-tbl_salesdata[[#This Row],[Total Cost]]</f>
        <v>534227.78</v>
      </c>
      <c r="O4487">
        <f>tbl_salesdata[[#This Row],[Ship Date]]-tbl_salesdata[[#This Row],[Order Date]]</f>
        <v>5</v>
      </c>
      <c r="P4487">
        <f>WEEKDAY(tbl_salesdata[[#This Row],[Order Date]],2)</f>
        <v>4</v>
      </c>
      <c r="Q4487" t="str">
        <f>TEXT(tbl_salesdata[[#This Row],[Order Date]],"dddd")</f>
        <v>Thursday</v>
      </c>
      <c r="R4487" t="str">
        <f>IF(tbl_salesdata[[#This Row],[Weekdaynum]]&gt;5,"Yes","No")</f>
        <v>No</v>
      </c>
    </row>
    <row r="4488" spans="1:18" hidden="1" x14ac:dyDescent="0.35">
      <c r="A4488">
        <v>344074475</v>
      </c>
      <c r="B4488" s="3">
        <v>44097</v>
      </c>
      <c r="C4488" s="3">
        <v>44102</v>
      </c>
      <c r="D4488" t="s">
        <v>92</v>
      </c>
      <c r="E4488" t="s">
        <v>32</v>
      </c>
      <c r="F4488" t="s">
        <v>22</v>
      </c>
      <c r="G4488" t="s">
        <v>18</v>
      </c>
      <c r="H4488" t="s">
        <v>26</v>
      </c>
      <c r="I4488" s="9">
        <v>8138</v>
      </c>
      <c r="J4488" s="9">
        <v>47.45</v>
      </c>
      <c r="K4488" s="9">
        <v>31.79</v>
      </c>
      <c r="L4488" s="9">
        <f>tbl_salesdata[[#This Row],[Units Sold]]*tbl_salesdata[[#This Row],[Unit Cost]]</f>
        <v>258707.02</v>
      </c>
      <c r="M4488" s="9">
        <f>tbl_salesdata[[#This Row],[Units Sold]]*tbl_salesdata[[#This Row],[Unit Price]]</f>
        <v>386148.10000000003</v>
      </c>
      <c r="N4488" s="9">
        <f>tbl_salesdata[[#This Row],[Total Sales]]-tbl_salesdata[[#This Row],[Total Cost]]</f>
        <v>127441.08000000005</v>
      </c>
      <c r="O4488">
        <f>tbl_salesdata[[#This Row],[Ship Date]]-tbl_salesdata[[#This Row],[Order Date]]</f>
        <v>5</v>
      </c>
      <c r="P4488">
        <f>WEEKDAY(tbl_salesdata[[#This Row],[Order Date]],2)</f>
        <v>3</v>
      </c>
      <c r="Q4488" t="str">
        <f>TEXT(tbl_salesdata[[#This Row],[Order Date]],"dddd")</f>
        <v>Wednesday</v>
      </c>
      <c r="R4488" t="str">
        <f>IF(tbl_salesdata[[#This Row],[Weekdaynum]]&gt;5,"Yes","No")</f>
        <v>No</v>
      </c>
    </row>
    <row r="4489" spans="1:18" hidden="1" x14ac:dyDescent="0.35">
      <c r="A4489">
        <v>792735946</v>
      </c>
      <c r="B4489" s="3">
        <v>42554</v>
      </c>
      <c r="C4489" s="3">
        <v>42557</v>
      </c>
      <c r="D4489" t="s">
        <v>161</v>
      </c>
      <c r="E4489" t="s">
        <v>24</v>
      </c>
      <c r="F4489" t="s">
        <v>13</v>
      </c>
      <c r="G4489" t="s">
        <v>14</v>
      </c>
      <c r="H4489" t="s">
        <v>34</v>
      </c>
      <c r="I4489" s="9">
        <v>7038</v>
      </c>
      <c r="J4489" s="9">
        <v>255.28</v>
      </c>
      <c r="K4489" s="9">
        <v>159.41999999999999</v>
      </c>
      <c r="L4489" s="9">
        <f>tbl_salesdata[[#This Row],[Units Sold]]*tbl_salesdata[[#This Row],[Unit Cost]]</f>
        <v>1121997.96</v>
      </c>
      <c r="M4489" s="9">
        <f>tbl_salesdata[[#This Row],[Units Sold]]*tbl_salesdata[[#This Row],[Unit Price]]</f>
        <v>1796660.64</v>
      </c>
      <c r="N4489" s="9">
        <f>tbl_salesdata[[#This Row],[Total Sales]]-tbl_salesdata[[#This Row],[Total Cost]]</f>
        <v>674662.67999999993</v>
      </c>
      <c r="O4489">
        <f>tbl_salesdata[[#This Row],[Ship Date]]-tbl_salesdata[[#This Row],[Order Date]]</f>
        <v>3</v>
      </c>
      <c r="P4489">
        <f>WEEKDAY(tbl_salesdata[[#This Row],[Order Date]],2)</f>
        <v>7</v>
      </c>
      <c r="Q4489" t="str">
        <f>TEXT(tbl_salesdata[[#This Row],[Order Date]],"dddd")</f>
        <v>Sunday</v>
      </c>
      <c r="R4489" t="str">
        <f>IF(tbl_salesdata[[#This Row],[Weekdaynum]]&gt;5,"Yes","No")</f>
        <v>Yes</v>
      </c>
    </row>
    <row r="4490" spans="1:18" hidden="1" x14ac:dyDescent="0.35">
      <c r="A4490">
        <v>634471452</v>
      </c>
      <c r="B4490" s="3">
        <v>42495</v>
      </c>
      <c r="C4490" s="3">
        <v>42505</v>
      </c>
      <c r="D4490" t="s">
        <v>206</v>
      </c>
      <c r="E4490" t="s">
        <v>24</v>
      </c>
      <c r="F4490" t="s">
        <v>68</v>
      </c>
      <c r="G4490" t="s">
        <v>14</v>
      </c>
      <c r="H4490" t="s">
        <v>26</v>
      </c>
      <c r="I4490" s="9">
        <v>3057</v>
      </c>
      <c r="J4490" s="9">
        <v>154.06</v>
      </c>
      <c r="K4490" s="9">
        <v>90.93</v>
      </c>
      <c r="L4490" s="9">
        <f>tbl_salesdata[[#This Row],[Units Sold]]*tbl_salesdata[[#This Row],[Unit Cost]]</f>
        <v>277973.01</v>
      </c>
      <c r="M4490" s="9">
        <f>tbl_salesdata[[#This Row],[Units Sold]]*tbl_salesdata[[#This Row],[Unit Price]]</f>
        <v>470961.42</v>
      </c>
      <c r="N4490" s="9">
        <f>tbl_salesdata[[#This Row],[Total Sales]]-tbl_salesdata[[#This Row],[Total Cost]]</f>
        <v>192988.40999999997</v>
      </c>
      <c r="O4490">
        <f>tbl_salesdata[[#This Row],[Ship Date]]-tbl_salesdata[[#This Row],[Order Date]]</f>
        <v>10</v>
      </c>
      <c r="P4490">
        <f>WEEKDAY(tbl_salesdata[[#This Row],[Order Date]],2)</f>
        <v>4</v>
      </c>
      <c r="Q4490" t="str">
        <f>TEXT(tbl_salesdata[[#This Row],[Order Date]],"dddd")</f>
        <v>Thursday</v>
      </c>
      <c r="R4490" t="str">
        <f>IF(tbl_salesdata[[#This Row],[Weekdaynum]]&gt;5,"Yes","No")</f>
        <v>No</v>
      </c>
    </row>
    <row r="4491" spans="1:18" hidden="1" x14ac:dyDescent="0.35">
      <c r="A4491">
        <v>147454822</v>
      </c>
      <c r="B4491" s="3">
        <v>42096</v>
      </c>
      <c r="C4491" s="3">
        <v>42110</v>
      </c>
      <c r="D4491" t="s">
        <v>160</v>
      </c>
      <c r="E4491" t="s">
        <v>29</v>
      </c>
      <c r="F4491" t="s">
        <v>56</v>
      </c>
      <c r="G4491" t="s">
        <v>18</v>
      </c>
      <c r="H4491" t="s">
        <v>15</v>
      </c>
      <c r="I4491" s="9">
        <v>4013</v>
      </c>
      <c r="J4491" s="9">
        <v>9.33</v>
      </c>
      <c r="K4491" s="9">
        <v>6.92</v>
      </c>
      <c r="L4491" s="9">
        <f>tbl_salesdata[[#This Row],[Units Sold]]*tbl_salesdata[[#This Row],[Unit Cost]]</f>
        <v>27769.96</v>
      </c>
      <c r="M4491" s="9">
        <f>tbl_salesdata[[#This Row],[Units Sold]]*tbl_salesdata[[#This Row],[Unit Price]]</f>
        <v>37441.29</v>
      </c>
      <c r="N4491" s="9">
        <f>tbl_salesdata[[#This Row],[Total Sales]]-tbl_salesdata[[#This Row],[Total Cost]]</f>
        <v>9671.3300000000017</v>
      </c>
      <c r="O4491">
        <f>tbl_salesdata[[#This Row],[Ship Date]]-tbl_salesdata[[#This Row],[Order Date]]</f>
        <v>14</v>
      </c>
      <c r="P4491">
        <f>WEEKDAY(tbl_salesdata[[#This Row],[Order Date]],2)</f>
        <v>4</v>
      </c>
      <c r="Q4491" t="str">
        <f>TEXT(tbl_salesdata[[#This Row],[Order Date]],"dddd")</f>
        <v>Thursday</v>
      </c>
      <c r="R4491" t="str">
        <f>IF(tbl_salesdata[[#This Row],[Weekdaynum]]&gt;5,"Yes","No")</f>
        <v>No</v>
      </c>
    </row>
    <row r="4492" spans="1:18" hidden="1" x14ac:dyDescent="0.35">
      <c r="A4492">
        <v>130172383</v>
      </c>
      <c r="B4492" s="3">
        <v>42844</v>
      </c>
      <c r="C4492" s="3">
        <v>42850</v>
      </c>
      <c r="D4492" t="s">
        <v>111</v>
      </c>
      <c r="E4492" t="s">
        <v>38</v>
      </c>
      <c r="F4492" t="s">
        <v>33</v>
      </c>
      <c r="G4492" t="s">
        <v>14</v>
      </c>
      <c r="H4492" t="s">
        <v>26</v>
      </c>
      <c r="I4492" s="9">
        <v>9756</v>
      </c>
      <c r="J4492" s="9">
        <v>109.28</v>
      </c>
      <c r="K4492" s="9">
        <v>35.840000000000003</v>
      </c>
      <c r="L4492" s="9">
        <f>tbl_salesdata[[#This Row],[Units Sold]]*tbl_salesdata[[#This Row],[Unit Cost]]</f>
        <v>349655.04000000004</v>
      </c>
      <c r="M4492" s="9">
        <f>tbl_salesdata[[#This Row],[Units Sold]]*tbl_salesdata[[#This Row],[Unit Price]]</f>
        <v>1066135.68</v>
      </c>
      <c r="N4492" s="9">
        <f>tbl_salesdata[[#This Row],[Total Sales]]-tbl_salesdata[[#This Row],[Total Cost]]</f>
        <v>716480.6399999999</v>
      </c>
      <c r="O4492">
        <f>tbl_salesdata[[#This Row],[Ship Date]]-tbl_salesdata[[#This Row],[Order Date]]</f>
        <v>6</v>
      </c>
      <c r="P4492">
        <f>WEEKDAY(tbl_salesdata[[#This Row],[Order Date]],2)</f>
        <v>3</v>
      </c>
      <c r="Q4492" t="str">
        <f>TEXT(tbl_salesdata[[#This Row],[Order Date]],"dddd")</f>
        <v>Wednesday</v>
      </c>
      <c r="R4492" t="str">
        <f>IF(tbl_salesdata[[#This Row],[Weekdaynum]]&gt;5,"Yes","No")</f>
        <v>No</v>
      </c>
    </row>
    <row r="4493" spans="1:18" hidden="1" x14ac:dyDescent="0.35">
      <c r="A4493">
        <v>551422965</v>
      </c>
      <c r="B4493" s="3">
        <v>42465</v>
      </c>
      <c r="C4493" s="3">
        <v>42475</v>
      </c>
      <c r="D4493" t="s">
        <v>101</v>
      </c>
      <c r="E4493" t="s">
        <v>24</v>
      </c>
      <c r="F4493" t="s">
        <v>17</v>
      </c>
      <c r="G4493" t="s">
        <v>18</v>
      </c>
      <c r="H4493" t="s">
        <v>34</v>
      </c>
      <c r="I4493" s="9">
        <v>7164</v>
      </c>
      <c r="J4493" s="9">
        <v>152.58000000000001</v>
      </c>
      <c r="K4493" s="9">
        <v>97.44</v>
      </c>
      <c r="L4493" s="9">
        <f>tbl_salesdata[[#This Row],[Units Sold]]*tbl_salesdata[[#This Row],[Unit Cost]]</f>
        <v>698060.16</v>
      </c>
      <c r="M4493" s="9">
        <f>tbl_salesdata[[#This Row],[Units Sold]]*tbl_salesdata[[#This Row],[Unit Price]]</f>
        <v>1093083.1200000001</v>
      </c>
      <c r="N4493" s="9">
        <f>tbl_salesdata[[#This Row],[Total Sales]]-tbl_salesdata[[#This Row],[Total Cost]]</f>
        <v>395022.96000000008</v>
      </c>
      <c r="O4493">
        <f>tbl_salesdata[[#This Row],[Ship Date]]-tbl_salesdata[[#This Row],[Order Date]]</f>
        <v>10</v>
      </c>
      <c r="P4493">
        <f>WEEKDAY(tbl_salesdata[[#This Row],[Order Date]],2)</f>
        <v>2</v>
      </c>
      <c r="Q4493" t="str">
        <f>TEXT(tbl_salesdata[[#This Row],[Order Date]],"dddd")</f>
        <v>Tuesday</v>
      </c>
      <c r="R4493" t="str">
        <f>IF(tbl_salesdata[[#This Row],[Weekdaynum]]&gt;5,"Yes","No")</f>
        <v>No</v>
      </c>
    </row>
    <row r="4494" spans="1:18" hidden="1" x14ac:dyDescent="0.35">
      <c r="A4494">
        <v>100317895</v>
      </c>
      <c r="B4494" s="3">
        <v>43303</v>
      </c>
      <c r="C4494" s="3">
        <v>43317</v>
      </c>
      <c r="D4494" t="s">
        <v>147</v>
      </c>
      <c r="E4494" t="s">
        <v>38</v>
      </c>
      <c r="F4494" t="s">
        <v>40</v>
      </c>
      <c r="G4494" t="s">
        <v>18</v>
      </c>
      <c r="H4494" t="s">
        <v>26</v>
      </c>
      <c r="I4494" s="9">
        <v>5149</v>
      </c>
      <c r="J4494" s="9">
        <v>651.21</v>
      </c>
      <c r="K4494" s="9">
        <v>524.96</v>
      </c>
      <c r="L4494" s="9">
        <f>tbl_salesdata[[#This Row],[Units Sold]]*tbl_salesdata[[#This Row],[Unit Cost]]</f>
        <v>2703019.04</v>
      </c>
      <c r="M4494" s="9">
        <f>tbl_salesdata[[#This Row],[Units Sold]]*tbl_salesdata[[#This Row],[Unit Price]]</f>
        <v>3353080.29</v>
      </c>
      <c r="N4494" s="9">
        <f>tbl_salesdata[[#This Row],[Total Sales]]-tbl_salesdata[[#This Row],[Total Cost]]</f>
        <v>650061.25</v>
      </c>
      <c r="O4494">
        <f>tbl_salesdata[[#This Row],[Ship Date]]-tbl_salesdata[[#This Row],[Order Date]]</f>
        <v>14</v>
      </c>
      <c r="P4494">
        <f>WEEKDAY(tbl_salesdata[[#This Row],[Order Date]],2)</f>
        <v>7</v>
      </c>
      <c r="Q4494" t="str">
        <f>TEXT(tbl_salesdata[[#This Row],[Order Date]],"dddd")</f>
        <v>Sunday</v>
      </c>
      <c r="R4494" t="str">
        <f>IF(tbl_salesdata[[#This Row],[Weekdaynum]]&gt;5,"Yes","No")</f>
        <v>Yes</v>
      </c>
    </row>
    <row r="4495" spans="1:18" hidden="1" x14ac:dyDescent="0.35">
      <c r="A4495">
        <v>236281001</v>
      </c>
      <c r="B4495" s="3">
        <v>44515</v>
      </c>
      <c r="C4495" s="3">
        <v>44535</v>
      </c>
      <c r="D4495" t="s">
        <v>163</v>
      </c>
      <c r="E4495" t="s">
        <v>38</v>
      </c>
      <c r="F4495" t="s">
        <v>40</v>
      </c>
      <c r="G4495" t="s">
        <v>18</v>
      </c>
      <c r="H4495" t="s">
        <v>15</v>
      </c>
      <c r="I4495" s="9">
        <v>9654</v>
      </c>
      <c r="J4495" s="9">
        <v>651.21</v>
      </c>
      <c r="K4495" s="9">
        <v>524.96</v>
      </c>
      <c r="L4495" s="9">
        <f>tbl_salesdata[[#This Row],[Units Sold]]*tbl_salesdata[[#This Row],[Unit Cost]]</f>
        <v>5067963.8400000008</v>
      </c>
      <c r="M4495" s="9">
        <f>tbl_salesdata[[#This Row],[Units Sold]]*tbl_salesdata[[#This Row],[Unit Price]]</f>
        <v>6286781.3400000008</v>
      </c>
      <c r="N4495" s="9">
        <f>tbl_salesdata[[#This Row],[Total Sales]]-tbl_salesdata[[#This Row],[Total Cost]]</f>
        <v>1218817.5</v>
      </c>
      <c r="O4495">
        <f>tbl_salesdata[[#This Row],[Ship Date]]-tbl_salesdata[[#This Row],[Order Date]]</f>
        <v>20</v>
      </c>
      <c r="P4495">
        <f>WEEKDAY(tbl_salesdata[[#This Row],[Order Date]],2)</f>
        <v>1</v>
      </c>
      <c r="Q4495" t="str">
        <f>TEXT(tbl_salesdata[[#This Row],[Order Date]],"dddd")</f>
        <v>Monday</v>
      </c>
      <c r="R4495" t="str">
        <f>IF(tbl_salesdata[[#This Row],[Weekdaynum]]&gt;5,"Yes","No")</f>
        <v>No</v>
      </c>
    </row>
    <row r="4496" spans="1:18" hidden="1" x14ac:dyDescent="0.35">
      <c r="A4496">
        <v>239048612</v>
      </c>
      <c r="B4496" s="3">
        <v>42568</v>
      </c>
      <c r="C4496" s="3">
        <v>42576</v>
      </c>
      <c r="D4496" t="s">
        <v>80</v>
      </c>
      <c r="E4496" t="s">
        <v>21</v>
      </c>
      <c r="F4496" t="s">
        <v>30</v>
      </c>
      <c r="G4496" t="s">
        <v>14</v>
      </c>
      <c r="H4496" t="s">
        <v>26</v>
      </c>
      <c r="I4496" s="9">
        <v>8651</v>
      </c>
      <c r="J4496" s="9">
        <v>81.73</v>
      </c>
      <c r="K4496" s="9">
        <v>56.67</v>
      </c>
      <c r="L4496" s="9">
        <f>tbl_salesdata[[#This Row],[Units Sold]]*tbl_salesdata[[#This Row],[Unit Cost]]</f>
        <v>490252.17000000004</v>
      </c>
      <c r="M4496" s="9">
        <f>tbl_salesdata[[#This Row],[Units Sold]]*tbl_salesdata[[#This Row],[Unit Price]]</f>
        <v>707046.23</v>
      </c>
      <c r="N4496" s="9">
        <f>tbl_salesdata[[#This Row],[Total Sales]]-tbl_salesdata[[#This Row],[Total Cost]]</f>
        <v>216794.05999999994</v>
      </c>
      <c r="O4496">
        <f>tbl_salesdata[[#This Row],[Ship Date]]-tbl_salesdata[[#This Row],[Order Date]]</f>
        <v>8</v>
      </c>
      <c r="P4496">
        <f>WEEKDAY(tbl_salesdata[[#This Row],[Order Date]],2)</f>
        <v>7</v>
      </c>
      <c r="Q4496" t="str">
        <f>TEXT(tbl_salesdata[[#This Row],[Order Date]],"dddd")</f>
        <v>Sunday</v>
      </c>
      <c r="R4496" t="str">
        <f>IF(tbl_salesdata[[#This Row],[Weekdaynum]]&gt;5,"Yes","No")</f>
        <v>Yes</v>
      </c>
    </row>
    <row r="4497" spans="1:18" hidden="1" x14ac:dyDescent="0.35">
      <c r="A4497">
        <v>358669555</v>
      </c>
      <c r="B4497" s="3">
        <v>44365</v>
      </c>
      <c r="C4497" s="3">
        <v>44367</v>
      </c>
      <c r="D4497" t="s">
        <v>146</v>
      </c>
      <c r="E4497" t="s">
        <v>29</v>
      </c>
      <c r="F4497" t="s">
        <v>76</v>
      </c>
      <c r="G4497" t="s">
        <v>14</v>
      </c>
      <c r="H4497" t="s">
        <v>19</v>
      </c>
      <c r="I4497" s="9">
        <v>7147</v>
      </c>
      <c r="J4497" s="9">
        <v>668.27</v>
      </c>
      <c r="K4497" s="9">
        <v>502.54</v>
      </c>
      <c r="L4497" s="9">
        <f>tbl_salesdata[[#This Row],[Units Sold]]*tbl_salesdata[[#This Row],[Unit Cost]]</f>
        <v>3591653.3800000004</v>
      </c>
      <c r="M4497" s="9">
        <f>tbl_salesdata[[#This Row],[Units Sold]]*tbl_salesdata[[#This Row],[Unit Price]]</f>
        <v>4776125.6899999995</v>
      </c>
      <c r="N4497" s="9">
        <f>tbl_salesdata[[#This Row],[Total Sales]]-tbl_salesdata[[#This Row],[Total Cost]]</f>
        <v>1184472.3099999991</v>
      </c>
      <c r="O4497">
        <f>tbl_salesdata[[#This Row],[Ship Date]]-tbl_salesdata[[#This Row],[Order Date]]</f>
        <v>2</v>
      </c>
      <c r="P4497">
        <f>WEEKDAY(tbl_salesdata[[#This Row],[Order Date]],2)</f>
        <v>5</v>
      </c>
      <c r="Q4497" t="str">
        <f>TEXT(tbl_salesdata[[#This Row],[Order Date]],"dddd")</f>
        <v>Friday</v>
      </c>
      <c r="R4497" t="str">
        <f>IF(tbl_salesdata[[#This Row],[Weekdaynum]]&gt;5,"Yes","No")</f>
        <v>No</v>
      </c>
    </row>
    <row r="4498" spans="1:18" hidden="1" x14ac:dyDescent="0.35">
      <c r="A4498">
        <v>465505158</v>
      </c>
      <c r="B4498" s="3">
        <v>44880</v>
      </c>
      <c r="C4498" s="3">
        <v>44899</v>
      </c>
      <c r="D4498" t="s">
        <v>194</v>
      </c>
      <c r="E4498" t="s">
        <v>32</v>
      </c>
      <c r="F4498" t="s">
        <v>25</v>
      </c>
      <c r="G4498" t="s">
        <v>14</v>
      </c>
      <c r="H4498" t="s">
        <v>15</v>
      </c>
      <c r="I4498" s="9">
        <v>2176</v>
      </c>
      <c r="J4498" s="9">
        <v>205.7</v>
      </c>
      <c r="K4498" s="9">
        <v>117.11</v>
      </c>
      <c r="L4498" s="9">
        <f>tbl_salesdata[[#This Row],[Units Sold]]*tbl_salesdata[[#This Row],[Unit Cost]]</f>
        <v>254831.35999999999</v>
      </c>
      <c r="M4498" s="9">
        <f>tbl_salesdata[[#This Row],[Units Sold]]*tbl_salesdata[[#This Row],[Unit Price]]</f>
        <v>447603.19999999995</v>
      </c>
      <c r="N4498" s="9">
        <f>tbl_salesdata[[#This Row],[Total Sales]]-tbl_salesdata[[#This Row],[Total Cost]]</f>
        <v>192771.83999999997</v>
      </c>
      <c r="O4498">
        <f>tbl_salesdata[[#This Row],[Ship Date]]-tbl_salesdata[[#This Row],[Order Date]]</f>
        <v>19</v>
      </c>
      <c r="P4498">
        <f>WEEKDAY(tbl_salesdata[[#This Row],[Order Date]],2)</f>
        <v>2</v>
      </c>
      <c r="Q4498" t="str">
        <f>TEXT(tbl_salesdata[[#This Row],[Order Date]],"dddd")</f>
        <v>Tuesday</v>
      </c>
      <c r="R4498" t="str">
        <f>IF(tbl_salesdata[[#This Row],[Weekdaynum]]&gt;5,"Yes","No")</f>
        <v>No</v>
      </c>
    </row>
    <row r="4499" spans="1:18" hidden="1" x14ac:dyDescent="0.35">
      <c r="A4499">
        <v>500229251</v>
      </c>
      <c r="B4499" s="3">
        <v>44253</v>
      </c>
      <c r="C4499" s="3">
        <v>44263</v>
      </c>
      <c r="D4499" t="s">
        <v>173</v>
      </c>
      <c r="E4499" t="s">
        <v>24</v>
      </c>
      <c r="F4499" t="s">
        <v>76</v>
      </c>
      <c r="G4499" t="s">
        <v>14</v>
      </c>
      <c r="H4499" t="s">
        <v>26</v>
      </c>
      <c r="I4499" s="9">
        <v>7806</v>
      </c>
      <c r="J4499" s="9">
        <v>668.27</v>
      </c>
      <c r="K4499" s="9">
        <v>502.54</v>
      </c>
      <c r="L4499" s="9">
        <f>tbl_salesdata[[#This Row],[Units Sold]]*tbl_salesdata[[#This Row],[Unit Cost]]</f>
        <v>3922827.24</v>
      </c>
      <c r="M4499" s="9">
        <f>tbl_salesdata[[#This Row],[Units Sold]]*tbl_salesdata[[#This Row],[Unit Price]]</f>
        <v>5216515.62</v>
      </c>
      <c r="N4499" s="9">
        <f>tbl_salesdata[[#This Row],[Total Sales]]-tbl_salesdata[[#This Row],[Total Cost]]</f>
        <v>1293688.3799999999</v>
      </c>
      <c r="O4499">
        <f>tbl_salesdata[[#This Row],[Ship Date]]-tbl_salesdata[[#This Row],[Order Date]]</f>
        <v>10</v>
      </c>
      <c r="P4499">
        <f>WEEKDAY(tbl_salesdata[[#This Row],[Order Date]],2)</f>
        <v>5</v>
      </c>
      <c r="Q4499" t="str">
        <f>TEXT(tbl_salesdata[[#This Row],[Order Date]],"dddd")</f>
        <v>Friday</v>
      </c>
      <c r="R4499" t="str">
        <f>IF(tbl_salesdata[[#This Row],[Weekdaynum]]&gt;5,"Yes","No")</f>
        <v>No</v>
      </c>
    </row>
    <row r="4500" spans="1:18" hidden="1" x14ac:dyDescent="0.35">
      <c r="A4500">
        <v>923828160</v>
      </c>
      <c r="B4500" s="3">
        <v>42855</v>
      </c>
      <c r="C4500" s="3">
        <v>42858</v>
      </c>
      <c r="D4500" t="s">
        <v>62</v>
      </c>
      <c r="E4500" t="s">
        <v>38</v>
      </c>
      <c r="F4500" t="s">
        <v>76</v>
      </c>
      <c r="G4500" t="s">
        <v>18</v>
      </c>
      <c r="H4500" t="s">
        <v>34</v>
      </c>
      <c r="I4500" s="9">
        <v>137</v>
      </c>
      <c r="J4500" s="9">
        <v>668.27</v>
      </c>
      <c r="K4500" s="9">
        <v>502.54</v>
      </c>
      <c r="L4500" s="9">
        <f>tbl_salesdata[[#This Row],[Units Sold]]*tbl_salesdata[[#This Row],[Unit Cost]]</f>
        <v>68847.98</v>
      </c>
      <c r="M4500" s="9">
        <f>tbl_salesdata[[#This Row],[Units Sold]]*tbl_salesdata[[#This Row],[Unit Price]]</f>
        <v>91552.989999999991</v>
      </c>
      <c r="N4500" s="9">
        <f>tbl_salesdata[[#This Row],[Total Sales]]-tbl_salesdata[[#This Row],[Total Cost]]</f>
        <v>22705.009999999995</v>
      </c>
      <c r="O4500">
        <f>tbl_salesdata[[#This Row],[Ship Date]]-tbl_salesdata[[#This Row],[Order Date]]</f>
        <v>3</v>
      </c>
      <c r="P4500">
        <f>WEEKDAY(tbl_salesdata[[#This Row],[Order Date]],2)</f>
        <v>7</v>
      </c>
      <c r="Q4500" t="str">
        <f>TEXT(tbl_salesdata[[#This Row],[Order Date]],"dddd")</f>
        <v>Sunday</v>
      </c>
      <c r="R4500" t="str">
        <f>IF(tbl_salesdata[[#This Row],[Weekdaynum]]&gt;5,"Yes","No")</f>
        <v>Yes</v>
      </c>
    </row>
    <row r="4501" spans="1:18" hidden="1" x14ac:dyDescent="0.35">
      <c r="A4501">
        <v>467600715</v>
      </c>
      <c r="B4501" s="3">
        <v>42569</v>
      </c>
      <c r="C4501" s="3">
        <v>42585</v>
      </c>
      <c r="D4501" t="s">
        <v>147</v>
      </c>
      <c r="E4501" t="s">
        <v>38</v>
      </c>
      <c r="F4501" t="s">
        <v>30</v>
      </c>
      <c r="G4501" t="s">
        <v>14</v>
      </c>
      <c r="H4501" t="s">
        <v>26</v>
      </c>
      <c r="I4501" s="9">
        <v>2297</v>
      </c>
      <c r="J4501" s="9">
        <v>81.73</v>
      </c>
      <c r="K4501" s="9">
        <v>56.67</v>
      </c>
      <c r="L4501" s="9">
        <f>tbl_salesdata[[#This Row],[Units Sold]]*tbl_salesdata[[#This Row],[Unit Cost]]</f>
        <v>130170.99</v>
      </c>
      <c r="M4501" s="9">
        <f>tbl_salesdata[[#This Row],[Units Sold]]*tbl_salesdata[[#This Row],[Unit Price]]</f>
        <v>187733.81</v>
      </c>
      <c r="N4501" s="9">
        <f>tbl_salesdata[[#This Row],[Total Sales]]-tbl_salesdata[[#This Row],[Total Cost]]</f>
        <v>57562.819999999992</v>
      </c>
      <c r="O4501">
        <f>tbl_salesdata[[#This Row],[Ship Date]]-tbl_salesdata[[#This Row],[Order Date]]</f>
        <v>16</v>
      </c>
      <c r="P4501">
        <f>WEEKDAY(tbl_salesdata[[#This Row],[Order Date]],2)</f>
        <v>1</v>
      </c>
      <c r="Q4501" t="str">
        <f>TEXT(tbl_salesdata[[#This Row],[Order Date]],"dddd")</f>
        <v>Monday</v>
      </c>
      <c r="R4501" t="str">
        <f>IF(tbl_salesdata[[#This Row],[Weekdaynum]]&gt;5,"Yes","No")</f>
        <v>No</v>
      </c>
    </row>
    <row r="4502" spans="1:18" x14ac:dyDescent="0.35">
      <c r="A4502">
        <v>446912944</v>
      </c>
      <c r="B4502" s="3">
        <v>43386</v>
      </c>
      <c r="C4502" s="3">
        <v>43388</v>
      </c>
      <c r="D4502" t="s">
        <v>147</v>
      </c>
      <c r="E4502" t="s">
        <v>38</v>
      </c>
      <c r="F4502" t="s">
        <v>68</v>
      </c>
      <c r="G4502" t="s">
        <v>18</v>
      </c>
      <c r="H4502" t="s">
        <v>26</v>
      </c>
      <c r="I4502" s="9">
        <v>326</v>
      </c>
      <c r="J4502" s="9">
        <v>154.06</v>
      </c>
      <c r="K4502" s="9">
        <v>90.93</v>
      </c>
      <c r="L4502" s="9">
        <f>tbl_salesdata[[#This Row],[Units Sold]]*tbl_salesdata[[#This Row],[Unit Cost]]</f>
        <v>29643.180000000004</v>
      </c>
      <c r="M4502" s="9">
        <f>tbl_salesdata[[#This Row],[Units Sold]]*tbl_salesdata[[#This Row],[Unit Price]]</f>
        <v>50223.56</v>
      </c>
      <c r="N4502" s="9">
        <f>tbl_salesdata[[#This Row],[Total Sales]]-tbl_salesdata[[#This Row],[Total Cost]]</f>
        <v>20580.379999999994</v>
      </c>
      <c r="O4502">
        <f>tbl_salesdata[[#This Row],[Ship Date]]-tbl_salesdata[[#This Row],[Order Date]]</f>
        <v>2</v>
      </c>
      <c r="P4502">
        <f>WEEKDAY(tbl_salesdata[[#This Row],[Order Date]],2)</f>
        <v>6</v>
      </c>
      <c r="Q4502" t="str">
        <f>TEXT(tbl_salesdata[[#This Row],[Order Date]],"dddd")</f>
        <v>Saturday</v>
      </c>
      <c r="R4502" t="str">
        <f>IF(tbl_salesdata[[#This Row],[Weekdaynum]]&gt;5,"Yes","No")</f>
        <v>Yes</v>
      </c>
    </row>
    <row r="4503" spans="1:18" hidden="1" x14ac:dyDescent="0.35">
      <c r="A4503">
        <v>292424571</v>
      </c>
      <c r="B4503" s="3">
        <v>43975</v>
      </c>
      <c r="C4503" s="3">
        <v>43989</v>
      </c>
      <c r="D4503" t="s">
        <v>203</v>
      </c>
      <c r="E4503" t="s">
        <v>21</v>
      </c>
      <c r="F4503" t="s">
        <v>42</v>
      </c>
      <c r="G4503" t="s">
        <v>18</v>
      </c>
      <c r="H4503" t="s">
        <v>19</v>
      </c>
      <c r="I4503" s="9">
        <v>3784</v>
      </c>
      <c r="J4503" s="9">
        <v>437.2</v>
      </c>
      <c r="K4503" s="9">
        <v>263.33</v>
      </c>
      <c r="L4503" s="9">
        <f>tbl_salesdata[[#This Row],[Units Sold]]*tbl_salesdata[[#This Row],[Unit Cost]]</f>
        <v>996440.72</v>
      </c>
      <c r="M4503" s="9">
        <f>tbl_salesdata[[#This Row],[Units Sold]]*tbl_salesdata[[#This Row],[Unit Price]]</f>
        <v>1654364.8</v>
      </c>
      <c r="N4503" s="9">
        <f>tbl_salesdata[[#This Row],[Total Sales]]-tbl_salesdata[[#This Row],[Total Cost]]</f>
        <v>657924.08000000007</v>
      </c>
      <c r="O4503">
        <f>tbl_salesdata[[#This Row],[Ship Date]]-tbl_salesdata[[#This Row],[Order Date]]</f>
        <v>14</v>
      </c>
      <c r="P4503">
        <f>WEEKDAY(tbl_salesdata[[#This Row],[Order Date]],2)</f>
        <v>7</v>
      </c>
      <c r="Q4503" t="str">
        <f>TEXT(tbl_salesdata[[#This Row],[Order Date]],"dddd")</f>
        <v>Sunday</v>
      </c>
      <c r="R4503" t="str">
        <f>IF(tbl_salesdata[[#This Row],[Weekdaynum]]&gt;5,"Yes","No")</f>
        <v>Yes</v>
      </c>
    </row>
    <row r="4504" spans="1:18" hidden="1" x14ac:dyDescent="0.35">
      <c r="A4504">
        <v>637636029</v>
      </c>
      <c r="B4504" s="3">
        <v>44333</v>
      </c>
      <c r="C4504" s="3">
        <v>44344</v>
      </c>
      <c r="D4504" t="s">
        <v>209</v>
      </c>
      <c r="E4504" t="s">
        <v>32</v>
      </c>
      <c r="F4504" t="s">
        <v>42</v>
      </c>
      <c r="G4504" t="s">
        <v>14</v>
      </c>
      <c r="H4504" t="s">
        <v>34</v>
      </c>
      <c r="I4504" s="9">
        <v>9526</v>
      </c>
      <c r="J4504" s="9">
        <v>437.2</v>
      </c>
      <c r="K4504" s="9">
        <v>263.33</v>
      </c>
      <c r="L4504" s="9">
        <f>tbl_salesdata[[#This Row],[Units Sold]]*tbl_salesdata[[#This Row],[Unit Cost]]</f>
        <v>2508481.58</v>
      </c>
      <c r="M4504" s="9">
        <f>tbl_salesdata[[#This Row],[Units Sold]]*tbl_salesdata[[#This Row],[Unit Price]]</f>
        <v>4164767.1999999997</v>
      </c>
      <c r="N4504" s="9">
        <f>tbl_salesdata[[#This Row],[Total Sales]]-tbl_salesdata[[#This Row],[Total Cost]]</f>
        <v>1656285.6199999996</v>
      </c>
      <c r="O4504">
        <f>tbl_salesdata[[#This Row],[Ship Date]]-tbl_salesdata[[#This Row],[Order Date]]</f>
        <v>11</v>
      </c>
      <c r="P4504">
        <f>WEEKDAY(tbl_salesdata[[#This Row],[Order Date]],2)</f>
        <v>1</v>
      </c>
      <c r="Q4504" t="str">
        <f>TEXT(tbl_salesdata[[#This Row],[Order Date]],"dddd")</f>
        <v>Monday</v>
      </c>
      <c r="R4504" t="str">
        <f>IF(tbl_salesdata[[#This Row],[Weekdaynum]]&gt;5,"Yes","No")</f>
        <v>No</v>
      </c>
    </row>
    <row r="4505" spans="1:18" hidden="1" x14ac:dyDescent="0.35">
      <c r="A4505">
        <v>231341445</v>
      </c>
      <c r="B4505" s="3">
        <v>42244</v>
      </c>
      <c r="C4505" s="3">
        <v>42261</v>
      </c>
      <c r="D4505" t="s">
        <v>35</v>
      </c>
      <c r="E4505" t="s">
        <v>21</v>
      </c>
      <c r="F4505" t="s">
        <v>22</v>
      </c>
      <c r="G4505" t="s">
        <v>14</v>
      </c>
      <c r="H4505" t="s">
        <v>15</v>
      </c>
      <c r="I4505" s="9">
        <v>7929</v>
      </c>
      <c r="J4505" s="9">
        <v>47.45</v>
      </c>
      <c r="K4505" s="9">
        <v>31.79</v>
      </c>
      <c r="L4505" s="9">
        <f>tbl_salesdata[[#This Row],[Units Sold]]*tbl_salesdata[[#This Row],[Unit Cost]]</f>
        <v>252062.91</v>
      </c>
      <c r="M4505" s="9">
        <f>tbl_salesdata[[#This Row],[Units Sold]]*tbl_salesdata[[#This Row],[Unit Price]]</f>
        <v>376231.05000000005</v>
      </c>
      <c r="N4505" s="9">
        <f>tbl_salesdata[[#This Row],[Total Sales]]-tbl_salesdata[[#This Row],[Total Cost]]</f>
        <v>124168.14000000004</v>
      </c>
      <c r="O4505">
        <f>tbl_salesdata[[#This Row],[Ship Date]]-tbl_salesdata[[#This Row],[Order Date]]</f>
        <v>17</v>
      </c>
      <c r="P4505">
        <f>WEEKDAY(tbl_salesdata[[#This Row],[Order Date]],2)</f>
        <v>5</v>
      </c>
      <c r="Q4505" t="str">
        <f>TEXT(tbl_salesdata[[#This Row],[Order Date]],"dddd")</f>
        <v>Friday</v>
      </c>
      <c r="R4505" t="str">
        <f>IF(tbl_salesdata[[#This Row],[Weekdaynum]]&gt;5,"Yes","No")</f>
        <v>No</v>
      </c>
    </row>
    <row r="4506" spans="1:18" hidden="1" x14ac:dyDescent="0.35">
      <c r="A4506">
        <v>406402146</v>
      </c>
      <c r="B4506" s="3">
        <v>44613</v>
      </c>
      <c r="C4506" s="3">
        <v>44629</v>
      </c>
      <c r="D4506" t="s">
        <v>219</v>
      </c>
      <c r="E4506" t="s">
        <v>38</v>
      </c>
      <c r="F4506" t="s">
        <v>56</v>
      </c>
      <c r="G4506" t="s">
        <v>14</v>
      </c>
      <c r="H4506" t="s">
        <v>19</v>
      </c>
      <c r="I4506" s="9">
        <v>2281</v>
      </c>
      <c r="J4506" s="9">
        <v>9.33</v>
      </c>
      <c r="K4506" s="9">
        <v>6.92</v>
      </c>
      <c r="L4506" s="9">
        <f>tbl_salesdata[[#This Row],[Units Sold]]*tbl_salesdata[[#This Row],[Unit Cost]]</f>
        <v>15784.52</v>
      </c>
      <c r="M4506" s="9">
        <f>tbl_salesdata[[#This Row],[Units Sold]]*tbl_salesdata[[#This Row],[Unit Price]]</f>
        <v>21281.73</v>
      </c>
      <c r="N4506" s="9">
        <f>tbl_salesdata[[#This Row],[Total Sales]]-tbl_salesdata[[#This Row],[Total Cost]]</f>
        <v>5497.2099999999991</v>
      </c>
      <c r="O4506">
        <f>tbl_salesdata[[#This Row],[Ship Date]]-tbl_salesdata[[#This Row],[Order Date]]</f>
        <v>16</v>
      </c>
      <c r="P4506">
        <f>WEEKDAY(tbl_salesdata[[#This Row],[Order Date]],2)</f>
        <v>1</v>
      </c>
      <c r="Q4506" t="str">
        <f>TEXT(tbl_salesdata[[#This Row],[Order Date]],"dddd")</f>
        <v>Monday</v>
      </c>
      <c r="R4506" t="str">
        <f>IF(tbl_salesdata[[#This Row],[Weekdaynum]]&gt;5,"Yes","No")</f>
        <v>No</v>
      </c>
    </row>
    <row r="4507" spans="1:18" x14ac:dyDescent="0.35">
      <c r="A4507">
        <v>972289884</v>
      </c>
      <c r="B4507" s="3">
        <v>42581</v>
      </c>
      <c r="C4507" s="3">
        <v>42592</v>
      </c>
      <c r="D4507" t="s">
        <v>78</v>
      </c>
      <c r="E4507" t="s">
        <v>24</v>
      </c>
      <c r="F4507" t="s">
        <v>22</v>
      </c>
      <c r="G4507" t="s">
        <v>14</v>
      </c>
      <c r="H4507" t="s">
        <v>34</v>
      </c>
      <c r="I4507" s="9">
        <v>1038</v>
      </c>
      <c r="J4507" s="9">
        <v>47.45</v>
      </c>
      <c r="K4507" s="9">
        <v>31.79</v>
      </c>
      <c r="L4507" s="9">
        <f>tbl_salesdata[[#This Row],[Units Sold]]*tbl_salesdata[[#This Row],[Unit Cost]]</f>
        <v>32998.019999999997</v>
      </c>
      <c r="M4507" s="9">
        <f>tbl_salesdata[[#This Row],[Units Sold]]*tbl_salesdata[[#This Row],[Unit Price]]</f>
        <v>49253.100000000006</v>
      </c>
      <c r="N4507" s="9">
        <f>tbl_salesdata[[#This Row],[Total Sales]]-tbl_salesdata[[#This Row],[Total Cost]]</f>
        <v>16255.080000000009</v>
      </c>
      <c r="O4507">
        <f>tbl_salesdata[[#This Row],[Ship Date]]-tbl_salesdata[[#This Row],[Order Date]]</f>
        <v>11</v>
      </c>
      <c r="P4507">
        <f>WEEKDAY(tbl_salesdata[[#This Row],[Order Date]],2)</f>
        <v>6</v>
      </c>
      <c r="Q4507" t="str">
        <f>TEXT(tbl_salesdata[[#This Row],[Order Date]],"dddd")</f>
        <v>Saturday</v>
      </c>
      <c r="R4507" t="str">
        <f>IF(tbl_salesdata[[#This Row],[Weekdaynum]]&gt;5,"Yes","No")</f>
        <v>Yes</v>
      </c>
    </row>
    <row r="4508" spans="1:18" x14ac:dyDescent="0.35">
      <c r="A4508">
        <v>275955808</v>
      </c>
      <c r="B4508" s="3">
        <v>44534</v>
      </c>
      <c r="C4508" s="3">
        <v>44548</v>
      </c>
      <c r="D4508" t="s">
        <v>198</v>
      </c>
      <c r="E4508" t="s">
        <v>38</v>
      </c>
      <c r="F4508" t="s">
        <v>68</v>
      </c>
      <c r="G4508" t="s">
        <v>14</v>
      </c>
      <c r="H4508" t="s">
        <v>34</v>
      </c>
      <c r="I4508" s="9">
        <v>311</v>
      </c>
      <c r="J4508" s="9">
        <v>154.06</v>
      </c>
      <c r="K4508" s="9">
        <v>90.93</v>
      </c>
      <c r="L4508" s="9">
        <f>tbl_salesdata[[#This Row],[Units Sold]]*tbl_salesdata[[#This Row],[Unit Cost]]</f>
        <v>28279.230000000003</v>
      </c>
      <c r="M4508" s="9">
        <f>tbl_salesdata[[#This Row],[Units Sold]]*tbl_salesdata[[#This Row],[Unit Price]]</f>
        <v>47912.66</v>
      </c>
      <c r="N4508" s="9">
        <f>tbl_salesdata[[#This Row],[Total Sales]]-tbl_salesdata[[#This Row],[Total Cost]]</f>
        <v>19633.43</v>
      </c>
      <c r="O4508">
        <f>tbl_salesdata[[#This Row],[Ship Date]]-tbl_salesdata[[#This Row],[Order Date]]</f>
        <v>14</v>
      </c>
      <c r="P4508">
        <f>WEEKDAY(tbl_salesdata[[#This Row],[Order Date]],2)</f>
        <v>6</v>
      </c>
      <c r="Q4508" t="str">
        <f>TEXT(tbl_salesdata[[#This Row],[Order Date]],"dddd")</f>
        <v>Saturday</v>
      </c>
      <c r="R4508" t="str">
        <f>IF(tbl_salesdata[[#This Row],[Weekdaynum]]&gt;5,"Yes","No")</f>
        <v>Yes</v>
      </c>
    </row>
    <row r="4509" spans="1:18" hidden="1" x14ac:dyDescent="0.35">
      <c r="A4509">
        <v>803016746</v>
      </c>
      <c r="B4509" s="3">
        <v>42243</v>
      </c>
      <c r="C4509" s="3">
        <v>42264</v>
      </c>
      <c r="D4509" t="s">
        <v>43</v>
      </c>
      <c r="E4509" t="s">
        <v>24</v>
      </c>
      <c r="F4509" t="s">
        <v>22</v>
      </c>
      <c r="G4509" t="s">
        <v>18</v>
      </c>
      <c r="H4509" t="s">
        <v>34</v>
      </c>
      <c r="I4509" s="9">
        <v>9355</v>
      </c>
      <c r="J4509" s="9">
        <v>47.45</v>
      </c>
      <c r="K4509" s="9">
        <v>31.79</v>
      </c>
      <c r="L4509" s="9">
        <f>tbl_salesdata[[#This Row],[Units Sold]]*tbl_salesdata[[#This Row],[Unit Cost]]</f>
        <v>297395.45</v>
      </c>
      <c r="M4509" s="9">
        <f>tbl_salesdata[[#This Row],[Units Sold]]*tbl_salesdata[[#This Row],[Unit Price]]</f>
        <v>443894.75</v>
      </c>
      <c r="N4509" s="9">
        <f>tbl_salesdata[[#This Row],[Total Sales]]-tbl_salesdata[[#This Row],[Total Cost]]</f>
        <v>146499.29999999999</v>
      </c>
      <c r="O4509">
        <f>tbl_salesdata[[#This Row],[Ship Date]]-tbl_salesdata[[#This Row],[Order Date]]</f>
        <v>21</v>
      </c>
      <c r="P4509">
        <f>WEEKDAY(tbl_salesdata[[#This Row],[Order Date]],2)</f>
        <v>4</v>
      </c>
      <c r="Q4509" t="str">
        <f>TEXT(tbl_salesdata[[#This Row],[Order Date]],"dddd")</f>
        <v>Thursday</v>
      </c>
      <c r="R4509" t="str">
        <f>IF(tbl_salesdata[[#This Row],[Weekdaynum]]&gt;5,"Yes","No")</f>
        <v>No</v>
      </c>
    </row>
    <row r="4510" spans="1:18" hidden="1" x14ac:dyDescent="0.35">
      <c r="A4510">
        <v>488361871</v>
      </c>
      <c r="B4510" s="3">
        <v>44442</v>
      </c>
      <c r="C4510" s="3">
        <v>44448</v>
      </c>
      <c r="D4510" t="s">
        <v>78</v>
      </c>
      <c r="E4510" t="s">
        <v>24</v>
      </c>
      <c r="F4510" t="s">
        <v>25</v>
      </c>
      <c r="G4510" t="s">
        <v>18</v>
      </c>
      <c r="H4510" t="s">
        <v>15</v>
      </c>
      <c r="I4510" s="9">
        <v>5985</v>
      </c>
      <c r="J4510" s="9">
        <v>205.7</v>
      </c>
      <c r="K4510" s="9">
        <v>117.11</v>
      </c>
      <c r="L4510" s="9">
        <f>tbl_salesdata[[#This Row],[Units Sold]]*tbl_salesdata[[#This Row],[Unit Cost]]</f>
        <v>700903.35</v>
      </c>
      <c r="M4510" s="9">
        <f>tbl_salesdata[[#This Row],[Units Sold]]*tbl_salesdata[[#This Row],[Unit Price]]</f>
        <v>1231114.5</v>
      </c>
      <c r="N4510" s="9">
        <f>tbl_salesdata[[#This Row],[Total Sales]]-tbl_salesdata[[#This Row],[Total Cost]]</f>
        <v>530211.15</v>
      </c>
      <c r="O4510">
        <f>tbl_salesdata[[#This Row],[Ship Date]]-tbl_salesdata[[#This Row],[Order Date]]</f>
        <v>6</v>
      </c>
      <c r="P4510">
        <f>WEEKDAY(tbl_salesdata[[#This Row],[Order Date]],2)</f>
        <v>5</v>
      </c>
      <c r="Q4510" t="str">
        <f>TEXT(tbl_salesdata[[#This Row],[Order Date]],"dddd")</f>
        <v>Friday</v>
      </c>
      <c r="R4510" t="str">
        <f>IF(tbl_salesdata[[#This Row],[Weekdaynum]]&gt;5,"Yes","No")</f>
        <v>No</v>
      </c>
    </row>
    <row r="4511" spans="1:18" hidden="1" x14ac:dyDescent="0.35">
      <c r="A4511">
        <v>374056422</v>
      </c>
      <c r="B4511" s="3">
        <v>44679</v>
      </c>
      <c r="C4511" s="3">
        <v>44691</v>
      </c>
      <c r="D4511" t="s">
        <v>74</v>
      </c>
      <c r="E4511" t="s">
        <v>38</v>
      </c>
      <c r="F4511" t="s">
        <v>17</v>
      </c>
      <c r="G4511" t="s">
        <v>18</v>
      </c>
      <c r="H4511" t="s">
        <v>34</v>
      </c>
      <c r="I4511" s="9">
        <v>463</v>
      </c>
      <c r="J4511" s="9">
        <v>152.58000000000001</v>
      </c>
      <c r="K4511" s="9">
        <v>97.44</v>
      </c>
      <c r="L4511" s="9">
        <f>tbl_salesdata[[#This Row],[Units Sold]]*tbl_salesdata[[#This Row],[Unit Cost]]</f>
        <v>45114.720000000001</v>
      </c>
      <c r="M4511" s="9">
        <f>tbl_salesdata[[#This Row],[Units Sold]]*tbl_salesdata[[#This Row],[Unit Price]]</f>
        <v>70644.540000000008</v>
      </c>
      <c r="N4511" s="9">
        <f>tbl_salesdata[[#This Row],[Total Sales]]-tbl_salesdata[[#This Row],[Total Cost]]</f>
        <v>25529.820000000007</v>
      </c>
      <c r="O4511">
        <f>tbl_salesdata[[#This Row],[Ship Date]]-tbl_salesdata[[#This Row],[Order Date]]</f>
        <v>12</v>
      </c>
      <c r="P4511">
        <f>WEEKDAY(tbl_salesdata[[#This Row],[Order Date]],2)</f>
        <v>4</v>
      </c>
      <c r="Q4511" t="str">
        <f>TEXT(tbl_salesdata[[#This Row],[Order Date]],"dddd")</f>
        <v>Thursday</v>
      </c>
      <c r="R4511" t="str">
        <f>IF(tbl_salesdata[[#This Row],[Weekdaynum]]&gt;5,"Yes","No")</f>
        <v>No</v>
      </c>
    </row>
    <row r="4512" spans="1:18" hidden="1" x14ac:dyDescent="0.35">
      <c r="A4512">
        <v>864836728</v>
      </c>
      <c r="B4512" s="3">
        <v>43194</v>
      </c>
      <c r="C4512" s="3">
        <v>43207</v>
      </c>
      <c r="D4512" t="s">
        <v>111</v>
      </c>
      <c r="E4512" t="s">
        <v>38</v>
      </c>
      <c r="F4512" t="s">
        <v>47</v>
      </c>
      <c r="G4512" t="s">
        <v>18</v>
      </c>
      <c r="H4512" t="s">
        <v>34</v>
      </c>
      <c r="I4512" s="9">
        <v>3261</v>
      </c>
      <c r="J4512" s="9">
        <v>421.89</v>
      </c>
      <c r="K4512" s="9">
        <v>364.69</v>
      </c>
      <c r="L4512" s="9">
        <f>tbl_salesdata[[#This Row],[Units Sold]]*tbl_salesdata[[#This Row],[Unit Cost]]</f>
        <v>1189254.0900000001</v>
      </c>
      <c r="M4512" s="9">
        <f>tbl_salesdata[[#This Row],[Units Sold]]*tbl_salesdata[[#This Row],[Unit Price]]</f>
        <v>1375783.29</v>
      </c>
      <c r="N4512" s="9">
        <f>tbl_salesdata[[#This Row],[Total Sales]]-tbl_salesdata[[#This Row],[Total Cost]]</f>
        <v>186529.19999999995</v>
      </c>
      <c r="O4512">
        <f>tbl_salesdata[[#This Row],[Ship Date]]-tbl_salesdata[[#This Row],[Order Date]]</f>
        <v>13</v>
      </c>
      <c r="P4512">
        <f>WEEKDAY(tbl_salesdata[[#This Row],[Order Date]],2)</f>
        <v>3</v>
      </c>
      <c r="Q4512" t="str">
        <f>TEXT(tbl_salesdata[[#This Row],[Order Date]],"dddd")</f>
        <v>Wednesday</v>
      </c>
      <c r="R4512" t="str">
        <f>IF(tbl_salesdata[[#This Row],[Weekdaynum]]&gt;5,"Yes","No")</f>
        <v>No</v>
      </c>
    </row>
    <row r="4513" spans="1:18" x14ac:dyDescent="0.35">
      <c r="A4513">
        <v>495269525</v>
      </c>
      <c r="B4513" s="3">
        <v>44247</v>
      </c>
      <c r="C4513" s="3">
        <v>44267</v>
      </c>
      <c r="D4513" t="s">
        <v>59</v>
      </c>
      <c r="E4513" t="s">
        <v>12</v>
      </c>
      <c r="F4513" t="s">
        <v>47</v>
      </c>
      <c r="G4513" t="s">
        <v>18</v>
      </c>
      <c r="H4513" t="s">
        <v>19</v>
      </c>
      <c r="I4513" s="9">
        <v>113</v>
      </c>
      <c r="J4513" s="9">
        <v>421.89</v>
      </c>
      <c r="K4513" s="9">
        <v>364.69</v>
      </c>
      <c r="L4513" s="9">
        <f>tbl_salesdata[[#This Row],[Units Sold]]*tbl_salesdata[[#This Row],[Unit Cost]]</f>
        <v>41209.97</v>
      </c>
      <c r="M4513" s="9">
        <f>tbl_salesdata[[#This Row],[Units Sold]]*tbl_salesdata[[#This Row],[Unit Price]]</f>
        <v>47673.57</v>
      </c>
      <c r="N4513" s="9">
        <f>tbl_salesdata[[#This Row],[Total Sales]]-tbl_salesdata[[#This Row],[Total Cost]]</f>
        <v>6463.5999999999985</v>
      </c>
      <c r="O4513">
        <f>tbl_salesdata[[#This Row],[Ship Date]]-tbl_salesdata[[#This Row],[Order Date]]</f>
        <v>20</v>
      </c>
      <c r="P4513">
        <f>WEEKDAY(tbl_salesdata[[#This Row],[Order Date]],2)</f>
        <v>6</v>
      </c>
      <c r="Q4513" t="str">
        <f>TEXT(tbl_salesdata[[#This Row],[Order Date]],"dddd")</f>
        <v>Saturday</v>
      </c>
      <c r="R4513" t="str">
        <f>IF(tbl_salesdata[[#This Row],[Weekdaynum]]&gt;5,"Yes","No")</f>
        <v>Yes</v>
      </c>
    </row>
    <row r="4514" spans="1:18" x14ac:dyDescent="0.35">
      <c r="A4514">
        <v>132826268</v>
      </c>
      <c r="B4514" s="3">
        <v>43624</v>
      </c>
      <c r="C4514" s="3">
        <v>43642</v>
      </c>
      <c r="D4514" t="s">
        <v>201</v>
      </c>
      <c r="E4514" t="s">
        <v>24</v>
      </c>
      <c r="F4514" t="s">
        <v>56</v>
      </c>
      <c r="G4514" t="s">
        <v>18</v>
      </c>
      <c r="H4514" t="s">
        <v>26</v>
      </c>
      <c r="I4514" s="9">
        <v>5099</v>
      </c>
      <c r="J4514" s="9">
        <v>9.33</v>
      </c>
      <c r="K4514" s="9">
        <v>6.92</v>
      </c>
      <c r="L4514" s="9">
        <f>tbl_salesdata[[#This Row],[Units Sold]]*tbl_salesdata[[#This Row],[Unit Cost]]</f>
        <v>35285.08</v>
      </c>
      <c r="M4514" s="9">
        <f>tbl_salesdata[[#This Row],[Units Sold]]*tbl_salesdata[[#This Row],[Unit Price]]</f>
        <v>47573.67</v>
      </c>
      <c r="N4514" s="9">
        <f>tbl_salesdata[[#This Row],[Total Sales]]-tbl_salesdata[[#This Row],[Total Cost]]</f>
        <v>12288.589999999997</v>
      </c>
      <c r="O4514">
        <f>tbl_salesdata[[#This Row],[Ship Date]]-tbl_salesdata[[#This Row],[Order Date]]</f>
        <v>18</v>
      </c>
      <c r="P4514">
        <f>WEEKDAY(tbl_salesdata[[#This Row],[Order Date]],2)</f>
        <v>6</v>
      </c>
      <c r="Q4514" t="str">
        <f>TEXT(tbl_salesdata[[#This Row],[Order Date]],"dddd")</f>
        <v>Saturday</v>
      </c>
      <c r="R4514" t="str">
        <f>IF(tbl_salesdata[[#This Row],[Weekdaynum]]&gt;5,"Yes","No")</f>
        <v>Yes</v>
      </c>
    </row>
    <row r="4515" spans="1:18" hidden="1" x14ac:dyDescent="0.35">
      <c r="A4515">
        <v>269742953</v>
      </c>
      <c r="B4515" s="3">
        <v>43525</v>
      </c>
      <c r="C4515" s="3">
        <v>43534</v>
      </c>
      <c r="D4515" t="s">
        <v>78</v>
      </c>
      <c r="E4515" t="s">
        <v>24</v>
      </c>
      <c r="F4515" t="s">
        <v>47</v>
      </c>
      <c r="G4515" t="s">
        <v>14</v>
      </c>
      <c r="H4515" t="s">
        <v>15</v>
      </c>
      <c r="I4515" s="9">
        <v>1789</v>
      </c>
      <c r="J4515" s="9">
        <v>421.89</v>
      </c>
      <c r="K4515" s="9">
        <v>364.69</v>
      </c>
      <c r="L4515" s="9">
        <f>tbl_salesdata[[#This Row],[Units Sold]]*tbl_salesdata[[#This Row],[Unit Cost]]</f>
        <v>652430.41</v>
      </c>
      <c r="M4515" s="9">
        <f>tbl_salesdata[[#This Row],[Units Sold]]*tbl_salesdata[[#This Row],[Unit Price]]</f>
        <v>754761.21</v>
      </c>
      <c r="N4515" s="9">
        <f>tbl_salesdata[[#This Row],[Total Sales]]-tbl_salesdata[[#This Row],[Total Cost]]</f>
        <v>102330.79999999993</v>
      </c>
      <c r="O4515">
        <f>tbl_salesdata[[#This Row],[Ship Date]]-tbl_salesdata[[#This Row],[Order Date]]</f>
        <v>9</v>
      </c>
      <c r="P4515">
        <f>WEEKDAY(tbl_salesdata[[#This Row],[Order Date]],2)</f>
        <v>5</v>
      </c>
      <c r="Q4515" t="str">
        <f>TEXT(tbl_salesdata[[#This Row],[Order Date]],"dddd")</f>
        <v>Friday</v>
      </c>
      <c r="R4515" t="str">
        <f>IF(tbl_salesdata[[#This Row],[Weekdaynum]]&gt;5,"Yes","No")</f>
        <v>No</v>
      </c>
    </row>
    <row r="4516" spans="1:18" hidden="1" x14ac:dyDescent="0.35">
      <c r="A4516">
        <v>984479558</v>
      </c>
      <c r="B4516" s="3">
        <v>43138</v>
      </c>
      <c r="C4516" s="3">
        <v>43145</v>
      </c>
      <c r="D4516" t="s">
        <v>177</v>
      </c>
      <c r="E4516" t="s">
        <v>24</v>
      </c>
      <c r="F4516" t="s">
        <v>33</v>
      </c>
      <c r="G4516" t="s">
        <v>14</v>
      </c>
      <c r="H4516" t="s">
        <v>15</v>
      </c>
      <c r="I4516" s="9">
        <v>8233</v>
      </c>
      <c r="J4516" s="9">
        <v>109.28</v>
      </c>
      <c r="K4516" s="9">
        <v>35.840000000000003</v>
      </c>
      <c r="L4516" s="9">
        <f>tbl_salesdata[[#This Row],[Units Sold]]*tbl_salesdata[[#This Row],[Unit Cost]]</f>
        <v>295070.72000000003</v>
      </c>
      <c r="M4516" s="9">
        <f>tbl_salesdata[[#This Row],[Units Sold]]*tbl_salesdata[[#This Row],[Unit Price]]</f>
        <v>899702.24</v>
      </c>
      <c r="N4516" s="9">
        <f>tbl_salesdata[[#This Row],[Total Sales]]-tbl_salesdata[[#This Row],[Total Cost]]</f>
        <v>604631.52</v>
      </c>
      <c r="O4516">
        <f>tbl_salesdata[[#This Row],[Ship Date]]-tbl_salesdata[[#This Row],[Order Date]]</f>
        <v>7</v>
      </c>
      <c r="P4516">
        <f>WEEKDAY(tbl_salesdata[[#This Row],[Order Date]],2)</f>
        <v>3</v>
      </c>
      <c r="Q4516" t="str">
        <f>TEXT(tbl_salesdata[[#This Row],[Order Date]],"dddd")</f>
        <v>Wednesday</v>
      </c>
      <c r="R4516" t="str">
        <f>IF(tbl_salesdata[[#This Row],[Weekdaynum]]&gt;5,"Yes","No")</f>
        <v>No</v>
      </c>
    </row>
    <row r="4517" spans="1:18" hidden="1" x14ac:dyDescent="0.35">
      <c r="A4517">
        <v>882671058</v>
      </c>
      <c r="B4517" s="3">
        <v>42180</v>
      </c>
      <c r="C4517" s="3">
        <v>42201</v>
      </c>
      <c r="D4517" t="s">
        <v>101</v>
      </c>
      <c r="E4517" t="s">
        <v>24</v>
      </c>
      <c r="F4517" t="s">
        <v>47</v>
      </c>
      <c r="G4517" t="s">
        <v>14</v>
      </c>
      <c r="H4517" t="s">
        <v>34</v>
      </c>
      <c r="I4517" s="9">
        <v>836</v>
      </c>
      <c r="J4517" s="9">
        <v>421.89</v>
      </c>
      <c r="K4517" s="9">
        <v>364.69</v>
      </c>
      <c r="L4517" s="9">
        <f>tbl_salesdata[[#This Row],[Units Sold]]*tbl_salesdata[[#This Row],[Unit Cost]]</f>
        <v>304880.84000000003</v>
      </c>
      <c r="M4517" s="9">
        <f>tbl_salesdata[[#This Row],[Units Sold]]*tbl_salesdata[[#This Row],[Unit Price]]</f>
        <v>352700.04</v>
      </c>
      <c r="N4517" s="9">
        <f>tbl_salesdata[[#This Row],[Total Sales]]-tbl_salesdata[[#This Row],[Total Cost]]</f>
        <v>47819.199999999953</v>
      </c>
      <c r="O4517">
        <f>tbl_salesdata[[#This Row],[Ship Date]]-tbl_salesdata[[#This Row],[Order Date]]</f>
        <v>21</v>
      </c>
      <c r="P4517">
        <f>WEEKDAY(tbl_salesdata[[#This Row],[Order Date]],2)</f>
        <v>4</v>
      </c>
      <c r="Q4517" t="str">
        <f>TEXT(tbl_salesdata[[#This Row],[Order Date]],"dddd")</f>
        <v>Thursday</v>
      </c>
      <c r="R4517" t="str">
        <f>IF(tbl_salesdata[[#This Row],[Weekdaynum]]&gt;5,"Yes","No")</f>
        <v>No</v>
      </c>
    </row>
    <row r="4518" spans="1:18" x14ac:dyDescent="0.35">
      <c r="A4518">
        <v>663965451</v>
      </c>
      <c r="B4518" s="3">
        <v>42644</v>
      </c>
      <c r="C4518" s="3">
        <v>42647</v>
      </c>
      <c r="D4518" t="s">
        <v>57</v>
      </c>
      <c r="E4518" t="s">
        <v>32</v>
      </c>
      <c r="F4518" t="s">
        <v>22</v>
      </c>
      <c r="G4518" t="s">
        <v>18</v>
      </c>
      <c r="H4518" t="s">
        <v>26</v>
      </c>
      <c r="I4518" s="9">
        <v>987</v>
      </c>
      <c r="J4518" s="9">
        <v>47.45</v>
      </c>
      <c r="K4518" s="9">
        <v>31.79</v>
      </c>
      <c r="L4518" s="9">
        <f>tbl_salesdata[[#This Row],[Units Sold]]*tbl_salesdata[[#This Row],[Unit Cost]]</f>
        <v>31376.73</v>
      </c>
      <c r="M4518" s="9">
        <f>tbl_salesdata[[#This Row],[Units Sold]]*tbl_salesdata[[#This Row],[Unit Price]]</f>
        <v>46833.15</v>
      </c>
      <c r="N4518" s="9">
        <f>tbl_salesdata[[#This Row],[Total Sales]]-tbl_salesdata[[#This Row],[Total Cost]]</f>
        <v>15456.420000000002</v>
      </c>
      <c r="O4518">
        <f>tbl_salesdata[[#This Row],[Ship Date]]-tbl_salesdata[[#This Row],[Order Date]]</f>
        <v>3</v>
      </c>
      <c r="P4518">
        <f>WEEKDAY(tbl_salesdata[[#This Row],[Order Date]],2)</f>
        <v>6</v>
      </c>
      <c r="Q4518" t="str">
        <f>TEXT(tbl_salesdata[[#This Row],[Order Date]],"dddd")</f>
        <v>Saturday</v>
      </c>
      <c r="R4518" t="str">
        <f>IF(tbl_salesdata[[#This Row],[Weekdaynum]]&gt;5,"Yes","No")</f>
        <v>Yes</v>
      </c>
    </row>
    <row r="4519" spans="1:18" hidden="1" x14ac:dyDescent="0.35">
      <c r="A4519">
        <v>706176555</v>
      </c>
      <c r="B4519" s="3">
        <v>42048</v>
      </c>
      <c r="C4519" s="3">
        <v>42067</v>
      </c>
      <c r="D4519" t="s">
        <v>189</v>
      </c>
      <c r="E4519" t="s">
        <v>21</v>
      </c>
      <c r="F4519" t="s">
        <v>68</v>
      </c>
      <c r="G4519" t="s">
        <v>18</v>
      </c>
      <c r="H4519" t="s">
        <v>19</v>
      </c>
      <c r="I4519" s="9">
        <v>2190</v>
      </c>
      <c r="J4519" s="9">
        <v>154.06</v>
      </c>
      <c r="K4519" s="9">
        <v>90.93</v>
      </c>
      <c r="L4519" s="9">
        <f>tbl_salesdata[[#This Row],[Units Sold]]*tbl_salesdata[[#This Row],[Unit Cost]]</f>
        <v>199136.7</v>
      </c>
      <c r="M4519" s="9">
        <f>tbl_salesdata[[#This Row],[Units Sold]]*tbl_salesdata[[#This Row],[Unit Price]]</f>
        <v>337391.4</v>
      </c>
      <c r="N4519" s="9">
        <f>tbl_salesdata[[#This Row],[Total Sales]]-tbl_salesdata[[#This Row],[Total Cost]]</f>
        <v>138254.70000000001</v>
      </c>
      <c r="O4519">
        <f>tbl_salesdata[[#This Row],[Ship Date]]-tbl_salesdata[[#This Row],[Order Date]]</f>
        <v>19</v>
      </c>
      <c r="P4519">
        <f>WEEKDAY(tbl_salesdata[[#This Row],[Order Date]],2)</f>
        <v>5</v>
      </c>
      <c r="Q4519" t="str">
        <f>TEXT(tbl_salesdata[[#This Row],[Order Date]],"dddd")</f>
        <v>Friday</v>
      </c>
      <c r="R4519" t="str">
        <f>IF(tbl_salesdata[[#This Row],[Weekdaynum]]&gt;5,"Yes","No")</f>
        <v>No</v>
      </c>
    </row>
    <row r="4520" spans="1:18" hidden="1" x14ac:dyDescent="0.35">
      <c r="A4520">
        <v>245650708</v>
      </c>
      <c r="B4520" s="3">
        <v>44540</v>
      </c>
      <c r="C4520" s="3">
        <v>44558</v>
      </c>
      <c r="D4520" t="s">
        <v>90</v>
      </c>
      <c r="E4520" t="s">
        <v>38</v>
      </c>
      <c r="F4520" t="s">
        <v>68</v>
      </c>
      <c r="G4520" t="s">
        <v>18</v>
      </c>
      <c r="H4520" t="s">
        <v>34</v>
      </c>
      <c r="I4520" s="9">
        <v>2358</v>
      </c>
      <c r="J4520" s="9">
        <v>154.06</v>
      </c>
      <c r="K4520" s="9">
        <v>90.93</v>
      </c>
      <c r="L4520" s="9">
        <f>tbl_salesdata[[#This Row],[Units Sold]]*tbl_salesdata[[#This Row],[Unit Cost]]</f>
        <v>214412.94</v>
      </c>
      <c r="M4520" s="9">
        <f>tbl_salesdata[[#This Row],[Units Sold]]*tbl_salesdata[[#This Row],[Unit Price]]</f>
        <v>363273.48</v>
      </c>
      <c r="N4520" s="9">
        <f>tbl_salesdata[[#This Row],[Total Sales]]-tbl_salesdata[[#This Row],[Total Cost]]</f>
        <v>148860.53999999998</v>
      </c>
      <c r="O4520">
        <f>tbl_salesdata[[#This Row],[Ship Date]]-tbl_salesdata[[#This Row],[Order Date]]</f>
        <v>18</v>
      </c>
      <c r="P4520">
        <f>WEEKDAY(tbl_salesdata[[#This Row],[Order Date]],2)</f>
        <v>5</v>
      </c>
      <c r="Q4520" t="str">
        <f>TEXT(tbl_salesdata[[#This Row],[Order Date]],"dddd")</f>
        <v>Friday</v>
      </c>
      <c r="R4520" t="str">
        <f>IF(tbl_salesdata[[#This Row],[Weekdaynum]]&gt;5,"Yes","No")</f>
        <v>No</v>
      </c>
    </row>
    <row r="4521" spans="1:18" hidden="1" x14ac:dyDescent="0.35">
      <c r="A4521">
        <v>896900069</v>
      </c>
      <c r="B4521" s="3">
        <v>43789</v>
      </c>
      <c r="C4521" s="3">
        <v>43803</v>
      </c>
      <c r="D4521" t="s">
        <v>54</v>
      </c>
      <c r="E4521" t="s">
        <v>29</v>
      </c>
      <c r="F4521" t="s">
        <v>30</v>
      </c>
      <c r="G4521" t="s">
        <v>14</v>
      </c>
      <c r="H4521" t="s">
        <v>34</v>
      </c>
      <c r="I4521" s="9">
        <v>1516</v>
      </c>
      <c r="J4521" s="9">
        <v>81.73</v>
      </c>
      <c r="K4521" s="9">
        <v>56.67</v>
      </c>
      <c r="L4521" s="9">
        <f>tbl_salesdata[[#This Row],[Units Sold]]*tbl_salesdata[[#This Row],[Unit Cost]]</f>
        <v>85911.72</v>
      </c>
      <c r="M4521" s="9">
        <f>tbl_salesdata[[#This Row],[Units Sold]]*tbl_salesdata[[#This Row],[Unit Price]]</f>
        <v>123902.68000000001</v>
      </c>
      <c r="N4521" s="9">
        <f>tbl_salesdata[[#This Row],[Total Sales]]-tbl_salesdata[[#This Row],[Total Cost]]</f>
        <v>37990.960000000006</v>
      </c>
      <c r="O4521">
        <f>tbl_salesdata[[#This Row],[Ship Date]]-tbl_salesdata[[#This Row],[Order Date]]</f>
        <v>14</v>
      </c>
      <c r="P4521">
        <f>WEEKDAY(tbl_salesdata[[#This Row],[Order Date]],2)</f>
        <v>3</v>
      </c>
      <c r="Q4521" t="str">
        <f>TEXT(tbl_salesdata[[#This Row],[Order Date]],"dddd")</f>
        <v>Wednesday</v>
      </c>
      <c r="R4521" t="str">
        <f>IF(tbl_salesdata[[#This Row],[Weekdaynum]]&gt;5,"Yes","No")</f>
        <v>No</v>
      </c>
    </row>
    <row r="4522" spans="1:18" hidden="1" x14ac:dyDescent="0.35">
      <c r="A4522">
        <v>617785966</v>
      </c>
      <c r="B4522" s="3">
        <v>42124</v>
      </c>
      <c r="C4522" s="3">
        <v>42133</v>
      </c>
      <c r="D4522" t="s">
        <v>139</v>
      </c>
      <c r="E4522" t="s">
        <v>51</v>
      </c>
      <c r="F4522" t="s">
        <v>76</v>
      </c>
      <c r="G4522" t="s">
        <v>14</v>
      </c>
      <c r="H4522" t="s">
        <v>26</v>
      </c>
      <c r="I4522" s="9">
        <v>5451</v>
      </c>
      <c r="J4522" s="9">
        <v>668.27</v>
      </c>
      <c r="K4522" s="9">
        <v>502.54</v>
      </c>
      <c r="L4522" s="9">
        <f>tbl_salesdata[[#This Row],[Units Sold]]*tbl_salesdata[[#This Row],[Unit Cost]]</f>
        <v>2739345.54</v>
      </c>
      <c r="M4522" s="9">
        <f>tbl_salesdata[[#This Row],[Units Sold]]*tbl_salesdata[[#This Row],[Unit Price]]</f>
        <v>3642739.77</v>
      </c>
      <c r="N4522" s="9">
        <f>tbl_salesdata[[#This Row],[Total Sales]]-tbl_salesdata[[#This Row],[Total Cost]]</f>
        <v>903394.23</v>
      </c>
      <c r="O4522">
        <f>tbl_salesdata[[#This Row],[Ship Date]]-tbl_salesdata[[#This Row],[Order Date]]</f>
        <v>9</v>
      </c>
      <c r="P4522">
        <f>WEEKDAY(tbl_salesdata[[#This Row],[Order Date]],2)</f>
        <v>4</v>
      </c>
      <c r="Q4522" t="str">
        <f>TEXT(tbl_salesdata[[#This Row],[Order Date]],"dddd")</f>
        <v>Thursday</v>
      </c>
      <c r="R4522" t="str">
        <f>IF(tbl_salesdata[[#This Row],[Weekdaynum]]&gt;5,"Yes","No")</f>
        <v>No</v>
      </c>
    </row>
    <row r="4523" spans="1:18" hidden="1" x14ac:dyDescent="0.35">
      <c r="A4523">
        <v>136482226</v>
      </c>
      <c r="B4523" s="3">
        <v>42180</v>
      </c>
      <c r="C4523" s="3">
        <v>42189</v>
      </c>
      <c r="D4523" t="s">
        <v>88</v>
      </c>
      <c r="E4523" t="s">
        <v>38</v>
      </c>
      <c r="F4523" t="s">
        <v>47</v>
      </c>
      <c r="G4523" t="s">
        <v>18</v>
      </c>
      <c r="H4523" t="s">
        <v>26</v>
      </c>
      <c r="I4523" s="9">
        <v>6979</v>
      </c>
      <c r="J4523" s="9">
        <v>421.89</v>
      </c>
      <c r="K4523" s="9">
        <v>364.69</v>
      </c>
      <c r="L4523" s="9">
        <f>tbl_salesdata[[#This Row],[Units Sold]]*tbl_salesdata[[#This Row],[Unit Cost]]</f>
        <v>2545171.5099999998</v>
      </c>
      <c r="M4523" s="9">
        <f>tbl_salesdata[[#This Row],[Units Sold]]*tbl_salesdata[[#This Row],[Unit Price]]</f>
        <v>2944370.31</v>
      </c>
      <c r="N4523" s="9">
        <f>tbl_salesdata[[#This Row],[Total Sales]]-tbl_salesdata[[#This Row],[Total Cost]]</f>
        <v>399198.80000000028</v>
      </c>
      <c r="O4523">
        <f>tbl_salesdata[[#This Row],[Ship Date]]-tbl_salesdata[[#This Row],[Order Date]]</f>
        <v>9</v>
      </c>
      <c r="P4523">
        <f>WEEKDAY(tbl_salesdata[[#This Row],[Order Date]],2)</f>
        <v>4</v>
      </c>
      <c r="Q4523" t="str">
        <f>TEXT(tbl_salesdata[[#This Row],[Order Date]],"dddd")</f>
        <v>Thursday</v>
      </c>
      <c r="R4523" t="str">
        <f>IF(tbl_salesdata[[#This Row],[Weekdaynum]]&gt;5,"Yes","No")</f>
        <v>No</v>
      </c>
    </row>
    <row r="4524" spans="1:18" x14ac:dyDescent="0.35">
      <c r="A4524">
        <v>559951531</v>
      </c>
      <c r="B4524" s="3">
        <v>42343</v>
      </c>
      <c r="C4524" s="3">
        <v>42356</v>
      </c>
      <c r="D4524" t="s">
        <v>158</v>
      </c>
      <c r="E4524" t="s">
        <v>12</v>
      </c>
      <c r="F4524" t="s">
        <v>22</v>
      </c>
      <c r="G4524" t="s">
        <v>18</v>
      </c>
      <c r="H4524" t="s">
        <v>34</v>
      </c>
      <c r="I4524" s="9">
        <v>956</v>
      </c>
      <c r="J4524" s="9">
        <v>47.45</v>
      </c>
      <c r="K4524" s="9">
        <v>31.79</v>
      </c>
      <c r="L4524" s="9">
        <f>tbl_salesdata[[#This Row],[Units Sold]]*tbl_salesdata[[#This Row],[Unit Cost]]</f>
        <v>30391.239999999998</v>
      </c>
      <c r="M4524" s="9">
        <f>tbl_salesdata[[#This Row],[Units Sold]]*tbl_salesdata[[#This Row],[Unit Price]]</f>
        <v>45362.200000000004</v>
      </c>
      <c r="N4524" s="9">
        <f>tbl_salesdata[[#This Row],[Total Sales]]-tbl_salesdata[[#This Row],[Total Cost]]</f>
        <v>14970.960000000006</v>
      </c>
      <c r="O4524">
        <f>tbl_salesdata[[#This Row],[Ship Date]]-tbl_salesdata[[#This Row],[Order Date]]</f>
        <v>13</v>
      </c>
      <c r="P4524">
        <f>WEEKDAY(tbl_salesdata[[#This Row],[Order Date]],2)</f>
        <v>6</v>
      </c>
      <c r="Q4524" t="str">
        <f>TEXT(tbl_salesdata[[#This Row],[Order Date]],"dddd")</f>
        <v>Saturday</v>
      </c>
      <c r="R4524" t="str">
        <f>IF(tbl_salesdata[[#This Row],[Weekdaynum]]&gt;5,"Yes","No")</f>
        <v>Yes</v>
      </c>
    </row>
    <row r="4525" spans="1:18" hidden="1" x14ac:dyDescent="0.35">
      <c r="A4525">
        <v>931563651</v>
      </c>
      <c r="B4525" s="3">
        <v>44686</v>
      </c>
      <c r="C4525" s="3">
        <v>44688</v>
      </c>
      <c r="D4525" t="s">
        <v>180</v>
      </c>
      <c r="E4525" t="s">
        <v>24</v>
      </c>
      <c r="F4525" t="s">
        <v>25</v>
      </c>
      <c r="G4525" t="s">
        <v>18</v>
      </c>
      <c r="H4525" t="s">
        <v>26</v>
      </c>
      <c r="I4525" s="9">
        <v>9241</v>
      </c>
      <c r="J4525" s="9">
        <v>205.7</v>
      </c>
      <c r="K4525" s="9">
        <v>117.11</v>
      </c>
      <c r="L4525" s="9">
        <f>tbl_salesdata[[#This Row],[Units Sold]]*tbl_salesdata[[#This Row],[Unit Cost]]</f>
        <v>1082213.51</v>
      </c>
      <c r="M4525" s="9">
        <f>tbl_salesdata[[#This Row],[Units Sold]]*tbl_salesdata[[#This Row],[Unit Price]]</f>
        <v>1900873.7</v>
      </c>
      <c r="N4525" s="9">
        <f>tbl_salesdata[[#This Row],[Total Sales]]-tbl_salesdata[[#This Row],[Total Cost]]</f>
        <v>818660.19</v>
      </c>
      <c r="O4525">
        <f>tbl_salesdata[[#This Row],[Ship Date]]-tbl_salesdata[[#This Row],[Order Date]]</f>
        <v>2</v>
      </c>
      <c r="P4525">
        <f>WEEKDAY(tbl_salesdata[[#This Row],[Order Date]],2)</f>
        <v>4</v>
      </c>
      <c r="Q4525" t="str">
        <f>TEXT(tbl_salesdata[[#This Row],[Order Date]],"dddd")</f>
        <v>Thursday</v>
      </c>
      <c r="R4525" t="str">
        <f>IF(tbl_salesdata[[#This Row],[Weekdaynum]]&gt;5,"Yes","No")</f>
        <v>No</v>
      </c>
    </row>
    <row r="4526" spans="1:18" hidden="1" x14ac:dyDescent="0.35">
      <c r="A4526">
        <v>865858972</v>
      </c>
      <c r="B4526" s="3">
        <v>42512</v>
      </c>
      <c r="C4526" s="3">
        <v>42519</v>
      </c>
      <c r="D4526" t="s">
        <v>200</v>
      </c>
      <c r="E4526" t="s">
        <v>24</v>
      </c>
      <c r="F4526" t="s">
        <v>22</v>
      </c>
      <c r="G4526" t="s">
        <v>14</v>
      </c>
      <c r="H4526" t="s">
        <v>15</v>
      </c>
      <c r="I4526" s="9">
        <v>5766</v>
      </c>
      <c r="J4526" s="9">
        <v>47.45</v>
      </c>
      <c r="K4526" s="9">
        <v>31.79</v>
      </c>
      <c r="L4526" s="9">
        <f>tbl_salesdata[[#This Row],[Units Sold]]*tbl_salesdata[[#This Row],[Unit Cost]]</f>
        <v>183301.13999999998</v>
      </c>
      <c r="M4526" s="9">
        <f>tbl_salesdata[[#This Row],[Units Sold]]*tbl_salesdata[[#This Row],[Unit Price]]</f>
        <v>273596.7</v>
      </c>
      <c r="N4526" s="9">
        <f>tbl_salesdata[[#This Row],[Total Sales]]-tbl_salesdata[[#This Row],[Total Cost]]</f>
        <v>90295.560000000027</v>
      </c>
      <c r="O4526">
        <f>tbl_salesdata[[#This Row],[Ship Date]]-tbl_salesdata[[#This Row],[Order Date]]</f>
        <v>7</v>
      </c>
      <c r="P4526">
        <f>WEEKDAY(tbl_salesdata[[#This Row],[Order Date]],2)</f>
        <v>7</v>
      </c>
      <c r="Q4526" t="str">
        <f>TEXT(tbl_salesdata[[#This Row],[Order Date]],"dddd")</f>
        <v>Sunday</v>
      </c>
      <c r="R4526" t="str">
        <f>IF(tbl_salesdata[[#This Row],[Weekdaynum]]&gt;5,"Yes","No")</f>
        <v>Yes</v>
      </c>
    </row>
    <row r="4527" spans="1:18" hidden="1" x14ac:dyDescent="0.35">
      <c r="A4527">
        <v>613784968</v>
      </c>
      <c r="B4527" s="3">
        <v>43660</v>
      </c>
      <c r="C4527" s="3">
        <v>43661</v>
      </c>
      <c r="D4527" t="s">
        <v>65</v>
      </c>
      <c r="E4527" t="s">
        <v>32</v>
      </c>
      <c r="F4527" t="s">
        <v>56</v>
      </c>
      <c r="G4527" t="s">
        <v>18</v>
      </c>
      <c r="H4527" t="s">
        <v>15</v>
      </c>
      <c r="I4527" s="9">
        <v>1467</v>
      </c>
      <c r="J4527" s="9">
        <v>9.33</v>
      </c>
      <c r="K4527" s="9">
        <v>6.92</v>
      </c>
      <c r="L4527" s="9">
        <f>tbl_salesdata[[#This Row],[Units Sold]]*tbl_salesdata[[#This Row],[Unit Cost]]</f>
        <v>10151.64</v>
      </c>
      <c r="M4527" s="9">
        <f>tbl_salesdata[[#This Row],[Units Sold]]*tbl_salesdata[[#This Row],[Unit Price]]</f>
        <v>13687.11</v>
      </c>
      <c r="N4527" s="9">
        <f>tbl_salesdata[[#This Row],[Total Sales]]-tbl_salesdata[[#This Row],[Total Cost]]</f>
        <v>3535.4700000000012</v>
      </c>
      <c r="O4527">
        <f>tbl_salesdata[[#This Row],[Ship Date]]-tbl_salesdata[[#This Row],[Order Date]]</f>
        <v>1</v>
      </c>
      <c r="P4527">
        <f>WEEKDAY(tbl_salesdata[[#This Row],[Order Date]],2)</f>
        <v>7</v>
      </c>
      <c r="Q4527" t="str">
        <f>TEXT(tbl_salesdata[[#This Row],[Order Date]],"dddd")</f>
        <v>Sunday</v>
      </c>
      <c r="R4527" t="str">
        <f>IF(tbl_salesdata[[#This Row],[Weekdaynum]]&gt;5,"Yes","No")</f>
        <v>Yes</v>
      </c>
    </row>
    <row r="4528" spans="1:18" hidden="1" x14ac:dyDescent="0.35">
      <c r="A4528">
        <v>805077970</v>
      </c>
      <c r="B4528" s="3">
        <v>43790</v>
      </c>
      <c r="C4528" s="3">
        <v>43797</v>
      </c>
      <c r="D4528" t="s">
        <v>147</v>
      </c>
      <c r="E4528" t="s">
        <v>38</v>
      </c>
      <c r="F4528" t="s">
        <v>56</v>
      </c>
      <c r="G4528" t="s">
        <v>14</v>
      </c>
      <c r="H4528" t="s">
        <v>34</v>
      </c>
      <c r="I4528" s="9">
        <v>9317</v>
      </c>
      <c r="J4528" s="9">
        <v>9.33</v>
      </c>
      <c r="K4528" s="9">
        <v>6.92</v>
      </c>
      <c r="L4528" s="9">
        <f>tbl_salesdata[[#This Row],[Units Sold]]*tbl_salesdata[[#This Row],[Unit Cost]]</f>
        <v>64473.64</v>
      </c>
      <c r="M4528" s="9">
        <f>tbl_salesdata[[#This Row],[Units Sold]]*tbl_salesdata[[#This Row],[Unit Price]]</f>
        <v>86927.61</v>
      </c>
      <c r="N4528" s="9">
        <f>tbl_salesdata[[#This Row],[Total Sales]]-tbl_salesdata[[#This Row],[Total Cost]]</f>
        <v>22453.97</v>
      </c>
      <c r="O4528">
        <f>tbl_salesdata[[#This Row],[Ship Date]]-tbl_salesdata[[#This Row],[Order Date]]</f>
        <v>7</v>
      </c>
      <c r="P4528">
        <f>WEEKDAY(tbl_salesdata[[#This Row],[Order Date]],2)</f>
        <v>4</v>
      </c>
      <c r="Q4528" t="str">
        <f>TEXT(tbl_salesdata[[#This Row],[Order Date]],"dddd")</f>
        <v>Thursday</v>
      </c>
      <c r="R4528" t="str">
        <f>IF(tbl_salesdata[[#This Row],[Weekdaynum]]&gt;5,"Yes","No")</f>
        <v>No</v>
      </c>
    </row>
    <row r="4529" spans="1:18" hidden="1" x14ac:dyDescent="0.35">
      <c r="A4529">
        <v>339786803</v>
      </c>
      <c r="B4529" s="3">
        <v>44456</v>
      </c>
      <c r="C4529" s="3">
        <v>44468</v>
      </c>
      <c r="D4529" t="s">
        <v>67</v>
      </c>
      <c r="E4529" t="s">
        <v>21</v>
      </c>
      <c r="F4529" t="s">
        <v>40</v>
      </c>
      <c r="G4529" t="s">
        <v>18</v>
      </c>
      <c r="H4529" t="s">
        <v>34</v>
      </c>
      <c r="I4529" s="9">
        <v>9321</v>
      </c>
      <c r="J4529" s="9">
        <v>651.21</v>
      </c>
      <c r="K4529" s="9">
        <v>524.96</v>
      </c>
      <c r="L4529" s="9">
        <f>tbl_salesdata[[#This Row],[Units Sold]]*tbl_salesdata[[#This Row],[Unit Cost]]</f>
        <v>4893152.16</v>
      </c>
      <c r="M4529" s="9">
        <f>tbl_salesdata[[#This Row],[Units Sold]]*tbl_salesdata[[#This Row],[Unit Price]]</f>
        <v>6069928.4100000001</v>
      </c>
      <c r="N4529" s="9">
        <f>tbl_salesdata[[#This Row],[Total Sales]]-tbl_salesdata[[#This Row],[Total Cost]]</f>
        <v>1176776.25</v>
      </c>
      <c r="O4529">
        <f>tbl_salesdata[[#This Row],[Ship Date]]-tbl_salesdata[[#This Row],[Order Date]]</f>
        <v>12</v>
      </c>
      <c r="P4529">
        <f>WEEKDAY(tbl_salesdata[[#This Row],[Order Date]],2)</f>
        <v>5</v>
      </c>
      <c r="Q4529" t="str">
        <f>TEXT(tbl_salesdata[[#This Row],[Order Date]],"dddd")</f>
        <v>Friday</v>
      </c>
      <c r="R4529" t="str">
        <f>IF(tbl_salesdata[[#This Row],[Weekdaynum]]&gt;5,"Yes","No")</f>
        <v>No</v>
      </c>
    </row>
    <row r="4530" spans="1:18" hidden="1" x14ac:dyDescent="0.35">
      <c r="A4530">
        <v>438272798</v>
      </c>
      <c r="B4530" s="3">
        <v>42902</v>
      </c>
      <c r="C4530" s="3">
        <v>42910</v>
      </c>
      <c r="D4530" t="s">
        <v>97</v>
      </c>
      <c r="E4530" t="s">
        <v>29</v>
      </c>
      <c r="F4530" t="s">
        <v>47</v>
      </c>
      <c r="G4530" t="s">
        <v>14</v>
      </c>
      <c r="H4530" t="s">
        <v>19</v>
      </c>
      <c r="I4530" s="9">
        <v>3515</v>
      </c>
      <c r="J4530" s="9">
        <v>421.89</v>
      </c>
      <c r="K4530" s="9">
        <v>364.69</v>
      </c>
      <c r="L4530" s="9">
        <f>tbl_salesdata[[#This Row],[Units Sold]]*tbl_salesdata[[#This Row],[Unit Cost]]</f>
        <v>1281885.3500000001</v>
      </c>
      <c r="M4530" s="9">
        <f>tbl_salesdata[[#This Row],[Units Sold]]*tbl_salesdata[[#This Row],[Unit Price]]</f>
        <v>1482943.3499999999</v>
      </c>
      <c r="N4530" s="9">
        <f>tbl_salesdata[[#This Row],[Total Sales]]-tbl_salesdata[[#This Row],[Total Cost]]</f>
        <v>201057.99999999977</v>
      </c>
      <c r="O4530">
        <f>tbl_salesdata[[#This Row],[Ship Date]]-tbl_salesdata[[#This Row],[Order Date]]</f>
        <v>8</v>
      </c>
      <c r="P4530">
        <f>WEEKDAY(tbl_salesdata[[#This Row],[Order Date]],2)</f>
        <v>5</v>
      </c>
      <c r="Q4530" t="str">
        <f>TEXT(tbl_salesdata[[#This Row],[Order Date]],"dddd")</f>
        <v>Friday</v>
      </c>
      <c r="R4530" t="str">
        <f>IF(tbl_salesdata[[#This Row],[Weekdaynum]]&gt;5,"Yes","No")</f>
        <v>No</v>
      </c>
    </row>
    <row r="4531" spans="1:18" hidden="1" x14ac:dyDescent="0.35">
      <c r="A4531">
        <v>591209781</v>
      </c>
      <c r="B4531" s="3">
        <v>42423</v>
      </c>
      <c r="C4531" s="3">
        <v>42435</v>
      </c>
      <c r="D4531" t="s">
        <v>177</v>
      </c>
      <c r="E4531" t="s">
        <v>24</v>
      </c>
      <c r="F4531" t="s">
        <v>17</v>
      </c>
      <c r="G4531" t="s">
        <v>14</v>
      </c>
      <c r="H4531" t="s">
        <v>15</v>
      </c>
      <c r="I4531" s="9">
        <v>967</v>
      </c>
      <c r="J4531" s="9">
        <v>152.58000000000001</v>
      </c>
      <c r="K4531" s="9">
        <v>97.44</v>
      </c>
      <c r="L4531" s="9">
        <f>tbl_salesdata[[#This Row],[Units Sold]]*tbl_salesdata[[#This Row],[Unit Cost]]</f>
        <v>94224.48</v>
      </c>
      <c r="M4531" s="9">
        <f>tbl_salesdata[[#This Row],[Units Sold]]*tbl_salesdata[[#This Row],[Unit Price]]</f>
        <v>147544.86000000002</v>
      </c>
      <c r="N4531" s="9">
        <f>tbl_salesdata[[#This Row],[Total Sales]]-tbl_salesdata[[#This Row],[Total Cost]]</f>
        <v>53320.380000000019</v>
      </c>
      <c r="O4531">
        <f>tbl_salesdata[[#This Row],[Ship Date]]-tbl_salesdata[[#This Row],[Order Date]]</f>
        <v>12</v>
      </c>
      <c r="P4531">
        <f>WEEKDAY(tbl_salesdata[[#This Row],[Order Date]],2)</f>
        <v>2</v>
      </c>
      <c r="Q4531" t="str">
        <f>TEXT(tbl_salesdata[[#This Row],[Order Date]],"dddd")</f>
        <v>Tuesday</v>
      </c>
      <c r="R4531" t="str">
        <f>IF(tbl_salesdata[[#This Row],[Weekdaynum]]&gt;5,"Yes","No")</f>
        <v>No</v>
      </c>
    </row>
    <row r="4532" spans="1:18" hidden="1" x14ac:dyDescent="0.35">
      <c r="A4532">
        <v>809584081</v>
      </c>
      <c r="B4532" s="3">
        <v>42584</v>
      </c>
      <c r="C4532" s="3">
        <v>42590</v>
      </c>
      <c r="D4532" t="s">
        <v>164</v>
      </c>
      <c r="E4532" t="s">
        <v>38</v>
      </c>
      <c r="F4532" t="s">
        <v>42</v>
      </c>
      <c r="G4532" t="s">
        <v>14</v>
      </c>
      <c r="H4532" t="s">
        <v>26</v>
      </c>
      <c r="I4532" s="9">
        <v>2775</v>
      </c>
      <c r="J4532" s="9">
        <v>437.2</v>
      </c>
      <c r="K4532" s="9">
        <v>263.33</v>
      </c>
      <c r="L4532" s="9">
        <f>tbl_salesdata[[#This Row],[Units Sold]]*tbl_salesdata[[#This Row],[Unit Cost]]</f>
        <v>730740.75</v>
      </c>
      <c r="M4532" s="9">
        <f>tbl_salesdata[[#This Row],[Units Sold]]*tbl_salesdata[[#This Row],[Unit Price]]</f>
        <v>1213230</v>
      </c>
      <c r="N4532" s="9">
        <f>tbl_salesdata[[#This Row],[Total Sales]]-tbl_salesdata[[#This Row],[Total Cost]]</f>
        <v>482489.25</v>
      </c>
      <c r="O4532">
        <f>tbl_salesdata[[#This Row],[Ship Date]]-tbl_salesdata[[#This Row],[Order Date]]</f>
        <v>6</v>
      </c>
      <c r="P4532">
        <f>WEEKDAY(tbl_salesdata[[#This Row],[Order Date]],2)</f>
        <v>2</v>
      </c>
      <c r="Q4532" t="str">
        <f>TEXT(tbl_salesdata[[#This Row],[Order Date]],"dddd")</f>
        <v>Tuesday</v>
      </c>
      <c r="R4532" t="str">
        <f>IF(tbl_salesdata[[#This Row],[Weekdaynum]]&gt;5,"Yes","No")</f>
        <v>No</v>
      </c>
    </row>
    <row r="4533" spans="1:18" hidden="1" x14ac:dyDescent="0.35">
      <c r="A4533">
        <v>274694526</v>
      </c>
      <c r="B4533" s="3">
        <v>42838</v>
      </c>
      <c r="C4533" s="3">
        <v>42854</v>
      </c>
      <c r="D4533" t="s">
        <v>117</v>
      </c>
      <c r="E4533" t="s">
        <v>21</v>
      </c>
      <c r="F4533" t="s">
        <v>30</v>
      </c>
      <c r="G4533" t="s">
        <v>18</v>
      </c>
      <c r="H4533" t="s">
        <v>19</v>
      </c>
      <c r="I4533" s="9">
        <v>7069</v>
      </c>
      <c r="J4533" s="9">
        <v>81.73</v>
      </c>
      <c r="K4533" s="9">
        <v>56.67</v>
      </c>
      <c r="L4533" s="9">
        <f>tbl_salesdata[[#This Row],[Units Sold]]*tbl_salesdata[[#This Row],[Unit Cost]]</f>
        <v>400600.23000000004</v>
      </c>
      <c r="M4533" s="9">
        <f>tbl_salesdata[[#This Row],[Units Sold]]*tbl_salesdata[[#This Row],[Unit Price]]</f>
        <v>577749.37</v>
      </c>
      <c r="N4533" s="9">
        <f>tbl_salesdata[[#This Row],[Total Sales]]-tbl_salesdata[[#This Row],[Total Cost]]</f>
        <v>177149.13999999996</v>
      </c>
      <c r="O4533">
        <f>tbl_salesdata[[#This Row],[Ship Date]]-tbl_salesdata[[#This Row],[Order Date]]</f>
        <v>16</v>
      </c>
      <c r="P4533">
        <f>WEEKDAY(tbl_salesdata[[#This Row],[Order Date]],2)</f>
        <v>4</v>
      </c>
      <c r="Q4533" t="str">
        <f>TEXT(tbl_salesdata[[#This Row],[Order Date]],"dddd")</f>
        <v>Thursday</v>
      </c>
      <c r="R4533" t="str">
        <f>IF(tbl_salesdata[[#This Row],[Weekdaynum]]&gt;5,"Yes","No")</f>
        <v>No</v>
      </c>
    </row>
    <row r="4534" spans="1:18" hidden="1" x14ac:dyDescent="0.35">
      <c r="A4534">
        <v>488152444</v>
      </c>
      <c r="B4534" s="3">
        <v>44650</v>
      </c>
      <c r="C4534" s="3">
        <v>44652</v>
      </c>
      <c r="D4534" t="s">
        <v>41</v>
      </c>
      <c r="E4534" t="s">
        <v>29</v>
      </c>
      <c r="F4534" t="s">
        <v>76</v>
      </c>
      <c r="G4534" t="s">
        <v>14</v>
      </c>
      <c r="H4534" t="s">
        <v>26</v>
      </c>
      <c r="I4534" s="9">
        <v>4011</v>
      </c>
      <c r="J4534" s="9">
        <v>668.27</v>
      </c>
      <c r="K4534" s="9">
        <v>502.54</v>
      </c>
      <c r="L4534" s="9">
        <f>tbl_salesdata[[#This Row],[Units Sold]]*tbl_salesdata[[#This Row],[Unit Cost]]</f>
        <v>2015687.9400000002</v>
      </c>
      <c r="M4534" s="9">
        <f>tbl_salesdata[[#This Row],[Units Sold]]*tbl_salesdata[[#This Row],[Unit Price]]</f>
        <v>2680430.9699999997</v>
      </c>
      <c r="N4534" s="9">
        <f>tbl_salesdata[[#This Row],[Total Sales]]-tbl_salesdata[[#This Row],[Total Cost]]</f>
        <v>664743.02999999956</v>
      </c>
      <c r="O4534">
        <f>tbl_salesdata[[#This Row],[Ship Date]]-tbl_salesdata[[#This Row],[Order Date]]</f>
        <v>2</v>
      </c>
      <c r="P4534">
        <f>WEEKDAY(tbl_salesdata[[#This Row],[Order Date]],2)</f>
        <v>3</v>
      </c>
      <c r="Q4534" t="str">
        <f>TEXT(tbl_salesdata[[#This Row],[Order Date]],"dddd")</f>
        <v>Wednesday</v>
      </c>
      <c r="R4534" t="str">
        <f>IF(tbl_salesdata[[#This Row],[Weekdaynum]]&gt;5,"Yes","No")</f>
        <v>No</v>
      </c>
    </row>
    <row r="4535" spans="1:18" hidden="1" x14ac:dyDescent="0.35">
      <c r="A4535">
        <v>321881663</v>
      </c>
      <c r="B4535" s="3">
        <v>42017</v>
      </c>
      <c r="C4535" s="3">
        <v>42033</v>
      </c>
      <c r="D4535" t="s">
        <v>139</v>
      </c>
      <c r="E4535" t="s">
        <v>51</v>
      </c>
      <c r="F4535" t="s">
        <v>40</v>
      </c>
      <c r="G4535" t="s">
        <v>18</v>
      </c>
      <c r="H4535" t="s">
        <v>26</v>
      </c>
      <c r="I4535" s="9">
        <v>792</v>
      </c>
      <c r="J4535" s="9">
        <v>651.21</v>
      </c>
      <c r="K4535" s="9">
        <v>524.96</v>
      </c>
      <c r="L4535" s="9">
        <f>tbl_salesdata[[#This Row],[Units Sold]]*tbl_salesdata[[#This Row],[Unit Cost]]</f>
        <v>415768.32000000001</v>
      </c>
      <c r="M4535" s="9">
        <f>tbl_salesdata[[#This Row],[Units Sold]]*tbl_salesdata[[#This Row],[Unit Price]]</f>
        <v>515758.32</v>
      </c>
      <c r="N4535" s="9">
        <f>tbl_salesdata[[#This Row],[Total Sales]]-tbl_salesdata[[#This Row],[Total Cost]]</f>
        <v>99990</v>
      </c>
      <c r="O4535">
        <f>tbl_salesdata[[#This Row],[Ship Date]]-tbl_salesdata[[#This Row],[Order Date]]</f>
        <v>16</v>
      </c>
      <c r="P4535">
        <f>WEEKDAY(tbl_salesdata[[#This Row],[Order Date]],2)</f>
        <v>2</v>
      </c>
      <c r="Q4535" t="str">
        <f>TEXT(tbl_salesdata[[#This Row],[Order Date]],"dddd")</f>
        <v>Tuesday</v>
      </c>
      <c r="R4535" t="str">
        <f>IF(tbl_salesdata[[#This Row],[Weekdaynum]]&gt;5,"Yes","No")</f>
        <v>No</v>
      </c>
    </row>
    <row r="4536" spans="1:18" hidden="1" x14ac:dyDescent="0.35">
      <c r="A4536">
        <v>968118512</v>
      </c>
      <c r="B4536" s="3">
        <v>43257</v>
      </c>
      <c r="C4536" s="3">
        <v>43261</v>
      </c>
      <c r="D4536" t="s">
        <v>37</v>
      </c>
      <c r="E4536" t="s">
        <v>38</v>
      </c>
      <c r="F4536" t="s">
        <v>56</v>
      </c>
      <c r="G4536" t="s">
        <v>18</v>
      </c>
      <c r="H4536" t="s">
        <v>26</v>
      </c>
      <c r="I4536" s="9">
        <v>6636</v>
      </c>
      <c r="J4536" s="9">
        <v>9.33</v>
      </c>
      <c r="K4536" s="9">
        <v>6.92</v>
      </c>
      <c r="L4536" s="9">
        <f>tbl_salesdata[[#This Row],[Units Sold]]*tbl_salesdata[[#This Row],[Unit Cost]]</f>
        <v>45921.120000000003</v>
      </c>
      <c r="M4536" s="9">
        <f>tbl_salesdata[[#This Row],[Units Sold]]*tbl_salesdata[[#This Row],[Unit Price]]</f>
        <v>61913.88</v>
      </c>
      <c r="N4536" s="9">
        <f>tbl_salesdata[[#This Row],[Total Sales]]-tbl_salesdata[[#This Row],[Total Cost]]</f>
        <v>15992.759999999995</v>
      </c>
      <c r="O4536">
        <f>tbl_salesdata[[#This Row],[Ship Date]]-tbl_salesdata[[#This Row],[Order Date]]</f>
        <v>4</v>
      </c>
      <c r="P4536">
        <f>WEEKDAY(tbl_salesdata[[#This Row],[Order Date]],2)</f>
        <v>3</v>
      </c>
      <c r="Q4536" t="str">
        <f>TEXT(tbl_salesdata[[#This Row],[Order Date]],"dddd")</f>
        <v>Wednesday</v>
      </c>
      <c r="R4536" t="str">
        <f>IF(tbl_salesdata[[#This Row],[Weekdaynum]]&gt;5,"Yes","No")</f>
        <v>No</v>
      </c>
    </row>
    <row r="4537" spans="1:18" hidden="1" x14ac:dyDescent="0.35">
      <c r="A4537">
        <v>989411818</v>
      </c>
      <c r="B4537" s="3">
        <v>44270</v>
      </c>
      <c r="C4537" s="3">
        <v>44271</v>
      </c>
      <c r="D4537" t="s">
        <v>108</v>
      </c>
      <c r="E4537" t="s">
        <v>12</v>
      </c>
      <c r="F4537" t="s">
        <v>17</v>
      </c>
      <c r="G4537" t="s">
        <v>18</v>
      </c>
      <c r="H4537" t="s">
        <v>19</v>
      </c>
      <c r="I4537" s="9">
        <v>7799</v>
      </c>
      <c r="J4537" s="9">
        <v>152.58000000000001</v>
      </c>
      <c r="K4537" s="9">
        <v>97.44</v>
      </c>
      <c r="L4537" s="9">
        <f>tbl_salesdata[[#This Row],[Units Sold]]*tbl_salesdata[[#This Row],[Unit Cost]]</f>
        <v>759934.55999999994</v>
      </c>
      <c r="M4537" s="9">
        <f>tbl_salesdata[[#This Row],[Units Sold]]*tbl_salesdata[[#This Row],[Unit Price]]</f>
        <v>1189971.4200000002</v>
      </c>
      <c r="N4537" s="9">
        <f>tbl_salesdata[[#This Row],[Total Sales]]-tbl_salesdata[[#This Row],[Total Cost]]</f>
        <v>430036.86000000022</v>
      </c>
      <c r="O4537">
        <f>tbl_salesdata[[#This Row],[Ship Date]]-tbl_salesdata[[#This Row],[Order Date]]</f>
        <v>1</v>
      </c>
      <c r="P4537">
        <f>WEEKDAY(tbl_salesdata[[#This Row],[Order Date]],2)</f>
        <v>1</v>
      </c>
      <c r="Q4537" t="str">
        <f>TEXT(tbl_salesdata[[#This Row],[Order Date]],"dddd")</f>
        <v>Monday</v>
      </c>
      <c r="R4537" t="str">
        <f>IF(tbl_salesdata[[#This Row],[Weekdaynum]]&gt;5,"Yes","No")</f>
        <v>No</v>
      </c>
    </row>
    <row r="4538" spans="1:18" hidden="1" x14ac:dyDescent="0.35">
      <c r="A4538">
        <v>368622910</v>
      </c>
      <c r="B4538" s="3">
        <v>42645</v>
      </c>
      <c r="C4538" s="3">
        <v>42647</v>
      </c>
      <c r="D4538" t="s">
        <v>61</v>
      </c>
      <c r="E4538" t="s">
        <v>12</v>
      </c>
      <c r="F4538" t="s">
        <v>76</v>
      </c>
      <c r="G4538" t="s">
        <v>18</v>
      </c>
      <c r="H4538" t="s">
        <v>26</v>
      </c>
      <c r="I4538" s="9">
        <v>2566</v>
      </c>
      <c r="J4538" s="9">
        <v>668.27</v>
      </c>
      <c r="K4538" s="9">
        <v>502.54</v>
      </c>
      <c r="L4538" s="9">
        <f>tbl_salesdata[[#This Row],[Units Sold]]*tbl_salesdata[[#This Row],[Unit Cost]]</f>
        <v>1289517.6400000001</v>
      </c>
      <c r="M4538" s="9">
        <f>tbl_salesdata[[#This Row],[Units Sold]]*tbl_salesdata[[#This Row],[Unit Price]]</f>
        <v>1714780.82</v>
      </c>
      <c r="N4538" s="9">
        <f>tbl_salesdata[[#This Row],[Total Sales]]-tbl_salesdata[[#This Row],[Total Cost]]</f>
        <v>425263.17999999993</v>
      </c>
      <c r="O4538">
        <f>tbl_salesdata[[#This Row],[Ship Date]]-tbl_salesdata[[#This Row],[Order Date]]</f>
        <v>2</v>
      </c>
      <c r="P4538">
        <f>WEEKDAY(tbl_salesdata[[#This Row],[Order Date]],2)</f>
        <v>7</v>
      </c>
      <c r="Q4538" t="str">
        <f>TEXT(tbl_salesdata[[#This Row],[Order Date]],"dddd")</f>
        <v>Sunday</v>
      </c>
      <c r="R4538" t="str">
        <f>IF(tbl_salesdata[[#This Row],[Weekdaynum]]&gt;5,"Yes","No")</f>
        <v>Yes</v>
      </c>
    </row>
    <row r="4539" spans="1:18" x14ac:dyDescent="0.35">
      <c r="A4539">
        <v>750033032</v>
      </c>
      <c r="B4539" s="3">
        <v>42560</v>
      </c>
      <c r="C4539" s="3">
        <v>42576</v>
      </c>
      <c r="D4539" t="s">
        <v>142</v>
      </c>
      <c r="E4539" t="s">
        <v>29</v>
      </c>
      <c r="F4539" t="s">
        <v>17</v>
      </c>
      <c r="G4539" t="s">
        <v>14</v>
      </c>
      <c r="H4539" t="s">
        <v>19</v>
      </c>
      <c r="I4539" s="9">
        <v>297</v>
      </c>
      <c r="J4539" s="9">
        <v>152.58000000000001</v>
      </c>
      <c r="K4539" s="9">
        <v>97.44</v>
      </c>
      <c r="L4539" s="9">
        <f>tbl_salesdata[[#This Row],[Units Sold]]*tbl_salesdata[[#This Row],[Unit Cost]]</f>
        <v>28939.68</v>
      </c>
      <c r="M4539" s="9">
        <f>tbl_salesdata[[#This Row],[Units Sold]]*tbl_salesdata[[#This Row],[Unit Price]]</f>
        <v>45316.26</v>
      </c>
      <c r="N4539" s="9">
        <f>tbl_salesdata[[#This Row],[Total Sales]]-tbl_salesdata[[#This Row],[Total Cost]]</f>
        <v>16376.580000000002</v>
      </c>
      <c r="O4539">
        <f>tbl_salesdata[[#This Row],[Ship Date]]-tbl_salesdata[[#This Row],[Order Date]]</f>
        <v>16</v>
      </c>
      <c r="P4539">
        <f>WEEKDAY(tbl_salesdata[[#This Row],[Order Date]],2)</f>
        <v>6</v>
      </c>
      <c r="Q4539" t="str">
        <f>TEXT(tbl_salesdata[[#This Row],[Order Date]],"dddd")</f>
        <v>Saturday</v>
      </c>
      <c r="R4539" t="str">
        <f>IF(tbl_salesdata[[#This Row],[Weekdaynum]]&gt;5,"Yes","No")</f>
        <v>Yes</v>
      </c>
    </row>
    <row r="4540" spans="1:18" hidden="1" x14ac:dyDescent="0.35">
      <c r="A4540">
        <v>633806264</v>
      </c>
      <c r="B4540" s="3">
        <v>43205</v>
      </c>
      <c r="C4540" s="3">
        <v>43206</v>
      </c>
      <c r="D4540" t="s">
        <v>165</v>
      </c>
      <c r="E4540" t="s">
        <v>21</v>
      </c>
      <c r="F4540" t="s">
        <v>33</v>
      </c>
      <c r="G4540" t="s">
        <v>14</v>
      </c>
      <c r="H4540" t="s">
        <v>15</v>
      </c>
      <c r="I4540" s="9">
        <v>6213</v>
      </c>
      <c r="J4540" s="9">
        <v>109.28</v>
      </c>
      <c r="K4540" s="9">
        <v>35.840000000000003</v>
      </c>
      <c r="L4540" s="9">
        <f>tbl_salesdata[[#This Row],[Units Sold]]*tbl_salesdata[[#This Row],[Unit Cost]]</f>
        <v>222673.92000000001</v>
      </c>
      <c r="M4540" s="9">
        <f>tbl_salesdata[[#This Row],[Units Sold]]*tbl_salesdata[[#This Row],[Unit Price]]</f>
        <v>678956.64</v>
      </c>
      <c r="N4540" s="9">
        <f>tbl_salesdata[[#This Row],[Total Sales]]-tbl_salesdata[[#This Row],[Total Cost]]</f>
        <v>456282.72</v>
      </c>
      <c r="O4540">
        <f>tbl_salesdata[[#This Row],[Ship Date]]-tbl_salesdata[[#This Row],[Order Date]]</f>
        <v>1</v>
      </c>
      <c r="P4540">
        <f>WEEKDAY(tbl_salesdata[[#This Row],[Order Date]],2)</f>
        <v>7</v>
      </c>
      <c r="Q4540" t="str">
        <f>TEXT(tbl_salesdata[[#This Row],[Order Date]],"dddd")</f>
        <v>Sunday</v>
      </c>
      <c r="R4540" t="str">
        <f>IF(tbl_salesdata[[#This Row],[Weekdaynum]]&gt;5,"Yes","No")</f>
        <v>Yes</v>
      </c>
    </row>
    <row r="4541" spans="1:18" hidden="1" x14ac:dyDescent="0.35">
      <c r="A4541">
        <v>937063682</v>
      </c>
      <c r="B4541" s="3">
        <v>42178</v>
      </c>
      <c r="C4541" s="3">
        <v>42192</v>
      </c>
      <c r="D4541" t="s">
        <v>70</v>
      </c>
      <c r="E4541" t="s">
        <v>29</v>
      </c>
      <c r="F4541" t="s">
        <v>30</v>
      </c>
      <c r="G4541" t="s">
        <v>18</v>
      </c>
      <c r="H4541" t="s">
        <v>34</v>
      </c>
      <c r="I4541" s="9">
        <v>6822</v>
      </c>
      <c r="J4541" s="9">
        <v>81.73</v>
      </c>
      <c r="K4541" s="9">
        <v>56.67</v>
      </c>
      <c r="L4541" s="9">
        <f>tbl_salesdata[[#This Row],[Units Sold]]*tbl_salesdata[[#This Row],[Unit Cost]]</f>
        <v>386602.74</v>
      </c>
      <c r="M4541" s="9">
        <f>tbl_salesdata[[#This Row],[Units Sold]]*tbl_salesdata[[#This Row],[Unit Price]]</f>
        <v>557562.06000000006</v>
      </c>
      <c r="N4541" s="9">
        <f>tbl_salesdata[[#This Row],[Total Sales]]-tbl_salesdata[[#This Row],[Total Cost]]</f>
        <v>170959.32000000007</v>
      </c>
      <c r="O4541">
        <f>tbl_salesdata[[#This Row],[Ship Date]]-tbl_salesdata[[#This Row],[Order Date]]</f>
        <v>14</v>
      </c>
      <c r="P4541">
        <f>WEEKDAY(tbl_salesdata[[#This Row],[Order Date]],2)</f>
        <v>2</v>
      </c>
      <c r="Q4541" t="str">
        <f>TEXT(tbl_salesdata[[#This Row],[Order Date]],"dddd")</f>
        <v>Tuesday</v>
      </c>
      <c r="R4541" t="str">
        <f>IF(tbl_salesdata[[#This Row],[Weekdaynum]]&gt;5,"Yes","No")</f>
        <v>No</v>
      </c>
    </row>
    <row r="4542" spans="1:18" hidden="1" x14ac:dyDescent="0.35">
      <c r="A4542">
        <v>332809197</v>
      </c>
      <c r="B4542" s="3">
        <v>43672</v>
      </c>
      <c r="C4542" s="3">
        <v>43692</v>
      </c>
      <c r="D4542" t="s">
        <v>197</v>
      </c>
      <c r="E4542" t="s">
        <v>38</v>
      </c>
      <c r="F4542" t="s">
        <v>33</v>
      </c>
      <c r="G4542" t="s">
        <v>14</v>
      </c>
      <c r="H4542" t="s">
        <v>26</v>
      </c>
      <c r="I4542" s="9">
        <v>4492</v>
      </c>
      <c r="J4542" s="9">
        <v>109.28</v>
      </c>
      <c r="K4542" s="9">
        <v>35.840000000000003</v>
      </c>
      <c r="L4542" s="9">
        <f>tbl_salesdata[[#This Row],[Units Sold]]*tbl_salesdata[[#This Row],[Unit Cost]]</f>
        <v>160993.28000000003</v>
      </c>
      <c r="M4542" s="9">
        <f>tbl_salesdata[[#This Row],[Units Sold]]*tbl_salesdata[[#This Row],[Unit Price]]</f>
        <v>490885.76</v>
      </c>
      <c r="N4542" s="9">
        <f>tbl_salesdata[[#This Row],[Total Sales]]-tbl_salesdata[[#This Row],[Total Cost]]</f>
        <v>329892.47999999998</v>
      </c>
      <c r="O4542">
        <f>tbl_salesdata[[#This Row],[Ship Date]]-tbl_salesdata[[#This Row],[Order Date]]</f>
        <v>20</v>
      </c>
      <c r="P4542">
        <f>WEEKDAY(tbl_salesdata[[#This Row],[Order Date]],2)</f>
        <v>5</v>
      </c>
      <c r="Q4542" t="str">
        <f>TEXT(tbl_salesdata[[#This Row],[Order Date]],"dddd")</f>
        <v>Friday</v>
      </c>
      <c r="R4542" t="str">
        <f>IF(tbl_salesdata[[#This Row],[Weekdaynum]]&gt;5,"Yes","No")</f>
        <v>No</v>
      </c>
    </row>
    <row r="4543" spans="1:18" hidden="1" x14ac:dyDescent="0.35">
      <c r="A4543">
        <v>955466639</v>
      </c>
      <c r="B4543" s="3">
        <v>43807</v>
      </c>
      <c r="C4543" s="3">
        <v>43826</v>
      </c>
      <c r="D4543" t="s">
        <v>168</v>
      </c>
      <c r="E4543" t="s">
        <v>21</v>
      </c>
      <c r="F4543" t="s">
        <v>30</v>
      </c>
      <c r="G4543" t="s">
        <v>14</v>
      </c>
      <c r="H4543" t="s">
        <v>19</v>
      </c>
      <c r="I4543" s="9">
        <v>2666</v>
      </c>
      <c r="J4543" s="9">
        <v>81.73</v>
      </c>
      <c r="K4543" s="9">
        <v>56.67</v>
      </c>
      <c r="L4543" s="9">
        <f>tbl_salesdata[[#This Row],[Units Sold]]*tbl_salesdata[[#This Row],[Unit Cost]]</f>
        <v>151082.22</v>
      </c>
      <c r="M4543" s="9">
        <f>tbl_salesdata[[#This Row],[Units Sold]]*tbl_salesdata[[#This Row],[Unit Price]]</f>
        <v>217892.18000000002</v>
      </c>
      <c r="N4543" s="9">
        <f>tbl_salesdata[[#This Row],[Total Sales]]-tbl_salesdata[[#This Row],[Total Cost]]</f>
        <v>66809.960000000021</v>
      </c>
      <c r="O4543">
        <f>tbl_salesdata[[#This Row],[Ship Date]]-tbl_salesdata[[#This Row],[Order Date]]</f>
        <v>19</v>
      </c>
      <c r="P4543">
        <f>WEEKDAY(tbl_salesdata[[#This Row],[Order Date]],2)</f>
        <v>7</v>
      </c>
      <c r="Q4543" t="str">
        <f>TEXT(tbl_salesdata[[#This Row],[Order Date]],"dddd")</f>
        <v>Sunday</v>
      </c>
      <c r="R4543" t="str">
        <f>IF(tbl_salesdata[[#This Row],[Weekdaynum]]&gt;5,"Yes","No")</f>
        <v>Yes</v>
      </c>
    </row>
    <row r="4544" spans="1:18" hidden="1" x14ac:dyDescent="0.35">
      <c r="A4544">
        <v>959772336</v>
      </c>
      <c r="B4544" s="3">
        <v>42169</v>
      </c>
      <c r="C4544" s="3">
        <v>42186</v>
      </c>
      <c r="D4544" t="s">
        <v>114</v>
      </c>
      <c r="E4544" t="s">
        <v>38</v>
      </c>
      <c r="F4544" t="s">
        <v>22</v>
      </c>
      <c r="G4544" t="s">
        <v>18</v>
      </c>
      <c r="H4544" t="s">
        <v>19</v>
      </c>
      <c r="I4544" s="9">
        <v>6817</v>
      </c>
      <c r="J4544" s="9">
        <v>47.45</v>
      </c>
      <c r="K4544" s="9">
        <v>31.79</v>
      </c>
      <c r="L4544" s="9">
        <f>tbl_salesdata[[#This Row],[Units Sold]]*tbl_salesdata[[#This Row],[Unit Cost]]</f>
        <v>216712.43</v>
      </c>
      <c r="M4544" s="9">
        <f>tbl_salesdata[[#This Row],[Units Sold]]*tbl_salesdata[[#This Row],[Unit Price]]</f>
        <v>323466.65000000002</v>
      </c>
      <c r="N4544" s="9">
        <f>tbl_salesdata[[#This Row],[Total Sales]]-tbl_salesdata[[#This Row],[Total Cost]]</f>
        <v>106754.22000000003</v>
      </c>
      <c r="O4544">
        <f>tbl_salesdata[[#This Row],[Ship Date]]-tbl_salesdata[[#This Row],[Order Date]]</f>
        <v>17</v>
      </c>
      <c r="P4544">
        <f>WEEKDAY(tbl_salesdata[[#This Row],[Order Date]],2)</f>
        <v>7</v>
      </c>
      <c r="Q4544" t="str">
        <f>TEXT(tbl_salesdata[[#This Row],[Order Date]],"dddd")</f>
        <v>Sunday</v>
      </c>
      <c r="R4544" t="str">
        <f>IF(tbl_salesdata[[#This Row],[Weekdaynum]]&gt;5,"Yes","No")</f>
        <v>Yes</v>
      </c>
    </row>
    <row r="4545" spans="1:18" hidden="1" x14ac:dyDescent="0.35">
      <c r="A4545">
        <v>370775115</v>
      </c>
      <c r="B4545" s="3">
        <v>43191</v>
      </c>
      <c r="C4545" s="3">
        <v>43209</v>
      </c>
      <c r="D4545" t="s">
        <v>110</v>
      </c>
      <c r="E4545" t="s">
        <v>38</v>
      </c>
      <c r="F4545" t="s">
        <v>17</v>
      </c>
      <c r="G4545" t="s">
        <v>14</v>
      </c>
      <c r="H4545" t="s">
        <v>26</v>
      </c>
      <c r="I4545" s="9">
        <v>9451</v>
      </c>
      <c r="J4545" s="9">
        <v>152.58000000000001</v>
      </c>
      <c r="K4545" s="9">
        <v>97.44</v>
      </c>
      <c r="L4545" s="9">
        <f>tbl_salesdata[[#This Row],[Units Sold]]*tbl_salesdata[[#This Row],[Unit Cost]]</f>
        <v>920905.44</v>
      </c>
      <c r="M4545" s="9">
        <f>tbl_salesdata[[#This Row],[Units Sold]]*tbl_salesdata[[#This Row],[Unit Price]]</f>
        <v>1442033.58</v>
      </c>
      <c r="N4545" s="9">
        <f>tbl_salesdata[[#This Row],[Total Sales]]-tbl_salesdata[[#This Row],[Total Cost]]</f>
        <v>521128.14000000013</v>
      </c>
      <c r="O4545">
        <f>tbl_salesdata[[#This Row],[Ship Date]]-tbl_salesdata[[#This Row],[Order Date]]</f>
        <v>18</v>
      </c>
      <c r="P4545">
        <f>WEEKDAY(tbl_salesdata[[#This Row],[Order Date]],2)</f>
        <v>7</v>
      </c>
      <c r="Q4545" t="str">
        <f>TEXT(tbl_salesdata[[#This Row],[Order Date]],"dddd")</f>
        <v>Sunday</v>
      </c>
      <c r="R4545" t="str">
        <f>IF(tbl_salesdata[[#This Row],[Weekdaynum]]&gt;5,"Yes","No")</f>
        <v>Yes</v>
      </c>
    </row>
    <row r="4546" spans="1:18" hidden="1" x14ac:dyDescent="0.35">
      <c r="A4546">
        <v>633836305</v>
      </c>
      <c r="B4546" s="3">
        <v>42046</v>
      </c>
      <c r="C4546" s="3">
        <v>42051</v>
      </c>
      <c r="D4546" t="s">
        <v>101</v>
      </c>
      <c r="E4546" t="s">
        <v>24</v>
      </c>
      <c r="F4546" t="s">
        <v>25</v>
      </c>
      <c r="G4546" t="s">
        <v>14</v>
      </c>
      <c r="H4546" t="s">
        <v>19</v>
      </c>
      <c r="I4546" s="9">
        <v>5103</v>
      </c>
      <c r="J4546" s="9">
        <v>205.7</v>
      </c>
      <c r="K4546" s="9">
        <v>117.11</v>
      </c>
      <c r="L4546" s="9">
        <f>tbl_salesdata[[#This Row],[Units Sold]]*tbl_salesdata[[#This Row],[Unit Cost]]</f>
        <v>597612.32999999996</v>
      </c>
      <c r="M4546" s="9">
        <f>tbl_salesdata[[#This Row],[Units Sold]]*tbl_salesdata[[#This Row],[Unit Price]]</f>
        <v>1049687.0999999999</v>
      </c>
      <c r="N4546" s="9">
        <f>tbl_salesdata[[#This Row],[Total Sales]]-tbl_salesdata[[#This Row],[Total Cost]]</f>
        <v>452074.7699999999</v>
      </c>
      <c r="O4546">
        <f>tbl_salesdata[[#This Row],[Ship Date]]-tbl_salesdata[[#This Row],[Order Date]]</f>
        <v>5</v>
      </c>
      <c r="P4546">
        <f>WEEKDAY(tbl_salesdata[[#This Row],[Order Date]],2)</f>
        <v>3</v>
      </c>
      <c r="Q4546" t="str">
        <f>TEXT(tbl_salesdata[[#This Row],[Order Date]],"dddd")</f>
        <v>Wednesday</v>
      </c>
      <c r="R4546" t="str">
        <f>IF(tbl_salesdata[[#This Row],[Weekdaynum]]&gt;5,"Yes","No")</f>
        <v>No</v>
      </c>
    </row>
    <row r="4547" spans="1:18" hidden="1" x14ac:dyDescent="0.35">
      <c r="A4547">
        <v>564629733</v>
      </c>
      <c r="B4547" s="3">
        <v>44025</v>
      </c>
      <c r="C4547" s="3">
        <v>44034</v>
      </c>
      <c r="D4547" t="s">
        <v>94</v>
      </c>
      <c r="E4547" t="s">
        <v>38</v>
      </c>
      <c r="F4547" t="s">
        <v>30</v>
      </c>
      <c r="G4547" t="s">
        <v>14</v>
      </c>
      <c r="H4547" t="s">
        <v>34</v>
      </c>
      <c r="I4547" s="9">
        <v>5340</v>
      </c>
      <c r="J4547" s="9">
        <v>81.73</v>
      </c>
      <c r="K4547" s="9">
        <v>56.67</v>
      </c>
      <c r="L4547" s="9">
        <f>tbl_salesdata[[#This Row],[Units Sold]]*tbl_salesdata[[#This Row],[Unit Cost]]</f>
        <v>302617.8</v>
      </c>
      <c r="M4547" s="9">
        <f>tbl_salesdata[[#This Row],[Units Sold]]*tbl_salesdata[[#This Row],[Unit Price]]</f>
        <v>436438.2</v>
      </c>
      <c r="N4547" s="9">
        <f>tbl_salesdata[[#This Row],[Total Sales]]-tbl_salesdata[[#This Row],[Total Cost]]</f>
        <v>133820.40000000002</v>
      </c>
      <c r="O4547">
        <f>tbl_salesdata[[#This Row],[Ship Date]]-tbl_salesdata[[#This Row],[Order Date]]</f>
        <v>9</v>
      </c>
      <c r="P4547">
        <f>WEEKDAY(tbl_salesdata[[#This Row],[Order Date]],2)</f>
        <v>1</v>
      </c>
      <c r="Q4547" t="str">
        <f>TEXT(tbl_salesdata[[#This Row],[Order Date]],"dddd")</f>
        <v>Monday</v>
      </c>
      <c r="R4547" t="str">
        <f>IF(tbl_salesdata[[#This Row],[Weekdaynum]]&gt;5,"Yes","No")</f>
        <v>No</v>
      </c>
    </row>
    <row r="4548" spans="1:18" hidden="1" x14ac:dyDescent="0.35">
      <c r="A4548">
        <v>399141728</v>
      </c>
      <c r="B4548" s="3">
        <v>42809</v>
      </c>
      <c r="C4548" s="3">
        <v>42824</v>
      </c>
      <c r="D4548" t="s">
        <v>166</v>
      </c>
      <c r="E4548" t="s">
        <v>38</v>
      </c>
      <c r="F4548" t="s">
        <v>22</v>
      </c>
      <c r="G4548" t="s">
        <v>18</v>
      </c>
      <c r="H4548" t="s">
        <v>19</v>
      </c>
      <c r="I4548" s="9">
        <v>3762</v>
      </c>
      <c r="J4548" s="9">
        <v>47.45</v>
      </c>
      <c r="K4548" s="9">
        <v>31.79</v>
      </c>
      <c r="L4548" s="9">
        <f>tbl_salesdata[[#This Row],[Units Sold]]*tbl_salesdata[[#This Row],[Unit Cost]]</f>
        <v>119593.98</v>
      </c>
      <c r="M4548" s="9">
        <f>tbl_salesdata[[#This Row],[Units Sold]]*tbl_salesdata[[#This Row],[Unit Price]]</f>
        <v>178506.90000000002</v>
      </c>
      <c r="N4548" s="9">
        <f>tbl_salesdata[[#This Row],[Total Sales]]-tbl_salesdata[[#This Row],[Total Cost]]</f>
        <v>58912.920000000027</v>
      </c>
      <c r="O4548">
        <f>tbl_salesdata[[#This Row],[Ship Date]]-tbl_salesdata[[#This Row],[Order Date]]</f>
        <v>15</v>
      </c>
      <c r="P4548">
        <f>WEEKDAY(tbl_salesdata[[#This Row],[Order Date]],2)</f>
        <v>3</v>
      </c>
      <c r="Q4548" t="str">
        <f>TEXT(tbl_salesdata[[#This Row],[Order Date]],"dddd")</f>
        <v>Wednesday</v>
      </c>
      <c r="R4548" t="str">
        <f>IF(tbl_salesdata[[#This Row],[Weekdaynum]]&gt;5,"Yes","No")</f>
        <v>No</v>
      </c>
    </row>
    <row r="4549" spans="1:18" hidden="1" x14ac:dyDescent="0.35">
      <c r="A4549">
        <v>443671119</v>
      </c>
      <c r="B4549" s="3">
        <v>43240</v>
      </c>
      <c r="C4549" s="3">
        <v>43247</v>
      </c>
      <c r="D4549" t="s">
        <v>147</v>
      </c>
      <c r="E4549" t="s">
        <v>38</v>
      </c>
      <c r="F4549" t="s">
        <v>17</v>
      </c>
      <c r="G4549" t="s">
        <v>14</v>
      </c>
      <c r="H4549" t="s">
        <v>26</v>
      </c>
      <c r="I4549" s="9">
        <v>998</v>
      </c>
      <c r="J4549" s="9">
        <v>152.58000000000001</v>
      </c>
      <c r="K4549" s="9">
        <v>97.44</v>
      </c>
      <c r="L4549" s="9">
        <f>tbl_salesdata[[#This Row],[Units Sold]]*tbl_salesdata[[#This Row],[Unit Cost]]</f>
        <v>97245.119999999995</v>
      </c>
      <c r="M4549" s="9">
        <f>tbl_salesdata[[#This Row],[Units Sold]]*tbl_salesdata[[#This Row],[Unit Price]]</f>
        <v>152274.84000000003</v>
      </c>
      <c r="N4549" s="9">
        <f>tbl_salesdata[[#This Row],[Total Sales]]-tbl_salesdata[[#This Row],[Total Cost]]</f>
        <v>55029.72000000003</v>
      </c>
      <c r="O4549">
        <f>tbl_salesdata[[#This Row],[Ship Date]]-tbl_salesdata[[#This Row],[Order Date]]</f>
        <v>7</v>
      </c>
      <c r="P4549">
        <f>WEEKDAY(tbl_salesdata[[#This Row],[Order Date]],2)</f>
        <v>7</v>
      </c>
      <c r="Q4549" t="str">
        <f>TEXT(tbl_salesdata[[#This Row],[Order Date]],"dddd")</f>
        <v>Sunday</v>
      </c>
      <c r="R4549" t="str">
        <f>IF(tbl_salesdata[[#This Row],[Weekdaynum]]&gt;5,"Yes","No")</f>
        <v>Yes</v>
      </c>
    </row>
    <row r="4550" spans="1:18" hidden="1" x14ac:dyDescent="0.35">
      <c r="A4550">
        <v>624829232</v>
      </c>
      <c r="B4550" s="3">
        <v>43506</v>
      </c>
      <c r="C4550" s="3">
        <v>43521</v>
      </c>
      <c r="D4550" t="s">
        <v>131</v>
      </c>
      <c r="E4550" t="s">
        <v>32</v>
      </c>
      <c r="F4550" t="s">
        <v>17</v>
      </c>
      <c r="G4550" t="s">
        <v>18</v>
      </c>
      <c r="H4550" t="s">
        <v>15</v>
      </c>
      <c r="I4550" s="9">
        <v>9710</v>
      </c>
      <c r="J4550" s="9">
        <v>152.58000000000001</v>
      </c>
      <c r="K4550" s="9">
        <v>97.44</v>
      </c>
      <c r="L4550" s="9">
        <f>tbl_salesdata[[#This Row],[Units Sold]]*tbl_salesdata[[#This Row],[Unit Cost]]</f>
        <v>946142.4</v>
      </c>
      <c r="M4550" s="9">
        <f>tbl_salesdata[[#This Row],[Units Sold]]*tbl_salesdata[[#This Row],[Unit Price]]</f>
        <v>1481551.8</v>
      </c>
      <c r="N4550" s="9">
        <f>tbl_salesdata[[#This Row],[Total Sales]]-tbl_salesdata[[#This Row],[Total Cost]]</f>
        <v>535409.4</v>
      </c>
      <c r="O4550">
        <f>tbl_salesdata[[#This Row],[Ship Date]]-tbl_salesdata[[#This Row],[Order Date]]</f>
        <v>15</v>
      </c>
      <c r="P4550">
        <f>WEEKDAY(tbl_salesdata[[#This Row],[Order Date]],2)</f>
        <v>7</v>
      </c>
      <c r="Q4550" t="str">
        <f>TEXT(tbl_salesdata[[#This Row],[Order Date]],"dddd")</f>
        <v>Sunday</v>
      </c>
      <c r="R4550" t="str">
        <f>IF(tbl_salesdata[[#This Row],[Weekdaynum]]&gt;5,"Yes","No")</f>
        <v>Yes</v>
      </c>
    </row>
    <row r="4551" spans="1:18" hidden="1" x14ac:dyDescent="0.35">
      <c r="A4551">
        <v>939539897</v>
      </c>
      <c r="B4551" s="3">
        <v>43881</v>
      </c>
      <c r="C4551" s="3">
        <v>43900</v>
      </c>
      <c r="D4551" t="s">
        <v>161</v>
      </c>
      <c r="E4551" t="s">
        <v>24</v>
      </c>
      <c r="F4551" t="s">
        <v>40</v>
      </c>
      <c r="G4551" t="s">
        <v>18</v>
      </c>
      <c r="H4551" t="s">
        <v>26</v>
      </c>
      <c r="I4551" s="9">
        <v>9589</v>
      </c>
      <c r="J4551" s="9">
        <v>651.21</v>
      </c>
      <c r="K4551" s="9">
        <v>524.96</v>
      </c>
      <c r="L4551" s="9">
        <f>tbl_salesdata[[#This Row],[Units Sold]]*tbl_salesdata[[#This Row],[Unit Cost]]</f>
        <v>5033841.4400000004</v>
      </c>
      <c r="M4551" s="9">
        <f>tbl_salesdata[[#This Row],[Units Sold]]*tbl_salesdata[[#This Row],[Unit Price]]</f>
        <v>6244452.6900000004</v>
      </c>
      <c r="N4551" s="9">
        <f>tbl_salesdata[[#This Row],[Total Sales]]-tbl_salesdata[[#This Row],[Total Cost]]</f>
        <v>1210611.25</v>
      </c>
      <c r="O4551">
        <f>tbl_salesdata[[#This Row],[Ship Date]]-tbl_salesdata[[#This Row],[Order Date]]</f>
        <v>19</v>
      </c>
      <c r="P4551">
        <f>WEEKDAY(tbl_salesdata[[#This Row],[Order Date]],2)</f>
        <v>4</v>
      </c>
      <c r="Q4551" t="str">
        <f>TEXT(tbl_salesdata[[#This Row],[Order Date]],"dddd")</f>
        <v>Thursday</v>
      </c>
      <c r="R4551" t="str">
        <f>IF(tbl_salesdata[[#This Row],[Weekdaynum]]&gt;5,"Yes","No")</f>
        <v>No</v>
      </c>
    </row>
    <row r="4552" spans="1:18" hidden="1" x14ac:dyDescent="0.35">
      <c r="A4552">
        <v>105039441</v>
      </c>
      <c r="B4552" s="3">
        <v>44295</v>
      </c>
      <c r="C4552" s="3">
        <v>44307</v>
      </c>
      <c r="D4552" t="s">
        <v>158</v>
      </c>
      <c r="E4552" t="s">
        <v>12</v>
      </c>
      <c r="F4552" t="s">
        <v>13</v>
      </c>
      <c r="G4552" t="s">
        <v>18</v>
      </c>
      <c r="H4552" t="s">
        <v>19</v>
      </c>
      <c r="I4552" s="9">
        <v>2360</v>
      </c>
      <c r="J4552" s="9">
        <v>255.28</v>
      </c>
      <c r="K4552" s="9">
        <v>159.41999999999999</v>
      </c>
      <c r="L4552" s="9">
        <f>tbl_salesdata[[#This Row],[Units Sold]]*tbl_salesdata[[#This Row],[Unit Cost]]</f>
        <v>376231.19999999995</v>
      </c>
      <c r="M4552" s="9">
        <f>tbl_salesdata[[#This Row],[Units Sold]]*tbl_salesdata[[#This Row],[Unit Price]]</f>
        <v>602460.80000000005</v>
      </c>
      <c r="N4552" s="9">
        <f>tbl_salesdata[[#This Row],[Total Sales]]-tbl_salesdata[[#This Row],[Total Cost]]</f>
        <v>226229.60000000009</v>
      </c>
      <c r="O4552">
        <f>tbl_salesdata[[#This Row],[Ship Date]]-tbl_salesdata[[#This Row],[Order Date]]</f>
        <v>12</v>
      </c>
      <c r="P4552">
        <f>WEEKDAY(tbl_salesdata[[#This Row],[Order Date]],2)</f>
        <v>5</v>
      </c>
      <c r="Q4552" t="str">
        <f>TEXT(tbl_salesdata[[#This Row],[Order Date]],"dddd")</f>
        <v>Friday</v>
      </c>
      <c r="R4552" t="str">
        <f>IF(tbl_salesdata[[#This Row],[Weekdaynum]]&gt;5,"Yes","No")</f>
        <v>No</v>
      </c>
    </row>
    <row r="4553" spans="1:18" hidden="1" x14ac:dyDescent="0.35">
      <c r="A4553">
        <v>508876693</v>
      </c>
      <c r="B4553" s="3">
        <v>42067</v>
      </c>
      <c r="C4553" s="3">
        <v>42087</v>
      </c>
      <c r="D4553" t="s">
        <v>50</v>
      </c>
      <c r="E4553" t="s">
        <v>51</v>
      </c>
      <c r="F4553" t="s">
        <v>22</v>
      </c>
      <c r="G4553" t="s">
        <v>18</v>
      </c>
      <c r="H4553" t="s">
        <v>34</v>
      </c>
      <c r="I4553" s="9">
        <v>6777</v>
      </c>
      <c r="J4553" s="9">
        <v>47.45</v>
      </c>
      <c r="K4553" s="9">
        <v>31.79</v>
      </c>
      <c r="L4553" s="9">
        <f>tbl_salesdata[[#This Row],[Units Sold]]*tbl_salesdata[[#This Row],[Unit Cost]]</f>
        <v>215440.83</v>
      </c>
      <c r="M4553" s="9">
        <f>tbl_salesdata[[#This Row],[Units Sold]]*tbl_salesdata[[#This Row],[Unit Price]]</f>
        <v>321568.65000000002</v>
      </c>
      <c r="N4553" s="9">
        <f>tbl_salesdata[[#This Row],[Total Sales]]-tbl_salesdata[[#This Row],[Total Cost]]</f>
        <v>106127.82000000004</v>
      </c>
      <c r="O4553">
        <f>tbl_salesdata[[#This Row],[Ship Date]]-tbl_salesdata[[#This Row],[Order Date]]</f>
        <v>20</v>
      </c>
      <c r="P4553">
        <f>WEEKDAY(tbl_salesdata[[#This Row],[Order Date]],2)</f>
        <v>3</v>
      </c>
      <c r="Q4553" t="str">
        <f>TEXT(tbl_salesdata[[#This Row],[Order Date]],"dddd")</f>
        <v>Wednesday</v>
      </c>
      <c r="R4553" t="str">
        <f>IF(tbl_salesdata[[#This Row],[Weekdaynum]]&gt;5,"Yes","No")</f>
        <v>No</v>
      </c>
    </row>
    <row r="4554" spans="1:18" hidden="1" x14ac:dyDescent="0.35">
      <c r="A4554">
        <v>558912980</v>
      </c>
      <c r="B4554" s="3">
        <v>43256</v>
      </c>
      <c r="C4554" s="3">
        <v>43267</v>
      </c>
      <c r="D4554" t="s">
        <v>136</v>
      </c>
      <c r="E4554" t="s">
        <v>38</v>
      </c>
      <c r="F4554" t="s">
        <v>56</v>
      </c>
      <c r="G4554" t="s">
        <v>18</v>
      </c>
      <c r="H4554" t="s">
        <v>34</v>
      </c>
      <c r="I4554" s="9">
        <v>3626</v>
      </c>
      <c r="J4554" s="9">
        <v>9.33</v>
      </c>
      <c r="K4554" s="9">
        <v>6.92</v>
      </c>
      <c r="L4554" s="9">
        <f>tbl_salesdata[[#This Row],[Units Sold]]*tbl_salesdata[[#This Row],[Unit Cost]]</f>
        <v>25091.919999999998</v>
      </c>
      <c r="M4554" s="9">
        <f>tbl_salesdata[[#This Row],[Units Sold]]*tbl_salesdata[[#This Row],[Unit Price]]</f>
        <v>33830.58</v>
      </c>
      <c r="N4554" s="9">
        <f>tbl_salesdata[[#This Row],[Total Sales]]-tbl_salesdata[[#This Row],[Total Cost]]</f>
        <v>8738.6600000000035</v>
      </c>
      <c r="O4554">
        <f>tbl_salesdata[[#This Row],[Ship Date]]-tbl_salesdata[[#This Row],[Order Date]]</f>
        <v>11</v>
      </c>
      <c r="P4554">
        <f>WEEKDAY(tbl_salesdata[[#This Row],[Order Date]],2)</f>
        <v>2</v>
      </c>
      <c r="Q4554" t="str">
        <f>TEXT(tbl_salesdata[[#This Row],[Order Date]],"dddd")</f>
        <v>Tuesday</v>
      </c>
      <c r="R4554" t="str">
        <f>IF(tbl_salesdata[[#This Row],[Weekdaynum]]&gt;5,"Yes","No")</f>
        <v>No</v>
      </c>
    </row>
    <row r="4555" spans="1:18" hidden="1" x14ac:dyDescent="0.35">
      <c r="A4555">
        <v>533322131</v>
      </c>
      <c r="B4555" s="3">
        <v>43845</v>
      </c>
      <c r="C4555" s="3">
        <v>43852</v>
      </c>
      <c r="D4555" t="s">
        <v>186</v>
      </c>
      <c r="E4555" t="s">
        <v>38</v>
      </c>
      <c r="F4555" t="s">
        <v>47</v>
      </c>
      <c r="G4555" t="s">
        <v>14</v>
      </c>
      <c r="H4555" t="s">
        <v>26</v>
      </c>
      <c r="I4555" s="9">
        <v>725</v>
      </c>
      <c r="J4555" s="9">
        <v>421.89</v>
      </c>
      <c r="K4555" s="9">
        <v>364.69</v>
      </c>
      <c r="L4555" s="9">
        <f>tbl_salesdata[[#This Row],[Units Sold]]*tbl_salesdata[[#This Row],[Unit Cost]]</f>
        <v>264400.25</v>
      </c>
      <c r="M4555" s="9">
        <f>tbl_salesdata[[#This Row],[Units Sold]]*tbl_salesdata[[#This Row],[Unit Price]]</f>
        <v>305870.25</v>
      </c>
      <c r="N4555" s="9">
        <f>tbl_salesdata[[#This Row],[Total Sales]]-tbl_salesdata[[#This Row],[Total Cost]]</f>
        <v>41470</v>
      </c>
      <c r="O4555">
        <f>tbl_salesdata[[#This Row],[Ship Date]]-tbl_salesdata[[#This Row],[Order Date]]</f>
        <v>7</v>
      </c>
      <c r="P4555">
        <f>WEEKDAY(tbl_salesdata[[#This Row],[Order Date]],2)</f>
        <v>3</v>
      </c>
      <c r="Q4555" t="str">
        <f>TEXT(tbl_salesdata[[#This Row],[Order Date]],"dddd")</f>
        <v>Wednesday</v>
      </c>
      <c r="R4555" t="str">
        <f>IF(tbl_salesdata[[#This Row],[Weekdaynum]]&gt;5,"Yes","No")</f>
        <v>No</v>
      </c>
    </row>
    <row r="4556" spans="1:18" hidden="1" x14ac:dyDescent="0.35">
      <c r="A4556">
        <v>330590474</v>
      </c>
      <c r="B4556" s="3">
        <v>43860</v>
      </c>
      <c r="C4556" s="3">
        <v>43876</v>
      </c>
      <c r="D4556" t="s">
        <v>125</v>
      </c>
      <c r="E4556" t="s">
        <v>21</v>
      </c>
      <c r="F4556" t="s">
        <v>40</v>
      </c>
      <c r="G4556" t="s">
        <v>14</v>
      </c>
      <c r="H4556" t="s">
        <v>26</v>
      </c>
      <c r="I4556" s="9">
        <v>7923</v>
      </c>
      <c r="J4556" s="9">
        <v>651.21</v>
      </c>
      <c r="K4556" s="9">
        <v>524.96</v>
      </c>
      <c r="L4556" s="9">
        <f>tbl_salesdata[[#This Row],[Units Sold]]*tbl_salesdata[[#This Row],[Unit Cost]]</f>
        <v>4159258.08</v>
      </c>
      <c r="M4556" s="9">
        <f>tbl_salesdata[[#This Row],[Units Sold]]*tbl_salesdata[[#This Row],[Unit Price]]</f>
        <v>5159536.83</v>
      </c>
      <c r="N4556" s="9">
        <f>tbl_salesdata[[#This Row],[Total Sales]]-tbl_salesdata[[#This Row],[Total Cost]]</f>
        <v>1000278.75</v>
      </c>
      <c r="O4556">
        <f>tbl_salesdata[[#This Row],[Ship Date]]-tbl_salesdata[[#This Row],[Order Date]]</f>
        <v>16</v>
      </c>
      <c r="P4556">
        <f>WEEKDAY(tbl_salesdata[[#This Row],[Order Date]],2)</f>
        <v>4</v>
      </c>
      <c r="Q4556" t="str">
        <f>TEXT(tbl_salesdata[[#This Row],[Order Date]],"dddd")</f>
        <v>Thursday</v>
      </c>
      <c r="R4556" t="str">
        <f>IF(tbl_salesdata[[#This Row],[Weekdaynum]]&gt;5,"Yes","No")</f>
        <v>No</v>
      </c>
    </row>
    <row r="4557" spans="1:18" hidden="1" x14ac:dyDescent="0.35">
      <c r="A4557">
        <v>819516837</v>
      </c>
      <c r="B4557" s="3">
        <v>42334</v>
      </c>
      <c r="C4557" s="3">
        <v>42347</v>
      </c>
      <c r="D4557" t="s">
        <v>117</v>
      </c>
      <c r="E4557" t="s">
        <v>21</v>
      </c>
      <c r="F4557" t="s">
        <v>42</v>
      </c>
      <c r="G4557" t="s">
        <v>18</v>
      </c>
      <c r="H4557" t="s">
        <v>19</v>
      </c>
      <c r="I4557" s="9">
        <v>2098</v>
      </c>
      <c r="J4557" s="9">
        <v>437.2</v>
      </c>
      <c r="K4557" s="9">
        <v>263.33</v>
      </c>
      <c r="L4557" s="9">
        <f>tbl_salesdata[[#This Row],[Units Sold]]*tbl_salesdata[[#This Row],[Unit Cost]]</f>
        <v>552466.34</v>
      </c>
      <c r="M4557" s="9">
        <f>tbl_salesdata[[#This Row],[Units Sold]]*tbl_salesdata[[#This Row],[Unit Price]]</f>
        <v>917245.6</v>
      </c>
      <c r="N4557" s="9">
        <f>tbl_salesdata[[#This Row],[Total Sales]]-tbl_salesdata[[#This Row],[Total Cost]]</f>
        <v>364779.26</v>
      </c>
      <c r="O4557">
        <f>tbl_salesdata[[#This Row],[Ship Date]]-tbl_salesdata[[#This Row],[Order Date]]</f>
        <v>13</v>
      </c>
      <c r="P4557">
        <f>WEEKDAY(tbl_salesdata[[#This Row],[Order Date]],2)</f>
        <v>4</v>
      </c>
      <c r="Q4557" t="str">
        <f>TEXT(tbl_salesdata[[#This Row],[Order Date]],"dddd")</f>
        <v>Thursday</v>
      </c>
      <c r="R4557" t="str">
        <f>IF(tbl_salesdata[[#This Row],[Weekdaynum]]&gt;5,"Yes","No")</f>
        <v>No</v>
      </c>
    </row>
    <row r="4558" spans="1:18" hidden="1" x14ac:dyDescent="0.35">
      <c r="A4558">
        <v>689212548</v>
      </c>
      <c r="B4558" s="3">
        <v>44843</v>
      </c>
      <c r="C4558" s="3">
        <v>44850</v>
      </c>
      <c r="D4558" t="s">
        <v>126</v>
      </c>
      <c r="E4558" t="s">
        <v>24</v>
      </c>
      <c r="F4558" t="s">
        <v>76</v>
      </c>
      <c r="G4558" t="s">
        <v>18</v>
      </c>
      <c r="H4558" t="s">
        <v>34</v>
      </c>
      <c r="I4558" s="9">
        <v>2164</v>
      </c>
      <c r="J4558" s="9">
        <v>668.27</v>
      </c>
      <c r="K4558" s="9">
        <v>502.54</v>
      </c>
      <c r="L4558" s="9">
        <f>tbl_salesdata[[#This Row],[Units Sold]]*tbl_salesdata[[#This Row],[Unit Cost]]</f>
        <v>1087496.56</v>
      </c>
      <c r="M4558" s="9">
        <f>tbl_salesdata[[#This Row],[Units Sold]]*tbl_salesdata[[#This Row],[Unit Price]]</f>
        <v>1446136.28</v>
      </c>
      <c r="N4558" s="9">
        <f>tbl_salesdata[[#This Row],[Total Sales]]-tbl_salesdata[[#This Row],[Total Cost]]</f>
        <v>358639.72</v>
      </c>
      <c r="O4558">
        <f>tbl_salesdata[[#This Row],[Ship Date]]-tbl_salesdata[[#This Row],[Order Date]]</f>
        <v>7</v>
      </c>
      <c r="P4558">
        <f>WEEKDAY(tbl_salesdata[[#This Row],[Order Date]],2)</f>
        <v>7</v>
      </c>
      <c r="Q4558" t="str">
        <f>TEXT(tbl_salesdata[[#This Row],[Order Date]],"dddd")</f>
        <v>Sunday</v>
      </c>
      <c r="R4558" t="str">
        <f>IF(tbl_salesdata[[#This Row],[Weekdaynum]]&gt;5,"Yes","No")</f>
        <v>Yes</v>
      </c>
    </row>
    <row r="4559" spans="1:18" hidden="1" x14ac:dyDescent="0.35">
      <c r="A4559">
        <v>499101436</v>
      </c>
      <c r="B4559" s="3">
        <v>44390</v>
      </c>
      <c r="C4559" s="3">
        <v>44394</v>
      </c>
      <c r="D4559" t="s">
        <v>144</v>
      </c>
      <c r="E4559" t="s">
        <v>21</v>
      </c>
      <c r="F4559" t="s">
        <v>17</v>
      </c>
      <c r="G4559" t="s">
        <v>18</v>
      </c>
      <c r="H4559" t="s">
        <v>19</v>
      </c>
      <c r="I4559" s="9">
        <v>4061</v>
      </c>
      <c r="J4559" s="9">
        <v>152.58000000000001</v>
      </c>
      <c r="K4559" s="9">
        <v>97.44</v>
      </c>
      <c r="L4559" s="9">
        <f>tbl_salesdata[[#This Row],[Units Sold]]*tbl_salesdata[[#This Row],[Unit Cost]]</f>
        <v>395703.83999999997</v>
      </c>
      <c r="M4559" s="9">
        <f>tbl_salesdata[[#This Row],[Units Sold]]*tbl_salesdata[[#This Row],[Unit Price]]</f>
        <v>619627.38</v>
      </c>
      <c r="N4559" s="9">
        <f>tbl_salesdata[[#This Row],[Total Sales]]-tbl_salesdata[[#This Row],[Total Cost]]</f>
        <v>223923.54000000004</v>
      </c>
      <c r="O4559">
        <f>tbl_salesdata[[#This Row],[Ship Date]]-tbl_salesdata[[#This Row],[Order Date]]</f>
        <v>4</v>
      </c>
      <c r="P4559">
        <f>WEEKDAY(tbl_salesdata[[#This Row],[Order Date]],2)</f>
        <v>2</v>
      </c>
      <c r="Q4559" t="str">
        <f>TEXT(tbl_salesdata[[#This Row],[Order Date]],"dddd")</f>
        <v>Tuesday</v>
      </c>
      <c r="R4559" t="str">
        <f>IF(tbl_salesdata[[#This Row],[Weekdaynum]]&gt;5,"Yes","No")</f>
        <v>No</v>
      </c>
    </row>
    <row r="4560" spans="1:18" hidden="1" x14ac:dyDescent="0.35">
      <c r="A4560">
        <v>428919827</v>
      </c>
      <c r="B4560" s="3">
        <v>44327</v>
      </c>
      <c r="C4560" s="3">
        <v>44348</v>
      </c>
      <c r="D4560" t="s">
        <v>81</v>
      </c>
      <c r="E4560" t="s">
        <v>32</v>
      </c>
      <c r="F4560" t="s">
        <v>68</v>
      </c>
      <c r="G4560" t="s">
        <v>14</v>
      </c>
      <c r="H4560" t="s">
        <v>34</v>
      </c>
      <c r="I4560" s="9">
        <v>5763</v>
      </c>
      <c r="J4560" s="9">
        <v>154.06</v>
      </c>
      <c r="K4560" s="9">
        <v>90.93</v>
      </c>
      <c r="L4560" s="9">
        <f>tbl_salesdata[[#This Row],[Units Sold]]*tbl_salesdata[[#This Row],[Unit Cost]]</f>
        <v>524029.59</v>
      </c>
      <c r="M4560" s="9">
        <f>tbl_salesdata[[#This Row],[Units Sold]]*tbl_salesdata[[#This Row],[Unit Price]]</f>
        <v>887847.78</v>
      </c>
      <c r="N4560" s="9">
        <f>tbl_salesdata[[#This Row],[Total Sales]]-tbl_salesdata[[#This Row],[Total Cost]]</f>
        <v>363818.19</v>
      </c>
      <c r="O4560">
        <f>tbl_salesdata[[#This Row],[Ship Date]]-tbl_salesdata[[#This Row],[Order Date]]</f>
        <v>21</v>
      </c>
      <c r="P4560">
        <f>WEEKDAY(tbl_salesdata[[#This Row],[Order Date]],2)</f>
        <v>2</v>
      </c>
      <c r="Q4560" t="str">
        <f>TEXT(tbl_salesdata[[#This Row],[Order Date]],"dddd")</f>
        <v>Tuesday</v>
      </c>
      <c r="R4560" t="str">
        <f>IF(tbl_salesdata[[#This Row],[Weekdaynum]]&gt;5,"Yes","No")</f>
        <v>No</v>
      </c>
    </row>
    <row r="4561" spans="1:18" hidden="1" x14ac:dyDescent="0.35">
      <c r="A4561">
        <v>728716552</v>
      </c>
      <c r="B4561" s="3">
        <v>42321</v>
      </c>
      <c r="C4561" s="3">
        <v>42338</v>
      </c>
      <c r="D4561" t="s">
        <v>210</v>
      </c>
      <c r="E4561" t="s">
        <v>38</v>
      </c>
      <c r="F4561" t="s">
        <v>22</v>
      </c>
      <c r="G4561" t="s">
        <v>14</v>
      </c>
      <c r="H4561" t="s">
        <v>34</v>
      </c>
      <c r="I4561" s="9">
        <v>2276</v>
      </c>
      <c r="J4561" s="9">
        <v>47.45</v>
      </c>
      <c r="K4561" s="9">
        <v>31.79</v>
      </c>
      <c r="L4561" s="9">
        <f>tbl_salesdata[[#This Row],[Units Sold]]*tbl_salesdata[[#This Row],[Unit Cost]]</f>
        <v>72354.039999999994</v>
      </c>
      <c r="M4561" s="9">
        <f>tbl_salesdata[[#This Row],[Units Sold]]*tbl_salesdata[[#This Row],[Unit Price]]</f>
        <v>107996.20000000001</v>
      </c>
      <c r="N4561" s="9">
        <f>tbl_salesdata[[#This Row],[Total Sales]]-tbl_salesdata[[#This Row],[Total Cost]]</f>
        <v>35642.160000000018</v>
      </c>
      <c r="O4561">
        <f>tbl_salesdata[[#This Row],[Ship Date]]-tbl_salesdata[[#This Row],[Order Date]]</f>
        <v>17</v>
      </c>
      <c r="P4561">
        <f>WEEKDAY(tbl_salesdata[[#This Row],[Order Date]],2)</f>
        <v>5</v>
      </c>
      <c r="Q4561" t="str">
        <f>TEXT(tbl_salesdata[[#This Row],[Order Date]],"dddd")</f>
        <v>Friday</v>
      </c>
      <c r="R4561" t="str">
        <f>IF(tbl_salesdata[[#This Row],[Weekdaynum]]&gt;5,"Yes","No")</f>
        <v>No</v>
      </c>
    </row>
    <row r="4562" spans="1:18" hidden="1" x14ac:dyDescent="0.35">
      <c r="A4562">
        <v>368852937</v>
      </c>
      <c r="B4562" s="3">
        <v>42584</v>
      </c>
      <c r="C4562" s="3">
        <v>42604</v>
      </c>
      <c r="D4562" t="s">
        <v>169</v>
      </c>
      <c r="E4562" t="s">
        <v>29</v>
      </c>
      <c r="F4562" t="s">
        <v>42</v>
      </c>
      <c r="G4562" t="s">
        <v>14</v>
      </c>
      <c r="H4562" t="s">
        <v>26</v>
      </c>
      <c r="I4562" s="9">
        <v>636</v>
      </c>
      <c r="J4562" s="9">
        <v>437.2</v>
      </c>
      <c r="K4562" s="9">
        <v>263.33</v>
      </c>
      <c r="L4562" s="9">
        <f>tbl_salesdata[[#This Row],[Units Sold]]*tbl_salesdata[[#This Row],[Unit Cost]]</f>
        <v>167477.87999999998</v>
      </c>
      <c r="M4562" s="9">
        <f>tbl_salesdata[[#This Row],[Units Sold]]*tbl_salesdata[[#This Row],[Unit Price]]</f>
        <v>278059.2</v>
      </c>
      <c r="N4562" s="9">
        <f>tbl_salesdata[[#This Row],[Total Sales]]-tbl_salesdata[[#This Row],[Total Cost]]</f>
        <v>110581.32000000004</v>
      </c>
      <c r="O4562">
        <f>tbl_salesdata[[#This Row],[Ship Date]]-tbl_salesdata[[#This Row],[Order Date]]</f>
        <v>20</v>
      </c>
      <c r="P4562">
        <f>WEEKDAY(tbl_salesdata[[#This Row],[Order Date]],2)</f>
        <v>2</v>
      </c>
      <c r="Q4562" t="str">
        <f>TEXT(tbl_salesdata[[#This Row],[Order Date]],"dddd")</f>
        <v>Tuesday</v>
      </c>
      <c r="R4562" t="str">
        <f>IF(tbl_salesdata[[#This Row],[Weekdaynum]]&gt;5,"Yes","No")</f>
        <v>No</v>
      </c>
    </row>
    <row r="4563" spans="1:18" hidden="1" x14ac:dyDescent="0.35">
      <c r="A4563">
        <v>190002810</v>
      </c>
      <c r="B4563" s="3">
        <v>42906</v>
      </c>
      <c r="C4563" s="3">
        <v>42925</v>
      </c>
      <c r="D4563" t="s">
        <v>188</v>
      </c>
      <c r="E4563" t="s">
        <v>21</v>
      </c>
      <c r="F4563" t="s">
        <v>33</v>
      </c>
      <c r="G4563" t="s">
        <v>14</v>
      </c>
      <c r="H4563" t="s">
        <v>19</v>
      </c>
      <c r="I4563" s="9">
        <v>4909</v>
      </c>
      <c r="J4563" s="9">
        <v>109.28</v>
      </c>
      <c r="K4563" s="9">
        <v>35.840000000000003</v>
      </c>
      <c r="L4563" s="9">
        <f>tbl_salesdata[[#This Row],[Units Sold]]*tbl_salesdata[[#This Row],[Unit Cost]]</f>
        <v>175938.56000000003</v>
      </c>
      <c r="M4563" s="9">
        <f>tbl_salesdata[[#This Row],[Units Sold]]*tbl_salesdata[[#This Row],[Unit Price]]</f>
        <v>536455.52</v>
      </c>
      <c r="N4563" s="9">
        <f>tbl_salesdata[[#This Row],[Total Sales]]-tbl_salesdata[[#This Row],[Total Cost]]</f>
        <v>360516.95999999996</v>
      </c>
      <c r="O4563">
        <f>tbl_salesdata[[#This Row],[Ship Date]]-tbl_salesdata[[#This Row],[Order Date]]</f>
        <v>19</v>
      </c>
      <c r="P4563">
        <f>WEEKDAY(tbl_salesdata[[#This Row],[Order Date]],2)</f>
        <v>2</v>
      </c>
      <c r="Q4563" t="str">
        <f>TEXT(tbl_salesdata[[#This Row],[Order Date]],"dddd")</f>
        <v>Tuesday</v>
      </c>
      <c r="R4563" t="str">
        <f>IF(tbl_salesdata[[#This Row],[Weekdaynum]]&gt;5,"Yes","No")</f>
        <v>No</v>
      </c>
    </row>
    <row r="4564" spans="1:18" hidden="1" x14ac:dyDescent="0.35">
      <c r="A4564">
        <v>653152501</v>
      </c>
      <c r="B4564" s="3">
        <v>42355</v>
      </c>
      <c r="C4564" s="3">
        <v>42366</v>
      </c>
      <c r="D4564" t="s">
        <v>175</v>
      </c>
      <c r="E4564" t="s">
        <v>21</v>
      </c>
      <c r="F4564" t="s">
        <v>22</v>
      </c>
      <c r="G4564" t="s">
        <v>18</v>
      </c>
      <c r="H4564" t="s">
        <v>15</v>
      </c>
      <c r="I4564" s="9">
        <v>1194</v>
      </c>
      <c r="J4564" s="9">
        <v>47.45</v>
      </c>
      <c r="K4564" s="9">
        <v>31.79</v>
      </c>
      <c r="L4564" s="9">
        <f>tbl_salesdata[[#This Row],[Units Sold]]*tbl_salesdata[[#This Row],[Unit Cost]]</f>
        <v>37957.26</v>
      </c>
      <c r="M4564" s="9">
        <f>tbl_salesdata[[#This Row],[Units Sold]]*tbl_salesdata[[#This Row],[Unit Price]]</f>
        <v>56655.3</v>
      </c>
      <c r="N4564" s="9">
        <f>tbl_salesdata[[#This Row],[Total Sales]]-tbl_salesdata[[#This Row],[Total Cost]]</f>
        <v>18698.04</v>
      </c>
      <c r="O4564">
        <f>tbl_salesdata[[#This Row],[Ship Date]]-tbl_salesdata[[#This Row],[Order Date]]</f>
        <v>11</v>
      </c>
      <c r="P4564">
        <f>WEEKDAY(tbl_salesdata[[#This Row],[Order Date]],2)</f>
        <v>4</v>
      </c>
      <c r="Q4564" t="str">
        <f>TEXT(tbl_salesdata[[#This Row],[Order Date]],"dddd")</f>
        <v>Thursday</v>
      </c>
      <c r="R4564" t="str">
        <f>IF(tbl_salesdata[[#This Row],[Weekdaynum]]&gt;5,"Yes","No")</f>
        <v>No</v>
      </c>
    </row>
    <row r="4565" spans="1:18" hidden="1" x14ac:dyDescent="0.35">
      <c r="A4565">
        <v>489600837</v>
      </c>
      <c r="B4565" s="3">
        <v>43229</v>
      </c>
      <c r="C4565" s="3">
        <v>43247</v>
      </c>
      <c r="D4565" t="s">
        <v>48</v>
      </c>
      <c r="E4565" t="s">
        <v>21</v>
      </c>
      <c r="F4565" t="s">
        <v>68</v>
      </c>
      <c r="G4565" t="s">
        <v>18</v>
      </c>
      <c r="H4565" t="s">
        <v>19</v>
      </c>
      <c r="I4565" s="9">
        <v>2622</v>
      </c>
      <c r="J4565" s="9">
        <v>154.06</v>
      </c>
      <c r="K4565" s="9">
        <v>90.93</v>
      </c>
      <c r="L4565" s="9">
        <f>tbl_salesdata[[#This Row],[Units Sold]]*tbl_salesdata[[#This Row],[Unit Cost]]</f>
        <v>238418.46000000002</v>
      </c>
      <c r="M4565" s="9">
        <f>tbl_salesdata[[#This Row],[Units Sold]]*tbl_salesdata[[#This Row],[Unit Price]]</f>
        <v>403945.32</v>
      </c>
      <c r="N4565" s="9">
        <f>tbl_salesdata[[#This Row],[Total Sales]]-tbl_salesdata[[#This Row],[Total Cost]]</f>
        <v>165526.85999999999</v>
      </c>
      <c r="O4565">
        <f>tbl_salesdata[[#This Row],[Ship Date]]-tbl_salesdata[[#This Row],[Order Date]]</f>
        <v>18</v>
      </c>
      <c r="P4565">
        <f>WEEKDAY(tbl_salesdata[[#This Row],[Order Date]],2)</f>
        <v>3</v>
      </c>
      <c r="Q4565" t="str">
        <f>TEXT(tbl_salesdata[[#This Row],[Order Date]],"dddd")</f>
        <v>Wednesday</v>
      </c>
      <c r="R4565" t="str">
        <f>IF(tbl_salesdata[[#This Row],[Weekdaynum]]&gt;5,"Yes","No")</f>
        <v>No</v>
      </c>
    </row>
    <row r="4566" spans="1:18" hidden="1" x14ac:dyDescent="0.35">
      <c r="A4566">
        <v>750959146</v>
      </c>
      <c r="B4566" s="3">
        <v>42374</v>
      </c>
      <c r="C4566" s="3">
        <v>42386</v>
      </c>
      <c r="D4566" t="s">
        <v>60</v>
      </c>
      <c r="E4566" t="s">
        <v>21</v>
      </c>
      <c r="F4566" t="s">
        <v>13</v>
      </c>
      <c r="G4566" t="s">
        <v>14</v>
      </c>
      <c r="H4566" t="s">
        <v>15</v>
      </c>
      <c r="I4566" s="9">
        <v>4354</v>
      </c>
      <c r="J4566" s="9">
        <v>255.28</v>
      </c>
      <c r="K4566" s="9">
        <v>159.41999999999999</v>
      </c>
      <c r="L4566" s="9">
        <f>tbl_salesdata[[#This Row],[Units Sold]]*tbl_salesdata[[#This Row],[Unit Cost]]</f>
        <v>694114.67999999993</v>
      </c>
      <c r="M4566" s="9">
        <f>tbl_salesdata[[#This Row],[Units Sold]]*tbl_salesdata[[#This Row],[Unit Price]]</f>
        <v>1111489.1200000001</v>
      </c>
      <c r="N4566" s="9">
        <f>tbl_salesdata[[#This Row],[Total Sales]]-tbl_salesdata[[#This Row],[Total Cost]]</f>
        <v>417374.44000000018</v>
      </c>
      <c r="O4566">
        <f>tbl_salesdata[[#This Row],[Ship Date]]-tbl_salesdata[[#This Row],[Order Date]]</f>
        <v>12</v>
      </c>
      <c r="P4566">
        <f>WEEKDAY(tbl_salesdata[[#This Row],[Order Date]],2)</f>
        <v>2</v>
      </c>
      <c r="Q4566" t="str">
        <f>TEXT(tbl_salesdata[[#This Row],[Order Date]],"dddd")</f>
        <v>Tuesday</v>
      </c>
      <c r="R4566" t="str">
        <f>IF(tbl_salesdata[[#This Row],[Weekdaynum]]&gt;5,"Yes","No")</f>
        <v>No</v>
      </c>
    </row>
    <row r="4567" spans="1:18" hidden="1" x14ac:dyDescent="0.35">
      <c r="A4567">
        <v>759151256</v>
      </c>
      <c r="B4567" s="3">
        <v>43102</v>
      </c>
      <c r="C4567" s="3">
        <v>43115</v>
      </c>
      <c r="D4567" t="s">
        <v>198</v>
      </c>
      <c r="E4567" t="s">
        <v>38</v>
      </c>
      <c r="F4567" t="s">
        <v>40</v>
      </c>
      <c r="G4567" t="s">
        <v>18</v>
      </c>
      <c r="H4567" t="s">
        <v>34</v>
      </c>
      <c r="I4567" s="9">
        <v>8581</v>
      </c>
      <c r="J4567" s="9">
        <v>651.21</v>
      </c>
      <c r="K4567" s="9">
        <v>524.96</v>
      </c>
      <c r="L4567" s="9">
        <f>tbl_salesdata[[#This Row],[Units Sold]]*tbl_salesdata[[#This Row],[Unit Cost]]</f>
        <v>4504681.7600000007</v>
      </c>
      <c r="M4567" s="9">
        <f>tbl_salesdata[[#This Row],[Units Sold]]*tbl_salesdata[[#This Row],[Unit Price]]</f>
        <v>5588033.0100000007</v>
      </c>
      <c r="N4567" s="9">
        <f>tbl_salesdata[[#This Row],[Total Sales]]-tbl_salesdata[[#This Row],[Total Cost]]</f>
        <v>1083351.25</v>
      </c>
      <c r="O4567">
        <f>tbl_salesdata[[#This Row],[Ship Date]]-tbl_salesdata[[#This Row],[Order Date]]</f>
        <v>13</v>
      </c>
      <c r="P4567">
        <f>WEEKDAY(tbl_salesdata[[#This Row],[Order Date]],2)</f>
        <v>2</v>
      </c>
      <c r="Q4567" t="str">
        <f>TEXT(tbl_salesdata[[#This Row],[Order Date]],"dddd")</f>
        <v>Tuesday</v>
      </c>
      <c r="R4567" t="str">
        <f>IF(tbl_salesdata[[#This Row],[Weekdaynum]]&gt;5,"Yes","No")</f>
        <v>No</v>
      </c>
    </row>
    <row r="4568" spans="1:18" hidden="1" x14ac:dyDescent="0.35">
      <c r="A4568">
        <v>356413495</v>
      </c>
      <c r="B4568" s="3">
        <v>44573</v>
      </c>
      <c r="C4568" s="3">
        <v>44587</v>
      </c>
      <c r="D4568" t="s">
        <v>35</v>
      </c>
      <c r="E4568" t="s">
        <v>21</v>
      </c>
      <c r="F4568" t="s">
        <v>30</v>
      </c>
      <c r="G4568" t="s">
        <v>18</v>
      </c>
      <c r="H4568" t="s">
        <v>26</v>
      </c>
      <c r="I4568" s="9">
        <v>9528</v>
      </c>
      <c r="J4568" s="9">
        <v>81.73</v>
      </c>
      <c r="K4568" s="9">
        <v>56.67</v>
      </c>
      <c r="L4568" s="9">
        <f>tbl_salesdata[[#This Row],[Units Sold]]*tbl_salesdata[[#This Row],[Unit Cost]]</f>
        <v>539951.76</v>
      </c>
      <c r="M4568" s="9">
        <f>tbl_salesdata[[#This Row],[Units Sold]]*tbl_salesdata[[#This Row],[Unit Price]]</f>
        <v>778723.44000000006</v>
      </c>
      <c r="N4568" s="9">
        <f>tbl_salesdata[[#This Row],[Total Sales]]-tbl_salesdata[[#This Row],[Total Cost]]</f>
        <v>238771.68000000005</v>
      </c>
      <c r="O4568">
        <f>tbl_salesdata[[#This Row],[Ship Date]]-tbl_salesdata[[#This Row],[Order Date]]</f>
        <v>14</v>
      </c>
      <c r="P4568">
        <f>WEEKDAY(tbl_salesdata[[#This Row],[Order Date]],2)</f>
        <v>3</v>
      </c>
      <c r="Q4568" t="str">
        <f>TEXT(tbl_salesdata[[#This Row],[Order Date]],"dddd")</f>
        <v>Wednesday</v>
      </c>
      <c r="R4568" t="str">
        <f>IF(tbl_salesdata[[#This Row],[Weekdaynum]]&gt;5,"Yes","No")</f>
        <v>No</v>
      </c>
    </row>
    <row r="4569" spans="1:18" x14ac:dyDescent="0.35">
      <c r="A4569">
        <v>381774747</v>
      </c>
      <c r="B4569" s="3">
        <v>43379</v>
      </c>
      <c r="C4569" s="3">
        <v>43397</v>
      </c>
      <c r="D4569" t="s">
        <v>125</v>
      </c>
      <c r="E4569" t="s">
        <v>21</v>
      </c>
      <c r="F4569" t="s">
        <v>56</v>
      </c>
      <c r="G4569" t="s">
        <v>18</v>
      </c>
      <c r="H4569" t="s">
        <v>19</v>
      </c>
      <c r="I4569" s="9">
        <v>4486</v>
      </c>
      <c r="J4569" s="9">
        <v>9.33</v>
      </c>
      <c r="K4569" s="9">
        <v>6.92</v>
      </c>
      <c r="L4569" s="9">
        <f>tbl_salesdata[[#This Row],[Units Sold]]*tbl_salesdata[[#This Row],[Unit Cost]]</f>
        <v>31043.119999999999</v>
      </c>
      <c r="M4569" s="9">
        <f>tbl_salesdata[[#This Row],[Units Sold]]*tbl_salesdata[[#This Row],[Unit Price]]</f>
        <v>41854.379999999997</v>
      </c>
      <c r="N4569" s="9">
        <f>tbl_salesdata[[#This Row],[Total Sales]]-tbl_salesdata[[#This Row],[Total Cost]]</f>
        <v>10811.259999999998</v>
      </c>
      <c r="O4569">
        <f>tbl_salesdata[[#This Row],[Ship Date]]-tbl_salesdata[[#This Row],[Order Date]]</f>
        <v>18</v>
      </c>
      <c r="P4569">
        <f>WEEKDAY(tbl_salesdata[[#This Row],[Order Date]],2)</f>
        <v>6</v>
      </c>
      <c r="Q4569" t="str">
        <f>TEXT(tbl_salesdata[[#This Row],[Order Date]],"dddd")</f>
        <v>Saturday</v>
      </c>
      <c r="R4569" t="str">
        <f>IF(tbl_salesdata[[#This Row],[Weekdaynum]]&gt;5,"Yes","No")</f>
        <v>Yes</v>
      </c>
    </row>
    <row r="4570" spans="1:18" hidden="1" x14ac:dyDescent="0.35">
      <c r="A4570">
        <v>288656175</v>
      </c>
      <c r="B4570" s="3">
        <v>42338</v>
      </c>
      <c r="C4570" s="3">
        <v>42352</v>
      </c>
      <c r="D4570" t="s">
        <v>35</v>
      </c>
      <c r="E4570" t="s">
        <v>21</v>
      </c>
      <c r="F4570" t="s">
        <v>40</v>
      </c>
      <c r="G4570" t="s">
        <v>18</v>
      </c>
      <c r="H4570" t="s">
        <v>26</v>
      </c>
      <c r="I4570" s="9">
        <v>8632</v>
      </c>
      <c r="J4570" s="9">
        <v>651.21</v>
      </c>
      <c r="K4570" s="9">
        <v>524.96</v>
      </c>
      <c r="L4570" s="9">
        <f>tbl_salesdata[[#This Row],[Units Sold]]*tbl_salesdata[[#This Row],[Unit Cost]]</f>
        <v>4531454.7200000007</v>
      </c>
      <c r="M4570" s="9">
        <f>tbl_salesdata[[#This Row],[Units Sold]]*tbl_salesdata[[#This Row],[Unit Price]]</f>
        <v>5621244.7200000007</v>
      </c>
      <c r="N4570" s="9">
        <f>tbl_salesdata[[#This Row],[Total Sales]]-tbl_salesdata[[#This Row],[Total Cost]]</f>
        <v>1089790</v>
      </c>
      <c r="O4570">
        <f>tbl_salesdata[[#This Row],[Ship Date]]-tbl_salesdata[[#This Row],[Order Date]]</f>
        <v>14</v>
      </c>
      <c r="P4570">
        <f>WEEKDAY(tbl_salesdata[[#This Row],[Order Date]],2)</f>
        <v>1</v>
      </c>
      <c r="Q4570" t="str">
        <f>TEXT(tbl_salesdata[[#This Row],[Order Date]],"dddd")</f>
        <v>Monday</v>
      </c>
      <c r="R4570" t="str">
        <f>IF(tbl_salesdata[[#This Row],[Weekdaynum]]&gt;5,"Yes","No")</f>
        <v>No</v>
      </c>
    </row>
    <row r="4571" spans="1:18" hidden="1" x14ac:dyDescent="0.35">
      <c r="A4571">
        <v>659671771</v>
      </c>
      <c r="B4571" s="3">
        <v>42213</v>
      </c>
      <c r="C4571" s="3">
        <v>42224</v>
      </c>
      <c r="D4571" t="s">
        <v>95</v>
      </c>
      <c r="E4571" t="s">
        <v>21</v>
      </c>
      <c r="F4571" t="s">
        <v>42</v>
      </c>
      <c r="G4571" t="s">
        <v>18</v>
      </c>
      <c r="H4571" t="s">
        <v>19</v>
      </c>
      <c r="I4571" s="9">
        <v>391</v>
      </c>
      <c r="J4571" s="9">
        <v>437.2</v>
      </c>
      <c r="K4571" s="9">
        <v>263.33</v>
      </c>
      <c r="L4571" s="9">
        <f>tbl_salesdata[[#This Row],[Units Sold]]*tbl_salesdata[[#This Row],[Unit Cost]]</f>
        <v>102962.03</v>
      </c>
      <c r="M4571" s="9">
        <f>tbl_salesdata[[#This Row],[Units Sold]]*tbl_salesdata[[#This Row],[Unit Price]]</f>
        <v>170945.19999999998</v>
      </c>
      <c r="N4571" s="9">
        <f>tbl_salesdata[[#This Row],[Total Sales]]-tbl_salesdata[[#This Row],[Total Cost]]</f>
        <v>67983.169999999984</v>
      </c>
      <c r="O4571">
        <f>tbl_salesdata[[#This Row],[Ship Date]]-tbl_salesdata[[#This Row],[Order Date]]</f>
        <v>11</v>
      </c>
      <c r="P4571">
        <f>WEEKDAY(tbl_salesdata[[#This Row],[Order Date]],2)</f>
        <v>2</v>
      </c>
      <c r="Q4571" t="str">
        <f>TEXT(tbl_salesdata[[#This Row],[Order Date]],"dddd")</f>
        <v>Tuesday</v>
      </c>
      <c r="R4571" t="str">
        <f>IF(tbl_salesdata[[#This Row],[Weekdaynum]]&gt;5,"Yes","No")</f>
        <v>No</v>
      </c>
    </row>
    <row r="4572" spans="1:18" hidden="1" x14ac:dyDescent="0.35">
      <c r="A4572">
        <v>691827809</v>
      </c>
      <c r="B4572" s="3">
        <v>42218</v>
      </c>
      <c r="C4572" s="3">
        <v>42229</v>
      </c>
      <c r="D4572" t="s">
        <v>63</v>
      </c>
      <c r="E4572" t="s">
        <v>32</v>
      </c>
      <c r="F4572" t="s">
        <v>68</v>
      </c>
      <c r="G4572" t="s">
        <v>14</v>
      </c>
      <c r="H4572" t="s">
        <v>26</v>
      </c>
      <c r="I4572" s="9">
        <v>6078</v>
      </c>
      <c r="J4572" s="9">
        <v>154.06</v>
      </c>
      <c r="K4572" s="9">
        <v>90.93</v>
      </c>
      <c r="L4572" s="9">
        <f>tbl_salesdata[[#This Row],[Units Sold]]*tbl_salesdata[[#This Row],[Unit Cost]]</f>
        <v>552672.54</v>
      </c>
      <c r="M4572" s="9">
        <f>tbl_salesdata[[#This Row],[Units Sold]]*tbl_salesdata[[#This Row],[Unit Price]]</f>
        <v>936376.68</v>
      </c>
      <c r="N4572" s="9">
        <f>tbl_salesdata[[#This Row],[Total Sales]]-tbl_salesdata[[#This Row],[Total Cost]]</f>
        <v>383704.14</v>
      </c>
      <c r="O4572">
        <f>tbl_salesdata[[#This Row],[Ship Date]]-tbl_salesdata[[#This Row],[Order Date]]</f>
        <v>11</v>
      </c>
      <c r="P4572">
        <f>WEEKDAY(tbl_salesdata[[#This Row],[Order Date]],2)</f>
        <v>7</v>
      </c>
      <c r="Q4572" t="str">
        <f>TEXT(tbl_salesdata[[#This Row],[Order Date]],"dddd")</f>
        <v>Sunday</v>
      </c>
      <c r="R4572" t="str">
        <f>IF(tbl_salesdata[[#This Row],[Weekdaynum]]&gt;5,"Yes","No")</f>
        <v>Yes</v>
      </c>
    </row>
    <row r="4573" spans="1:18" hidden="1" x14ac:dyDescent="0.35">
      <c r="A4573">
        <v>578923118</v>
      </c>
      <c r="B4573" s="3">
        <v>44426</v>
      </c>
      <c r="C4573" s="3">
        <v>44441</v>
      </c>
      <c r="D4573" t="s">
        <v>181</v>
      </c>
      <c r="E4573" t="s">
        <v>38</v>
      </c>
      <c r="F4573" t="s">
        <v>13</v>
      </c>
      <c r="G4573" t="s">
        <v>14</v>
      </c>
      <c r="H4573" t="s">
        <v>19</v>
      </c>
      <c r="I4573" s="9">
        <v>5070</v>
      </c>
      <c r="J4573" s="9">
        <v>255.28</v>
      </c>
      <c r="K4573" s="9">
        <v>159.41999999999999</v>
      </c>
      <c r="L4573" s="9">
        <f>tbl_salesdata[[#This Row],[Units Sold]]*tbl_salesdata[[#This Row],[Unit Cost]]</f>
        <v>808259.39999999991</v>
      </c>
      <c r="M4573" s="9">
        <f>tbl_salesdata[[#This Row],[Units Sold]]*tbl_salesdata[[#This Row],[Unit Price]]</f>
        <v>1294269.6000000001</v>
      </c>
      <c r="N4573" s="9">
        <f>tbl_salesdata[[#This Row],[Total Sales]]-tbl_salesdata[[#This Row],[Total Cost]]</f>
        <v>486010.20000000019</v>
      </c>
      <c r="O4573">
        <f>tbl_salesdata[[#This Row],[Ship Date]]-tbl_salesdata[[#This Row],[Order Date]]</f>
        <v>15</v>
      </c>
      <c r="P4573">
        <f>WEEKDAY(tbl_salesdata[[#This Row],[Order Date]],2)</f>
        <v>3</v>
      </c>
      <c r="Q4573" t="str">
        <f>TEXT(tbl_salesdata[[#This Row],[Order Date]],"dddd")</f>
        <v>Wednesday</v>
      </c>
      <c r="R4573" t="str">
        <f>IF(tbl_salesdata[[#This Row],[Weekdaynum]]&gt;5,"Yes","No")</f>
        <v>No</v>
      </c>
    </row>
    <row r="4574" spans="1:18" x14ac:dyDescent="0.35">
      <c r="A4574">
        <v>126729285</v>
      </c>
      <c r="B4574" s="3">
        <v>44331</v>
      </c>
      <c r="C4574" s="3">
        <v>44344</v>
      </c>
      <c r="D4574" t="s">
        <v>151</v>
      </c>
      <c r="E4574" t="s">
        <v>32</v>
      </c>
      <c r="F4574" t="s">
        <v>22</v>
      </c>
      <c r="G4574" t="s">
        <v>18</v>
      </c>
      <c r="H4574" t="s">
        <v>15</v>
      </c>
      <c r="I4574" s="9">
        <v>867</v>
      </c>
      <c r="J4574" s="9">
        <v>47.45</v>
      </c>
      <c r="K4574" s="9">
        <v>31.79</v>
      </c>
      <c r="L4574" s="9">
        <f>tbl_salesdata[[#This Row],[Units Sold]]*tbl_salesdata[[#This Row],[Unit Cost]]</f>
        <v>27561.93</v>
      </c>
      <c r="M4574" s="9">
        <f>tbl_salesdata[[#This Row],[Units Sold]]*tbl_salesdata[[#This Row],[Unit Price]]</f>
        <v>41139.15</v>
      </c>
      <c r="N4574" s="9">
        <f>tbl_salesdata[[#This Row],[Total Sales]]-tbl_salesdata[[#This Row],[Total Cost]]</f>
        <v>13577.220000000001</v>
      </c>
      <c r="O4574">
        <f>tbl_salesdata[[#This Row],[Ship Date]]-tbl_salesdata[[#This Row],[Order Date]]</f>
        <v>13</v>
      </c>
      <c r="P4574">
        <f>WEEKDAY(tbl_salesdata[[#This Row],[Order Date]],2)</f>
        <v>6</v>
      </c>
      <c r="Q4574" t="str">
        <f>TEXT(tbl_salesdata[[#This Row],[Order Date]],"dddd")</f>
        <v>Saturday</v>
      </c>
      <c r="R4574" t="str">
        <f>IF(tbl_salesdata[[#This Row],[Weekdaynum]]&gt;5,"Yes","No")</f>
        <v>Yes</v>
      </c>
    </row>
    <row r="4575" spans="1:18" hidden="1" x14ac:dyDescent="0.35">
      <c r="A4575">
        <v>144689357</v>
      </c>
      <c r="B4575" s="3">
        <v>43788</v>
      </c>
      <c r="C4575" s="3">
        <v>43804</v>
      </c>
      <c r="D4575" t="s">
        <v>105</v>
      </c>
      <c r="E4575" t="s">
        <v>12</v>
      </c>
      <c r="F4575" t="s">
        <v>13</v>
      </c>
      <c r="G4575" t="s">
        <v>14</v>
      </c>
      <c r="H4575" t="s">
        <v>15</v>
      </c>
      <c r="I4575" s="9">
        <v>5651</v>
      </c>
      <c r="J4575" s="9">
        <v>255.28</v>
      </c>
      <c r="K4575" s="9">
        <v>159.41999999999999</v>
      </c>
      <c r="L4575" s="9">
        <f>tbl_salesdata[[#This Row],[Units Sold]]*tbl_salesdata[[#This Row],[Unit Cost]]</f>
        <v>900882.41999999993</v>
      </c>
      <c r="M4575" s="9">
        <f>tbl_salesdata[[#This Row],[Units Sold]]*tbl_salesdata[[#This Row],[Unit Price]]</f>
        <v>1442587.28</v>
      </c>
      <c r="N4575" s="9">
        <f>tbl_salesdata[[#This Row],[Total Sales]]-tbl_salesdata[[#This Row],[Total Cost]]</f>
        <v>541704.8600000001</v>
      </c>
      <c r="O4575">
        <f>tbl_salesdata[[#This Row],[Ship Date]]-tbl_salesdata[[#This Row],[Order Date]]</f>
        <v>16</v>
      </c>
      <c r="P4575">
        <f>WEEKDAY(tbl_salesdata[[#This Row],[Order Date]],2)</f>
        <v>2</v>
      </c>
      <c r="Q4575" t="str">
        <f>TEXT(tbl_salesdata[[#This Row],[Order Date]],"dddd")</f>
        <v>Tuesday</v>
      </c>
      <c r="R4575" t="str">
        <f>IF(tbl_salesdata[[#This Row],[Weekdaynum]]&gt;5,"Yes","No")</f>
        <v>No</v>
      </c>
    </row>
    <row r="4576" spans="1:18" hidden="1" x14ac:dyDescent="0.35">
      <c r="A4576">
        <v>112520444</v>
      </c>
      <c r="B4576" s="3">
        <v>42648</v>
      </c>
      <c r="C4576" s="3">
        <v>42658</v>
      </c>
      <c r="D4576" t="s">
        <v>127</v>
      </c>
      <c r="E4576" t="s">
        <v>38</v>
      </c>
      <c r="F4576" t="s">
        <v>47</v>
      </c>
      <c r="G4576" t="s">
        <v>18</v>
      </c>
      <c r="H4576" t="s">
        <v>19</v>
      </c>
      <c r="I4576" s="9">
        <v>6155</v>
      </c>
      <c r="J4576" s="9">
        <v>421.89</v>
      </c>
      <c r="K4576" s="9">
        <v>364.69</v>
      </c>
      <c r="L4576" s="9">
        <f>tbl_salesdata[[#This Row],[Units Sold]]*tbl_salesdata[[#This Row],[Unit Cost]]</f>
        <v>2244666.9500000002</v>
      </c>
      <c r="M4576" s="9">
        <f>tbl_salesdata[[#This Row],[Units Sold]]*tbl_salesdata[[#This Row],[Unit Price]]</f>
        <v>2596732.9499999997</v>
      </c>
      <c r="N4576" s="9">
        <f>tbl_salesdata[[#This Row],[Total Sales]]-tbl_salesdata[[#This Row],[Total Cost]]</f>
        <v>352065.99999999953</v>
      </c>
      <c r="O4576">
        <f>tbl_salesdata[[#This Row],[Ship Date]]-tbl_salesdata[[#This Row],[Order Date]]</f>
        <v>10</v>
      </c>
      <c r="P4576">
        <f>WEEKDAY(tbl_salesdata[[#This Row],[Order Date]],2)</f>
        <v>3</v>
      </c>
      <c r="Q4576" t="str">
        <f>TEXT(tbl_salesdata[[#This Row],[Order Date]],"dddd")</f>
        <v>Wednesday</v>
      </c>
      <c r="R4576" t="str">
        <f>IF(tbl_salesdata[[#This Row],[Weekdaynum]]&gt;5,"Yes","No")</f>
        <v>No</v>
      </c>
    </row>
    <row r="4577" spans="1:18" hidden="1" x14ac:dyDescent="0.35">
      <c r="A4577">
        <v>513611114</v>
      </c>
      <c r="B4577" s="3">
        <v>42577</v>
      </c>
      <c r="C4577" s="3">
        <v>42597</v>
      </c>
      <c r="D4577" t="s">
        <v>91</v>
      </c>
      <c r="E4577" t="s">
        <v>21</v>
      </c>
      <c r="F4577" t="s">
        <v>33</v>
      </c>
      <c r="G4577" t="s">
        <v>18</v>
      </c>
      <c r="H4577" t="s">
        <v>34</v>
      </c>
      <c r="I4577" s="9">
        <v>7797</v>
      </c>
      <c r="J4577" s="9">
        <v>109.28</v>
      </c>
      <c r="K4577" s="9">
        <v>35.840000000000003</v>
      </c>
      <c r="L4577" s="9">
        <f>tbl_salesdata[[#This Row],[Units Sold]]*tbl_salesdata[[#This Row],[Unit Cost]]</f>
        <v>279444.48000000004</v>
      </c>
      <c r="M4577" s="9">
        <f>tbl_salesdata[[#This Row],[Units Sold]]*tbl_salesdata[[#This Row],[Unit Price]]</f>
        <v>852056.16</v>
      </c>
      <c r="N4577" s="9">
        <f>tbl_salesdata[[#This Row],[Total Sales]]-tbl_salesdata[[#This Row],[Total Cost]]</f>
        <v>572611.67999999993</v>
      </c>
      <c r="O4577">
        <f>tbl_salesdata[[#This Row],[Ship Date]]-tbl_salesdata[[#This Row],[Order Date]]</f>
        <v>20</v>
      </c>
      <c r="P4577">
        <f>WEEKDAY(tbl_salesdata[[#This Row],[Order Date]],2)</f>
        <v>2</v>
      </c>
      <c r="Q4577" t="str">
        <f>TEXT(tbl_salesdata[[#This Row],[Order Date]],"dddd")</f>
        <v>Tuesday</v>
      </c>
      <c r="R4577" t="str">
        <f>IF(tbl_salesdata[[#This Row],[Weekdaynum]]&gt;5,"Yes","No")</f>
        <v>No</v>
      </c>
    </row>
    <row r="4578" spans="1:18" x14ac:dyDescent="0.35">
      <c r="A4578">
        <v>180358016</v>
      </c>
      <c r="B4578" s="3">
        <v>42490</v>
      </c>
      <c r="C4578" s="3">
        <v>42494</v>
      </c>
      <c r="D4578" t="s">
        <v>117</v>
      </c>
      <c r="E4578" t="s">
        <v>21</v>
      </c>
      <c r="F4578" t="s">
        <v>22</v>
      </c>
      <c r="G4578" t="s">
        <v>14</v>
      </c>
      <c r="H4578" t="s">
        <v>15</v>
      </c>
      <c r="I4578" s="9">
        <v>800</v>
      </c>
      <c r="J4578" s="9">
        <v>47.45</v>
      </c>
      <c r="K4578" s="9">
        <v>31.79</v>
      </c>
      <c r="L4578" s="9">
        <f>tbl_salesdata[[#This Row],[Units Sold]]*tbl_salesdata[[#This Row],[Unit Cost]]</f>
        <v>25432</v>
      </c>
      <c r="M4578" s="9">
        <f>tbl_salesdata[[#This Row],[Units Sold]]*tbl_salesdata[[#This Row],[Unit Price]]</f>
        <v>37960</v>
      </c>
      <c r="N4578" s="9">
        <f>tbl_salesdata[[#This Row],[Total Sales]]-tbl_salesdata[[#This Row],[Total Cost]]</f>
        <v>12528</v>
      </c>
      <c r="O4578">
        <f>tbl_salesdata[[#This Row],[Ship Date]]-tbl_salesdata[[#This Row],[Order Date]]</f>
        <v>4</v>
      </c>
      <c r="P4578">
        <f>WEEKDAY(tbl_salesdata[[#This Row],[Order Date]],2)</f>
        <v>6</v>
      </c>
      <c r="Q4578" t="str">
        <f>TEXT(tbl_salesdata[[#This Row],[Order Date]],"dddd")</f>
        <v>Saturday</v>
      </c>
      <c r="R4578" t="str">
        <f>IF(tbl_salesdata[[#This Row],[Weekdaynum]]&gt;5,"Yes","No")</f>
        <v>Yes</v>
      </c>
    </row>
    <row r="4579" spans="1:18" hidden="1" x14ac:dyDescent="0.35">
      <c r="A4579">
        <v>367329013</v>
      </c>
      <c r="B4579" s="3">
        <v>42300</v>
      </c>
      <c r="C4579" s="3">
        <v>42318</v>
      </c>
      <c r="D4579" t="s">
        <v>149</v>
      </c>
      <c r="E4579" t="s">
        <v>12</v>
      </c>
      <c r="F4579" t="s">
        <v>40</v>
      </c>
      <c r="G4579" t="s">
        <v>14</v>
      </c>
      <c r="H4579" t="s">
        <v>15</v>
      </c>
      <c r="I4579" s="9">
        <v>9673</v>
      </c>
      <c r="J4579" s="9">
        <v>651.21</v>
      </c>
      <c r="K4579" s="9">
        <v>524.96</v>
      </c>
      <c r="L4579" s="9">
        <f>tbl_salesdata[[#This Row],[Units Sold]]*tbl_salesdata[[#This Row],[Unit Cost]]</f>
        <v>5077938.08</v>
      </c>
      <c r="M4579" s="9">
        <f>tbl_salesdata[[#This Row],[Units Sold]]*tbl_salesdata[[#This Row],[Unit Price]]</f>
        <v>6299154.3300000001</v>
      </c>
      <c r="N4579" s="9">
        <f>tbl_salesdata[[#This Row],[Total Sales]]-tbl_salesdata[[#This Row],[Total Cost]]</f>
        <v>1221216.25</v>
      </c>
      <c r="O4579">
        <f>tbl_salesdata[[#This Row],[Ship Date]]-tbl_salesdata[[#This Row],[Order Date]]</f>
        <v>18</v>
      </c>
      <c r="P4579">
        <f>WEEKDAY(tbl_salesdata[[#This Row],[Order Date]],2)</f>
        <v>5</v>
      </c>
      <c r="Q4579" t="str">
        <f>TEXT(tbl_salesdata[[#This Row],[Order Date]],"dddd")</f>
        <v>Friday</v>
      </c>
      <c r="R4579" t="str">
        <f>IF(tbl_salesdata[[#This Row],[Weekdaynum]]&gt;5,"Yes","No")</f>
        <v>No</v>
      </c>
    </row>
    <row r="4580" spans="1:18" hidden="1" x14ac:dyDescent="0.35">
      <c r="A4580">
        <v>671616399</v>
      </c>
      <c r="B4580" s="3">
        <v>44141</v>
      </c>
      <c r="C4580" s="3">
        <v>44155</v>
      </c>
      <c r="D4580" t="s">
        <v>122</v>
      </c>
      <c r="E4580" t="s">
        <v>21</v>
      </c>
      <c r="F4580" t="s">
        <v>68</v>
      </c>
      <c r="G4580" t="s">
        <v>18</v>
      </c>
      <c r="H4580" t="s">
        <v>19</v>
      </c>
      <c r="I4580" s="9">
        <v>5072</v>
      </c>
      <c r="J4580" s="9">
        <v>154.06</v>
      </c>
      <c r="K4580" s="9">
        <v>90.93</v>
      </c>
      <c r="L4580" s="9">
        <f>tbl_salesdata[[#This Row],[Units Sold]]*tbl_salesdata[[#This Row],[Unit Cost]]</f>
        <v>461196.96</v>
      </c>
      <c r="M4580" s="9">
        <f>tbl_salesdata[[#This Row],[Units Sold]]*tbl_salesdata[[#This Row],[Unit Price]]</f>
        <v>781392.32000000007</v>
      </c>
      <c r="N4580" s="9">
        <f>tbl_salesdata[[#This Row],[Total Sales]]-tbl_salesdata[[#This Row],[Total Cost]]</f>
        <v>320195.36000000004</v>
      </c>
      <c r="O4580">
        <f>tbl_salesdata[[#This Row],[Ship Date]]-tbl_salesdata[[#This Row],[Order Date]]</f>
        <v>14</v>
      </c>
      <c r="P4580">
        <f>WEEKDAY(tbl_salesdata[[#This Row],[Order Date]],2)</f>
        <v>5</v>
      </c>
      <c r="Q4580" t="str">
        <f>TEXT(tbl_salesdata[[#This Row],[Order Date]],"dddd")</f>
        <v>Friday</v>
      </c>
      <c r="R4580" t="str">
        <f>IF(tbl_salesdata[[#This Row],[Weekdaynum]]&gt;5,"Yes","No")</f>
        <v>No</v>
      </c>
    </row>
    <row r="4581" spans="1:18" x14ac:dyDescent="0.35">
      <c r="A4581">
        <v>819037473</v>
      </c>
      <c r="B4581" s="3">
        <v>42658</v>
      </c>
      <c r="C4581" s="3">
        <v>42669</v>
      </c>
      <c r="D4581" t="s">
        <v>71</v>
      </c>
      <c r="E4581" t="s">
        <v>21</v>
      </c>
      <c r="F4581" t="s">
        <v>68</v>
      </c>
      <c r="G4581" t="s">
        <v>14</v>
      </c>
      <c r="H4581" t="s">
        <v>26</v>
      </c>
      <c r="I4581" s="9">
        <v>244</v>
      </c>
      <c r="J4581" s="9">
        <v>154.06</v>
      </c>
      <c r="K4581" s="9">
        <v>90.93</v>
      </c>
      <c r="L4581" s="9">
        <f>tbl_salesdata[[#This Row],[Units Sold]]*tbl_salesdata[[#This Row],[Unit Cost]]</f>
        <v>22186.920000000002</v>
      </c>
      <c r="M4581" s="9">
        <f>tbl_salesdata[[#This Row],[Units Sold]]*tbl_salesdata[[#This Row],[Unit Price]]</f>
        <v>37590.639999999999</v>
      </c>
      <c r="N4581" s="9">
        <f>tbl_salesdata[[#This Row],[Total Sales]]-tbl_salesdata[[#This Row],[Total Cost]]</f>
        <v>15403.719999999998</v>
      </c>
      <c r="O4581">
        <f>tbl_salesdata[[#This Row],[Ship Date]]-tbl_salesdata[[#This Row],[Order Date]]</f>
        <v>11</v>
      </c>
      <c r="P4581">
        <f>WEEKDAY(tbl_salesdata[[#This Row],[Order Date]],2)</f>
        <v>6</v>
      </c>
      <c r="Q4581" t="str">
        <f>TEXT(tbl_salesdata[[#This Row],[Order Date]],"dddd")</f>
        <v>Saturday</v>
      </c>
      <c r="R4581" t="str">
        <f>IF(tbl_salesdata[[#This Row],[Weekdaynum]]&gt;5,"Yes","No")</f>
        <v>Yes</v>
      </c>
    </row>
    <row r="4582" spans="1:18" x14ac:dyDescent="0.35">
      <c r="A4582">
        <v>802052438</v>
      </c>
      <c r="B4582" s="3">
        <v>44513</v>
      </c>
      <c r="C4582" s="3">
        <v>44525</v>
      </c>
      <c r="D4582" t="s">
        <v>194</v>
      </c>
      <c r="E4582" t="s">
        <v>32</v>
      </c>
      <c r="F4582" t="s">
        <v>56</v>
      </c>
      <c r="G4582" t="s">
        <v>18</v>
      </c>
      <c r="H4582" t="s">
        <v>26</v>
      </c>
      <c r="I4582" s="9">
        <v>3995</v>
      </c>
      <c r="J4582" s="9">
        <v>9.33</v>
      </c>
      <c r="K4582" s="9">
        <v>6.92</v>
      </c>
      <c r="L4582" s="9">
        <f>tbl_salesdata[[#This Row],[Units Sold]]*tbl_salesdata[[#This Row],[Unit Cost]]</f>
        <v>27645.4</v>
      </c>
      <c r="M4582" s="9">
        <f>tbl_salesdata[[#This Row],[Units Sold]]*tbl_salesdata[[#This Row],[Unit Price]]</f>
        <v>37273.35</v>
      </c>
      <c r="N4582" s="9">
        <f>tbl_salesdata[[#This Row],[Total Sales]]-tbl_salesdata[[#This Row],[Total Cost]]</f>
        <v>9627.9499999999971</v>
      </c>
      <c r="O4582">
        <f>tbl_salesdata[[#This Row],[Ship Date]]-tbl_salesdata[[#This Row],[Order Date]]</f>
        <v>12</v>
      </c>
      <c r="P4582">
        <f>WEEKDAY(tbl_salesdata[[#This Row],[Order Date]],2)</f>
        <v>6</v>
      </c>
      <c r="Q4582" t="str">
        <f>TEXT(tbl_salesdata[[#This Row],[Order Date]],"dddd")</f>
        <v>Saturday</v>
      </c>
      <c r="R4582" t="str">
        <f>IF(tbl_salesdata[[#This Row],[Weekdaynum]]&gt;5,"Yes","No")</f>
        <v>Yes</v>
      </c>
    </row>
    <row r="4583" spans="1:18" hidden="1" x14ac:dyDescent="0.35">
      <c r="A4583">
        <v>680715739</v>
      </c>
      <c r="B4583" s="3">
        <v>43487</v>
      </c>
      <c r="C4583" s="3">
        <v>43488</v>
      </c>
      <c r="D4583" t="s">
        <v>192</v>
      </c>
      <c r="E4583" t="s">
        <v>32</v>
      </c>
      <c r="F4583" t="s">
        <v>40</v>
      </c>
      <c r="G4583" t="s">
        <v>14</v>
      </c>
      <c r="H4583" t="s">
        <v>34</v>
      </c>
      <c r="I4583" s="9">
        <v>7769</v>
      </c>
      <c r="J4583" s="9">
        <v>651.21</v>
      </c>
      <c r="K4583" s="9">
        <v>524.96</v>
      </c>
      <c r="L4583" s="9">
        <f>tbl_salesdata[[#This Row],[Units Sold]]*tbl_salesdata[[#This Row],[Unit Cost]]</f>
        <v>4078414.24</v>
      </c>
      <c r="M4583" s="9">
        <f>tbl_salesdata[[#This Row],[Units Sold]]*tbl_salesdata[[#This Row],[Unit Price]]</f>
        <v>5059250.49</v>
      </c>
      <c r="N4583" s="9">
        <f>tbl_salesdata[[#This Row],[Total Sales]]-tbl_salesdata[[#This Row],[Total Cost]]</f>
        <v>980836.25</v>
      </c>
      <c r="O4583">
        <f>tbl_salesdata[[#This Row],[Ship Date]]-tbl_salesdata[[#This Row],[Order Date]]</f>
        <v>1</v>
      </c>
      <c r="P4583">
        <f>WEEKDAY(tbl_salesdata[[#This Row],[Order Date]],2)</f>
        <v>2</v>
      </c>
      <c r="Q4583" t="str">
        <f>TEXT(tbl_salesdata[[#This Row],[Order Date]],"dddd")</f>
        <v>Tuesday</v>
      </c>
      <c r="R4583" t="str">
        <f>IF(tbl_salesdata[[#This Row],[Weekdaynum]]&gt;5,"Yes","No")</f>
        <v>No</v>
      </c>
    </row>
    <row r="4584" spans="1:18" hidden="1" x14ac:dyDescent="0.35">
      <c r="A4584">
        <v>822240674</v>
      </c>
      <c r="B4584" s="3">
        <v>44823</v>
      </c>
      <c r="C4584" s="3">
        <v>44836</v>
      </c>
      <c r="D4584" t="s">
        <v>57</v>
      </c>
      <c r="E4584" t="s">
        <v>32</v>
      </c>
      <c r="F4584" t="s">
        <v>13</v>
      </c>
      <c r="G4584" t="s">
        <v>18</v>
      </c>
      <c r="H4584" t="s">
        <v>19</v>
      </c>
      <c r="I4584" s="9">
        <v>8142</v>
      </c>
      <c r="J4584" s="9">
        <v>255.28</v>
      </c>
      <c r="K4584" s="9">
        <v>159.41999999999999</v>
      </c>
      <c r="L4584" s="9">
        <f>tbl_salesdata[[#This Row],[Units Sold]]*tbl_salesdata[[#This Row],[Unit Cost]]</f>
        <v>1297997.6399999999</v>
      </c>
      <c r="M4584" s="9">
        <f>tbl_salesdata[[#This Row],[Units Sold]]*tbl_salesdata[[#This Row],[Unit Price]]</f>
        <v>2078489.76</v>
      </c>
      <c r="N4584" s="9">
        <f>tbl_salesdata[[#This Row],[Total Sales]]-tbl_salesdata[[#This Row],[Total Cost]]</f>
        <v>780492.12000000011</v>
      </c>
      <c r="O4584">
        <f>tbl_salesdata[[#This Row],[Ship Date]]-tbl_salesdata[[#This Row],[Order Date]]</f>
        <v>13</v>
      </c>
      <c r="P4584">
        <f>WEEKDAY(tbl_salesdata[[#This Row],[Order Date]],2)</f>
        <v>1</v>
      </c>
      <c r="Q4584" t="str">
        <f>TEXT(tbl_salesdata[[#This Row],[Order Date]],"dddd")</f>
        <v>Monday</v>
      </c>
      <c r="R4584" t="str">
        <f>IF(tbl_salesdata[[#This Row],[Weekdaynum]]&gt;5,"Yes","No")</f>
        <v>No</v>
      </c>
    </row>
    <row r="4585" spans="1:18" hidden="1" x14ac:dyDescent="0.35">
      <c r="A4585">
        <v>528665816</v>
      </c>
      <c r="B4585" s="3">
        <v>44119</v>
      </c>
      <c r="C4585" s="3">
        <v>44124</v>
      </c>
      <c r="D4585" t="s">
        <v>142</v>
      </c>
      <c r="E4585" t="s">
        <v>29</v>
      </c>
      <c r="F4585" t="s">
        <v>13</v>
      </c>
      <c r="G4585" t="s">
        <v>18</v>
      </c>
      <c r="H4585" t="s">
        <v>26</v>
      </c>
      <c r="I4585" s="9">
        <v>2818</v>
      </c>
      <c r="J4585" s="9">
        <v>255.28</v>
      </c>
      <c r="K4585" s="9">
        <v>159.41999999999999</v>
      </c>
      <c r="L4585" s="9">
        <f>tbl_salesdata[[#This Row],[Units Sold]]*tbl_salesdata[[#This Row],[Unit Cost]]</f>
        <v>449245.55999999994</v>
      </c>
      <c r="M4585" s="9">
        <f>tbl_salesdata[[#This Row],[Units Sold]]*tbl_salesdata[[#This Row],[Unit Price]]</f>
        <v>719379.04</v>
      </c>
      <c r="N4585" s="9">
        <f>tbl_salesdata[[#This Row],[Total Sales]]-tbl_salesdata[[#This Row],[Total Cost]]</f>
        <v>270133.4800000001</v>
      </c>
      <c r="O4585">
        <f>tbl_salesdata[[#This Row],[Ship Date]]-tbl_salesdata[[#This Row],[Order Date]]</f>
        <v>5</v>
      </c>
      <c r="P4585">
        <f>WEEKDAY(tbl_salesdata[[#This Row],[Order Date]],2)</f>
        <v>4</v>
      </c>
      <c r="Q4585" t="str">
        <f>TEXT(tbl_salesdata[[#This Row],[Order Date]],"dddd")</f>
        <v>Thursday</v>
      </c>
      <c r="R4585" t="str">
        <f>IF(tbl_salesdata[[#This Row],[Weekdaynum]]&gt;5,"Yes","No")</f>
        <v>No</v>
      </c>
    </row>
    <row r="4586" spans="1:18" x14ac:dyDescent="0.35">
      <c r="A4586">
        <v>823700225</v>
      </c>
      <c r="B4586" s="3">
        <v>44856</v>
      </c>
      <c r="C4586" s="3">
        <v>44867</v>
      </c>
      <c r="D4586" t="s">
        <v>111</v>
      </c>
      <c r="E4586" t="s">
        <v>38</v>
      </c>
      <c r="F4586" t="s">
        <v>40</v>
      </c>
      <c r="G4586" t="s">
        <v>18</v>
      </c>
      <c r="H4586" t="s">
        <v>15</v>
      </c>
      <c r="I4586" s="9">
        <v>56</v>
      </c>
      <c r="J4586" s="9">
        <v>651.21</v>
      </c>
      <c r="K4586" s="9">
        <v>524.96</v>
      </c>
      <c r="L4586" s="9">
        <f>tbl_salesdata[[#This Row],[Units Sold]]*tbl_salesdata[[#This Row],[Unit Cost]]</f>
        <v>29397.760000000002</v>
      </c>
      <c r="M4586" s="9">
        <f>tbl_salesdata[[#This Row],[Units Sold]]*tbl_salesdata[[#This Row],[Unit Price]]</f>
        <v>36467.760000000002</v>
      </c>
      <c r="N4586" s="9">
        <f>tbl_salesdata[[#This Row],[Total Sales]]-tbl_salesdata[[#This Row],[Total Cost]]</f>
        <v>7070</v>
      </c>
      <c r="O4586">
        <f>tbl_salesdata[[#This Row],[Ship Date]]-tbl_salesdata[[#This Row],[Order Date]]</f>
        <v>11</v>
      </c>
      <c r="P4586">
        <f>WEEKDAY(tbl_salesdata[[#This Row],[Order Date]],2)</f>
        <v>6</v>
      </c>
      <c r="Q4586" t="str">
        <f>TEXT(tbl_salesdata[[#This Row],[Order Date]],"dddd")</f>
        <v>Saturday</v>
      </c>
      <c r="R4586" t="str">
        <f>IF(tbl_salesdata[[#This Row],[Weekdaynum]]&gt;5,"Yes","No")</f>
        <v>Yes</v>
      </c>
    </row>
    <row r="4587" spans="1:18" hidden="1" x14ac:dyDescent="0.35">
      <c r="A4587">
        <v>437974536</v>
      </c>
      <c r="B4587" s="3">
        <v>44015</v>
      </c>
      <c r="C4587" s="3">
        <v>44019</v>
      </c>
      <c r="D4587" t="s">
        <v>131</v>
      </c>
      <c r="E4587" t="s">
        <v>32</v>
      </c>
      <c r="F4587" t="s">
        <v>56</v>
      </c>
      <c r="G4587" t="s">
        <v>14</v>
      </c>
      <c r="H4587" t="s">
        <v>15</v>
      </c>
      <c r="I4587" s="9">
        <v>5253</v>
      </c>
      <c r="J4587" s="9">
        <v>9.33</v>
      </c>
      <c r="K4587" s="9">
        <v>6.92</v>
      </c>
      <c r="L4587" s="9">
        <f>tbl_salesdata[[#This Row],[Units Sold]]*tbl_salesdata[[#This Row],[Unit Cost]]</f>
        <v>36350.76</v>
      </c>
      <c r="M4587" s="9">
        <f>tbl_salesdata[[#This Row],[Units Sold]]*tbl_salesdata[[#This Row],[Unit Price]]</f>
        <v>49010.49</v>
      </c>
      <c r="N4587" s="9">
        <f>tbl_salesdata[[#This Row],[Total Sales]]-tbl_salesdata[[#This Row],[Total Cost]]</f>
        <v>12659.729999999996</v>
      </c>
      <c r="O4587">
        <f>tbl_salesdata[[#This Row],[Ship Date]]-tbl_salesdata[[#This Row],[Order Date]]</f>
        <v>4</v>
      </c>
      <c r="P4587">
        <f>WEEKDAY(tbl_salesdata[[#This Row],[Order Date]],2)</f>
        <v>5</v>
      </c>
      <c r="Q4587" t="str">
        <f>TEXT(tbl_salesdata[[#This Row],[Order Date]],"dddd")</f>
        <v>Friday</v>
      </c>
      <c r="R4587" t="str">
        <f>IF(tbl_salesdata[[#This Row],[Weekdaynum]]&gt;5,"Yes","No")</f>
        <v>No</v>
      </c>
    </row>
    <row r="4588" spans="1:18" hidden="1" x14ac:dyDescent="0.35">
      <c r="A4588">
        <v>817518270</v>
      </c>
      <c r="B4588" s="3">
        <v>42817</v>
      </c>
      <c r="C4588" s="3">
        <v>42825</v>
      </c>
      <c r="D4588" t="s">
        <v>131</v>
      </c>
      <c r="E4588" t="s">
        <v>32</v>
      </c>
      <c r="F4588" t="s">
        <v>76</v>
      </c>
      <c r="G4588" t="s">
        <v>18</v>
      </c>
      <c r="H4588" t="s">
        <v>19</v>
      </c>
      <c r="I4588" s="9">
        <v>678</v>
      </c>
      <c r="J4588" s="9">
        <v>668.27</v>
      </c>
      <c r="K4588" s="9">
        <v>502.54</v>
      </c>
      <c r="L4588" s="9">
        <f>tbl_salesdata[[#This Row],[Units Sold]]*tbl_salesdata[[#This Row],[Unit Cost]]</f>
        <v>340722.12</v>
      </c>
      <c r="M4588" s="9">
        <f>tbl_salesdata[[#This Row],[Units Sold]]*tbl_salesdata[[#This Row],[Unit Price]]</f>
        <v>453087.06</v>
      </c>
      <c r="N4588" s="9">
        <f>tbl_salesdata[[#This Row],[Total Sales]]-tbl_salesdata[[#This Row],[Total Cost]]</f>
        <v>112364.94</v>
      </c>
      <c r="O4588">
        <f>tbl_salesdata[[#This Row],[Ship Date]]-tbl_salesdata[[#This Row],[Order Date]]</f>
        <v>8</v>
      </c>
      <c r="P4588">
        <f>WEEKDAY(tbl_salesdata[[#This Row],[Order Date]],2)</f>
        <v>4</v>
      </c>
      <c r="Q4588" t="str">
        <f>TEXT(tbl_salesdata[[#This Row],[Order Date]],"dddd")</f>
        <v>Thursday</v>
      </c>
      <c r="R4588" t="str">
        <f>IF(tbl_salesdata[[#This Row],[Weekdaynum]]&gt;5,"Yes","No")</f>
        <v>No</v>
      </c>
    </row>
    <row r="4589" spans="1:18" hidden="1" x14ac:dyDescent="0.35">
      <c r="A4589">
        <v>215282523</v>
      </c>
      <c r="B4589" s="3">
        <v>44642</v>
      </c>
      <c r="C4589" s="3">
        <v>44657</v>
      </c>
      <c r="D4589" t="s">
        <v>131</v>
      </c>
      <c r="E4589" t="s">
        <v>32</v>
      </c>
      <c r="F4589" t="s">
        <v>25</v>
      </c>
      <c r="G4589" t="s">
        <v>18</v>
      </c>
      <c r="H4589" t="s">
        <v>19</v>
      </c>
      <c r="I4589" s="9">
        <v>5738</v>
      </c>
      <c r="J4589" s="9">
        <v>205.7</v>
      </c>
      <c r="K4589" s="9">
        <v>117.11</v>
      </c>
      <c r="L4589" s="9">
        <f>tbl_salesdata[[#This Row],[Units Sold]]*tbl_salesdata[[#This Row],[Unit Cost]]</f>
        <v>671977.18</v>
      </c>
      <c r="M4589" s="9">
        <f>tbl_salesdata[[#This Row],[Units Sold]]*tbl_salesdata[[#This Row],[Unit Price]]</f>
        <v>1180306.5999999999</v>
      </c>
      <c r="N4589" s="9">
        <f>tbl_salesdata[[#This Row],[Total Sales]]-tbl_salesdata[[#This Row],[Total Cost]]</f>
        <v>508329.41999999981</v>
      </c>
      <c r="O4589">
        <f>tbl_salesdata[[#This Row],[Ship Date]]-tbl_salesdata[[#This Row],[Order Date]]</f>
        <v>15</v>
      </c>
      <c r="P4589">
        <f>WEEKDAY(tbl_salesdata[[#This Row],[Order Date]],2)</f>
        <v>2</v>
      </c>
      <c r="Q4589" t="str">
        <f>TEXT(tbl_salesdata[[#This Row],[Order Date]],"dddd")</f>
        <v>Tuesday</v>
      </c>
      <c r="R4589" t="str">
        <f>IF(tbl_salesdata[[#This Row],[Weekdaynum]]&gt;5,"Yes","No")</f>
        <v>No</v>
      </c>
    </row>
    <row r="4590" spans="1:18" hidden="1" x14ac:dyDescent="0.35">
      <c r="A4590">
        <v>470378625</v>
      </c>
      <c r="B4590" s="3">
        <v>44140</v>
      </c>
      <c r="C4590" s="3">
        <v>44146</v>
      </c>
      <c r="D4590" t="s">
        <v>151</v>
      </c>
      <c r="E4590" t="s">
        <v>32</v>
      </c>
      <c r="F4590" t="s">
        <v>33</v>
      </c>
      <c r="G4590" t="s">
        <v>18</v>
      </c>
      <c r="H4590" t="s">
        <v>26</v>
      </c>
      <c r="I4590" s="9">
        <v>4343</v>
      </c>
      <c r="J4590" s="9">
        <v>109.28</v>
      </c>
      <c r="K4590" s="9">
        <v>35.840000000000003</v>
      </c>
      <c r="L4590" s="9">
        <f>tbl_salesdata[[#This Row],[Units Sold]]*tbl_salesdata[[#This Row],[Unit Cost]]</f>
        <v>155653.12000000002</v>
      </c>
      <c r="M4590" s="9">
        <f>tbl_salesdata[[#This Row],[Units Sold]]*tbl_salesdata[[#This Row],[Unit Price]]</f>
        <v>474603.04</v>
      </c>
      <c r="N4590" s="9">
        <f>tbl_salesdata[[#This Row],[Total Sales]]-tbl_salesdata[[#This Row],[Total Cost]]</f>
        <v>318949.91999999993</v>
      </c>
      <c r="O4590">
        <f>tbl_salesdata[[#This Row],[Ship Date]]-tbl_salesdata[[#This Row],[Order Date]]</f>
        <v>6</v>
      </c>
      <c r="P4590">
        <f>WEEKDAY(tbl_salesdata[[#This Row],[Order Date]],2)</f>
        <v>4</v>
      </c>
      <c r="Q4590" t="str">
        <f>TEXT(tbl_salesdata[[#This Row],[Order Date]],"dddd")</f>
        <v>Thursday</v>
      </c>
      <c r="R4590" t="str">
        <f>IF(tbl_salesdata[[#This Row],[Weekdaynum]]&gt;5,"Yes","No")</f>
        <v>No</v>
      </c>
    </row>
    <row r="4591" spans="1:18" hidden="1" x14ac:dyDescent="0.35">
      <c r="A4591">
        <v>792230403</v>
      </c>
      <c r="B4591" s="3">
        <v>43621</v>
      </c>
      <c r="C4591" s="3">
        <v>43627</v>
      </c>
      <c r="D4591" t="s">
        <v>143</v>
      </c>
      <c r="E4591" t="s">
        <v>24</v>
      </c>
      <c r="F4591" t="s">
        <v>42</v>
      </c>
      <c r="G4591" t="s">
        <v>14</v>
      </c>
      <c r="H4591" t="s">
        <v>15</v>
      </c>
      <c r="I4591" s="9">
        <v>7436</v>
      </c>
      <c r="J4591" s="9">
        <v>437.2</v>
      </c>
      <c r="K4591" s="9">
        <v>263.33</v>
      </c>
      <c r="L4591" s="9">
        <f>tbl_salesdata[[#This Row],[Units Sold]]*tbl_salesdata[[#This Row],[Unit Cost]]</f>
        <v>1958121.88</v>
      </c>
      <c r="M4591" s="9">
        <f>tbl_salesdata[[#This Row],[Units Sold]]*tbl_salesdata[[#This Row],[Unit Price]]</f>
        <v>3251019.1999999997</v>
      </c>
      <c r="N4591" s="9">
        <f>tbl_salesdata[[#This Row],[Total Sales]]-tbl_salesdata[[#This Row],[Total Cost]]</f>
        <v>1292897.3199999998</v>
      </c>
      <c r="O4591">
        <f>tbl_salesdata[[#This Row],[Ship Date]]-tbl_salesdata[[#This Row],[Order Date]]</f>
        <v>6</v>
      </c>
      <c r="P4591">
        <f>WEEKDAY(tbl_salesdata[[#This Row],[Order Date]],2)</f>
        <v>3</v>
      </c>
      <c r="Q4591" t="str">
        <f>TEXT(tbl_salesdata[[#This Row],[Order Date]],"dddd")</f>
        <v>Wednesday</v>
      </c>
      <c r="R4591" t="str">
        <f>IF(tbl_salesdata[[#This Row],[Weekdaynum]]&gt;5,"Yes","No")</f>
        <v>No</v>
      </c>
    </row>
    <row r="4592" spans="1:18" hidden="1" x14ac:dyDescent="0.35">
      <c r="A4592">
        <v>910574185</v>
      </c>
      <c r="B4592" s="3">
        <v>42557</v>
      </c>
      <c r="C4592" s="3">
        <v>42566</v>
      </c>
      <c r="D4592" t="s">
        <v>75</v>
      </c>
      <c r="E4592" t="s">
        <v>38</v>
      </c>
      <c r="F4592" t="s">
        <v>30</v>
      </c>
      <c r="G4592" t="s">
        <v>14</v>
      </c>
      <c r="H4592" t="s">
        <v>34</v>
      </c>
      <c r="I4592" s="9">
        <v>7991</v>
      </c>
      <c r="J4592" s="9">
        <v>81.73</v>
      </c>
      <c r="K4592" s="9">
        <v>56.67</v>
      </c>
      <c r="L4592" s="9">
        <f>tbl_salesdata[[#This Row],[Units Sold]]*tbl_salesdata[[#This Row],[Unit Cost]]</f>
        <v>452849.97000000003</v>
      </c>
      <c r="M4592" s="9">
        <f>tbl_salesdata[[#This Row],[Units Sold]]*tbl_salesdata[[#This Row],[Unit Price]]</f>
        <v>653104.43000000005</v>
      </c>
      <c r="N4592" s="9">
        <f>tbl_salesdata[[#This Row],[Total Sales]]-tbl_salesdata[[#This Row],[Total Cost]]</f>
        <v>200254.46000000002</v>
      </c>
      <c r="O4592">
        <f>tbl_salesdata[[#This Row],[Ship Date]]-tbl_salesdata[[#This Row],[Order Date]]</f>
        <v>9</v>
      </c>
      <c r="P4592">
        <f>WEEKDAY(tbl_salesdata[[#This Row],[Order Date]],2)</f>
        <v>3</v>
      </c>
      <c r="Q4592" t="str">
        <f>TEXT(tbl_salesdata[[#This Row],[Order Date]],"dddd")</f>
        <v>Wednesday</v>
      </c>
      <c r="R4592" t="str">
        <f>IF(tbl_salesdata[[#This Row],[Weekdaynum]]&gt;5,"Yes","No")</f>
        <v>No</v>
      </c>
    </row>
    <row r="4593" spans="1:18" hidden="1" x14ac:dyDescent="0.35">
      <c r="A4593">
        <v>625458800</v>
      </c>
      <c r="B4593" s="3">
        <v>42499</v>
      </c>
      <c r="C4593" s="3">
        <v>42509</v>
      </c>
      <c r="D4593" t="s">
        <v>182</v>
      </c>
      <c r="E4593" t="s">
        <v>12</v>
      </c>
      <c r="F4593" t="s">
        <v>56</v>
      </c>
      <c r="G4593" t="s">
        <v>18</v>
      </c>
      <c r="H4593" t="s">
        <v>19</v>
      </c>
      <c r="I4593" s="9">
        <v>6013</v>
      </c>
      <c r="J4593" s="9">
        <v>9.33</v>
      </c>
      <c r="K4593" s="9">
        <v>6.92</v>
      </c>
      <c r="L4593" s="9">
        <f>tbl_salesdata[[#This Row],[Units Sold]]*tbl_salesdata[[#This Row],[Unit Cost]]</f>
        <v>41609.96</v>
      </c>
      <c r="M4593" s="9">
        <f>tbl_salesdata[[#This Row],[Units Sold]]*tbl_salesdata[[#This Row],[Unit Price]]</f>
        <v>56101.29</v>
      </c>
      <c r="N4593" s="9">
        <f>tbl_salesdata[[#This Row],[Total Sales]]-tbl_salesdata[[#This Row],[Total Cost]]</f>
        <v>14491.330000000002</v>
      </c>
      <c r="O4593">
        <f>tbl_salesdata[[#This Row],[Ship Date]]-tbl_salesdata[[#This Row],[Order Date]]</f>
        <v>10</v>
      </c>
      <c r="P4593">
        <f>WEEKDAY(tbl_salesdata[[#This Row],[Order Date]],2)</f>
        <v>1</v>
      </c>
      <c r="Q4593" t="str">
        <f>TEXT(tbl_salesdata[[#This Row],[Order Date]],"dddd")</f>
        <v>Monday</v>
      </c>
      <c r="R4593" t="str">
        <f>IF(tbl_salesdata[[#This Row],[Weekdaynum]]&gt;5,"Yes","No")</f>
        <v>No</v>
      </c>
    </row>
    <row r="4594" spans="1:18" hidden="1" x14ac:dyDescent="0.35">
      <c r="A4594">
        <v>257245576</v>
      </c>
      <c r="B4594" s="3">
        <v>42309</v>
      </c>
      <c r="C4594" s="3">
        <v>42328</v>
      </c>
      <c r="D4594" t="s">
        <v>192</v>
      </c>
      <c r="E4594" t="s">
        <v>32</v>
      </c>
      <c r="F4594" t="s">
        <v>42</v>
      </c>
      <c r="G4594" t="s">
        <v>14</v>
      </c>
      <c r="H4594" t="s">
        <v>26</v>
      </c>
      <c r="I4594" s="9">
        <v>3537</v>
      </c>
      <c r="J4594" s="9">
        <v>437.2</v>
      </c>
      <c r="K4594" s="9">
        <v>263.33</v>
      </c>
      <c r="L4594" s="9">
        <f>tbl_salesdata[[#This Row],[Units Sold]]*tbl_salesdata[[#This Row],[Unit Cost]]</f>
        <v>931398.21</v>
      </c>
      <c r="M4594" s="9">
        <f>tbl_salesdata[[#This Row],[Units Sold]]*tbl_salesdata[[#This Row],[Unit Price]]</f>
        <v>1546376.4</v>
      </c>
      <c r="N4594" s="9">
        <f>tbl_salesdata[[#This Row],[Total Sales]]-tbl_salesdata[[#This Row],[Total Cost]]</f>
        <v>614978.18999999994</v>
      </c>
      <c r="O4594">
        <f>tbl_salesdata[[#This Row],[Ship Date]]-tbl_salesdata[[#This Row],[Order Date]]</f>
        <v>19</v>
      </c>
      <c r="P4594">
        <f>WEEKDAY(tbl_salesdata[[#This Row],[Order Date]],2)</f>
        <v>7</v>
      </c>
      <c r="Q4594" t="str">
        <f>TEXT(tbl_salesdata[[#This Row],[Order Date]],"dddd")</f>
        <v>Sunday</v>
      </c>
      <c r="R4594" t="str">
        <f>IF(tbl_salesdata[[#This Row],[Weekdaynum]]&gt;5,"Yes","No")</f>
        <v>Yes</v>
      </c>
    </row>
    <row r="4595" spans="1:18" hidden="1" x14ac:dyDescent="0.35">
      <c r="A4595">
        <v>196608340</v>
      </c>
      <c r="B4595" s="3">
        <v>42050</v>
      </c>
      <c r="C4595" s="3">
        <v>42069</v>
      </c>
      <c r="D4595" t="s">
        <v>137</v>
      </c>
      <c r="E4595" t="s">
        <v>38</v>
      </c>
      <c r="F4595" t="s">
        <v>47</v>
      </c>
      <c r="G4595" t="s">
        <v>14</v>
      </c>
      <c r="H4595" t="s">
        <v>34</v>
      </c>
      <c r="I4595" s="9">
        <v>9632</v>
      </c>
      <c r="J4595" s="9">
        <v>421.89</v>
      </c>
      <c r="K4595" s="9">
        <v>364.69</v>
      </c>
      <c r="L4595" s="9">
        <f>tbl_salesdata[[#This Row],[Units Sold]]*tbl_salesdata[[#This Row],[Unit Cost]]</f>
        <v>3512694.08</v>
      </c>
      <c r="M4595" s="9">
        <f>tbl_salesdata[[#This Row],[Units Sold]]*tbl_salesdata[[#This Row],[Unit Price]]</f>
        <v>4063644.48</v>
      </c>
      <c r="N4595" s="9">
        <f>tbl_salesdata[[#This Row],[Total Sales]]-tbl_salesdata[[#This Row],[Total Cost]]</f>
        <v>550950.39999999991</v>
      </c>
      <c r="O4595">
        <f>tbl_salesdata[[#This Row],[Ship Date]]-tbl_salesdata[[#This Row],[Order Date]]</f>
        <v>19</v>
      </c>
      <c r="P4595">
        <f>WEEKDAY(tbl_salesdata[[#This Row],[Order Date]],2)</f>
        <v>7</v>
      </c>
      <c r="Q4595" t="str">
        <f>TEXT(tbl_salesdata[[#This Row],[Order Date]],"dddd")</f>
        <v>Sunday</v>
      </c>
      <c r="R4595" t="str">
        <f>IF(tbl_salesdata[[#This Row],[Weekdaynum]]&gt;5,"Yes","No")</f>
        <v>Yes</v>
      </c>
    </row>
    <row r="4596" spans="1:18" hidden="1" x14ac:dyDescent="0.35">
      <c r="A4596">
        <v>454533421</v>
      </c>
      <c r="B4596" s="3">
        <v>42169</v>
      </c>
      <c r="C4596" s="3">
        <v>42181</v>
      </c>
      <c r="D4596" t="s">
        <v>133</v>
      </c>
      <c r="E4596" t="s">
        <v>38</v>
      </c>
      <c r="F4596" t="s">
        <v>25</v>
      </c>
      <c r="G4596" t="s">
        <v>14</v>
      </c>
      <c r="H4596" t="s">
        <v>15</v>
      </c>
      <c r="I4596" s="9">
        <v>5395</v>
      </c>
      <c r="J4596" s="9">
        <v>205.7</v>
      </c>
      <c r="K4596" s="9">
        <v>117.11</v>
      </c>
      <c r="L4596" s="9">
        <f>tbl_salesdata[[#This Row],[Units Sold]]*tbl_salesdata[[#This Row],[Unit Cost]]</f>
        <v>631808.44999999995</v>
      </c>
      <c r="M4596" s="9">
        <f>tbl_salesdata[[#This Row],[Units Sold]]*tbl_salesdata[[#This Row],[Unit Price]]</f>
        <v>1109751.5</v>
      </c>
      <c r="N4596" s="9">
        <f>tbl_salesdata[[#This Row],[Total Sales]]-tbl_salesdata[[#This Row],[Total Cost]]</f>
        <v>477943.05000000005</v>
      </c>
      <c r="O4596">
        <f>tbl_salesdata[[#This Row],[Ship Date]]-tbl_salesdata[[#This Row],[Order Date]]</f>
        <v>12</v>
      </c>
      <c r="P4596">
        <f>WEEKDAY(tbl_salesdata[[#This Row],[Order Date]],2)</f>
        <v>7</v>
      </c>
      <c r="Q4596" t="str">
        <f>TEXT(tbl_salesdata[[#This Row],[Order Date]],"dddd")</f>
        <v>Sunday</v>
      </c>
      <c r="R4596" t="str">
        <f>IF(tbl_salesdata[[#This Row],[Weekdaynum]]&gt;5,"Yes","No")</f>
        <v>Yes</v>
      </c>
    </row>
    <row r="4597" spans="1:18" hidden="1" x14ac:dyDescent="0.35">
      <c r="A4597">
        <v>212319648</v>
      </c>
      <c r="B4597" s="3">
        <v>42124</v>
      </c>
      <c r="C4597" s="3">
        <v>42133</v>
      </c>
      <c r="D4597" t="s">
        <v>175</v>
      </c>
      <c r="E4597" t="s">
        <v>21</v>
      </c>
      <c r="F4597" t="s">
        <v>22</v>
      </c>
      <c r="G4597" t="s">
        <v>18</v>
      </c>
      <c r="H4597" t="s">
        <v>26</v>
      </c>
      <c r="I4597" s="9">
        <v>8957</v>
      </c>
      <c r="J4597" s="9">
        <v>47.45</v>
      </c>
      <c r="K4597" s="9">
        <v>31.79</v>
      </c>
      <c r="L4597" s="9">
        <f>tbl_salesdata[[#This Row],[Units Sold]]*tbl_salesdata[[#This Row],[Unit Cost]]</f>
        <v>284743.02999999997</v>
      </c>
      <c r="M4597" s="9">
        <f>tbl_salesdata[[#This Row],[Units Sold]]*tbl_salesdata[[#This Row],[Unit Price]]</f>
        <v>425009.65</v>
      </c>
      <c r="N4597" s="9">
        <f>tbl_salesdata[[#This Row],[Total Sales]]-tbl_salesdata[[#This Row],[Total Cost]]</f>
        <v>140266.62000000005</v>
      </c>
      <c r="O4597">
        <f>tbl_salesdata[[#This Row],[Ship Date]]-tbl_salesdata[[#This Row],[Order Date]]</f>
        <v>9</v>
      </c>
      <c r="P4597">
        <f>WEEKDAY(tbl_salesdata[[#This Row],[Order Date]],2)</f>
        <v>4</v>
      </c>
      <c r="Q4597" t="str">
        <f>TEXT(tbl_salesdata[[#This Row],[Order Date]],"dddd")</f>
        <v>Thursday</v>
      </c>
      <c r="R4597" t="str">
        <f>IF(tbl_salesdata[[#This Row],[Weekdaynum]]&gt;5,"Yes","No")</f>
        <v>No</v>
      </c>
    </row>
    <row r="4598" spans="1:18" hidden="1" x14ac:dyDescent="0.35">
      <c r="A4598">
        <v>971578347</v>
      </c>
      <c r="B4598" s="3">
        <v>43220</v>
      </c>
      <c r="C4598" s="3">
        <v>43232</v>
      </c>
      <c r="D4598" t="s">
        <v>122</v>
      </c>
      <c r="E4598" t="s">
        <v>21</v>
      </c>
      <c r="F4598" t="s">
        <v>76</v>
      </c>
      <c r="G4598" t="s">
        <v>14</v>
      </c>
      <c r="H4598" t="s">
        <v>26</v>
      </c>
      <c r="I4598" s="9">
        <v>478</v>
      </c>
      <c r="J4598" s="9">
        <v>668.27</v>
      </c>
      <c r="K4598" s="9">
        <v>502.54</v>
      </c>
      <c r="L4598" s="9">
        <f>tbl_salesdata[[#This Row],[Units Sold]]*tbl_salesdata[[#This Row],[Unit Cost]]</f>
        <v>240214.12</v>
      </c>
      <c r="M4598" s="9">
        <f>tbl_salesdata[[#This Row],[Units Sold]]*tbl_salesdata[[#This Row],[Unit Price]]</f>
        <v>319433.06</v>
      </c>
      <c r="N4598" s="9">
        <f>tbl_salesdata[[#This Row],[Total Sales]]-tbl_salesdata[[#This Row],[Total Cost]]</f>
        <v>79218.94</v>
      </c>
      <c r="O4598">
        <f>tbl_salesdata[[#This Row],[Ship Date]]-tbl_salesdata[[#This Row],[Order Date]]</f>
        <v>12</v>
      </c>
      <c r="P4598">
        <f>WEEKDAY(tbl_salesdata[[#This Row],[Order Date]],2)</f>
        <v>1</v>
      </c>
      <c r="Q4598" t="str">
        <f>TEXT(tbl_salesdata[[#This Row],[Order Date]],"dddd")</f>
        <v>Monday</v>
      </c>
      <c r="R4598" t="str">
        <f>IF(tbl_salesdata[[#This Row],[Weekdaynum]]&gt;5,"Yes","No")</f>
        <v>No</v>
      </c>
    </row>
    <row r="4599" spans="1:18" hidden="1" x14ac:dyDescent="0.35">
      <c r="A4599">
        <v>704233348</v>
      </c>
      <c r="B4599" s="3">
        <v>42691</v>
      </c>
      <c r="C4599" s="3">
        <v>42711</v>
      </c>
      <c r="D4599" t="s">
        <v>178</v>
      </c>
      <c r="E4599" t="s">
        <v>21</v>
      </c>
      <c r="F4599" t="s">
        <v>56</v>
      </c>
      <c r="G4599" t="s">
        <v>18</v>
      </c>
      <c r="H4599" t="s">
        <v>26</v>
      </c>
      <c r="I4599" s="9">
        <v>7152</v>
      </c>
      <c r="J4599" s="9">
        <v>9.33</v>
      </c>
      <c r="K4599" s="9">
        <v>6.92</v>
      </c>
      <c r="L4599" s="9">
        <f>tbl_salesdata[[#This Row],[Units Sold]]*tbl_salesdata[[#This Row],[Unit Cost]]</f>
        <v>49491.839999999997</v>
      </c>
      <c r="M4599" s="9">
        <f>tbl_salesdata[[#This Row],[Units Sold]]*tbl_salesdata[[#This Row],[Unit Price]]</f>
        <v>66728.160000000003</v>
      </c>
      <c r="N4599" s="9">
        <f>tbl_salesdata[[#This Row],[Total Sales]]-tbl_salesdata[[#This Row],[Total Cost]]</f>
        <v>17236.320000000007</v>
      </c>
      <c r="O4599">
        <f>tbl_salesdata[[#This Row],[Ship Date]]-tbl_salesdata[[#This Row],[Order Date]]</f>
        <v>20</v>
      </c>
      <c r="P4599">
        <f>WEEKDAY(tbl_salesdata[[#This Row],[Order Date]],2)</f>
        <v>4</v>
      </c>
      <c r="Q4599" t="str">
        <f>TEXT(tbl_salesdata[[#This Row],[Order Date]],"dddd")</f>
        <v>Thursday</v>
      </c>
      <c r="R4599" t="str">
        <f>IF(tbl_salesdata[[#This Row],[Weekdaynum]]&gt;5,"Yes","No")</f>
        <v>No</v>
      </c>
    </row>
    <row r="4600" spans="1:18" hidden="1" x14ac:dyDescent="0.35">
      <c r="A4600">
        <v>602520978</v>
      </c>
      <c r="B4600" s="3">
        <v>43584</v>
      </c>
      <c r="C4600" s="3">
        <v>43603</v>
      </c>
      <c r="D4600" t="s">
        <v>155</v>
      </c>
      <c r="E4600" t="s">
        <v>12</v>
      </c>
      <c r="F4600" t="s">
        <v>42</v>
      </c>
      <c r="G4600" t="s">
        <v>14</v>
      </c>
      <c r="H4600" t="s">
        <v>19</v>
      </c>
      <c r="I4600" s="9">
        <v>8202</v>
      </c>
      <c r="J4600" s="9">
        <v>437.2</v>
      </c>
      <c r="K4600" s="9">
        <v>263.33</v>
      </c>
      <c r="L4600" s="9">
        <f>tbl_salesdata[[#This Row],[Units Sold]]*tbl_salesdata[[#This Row],[Unit Cost]]</f>
        <v>2159832.6599999997</v>
      </c>
      <c r="M4600" s="9">
        <f>tbl_salesdata[[#This Row],[Units Sold]]*tbl_salesdata[[#This Row],[Unit Price]]</f>
        <v>3585914.4</v>
      </c>
      <c r="N4600" s="9">
        <f>tbl_salesdata[[#This Row],[Total Sales]]-tbl_salesdata[[#This Row],[Total Cost]]</f>
        <v>1426081.7400000002</v>
      </c>
      <c r="O4600">
        <f>tbl_salesdata[[#This Row],[Ship Date]]-tbl_salesdata[[#This Row],[Order Date]]</f>
        <v>19</v>
      </c>
      <c r="P4600">
        <f>WEEKDAY(tbl_salesdata[[#This Row],[Order Date]],2)</f>
        <v>1</v>
      </c>
      <c r="Q4600" t="str">
        <f>TEXT(tbl_salesdata[[#This Row],[Order Date]],"dddd")</f>
        <v>Monday</v>
      </c>
      <c r="R4600" t="str">
        <f>IF(tbl_salesdata[[#This Row],[Weekdaynum]]&gt;5,"Yes","No")</f>
        <v>No</v>
      </c>
    </row>
    <row r="4601" spans="1:18" hidden="1" x14ac:dyDescent="0.35">
      <c r="A4601">
        <v>128990066</v>
      </c>
      <c r="B4601" s="3">
        <v>43103</v>
      </c>
      <c r="C4601" s="3">
        <v>43118</v>
      </c>
      <c r="D4601" t="s">
        <v>141</v>
      </c>
      <c r="E4601" t="s">
        <v>38</v>
      </c>
      <c r="F4601" t="s">
        <v>42</v>
      </c>
      <c r="G4601" t="s">
        <v>14</v>
      </c>
      <c r="H4601" t="s">
        <v>34</v>
      </c>
      <c r="I4601" s="9">
        <v>9882</v>
      </c>
      <c r="J4601" s="9">
        <v>437.2</v>
      </c>
      <c r="K4601" s="9">
        <v>263.33</v>
      </c>
      <c r="L4601" s="9">
        <f>tbl_salesdata[[#This Row],[Units Sold]]*tbl_salesdata[[#This Row],[Unit Cost]]</f>
        <v>2602227.06</v>
      </c>
      <c r="M4601" s="9">
        <f>tbl_salesdata[[#This Row],[Units Sold]]*tbl_salesdata[[#This Row],[Unit Price]]</f>
        <v>4320410.3999999994</v>
      </c>
      <c r="N4601" s="9">
        <f>tbl_salesdata[[#This Row],[Total Sales]]-tbl_salesdata[[#This Row],[Total Cost]]</f>
        <v>1718183.3399999994</v>
      </c>
      <c r="O4601">
        <f>tbl_salesdata[[#This Row],[Ship Date]]-tbl_salesdata[[#This Row],[Order Date]]</f>
        <v>15</v>
      </c>
      <c r="P4601">
        <f>WEEKDAY(tbl_salesdata[[#This Row],[Order Date]],2)</f>
        <v>3</v>
      </c>
      <c r="Q4601" t="str">
        <f>TEXT(tbl_salesdata[[#This Row],[Order Date]],"dddd")</f>
        <v>Wednesday</v>
      </c>
      <c r="R4601" t="str">
        <f>IF(tbl_salesdata[[#This Row],[Weekdaynum]]&gt;5,"Yes","No")</f>
        <v>No</v>
      </c>
    </row>
    <row r="4602" spans="1:18" hidden="1" x14ac:dyDescent="0.35">
      <c r="A4602">
        <v>166501939</v>
      </c>
      <c r="B4602" s="3">
        <v>42075</v>
      </c>
      <c r="C4602" s="3">
        <v>42083</v>
      </c>
      <c r="D4602" t="s">
        <v>197</v>
      </c>
      <c r="E4602" t="s">
        <v>38</v>
      </c>
      <c r="F4602" t="s">
        <v>47</v>
      </c>
      <c r="G4602" t="s">
        <v>14</v>
      </c>
      <c r="H4602" t="s">
        <v>34</v>
      </c>
      <c r="I4602" s="9">
        <v>479</v>
      </c>
      <c r="J4602" s="9">
        <v>421.89</v>
      </c>
      <c r="K4602" s="9">
        <v>364.69</v>
      </c>
      <c r="L4602" s="9">
        <f>tbl_salesdata[[#This Row],[Units Sold]]*tbl_salesdata[[#This Row],[Unit Cost]]</f>
        <v>174686.51</v>
      </c>
      <c r="M4602" s="9">
        <f>tbl_salesdata[[#This Row],[Units Sold]]*tbl_salesdata[[#This Row],[Unit Price]]</f>
        <v>202085.31</v>
      </c>
      <c r="N4602" s="9">
        <f>tbl_salesdata[[#This Row],[Total Sales]]-tbl_salesdata[[#This Row],[Total Cost]]</f>
        <v>27398.799999999988</v>
      </c>
      <c r="O4602">
        <f>tbl_salesdata[[#This Row],[Ship Date]]-tbl_salesdata[[#This Row],[Order Date]]</f>
        <v>8</v>
      </c>
      <c r="P4602">
        <f>WEEKDAY(tbl_salesdata[[#This Row],[Order Date]],2)</f>
        <v>4</v>
      </c>
      <c r="Q4602" t="str">
        <f>TEXT(tbl_salesdata[[#This Row],[Order Date]],"dddd")</f>
        <v>Thursday</v>
      </c>
      <c r="R4602" t="str">
        <f>IF(tbl_salesdata[[#This Row],[Weekdaynum]]&gt;5,"Yes","No")</f>
        <v>No</v>
      </c>
    </row>
    <row r="4603" spans="1:18" hidden="1" x14ac:dyDescent="0.35">
      <c r="A4603">
        <v>768230426</v>
      </c>
      <c r="B4603" s="3">
        <v>44712</v>
      </c>
      <c r="C4603" s="3">
        <v>44732</v>
      </c>
      <c r="D4603" t="s">
        <v>49</v>
      </c>
      <c r="E4603" t="s">
        <v>21</v>
      </c>
      <c r="F4603" t="s">
        <v>17</v>
      </c>
      <c r="G4603" t="s">
        <v>14</v>
      </c>
      <c r="H4603" t="s">
        <v>19</v>
      </c>
      <c r="I4603" s="9">
        <v>5310</v>
      </c>
      <c r="J4603" s="9">
        <v>152.58000000000001</v>
      </c>
      <c r="K4603" s="9">
        <v>97.44</v>
      </c>
      <c r="L4603" s="9">
        <f>tbl_salesdata[[#This Row],[Units Sold]]*tbl_salesdata[[#This Row],[Unit Cost]]</f>
        <v>517406.39999999997</v>
      </c>
      <c r="M4603" s="9">
        <f>tbl_salesdata[[#This Row],[Units Sold]]*tbl_salesdata[[#This Row],[Unit Price]]</f>
        <v>810199.8</v>
      </c>
      <c r="N4603" s="9">
        <f>tbl_salesdata[[#This Row],[Total Sales]]-tbl_salesdata[[#This Row],[Total Cost]]</f>
        <v>292793.40000000008</v>
      </c>
      <c r="O4603">
        <f>tbl_salesdata[[#This Row],[Ship Date]]-tbl_salesdata[[#This Row],[Order Date]]</f>
        <v>20</v>
      </c>
      <c r="P4603">
        <f>WEEKDAY(tbl_salesdata[[#This Row],[Order Date]],2)</f>
        <v>2</v>
      </c>
      <c r="Q4603" t="str">
        <f>TEXT(tbl_salesdata[[#This Row],[Order Date]],"dddd")</f>
        <v>Tuesday</v>
      </c>
      <c r="R4603" t="str">
        <f>IF(tbl_salesdata[[#This Row],[Weekdaynum]]&gt;5,"Yes","No")</f>
        <v>No</v>
      </c>
    </row>
    <row r="4604" spans="1:18" x14ac:dyDescent="0.35">
      <c r="A4604">
        <v>632332980</v>
      </c>
      <c r="B4604" s="3">
        <v>44100</v>
      </c>
      <c r="C4604" s="3">
        <v>44112</v>
      </c>
      <c r="D4604" t="s">
        <v>53</v>
      </c>
      <c r="E4604" t="s">
        <v>29</v>
      </c>
      <c r="F4604" t="s">
        <v>68</v>
      </c>
      <c r="G4604" t="s">
        <v>14</v>
      </c>
      <c r="H4604" t="s">
        <v>34</v>
      </c>
      <c r="I4604" s="9">
        <v>236</v>
      </c>
      <c r="J4604" s="9">
        <v>154.06</v>
      </c>
      <c r="K4604" s="9">
        <v>90.93</v>
      </c>
      <c r="L4604" s="9">
        <f>tbl_salesdata[[#This Row],[Units Sold]]*tbl_salesdata[[#This Row],[Unit Cost]]</f>
        <v>21459.480000000003</v>
      </c>
      <c r="M4604" s="9">
        <f>tbl_salesdata[[#This Row],[Units Sold]]*tbl_salesdata[[#This Row],[Unit Price]]</f>
        <v>36358.160000000003</v>
      </c>
      <c r="N4604" s="9">
        <f>tbl_salesdata[[#This Row],[Total Sales]]-tbl_salesdata[[#This Row],[Total Cost]]</f>
        <v>14898.68</v>
      </c>
      <c r="O4604">
        <f>tbl_salesdata[[#This Row],[Ship Date]]-tbl_salesdata[[#This Row],[Order Date]]</f>
        <v>12</v>
      </c>
      <c r="P4604">
        <f>WEEKDAY(tbl_salesdata[[#This Row],[Order Date]],2)</f>
        <v>6</v>
      </c>
      <c r="Q4604" t="str">
        <f>TEXT(tbl_salesdata[[#This Row],[Order Date]],"dddd")</f>
        <v>Saturday</v>
      </c>
      <c r="R4604" t="str">
        <f>IF(tbl_salesdata[[#This Row],[Weekdaynum]]&gt;5,"Yes","No")</f>
        <v>Yes</v>
      </c>
    </row>
    <row r="4605" spans="1:18" hidden="1" x14ac:dyDescent="0.35">
      <c r="A4605">
        <v>628595054</v>
      </c>
      <c r="B4605" s="3">
        <v>44447</v>
      </c>
      <c r="C4605" s="3">
        <v>44462</v>
      </c>
      <c r="D4605" t="s">
        <v>145</v>
      </c>
      <c r="E4605" t="s">
        <v>21</v>
      </c>
      <c r="F4605" t="s">
        <v>56</v>
      </c>
      <c r="G4605" t="s">
        <v>18</v>
      </c>
      <c r="H4605" t="s">
        <v>15</v>
      </c>
      <c r="I4605" s="9">
        <v>4100</v>
      </c>
      <c r="J4605" s="9">
        <v>9.33</v>
      </c>
      <c r="K4605" s="9">
        <v>6.92</v>
      </c>
      <c r="L4605" s="9">
        <f>tbl_salesdata[[#This Row],[Units Sold]]*tbl_salesdata[[#This Row],[Unit Cost]]</f>
        <v>28372</v>
      </c>
      <c r="M4605" s="9">
        <f>tbl_salesdata[[#This Row],[Units Sold]]*tbl_salesdata[[#This Row],[Unit Price]]</f>
        <v>38253</v>
      </c>
      <c r="N4605" s="9">
        <f>tbl_salesdata[[#This Row],[Total Sales]]-tbl_salesdata[[#This Row],[Total Cost]]</f>
        <v>9881</v>
      </c>
      <c r="O4605">
        <f>tbl_salesdata[[#This Row],[Ship Date]]-tbl_salesdata[[#This Row],[Order Date]]</f>
        <v>15</v>
      </c>
      <c r="P4605">
        <f>WEEKDAY(tbl_salesdata[[#This Row],[Order Date]],2)</f>
        <v>3</v>
      </c>
      <c r="Q4605" t="str">
        <f>TEXT(tbl_salesdata[[#This Row],[Order Date]],"dddd")</f>
        <v>Wednesday</v>
      </c>
      <c r="R4605" t="str">
        <f>IF(tbl_salesdata[[#This Row],[Weekdaynum]]&gt;5,"Yes","No")</f>
        <v>No</v>
      </c>
    </row>
    <row r="4606" spans="1:18" hidden="1" x14ac:dyDescent="0.35">
      <c r="A4606">
        <v>795141351</v>
      </c>
      <c r="B4606" s="3">
        <v>44612</v>
      </c>
      <c r="C4606" s="3">
        <v>44630</v>
      </c>
      <c r="D4606" t="s">
        <v>176</v>
      </c>
      <c r="E4606" t="s">
        <v>21</v>
      </c>
      <c r="F4606" t="s">
        <v>22</v>
      </c>
      <c r="G4606" t="s">
        <v>18</v>
      </c>
      <c r="H4606" t="s">
        <v>34</v>
      </c>
      <c r="I4606" s="9">
        <v>8850</v>
      </c>
      <c r="J4606" s="9">
        <v>47.45</v>
      </c>
      <c r="K4606" s="9">
        <v>31.79</v>
      </c>
      <c r="L4606" s="9">
        <f>tbl_salesdata[[#This Row],[Units Sold]]*tbl_salesdata[[#This Row],[Unit Cost]]</f>
        <v>281341.5</v>
      </c>
      <c r="M4606" s="9">
        <f>tbl_salesdata[[#This Row],[Units Sold]]*tbl_salesdata[[#This Row],[Unit Price]]</f>
        <v>419932.5</v>
      </c>
      <c r="N4606" s="9">
        <f>tbl_salesdata[[#This Row],[Total Sales]]-tbl_salesdata[[#This Row],[Total Cost]]</f>
        <v>138591</v>
      </c>
      <c r="O4606">
        <f>tbl_salesdata[[#This Row],[Ship Date]]-tbl_salesdata[[#This Row],[Order Date]]</f>
        <v>18</v>
      </c>
      <c r="P4606">
        <f>WEEKDAY(tbl_salesdata[[#This Row],[Order Date]],2)</f>
        <v>7</v>
      </c>
      <c r="Q4606" t="str">
        <f>TEXT(tbl_salesdata[[#This Row],[Order Date]],"dddd")</f>
        <v>Sunday</v>
      </c>
      <c r="R4606" t="str">
        <f>IF(tbl_salesdata[[#This Row],[Weekdaynum]]&gt;5,"Yes","No")</f>
        <v>Yes</v>
      </c>
    </row>
    <row r="4607" spans="1:18" hidden="1" x14ac:dyDescent="0.35">
      <c r="A4607">
        <v>641724574</v>
      </c>
      <c r="B4607" s="3">
        <v>44621</v>
      </c>
      <c r="C4607" s="3">
        <v>44631</v>
      </c>
      <c r="D4607" t="s">
        <v>82</v>
      </c>
      <c r="E4607" t="s">
        <v>32</v>
      </c>
      <c r="F4607" t="s">
        <v>68</v>
      </c>
      <c r="G4607" t="s">
        <v>18</v>
      </c>
      <c r="H4607" t="s">
        <v>19</v>
      </c>
      <c r="I4607" s="9">
        <v>9417</v>
      </c>
      <c r="J4607" s="9">
        <v>154.06</v>
      </c>
      <c r="K4607" s="9">
        <v>90.93</v>
      </c>
      <c r="L4607" s="9">
        <f>tbl_salesdata[[#This Row],[Units Sold]]*tbl_salesdata[[#This Row],[Unit Cost]]</f>
        <v>856287.81</v>
      </c>
      <c r="M4607" s="9">
        <f>tbl_salesdata[[#This Row],[Units Sold]]*tbl_salesdata[[#This Row],[Unit Price]]</f>
        <v>1450783.02</v>
      </c>
      <c r="N4607" s="9">
        <f>tbl_salesdata[[#This Row],[Total Sales]]-tbl_salesdata[[#This Row],[Total Cost]]</f>
        <v>594495.21</v>
      </c>
      <c r="O4607">
        <f>tbl_salesdata[[#This Row],[Ship Date]]-tbl_salesdata[[#This Row],[Order Date]]</f>
        <v>10</v>
      </c>
      <c r="P4607">
        <f>WEEKDAY(tbl_salesdata[[#This Row],[Order Date]],2)</f>
        <v>2</v>
      </c>
      <c r="Q4607" t="str">
        <f>TEXT(tbl_salesdata[[#This Row],[Order Date]],"dddd")</f>
        <v>Tuesday</v>
      </c>
      <c r="R4607" t="str">
        <f>IF(tbl_salesdata[[#This Row],[Weekdaynum]]&gt;5,"Yes","No")</f>
        <v>No</v>
      </c>
    </row>
    <row r="4608" spans="1:18" hidden="1" x14ac:dyDescent="0.35">
      <c r="A4608">
        <v>123081052</v>
      </c>
      <c r="B4608" s="3">
        <v>44787</v>
      </c>
      <c r="C4608" s="3">
        <v>44793</v>
      </c>
      <c r="D4608" t="s">
        <v>69</v>
      </c>
      <c r="E4608" t="s">
        <v>38</v>
      </c>
      <c r="F4608" t="s">
        <v>47</v>
      </c>
      <c r="G4608" t="s">
        <v>18</v>
      </c>
      <c r="H4608" t="s">
        <v>34</v>
      </c>
      <c r="I4608" s="9">
        <v>1273</v>
      </c>
      <c r="J4608" s="9">
        <v>421.89</v>
      </c>
      <c r="K4608" s="9">
        <v>364.69</v>
      </c>
      <c r="L4608" s="9">
        <f>tbl_salesdata[[#This Row],[Units Sold]]*tbl_salesdata[[#This Row],[Unit Cost]]</f>
        <v>464250.37</v>
      </c>
      <c r="M4608" s="9">
        <f>tbl_salesdata[[#This Row],[Units Sold]]*tbl_salesdata[[#This Row],[Unit Price]]</f>
        <v>537065.97</v>
      </c>
      <c r="N4608" s="9">
        <f>tbl_salesdata[[#This Row],[Total Sales]]-tbl_salesdata[[#This Row],[Total Cost]]</f>
        <v>72815.599999999977</v>
      </c>
      <c r="O4608">
        <f>tbl_salesdata[[#This Row],[Ship Date]]-tbl_salesdata[[#This Row],[Order Date]]</f>
        <v>6</v>
      </c>
      <c r="P4608">
        <f>WEEKDAY(tbl_salesdata[[#This Row],[Order Date]],2)</f>
        <v>7</v>
      </c>
      <c r="Q4608" t="str">
        <f>TEXT(tbl_salesdata[[#This Row],[Order Date]],"dddd")</f>
        <v>Sunday</v>
      </c>
      <c r="R4608" t="str">
        <f>IF(tbl_salesdata[[#This Row],[Weekdaynum]]&gt;5,"Yes","No")</f>
        <v>Yes</v>
      </c>
    </row>
    <row r="4609" spans="1:18" hidden="1" x14ac:dyDescent="0.35">
      <c r="A4609">
        <v>164259612</v>
      </c>
      <c r="B4609" s="3">
        <v>42085</v>
      </c>
      <c r="C4609" s="3">
        <v>42091</v>
      </c>
      <c r="D4609" t="s">
        <v>79</v>
      </c>
      <c r="E4609" t="s">
        <v>21</v>
      </c>
      <c r="F4609" t="s">
        <v>47</v>
      </c>
      <c r="G4609" t="s">
        <v>18</v>
      </c>
      <c r="H4609" t="s">
        <v>15</v>
      </c>
      <c r="I4609" s="9">
        <v>6924</v>
      </c>
      <c r="J4609" s="9">
        <v>421.89</v>
      </c>
      <c r="K4609" s="9">
        <v>364.69</v>
      </c>
      <c r="L4609" s="9">
        <f>tbl_salesdata[[#This Row],[Units Sold]]*tbl_salesdata[[#This Row],[Unit Cost]]</f>
        <v>2525113.56</v>
      </c>
      <c r="M4609" s="9">
        <f>tbl_salesdata[[#This Row],[Units Sold]]*tbl_salesdata[[#This Row],[Unit Price]]</f>
        <v>2921166.36</v>
      </c>
      <c r="N4609" s="9">
        <f>tbl_salesdata[[#This Row],[Total Sales]]-tbl_salesdata[[#This Row],[Total Cost]]</f>
        <v>396052.79999999981</v>
      </c>
      <c r="O4609">
        <f>tbl_salesdata[[#This Row],[Ship Date]]-tbl_salesdata[[#This Row],[Order Date]]</f>
        <v>6</v>
      </c>
      <c r="P4609">
        <f>WEEKDAY(tbl_salesdata[[#This Row],[Order Date]],2)</f>
        <v>7</v>
      </c>
      <c r="Q4609" t="str">
        <f>TEXT(tbl_salesdata[[#This Row],[Order Date]],"dddd")</f>
        <v>Sunday</v>
      </c>
      <c r="R4609" t="str">
        <f>IF(tbl_salesdata[[#This Row],[Weekdaynum]]&gt;5,"Yes","No")</f>
        <v>Yes</v>
      </c>
    </row>
    <row r="4610" spans="1:18" hidden="1" x14ac:dyDescent="0.35">
      <c r="A4610">
        <v>410621583</v>
      </c>
      <c r="B4610" s="3">
        <v>43688</v>
      </c>
      <c r="C4610" s="3">
        <v>43696</v>
      </c>
      <c r="D4610" t="s">
        <v>155</v>
      </c>
      <c r="E4610" t="s">
        <v>12</v>
      </c>
      <c r="F4610" t="s">
        <v>13</v>
      </c>
      <c r="G4610" t="s">
        <v>14</v>
      </c>
      <c r="H4610" t="s">
        <v>34</v>
      </c>
      <c r="I4610" s="9">
        <v>906</v>
      </c>
      <c r="J4610" s="9">
        <v>255.28</v>
      </c>
      <c r="K4610" s="9">
        <v>159.41999999999999</v>
      </c>
      <c r="L4610" s="9">
        <f>tbl_salesdata[[#This Row],[Units Sold]]*tbl_salesdata[[#This Row],[Unit Cost]]</f>
        <v>144434.51999999999</v>
      </c>
      <c r="M4610" s="9">
        <f>tbl_salesdata[[#This Row],[Units Sold]]*tbl_salesdata[[#This Row],[Unit Price]]</f>
        <v>231283.68</v>
      </c>
      <c r="N4610" s="9">
        <f>tbl_salesdata[[#This Row],[Total Sales]]-tbl_salesdata[[#This Row],[Total Cost]]</f>
        <v>86849.16</v>
      </c>
      <c r="O4610">
        <f>tbl_salesdata[[#This Row],[Ship Date]]-tbl_salesdata[[#This Row],[Order Date]]</f>
        <v>8</v>
      </c>
      <c r="P4610">
        <f>WEEKDAY(tbl_salesdata[[#This Row],[Order Date]],2)</f>
        <v>7</v>
      </c>
      <c r="Q4610" t="str">
        <f>TEXT(tbl_salesdata[[#This Row],[Order Date]],"dddd")</f>
        <v>Sunday</v>
      </c>
      <c r="R4610" t="str">
        <f>IF(tbl_salesdata[[#This Row],[Weekdaynum]]&gt;5,"Yes","No")</f>
        <v>Yes</v>
      </c>
    </row>
    <row r="4611" spans="1:18" hidden="1" x14ac:dyDescent="0.35">
      <c r="A4611">
        <v>577840793</v>
      </c>
      <c r="B4611" s="3">
        <v>42156</v>
      </c>
      <c r="C4611" s="3">
        <v>42162</v>
      </c>
      <c r="D4611" t="s">
        <v>186</v>
      </c>
      <c r="E4611" t="s">
        <v>38</v>
      </c>
      <c r="F4611" t="s">
        <v>13</v>
      </c>
      <c r="G4611" t="s">
        <v>14</v>
      </c>
      <c r="H4611" t="s">
        <v>26</v>
      </c>
      <c r="I4611" s="9">
        <v>4786</v>
      </c>
      <c r="J4611" s="9">
        <v>255.28</v>
      </c>
      <c r="K4611" s="9">
        <v>159.41999999999999</v>
      </c>
      <c r="L4611" s="9">
        <f>tbl_salesdata[[#This Row],[Units Sold]]*tbl_salesdata[[#This Row],[Unit Cost]]</f>
        <v>762984.12</v>
      </c>
      <c r="M4611" s="9">
        <f>tbl_salesdata[[#This Row],[Units Sold]]*tbl_salesdata[[#This Row],[Unit Price]]</f>
        <v>1221770.08</v>
      </c>
      <c r="N4611" s="9">
        <f>tbl_salesdata[[#This Row],[Total Sales]]-tbl_salesdata[[#This Row],[Total Cost]]</f>
        <v>458785.96000000008</v>
      </c>
      <c r="O4611">
        <f>tbl_salesdata[[#This Row],[Ship Date]]-tbl_salesdata[[#This Row],[Order Date]]</f>
        <v>6</v>
      </c>
      <c r="P4611">
        <f>WEEKDAY(tbl_salesdata[[#This Row],[Order Date]],2)</f>
        <v>1</v>
      </c>
      <c r="Q4611" t="str">
        <f>TEXT(tbl_salesdata[[#This Row],[Order Date]],"dddd")</f>
        <v>Monday</v>
      </c>
      <c r="R4611" t="str">
        <f>IF(tbl_salesdata[[#This Row],[Weekdaynum]]&gt;5,"Yes","No")</f>
        <v>No</v>
      </c>
    </row>
    <row r="4612" spans="1:18" hidden="1" x14ac:dyDescent="0.35">
      <c r="A4612">
        <v>901903569</v>
      </c>
      <c r="B4612" s="3">
        <v>42439</v>
      </c>
      <c r="C4612" s="3">
        <v>42442</v>
      </c>
      <c r="D4612" t="s">
        <v>153</v>
      </c>
      <c r="E4612" t="s">
        <v>38</v>
      </c>
      <c r="F4612" t="s">
        <v>25</v>
      </c>
      <c r="G4612" t="s">
        <v>14</v>
      </c>
      <c r="H4612" t="s">
        <v>34</v>
      </c>
      <c r="I4612" s="9">
        <v>2163</v>
      </c>
      <c r="J4612" s="9">
        <v>205.7</v>
      </c>
      <c r="K4612" s="9">
        <v>117.11</v>
      </c>
      <c r="L4612" s="9">
        <f>tbl_salesdata[[#This Row],[Units Sold]]*tbl_salesdata[[#This Row],[Unit Cost]]</f>
        <v>253308.93</v>
      </c>
      <c r="M4612" s="9">
        <f>tbl_salesdata[[#This Row],[Units Sold]]*tbl_salesdata[[#This Row],[Unit Price]]</f>
        <v>444929.1</v>
      </c>
      <c r="N4612" s="9">
        <f>tbl_salesdata[[#This Row],[Total Sales]]-tbl_salesdata[[#This Row],[Total Cost]]</f>
        <v>191620.16999999998</v>
      </c>
      <c r="O4612">
        <f>tbl_salesdata[[#This Row],[Ship Date]]-tbl_salesdata[[#This Row],[Order Date]]</f>
        <v>3</v>
      </c>
      <c r="P4612">
        <f>WEEKDAY(tbl_salesdata[[#This Row],[Order Date]],2)</f>
        <v>4</v>
      </c>
      <c r="Q4612" t="str">
        <f>TEXT(tbl_salesdata[[#This Row],[Order Date]],"dddd")</f>
        <v>Thursday</v>
      </c>
      <c r="R4612" t="str">
        <f>IF(tbl_salesdata[[#This Row],[Weekdaynum]]&gt;5,"Yes","No")</f>
        <v>No</v>
      </c>
    </row>
    <row r="4613" spans="1:18" hidden="1" x14ac:dyDescent="0.35">
      <c r="A4613">
        <v>789108741</v>
      </c>
      <c r="B4613" s="3">
        <v>42491</v>
      </c>
      <c r="C4613" s="3">
        <v>42505</v>
      </c>
      <c r="D4613" t="s">
        <v>104</v>
      </c>
      <c r="E4613" t="s">
        <v>24</v>
      </c>
      <c r="F4613" t="s">
        <v>13</v>
      </c>
      <c r="G4613" t="s">
        <v>14</v>
      </c>
      <c r="H4613" t="s">
        <v>15</v>
      </c>
      <c r="I4613" s="9">
        <v>3667</v>
      </c>
      <c r="J4613" s="9">
        <v>255.28</v>
      </c>
      <c r="K4613" s="9">
        <v>159.41999999999999</v>
      </c>
      <c r="L4613" s="9">
        <f>tbl_salesdata[[#This Row],[Units Sold]]*tbl_salesdata[[#This Row],[Unit Cost]]</f>
        <v>584593.1399999999</v>
      </c>
      <c r="M4613" s="9">
        <f>tbl_salesdata[[#This Row],[Units Sold]]*tbl_salesdata[[#This Row],[Unit Price]]</f>
        <v>936111.76</v>
      </c>
      <c r="N4613" s="9">
        <f>tbl_salesdata[[#This Row],[Total Sales]]-tbl_salesdata[[#This Row],[Total Cost]]</f>
        <v>351518.62000000011</v>
      </c>
      <c r="O4613">
        <f>tbl_salesdata[[#This Row],[Ship Date]]-tbl_salesdata[[#This Row],[Order Date]]</f>
        <v>14</v>
      </c>
      <c r="P4613">
        <f>WEEKDAY(tbl_salesdata[[#This Row],[Order Date]],2)</f>
        <v>7</v>
      </c>
      <c r="Q4613" t="str">
        <f>TEXT(tbl_salesdata[[#This Row],[Order Date]],"dddd")</f>
        <v>Sunday</v>
      </c>
      <c r="R4613" t="str">
        <f>IF(tbl_salesdata[[#This Row],[Weekdaynum]]&gt;5,"Yes","No")</f>
        <v>Yes</v>
      </c>
    </row>
    <row r="4614" spans="1:18" hidden="1" x14ac:dyDescent="0.35">
      <c r="A4614">
        <v>166067636</v>
      </c>
      <c r="B4614" s="3">
        <v>42851</v>
      </c>
      <c r="C4614" s="3">
        <v>42866</v>
      </c>
      <c r="D4614" t="s">
        <v>209</v>
      </c>
      <c r="E4614" t="s">
        <v>32</v>
      </c>
      <c r="F4614" t="s">
        <v>25</v>
      </c>
      <c r="G4614" t="s">
        <v>18</v>
      </c>
      <c r="H4614" t="s">
        <v>26</v>
      </c>
      <c r="I4614" s="9">
        <v>1959</v>
      </c>
      <c r="J4614" s="9">
        <v>205.7</v>
      </c>
      <c r="K4614" s="9">
        <v>117.11</v>
      </c>
      <c r="L4614" s="9">
        <f>tbl_salesdata[[#This Row],[Units Sold]]*tbl_salesdata[[#This Row],[Unit Cost]]</f>
        <v>229418.49</v>
      </c>
      <c r="M4614" s="9">
        <f>tbl_salesdata[[#This Row],[Units Sold]]*tbl_salesdata[[#This Row],[Unit Price]]</f>
        <v>402966.3</v>
      </c>
      <c r="N4614" s="9">
        <f>tbl_salesdata[[#This Row],[Total Sales]]-tbl_salesdata[[#This Row],[Total Cost]]</f>
        <v>173547.81</v>
      </c>
      <c r="O4614">
        <f>tbl_salesdata[[#This Row],[Ship Date]]-tbl_salesdata[[#This Row],[Order Date]]</f>
        <v>15</v>
      </c>
      <c r="P4614">
        <f>WEEKDAY(tbl_salesdata[[#This Row],[Order Date]],2)</f>
        <v>3</v>
      </c>
      <c r="Q4614" t="str">
        <f>TEXT(tbl_salesdata[[#This Row],[Order Date]],"dddd")</f>
        <v>Wednesday</v>
      </c>
      <c r="R4614" t="str">
        <f>IF(tbl_salesdata[[#This Row],[Weekdaynum]]&gt;5,"Yes","No")</f>
        <v>No</v>
      </c>
    </row>
    <row r="4615" spans="1:18" hidden="1" x14ac:dyDescent="0.35">
      <c r="A4615">
        <v>829704082</v>
      </c>
      <c r="B4615" s="3">
        <v>44676</v>
      </c>
      <c r="C4615" s="3">
        <v>44678</v>
      </c>
      <c r="D4615" t="s">
        <v>84</v>
      </c>
      <c r="E4615" t="s">
        <v>24</v>
      </c>
      <c r="F4615" t="s">
        <v>25</v>
      </c>
      <c r="G4615" t="s">
        <v>18</v>
      </c>
      <c r="H4615" t="s">
        <v>15</v>
      </c>
      <c r="I4615" s="9">
        <v>6730</v>
      </c>
      <c r="J4615" s="9">
        <v>205.7</v>
      </c>
      <c r="K4615" s="9">
        <v>117.11</v>
      </c>
      <c r="L4615" s="9">
        <f>tbl_salesdata[[#This Row],[Units Sold]]*tbl_salesdata[[#This Row],[Unit Cost]]</f>
        <v>788150.3</v>
      </c>
      <c r="M4615" s="9">
        <f>tbl_salesdata[[#This Row],[Units Sold]]*tbl_salesdata[[#This Row],[Unit Price]]</f>
        <v>1384361</v>
      </c>
      <c r="N4615" s="9">
        <f>tbl_salesdata[[#This Row],[Total Sales]]-tbl_salesdata[[#This Row],[Total Cost]]</f>
        <v>596210.69999999995</v>
      </c>
      <c r="O4615">
        <f>tbl_salesdata[[#This Row],[Ship Date]]-tbl_salesdata[[#This Row],[Order Date]]</f>
        <v>2</v>
      </c>
      <c r="P4615">
        <f>WEEKDAY(tbl_salesdata[[#This Row],[Order Date]],2)</f>
        <v>1</v>
      </c>
      <c r="Q4615" t="str">
        <f>TEXT(tbl_salesdata[[#This Row],[Order Date]],"dddd")</f>
        <v>Monday</v>
      </c>
      <c r="R4615" t="str">
        <f>IF(tbl_salesdata[[#This Row],[Weekdaynum]]&gt;5,"Yes","No")</f>
        <v>No</v>
      </c>
    </row>
    <row r="4616" spans="1:18" hidden="1" x14ac:dyDescent="0.35">
      <c r="A4616">
        <v>597254407</v>
      </c>
      <c r="B4616" s="3">
        <v>44665</v>
      </c>
      <c r="C4616" s="3">
        <v>44673</v>
      </c>
      <c r="D4616" t="s">
        <v>142</v>
      </c>
      <c r="E4616" t="s">
        <v>29</v>
      </c>
      <c r="F4616" t="s">
        <v>56</v>
      </c>
      <c r="G4616" t="s">
        <v>18</v>
      </c>
      <c r="H4616" t="s">
        <v>15</v>
      </c>
      <c r="I4616" s="9">
        <v>9706</v>
      </c>
      <c r="J4616" s="9">
        <v>9.33</v>
      </c>
      <c r="K4616" s="9">
        <v>6.92</v>
      </c>
      <c r="L4616" s="9">
        <f>tbl_salesdata[[#This Row],[Units Sold]]*tbl_salesdata[[#This Row],[Unit Cost]]</f>
        <v>67165.52</v>
      </c>
      <c r="M4616" s="9">
        <f>tbl_salesdata[[#This Row],[Units Sold]]*tbl_salesdata[[#This Row],[Unit Price]]</f>
        <v>90556.98</v>
      </c>
      <c r="N4616" s="9">
        <f>tbl_salesdata[[#This Row],[Total Sales]]-tbl_salesdata[[#This Row],[Total Cost]]</f>
        <v>23391.459999999992</v>
      </c>
      <c r="O4616">
        <f>tbl_salesdata[[#This Row],[Ship Date]]-tbl_salesdata[[#This Row],[Order Date]]</f>
        <v>8</v>
      </c>
      <c r="P4616">
        <f>WEEKDAY(tbl_salesdata[[#This Row],[Order Date]],2)</f>
        <v>4</v>
      </c>
      <c r="Q4616" t="str">
        <f>TEXT(tbl_salesdata[[#This Row],[Order Date]],"dddd")</f>
        <v>Thursday</v>
      </c>
      <c r="R4616" t="str">
        <f>IF(tbl_salesdata[[#This Row],[Weekdaynum]]&gt;5,"Yes","No")</f>
        <v>No</v>
      </c>
    </row>
    <row r="4617" spans="1:18" hidden="1" x14ac:dyDescent="0.35">
      <c r="A4617">
        <v>956267440</v>
      </c>
      <c r="B4617" s="3">
        <v>43214</v>
      </c>
      <c r="C4617" s="3">
        <v>43221</v>
      </c>
      <c r="D4617" t="s">
        <v>180</v>
      </c>
      <c r="E4617" t="s">
        <v>24</v>
      </c>
      <c r="F4617" t="s">
        <v>13</v>
      </c>
      <c r="G4617" t="s">
        <v>14</v>
      </c>
      <c r="H4617" t="s">
        <v>34</v>
      </c>
      <c r="I4617" s="9">
        <v>9641</v>
      </c>
      <c r="J4617" s="9">
        <v>255.28</v>
      </c>
      <c r="K4617" s="9">
        <v>159.41999999999999</v>
      </c>
      <c r="L4617" s="9">
        <f>tbl_salesdata[[#This Row],[Units Sold]]*tbl_salesdata[[#This Row],[Unit Cost]]</f>
        <v>1536968.22</v>
      </c>
      <c r="M4617" s="9">
        <f>tbl_salesdata[[#This Row],[Units Sold]]*tbl_salesdata[[#This Row],[Unit Price]]</f>
        <v>2461154.48</v>
      </c>
      <c r="N4617" s="9">
        <f>tbl_salesdata[[#This Row],[Total Sales]]-tbl_salesdata[[#This Row],[Total Cost]]</f>
        <v>924186.26</v>
      </c>
      <c r="O4617">
        <f>tbl_salesdata[[#This Row],[Ship Date]]-tbl_salesdata[[#This Row],[Order Date]]</f>
        <v>7</v>
      </c>
      <c r="P4617">
        <f>WEEKDAY(tbl_salesdata[[#This Row],[Order Date]],2)</f>
        <v>2</v>
      </c>
      <c r="Q4617" t="str">
        <f>TEXT(tbl_salesdata[[#This Row],[Order Date]],"dddd")</f>
        <v>Tuesday</v>
      </c>
      <c r="R4617" t="str">
        <f>IF(tbl_salesdata[[#This Row],[Weekdaynum]]&gt;5,"Yes","No")</f>
        <v>No</v>
      </c>
    </row>
    <row r="4618" spans="1:18" hidden="1" x14ac:dyDescent="0.35">
      <c r="A4618">
        <v>314604508</v>
      </c>
      <c r="B4618" s="3">
        <v>44189</v>
      </c>
      <c r="C4618" s="3">
        <v>44202</v>
      </c>
      <c r="D4618" t="s">
        <v>211</v>
      </c>
      <c r="E4618" t="s">
        <v>38</v>
      </c>
      <c r="F4618" t="s">
        <v>40</v>
      </c>
      <c r="G4618" t="s">
        <v>14</v>
      </c>
      <c r="H4618" t="s">
        <v>19</v>
      </c>
      <c r="I4618" s="9">
        <v>7320</v>
      </c>
      <c r="J4618" s="9">
        <v>651.21</v>
      </c>
      <c r="K4618" s="9">
        <v>524.96</v>
      </c>
      <c r="L4618" s="9">
        <f>tbl_salesdata[[#This Row],[Units Sold]]*tbl_salesdata[[#This Row],[Unit Cost]]</f>
        <v>3842707.2</v>
      </c>
      <c r="M4618" s="9">
        <f>tbl_salesdata[[#This Row],[Units Sold]]*tbl_salesdata[[#This Row],[Unit Price]]</f>
        <v>4766857.2</v>
      </c>
      <c r="N4618" s="9">
        <f>tbl_salesdata[[#This Row],[Total Sales]]-tbl_salesdata[[#This Row],[Total Cost]]</f>
        <v>924150</v>
      </c>
      <c r="O4618">
        <f>tbl_salesdata[[#This Row],[Ship Date]]-tbl_salesdata[[#This Row],[Order Date]]</f>
        <v>13</v>
      </c>
      <c r="P4618">
        <f>WEEKDAY(tbl_salesdata[[#This Row],[Order Date]],2)</f>
        <v>4</v>
      </c>
      <c r="Q4618" t="str">
        <f>TEXT(tbl_salesdata[[#This Row],[Order Date]],"dddd")</f>
        <v>Thursday</v>
      </c>
      <c r="R4618" t="str">
        <f>IF(tbl_salesdata[[#This Row],[Weekdaynum]]&gt;5,"Yes","No")</f>
        <v>No</v>
      </c>
    </row>
    <row r="4619" spans="1:18" hidden="1" x14ac:dyDescent="0.35">
      <c r="A4619">
        <v>750439441</v>
      </c>
      <c r="B4619" s="3">
        <v>42689</v>
      </c>
      <c r="C4619" s="3">
        <v>42696</v>
      </c>
      <c r="D4619" t="s">
        <v>125</v>
      </c>
      <c r="E4619" t="s">
        <v>21</v>
      </c>
      <c r="F4619" t="s">
        <v>17</v>
      </c>
      <c r="G4619" t="s">
        <v>14</v>
      </c>
      <c r="H4619" t="s">
        <v>34</v>
      </c>
      <c r="I4619" s="9">
        <v>562</v>
      </c>
      <c r="J4619" s="9">
        <v>152.58000000000001</v>
      </c>
      <c r="K4619" s="9">
        <v>97.44</v>
      </c>
      <c r="L4619" s="9">
        <f>tbl_salesdata[[#This Row],[Units Sold]]*tbl_salesdata[[#This Row],[Unit Cost]]</f>
        <v>54761.279999999999</v>
      </c>
      <c r="M4619" s="9">
        <f>tbl_salesdata[[#This Row],[Units Sold]]*tbl_salesdata[[#This Row],[Unit Price]]</f>
        <v>85749.96</v>
      </c>
      <c r="N4619" s="9">
        <f>tbl_salesdata[[#This Row],[Total Sales]]-tbl_salesdata[[#This Row],[Total Cost]]</f>
        <v>30988.680000000008</v>
      </c>
      <c r="O4619">
        <f>tbl_salesdata[[#This Row],[Ship Date]]-tbl_salesdata[[#This Row],[Order Date]]</f>
        <v>7</v>
      </c>
      <c r="P4619">
        <f>WEEKDAY(tbl_salesdata[[#This Row],[Order Date]],2)</f>
        <v>2</v>
      </c>
      <c r="Q4619" t="str">
        <f>TEXT(tbl_salesdata[[#This Row],[Order Date]],"dddd")</f>
        <v>Tuesday</v>
      </c>
      <c r="R4619" t="str">
        <f>IF(tbl_salesdata[[#This Row],[Weekdaynum]]&gt;5,"Yes","No")</f>
        <v>No</v>
      </c>
    </row>
    <row r="4620" spans="1:18" hidden="1" x14ac:dyDescent="0.35">
      <c r="A4620">
        <v>362258565</v>
      </c>
      <c r="B4620" s="3">
        <v>43433</v>
      </c>
      <c r="C4620" s="3">
        <v>43453</v>
      </c>
      <c r="D4620" t="s">
        <v>129</v>
      </c>
      <c r="E4620" t="s">
        <v>21</v>
      </c>
      <c r="F4620" t="s">
        <v>56</v>
      </c>
      <c r="G4620" t="s">
        <v>18</v>
      </c>
      <c r="H4620" t="s">
        <v>19</v>
      </c>
      <c r="I4620" s="9">
        <v>9214</v>
      </c>
      <c r="J4620" s="9">
        <v>9.33</v>
      </c>
      <c r="K4620" s="9">
        <v>6.92</v>
      </c>
      <c r="L4620" s="9">
        <f>tbl_salesdata[[#This Row],[Units Sold]]*tbl_salesdata[[#This Row],[Unit Cost]]</f>
        <v>63760.88</v>
      </c>
      <c r="M4620" s="9">
        <f>tbl_salesdata[[#This Row],[Units Sold]]*tbl_salesdata[[#This Row],[Unit Price]]</f>
        <v>85966.62</v>
      </c>
      <c r="N4620" s="9">
        <f>tbl_salesdata[[#This Row],[Total Sales]]-tbl_salesdata[[#This Row],[Total Cost]]</f>
        <v>22205.739999999998</v>
      </c>
      <c r="O4620">
        <f>tbl_salesdata[[#This Row],[Ship Date]]-tbl_salesdata[[#This Row],[Order Date]]</f>
        <v>20</v>
      </c>
      <c r="P4620">
        <f>WEEKDAY(tbl_salesdata[[#This Row],[Order Date]],2)</f>
        <v>4</v>
      </c>
      <c r="Q4620" t="str">
        <f>TEXT(tbl_salesdata[[#This Row],[Order Date]],"dddd")</f>
        <v>Thursday</v>
      </c>
      <c r="R4620" t="str">
        <f>IF(tbl_salesdata[[#This Row],[Weekdaynum]]&gt;5,"Yes","No")</f>
        <v>No</v>
      </c>
    </row>
    <row r="4621" spans="1:18" hidden="1" x14ac:dyDescent="0.35">
      <c r="A4621">
        <v>918860709</v>
      </c>
      <c r="B4621" s="3">
        <v>42377</v>
      </c>
      <c r="C4621" s="3">
        <v>42380</v>
      </c>
      <c r="D4621" t="s">
        <v>98</v>
      </c>
      <c r="E4621" t="s">
        <v>38</v>
      </c>
      <c r="F4621" t="s">
        <v>76</v>
      </c>
      <c r="G4621" t="s">
        <v>14</v>
      </c>
      <c r="H4621" t="s">
        <v>19</v>
      </c>
      <c r="I4621" s="9">
        <v>158</v>
      </c>
      <c r="J4621" s="9">
        <v>668.27</v>
      </c>
      <c r="K4621" s="9">
        <v>502.54</v>
      </c>
      <c r="L4621" s="9">
        <f>tbl_salesdata[[#This Row],[Units Sold]]*tbl_salesdata[[#This Row],[Unit Cost]]</f>
        <v>79401.320000000007</v>
      </c>
      <c r="M4621" s="9">
        <f>tbl_salesdata[[#This Row],[Units Sold]]*tbl_salesdata[[#This Row],[Unit Price]]</f>
        <v>105586.66</v>
      </c>
      <c r="N4621" s="9">
        <f>tbl_salesdata[[#This Row],[Total Sales]]-tbl_salesdata[[#This Row],[Total Cost]]</f>
        <v>26185.339999999997</v>
      </c>
      <c r="O4621">
        <f>tbl_salesdata[[#This Row],[Ship Date]]-tbl_salesdata[[#This Row],[Order Date]]</f>
        <v>3</v>
      </c>
      <c r="P4621">
        <f>WEEKDAY(tbl_salesdata[[#This Row],[Order Date]],2)</f>
        <v>5</v>
      </c>
      <c r="Q4621" t="str">
        <f>TEXT(tbl_salesdata[[#This Row],[Order Date]],"dddd")</f>
        <v>Friday</v>
      </c>
      <c r="R4621" t="str">
        <f>IF(tbl_salesdata[[#This Row],[Weekdaynum]]&gt;5,"Yes","No")</f>
        <v>No</v>
      </c>
    </row>
    <row r="4622" spans="1:18" hidden="1" x14ac:dyDescent="0.35">
      <c r="A4622">
        <v>209357202</v>
      </c>
      <c r="B4622" s="3">
        <v>42018</v>
      </c>
      <c r="C4622" s="3">
        <v>42020</v>
      </c>
      <c r="D4622" t="s">
        <v>195</v>
      </c>
      <c r="E4622" t="s">
        <v>21</v>
      </c>
      <c r="F4622" t="s">
        <v>25</v>
      </c>
      <c r="G4622" t="s">
        <v>14</v>
      </c>
      <c r="H4622" t="s">
        <v>34</v>
      </c>
      <c r="I4622" s="9">
        <v>2303</v>
      </c>
      <c r="J4622" s="9">
        <v>205.7</v>
      </c>
      <c r="K4622" s="9">
        <v>117.11</v>
      </c>
      <c r="L4622" s="9">
        <f>tbl_salesdata[[#This Row],[Units Sold]]*tbl_salesdata[[#This Row],[Unit Cost]]</f>
        <v>269704.33</v>
      </c>
      <c r="M4622" s="9">
        <f>tbl_salesdata[[#This Row],[Units Sold]]*tbl_salesdata[[#This Row],[Unit Price]]</f>
        <v>473727.1</v>
      </c>
      <c r="N4622" s="9">
        <f>tbl_salesdata[[#This Row],[Total Sales]]-tbl_salesdata[[#This Row],[Total Cost]]</f>
        <v>204022.76999999996</v>
      </c>
      <c r="O4622">
        <f>tbl_salesdata[[#This Row],[Ship Date]]-tbl_salesdata[[#This Row],[Order Date]]</f>
        <v>2</v>
      </c>
      <c r="P4622">
        <f>WEEKDAY(tbl_salesdata[[#This Row],[Order Date]],2)</f>
        <v>3</v>
      </c>
      <c r="Q4622" t="str">
        <f>TEXT(tbl_salesdata[[#This Row],[Order Date]],"dddd")</f>
        <v>Wednesday</v>
      </c>
      <c r="R4622" t="str">
        <f>IF(tbl_salesdata[[#This Row],[Weekdaynum]]&gt;5,"Yes","No")</f>
        <v>No</v>
      </c>
    </row>
    <row r="4623" spans="1:18" hidden="1" x14ac:dyDescent="0.35">
      <c r="A4623">
        <v>593171870</v>
      </c>
      <c r="B4623" s="3">
        <v>44437</v>
      </c>
      <c r="C4623" s="3">
        <v>44444</v>
      </c>
      <c r="D4623" t="s">
        <v>143</v>
      </c>
      <c r="E4623" t="s">
        <v>24</v>
      </c>
      <c r="F4623" t="s">
        <v>40</v>
      </c>
      <c r="G4623" t="s">
        <v>14</v>
      </c>
      <c r="H4623" t="s">
        <v>26</v>
      </c>
      <c r="I4623" s="9">
        <v>1593</v>
      </c>
      <c r="J4623" s="9">
        <v>651.21</v>
      </c>
      <c r="K4623" s="9">
        <v>524.96</v>
      </c>
      <c r="L4623" s="9">
        <f>tbl_salesdata[[#This Row],[Units Sold]]*tbl_salesdata[[#This Row],[Unit Cost]]</f>
        <v>836261.28</v>
      </c>
      <c r="M4623" s="9">
        <f>tbl_salesdata[[#This Row],[Units Sold]]*tbl_salesdata[[#This Row],[Unit Price]]</f>
        <v>1037377.53</v>
      </c>
      <c r="N4623" s="9">
        <f>tbl_salesdata[[#This Row],[Total Sales]]-tbl_salesdata[[#This Row],[Total Cost]]</f>
        <v>201116.25</v>
      </c>
      <c r="O4623">
        <f>tbl_salesdata[[#This Row],[Ship Date]]-tbl_salesdata[[#This Row],[Order Date]]</f>
        <v>7</v>
      </c>
      <c r="P4623">
        <f>WEEKDAY(tbl_salesdata[[#This Row],[Order Date]],2)</f>
        <v>7</v>
      </c>
      <c r="Q4623" t="str">
        <f>TEXT(tbl_salesdata[[#This Row],[Order Date]],"dddd")</f>
        <v>Sunday</v>
      </c>
      <c r="R4623" t="str">
        <f>IF(tbl_salesdata[[#This Row],[Weekdaynum]]&gt;5,"Yes","No")</f>
        <v>Yes</v>
      </c>
    </row>
    <row r="4624" spans="1:18" hidden="1" x14ac:dyDescent="0.35">
      <c r="A4624">
        <v>450041043</v>
      </c>
      <c r="B4624" s="3">
        <v>43179</v>
      </c>
      <c r="C4624" s="3">
        <v>43199</v>
      </c>
      <c r="D4624" t="s">
        <v>107</v>
      </c>
      <c r="E4624" t="s">
        <v>21</v>
      </c>
      <c r="F4624" t="s">
        <v>42</v>
      </c>
      <c r="G4624" t="s">
        <v>18</v>
      </c>
      <c r="H4624" t="s">
        <v>26</v>
      </c>
      <c r="I4624" s="9">
        <v>6000</v>
      </c>
      <c r="J4624" s="9">
        <v>437.2</v>
      </c>
      <c r="K4624" s="9">
        <v>263.33</v>
      </c>
      <c r="L4624" s="9">
        <f>tbl_salesdata[[#This Row],[Units Sold]]*tbl_salesdata[[#This Row],[Unit Cost]]</f>
        <v>1579980</v>
      </c>
      <c r="M4624" s="9">
        <f>tbl_salesdata[[#This Row],[Units Sold]]*tbl_salesdata[[#This Row],[Unit Price]]</f>
        <v>2623200</v>
      </c>
      <c r="N4624" s="9">
        <f>tbl_salesdata[[#This Row],[Total Sales]]-tbl_salesdata[[#This Row],[Total Cost]]</f>
        <v>1043220</v>
      </c>
      <c r="O4624">
        <f>tbl_salesdata[[#This Row],[Ship Date]]-tbl_salesdata[[#This Row],[Order Date]]</f>
        <v>20</v>
      </c>
      <c r="P4624">
        <f>WEEKDAY(tbl_salesdata[[#This Row],[Order Date]],2)</f>
        <v>2</v>
      </c>
      <c r="Q4624" t="str">
        <f>TEXT(tbl_salesdata[[#This Row],[Order Date]],"dddd")</f>
        <v>Tuesday</v>
      </c>
      <c r="R4624" t="str">
        <f>IF(tbl_salesdata[[#This Row],[Weekdaynum]]&gt;5,"Yes","No")</f>
        <v>No</v>
      </c>
    </row>
    <row r="4625" spans="1:18" hidden="1" x14ac:dyDescent="0.35">
      <c r="A4625">
        <v>930013549</v>
      </c>
      <c r="B4625" s="3">
        <v>43528</v>
      </c>
      <c r="C4625" s="3">
        <v>43541</v>
      </c>
      <c r="D4625" t="s">
        <v>59</v>
      </c>
      <c r="E4625" t="s">
        <v>12</v>
      </c>
      <c r="F4625" t="s">
        <v>40</v>
      </c>
      <c r="G4625" t="s">
        <v>18</v>
      </c>
      <c r="H4625" t="s">
        <v>26</v>
      </c>
      <c r="I4625" s="9">
        <v>531</v>
      </c>
      <c r="J4625" s="9">
        <v>651.21</v>
      </c>
      <c r="K4625" s="9">
        <v>524.96</v>
      </c>
      <c r="L4625" s="9">
        <f>tbl_salesdata[[#This Row],[Units Sold]]*tbl_salesdata[[#This Row],[Unit Cost]]</f>
        <v>278753.76</v>
      </c>
      <c r="M4625" s="9">
        <f>tbl_salesdata[[#This Row],[Units Sold]]*tbl_salesdata[[#This Row],[Unit Price]]</f>
        <v>345792.51</v>
      </c>
      <c r="N4625" s="9">
        <f>tbl_salesdata[[#This Row],[Total Sales]]-tbl_salesdata[[#This Row],[Total Cost]]</f>
        <v>67038.75</v>
      </c>
      <c r="O4625">
        <f>tbl_salesdata[[#This Row],[Ship Date]]-tbl_salesdata[[#This Row],[Order Date]]</f>
        <v>13</v>
      </c>
      <c r="P4625">
        <f>WEEKDAY(tbl_salesdata[[#This Row],[Order Date]],2)</f>
        <v>1</v>
      </c>
      <c r="Q4625" t="str">
        <f>TEXT(tbl_salesdata[[#This Row],[Order Date]],"dddd")</f>
        <v>Monday</v>
      </c>
      <c r="R4625" t="str">
        <f>IF(tbl_salesdata[[#This Row],[Weekdaynum]]&gt;5,"Yes","No")</f>
        <v>No</v>
      </c>
    </row>
    <row r="4626" spans="1:18" hidden="1" x14ac:dyDescent="0.35">
      <c r="A4626">
        <v>103450715</v>
      </c>
      <c r="B4626" s="3">
        <v>42078</v>
      </c>
      <c r="C4626" s="3">
        <v>42084</v>
      </c>
      <c r="D4626" t="s">
        <v>195</v>
      </c>
      <c r="E4626" t="s">
        <v>21</v>
      </c>
      <c r="F4626" t="s">
        <v>40</v>
      </c>
      <c r="G4626" t="s">
        <v>14</v>
      </c>
      <c r="H4626" t="s">
        <v>34</v>
      </c>
      <c r="I4626" s="9">
        <v>2220</v>
      </c>
      <c r="J4626" s="9">
        <v>651.21</v>
      </c>
      <c r="K4626" s="9">
        <v>524.96</v>
      </c>
      <c r="L4626" s="9">
        <f>tbl_salesdata[[#This Row],[Units Sold]]*tbl_salesdata[[#This Row],[Unit Cost]]</f>
        <v>1165411.2000000002</v>
      </c>
      <c r="M4626" s="9">
        <f>tbl_salesdata[[#This Row],[Units Sold]]*tbl_salesdata[[#This Row],[Unit Price]]</f>
        <v>1445686.2000000002</v>
      </c>
      <c r="N4626" s="9">
        <f>tbl_salesdata[[#This Row],[Total Sales]]-tbl_salesdata[[#This Row],[Total Cost]]</f>
        <v>280275</v>
      </c>
      <c r="O4626">
        <f>tbl_salesdata[[#This Row],[Ship Date]]-tbl_salesdata[[#This Row],[Order Date]]</f>
        <v>6</v>
      </c>
      <c r="P4626">
        <f>WEEKDAY(tbl_salesdata[[#This Row],[Order Date]],2)</f>
        <v>7</v>
      </c>
      <c r="Q4626" t="str">
        <f>TEXT(tbl_salesdata[[#This Row],[Order Date]],"dddd")</f>
        <v>Sunday</v>
      </c>
      <c r="R4626" t="str">
        <f>IF(tbl_salesdata[[#This Row],[Weekdaynum]]&gt;5,"Yes","No")</f>
        <v>Yes</v>
      </c>
    </row>
    <row r="4627" spans="1:18" hidden="1" x14ac:dyDescent="0.35">
      <c r="A4627">
        <v>611026370</v>
      </c>
      <c r="B4627" s="3">
        <v>42619</v>
      </c>
      <c r="C4627" s="3">
        <v>42628</v>
      </c>
      <c r="D4627" t="s">
        <v>59</v>
      </c>
      <c r="E4627" t="s">
        <v>12</v>
      </c>
      <c r="F4627" t="s">
        <v>13</v>
      </c>
      <c r="G4627" t="s">
        <v>14</v>
      </c>
      <c r="H4627" t="s">
        <v>34</v>
      </c>
      <c r="I4627" s="9">
        <v>5136</v>
      </c>
      <c r="J4627" s="9">
        <v>255.28</v>
      </c>
      <c r="K4627" s="9">
        <v>159.41999999999999</v>
      </c>
      <c r="L4627" s="9">
        <f>tbl_salesdata[[#This Row],[Units Sold]]*tbl_salesdata[[#This Row],[Unit Cost]]</f>
        <v>818781.11999999988</v>
      </c>
      <c r="M4627" s="9">
        <f>tbl_salesdata[[#This Row],[Units Sold]]*tbl_salesdata[[#This Row],[Unit Price]]</f>
        <v>1311118.08</v>
      </c>
      <c r="N4627" s="9">
        <f>tbl_salesdata[[#This Row],[Total Sales]]-tbl_salesdata[[#This Row],[Total Cost]]</f>
        <v>492336.9600000002</v>
      </c>
      <c r="O4627">
        <f>tbl_salesdata[[#This Row],[Ship Date]]-tbl_salesdata[[#This Row],[Order Date]]</f>
        <v>9</v>
      </c>
      <c r="P4627">
        <f>WEEKDAY(tbl_salesdata[[#This Row],[Order Date]],2)</f>
        <v>2</v>
      </c>
      <c r="Q4627" t="str">
        <f>TEXT(tbl_salesdata[[#This Row],[Order Date]],"dddd")</f>
        <v>Tuesday</v>
      </c>
      <c r="R4627" t="str">
        <f>IF(tbl_salesdata[[#This Row],[Weekdaynum]]&gt;5,"Yes","No")</f>
        <v>No</v>
      </c>
    </row>
    <row r="4628" spans="1:18" hidden="1" x14ac:dyDescent="0.35">
      <c r="A4628">
        <v>213726842</v>
      </c>
      <c r="B4628" s="3">
        <v>42027</v>
      </c>
      <c r="C4628" s="3">
        <v>42034</v>
      </c>
      <c r="D4628" t="s">
        <v>143</v>
      </c>
      <c r="E4628" t="s">
        <v>24</v>
      </c>
      <c r="F4628" t="s">
        <v>40</v>
      </c>
      <c r="G4628" t="s">
        <v>14</v>
      </c>
      <c r="H4628" t="s">
        <v>19</v>
      </c>
      <c r="I4628" s="9">
        <v>5377</v>
      </c>
      <c r="J4628" s="9">
        <v>651.21</v>
      </c>
      <c r="K4628" s="9">
        <v>524.96</v>
      </c>
      <c r="L4628" s="9">
        <f>tbl_salesdata[[#This Row],[Units Sold]]*tbl_salesdata[[#This Row],[Unit Cost]]</f>
        <v>2822709.9200000004</v>
      </c>
      <c r="M4628" s="9">
        <f>tbl_salesdata[[#This Row],[Units Sold]]*tbl_salesdata[[#This Row],[Unit Price]]</f>
        <v>3501556.1700000004</v>
      </c>
      <c r="N4628" s="9">
        <f>tbl_salesdata[[#This Row],[Total Sales]]-tbl_salesdata[[#This Row],[Total Cost]]</f>
        <v>678846.25</v>
      </c>
      <c r="O4628">
        <f>tbl_salesdata[[#This Row],[Ship Date]]-tbl_salesdata[[#This Row],[Order Date]]</f>
        <v>7</v>
      </c>
      <c r="P4628">
        <f>WEEKDAY(tbl_salesdata[[#This Row],[Order Date]],2)</f>
        <v>5</v>
      </c>
      <c r="Q4628" t="str">
        <f>TEXT(tbl_salesdata[[#This Row],[Order Date]],"dddd")</f>
        <v>Friday</v>
      </c>
      <c r="R4628" t="str">
        <f>IF(tbl_salesdata[[#This Row],[Weekdaynum]]&gt;5,"Yes","No")</f>
        <v>No</v>
      </c>
    </row>
    <row r="4629" spans="1:18" hidden="1" x14ac:dyDescent="0.35">
      <c r="A4629">
        <v>342850959</v>
      </c>
      <c r="B4629" s="3">
        <v>44063</v>
      </c>
      <c r="C4629" s="3">
        <v>44084</v>
      </c>
      <c r="D4629" t="s">
        <v>75</v>
      </c>
      <c r="E4629" t="s">
        <v>38</v>
      </c>
      <c r="F4629" t="s">
        <v>56</v>
      </c>
      <c r="G4629" t="s">
        <v>18</v>
      </c>
      <c r="H4629" t="s">
        <v>15</v>
      </c>
      <c r="I4629" s="9">
        <v>6072</v>
      </c>
      <c r="J4629" s="9">
        <v>9.33</v>
      </c>
      <c r="K4629" s="9">
        <v>6.92</v>
      </c>
      <c r="L4629" s="9">
        <f>tbl_salesdata[[#This Row],[Units Sold]]*tbl_salesdata[[#This Row],[Unit Cost]]</f>
        <v>42018.239999999998</v>
      </c>
      <c r="M4629" s="9">
        <f>tbl_salesdata[[#This Row],[Units Sold]]*tbl_salesdata[[#This Row],[Unit Price]]</f>
        <v>56651.76</v>
      </c>
      <c r="N4629" s="9">
        <f>tbl_salesdata[[#This Row],[Total Sales]]-tbl_salesdata[[#This Row],[Total Cost]]</f>
        <v>14633.520000000004</v>
      </c>
      <c r="O4629">
        <f>tbl_salesdata[[#This Row],[Ship Date]]-tbl_salesdata[[#This Row],[Order Date]]</f>
        <v>21</v>
      </c>
      <c r="P4629">
        <f>WEEKDAY(tbl_salesdata[[#This Row],[Order Date]],2)</f>
        <v>4</v>
      </c>
      <c r="Q4629" t="str">
        <f>TEXT(tbl_salesdata[[#This Row],[Order Date]],"dddd")</f>
        <v>Thursday</v>
      </c>
      <c r="R4629" t="str">
        <f>IF(tbl_salesdata[[#This Row],[Weekdaynum]]&gt;5,"Yes","No")</f>
        <v>No</v>
      </c>
    </row>
    <row r="4630" spans="1:18" hidden="1" x14ac:dyDescent="0.35">
      <c r="A4630">
        <v>250010049</v>
      </c>
      <c r="B4630" s="3">
        <v>44110</v>
      </c>
      <c r="C4630" s="3">
        <v>44128</v>
      </c>
      <c r="D4630" t="s">
        <v>169</v>
      </c>
      <c r="E4630" t="s">
        <v>29</v>
      </c>
      <c r="F4630" t="s">
        <v>30</v>
      </c>
      <c r="G4630" t="s">
        <v>18</v>
      </c>
      <c r="H4630" t="s">
        <v>34</v>
      </c>
      <c r="I4630" s="9">
        <v>2384</v>
      </c>
      <c r="J4630" s="9">
        <v>81.73</v>
      </c>
      <c r="K4630" s="9">
        <v>56.67</v>
      </c>
      <c r="L4630" s="9">
        <f>tbl_salesdata[[#This Row],[Units Sold]]*tbl_salesdata[[#This Row],[Unit Cost]]</f>
        <v>135101.28</v>
      </c>
      <c r="M4630" s="9">
        <f>tbl_salesdata[[#This Row],[Units Sold]]*tbl_salesdata[[#This Row],[Unit Price]]</f>
        <v>194844.32</v>
      </c>
      <c r="N4630" s="9">
        <f>tbl_salesdata[[#This Row],[Total Sales]]-tbl_salesdata[[#This Row],[Total Cost]]</f>
        <v>59743.040000000008</v>
      </c>
      <c r="O4630">
        <f>tbl_salesdata[[#This Row],[Ship Date]]-tbl_salesdata[[#This Row],[Order Date]]</f>
        <v>18</v>
      </c>
      <c r="P4630">
        <f>WEEKDAY(tbl_salesdata[[#This Row],[Order Date]],2)</f>
        <v>2</v>
      </c>
      <c r="Q4630" t="str">
        <f>TEXT(tbl_salesdata[[#This Row],[Order Date]],"dddd")</f>
        <v>Tuesday</v>
      </c>
      <c r="R4630" t="str">
        <f>IF(tbl_salesdata[[#This Row],[Weekdaynum]]&gt;5,"Yes","No")</f>
        <v>No</v>
      </c>
    </row>
    <row r="4631" spans="1:18" hidden="1" x14ac:dyDescent="0.35">
      <c r="A4631">
        <v>157127940</v>
      </c>
      <c r="B4631" s="3">
        <v>42401</v>
      </c>
      <c r="C4631" s="3">
        <v>42406</v>
      </c>
      <c r="D4631" t="s">
        <v>53</v>
      </c>
      <c r="E4631" t="s">
        <v>29</v>
      </c>
      <c r="F4631" t="s">
        <v>22</v>
      </c>
      <c r="G4631" t="s">
        <v>18</v>
      </c>
      <c r="H4631" t="s">
        <v>19</v>
      </c>
      <c r="I4631" s="9">
        <v>6504</v>
      </c>
      <c r="J4631" s="9">
        <v>47.45</v>
      </c>
      <c r="K4631" s="9">
        <v>31.79</v>
      </c>
      <c r="L4631" s="9">
        <f>tbl_salesdata[[#This Row],[Units Sold]]*tbl_salesdata[[#This Row],[Unit Cost]]</f>
        <v>206762.16</v>
      </c>
      <c r="M4631" s="9">
        <f>tbl_salesdata[[#This Row],[Units Sold]]*tbl_salesdata[[#This Row],[Unit Price]]</f>
        <v>308614.80000000005</v>
      </c>
      <c r="N4631" s="9">
        <f>tbl_salesdata[[#This Row],[Total Sales]]-tbl_salesdata[[#This Row],[Total Cost]]</f>
        <v>101852.64000000004</v>
      </c>
      <c r="O4631">
        <f>tbl_salesdata[[#This Row],[Ship Date]]-tbl_salesdata[[#This Row],[Order Date]]</f>
        <v>5</v>
      </c>
      <c r="P4631">
        <f>WEEKDAY(tbl_salesdata[[#This Row],[Order Date]],2)</f>
        <v>1</v>
      </c>
      <c r="Q4631" t="str">
        <f>TEXT(tbl_salesdata[[#This Row],[Order Date]],"dddd")</f>
        <v>Monday</v>
      </c>
      <c r="R4631" t="str">
        <f>IF(tbl_salesdata[[#This Row],[Weekdaynum]]&gt;5,"Yes","No")</f>
        <v>No</v>
      </c>
    </row>
    <row r="4632" spans="1:18" hidden="1" x14ac:dyDescent="0.35">
      <c r="A4632">
        <v>806440961</v>
      </c>
      <c r="B4632" s="3">
        <v>42639</v>
      </c>
      <c r="C4632" s="3">
        <v>42655</v>
      </c>
      <c r="D4632" t="s">
        <v>164</v>
      </c>
      <c r="E4632" t="s">
        <v>38</v>
      </c>
      <c r="F4632" t="s">
        <v>25</v>
      </c>
      <c r="G4632" t="s">
        <v>14</v>
      </c>
      <c r="H4632" t="s">
        <v>15</v>
      </c>
      <c r="I4632" s="9">
        <v>2656</v>
      </c>
      <c r="J4632" s="9">
        <v>205.7</v>
      </c>
      <c r="K4632" s="9">
        <v>117.11</v>
      </c>
      <c r="L4632" s="9">
        <f>tbl_salesdata[[#This Row],[Units Sold]]*tbl_salesdata[[#This Row],[Unit Cost]]</f>
        <v>311044.15999999997</v>
      </c>
      <c r="M4632" s="9">
        <f>tbl_salesdata[[#This Row],[Units Sold]]*tbl_salesdata[[#This Row],[Unit Price]]</f>
        <v>546339.19999999995</v>
      </c>
      <c r="N4632" s="9">
        <f>tbl_salesdata[[#This Row],[Total Sales]]-tbl_salesdata[[#This Row],[Total Cost]]</f>
        <v>235295.03999999998</v>
      </c>
      <c r="O4632">
        <f>tbl_salesdata[[#This Row],[Ship Date]]-tbl_salesdata[[#This Row],[Order Date]]</f>
        <v>16</v>
      </c>
      <c r="P4632">
        <f>WEEKDAY(tbl_salesdata[[#This Row],[Order Date]],2)</f>
        <v>1</v>
      </c>
      <c r="Q4632" t="str">
        <f>TEXT(tbl_salesdata[[#This Row],[Order Date]],"dddd")</f>
        <v>Monday</v>
      </c>
      <c r="R4632" t="str">
        <f>IF(tbl_salesdata[[#This Row],[Weekdaynum]]&gt;5,"Yes","No")</f>
        <v>No</v>
      </c>
    </row>
    <row r="4633" spans="1:18" hidden="1" x14ac:dyDescent="0.35">
      <c r="A4633">
        <v>310497939</v>
      </c>
      <c r="B4633" s="3">
        <v>43720</v>
      </c>
      <c r="C4633" s="3">
        <v>43729</v>
      </c>
      <c r="D4633" t="s">
        <v>212</v>
      </c>
      <c r="E4633" t="s">
        <v>32</v>
      </c>
      <c r="F4633" t="s">
        <v>47</v>
      </c>
      <c r="G4633" t="s">
        <v>18</v>
      </c>
      <c r="H4633" t="s">
        <v>19</v>
      </c>
      <c r="I4633" s="9">
        <v>2095</v>
      </c>
      <c r="J4633" s="9">
        <v>421.89</v>
      </c>
      <c r="K4633" s="9">
        <v>364.69</v>
      </c>
      <c r="L4633" s="9">
        <f>tbl_salesdata[[#This Row],[Units Sold]]*tbl_salesdata[[#This Row],[Unit Cost]]</f>
        <v>764025.55</v>
      </c>
      <c r="M4633" s="9">
        <f>tbl_salesdata[[#This Row],[Units Sold]]*tbl_salesdata[[#This Row],[Unit Price]]</f>
        <v>883859.54999999993</v>
      </c>
      <c r="N4633" s="9">
        <f>tbl_salesdata[[#This Row],[Total Sales]]-tbl_salesdata[[#This Row],[Total Cost]]</f>
        <v>119833.99999999988</v>
      </c>
      <c r="O4633">
        <f>tbl_salesdata[[#This Row],[Ship Date]]-tbl_salesdata[[#This Row],[Order Date]]</f>
        <v>9</v>
      </c>
      <c r="P4633">
        <f>WEEKDAY(tbl_salesdata[[#This Row],[Order Date]],2)</f>
        <v>4</v>
      </c>
      <c r="Q4633" t="str">
        <f>TEXT(tbl_salesdata[[#This Row],[Order Date]],"dddd")</f>
        <v>Thursday</v>
      </c>
      <c r="R4633" t="str">
        <f>IF(tbl_salesdata[[#This Row],[Weekdaynum]]&gt;5,"Yes","No")</f>
        <v>No</v>
      </c>
    </row>
    <row r="4634" spans="1:18" hidden="1" x14ac:dyDescent="0.35">
      <c r="A4634">
        <v>902160203</v>
      </c>
      <c r="B4634" s="3">
        <v>43315</v>
      </c>
      <c r="C4634" s="3">
        <v>43328</v>
      </c>
      <c r="D4634" t="s">
        <v>57</v>
      </c>
      <c r="E4634" t="s">
        <v>32</v>
      </c>
      <c r="F4634" t="s">
        <v>17</v>
      </c>
      <c r="G4634" t="s">
        <v>14</v>
      </c>
      <c r="H4634" t="s">
        <v>19</v>
      </c>
      <c r="I4634" s="9">
        <v>8107</v>
      </c>
      <c r="J4634" s="9">
        <v>152.58000000000001</v>
      </c>
      <c r="K4634" s="9">
        <v>97.44</v>
      </c>
      <c r="L4634" s="9">
        <f>tbl_salesdata[[#This Row],[Units Sold]]*tbl_salesdata[[#This Row],[Unit Cost]]</f>
        <v>789946.08</v>
      </c>
      <c r="M4634" s="9">
        <f>tbl_salesdata[[#This Row],[Units Sold]]*tbl_salesdata[[#This Row],[Unit Price]]</f>
        <v>1236966.06</v>
      </c>
      <c r="N4634" s="9">
        <f>tbl_salesdata[[#This Row],[Total Sales]]-tbl_salesdata[[#This Row],[Total Cost]]</f>
        <v>447019.9800000001</v>
      </c>
      <c r="O4634">
        <f>tbl_salesdata[[#This Row],[Ship Date]]-tbl_salesdata[[#This Row],[Order Date]]</f>
        <v>13</v>
      </c>
      <c r="P4634">
        <f>WEEKDAY(tbl_salesdata[[#This Row],[Order Date]],2)</f>
        <v>5</v>
      </c>
      <c r="Q4634" t="str">
        <f>TEXT(tbl_salesdata[[#This Row],[Order Date]],"dddd")</f>
        <v>Friday</v>
      </c>
      <c r="R4634" t="str">
        <f>IF(tbl_salesdata[[#This Row],[Weekdaynum]]&gt;5,"Yes","No")</f>
        <v>No</v>
      </c>
    </row>
    <row r="4635" spans="1:18" hidden="1" x14ac:dyDescent="0.35">
      <c r="A4635">
        <v>384601581</v>
      </c>
      <c r="B4635" s="3">
        <v>42638</v>
      </c>
      <c r="C4635" s="3">
        <v>42650</v>
      </c>
      <c r="D4635" t="s">
        <v>67</v>
      </c>
      <c r="E4635" t="s">
        <v>21</v>
      </c>
      <c r="F4635" t="s">
        <v>56</v>
      </c>
      <c r="G4635" t="s">
        <v>14</v>
      </c>
      <c r="H4635" t="s">
        <v>15</v>
      </c>
      <c r="I4635" s="9">
        <v>1009</v>
      </c>
      <c r="J4635" s="9">
        <v>9.33</v>
      </c>
      <c r="K4635" s="9">
        <v>6.92</v>
      </c>
      <c r="L4635" s="9">
        <f>tbl_salesdata[[#This Row],[Units Sold]]*tbl_salesdata[[#This Row],[Unit Cost]]</f>
        <v>6982.28</v>
      </c>
      <c r="M4635" s="9">
        <f>tbl_salesdata[[#This Row],[Units Sold]]*tbl_salesdata[[#This Row],[Unit Price]]</f>
        <v>9413.9699999999993</v>
      </c>
      <c r="N4635" s="9">
        <f>tbl_salesdata[[#This Row],[Total Sales]]-tbl_salesdata[[#This Row],[Total Cost]]</f>
        <v>2431.6899999999996</v>
      </c>
      <c r="O4635">
        <f>tbl_salesdata[[#This Row],[Ship Date]]-tbl_salesdata[[#This Row],[Order Date]]</f>
        <v>12</v>
      </c>
      <c r="P4635">
        <f>WEEKDAY(tbl_salesdata[[#This Row],[Order Date]],2)</f>
        <v>7</v>
      </c>
      <c r="Q4635" t="str">
        <f>TEXT(tbl_salesdata[[#This Row],[Order Date]],"dddd")</f>
        <v>Sunday</v>
      </c>
      <c r="R4635" t="str">
        <f>IF(tbl_salesdata[[#This Row],[Weekdaynum]]&gt;5,"Yes","No")</f>
        <v>Yes</v>
      </c>
    </row>
    <row r="4636" spans="1:18" x14ac:dyDescent="0.35">
      <c r="A4636">
        <v>436280238</v>
      </c>
      <c r="B4636" s="3">
        <v>44331</v>
      </c>
      <c r="C4636" s="3">
        <v>44337</v>
      </c>
      <c r="D4636" t="s">
        <v>120</v>
      </c>
      <c r="E4636" t="s">
        <v>38</v>
      </c>
      <c r="F4636" t="s">
        <v>56</v>
      </c>
      <c r="G4636" t="s">
        <v>18</v>
      </c>
      <c r="H4636" t="s">
        <v>34</v>
      </c>
      <c r="I4636" s="9">
        <v>3872</v>
      </c>
      <c r="J4636" s="9">
        <v>9.33</v>
      </c>
      <c r="K4636" s="9">
        <v>6.92</v>
      </c>
      <c r="L4636" s="9">
        <f>tbl_salesdata[[#This Row],[Units Sold]]*tbl_salesdata[[#This Row],[Unit Cost]]</f>
        <v>26794.239999999998</v>
      </c>
      <c r="M4636" s="9">
        <f>tbl_salesdata[[#This Row],[Units Sold]]*tbl_salesdata[[#This Row],[Unit Price]]</f>
        <v>36125.760000000002</v>
      </c>
      <c r="N4636" s="9">
        <f>tbl_salesdata[[#This Row],[Total Sales]]-tbl_salesdata[[#This Row],[Total Cost]]</f>
        <v>9331.5200000000041</v>
      </c>
      <c r="O4636">
        <f>tbl_salesdata[[#This Row],[Ship Date]]-tbl_salesdata[[#This Row],[Order Date]]</f>
        <v>6</v>
      </c>
      <c r="P4636">
        <f>WEEKDAY(tbl_salesdata[[#This Row],[Order Date]],2)</f>
        <v>6</v>
      </c>
      <c r="Q4636" t="str">
        <f>TEXT(tbl_salesdata[[#This Row],[Order Date]],"dddd")</f>
        <v>Saturday</v>
      </c>
      <c r="R4636" t="str">
        <f>IF(tbl_salesdata[[#This Row],[Weekdaynum]]&gt;5,"Yes","No")</f>
        <v>Yes</v>
      </c>
    </row>
    <row r="4637" spans="1:18" hidden="1" x14ac:dyDescent="0.35">
      <c r="A4637">
        <v>186079490</v>
      </c>
      <c r="B4637" s="3">
        <v>42241</v>
      </c>
      <c r="C4637" s="3">
        <v>42255</v>
      </c>
      <c r="D4637" t="s">
        <v>135</v>
      </c>
      <c r="E4637" t="s">
        <v>21</v>
      </c>
      <c r="F4637" t="s">
        <v>68</v>
      </c>
      <c r="G4637" t="s">
        <v>14</v>
      </c>
      <c r="H4637" t="s">
        <v>26</v>
      </c>
      <c r="I4637" s="9">
        <v>3911</v>
      </c>
      <c r="J4637" s="9">
        <v>154.06</v>
      </c>
      <c r="K4637" s="9">
        <v>90.93</v>
      </c>
      <c r="L4637" s="9">
        <f>tbl_salesdata[[#This Row],[Units Sold]]*tbl_salesdata[[#This Row],[Unit Cost]]</f>
        <v>355627.23000000004</v>
      </c>
      <c r="M4637" s="9">
        <f>tbl_salesdata[[#This Row],[Units Sold]]*tbl_salesdata[[#This Row],[Unit Price]]</f>
        <v>602528.66</v>
      </c>
      <c r="N4637" s="9">
        <f>tbl_salesdata[[#This Row],[Total Sales]]-tbl_salesdata[[#This Row],[Total Cost]]</f>
        <v>246901.43</v>
      </c>
      <c r="O4637">
        <f>tbl_salesdata[[#This Row],[Ship Date]]-tbl_salesdata[[#This Row],[Order Date]]</f>
        <v>14</v>
      </c>
      <c r="P4637">
        <f>WEEKDAY(tbl_salesdata[[#This Row],[Order Date]],2)</f>
        <v>2</v>
      </c>
      <c r="Q4637" t="str">
        <f>TEXT(tbl_salesdata[[#This Row],[Order Date]],"dddd")</f>
        <v>Tuesday</v>
      </c>
      <c r="R4637" t="str">
        <f>IF(tbl_salesdata[[#This Row],[Weekdaynum]]&gt;5,"Yes","No")</f>
        <v>No</v>
      </c>
    </row>
    <row r="4638" spans="1:18" hidden="1" x14ac:dyDescent="0.35">
      <c r="A4638">
        <v>513026177</v>
      </c>
      <c r="B4638" s="3">
        <v>43973</v>
      </c>
      <c r="C4638" s="3">
        <v>43991</v>
      </c>
      <c r="D4638" t="s">
        <v>49</v>
      </c>
      <c r="E4638" t="s">
        <v>21</v>
      </c>
      <c r="F4638" t="s">
        <v>40</v>
      </c>
      <c r="G4638" t="s">
        <v>14</v>
      </c>
      <c r="H4638" t="s">
        <v>15</v>
      </c>
      <c r="I4638" s="9">
        <v>4701</v>
      </c>
      <c r="J4638" s="9">
        <v>651.21</v>
      </c>
      <c r="K4638" s="9">
        <v>524.96</v>
      </c>
      <c r="L4638" s="9">
        <f>tbl_salesdata[[#This Row],[Units Sold]]*tbl_salesdata[[#This Row],[Unit Cost]]</f>
        <v>2467836.96</v>
      </c>
      <c r="M4638" s="9">
        <f>tbl_salesdata[[#This Row],[Units Sold]]*tbl_salesdata[[#This Row],[Unit Price]]</f>
        <v>3061338.21</v>
      </c>
      <c r="N4638" s="9">
        <f>tbl_salesdata[[#This Row],[Total Sales]]-tbl_salesdata[[#This Row],[Total Cost]]</f>
        <v>593501.25</v>
      </c>
      <c r="O4638">
        <f>tbl_salesdata[[#This Row],[Ship Date]]-tbl_salesdata[[#This Row],[Order Date]]</f>
        <v>18</v>
      </c>
      <c r="P4638">
        <f>WEEKDAY(tbl_salesdata[[#This Row],[Order Date]],2)</f>
        <v>5</v>
      </c>
      <c r="Q4638" t="str">
        <f>TEXT(tbl_salesdata[[#This Row],[Order Date]],"dddd")</f>
        <v>Friday</v>
      </c>
      <c r="R4638" t="str">
        <f>IF(tbl_salesdata[[#This Row],[Weekdaynum]]&gt;5,"Yes","No")</f>
        <v>No</v>
      </c>
    </row>
    <row r="4639" spans="1:18" x14ac:dyDescent="0.35">
      <c r="A4639">
        <v>645411431</v>
      </c>
      <c r="B4639" s="3">
        <v>42875</v>
      </c>
      <c r="C4639" s="3">
        <v>42888</v>
      </c>
      <c r="D4639" t="s">
        <v>123</v>
      </c>
      <c r="E4639" t="s">
        <v>38</v>
      </c>
      <c r="F4639" t="s">
        <v>30</v>
      </c>
      <c r="G4639" t="s">
        <v>18</v>
      </c>
      <c r="H4639" t="s">
        <v>19</v>
      </c>
      <c r="I4639" s="9">
        <v>440</v>
      </c>
      <c r="J4639" s="9">
        <v>81.73</v>
      </c>
      <c r="K4639" s="9">
        <v>56.67</v>
      </c>
      <c r="L4639" s="9">
        <f>tbl_salesdata[[#This Row],[Units Sold]]*tbl_salesdata[[#This Row],[Unit Cost]]</f>
        <v>24934.799999999999</v>
      </c>
      <c r="M4639" s="9">
        <f>tbl_salesdata[[#This Row],[Units Sold]]*tbl_salesdata[[#This Row],[Unit Price]]</f>
        <v>35961.200000000004</v>
      </c>
      <c r="N4639" s="9">
        <f>tbl_salesdata[[#This Row],[Total Sales]]-tbl_salesdata[[#This Row],[Total Cost]]</f>
        <v>11026.400000000005</v>
      </c>
      <c r="O4639">
        <f>tbl_salesdata[[#This Row],[Ship Date]]-tbl_salesdata[[#This Row],[Order Date]]</f>
        <v>13</v>
      </c>
      <c r="P4639">
        <f>WEEKDAY(tbl_salesdata[[#This Row],[Order Date]],2)</f>
        <v>6</v>
      </c>
      <c r="Q4639" t="str">
        <f>TEXT(tbl_salesdata[[#This Row],[Order Date]],"dddd")</f>
        <v>Saturday</v>
      </c>
      <c r="R4639" t="str">
        <f>IF(tbl_salesdata[[#This Row],[Weekdaynum]]&gt;5,"Yes","No")</f>
        <v>Yes</v>
      </c>
    </row>
    <row r="4640" spans="1:18" hidden="1" x14ac:dyDescent="0.35">
      <c r="A4640">
        <v>991454160</v>
      </c>
      <c r="B4640" s="3">
        <v>43891</v>
      </c>
      <c r="C4640" s="3">
        <v>43903</v>
      </c>
      <c r="D4640" t="s">
        <v>130</v>
      </c>
      <c r="E4640" t="s">
        <v>29</v>
      </c>
      <c r="F4640" t="s">
        <v>33</v>
      </c>
      <c r="G4640" t="s">
        <v>18</v>
      </c>
      <c r="H4640" t="s">
        <v>26</v>
      </c>
      <c r="I4640" s="9">
        <v>2173</v>
      </c>
      <c r="J4640" s="9">
        <v>109.28</v>
      </c>
      <c r="K4640" s="9">
        <v>35.840000000000003</v>
      </c>
      <c r="L4640" s="9">
        <f>tbl_salesdata[[#This Row],[Units Sold]]*tbl_salesdata[[#This Row],[Unit Cost]]</f>
        <v>77880.320000000007</v>
      </c>
      <c r="M4640" s="9">
        <f>tbl_salesdata[[#This Row],[Units Sold]]*tbl_salesdata[[#This Row],[Unit Price]]</f>
        <v>237465.44</v>
      </c>
      <c r="N4640" s="9">
        <f>tbl_salesdata[[#This Row],[Total Sales]]-tbl_salesdata[[#This Row],[Total Cost]]</f>
        <v>159585.12</v>
      </c>
      <c r="O4640">
        <f>tbl_salesdata[[#This Row],[Ship Date]]-tbl_salesdata[[#This Row],[Order Date]]</f>
        <v>12</v>
      </c>
      <c r="P4640">
        <f>WEEKDAY(tbl_salesdata[[#This Row],[Order Date]],2)</f>
        <v>7</v>
      </c>
      <c r="Q4640" t="str">
        <f>TEXT(tbl_salesdata[[#This Row],[Order Date]],"dddd")</f>
        <v>Sunday</v>
      </c>
      <c r="R4640" t="str">
        <f>IF(tbl_salesdata[[#This Row],[Weekdaynum]]&gt;5,"Yes","No")</f>
        <v>Yes</v>
      </c>
    </row>
    <row r="4641" spans="1:18" hidden="1" x14ac:dyDescent="0.35">
      <c r="A4641">
        <v>222720611</v>
      </c>
      <c r="B4641" s="3">
        <v>44636</v>
      </c>
      <c r="C4641" s="3">
        <v>44649</v>
      </c>
      <c r="D4641" t="s">
        <v>117</v>
      </c>
      <c r="E4641" t="s">
        <v>21</v>
      </c>
      <c r="F4641" t="s">
        <v>13</v>
      </c>
      <c r="G4641" t="s">
        <v>18</v>
      </c>
      <c r="H4641" t="s">
        <v>26</v>
      </c>
      <c r="I4641" s="9">
        <v>6833</v>
      </c>
      <c r="J4641" s="9">
        <v>255.28</v>
      </c>
      <c r="K4641" s="9">
        <v>159.41999999999999</v>
      </c>
      <c r="L4641" s="9">
        <f>tbl_salesdata[[#This Row],[Units Sold]]*tbl_salesdata[[#This Row],[Unit Cost]]</f>
        <v>1089316.8599999999</v>
      </c>
      <c r="M4641" s="9">
        <f>tbl_salesdata[[#This Row],[Units Sold]]*tbl_salesdata[[#This Row],[Unit Price]]</f>
        <v>1744328.24</v>
      </c>
      <c r="N4641" s="9">
        <f>tbl_salesdata[[#This Row],[Total Sales]]-tbl_salesdata[[#This Row],[Total Cost]]</f>
        <v>655011.38000000012</v>
      </c>
      <c r="O4641">
        <f>tbl_salesdata[[#This Row],[Ship Date]]-tbl_salesdata[[#This Row],[Order Date]]</f>
        <v>13</v>
      </c>
      <c r="P4641">
        <f>WEEKDAY(tbl_salesdata[[#This Row],[Order Date]],2)</f>
        <v>3</v>
      </c>
      <c r="Q4641" t="str">
        <f>TEXT(tbl_salesdata[[#This Row],[Order Date]],"dddd")</f>
        <v>Wednesday</v>
      </c>
      <c r="R4641" t="str">
        <f>IF(tbl_salesdata[[#This Row],[Weekdaynum]]&gt;5,"Yes","No")</f>
        <v>No</v>
      </c>
    </row>
    <row r="4642" spans="1:18" hidden="1" x14ac:dyDescent="0.35">
      <c r="A4642">
        <v>235732972</v>
      </c>
      <c r="B4642" s="3">
        <v>43478</v>
      </c>
      <c r="C4642" s="3">
        <v>43480</v>
      </c>
      <c r="D4642" t="s">
        <v>50</v>
      </c>
      <c r="E4642" t="s">
        <v>51</v>
      </c>
      <c r="F4642" t="s">
        <v>40</v>
      </c>
      <c r="G4642" t="s">
        <v>18</v>
      </c>
      <c r="H4642" t="s">
        <v>34</v>
      </c>
      <c r="I4642" s="9">
        <v>7480</v>
      </c>
      <c r="J4642" s="9">
        <v>651.21</v>
      </c>
      <c r="K4642" s="9">
        <v>524.96</v>
      </c>
      <c r="L4642" s="9">
        <f>tbl_salesdata[[#This Row],[Units Sold]]*tbl_salesdata[[#This Row],[Unit Cost]]</f>
        <v>3926700.8000000003</v>
      </c>
      <c r="M4642" s="9">
        <f>tbl_salesdata[[#This Row],[Units Sold]]*tbl_salesdata[[#This Row],[Unit Price]]</f>
        <v>4871050.8</v>
      </c>
      <c r="N4642" s="9">
        <f>tbl_salesdata[[#This Row],[Total Sales]]-tbl_salesdata[[#This Row],[Total Cost]]</f>
        <v>944349.99999999953</v>
      </c>
      <c r="O4642">
        <f>tbl_salesdata[[#This Row],[Ship Date]]-tbl_salesdata[[#This Row],[Order Date]]</f>
        <v>2</v>
      </c>
      <c r="P4642">
        <f>WEEKDAY(tbl_salesdata[[#This Row],[Order Date]],2)</f>
        <v>7</v>
      </c>
      <c r="Q4642" t="str">
        <f>TEXT(tbl_salesdata[[#This Row],[Order Date]],"dddd")</f>
        <v>Sunday</v>
      </c>
      <c r="R4642" t="str">
        <f>IF(tbl_salesdata[[#This Row],[Weekdaynum]]&gt;5,"Yes","No")</f>
        <v>Yes</v>
      </c>
    </row>
    <row r="4643" spans="1:18" hidden="1" x14ac:dyDescent="0.35">
      <c r="A4643">
        <v>296165072</v>
      </c>
      <c r="B4643" s="3">
        <v>44326</v>
      </c>
      <c r="C4643" s="3">
        <v>44342</v>
      </c>
      <c r="D4643" t="s">
        <v>142</v>
      </c>
      <c r="E4643" t="s">
        <v>29</v>
      </c>
      <c r="F4643" t="s">
        <v>40</v>
      </c>
      <c r="G4643" t="s">
        <v>14</v>
      </c>
      <c r="H4643" t="s">
        <v>26</v>
      </c>
      <c r="I4643" s="9">
        <v>681</v>
      </c>
      <c r="J4643" s="9">
        <v>651.21</v>
      </c>
      <c r="K4643" s="9">
        <v>524.96</v>
      </c>
      <c r="L4643" s="9">
        <f>tbl_salesdata[[#This Row],[Units Sold]]*tbl_salesdata[[#This Row],[Unit Cost]]</f>
        <v>357497.76</v>
      </c>
      <c r="M4643" s="9">
        <f>tbl_salesdata[[#This Row],[Units Sold]]*tbl_salesdata[[#This Row],[Unit Price]]</f>
        <v>443474.01</v>
      </c>
      <c r="N4643" s="9">
        <f>tbl_salesdata[[#This Row],[Total Sales]]-tbl_salesdata[[#This Row],[Total Cost]]</f>
        <v>85976.25</v>
      </c>
      <c r="O4643">
        <f>tbl_salesdata[[#This Row],[Ship Date]]-tbl_salesdata[[#This Row],[Order Date]]</f>
        <v>16</v>
      </c>
      <c r="P4643">
        <f>WEEKDAY(tbl_salesdata[[#This Row],[Order Date]],2)</f>
        <v>1</v>
      </c>
      <c r="Q4643" t="str">
        <f>TEXT(tbl_salesdata[[#This Row],[Order Date]],"dddd")</f>
        <v>Monday</v>
      </c>
      <c r="R4643" t="str">
        <f>IF(tbl_salesdata[[#This Row],[Weekdaynum]]&gt;5,"Yes","No")</f>
        <v>No</v>
      </c>
    </row>
    <row r="4644" spans="1:18" hidden="1" x14ac:dyDescent="0.35">
      <c r="A4644">
        <v>190003240</v>
      </c>
      <c r="B4644" s="3">
        <v>43857</v>
      </c>
      <c r="C4644" s="3">
        <v>43874</v>
      </c>
      <c r="D4644" t="s">
        <v>213</v>
      </c>
      <c r="E4644" t="s">
        <v>38</v>
      </c>
      <c r="F4644" t="s">
        <v>25</v>
      </c>
      <c r="G4644" t="s">
        <v>14</v>
      </c>
      <c r="H4644" t="s">
        <v>26</v>
      </c>
      <c r="I4644" s="9">
        <v>5036</v>
      </c>
      <c r="J4644" s="9">
        <v>205.7</v>
      </c>
      <c r="K4644" s="9">
        <v>117.11</v>
      </c>
      <c r="L4644" s="9">
        <f>tbl_salesdata[[#This Row],[Units Sold]]*tbl_salesdata[[#This Row],[Unit Cost]]</f>
        <v>589765.96</v>
      </c>
      <c r="M4644" s="9">
        <f>tbl_salesdata[[#This Row],[Units Sold]]*tbl_salesdata[[#This Row],[Unit Price]]</f>
        <v>1035905.2</v>
      </c>
      <c r="N4644" s="9">
        <f>tbl_salesdata[[#This Row],[Total Sales]]-tbl_salesdata[[#This Row],[Total Cost]]</f>
        <v>446139.24</v>
      </c>
      <c r="O4644">
        <f>tbl_salesdata[[#This Row],[Ship Date]]-tbl_salesdata[[#This Row],[Order Date]]</f>
        <v>17</v>
      </c>
      <c r="P4644">
        <f>WEEKDAY(tbl_salesdata[[#This Row],[Order Date]],2)</f>
        <v>1</v>
      </c>
      <c r="Q4644" t="str">
        <f>TEXT(tbl_salesdata[[#This Row],[Order Date]],"dddd")</f>
        <v>Monday</v>
      </c>
      <c r="R4644" t="str">
        <f>IF(tbl_salesdata[[#This Row],[Weekdaynum]]&gt;5,"Yes","No")</f>
        <v>No</v>
      </c>
    </row>
    <row r="4645" spans="1:18" hidden="1" x14ac:dyDescent="0.35">
      <c r="A4645">
        <v>673546302</v>
      </c>
      <c r="B4645" s="3">
        <v>44491</v>
      </c>
      <c r="C4645" s="3">
        <v>44508</v>
      </c>
      <c r="D4645" t="s">
        <v>112</v>
      </c>
      <c r="E4645" t="s">
        <v>12</v>
      </c>
      <c r="F4645" t="s">
        <v>33</v>
      </c>
      <c r="G4645" t="s">
        <v>14</v>
      </c>
      <c r="H4645" t="s">
        <v>15</v>
      </c>
      <c r="I4645" s="9">
        <v>6173</v>
      </c>
      <c r="J4645" s="9">
        <v>109.28</v>
      </c>
      <c r="K4645" s="9">
        <v>35.840000000000003</v>
      </c>
      <c r="L4645" s="9">
        <f>tbl_salesdata[[#This Row],[Units Sold]]*tbl_salesdata[[#This Row],[Unit Cost]]</f>
        <v>221240.32000000001</v>
      </c>
      <c r="M4645" s="9">
        <f>tbl_salesdata[[#This Row],[Units Sold]]*tbl_salesdata[[#This Row],[Unit Price]]</f>
        <v>674585.44000000006</v>
      </c>
      <c r="N4645" s="9">
        <f>tbl_salesdata[[#This Row],[Total Sales]]-tbl_salesdata[[#This Row],[Total Cost]]</f>
        <v>453345.12000000005</v>
      </c>
      <c r="O4645">
        <f>tbl_salesdata[[#This Row],[Ship Date]]-tbl_salesdata[[#This Row],[Order Date]]</f>
        <v>17</v>
      </c>
      <c r="P4645">
        <f>WEEKDAY(tbl_salesdata[[#This Row],[Order Date]],2)</f>
        <v>5</v>
      </c>
      <c r="Q4645" t="str">
        <f>TEXT(tbl_salesdata[[#This Row],[Order Date]],"dddd")</f>
        <v>Friday</v>
      </c>
      <c r="R4645" t="str">
        <f>IF(tbl_salesdata[[#This Row],[Weekdaynum]]&gt;5,"Yes","No")</f>
        <v>No</v>
      </c>
    </row>
    <row r="4646" spans="1:18" x14ac:dyDescent="0.35">
      <c r="A4646">
        <v>446045196</v>
      </c>
      <c r="B4646" s="3">
        <v>42301</v>
      </c>
      <c r="C4646" s="3">
        <v>42310</v>
      </c>
      <c r="D4646" t="s">
        <v>168</v>
      </c>
      <c r="E4646" t="s">
        <v>21</v>
      </c>
      <c r="F4646" t="s">
        <v>56</v>
      </c>
      <c r="G4646" t="s">
        <v>18</v>
      </c>
      <c r="H4646" t="s">
        <v>26</v>
      </c>
      <c r="I4646" s="9">
        <v>3540</v>
      </c>
      <c r="J4646" s="9">
        <v>9.33</v>
      </c>
      <c r="K4646" s="9">
        <v>6.92</v>
      </c>
      <c r="L4646" s="9">
        <f>tbl_salesdata[[#This Row],[Units Sold]]*tbl_salesdata[[#This Row],[Unit Cost]]</f>
        <v>24496.799999999999</v>
      </c>
      <c r="M4646" s="9">
        <f>tbl_salesdata[[#This Row],[Units Sold]]*tbl_salesdata[[#This Row],[Unit Price]]</f>
        <v>33028.199999999997</v>
      </c>
      <c r="N4646" s="9">
        <f>tbl_salesdata[[#This Row],[Total Sales]]-tbl_salesdata[[#This Row],[Total Cost]]</f>
        <v>8531.3999999999978</v>
      </c>
      <c r="O4646">
        <f>tbl_salesdata[[#This Row],[Ship Date]]-tbl_salesdata[[#This Row],[Order Date]]</f>
        <v>9</v>
      </c>
      <c r="P4646">
        <f>WEEKDAY(tbl_salesdata[[#This Row],[Order Date]],2)</f>
        <v>6</v>
      </c>
      <c r="Q4646" t="str">
        <f>TEXT(tbl_salesdata[[#This Row],[Order Date]],"dddd")</f>
        <v>Saturday</v>
      </c>
      <c r="R4646" t="str">
        <f>IF(tbl_salesdata[[#This Row],[Weekdaynum]]&gt;5,"Yes","No")</f>
        <v>Yes</v>
      </c>
    </row>
    <row r="4647" spans="1:18" hidden="1" x14ac:dyDescent="0.35">
      <c r="A4647">
        <v>486504924</v>
      </c>
      <c r="B4647" s="3">
        <v>44370</v>
      </c>
      <c r="C4647" s="3">
        <v>44384</v>
      </c>
      <c r="D4647" t="s">
        <v>182</v>
      </c>
      <c r="E4647" t="s">
        <v>12</v>
      </c>
      <c r="F4647" t="s">
        <v>76</v>
      </c>
      <c r="G4647" t="s">
        <v>18</v>
      </c>
      <c r="H4647" t="s">
        <v>26</v>
      </c>
      <c r="I4647" s="9">
        <v>6473</v>
      </c>
      <c r="J4647" s="9">
        <v>668.27</v>
      </c>
      <c r="K4647" s="9">
        <v>502.54</v>
      </c>
      <c r="L4647" s="9">
        <f>tbl_salesdata[[#This Row],[Units Sold]]*tbl_salesdata[[#This Row],[Unit Cost]]</f>
        <v>3252941.42</v>
      </c>
      <c r="M4647" s="9">
        <f>tbl_salesdata[[#This Row],[Units Sold]]*tbl_salesdata[[#This Row],[Unit Price]]</f>
        <v>4325711.71</v>
      </c>
      <c r="N4647" s="9">
        <f>tbl_salesdata[[#This Row],[Total Sales]]-tbl_salesdata[[#This Row],[Total Cost]]</f>
        <v>1072770.29</v>
      </c>
      <c r="O4647">
        <f>tbl_salesdata[[#This Row],[Ship Date]]-tbl_salesdata[[#This Row],[Order Date]]</f>
        <v>14</v>
      </c>
      <c r="P4647">
        <f>WEEKDAY(tbl_salesdata[[#This Row],[Order Date]],2)</f>
        <v>3</v>
      </c>
      <c r="Q4647" t="str">
        <f>TEXT(tbl_salesdata[[#This Row],[Order Date]],"dddd")</f>
        <v>Wednesday</v>
      </c>
      <c r="R4647" t="str">
        <f>IF(tbl_salesdata[[#This Row],[Weekdaynum]]&gt;5,"Yes","No")</f>
        <v>No</v>
      </c>
    </row>
    <row r="4648" spans="1:18" hidden="1" x14ac:dyDescent="0.35">
      <c r="A4648">
        <v>330080640</v>
      </c>
      <c r="B4648" s="3">
        <v>42932</v>
      </c>
      <c r="C4648" s="3">
        <v>42947</v>
      </c>
      <c r="D4648" t="s">
        <v>199</v>
      </c>
      <c r="E4648" t="s">
        <v>29</v>
      </c>
      <c r="F4648" t="s">
        <v>17</v>
      </c>
      <c r="G4648" t="s">
        <v>14</v>
      </c>
      <c r="H4648" t="s">
        <v>34</v>
      </c>
      <c r="I4648" s="9">
        <v>7051</v>
      </c>
      <c r="J4648" s="9">
        <v>152.58000000000001</v>
      </c>
      <c r="K4648" s="9">
        <v>97.44</v>
      </c>
      <c r="L4648" s="9">
        <f>tbl_salesdata[[#This Row],[Units Sold]]*tbl_salesdata[[#This Row],[Unit Cost]]</f>
        <v>687049.44</v>
      </c>
      <c r="M4648" s="9">
        <f>tbl_salesdata[[#This Row],[Units Sold]]*tbl_salesdata[[#This Row],[Unit Price]]</f>
        <v>1075841.58</v>
      </c>
      <c r="N4648" s="9">
        <f>tbl_salesdata[[#This Row],[Total Sales]]-tbl_salesdata[[#This Row],[Total Cost]]</f>
        <v>388792.14000000013</v>
      </c>
      <c r="O4648">
        <f>tbl_salesdata[[#This Row],[Ship Date]]-tbl_salesdata[[#This Row],[Order Date]]</f>
        <v>15</v>
      </c>
      <c r="P4648">
        <f>WEEKDAY(tbl_salesdata[[#This Row],[Order Date]],2)</f>
        <v>7</v>
      </c>
      <c r="Q4648" t="str">
        <f>TEXT(tbl_salesdata[[#This Row],[Order Date]],"dddd")</f>
        <v>Sunday</v>
      </c>
      <c r="R4648" t="str">
        <f>IF(tbl_salesdata[[#This Row],[Weekdaynum]]&gt;5,"Yes","No")</f>
        <v>Yes</v>
      </c>
    </row>
    <row r="4649" spans="1:18" hidden="1" x14ac:dyDescent="0.35">
      <c r="A4649">
        <v>891681563</v>
      </c>
      <c r="B4649" s="3">
        <v>43891</v>
      </c>
      <c r="C4649" s="3">
        <v>43912</v>
      </c>
      <c r="D4649" t="s">
        <v>35</v>
      </c>
      <c r="E4649" t="s">
        <v>21</v>
      </c>
      <c r="F4649" t="s">
        <v>76</v>
      </c>
      <c r="G4649" t="s">
        <v>18</v>
      </c>
      <c r="H4649" t="s">
        <v>15</v>
      </c>
      <c r="I4649" s="9">
        <v>7245</v>
      </c>
      <c r="J4649" s="9">
        <v>668.27</v>
      </c>
      <c r="K4649" s="9">
        <v>502.54</v>
      </c>
      <c r="L4649" s="9">
        <f>tbl_salesdata[[#This Row],[Units Sold]]*tbl_salesdata[[#This Row],[Unit Cost]]</f>
        <v>3640902.3000000003</v>
      </c>
      <c r="M4649" s="9">
        <f>tbl_salesdata[[#This Row],[Units Sold]]*tbl_salesdata[[#This Row],[Unit Price]]</f>
        <v>4841616.1499999994</v>
      </c>
      <c r="N4649" s="9">
        <f>tbl_salesdata[[#This Row],[Total Sales]]-tbl_salesdata[[#This Row],[Total Cost]]</f>
        <v>1200713.8499999992</v>
      </c>
      <c r="O4649">
        <f>tbl_salesdata[[#This Row],[Ship Date]]-tbl_salesdata[[#This Row],[Order Date]]</f>
        <v>21</v>
      </c>
      <c r="P4649">
        <f>WEEKDAY(tbl_salesdata[[#This Row],[Order Date]],2)</f>
        <v>7</v>
      </c>
      <c r="Q4649" t="str">
        <f>TEXT(tbl_salesdata[[#This Row],[Order Date]],"dddd")</f>
        <v>Sunday</v>
      </c>
      <c r="R4649" t="str">
        <f>IF(tbl_salesdata[[#This Row],[Weekdaynum]]&gt;5,"Yes","No")</f>
        <v>Yes</v>
      </c>
    </row>
    <row r="4650" spans="1:18" hidden="1" x14ac:dyDescent="0.35">
      <c r="A4650">
        <v>129169023</v>
      </c>
      <c r="B4650" s="3">
        <v>43990</v>
      </c>
      <c r="C4650" s="3">
        <v>43991</v>
      </c>
      <c r="D4650" t="s">
        <v>144</v>
      </c>
      <c r="E4650" t="s">
        <v>21</v>
      </c>
      <c r="F4650" t="s">
        <v>22</v>
      </c>
      <c r="G4650" t="s">
        <v>18</v>
      </c>
      <c r="H4650" t="s">
        <v>15</v>
      </c>
      <c r="I4650" s="9">
        <v>2839</v>
      </c>
      <c r="J4650" s="9">
        <v>47.45</v>
      </c>
      <c r="K4650" s="9">
        <v>31.79</v>
      </c>
      <c r="L4650" s="9">
        <f>tbl_salesdata[[#This Row],[Units Sold]]*tbl_salesdata[[#This Row],[Unit Cost]]</f>
        <v>90251.81</v>
      </c>
      <c r="M4650" s="9">
        <f>tbl_salesdata[[#This Row],[Units Sold]]*tbl_salesdata[[#This Row],[Unit Price]]</f>
        <v>134710.55000000002</v>
      </c>
      <c r="N4650" s="9">
        <f>tbl_salesdata[[#This Row],[Total Sales]]-tbl_salesdata[[#This Row],[Total Cost]]</f>
        <v>44458.74000000002</v>
      </c>
      <c r="O4650">
        <f>tbl_salesdata[[#This Row],[Ship Date]]-tbl_salesdata[[#This Row],[Order Date]]</f>
        <v>1</v>
      </c>
      <c r="P4650">
        <f>WEEKDAY(tbl_salesdata[[#This Row],[Order Date]],2)</f>
        <v>1</v>
      </c>
      <c r="Q4650" t="str">
        <f>TEXT(tbl_salesdata[[#This Row],[Order Date]],"dddd")</f>
        <v>Monday</v>
      </c>
      <c r="R4650" t="str">
        <f>IF(tbl_salesdata[[#This Row],[Weekdaynum]]&gt;5,"Yes","No")</f>
        <v>No</v>
      </c>
    </row>
    <row r="4651" spans="1:18" x14ac:dyDescent="0.35">
      <c r="A4651">
        <v>385082232</v>
      </c>
      <c r="B4651" s="3">
        <v>43393</v>
      </c>
      <c r="C4651" s="3">
        <v>43414</v>
      </c>
      <c r="D4651" t="s">
        <v>70</v>
      </c>
      <c r="E4651" t="s">
        <v>29</v>
      </c>
      <c r="F4651" t="s">
        <v>56</v>
      </c>
      <c r="G4651" t="s">
        <v>18</v>
      </c>
      <c r="H4651" t="s">
        <v>34</v>
      </c>
      <c r="I4651" s="9">
        <v>3245</v>
      </c>
      <c r="J4651" s="9">
        <v>9.33</v>
      </c>
      <c r="K4651" s="9">
        <v>6.92</v>
      </c>
      <c r="L4651" s="9">
        <f>tbl_salesdata[[#This Row],[Units Sold]]*tbl_salesdata[[#This Row],[Unit Cost]]</f>
        <v>22455.4</v>
      </c>
      <c r="M4651" s="9">
        <f>tbl_salesdata[[#This Row],[Units Sold]]*tbl_salesdata[[#This Row],[Unit Price]]</f>
        <v>30275.85</v>
      </c>
      <c r="N4651" s="9">
        <f>tbl_salesdata[[#This Row],[Total Sales]]-tbl_salesdata[[#This Row],[Total Cost]]</f>
        <v>7820.4499999999971</v>
      </c>
      <c r="O4651">
        <f>tbl_salesdata[[#This Row],[Ship Date]]-tbl_salesdata[[#This Row],[Order Date]]</f>
        <v>21</v>
      </c>
      <c r="P4651">
        <f>WEEKDAY(tbl_salesdata[[#This Row],[Order Date]],2)</f>
        <v>6</v>
      </c>
      <c r="Q4651" t="str">
        <f>TEXT(tbl_salesdata[[#This Row],[Order Date]],"dddd")</f>
        <v>Saturday</v>
      </c>
      <c r="R4651" t="str">
        <f>IF(tbl_salesdata[[#This Row],[Weekdaynum]]&gt;5,"Yes","No")</f>
        <v>Yes</v>
      </c>
    </row>
    <row r="4652" spans="1:18" x14ac:dyDescent="0.35">
      <c r="A4652">
        <v>610107553</v>
      </c>
      <c r="B4652" s="3">
        <v>42483</v>
      </c>
      <c r="C4652" s="3">
        <v>42492</v>
      </c>
      <c r="D4652" t="s">
        <v>142</v>
      </c>
      <c r="E4652" t="s">
        <v>29</v>
      </c>
      <c r="F4652" t="s">
        <v>56</v>
      </c>
      <c r="G4652" t="s">
        <v>14</v>
      </c>
      <c r="H4652" t="s">
        <v>15</v>
      </c>
      <c r="I4652" s="9">
        <v>3238</v>
      </c>
      <c r="J4652" s="9">
        <v>9.33</v>
      </c>
      <c r="K4652" s="9">
        <v>6.92</v>
      </c>
      <c r="L4652" s="9">
        <f>tbl_salesdata[[#This Row],[Units Sold]]*tbl_salesdata[[#This Row],[Unit Cost]]</f>
        <v>22406.959999999999</v>
      </c>
      <c r="M4652" s="9">
        <f>tbl_salesdata[[#This Row],[Units Sold]]*tbl_salesdata[[#This Row],[Unit Price]]</f>
        <v>30210.54</v>
      </c>
      <c r="N4652" s="9">
        <f>tbl_salesdata[[#This Row],[Total Sales]]-tbl_salesdata[[#This Row],[Total Cost]]</f>
        <v>7803.5800000000017</v>
      </c>
      <c r="O4652">
        <f>tbl_salesdata[[#This Row],[Ship Date]]-tbl_salesdata[[#This Row],[Order Date]]</f>
        <v>9</v>
      </c>
      <c r="P4652">
        <f>WEEKDAY(tbl_salesdata[[#This Row],[Order Date]],2)</f>
        <v>6</v>
      </c>
      <c r="Q4652" t="str">
        <f>TEXT(tbl_salesdata[[#This Row],[Order Date]],"dddd")</f>
        <v>Saturday</v>
      </c>
      <c r="R4652" t="str">
        <f>IF(tbl_salesdata[[#This Row],[Weekdaynum]]&gt;5,"Yes","No")</f>
        <v>Yes</v>
      </c>
    </row>
    <row r="4653" spans="1:18" hidden="1" x14ac:dyDescent="0.35">
      <c r="A4653">
        <v>230251395</v>
      </c>
      <c r="B4653" s="3">
        <v>44771</v>
      </c>
      <c r="C4653" s="3">
        <v>44774</v>
      </c>
      <c r="D4653" t="s">
        <v>114</v>
      </c>
      <c r="E4653" t="s">
        <v>38</v>
      </c>
      <c r="F4653" t="s">
        <v>42</v>
      </c>
      <c r="G4653" t="s">
        <v>14</v>
      </c>
      <c r="H4653" t="s">
        <v>26</v>
      </c>
      <c r="I4653" s="9">
        <v>5359</v>
      </c>
      <c r="J4653" s="9">
        <v>437.2</v>
      </c>
      <c r="K4653" s="9">
        <v>263.33</v>
      </c>
      <c r="L4653" s="9">
        <f>tbl_salesdata[[#This Row],[Units Sold]]*tbl_salesdata[[#This Row],[Unit Cost]]</f>
        <v>1411185.47</v>
      </c>
      <c r="M4653" s="9">
        <f>tbl_salesdata[[#This Row],[Units Sold]]*tbl_salesdata[[#This Row],[Unit Price]]</f>
        <v>2342954.7999999998</v>
      </c>
      <c r="N4653" s="9">
        <f>tbl_salesdata[[#This Row],[Total Sales]]-tbl_salesdata[[#This Row],[Total Cost]]</f>
        <v>931769.32999999984</v>
      </c>
      <c r="O4653">
        <f>tbl_salesdata[[#This Row],[Ship Date]]-tbl_salesdata[[#This Row],[Order Date]]</f>
        <v>3</v>
      </c>
      <c r="P4653">
        <f>WEEKDAY(tbl_salesdata[[#This Row],[Order Date]],2)</f>
        <v>5</v>
      </c>
      <c r="Q4653" t="str">
        <f>TEXT(tbl_salesdata[[#This Row],[Order Date]],"dddd")</f>
        <v>Friday</v>
      </c>
      <c r="R4653" t="str">
        <f>IF(tbl_salesdata[[#This Row],[Weekdaynum]]&gt;5,"Yes","No")</f>
        <v>No</v>
      </c>
    </row>
    <row r="4654" spans="1:18" hidden="1" x14ac:dyDescent="0.35">
      <c r="A4654">
        <v>806148278</v>
      </c>
      <c r="B4654" s="3">
        <v>42862</v>
      </c>
      <c r="C4654" s="3">
        <v>42863</v>
      </c>
      <c r="D4654" t="s">
        <v>98</v>
      </c>
      <c r="E4654" t="s">
        <v>38</v>
      </c>
      <c r="F4654" t="s">
        <v>33</v>
      </c>
      <c r="G4654" t="s">
        <v>14</v>
      </c>
      <c r="H4654" t="s">
        <v>34</v>
      </c>
      <c r="I4654" s="9">
        <v>6045</v>
      </c>
      <c r="J4654" s="9">
        <v>109.28</v>
      </c>
      <c r="K4654" s="9">
        <v>35.840000000000003</v>
      </c>
      <c r="L4654" s="9">
        <f>tbl_salesdata[[#This Row],[Units Sold]]*tbl_salesdata[[#This Row],[Unit Cost]]</f>
        <v>216652.80000000002</v>
      </c>
      <c r="M4654" s="9">
        <f>tbl_salesdata[[#This Row],[Units Sold]]*tbl_salesdata[[#This Row],[Unit Price]]</f>
        <v>660597.6</v>
      </c>
      <c r="N4654" s="9">
        <f>tbl_salesdata[[#This Row],[Total Sales]]-tbl_salesdata[[#This Row],[Total Cost]]</f>
        <v>443944.79999999993</v>
      </c>
      <c r="O4654">
        <f>tbl_salesdata[[#This Row],[Ship Date]]-tbl_salesdata[[#This Row],[Order Date]]</f>
        <v>1</v>
      </c>
      <c r="P4654">
        <f>WEEKDAY(tbl_salesdata[[#This Row],[Order Date]],2)</f>
        <v>7</v>
      </c>
      <c r="Q4654" t="str">
        <f>TEXT(tbl_salesdata[[#This Row],[Order Date]],"dddd")</f>
        <v>Sunday</v>
      </c>
      <c r="R4654" t="str">
        <f>IF(tbl_salesdata[[#This Row],[Weekdaynum]]&gt;5,"Yes","No")</f>
        <v>Yes</v>
      </c>
    </row>
    <row r="4655" spans="1:18" hidden="1" x14ac:dyDescent="0.35">
      <c r="A4655">
        <v>801925837</v>
      </c>
      <c r="B4655" s="3">
        <v>43755</v>
      </c>
      <c r="C4655" s="3">
        <v>43775</v>
      </c>
      <c r="D4655" t="s">
        <v>113</v>
      </c>
      <c r="E4655" t="s">
        <v>21</v>
      </c>
      <c r="F4655" t="s">
        <v>68</v>
      </c>
      <c r="G4655" t="s">
        <v>18</v>
      </c>
      <c r="H4655" t="s">
        <v>19</v>
      </c>
      <c r="I4655" s="9">
        <v>6531</v>
      </c>
      <c r="J4655" s="9">
        <v>154.06</v>
      </c>
      <c r="K4655" s="9">
        <v>90.93</v>
      </c>
      <c r="L4655" s="9">
        <f>tbl_salesdata[[#This Row],[Units Sold]]*tbl_salesdata[[#This Row],[Unit Cost]]</f>
        <v>593863.83000000007</v>
      </c>
      <c r="M4655" s="9">
        <f>tbl_salesdata[[#This Row],[Units Sold]]*tbl_salesdata[[#This Row],[Unit Price]]</f>
        <v>1006165.86</v>
      </c>
      <c r="N4655" s="9">
        <f>tbl_salesdata[[#This Row],[Total Sales]]-tbl_salesdata[[#This Row],[Total Cost]]</f>
        <v>412302.02999999991</v>
      </c>
      <c r="O4655">
        <f>tbl_salesdata[[#This Row],[Ship Date]]-tbl_salesdata[[#This Row],[Order Date]]</f>
        <v>20</v>
      </c>
      <c r="P4655">
        <f>WEEKDAY(tbl_salesdata[[#This Row],[Order Date]],2)</f>
        <v>4</v>
      </c>
      <c r="Q4655" t="str">
        <f>TEXT(tbl_salesdata[[#This Row],[Order Date]],"dddd")</f>
        <v>Thursday</v>
      </c>
      <c r="R4655" t="str">
        <f>IF(tbl_salesdata[[#This Row],[Weekdaynum]]&gt;5,"Yes","No")</f>
        <v>No</v>
      </c>
    </row>
    <row r="4656" spans="1:18" hidden="1" x14ac:dyDescent="0.35">
      <c r="A4656">
        <v>847320401</v>
      </c>
      <c r="B4656" s="3">
        <v>43844</v>
      </c>
      <c r="C4656" s="3">
        <v>43865</v>
      </c>
      <c r="D4656" t="s">
        <v>210</v>
      </c>
      <c r="E4656" t="s">
        <v>38</v>
      </c>
      <c r="F4656" t="s">
        <v>25</v>
      </c>
      <c r="G4656" t="s">
        <v>18</v>
      </c>
      <c r="H4656" t="s">
        <v>15</v>
      </c>
      <c r="I4656" s="9">
        <v>9791</v>
      </c>
      <c r="J4656" s="9">
        <v>205.7</v>
      </c>
      <c r="K4656" s="9">
        <v>117.11</v>
      </c>
      <c r="L4656" s="9">
        <f>tbl_salesdata[[#This Row],[Units Sold]]*tbl_salesdata[[#This Row],[Unit Cost]]</f>
        <v>1146624.01</v>
      </c>
      <c r="M4656" s="9">
        <f>tbl_salesdata[[#This Row],[Units Sold]]*tbl_salesdata[[#This Row],[Unit Price]]</f>
        <v>2014008.7</v>
      </c>
      <c r="N4656" s="9">
        <f>tbl_salesdata[[#This Row],[Total Sales]]-tbl_salesdata[[#This Row],[Total Cost]]</f>
        <v>867384.69</v>
      </c>
      <c r="O4656">
        <f>tbl_salesdata[[#This Row],[Ship Date]]-tbl_salesdata[[#This Row],[Order Date]]</f>
        <v>21</v>
      </c>
      <c r="P4656">
        <f>WEEKDAY(tbl_salesdata[[#This Row],[Order Date]],2)</f>
        <v>2</v>
      </c>
      <c r="Q4656" t="str">
        <f>TEXT(tbl_salesdata[[#This Row],[Order Date]],"dddd")</f>
        <v>Tuesday</v>
      </c>
      <c r="R4656" t="str">
        <f>IF(tbl_salesdata[[#This Row],[Weekdaynum]]&gt;5,"Yes","No")</f>
        <v>No</v>
      </c>
    </row>
    <row r="4657" spans="1:18" x14ac:dyDescent="0.35">
      <c r="A4657">
        <v>528295028</v>
      </c>
      <c r="B4657" s="3">
        <v>44289</v>
      </c>
      <c r="C4657" s="3">
        <v>44294</v>
      </c>
      <c r="D4657" t="s">
        <v>131</v>
      </c>
      <c r="E4657" t="s">
        <v>32</v>
      </c>
      <c r="F4657" t="s">
        <v>56</v>
      </c>
      <c r="G4657" t="s">
        <v>14</v>
      </c>
      <c r="H4657" t="s">
        <v>34</v>
      </c>
      <c r="I4657" s="9">
        <v>3093</v>
      </c>
      <c r="J4657" s="9">
        <v>9.33</v>
      </c>
      <c r="K4657" s="9">
        <v>6.92</v>
      </c>
      <c r="L4657" s="9">
        <f>tbl_salesdata[[#This Row],[Units Sold]]*tbl_salesdata[[#This Row],[Unit Cost]]</f>
        <v>21403.56</v>
      </c>
      <c r="M4657" s="9">
        <f>tbl_salesdata[[#This Row],[Units Sold]]*tbl_salesdata[[#This Row],[Unit Price]]</f>
        <v>28857.69</v>
      </c>
      <c r="N4657" s="9">
        <f>tbl_salesdata[[#This Row],[Total Sales]]-tbl_salesdata[[#This Row],[Total Cost]]</f>
        <v>7454.1299999999974</v>
      </c>
      <c r="O4657">
        <f>tbl_salesdata[[#This Row],[Ship Date]]-tbl_salesdata[[#This Row],[Order Date]]</f>
        <v>5</v>
      </c>
      <c r="P4657">
        <f>WEEKDAY(tbl_salesdata[[#This Row],[Order Date]],2)</f>
        <v>6</v>
      </c>
      <c r="Q4657" t="str">
        <f>TEXT(tbl_salesdata[[#This Row],[Order Date]],"dddd")</f>
        <v>Saturday</v>
      </c>
      <c r="R4657" t="str">
        <f>IF(tbl_salesdata[[#This Row],[Weekdaynum]]&gt;5,"Yes","No")</f>
        <v>Yes</v>
      </c>
    </row>
    <row r="4658" spans="1:18" x14ac:dyDescent="0.35">
      <c r="A4658">
        <v>904812800</v>
      </c>
      <c r="B4658" s="3">
        <v>44478</v>
      </c>
      <c r="C4658" s="3">
        <v>44493</v>
      </c>
      <c r="D4658" t="s">
        <v>214</v>
      </c>
      <c r="E4658" t="s">
        <v>21</v>
      </c>
      <c r="F4658" t="s">
        <v>56</v>
      </c>
      <c r="G4658" t="s">
        <v>18</v>
      </c>
      <c r="H4658" t="s">
        <v>15</v>
      </c>
      <c r="I4658" s="9">
        <v>3069</v>
      </c>
      <c r="J4658" s="9">
        <v>9.33</v>
      </c>
      <c r="K4658" s="9">
        <v>6.92</v>
      </c>
      <c r="L4658" s="9">
        <f>tbl_salesdata[[#This Row],[Units Sold]]*tbl_salesdata[[#This Row],[Unit Cost]]</f>
        <v>21237.48</v>
      </c>
      <c r="M4658" s="9">
        <f>tbl_salesdata[[#This Row],[Units Sold]]*tbl_salesdata[[#This Row],[Unit Price]]</f>
        <v>28633.77</v>
      </c>
      <c r="N4658" s="9">
        <f>tbl_salesdata[[#This Row],[Total Sales]]-tbl_salesdata[[#This Row],[Total Cost]]</f>
        <v>7396.2900000000009</v>
      </c>
      <c r="O4658">
        <f>tbl_salesdata[[#This Row],[Ship Date]]-tbl_salesdata[[#This Row],[Order Date]]</f>
        <v>15</v>
      </c>
      <c r="P4658">
        <f>WEEKDAY(tbl_salesdata[[#This Row],[Order Date]],2)</f>
        <v>6</v>
      </c>
      <c r="Q4658" t="str">
        <f>TEXT(tbl_salesdata[[#This Row],[Order Date]],"dddd")</f>
        <v>Saturday</v>
      </c>
      <c r="R4658" t="str">
        <f>IF(tbl_salesdata[[#This Row],[Weekdaynum]]&gt;5,"Yes","No")</f>
        <v>Yes</v>
      </c>
    </row>
    <row r="4659" spans="1:18" hidden="1" x14ac:dyDescent="0.35">
      <c r="A4659">
        <v>533256900</v>
      </c>
      <c r="B4659" s="3">
        <v>43310</v>
      </c>
      <c r="C4659" s="3">
        <v>43324</v>
      </c>
      <c r="D4659" t="s">
        <v>16</v>
      </c>
      <c r="E4659" t="s">
        <v>12</v>
      </c>
      <c r="F4659" t="s">
        <v>68</v>
      </c>
      <c r="G4659" t="s">
        <v>18</v>
      </c>
      <c r="H4659" t="s">
        <v>34</v>
      </c>
      <c r="I4659" s="9">
        <v>1422</v>
      </c>
      <c r="J4659" s="9">
        <v>154.06</v>
      </c>
      <c r="K4659" s="9">
        <v>90.93</v>
      </c>
      <c r="L4659" s="9">
        <f>tbl_salesdata[[#This Row],[Units Sold]]*tbl_salesdata[[#This Row],[Unit Cost]]</f>
        <v>129302.46</v>
      </c>
      <c r="M4659" s="9">
        <f>tbl_salesdata[[#This Row],[Units Sold]]*tbl_salesdata[[#This Row],[Unit Price]]</f>
        <v>219073.32</v>
      </c>
      <c r="N4659" s="9">
        <f>tbl_salesdata[[#This Row],[Total Sales]]-tbl_salesdata[[#This Row],[Total Cost]]</f>
        <v>89770.86</v>
      </c>
      <c r="O4659">
        <f>tbl_salesdata[[#This Row],[Ship Date]]-tbl_salesdata[[#This Row],[Order Date]]</f>
        <v>14</v>
      </c>
      <c r="P4659">
        <f>WEEKDAY(tbl_salesdata[[#This Row],[Order Date]],2)</f>
        <v>7</v>
      </c>
      <c r="Q4659" t="str">
        <f>TEXT(tbl_salesdata[[#This Row],[Order Date]],"dddd")</f>
        <v>Sunday</v>
      </c>
      <c r="R4659" t="str">
        <f>IF(tbl_salesdata[[#This Row],[Weekdaynum]]&gt;5,"Yes","No")</f>
        <v>Yes</v>
      </c>
    </row>
    <row r="4660" spans="1:18" hidden="1" x14ac:dyDescent="0.35">
      <c r="A4660">
        <v>830732762</v>
      </c>
      <c r="B4660" s="3">
        <v>43389</v>
      </c>
      <c r="C4660" s="3">
        <v>43392</v>
      </c>
      <c r="D4660" t="s">
        <v>84</v>
      </c>
      <c r="E4660" t="s">
        <v>24</v>
      </c>
      <c r="F4660" t="s">
        <v>25</v>
      </c>
      <c r="G4660" t="s">
        <v>14</v>
      </c>
      <c r="H4660" t="s">
        <v>26</v>
      </c>
      <c r="I4660" s="9">
        <v>1140</v>
      </c>
      <c r="J4660" s="9">
        <v>205.7</v>
      </c>
      <c r="K4660" s="9">
        <v>117.11</v>
      </c>
      <c r="L4660" s="9">
        <f>tbl_salesdata[[#This Row],[Units Sold]]*tbl_salesdata[[#This Row],[Unit Cost]]</f>
        <v>133505.4</v>
      </c>
      <c r="M4660" s="9">
        <f>tbl_salesdata[[#This Row],[Units Sold]]*tbl_salesdata[[#This Row],[Unit Price]]</f>
        <v>234498</v>
      </c>
      <c r="N4660" s="9">
        <f>tbl_salesdata[[#This Row],[Total Sales]]-tbl_salesdata[[#This Row],[Total Cost]]</f>
        <v>100992.6</v>
      </c>
      <c r="O4660">
        <f>tbl_salesdata[[#This Row],[Ship Date]]-tbl_salesdata[[#This Row],[Order Date]]</f>
        <v>3</v>
      </c>
      <c r="P4660">
        <f>WEEKDAY(tbl_salesdata[[#This Row],[Order Date]],2)</f>
        <v>2</v>
      </c>
      <c r="Q4660" t="str">
        <f>TEXT(tbl_salesdata[[#This Row],[Order Date]],"dddd")</f>
        <v>Tuesday</v>
      </c>
      <c r="R4660" t="str">
        <f>IF(tbl_salesdata[[#This Row],[Weekdaynum]]&gt;5,"Yes","No")</f>
        <v>No</v>
      </c>
    </row>
    <row r="4661" spans="1:18" hidden="1" x14ac:dyDescent="0.35">
      <c r="A4661">
        <v>881194770</v>
      </c>
      <c r="B4661" s="3">
        <v>43774</v>
      </c>
      <c r="C4661" s="3">
        <v>43793</v>
      </c>
      <c r="D4661" t="s">
        <v>80</v>
      </c>
      <c r="E4661" t="s">
        <v>21</v>
      </c>
      <c r="F4661" t="s">
        <v>40</v>
      </c>
      <c r="G4661" t="s">
        <v>18</v>
      </c>
      <c r="H4661" t="s">
        <v>19</v>
      </c>
      <c r="I4661" s="9">
        <v>3969</v>
      </c>
      <c r="J4661" s="9">
        <v>651.21</v>
      </c>
      <c r="K4661" s="9">
        <v>524.96</v>
      </c>
      <c r="L4661" s="9">
        <f>tbl_salesdata[[#This Row],[Units Sold]]*tbl_salesdata[[#This Row],[Unit Cost]]</f>
        <v>2083566.2400000002</v>
      </c>
      <c r="M4661" s="9">
        <f>tbl_salesdata[[#This Row],[Units Sold]]*tbl_salesdata[[#This Row],[Unit Price]]</f>
        <v>2584652.4900000002</v>
      </c>
      <c r="N4661" s="9">
        <f>tbl_salesdata[[#This Row],[Total Sales]]-tbl_salesdata[[#This Row],[Total Cost]]</f>
        <v>501086.25</v>
      </c>
      <c r="O4661">
        <f>tbl_salesdata[[#This Row],[Ship Date]]-tbl_salesdata[[#This Row],[Order Date]]</f>
        <v>19</v>
      </c>
      <c r="P4661">
        <f>WEEKDAY(tbl_salesdata[[#This Row],[Order Date]],2)</f>
        <v>2</v>
      </c>
      <c r="Q4661" t="str">
        <f>TEXT(tbl_salesdata[[#This Row],[Order Date]],"dddd")</f>
        <v>Tuesday</v>
      </c>
      <c r="R4661" t="str">
        <f>IF(tbl_salesdata[[#This Row],[Weekdaynum]]&gt;5,"Yes","No")</f>
        <v>No</v>
      </c>
    </row>
    <row r="4662" spans="1:18" hidden="1" x14ac:dyDescent="0.35">
      <c r="A4662">
        <v>386254251</v>
      </c>
      <c r="B4662" s="3">
        <v>44312</v>
      </c>
      <c r="C4662" s="3">
        <v>44315</v>
      </c>
      <c r="D4662" t="s">
        <v>164</v>
      </c>
      <c r="E4662" t="s">
        <v>38</v>
      </c>
      <c r="F4662" t="s">
        <v>17</v>
      </c>
      <c r="G4662" t="s">
        <v>18</v>
      </c>
      <c r="H4662" t="s">
        <v>19</v>
      </c>
      <c r="I4662" s="9">
        <v>71</v>
      </c>
      <c r="J4662" s="9">
        <v>152.58000000000001</v>
      </c>
      <c r="K4662" s="9">
        <v>97.44</v>
      </c>
      <c r="L4662" s="9">
        <f>tbl_salesdata[[#This Row],[Units Sold]]*tbl_salesdata[[#This Row],[Unit Cost]]</f>
        <v>6918.24</v>
      </c>
      <c r="M4662" s="9">
        <f>tbl_salesdata[[#This Row],[Units Sold]]*tbl_salesdata[[#This Row],[Unit Price]]</f>
        <v>10833.18</v>
      </c>
      <c r="N4662" s="9">
        <f>tbl_salesdata[[#This Row],[Total Sales]]-tbl_salesdata[[#This Row],[Total Cost]]</f>
        <v>3914.9400000000005</v>
      </c>
      <c r="O4662">
        <f>tbl_salesdata[[#This Row],[Ship Date]]-tbl_salesdata[[#This Row],[Order Date]]</f>
        <v>3</v>
      </c>
      <c r="P4662">
        <f>WEEKDAY(tbl_salesdata[[#This Row],[Order Date]],2)</f>
        <v>1</v>
      </c>
      <c r="Q4662" t="str">
        <f>TEXT(tbl_salesdata[[#This Row],[Order Date]],"dddd")</f>
        <v>Monday</v>
      </c>
      <c r="R4662" t="str">
        <f>IF(tbl_salesdata[[#This Row],[Weekdaynum]]&gt;5,"Yes","No")</f>
        <v>No</v>
      </c>
    </row>
    <row r="4663" spans="1:18" hidden="1" x14ac:dyDescent="0.35">
      <c r="A4663">
        <v>917835032</v>
      </c>
      <c r="B4663" s="3">
        <v>44425</v>
      </c>
      <c r="C4663" s="3">
        <v>44430</v>
      </c>
      <c r="D4663" t="s">
        <v>48</v>
      </c>
      <c r="E4663" t="s">
        <v>21</v>
      </c>
      <c r="F4663" t="s">
        <v>68</v>
      </c>
      <c r="G4663" t="s">
        <v>18</v>
      </c>
      <c r="H4663" t="s">
        <v>19</v>
      </c>
      <c r="I4663" s="9">
        <v>6637</v>
      </c>
      <c r="J4663" s="9">
        <v>154.06</v>
      </c>
      <c r="K4663" s="9">
        <v>90.93</v>
      </c>
      <c r="L4663" s="9">
        <f>tbl_salesdata[[#This Row],[Units Sold]]*tbl_salesdata[[#This Row],[Unit Cost]]</f>
        <v>603502.41</v>
      </c>
      <c r="M4663" s="9">
        <f>tbl_salesdata[[#This Row],[Units Sold]]*tbl_salesdata[[#This Row],[Unit Price]]</f>
        <v>1022496.22</v>
      </c>
      <c r="N4663" s="9">
        <f>tbl_salesdata[[#This Row],[Total Sales]]-tbl_salesdata[[#This Row],[Total Cost]]</f>
        <v>418993.80999999994</v>
      </c>
      <c r="O4663">
        <f>tbl_salesdata[[#This Row],[Ship Date]]-tbl_salesdata[[#This Row],[Order Date]]</f>
        <v>5</v>
      </c>
      <c r="P4663">
        <f>WEEKDAY(tbl_salesdata[[#This Row],[Order Date]],2)</f>
        <v>2</v>
      </c>
      <c r="Q4663" t="str">
        <f>TEXT(tbl_salesdata[[#This Row],[Order Date]],"dddd")</f>
        <v>Tuesday</v>
      </c>
      <c r="R4663" t="str">
        <f>IF(tbl_salesdata[[#This Row],[Weekdaynum]]&gt;5,"Yes","No")</f>
        <v>No</v>
      </c>
    </row>
    <row r="4664" spans="1:18" hidden="1" x14ac:dyDescent="0.35">
      <c r="A4664">
        <v>968173444</v>
      </c>
      <c r="B4664" s="3">
        <v>44084</v>
      </c>
      <c r="C4664" s="3">
        <v>44100</v>
      </c>
      <c r="D4664" t="s">
        <v>158</v>
      </c>
      <c r="E4664" t="s">
        <v>12</v>
      </c>
      <c r="F4664" t="s">
        <v>68</v>
      </c>
      <c r="G4664" t="s">
        <v>18</v>
      </c>
      <c r="H4664" t="s">
        <v>15</v>
      </c>
      <c r="I4664" s="9">
        <v>2892</v>
      </c>
      <c r="J4664" s="9">
        <v>154.06</v>
      </c>
      <c r="K4664" s="9">
        <v>90.93</v>
      </c>
      <c r="L4664" s="9">
        <f>tbl_salesdata[[#This Row],[Units Sold]]*tbl_salesdata[[#This Row],[Unit Cost]]</f>
        <v>262969.56</v>
      </c>
      <c r="M4664" s="9">
        <f>tbl_salesdata[[#This Row],[Units Sold]]*tbl_salesdata[[#This Row],[Unit Price]]</f>
        <v>445541.52</v>
      </c>
      <c r="N4664" s="9">
        <f>tbl_salesdata[[#This Row],[Total Sales]]-tbl_salesdata[[#This Row],[Total Cost]]</f>
        <v>182571.96000000002</v>
      </c>
      <c r="O4664">
        <f>tbl_salesdata[[#This Row],[Ship Date]]-tbl_salesdata[[#This Row],[Order Date]]</f>
        <v>16</v>
      </c>
      <c r="P4664">
        <f>WEEKDAY(tbl_salesdata[[#This Row],[Order Date]],2)</f>
        <v>4</v>
      </c>
      <c r="Q4664" t="str">
        <f>TEXT(tbl_salesdata[[#This Row],[Order Date]],"dddd")</f>
        <v>Thursday</v>
      </c>
      <c r="R4664" t="str">
        <f>IF(tbl_salesdata[[#This Row],[Weekdaynum]]&gt;5,"Yes","No")</f>
        <v>No</v>
      </c>
    </row>
    <row r="4665" spans="1:18" hidden="1" x14ac:dyDescent="0.35">
      <c r="A4665">
        <v>899818313</v>
      </c>
      <c r="B4665" s="3">
        <v>42841</v>
      </c>
      <c r="C4665" s="3">
        <v>42854</v>
      </c>
      <c r="D4665" t="s">
        <v>187</v>
      </c>
      <c r="E4665" t="s">
        <v>29</v>
      </c>
      <c r="F4665" t="s">
        <v>30</v>
      </c>
      <c r="G4665" t="s">
        <v>18</v>
      </c>
      <c r="H4665" t="s">
        <v>26</v>
      </c>
      <c r="I4665" s="9">
        <v>5090</v>
      </c>
      <c r="J4665" s="9">
        <v>81.73</v>
      </c>
      <c r="K4665" s="9">
        <v>56.67</v>
      </c>
      <c r="L4665" s="9">
        <f>tbl_salesdata[[#This Row],[Units Sold]]*tbl_salesdata[[#This Row],[Unit Cost]]</f>
        <v>288450.3</v>
      </c>
      <c r="M4665" s="9">
        <f>tbl_salesdata[[#This Row],[Units Sold]]*tbl_salesdata[[#This Row],[Unit Price]]</f>
        <v>416005.7</v>
      </c>
      <c r="N4665" s="9">
        <f>tbl_salesdata[[#This Row],[Total Sales]]-tbl_salesdata[[#This Row],[Total Cost]]</f>
        <v>127555.40000000002</v>
      </c>
      <c r="O4665">
        <f>tbl_salesdata[[#This Row],[Ship Date]]-tbl_salesdata[[#This Row],[Order Date]]</f>
        <v>13</v>
      </c>
      <c r="P4665">
        <f>WEEKDAY(tbl_salesdata[[#This Row],[Order Date]],2)</f>
        <v>7</v>
      </c>
      <c r="Q4665" t="str">
        <f>TEXT(tbl_salesdata[[#This Row],[Order Date]],"dddd")</f>
        <v>Sunday</v>
      </c>
      <c r="R4665" t="str">
        <f>IF(tbl_salesdata[[#This Row],[Weekdaynum]]&gt;5,"Yes","No")</f>
        <v>Yes</v>
      </c>
    </row>
    <row r="4666" spans="1:18" hidden="1" x14ac:dyDescent="0.35">
      <c r="A4666">
        <v>695630967</v>
      </c>
      <c r="B4666" s="3">
        <v>43138</v>
      </c>
      <c r="C4666" s="3">
        <v>43142</v>
      </c>
      <c r="D4666" t="s">
        <v>131</v>
      </c>
      <c r="E4666" t="s">
        <v>32</v>
      </c>
      <c r="F4666" t="s">
        <v>47</v>
      </c>
      <c r="G4666" t="s">
        <v>14</v>
      </c>
      <c r="H4666" t="s">
        <v>19</v>
      </c>
      <c r="I4666" s="9">
        <v>1516</v>
      </c>
      <c r="J4666" s="9">
        <v>421.89</v>
      </c>
      <c r="K4666" s="9">
        <v>364.69</v>
      </c>
      <c r="L4666" s="9">
        <f>tbl_salesdata[[#This Row],[Units Sold]]*tbl_salesdata[[#This Row],[Unit Cost]]</f>
        <v>552870.04</v>
      </c>
      <c r="M4666" s="9">
        <f>tbl_salesdata[[#This Row],[Units Sold]]*tbl_salesdata[[#This Row],[Unit Price]]</f>
        <v>639585.24</v>
      </c>
      <c r="N4666" s="9">
        <f>tbl_salesdata[[#This Row],[Total Sales]]-tbl_salesdata[[#This Row],[Total Cost]]</f>
        <v>86715.199999999953</v>
      </c>
      <c r="O4666">
        <f>tbl_salesdata[[#This Row],[Ship Date]]-tbl_salesdata[[#This Row],[Order Date]]</f>
        <v>4</v>
      </c>
      <c r="P4666">
        <f>WEEKDAY(tbl_salesdata[[#This Row],[Order Date]],2)</f>
        <v>3</v>
      </c>
      <c r="Q4666" t="str">
        <f>TEXT(tbl_salesdata[[#This Row],[Order Date]],"dddd")</f>
        <v>Wednesday</v>
      </c>
      <c r="R4666" t="str">
        <f>IF(tbl_salesdata[[#This Row],[Weekdaynum]]&gt;5,"Yes","No")</f>
        <v>No</v>
      </c>
    </row>
    <row r="4667" spans="1:18" hidden="1" x14ac:dyDescent="0.35">
      <c r="A4667">
        <v>408785235</v>
      </c>
      <c r="B4667" s="3">
        <v>44495</v>
      </c>
      <c r="C4667" s="3">
        <v>44506</v>
      </c>
      <c r="D4667" t="s">
        <v>186</v>
      </c>
      <c r="E4667" t="s">
        <v>38</v>
      </c>
      <c r="F4667" t="s">
        <v>30</v>
      </c>
      <c r="G4667" t="s">
        <v>18</v>
      </c>
      <c r="H4667" t="s">
        <v>19</v>
      </c>
      <c r="I4667" s="9">
        <v>7490</v>
      </c>
      <c r="J4667" s="9">
        <v>81.73</v>
      </c>
      <c r="K4667" s="9">
        <v>56.67</v>
      </c>
      <c r="L4667" s="9">
        <f>tbl_salesdata[[#This Row],[Units Sold]]*tbl_salesdata[[#This Row],[Unit Cost]]</f>
        <v>424458.3</v>
      </c>
      <c r="M4667" s="9">
        <f>tbl_salesdata[[#This Row],[Units Sold]]*tbl_salesdata[[#This Row],[Unit Price]]</f>
        <v>612157.70000000007</v>
      </c>
      <c r="N4667" s="9">
        <f>tbl_salesdata[[#This Row],[Total Sales]]-tbl_salesdata[[#This Row],[Total Cost]]</f>
        <v>187699.40000000008</v>
      </c>
      <c r="O4667">
        <f>tbl_salesdata[[#This Row],[Ship Date]]-tbl_salesdata[[#This Row],[Order Date]]</f>
        <v>11</v>
      </c>
      <c r="P4667">
        <f>WEEKDAY(tbl_salesdata[[#This Row],[Order Date]],2)</f>
        <v>2</v>
      </c>
      <c r="Q4667" t="str">
        <f>TEXT(tbl_salesdata[[#This Row],[Order Date]],"dddd")</f>
        <v>Tuesday</v>
      </c>
      <c r="R4667" t="str">
        <f>IF(tbl_salesdata[[#This Row],[Weekdaynum]]&gt;5,"Yes","No")</f>
        <v>No</v>
      </c>
    </row>
    <row r="4668" spans="1:18" hidden="1" x14ac:dyDescent="0.35">
      <c r="A4668">
        <v>612767446</v>
      </c>
      <c r="B4668" s="3">
        <v>44054</v>
      </c>
      <c r="C4668" s="3">
        <v>44066</v>
      </c>
      <c r="D4668" t="s">
        <v>207</v>
      </c>
      <c r="E4668" t="s">
        <v>51</v>
      </c>
      <c r="F4668" t="s">
        <v>13</v>
      </c>
      <c r="G4668" t="s">
        <v>14</v>
      </c>
      <c r="H4668" t="s">
        <v>26</v>
      </c>
      <c r="I4668" s="9">
        <v>359</v>
      </c>
      <c r="J4668" s="9">
        <v>255.28</v>
      </c>
      <c r="K4668" s="9">
        <v>159.41999999999999</v>
      </c>
      <c r="L4668" s="9">
        <f>tbl_salesdata[[#This Row],[Units Sold]]*tbl_salesdata[[#This Row],[Unit Cost]]</f>
        <v>57231.78</v>
      </c>
      <c r="M4668" s="9">
        <f>tbl_salesdata[[#This Row],[Units Sold]]*tbl_salesdata[[#This Row],[Unit Price]]</f>
        <v>91645.52</v>
      </c>
      <c r="N4668" s="9">
        <f>tbl_salesdata[[#This Row],[Total Sales]]-tbl_salesdata[[#This Row],[Total Cost]]</f>
        <v>34413.740000000005</v>
      </c>
      <c r="O4668">
        <f>tbl_salesdata[[#This Row],[Ship Date]]-tbl_salesdata[[#This Row],[Order Date]]</f>
        <v>12</v>
      </c>
      <c r="P4668">
        <f>WEEKDAY(tbl_salesdata[[#This Row],[Order Date]],2)</f>
        <v>2</v>
      </c>
      <c r="Q4668" t="str">
        <f>TEXT(tbl_salesdata[[#This Row],[Order Date]],"dddd")</f>
        <v>Tuesday</v>
      </c>
      <c r="R4668" t="str">
        <f>IF(tbl_salesdata[[#This Row],[Weekdaynum]]&gt;5,"Yes","No")</f>
        <v>No</v>
      </c>
    </row>
    <row r="4669" spans="1:18" hidden="1" x14ac:dyDescent="0.35">
      <c r="A4669">
        <v>151376426</v>
      </c>
      <c r="B4669" s="3">
        <v>42349</v>
      </c>
      <c r="C4669" s="3">
        <v>42357</v>
      </c>
      <c r="D4669" t="s">
        <v>158</v>
      </c>
      <c r="E4669" t="s">
        <v>12</v>
      </c>
      <c r="F4669" t="s">
        <v>42</v>
      </c>
      <c r="G4669" t="s">
        <v>18</v>
      </c>
      <c r="H4669" t="s">
        <v>19</v>
      </c>
      <c r="I4669" s="9">
        <v>4503</v>
      </c>
      <c r="J4669" s="9">
        <v>437.2</v>
      </c>
      <c r="K4669" s="9">
        <v>263.33</v>
      </c>
      <c r="L4669" s="9">
        <f>tbl_salesdata[[#This Row],[Units Sold]]*tbl_salesdata[[#This Row],[Unit Cost]]</f>
        <v>1185774.99</v>
      </c>
      <c r="M4669" s="9">
        <f>tbl_salesdata[[#This Row],[Units Sold]]*tbl_salesdata[[#This Row],[Unit Price]]</f>
        <v>1968711.5999999999</v>
      </c>
      <c r="N4669" s="9">
        <f>tbl_salesdata[[#This Row],[Total Sales]]-tbl_salesdata[[#This Row],[Total Cost]]</f>
        <v>782936.60999999987</v>
      </c>
      <c r="O4669">
        <f>tbl_salesdata[[#This Row],[Ship Date]]-tbl_salesdata[[#This Row],[Order Date]]</f>
        <v>8</v>
      </c>
      <c r="P4669">
        <f>WEEKDAY(tbl_salesdata[[#This Row],[Order Date]],2)</f>
        <v>5</v>
      </c>
      <c r="Q4669" t="str">
        <f>TEXT(tbl_salesdata[[#This Row],[Order Date]],"dddd")</f>
        <v>Friday</v>
      </c>
      <c r="R4669" t="str">
        <f>IF(tbl_salesdata[[#This Row],[Weekdaynum]]&gt;5,"Yes","No")</f>
        <v>No</v>
      </c>
    </row>
    <row r="4670" spans="1:18" hidden="1" x14ac:dyDescent="0.35">
      <c r="A4670">
        <v>188723504</v>
      </c>
      <c r="B4670" s="3">
        <v>43378</v>
      </c>
      <c r="C4670" s="3">
        <v>43384</v>
      </c>
      <c r="D4670" t="s">
        <v>138</v>
      </c>
      <c r="E4670" t="s">
        <v>24</v>
      </c>
      <c r="F4670" t="s">
        <v>42</v>
      </c>
      <c r="G4670" t="s">
        <v>18</v>
      </c>
      <c r="H4670" t="s">
        <v>34</v>
      </c>
      <c r="I4670" s="9">
        <v>6334</v>
      </c>
      <c r="J4670" s="9">
        <v>437.2</v>
      </c>
      <c r="K4670" s="9">
        <v>263.33</v>
      </c>
      <c r="L4670" s="9">
        <f>tbl_salesdata[[#This Row],[Units Sold]]*tbl_salesdata[[#This Row],[Unit Cost]]</f>
        <v>1667932.22</v>
      </c>
      <c r="M4670" s="9">
        <f>tbl_salesdata[[#This Row],[Units Sold]]*tbl_salesdata[[#This Row],[Unit Price]]</f>
        <v>2769224.8</v>
      </c>
      <c r="N4670" s="9">
        <f>tbl_salesdata[[#This Row],[Total Sales]]-tbl_salesdata[[#This Row],[Total Cost]]</f>
        <v>1101292.5799999998</v>
      </c>
      <c r="O4670">
        <f>tbl_salesdata[[#This Row],[Ship Date]]-tbl_salesdata[[#This Row],[Order Date]]</f>
        <v>6</v>
      </c>
      <c r="P4670">
        <f>WEEKDAY(tbl_salesdata[[#This Row],[Order Date]],2)</f>
        <v>5</v>
      </c>
      <c r="Q4670" t="str">
        <f>TEXT(tbl_salesdata[[#This Row],[Order Date]],"dddd")</f>
        <v>Friday</v>
      </c>
      <c r="R4670" t="str">
        <f>IF(tbl_salesdata[[#This Row],[Weekdaynum]]&gt;5,"Yes","No")</f>
        <v>No</v>
      </c>
    </row>
    <row r="4671" spans="1:18" hidden="1" x14ac:dyDescent="0.35">
      <c r="A4671">
        <v>159232509</v>
      </c>
      <c r="B4671" s="3">
        <v>43259</v>
      </c>
      <c r="C4671" s="3">
        <v>43277</v>
      </c>
      <c r="D4671" t="s">
        <v>71</v>
      </c>
      <c r="E4671" t="s">
        <v>21</v>
      </c>
      <c r="F4671" t="s">
        <v>56</v>
      </c>
      <c r="G4671" t="s">
        <v>14</v>
      </c>
      <c r="H4671" t="s">
        <v>34</v>
      </c>
      <c r="I4671" s="9">
        <v>9293</v>
      </c>
      <c r="J4671" s="9">
        <v>9.33</v>
      </c>
      <c r="K4671" s="9">
        <v>6.92</v>
      </c>
      <c r="L4671" s="9">
        <f>tbl_salesdata[[#This Row],[Units Sold]]*tbl_salesdata[[#This Row],[Unit Cost]]</f>
        <v>64307.56</v>
      </c>
      <c r="M4671" s="9">
        <f>tbl_salesdata[[#This Row],[Units Sold]]*tbl_salesdata[[#This Row],[Unit Price]]</f>
        <v>86703.69</v>
      </c>
      <c r="N4671" s="9">
        <f>tbl_salesdata[[#This Row],[Total Sales]]-tbl_salesdata[[#This Row],[Total Cost]]</f>
        <v>22396.130000000005</v>
      </c>
      <c r="O4671">
        <f>tbl_salesdata[[#This Row],[Ship Date]]-tbl_salesdata[[#This Row],[Order Date]]</f>
        <v>18</v>
      </c>
      <c r="P4671">
        <f>WEEKDAY(tbl_salesdata[[#This Row],[Order Date]],2)</f>
        <v>5</v>
      </c>
      <c r="Q4671" t="str">
        <f>TEXT(tbl_salesdata[[#This Row],[Order Date]],"dddd")</f>
        <v>Friday</v>
      </c>
      <c r="R4671" t="str">
        <f>IF(tbl_salesdata[[#This Row],[Weekdaynum]]&gt;5,"Yes","No")</f>
        <v>No</v>
      </c>
    </row>
    <row r="4672" spans="1:18" hidden="1" x14ac:dyDescent="0.35">
      <c r="A4672">
        <v>917639768</v>
      </c>
      <c r="B4672" s="3">
        <v>43769</v>
      </c>
      <c r="C4672" s="3">
        <v>43779</v>
      </c>
      <c r="D4672" t="s">
        <v>103</v>
      </c>
      <c r="E4672" t="s">
        <v>21</v>
      </c>
      <c r="F4672" t="s">
        <v>68</v>
      </c>
      <c r="G4672" t="s">
        <v>14</v>
      </c>
      <c r="H4672" t="s">
        <v>26</v>
      </c>
      <c r="I4672" s="9">
        <v>8854</v>
      </c>
      <c r="J4672" s="9">
        <v>154.06</v>
      </c>
      <c r="K4672" s="9">
        <v>90.93</v>
      </c>
      <c r="L4672" s="9">
        <f>tbl_salesdata[[#This Row],[Units Sold]]*tbl_salesdata[[#This Row],[Unit Cost]]</f>
        <v>805094.22000000009</v>
      </c>
      <c r="M4672" s="9">
        <f>tbl_salesdata[[#This Row],[Units Sold]]*tbl_salesdata[[#This Row],[Unit Price]]</f>
        <v>1364047.24</v>
      </c>
      <c r="N4672" s="9">
        <f>tbl_salesdata[[#This Row],[Total Sales]]-tbl_salesdata[[#This Row],[Total Cost]]</f>
        <v>558953.0199999999</v>
      </c>
      <c r="O4672">
        <f>tbl_salesdata[[#This Row],[Ship Date]]-tbl_salesdata[[#This Row],[Order Date]]</f>
        <v>10</v>
      </c>
      <c r="P4672">
        <f>WEEKDAY(tbl_salesdata[[#This Row],[Order Date]],2)</f>
        <v>4</v>
      </c>
      <c r="Q4672" t="str">
        <f>TEXT(tbl_salesdata[[#This Row],[Order Date]],"dddd")</f>
        <v>Thursday</v>
      </c>
      <c r="R4672" t="str">
        <f>IF(tbl_salesdata[[#This Row],[Weekdaynum]]&gt;5,"Yes","No")</f>
        <v>No</v>
      </c>
    </row>
    <row r="4673" spans="1:18" hidden="1" x14ac:dyDescent="0.35">
      <c r="A4673">
        <v>688994109</v>
      </c>
      <c r="B4673" s="3">
        <v>42614</v>
      </c>
      <c r="C4673" s="3">
        <v>42631</v>
      </c>
      <c r="D4673" t="s">
        <v>132</v>
      </c>
      <c r="E4673" t="s">
        <v>38</v>
      </c>
      <c r="F4673" t="s">
        <v>68</v>
      </c>
      <c r="G4673" t="s">
        <v>14</v>
      </c>
      <c r="H4673" t="s">
        <v>15</v>
      </c>
      <c r="I4673" s="9">
        <v>7523</v>
      </c>
      <c r="J4673" s="9">
        <v>154.06</v>
      </c>
      <c r="K4673" s="9">
        <v>90.93</v>
      </c>
      <c r="L4673" s="9">
        <f>tbl_salesdata[[#This Row],[Units Sold]]*tbl_salesdata[[#This Row],[Unit Cost]]</f>
        <v>684066.39</v>
      </c>
      <c r="M4673" s="9">
        <f>tbl_salesdata[[#This Row],[Units Sold]]*tbl_salesdata[[#This Row],[Unit Price]]</f>
        <v>1158993.3800000001</v>
      </c>
      <c r="N4673" s="9">
        <f>tbl_salesdata[[#This Row],[Total Sales]]-tbl_salesdata[[#This Row],[Total Cost]]</f>
        <v>474926.99000000011</v>
      </c>
      <c r="O4673">
        <f>tbl_salesdata[[#This Row],[Ship Date]]-tbl_salesdata[[#This Row],[Order Date]]</f>
        <v>17</v>
      </c>
      <c r="P4673">
        <f>WEEKDAY(tbl_salesdata[[#This Row],[Order Date]],2)</f>
        <v>4</v>
      </c>
      <c r="Q4673" t="str">
        <f>TEXT(tbl_salesdata[[#This Row],[Order Date]],"dddd")</f>
        <v>Thursday</v>
      </c>
      <c r="R4673" t="str">
        <f>IF(tbl_salesdata[[#This Row],[Weekdaynum]]&gt;5,"Yes","No")</f>
        <v>No</v>
      </c>
    </row>
    <row r="4674" spans="1:18" hidden="1" x14ac:dyDescent="0.35">
      <c r="A4674">
        <v>918656861</v>
      </c>
      <c r="B4674" s="3">
        <v>44042</v>
      </c>
      <c r="C4674" s="3">
        <v>44044</v>
      </c>
      <c r="D4674" t="s">
        <v>86</v>
      </c>
      <c r="E4674" t="s">
        <v>29</v>
      </c>
      <c r="F4674" t="s">
        <v>42</v>
      </c>
      <c r="G4674" t="s">
        <v>18</v>
      </c>
      <c r="H4674" t="s">
        <v>15</v>
      </c>
      <c r="I4674" s="9">
        <v>9835</v>
      </c>
      <c r="J4674" s="9">
        <v>437.2</v>
      </c>
      <c r="K4674" s="9">
        <v>263.33</v>
      </c>
      <c r="L4674" s="9">
        <f>tbl_salesdata[[#This Row],[Units Sold]]*tbl_salesdata[[#This Row],[Unit Cost]]</f>
        <v>2589850.5499999998</v>
      </c>
      <c r="M4674" s="9">
        <f>tbl_salesdata[[#This Row],[Units Sold]]*tbl_salesdata[[#This Row],[Unit Price]]</f>
        <v>4299862</v>
      </c>
      <c r="N4674" s="9">
        <f>tbl_salesdata[[#This Row],[Total Sales]]-tbl_salesdata[[#This Row],[Total Cost]]</f>
        <v>1710011.4500000002</v>
      </c>
      <c r="O4674">
        <f>tbl_salesdata[[#This Row],[Ship Date]]-tbl_salesdata[[#This Row],[Order Date]]</f>
        <v>2</v>
      </c>
      <c r="P4674">
        <f>WEEKDAY(tbl_salesdata[[#This Row],[Order Date]],2)</f>
        <v>4</v>
      </c>
      <c r="Q4674" t="str">
        <f>TEXT(tbl_salesdata[[#This Row],[Order Date]],"dddd")</f>
        <v>Thursday</v>
      </c>
      <c r="R4674" t="str">
        <f>IF(tbl_salesdata[[#This Row],[Weekdaynum]]&gt;5,"Yes","No")</f>
        <v>No</v>
      </c>
    </row>
    <row r="4675" spans="1:18" x14ac:dyDescent="0.35">
      <c r="A4675">
        <v>318306815</v>
      </c>
      <c r="B4675" s="3">
        <v>42084</v>
      </c>
      <c r="C4675" s="3">
        <v>42094</v>
      </c>
      <c r="D4675" t="s">
        <v>170</v>
      </c>
      <c r="E4675" t="s">
        <v>12</v>
      </c>
      <c r="F4675" t="s">
        <v>56</v>
      </c>
      <c r="G4675" t="s">
        <v>18</v>
      </c>
      <c r="H4675" t="s">
        <v>34</v>
      </c>
      <c r="I4675" s="9">
        <v>2915</v>
      </c>
      <c r="J4675" s="9">
        <v>9.33</v>
      </c>
      <c r="K4675" s="9">
        <v>6.92</v>
      </c>
      <c r="L4675" s="9">
        <f>tbl_salesdata[[#This Row],[Units Sold]]*tbl_salesdata[[#This Row],[Unit Cost]]</f>
        <v>20171.8</v>
      </c>
      <c r="M4675" s="9">
        <f>tbl_salesdata[[#This Row],[Units Sold]]*tbl_salesdata[[#This Row],[Unit Price]]</f>
        <v>27196.95</v>
      </c>
      <c r="N4675" s="9">
        <f>tbl_salesdata[[#This Row],[Total Sales]]-tbl_salesdata[[#This Row],[Total Cost]]</f>
        <v>7025.1500000000015</v>
      </c>
      <c r="O4675">
        <f>tbl_salesdata[[#This Row],[Ship Date]]-tbl_salesdata[[#This Row],[Order Date]]</f>
        <v>10</v>
      </c>
      <c r="P4675">
        <f>WEEKDAY(tbl_salesdata[[#This Row],[Order Date]],2)</f>
        <v>6</v>
      </c>
      <c r="Q4675" t="str">
        <f>TEXT(tbl_salesdata[[#This Row],[Order Date]],"dddd")</f>
        <v>Saturday</v>
      </c>
      <c r="R4675" t="str">
        <f>IF(tbl_salesdata[[#This Row],[Weekdaynum]]&gt;5,"Yes","No")</f>
        <v>Yes</v>
      </c>
    </row>
    <row r="4676" spans="1:18" hidden="1" x14ac:dyDescent="0.35">
      <c r="A4676">
        <v>335915410</v>
      </c>
      <c r="B4676" s="3">
        <v>42240</v>
      </c>
      <c r="C4676" s="3">
        <v>42256</v>
      </c>
      <c r="D4676" t="s">
        <v>66</v>
      </c>
      <c r="E4676" t="s">
        <v>38</v>
      </c>
      <c r="F4676" t="s">
        <v>40</v>
      </c>
      <c r="G4676" t="s">
        <v>14</v>
      </c>
      <c r="H4676" t="s">
        <v>26</v>
      </c>
      <c r="I4676" s="9">
        <v>3689</v>
      </c>
      <c r="J4676" s="9">
        <v>651.21</v>
      </c>
      <c r="K4676" s="9">
        <v>524.96</v>
      </c>
      <c r="L4676" s="9">
        <f>tbl_salesdata[[#This Row],[Units Sold]]*tbl_salesdata[[#This Row],[Unit Cost]]</f>
        <v>1936577.4400000002</v>
      </c>
      <c r="M4676" s="9">
        <f>tbl_salesdata[[#This Row],[Units Sold]]*tbl_salesdata[[#This Row],[Unit Price]]</f>
        <v>2402313.69</v>
      </c>
      <c r="N4676" s="9">
        <f>tbl_salesdata[[#This Row],[Total Sales]]-tbl_salesdata[[#This Row],[Total Cost]]</f>
        <v>465736.24999999977</v>
      </c>
      <c r="O4676">
        <f>tbl_salesdata[[#This Row],[Ship Date]]-tbl_salesdata[[#This Row],[Order Date]]</f>
        <v>16</v>
      </c>
      <c r="P4676">
        <f>WEEKDAY(tbl_salesdata[[#This Row],[Order Date]],2)</f>
        <v>1</v>
      </c>
      <c r="Q4676" t="str">
        <f>TEXT(tbl_salesdata[[#This Row],[Order Date]],"dddd")</f>
        <v>Monday</v>
      </c>
      <c r="R4676" t="str">
        <f>IF(tbl_salesdata[[#This Row],[Weekdaynum]]&gt;5,"Yes","No")</f>
        <v>No</v>
      </c>
    </row>
    <row r="4677" spans="1:18" hidden="1" x14ac:dyDescent="0.35">
      <c r="A4677">
        <v>965796363</v>
      </c>
      <c r="B4677" s="3">
        <v>44264</v>
      </c>
      <c r="C4677" s="3">
        <v>44267</v>
      </c>
      <c r="D4677" t="s">
        <v>152</v>
      </c>
      <c r="E4677" t="s">
        <v>21</v>
      </c>
      <c r="F4677" t="s">
        <v>56</v>
      </c>
      <c r="G4677" t="s">
        <v>14</v>
      </c>
      <c r="H4677" t="s">
        <v>15</v>
      </c>
      <c r="I4677" s="9">
        <v>9461</v>
      </c>
      <c r="J4677" s="9">
        <v>9.33</v>
      </c>
      <c r="K4677" s="9">
        <v>6.92</v>
      </c>
      <c r="L4677" s="9">
        <f>tbl_salesdata[[#This Row],[Units Sold]]*tbl_salesdata[[#This Row],[Unit Cost]]</f>
        <v>65470.12</v>
      </c>
      <c r="M4677" s="9">
        <f>tbl_salesdata[[#This Row],[Units Sold]]*tbl_salesdata[[#This Row],[Unit Price]]</f>
        <v>88271.13</v>
      </c>
      <c r="N4677" s="9">
        <f>tbl_salesdata[[#This Row],[Total Sales]]-tbl_salesdata[[#This Row],[Total Cost]]</f>
        <v>22801.010000000002</v>
      </c>
      <c r="O4677">
        <f>tbl_salesdata[[#This Row],[Ship Date]]-tbl_salesdata[[#This Row],[Order Date]]</f>
        <v>3</v>
      </c>
      <c r="P4677">
        <f>WEEKDAY(tbl_salesdata[[#This Row],[Order Date]],2)</f>
        <v>2</v>
      </c>
      <c r="Q4677" t="str">
        <f>TEXT(tbl_salesdata[[#This Row],[Order Date]],"dddd")</f>
        <v>Tuesday</v>
      </c>
      <c r="R4677" t="str">
        <f>IF(tbl_salesdata[[#This Row],[Weekdaynum]]&gt;5,"Yes","No")</f>
        <v>No</v>
      </c>
    </row>
    <row r="4678" spans="1:18" hidden="1" x14ac:dyDescent="0.35">
      <c r="A4678">
        <v>438556039</v>
      </c>
      <c r="B4678" s="3">
        <v>43255</v>
      </c>
      <c r="C4678" s="3">
        <v>43256</v>
      </c>
      <c r="D4678" t="s">
        <v>118</v>
      </c>
      <c r="E4678" t="s">
        <v>24</v>
      </c>
      <c r="F4678" t="s">
        <v>30</v>
      </c>
      <c r="G4678" t="s">
        <v>14</v>
      </c>
      <c r="H4678" t="s">
        <v>34</v>
      </c>
      <c r="I4678" s="9">
        <v>7332</v>
      </c>
      <c r="J4678" s="9">
        <v>81.73</v>
      </c>
      <c r="K4678" s="9">
        <v>56.67</v>
      </c>
      <c r="L4678" s="9">
        <f>tbl_salesdata[[#This Row],[Units Sold]]*tbl_salesdata[[#This Row],[Unit Cost]]</f>
        <v>415504.44</v>
      </c>
      <c r="M4678" s="9">
        <f>tbl_salesdata[[#This Row],[Units Sold]]*tbl_salesdata[[#This Row],[Unit Price]]</f>
        <v>599244.36</v>
      </c>
      <c r="N4678" s="9">
        <f>tbl_salesdata[[#This Row],[Total Sales]]-tbl_salesdata[[#This Row],[Total Cost]]</f>
        <v>183739.91999999998</v>
      </c>
      <c r="O4678">
        <f>tbl_salesdata[[#This Row],[Ship Date]]-tbl_salesdata[[#This Row],[Order Date]]</f>
        <v>1</v>
      </c>
      <c r="P4678">
        <f>WEEKDAY(tbl_salesdata[[#This Row],[Order Date]],2)</f>
        <v>1</v>
      </c>
      <c r="Q4678" t="str">
        <f>TEXT(tbl_salesdata[[#This Row],[Order Date]],"dddd")</f>
        <v>Monday</v>
      </c>
      <c r="R4678" t="str">
        <f>IF(tbl_salesdata[[#This Row],[Weekdaynum]]&gt;5,"Yes","No")</f>
        <v>No</v>
      </c>
    </row>
    <row r="4679" spans="1:18" x14ac:dyDescent="0.35">
      <c r="A4679">
        <v>291305768</v>
      </c>
      <c r="B4679" s="3">
        <v>43470</v>
      </c>
      <c r="C4679" s="3">
        <v>43481</v>
      </c>
      <c r="D4679" t="s">
        <v>35</v>
      </c>
      <c r="E4679" t="s">
        <v>21</v>
      </c>
      <c r="F4679" t="s">
        <v>56</v>
      </c>
      <c r="G4679" t="s">
        <v>14</v>
      </c>
      <c r="H4679" t="s">
        <v>34</v>
      </c>
      <c r="I4679" s="9">
        <v>2705</v>
      </c>
      <c r="J4679" s="9">
        <v>9.33</v>
      </c>
      <c r="K4679" s="9">
        <v>6.92</v>
      </c>
      <c r="L4679" s="9">
        <f>tbl_salesdata[[#This Row],[Units Sold]]*tbl_salesdata[[#This Row],[Unit Cost]]</f>
        <v>18718.599999999999</v>
      </c>
      <c r="M4679" s="9">
        <f>tbl_salesdata[[#This Row],[Units Sold]]*tbl_salesdata[[#This Row],[Unit Price]]</f>
        <v>25237.65</v>
      </c>
      <c r="N4679" s="9">
        <f>tbl_salesdata[[#This Row],[Total Sales]]-tbl_salesdata[[#This Row],[Total Cost]]</f>
        <v>6519.0500000000029</v>
      </c>
      <c r="O4679">
        <f>tbl_salesdata[[#This Row],[Ship Date]]-tbl_salesdata[[#This Row],[Order Date]]</f>
        <v>11</v>
      </c>
      <c r="P4679">
        <f>WEEKDAY(tbl_salesdata[[#This Row],[Order Date]],2)</f>
        <v>6</v>
      </c>
      <c r="Q4679" t="str">
        <f>TEXT(tbl_salesdata[[#This Row],[Order Date]],"dddd")</f>
        <v>Saturday</v>
      </c>
      <c r="R4679" t="str">
        <f>IF(tbl_salesdata[[#This Row],[Weekdaynum]]&gt;5,"Yes","No")</f>
        <v>Yes</v>
      </c>
    </row>
    <row r="4680" spans="1:18" hidden="1" x14ac:dyDescent="0.35">
      <c r="A4680">
        <v>920719373</v>
      </c>
      <c r="B4680" s="3">
        <v>42860</v>
      </c>
      <c r="C4680" s="3">
        <v>42866</v>
      </c>
      <c r="D4680" t="s">
        <v>133</v>
      </c>
      <c r="E4680" t="s">
        <v>38</v>
      </c>
      <c r="F4680" t="s">
        <v>76</v>
      </c>
      <c r="G4680" t="s">
        <v>18</v>
      </c>
      <c r="H4680" t="s">
        <v>34</v>
      </c>
      <c r="I4680" s="9">
        <v>178</v>
      </c>
      <c r="J4680" s="9">
        <v>668.27</v>
      </c>
      <c r="K4680" s="9">
        <v>502.54</v>
      </c>
      <c r="L4680" s="9">
        <f>tbl_salesdata[[#This Row],[Units Sold]]*tbl_salesdata[[#This Row],[Unit Cost]]</f>
        <v>89452.12000000001</v>
      </c>
      <c r="M4680" s="9">
        <f>tbl_salesdata[[#This Row],[Units Sold]]*tbl_salesdata[[#This Row],[Unit Price]]</f>
        <v>118952.06</v>
      </c>
      <c r="N4680" s="9">
        <f>tbl_salesdata[[#This Row],[Total Sales]]-tbl_salesdata[[#This Row],[Total Cost]]</f>
        <v>29499.939999999988</v>
      </c>
      <c r="O4680">
        <f>tbl_salesdata[[#This Row],[Ship Date]]-tbl_salesdata[[#This Row],[Order Date]]</f>
        <v>6</v>
      </c>
      <c r="P4680">
        <f>WEEKDAY(tbl_salesdata[[#This Row],[Order Date]],2)</f>
        <v>5</v>
      </c>
      <c r="Q4680" t="str">
        <f>TEXT(tbl_salesdata[[#This Row],[Order Date]],"dddd")</f>
        <v>Friday</v>
      </c>
      <c r="R4680" t="str">
        <f>IF(tbl_salesdata[[#This Row],[Weekdaynum]]&gt;5,"Yes","No")</f>
        <v>No</v>
      </c>
    </row>
    <row r="4681" spans="1:18" hidden="1" x14ac:dyDescent="0.35">
      <c r="A4681">
        <v>334908187</v>
      </c>
      <c r="B4681" s="3">
        <v>43803</v>
      </c>
      <c r="C4681" s="3">
        <v>43823</v>
      </c>
      <c r="D4681" t="s">
        <v>128</v>
      </c>
      <c r="E4681" t="s">
        <v>38</v>
      </c>
      <c r="F4681" t="s">
        <v>56</v>
      </c>
      <c r="G4681" t="s">
        <v>18</v>
      </c>
      <c r="H4681" t="s">
        <v>26</v>
      </c>
      <c r="I4681" s="9">
        <v>5630</v>
      </c>
      <c r="J4681" s="9">
        <v>9.33</v>
      </c>
      <c r="K4681" s="9">
        <v>6.92</v>
      </c>
      <c r="L4681" s="9">
        <f>tbl_salesdata[[#This Row],[Units Sold]]*tbl_salesdata[[#This Row],[Unit Cost]]</f>
        <v>38959.599999999999</v>
      </c>
      <c r="M4681" s="9">
        <f>tbl_salesdata[[#This Row],[Units Sold]]*tbl_salesdata[[#This Row],[Unit Price]]</f>
        <v>52527.9</v>
      </c>
      <c r="N4681" s="9">
        <f>tbl_salesdata[[#This Row],[Total Sales]]-tbl_salesdata[[#This Row],[Total Cost]]</f>
        <v>13568.300000000003</v>
      </c>
      <c r="O4681">
        <f>tbl_salesdata[[#This Row],[Ship Date]]-tbl_salesdata[[#This Row],[Order Date]]</f>
        <v>20</v>
      </c>
      <c r="P4681">
        <f>WEEKDAY(tbl_salesdata[[#This Row],[Order Date]],2)</f>
        <v>3</v>
      </c>
      <c r="Q4681" t="str">
        <f>TEXT(tbl_salesdata[[#This Row],[Order Date]],"dddd")</f>
        <v>Wednesday</v>
      </c>
      <c r="R4681" t="str">
        <f>IF(tbl_salesdata[[#This Row],[Weekdaynum]]&gt;5,"Yes","No")</f>
        <v>No</v>
      </c>
    </row>
    <row r="4682" spans="1:18" hidden="1" x14ac:dyDescent="0.35">
      <c r="A4682">
        <v>801546037</v>
      </c>
      <c r="B4682" s="3">
        <v>43835</v>
      </c>
      <c r="C4682" s="3">
        <v>43840</v>
      </c>
      <c r="D4682" t="s">
        <v>62</v>
      </c>
      <c r="E4682" t="s">
        <v>38</v>
      </c>
      <c r="F4682" t="s">
        <v>76</v>
      </c>
      <c r="G4682" t="s">
        <v>14</v>
      </c>
      <c r="H4682" t="s">
        <v>34</v>
      </c>
      <c r="I4682" s="9">
        <v>4139</v>
      </c>
      <c r="J4682" s="9">
        <v>668.27</v>
      </c>
      <c r="K4682" s="9">
        <v>502.54</v>
      </c>
      <c r="L4682" s="9">
        <f>tbl_salesdata[[#This Row],[Units Sold]]*tbl_salesdata[[#This Row],[Unit Cost]]</f>
        <v>2080013.06</v>
      </c>
      <c r="M4682" s="9">
        <f>tbl_salesdata[[#This Row],[Units Sold]]*tbl_salesdata[[#This Row],[Unit Price]]</f>
        <v>2765969.53</v>
      </c>
      <c r="N4682" s="9">
        <f>tbl_salesdata[[#This Row],[Total Sales]]-tbl_salesdata[[#This Row],[Total Cost]]</f>
        <v>685956.46999999974</v>
      </c>
      <c r="O4682">
        <f>tbl_salesdata[[#This Row],[Ship Date]]-tbl_salesdata[[#This Row],[Order Date]]</f>
        <v>5</v>
      </c>
      <c r="P4682">
        <f>WEEKDAY(tbl_salesdata[[#This Row],[Order Date]],2)</f>
        <v>7</v>
      </c>
      <c r="Q4682" t="str">
        <f>TEXT(tbl_salesdata[[#This Row],[Order Date]],"dddd")</f>
        <v>Sunday</v>
      </c>
      <c r="R4682" t="str">
        <f>IF(tbl_salesdata[[#This Row],[Weekdaynum]]&gt;5,"Yes","No")</f>
        <v>Yes</v>
      </c>
    </row>
    <row r="4683" spans="1:18" hidden="1" x14ac:dyDescent="0.35">
      <c r="A4683">
        <v>798806750</v>
      </c>
      <c r="B4683" s="3">
        <v>43322</v>
      </c>
      <c r="C4683" s="3">
        <v>43332</v>
      </c>
      <c r="D4683" t="s">
        <v>130</v>
      </c>
      <c r="E4683" t="s">
        <v>29</v>
      </c>
      <c r="F4683" t="s">
        <v>40</v>
      </c>
      <c r="G4683" t="s">
        <v>18</v>
      </c>
      <c r="H4683" t="s">
        <v>19</v>
      </c>
      <c r="I4683" s="9">
        <v>3524</v>
      </c>
      <c r="J4683" s="9">
        <v>651.21</v>
      </c>
      <c r="K4683" s="9">
        <v>524.96</v>
      </c>
      <c r="L4683" s="9">
        <f>tbl_salesdata[[#This Row],[Units Sold]]*tbl_salesdata[[#This Row],[Unit Cost]]</f>
        <v>1849959.04</v>
      </c>
      <c r="M4683" s="9">
        <f>tbl_salesdata[[#This Row],[Units Sold]]*tbl_salesdata[[#This Row],[Unit Price]]</f>
        <v>2294864.04</v>
      </c>
      <c r="N4683" s="9">
        <f>tbl_salesdata[[#This Row],[Total Sales]]-tbl_salesdata[[#This Row],[Total Cost]]</f>
        <v>444905</v>
      </c>
      <c r="O4683">
        <f>tbl_salesdata[[#This Row],[Ship Date]]-tbl_salesdata[[#This Row],[Order Date]]</f>
        <v>10</v>
      </c>
      <c r="P4683">
        <f>WEEKDAY(tbl_salesdata[[#This Row],[Order Date]],2)</f>
        <v>5</v>
      </c>
      <c r="Q4683" t="str">
        <f>TEXT(tbl_salesdata[[#This Row],[Order Date]],"dddd")</f>
        <v>Friday</v>
      </c>
      <c r="R4683" t="str">
        <f>IF(tbl_salesdata[[#This Row],[Weekdaynum]]&gt;5,"Yes","No")</f>
        <v>No</v>
      </c>
    </row>
    <row r="4684" spans="1:18" hidden="1" x14ac:dyDescent="0.35">
      <c r="A4684">
        <v>225176656</v>
      </c>
      <c r="B4684" s="3">
        <v>44796</v>
      </c>
      <c r="C4684" s="3">
        <v>44806</v>
      </c>
      <c r="D4684" t="s">
        <v>93</v>
      </c>
      <c r="E4684" t="s">
        <v>29</v>
      </c>
      <c r="F4684" t="s">
        <v>56</v>
      </c>
      <c r="G4684" t="s">
        <v>18</v>
      </c>
      <c r="H4684" t="s">
        <v>15</v>
      </c>
      <c r="I4684" s="9">
        <v>3631</v>
      </c>
      <c r="J4684" s="9">
        <v>9.33</v>
      </c>
      <c r="K4684" s="9">
        <v>6.92</v>
      </c>
      <c r="L4684" s="9">
        <f>tbl_salesdata[[#This Row],[Units Sold]]*tbl_salesdata[[#This Row],[Unit Cost]]</f>
        <v>25126.52</v>
      </c>
      <c r="M4684" s="9">
        <f>tbl_salesdata[[#This Row],[Units Sold]]*tbl_salesdata[[#This Row],[Unit Price]]</f>
        <v>33877.230000000003</v>
      </c>
      <c r="N4684" s="9">
        <f>tbl_salesdata[[#This Row],[Total Sales]]-tbl_salesdata[[#This Row],[Total Cost]]</f>
        <v>8750.7100000000028</v>
      </c>
      <c r="O4684">
        <f>tbl_salesdata[[#This Row],[Ship Date]]-tbl_salesdata[[#This Row],[Order Date]]</f>
        <v>10</v>
      </c>
      <c r="P4684">
        <f>WEEKDAY(tbl_salesdata[[#This Row],[Order Date]],2)</f>
        <v>2</v>
      </c>
      <c r="Q4684" t="str">
        <f>TEXT(tbl_salesdata[[#This Row],[Order Date]],"dddd")</f>
        <v>Tuesday</v>
      </c>
      <c r="R4684" t="str">
        <f>IF(tbl_salesdata[[#This Row],[Weekdaynum]]&gt;5,"Yes","No")</f>
        <v>No</v>
      </c>
    </row>
    <row r="4685" spans="1:18" hidden="1" x14ac:dyDescent="0.35">
      <c r="A4685">
        <v>849454581</v>
      </c>
      <c r="B4685" s="3">
        <v>42592</v>
      </c>
      <c r="C4685" s="3">
        <v>42599</v>
      </c>
      <c r="D4685" t="s">
        <v>156</v>
      </c>
      <c r="E4685" t="s">
        <v>21</v>
      </c>
      <c r="F4685" t="s">
        <v>40</v>
      </c>
      <c r="G4685" t="s">
        <v>14</v>
      </c>
      <c r="H4685" t="s">
        <v>15</v>
      </c>
      <c r="I4685" s="9">
        <v>1342</v>
      </c>
      <c r="J4685" s="9">
        <v>651.21</v>
      </c>
      <c r="K4685" s="9">
        <v>524.96</v>
      </c>
      <c r="L4685" s="9">
        <f>tbl_salesdata[[#This Row],[Units Sold]]*tbl_salesdata[[#This Row],[Unit Cost]]</f>
        <v>704496.32000000007</v>
      </c>
      <c r="M4685" s="9">
        <f>tbl_salesdata[[#This Row],[Units Sold]]*tbl_salesdata[[#This Row],[Unit Price]]</f>
        <v>873923.82000000007</v>
      </c>
      <c r="N4685" s="9">
        <f>tbl_salesdata[[#This Row],[Total Sales]]-tbl_salesdata[[#This Row],[Total Cost]]</f>
        <v>169427.5</v>
      </c>
      <c r="O4685">
        <f>tbl_salesdata[[#This Row],[Ship Date]]-tbl_salesdata[[#This Row],[Order Date]]</f>
        <v>7</v>
      </c>
      <c r="P4685">
        <f>WEEKDAY(tbl_salesdata[[#This Row],[Order Date]],2)</f>
        <v>3</v>
      </c>
      <c r="Q4685" t="str">
        <f>TEXT(tbl_salesdata[[#This Row],[Order Date]],"dddd")</f>
        <v>Wednesday</v>
      </c>
      <c r="R4685" t="str">
        <f>IF(tbl_salesdata[[#This Row],[Weekdaynum]]&gt;5,"Yes","No")</f>
        <v>No</v>
      </c>
    </row>
    <row r="4686" spans="1:18" hidden="1" x14ac:dyDescent="0.35">
      <c r="A4686">
        <v>460751855</v>
      </c>
      <c r="B4686" s="3">
        <v>43905</v>
      </c>
      <c r="C4686" s="3">
        <v>43922</v>
      </c>
      <c r="D4686" t="s">
        <v>213</v>
      </c>
      <c r="E4686" t="s">
        <v>38</v>
      </c>
      <c r="F4686" t="s">
        <v>33</v>
      </c>
      <c r="G4686" t="s">
        <v>18</v>
      </c>
      <c r="H4686" t="s">
        <v>15</v>
      </c>
      <c r="I4686" s="9">
        <v>5568</v>
      </c>
      <c r="J4686" s="9">
        <v>109.28</v>
      </c>
      <c r="K4686" s="9">
        <v>35.840000000000003</v>
      </c>
      <c r="L4686" s="9">
        <f>tbl_salesdata[[#This Row],[Units Sold]]*tbl_salesdata[[#This Row],[Unit Cost]]</f>
        <v>199557.12000000002</v>
      </c>
      <c r="M4686" s="9">
        <f>tbl_salesdata[[#This Row],[Units Sold]]*tbl_salesdata[[#This Row],[Unit Price]]</f>
        <v>608471.04000000004</v>
      </c>
      <c r="N4686" s="9">
        <f>tbl_salesdata[[#This Row],[Total Sales]]-tbl_salesdata[[#This Row],[Total Cost]]</f>
        <v>408913.92000000004</v>
      </c>
      <c r="O4686">
        <f>tbl_salesdata[[#This Row],[Ship Date]]-tbl_salesdata[[#This Row],[Order Date]]</f>
        <v>17</v>
      </c>
      <c r="P4686">
        <f>WEEKDAY(tbl_salesdata[[#This Row],[Order Date]],2)</f>
        <v>7</v>
      </c>
      <c r="Q4686" t="str">
        <f>TEXT(tbl_salesdata[[#This Row],[Order Date]],"dddd")</f>
        <v>Sunday</v>
      </c>
      <c r="R4686" t="str">
        <f>IF(tbl_salesdata[[#This Row],[Weekdaynum]]&gt;5,"Yes","No")</f>
        <v>Yes</v>
      </c>
    </row>
    <row r="4687" spans="1:18" hidden="1" x14ac:dyDescent="0.35">
      <c r="A4687">
        <v>518492305</v>
      </c>
      <c r="B4687" s="3">
        <v>43927</v>
      </c>
      <c r="C4687" s="3">
        <v>43944</v>
      </c>
      <c r="D4687" t="s">
        <v>212</v>
      </c>
      <c r="E4687" t="s">
        <v>32</v>
      </c>
      <c r="F4687" t="s">
        <v>42</v>
      </c>
      <c r="G4687" t="s">
        <v>18</v>
      </c>
      <c r="H4687" t="s">
        <v>26</v>
      </c>
      <c r="I4687" s="9">
        <v>2250</v>
      </c>
      <c r="J4687" s="9">
        <v>437.2</v>
      </c>
      <c r="K4687" s="9">
        <v>263.33</v>
      </c>
      <c r="L4687" s="9">
        <f>tbl_salesdata[[#This Row],[Units Sold]]*tbl_salesdata[[#This Row],[Unit Cost]]</f>
        <v>592492.5</v>
      </c>
      <c r="M4687" s="9">
        <f>tbl_salesdata[[#This Row],[Units Sold]]*tbl_salesdata[[#This Row],[Unit Price]]</f>
        <v>983700</v>
      </c>
      <c r="N4687" s="9">
        <f>tbl_salesdata[[#This Row],[Total Sales]]-tbl_salesdata[[#This Row],[Total Cost]]</f>
        <v>391207.5</v>
      </c>
      <c r="O4687">
        <f>tbl_salesdata[[#This Row],[Ship Date]]-tbl_salesdata[[#This Row],[Order Date]]</f>
        <v>17</v>
      </c>
      <c r="P4687">
        <f>WEEKDAY(tbl_salesdata[[#This Row],[Order Date]],2)</f>
        <v>1</v>
      </c>
      <c r="Q4687" t="str">
        <f>TEXT(tbl_salesdata[[#This Row],[Order Date]],"dddd")</f>
        <v>Monday</v>
      </c>
      <c r="R4687" t="str">
        <f>IF(tbl_salesdata[[#This Row],[Weekdaynum]]&gt;5,"Yes","No")</f>
        <v>No</v>
      </c>
    </row>
    <row r="4688" spans="1:18" hidden="1" x14ac:dyDescent="0.35">
      <c r="A4688">
        <v>302412259</v>
      </c>
      <c r="B4688" s="3">
        <v>42936</v>
      </c>
      <c r="C4688" s="3">
        <v>42938</v>
      </c>
      <c r="D4688" t="s">
        <v>148</v>
      </c>
      <c r="E4688" t="s">
        <v>24</v>
      </c>
      <c r="F4688" t="s">
        <v>68</v>
      </c>
      <c r="G4688" t="s">
        <v>14</v>
      </c>
      <c r="H4688" t="s">
        <v>26</v>
      </c>
      <c r="I4688" s="9">
        <v>9363</v>
      </c>
      <c r="J4688" s="9">
        <v>154.06</v>
      </c>
      <c r="K4688" s="9">
        <v>90.93</v>
      </c>
      <c r="L4688" s="9">
        <f>tbl_salesdata[[#This Row],[Units Sold]]*tbl_salesdata[[#This Row],[Unit Cost]]</f>
        <v>851377.59000000008</v>
      </c>
      <c r="M4688" s="9">
        <f>tbl_salesdata[[#This Row],[Units Sold]]*tbl_salesdata[[#This Row],[Unit Price]]</f>
        <v>1442463.78</v>
      </c>
      <c r="N4688" s="9">
        <f>tbl_salesdata[[#This Row],[Total Sales]]-tbl_salesdata[[#This Row],[Total Cost]]</f>
        <v>591086.18999999994</v>
      </c>
      <c r="O4688">
        <f>tbl_salesdata[[#This Row],[Ship Date]]-tbl_salesdata[[#This Row],[Order Date]]</f>
        <v>2</v>
      </c>
      <c r="P4688">
        <f>WEEKDAY(tbl_salesdata[[#This Row],[Order Date]],2)</f>
        <v>4</v>
      </c>
      <c r="Q4688" t="str">
        <f>TEXT(tbl_salesdata[[#This Row],[Order Date]],"dddd")</f>
        <v>Thursday</v>
      </c>
      <c r="R4688" t="str">
        <f>IF(tbl_salesdata[[#This Row],[Weekdaynum]]&gt;5,"Yes","No")</f>
        <v>No</v>
      </c>
    </row>
    <row r="4689" spans="1:18" hidden="1" x14ac:dyDescent="0.35">
      <c r="A4689">
        <v>962560546</v>
      </c>
      <c r="B4689" s="3">
        <v>44909</v>
      </c>
      <c r="C4689" s="3">
        <v>44926</v>
      </c>
      <c r="D4689" t="s">
        <v>215</v>
      </c>
      <c r="E4689" t="s">
        <v>21</v>
      </c>
      <c r="F4689" t="s">
        <v>25</v>
      </c>
      <c r="G4689" t="s">
        <v>18</v>
      </c>
      <c r="H4689" t="s">
        <v>15</v>
      </c>
      <c r="I4689" s="9">
        <v>1911</v>
      </c>
      <c r="J4689" s="9">
        <v>205.7</v>
      </c>
      <c r="K4689" s="9">
        <v>117.11</v>
      </c>
      <c r="L4689" s="9">
        <f>tbl_salesdata[[#This Row],[Units Sold]]*tbl_salesdata[[#This Row],[Unit Cost]]</f>
        <v>223797.21</v>
      </c>
      <c r="M4689" s="9">
        <f>tbl_salesdata[[#This Row],[Units Sold]]*tbl_salesdata[[#This Row],[Unit Price]]</f>
        <v>393092.69999999995</v>
      </c>
      <c r="N4689" s="9">
        <f>tbl_salesdata[[#This Row],[Total Sales]]-tbl_salesdata[[#This Row],[Total Cost]]</f>
        <v>169295.48999999996</v>
      </c>
      <c r="O4689">
        <f>tbl_salesdata[[#This Row],[Ship Date]]-tbl_salesdata[[#This Row],[Order Date]]</f>
        <v>17</v>
      </c>
      <c r="P4689">
        <f>WEEKDAY(tbl_salesdata[[#This Row],[Order Date]],2)</f>
        <v>3</v>
      </c>
      <c r="Q4689" t="str">
        <f>TEXT(tbl_salesdata[[#This Row],[Order Date]],"dddd")</f>
        <v>Wednesday</v>
      </c>
      <c r="R4689" t="str">
        <f>IF(tbl_salesdata[[#This Row],[Weekdaynum]]&gt;5,"Yes","No")</f>
        <v>No</v>
      </c>
    </row>
    <row r="4690" spans="1:18" hidden="1" x14ac:dyDescent="0.35">
      <c r="A4690">
        <v>569298493</v>
      </c>
      <c r="B4690" s="3">
        <v>43206</v>
      </c>
      <c r="C4690" s="3">
        <v>43222</v>
      </c>
      <c r="D4690" t="s">
        <v>110</v>
      </c>
      <c r="E4690" t="s">
        <v>38</v>
      </c>
      <c r="F4690" t="s">
        <v>22</v>
      </c>
      <c r="G4690" t="s">
        <v>14</v>
      </c>
      <c r="H4690" t="s">
        <v>19</v>
      </c>
      <c r="I4690" s="9">
        <v>6930</v>
      </c>
      <c r="J4690" s="9">
        <v>47.45</v>
      </c>
      <c r="K4690" s="9">
        <v>31.79</v>
      </c>
      <c r="L4690" s="9">
        <f>tbl_salesdata[[#This Row],[Units Sold]]*tbl_salesdata[[#This Row],[Unit Cost]]</f>
        <v>220304.69999999998</v>
      </c>
      <c r="M4690" s="9">
        <f>tbl_salesdata[[#This Row],[Units Sold]]*tbl_salesdata[[#This Row],[Unit Price]]</f>
        <v>328828.5</v>
      </c>
      <c r="N4690" s="9">
        <f>tbl_salesdata[[#This Row],[Total Sales]]-tbl_salesdata[[#This Row],[Total Cost]]</f>
        <v>108523.80000000002</v>
      </c>
      <c r="O4690">
        <f>tbl_salesdata[[#This Row],[Ship Date]]-tbl_salesdata[[#This Row],[Order Date]]</f>
        <v>16</v>
      </c>
      <c r="P4690">
        <f>WEEKDAY(tbl_salesdata[[#This Row],[Order Date]],2)</f>
        <v>1</v>
      </c>
      <c r="Q4690" t="str">
        <f>TEXT(tbl_salesdata[[#This Row],[Order Date]],"dddd")</f>
        <v>Monday</v>
      </c>
      <c r="R4690" t="str">
        <f>IF(tbl_salesdata[[#This Row],[Weekdaynum]]&gt;5,"Yes","No")</f>
        <v>No</v>
      </c>
    </row>
    <row r="4691" spans="1:18" hidden="1" x14ac:dyDescent="0.35">
      <c r="A4691">
        <v>863299930</v>
      </c>
      <c r="B4691" s="3">
        <v>42505</v>
      </c>
      <c r="C4691" s="3">
        <v>42513</v>
      </c>
      <c r="D4691" t="s">
        <v>31</v>
      </c>
      <c r="E4691" t="s">
        <v>32</v>
      </c>
      <c r="F4691" t="s">
        <v>40</v>
      </c>
      <c r="G4691" t="s">
        <v>18</v>
      </c>
      <c r="H4691" t="s">
        <v>34</v>
      </c>
      <c r="I4691" s="9">
        <v>8488</v>
      </c>
      <c r="J4691" s="9">
        <v>651.21</v>
      </c>
      <c r="K4691" s="9">
        <v>524.96</v>
      </c>
      <c r="L4691" s="9">
        <f>tbl_salesdata[[#This Row],[Units Sold]]*tbl_salesdata[[#This Row],[Unit Cost]]</f>
        <v>4455860.4800000004</v>
      </c>
      <c r="M4691" s="9">
        <f>tbl_salesdata[[#This Row],[Units Sold]]*tbl_salesdata[[#This Row],[Unit Price]]</f>
        <v>5527470.4800000004</v>
      </c>
      <c r="N4691" s="9">
        <f>tbl_salesdata[[#This Row],[Total Sales]]-tbl_salesdata[[#This Row],[Total Cost]]</f>
        <v>1071610</v>
      </c>
      <c r="O4691">
        <f>tbl_salesdata[[#This Row],[Ship Date]]-tbl_salesdata[[#This Row],[Order Date]]</f>
        <v>8</v>
      </c>
      <c r="P4691">
        <f>WEEKDAY(tbl_salesdata[[#This Row],[Order Date]],2)</f>
        <v>7</v>
      </c>
      <c r="Q4691" t="str">
        <f>TEXT(tbl_salesdata[[#This Row],[Order Date]],"dddd")</f>
        <v>Sunday</v>
      </c>
      <c r="R4691" t="str">
        <f>IF(tbl_salesdata[[#This Row],[Weekdaynum]]&gt;5,"Yes","No")</f>
        <v>Yes</v>
      </c>
    </row>
    <row r="4692" spans="1:18" hidden="1" x14ac:dyDescent="0.35">
      <c r="A4692">
        <v>505551183</v>
      </c>
      <c r="B4692" s="3">
        <v>43333</v>
      </c>
      <c r="C4692" s="3">
        <v>43350</v>
      </c>
      <c r="D4692" t="s">
        <v>114</v>
      </c>
      <c r="E4692" t="s">
        <v>38</v>
      </c>
      <c r="F4692" t="s">
        <v>25</v>
      </c>
      <c r="G4692" t="s">
        <v>14</v>
      </c>
      <c r="H4692" t="s">
        <v>26</v>
      </c>
      <c r="I4692" s="9">
        <v>2684</v>
      </c>
      <c r="J4692" s="9">
        <v>205.7</v>
      </c>
      <c r="K4692" s="9">
        <v>117.11</v>
      </c>
      <c r="L4692" s="9">
        <f>tbl_salesdata[[#This Row],[Units Sold]]*tbl_salesdata[[#This Row],[Unit Cost]]</f>
        <v>314323.24</v>
      </c>
      <c r="M4692" s="9">
        <f>tbl_salesdata[[#This Row],[Units Sold]]*tbl_salesdata[[#This Row],[Unit Price]]</f>
        <v>552098.79999999993</v>
      </c>
      <c r="N4692" s="9">
        <f>tbl_salesdata[[#This Row],[Total Sales]]-tbl_salesdata[[#This Row],[Total Cost]]</f>
        <v>237775.55999999994</v>
      </c>
      <c r="O4692">
        <f>tbl_salesdata[[#This Row],[Ship Date]]-tbl_salesdata[[#This Row],[Order Date]]</f>
        <v>17</v>
      </c>
      <c r="P4692">
        <f>WEEKDAY(tbl_salesdata[[#This Row],[Order Date]],2)</f>
        <v>2</v>
      </c>
      <c r="Q4692" t="str">
        <f>TEXT(tbl_salesdata[[#This Row],[Order Date]],"dddd")</f>
        <v>Tuesday</v>
      </c>
      <c r="R4692" t="str">
        <f>IF(tbl_salesdata[[#This Row],[Weekdaynum]]&gt;5,"Yes","No")</f>
        <v>No</v>
      </c>
    </row>
    <row r="4693" spans="1:18" hidden="1" x14ac:dyDescent="0.35">
      <c r="A4693">
        <v>927351081</v>
      </c>
      <c r="B4693" s="3">
        <v>44339</v>
      </c>
      <c r="C4693" s="3">
        <v>44360</v>
      </c>
      <c r="D4693" t="s">
        <v>113</v>
      </c>
      <c r="E4693" t="s">
        <v>21</v>
      </c>
      <c r="F4693" t="s">
        <v>68</v>
      </c>
      <c r="G4693" t="s">
        <v>18</v>
      </c>
      <c r="H4693" t="s">
        <v>34</v>
      </c>
      <c r="I4693" s="9">
        <v>2647</v>
      </c>
      <c r="J4693" s="9">
        <v>154.06</v>
      </c>
      <c r="K4693" s="9">
        <v>90.93</v>
      </c>
      <c r="L4693" s="9">
        <f>tbl_salesdata[[#This Row],[Units Sold]]*tbl_salesdata[[#This Row],[Unit Cost]]</f>
        <v>240691.71000000002</v>
      </c>
      <c r="M4693" s="9">
        <f>tbl_salesdata[[#This Row],[Units Sold]]*tbl_salesdata[[#This Row],[Unit Price]]</f>
        <v>407796.82</v>
      </c>
      <c r="N4693" s="9">
        <f>tbl_salesdata[[#This Row],[Total Sales]]-tbl_salesdata[[#This Row],[Total Cost]]</f>
        <v>167105.10999999999</v>
      </c>
      <c r="O4693">
        <f>tbl_salesdata[[#This Row],[Ship Date]]-tbl_salesdata[[#This Row],[Order Date]]</f>
        <v>21</v>
      </c>
      <c r="P4693">
        <f>WEEKDAY(tbl_salesdata[[#This Row],[Order Date]],2)</f>
        <v>7</v>
      </c>
      <c r="Q4693" t="str">
        <f>TEXT(tbl_salesdata[[#This Row],[Order Date]],"dddd")</f>
        <v>Sunday</v>
      </c>
      <c r="R4693" t="str">
        <f>IF(tbl_salesdata[[#This Row],[Weekdaynum]]&gt;5,"Yes","No")</f>
        <v>Yes</v>
      </c>
    </row>
    <row r="4694" spans="1:18" hidden="1" x14ac:dyDescent="0.35">
      <c r="A4694">
        <v>480310952</v>
      </c>
      <c r="B4694" s="3">
        <v>42940</v>
      </c>
      <c r="C4694" s="3">
        <v>42955</v>
      </c>
      <c r="D4694" t="s">
        <v>63</v>
      </c>
      <c r="E4694" t="s">
        <v>32</v>
      </c>
      <c r="F4694" t="s">
        <v>40</v>
      </c>
      <c r="G4694" t="s">
        <v>14</v>
      </c>
      <c r="H4694" t="s">
        <v>19</v>
      </c>
      <c r="I4694" s="9">
        <v>3539</v>
      </c>
      <c r="J4694" s="9">
        <v>651.21</v>
      </c>
      <c r="K4694" s="9">
        <v>524.96</v>
      </c>
      <c r="L4694" s="9">
        <f>tbl_salesdata[[#This Row],[Units Sold]]*tbl_salesdata[[#This Row],[Unit Cost]]</f>
        <v>1857833.4400000002</v>
      </c>
      <c r="M4694" s="9">
        <f>tbl_salesdata[[#This Row],[Units Sold]]*tbl_salesdata[[#This Row],[Unit Price]]</f>
        <v>2304632.19</v>
      </c>
      <c r="N4694" s="9">
        <f>tbl_salesdata[[#This Row],[Total Sales]]-tbl_salesdata[[#This Row],[Total Cost]]</f>
        <v>446798.74999999977</v>
      </c>
      <c r="O4694">
        <f>tbl_salesdata[[#This Row],[Ship Date]]-tbl_salesdata[[#This Row],[Order Date]]</f>
        <v>15</v>
      </c>
      <c r="P4694">
        <f>WEEKDAY(tbl_salesdata[[#This Row],[Order Date]],2)</f>
        <v>1</v>
      </c>
      <c r="Q4694" t="str">
        <f>TEXT(tbl_salesdata[[#This Row],[Order Date]],"dddd")</f>
        <v>Monday</v>
      </c>
      <c r="R4694" t="str">
        <f>IF(tbl_salesdata[[#This Row],[Weekdaynum]]&gt;5,"Yes","No")</f>
        <v>No</v>
      </c>
    </row>
    <row r="4695" spans="1:18" hidden="1" x14ac:dyDescent="0.35">
      <c r="A4695">
        <v>286354625</v>
      </c>
      <c r="B4695" s="3">
        <v>44222</v>
      </c>
      <c r="C4695" s="3">
        <v>44234</v>
      </c>
      <c r="D4695" t="s">
        <v>154</v>
      </c>
      <c r="E4695" t="s">
        <v>12</v>
      </c>
      <c r="F4695" t="s">
        <v>30</v>
      </c>
      <c r="G4695" t="s">
        <v>18</v>
      </c>
      <c r="H4695" t="s">
        <v>19</v>
      </c>
      <c r="I4695" s="9">
        <v>7552</v>
      </c>
      <c r="J4695" s="9">
        <v>81.73</v>
      </c>
      <c r="K4695" s="9">
        <v>56.67</v>
      </c>
      <c r="L4695" s="9">
        <f>tbl_salesdata[[#This Row],[Units Sold]]*tbl_salesdata[[#This Row],[Unit Cost]]</f>
        <v>427971.84000000003</v>
      </c>
      <c r="M4695" s="9">
        <f>tbl_salesdata[[#This Row],[Units Sold]]*tbl_salesdata[[#This Row],[Unit Price]]</f>
        <v>617224.96000000008</v>
      </c>
      <c r="N4695" s="9">
        <f>tbl_salesdata[[#This Row],[Total Sales]]-tbl_salesdata[[#This Row],[Total Cost]]</f>
        <v>189253.12000000005</v>
      </c>
      <c r="O4695">
        <f>tbl_salesdata[[#This Row],[Ship Date]]-tbl_salesdata[[#This Row],[Order Date]]</f>
        <v>12</v>
      </c>
      <c r="P4695">
        <f>WEEKDAY(tbl_salesdata[[#This Row],[Order Date]],2)</f>
        <v>2</v>
      </c>
      <c r="Q4695" t="str">
        <f>TEXT(tbl_salesdata[[#This Row],[Order Date]],"dddd")</f>
        <v>Tuesday</v>
      </c>
      <c r="R4695" t="str">
        <f>IF(tbl_salesdata[[#This Row],[Weekdaynum]]&gt;5,"Yes","No")</f>
        <v>No</v>
      </c>
    </row>
    <row r="4696" spans="1:18" hidden="1" x14ac:dyDescent="0.35">
      <c r="A4696">
        <v>187718427</v>
      </c>
      <c r="B4696" s="3">
        <v>42495</v>
      </c>
      <c r="C4696" s="3">
        <v>42506</v>
      </c>
      <c r="D4696" t="s">
        <v>93</v>
      </c>
      <c r="E4696" t="s">
        <v>29</v>
      </c>
      <c r="F4696" t="s">
        <v>17</v>
      </c>
      <c r="G4696" t="s">
        <v>18</v>
      </c>
      <c r="H4696" t="s">
        <v>15</v>
      </c>
      <c r="I4696" s="9">
        <v>8909</v>
      </c>
      <c r="J4696" s="9">
        <v>152.58000000000001</v>
      </c>
      <c r="K4696" s="9">
        <v>97.44</v>
      </c>
      <c r="L4696" s="9">
        <f>tbl_salesdata[[#This Row],[Units Sold]]*tbl_salesdata[[#This Row],[Unit Cost]]</f>
        <v>868092.96</v>
      </c>
      <c r="M4696" s="9">
        <f>tbl_salesdata[[#This Row],[Units Sold]]*tbl_salesdata[[#This Row],[Unit Price]]</f>
        <v>1359335.2200000002</v>
      </c>
      <c r="N4696" s="9">
        <f>tbl_salesdata[[#This Row],[Total Sales]]-tbl_salesdata[[#This Row],[Total Cost]]</f>
        <v>491242.26000000024</v>
      </c>
      <c r="O4696">
        <f>tbl_salesdata[[#This Row],[Ship Date]]-tbl_salesdata[[#This Row],[Order Date]]</f>
        <v>11</v>
      </c>
      <c r="P4696">
        <f>WEEKDAY(tbl_salesdata[[#This Row],[Order Date]],2)</f>
        <v>4</v>
      </c>
      <c r="Q4696" t="str">
        <f>TEXT(tbl_salesdata[[#This Row],[Order Date]],"dddd")</f>
        <v>Thursday</v>
      </c>
      <c r="R4696" t="str">
        <f>IF(tbl_salesdata[[#This Row],[Weekdaynum]]&gt;5,"Yes","No")</f>
        <v>No</v>
      </c>
    </row>
    <row r="4697" spans="1:18" hidden="1" x14ac:dyDescent="0.35">
      <c r="A4697">
        <v>996951186</v>
      </c>
      <c r="B4697" s="3">
        <v>42813</v>
      </c>
      <c r="C4697" s="3">
        <v>42831</v>
      </c>
      <c r="D4697" t="s">
        <v>198</v>
      </c>
      <c r="E4697" t="s">
        <v>38</v>
      </c>
      <c r="F4697" t="s">
        <v>30</v>
      </c>
      <c r="G4697" t="s">
        <v>14</v>
      </c>
      <c r="H4697" t="s">
        <v>34</v>
      </c>
      <c r="I4697" s="9">
        <v>8865</v>
      </c>
      <c r="J4697" s="9">
        <v>81.73</v>
      </c>
      <c r="K4697" s="9">
        <v>56.67</v>
      </c>
      <c r="L4697" s="9">
        <f>tbl_salesdata[[#This Row],[Units Sold]]*tbl_salesdata[[#This Row],[Unit Cost]]</f>
        <v>502379.55</v>
      </c>
      <c r="M4697" s="9">
        <f>tbl_salesdata[[#This Row],[Units Sold]]*tbl_salesdata[[#This Row],[Unit Price]]</f>
        <v>724536.45000000007</v>
      </c>
      <c r="N4697" s="9">
        <f>tbl_salesdata[[#This Row],[Total Sales]]-tbl_salesdata[[#This Row],[Total Cost]]</f>
        <v>222156.90000000008</v>
      </c>
      <c r="O4697">
        <f>tbl_salesdata[[#This Row],[Ship Date]]-tbl_salesdata[[#This Row],[Order Date]]</f>
        <v>18</v>
      </c>
      <c r="P4697">
        <f>WEEKDAY(tbl_salesdata[[#This Row],[Order Date]],2)</f>
        <v>7</v>
      </c>
      <c r="Q4697" t="str">
        <f>TEXT(tbl_salesdata[[#This Row],[Order Date]],"dddd")</f>
        <v>Sunday</v>
      </c>
      <c r="R4697" t="str">
        <f>IF(tbl_salesdata[[#This Row],[Weekdaynum]]&gt;5,"Yes","No")</f>
        <v>Yes</v>
      </c>
    </row>
    <row r="4698" spans="1:18" hidden="1" x14ac:dyDescent="0.35">
      <c r="A4698">
        <v>446914231</v>
      </c>
      <c r="B4698" s="3">
        <v>43733</v>
      </c>
      <c r="C4698" s="3">
        <v>43752</v>
      </c>
      <c r="D4698" t="s">
        <v>99</v>
      </c>
      <c r="E4698" t="s">
        <v>38</v>
      </c>
      <c r="F4698" t="s">
        <v>40</v>
      </c>
      <c r="G4698" t="s">
        <v>18</v>
      </c>
      <c r="H4698" t="s">
        <v>34</v>
      </c>
      <c r="I4698" s="9">
        <v>707</v>
      </c>
      <c r="J4698" s="9">
        <v>651.21</v>
      </c>
      <c r="K4698" s="9">
        <v>524.96</v>
      </c>
      <c r="L4698" s="9">
        <f>tbl_salesdata[[#This Row],[Units Sold]]*tbl_salesdata[[#This Row],[Unit Cost]]</f>
        <v>371146.72000000003</v>
      </c>
      <c r="M4698" s="9">
        <f>tbl_salesdata[[#This Row],[Units Sold]]*tbl_salesdata[[#This Row],[Unit Price]]</f>
        <v>460405.47000000003</v>
      </c>
      <c r="N4698" s="9">
        <f>tbl_salesdata[[#This Row],[Total Sales]]-tbl_salesdata[[#This Row],[Total Cost]]</f>
        <v>89258.75</v>
      </c>
      <c r="O4698">
        <f>tbl_salesdata[[#This Row],[Ship Date]]-tbl_salesdata[[#This Row],[Order Date]]</f>
        <v>19</v>
      </c>
      <c r="P4698">
        <f>WEEKDAY(tbl_salesdata[[#This Row],[Order Date]],2)</f>
        <v>3</v>
      </c>
      <c r="Q4698" t="str">
        <f>TEXT(tbl_salesdata[[#This Row],[Order Date]],"dddd")</f>
        <v>Wednesday</v>
      </c>
      <c r="R4698" t="str">
        <f>IF(tbl_salesdata[[#This Row],[Weekdaynum]]&gt;5,"Yes","No")</f>
        <v>No</v>
      </c>
    </row>
    <row r="4699" spans="1:18" hidden="1" x14ac:dyDescent="0.35">
      <c r="A4699">
        <v>840781390</v>
      </c>
      <c r="B4699" s="3">
        <v>44854</v>
      </c>
      <c r="C4699" s="3">
        <v>44868</v>
      </c>
      <c r="D4699" t="s">
        <v>67</v>
      </c>
      <c r="E4699" t="s">
        <v>21</v>
      </c>
      <c r="F4699" t="s">
        <v>76</v>
      </c>
      <c r="G4699" t="s">
        <v>14</v>
      </c>
      <c r="H4699" t="s">
        <v>34</v>
      </c>
      <c r="I4699" s="9">
        <v>4752</v>
      </c>
      <c r="J4699" s="9">
        <v>668.27</v>
      </c>
      <c r="K4699" s="9">
        <v>502.54</v>
      </c>
      <c r="L4699" s="9">
        <f>tbl_salesdata[[#This Row],[Units Sold]]*tbl_salesdata[[#This Row],[Unit Cost]]</f>
        <v>2388070.08</v>
      </c>
      <c r="M4699" s="9">
        <f>tbl_salesdata[[#This Row],[Units Sold]]*tbl_salesdata[[#This Row],[Unit Price]]</f>
        <v>3175619.04</v>
      </c>
      <c r="N4699" s="9">
        <f>tbl_salesdata[[#This Row],[Total Sales]]-tbl_salesdata[[#This Row],[Total Cost]]</f>
        <v>787548.96</v>
      </c>
      <c r="O4699">
        <f>tbl_salesdata[[#This Row],[Ship Date]]-tbl_salesdata[[#This Row],[Order Date]]</f>
        <v>14</v>
      </c>
      <c r="P4699">
        <f>WEEKDAY(tbl_salesdata[[#This Row],[Order Date]],2)</f>
        <v>4</v>
      </c>
      <c r="Q4699" t="str">
        <f>TEXT(tbl_salesdata[[#This Row],[Order Date]],"dddd")</f>
        <v>Thursday</v>
      </c>
      <c r="R4699" t="str">
        <f>IF(tbl_salesdata[[#This Row],[Weekdaynum]]&gt;5,"Yes","No")</f>
        <v>No</v>
      </c>
    </row>
    <row r="4700" spans="1:18" x14ac:dyDescent="0.35">
      <c r="A4700">
        <v>219597232</v>
      </c>
      <c r="B4700" s="3">
        <v>44555</v>
      </c>
      <c r="C4700" s="3">
        <v>44564</v>
      </c>
      <c r="D4700" t="s">
        <v>98</v>
      </c>
      <c r="E4700" t="s">
        <v>38</v>
      </c>
      <c r="F4700" t="s">
        <v>56</v>
      </c>
      <c r="G4700" t="s">
        <v>18</v>
      </c>
      <c r="H4700" t="s">
        <v>34</v>
      </c>
      <c r="I4700" s="9">
        <v>2556</v>
      </c>
      <c r="J4700" s="9">
        <v>9.33</v>
      </c>
      <c r="K4700" s="9">
        <v>6.92</v>
      </c>
      <c r="L4700" s="9">
        <f>tbl_salesdata[[#This Row],[Units Sold]]*tbl_salesdata[[#This Row],[Unit Cost]]</f>
        <v>17687.52</v>
      </c>
      <c r="M4700" s="9">
        <f>tbl_salesdata[[#This Row],[Units Sold]]*tbl_salesdata[[#This Row],[Unit Price]]</f>
        <v>23847.48</v>
      </c>
      <c r="N4700" s="9">
        <f>tbl_salesdata[[#This Row],[Total Sales]]-tbl_salesdata[[#This Row],[Total Cost]]</f>
        <v>6159.9599999999991</v>
      </c>
      <c r="O4700">
        <f>tbl_salesdata[[#This Row],[Ship Date]]-tbl_salesdata[[#This Row],[Order Date]]</f>
        <v>9</v>
      </c>
      <c r="P4700">
        <f>WEEKDAY(tbl_salesdata[[#This Row],[Order Date]],2)</f>
        <v>6</v>
      </c>
      <c r="Q4700" t="str">
        <f>TEXT(tbl_salesdata[[#This Row],[Order Date]],"dddd")</f>
        <v>Saturday</v>
      </c>
      <c r="R4700" t="str">
        <f>IF(tbl_salesdata[[#This Row],[Weekdaynum]]&gt;5,"Yes","No")</f>
        <v>Yes</v>
      </c>
    </row>
    <row r="4701" spans="1:18" hidden="1" x14ac:dyDescent="0.35">
      <c r="A4701">
        <v>524485862</v>
      </c>
      <c r="B4701" s="3">
        <v>44039</v>
      </c>
      <c r="C4701" s="3">
        <v>44058</v>
      </c>
      <c r="D4701" t="s">
        <v>23</v>
      </c>
      <c r="E4701" t="s">
        <v>24</v>
      </c>
      <c r="F4701" t="s">
        <v>17</v>
      </c>
      <c r="G4701" t="s">
        <v>18</v>
      </c>
      <c r="H4701" t="s">
        <v>19</v>
      </c>
      <c r="I4701" s="9">
        <v>5877</v>
      </c>
      <c r="J4701" s="9">
        <v>152.58000000000001</v>
      </c>
      <c r="K4701" s="9">
        <v>97.44</v>
      </c>
      <c r="L4701" s="9">
        <f>tbl_salesdata[[#This Row],[Units Sold]]*tbl_salesdata[[#This Row],[Unit Cost]]</f>
        <v>572654.88</v>
      </c>
      <c r="M4701" s="9">
        <f>tbl_salesdata[[#This Row],[Units Sold]]*tbl_salesdata[[#This Row],[Unit Price]]</f>
        <v>896712.66</v>
      </c>
      <c r="N4701" s="9">
        <f>tbl_salesdata[[#This Row],[Total Sales]]-tbl_salesdata[[#This Row],[Total Cost]]</f>
        <v>324057.78000000003</v>
      </c>
      <c r="O4701">
        <f>tbl_salesdata[[#This Row],[Ship Date]]-tbl_salesdata[[#This Row],[Order Date]]</f>
        <v>19</v>
      </c>
      <c r="P4701">
        <f>WEEKDAY(tbl_salesdata[[#This Row],[Order Date]],2)</f>
        <v>1</v>
      </c>
      <c r="Q4701" t="str">
        <f>TEXT(tbl_salesdata[[#This Row],[Order Date]],"dddd")</f>
        <v>Monday</v>
      </c>
      <c r="R4701" t="str">
        <f>IF(tbl_salesdata[[#This Row],[Weekdaynum]]&gt;5,"Yes","No")</f>
        <v>No</v>
      </c>
    </row>
    <row r="4702" spans="1:18" hidden="1" x14ac:dyDescent="0.35">
      <c r="A4702">
        <v>722233331</v>
      </c>
      <c r="B4702" s="3">
        <v>42825</v>
      </c>
      <c r="C4702" s="3">
        <v>42834</v>
      </c>
      <c r="D4702" t="s">
        <v>168</v>
      </c>
      <c r="E4702" t="s">
        <v>21</v>
      </c>
      <c r="F4702" t="s">
        <v>68</v>
      </c>
      <c r="G4702" t="s">
        <v>14</v>
      </c>
      <c r="H4702" t="s">
        <v>34</v>
      </c>
      <c r="I4702" s="9">
        <v>3747</v>
      </c>
      <c r="J4702" s="9">
        <v>154.06</v>
      </c>
      <c r="K4702" s="9">
        <v>90.93</v>
      </c>
      <c r="L4702" s="9">
        <f>tbl_salesdata[[#This Row],[Units Sold]]*tbl_salesdata[[#This Row],[Unit Cost]]</f>
        <v>340714.71</v>
      </c>
      <c r="M4702" s="9">
        <f>tbl_salesdata[[#This Row],[Units Sold]]*tbl_salesdata[[#This Row],[Unit Price]]</f>
        <v>577262.82000000007</v>
      </c>
      <c r="N4702" s="9">
        <f>tbl_salesdata[[#This Row],[Total Sales]]-tbl_salesdata[[#This Row],[Total Cost]]</f>
        <v>236548.11000000004</v>
      </c>
      <c r="O4702">
        <f>tbl_salesdata[[#This Row],[Ship Date]]-tbl_salesdata[[#This Row],[Order Date]]</f>
        <v>9</v>
      </c>
      <c r="P4702">
        <f>WEEKDAY(tbl_salesdata[[#This Row],[Order Date]],2)</f>
        <v>5</v>
      </c>
      <c r="Q4702" t="str">
        <f>TEXT(tbl_salesdata[[#This Row],[Order Date]],"dddd")</f>
        <v>Friday</v>
      </c>
      <c r="R4702" t="str">
        <f>IF(tbl_salesdata[[#This Row],[Weekdaynum]]&gt;5,"Yes","No")</f>
        <v>No</v>
      </c>
    </row>
    <row r="4703" spans="1:18" hidden="1" x14ac:dyDescent="0.35">
      <c r="A4703">
        <v>979705226</v>
      </c>
      <c r="B4703" s="3">
        <v>43412</v>
      </c>
      <c r="C4703" s="3">
        <v>43433</v>
      </c>
      <c r="D4703" t="s">
        <v>219</v>
      </c>
      <c r="E4703" t="s">
        <v>38</v>
      </c>
      <c r="F4703" t="s">
        <v>22</v>
      </c>
      <c r="G4703" t="s">
        <v>18</v>
      </c>
      <c r="H4703" t="s">
        <v>19</v>
      </c>
      <c r="I4703" s="9">
        <v>5402</v>
      </c>
      <c r="J4703" s="9">
        <v>47.45</v>
      </c>
      <c r="K4703" s="9">
        <v>31.79</v>
      </c>
      <c r="L4703" s="9">
        <f>tbl_salesdata[[#This Row],[Units Sold]]*tbl_salesdata[[#This Row],[Unit Cost]]</f>
        <v>171729.58</v>
      </c>
      <c r="M4703" s="9">
        <f>tbl_salesdata[[#This Row],[Units Sold]]*tbl_salesdata[[#This Row],[Unit Price]]</f>
        <v>256324.90000000002</v>
      </c>
      <c r="N4703" s="9">
        <f>tbl_salesdata[[#This Row],[Total Sales]]-tbl_salesdata[[#This Row],[Total Cost]]</f>
        <v>84595.320000000036</v>
      </c>
      <c r="O4703">
        <f>tbl_salesdata[[#This Row],[Ship Date]]-tbl_salesdata[[#This Row],[Order Date]]</f>
        <v>21</v>
      </c>
      <c r="P4703">
        <f>WEEKDAY(tbl_salesdata[[#This Row],[Order Date]],2)</f>
        <v>4</v>
      </c>
      <c r="Q4703" t="str">
        <f>TEXT(tbl_salesdata[[#This Row],[Order Date]],"dddd")</f>
        <v>Thursday</v>
      </c>
      <c r="R4703" t="str">
        <f>IF(tbl_salesdata[[#This Row],[Weekdaynum]]&gt;5,"Yes","No")</f>
        <v>No</v>
      </c>
    </row>
    <row r="4704" spans="1:18" hidden="1" x14ac:dyDescent="0.35">
      <c r="A4704">
        <v>801637876</v>
      </c>
      <c r="B4704" s="3">
        <v>42230</v>
      </c>
      <c r="C4704" s="3">
        <v>42235</v>
      </c>
      <c r="D4704" t="s">
        <v>50</v>
      </c>
      <c r="E4704" t="s">
        <v>51</v>
      </c>
      <c r="F4704" t="s">
        <v>42</v>
      </c>
      <c r="G4704" t="s">
        <v>18</v>
      </c>
      <c r="H4704" t="s">
        <v>34</v>
      </c>
      <c r="I4704" s="9">
        <v>1316</v>
      </c>
      <c r="J4704" s="9">
        <v>437.2</v>
      </c>
      <c r="K4704" s="9">
        <v>263.33</v>
      </c>
      <c r="L4704" s="9">
        <f>tbl_salesdata[[#This Row],[Units Sold]]*tbl_salesdata[[#This Row],[Unit Cost]]</f>
        <v>346542.27999999997</v>
      </c>
      <c r="M4704" s="9">
        <f>tbl_salesdata[[#This Row],[Units Sold]]*tbl_salesdata[[#This Row],[Unit Price]]</f>
        <v>575355.19999999995</v>
      </c>
      <c r="N4704" s="9">
        <f>tbl_salesdata[[#This Row],[Total Sales]]-tbl_salesdata[[#This Row],[Total Cost]]</f>
        <v>228812.91999999998</v>
      </c>
      <c r="O4704">
        <f>tbl_salesdata[[#This Row],[Ship Date]]-tbl_salesdata[[#This Row],[Order Date]]</f>
        <v>5</v>
      </c>
      <c r="P4704">
        <f>WEEKDAY(tbl_salesdata[[#This Row],[Order Date]],2)</f>
        <v>5</v>
      </c>
      <c r="Q4704" t="str">
        <f>TEXT(tbl_salesdata[[#This Row],[Order Date]],"dddd")</f>
        <v>Friday</v>
      </c>
      <c r="R4704" t="str">
        <f>IF(tbl_salesdata[[#This Row],[Weekdaynum]]&gt;5,"Yes","No")</f>
        <v>No</v>
      </c>
    </row>
    <row r="4705" spans="1:18" hidden="1" x14ac:dyDescent="0.35">
      <c r="A4705">
        <v>663080108</v>
      </c>
      <c r="B4705" s="3">
        <v>44521</v>
      </c>
      <c r="C4705" s="3">
        <v>44541</v>
      </c>
      <c r="D4705" t="s">
        <v>107</v>
      </c>
      <c r="E4705" t="s">
        <v>21</v>
      </c>
      <c r="F4705" t="s">
        <v>47</v>
      </c>
      <c r="G4705" t="s">
        <v>14</v>
      </c>
      <c r="H4705" t="s">
        <v>34</v>
      </c>
      <c r="I4705" s="9">
        <v>8994</v>
      </c>
      <c r="J4705" s="9">
        <v>421.89</v>
      </c>
      <c r="K4705" s="9">
        <v>364.69</v>
      </c>
      <c r="L4705" s="9">
        <f>tbl_salesdata[[#This Row],[Units Sold]]*tbl_salesdata[[#This Row],[Unit Cost]]</f>
        <v>3280021.86</v>
      </c>
      <c r="M4705" s="9">
        <f>tbl_salesdata[[#This Row],[Units Sold]]*tbl_salesdata[[#This Row],[Unit Price]]</f>
        <v>3794478.6599999997</v>
      </c>
      <c r="N4705" s="9">
        <f>tbl_salesdata[[#This Row],[Total Sales]]-tbl_salesdata[[#This Row],[Total Cost]]</f>
        <v>514456.79999999981</v>
      </c>
      <c r="O4705">
        <f>tbl_salesdata[[#This Row],[Ship Date]]-tbl_salesdata[[#This Row],[Order Date]]</f>
        <v>20</v>
      </c>
      <c r="P4705">
        <f>WEEKDAY(tbl_salesdata[[#This Row],[Order Date]],2)</f>
        <v>7</v>
      </c>
      <c r="Q4705" t="str">
        <f>TEXT(tbl_salesdata[[#This Row],[Order Date]],"dddd")</f>
        <v>Sunday</v>
      </c>
      <c r="R4705" t="str">
        <f>IF(tbl_salesdata[[#This Row],[Weekdaynum]]&gt;5,"Yes","No")</f>
        <v>Yes</v>
      </c>
    </row>
    <row r="4706" spans="1:18" hidden="1" x14ac:dyDescent="0.35">
      <c r="A4706">
        <v>659393250</v>
      </c>
      <c r="B4706" s="3">
        <v>43919</v>
      </c>
      <c r="C4706" s="3">
        <v>43938</v>
      </c>
      <c r="D4706" t="s">
        <v>219</v>
      </c>
      <c r="E4706" t="s">
        <v>38</v>
      </c>
      <c r="F4706" t="s">
        <v>42</v>
      </c>
      <c r="G4706" t="s">
        <v>18</v>
      </c>
      <c r="H4706" t="s">
        <v>34</v>
      </c>
      <c r="I4706" s="9">
        <v>7971</v>
      </c>
      <c r="J4706" s="9">
        <v>437.2</v>
      </c>
      <c r="K4706" s="9">
        <v>263.33</v>
      </c>
      <c r="L4706" s="9">
        <f>tbl_salesdata[[#This Row],[Units Sold]]*tbl_salesdata[[#This Row],[Unit Cost]]</f>
        <v>2099003.4299999997</v>
      </c>
      <c r="M4706" s="9">
        <f>tbl_salesdata[[#This Row],[Units Sold]]*tbl_salesdata[[#This Row],[Unit Price]]</f>
        <v>3484921.1999999997</v>
      </c>
      <c r="N4706" s="9">
        <f>tbl_salesdata[[#This Row],[Total Sales]]-tbl_salesdata[[#This Row],[Total Cost]]</f>
        <v>1385917.77</v>
      </c>
      <c r="O4706">
        <f>tbl_salesdata[[#This Row],[Ship Date]]-tbl_salesdata[[#This Row],[Order Date]]</f>
        <v>19</v>
      </c>
      <c r="P4706">
        <f>WEEKDAY(tbl_salesdata[[#This Row],[Order Date]],2)</f>
        <v>7</v>
      </c>
      <c r="Q4706" t="str">
        <f>TEXT(tbl_salesdata[[#This Row],[Order Date]],"dddd")</f>
        <v>Sunday</v>
      </c>
      <c r="R4706" t="str">
        <f>IF(tbl_salesdata[[#This Row],[Weekdaynum]]&gt;5,"Yes","No")</f>
        <v>Yes</v>
      </c>
    </row>
    <row r="4707" spans="1:18" hidden="1" x14ac:dyDescent="0.35">
      <c r="A4707">
        <v>956251132</v>
      </c>
      <c r="B4707" s="3">
        <v>43445</v>
      </c>
      <c r="C4707" s="3">
        <v>43459</v>
      </c>
      <c r="D4707" t="s">
        <v>198</v>
      </c>
      <c r="E4707" t="s">
        <v>38</v>
      </c>
      <c r="F4707" t="s">
        <v>76</v>
      </c>
      <c r="G4707" t="s">
        <v>14</v>
      </c>
      <c r="H4707" t="s">
        <v>15</v>
      </c>
      <c r="I4707" s="9">
        <v>4815</v>
      </c>
      <c r="J4707" s="9">
        <v>668.27</v>
      </c>
      <c r="K4707" s="9">
        <v>502.54</v>
      </c>
      <c r="L4707" s="9">
        <f>tbl_salesdata[[#This Row],[Units Sold]]*tbl_salesdata[[#This Row],[Unit Cost]]</f>
        <v>2419730.1</v>
      </c>
      <c r="M4707" s="9">
        <f>tbl_salesdata[[#This Row],[Units Sold]]*tbl_salesdata[[#This Row],[Unit Price]]</f>
        <v>3217720.05</v>
      </c>
      <c r="N4707" s="9">
        <f>tbl_salesdata[[#This Row],[Total Sales]]-tbl_salesdata[[#This Row],[Total Cost]]</f>
        <v>797989.94999999972</v>
      </c>
      <c r="O4707">
        <f>tbl_salesdata[[#This Row],[Ship Date]]-tbl_salesdata[[#This Row],[Order Date]]</f>
        <v>14</v>
      </c>
      <c r="P4707">
        <f>WEEKDAY(tbl_salesdata[[#This Row],[Order Date]],2)</f>
        <v>2</v>
      </c>
      <c r="Q4707" t="str">
        <f>TEXT(tbl_salesdata[[#This Row],[Order Date]],"dddd")</f>
        <v>Tuesday</v>
      </c>
      <c r="R4707" t="str">
        <f>IF(tbl_salesdata[[#This Row],[Weekdaynum]]&gt;5,"Yes","No")</f>
        <v>No</v>
      </c>
    </row>
    <row r="4708" spans="1:18" hidden="1" x14ac:dyDescent="0.35">
      <c r="A4708">
        <v>439640080</v>
      </c>
      <c r="B4708" s="3">
        <v>44476</v>
      </c>
      <c r="C4708" s="3">
        <v>44484</v>
      </c>
      <c r="D4708" t="s">
        <v>109</v>
      </c>
      <c r="E4708" t="s">
        <v>21</v>
      </c>
      <c r="F4708" t="s">
        <v>25</v>
      </c>
      <c r="G4708" t="s">
        <v>14</v>
      </c>
      <c r="H4708" t="s">
        <v>26</v>
      </c>
      <c r="I4708" s="9">
        <v>8124</v>
      </c>
      <c r="J4708" s="9">
        <v>205.7</v>
      </c>
      <c r="K4708" s="9">
        <v>117.11</v>
      </c>
      <c r="L4708" s="9">
        <f>tbl_salesdata[[#This Row],[Units Sold]]*tbl_salesdata[[#This Row],[Unit Cost]]</f>
        <v>951401.64</v>
      </c>
      <c r="M4708" s="9">
        <f>tbl_salesdata[[#This Row],[Units Sold]]*tbl_salesdata[[#This Row],[Unit Price]]</f>
        <v>1671106.7999999998</v>
      </c>
      <c r="N4708" s="9">
        <f>tbl_salesdata[[#This Row],[Total Sales]]-tbl_salesdata[[#This Row],[Total Cost]]</f>
        <v>719705.1599999998</v>
      </c>
      <c r="O4708">
        <f>tbl_salesdata[[#This Row],[Ship Date]]-tbl_salesdata[[#This Row],[Order Date]]</f>
        <v>8</v>
      </c>
      <c r="P4708">
        <f>WEEKDAY(tbl_salesdata[[#This Row],[Order Date]],2)</f>
        <v>4</v>
      </c>
      <c r="Q4708" t="str">
        <f>TEXT(tbl_salesdata[[#This Row],[Order Date]],"dddd")</f>
        <v>Thursday</v>
      </c>
      <c r="R4708" t="str">
        <f>IF(tbl_salesdata[[#This Row],[Weekdaynum]]&gt;5,"Yes","No")</f>
        <v>No</v>
      </c>
    </row>
    <row r="4709" spans="1:18" hidden="1" x14ac:dyDescent="0.35">
      <c r="A4709">
        <v>765858924</v>
      </c>
      <c r="B4709" s="3">
        <v>43270</v>
      </c>
      <c r="C4709" s="3">
        <v>43273</v>
      </c>
      <c r="D4709" t="s">
        <v>214</v>
      </c>
      <c r="E4709" t="s">
        <v>21</v>
      </c>
      <c r="F4709" t="s">
        <v>76</v>
      </c>
      <c r="G4709" t="s">
        <v>18</v>
      </c>
      <c r="H4709" t="s">
        <v>34</v>
      </c>
      <c r="I4709" s="9">
        <v>3530</v>
      </c>
      <c r="J4709" s="9">
        <v>668.27</v>
      </c>
      <c r="K4709" s="9">
        <v>502.54</v>
      </c>
      <c r="L4709" s="9">
        <f>tbl_salesdata[[#This Row],[Units Sold]]*tbl_salesdata[[#This Row],[Unit Cost]]</f>
        <v>1773966.2000000002</v>
      </c>
      <c r="M4709" s="9">
        <f>tbl_salesdata[[#This Row],[Units Sold]]*tbl_salesdata[[#This Row],[Unit Price]]</f>
        <v>2358993.1</v>
      </c>
      <c r="N4709" s="9">
        <f>tbl_salesdata[[#This Row],[Total Sales]]-tbl_salesdata[[#This Row],[Total Cost]]</f>
        <v>585026.89999999991</v>
      </c>
      <c r="O4709">
        <f>tbl_salesdata[[#This Row],[Ship Date]]-tbl_salesdata[[#This Row],[Order Date]]</f>
        <v>3</v>
      </c>
      <c r="P4709">
        <f>WEEKDAY(tbl_salesdata[[#This Row],[Order Date]],2)</f>
        <v>2</v>
      </c>
      <c r="Q4709" t="str">
        <f>TEXT(tbl_salesdata[[#This Row],[Order Date]],"dddd")</f>
        <v>Tuesday</v>
      </c>
      <c r="R4709" t="str">
        <f>IF(tbl_salesdata[[#This Row],[Weekdaynum]]&gt;5,"Yes","No")</f>
        <v>No</v>
      </c>
    </row>
    <row r="4710" spans="1:18" hidden="1" x14ac:dyDescent="0.35">
      <c r="A4710">
        <v>511518990</v>
      </c>
      <c r="B4710" s="3">
        <v>43521</v>
      </c>
      <c r="C4710" s="3">
        <v>43540</v>
      </c>
      <c r="D4710" t="s">
        <v>219</v>
      </c>
      <c r="E4710" t="s">
        <v>38</v>
      </c>
      <c r="F4710" t="s">
        <v>56</v>
      </c>
      <c r="G4710" t="s">
        <v>14</v>
      </c>
      <c r="H4710" t="s">
        <v>19</v>
      </c>
      <c r="I4710" s="9">
        <v>8691</v>
      </c>
      <c r="J4710" s="9">
        <v>9.33</v>
      </c>
      <c r="K4710" s="9">
        <v>6.92</v>
      </c>
      <c r="L4710" s="9">
        <f>tbl_salesdata[[#This Row],[Units Sold]]*tbl_salesdata[[#This Row],[Unit Cost]]</f>
        <v>60141.72</v>
      </c>
      <c r="M4710" s="9">
        <f>tbl_salesdata[[#This Row],[Units Sold]]*tbl_salesdata[[#This Row],[Unit Price]]</f>
        <v>81087.03</v>
      </c>
      <c r="N4710" s="9">
        <f>tbl_salesdata[[#This Row],[Total Sales]]-tbl_salesdata[[#This Row],[Total Cost]]</f>
        <v>20945.309999999998</v>
      </c>
      <c r="O4710">
        <f>tbl_salesdata[[#This Row],[Ship Date]]-tbl_salesdata[[#This Row],[Order Date]]</f>
        <v>19</v>
      </c>
      <c r="P4710">
        <f>WEEKDAY(tbl_salesdata[[#This Row],[Order Date]],2)</f>
        <v>1</v>
      </c>
      <c r="Q4710" t="str">
        <f>TEXT(tbl_salesdata[[#This Row],[Order Date]],"dddd")</f>
        <v>Monday</v>
      </c>
      <c r="R4710" t="str">
        <f>IF(tbl_salesdata[[#This Row],[Weekdaynum]]&gt;5,"Yes","No")</f>
        <v>No</v>
      </c>
    </row>
    <row r="4711" spans="1:18" hidden="1" x14ac:dyDescent="0.35">
      <c r="A4711">
        <v>123544108</v>
      </c>
      <c r="B4711" s="3">
        <v>44694</v>
      </c>
      <c r="C4711" s="3">
        <v>44714</v>
      </c>
      <c r="D4711" t="s">
        <v>48</v>
      </c>
      <c r="E4711" t="s">
        <v>21</v>
      </c>
      <c r="F4711" t="s">
        <v>25</v>
      </c>
      <c r="G4711" t="s">
        <v>14</v>
      </c>
      <c r="H4711" t="s">
        <v>15</v>
      </c>
      <c r="I4711" s="9">
        <v>8302</v>
      </c>
      <c r="J4711" s="9">
        <v>205.7</v>
      </c>
      <c r="K4711" s="9">
        <v>117.11</v>
      </c>
      <c r="L4711" s="9">
        <f>tbl_salesdata[[#This Row],[Units Sold]]*tbl_salesdata[[#This Row],[Unit Cost]]</f>
        <v>972247.22</v>
      </c>
      <c r="M4711" s="9">
        <f>tbl_salesdata[[#This Row],[Units Sold]]*tbl_salesdata[[#This Row],[Unit Price]]</f>
        <v>1707721.4</v>
      </c>
      <c r="N4711" s="9">
        <f>tbl_salesdata[[#This Row],[Total Sales]]-tbl_salesdata[[#This Row],[Total Cost]]</f>
        <v>735474.17999999993</v>
      </c>
      <c r="O4711">
        <f>tbl_salesdata[[#This Row],[Ship Date]]-tbl_salesdata[[#This Row],[Order Date]]</f>
        <v>20</v>
      </c>
      <c r="P4711">
        <f>WEEKDAY(tbl_salesdata[[#This Row],[Order Date]],2)</f>
        <v>5</v>
      </c>
      <c r="Q4711" t="str">
        <f>TEXT(tbl_salesdata[[#This Row],[Order Date]],"dddd")</f>
        <v>Friday</v>
      </c>
      <c r="R4711" t="str">
        <f>IF(tbl_salesdata[[#This Row],[Weekdaynum]]&gt;5,"Yes","No")</f>
        <v>No</v>
      </c>
    </row>
    <row r="4712" spans="1:18" hidden="1" x14ac:dyDescent="0.35">
      <c r="A4712">
        <v>569170606</v>
      </c>
      <c r="B4712" s="3">
        <v>42832</v>
      </c>
      <c r="C4712" s="3">
        <v>42843</v>
      </c>
      <c r="D4712" t="s">
        <v>102</v>
      </c>
      <c r="E4712" t="s">
        <v>21</v>
      </c>
      <c r="F4712" t="s">
        <v>17</v>
      </c>
      <c r="G4712" t="s">
        <v>18</v>
      </c>
      <c r="H4712" t="s">
        <v>15</v>
      </c>
      <c r="I4712" s="9">
        <v>9085</v>
      </c>
      <c r="J4712" s="9">
        <v>152.58000000000001</v>
      </c>
      <c r="K4712" s="9">
        <v>97.44</v>
      </c>
      <c r="L4712" s="9">
        <f>tbl_salesdata[[#This Row],[Units Sold]]*tbl_salesdata[[#This Row],[Unit Cost]]</f>
        <v>885242.4</v>
      </c>
      <c r="M4712" s="9">
        <f>tbl_salesdata[[#This Row],[Units Sold]]*tbl_salesdata[[#This Row],[Unit Price]]</f>
        <v>1386189.3</v>
      </c>
      <c r="N4712" s="9">
        <f>tbl_salesdata[[#This Row],[Total Sales]]-tbl_salesdata[[#This Row],[Total Cost]]</f>
        <v>500946.9</v>
      </c>
      <c r="O4712">
        <f>tbl_salesdata[[#This Row],[Ship Date]]-tbl_salesdata[[#This Row],[Order Date]]</f>
        <v>11</v>
      </c>
      <c r="P4712">
        <f>WEEKDAY(tbl_salesdata[[#This Row],[Order Date]],2)</f>
        <v>5</v>
      </c>
      <c r="Q4712" t="str">
        <f>TEXT(tbl_salesdata[[#This Row],[Order Date]],"dddd")</f>
        <v>Friday</v>
      </c>
      <c r="R4712" t="str">
        <f>IF(tbl_salesdata[[#This Row],[Weekdaynum]]&gt;5,"Yes","No")</f>
        <v>No</v>
      </c>
    </row>
    <row r="4713" spans="1:18" hidden="1" x14ac:dyDescent="0.35">
      <c r="A4713">
        <v>185947310</v>
      </c>
      <c r="B4713" s="3">
        <v>43836</v>
      </c>
      <c r="C4713" s="3">
        <v>43845</v>
      </c>
      <c r="D4713" t="s">
        <v>80</v>
      </c>
      <c r="E4713" t="s">
        <v>21</v>
      </c>
      <c r="F4713" t="s">
        <v>30</v>
      </c>
      <c r="G4713" t="s">
        <v>14</v>
      </c>
      <c r="H4713" t="s">
        <v>26</v>
      </c>
      <c r="I4713" s="9">
        <v>4796</v>
      </c>
      <c r="J4713" s="9">
        <v>81.73</v>
      </c>
      <c r="K4713" s="9">
        <v>56.67</v>
      </c>
      <c r="L4713" s="9">
        <f>tbl_salesdata[[#This Row],[Units Sold]]*tbl_salesdata[[#This Row],[Unit Cost]]</f>
        <v>271789.32</v>
      </c>
      <c r="M4713" s="9">
        <f>tbl_salesdata[[#This Row],[Units Sold]]*tbl_salesdata[[#This Row],[Unit Price]]</f>
        <v>391977.08</v>
      </c>
      <c r="N4713" s="9">
        <f>tbl_salesdata[[#This Row],[Total Sales]]-tbl_salesdata[[#This Row],[Total Cost]]</f>
        <v>120187.76000000001</v>
      </c>
      <c r="O4713">
        <f>tbl_salesdata[[#This Row],[Ship Date]]-tbl_salesdata[[#This Row],[Order Date]]</f>
        <v>9</v>
      </c>
      <c r="P4713">
        <f>WEEKDAY(tbl_salesdata[[#This Row],[Order Date]],2)</f>
        <v>1</v>
      </c>
      <c r="Q4713" t="str">
        <f>TEXT(tbl_salesdata[[#This Row],[Order Date]],"dddd")</f>
        <v>Monday</v>
      </c>
      <c r="R4713" t="str">
        <f>IF(tbl_salesdata[[#This Row],[Weekdaynum]]&gt;5,"Yes","No")</f>
        <v>No</v>
      </c>
    </row>
    <row r="4714" spans="1:18" hidden="1" x14ac:dyDescent="0.35">
      <c r="A4714">
        <v>531735551</v>
      </c>
      <c r="B4714" s="3">
        <v>44453</v>
      </c>
      <c r="C4714" s="3">
        <v>44456</v>
      </c>
      <c r="D4714" t="s">
        <v>114</v>
      </c>
      <c r="E4714" t="s">
        <v>38</v>
      </c>
      <c r="F4714" t="s">
        <v>33</v>
      </c>
      <c r="G4714" t="s">
        <v>14</v>
      </c>
      <c r="H4714" t="s">
        <v>34</v>
      </c>
      <c r="I4714" s="9">
        <v>1221</v>
      </c>
      <c r="J4714" s="9">
        <v>109.28</v>
      </c>
      <c r="K4714" s="9">
        <v>35.840000000000003</v>
      </c>
      <c r="L4714" s="9">
        <f>tbl_salesdata[[#This Row],[Units Sold]]*tbl_salesdata[[#This Row],[Unit Cost]]</f>
        <v>43760.640000000007</v>
      </c>
      <c r="M4714" s="9">
        <f>tbl_salesdata[[#This Row],[Units Sold]]*tbl_salesdata[[#This Row],[Unit Price]]</f>
        <v>133430.88</v>
      </c>
      <c r="N4714" s="9">
        <f>tbl_salesdata[[#This Row],[Total Sales]]-tbl_salesdata[[#This Row],[Total Cost]]</f>
        <v>89670.239999999991</v>
      </c>
      <c r="O4714">
        <f>tbl_salesdata[[#This Row],[Ship Date]]-tbl_salesdata[[#This Row],[Order Date]]</f>
        <v>3</v>
      </c>
      <c r="P4714">
        <f>WEEKDAY(tbl_salesdata[[#This Row],[Order Date]],2)</f>
        <v>2</v>
      </c>
      <c r="Q4714" t="str">
        <f>TEXT(tbl_salesdata[[#This Row],[Order Date]],"dddd")</f>
        <v>Tuesday</v>
      </c>
      <c r="R4714" t="str">
        <f>IF(tbl_salesdata[[#This Row],[Weekdaynum]]&gt;5,"Yes","No")</f>
        <v>No</v>
      </c>
    </row>
    <row r="4715" spans="1:18" hidden="1" x14ac:dyDescent="0.35">
      <c r="A4715">
        <v>534709155</v>
      </c>
      <c r="B4715" s="3">
        <v>42204</v>
      </c>
      <c r="C4715" s="3">
        <v>42217</v>
      </c>
      <c r="D4715" t="s">
        <v>109</v>
      </c>
      <c r="E4715" t="s">
        <v>21</v>
      </c>
      <c r="F4715" t="s">
        <v>68</v>
      </c>
      <c r="G4715" t="s">
        <v>14</v>
      </c>
      <c r="H4715" t="s">
        <v>34</v>
      </c>
      <c r="I4715" s="9">
        <v>1176</v>
      </c>
      <c r="J4715" s="9">
        <v>154.06</v>
      </c>
      <c r="K4715" s="9">
        <v>90.93</v>
      </c>
      <c r="L4715" s="9">
        <f>tbl_salesdata[[#This Row],[Units Sold]]*tbl_salesdata[[#This Row],[Unit Cost]]</f>
        <v>106933.68000000001</v>
      </c>
      <c r="M4715" s="9">
        <f>tbl_salesdata[[#This Row],[Units Sold]]*tbl_salesdata[[#This Row],[Unit Price]]</f>
        <v>181174.56</v>
      </c>
      <c r="N4715" s="9">
        <f>tbl_salesdata[[#This Row],[Total Sales]]-tbl_salesdata[[#This Row],[Total Cost]]</f>
        <v>74240.87999999999</v>
      </c>
      <c r="O4715">
        <f>tbl_salesdata[[#This Row],[Ship Date]]-tbl_salesdata[[#This Row],[Order Date]]</f>
        <v>13</v>
      </c>
      <c r="P4715">
        <f>WEEKDAY(tbl_salesdata[[#This Row],[Order Date]],2)</f>
        <v>7</v>
      </c>
      <c r="Q4715" t="str">
        <f>TEXT(tbl_salesdata[[#This Row],[Order Date]],"dddd")</f>
        <v>Sunday</v>
      </c>
      <c r="R4715" t="str">
        <f>IF(tbl_salesdata[[#This Row],[Weekdaynum]]&gt;5,"Yes","No")</f>
        <v>Yes</v>
      </c>
    </row>
    <row r="4716" spans="1:18" hidden="1" x14ac:dyDescent="0.35">
      <c r="A4716">
        <v>543354451</v>
      </c>
      <c r="B4716" s="3">
        <v>42464</v>
      </c>
      <c r="C4716" s="3">
        <v>42477</v>
      </c>
      <c r="D4716" t="s">
        <v>62</v>
      </c>
      <c r="E4716" t="s">
        <v>38</v>
      </c>
      <c r="F4716" t="s">
        <v>76</v>
      </c>
      <c r="G4716" t="s">
        <v>14</v>
      </c>
      <c r="H4716" t="s">
        <v>34</v>
      </c>
      <c r="I4716" s="9">
        <v>9511</v>
      </c>
      <c r="J4716" s="9">
        <v>668.27</v>
      </c>
      <c r="K4716" s="9">
        <v>502.54</v>
      </c>
      <c r="L4716" s="9">
        <f>tbl_salesdata[[#This Row],[Units Sold]]*tbl_salesdata[[#This Row],[Unit Cost]]</f>
        <v>4779657.9400000004</v>
      </c>
      <c r="M4716" s="9">
        <f>tbl_salesdata[[#This Row],[Units Sold]]*tbl_salesdata[[#This Row],[Unit Price]]</f>
        <v>6355915.9699999997</v>
      </c>
      <c r="N4716" s="9">
        <f>tbl_salesdata[[#This Row],[Total Sales]]-tbl_salesdata[[#This Row],[Total Cost]]</f>
        <v>1576258.0299999993</v>
      </c>
      <c r="O4716">
        <f>tbl_salesdata[[#This Row],[Ship Date]]-tbl_salesdata[[#This Row],[Order Date]]</f>
        <v>13</v>
      </c>
      <c r="P4716">
        <f>WEEKDAY(tbl_salesdata[[#This Row],[Order Date]],2)</f>
        <v>1</v>
      </c>
      <c r="Q4716" t="str">
        <f>TEXT(tbl_salesdata[[#This Row],[Order Date]],"dddd")</f>
        <v>Monday</v>
      </c>
      <c r="R4716" t="str">
        <f>IF(tbl_salesdata[[#This Row],[Weekdaynum]]&gt;5,"Yes","No")</f>
        <v>No</v>
      </c>
    </row>
    <row r="4717" spans="1:18" hidden="1" x14ac:dyDescent="0.35">
      <c r="A4717">
        <v>976470267</v>
      </c>
      <c r="B4717" s="3">
        <v>44343</v>
      </c>
      <c r="C4717" s="3">
        <v>44356</v>
      </c>
      <c r="D4717" t="s">
        <v>185</v>
      </c>
      <c r="E4717" t="s">
        <v>38</v>
      </c>
      <c r="F4717" t="s">
        <v>47</v>
      </c>
      <c r="G4717" t="s">
        <v>14</v>
      </c>
      <c r="H4717" t="s">
        <v>19</v>
      </c>
      <c r="I4717" s="9">
        <v>8106</v>
      </c>
      <c r="J4717" s="9">
        <v>421.89</v>
      </c>
      <c r="K4717" s="9">
        <v>364.69</v>
      </c>
      <c r="L4717" s="9">
        <f>tbl_salesdata[[#This Row],[Units Sold]]*tbl_salesdata[[#This Row],[Unit Cost]]</f>
        <v>2956177.14</v>
      </c>
      <c r="M4717" s="9">
        <f>tbl_salesdata[[#This Row],[Units Sold]]*tbl_salesdata[[#This Row],[Unit Price]]</f>
        <v>3419840.34</v>
      </c>
      <c r="N4717" s="9">
        <f>tbl_salesdata[[#This Row],[Total Sales]]-tbl_salesdata[[#This Row],[Total Cost]]</f>
        <v>463663.19999999972</v>
      </c>
      <c r="O4717">
        <f>tbl_salesdata[[#This Row],[Ship Date]]-tbl_salesdata[[#This Row],[Order Date]]</f>
        <v>13</v>
      </c>
      <c r="P4717">
        <f>WEEKDAY(tbl_salesdata[[#This Row],[Order Date]],2)</f>
        <v>4</v>
      </c>
      <c r="Q4717" t="str">
        <f>TEXT(tbl_salesdata[[#This Row],[Order Date]],"dddd")</f>
        <v>Thursday</v>
      </c>
      <c r="R4717" t="str">
        <f>IF(tbl_salesdata[[#This Row],[Weekdaynum]]&gt;5,"Yes","No")</f>
        <v>No</v>
      </c>
    </row>
    <row r="4718" spans="1:18" hidden="1" x14ac:dyDescent="0.35">
      <c r="A4718">
        <v>973167932</v>
      </c>
      <c r="B4718" s="3">
        <v>43374</v>
      </c>
      <c r="C4718" s="3">
        <v>43387</v>
      </c>
      <c r="D4718" t="s">
        <v>202</v>
      </c>
      <c r="E4718" t="s">
        <v>38</v>
      </c>
      <c r="F4718" t="s">
        <v>13</v>
      </c>
      <c r="G4718" t="s">
        <v>18</v>
      </c>
      <c r="H4718" t="s">
        <v>19</v>
      </c>
      <c r="I4718" s="9">
        <v>872</v>
      </c>
      <c r="J4718" s="9">
        <v>255.28</v>
      </c>
      <c r="K4718" s="9">
        <v>159.41999999999999</v>
      </c>
      <c r="L4718" s="9">
        <f>tbl_salesdata[[#This Row],[Units Sold]]*tbl_salesdata[[#This Row],[Unit Cost]]</f>
        <v>139014.24</v>
      </c>
      <c r="M4718" s="9">
        <f>tbl_salesdata[[#This Row],[Units Sold]]*tbl_salesdata[[#This Row],[Unit Price]]</f>
        <v>222604.16</v>
      </c>
      <c r="N4718" s="9">
        <f>tbl_salesdata[[#This Row],[Total Sales]]-tbl_salesdata[[#This Row],[Total Cost]]</f>
        <v>83589.920000000013</v>
      </c>
      <c r="O4718">
        <f>tbl_salesdata[[#This Row],[Ship Date]]-tbl_salesdata[[#This Row],[Order Date]]</f>
        <v>13</v>
      </c>
      <c r="P4718">
        <f>WEEKDAY(tbl_salesdata[[#This Row],[Order Date]],2)</f>
        <v>1</v>
      </c>
      <c r="Q4718" t="str">
        <f>TEXT(tbl_salesdata[[#This Row],[Order Date]],"dddd")</f>
        <v>Monday</v>
      </c>
      <c r="R4718" t="str">
        <f>IF(tbl_salesdata[[#This Row],[Weekdaynum]]&gt;5,"Yes","No")</f>
        <v>No</v>
      </c>
    </row>
    <row r="4719" spans="1:18" hidden="1" x14ac:dyDescent="0.35">
      <c r="A4719">
        <v>642871272</v>
      </c>
      <c r="B4719" s="3">
        <v>43332</v>
      </c>
      <c r="C4719" s="3">
        <v>43349</v>
      </c>
      <c r="D4719" t="s">
        <v>124</v>
      </c>
      <c r="E4719" t="s">
        <v>38</v>
      </c>
      <c r="F4719" t="s">
        <v>76</v>
      </c>
      <c r="G4719" t="s">
        <v>14</v>
      </c>
      <c r="H4719" t="s">
        <v>26</v>
      </c>
      <c r="I4719" s="9">
        <v>8750</v>
      </c>
      <c r="J4719" s="9">
        <v>668.27</v>
      </c>
      <c r="K4719" s="9">
        <v>502.54</v>
      </c>
      <c r="L4719" s="9">
        <f>tbl_salesdata[[#This Row],[Units Sold]]*tbl_salesdata[[#This Row],[Unit Cost]]</f>
        <v>4397225</v>
      </c>
      <c r="M4719" s="9">
        <f>tbl_salesdata[[#This Row],[Units Sold]]*tbl_salesdata[[#This Row],[Unit Price]]</f>
        <v>5847362.5</v>
      </c>
      <c r="N4719" s="9">
        <f>tbl_salesdata[[#This Row],[Total Sales]]-tbl_salesdata[[#This Row],[Total Cost]]</f>
        <v>1450137.5</v>
      </c>
      <c r="O4719">
        <f>tbl_salesdata[[#This Row],[Ship Date]]-tbl_salesdata[[#This Row],[Order Date]]</f>
        <v>17</v>
      </c>
      <c r="P4719">
        <f>WEEKDAY(tbl_salesdata[[#This Row],[Order Date]],2)</f>
        <v>1</v>
      </c>
      <c r="Q4719" t="str">
        <f>TEXT(tbl_salesdata[[#This Row],[Order Date]],"dddd")</f>
        <v>Monday</v>
      </c>
      <c r="R4719" t="str">
        <f>IF(tbl_salesdata[[#This Row],[Weekdaynum]]&gt;5,"Yes","No")</f>
        <v>No</v>
      </c>
    </row>
    <row r="4720" spans="1:18" hidden="1" x14ac:dyDescent="0.35">
      <c r="A4720">
        <v>615316617</v>
      </c>
      <c r="B4720" s="3">
        <v>42226</v>
      </c>
      <c r="C4720" s="3">
        <v>42241</v>
      </c>
      <c r="D4720" t="s">
        <v>131</v>
      </c>
      <c r="E4720" t="s">
        <v>32</v>
      </c>
      <c r="F4720" t="s">
        <v>17</v>
      </c>
      <c r="G4720" t="s">
        <v>18</v>
      </c>
      <c r="H4720" t="s">
        <v>34</v>
      </c>
      <c r="I4720" s="9">
        <v>4716</v>
      </c>
      <c r="J4720" s="9">
        <v>152.58000000000001</v>
      </c>
      <c r="K4720" s="9">
        <v>97.44</v>
      </c>
      <c r="L4720" s="9">
        <f>tbl_salesdata[[#This Row],[Units Sold]]*tbl_salesdata[[#This Row],[Unit Cost]]</f>
        <v>459527.04</v>
      </c>
      <c r="M4720" s="9">
        <f>tbl_salesdata[[#This Row],[Units Sold]]*tbl_salesdata[[#This Row],[Unit Price]]</f>
        <v>719567.28</v>
      </c>
      <c r="N4720" s="9">
        <f>tbl_salesdata[[#This Row],[Total Sales]]-tbl_salesdata[[#This Row],[Total Cost]]</f>
        <v>260040.24000000005</v>
      </c>
      <c r="O4720">
        <f>tbl_salesdata[[#This Row],[Ship Date]]-tbl_salesdata[[#This Row],[Order Date]]</f>
        <v>15</v>
      </c>
      <c r="P4720">
        <f>WEEKDAY(tbl_salesdata[[#This Row],[Order Date]],2)</f>
        <v>1</v>
      </c>
      <c r="Q4720" t="str">
        <f>TEXT(tbl_salesdata[[#This Row],[Order Date]],"dddd")</f>
        <v>Monday</v>
      </c>
      <c r="R4720" t="str">
        <f>IF(tbl_salesdata[[#This Row],[Weekdaynum]]&gt;5,"Yes","No")</f>
        <v>No</v>
      </c>
    </row>
    <row r="4721" spans="1:18" hidden="1" x14ac:dyDescent="0.35">
      <c r="A4721">
        <v>690552794</v>
      </c>
      <c r="B4721" s="3">
        <v>44529</v>
      </c>
      <c r="C4721" s="3">
        <v>44540</v>
      </c>
      <c r="D4721" t="s">
        <v>84</v>
      </c>
      <c r="E4721" t="s">
        <v>24</v>
      </c>
      <c r="F4721" t="s">
        <v>30</v>
      </c>
      <c r="G4721" t="s">
        <v>18</v>
      </c>
      <c r="H4721" t="s">
        <v>26</v>
      </c>
      <c r="I4721" s="9">
        <v>8772</v>
      </c>
      <c r="J4721" s="9">
        <v>81.73</v>
      </c>
      <c r="K4721" s="9">
        <v>56.67</v>
      </c>
      <c r="L4721" s="9">
        <f>tbl_salesdata[[#This Row],[Units Sold]]*tbl_salesdata[[#This Row],[Unit Cost]]</f>
        <v>497109.24</v>
      </c>
      <c r="M4721" s="9">
        <f>tbl_salesdata[[#This Row],[Units Sold]]*tbl_salesdata[[#This Row],[Unit Price]]</f>
        <v>716935.56</v>
      </c>
      <c r="N4721" s="9">
        <f>tbl_salesdata[[#This Row],[Total Sales]]-tbl_salesdata[[#This Row],[Total Cost]]</f>
        <v>219826.32000000007</v>
      </c>
      <c r="O4721">
        <f>tbl_salesdata[[#This Row],[Ship Date]]-tbl_salesdata[[#This Row],[Order Date]]</f>
        <v>11</v>
      </c>
      <c r="P4721">
        <f>WEEKDAY(tbl_salesdata[[#This Row],[Order Date]],2)</f>
        <v>1</v>
      </c>
      <c r="Q4721" t="str">
        <f>TEXT(tbl_salesdata[[#This Row],[Order Date]],"dddd")</f>
        <v>Monday</v>
      </c>
      <c r="R4721" t="str">
        <f>IF(tbl_salesdata[[#This Row],[Weekdaynum]]&gt;5,"Yes","No")</f>
        <v>No</v>
      </c>
    </row>
    <row r="4722" spans="1:18" hidden="1" x14ac:dyDescent="0.35">
      <c r="A4722">
        <v>288941133</v>
      </c>
      <c r="B4722" s="3">
        <v>43104</v>
      </c>
      <c r="C4722" s="3">
        <v>43122</v>
      </c>
      <c r="D4722" t="s">
        <v>120</v>
      </c>
      <c r="E4722" t="s">
        <v>38</v>
      </c>
      <c r="F4722" t="s">
        <v>25</v>
      </c>
      <c r="G4722" t="s">
        <v>18</v>
      </c>
      <c r="H4722" t="s">
        <v>15</v>
      </c>
      <c r="I4722" s="9">
        <v>2957</v>
      </c>
      <c r="J4722" s="9">
        <v>205.7</v>
      </c>
      <c r="K4722" s="9">
        <v>117.11</v>
      </c>
      <c r="L4722" s="9">
        <f>tbl_salesdata[[#This Row],[Units Sold]]*tbl_salesdata[[#This Row],[Unit Cost]]</f>
        <v>346294.27</v>
      </c>
      <c r="M4722" s="9">
        <f>tbl_salesdata[[#This Row],[Units Sold]]*tbl_salesdata[[#This Row],[Unit Price]]</f>
        <v>608254.9</v>
      </c>
      <c r="N4722" s="9">
        <f>tbl_salesdata[[#This Row],[Total Sales]]-tbl_salesdata[[#This Row],[Total Cost]]</f>
        <v>261960.63</v>
      </c>
      <c r="O4722">
        <f>tbl_salesdata[[#This Row],[Ship Date]]-tbl_salesdata[[#This Row],[Order Date]]</f>
        <v>18</v>
      </c>
      <c r="P4722">
        <f>WEEKDAY(tbl_salesdata[[#This Row],[Order Date]],2)</f>
        <v>4</v>
      </c>
      <c r="Q4722" t="str">
        <f>TEXT(tbl_salesdata[[#This Row],[Order Date]],"dddd")</f>
        <v>Thursday</v>
      </c>
      <c r="R4722" t="str">
        <f>IF(tbl_salesdata[[#This Row],[Weekdaynum]]&gt;5,"Yes","No")</f>
        <v>No</v>
      </c>
    </row>
    <row r="4723" spans="1:18" hidden="1" x14ac:dyDescent="0.35">
      <c r="A4723">
        <v>701155459</v>
      </c>
      <c r="B4723" s="3">
        <v>43282</v>
      </c>
      <c r="C4723" s="3">
        <v>43303</v>
      </c>
      <c r="D4723" t="s">
        <v>216</v>
      </c>
      <c r="E4723" t="s">
        <v>51</v>
      </c>
      <c r="F4723" t="s">
        <v>68</v>
      </c>
      <c r="G4723" t="s">
        <v>18</v>
      </c>
      <c r="H4723" t="s">
        <v>26</v>
      </c>
      <c r="I4723" s="9">
        <v>6337</v>
      </c>
      <c r="J4723" s="9">
        <v>154.06</v>
      </c>
      <c r="K4723" s="9">
        <v>90.93</v>
      </c>
      <c r="L4723" s="9">
        <f>tbl_salesdata[[#This Row],[Units Sold]]*tbl_salesdata[[#This Row],[Unit Cost]]</f>
        <v>576223.41</v>
      </c>
      <c r="M4723" s="9">
        <f>tbl_salesdata[[#This Row],[Units Sold]]*tbl_salesdata[[#This Row],[Unit Price]]</f>
        <v>976278.22</v>
      </c>
      <c r="N4723" s="9">
        <f>tbl_salesdata[[#This Row],[Total Sales]]-tbl_salesdata[[#This Row],[Total Cost]]</f>
        <v>400054.80999999994</v>
      </c>
      <c r="O4723">
        <f>tbl_salesdata[[#This Row],[Ship Date]]-tbl_salesdata[[#This Row],[Order Date]]</f>
        <v>21</v>
      </c>
      <c r="P4723">
        <f>WEEKDAY(tbl_salesdata[[#This Row],[Order Date]],2)</f>
        <v>7</v>
      </c>
      <c r="Q4723" t="str">
        <f>TEXT(tbl_salesdata[[#This Row],[Order Date]],"dddd")</f>
        <v>Sunday</v>
      </c>
      <c r="R4723" t="str">
        <f>IF(tbl_salesdata[[#This Row],[Weekdaynum]]&gt;5,"Yes","No")</f>
        <v>Yes</v>
      </c>
    </row>
    <row r="4724" spans="1:18" hidden="1" x14ac:dyDescent="0.35">
      <c r="A4724">
        <v>138182103</v>
      </c>
      <c r="B4724" s="3">
        <v>43321</v>
      </c>
      <c r="C4724" s="3">
        <v>43323</v>
      </c>
      <c r="D4724" t="s">
        <v>91</v>
      </c>
      <c r="E4724" t="s">
        <v>21</v>
      </c>
      <c r="F4724" t="s">
        <v>40</v>
      </c>
      <c r="G4724" t="s">
        <v>14</v>
      </c>
      <c r="H4724" t="s">
        <v>19</v>
      </c>
      <c r="I4724" s="9">
        <v>10</v>
      </c>
      <c r="J4724" s="9">
        <v>651.21</v>
      </c>
      <c r="K4724" s="9">
        <v>524.96</v>
      </c>
      <c r="L4724" s="9">
        <f>tbl_salesdata[[#This Row],[Units Sold]]*tbl_salesdata[[#This Row],[Unit Cost]]</f>
        <v>5249.6</v>
      </c>
      <c r="M4724" s="9">
        <f>tbl_salesdata[[#This Row],[Units Sold]]*tbl_salesdata[[#This Row],[Unit Price]]</f>
        <v>6512.1</v>
      </c>
      <c r="N4724" s="9">
        <f>tbl_salesdata[[#This Row],[Total Sales]]-tbl_salesdata[[#This Row],[Total Cost]]</f>
        <v>1262.5</v>
      </c>
      <c r="O4724">
        <f>tbl_salesdata[[#This Row],[Ship Date]]-tbl_salesdata[[#This Row],[Order Date]]</f>
        <v>2</v>
      </c>
      <c r="P4724">
        <f>WEEKDAY(tbl_salesdata[[#This Row],[Order Date]],2)</f>
        <v>4</v>
      </c>
      <c r="Q4724" t="str">
        <f>TEXT(tbl_salesdata[[#This Row],[Order Date]],"dddd")</f>
        <v>Thursday</v>
      </c>
      <c r="R4724" t="str">
        <f>IF(tbl_salesdata[[#This Row],[Weekdaynum]]&gt;5,"Yes","No")</f>
        <v>No</v>
      </c>
    </row>
    <row r="4725" spans="1:18" hidden="1" x14ac:dyDescent="0.35">
      <c r="A4725">
        <v>481319892</v>
      </c>
      <c r="B4725" s="3">
        <v>44137</v>
      </c>
      <c r="C4725" s="3">
        <v>44141</v>
      </c>
      <c r="D4725" t="s">
        <v>208</v>
      </c>
      <c r="E4725" t="s">
        <v>12</v>
      </c>
      <c r="F4725" t="s">
        <v>25</v>
      </c>
      <c r="G4725" t="s">
        <v>18</v>
      </c>
      <c r="H4725" t="s">
        <v>15</v>
      </c>
      <c r="I4725" s="9">
        <v>2107</v>
      </c>
      <c r="J4725" s="9">
        <v>205.7</v>
      </c>
      <c r="K4725" s="9">
        <v>117.11</v>
      </c>
      <c r="L4725" s="9">
        <f>tbl_salesdata[[#This Row],[Units Sold]]*tbl_salesdata[[#This Row],[Unit Cost]]</f>
        <v>246750.77</v>
      </c>
      <c r="M4725" s="9">
        <f>tbl_salesdata[[#This Row],[Units Sold]]*tbl_salesdata[[#This Row],[Unit Price]]</f>
        <v>433409.89999999997</v>
      </c>
      <c r="N4725" s="9">
        <f>tbl_salesdata[[#This Row],[Total Sales]]-tbl_salesdata[[#This Row],[Total Cost]]</f>
        <v>186659.12999999998</v>
      </c>
      <c r="O4725">
        <f>tbl_salesdata[[#This Row],[Ship Date]]-tbl_salesdata[[#This Row],[Order Date]]</f>
        <v>4</v>
      </c>
      <c r="P4725">
        <f>WEEKDAY(tbl_salesdata[[#This Row],[Order Date]],2)</f>
        <v>1</v>
      </c>
      <c r="Q4725" t="str">
        <f>TEXT(tbl_salesdata[[#This Row],[Order Date]],"dddd")</f>
        <v>Monday</v>
      </c>
      <c r="R4725" t="str">
        <f>IF(tbl_salesdata[[#This Row],[Weekdaynum]]&gt;5,"Yes","No")</f>
        <v>No</v>
      </c>
    </row>
    <row r="4726" spans="1:18" hidden="1" x14ac:dyDescent="0.35">
      <c r="A4726">
        <v>532180154</v>
      </c>
      <c r="B4726" s="3">
        <v>42498</v>
      </c>
      <c r="C4726" s="3">
        <v>42505</v>
      </c>
      <c r="D4726" t="s">
        <v>23</v>
      </c>
      <c r="E4726" t="s">
        <v>24</v>
      </c>
      <c r="F4726" t="s">
        <v>56</v>
      </c>
      <c r="G4726" t="s">
        <v>18</v>
      </c>
      <c r="H4726" t="s">
        <v>15</v>
      </c>
      <c r="I4726" s="9">
        <v>2789</v>
      </c>
      <c r="J4726" s="9">
        <v>9.33</v>
      </c>
      <c r="K4726" s="9">
        <v>6.92</v>
      </c>
      <c r="L4726" s="9">
        <f>tbl_salesdata[[#This Row],[Units Sold]]*tbl_salesdata[[#This Row],[Unit Cost]]</f>
        <v>19299.88</v>
      </c>
      <c r="M4726" s="9">
        <f>tbl_salesdata[[#This Row],[Units Sold]]*tbl_salesdata[[#This Row],[Unit Price]]</f>
        <v>26021.37</v>
      </c>
      <c r="N4726" s="9">
        <f>tbl_salesdata[[#This Row],[Total Sales]]-tbl_salesdata[[#This Row],[Total Cost]]</f>
        <v>6721.489999999998</v>
      </c>
      <c r="O4726">
        <f>tbl_salesdata[[#This Row],[Ship Date]]-tbl_salesdata[[#This Row],[Order Date]]</f>
        <v>7</v>
      </c>
      <c r="P4726">
        <f>WEEKDAY(tbl_salesdata[[#This Row],[Order Date]],2)</f>
        <v>7</v>
      </c>
      <c r="Q4726" t="str">
        <f>TEXT(tbl_salesdata[[#This Row],[Order Date]],"dddd")</f>
        <v>Sunday</v>
      </c>
      <c r="R4726" t="str">
        <f>IF(tbl_salesdata[[#This Row],[Weekdaynum]]&gt;5,"Yes","No")</f>
        <v>Yes</v>
      </c>
    </row>
    <row r="4727" spans="1:18" x14ac:dyDescent="0.35">
      <c r="A4727">
        <v>389878451</v>
      </c>
      <c r="B4727" s="3">
        <v>44345</v>
      </c>
      <c r="C4727" s="3">
        <v>44356</v>
      </c>
      <c r="D4727" t="s">
        <v>97</v>
      </c>
      <c r="E4727" t="s">
        <v>29</v>
      </c>
      <c r="F4727" t="s">
        <v>56</v>
      </c>
      <c r="G4727" t="s">
        <v>14</v>
      </c>
      <c r="H4727" t="s">
        <v>26</v>
      </c>
      <c r="I4727" s="9">
        <v>2553</v>
      </c>
      <c r="J4727" s="9">
        <v>9.33</v>
      </c>
      <c r="K4727" s="9">
        <v>6.92</v>
      </c>
      <c r="L4727" s="9">
        <f>tbl_salesdata[[#This Row],[Units Sold]]*tbl_salesdata[[#This Row],[Unit Cost]]</f>
        <v>17666.759999999998</v>
      </c>
      <c r="M4727" s="9">
        <f>tbl_salesdata[[#This Row],[Units Sold]]*tbl_salesdata[[#This Row],[Unit Price]]</f>
        <v>23819.49</v>
      </c>
      <c r="N4727" s="9">
        <f>tbl_salesdata[[#This Row],[Total Sales]]-tbl_salesdata[[#This Row],[Total Cost]]</f>
        <v>6152.7300000000032</v>
      </c>
      <c r="O4727">
        <f>tbl_salesdata[[#This Row],[Ship Date]]-tbl_salesdata[[#This Row],[Order Date]]</f>
        <v>11</v>
      </c>
      <c r="P4727">
        <f>WEEKDAY(tbl_salesdata[[#This Row],[Order Date]],2)</f>
        <v>6</v>
      </c>
      <c r="Q4727" t="str">
        <f>TEXT(tbl_salesdata[[#This Row],[Order Date]],"dddd")</f>
        <v>Saturday</v>
      </c>
      <c r="R4727" t="str">
        <f>IF(tbl_salesdata[[#This Row],[Weekdaynum]]&gt;5,"Yes","No")</f>
        <v>Yes</v>
      </c>
    </row>
    <row r="4728" spans="1:18" hidden="1" x14ac:dyDescent="0.35">
      <c r="A4728">
        <v>265075910</v>
      </c>
      <c r="B4728" s="3">
        <v>44027</v>
      </c>
      <c r="C4728" s="3">
        <v>44028</v>
      </c>
      <c r="D4728" t="s">
        <v>158</v>
      </c>
      <c r="E4728" t="s">
        <v>12</v>
      </c>
      <c r="F4728" t="s">
        <v>76</v>
      </c>
      <c r="G4728" t="s">
        <v>18</v>
      </c>
      <c r="H4728" t="s">
        <v>34</v>
      </c>
      <c r="I4728" s="9">
        <v>707</v>
      </c>
      <c r="J4728" s="9">
        <v>668.27</v>
      </c>
      <c r="K4728" s="9">
        <v>502.54</v>
      </c>
      <c r="L4728" s="9">
        <f>tbl_salesdata[[#This Row],[Units Sold]]*tbl_salesdata[[#This Row],[Unit Cost]]</f>
        <v>355295.78</v>
      </c>
      <c r="M4728" s="9">
        <f>tbl_salesdata[[#This Row],[Units Sold]]*tbl_salesdata[[#This Row],[Unit Price]]</f>
        <v>472466.89</v>
      </c>
      <c r="N4728" s="9">
        <f>tbl_salesdata[[#This Row],[Total Sales]]-tbl_salesdata[[#This Row],[Total Cost]]</f>
        <v>117171.10999999999</v>
      </c>
      <c r="O4728">
        <f>tbl_salesdata[[#This Row],[Ship Date]]-tbl_salesdata[[#This Row],[Order Date]]</f>
        <v>1</v>
      </c>
      <c r="P4728">
        <f>WEEKDAY(tbl_salesdata[[#This Row],[Order Date]],2)</f>
        <v>3</v>
      </c>
      <c r="Q4728" t="str">
        <f>TEXT(tbl_salesdata[[#This Row],[Order Date]],"dddd")</f>
        <v>Wednesday</v>
      </c>
      <c r="R4728" t="str">
        <f>IF(tbl_salesdata[[#This Row],[Weekdaynum]]&gt;5,"Yes","No")</f>
        <v>No</v>
      </c>
    </row>
    <row r="4729" spans="1:18" hidden="1" x14ac:dyDescent="0.35">
      <c r="A4729">
        <v>601896560</v>
      </c>
      <c r="B4729" s="3">
        <v>43637</v>
      </c>
      <c r="C4729" s="3">
        <v>43641</v>
      </c>
      <c r="D4729" t="s">
        <v>120</v>
      </c>
      <c r="E4729" t="s">
        <v>38</v>
      </c>
      <c r="F4729" t="s">
        <v>56</v>
      </c>
      <c r="G4729" t="s">
        <v>18</v>
      </c>
      <c r="H4729" t="s">
        <v>26</v>
      </c>
      <c r="I4729" s="9">
        <v>3422</v>
      </c>
      <c r="J4729" s="9">
        <v>9.33</v>
      </c>
      <c r="K4729" s="9">
        <v>6.92</v>
      </c>
      <c r="L4729" s="9">
        <f>tbl_salesdata[[#This Row],[Units Sold]]*tbl_salesdata[[#This Row],[Unit Cost]]</f>
        <v>23680.239999999998</v>
      </c>
      <c r="M4729" s="9">
        <f>tbl_salesdata[[#This Row],[Units Sold]]*tbl_salesdata[[#This Row],[Unit Price]]</f>
        <v>31927.260000000002</v>
      </c>
      <c r="N4729" s="9">
        <f>tbl_salesdata[[#This Row],[Total Sales]]-tbl_salesdata[[#This Row],[Total Cost]]</f>
        <v>8247.0200000000041</v>
      </c>
      <c r="O4729">
        <f>tbl_salesdata[[#This Row],[Ship Date]]-tbl_salesdata[[#This Row],[Order Date]]</f>
        <v>4</v>
      </c>
      <c r="P4729">
        <f>WEEKDAY(tbl_salesdata[[#This Row],[Order Date]],2)</f>
        <v>5</v>
      </c>
      <c r="Q4729" t="str">
        <f>TEXT(tbl_salesdata[[#This Row],[Order Date]],"dddd")</f>
        <v>Friday</v>
      </c>
      <c r="R4729" t="str">
        <f>IF(tbl_salesdata[[#This Row],[Weekdaynum]]&gt;5,"Yes","No")</f>
        <v>No</v>
      </c>
    </row>
    <row r="4730" spans="1:18" hidden="1" x14ac:dyDescent="0.35">
      <c r="A4730">
        <v>156009995</v>
      </c>
      <c r="B4730" s="3">
        <v>43642</v>
      </c>
      <c r="C4730" s="3">
        <v>43643</v>
      </c>
      <c r="D4730" t="s">
        <v>174</v>
      </c>
      <c r="E4730" t="s">
        <v>29</v>
      </c>
      <c r="F4730" t="s">
        <v>76</v>
      </c>
      <c r="G4730" t="s">
        <v>18</v>
      </c>
      <c r="H4730" t="s">
        <v>19</v>
      </c>
      <c r="I4730" s="9">
        <v>5679</v>
      </c>
      <c r="J4730" s="9">
        <v>668.27</v>
      </c>
      <c r="K4730" s="9">
        <v>502.54</v>
      </c>
      <c r="L4730" s="9">
        <f>tbl_salesdata[[#This Row],[Units Sold]]*tbl_salesdata[[#This Row],[Unit Cost]]</f>
        <v>2853924.66</v>
      </c>
      <c r="M4730" s="9">
        <f>tbl_salesdata[[#This Row],[Units Sold]]*tbl_salesdata[[#This Row],[Unit Price]]</f>
        <v>3795105.33</v>
      </c>
      <c r="N4730" s="9">
        <f>tbl_salesdata[[#This Row],[Total Sales]]-tbl_salesdata[[#This Row],[Total Cost]]</f>
        <v>941180.66999999993</v>
      </c>
      <c r="O4730">
        <f>tbl_salesdata[[#This Row],[Ship Date]]-tbl_salesdata[[#This Row],[Order Date]]</f>
        <v>1</v>
      </c>
      <c r="P4730">
        <f>WEEKDAY(tbl_salesdata[[#This Row],[Order Date]],2)</f>
        <v>3</v>
      </c>
      <c r="Q4730" t="str">
        <f>TEXT(tbl_salesdata[[#This Row],[Order Date]],"dddd")</f>
        <v>Wednesday</v>
      </c>
      <c r="R4730" t="str">
        <f>IF(tbl_salesdata[[#This Row],[Weekdaynum]]&gt;5,"Yes","No")</f>
        <v>No</v>
      </c>
    </row>
    <row r="4731" spans="1:18" hidden="1" x14ac:dyDescent="0.35">
      <c r="A4731">
        <v>780590045</v>
      </c>
      <c r="B4731" s="3">
        <v>43718</v>
      </c>
      <c r="C4731" s="3">
        <v>43719</v>
      </c>
      <c r="D4731" t="s">
        <v>49</v>
      </c>
      <c r="E4731" t="s">
        <v>21</v>
      </c>
      <c r="F4731" t="s">
        <v>47</v>
      </c>
      <c r="G4731" t="s">
        <v>18</v>
      </c>
      <c r="H4731" t="s">
        <v>34</v>
      </c>
      <c r="I4731" s="9">
        <v>2796</v>
      </c>
      <c r="J4731" s="9">
        <v>421.89</v>
      </c>
      <c r="K4731" s="9">
        <v>364.69</v>
      </c>
      <c r="L4731" s="9">
        <f>tbl_salesdata[[#This Row],[Units Sold]]*tbl_salesdata[[#This Row],[Unit Cost]]</f>
        <v>1019673.24</v>
      </c>
      <c r="M4731" s="9">
        <f>tbl_salesdata[[#This Row],[Units Sold]]*tbl_salesdata[[#This Row],[Unit Price]]</f>
        <v>1179604.44</v>
      </c>
      <c r="N4731" s="9">
        <f>tbl_salesdata[[#This Row],[Total Sales]]-tbl_salesdata[[#This Row],[Total Cost]]</f>
        <v>159931.19999999995</v>
      </c>
      <c r="O4731">
        <f>tbl_salesdata[[#This Row],[Ship Date]]-tbl_salesdata[[#This Row],[Order Date]]</f>
        <v>1</v>
      </c>
      <c r="P4731">
        <f>WEEKDAY(tbl_salesdata[[#This Row],[Order Date]],2)</f>
        <v>2</v>
      </c>
      <c r="Q4731" t="str">
        <f>TEXT(tbl_salesdata[[#This Row],[Order Date]],"dddd")</f>
        <v>Tuesday</v>
      </c>
      <c r="R4731" t="str">
        <f>IF(tbl_salesdata[[#This Row],[Weekdaynum]]&gt;5,"Yes","No")</f>
        <v>No</v>
      </c>
    </row>
    <row r="4732" spans="1:18" hidden="1" x14ac:dyDescent="0.35">
      <c r="A4732">
        <v>349123036</v>
      </c>
      <c r="B4732" s="3">
        <v>42468</v>
      </c>
      <c r="C4732" s="3">
        <v>42470</v>
      </c>
      <c r="D4732" t="s">
        <v>124</v>
      </c>
      <c r="E4732" t="s">
        <v>38</v>
      </c>
      <c r="F4732" t="s">
        <v>22</v>
      </c>
      <c r="G4732" t="s">
        <v>18</v>
      </c>
      <c r="H4732" t="s">
        <v>34</v>
      </c>
      <c r="I4732" s="9">
        <v>2120</v>
      </c>
      <c r="J4732" s="9">
        <v>47.45</v>
      </c>
      <c r="K4732" s="9">
        <v>31.79</v>
      </c>
      <c r="L4732" s="9">
        <f>tbl_salesdata[[#This Row],[Units Sold]]*tbl_salesdata[[#This Row],[Unit Cost]]</f>
        <v>67394.8</v>
      </c>
      <c r="M4732" s="9">
        <f>tbl_salesdata[[#This Row],[Units Sold]]*tbl_salesdata[[#This Row],[Unit Price]]</f>
        <v>100594</v>
      </c>
      <c r="N4732" s="9">
        <f>tbl_salesdata[[#This Row],[Total Sales]]-tbl_salesdata[[#This Row],[Total Cost]]</f>
        <v>33199.199999999997</v>
      </c>
      <c r="O4732">
        <f>tbl_salesdata[[#This Row],[Ship Date]]-tbl_salesdata[[#This Row],[Order Date]]</f>
        <v>2</v>
      </c>
      <c r="P4732">
        <f>WEEKDAY(tbl_salesdata[[#This Row],[Order Date]],2)</f>
        <v>5</v>
      </c>
      <c r="Q4732" t="str">
        <f>TEXT(tbl_salesdata[[#This Row],[Order Date]],"dddd")</f>
        <v>Friday</v>
      </c>
      <c r="R4732" t="str">
        <f>IF(tbl_salesdata[[#This Row],[Weekdaynum]]&gt;5,"Yes","No")</f>
        <v>No</v>
      </c>
    </row>
    <row r="4733" spans="1:18" hidden="1" x14ac:dyDescent="0.35">
      <c r="A4733">
        <v>405407798</v>
      </c>
      <c r="B4733" s="3">
        <v>43502</v>
      </c>
      <c r="C4733" s="3">
        <v>43520</v>
      </c>
      <c r="D4733" t="s">
        <v>75</v>
      </c>
      <c r="E4733" t="s">
        <v>38</v>
      </c>
      <c r="F4733" t="s">
        <v>68</v>
      </c>
      <c r="G4733" t="s">
        <v>18</v>
      </c>
      <c r="H4733" t="s">
        <v>19</v>
      </c>
      <c r="I4733" s="9">
        <v>8031</v>
      </c>
      <c r="J4733" s="9">
        <v>154.06</v>
      </c>
      <c r="K4733" s="9">
        <v>90.93</v>
      </c>
      <c r="L4733" s="9">
        <f>tbl_salesdata[[#This Row],[Units Sold]]*tbl_salesdata[[#This Row],[Unit Cost]]</f>
        <v>730258.83000000007</v>
      </c>
      <c r="M4733" s="9">
        <f>tbl_salesdata[[#This Row],[Units Sold]]*tbl_salesdata[[#This Row],[Unit Price]]</f>
        <v>1237255.8600000001</v>
      </c>
      <c r="N4733" s="9">
        <f>tbl_salesdata[[#This Row],[Total Sales]]-tbl_salesdata[[#This Row],[Total Cost]]</f>
        <v>506997.03</v>
      </c>
      <c r="O4733">
        <f>tbl_salesdata[[#This Row],[Ship Date]]-tbl_salesdata[[#This Row],[Order Date]]</f>
        <v>18</v>
      </c>
      <c r="P4733">
        <f>WEEKDAY(tbl_salesdata[[#This Row],[Order Date]],2)</f>
        <v>3</v>
      </c>
      <c r="Q4733" t="str">
        <f>TEXT(tbl_salesdata[[#This Row],[Order Date]],"dddd")</f>
        <v>Wednesday</v>
      </c>
      <c r="R4733" t="str">
        <f>IF(tbl_salesdata[[#This Row],[Weekdaynum]]&gt;5,"Yes","No")</f>
        <v>No</v>
      </c>
    </row>
    <row r="4734" spans="1:18" hidden="1" x14ac:dyDescent="0.35">
      <c r="A4734">
        <v>313555657</v>
      </c>
      <c r="B4734" s="3">
        <v>43933</v>
      </c>
      <c r="C4734" s="3">
        <v>43951</v>
      </c>
      <c r="D4734" t="s">
        <v>37</v>
      </c>
      <c r="E4734" t="s">
        <v>38</v>
      </c>
      <c r="F4734" t="s">
        <v>33</v>
      </c>
      <c r="G4734" t="s">
        <v>14</v>
      </c>
      <c r="H4734" t="s">
        <v>15</v>
      </c>
      <c r="I4734" s="9">
        <v>6942</v>
      </c>
      <c r="J4734" s="9">
        <v>109.28</v>
      </c>
      <c r="K4734" s="9">
        <v>35.840000000000003</v>
      </c>
      <c r="L4734" s="9">
        <f>tbl_salesdata[[#This Row],[Units Sold]]*tbl_salesdata[[#This Row],[Unit Cost]]</f>
        <v>248801.28000000003</v>
      </c>
      <c r="M4734" s="9">
        <f>tbl_salesdata[[#This Row],[Units Sold]]*tbl_salesdata[[#This Row],[Unit Price]]</f>
        <v>758621.76</v>
      </c>
      <c r="N4734" s="9">
        <f>tbl_salesdata[[#This Row],[Total Sales]]-tbl_salesdata[[#This Row],[Total Cost]]</f>
        <v>509820.48</v>
      </c>
      <c r="O4734">
        <f>tbl_salesdata[[#This Row],[Ship Date]]-tbl_salesdata[[#This Row],[Order Date]]</f>
        <v>18</v>
      </c>
      <c r="P4734">
        <f>WEEKDAY(tbl_salesdata[[#This Row],[Order Date]],2)</f>
        <v>7</v>
      </c>
      <c r="Q4734" t="str">
        <f>TEXT(tbl_salesdata[[#This Row],[Order Date]],"dddd")</f>
        <v>Sunday</v>
      </c>
      <c r="R4734" t="str">
        <f>IF(tbl_salesdata[[#This Row],[Weekdaynum]]&gt;5,"Yes","No")</f>
        <v>Yes</v>
      </c>
    </row>
    <row r="4735" spans="1:18" hidden="1" x14ac:dyDescent="0.35">
      <c r="A4735">
        <v>407990443</v>
      </c>
      <c r="B4735" s="3">
        <v>44418</v>
      </c>
      <c r="C4735" s="3">
        <v>44434</v>
      </c>
      <c r="D4735" t="s">
        <v>27</v>
      </c>
      <c r="E4735" t="s">
        <v>24</v>
      </c>
      <c r="F4735" t="s">
        <v>40</v>
      </c>
      <c r="G4735" t="s">
        <v>18</v>
      </c>
      <c r="H4735" t="s">
        <v>26</v>
      </c>
      <c r="I4735" s="9">
        <v>2293</v>
      </c>
      <c r="J4735" s="9">
        <v>651.21</v>
      </c>
      <c r="K4735" s="9">
        <v>524.96</v>
      </c>
      <c r="L4735" s="9">
        <f>tbl_salesdata[[#This Row],[Units Sold]]*tbl_salesdata[[#This Row],[Unit Cost]]</f>
        <v>1203733.28</v>
      </c>
      <c r="M4735" s="9">
        <f>tbl_salesdata[[#This Row],[Units Sold]]*tbl_salesdata[[#This Row],[Unit Price]]</f>
        <v>1493224.53</v>
      </c>
      <c r="N4735" s="9">
        <f>tbl_salesdata[[#This Row],[Total Sales]]-tbl_salesdata[[#This Row],[Total Cost]]</f>
        <v>289491.25</v>
      </c>
      <c r="O4735">
        <f>tbl_salesdata[[#This Row],[Ship Date]]-tbl_salesdata[[#This Row],[Order Date]]</f>
        <v>16</v>
      </c>
      <c r="P4735">
        <f>WEEKDAY(tbl_salesdata[[#This Row],[Order Date]],2)</f>
        <v>2</v>
      </c>
      <c r="Q4735" t="str">
        <f>TEXT(tbl_salesdata[[#This Row],[Order Date]],"dddd")</f>
        <v>Tuesday</v>
      </c>
      <c r="R4735" t="str">
        <f>IF(tbl_salesdata[[#This Row],[Weekdaynum]]&gt;5,"Yes","No")</f>
        <v>No</v>
      </c>
    </row>
    <row r="4736" spans="1:18" hidden="1" x14ac:dyDescent="0.35">
      <c r="A4736">
        <v>643448483</v>
      </c>
      <c r="B4736" s="3">
        <v>42925</v>
      </c>
      <c r="C4736" s="3">
        <v>42946</v>
      </c>
      <c r="D4736" t="s">
        <v>176</v>
      </c>
      <c r="E4736" t="s">
        <v>21</v>
      </c>
      <c r="F4736" t="s">
        <v>56</v>
      </c>
      <c r="G4736" t="s">
        <v>14</v>
      </c>
      <c r="H4736" t="s">
        <v>26</v>
      </c>
      <c r="I4736" s="9">
        <v>9560</v>
      </c>
      <c r="J4736" s="9">
        <v>9.33</v>
      </c>
      <c r="K4736" s="9">
        <v>6.92</v>
      </c>
      <c r="L4736" s="9">
        <f>tbl_salesdata[[#This Row],[Units Sold]]*tbl_salesdata[[#This Row],[Unit Cost]]</f>
        <v>66155.199999999997</v>
      </c>
      <c r="M4736" s="9">
        <f>tbl_salesdata[[#This Row],[Units Sold]]*tbl_salesdata[[#This Row],[Unit Price]]</f>
        <v>89194.8</v>
      </c>
      <c r="N4736" s="9">
        <f>tbl_salesdata[[#This Row],[Total Sales]]-tbl_salesdata[[#This Row],[Total Cost]]</f>
        <v>23039.600000000006</v>
      </c>
      <c r="O4736">
        <f>tbl_salesdata[[#This Row],[Ship Date]]-tbl_salesdata[[#This Row],[Order Date]]</f>
        <v>21</v>
      </c>
      <c r="P4736">
        <f>WEEKDAY(tbl_salesdata[[#This Row],[Order Date]],2)</f>
        <v>7</v>
      </c>
      <c r="Q4736" t="str">
        <f>TEXT(tbl_salesdata[[#This Row],[Order Date]],"dddd")</f>
        <v>Sunday</v>
      </c>
      <c r="R4736" t="str">
        <f>IF(tbl_salesdata[[#This Row],[Weekdaynum]]&gt;5,"Yes","No")</f>
        <v>Yes</v>
      </c>
    </row>
    <row r="4737" spans="1:18" hidden="1" x14ac:dyDescent="0.35">
      <c r="A4737">
        <v>144978606</v>
      </c>
      <c r="B4737" s="3">
        <v>44202</v>
      </c>
      <c r="C4737" s="3">
        <v>44212</v>
      </c>
      <c r="D4737" t="s">
        <v>205</v>
      </c>
      <c r="E4737" t="s">
        <v>21</v>
      </c>
      <c r="F4737" t="s">
        <v>40</v>
      </c>
      <c r="G4737" t="s">
        <v>14</v>
      </c>
      <c r="H4737" t="s">
        <v>19</v>
      </c>
      <c r="I4737" s="9">
        <v>1246</v>
      </c>
      <c r="J4737" s="9">
        <v>651.21</v>
      </c>
      <c r="K4737" s="9">
        <v>524.96</v>
      </c>
      <c r="L4737" s="9">
        <f>tbl_salesdata[[#This Row],[Units Sold]]*tbl_salesdata[[#This Row],[Unit Cost]]</f>
        <v>654100.16</v>
      </c>
      <c r="M4737" s="9">
        <f>tbl_salesdata[[#This Row],[Units Sold]]*tbl_salesdata[[#This Row],[Unit Price]]</f>
        <v>811407.66</v>
      </c>
      <c r="N4737" s="9">
        <f>tbl_salesdata[[#This Row],[Total Sales]]-tbl_salesdata[[#This Row],[Total Cost]]</f>
        <v>157307.5</v>
      </c>
      <c r="O4737">
        <f>tbl_salesdata[[#This Row],[Ship Date]]-tbl_salesdata[[#This Row],[Order Date]]</f>
        <v>10</v>
      </c>
      <c r="P4737">
        <f>WEEKDAY(tbl_salesdata[[#This Row],[Order Date]],2)</f>
        <v>3</v>
      </c>
      <c r="Q4737" t="str">
        <f>TEXT(tbl_salesdata[[#This Row],[Order Date]],"dddd")</f>
        <v>Wednesday</v>
      </c>
      <c r="R4737" t="str">
        <f>IF(tbl_salesdata[[#This Row],[Weekdaynum]]&gt;5,"Yes","No")</f>
        <v>No</v>
      </c>
    </row>
    <row r="4738" spans="1:18" hidden="1" x14ac:dyDescent="0.35">
      <c r="A4738">
        <v>357942140</v>
      </c>
      <c r="B4738" s="3">
        <v>43839</v>
      </c>
      <c r="C4738" s="3">
        <v>43849</v>
      </c>
      <c r="D4738" t="s">
        <v>133</v>
      </c>
      <c r="E4738" t="s">
        <v>38</v>
      </c>
      <c r="F4738" t="s">
        <v>47</v>
      </c>
      <c r="G4738" t="s">
        <v>18</v>
      </c>
      <c r="H4738" t="s">
        <v>15</v>
      </c>
      <c r="I4738" s="9">
        <v>1888</v>
      </c>
      <c r="J4738" s="9">
        <v>421.89</v>
      </c>
      <c r="K4738" s="9">
        <v>364.69</v>
      </c>
      <c r="L4738" s="9">
        <f>tbl_salesdata[[#This Row],[Units Sold]]*tbl_salesdata[[#This Row],[Unit Cost]]</f>
        <v>688534.72</v>
      </c>
      <c r="M4738" s="9">
        <f>tbl_salesdata[[#This Row],[Units Sold]]*tbl_salesdata[[#This Row],[Unit Price]]</f>
        <v>796528.32</v>
      </c>
      <c r="N4738" s="9">
        <f>tbl_salesdata[[#This Row],[Total Sales]]-tbl_salesdata[[#This Row],[Total Cost]]</f>
        <v>107993.59999999998</v>
      </c>
      <c r="O4738">
        <f>tbl_salesdata[[#This Row],[Ship Date]]-tbl_salesdata[[#This Row],[Order Date]]</f>
        <v>10</v>
      </c>
      <c r="P4738">
        <f>WEEKDAY(tbl_salesdata[[#This Row],[Order Date]],2)</f>
        <v>4</v>
      </c>
      <c r="Q4738" t="str">
        <f>TEXT(tbl_salesdata[[#This Row],[Order Date]],"dddd")</f>
        <v>Thursday</v>
      </c>
      <c r="R4738" t="str">
        <f>IF(tbl_salesdata[[#This Row],[Weekdaynum]]&gt;5,"Yes","No")</f>
        <v>No</v>
      </c>
    </row>
    <row r="4739" spans="1:18" x14ac:dyDescent="0.35">
      <c r="A4739">
        <v>488316380</v>
      </c>
      <c r="B4739" s="3">
        <v>42308</v>
      </c>
      <c r="C4739" s="3">
        <v>42319</v>
      </c>
      <c r="D4739" t="s">
        <v>176</v>
      </c>
      <c r="E4739" t="s">
        <v>21</v>
      </c>
      <c r="F4739" t="s">
        <v>56</v>
      </c>
      <c r="G4739" t="s">
        <v>14</v>
      </c>
      <c r="H4739" t="s">
        <v>26</v>
      </c>
      <c r="I4739" s="9">
        <v>2523</v>
      </c>
      <c r="J4739" s="9">
        <v>9.33</v>
      </c>
      <c r="K4739" s="9">
        <v>6.92</v>
      </c>
      <c r="L4739" s="9">
        <f>tbl_salesdata[[#This Row],[Units Sold]]*tbl_salesdata[[#This Row],[Unit Cost]]</f>
        <v>17459.16</v>
      </c>
      <c r="M4739" s="9">
        <f>tbl_salesdata[[#This Row],[Units Sold]]*tbl_salesdata[[#This Row],[Unit Price]]</f>
        <v>23539.59</v>
      </c>
      <c r="N4739" s="9">
        <f>tbl_salesdata[[#This Row],[Total Sales]]-tbl_salesdata[[#This Row],[Total Cost]]</f>
        <v>6080.43</v>
      </c>
      <c r="O4739">
        <f>tbl_salesdata[[#This Row],[Ship Date]]-tbl_salesdata[[#This Row],[Order Date]]</f>
        <v>11</v>
      </c>
      <c r="P4739">
        <f>WEEKDAY(tbl_salesdata[[#This Row],[Order Date]],2)</f>
        <v>6</v>
      </c>
      <c r="Q4739" t="str">
        <f>TEXT(tbl_salesdata[[#This Row],[Order Date]],"dddd")</f>
        <v>Saturday</v>
      </c>
      <c r="R4739" t="str">
        <f>IF(tbl_salesdata[[#This Row],[Weekdaynum]]&gt;5,"Yes","No")</f>
        <v>Yes</v>
      </c>
    </row>
    <row r="4740" spans="1:18" hidden="1" x14ac:dyDescent="0.35">
      <c r="A4740">
        <v>501177251</v>
      </c>
      <c r="B4740" s="3">
        <v>42215</v>
      </c>
      <c r="C4740" s="3">
        <v>42235</v>
      </c>
      <c r="D4740" t="s">
        <v>89</v>
      </c>
      <c r="E4740" t="s">
        <v>38</v>
      </c>
      <c r="F4740" t="s">
        <v>13</v>
      </c>
      <c r="G4740" t="s">
        <v>14</v>
      </c>
      <c r="H4740" t="s">
        <v>15</v>
      </c>
      <c r="I4740" s="9">
        <v>8341</v>
      </c>
      <c r="J4740" s="9">
        <v>255.28</v>
      </c>
      <c r="K4740" s="9">
        <v>159.41999999999999</v>
      </c>
      <c r="L4740" s="9">
        <f>tbl_salesdata[[#This Row],[Units Sold]]*tbl_salesdata[[#This Row],[Unit Cost]]</f>
        <v>1329722.22</v>
      </c>
      <c r="M4740" s="9">
        <f>tbl_salesdata[[#This Row],[Units Sold]]*tbl_salesdata[[#This Row],[Unit Price]]</f>
        <v>2129290.48</v>
      </c>
      <c r="N4740" s="9">
        <f>tbl_salesdata[[#This Row],[Total Sales]]-tbl_salesdata[[#This Row],[Total Cost]]</f>
        <v>799568.26</v>
      </c>
      <c r="O4740">
        <f>tbl_salesdata[[#This Row],[Ship Date]]-tbl_salesdata[[#This Row],[Order Date]]</f>
        <v>20</v>
      </c>
      <c r="P4740">
        <f>WEEKDAY(tbl_salesdata[[#This Row],[Order Date]],2)</f>
        <v>4</v>
      </c>
      <c r="Q4740" t="str">
        <f>TEXT(tbl_salesdata[[#This Row],[Order Date]],"dddd")</f>
        <v>Thursday</v>
      </c>
      <c r="R4740" t="str">
        <f>IF(tbl_salesdata[[#This Row],[Weekdaynum]]&gt;5,"Yes","No")</f>
        <v>No</v>
      </c>
    </row>
    <row r="4741" spans="1:18" hidden="1" x14ac:dyDescent="0.35">
      <c r="A4741">
        <v>973733985</v>
      </c>
      <c r="B4741" s="3">
        <v>43129</v>
      </c>
      <c r="C4741" s="3">
        <v>43130</v>
      </c>
      <c r="D4741" t="s">
        <v>153</v>
      </c>
      <c r="E4741" t="s">
        <v>38</v>
      </c>
      <c r="F4741" t="s">
        <v>33</v>
      </c>
      <c r="G4741" t="s">
        <v>18</v>
      </c>
      <c r="H4741" t="s">
        <v>26</v>
      </c>
      <c r="I4741" s="9">
        <v>8380</v>
      </c>
      <c r="J4741" s="9">
        <v>109.28</v>
      </c>
      <c r="K4741" s="9">
        <v>35.840000000000003</v>
      </c>
      <c r="L4741" s="9">
        <f>tbl_salesdata[[#This Row],[Units Sold]]*tbl_salesdata[[#This Row],[Unit Cost]]</f>
        <v>300339.20000000001</v>
      </c>
      <c r="M4741" s="9">
        <f>tbl_salesdata[[#This Row],[Units Sold]]*tbl_salesdata[[#This Row],[Unit Price]]</f>
        <v>915766.4</v>
      </c>
      <c r="N4741" s="9">
        <f>tbl_salesdata[[#This Row],[Total Sales]]-tbl_salesdata[[#This Row],[Total Cost]]</f>
        <v>615427.19999999995</v>
      </c>
      <c r="O4741">
        <f>tbl_salesdata[[#This Row],[Ship Date]]-tbl_salesdata[[#This Row],[Order Date]]</f>
        <v>1</v>
      </c>
      <c r="P4741">
        <f>WEEKDAY(tbl_salesdata[[#This Row],[Order Date]],2)</f>
        <v>1</v>
      </c>
      <c r="Q4741" t="str">
        <f>TEXT(tbl_salesdata[[#This Row],[Order Date]],"dddd")</f>
        <v>Monday</v>
      </c>
      <c r="R4741" t="str">
        <f>IF(tbl_salesdata[[#This Row],[Weekdaynum]]&gt;5,"Yes","No")</f>
        <v>No</v>
      </c>
    </row>
    <row r="4742" spans="1:18" hidden="1" x14ac:dyDescent="0.35">
      <c r="A4742">
        <v>542294442</v>
      </c>
      <c r="B4742" s="3">
        <v>43832</v>
      </c>
      <c r="C4742" s="3">
        <v>43840</v>
      </c>
      <c r="D4742" t="s">
        <v>78</v>
      </c>
      <c r="E4742" t="s">
        <v>24</v>
      </c>
      <c r="F4742" t="s">
        <v>56</v>
      </c>
      <c r="G4742" t="s">
        <v>14</v>
      </c>
      <c r="H4742" t="s">
        <v>34</v>
      </c>
      <c r="I4742" s="9">
        <v>5831</v>
      </c>
      <c r="J4742" s="9">
        <v>9.33</v>
      </c>
      <c r="K4742" s="9">
        <v>6.92</v>
      </c>
      <c r="L4742" s="9">
        <f>tbl_salesdata[[#This Row],[Units Sold]]*tbl_salesdata[[#This Row],[Unit Cost]]</f>
        <v>40350.519999999997</v>
      </c>
      <c r="M4742" s="9">
        <f>tbl_salesdata[[#This Row],[Units Sold]]*tbl_salesdata[[#This Row],[Unit Price]]</f>
        <v>54403.23</v>
      </c>
      <c r="N4742" s="9">
        <f>tbl_salesdata[[#This Row],[Total Sales]]-tbl_salesdata[[#This Row],[Total Cost]]</f>
        <v>14052.710000000006</v>
      </c>
      <c r="O4742">
        <f>tbl_salesdata[[#This Row],[Ship Date]]-tbl_salesdata[[#This Row],[Order Date]]</f>
        <v>8</v>
      </c>
      <c r="P4742">
        <f>WEEKDAY(tbl_salesdata[[#This Row],[Order Date]],2)</f>
        <v>4</v>
      </c>
      <c r="Q4742" t="str">
        <f>TEXT(tbl_salesdata[[#This Row],[Order Date]],"dddd")</f>
        <v>Thursday</v>
      </c>
      <c r="R4742" t="str">
        <f>IF(tbl_salesdata[[#This Row],[Weekdaynum]]&gt;5,"Yes","No")</f>
        <v>No</v>
      </c>
    </row>
    <row r="4743" spans="1:18" hidden="1" x14ac:dyDescent="0.35">
      <c r="A4743">
        <v>103782451</v>
      </c>
      <c r="B4743" s="3">
        <v>42247</v>
      </c>
      <c r="C4743" s="3">
        <v>42252</v>
      </c>
      <c r="D4743" t="s">
        <v>207</v>
      </c>
      <c r="E4743" t="s">
        <v>51</v>
      </c>
      <c r="F4743" t="s">
        <v>13</v>
      </c>
      <c r="G4743" t="s">
        <v>18</v>
      </c>
      <c r="H4743" t="s">
        <v>34</v>
      </c>
      <c r="I4743" s="9">
        <v>388</v>
      </c>
      <c r="J4743" s="9">
        <v>255.28</v>
      </c>
      <c r="K4743" s="9">
        <v>159.41999999999999</v>
      </c>
      <c r="L4743" s="9">
        <f>tbl_salesdata[[#This Row],[Units Sold]]*tbl_salesdata[[#This Row],[Unit Cost]]</f>
        <v>61854.959999999992</v>
      </c>
      <c r="M4743" s="9">
        <f>tbl_salesdata[[#This Row],[Units Sold]]*tbl_salesdata[[#This Row],[Unit Price]]</f>
        <v>99048.639999999999</v>
      </c>
      <c r="N4743" s="9">
        <f>tbl_salesdata[[#This Row],[Total Sales]]-tbl_salesdata[[#This Row],[Total Cost]]</f>
        <v>37193.680000000008</v>
      </c>
      <c r="O4743">
        <f>tbl_salesdata[[#This Row],[Ship Date]]-tbl_salesdata[[#This Row],[Order Date]]</f>
        <v>5</v>
      </c>
      <c r="P4743">
        <f>WEEKDAY(tbl_salesdata[[#This Row],[Order Date]],2)</f>
        <v>1</v>
      </c>
      <c r="Q4743" t="str">
        <f>TEXT(tbl_salesdata[[#This Row],[Order Date]],"dddd")</f>
        <v>Monday</v>
      </c>
      <c r="R4743" t="str">
        <f>IF(tbl_salesdata[[#This Row],[Weekdaynum]]&gt;5,"Yes","No")</f>
        <v>No</v>
      </c>
    </row>
    <row r="4744" spans="1:18" hidden="1" x14ac:dyDescent="0.35">
      <c r="A4744">
        <v>175434339</v>
      </c>
      <c r="B4744" s="3">
        <v>42846</v>
      </c>
      <c r="C4744" s="3">
        <v>42850</v>
      </c>
      <c r="D4744" t="s">
        <v>74</v>
      </c>
      <c r="E4744" t="s">
        <v>38</v>
      </c>
      <c r="F4744" t="s">
        <v>68</v>
      </c>
      <c r="G4744" t="s">
        <v>18</v>
      </c>
      <c r="H4744" t="s">
        <v>34</v>
      </c>
      <c r="I4744" s="9">
        <v>3774</v>
      </c>
      <c r="J4744" s="9">
        <v>154.06</v>
      </c>
      <c r="K4744" s="9">
        <v>90.93</v>
      </c>
      <c r="L4744" s="9">
        <f>tbl_salesdata[[#This Row],[Units Sold]]*tbl_salesdata[[#This Row],[Unit Cost]]</f>
        <v>343169.82</v>
      </c>
      <c r="M4744" s="9">
        <f>tbl_salesdata[[#This Row],[Units Sold]]*tbl_salesdata[[#This Row],[Unit Price]]</f>
        <v>581422.44000000006</v>
      </c>
      <c r="N4744" s="9">
        <f>tbl_salesdata[[#This Row],[Total Sales]]-tbl_salesdata[[#This Row],[Total Cost]]</f>
        <v>238252.62000000005</v>
      </c>
      <c r="O4744">
        <f>tbl_salesdata[[#This Row],[Ship Date]]-tbl_salesdata[[#This Row],[Order Date]]</f>
        <v>4</v>
      </c>
      <c r="P4744">
        <f>WEEKDAY(tbl_salesdata[[#This Row],[Order Date]],2)</f>
        <v>5</v>
      </c>
      <c r="Q4744" t="str">
        <f>TEXT(tbl_salesdata[[#This Row],[Order Date]],"dddd")</f>
        <v>Friday</v>
      </c>
      <c r="R4744" t="str">
        <f>IF(tbl_salesdata[[#This Row],[Weekdaynum]]&gt;5,"Yes","No")</f>
        <v>No</v>
      </c>
    </row>
    <row r="4745" spans="1:18" hidden="1" x14ac:dyDescent="0.35">
      <c r="A4745">
        <v>444798934</v>
      </c>
      <c r="B4745" s="3">
        <v>43104</v>
      </c>
      <c r="C4745" s="3">
        <v>43110</v>
      </c>
      <c r="D4745" t="s">
        <v>107</v>
      </c>
      <c r="E4745" t="s">
        <v>21</v>
      </c>
      <c r="F4745" t="s">
        <v>76</v>
      </c>
      <c r="G4745" t="s">
        <v>14</v>
      </c>
      <c r="H4745" t="s">
        <v>15</v>
      </c>
      <c r="I4745" s="9">
        <v>4744</v>
      </c>
      <c r="J4745" s="9">
        <v>668.27</v>
      </c>
      <c r="K4745" s="9">
        <v>502.54</v>
      </c>
      <c r="L4745" s="9">
        <f>tbl_salesdata[[#This Row],[Units Sold]]*tbl_salesdata[[#This Row],[Unit Cost]]</f>
        <v>2384049.7600000002</v>
      </c>
      <c r="M4745" s="9">
        <f>tbl_salesdata[[#This Row],[Units Sold]]*tbl_salesdata[[#This Row],[Unit Price]]</f>
        <v>3170272.88</v>
      </c>
      <c r="N4745" s="9">
        <f>tbl_salesdata[[#This Row],[Total Sales]]-tbl_salesdata[[#This Row],[Total Cost]]</f>
        <v>786223.11999999965</v>
      </c>
      <c r="O4745">
        <f>tbl_salesdata[[#This Row],[Ship Date]]-tbl_salesdata[[#This Row],[Order Date]]</f>
        <v>6</v>
      </c>
      <c r="P4745">
        <f>WEEKDAY(tbl_salesdata[[#This Row],[Order Date]],2)</f>
        <v>4</v>
      </c>
      <c r="Q4745" t="str">
        <f>TEXT(tbl_salesdata[[#This Row],[Order Date]],"dddd")</f>
        <v>Thursday</v>
      </c>
      <c r="R4745" t="str">
        <f>IF(tbl_salesdata[[#This Row],[Weekdaynum]]&gt;5,"Yes","No")</f>
        <v>No</v>
      </c>
    </row>
    <row r="4746" spans="1:18" hidden="1" x14ac:dyDescent="0.35">
      <c r="A4746">
        <v>219737565</v>
      </c>
      <c r="B4746" s="3">
        <v>44384</v>
      </c>
      <c r="C4746" s="3">
        <v>44394</v>
      </c>
      <c r="D4746" t="s">
        <v>98</v>
      </c>
      <c r="E4746" t="s">
        <v>38</v>
      </c>
      <c r="F4746" t="s">
        <v>42</v>
      </c>
      <c r="G4746" t="s">
        <v>18</v>
      </c>
      <c r="H4746" t="s">
        <v>26</v>
      </c>
      <c r="I4746" s="9">
        <v>4083</v>
      </c>
      <c r="J4746" s="9">
        <v>437.2</v>
      </c>
      <c r="K4746" s="9">
        <v>263.33</v>
      </c>
      <c r="L4746" s="9">
        <f>tbl_salesdata[[#This Row],[Units Sold]]*tbl_salesdata[[#This Row],[Unit Cost]]</f>
        <v>1075176.3899999999</v>
      </c>
      <c r="M4746" s="9">
        <f>tbl_salesdata[[#This Row],[Units Sold]]*tbl_salesdata[[#This Row],[Unit Price]]</f>
        <v>1785087.5999999999</v>
      </c>
      <c r="N4746" s="9">
        <f>tbl_salesdata[[#This Row],[Total Sales]]-tbl_salesdata[[#This Row],[Total Cost]]</f>
        <v>709911.21</v>
      </c>
      <c r="O4746">
        <f>tbl_salesdata[[#This Row],[Ship Date]]-tbl_salesdata[[#This Row],[Order Date]]</f>
        <v>10</v>
      </c>
      <c r="P4746">
        <f>WEEKDAY(tbl_salesdata[[#This Row],[Order Date]],2)</f>
        <v>3</v>
      </c>
      <c r="Q4746" t="str">
        <f>TEXT(tbl_salesdata[[#This Row],[Order Date]],"dddd")</f>
        <v>Wednesday</v>
      </c>
      <c r="R4746" t="str">
        <f>IF(tbl_salesdata[[#This Row],[Weekdaynum]]&gt;5,"Yes","No")</f>
        <v>No</v>
      </c>
    </row>
    <row r="4747" spans="1:18" hidden="1" x14ac:dyDescent="0.35">
      <c r="A4747">
        <v>678424060</v>
      </c>
      <c r="B4747" s="3">
        <v>44129</v>
      </c>
      <c r="C4747" s="3">
        <v>44143</v>
      </c>
      <c r="D4747" t="s">
        <v>131</v>
      </c>
      <c r="E4747" t="s">
        <v>32</v>
      </c>
      <c r="F4747" t="s">
        <v>25</v>
      </c>
      <c r="G4747" t="s">
        <v>14</v>
      </c>
      <c r="H4747" t="s">
        <v>34</v>
      </c>
      <c r="I4747" s="9">
        <v>9610</v>
      </c>
      <c r="J4747" s="9">
        <v>205.7</v>
      </c>
      <c r="K4747" s="9">
        <v>117.11</v>
      </c>
      <c r="L4747" s="9">
        <f>tbl_salesdata[[#This Row],[Units Sold]]*tbl_salesdata[[#This Row],[Unit Cost]]</f>
        <v>1125427.1000000001</v>
      </c>
      <c r="M4747" s="9">
        <f>tbl_salesdata[[#This Row],[Units Sold]]*tbl_salesdata[[#This Row],[Unit Price]]</f>
        <v>1976777</v>
      </c>
      <c r="N4747" s="9">
        <f>tbl_salesdata[[#This Row],[Total Sales]]-tbl_salesdata[[#This Row],[Total Cost]]</f>
        <v>851349.89999999991</v>
      </c>
      <c r="O4747">
        <f>tbl_salesdata[[#This Row],[Ship Date]]-tbl_salesdata[[#This Row],[Order Date]]</f>
        <v>14</v>
      </c>
      <c r="P4747">
        <f>WEEKDAY(tbl_salesdata[[#This Row],[Order Date]],2)</f>
        <v>7</v>
      </c>
      <c r="Q4747" t="str">
        <f>TEXT(tbl_salesdata[[#This Row],[Order Date]],"dddd")</f>
        <v>Sunday</v>
      </c>
      <c r="R4747" t="str">
        <f>IF(tbl_salesdata[[#This Row],[Weekdaynum]]&gt;5,"Yes","No")</f>
        <v>Yes</v>
      </c>
    </row>
    <row r="4748" spans="1:18" x14ac:dyDescent="0.35">
      <c r="A4748">
        <v>304112136</v>
      </c>
      <c r="B4748" s="3">
        <v>42616</v>
      </c>
      <c r="C4748" s="3">
        <v>42626</v>
      </c>
      <c r="D4748" t="s">
        <v>44</v>
      </c>
      <c r="E4748" t="s">
        <v>12</v>
      </c>
      <c r="F4748" t="s">
        <v>56</v>
      </c>
      <c r="G4748" t="s">
        <v>18</v>
      </c>
      <c r="H4748" t="s">
        <v>34</v>
      </c>
      <c r="I4748" s="9">
        <v>2394</v>
      </c>
      <c r="J4748" s="9">
        <v>9.33</v>
      </c>
      <c r="K4748" s="9">
        <v>6.92</v>
      </c>
      <c r="L4748" s="9">
        <f>tbl_salesdata[[#This Row],[Units Sold]]*tbl_salesdata[[#This Row],[Unit Cost]]</f>
        <v>16566.48</v>
      </c>
      <c r="M4748" s="9">
        <f>tbl_salesdata[[#This Row],[Units Sold]]*tbl_salesdata[[#This Row],[Unit Price]]</f>
        <v>22336.02</v>
      </c>
      <c r="N4748" s="9">
        <f>tbl_salesdata[[#This Row],[Total Sales]]-tbl_salesdata[[#This Row],[Total Cost]]</f>
        <v>5769.5400000000009</v>
      </c>
      <c r="O4748">
        <f>tbl_salesdata[[#This Row],[Ship Date]]-tbl_salesdata[[#This Row],[Order Date]]</f>
        <v>10</v>
      </c>
      <c r="P4748">
        <f>WEEKDAY(tbl_salesdata[[#This Row],[Order Date]],2)</f>
        <v>6</v>
      </c>
      <c r="Q4748" t="str">
        <f>TEXT(tbl_salesdata[[#This Row],[Order Date]],"dddd")</f>
        <v>Saturday</v>
      </c>
      <c r="R4748" t="str">
        <f>IF(tbl_salesdata[[#This Row],[Weekdaynum]]&gt;5,"Yes","No")</f>
        <v>Yes</v>
      </c>
    </row>
    <row r="4749" spans="1:18" x14ac:dyDescent="0.35">
      <c r="A4749">
        <v>862326610</v>
      </c>
      <c r="B4749" s="3">
        <v>43953</v>
      </c>
      <c r="C4749" s="3">
        <v>43967</v>
      </c>
      <c r="D4749" t="s">
        <v>102</v>
      </c>
      <c r="E4749" t="s">
        <v>21</v>
      </c>
      <c r="F4749" t="s">
        <v>22</v>
      </c>
      <c r="G4749" t="s">
        <v>14</v>
      </c>
      <c r="H4749" t="s">
        <v>15</v>
      </c>
      <c r="I4749" s="9">
        <v>461</v>
      </c>
      <c r="J4749" s="9">
        <v>47.45</v>
      </c>
      <c r="K4749" s="9">
        <v>31.79</v>
      </c>
      <c r="L4749" s="9">
        <f>tbl_salesdata[[#This Row],[Units Sold]]*tbl_salesdata[[#This Row],[Unit Cost]]</f>
        <v>14655.19</v>
      </c>
      <c r="M4749" s="9">
        <f>tbl_salesdata[[#This Row],[Units Sold]]*tbl_salesdata[[#This Row],[Unit Price]]</f>
        <v>21874.45</v>
      </c>
      <c r="N4749" s="9">
        <f>tbl_salesdata[[#This Row],[Total Sales]]-tbl_salesdata[[#This Row],[Total Cost]]</f>
        <v>7219.26</v>
      </c>
      <c r="O4749">
        <f>tbl_salesdata[[#This Row],[Ship Date]]-tbl_salesdata[[#This Row],[Order Date]]</f>
        <v>14</v>
      </c>
      <c r="P4749">
        <f>WEEKDAY(tbl_salesdata[[#This Row],[Order Date]],2)</f>
        <v>6</v>
      </c>
      <c r="Q4749" t="str">
        <f>TEXT(tbl_salesdata[[#This Row],[Order Date]],"dddd")</f>
        <v>Saturday</v>
      </c>
      <c r="R4749" t="str">
        <f>IF(tbl_salesdata[[#This Row],[Weekdaynum]]&gt;5,"Yes","No")</f>
        <v>Yes</v>
      </c>
    </row>
    <row r="4750" spans="1:18" hidden="1" x14ac:dyDescent="0.35">
      <c r="A4750">
        <v>543396508</v>
      </c>
      <c r="B4750" s="3">
        <v>42886</v>
      </c>
      <c r="C4750" s="3">
        <v>42895</v>
      </c>
      <c r="D4750" t="s">
        <v>113</v>
      </c>
      <c r="E4750" t="s">
        <v>21</v>
      </c>
      <c r="F4750" t="s">
        <v>47</v>
      </c>
      <c r="G4750" t="s">
        <v>14</v>
      </c>
      <c r="H4750" t="s">
        <v>19</v>
      </c>
      <c r="I4750" s="9">
        <v>1957</v>
      </c>
      <c r="J4750" s="9">
        <v>421.89</v>
      </c>
      <c r="K4750" s="9">
        <v>364.69</v>
      </c>
      <c r="L4750" s="9">
        <f>tbl_salesdata[[#This Row],[Units Sold]]*tbl_salesdata[[#This Row],[Unit Cost]]</f>
        <v>713698.33</v>
      </c>
      <c r="M4750" s="9">
        <f>tbl_salesdata[[#This Row],[Units Sold]]*tbl_salesdata[[#This Row],[Unit Price]]</f>
        <v>825638.73</v>
      </c>
      <c r="N4750" s="9">
        <f>tbl_salesdata[[#This Row],[Total Sales]]-tbl_salesdata[[#This Row],[Total Cost]]</f>
        <v>111940.40000000002</v>
      </c>
      <c r="O4750">
        <f>tbl_salesdata[[#This Row],[Ship Date]]-tbl_salesdata[[#This Row],[Order Date]]</f>
        <v>9</v>
      </c>
      <c r="P4750">
        <f>WEEKDAY(tbl_salesdata[[#This Row],[Order Date]],2)</f>
        <v>3</v>
      </c>
      <c r="Q4750" t="str">
        <f>TEXT(tbl_salesdata[[#This Row],[Order Date]],"dddd")</f>
        <v>Wednesday</v>
      </c>
      <c r="R4750" t="str">
        <f>IF(tbl_salesdata[[#This Row],[Weekdaynum]]&gt;5,"Yes","No")</f>
        <v>No</v>
      </c>
    </row>
    <row r="4751" spans="1:18" x14ac:dyDescent="0.35">
      <c r="A4751">
        <v>516870105</v>
      </c>
      <c r="B4751" s="3">
        <v>43505</v>
      </c>
      <c r="C4751" s="3">
        <v>43514</v>
      </c>
      <c r="D4751" t="s">
        <v>191</v>
      </c>
      <c r="E4751" t="s">
        <v>24</v>
      </c>
      <c r="F4751" t="s">
        <v>56</v>
      </c>
      <c r="G4751" t="s">
        <v>18</v>
      </c>
      <c r="H4751" t="s">
        <v>26</v>
      </c>
      <c r="I4751" s="9">
        <v>2205</v>
      </c>
      <c r="J4751" s="9">
        <v>9.33</v>
      </c>
      <c r="K4751" s="9">
        <v>6.92</v>
      </c>
      <c r="L4751" s="9">
        <f>tbl_salesdata[[#This Row],[Units Sold]]*tbl_salesdata[[#This Row],[Unit Cost]]</f>
        <v>15258.6</v>
      </c>
      <c r="M4751" s="9">
        <f>tbl_salesdata[[#This Row],[Units Sold]]*tbl_salesdata[[#This Row],[Unit Price]]</f>
        <v>20572.650000000001</v>
      </c>
      <c r="N4751" s="9">
        <f>tbl_salesdata[[#This Row],[Total Sales]]-tbl_salesdata[[#This Row],[Total Cost]]</f>
        <v>5314.0500000000011</v>
      </c>
      <c r="O4751">
        <f>tbl_salesdata[[#This Row],[Ship Date]]-tbl_salesdata[[#This Row],[Order Date]]</f>
        <v>9</v>
      </c>
      <c r="P4751">
        <f>WEEKDAY(tbl_salesdata[[#This Row],[Order Date]],2)</f>
        <v>6</v>
      </c>
      <c r="Q4751" t="str">
        <f>TEXT(tbl_salesdata[[#This Row],[Order Date]],"dddd")</f>
        <v>Saturday</v>
      </c>
      <c r="R4751" t="str">
        <f>IF(tbl_salesdata[[#This Row],[Weekdaynum]]&gt;5,"Yes","No")</f>
        <v>Yes</v>
      </c>
    </row>
    <row r="4752" spans="1:18" hidden="1" x14ac:dyDescent="0.35">
      <c r="A4752">
        <v>886033475</v>
      </c>
      <c r="B4752" s="3">
        <v>43751</v>
      </c>
      <c r="C4752" s="3">
        <v>43762</v>
      </c>
      <c r="D4752" t="s">
        <v>120</v>
      </c>
      <c r="E4752" t="s">
        <v>38</v>
      </c>
      <c r="F4752" t="s">
        <v>30</v>
      </c>
      <c r="G4752" t="s">
        <v>14</v>
      </c>
      <c r="H4752" t="s">
        <v>19</v>
      </c>
      <c r="I4752" s="9">
        <v>5850</v>
      </c>
      <c r="J4752" s="9">
        <v>81.73</v>
      </c>
      <c r="K4752" s="9">
        <v>56.67</v>
      </c>
      <c r="L4752" s="9">
        <f>tbl_salesdata[[#This Row],[Units Sold]]*tbl_salesdata[[#This Row],[Unit Cost]]</f>
        <v>331519.5</v>
      </c>
      <c r="M4752" s="9">
        <f>tbl_salesdata[[#This Row],[Units Sold]]*tbl_salesdata[[#This Row],[Unit Price]]</f>
        <v>478120.5</v>
      </c>
      <c r="N4752" s="9">
        <f>tbl_salesdata[[#This Row],[Total Sales]]-tbl_salesdata[[#This Row],[Total Cost]]</f>
        <v>146601</v>
      </c>
      <c r="O4752">
        <f>tbl_salesdata[[#This Row],[Ship Date]]-tbl_salesdata[[#This Row],[Order Date]]</f>
        <v>11</v>
      </c>
      <c r="P4752">
        <f>WEEKDAY(tbl_salesdata[[#This Row],[Order Date]],2)</f>
        <v>7</v>
      </c>
      <c r="Q4752" t="str">
        <f>TEXT(tbl_salesdata[[#This Row],[Order Date]],"dddd")</f>
        <v>Sunday</v>
      </c>
      <c r="R4752" t="str">
        <f>IF(tbl_salesdata[[#This Row],[Weekdaynum]]&gt;5,"Yes","No")</f>
        <v>Yes</v>
      </c>
    </row>
    <row r="4753" spans="1:18" hidden="1" x14ac:dyDescent="0.35">
      <c r="A4753">
        <v>826357543</v>
      </c>
      <c r="B4753" s="3">
        <v>42653</v>
      </c>
      <c r="C4753" s="3">
        <v>42663</v>
      </c>
      <c r="D4753" t="s">
        <v>169</v>
      </c>
      <c r="E4753" t="s">
        <v>29</v>
      </c>
      <c r="F4753" t="s">
        <v>22</v>
      </c>
      <c r="G4753" t="s">
        <v>14</v>
      </c>
      <c r="H4753" t="s">
        <v>26</v>
      </c>
      <c r="I4753" s="9">
        <v>6415</v>
      </c>
      <c r="J4753" s="9">
        <v>47.45</v>
      </c>
      <c r="K4753" s="9">
        <v>31.79</v>
      </c>
      <c r="L4753" s="9">
        <f>tbl_salesdata[[#This Row],[Units Sold]]*tbl_salesdata[[#This Row],[Unit Cost]]</f>
        <v>203932.85</v>
      </c>
      <c r="M4753" s="9">
        <f>tbl_salesdata[[#This Row],[Units Sold]]*tbl_salesdata[[#This Row],[Unit Price]]</f>
        <v>304391.75</v>
      </c>
      <c r="N4753" s="9">
        <f>tbl_salesdata[[#This Row],[Total Sales]]-tbl_salesdata[[#This Row],[Total Cost]]</f>
        <v>100458.9</v>
      </c>
      <c r="O4753">
        <f>tbl_salesdata[[#This Row],[Ship Date]]-tbl_salesdata[[#This Row],[Order Date]]</f>
        <v>10</v>
      </c>
      <c r="P4753">
        <f>WEEKDAY(tbl_salesdata[[#This Row],[Order Date]],2)</f>
        <v>1</v>
      </c>
      <c r="Q4753" t="str">
        <f>TEXT(tbl_salesdata[[#This Row],[Order Date]],"dddd")</f>
        <v>Monday</v>
      </c>
      <c r="R4753" t="str">
        <f>IF(tbl_salesdata[[#This Row],[Weekdaynum]]&gt;5,"Yes","No")</f>
        <v>No</v>
      </c>
    </row>
    <row r="4754" spans="1:18" hidden="1" x14ac:dyDescent="0.35">
      <c r="A4754">
        <v>866396272</v>
      </c>
      <c r="B4754" s="3">
        <v>43775</v>
      </c>
      <c r="C4754" s="3">
        <v>43778</v>
      </c>
      <c r="D4754" t="s">
        <v>48</v>
      </c>
      <c r="E4754" t="s">
        <v>21</v>
      </c>
      <c r="F4754" t="s">
        <v>47</v>
      </c>
      <c r="G4754" t="s">
        <v>14</v>
      </c>
      <c r="H4754" t="s">
        <v>34</v>
      </c>
      <c r="I4754" s="9">
        <v>4765</v>
      </c>
      <c r="J4754" s="9">
        <v>421.89</v>
      </c>
      <c r="K4754" s="9">
        <v>364.69</v>
      </c>
      <c r="L4754" s="9">
        <f>tbl_salesdata[[#This Row],[Units Sold]]*tbl_salesdata[[#This Row],[Unit Cost]]</f>
        <v>1737747.85</v>
      </c>
      <c r="M4754" s="9">
        <f>tbl_salesdata[[#This Row],[Units Sold]]*tbl_salesdata[[#This Row],[Unit Price]]</f>
        <v>2010305.8499999999</v>
      </c>
      <c r="N4754" s="9">
        <f>tbl_salesdata[[#This Row],[Total Sales]]-tbl_salesdata[[#This Row],[Total Cost]]</f>
        <v>272557.99999999977</v>
      </c>
      <c r="O4754">
        <f>tbl_salesdata[[#This Row],[Ship Date]]-tbl_salesdata[[#This Row],[Order Date]]</f>
        <v>3</v>
      </c>
      <c r="P4754">
        <f>WEEKDAY(tbl_salesdata[[#This Row],[Order Date]],2)</f>
        <v>3</v>
      </c>
      <c r="Q4754" t="str">
        <f>TEXT(tbl_salesdata[[#This Row],[Order Date]],"dddd")</f>
        <v>Wednesday</v>
      </c>
      <c r="R4754" t="str">
        <f>IF(tbl_salesdata[[#This Row],[Weekdaynum]]&gt;5,"Yes","No")</f>
        <v>No</v>
      </c>
    </row>
    <row r="4755" spans="1:18" hidden="1" x14ac:dyDescent="0.35">
      <c r="A4755">
        <v>946823489</v>
      </c>
      <c r="B4755" s="3">
        <v>42563</v>
      </c>
      <c r="C4755" s="3">
        <v>42580</v>
      </c>
      <c r="D4755" t="s">
        <v>205</v>
      </c>
      <c r="E4755" t="s">
        <v>21</v>
      </c>
      <c r="F4755" t="s">
        <v>25</v>
      </c>
      <c r="G4755" t="s">
        <v>14</v>
      </c>
      <c r="H4755" t="s">
        <v>34</v>
      </c>
      <c r="I4755" s="9">
        <v>4966</v>
      </c>
      <c r="J4755" s="9">
        <v>205.7</v>
      </c>
      <c r="K4755" s="9">
        <v>117.11</v>
      </c>
      <c r="L4755" s="9">
        <f>tbl_salesdata[[#This Row],[Units Sold]]*tbl_salesdata[[#This Row],[Unit Cost]]</f>
        <v>581568.26</v>
      </c>
      <c r="M4755" s="9">
        <f>tbl_salesdata[[#This Row],[Units Sold]]*tbl_salesdata[[#This Row],[Unit Price]]</f>
        <v>1021506.2</v>
      </c>
      <c r="N4755" s="9">
        <f>tbl_salesdata[[#This Row],[Total Sales]]-tbl_salesdata[[#This Row],[Total Cost]]</f>
        <v>439937.93999999994</v>
      </c>
      <c r="O4755">
        <f>tbl_salesdata[[#This Row],[Ship Date]]-tbl_salesdata[[#This Row],[Order Date]]</f>
        <v>17</v>
      </c>
      <c r="P4755">
        <f>WEEKDAY(tbl_salesdata[[#This Row],[Order Date]],2)</f>
        <v>2</v>
      </c>
      <c r="Q4755" t="str">
        <f>TEXT(tbl_salesdata[[#This Row],[Order Date]],"dddd")</f>
        <v>Tuesday</v>
      </c>
      <c r="R4755" t="str">
        <f>IF(tbl_salesdata[[#This Row],[Weekdaynum]]&gt;5,"Yes","No")</f>
        <v>No</v>
      </c>
    </row>
    <row r="4756" spans="1:18" x14ac:dyDescent="0.35">
      <c r="A4756">
        <v>548432195</v>
      </c>
      <c r="B4756" s="3">
        <v>42469</v>
      </c>
      <c r="C4756" s="3">
        <v>42490</v>
      </c>
      <c r="D4756" t="s">
        <v>92</v>
      </c>
      <c r="E4756" t="s">
        <v>32</v>
      </c>
      <c r="F4756" t="s">
        <v>56</v>
      </c>
      <c r="G4756" t="s">
        <v>18</v>
      </c>
      <c r="H4756" t="s">
        <v>26</v>
      </c>
      <c r="I4756" s="9">
        <v>2129</v>
      </c>
      <c r="J4756" s="9">
        <v>9.33</v>
      </c>
      <c r="K4756" s="9">
        <v>6.92</v>
      </c>
      <c r="L4756" s="9">
        <f>tbl_salesdata[[#This Row],[Units Sold]]*tbl_salesdata[[#This Row],[Unit Cost]]</f>
        <v>14732.68</v>
      </c>
      <c r="M4756" s="9">
        <f>tbl_salesdata[[#This Row],[Units Sold]]*tbl_salesdata[[#This Row],[Unit Price]]</f>
        <v>19863.57</v>
      </c>
      <c r="N4756" s="9">
        <f>tbl_salesdata[[#This Row],[Total Sales]]-tbl_salesdata[[#This Row],[Total Cost]]</f>
        <v>5130.8899999999994</v>
      </c>
      <c r="O4756">
        <f>tbl_salesdata[[#This Row],[Ship Date]]-tbl_salesdata[[#This Row],[Order Date]]</f>
        <v>21</v>
      </c>
      <c r="P4756">
        <f>WEEKDAY(tbl_salesdata[[#This Row],[Order Date]],2)</f>
        <v>6</v>
      </c>
      <c r="Q4756" t="str">
        <f>TEXT(tbl_salesdata[[#This Row],[Order Date]],"dddd")</f>
        <v>Saturday</v>
      </c>
      <c r="R4756" t="str">
        <f>IF(tbl_salesdata[[#This Row],[Weekdaynum]]&gt;5,"Yes","No")</f>
        <v>Yes</v>
      </c>
    </row>
    <row r="4757" spans="1:18" hidden="1" x14ac:dyDescent="0.35">
      <c r="A4757">
        <v>443101203</v>
      </c>
      <c r="B4757" s="3">
        <v>44787</v>
      </c>
      <c r="C4757" s="3">
        <v>44793</v>
      </c>
      <c r="D4757" t="s">
        <v>87</v>
      </c>
      <c r="E4757" t="s">
        <v>24</v>
      </c>
      <c r="F4757" t="s">
        <v>76</v>
      </c>
      <c r="G4757" t="s">
        <v>18</v>
      </c>
      <c r="H4757" t="s">
        <v>34</v>
      </c>
      <c r="I4757" s="9">
        <v>2347</v>
      </c>
      <c r="J4757" s="9">
        <v>668.27</v>
      </c>
      <c r="K4757" s="9">
        <v>502.54</v>
      </c>
      <c r="L4757" s="9">
        <f>tbl_salesdata[[#This Row],[Units Sold]]*tbl_salesdata[[#This Row],[Unit Cost]]</f>
        <v>1179461.3800000001</v>
      </c>
      <c r="M4757" s="9">
        <f>tbl_salesdata[[#This Row],[Units Sold]]*tbl_salesdata[[#This Row],[Unit Price]]</f>
        <v>1568429.69</v>
      </c>
      <c r="N4757" s="9">
        <f>tbl_salesdata[[#This Row],[Total Sales]]-tbl_salesdata[[#This Row],[Total Cost]]</f>
        <v>388968.30999999982</v>
      </c>
      <c r="O4757">
        <f>tbl_salesdata[[#This Row],[Ship Date]]-tbl_salesdata[[#This Row],[Order Date]]</f>
        <v>6</v>
      </c>
      <c r="P4757">
        <f>WEEKDAY(tbl_salesdata[[#This Row],[Order Date]],2)</f>
        <v>7</v>
      </c>
      <c r="Q4757" t="str">
        <f>TEXT(tbl_salesdata[[#This Row],[Order Date]],"dddd")</f>
        <v>Sunday</v>
      </c>
      <c r="R4757" t="str">
        <f>IF(tbl_salesdata[[#This Row],[Weekdaynum]]&gt;5,"Yes","No")</f>
        <v>Yes</v>
      </c>
    </row>
    <row r="4758" spans="1:18" hidden="1" x14ac:dyDescent="0.35">
      <c r="A4758">
        <v>541861855</v>
      </c>
      <c r="B4758" s="3">
        <v>42099</v>
      </c>
      <c r="C4758" s="3">
        <v>42104</v>
      </c>
      <c r="D4758" t="s">
        <v>210</v>
      </c>
      <c r="E4758" t="s">
        <v>38</v>
      </c>
      <c r="F4758" t="s">
        <v>68</v>
      </c>
      <c r="G4758" t="s">
        <v>14</v>
      </c>
      <c r="H4758" t="s">
        <v>34</v>
      </c>
      <c r="I4758" s="9">
        <v>7819</v>
      </c>
      <c r="J4758" s="9">
        <v>154.06</v>
      </c>
      <c r="K4758" s="9">
        <v>90.93</v>
      </c>
      <c r="L4758" s="9">
        <f>tbl_salesdata[[#This Row],[Units Sold]]*tbl_salesdata[[#This Row],[Unit Cost]]</f>
        <v>710981.67</v>
      </c>
      <c r="M4758" s="9">
        <f>tbl_salesdata[[#This Row],[Units Sold]]*tbl_salesdata[[#This Row],[Unit Price]]</f>
        <v>1204595.1400000001</v>
      </c>
      <c r="N4758" s="9">
        <f>tbl_salesdata[[#This Row],[Total Sales]]-tbl_salesdata[[#This Row],[Total Cost]]</f>
        <v>493613.47000000009</v>
      </c>
      <c r="O4758">
        <f>tbl_salesdata[[#This Row],[Ship Date]]-tbl_salesdata[[#This Row],[Order Date]]</f>
        <v>5</v>
      </c>
      <c r="P4758">
        <f>WEEKDAY(tbl_salesdata[[#This Row],[Order Date]],2)</f>
        <v>7</v>
      </c>
      <c r="Q4758" t="str">
        <f>TEXT(tbl_salesdata[[#This Row],[Order Date]],"dddd")</f>
        <v>Sunday</v>
      </c>
      <c r="R4758" t="str">
        <f>IF(tbl_salesdata[[#This Row],[Weekdaynum]]&gt;5,"Yes","No")</f>
        <v>Yes</v>
      </c>
    </row>
    <row r="4759" spans="1:18" hidden="1" x14ac:dyDescent="0.35">
      <c r="A4759">
        <v>246831309</v>
      </c>
      <c r="B4759" s="3">
        <v>43137</v>
      </c>
      <c r="C4759" s="3">
        <v>43153</v>
      </c>
      <c r="D4759" t="s">
        <v>84</v>
      </c>
      <c r="E4759" t="s">
        <v>24</v>
      </c>
      <c r="F4759" t="s">
        <v>40</v>
      </c>
      <c r="G4759" t="s">
        <v>14</v>
      </c>
      <c r="H4759" t="s">
        <v>34</v>
      </c>
      <c r="I4759" s="9">
        <v>1724</v>
      </c>
      <c r="J4759" s="9">
        <v>651.21</v>
      </c>
      <c r="K4759" s="9">
        <v>524.96</v>
      </c>
      <c r="L4759" s="9">
        <f>tbl_salesdata[[#This Row],[Units Sold]]*tbl_salesdata[[#This Row],[Unit Cost]]</f>
        <v>905031.04</v>
      </c>
      <c r="M4759" s="9">
        <f>tbl_salesdata[[#This Row],[Units Sold]]*tbl_salesdata[[#This Row],[Unit Price]]</f>
        <v>1122686.04</v>
      </c>
      <c r="N4759" s="9">
        <f>tbl_salesdata[[#This Row],[Total Sales]]-tbl_salesdata[[#This Row],[Total Cost]]</f>
        <v>217655</v>
      </c>
      <c r="O4759">
        <f>tbl_salesdata[[#This Row],[Ship Date]]-tbl_salesdata[[#This Row],[Order Date]]</f>
        <v>16</v>
      </c>
      <c r="P4759">
        <f>WEEKDAY(tbl_salesdata[[#This Row],[Order Date]],2)</f>
        <v>2</v>
      </c>
      <c r="Q4759" t="str">
        <f>TEXT(tbl_salesdata[[#This Row],[Order Date]],"dddd")</f>
        <v>Tuesday</v>
      </c>
      <c r="R4759" t="str">
        <f>IF(tbl_salesdata[[#This Row],[Weekdaynum]]&gt;5,"Yes","No")</f>
        <v>No</v>
      </c>
    </row>
    <row r="4760" spans="1:18" hidden="1" x14ac:dyDescent="0.35">
      <c r="A4760">
        <v>300245893</v>
      </c>
      <c r="B4760" s="3">
        <v>42524</v>
      </c>
      <c r="C4760" s="3">
        <v>42545</v>
      </c>
      <c r="D4760" t="s">
        <v>150</v>
      </c>
      <c r="E4760" t="s">
        <v>38</v>
      </c>
      <c r="F4760" t="s">
        <v>17</v>
      </c>
      <c r="G4760" t="s">
        <v>14</v>
      </c>
      <c r="H4760" t="s">
        <v>19</v>
      </c>
      <c r="I4760" s="9">
        <v>8287</v>
      </c>
      <c r="J4760" s="9">
        <v>152.58000000000001</v>
      </c>
      <c r="K4760" s="9">
        <v>97.44</v>
      </c>
      <c r="L4760" s="9">
        <f>tbl_salesdata[[#This Row],[Units Sold]]*tbl_salesdata[[#This Row],[Unit Cost]]</f>
        <v>807485.28</v>
      </c>
      <c r="M4760" s="9">
        <f>tbl_salesdata[[#This Row],[Units Sold]]*tbl_salesdata[[#This Row],[Unit Price]]</f>
        <v>1264430.4600000002</v>
      </c>
      <c r="N4760" s="9">
        <f>tbl_salesdata[[#This Row],[Total Sales]]-tbl_salesdata[[#This Row],[Total Cost]]</f>
        <v>456945.18000000017</v>
      </c>
      <c r="O4760">
        <f>tbl_salesdata[[#This Row],[Ship Date]]-tbl_salesdata[[#This Row],[Order Date]]</f>
        <v>21</v>
      </c>
      <c r="P4760">
        <f>WEEKDAY(tbl_salesdata[[#This Row],[Order Date]],2)</f>
        <v>5</v>
      </c>
      <c r="Q4760" t="str">
        <f>TEXT(tbl_salesdata[[#This Row],[Order Date]],"dddd")</f>
        <v>Friday</v>
      </c>
      <c r="R4760" t="str">
        <f>IF(tbl_salesdata[[#This Row],[Weekdaynum]]&gt;5,"Yes","No")</f>
        <v>No</v>
      </c>
    </row>
    <row r="4761" spans="1:18" hidden="1" x14ac:dyDescent="0.35">
      <c r="A4761">
        <v>614654433</v>
      </c>
      <c r="B4761" s="3">
        <v>43696</v>
      </c>
      <c r="C4761" s="3">
        <v>43697</v>
      </c>
      <c r="D4761" t="s">
        <v>66</v>
      </c>
      <c r="E4761" t="s">
        <v>38</v>
      </c>
      <c r="F4761" t="s">
        <v>17</v>
      </c>
      <c r="G4761" t="s">
        <v>18</v>
      </c>
      <c r="H4761" t="s">
        <v>19</v>
      </c>
      <c r="I4761" s="9">
        <v>8761</v>
      </c>
      <c r="J4761" s="9">
        <v>152.58000000000001</v>
      </c>
      <c r="K4761" s="9">
        <v>97.44</v>
      </c>
      <c r="L4761" s="9">
        <f>tbl_salesdata[[#This Row],[Units Sold]]*tbl_salesdata[[#This Row],[Unit Cost]]</f>
        <v>853671.84</v>
      </c>
      <c r="M4761" s="9">
        <f>tbl_salesdata[[#This Row],[Units Sold]]*tbl_salesdata[[#This Row],[Unit Price]]</f>
        <v>1336753.3800000001</v>
      </c>
      <c r="N4761" s="9">
        <f>tbl_salesdata[[#This Row],[Total Sales]]-tbl_salesdata[[#This Row],[Total Cost]]</f>
        <v>483081.54000000015</v>
      </c>
      <c r="O4761">
        <f>tbl_salesdata[[#This Row],[Ship Date]]-tbl_salesdata[[#This Row],[Order Date]]</f>
        <v>1</v>
      </c>
      <c r="P4761">
        <f>WEEKDAY(tbl_salesdata[[#This Row],[Order Date]],2)</f>
        <v>1</v>
      </c>
      <c r="Q4761" t="str">
        <f>TEXT(tbl_salesdata[[#This Row],[Order Date]],"dddd")</f>
        <v>Monday</v>
      </c>
      <c r="R4761" t="str">
        <f>IF(tbl_salesdata[[#This Row],[Weekdaynum]]&gt;5,"Yes","No")</f>
        <v>No</v>
      </c>
    </row>
    <row r="4762" spans="1:18" hidden="1" x14ac:dyDescent="0.35">
      <c r="A4762">
        <v>722918260</v>
      </c>
      <c r="B4762" s="3">
        <v>43595</v>
      </c>
      <c r="C4762" s="3">
        <v>43609</v>
      </c>
      <c r="D4762" t="s">
        <v>11</v>
      </c>
      <c r="E4762" t="s">
        <v>12</v>
      </c>
      <c r="F4762" t="s">
        <v>56</v>
      </c>
      <c r="G4762" t="s">
        <v>14</v>
      </c>
      <c r="H4762" t="s">
        <v>34</v>
      </c>
      <c r="I4762" s="9">
        <v>6433</v>
      </c>
      <c r="J4762" s="9">
        <v>9.33</v>
      </c>
      <c r="K4762" s="9">
        <v>6.92</v>
      </c>
      <c r="L4762" s="9">
        <f>tbl_salesdata[[#This Row],[Units Sold]]*tbl_salesdata[[#This Row],[Unit Cost]]</f>
        <v>44516.36</v>
      </c>
      <c r="M4762" s="9">
        <f>tbl_salesdata[[#This Row],[Units Sold]]*tbl_salesdata[[#This Row],[Unit Price]]</f>
        <v>60019.89</v>
      </c>
      <c r="N4762" s="9">
        <f>tbl_salesdata[[#This Row],[Total Sales]]-tbl_salesdata[[#This Row],[Total Cost]]</f>
        <v>15503.529999999999</v>
      </c>
      <c r="O4762">
        <f>tbl_salesdata[[#This Row],[Ship Date]]-tbl_salesdata[[#This Row],[Order Date]]</f>
        <v>14</v>
      </c>
      <c r="P4762">
        <f>WEEKDAY(tbl_salesdata[[#This Row],[Order Date]],2)</f>
        <v>5</v>
      </c>
      <c r="Q4762" t="str">
        <f>TEXT(tbl_salesdata[[#This Row],[Order Date]],"dddd")</f>
        <v>Friday</v>
      </c>
      <c r="R4762" t="str">
        <f>IF(tbl_salesdata[[#This Row],[Weekdaynum]]&gt;5,"Yes","No")</f>
        <v>No</v>
      </c>
    </row>
    <row r="4763" spans="1:18" hidden="1" x14ac:dyDescent="0.35">
      <c r="A4763">
        <v>228211200</v>
      </c>
      <c r="B4763" s="3">
        <v>44165</v>
      </c>
      <c r="C4763" s="3">
        <v>44177</v>
      </c>
      <c r="D4763" t="s">
        <v>80</v>
      </c>
      <c r="E4763" t="s">
        <v>21</v>
      </c>
      <c r="F4763" t="s">
        <v>42</v>
      </c>
      <c r="G4763" t="s">
        <v>14</v>
      </c>
      <c r="H4763" t="s">
        <v>34</v>
      </c>
      <c r="I4763" s="9">
        <v>1620</v>
      </c>
      <c r="J4763" s="9">
        <v>437.2</v>
      </c>
      <c r="K4763" s="9">
        <v>263.33</v>
      </c>
      <c r="L4763" s="9">
        <f>tbl_salesdata[[#This Row],[Units Sold]]*tbl_salesdata[[#This Row],[Unit Cost]]</f>
        <v>426594.6</v>
      </c>
      <c r="M4763" s="9">
        <f>tbl_salesdata[[#This Row],[Units Sold]]*tbl_salesdata[[#This Row],[Unit Price]]</f>
        <v>708264</v>
      </c>
      <c r="N4763" s="9">
        <f>tbl_salesdata[[#This Row],[Total Sales]]-tbl_salesdata[[#This Row],[Total Cost]]</f>
        <v>281669.40000000002</v>
      </c>
      <c r="O4763">
        <f>tbl_salesdata[[#This Row],[Ship Date]]-tbl_salesdata[[#This Row],[Order Date]]</f>
        <v>12</v>
      </c>
      <c r="P4763">
        <f>WEEKDAY(tbl_salesdata[[#This Row],[Order Date]],2)</f>
        <v>1</v>
      </c>
      <c r="Q4763" t="str">
        <f>TEXT(tbl_salesdata[[#This Row],[Order Date]],"dddd")</f>
        <v>Monday</v>
      </c>
      <c r="R4763" t="str">
        <f>IF(tbl_salesdata[[#This Row],[Weekdaynum]]&gt;5,"Yes","No")</f>
        <v>No</v>
      </c>
    </row>
    <row r="4764" spans="1:18" hidden="1" x14ac:dyDescent="0.35">
      <c r="A4764">
        <v>154019582</v>
      </c>
      <c r="B4764" s="3">
        <v>44818</v>
      </c>
      <c r="C4764" s="3">
        <v>44824</v>
      </c>
      <c r="D4764" t="s">
        <v>82</v>
      </c>
      <c r="E4764" t="s">
        <v>32</v>
      </c>
      <c r="F4764" t="s">
        <v>68</v>
      </c>
      <c r="G4764" t="s">
        <v>18</v>
      </c>
      <c r="H4764" t="s">
        <v>26</v>
      </c>
      <c r="I4764" s="9">
        <v>6672</v>
      </c>
      <c r="J4764" s="9">
        <v>154.06</v>
      </c>
      <c r="K4764" s="9">
        <v>90.93</v>
      </c>
      <c r="L4764" s="9">
        <f>tbl_salesdata[[#This Row],[Units Sold]]*tbl_salesdata[[#This Row],[Unit Cost]]</f>
        <v>606684.96000000008</v>
      </c>
      <c r="M4764" s="9">
        <f>tbl_salesdata[[#This Row],[Units Sold]]*tbl_salesdata[[#This Row],[Unit Price]]</f>
        <v>1027888.3200000001</v>
      </c>
      <c r="N4764" s="9">
        <f>tbl_salesdata[[#This Row],[Total Sales]]-tbl_salesdata[[#This Row],[Total Cost]]</f>
        <v>421203.36</v>
      </c>
      <c r="O4764">
        <f>tbl_salesdata[[#This Row],[Ship Date]]-tbl_salesdata[[#This Row],[Order Date]]</f>
        <v>6</v>
      </c>
      <c r="P4764">
        <f>WEEKDAY(tbl_salesdata[[#This Row],[Order Date]],2)</f>
        <v>3</v>
      </c>
      <c r="Q4764" t="str">
        <f>TEXT(tbl_salesdata[[#This Row],[Order Date]],"dddd")</f>
        <v>Wednesday</v>
      </c>
      <c r="R4764" t="str">
        <f>IF(tbl_salesdata[[#This Row],[Weekdaynum]]&gt;5,"Yes","No")</f>
        <v>No</v>
      </c>
    </row>
    <row r="4765" spans="1:18" x14ac:dyDescent="0.35">
      <c r="A4765">
        <v>179618585</v>
      </c>
      <c r="B4765" s="3">
        <v>42574</v>
      </c>
      <c r="C4765" s="3">
        <v>42592</v>
      </c>
      <c r="D4765" t="s">
        <v>142</v>
      </c>
      <c r="E4765" t="s">
        <v>29</v>
      </c>
      <c r="F4765" t="s">
        <v>56</v>
      </c>
      <c r="G4765" t="s">
        <v>18</v>
      </c>
      <c r="H4765" t="s">
        <v>26</v>
      </c>
      <c r="I4765" s="9">
        <v>1986</v>
      </c>
      <c r="J4765" s="9">
        <v>9.33</v>
      </c>
      <c r="K4765" s="9">
        <v>6.92</v>
      </c>
      <c r="L4765" s="9">
        <f>tbl_salesdata[[#This Row],[Units Sold]]*tbl_salesdata[[#This Row],[Unit Cost]]</f>
        <v>13743.119999999999</v>
      </c>
      <c r="M4765" s="9">
        <f>tbl_salesdata[[#This Row],[Units Sold]]*tbl_salesdata[[#This Row],[Unit Price]]</f>
        <v>18529.38</v>
      </c>
      <c r="N4765" s="9">
        <f>tbl_salesdata[[#This Row],[Total Sales]]-tbl_salesdata[[#This Row],[Total Cost]]</f>
        <v>4786.260000000002</v>
      </c>
      <c r="O4765">
        <f>tbl_salesdata[[#This Row],[Ship Date]]-tbl_salesdata[[#This Row],[Order Date]]</f>
        <v>18</v>
      </c>
      <c r="P4765">
        <f>WEEKDAY(tbl_salesdata[[#This Row],[Order Date]],2)</f>
        <v>6</v>
      </c>
      <c r="Q4765" t="str">
        <f>TEXT(tbl_salesdata[[#This Row],[Order Date]],"dddd")</f>
        <v>Saturday</v>
      </c>
      <c r="R4765" t="str">
        <f>IF(tbl_salesdata[[#This Row],[Weekdaynum]]&gt;5,"Yes","No")</f>
        <v>Yes</v>
      </c>
    </row>
    <row r="4766" spans="1:18" hidden="1" x14ac:dyDescent="0.35">
      <c r="A4766">
        <v>762690484</v>
      </c>
      <c r="B4766" s="3">
        <v>42006</v>
      </c>
      <c r="C4766" s="3">
        <v>42017</v>
      </c>
      <c r="D4766" t="s">
        <v>123</v>
      </c>
      <c r="E4766" t="s">
        <v>38</v>
      </c>
      <c r="F4766" t="s">
        <v>40</v>
      </c>
      <c r="G4766" t="s">
        <v>18</v>
      </c>
      <c r="H4766" t="s">
        <v>19</v>
      </c>
      <c r="I4766" s="9">
        <v>5918</v>
      </c>
      <c r="J4766" s="9">
        <v>651.21</v>
      </c>
      <c r="K4766" s="9">
        <v>524.96</v>
      </c>
      <c r="L4766" s="9">
        <f>tbl_salesdata[[#This Row],[Units Sold]]*tbl_salesdata[[#This Row],[Unit Cost]]</f>
        <v>3106713.2800000003</v>
      </c>
      <c r="M4766" s="9">
        <f>tbl_salesdata[[#This Row],[Units Sold]]*tbl_salesdata[[#This Row],[Unit Price]]</f>
        <v>3853860.7800000003</v>
      </c>
      <c r="N4766" s="9">
        <f>tbl_salesdata[[#This Row],[Total Sales]]-tbl_salesdata[[#This Row],[Total Cost]]</f>
        <v>747147.5</v>
      </c>
      <c r="O4766">
        <f>tbl_salesdata[[#This Row],[Ship Date]]-tbl_salesdata[[#This Row],[Order Date]]</f>
        <v>11</v>
      </c>
      <c r="P4766">
        <f>WEEKDAY(tbl_salesdata[[#This Row],[Order Date]],2)</f>
        <v>5</v>
      </c>
      <c r="Q4766" t="str">
        <f>TEXT(tbl_salesdata[[#This Row],[Order Date]],"dddd")</f>
        <v>Friday</v>
      </c>
      <c r="R4766" t="str">
        <f>IF(tbl_salesdata[[#This Row],[Weekdaynum]]&gt;5,"Yes","No")</f>
        <v>No</v>
      </c>
    </row>
    <row r="4767" spans="1:18" hidden="1" x14ac:dyDescent="0.35">
      <c r="A4767">
        <v>244088160</v>
      </c>
      <c r="B4767" s="3">
        <v>43927</v>
      </c>
      <c r="C4767" s="3">
        <v>43933</v>
      </c>
      <c r="D4767" t="s">
        <v>132</v>
      </c>
      <c r="E4767" t="s">
        <v>38</v>
      </c>
      <c r="F4767" t="s">
        <v>76</v>
      </c>
      <c r="G4767" t="s">
        <v>14</v>
      </c>
      <c r="H4767" t="s">
        <v>34</v>
      </c>
      <c r="I4767" s="9">
        <v>9966</v>
      </c>
      <c r="J4767" s="9">
        <v>668.27</v>
      </c>
      <c r="K4767" s="9">
        <v>502.54</v>
      </c>
      <c r="L4767" s="9">
        <f>tbl_salesdata[[#This Row],[Units Sold]]*tbl_salesdata[[#This Row],[Unit Cost]]</f>
        <v>5008313.6400000006</v>
      </c>
      <c r="M4767" s="9">
        <f>tbl_salesdata[[#This Row],[Units Sold]]*tbl_salesdata[[#This Row],[Unit Price]]</f>
        <v>6659978.8199999994</v>
      </c>
      <c r="N4767" s="9">
        <f>tbl_salesdata[[#This Row],[Total Sales]]-tbl_salesdata[[#This Row],[Total Cost]]</f>
        <v>1651665.1799999988</v>
      </c>
      <c r="O4767">
        <f>tbl_salesdata[[#This Row],[Ship Date]]-tbl_salesdata[[#This Row],[Order Date]]</f>
        <v>6</v>
      </c>
      <c r="P4767">
        <f>WEEKDAY(tbl_salesdata[[#This Row],[Order Date]],2)</f>
        <v>1</v>
      </c>
      <c r="Q4767" t="str">
        <f>TEXT(tbl_salesdata[[#This Row],[Order Date]],"dddd")</f>
        <v>Monday</v>
      </c>
      <c r="R4767" t="str">
        <f>IF(tbl_salesdata[[#This Row],[Weekdaynum]]&gt;5,"Yes","No")</f>
        <v>No</v>
      </c>
    </row>
    <row r="4768" spans="1:18" hidden="1" x14ac:dyDescent="0.35">
      <c r="A4768">
        <v>443071591</v>
      </c>
      <c r="B4768" s="3">
        <v>44550</v>
      </c>
      <c r="C4768" s="3">
        <v>44562</v>
      </c>
      <c r="D4768" t="s">
        <v>192</v>
      </c>
      <c r="E4768" t="s">
        <v>32</v>
      </c>
      <c r="F4768" t="s">
        <v>33</v>
      </c>
      <c r="G4768" t="s">
        <v>18</v>
      </c>
      <c r="H4768" t="s">
        <v>26</v>
      </c>
      <c r="I4768" s="9">
        <v>3585</v>
      </c>
      <c r="J4768" s="9">
        <v>109.28</v>
      </c>
      <c r="K4768" s="9">
        <v>35.840000000000003</v>
      </c>
      <c r="L4768" s="9">
        <f>tbl_salesdata[[#This Row],[Units Sold]]*tbl_salesdata[[#This Row],[Unit Cost]]</f>
        <v>128486.40000000001</v>
      </c>
      <c r="M4768" s="9">
        <f>tbl_salesdata[[#This Row],[Units Sold]]*tbl_salesdata[[#This Row],[Unit Price]]</f>
        <v>391768.8</v>
      </c>
      <c r="N4768" s="9">
        <f>tbl_salesdata[[#This Row],[Total Sales]]-tbl_salesdata[[#This Row],[Total Cost]]</f>
        <v>263282.39999999997</v>
      </c>
      <c r="O4768">
        <f>tbl_salesdata[[#This Row],[Ship Date]]-tbl_salesdata[[#This Row],[Order Date]]</f>
        <v>12</v>
      </c>
      <c r="P4768">
        <f>WEEKDAY(tbl_salesdata[[#This Row],[Order Date]],2)</f>
        <v>1</v>
      </c>
      <c r="Q4768" t="str">
        <f>TEXT(tbl_salesdata[[#This Row],[Order Date]],"dddd")</f>
        <v>Monday</v>
      </c>
      <c r="R4768" t="str">
        <f>IF(tbl_salesdata[[#This Row],[Weekdaynum]]&gt;5,"Yes","No")</f>
        <v>No</v>
      </c>
    </row>
    <row r="4769" spans="1:18" hidden="1" x14ac:dyDescent="0.35">
      <c r="A4769">
        <v>934689605</v>
      </c>
      <c r="B4769" s="3">
        <v>43117</v>
      </c>
      <c r="C4769" s="3">
        <v>43118</v>
      </c>
      <c r="D4769" t="s">
        <v>158</v>
      </c>
      <c r="E4769" t="s">
        <v>12</v>
      </c>
      <c r="F4769" t="s">
        <v>25</v>
      </c>
      <c r="G4769" t="s">
        <v>14</v>
      </c>
      <c r="H4769" t="s">
        <v>34</v>
      </c>
      <c r="I4769" s="9">
        <v>4280</v>
      </c>
      <c r="J4769" s="9">
        <v>205.7</v>
      </c>
      <c r="K4769" s="9">
        <v>117.11</v>
      </c>
      <c r="L4769" s="9">
        <f>tbl_salesdata[[#This Row],[Units Sold]]*tbl_salesdata[[#This Row],[Unit Cost]]</f>
        <v>501230.8</v>
      </c>
      <c r="M4769" s="9">
        <f>tbl_salesdata[[#This Row],[Units Sold]]*tbl_salesdata[[#This Row],[Unit Price]]</f>
        <v>880396</v>
      </c>
      <c r="N4769" s="9">
        <f>tbl_salesdata[[#This Row],[Total Sales]]-tbl_salesdata[[#This Row],[Total Cost]]</f>
        <v>379165.2</v>
      </c>
      <c r="O4769">
        <f>tbl_salesdata[[#This Row],[Ship Date]]-tbl_salesdata[[#This Row],[Order Date]]</f>
        <v>1</v>
      </c>
      <c r="P4769">
        <f>WEEKDAY(tbl_salesdata[[#This Row],[Order Date]],2)</f>
        <v>3</v>
      </c>
      <c r="Q4769" t="str">
        <f>TEXT(tbl_salesdata[[#This Row],[Order Date]],"dddd")</f>
        <v>Wednesday</v>
      </c>
      <c r="R4769" t="str">
        <f>IF(tbl_salesdata[[#This Row],[Weekdaynum]]&gt;5,"Yes","No")</f>
        <v>No</v>
      </c>
    </row>
    <row r="4770" spans="1:18" hidden="1" x14ac:dyDescent="0.35">
      <c r="A4770">
        <v>914303529</v>
      </c>
      <c r="B4770" s="3">
        <v>44533</v>
      </c>
      <c r="C4770" s="3">
        <v>44541</v>
      </c>
      <c r="D4770" t="s">
        <v>89</v>
      </c>
      <c r="E4770" t="s">
        <v>38</v>
      </c>
      <c r="F4770" t="s">
        <v>25</v>
      </c>
      <c r="G4770" t="s">
        <v>18</v>
      </c>
      <c r="H4770" t="s">
        <v>26</v>
      </c>
      <c r="I4770" s="9">
        <v>1587</v>
      </c>
      <c r="J4770" s="9">
        <v>205.7</v>
      </c>
      <c r="K4770" s="9">
        <v>117.11</v>
      </c>
      <c r="L4770" s="9">
        <f>tbl_salesdata[[#This Row],[Units Sold]]*tbl_salesdata[[#This Row],[Unit Cost]]</f>
        <v>185853.57</v>
      </c>
      <c r="M4770" s="9">
        <f>tbl_salesdata[[#This Row],[Units Sold]]*tbl_salesdata[[#This Row],[Unit Price]]</f>
        <v>326445.89999999997</v>
      </c>
      <c r="N4770" s="9">
        <f>tbl_salesdata[[#This Row],[Total Sales]]-tbl_salesdata[[#This Row],[Total Cost]]</f>
        <v>140592.32999999996</v>
      </c>
      <c r="O4770">
        <f>tbl_salesdata[[#This Row],[Ship Date]]-tbl_salesdata[[#This Row],[Order Date]]</f>
        <v>8</v>
      </c>
      <c r="P4770">
        <f>WEEKDAY(tbl_salesdata[[#This Row],[Order Date]],2)</f>
        <v>5</v>
      </c>
      <c r="Q4770" t="str">
        <f>TEXT(tbl_salesdata[[#This Row],[Order Date]],"dddd")</f>
        <v>Friday</v>
      </c>
      <c r="R4770" t="str">
        <f>IF(tbl_salesdata[[#This Row],[Weekdaynum]]&gt;5,"Yes","No")</f>
        <v>No</v>
      </c>
    </row>
    <row r="4771" spans="1:18" hidden="1" x14ac:dyDescent="0.35">
      <c r="A4771">
        <v>547587192</v>
      </c>
      <c r="B4771" s="3">
        <v>44356</v>
      </c>
      <c r="C4771" s="3">
        <v>44375</v>
      </c>
      <c r="D4771" t="s">
        <v>203</v>
      </c>
      <c r="E4771" t="s">
        <v>21</v>
      </c>
      <c r="F4771" t="s">
        <v>25</v>
      </c>
      <c r="G4771" t="s">
        <v>14</v>
      </c>
      <c r="H4771" t="s">
        <v>15</v>
      </c>
      <c r="I4771" s="9">
        <v>2073</v>
      </c>
      <c r="J4771" s="9">
        <v>205.7</v>
      </c>
      <c r="K4771" s="9">
        <v>117.11</v>
      </c>
      <c r="L4771" s="9">
        <f>tbl_salesdata[[#This Row],[Units Sold]]*tbl_salesdata[[#This Row],[Unit Cost]]</f>
        <v>242769.03</v>
      </c>
      <c r="M4771" s="9">
        <f>tbl_salesdata[[#This Row],[Units Sold]]*tbl_salesdata[[#This Row],[Unit Price]]</f>
        <v>426416.1</v>
      </c>
      <c r="N4771" s="9">
        <f>tbl_salesdata[[#This Row],[Total Sales]]-tbl_salesdata[[#This Row],[Total Cost]]</f>
        <v>183647.06999999998</v>
      </c>
      <c r="O4771">
        <f>tbl_salesdata[[#This Row],[Ship Date]]-tbl_salesdata[[#This Row],[Order Date]]</f>
        <v>19</v>
      </c>
      <c r="P4771">
        <f>WEEKDAY(tbl_salesdata[[#This Row],[Order Date]],2)</f>
        <v>3</v>
      </c>
      <c r="Q4771" t="str">
        <f>TEXT(tbl_salesdata[[#This Row],[Order Date]],"dddd")</f>
        <v>Wednesday</v>
      </c>
      <c r="R4771" t="str">
        <f>IF(tbl_salesdata[[#This Row],[Weekdaynum]]&gt;5,"Yes","No")</f>
        <v>No</v>
      </c>
    </row>
    <row r="4772" spans="1:18" hidden="1" x14ac:dyDescent="0.35">
      <c r="A4772">
        <v>520526921</v>
      </c>
      <c r="B4772" s="3">
        <v>44537</v>
      </c>
      <c r="C4772" s="3">
        <v>44545</v>
      </c>
      <c r="D4772" t="s">
        <v>73</v>
      </c>
      <c r="E4772" t="s">
        <v>24</v>
      </c>
      <c r="F4772" t="s">
        <v>56</v>
      </c>
      <c r="G4772" t="s">
        <v>18</v>
      </c>
      <c r="H4772" t="s">
        <v>34</v>
      </c>
      <c r="I4772" s="9">
        <v>4338</v>
      </c>
      <c r="J4772" s="9">
        <v>9.33</v>
      </c>
      <c r="K4772" s="9">
        <v>6.92</v>
      </c>
      <c r="L4772" s="9">
        <f>tbl_salesdata[[#This Row],[Units Sold]]*tbl_salesdata[[#This Row],[Unit Cost]]</f>
        <v>30018.959999999999</v>
      </c>
      <c r="M4772" s="9">
        <f>tbl_salesdata[[#This Row],[Units Sold]]*tbl_salesdata[[#This Row],[Unit Price]]</f>
        <v>40473.54</v>
      </c>
      <c r="N4772" s="9">
        <f>tbl_salesdata[[#This Row],[Total Sales]]-tbl_salesdata[[#This Row],[Total Cost]]</f>
        <v>10454.580000000002</v>
      </c>
      <c r="O4772">
        <f>tbl_salesdata[[#This Row],[Ship Date]]-tbl_salesdata[[#This Row],[Order Date]]</f>
        <v>8</v>
      </c>
      <c r="P4772">
        <f>WEEKDAY(tbl_salesdata[[#This Row],[Order Date]],2)</f>
        <v>2</v>
      </c>
      <c r="Q4772" t="str">
        <f>TEXT(tbl_salesdata[[#This Row],[Order Date]],"dddd")</f>
        <v>Tuesday</v>
      </c>
      <c r="R4772" t="str">
        <f>IF(tbl_salesdata[[#This Row],[Weekdaynum]]&gt;5,"Yes","No")</f>
        <v>No</v>
      </c>
    </row>
    <row r="4773" spans="1:18" hidden="1" x14ac:dyDescent="0.35">
      <c r="A4773">
        <v>689421546</v>
      </c>
      <c r="B4773" s="3">
        <v>44571</v>
      </c>
      <c r="C4773" s="3">
        <v>44576</v>
      </c>
      <c r="D4773" t="s">
        <v>178</v>
      </c>
      <c r="E4773" t="s">
        <v>21</v>
      </c>
      <c r="F4773" t="s">
        <v>33</v>
      </c>
      <c r="G4773" t="s">
        <v>14</v>
      </c>
      <c r="H4773" t="s">
        <v>34</v>
      </c>
      <c r="I4773" s="9">
        <v>4011</v>
      </c>
      <c r="J4773" s="9">
        <v>109.28</v>
      </c>
      <c r="K4773" s="9">
        <v>35.840000000000003</v>
      </c>
      <c r="L4773" s="9">
        <f>tbl_salesdata[[#This Row],[Units Sold]]*tbl_salesdata[[#This Row],[Unit Cost]]</f>
        <v>143754.24000000002</v>
      </c>
      <c r="M4773" s="9">
        <f>tbl_salesdata[[#This Row],[Units Sold]]*tbl_salesdata[[#This Row],[Unit Price]]</f>
        <v>438322.08</v>
      </c>
      <c r="N4773" s="9">
        <f>tbl_salesdata[[#This Row],[Total Sales]]-tbl_salesdata[[#This Row],[Total Cost]]</f>
        <v>294567.83999999997</v>
      </c>
      <c r="O4773">
        <f>tbl_salesdata[[#This Row],[Ship Date]]-tbl_salesdata[[#This Row],[Order Date]]</f>
        <v>5</v>
      </c>
      <c r="P4773">
        <f>WEEKDAY(tbl_salesdata[[#This Row],[Order Date]],2)</f>
        <v>1</v>
      </c>
      <c r="Q4773" t="str">
        <f>TEXT(tbl_salesdata[[#This Row],[Order Date]],"dddd")</f>
        <v>Monday</v>
      </c>
      <c r="R4773" t="str">
        <f>IF(tbl_salesdata[[#This Row],[Weekdaynum]]&gt;5,"Yes","No")</f>
        <v>No</v>
      </c>
    </row>
    <row r="4774" spans="1:18" hidden="1" x14ac:dyDescent="0.35">
      <c r="A4774">
        <v>530882394</v>
      </c>
      <c r="B4774" s="3">
        <v>44916</v>
      </c>
      <c r="C4774" s="3">
        <v>44932</v>
      </c>
      <c r="D4774" t="s">
        <v>193</v>
      </c>
      <c r="E4774" t="s">
        <v>21</v>
      </c>
      <c r="F4774" t="s">
        <v>47</v>
      </c>
      <c r="G4774" t="s">
        <v>14</v>
      </c>
      <c r="H4774" t="s">
        <v>15</v>
      </c>
      <c r="I4774" s="9">
        <v>8753</v>
      </c>
      <c r="J4774" s="9">
        <v>421.89</v>
      </c>
      <c r="K4774" s="9">
        <v>364.69</v>
      </c>
      <c r="L4774" s="9">
        <f>tbl_salesdata[[#This Row],[Units Sold]]*tbl_salesdata[[#This Row],[Unit Cost]]</f>
        <v>3192131.57</v>
      </c>
      <c r="M4774" s="9">
        <f>tbl_salesdata[[#This Row],[Units Sold]]*tbl_salesdata[[#This Row],[Unit Price]]</f>
        <v>3692803.17</v>
      </c>
      <c r="N4774" s="9">
        <f>tbl_salesdata[[#This Row],[Total Sales]]-tbl_salesdata[[#This Row],[Total Cost]]</f>
        <v>500671.60000000009</v>
      </c>
      <c r="O4774">
        <f>tbl_salesdata[[#This Row],[Ship Date]]-tbl_salesdata[[#This Row],[Order Date]]</f>
        <v>16</v>
      </c>
      <c r="P4774">
        <f>WEEKDAY(tbl_salesdata[[#This Row],[Order Date]],2)</f>
        <v>3</v>
      </c>
      <c r="Q4774" t="str">
        <f>TEXT(tbl_salesdata[[#This Row],[Order Date]],"dddd")</f>
        <v>Wednesday</v>
      </c>
      <c r="R4774" t="str">
        <f>IF(tbl_salesdata[[#This Row],[Weekdaynum]]&gt;5,"Yes","No")</f>
        <v>No</v>
      </c>
    </row>
    <row r="4775" spans="1:18" hidden="1" x14ac:dyDescent="0.35">
      <c r="A4775">
        <v>491833293</v>
      </c>
      <c r="B4775" s="3">
        <v>42844</v>
      </c>
      <c r="C4775" s="3">
        <v>42859</v>
      </c>
      <c r="D4775" t="s">
        <v>23</v>
      </c>
      <c r="E4775" t="s">
        <v>24</v>
      </c>
      <c r="F4775" t="s">
        <v>33</v>
      </c>
      <c r="G4775" t="s">
        <v>14</v>
      </c>
      <c r="H4775" t="s">
        <v>26</v>
      </c>
      <c r="I4775" s="9">
        <v>3256</v>
      </c>
      <c r="J4775" s="9">
        <v>109.28</v>
      </c>
      <c r="K4775" s="9">
        <v>35.840000000000003</v>
      </c>
      <c r="L4775" s="9">
        <f>tbl_salesdata[[#This Row],[Units Sold]]*tbl_salesdata[[#This Row],[Unit Cost]]</f>
        <v>116695.04000000001</v>
      </c>
      <c r="M4775" s="9">
        <f>tbl_salesdata[[#This Row],[Units Sold]]*tbl_salesdata[[#This Row],[Unit Price]]</f>
        <v>355815.67999999999</v>
      </c>
      <c r="N4775" s="9">
        <f>tbl_salesdata[[#This Row],[Total Sales]]-tbl_salesdata[[#This Row],[Total Cost]]</f>
        <v>239120.63999999998</v>
      </c>
      <c r="O4775">
        <f>tbl_salesdata[[#This Row],[Ship Date]]-tbl_salesdata[[#This Row],[Order Date]]</f>
        <v>15</v>
      </c>
      <c r="P4775">
        <f>WEEKDAY(tbl_salesdata[[#This Row],[Order Date]],2)</f>
        <v>3</v>
      </c>
      <c r="Q4775" t="str">
        <f>TEXT(tbl_salesdata[[#This Row],[Order Date]],"dddd")</f>
        <v>Wednesday</v>
      </c>
      <c r="R4775" t="str">
        <f>IF(tbl_salesdata[[#This Row],[Weekdaynum]]&gt;5,"Yes","No")</f>
        <v>No</v>
      </c>
    </row>
    <row r="4776" spans="1:18" hidden="1" x14ac:dyDescent="0.35">
      <c r="A4776">
        <v>639510571</v>
      </c>
      <c r="B4776" s="3">
        <v>42904</v>
      </c>
      <c r="C4776" s="3">
        <v>42920</v>
      </c>
      <c r="D4776" t="s">
        <v>120</v>
      </c>
      <c r="E4776" t="s">
        <v>38</v>
      </c>
      <c r="F4776" t="s">
        <v>25</v>
      </c>
      <c r="G4776" t="s">
        <v>14</v>
      </c>
      <c r="H4776" t="s">
        <v>34</v>
      </c>
      <c r="I4776" s="9">
        <v>4244</v>
      </c>
      <c r="J4776" s="9">
        <v>205.7</v>
      </c>
      <c r="K4776" s="9">
        <v>117.11</v>
      </c>
      <c r="L4776" s="9">
        <f>tbl_salesdata[[#This Row],[Units Sold]]*tbl_salesdata[[#This Row],[Unit Cost]]</f>
        <v>497014.84</v>
      </c>
      <c r="M4776" s="9">
        <f>tbl_salesdata[[#This Row],[Units Sold]]*tbl_salesdata[[#This Row],[Unit Price]]</f>
        <v>872990.79999999993</v>
      </c>
      <c r="N4776" s="9">
        <f>tbl_salesdata[[#This Row],[Total Sales]]-tbl_salesdata[[#This Row],[Total Cost]]</f>
        <v>375975.9599999999</v>
      </c>
      <c r="O4776">
        <f>tbl_salesdata[[#This Row],[Ship Date]]-tbl_salesdata[[#This Row],[Order Date]]</f>
        <v>16</v>
      </c>
      <c r="P4776">
        <f>WEEKDAY(tbl_salesdata[[#This Row],[Order Date]],2)</f>
        <v>7</v>
      </c>
      <c r="Q4776" t="str">
        <f>TEXT(tbl_salesdata[[#This Row],[Order Date]],"dddd")</f>
        <v>Sunday</v>
      </c>
      <c r="R4776" t="str">
        <f>IF(tbl_salesdata[[#This Row],[Weekdaynum]]&gt;5,"Yes","No")</f>
        <v>Yes</v>
      </c>
    </row>
    <row r="4777" spans="1:18" hidden="1" x14ac:dyDescent="0.35">
      <c r="A4777">
        <v>211463057</v>
      </c>
      <c r="B4777" s="3">
        <v>43954</v>
      </c>
      <c r="C4777" s="3">
        <v>43964</v>
      </c>
      <c r="D4777" t="s">
        <v>164</v>
      </c>
      <c r="E4777" t="s">
        <v>38</v>
      </c>
      <c r="F4777" t="s">
        <v>30</v>
      </c>
      <c r="G4777" t="s">
        <v>18</v>
      </c>
      <c r="H4777" t="s">
        <v>19</v>
      </c>
      <c r="I4777" s="9">
        <v>5473</v>
      </c>
      <c r="J4777" s="9">
        <v>81.73</v>
      </c>
      <c r="K4777" s="9">
        <v>56.67</v>
      </c>
      <c r="L4777" s="9">
        <f>tbl_salesdata[[#This Row],[Units Sold]]*tbl_salesdata[[#This Row],[Unit Cost]]</f>
        <v>310154.91000000003</v>
      </c>
      <c r="M4777" s="9">
        <f>tbl_salesdata[[#This Row],[Units Sold]]*tbl_salesdata[[#This Row],[Unit Price]]</f>
        <v>447308.29000000004</v>
      </c>
      <c r="N4777" s="9">
        <f>tbl_salesdata[[#This Row],[Total Sales]]-tbl_salesdata[[#This Row],[Total Cost]]</f>
        <v>137153.38</v>
      </c>
      <c r="O4777">
        <f>tbl_salesdata[[#This Row],[Ship Date]]-tbl_salesdata[[#This Row],[Order Date]]</f>
        <v>10</v>
      </c>
      <c r="P4777">
        <f>WEEKDAY(tbl_salesdata[[#This Row],[Order Date]],2)</f>
        <v>7</v>
      </c>
      <c r="Q4777" t="str">
        <f>TEXT(tbl_salesdata[[#This Row],[Order Date]],"dddd")</f>
        <v>Sunday</v>
      </c>
      <c r="R4777" t="str">
        <f>IF(tbl_salesdata[[#This Row],[Weekdaynum]]&gt;5,"Yes","No")</f>
        <v>Yes</v>
      </c>
    </row>
    <row r="4778" spans="1:18" hidden="1" x14ac:dyDescent="0.35">
      <c r="A4778">
        <v>765552079</v>
      </c>
      <c r="B4778" s="3">
        <v>44357</v>
      </c>
      <c r="C4778" s="3">
        <v>44363</v>
      </c>
      <c r="D4778" t="s">
        <v>195</v>
      </c>
      <c r="E4778" t="s">
        <v>21</v>
      </c>
      <c r="F4778" t="s">
        <v>17</v>
      </c>
      <c r="G4778" t="s">
        <v>18</v>
      </c>
      <c r="H4778" t="s">
        <v>15</v>
      </c>
      <c r="I4778" s="9">
        <v>2727</v>
      </c>
      <c r="J4778" s="9">
        <v>152.58000000000001</v>
      </c>
      <c r="K4778" s="9">
        <v>97.44</v>
      </c>
      <c r="L4778" s="9">
        <f>tbl_salesdata[[#This Row],[Units Sold]]*tbl_salesdata[[#This Row],[Unit Cost]]</f>
        <v>265718.88</v>
      </c>
      <c r="M4778" s="9">
        <f>tbl_salesdata[[#This Row],[Units Sold]]*tbl_salesdata[[#This Row],[Unit Price]]</f>
        <v>416085.66000000003</v>
      </c>
      <c r="N4778" s="9">
        <f>tbl_salesdata[[#This Row],[Total Sales]]-tbl_salesdata[[#This Row],[Total Cost]]</f>
        <v>150366.78000000003</v>
      </c>
      <c r="O4778">
        <f>tbl_salesdata[[#This Row],[Ship Date]]-tbl_salesdata[[#This Row],[Order Date]]</f>
        <v>6</v>
      </c>
      <c r="P4778">
        <f>WEEKDAY(tbl_salesdata[[#This Row],[Order Date]],2)</f>
        <v>4</v>
      </c>
      <c r="Q4778" t="str">
        <f>TEXT(tbl_salesdata[[#This Row],[Order Date]],"dddd")</f>
        <v>Thursday</v>
      </c>
      <c r="R4778" t="str">
        <f>IF(tbl_salesdata[[#This Row],[Weekdaynum]]&gt;5,"Yes","No")</f>
        <v>No</v>
      </c>
    </row>
    <row r="4779" spans="1:18" x14ac:dyDescent="0.35">
      <c r="A4779">
        <v>440092408</v>
      </c>
      <c r="B4779" s="3">
        <v>44611</v>
      </c>
      <c r="C4779" s="3">
        <v>44628</v>
      </c>
      <c r="D4779" t="s">
        <v>140</v>
      </c>
      <c r="E4779" t="s">
        <v>24</v>
      </c>
      <c r="F4779" t="s">
        <v>56</v>
      </c>
      <c r="G4779" t="s">
        <v>18</v>
      </c>
      <c r="H4779" t="s">
        <v>15</v>
      </c>
      <c r="I4779" s="9">
        <v>1978</v>
      </c>
      <c r="J4779" s="9">
        <v>9.33</v>
      </c>
      <c r="K4779" s="9">
        <v>6.92</v>
      </c>
      <c r="L4779" s="9">
        <f>tbl_salesdata[[#This Row],[Units Sold]]*tbl_salesdata[[#This Row],[Unit Cost]]</f>
        <v>13687.76</v>
      </c>
      <c r="M4779" s="9">
        <f>tbl_salesdata[[#This Row],[Units Sold]]*tbl_salesdata[[#This Row],[Unit Price]]</f>
        <v>18454.740000000002</v>
      </c>
      <c r="N4779" s="9">
        <f>tbl_salesdata[[#This Row],[Total Sales]]-tbl_salesdata[[#This Row],[Total Cost]]</f>
        <v>4766.9800000000014</v>
      </c>
      <c r="O4779">
        <f>tbl_salesdata[[#This Row],[Ship Date]]-tbl_salesdata[[#This Row],[Order Date]]</f>
        <v>17</v>
      </c>
      <c r="P4779">
        <f>WEEKDAY(tbl_salesdata[[#This Row],[Order Date]],2)</f>
        <v>6</v>
      </c>
      <c r="Q4779" t="str">
        <f>TEXT(tbl_salesdata[[#This Row],[Order Date]],"dddd")</f>
        <v>Saturday</v>
      </c>
      <c r="R4779" t="str">
        <f>IF(tbl_salesdata[[#This Row],[Weekdaynum]]&gt;5,"Yes","No")</f>
        <v>Yes</v>
      </c>
    </row>
    <row r="4780" spans="1:18" hidden="1" x14ac:dyDescent="0.35">
      <c r="A4780">
        <v>153147542</v>
      </c>
      <c r="B4780" s="3">
        <v>44085</v>
      </c>
      <c r="C4780" s="3">
        <v>44096</v>
      </c>
      <c r="D4780" t="s">
        <v>39</v>
      </c>
      <c r="E4780" t="s">
        <v>29</v>
      </c>
      <c r="F4780" t="s">
        <v>47</v>
      </c>
      <c r="G4780" t="s">
        <v>18</v>
      </c>
      <c r="H4780" t="s">
        <v>19</v>
      </c>
      <c r="I4780" s="9">
        <v>8616</v>
      </c>
      <c r="J4780" s="9">
        <v>421.89</v>
      </c>
      <c r="K4780" s="9">
        <v>364.69</v>
      </c>
      <c r="L4780" s="9">
        <f>tbl_salesdata[[#This Row],[Units Sold]]*tbl_salesdata[[#This Row],[Unit Cost]]</f>
        <v>3142169.04</v>
      </c>
      <c r="M4780" s="9">
        <f>tbl_salesdata[[#This Row],[Units Sold]]*tbl_salesdata[[#This Row],[Unit Price]]</f>
        <v>3635004.2399999998</v>
      </c>
      <c r="N4780" s="9">
        <f>tbl_salesdata[[#This Row],[Total Sales]]-tbl_salesdata[[#This Row],[Total Cost]]</f>
        <v>492835.19999999972</v>
      </c>
      <c r="O4780">
        <f>tbl_salesdata[[#This Row],[Ship Date]]-tbl_salesdata[[#This Row],[Order Date]]</f>
        <v>11</v>
      </c>
      <c r="P4780">
        <f>WEEKDAY(tbl_salesdata[[#This Row],[Order Date]],2)</f>
        <v>5</v>
      </c>
      <c r="Q4780" t="str">
        <f>TEXT(tbl_salesdata[[#This Row],[Order Date]],"dddd")</f>
        <v>Friday</v>
      </c>
      <c r="R4780" t="str">
        <f>IF(tbl_salesdata[[#This Row],[Weekdaynum]]&gt;5,"Yes","No")</f>
        <v>No</v>
      </c>
    </row>
    <row r="4781" spans="1:18" x14ac:dyDescent="0.35">
      <c r="A4781">
        <v>452629268</v>
      </c>
      <c r="B4781" s="3">
        <v>44821</v>
      </c>
      <c r="C4781" s="3">
        <v>44841</v>
      </c>
      <c r="D4781" t="s">
        <v>72</v>
      </c>
      <c r="E4781" t="s">
        <v>24</v>
      </c>
      <c r="F4781" t="s">
        <v>56</v>
      </c>
      <c r="G4781" t="s">
        <v>14</v>
      </c>
      <c r="H4781" t="s">
        <v>26</v>
      </c>
      <c r="I4781" s="9">
        <v>1914</v>
      </c>
      <c r="J4781" s="9">
        <v>9.33</v>
      </c>
      <c r="K4781" s="9">
        <v>6.92</v>
      </c>
      <c r="L4781" s="9">
        <f>tbl_salesdata[[#This Row],[Units Sold]]*tbl_salesdata[[#This Row],[Unit Cost]]</f>
        <v>13244.88</v>
      </c>
      <c r="M4781" s="9">
        <f>tbl_salesdata[[#This Row],[Units Sold]]*tbl_salesdata[[#This Row],[Unit Price]]</f>
        <v>17857.62</v>
      </c>
      <c r="N4781" s="9">
        <f>tbl_salesdata[[#This Row],[Total Sales]]-tbl_salesdata[[#This Row],[Total Cost]]</f>
        <v>4612.74</v>
      </c>
      <c r="O4781">
        <f>tbl_salesdata[[#This Row],[Ship Date]]-tbl_salesdata[[#This Row],[Order Date]]</f>
        <v>20</v>
      </c>
      <c r="P4781">
        <f>WEEKDAY(tbl_salesdata[[#This Row],[Order Date]],2)</f>
        <v>6</v>
      </c>
      <c r="Q4781" t="str">
        <f>TEXT(tbl_salesdata[[#This Row],[Order Date]],"dddd")</f>
        <v>Saturday</v>
      </c>
      <c r="R4781" t="str">
        <f>IF(tbl_salesdata[[#This Row],[Weekdaynum]]&gt;5,"Yes","No")</f>
        <v>Yes</v>
      </c>
    </row>
    <row r="4782" spans="1:18" x14ac:dyDescent="0.35">
      <c r="A4782">
        <v>881593024</v>
      </c>
      <c r="B4782" s="3">
        <v>44828</v>
      </c>
      <c r="C4782" s="3">
        <v>44829</v>
      </c>
      <c r="D4782" t="s">
        <v>182</v>
      </c>
      <c r="E4782" t="s">
        <v>12</v>
      </c>
      <c r="F4782" t="s">
        <v>56</v>
      </c>
      <c r="G4782" t="s">
        <v>14</v>
      </c>
      <c r="H4782" t="s">
        <v>26</v>
      </c>
      <c r="I4782" s="9">
        <v>1822</v>
      </c>
      <c r="J4782" s="9">
        <v>9.33</v>
      </c>
      <c r="K4782" s="9">
        <v>6.92</v>
      </c>
      <c r="L4782" s="9">
        <f>tbl_salesdata[[#This Row],[Units Sold]]*tbl_salesdata[[#This Row],[Unit Cost]]</f>
        <v>12608.24</v>
      </c>
      <c r="M4782" s="9">
        <f>tbl_salesdata[[#This Row],[Units Sold]]*tbl_salesdata[[#This Row],[Unit Price]]</f>
        <v>16999.259999999998</v>
      </c>
      <c r="N4782" s="9">
        <f>tbl_salesdata[[#This Row],[Total Sales]]-tbl_salesdata[[#This Row],[Total Cost]]</f>
        <v>4391.0199999999986</v>
      </c>
      <c r="O4782">
        <f>tbl_salesdata[[#This Row],[Ship Date]]-tbl_salesdata[[#This Row],[Order Date]]</f>
        <v>1</v>
      </c>
      <c r="P4782">
        <f>WEEKDAY(tbl_salesdata[[#This Row],[Order Date]],2)</f>
        <v>6</v>
      </c>
      <c r="Q4782" t="str">
        <f>TEXT(tbl_salesdata[[#This Row],[Order Date]],"dddd")</f>
        <v>Saturday</v>
      </c>
      <c r="R4782" t="str">
        <f>IF(tbl_salesdata[[#This Row],[Weekdaynum]]&gt;5,"Yes","No")</f>
        <v>Yes</v>
      </c>
    </row>
    <row r="4783" spans="1:18" hidden="1" x14ac:dyDescent="0.35">
      <c r="A4783">
        <v>315066707</v>
      </c>
      <c r="B4783" s="3">
        <v>42351</v>
      </c>
      <c r="C4783" s="3">
        <v>42371</v>
      </c>
      <c r="D4783" t="s">
        <v>143</v>
      </c>
      <c r="E4783" t="s">
        <v>24</v>
      </c>
      <c r="F4783" t="s">
        <v>56</v>
      </c>
      <c r="G4783" t="s">
        <v>18</v>
      </c>
      <c r="H4783" t="s">
        <v>26</v>
      </c>
      <c r="I4783" s="9">
        <v>4095</v>
      </c>
      <c r="J4783" s="9">
        <v>9.33</v>
      </c>
      <c r="K4783" s="9">
        <v>6.92</v>
      </c>
      <c r="L4783" s="9">
        <f>tbl_salesdata[[#This Row],[Units Sold]]*tbl_salesdata[[#This Row],[Unit Cost]]</f>
        <v>28337.4</v>
      </c>
      <c r="M4783" s="9">
        <f>tbl_salesdata[[#This Row],[Units Sold]]*tbl_salesdata[[#This Row],[Unit Price]]</f>
        <v>38206.35</v>
      </c>
      <c r="N4783" s="9">
        <f>tbl_salesdata[[#This Row],[Total Sales]]-tbl_salesdata[[#This Row],[Total Cost]]</f>
        <v>9868.9499999999971</v>
      </c>
      <c r="O4783">
        <f>tbl_salesdata[[#This Row],[Ship Date]]-tbl_salesdata[[#This Row],[Order Date]]</f>
        <v>20</v>
      </c>
      <c r="P4783">
        <f>WEEKDAY(tbl_salesdata[[#This Row],[Order Date]],2)</f>
        <v>7</v>
      </c>
      <c r="Q4783" t="str">
        <f>TEXT(tbl_salesdata[[#This Row],[Order Date]],"dddd")</f>
        <v>Sunday</v>
      </c>
      <c r="R4783" t="str">
        <f>IF(tbl_salesdata[[#This Row],[Weekdaynum]]&gt;5,"Yes","No")</f>
        <v>Yes</v>
      </c>
    </row>
    <row r="4784" spans="1:18" hidden="1" x14ac:dyDescent="0.35">
      <c r="A4784">
        <v>214562833</v>
      </c>
      <c r="B4784" s="3">
        <v>43859</v>
      </c>
      <c r="C4784" s="3">
        <v>43861</v>
      </c>
      <c r="D4784" t="s">
        <v>199</v>
      </c>
      <c r="E4784" t="s">
        <v>29</v>
      </c>
      <c r="F4784" t="s">
        <v>76</v>
      </c>
      <c r="G4784" t="s">
        <v>14</v>
      </c>
      <c r="H4784" t="s">
        <v>19</v>
      </c>
      <c r="I4784" s="9">
        <v>2765</v>
      </c>
      <c r="J4784" s="9">
        <v>668.27</v>
      </c>
      <c r="K4784" s="9">
        <v>502.54</v>
      </c>
      <c r="L4784" s="9">
        <f>tbl_salesdata[[#This Row],[Units Sold]]*tbl_salesdata[[#This Row],[Unit Cost]]</f>
        <v>1389523.1</v>
      </c>
      <c r="M4784" s="9">
        <f>tbl_salesdata[[#This Row],[Units Sold]]*tbl_salesdata[[#This Row],[Unit Price]]</f>
        <v>1847766.55</v>
      </c>
      <c r="N4784" s="9">
        <f>tbl_salesdata[[#This Row],[Total Sales]]-tbl_salesdata[[#This Row],[Total Cost]]</f>
        <v>458243.44999999995</v>
      </c>
      <c r="O4784">
        <f>tbl_salesdata[[#This Row],[Ship Date]]-tbl_salesdata[[#This Row],[Order Date]]</f>
        <v>2</v>
      </c>
      <c r="P4784">
        <f>WEEKDAY(tbl_salesdata[[#This Row],[Order Date]],2)</f>
        <v>3</v>
      </c>
      <c r="Q4784" t="str">
        <f>TEXT(tbl_salesdata[[#This Row],[Order Date]],"dddd")</f>
        <v>Wednesday</v>
      </c>
      <c r="R4784" t="str">
        <f>IF(tbl_salesdata[[#This Row],[Weekdaynum]]&gt;5,"Yes","No")</f>
        <v>No</v>
      </c>
    </row>
    <row r="4785" spans="1:18" hidden="1" x14ac:dyDescent="0.35">
      <c r="A4785">
        <v>469974792</v>
      </c>
      <c r="B4785" s="3">
        <v>44707</v>
      </c>
      <c r="C4785" s="3">
        <v>44716</v>
      </c>
      <c r="D4785" t="s">
        <v>172</v>
      </c>
      <c r="E4785" t="s">
        <v>21</v>
      </c>
      <c r="F4785" t="s">
        <v>13</v>
      </c>
      <c r="G4785" t="s">
        <v>18</v>
      </c>
      <c r="H4785" t="s">
        <v>15</v>
      </c>
      <c r="I4785" s="9">
        <v>4840</v>
      </c>
      <c r="J4785" s="9">
        <v>255.28</v>
      </c>
      <c r="K4785" s="9">
        <v>159.41999999999999</v>
      </c>
      <c r="L4785" s="9">
        <f>tbl_salesdata[[#This Row],[Units Sold]]*tbl_salesdata[[#This Row],[Unit Cost]]</f>
        <v>771592.79999999993</v>
      </c>
      <c r="M4785" s="9">
        <f>tbl_salesdata[[#This Row],[Units Sold]]*tbl_salesdata[[#This Row],[Unit Price]]</f>
        <v>1235555.2</v>
      </c>
      <c r="N4785" s="9">
        <f>tbl_salesdata[[#This Row],[Total Sales]]-tbl_salesdata[[#This Row],[Total Cost]]</f>
        <v>463962.4</v>
      </c>
      <c r="O4785">
        <f>tbl_salesdata[[#This Row],[Ship Date]]-tbl_salesdata[[#This Row],[Order Date]]</f>
        <v>9</v>
      </c>
      <c r="P4785">
        <f>WEEKDAY(tbl_salesdata[[#This Row],[Order Date]],2)</f>
        <v>4</v>
      </c>
      <c r="Q4785" t="str">
        <f>TEXT(tbl_salesdata[[#This Row],[Order Date]],"dddd")</f>
        <v>Thursday</v>
      </c>
      <c r="R4785" t="str">
        <f>IF(tbl_salesdata[[#This Row],[Weekdaynum]]&gt;5,"Yes","No")</f>
        <v>No</v>
      </c>
    </row>
    <row r="4786" spans="1:18" hidden="1" x14ac:dyDescent="0.35">
      <c r="A4786">
        <v>501663911</v>
      </c>
      <c r="B4786" s="3">
        <v>43760</v>
      </c>
      <c r="C4786" s="3">
        <v>43762</v>
      </c>
      <c r="D4786" t="s">
        <v>45</v>
      </c>
      <c r="E4786" t="s">
        <v>12</v>
      </c>
      <c r="F4786" t="s">
        <v>56</v>
      </c>
      <c r="G4786" t="s">
        <v>18</v>
      </c>
      <c r="H4786" t="s">
        <v>34</v>
      </c>
      <c r="I4786" s="9">
        <v>2354</v>
      </c>
      <c r="J4786" s="9">
        <v>9.33</v>
      </c>
      <c r="K4786" s="9">
        <v>6.92</v>
      </c>
      <c r="L4786" s="9">
        <f>tbl_salesdata[[#This Row],[Units Sold]]*tbl_salesdata[[#This Row],[Unit Cost]]</f>
        <v>16289.68</v>
      </c>
      <c r="M4786" s="9">
        <f>tbl_salesdata[[#This Row],[Units Sold]]*tbl_salesdata[[#This Row],[Unit Price]]</f>
        <v>21962.82</v>
      </c>
      <c r="N4786" s="9">
        <f>tbl_salesdata[[#This Row],[Total Sales]]-tbl_salesdata[[#This Row],[Total Cost]]</f>
        <v>5673.1399999999994</v>
      </c>
      <c r="O4786">
        <f>tbl_salesdata[[#This Row],[Ship Date]]-tbl_salesdata[[#This Row],[Order Date]]</f>
        <v>2</v>
      </c>
      <c r="P4786">
        <f>WEEKDAY(tbl_salesdata[[#This Row],[Order Date]],2)</f>
        <v>2</v>
      </c>
      <c r="Q4786" t="str">
        <f>TEXT(tbl_salesdata[[#This Row],[Order Date]],"dddd")</f>
        <v>Tuesday</v>
      </c>
      <c r="R4786" t="str">
        <f>IF(tbl_salesdata[[#This Row],[Weekdaynum]]&gt;5,"Yes","No")</f>
        <v>No</v>
      </c>
    </row>
    <row r="4787" spans="1:18" hidden="1" x14ac:dyDescent="0.35">
      <c r="A4787">
        <v>700304019</v>
      </c>
      <c r="B4787" s="3">
        <v>43427</v>
      </c>
      <c r="C4787" s="3">
        <v>43438</v>
      </c>
      <c r="D4787" t="s">
        <v>116</v>
      </c>
      <c r="E4787" t="s">
        <v>21</v>
      </c>
      <c r="F4787" t="s">
        <v>30</v>
      </c>
      <c r="G4787" t="s">
        <v>18</v>
      </c>
      <c r="H4787" t="s">
        <v>15</v>
      </c>
      <c r="I4787" s="9">
        <v>4376</v>
      </c>
      <c r="J4787" s="9">
        <v>81.73</v>
      </c>
      <c r="K4787" s="9">
        <v>56.67</v>
      </c>
      <c r="L4787" s="9">
        <f>tbl_salesdata[[#This Row],[Units Sold]]*tbl_salesdata[[#This Row],[Unit Cost]]</f>
        <v>247987.92</v>
      </c>
      <c r="M4787" s="9">
        <f>tbl_salesdata[[#This Row],[Units Sold]]*tbl_salesdata[[#This Row],[Unit Price]]</f>
        <v>357650.48000000004</v>
      </c>
      <c r="N4787" s="9">
        <f>tbl_salesdata[[#This Row],[Total Sales]]-tbl_salesdata[[#This Row],[Total Cost]]</f>
        <v>109662.56000000003</v>
      </c>
      <c r="O4787">
        <f>tbl_salesdata[[#This Row],[Ship Date]]-tbl_salesdata[[#This Row],[Order Date]]</f>
        <v>11</v>
      </c>
      <c r="P4787">
        <f>WEEKDAY(tbl_salesdata[[#This Row],[Order Date]],2)</f>
        <v>5</v>
      </c>
      <c r="Q4787" t="str">
        <f>TEXT(tbl_salesdata[[#This Row],[Order Date]],"dddd")</f>
        <v>Friday</v>
      </c>
      <c r="R4787" t="str">
        <f>IF(tbl_salesdata[[#This Row],[Weekdaynum]]&gt;5,"Yes","No")</f>
        <v>No</v>
      </c>
    </row>
    <row r="4788" spans="1:18" hidden="1" x14ac:dyDescent="0.35">
      <c r="A4788">
        <v>176881444</v>
      </c>
      <c r="B4788" s="3">
        <v>43425</v>
      </c>
      <c r="C4788" s="3">
        <v>43445</v>
      </c>
      <c r="D4788" t="s">
        <v>75</v>
      </c>
      <c r="E4788" t="s">
        <v>38</v>
      </c>
      <c r="F4788" t="s">
        <v>17</v>
      </c>
      <c r="G4788" t="s">
        <v>18</v>
      </c>
      <c r="H4788" t="s">
        <v>26</v>
      </c>
      <c r="I4788" s="9">
        <v>2005</v>
      </c>
      <c r="J4788" s="9">
        <v>152.58000000000001</v>
      </c>
      <c r="K4788" s="9">
        <v>97.44</v>
      </c>
      <c r="L4788" s="9">
        <f>tbl_salesdata[[#This Row],[Units Sold]]*tbl_salesdata[[#This Row],[Unit Cost]]</f>
        <v>195367.19999999998</v>
      </c>
      <c r="M4788" s="9">
        <f>tbl_salesdata[[#This Row],[Units Sold]]*tbl_salesdata[[#This Row],[Unit Price]]</f>
        <v>305922.90000000002</v>
      </c>
      <c r="N4788" s="9">
        <f>tbl_salesdata[[#This Row],[Total Sales]]-tbl_salesdata[[#This Row],[Total Cost]]</f>
        <v>110555.70000000004</v>
      </c>
      <c r="O4788">
        <f>tbl_salesdata[[#This Row],[Ship Date]]-tbl_salesdata[[#This Row],[Order Date]]</f>
        <v>20</v>
      </c>
      <c r="P4788">
        <f>WEEKDAY(tbl_salesdata[[#This Row],[Order Date]],2)</f>
        <v>3</v>
      </c>
      <c r="Q4788" t="str">
        <f>TEXT(tbl_salesdata[[#This Row],[Order Date]],"dddd")</f>
        <v>Wednesday</v>
      </c>
      <c r="R4788" t="str">
        <f>IF(tbl_salesdata[[#This Row],[Weekdaynum]]&gt;5,"Yes","No")</f>
        <v>No</v>
      </c>
    </row>
    <row r="4789" spans="1:18" hidden="1" x14ac:dyDescent="0.35">
      <c r="A4789">
        <v>812695014</v>
      </c>
      <c r="B4789" s="3">
        <v>43941</v>
      </c>
      <c r="C4789" s="3">
        <v>43946</v>
      </c>
      <c r="D4789" t="s">
        <v>186</v>
      </c>
      <c r="E4789" t="s">
        <v>38</v>
      </c>
      <c r="F4789" t="s">
        <v>13</v>
      </c>
      <c r="G4789" t="s">
        <v>14</v>
      </c>
      <c r="H4789" t="s">
        <v>34</v>
      </c>
      <c r="I4789" s="9">
        <v>3369</v>
      </c>
      <c r="J4789" s="9">
        <v>255.28</v>
      </c>
      <c r="K4789" s="9">
        <v>159.41999999999999</v>
      </c>
      <c r="L4789" s="9">
        <f>tbl_salesdata[[#This Row],[Units Sold]]*tbl_salesdata[[#This Row],[Unit Cost]]</f>
        <v>537085.98</v>
      </c>
      <c r="M4789" s="9">
        <f>tbl_salesdata[[#This Row],[Units Sold]]*tbl_salesdata[[#This Row],[Unit Price]]</f>
        <v>860038.32</v>
      </c>
      <c r="N4789" s="9">
        <f>tbl_salesdata[[#This Row],[Total Sales]]-tbl_salesdata[[#This Row],[Total Cost]]</f>
        <v>322952.33999999997</v>
      </c>
      <c r="O4789">
        <f>tbl_salesdata[[#This Row],[Ship Date]]-tbl_salesdata[[#This Row],[Order Date]]</f>
        <v>5</v>
      </c>
      <c r="P4789">
        <f>WEEKDAY(tbl_salesdata[[#This Row],[Order Date]],2)</f>
        <v>1</v>
      </c>
      <c r="Q4789" t="str">
        <f>TEXT(tbl_salesdata[[#This Row],[Order Date]],"dddd")</f>
        <v>Monday</v>
      </c>
      <c r="R4789" t="str">
        <f>IF(tbl_salesdata[[#This Row],[Weekdaynum]]&gt;5,"Yes","No")</f>
        <v>No</v>
      </c>
    </row>
    <row r="4790" spans="1:18" x14ac:dyDescent="0.35">
      <c r="A4790">
        <v>107870566</v>
      </c>
      <c r="B4790" s="3">
        <v>43932</v>
      </c>
      <c r="C4790" s="3">
        <v>43951</v>
      </c>
      <c r="D4790" t="s">
        <v>114</v>
      </c>
      <c r="E4790" t="s">
        <v>38</v>
      </c>
      <c r="F4790" t="s">
        <v>33</v>
      </c>
      <c r="G4790" t="s">
        <v>18</v>
      </c>
      <c r="H4790" t="s">
        <v>19</v>
      </c>
      <c r="I4790" s="9">
        <v>153</v>
      </c>
      <c r="J4790" s="9">
        <v>109.28</v>
      </c>
      <c r="K4790" s="9">
        <v>35.840000000000003</v>
      </c>
      <c r="L4790" s="9">
        <f>tbl_salesdata[[#This Row],[Units Sold]]*tbl_salesdata[[#This Row],[Unit Cost]]</f>
        <v>5483.52</v>
      </c>
      <c r="M4790" s="9">
        <f>tbl_salesdata[[#This Row],[Units Sold]]*tbl_salesdata[[#This Row],[Unit Price]]</f>
        <v>16719.84</v>
      </c>
      <c r="N4790" s="9">
        <f>tbl_salesdata[[#This Row],[Total Sales]]-tbl_salesdata[[#This Row],[Total Cost]]</f>
        <v>11236.32</v>
      </c>
      <c r="O4790">
        <f>tbl_salesdata[[#This Row],[Ship Date]]-tbl_salesdata[[#This Row],[Order Date]]</f>
        <v>19</v>
      </c>
      <c r="P4790">
        <f>WEEKDAY(tbl_salesdata[[#This Row],[Order Date]],2)</f>
        <v>6</v>
      </c>
      <c r="Q4790" t="str">
        <f>TEXT(tbl_salesdata[[#This Row],[Order Date]],"dddd")</f>
        <v>Saturday</v>
      </c>
      <c r="R4790" t="str">
        <f>IF(tbl_salesdata[[#This Row],[Weekdaynum]]&gt;5,"Yes","No")</f>
        <v>Yes</v>
      </c>
    </row>
    <row r="4791" spans="1:18" hidden="1" x14ac:dyDescent="0.35">
      <c r="A4791">
        <v>838788402</v>
      </c>
      <c r="B4791" s="3">
        <v>44602</v>
      </c>
      <c r="C4791" s="3">
        <v>44621</v>
      </c>
      <c r="D4791" t="s">
        <v>129</v>
      </c>
      <c r="E4791" t="s">
        <v>21</v>
      </c>
      <c r="F4791" t="s">
        <v>13</v>
      </c>
      <c r="G4791" t="s">
        <v>18</v>
      </c>
      <c r="H4791" t="s">
        <v>15</v>
      </c>
      <c r="I4791" s="9">
        <v>4983</v>
      </c>
      <c r="J4791" s="9">
        <v>255.28</v>
      </c>
      <c r="K4791" s="9">
        <v>159.41999999999999</v>
      </c>
      <c r="L4791" s="9">
        <f>tbl_salesdata[[#This Row],[Units Sold]]*tbl_salesdata[[#This Row],[Unit Cost]]</f>
        <v>794389.86</v>
      </c>
      <c r="M4791" s="9">
        <f>tbl_salesdata[[#This Row],[Units Sold]]*tbl_salesdata[[#This Row],[Unit Price]]</f>
        <v>1272060.24</v>
      </c>
      <c r="N4791" s="9">
        <f>tbl_salesdata[[#This Row],[Total Sales]]-tbl_salesdata[[#This Row],[Total Cost]]</f>
        <v>477670.38</v>
      </c>
      <c r="O4791">
        <f>tbl_salesdata[[#This Row],[Ship Date]]-tbl_salesdata[[#This Row],[Order Date]]</f>
        <v>19</v>
      </c>
      <c r="P4791">
        <f>WEEKDAY(tbl_salesdata[[#This Row],[Order Date]],2)</f>
        <v>4</v>
      </c>
      <c r="Q4791" t="str">
        <f>TEXT(tbl_salesdata[[#This Row],[Order Date]],"dddd")</f>
        <v>Thursday</v>
      </c>
      <c r="R4791" t="str">
        <f>IF(tbl_salesdata[[#This Row],[Weekdaynum]]&gt;5,"Yes","No")</f>
        <v>No</v>
      </c>
    </row>
    <row r="4792" spans="1:18" x14ac:dyDescent="0.35">
      <c r="A4792">
        <v>129199063</v>
      </c>
      <c r="B4792" s="3">
        <v>43561</v>
      </c>
      <c r="C4792" s="3">
        <v>43563</v>
      </c>
      <c r="D4792" t="s">
        <v>143</v>
      </c>
      <c r="E4792" t="s">
        <v>24</v>
      </c>
      <c r="F4792" t="s">
        <v>56</v>
      </c>
      <c r="G4792" t="s">
        <v>18</v>
      </c>
      <c r="H4792" t="s">
        <v>19</v>
      </c>
      <c r="I4792" s="9">
        <v>1729</v>
      </c>
      <c r="J4792" s="9">
        <v>9.33</v>
      </c>
      <c r="K4792" s="9">
        <v>6.92</v>
      </c>
      <c r="L4792" s="9">
        <f>tbl_salesdata[[#This Row],[Units Sold]]*tbl_salesdata[[#This Row],[Unit Cost]]</f>
        <v>11964.68</v>
      </c>
      <c r="M4792" s="9">
        <f>tbl_salesdata[[#This Row],[Units Sold]]*tbl_salesdata[[#This Row],[Unit Price]]</f>
        <v>16131.57</v>
      </c>
      <c r="N4792" s="9">
        <f>tbl_salesdata[[#This Row],[Total Sales]]-tbl_salesdata[[#This Row],[Total Cost]]</f>
        <v>4166.8899999999994</v>
      </c>
      <c r="O4792">
        <f>tbl_salesdata[[#This Row],[Ship Date]]-tbl_salesdata[[#This Row],[Order Date]]</f>
        <v>2</v>
      </c>
      <c r="P4792">
        <f>WEEKDAY(tbl_salesdata[[#This Row],[Order Date]],2)</f>
        <v>6</v>
      </c>
      <c r="Q4792" t="str">
        <f>TEXT(tbl_salesdata[[#This Row],[Order Date]],"dddd")</f>
        <v>Saturday</v>
      </c>
      <c r="R4792" t="str">
        <f>IF(tbl_salesdata[[#This Row],[Weekdaynum]]&gt;5,"Yes","No")</f>
        <v>Yes</v>
      </c>
    </row>
    <row r="4793" spans="1:18" hidden="1" x14ac:dyDescent="0.35">
      <c r="A4793">
        <v>135224807</v>
      </c>
      <c r="B4793" s="3">
        <v>44607</v>
      </c>
      <c r="C4793" s="3">
        <v>44616</v>
      </c>
      <c r="D4793" t="s">
        <v>169</v>
      </c>
      <c r="E4793" t="s">
        <v>29</v>
      </c>
      <c r="F4793" t="s">
        <v>25</v>
      </c>
      <c r="G4793" t="s">
        <v>14</v>
      </c>
      <c r="H4793" t="s">
        <v>19</v>
      </c>
      <c r="I4793" s="9">
        <v>4880</v>
      </c>
      <c r="J4793" s="9">
        <v>205.7</v>
      </c>
      <c r="K4793" s="9">
        <v>117.11</v>
      </c>
      <c r="L4793" s="9">
        <f>tbl_salesdata[[#This Row],[Units Sold]]*tbl_salesdata[[#This Row],[Unit Cost]]</f>
        <v>571496.80000000005</v>
      </c>
      <c r="M4793" s="9">
        <f>tbl_salesdata[[#This Row],[Units Sold]]*tbl_salesdata[[#This Row],[Unit Price]]</f>
        <v>1003816</v>
      </c>
      <c r="N4793" s="9">
        <f>tbl_salesdata[[#This Row],[Total Sales]]-tbl_salesdata[[#This Row],[Total Cost]]</f>
        <v>432319.19999999995</v>
      </c>
      <c r="O4793">
        <f>tbl_salesdata[[#This Row],[Ship Date]]-tbl_salesdata[[#This Row],[Order Date]]</f>
        <v>9</v>
      </c>
      <c r="P4793">
        <f>WEEKDAY(tbl_salesdata[[#This Row],[Order Date]],2)</f>
        <v>2</v>
      </c>
      <c r="Q4793" t="str">
        <f>TEXT(tbl_salesdata[[#This Row],[Order Date]],"dddd")</f>
        <v>Tuesday</v>
      </c>
      <c r="R4793" t="str">
        <f>IF(tbl_salesdata[[#This Row],[Weekdaynum]]&gt;5,"Yes","No")</f>
        <v>No</v>
      </c>
    </row>
    <row r="4794" spans="1:18" hidden="1" x14ac:dyDescent="0.35">
      <c r="A4794">
        <v>347639024</v>
      </c>
      <c r="B4794" s="3">
        <v>43590</v>
      </c>
      <c r="C4794" s="3">
        <v>43599</v>
      </c>
      <c r="D4794" t="s">
        <v>112</v>
      </c>
      <c r="E4794" t="s">
        <v>12</v>
      </c>
      <c r="F4794" t="s">
        <v>25</v>
      </c>
      <c r="G4794" t="s">
        <v>18</v>
      </c>
      <c r="H4794" t="s">
        <v>15</v>
      </c>
      <c r="I4794" s="9">
        <v>2967</v>
      </c>
      <c r="J4794" s="9">
        <v>205.7</v>
      </c>
      <c r="K4794" s="9">
        <v>117.11</v>
      </c>
      <c r="L4794" s="9">
        <f>tbl_salesdata[[#This Row],[Units Sold]]*tbl_salesdata[[#This Row],[Unit Cost]]</f>
        <v>347465.37</v>
      </c>
      <c r="M4794" s="9">
        <f>tbl_salesdata[[#This Row],[Units Sold]]*tbl_salesdata[[#This Row],[Unit Price]]</f>
        <v>610311.9</v>
      </c>
      <c r="N4794" s="9">
        <f>tbl_salesdata[[#This Row],[Total Sales]]-tbl_salesdata[[#This Row],[Total Cost]]</f>
        <v>262846.53000000003</v>
      </c>
      <c r="O4794">
        <f>tbl_salesdata[[#This Row],[Ship Date]]-tbl_salesdata[[#This Row],[Order Date]]</f>
        <v>9</v>
      </c>
      <c r="P4794">
        <f>WEEKDAY(tbl_salesdata[[#This Row],[Order Date]],2)</f>
        <v>7</v>
      </c>
      <c r="Q4794" t="str">
        <f>TEXT(tbl_salesdata[[#This Row],[Order Date]],"dddd")</f>
        <v>Sunday</v>
      </c>
      <c r="R4794" t="str">
        <f>IF(tbl_salesdata[[#This Row],[Weekdaynum]]&gt;5,"Yes","No")</f>
        <v>Yes</v>
      </c>
    </row>
    <row r="4795" spans="1:18" x14ac:dyDescent="0.35">
      <c r="A4795">
        <v>707661855</v>
      </c>
      <c r="B4795" s="3">
        <v>42735</v>
      </c>
      <c r="C4795" s="3">
        <v>42751</v>
      </c>
      <c r="D4795" t="s">
        <v>67</v>
      </c>
      <c r="E4795" t="s">
        <v>21</v>
      </c>
      <c r="F4795" t="s">
        <v>56</v>
      </c>
      <c r="G4795" t="s">
        <v>18</v>
      </c>
      <c r="H4795" t="s">
        <v>15</v>
      </c>
      <c r="I4795" s="9">
        <v>1723</v>
      </c>
      <c r="J4795" s="9">
        <v>9.33</v>
      </c>
      <c r="K4795" s="9">
        <v>6.92</v>
      </c>
      <c r="L4795" s="9">
        <f>tbl_salesdata[[#This Row],[Units Sold]]*tbl_salesdata[[#This Row],[Unit Cost]]</f>
        <v>11923.16</v>
      </c>
      <c r="M4795" s="9">
        <f>tbl_salesdata[[#This Row],[Units Sold]]*tbl_salesdata[[#This Row],[Unit Price]]</f>
        <v>16075.59</v>
      </c>
      <c r="N4795" s="9">
        <f>tbl_salesdata[[#This Row],[Total Sales]]-tbl_salesdata[[#This Row],[Total Cost]]</f>
        <v>4152.43</v>
      </c>
      <c r="O4795">
        <f>tbl_salesdata[[#This Row],[Ship Date]]-tbl_salesdata[[#This Row],[Order Date]]</f>
        <v>16</v>
      </c>
      <c r="P4795">
        <f>WEEKDAY(tbl_salesdata[[#This Row],[Order Date]],2)</f>
        <v>6</v>
      </c>
      <c r="Q4795" t="str">
        <f>TEXT(tbl_salesdata[[#This Row],[Order Date]],"dddd")</f>
        <v>Saturday</v>
      </c>
      <c r="R4795" t="str">
        <f>IF(tbl_salesdata[[#This Row],[Weekdaynum]]&gt;5,"Yes","No")</f>
        <v>Yes</v>
      </c>
    </row>
    <row r="4796" spans="1:18" hidden="1" x14ac:dyDescent="0.35">
      <c r="A4796">
        <v>816728627</v>
      </c>
      <c r="B4796" s="3">
        <v>44133</v>
      </c>
      <c r="C4796" s="3">
        <v>44153</v>
      </c>
      <c r="D4796" t="s">
        <v>92</v>
      </c>
      <c r="E4796" t="s">
        <v>32</v>
      </c>
      <c r="F4796" t="s">
        <v>13</v>
      </c>
      <c r="G4796" t="s">
        <v>14</v>
      </c>
      <c r="H4796" t="s">
        <v>34</v>
      </c>
      <c r="I4796" s="9">
        <v>7005</v>
      </c>
      <c r="J4796" s="9">
        <v>255.28</v>
      </c>
      <c r="K4796" s="9">
        <v>159.41999999999999</v>
      </c>
      <c r="L4796" s="9">
        <f>tbl_salesdata[[#This Row],[Units Sold]]*tbl_salesdata[[#This Row],[Unit Cost]]</f>
        <v>1116737.0999999999</v>
      </c>
      <c r="M4796" s="9">
        <f>tbl_salesdata[[#This Row],[Units Sold]]*tbl_salesdata[[#This Row],[Unit Price]]</f>
        <v>1788236.4</v>
      </c>
      <c r="N4796" s="9">
        <f>tbl_salesdata[[#This Row],[Total Sales]]-tbl_salesdata[[#This Row],[Total Cost]]</f>
        <v>671499.3</v>
      </c>
      <c r="O4796">
        <f>tbl_salesdata[[#This Row],[Ship Date]]-tbl_salesdata[[#This Row],[Order Date]]</f>
        <v>20</v>
      </c>
      <c r="P4796">
        <f>WEEKDAY(tbl_salesdata[[#This Row],[Order Date]],2)</f>
        <v>4</v>
      </c>
      <c r="Q4796" t="str">
        <f>TEXT(tbl_salesdata[[#This Row],[Order Date]],"dddd")</f>
        <v>Thursday</v>
      </c>
      <c r="R4796" t="str">
        <f>IF(tbl_salesdata[[#This Row],[Weekdaynum]]&gt;5,"Yes","No")</f>
        <v>No</v>
      </c>
    </row>
    <row r="4797" spans="1:18" x14ac:dyDescent="0.35">
      <c r="A4797">
        <v>293228375</v>
      </c>
      <c r="B4797" s="3">
        <v>44142</v>
      </c>
      <c r="C4797" s="3">
        <v>44159</v>
      </c>
      <c r="D4797" t="s">
        <v>171</v>
      </c>
      <c r="E4797" t="s">
        <v>12</v>
      </c>
      <c r="F4797" t="s">
        <v>56</v>
      </c>
      <c r="G4797" t="s">
        <v>18</v>
      </c>
      <c r="H4797" t="s">
        <v>34</v>
      </c>
      <c r="I4797" s="9">
        <v>1647</v>
      </c>
      <c r="J4797" s="9">
        <v>9.33</v>
      </c>
      <c r="K4797" s="9">
        <v>6.92</v>
      </c>
      <c r="L4797" s="9">
        <f>tbl_salesdata[[#This Row],[Units Sold]]*tbl_salesdata[[#This Row],[Unit Cost]]</f>
        <v>11397.24</v>
      </c>
      <c r="M4797" s="9">
        <f>tbl_salesdata[[#This Row],[Units Sold]]*tbl_salesdata[[#This Row],[Unit Price]]</f>
        <v>15366.51</v>
      </c>
      <c r="N4797" s="9">
        <f>tbl_salesdata[[#This Row],[Total Sales]]-tbl_salesdata[[#This Row],[Total Cost]]</f>
        <v>3969.2700000000004</v>
      </c>
      <c r="O4797">
        <f>tbl_salesdata[[#This Row],[Ship Date]]-tbl_salesdata[[#This Row],[Order Date]]</f>
        <v>17</v>
      </c>
      <c r="P4797">
        <f>WEEKDAY(tbl_salesdata[[#This Row],[Order Date]],2)</f>
        <v>6</v>
      </c>
      <c r="Q4797" t="str">
        <f>TEXT(tbl_salesdata[[#This Row],[Order Date]],"dddd")</f>
        <v>Saturday</v>
      </c>
      <c r="R4797" t="str">
        <f>IF(tbl_salesdata[[#This Row],[Weekdaynum]]&gt;5,"Yes","No")</f>
        <v>Yes</v>
      </c>
    </row>
    <row r="4798" spans="1:18" hidden="1" x14ac:dyDescent="0.35">
      <c r="A4798">
        <v>269637811</v>
      </c>
      <c r="B4798" s="3">
        <v>44661</v>
      </c>
      <c r="C4798" s="3">
        <v>44680</v>
      </c>
      <c r="D4798" t="s">
        <v>216</v>
      </c>
      <c r="E4798" t="s">
        <v>51</v>
      </c>
      <c r="F4798" t="s">
        <v>40</v>
      </c>
      <c r="G4798" t="s">
        <v>18</v>
      </c>
      <c r="H4798" t="s">
        <v>19</v>
      </c>
      <c r="I4798" s="9">
        <v>675</v>
      </c>
      <c r="J4798" s="9">
        <v>651.21</v>
      </c>
      <c r="K4798" s="9">
        <v>524.96</v>
      </c>
      <c r="L4798" s="9">
        <f>tbl_salesdata[[#This Row],[Units Sold]]*tbl_salesdata[[#This Row],[Unit Cost]]</f>
        <v>354348</v>
      </c>
      <c r="M4798" s="9">
        <f>tbl_salesdata[[#This Row],[Units Sold]]*tbl_salesdata[[#This Row],[Unit Price]]</f>
        <v>439566.75</v>
      </c>
      <c r="N4798" s="9">
        <f>tbl_salesdata[[#This Row],[Total Sales]]-tbl_salesdata[[#This Row],[Total Cost]]</f>
        <v>85218.75</v>
      </c>
      <c r="O4798">
        <f>tbl_salesdata[[#This Row],[Ship Date]]-tbl_salesdata[[#This Row],[Order Date]]</f>
        <v>19</v>
      </c>
      <c r="P4798">
        <f>WEEKDAY(tbl_salesdata[[#This Row],[Order Date]],2)</f>
        <v>7</v>
      </c>
      <c r="Q4798" t="str">
        <f>TEXT(tbl_salesdata[[#This Row],[Order Date]],"dddd")</f>
        <v>Sunday</v>
      </c>
      <c r="R4798" t="str">
        <f>IF(tbl_salesdata[[#This Row],[Weekdaynum]]&gt;5,"Yes","No")</f>
        <v>Yes</v>
      </c>
    </row>
    <row r="4799" spans="1:18" hidden="1" x14ac:dyDescent="0.35">
      <c r="A4799">
        <v>487998378</v>
      </c>
      <c r="B4799" s="3">
        <v>42671</v>
      </c>
      <c r="C4799" s="3">
        <v>42675</v>
      </c>
      <c r="D4799" t="s">
        <v>62</v>
      </c>
      <c r="E4799" t="s">
        <v>38</v>
      </c>
      <c r="F4799" t="s">
        <v>33</v>
      </c>
      <c r="G4799" t="s">
        <v>18</v>
      </c>
      <c r="H4799" t="s">
        <v>15</v>
      </c>
      <c r="I4799" s="9">
        <v>8419</v>
      </c>
      <c r="J4799" s="9">
        <v>109.28</v>
      </c>
      <c r="K4799" s="9">
        <v>35.840000000000003</v>
      </c>
      <c r="L4799" s="9">
        <f>tbl_salesdata[[#This Row],[Units Sold]]*tbl_salesdata[[#This Row],[Unit Cost]]</f>
        <v>301736.96000000002</v>
      </c>
      <c r="M4799" s="9">
        <f>tbl_salesdata[[#This Row],[Units Sold]]*tbl_salesdata[[#This Row],[Unit Price]]</f>
        <v>920028.32000000007</v>
      </c>
      <c r="N4799" s="9">
        <f>tbl_salesdata[[#This Row],[Total Sales]]-tbl_salesdata[[#This Row],[Total Cost]]</f>
        <v>618291.3600000001</v>
      </c>
      <c r="O4799">
        <f>tbl_salesdata[[#This Row],[Ship Date]]-tbl_salesdata[[#This Row],[Order Date]]</f>
        <v>4</v>
      </c>
      <c r="P4799">
        <f>WEEKDAY(tbl_salesdata[[#This Row],[Order Date]],2)</f>
        <v>5</v>
      </c>
      <c r="Q4799" t="str">
        <f>TEXT(tbl_salesdata[[#This Row],[Order Date]],"dddd")</f>
        <v>Friday</v>
      </c>
      <c r="R4799" t="str">
        <f>IF(tbl_salesdata[[#This Row],[Weekdaynum]]&gt;5,"Yes","No")</f>
        <v>No</v>
      </c>
    </row>
    <row r="4800" spans="1:18" hidden="1" x14ac:dyDescent="0.35">
      <c r="A4800">
        <v>200507199</v>
      </c>
      <c r="B4800" s="3">
        <v>43140</v>
      </c>
      <c r="C4800" s="3">
        <v>43144</v>
      </c>
      <c r="D4800" t="s">
        <v>49</v>
      </c>
      <c r="E4800" t="s">
        <v>21</v>
      </c>
      <c r="F4800" t="s">
        <v>40</v>
      </c>
      <c r="G4800" t="s">
        <v>18</v>
      </c>
      <c r="H4800" t="s">
        <v>19</v>
      </c>
      <c r="I4800" s="9">
        <v>3391</v>
      </c>
      <c r="J4800" s="9">
        <v>651.21</v>
      </c>
      <c r="K4800" s="9">
        <v>524.96</v>
      </c>
      <c r="L4800" s="9">
        <f>tbl_salesdata[[#This Row],[Units Sold]]*tbl_salesdata[[#This Row],[Unit Cost]]</f>
        <v>1780139.36</v>
      </c>
      <c r="M4800" s="9">
        <f>tbl_salesdata[[#This Row],[Units Sold]]*tbl_salesdata[[#This Row],[Unit Price]]</f>
        <v>2208253.1100000003</v>
      </c>
      <c r="N4800" s="9">
        <f>tbl_salesdata[[#This Row],[Total Sales]]-tbl_salesdata[[#This Row],[Total Cost]]</f>
        <v>428113.75000000023</v>
      </c>
      <c r="O4800">
        <f>tbl_salesdata[[#This Row],[Ship Date]]-tbl_salesdata[[#This Row],[Order Date]]</f>
        <v>4</v>
      </c>
      <c r="P4800">
        <f>WEEKDAY(tbl_salesdata[[#This Row],[Order Date]],2)</f>
        <v>5</v>
      </c>
      <c r="Q4800" t="str">
        <f>TEXT(tbl_salesdata[[#This Row],[Order Date]],"dddd")</f>
        <v>Friday</v>
      </c>
      <c r="R4800" t="str">
        <f>IF(tbl_salesdata[[#This Row],[Weekdaynum]]&gt;5,"Yes","No")</f>
        <v>No</v>
      </c>
    </row>
    <row r="4801" spans="1:18" hidden="1" x14ac:dyDescent="0.35">
      <c r="A4801">
        <v>332213103</v>
      </c>
      <c r="B4801" s="3">
        <v>43614</v>
      </c>
      <c r="C4801" s="3">
        <v>43617</v>
      </c>
      <c r="D4801" t="s">
        <v>118</v>
      </c>
      <c r="E4801" t="s">
        <v>24</v>
      </c>
      <c r="F4801" t="s">
        <v>76</v>
      </c>
      <c r="G4801" t="s">
        <v>14</v>
      </c>
      <c r="H4801" t="s">
        <v>15</v>
      </c>
      <c r="I4801" s="9">
        <v>8095</v>
      </c>
      <c r="J4801" s="9">
        <v>668.27</v>
      </c>
      <c r="K4801" s="9">
        <v>502.54</v>
      </c>
      <c r="L4801" s="9">
        <f>tbl_salesdata[[#This Row],[Units Sold]]*tbl_salesdata[[#This Row],[Unit Cost]]</f>
        <v>4068061.3000000003</v>
      </c>
      <c r="M4801" s="9">
        <f>tbl_salesdata[[#This Row],[Units Sold]]*tbl_salesdata[[#This Row],[Unit Price]]</f>
        <v>5409645.6499999994</v>
      </c>
      <c r="N4801" s="9">
        <f>tbl_salesdata[[#This Row],[Total Sales]]-tbl_salesdata[[#This Row],[Total Cost]]</f>
        <v>1341584.3499999992</v>
      </c>
      <c r="O4801">
        <f>tbl_salesdata[[#This Row],[Ship Date]]-tbl_salesdata[[#This Row],[Order Date]]</f>
        <v>3</v>
      </c>
      <c r="P4801">
        <f>WEEKDAY(tbl_salesdata[[#This Row],[Order Date]],2)</f>
        <v>3</v>
      </c>
      <c r="Q4801" t="str">
        <f>TEXT(tbl_salesdata[[#This Row],[Order Date]],"dddd")</f>
        <v>Wednesday</v>
      </c>
      <c r="R4801" t="str">
        <f>IF(tbl_salesdata[[#This Row],[Weekdaynum]]&gt;5,"Yes","No")</f>
        <v>No</v>
      </c>
    </row>
    <row r="4802" spans="1:18" hidden="1" x14ac:dyDescent="0.35">
      <c r="A4802">
        <v>528477418</v>
      </c>
      <c r="B4802" s="3">
        <v>44539</v>
      </c>
      <c r="C4802" s="3">
        <v>44540</v>
      </c>
      <c r="D4802" t="s">
        <v>171</v>
      </c>
      <c r="E4802" t="s">
        <v>12</v>
      </c>
      <c r="F4802" t="s">
        <v>13</v>
      </c>
      <c r="G4802" t="s">
        <v>14</v>
      </c>
      <c r="H4802" t="s">
        <v>15</v>
      </c>
      <c r="I4802" s="9">
        <v>7067</v>
      </c>
      <c r="J4802" s="9">
        <v>255.28</v>
      </c>
      <c r="K4802" s="9">
        <v>159.41999999999999</v>
      </c>
      <c r="L4802" s="9">
        <f>tbl_salesdata[[#This Row],[Units Sold]]*tbl_salesdata[[#This Row],[Unit Cost]]</f>
        <v>1126621.1399999999</v>
      </c>
      <c r="M4802" s="9">
        <f>tbl_salesdata[[#This Row],[Units Sold]]*tbl_salesdata[[#This Row],[Unit Price]]</f>
        <v>1804063.76</v>
      </c>
      <c r="N4802" s="9">
        <f>tbl_salesdata[[#This Row],[Total Sales]]-tbl_salesdata[[#This Row],[Total Cost]]</f>
        <v>677442.62000000011</v>
      </c>
      <c r="O4802">
        <f>tbl_salesdata[[#This Row],[Ship Date]]-tbl_salesdata[[#This Row],[Order Date]]</f>
        <v>1</v>
      </c>
      <c r="P4802">
        <f>WEEKDAY(tbl_salesdata[[#This Row],[Order Date]],2)</f>
        <v>4</v>
      </c>
      <c r="Q4802" t="str">
        <f>TEXT(tbl_salesdata[[#This Row],[Order Date]],"dddd")</f>
        <v>Thursday</v>
      </c>
      <c r="R4802" t="str">
        <f>IF(tbl_salesdata[[#This Row],[Weekdaynum]]&gt;5,"Yes","No")</f>
        <v>No</v>
      </c>
    </row>
    <row r="4803" spans="1:18" hidden="1" x14ac:dyDescent="0.35">
      <c r="A4803">
        <v>504973971</v>
      </c>
      <c r="B4803" s="3">
        <v>44472</v>
      </c>
      <c r="C4803" s="3">
        <v>44489</v>
      </c>
      <c r="D4803" t="s">
        <v>188</v>
      </c>
      <c r="E4803" t="s">
        <v>21</v>
      </c>
      <c r="F4803" t="s">
        <v>47</v>
      </c>
      <c r="G4803" t="s">
        <v>14</v>
      </c>
      <c r="H4803" t="s">
        <v>15</v>
      </c>
      <c r="I4803" s="9">
        <v>1875</v>
      </c>
      <c r="J4803" s="9">
        <v>421.89</v>
      </c>
      <c r="K4803" s="9">
        <v>364.69</v>
      </c>
      <c r="L4803" s="9">
        <f>tbl_salesdata[[#This Row],[Units Sold]]*tbl_salesdata[[#This Row],[Unit Cost]]</f>
        <v>683793.75</v>
      </c>
      <c r="M4803" s="9">
        <f>tbl_salesdata[[#This Row],[Units Sold]]*tbl_salesdata[[#This Row],[Unit Price]]</f>
        <v>791043.75</v>
      </c>
      <c r="N4803" s="9">
        <f>tbl_salesdata[[#This Row],[Total Sales]]-tbl_salesdata[[#This Row],[Total Cost]]</f>
        <v>107250</v>
      </c>
      <c r="O4803">
        <f>tbl_salesdata[[#This Row],[Ship Date]]-tbl_salesdata[[#This Row],[Order Date]]</f>
        <v>17</v>
      </c>
      <c r="P4803">
        <f>WEEKDAY(tbl_salesdata[[#This Row],[Order Date]],2)</f>
        <v>7</v>
      </c>
      <c r="Q4803" t="str">
        <f>TEXT(tbl_salesdata[[#This Row],[Order Date]],"dddd")</f>
        <v>Sunday</v>
      </c>
      <c r="R4803" t="str">
        <f>IF(tbl_salesdata[[#This Row],[Weekdaynum]]&gt;5,"Yes","No")</f>
        <v>Yes</v>
      </c>
    </row>
    <row r="4804" spans="1:18" hidden="1" x14ac:dyDescent="0.35">
      <c r="A4804">
        <v>497689092</v>
      </c>
      <c r="B4804" s="3">
        <v>42363</v>
      </c>
      <c r="C4804" s="3">
        <v>42382</v>
      </c>
      <c r="D4804" t="s">
        <v>118</v>
      </c>
      <c r="E4804" t="s">
        <v>24</v>
      </c>
      <c r="F4804" t="s">
        <v>33</v>
      </c>
      <c r="G4804" t="s">
        <v>14</v>
      </c>
      <c r="H4804" t="s">
        <v>15</v>
      </c>
      <c r="I4804" s="9">
        <v>6117</v>
      </c>
      <c r="J4804" s="9">
        <v>109.28</v>
      </c>
      <c r="K4804" s="9">
        <v>35.840000000000003</v>
      </c>
      <c r="L4804" s="9">
        <f>tbl_salesdata[[#This Row],[Units Sold]]*tbl_salesdata[[#This Row],[Unit Cost]]</f>
        <v>219233.28000000003</v>
      </c>
      <c r="M4804" s="9">
        <f>tbl_salesdata[[#This Row],[Units Sold]]*tbl_salesdata[[#This Row],[Unit Price]]</f>
        <v>668465.76</v>
      </c>
      <c r="N4804" s="9">
        <f>tbl_salesdata[[#This Row],[Total Sales]]-tbl_salesdata[[#This Row],[Total Cost]]</f>
        <v>449232.48</v>
      </c>
      <c r="O4804">
        <f>tbl_salesdata[[#This Row],[Ship Date]]-tbl_salesdata[[#This Row],[Order Date]]</f>
        <v>19</v>
      </c>
      <c r="P4804">
        <f>WEEKDAY(tbl_salesdata[[#This Row],[Order Date]],2)</f>
        <v>5</v>
      </c>
      <c r="Q4804" t="str">
        <f>TEXT(tbl_salesdata[[#This Row],[Order Date]],"dddd")</f>
        <v>Friday</v>
      </c>
      <c r="R4804" t="str">
        <f>IF(tbl_salesdata[[#This Row],[Weekdaynum]]&gt;5,"Yes","No")</f>
        <v>No</v>
      </c>
    </row>
    <row r="4805" spans="1:18" hidden="1" x14ac:dyDescent="0.35">
      <c r="A4805">
        <v>812921607</v>
      </c>
      <c r="B4805" s="3">
        <v>42899</v>
      </c>
      <c r="C4805" s="3">
        <v>42919</v>
      </c>
      <c r="D4805" t="s">
        <v>70</v>
      </c>
      <c r="E4805" t="s">
        <v>29</v>
      </c>
      <c r="F4805" t="s">
        <v>47</v>
      </c>
      <c r="G4805" t="s">
        <v>14</v>
      </c>
      <c r="H4805" t="s">
        <v>34</v>
      </c>
      <c r="I4805" s="9">
        <v>423</v>
      </c>
      <c r="J4805" s="9">
        <v>421.89</v>
      </c>
      <c r="K4805" s="9">
        <v>364.69</v>
      </c>
      <c r="L4805" s="9">
        <f>tbl_salesdata[[#This Row],[Units Sold]]*tbl_salesdata[[#This Row],[Unit Cost]]</f>
        <v>154263.87</v>
      </c>
      <c r="M4805" s="9">
        <f>tbl_salesdata[[#This Row],[Units Sold]]*tbl_salesdata[[#This Row],[Unit Price]]</f>
        <v>178459.47</v>
      </c>
      <c r="N4805" s="9">
        <f>tbl_salesdata[[#This Row],[Total Sales]]-tbl_salesdata[[#This Row],[Total Cost]]</f>
        <v>24195.600000000006</v>
      </c>
      <c r="O4805">
        <f>tbl_salesdata[[#This Row],[Ship Date]]-tbl_salesdata[[#This Row],[Order Date]]</f>
        <v>20</v>
      </c>
      <c r="P4805">
        <f>WEEKDAY(tbl_salesdata[[#This Row],[Order Date]],2)</f>
        <v>2</v>
      </c>
      <c r="Q4805" t="str">
        <f>TEXT(tbl_salesdata[[#This Row],[Order Date]],"dddd")</f>
        <v>Tuesday</v>
      </c>
      <c r="R4805" t="str">
        <f>IF(tbl_salesdata[[#This Row],[Weekdaynum]]&gt;5,"Yes","No")</f>
        <v>No</v>
      </c>
    </row>
    <row r="4806" spans="1:18" hidden="1" x14ac:dyDescent="0.35">
      <c r="A4806">
        <v>477282845</v>
      </c>
      <c r="B4806" s="3">
        <v>44581</v>
      </c>
      <c r="C4806" s="3">
        <v>44601</v>
      </c>
      <c r="D4806" t="s">
        <v>129</v>
      </c>
      <c r="E4806" t="s">
        <v>21</v>
      </c>
      <c r="F4806" t="s">
        <v>25</v>
      </c>
      <c r="G4806" t="s">
        <v>18</v>
      </c>
      <c r="H4806" t="s">
        <v>34</v>
      </c>
      <c r="I4806" s="9">
        <v>7455</v>
      </c>
      <c r="J4806" s="9">
        <v>205.7</v>
      </c>
      <c r="K4806" s="9">
        <v>117.11</v>
      </c>
      <c r="L4806" s="9">
        <f>tbl_salesdata[[#This Row],[Units Sold]]*tbl_salesdata[[#This Row],[Unit Cost]]</f>
        <v>873055.05</v>
      </c>
      <c r="M4806" s="9">
        <f>tbl_salesdata[[#This Row],[Units Sold]]*tbl_salesdata[[#This Row],[Unit Price]]</f>
        <v>1533493.5</v>
      </c>
      <c r="N4806" s="9">
        <f>tbl_salesdata[[#This Row],[Total Sales]]-tbl_salesdata[[#This Row],[Total Cost]]</f>
        <v>660438.44999999995</v>
      </c>
      <c r="O4806">
        <f>tbl_salesdata[[#This Row],[Ship Date]]-tbl_salesdata[[#This Row],[Order Date]]</f>
        <v>20</v>
      </c>
      <c r="P4806">
        <f>WEEKDAY(tbl_salesdata[[#This Row],[Order Date]],2)</f>
        <v>4</v>
      </c>
      <c r="Q4806" t="str">
        <f>TEXT(tbl_salesdata[[#This Row],[Order Date]],"dddd")</f>
        <v>Thursday</v>
      </c>
      <c r="R4806" t="str">
        <f>IF(tbl_salesdata[[#This Row],[Weekdaynum]]&gt;5,"Yes","No")</f>
        <v>No</v>
      </c>
    </row>
    <row r="4807" spans="1:18" hidden="1" x14ac:dyDescent="0.35">
      <c r="A4807">
        <v>387696635</v>
      </c>
      <c r="B4807" s="3">
        <v>42100</v>
      </c>
      <c r="C4807" s="3">
        <v>42103</v>
      </c>
      <c r="D4807" t="s">
        <v>198</v>
      </c>
      <c r="E4807" t="s">
        <v>38</v>
      </c>
      <c r="F4807" t="s">
        <v>56</v>
      </c>
      <c r="G4807" t="s">
        <v>14</v>
      </c>
      <c r="H4807" t="s">
        <v>19</v>
      </c>
      <c r="I4807" s="9">
        <v>6905</v>
      </c>
      <c r="J4807" s="9">
        <v>9.33</v>
      </c>
      <c r="K4807" s="9">
        <v>6.92</v>
      </c>
      <c r="L4807" s="9">
        <f>tbl_salesdata[[#This Row],[Units Sold]]*tbl_salesdata[[#This Row],[Unit Cost]]</f>
        <v>47782.6</v>
      </c>
      <c r="M4807" s="9">
        <f>tbl_salesdata[[#This Row],[Units Sold]]*tbl_salesdata[[#This Row],[Unit Price]]</f>
        <v>64423.65</v>
      </c>
      <c r="N4807" s="9">
        <f>tbl_salesdata[[#This Row],[Total Sales]]-tbl_salesdata[[#This Row],[Total Cost]]</f>
        <v>16641.050000000003</v>
      </c>
      <c r="O4807">
        <f>tbl_salesdata[[#This Row],[Ship Date]]-tbl_salesdata[[#This Row],[Order Date]]</f>
        <v>3</v>
      </c>
      <c r="P4807">
        <f>WEEKDAY(tbl_salesdata[[#This Row],[Order Date]],2)</f>
        <v>1</v>
      </c>
      <c r="Q4807" t="str">
        <f>TEXT(tbl_salesdata[[#This Row],[Order Date]],"dddd")</f>
        <v>Monday</v>
      </c>
      <c r="R4807" t="str">
        <f>IF(tbl_salesdata[[#This Row],[Weekdaynum]]&gt;5,"Yes","No")</f>
        <v>No</v>
      </c>
    </row>
    <row r="4808" spans="1:18" hidden="1" x14ac:dyDescent="0.35">
      <c r="A4808">
        <v>161399304</v>
      </c>
      <c r="B4808" s="3">
        <v>44621</v>
      </c>
      <c r="C4808" s="3">
        <v>44622</v>
      </c>
      <c r="D4808" t="s">
        <v>195</v>
      </c>
      <c r="E4808" t="s">
        <v>21</v>
      </c>
      <c r="F4808" t="s">
        <v>42</v>
      </c>
      <c r="G4808" t="s">
        <v>14</v>
      </c>
      <c r="H4808" t="s">
        <v>26</v>
      </c>
      <c r="I4808" s="9">
        <v>496</v>
      </c>
      <c r="J4808" s="9">
        <v>437.2</v>
      </c>
      <c r="K4808" s="9">
        <v>263.33</v>
      </c>
      <c r="L4808" s="9">
        <f>tbl_salesdata[[#This Row],[Units Sold]]*tbl_salesdata[[#This Row],[Unit Cost]]</f>
        <v>130611.68</v>
      </c>
      <c r="M4808" s="9">
        <f>tbl_salesdata[[#This Row],[Units Sold]]*tbl_salesdata[[#This Row],[Unit Price]]</f>
        <v>216851.19999999998</v>
      </c>
      <c r="N4808" s="9">
        <f>tbl_salesdata[[#This Row],[Total Sales]]-tbl_salesdata[[#This Row],[Total Cost]]</f>
        <v>86239.51999999999</v>
      </c>
      <c r="O4808">
        <f>tbl_salesdata[[#This Row],[Ship Date]]-tbl_salesdata[[#This Row],[Order Date]]</f>
        <v>1</v>
      </c>
      <c r="P4808">
        <f>WEEKDAY(tbl_salesdata[[#This Row],[Order Date]],2)</f>
        <v>2</v>
      </c>
      <c r="Q4808" t="str">
        <f>TEXT(tbl_salesdata[[#This Row],[Order Date]],"dddd")</f>
        <v>Tuesday</v>
      </c>
      <c r="R4808" t="str">
        <f>IF(tbl_salesdata[[#This Row],[Weekdaynum]]&gt;5,"Yes","No")</f>
        <v>No</v>
      </c>
    </row>
    <row r="4809" spans="1:18" hidden="1" x14ac:dyDescent="0.35">
      <c r="A4809">
        <v>385939681</v>
      </c>
      <c r="B4809" s="3">
        <v>43308</v>
      </c>
      <c r="C4809" s="3">
        <v>43326</v>
      </c>
      <c r="D4809" t="s">
        <v>146</v>
      </c>
      <c r="E4809" t="s">
        <v>29</v>
      </c>
      <c r="F4809" t="s">
        <v>68</v>
      </c>
      <c r="G4809" t="s">
        <v>14</v>
      </c>
      <c r="H4809" t="s">
        <v>15</v>
      </c>
      <c r="I4809" s="9">
        <v>6983</v>
      </c>
      <c r="J4809" s="9">
        <v>154.06</v>
      </c>
      <c r="K4809" s="9">
        <v>90.93</v>
      </c>
      <c r="L4809" s="9">
        <f>tbl_salesdata[[#This Row],[Units Sold]]*tbl_salesdata[[#This Row],[Unit Cost]]</f>
        <v>634964.19000000006</v>
      </c>
      <c r="M4809" s="9">
        <f>tbl_salesdata[[#This Row],[Units Sold]]*tbl_salesdata[[#This Row],[Unit Price]]</f>
        <v>1075800.98</v>
      </c>
      <c r="N4809" s="9">
        <f>tbl_salesdata[[#This Row],[Total Sales]]-tbl_salesdata[[#This Row],[Total Cost]]</f>
        <v>440836.78999999992</v>
      </c>
      <c r="O4809">
        <f>tbl_salesdata[[#This Row],[Ship Date]]-tbl_salesdata[[#This Row],[Order Date]]</f>
        <v>18</v>
      </c>
      <c r="P4809">
        <f>WEEKDAY(tbl_salesdata[[#This Row],[Order Date]],2)</f>
        <v>5</v>
      </c>
      <c r="Q4809" t="str">
        <f>TEXT(tbl_salesdata[[#This Row],[Order Date]],"dddd")</f>
        <v>Friday</v>
      </c>
      <c r="R4809" t="str">
        <f>IF(tbl_salesdata[[#This Row],[Weekdaynum]]&gt;5,"Yes","No")</f>
        <v>No</v>
      </c>
    </row>
    <row r="4810" spans="1:18" hidden="1" x14ac:dyDescent="0.35">
      <c r="A4810">
        <v>369179093</v>
      </c>
      <c r="B4810" s="3">
        <v>44375</v>
      </c>
      <c r="C4810" s="3">
        <v>44394</v>
      </c>
      <c r="D4810" t="s">
        <v>151</v>
      </c>
      <c r="E4810" t="s">
        <v>32</v>
      </c>
      <c r="F4810" t="s">
        <v>17</v>
      </c>
      <c r="G4810" t="s">
        <v>18</v>
      </c>
      <c r="H4810" t="s">
        <v>15</v>
      </c>
      <c r="I4810" s="9">
        <v>7153</v>
      </c>
      <c r="J4810" s="9">
        <v>152.58000000000001</v>
      </c>
      <c r="K4810" s="9">
        <v>97.44</v>
      </c>
      <c r="L4810" s="9">
        <f>tbl_salesdata[[#This Row],[Units Sold]]*tbl_salesdata[[#This Row],[Unit Cost]]</f>
        <v>696988.32</v>
      </c>
      <c r="M4810" s="9">
        <f>tbl_salesdata[[#This Row],[Units Sold]]*tbl_salesdata[[#This Row],[Unit Price]]</f>
        <v>1091404.74</v>
      </c>
      <c r="N4810" s="9">
        <f>tbl_salesdata[[#This Row],[Total Sales]]-tbl_salesdata[[#This Row],[Total Cost]]</f>
        <v>394416.42000000004</v>
      </c>
      <c r="O4810">
        <f>tbl_salesdata[[#This Row],[Ship Date]]-tbl_salesdata[[#This Row],[Order Date]]</f>
        <v>19</v>
      </c>
      <c r="P4810">
        <f>WEEKDAY(tbl_salesdata[[#This Row],[Order Date]],2)</f>
        <v>1</v>
      </c>
      <c r="Q4810" t="str">
        <f>TEXT(tbl_salesdata[[#This Row],[Order Date]],"dddd")</f>
        <v>Monday</v>
      </c>
      <c r="R4810" t="str">
        <f>IF(tbl_salesdata[[#This Row],[Weekdaynum]]&gt;5,"Yes","No")</f>
        <v>No</v>
      </c>
    </row>
    <row r="4811" spans="1:18" hidden="1" x14ac:dyDescent="0.35">
      <c r="A4811">
        <v>389291369</v>
      </c>
      <c r="B4811" s="3">
        <v>44378</v>
      </c>
      <c r="C4811" s="3">
        <v>44392</v>
      </c>
      <c r="D4811" t="s">
        <v>166</v>
      </c>
      <c r="E4811" t="s">
        <v>38</v>
      </c>
      <c r="F4811" t="s">
        <v>13</v>
      </c>
      <c r="G4811" t="s">
        <v>18</v>
      </c>
      <c r="H4811" t="s">
        <v>26</v>
      </c>
      <c r="I4811" s="9">
        <v>8822</v>
      </c>
      <c r="J4811" s="9">
        <v>255.28</v>
      </c>
      <c r="K4811" s="9">
        <v>159.41999999999999</v>
      </c>
      <c r="L4811" s="9">
        <f>tbl_salesdata[[#This Row],[Units Sold]]*tbl_salesdata[[#This Row],[Unit Cost]]</f>
        <v>1406403.24</v>
      </c>
      <c r="M4811" s="9">
        <f>tbl_salesdata[[#This Row],[Units Sold]]*tbl_salesdata[[#This Row],[Unit Price]]</f>
        <v>2252080.16</v>
      </c>
      <c r="N4811" s="9">
        <f>tbl_salesdata[[#This Row],[Total Sales]]-tbl_salesdata[[#This Row],[Total Cost]]</f>
        <v>845676.92000000016</v>
      </c>
      <c r="O4811">
        <f>tbl_salesdata[[#This Row],[Ship Date]]-tbl_salesdata[[#This Row],[Order Date]]</f>
        <v>14</v>
      </c>
      <c r="P4811">
        <f>WEEKDAY(tbl_salesdata[[#This Row],[Order Date]],2)</f>
        <v>4</v>
      </c>
      <c r="Q4811" t="str">
        <f>TEXT(tbl_salesdata[[#This Row],[Order Date]],"dddd")</f>
        <v>Thursday</v>
      </c>
      <c r="R4811" t="str">
        <f>IF(tbl_salesdata[[#This Row],[Weekdaynum]]&gt;5,"Yes","No")</f>
        <v>No</v>
      </c>
    </row>
    <row r="4812" spans="1:18" hidden="1" x14ac:dyDescent="0.35">
      <c r="A4812">
        <v>344762837</v>
      </c>
      <c r="B4812" s="3">
        <v>44231</v>
      </c>
      <c r="C4812" s="3">
        <v>44236</v>
      </c>
      <c r="D4812" t="s">
        <v>36</v>
      </c>
      <c r="E4812" t="s">
        <v>29</v>
      </c>
      <c r="F4812" t="s">
        <v>17</v>
      </c>
      <c r="G4812" t="s">
        <v>18</v>
      </c>
      <c r="H4812" t="s">
        <v>26</v>
      </c>
      <c r="I4812" s="9">
        <v>1840</v>
      </c>
      <c r="J4812" s="9">
        <v>152.58000000000001</v>
      </c>
      <c r="K4812" s="9">
        <v>97.44</v>
      </c>
      <c r="L4812" s="9">
        <f>tbl_salesdata[[#This Row],[Units Sold]]*tbl_salesdata[[#This Row],[Unit Cost]]</f>
        <v>179289.60000000001</v>
      </c>
      <c r="M4812" s="9">
        <f>tbl_salesdata[[#This Row],[Units Sold]]*tbl_salesdata[[#This Row],[Unit Price]]</f>
        <v>280747.2</v>
      </c>
      <c r="N4812" s="9">
        <f>tbl_salesdata[[#This Row],[Total Sales]]-tbl_salesdata[[#This Row],[Total Cost]]</f>
        <v>101457.60000000001</v>
      </c>
      <c r="O4812">
        <f>tbl_salesdata[[#This Row],[Ship Date]]-tbl_salesdata[[#This Row],[Order Date]]</f>
        <v>5</v>
      </c>
      <c r="P4812">
        <f>WEEKDAY(tbl_salesdata[[#This Row],[Order Date]],2)</f>
        <v>4</v>
      </c>
      <c r="Q4812" t="str">
        <f>TEXT(tbl_salesdata[[#This Row],[Order Date]],"dddd")</f>
        <v>Thursday</v>
      </c>
      <c r="R4812" t="str">
        <f>IF(tbl_salesdata[[#This Row],[Weekdaynum]]&gt;5,"Yes","No")</f>
        <v>No</v>
      </c>
    </row>
    <row r="4813" spans="1:18" hidden="1" x14ac:dyDescent="0.35">
      <c r="A4813">
        <v>204392325</v>
      </c>
      <c r="B4813" s="3">
        <v>44428</v>
      </c>
      <c r="C4813" s="3">
        <v>44446</v>
      </c>
      <c r="D4813" t="s">
        <v>145</v>
      </c>
      <c r="E4813" t="s">
        <v>21</v>
      </c>
      <c r="F4813" t="s">
        <v>40</v>
      </c>
      <c r="G4813" t="s">
        <v>14</v>
      </c>
      <c r="H4813" t="s">
        <v>34</v>
      </c>
      <c r="I4813" s="9">
        <v>3086</v>
      </c>
      <c r="J4813" s="9">
        <v>651.21</v>
      </c>
      <c r="K4813" s="9">
        <v>524.96</v>
      </c>
      <c r="L4813" s="9">
        <f>tbl_salesdata[[#This Row],[Units Sold]]*tbl_salesdata[[#This Row],[Unit Cost]]</f>
        <v>1620026.56</v>
      </c>
      <c r="M4813" s="9">
        <f>tbl_salesdata[[#This Row],[Units Sold]]*tbl_salesdata[[#This Row],[Unit Price]]</f>
        <v>2009634.06</v>
      </c>
      <c r="N4813" s="9">
        <f>tbl_salesdata[[#This Row],[Total Sales]]-tbl_salesdata[[#This Row],[Total Cost]]</f>
        <v>389607.5</v>
      </c>
      <c r="O4813">
        <f>tbl_salesdata[[#This Row],[Ship Date]]-tbl_salesdata[[#This Row],[Order Date]]</f>
        <v>18</v>
      </c>
      <c r="P4813">
        <f>WEEKDAY(tbl_salesdata[[#This Row],[Order Date]],2)</f>
        <v>5</v>
      </c>
      <c r="Q4813" t="str">
        <f>TEXT(tbl_salesdata[[#This Row],[Order Date]],"dddd")</f>
        <v>Friday</v>
      </c>
      <c r="R4813" t="str">
        <f>IF(tbl_salesdata[[#This Row],[Weekdaynum]]&gt;5,"Yes","No")</f>
        <v>No</v>
      </c>
    </row>
    <row r="4814" spans="1:18" x14ac:dyDescent="0.35">
      <c r="A4814">
        <v>302216994</v>
      </c>
      <c r="B4814" s="3">
        <v>43897</v>
      </c>
      <c r="C4814" s="3">
        <v>43914</v>
      </c>
      <c r="D4814" t="s">
        <v>70</v>
      </c>
      <c r="E4814" t="s">
        <v>29</v>
      </c>
      <c r="F4814" t="s">
        <v>56</v>
      </c>
      <c r="G4814" t="s">
        <v>18</v>
      </c>
      <c r="H4814" t="s">
        <v>15</v>
      </c>
      <c r="I4814" s="9">
        <v>1579</v>
      </c>
      <c r="J4814" s="9">
        <v>9.33</v>
      </c>
      <c r="K4814" s="9">
        <v>6.92</v>
      </c>
      <c r="L4814" s="9">
        <f>tbl_salesdata[[#This Row],[Units Sold]]*tbl_salesdata[[#This Row],[Unit Cost]]</f>
        <v>10926.68</v>
      </c>
      <c r="M4814" s="9">
        <f>tbl_salesdata[[#This Row],[Units Sold]]*tbl_salesdata[[#This Row],[Unit Price]]</f>
        <v>14732.07</v>
      </c>
      <c r="N4814" s="9">
        <f>tbl_salesdata[[#This Row],[Total Sales]]-tbl_salesdata[[#This Row],[Total Cost]]</f>
        <v>3805.3899999999994</v>
      </c>
      <c r="O4814">
        <f>tbl_salesdata[[#This Row],[Ship Date]]-tbl_salesdata[[#This Row],[Order Date]]</f>
        <v>17</v>
      </c>
      <c r="P4814">
        <f>WEEKDAY(tbl_salesdata[[#This Row],[Order Date]],2)</f>
        <v>6</v>
      </c>
      <c r="Q4814" t="str">
        <f>TEXT(tbl_salesdata[[#This Row],[Order Date]],"dddd")</f>
        <v>Saturday</v>
      </c>
      <c r="R4814" t="str">
        <f>IF(tbl_salesdata[[#This Row],[Weekdaynum]]&gt;5,"Yes","No")</f>
        <v>Yes</v>
      </c>
    </row>
    <row r="4815" spans="1:18" hidden="1" x14ac:dyDescent="0.35">
      <c r="A4815">
        <v>762883174</v>
      </c>
      <c r="B4815" s="3">
        <v>43426</v>
      </c>
      <c r="C4815" s="3">
        <v>43429</v>
      </c>
      <c r="D4815" t="s">
        <v>167</v>
      </c>
      <c r="E4815" t="s">
        <v>38</v>
      </c>
      <c r="F4815" t="s">
        <v>42</v>
      </c>
      <c r="G4815" t="s">
        <v>14</v>
      </c>
      <c r="H4815" t="s">
        <v>19</v>
      </c>
      <c r="I4815" s="9">
        <v>2939</v>
      </c>
      <c r="J4815" s="9">
        <v>437.2</v>
      </c>
      <c r="K4815" s="9">
        <v>263.33</v>
      </c>
      <c r="L4815" s="9">
        <f>tbl_salesdata[[#This Row],[Units Sold]]*tbl_salesdata[[#This Row],[Unit Cost]]</f>
        <v>773926.87</v>
      </c>
      <c r="M4815" s="9">
        <f>tbl_salesdata[[#This Row],[Units Sold]]*tbl_salesdata[[#This Row],[Unit Price]]</f>
        <v>1284930.8</v>
      </c>
      <c r="N4815" s="9">
        <f>tbl_salesdata[[#This Row],[Total Sales]]-tbl_salesdata[[#This Row],[Total Cost]]</f>
        <v>511003.93000000005</v>
      </c>
      <c r="O4815">
        <f>tbl_salesdata[[#This Row],[Ship Date]]-tbl_salesdata[[#This Row],[Order Date]]</f>
        <v>3</v>
      </c>
      <c r="P4815">
        <f>WEEKDAY(tbl_salesdata[[#This Row],[Order Date]],2)</f>
        <v>4</v>
      </c>
      <c r="Q4815" t="str">
        <f>TEXT(tbl_salesdata[[#This Row],[Order Date]],"dddd")</f>
        <v>Thursday</v>
      </c>
      <c r="R4815" t="str">
        <f>IF(tbl_salesdata[[#This Row],[Weekdaynum]]&gt;5,"Yes","No")</f>
        <v>No</v>
      </c>
    </row>
    <row r="4816" spans="1:18" hidden="1" x14ac:dyDescent="0.35">
      <c r="A4816">
        <v>400904691</v>
      </c>
      <c r="B4816" s="3">
        <v>44740</v>
      </c>
      <c r="C4816" s="3">
        <v>44758</v>
      </c>
      <c r="D4816" t="s">
        <v>102</v>
      </c>
      <c r="E4816" t="s">
        <v>21</v>
      </c>
      <c r="F4816" t="s">
        <v>25</v>
      </c>
      <c r="G4816" t="s">
        <v>18</v>
      </c>
      <c r="H4816" t="s">
        <v>15</v>
      </c>
      <c r="I4816" s="9">
        <v>5462</v>
      </c>
      <c r="J4816" s="9">
        <v>205.7</v>
      </c>
      <c r="K4816" s="9">
        <v>117.11</v>
      </c>
      <c r="L4816" s="9">
        <f>tbl_salesdata[[#This Row],[Units Sold]]*tbl_salesdata[[#This Row],[Unit Cost]]</f>
        <v>639654.81999999995</v>
      </c>
      <c r="M4816" s="9">
        <f>tbl_salesdata[[#This Row],[Units Sold]]*tbl_salesdata[[#This Row],[Unit Price]]</f>
        <v>1123533.3999999999</v>
      </c>
      <c r="N4816" s="9">
        <f>tbl_salesdata[[#This Row],[Total Sales]]-tbl_salesdata[[#This Row],[Total Cost]]</f>
        <v>483878.57999999996</v>
      </c>
      <c r="O4816">
        <f>tbl_salesdata[[#This Row],[Ship Date]]-tbl_salesdata[[#This Row],[Order Date]]</f>
        <v>18</v>
      </c>
      <c r="P4816">
        <f>WEEKDAY(tbl_salesdata[[#This Row],[Order Date]],2)</f>
        <v>2</v>
      </c>
      <c r="Q4816" t="str">
        <f>TEXT(tbl_salesdata[[#This Row],[Order Date]],"dddd")</f>
        <v>Tuesday</v>
      </c>
      <c r="R4816" t="str">
        <f>IF(tbl_salesdata[[#This Row],[Weekdaynum]]&gt;5,"Yes","No")</f>
        <v>No</v>
      </c>
    </row>
    <row r="4817" spans="1:18" hidden="1" x14ac:dyDescent="0.35">
      <c r="A4817">
        <v>521404540</v>
      </c>
      <c r="B4817" s="3">
        <v>42188</v>
      </c>
      <c r="C4817" s="3">
        <v>42206</v>
      </c>
      <c r="D4817" t="s">
        <v>104</v>
      </c>
      <c r="E4817" t="s">
        <v>24</v>
      </c>
      <c r="F4817" t="s">
        <v>22</v>
      </c>
      <c r="G4817" t="s">
        <v>14</v>
      </c>
      <c r="H4817" t="s">
        <v>34</v>
      </c>
      <c r="I4817" s="9">
        <v>4045</v>
      </c>
      <c r="J4817" s="9">
        <v>47.45</v>
      </c>
      <c r="K4817" s="9">
        <v>31.79</v>
      </c>
      <c r="L4817" s="9">
        <f>tbl_salesdata[[#This Row],[Units Sold]]*tbl_salesdata[[#This Row],[Unit Cost]]</f>
        <v>128590.55</v>
      </c>
      <c r="M4817" s="9">
        <f>tbl_salesdata[[#This Row],[Units Sold]]*tbl_salesdata[[#This Row],[Unit Price]]</f>
        <v>191935.25</v>
      </c>
      <c r="N4817" s="9">
        <f>tbl_salesdata[[#This Row],[Total Sales]]-tbl_salesdata[[#This Row],[Total Cost]]</f>
        <v>63344.7</v>
      </c>
      <c r="O4817">
        <f>tbl_salesdata[[#This Row],[Ship Date]]-tbl_salesdata[[#This Row],[Order Date]]</f>
        <v>18</v>
      </c>
      <c r="P4817">
        <f>WEEKDAY(tbl_salesdata[[#This Row],[Order Date]],2)</f>
        <v>5</v>
      </c>
      <c r="Q4817" t="str">
        <f>TEXT(tbl_salesdata[[#This Row],[Order Date]],"dddd")</f>
        <v>Friday</v>
      </c>
      <c r="R4817" t="str">
        <f>IF(tbl_salesdata[[#This Row],[Weekdaynum]]&gt;5,"Yes","No")</f>
        <v>No</v>
      </c>
    </row>
    <row r="4818" spans="1:18" hidden="1" x14ac:dyDescent="0.35">
      <c r="A4818">
        <v>994744050</v>
      </c>
      <c r="B4818" s="3">
        <v>43788</v>
      </c>
      <c r="C4818" s="3">
        <v>43789</v>
      </c>
      <c r="D4818" t="s">
        <v>186</v>
      </c>
      <c r="E4818" t="s">
        <v>38</v>
      </c>
      <c r="F4818" t="s">
        <v>68</v>
      </c>
      <c r="G4818" t="s">
        <v>18</v>
      </c>
      <c r="H4818" t="s">
        <v>15</v>
      </c>
      <c r="I4818" s="9">
        <v>5725</v>
      </c>
      <c r="J4818" s="9">
        <v>154.06</v>
      </c>
      <c r="K4818" s="9">
        <v>90.93</v>
      </c>
      <c r="L4818" s="9">
        <f>tbl_salesdata[[#This Row],[Units Sold]]*tbl_salesdata[[#This Row],[Unit Cost]]</f>
        <v>520574.25000000006</v>
      </c>
      <c r="M4818" s="9">
        <f>tbl_salesdata[[#This Row],[Units Sold]]*tbl_salesdata[[#This Row],[Unit Price]]</f>
        <v>881993.5</v>
      </c>
      <c r="N4818" s="9">
        <f>tbl_salesdata[[#This Row],[Total Sales]]-tbl_salesdata[[#This Row],[Total Cost]]</f>
        <v>361419.24999999994</v>
      </c>
      <c r="O4818">
        <f>tbl_salesdata[[#This Row],[Ship Date]]-tbl_salesdata[[#This Row],[Order Date]]</f>
        <v>1</v>
      </c>
      <c r="P4818">
        <f>WEEKDAY(tbl_salesdata[[#This Row],[Order Date]],2)</f>
        <v>2</v>
      </c>
      <c r="Q4818" t="str">
        <f>TEXT(tbl_salesdata[[#This Row],[Order Date]],"dddd")</f>
        <v>Tuesday</v>
      </c>
      <c r="R4818" t="str">
        <f>IF(tbl_salesdata[[#This Row],[Weekdaynum]]&gt;5,"Yes","No")</f>
        <v>No</v>
      </c>
    </row>
    <row r="4819" spans="1:18" hidden="1" x14ac:dyDescent="0.35">
      <c r="A4819">
        <v>861597049</v>
      </c>
      <c r="B4819" s="3">
        <v>42794</v>
      </c>
      <c r="C4819" s="3">
        <v>42799</v>
      </c>
      <c r="D4819" t="s">
        <v>89</v>
      </c>
      <c r="E4819" t="s">
        <v>38</v>
      </c>
      <c r="F4819" t="s">
        <v>22</v>
      </c>
      <c r="G4819" t="s">
        <v>18</v>
      </c>
      <c r="H4819" t="s">
        <v>15</v>
      </c>
      <c r="I4819" s="9">
        <v>4568</v>
      </c>
      <c r="J4819" s="9">
        <v>47.45</v>
      </c>
      <c r="K4819" s="9">
        <v>31.79</v>
      </c>
      <c r="L4819" s="9">
        <f>tbl_salesdata[[#This Row],[Units Sold]]*tbl_salesdata[[#This Row],[Unit Cost]]</f>
        <v>145216.72</v>
      </c>
      <c r="M4819" s="9">
        <f>tbl_salesdata[[#This Row],[Units Sold]]*tbl_salesdata[[#This Row],[Unit Price]]</f>
        <v>216751.6</v>
      </c>
      <c r="N4819" s="9">
        <f>tbl_salesdata[[#This Row],[Total Sales]]-tbl_salesdata[[#This Row],[Total Cost]]</f>
        <v>71534.880000000005</v>
      </c>
      <c r="O4819">
        <f>tbl_salesdata[[#This Row],[Ship Date]]-tbl_salesdata[[#This Row],[Order Date]]</f>
        <v>5</v>
      </c>
      <c r="P4819">
        <f>WEEKDAY(tbl_salesdata[[#This Row],[Order Date]],2)</f>
        <v>2</v>
      </c>
      <c r="Q4819" t="str">
        <f>TEXT(tbl_salesdata[[#This Row],[Order Date]],"dddd")</f>
        <v>Tuesday</v>
      </c>
      <c r="R4819" t="str">
        <f>IF(tbl_salesdata[[#This Row],[Weekdaynum]]&gt;5,"Yes","No")</f>
        <v>No</v>
      </c>
    </row>
    <row r="4820" spans="1:18" hidden="1" x14ac:dyDescent="0.35">
      <c r="A4820">
        <v>582949864</v>
      </c>
      <c r="B4820" s="3">
        <v>42081</v>
      </c>
      <c r="C4820" s="3">
        <v>42083</v>
      </c>
      <c r="D4820" t="s">
        <v>44</v>
      </c>
      <c r="E4820" t="s">
        <v>12</v>
      </c>
      <c r="F4820" t="s">
        <v>13</v>
      </c>
      <c r="G4820" t="s">
        <v>14</v>
      </c>
      <c r="H4820" t="s">
        <v>34</v>
      </c>
      <c r="I4820" s="9">
        <v>6674</v>
      </c>
      <c r="J4820" s="9">
        <v>255.28</v>
      </c>
      <c r="K4820" s="9">
        <v>159.41999999999999</v>
      </c>
      <c r="L4820" s="9">
        <f>tbl_salesdata[[#This Row],[Units Sold]]*tbl_salesdata[[#This Row],[Unit Cost]]</f>
        <v>1063969.0799999998</v>
      </c>
      <c r="M4820" s="9">
        <f>tbl_salesdata[[#This Row],[Units Sold]]*tbl_salesdata[[#This Row],[Unit Price]]</f>
        <v>1703738.72</v>
      </c>
      <c r="N4820" s="9">
        <f>tbl_salesdata[[#This Row],[Total Sales]]-tbl_salesdata[[#This Row],[Total Cost]]</f>
        <v>639769.64000000013</v>
      </c>
      <c r="O4820">
        <f>tbl_salesdata[[#This Row],[Ship Date]]-tbl_salesdata[[#This Row],[Order Date]]</f>
        <v>2</v>
      </c>
      <c r="P4820">
        <f>WEEKDAY(tbl_salesdata[[#This Row],[Order Date]],2)</f>
        <v>3</v>
      </c>
      <c r="Q4820" t="str">
        <f>TEXT(tbl_salesdata[[#This Row],[Order Date]],"dddd")</f>
        <v>Wednesday</v>
      </c>
      <c r="R4820" t="str">
        <f>IF(tbl_salesdata[[#This Row],[Weekdaynum]]&gt;5,"Yes","No")</f>
        <v>No</v>
      </c>
    </row>
    <row r="4821" spans="1:18" hidden="1" x14ac:dyDescent="0.35">
      <c r="A4821">
        <v>690101325</v>
      </c>
      <c r="B4821" s="3">
        <v>44678</v>
      </c>
      <c r="C4821" s="3">
        <v>44682</v>
      </c>
      <c r="D4821" t="s">
        <v>62</v>
      </c>
      <c r="E4821" t="s">
        <v>38</v>
      </c>
      <c r="F4821" t="s">
        <v>42</v>
      </c>
      <c r="G4821" t="s">
        <v>14</v>
      </c>
      <c r="H4821" t="s">
        <v>26</v>
      </c>
      <c r="I4821" s="9">
        <v>5173</v>
      </c>
      <c r="J4821" s="9">
        <v>437.2</v>
      </c>
      <c r="K4821" s="9">
        <v>263.33</v>
      </c>
      <c r="L4821" s="9">
        <f>tbl_salesdata[[#This Row],[Units Sold]]*tbl_salesdata[[#This Row],[Unit Cost]]</f>
        <v>1362206.0899999999</v>
      </c>
      <c r="M4821" s="9">
        <f>tbl_salesdata[[#This Row],[Units Sold]]*tbl_salesdata[[#This Row],[Unit Price]]</f>
        <v>2261635.6</v>
      </c>
      <c r="N4821" s="9">
        <f>tbl_salesdata[[#This Row],[Total Sales]]-tbl_salesdata[[#This Row],[Total Cost]]</f>
        <v>899429.51000000024</v>
      </c>
      <c r="O4821">
        <f>tbl_salesdata[[#This Row],[Ship Date]]-tbl_salesdata[[#This Row],[Order Date]]</f>
        <v>4</v>
      </c>
      <c r="P4821">
        <f>WEEKDAY(tbl_salesdata[[#This Row],[Order Date]],2)</f>
        <v>3</v>
      </c>
      <c r="Q4821" t="str">
        <f>TEXT(tbl_salesdata[[#This Row],[Order Date]],"dddd")</f>
        <v>Wednesday</v>
      </c>
      <c r="R4821" t="str">
        <f>IF(tbl_salesdata[[#This Row],[Weekdaynum]]&gt;5,"Yes","No")</f>
        <v>No</v>
      </c>
    </row>
    <row r="4822" spans="1:18" hidden="1" x14ac:dyDescent="0.35">
      <c r="A4822">
        <v>434662759</v>
      </c>
      <c r="B4822" s="3">
        <v>43622</v>
      </c>
      <c r="C4822" s="3">
        <v>43628</v>
      </c>
      <c r="D4822" t="s">
        <v>66</v>
      </c>
      <c r="E4822" t="s">
        <v>38</v>
      </c>
      <c r="F4822" t="s">
        <v>47</v>
      </c>
      <c r="G4822" t="s">
        <v>18</v>
      </c>
      <c r="H4822" t="s">
        <v>26</v>
      </c>
      <c r="I4822" s="9">
        <v>5224</v>
      </c>
      <c r="J4822" s="9">
        <v>421.89</v>
      </c>
      <c r="K4822" s="9">
        <v>364.69</v>
      </c>
      <c r="L4822" s="9">
        <f>tbl_salesdata[[#This Row],[Units Sold]]*tbl_salesdata[[#This Row],[Unit Cost]]</f>
        <v>1905140.56</v>
      </c>
      <c r="M4822" s="9">
        <f>tbl_salesdata[[#This Row],[Units Sold]]*tbl_salesdata[[#This Row],[Unit Price]]</f>
        <v>2203953.36</v>
      </c>
      <c r="N4822" s="9">
        <f>tbl_salesdata[[#This Row],[Total Sales]]-tbl_salesdata[[#This Row],[Total Cost]]</f>
        <v>298812.79999999981</v>
      </c>
      <c r="O4822">
        <f>tbl_salesdata[[#This Row],[Ship Date]]-tbl_salesdata[[#This Row],[Order Date]]</f>
        <v>6</v>
      </c>
      <c r="P4822">
        <f>WEEKDAY(tbl_salesdata[[#This Row],[Order Date]],2)</f>
        <v>4</v>
      </c>
      <c r="Q4822" t="str">
        <f>TEXT(tbl_salesdata[[#This Row],[Order Date]],"dddd")</f>
        <v>Thursday</v>
      </c>
      <c r="R4822" t="str">
        <f>IF(tbl_salesdata[[#This Row],[Weekdaynum]]&gt;5,"Yes","No")</f>
        <v>No</v>
      </c>
    </row>
    <row r="4823" spans="1:18" hidden="1" x14ac:dyDescent="0.35">
      <c r="A4823">
        <v>938557994</v>
      </c>
      <c r="B4823" s="3">
        <v>44572</v>
      </c>
      <c r="C4823" s="3">
        <v>44589</v>
      </c>
      <c r="D4823" t="s">
        <v>83</v>
      </c>
      <c r="E4823" t="s">
        <v>38</v>
      </c>
      <c r="F4823" t="s">
        <v>40</v>
      </c>
      <c r="G4823" t="s">
        <v>18</v>
      </c>
      <c r="H4823" t="s">
        <v>26</v>
      </c>
      <c r="I4823" s="9">
        <v>9022</v>
      </c>
      <c r="J4823" s="9">
        <v>651.21</v>
      </c>
      <c r="K4823" s="9">
        <v>524.96</v>
      </c>
      <c r="L4823" s="9">
        <f>tbl_salesdata[[#This Row],[Units Sold]]*tbl_salesdata[[#This Row],[Unit Cost]]</f>
        <v>4736189.12</v>
      </c>
      <c r="M4823" s="9">
        <f>tbl_salesdata[[#This Row],[Units Sold]]*tbl_salesdata[[#This Row],[Unit Price]]</f>
        <v>5875216.6200000001</v>
      </c>
      <c r="N4823" s="9">
        <f>tbl_salesdata[[#This Row],[Total Sales]]-tbl_salesdata[[#This Row],[Total Cost]]</f>
        <v>1139027.5</v>
      </c>
      <c r="O4823">
        <f>tbl_salesdata[[#This Row],[Ship Date]]-tbl_salesdata[[#This Row],[Order Date]]</f>
        <v>17</v>
      </c>
      <c r="P4823">
        <f>WEEKDAY(tbl_salesdata[[#This Row],[Order Date]],2)</f>
        <v>2</v>
      </c>
      <c r="Q4823" t="str">
        <f>TEXT(tbl_salesdata[[#This Row],[Order Date]],"dddd")</f>
        <v>Tuesday</v>
      </c>
      <c r="R4823" t="str">
        <f>IF(tbl_salesdata[[#This Row],[Weekdaynum]]&gt;5,"Yes","No")</f>
        <v>No</v>
      </c>
    </row>
    <row r="4824" spans="1:18" hidden="1" x14ac:dyDescent="0.35">
      <c r="A4824">
        <v>244023358</v>
      </c>
      <c r="B4824" s="3">
        <v>42725</v>
      </c>
      <c r="C4824" s="3">
        <v>42737</v>
      </c>
      <c r="D4824" t="s">
        <v>79</v>
      </c>
      <c r="E4824" t="s">
        <v>21</v>
      </c>
      <c r="F4824" t="s">
        <v>22</v>
      </c>
      <c r="G4824" t="s">
        <v>18</v>
      </c>
      <c r="H4824" t="s">
        <v>26</v>
      </c>
      <c r="I4824" s="9">
        <v>789</v>
      </c>
      <c r="J4824" s="9">
        <v>47.45</v>
      </c>
      <c r="K4824" s="9">
        <v>31.79</v>
      </c>
      <c r="L4824" s="9">
        <f>tbl_salesdata[[#This Row],[Units Sold]]*tbl_salesdata[[#This Row],[Unit Cost]]</f>
        <v>25082.309999999998</v>
      </c>
      <c r="M4824" s="9">
        <f>tbl_salesdata[[#This Row],[Units Sold]]*tbl_salesdata[[#This Row],[Unit Price]]</f>
        <v>37438.050000000003</v>
      </c>
      <c r="N4824" s="9">
        <f>tbl_salesdata[[#This Row],[Total Sales]]-tbl_salesdata[[#This Row],[Total Cost]]</f>
        <v>12355.740000000005</v>
      </c>
      <c r="O4824">
        <f>tbl_salesdata[[#This Row],[Ship Date]]-tbl_salesdata[[#This Row],[Order Date]]</f>
        <v>12</v>
      </c>
      <c r="P4824">
        <f>WEEKDAY(tbl_salesdata[[#This Row],[Order Date]],2)</f>
        <v>3</v>
      </c>
      <c r="Q4824" t="str">
        <f>TEXT(tbl_salesdata[[#This Row],[Order Date]],"dddd")</f>
        <v>Wednesday</v>
      </c>
      <c r="R4824" t="str">
        <f>IF(tbl_salesdata[[#This Row],[Weekdaynum]]&gt;5,"Yes","No")</f>
        <v>No</v>
      </c>
    </row>
    <row r="4825" spans="1:18" hidden="1" x14ac:dyDescent="0.35">
      <c r="A4825">
        <v>963607680</v>
      </c>
      <c r="B4825" s="3">
        <v>44753</v>
      </c>
      <c r="C4825" s="3">
        <v>44773</v>
      </c>
      <c r="D4825" t="s">
        <v>198</v>
      </c>
      <c r="E4825" t="s">
        <v>38</v>
      </c>
      <c r="F4825" t="s">
        <v>56</v>
      </c>
      <c r="G4825" t="s">
        <v>14</v>
      </c>
      <c r="H4825" t="s">
        <v>26</v>
      </c>
      <c r="I4825" s="9">
        <v>1781</v>
      </c>
      <c r="J4825" s="9">
        <v>9.33</v>
      </c>
      <c r="K4825" s="9">
        <v>6.92</v>
      </c>
      <c r="L4825" s="9">
        <f>tbl_salesdata[[#This Row],[Units Sold]]*tbl_salesdata[[#This Row],[Unit Cost]]</f>
        <v>12324.52</v>
      </c>
      <c r="M4825" s="9">
        <f>tbl_salesdata[[#This Row],[Units Sold]]*tbl_salesdata[[#This Row],[Unit Price]]</f>
        <v>16616.73</v>
      </c>
      <c r="N4825" s="9">
        <f>tbl_salesdata[[#This Row],[Total Sales]]-tbl_salesdata[[#This Row],[Total Cost]]</f>
        <v>4292.2099999999991</v>
      </c>
      <c r="O4825">
        <f>tbl_salesdata[[#This Row],[Ship Date]]-tbl_salesdata[[#This Row],[Order Date]]</f>
        <v>20</v>
      </c>
      <c r="P4825">
        <f>WEEKDAY(tbl_salesdata[[#This Row],[Order Date]],2)</f>
        <v>1</v>
      </c>
      <c r="Q4825" t="str">
        <f>TEXT(tbl_salesdata[[#This Row],[Order Date]],"dddd")</f>
        <v>Monday</v>
      </c>
      <c r="R4825" t="str">
        <f>IF(tbl_salesdata[[#This Row],[Weekdaynum]]&gt;5,"Yes","No")</f>
        <v>No</v>
      </c>
    </row>
    <row r="4826" spans="1:18" hidden="1" x14ac:dyDescent="0.35">
      <c r="A4826">
        <v>830172288</v>
      </c>
      <c r="B4826" s="3">
        <v>43629</v>
      </c>
      <c r="C4826" s="3">
        <v>43650</v>
      </c>
      <c r="D4826" t="s">
        <v>159</v>
      </c>
      <c r="E4826" t="s">
        <v>21</v>
      </c>
      <c r="F4826" t="s">
        <v>42</v>
      </c>
      <c r="G4826" t="s">
        <v>14</v>
      </c>
      <c r="H4826" t="s">
        <v>34</v>
      </c>
      <c r="I4826" s="9">
        <v>5283</v>
      </c>
      <c r="J4826" s="9">
        <v>437.2</v>
      </c>
      <c r="K4826" s="9">
        <v>263.33</v>
      </c>
      <c r="L4826" s="9">
        <f>tbl_salesdata[[#This Row],[Units Sold]]*tbl_salesdata[[#This Row],[Unit Cost]]</f>
        <v>1391172.39</v>
      </c>
      <c r="M4826" s="9">
        <f>tbl_salesdata[[#This Row],[Units Sold]]*tbl_salesdata[[#This Row],[Unit Price]]</f>
        <v>2309727.6</v>
      </c>
      <c r="N4826" s="9">
        <f>tbl_salesdata[[#This Row],[Total Sales]]-tbl_salesdata[[#This Row],[Total Cost]]</f>
        <v>918555.2100000002</v>
      </c>
      <c r="O4826">
        <f>tbl_salesdata[[#This Row],[Ship Date]]-tbl_salesdata[[#This Row],[Order Date]]</f>
        <v>21</v>
      </c>
      <c r="P4826">
        <f>WEEKDAY(tbl_salesdata[[#This Row],[Order Date]],2)</f>
        <v>4</v>
      </c>
      <c r="Q4826" t="str">
        <f>TEXT(tbl_salesdata[[#This Row],[Order Date]],"dddd")</f>
        <v>Thursday</v>
      </c>
      <c r="R4826" t="str">
        <f>IF(tbl_salesdata[[#This Row],[Weekdaynum]]&gt;5,"Yes","No")</f>
        <v>No</v>
      </c>
    </row>
    <row r="4827" spans="1:18" hidden="1" x14ac:dyDescent="0.35">
      <c r="A4827">
        <v>346891009</v>
      </c>
      <c r="B4827" s="3">
        <v>42187</v>
      </c>
      <c r="C4827" s="3">
        <v>42201</v>
      </c>
      <c r="D4827" t="s">
        <v>105</v>
      </c>
      <c r="E4827" t="s">
        <v>12</v>
      </c>
      <c r="F4827" t="s">
        <v>22</v>
      </c>
      <c r="G4827" t="s">
        <v>14</v>
      </c>
      <c r="H4827" t="s">
        <v>15</v>
      </c>
      <c r="I4827" s="9">
        <v>1613</v>
      </c>
      <c r="J4827" s="9">
        <v>47.45</v>
      </c>
      <c r="K4827" s="9">
        <v>31.79</v>
      </c>
      <c r="L4827" s="9">
        <f>tbl_salesdata[[#This Row],[Units Sold]]*tbl_salesdata[[#This Row],[Unit Cost]]</f>
        <v>51277.27</v>
      </c>
      <c r="M4827" s="9">
        <f>tbl_salesdata[[#This Row],[Units Sold]]*tbl_salesdata[[#This Row],[Unit Price]]</f>
        <v>76536.850000000006</v>
      </c>
      <c r="N4827" s="9">
        <f>tbl_salesdata[[#This Row],[Total Sales]]-tbl_salesdata[[#This Row],[Total Cost]]</f>
        <v>25259.580000000009</v>
      </c>
      <c r="O4827">
        <f>tbl_salesdata[[#This Row],[Ship Date]]-tbl_salesdata[[#This Row],[Order Date]]</f>
        <v>14</v>
      </c>
      <c r="P4827">
        <f>WEEKDAY(tbl_salesdata[[#This Row],[Order Date]],2)</f>
        <v>4</v>
      </c>
      <c r="Q4827" t="str">
        <f>TEXT(tbl_salesdata[[#This Row],[Order Date]],"dddd")</f>
        <v>Thursday</v>
      </c>
      <c r="R4827" t="str">
        <f>IF(tbl_salesdata[[#This Row],[Weekdaynum]]&gt;5,"Yes","No")</f>
        <v>No</v>
      </c>
    </row>
    <row r="4828" spans="1:18" hidden="1" x14ac:dyDescent="0.35">
      <c r="A4828">
        <v>537250173</v>
      </c>
      <c r="B4828" s="3">
        <v>42031</v>
      </c>
      <c r="C4828" s="3">
        <v>42046</v>
      </c>
      <c r="D4828" t="s">
        <v>123</v>
      </c>
      <c r="E4828" t="s">
        <v>38</v>
      </c>
      <c r="F4828" t="s">
        <v>13</v>
      </c>
      <c r="G4828" t="s">
        <v>14</v>
      </c>
      <c r="H4828" t="s">
        <v>34</v>
      </c>
      <c r="I4828" s="9">
        <v>3120</v>
      </c>
      <c r="J4828" s="9">
        <v>255.28</v>
      </c>
      <c r="K4828" s="9">
        <v>159.41999999999999</v>
      </c>
      <c r="L4828" s="9">
        <f>tbl_salesdata[[#This Row],[Units Sold]]*tbl_salesdata[[#This Row],[Unit Cost]]</f>
        <v>497390.39999999997</v>
      </c>
      <c r="M4828" s="9">
        <f>tbl_salesdata[[#This Row],[Units Sold]]*tbl_salesdata[[#This Row],[Unit Price]]</f>
        <v>796473.6</v>
      </c>
      <c r="N4828" s="9">
        <f>tbl_salesdata[[#This Row],[Total Sales]]-tbl_salesdata[[#This Row],[Total Cost]]</f>
        <v>299083.2</v>
      </c>
      <c r="O4828">
        <f>tbl_salesdata[[#This Row],[Ship Date]]-tbl_salesdata[[#This Row],[Order Date]]</f>
        <v>15</v>
      </c>
      <c r="P4828">
        <f>WEEKDAY(tbl_salesdata[[#This Row],[Order Date]],2)</f>
        <v>2</v>
      </c>
      <c r="Q4828" t="str">
        <f>TEXT(tbl_salesdata[[#This Row],[Order Date]],"dddd")</f>
        <v>Tuesday</v>
      </c>
      <c r="R4828" t="str">
        <f>IF(tbl_salesdata[[#This Row],[Weekdaynum]]&gt;5,"Yes","No")</f>
        <v>No</v>
      </c>
    </row>
    <row r="4829" spans="1:18" hidden="1" x14ac:dyDescent="0.35">
      <c r="A4829">
        <v>695048606</v>
      </c>
      <c r="B4829" s="3">
        <v>42152</v>
      </c>
      <c r="C4829" s="3">
        <v>42169</v>
      </c>
      <c r="D4829" t="s">
        <v>111</v>
      </c>
      <c r="E4829" t="s">
        <v>38</v>
      </c>
      <c r="F4829" t="s">
        <v>40</v>
      </c>
      <c r="G4829" t="s">
        <v>18</v>
      </c>
      <c r="H4829" t="s">
        <v>15</v>
      </c>
      <c r="I4829" s="9">
        <v>9183</v>
      </c>
      <c r="J4829" s="9">
        <v>651.21</v>
      </c>
      <c r="K4829" s="9">
        <v>524.96</v>
      </c>
      <c r="L4829" s="9">
        <f>tbl_salesdata[[#This Row],[Units Sold]]*tbl_salesdata[[#This Row],[Unit Cost]]</f>
        <v>4820707.6800000006</v>
      </c>
      <c r="M4829" s="9">
        <f>tbl_salesdata[[#This Row],[Units Sold]]*tbl_salesdata[[#This Row],[Unit Price]]</f>
        <v>5980061.4300000006</v>
      </c>
      <c r="N4829" s="9">
        <f>tbl_salesdata[[#This Row],[Total Sales]]-tbl_salesdata[[#This Row],[Total Cost]]</f>
        <v>1159353.75</v>
      </c>
      <c r="O4829">
        <f>tbl_salesdata[[#This Row],[Ship Date]]-tbl_salesdata[[#This Row],[Order Date]]</f>
        <v>17</v>
      </c>
      <c r="P4829">
        <f>WEEKDAY(tbl_salesdata[[#This Row],[Order Date]],2)</f>
        <v>4</v>
      </c>
      <c r="Q4829" t="str">
        <f>TEXT(tbl_salesdata[[#This Row],[Order Date]],"dddd")</f>
        <v>Thursday</v>
      </c>
      <c r="R4829" t="str">
        <f>IF(tbl_salesdata[[#This Row],[Weekdaynum]]&gt;5,"Yes","No")</f>
        <v>No</v>
      </c>
    </row>
    <row r="4830" spans="1:18" hidden="1" x14ac:dyDescent="0.35">
      <c r="A4830">
        <v>634397637</v>
      </c>
      <c r="B4830" s="3">
        <v>43550</v>
      </c>
      <c r="C4830" s="3">
        <v>43558</v>
      </c>
      <c r="D4830" t="s">
        <v>43</v>
      </c>
      <c r="E4830" t="s">
        <v>24</v>
      </c>
      <c r="F4830" t="s">
        <v>33</v>
      </c>
      <c r="G4830" t="s">
        <v>18</v>
      </c>
      <c r="H4830" t="s">
        <v>34</v>
      </c>
      <c r="I4830" s="9">
        <v>1213</v>
      </c>
      <c r="J4830" s="9">
        <v>109.28</v>
      </c>
      <c r="K4830" s="9">
        <v>35.840000000000003</v>
      </c>
      <c r="L4830" s="9">
        <f>tbl_salesdata[[#This Row],[Units Sold]]*tbl_salesdata[[#This Row],[Unit Cost]]</f>
        <v>43473.920000000006</v>
      </c>
      <c r="M4830" s="9">
        <f>tbl_salesdata[[#This Row],[Units Sold]]*tbl_salesdata[[#This Row],[Unit Price]]</f>
        <v>132556.64000000001</v>
      </c>
      <c r="N4830" s="9">
        <f>tbl_salesdata[[#This Row],[Total Sales]]-tbl_salesdata[[#This Row],[Total Cost]]</f>
        <v>89082.72</v>
      </c>
      <c r="O4830">
        <f>tbl_salesdata[[#This Row],[Ship Date]]-tbl_salesdata[[#This Row],[Order Date]]</f>
        <v>8</v>
      </c>
      <c r="P4830">
        <f>WEEKDAY(tbl_salesdata[[#This Row],[Order Date]],2)</f>
        <v>2</v>
      </c>
      <c r="Q4830" t="str">
        <f>TEXT(tbl_salesdata[[#This Row],[Order Date]],"dddd")</f>
        <v>Tuesday</v>
      </c>
      <c r="R4830" t="str">
        <f>IF(tbl_salesdata[[#This Row],[Weekdaynum]]&gt;5,"Yes","No")</f>
        <v>No</v>
      </c>
    </row>
    <row r="4831" spans="1:18" hidden="1" x14ac:dyDescent="0.35">
      <c r="A4831">
        <v>239721095</v>
      </c>
      <c r="B4831" s="3">
        <v>44615</v>
      </c>
      <c r="C4831" s="3">
        <v>44624</v>
      </c>
      <c r="D4831" t="s">
        <v>63</v>
      </c>
      <c r="E4831" t="s">
        <v>32</v>
      </c>
      <c r="F4831" t="s">
        <v>30</v>
      </c>
      <c r="G4831" t="s">
        <v>18</v>
      </c>
      <c r="H4831" t="s">
        <v>26</v>
      </c>
      <c r="I4831" s="9">
        <v>7654</v>
      </c>
      <c r="J4831" s="9">
        <v>81.73</v>
      </c>
      <c r="K4831" s="9">
        <v>56.67</v>
      </c>
      <c r="L4831" s="9">
        <f>tbl_salesdata[[#This Row],[Units Sold]]*tbl_salesdata[[#This Row],[Unit Cost]]</f>
        <v>433752.18</v>
      </c>
      <c r="M4831" s="9">
        <f>tbl_salesdata[[#This Row],[Units Sold]]*tbl_salesdata[[#This Row],[Unit Price]]</f>
        <v>625561.42000000004</v>
      </c>
      <c r="N4831" s="9">
        <f>tbl_salesdata[[#This Row],[Total Sales]]-tbl_salesdata[[#This Row],[Total Cost]]</f>
        <v>191809.24000000005</v>
      </c>
      <c r="O4831">
        <f>tbl_salesdata[[#This Row],[Ship Date]]-tbl_salesdata[[#This Row],[Order Date]]</f>
        <v>9</v>
      </c>
      <c r="P4831">
        <f>WEEKDAY(tbl_salesdata[[#This Row],[Order Date]],2)</f>
        <v>3</v>
      </c>
      <c r="Q4831" t="str">
        <f>TEXT(tbl_salesdata[[#This Row],[Order Date]],"dddd")</f>
        <v>Wednesday</v>
      </c>
      <c r="R4831" t="str">
        <f>IF(tbl_salesdata[[#This Row],[Weekdaynum]]&gt;5,"Yes","No")</f>
        <v>No</v>
      </c>
    </row>
    <row r="4832" spans="1:18" hidden="1" x14ac:dyDescent="0.35">
      <c r="A4832">
        <v>815755307</v>
      </c>
      <c r="B4832" s="3">
        <v>42503</v>
      </c>
      <c r="C4832" s="3">
        <v>42507</v>
      </c>
      <c r="D4832" t="s">
        <v>159</v>
      </c>
      <c r="E4832" t="s">
        <v>21</v>
      </c>
      <c r="F4832" t="s">
        <v>47</v>
      </c>
      <c r="G4832" t="s">
        <v>18</v>
      </c>
      <c r="H4832" t="s">
        <v>26</v>
      </c>
      <c r="I4832" s="9">
        <v>8978</v>
      </c>
      <c r="J4832" s="9">
        <v>421.89</v>
      </c>
      <c r="K4832" s="9">
        <v>364.69</v>
      </c>
      <c r="L4832" s="9">
        <f>tbl_salesdata[[#This Row],[Units Sold]]*tbl_salesdata[[#This Row],[Unit Cost]]</f>
        <v>3274186.82</v>
      </c>
      <c r="M4832" s="9">
        <f>tbl_salesdata[[#This Row],[Units Sold]]*tbl_salesdata[[#This Row],[Unit Price]]</f>
        <v>3787728.42</v>
      </c>
      <c r="N4832" s="9">
        <f>tbl_salesdata[[#This Row],[Total Sales]]-tbl_salesdata[[#This Row],[Total Cost]]</f>
        <v>513541.60000000009</v>
      </c>
      <c r="O4832">
        <f>tbl_salesdata[[#This Row],[Ship Date]]-tbl_salesdata[[#This Row],[Order Date]]</f>
        <v>4</v>
      </c>
      <c r="P4832">
        <f>WEEKDAY(tbl_salesdata[[#This Row],[Order Date]],2)</f>
        <v>5</v>
      </c>
      <c r="Q4832" t="str">
        <f>TEXT(tbl_salesdata[[#This Row],[Order Date]],"dddd")</f>
        <v>Friday</v>
      </c>
      <c r="R4832" t="str">
        <f>IF(tbl_salesdata[[#This Row],[Weekdaynum]]&gt;5,"Yes","No")</f>
        <v>No</v>
      </c>
    </row>
    <row r="4833" spans="1:18" hidden="1" x14ac:dyDescent="0.35">
      <c r="A4833">
        <v>137549102</v>
      </c>
      <c r="B4833" s="3">
        <v>42617</v>
      </c>
      <c r="C4833" s="3">
        <v>42632</v>
      </c>
      <c r="D4833" t="s">
        <v>167</v>
      </c>
      <c r="E4833" t="s">
        <v>38</v>
      </c>
      <c r="F4833" t="s">
        <v>22</v>
      </c>
      <c r="G4833" t="s">
        <v>18</v>
      </c>
      <c r="H4833" t="s">
        <v>26</v>
      </c>
      <c r="I4833" s="9">
        <v>2691</v>
      </c>
      <c r="J4833" s="9">
        <v>47.45</v>
      </c>
      <c r="K4833" s="9">
        <v>31.79</v>
      </c>
      <c r="L4833" s="9">
        <f>tbl_salesdata[[#This Row],[Units Sold]]*tbl_salesdata[[#This Row],[Unit Cost]]</f>
        <v>85546.89</v>
      </c>
      <c r="M4833" s="9">
        <f>tbl_salesdata[[#This Row],[Units Sold]]*tbl_salesdata[[#This Row],[Unit Price]]</f>
        <v>127687.95000000001</v>
      </c>
      <c r="N4833" s="9">
        <f>tbl_salesdata[[#This Row],[Total Sales]]-tbl_salesdata[[#This Row],[Total Cost]]</f>
        <v>42141.060000000012</v>
      </c>
      <c r="O4833">
        <f>tbl_salesdata[[#This Row],[Ship Date]]-tbl_salesdata[[#This Row],[Order Date]]</f>
        <v>15</v>
      </c>
      <c r="P4833">
        <f>WEEKDAY(tbl_salesdata[[#This Row],[Order Date]],2)</f>
        <v>7</v>
      </c>
      <c r="Q4833" t="str">
        <f>TEXT(tbl_salesdata[[#This Row],[Order Date]],"dddd")</f>
        <v>Sunday</v>
      </c>
      <c r="R4833" t="str">
        <f>IF(tbl_salesdata[[#This Row],[Weekdaynum]]&gt;5,"Yes","No")</f>
        <v>Yes</v>
      </c>
    </row>
    <row r="4834" spans="1:18" hidden="1" x14ac:dyDescent="0.35">
      <c r="A4834">
        <v>100463807</v>
      </c>
      <c r="B4834" s="3">
        <v>43858</v>
      </c>
      <c r="C4834" s="3">
        <v>43859</v>
      </c>
      <c r="D4834" t="s">
        <v>143</v>
      </c>
      <c r="E4834" t="s">
        <v>24</v>
      </c>
      <c r="F4834" t="s">
        <v>56</v>
      </c>
      <c r="G4834" t="s">
        <v>14</v>
      </c>
      <c r="H4834" t="s">
        <v>15</v>
      </c>
      <c r="I4834" s="9">
        <v>8328</v>
      </c>
      <c r="J4834" s="9">
        <v>9.33</v>
      </c>
      <c r="K4834" s="9">
        <v>6.92</v>
      </c>
      <c r="L4834" s="9">
        <f>tbl_salesdata[[#This Row],[Units Sold]]*tbl_salesdata[[#This Row],[Unit Cost]]</f>
        <v>57629.760000000002</v>
      </c>
      <c r="M4834" s="9">
        <f>tbl_salesdata[[#This Row],[Units Sold]]*tbl_salesdata[[#This Row],[Unit Price]]</f>
        <v>77700.240000000005</v>
      </c>
      <c r="N4834" s="9">
        <f>tbl_salesdata[[#This Row],[Total Sales]]-tbl_salesdata[[#This Row],[Total Cost]]</f>
        <v>20070.480000000003</v>
      </c>
      <c r="O4834">
        <f>tbl_salesdata[[#This Row],[Ship Date]]-tbl_salesdata[[#This Row],[Order Date]]</f>
        <v>1</v>
      </c>
      <c r="P4834">
        <f>WEEKDAY(tbl_salesdata[[#This Row],[Order Date]],2)</f>
        <v>2</v>
      </c>
      <c r="Q4834" t="str">
        <f>TEXT(tbl_salesdata[[#This Row],[Order Date]],"dddd")</f>
        <v>Tuesday</v>
      </c>
      <c r="R4834" t="str">
        <f>IF(tbl_salesdata[[#This Row],[Weekdaynum]]&gt;5,"Yes","No")</f>
        <v>No</v>
      </c>
    </row>
    <row r="4835" spans="1:18" hidden="1" x14ac:dyDescent="0.35">
      <c r="A4835">
        <v>870173251</v>
      </c>
      <c r="B4835" s="3">
        <v>42361</v>
      </c>
      <c r="C4835" s="3">
        <v>42379</v>
      </c>
      <c r="D4835" t="s">
        <v>48</v>
      </c>
      <c r="E4835" t="s">
        <v>21</v>
      </c>
      <c r="F4835" t="s">
        <v>33</v>
      </c>
      <c r="G4835" t="s">
        <v>14</v>
      </c>
      <c r="H4835" t="s">
        <v>15</v>
      </c>
      <c r="I4835" s="9">
        <v>2457</v>
      </c>
      <c r="J4835" s="9">
        <v>109.28</v>
      </c>
      <c r="K4835" s="9">
        <v>35.840000000000003</v>
      </c>
      <c r="L4835" s="9">
        <f>tbl_salesdata[[#This Row],[Units Sold]]*tbl_salesdata[[#This Row],[Unit Cost]]</f>
        <v>88058.880000000005</v>
      </c>
      <c r="M4835" s="9">
        <f>tbl_salesdata[[#This Row],[Units Sold]]*tbl_salesdata[[#This Row],[Unit Price]]</f>
        <v>268500.96000000002</v>
      </c>
      <c r="N4835" s="9">
        <f>tbl_salesdata[[#This Row],[Total Sales]]-tbl_salesdata[[#This Row],[Total Cost]]</f>
        <v>180442.08000000002</v>
      </c>
      <c r="O4835">
        <f>tbl_salesdata[[#This Row],[Ship Date]]-tbl_salesdata[[#This Row],[Order Date]]</f>
        <v>18</v>
      </c>
      <c r="P4835">
        <f>WEEKDAY(tbl_salesdata[[#This Row],[Order Date]],2)</f>
        <v>3</v>
      </c>
      <c r="Q4835" t="str">
        <f>TEXT(tbl_salesdata[[#This Row],[Order Date]],"dddd")</f>
        <v>Wednesday</v>
      </c>
      <c r="R4835" t="str">
        <f>IF(tbl_salesdata[[#This Row],[Weekdaynum]]&gt;5,"Yes","No")</f>
        <v>No</v>
      </c>
    </row>
    <row r="4836" spans="1:18" hidden="1" x14ac:dyDescent="0.35">
      <c r="A4836">
        <v>432663762</v>
      </c>
      <c r="B4836" s="3">
        <v>44040</v>
      </c>
      <c r="C4836" s="3">
        <v>44054</v>
      </c>
      <c r="D4836" t="s">
        <v>167</v>
      </c>
      <c r="E4836" t="s">
        <v>38</v>
      </c>
      <c r="F4836" t="s">
        <v>30</v>
      </c>
      <c r="G4836" t="s">
        <v>18</v>
      </c>
      <c r="H4836" t="s">
        <v>19</v>
      </c>
      <c r="I4836" s="9">
        <v>3677</v>
      </c>
      <c r="J4836" s="9">
        <v>81.73</v>
      </c>
      <c r="K4836" s="9">
        <v>56.67</v>
      </c>
      <c r="L4836" s="9">
        <f>tbl_salesdata[[#This Row],[Units Sold]]*tbl_salesdata[[#This Row],[Unit Cost]]</f>
        <v>208375.59</v>
      </c>
      <c r="M4836" s="9">
        <f>tbl_salesdata[[#This Row],[Units Sold]]*tbl_salesdata[[#This Row],[Unit Price]]</f>
        <v>300521.21000000002</v>
      </c>
      <c r="N4836" s="9">
        <f>tbl_salesdata[[#This Row],[Total Sales]]-tbl_salesdata[[#This Row],[Total Cost]]</f>
        <v>92145.620000000024</v>
      </c>
      <c r="O4836">
        <f>tbl_salesdata[[#This Row],[Ship Date]]-tbl_salesdata[[#This Row],[Order Date]]</f>
        <v>14</v>
      </c>
      <c r="P4836">
        <f>WEEKDAY(tbl_salesdata[[#This Row],[Order Date]],2)</f>
        <v>2</v>
      </c>
      <c r="Q4836" t="str">
        <f>TEXT(tbl_salesdata[[#This Row],[Order Date]],"dddd")</f>
        <v>Tuesday</v>
      </c>
      <c r="R4836" t="str">
        <f>IF(tbl_salesdata[[#This Row],[Weekdaynum]]&gt;5,"Yes","No")</f>
        <v>No</v>
      </c>
    </row>
    <row r="4837" spans="1:18" hidden="1" x14ac:dyDescent="0.35">
      <c r="A4837">
        <v>444234168</v>
      </c>
      <c r="B4837" s="3">
        <v>43696</v>
      </c>
      <c r="C4837" s="3">
        <v>43708</v>
      </c>
      <c r="D4837" t="s">
        <v>176</v>
      </c>
      <c r="E4837" t="s">
        <v>21</v>
      </c>
      <c r="F4837" t="s">
        <v>13</v>
      </c>
      <c r="G4837" t="s">
        <v>14</v>
      </c>
      <c r="H4837" t="s">
        <v>15</v>
      </c>
      <c r="I4837" s="9">
        <v>7617</v>
      </c>
      <c r="J4837" s="9">
        <v>255.28</v>
      </c>
      <c r="K4837" s="9">
        <v>159.41999999999999</v>
      </c>
      <c r="L4837" s="9">
        <f>tbl_salesdata[[#This Row],[Units Sold]]*tbl_salesdata[[#This Row],[Unit Cost]]</f>
        <v>1214302.1399999999</v>
      </c>
      <c r="M4837" s="9">
        <f>tbl_salesdata[[#This Row],[Units Sold]]*tbl_salesdata[[#This Row],[Unit Price]]</f>
        <v>1944467.76</v>
      </c>
      <c r="N4837" s="9">
        <f>tbl_salesdata[[#This Row],[Total Sales]]-tbl_salesdata[[#This Row],[Total Cost]]</f>
        <v>730165.62000000011</v>
      </c>
      <c r="O4837">
        <f>tbl_salesdata[[#This Row],[Ship Date]]-tbl_salesdata[[#This Row],[Order Date]]</f>
        <v>12</v>
      </c>
      <c r="P4837">
        <f>WEEKDAY(tbl_salesdata[[#This Row],[Order Date]],2)</f>
        <v>1</v>
      </c>
      <c r="Q4837" t="str">
        <f>TEXT(tbl_salesdata[[#This Row],[Order Date]],"dddd")</f>
        <v>Monday</v>
      </c>
      <c r="R4837" t="str">
        <f>IF(tbl_salesdata[[#This Row],[Weekdaynum]]&gt;5,"Yes","No")</f>
        <v>No</v>
      </c>
    </row>
    <row r="4838" spans="1:18" hidden="1" x14ac:dyDescent="0.35">
      <c r="A4838">
        <v>381495797</v>
      </c>
      <c r="B4838" s="3">
        <v>42674</v>
      </c>
      <c r="C4838" s="3">
        <v>42679</v>
      </c>
      <c r="D4838" t="s">
        <v>191</v>
      </c>
      <c r="E4838" t="s">
        <v>24</v>
      </c>
      <c r="F4838" t="s">
        <v>13</v>
      </c>
      <c r="G4838" t="s">
        <v>18</v>
      </c>
      <c r="H4838" t="s">
        <v>15</v>
      </c>
      <c r="I4838" s="9">
        <v>1939</v>
      </c>
      <c r="J4838" s="9">
        <v>255.28</v>
      </c>
      <c r="K4838" s="9">
        <v>159.41999999999999</v>
      </c>
      <c r="L4838" s="9">
        <f>tbl_salesdata[[#This Row],[Units Sold]]*tbl_salesdata[[#This Row],[Unit Cost]]</f>
        <v>309115.38</v>
      </c>
      <c r="M4838" s="9">
        <f>tbl_salesdata[[#This Row],[Units Sold]]*tbl_salesdata[[#This Row],[Unit Price]]</f>
        <v>494987.92</v>
      </c>
      <c r="N4838" s="9">
        <f>tbl_salesdata[[#This Row],[Total Sales]]-tbl_salesdata[[#This Row],[Total Cost]]</f>
        <v>185872.53999999998</v>
      </c>
      <c r="O4838">
        <f>tbl_salesdata[[#This Row],[Ship Date]]-tbl_salesdata[[#This Row],[Order Date]]</f>
        <v>5</v>
      </c>
      <c r="P4838">
        <f>WEEKDAY(tbl_salesdata[[#This Row],[Order Date]],2)</f>
        <v>1</v>
      </c>
      <c r="Q4838" t="str">
        <f>TEXT(tbl_salesdata[[#This Row],[Order Date]],"dddd")</f>
        <v>Monday</v>
      </c>
      <c r="R4838" t="str">
        <f>IF(tbl_salesdata[[#This Row],[Weekdaynum]]&gt;5,"Yes","No")</f>
        <v>No</v>
      </c>
    </row>
    <row r="4839" spans="1:18" hidden="1" x14ac:dyDescent="0.35">
      <c r="A4839">
        <v>691372478</v>
      </c>
      <c r="B4839" s="3">
        <v>42783</v>
      </c>
      <c r="C4839" s="3">
        <v>42790</v>
      </c>
      <c r="D4839" t="s">
        <v>141</v>
      </c>
      <c r="E4839" t="s">
        <v>38</v>
      </c>
      <c r="F4839" t="s">
        <v>47</v>
      </c>
      <c r="G4839" t="s">
        <v>18</v>
      </c>
      <c r="H4839" t="s">
        <v>19</v>
      </c>
      <c r="I4839" s="9">
        <v>1335</v>
      </c>
      <c r="J4839" s="9">
        <v>421.89</v>
      </c>
      <c r="K4839" s="9">
        <v>364.69</v>
      </c>
      <c r="L4839" s="9">
        <f>tbl_salesdata[[#This Row],[Units Sold]]*tbl_salesdata[[#This Row],[Unit Cost]]</f>
        <v>486861.15</v>
      </c>
      <c r="M4839" s="9">
        <f>tbl_salesdata[[#This Row],[Units Sold]]*tbl_salesdata[[#This Row],[Unit Price]]</f>
        <v>563223.15</v>
      </c>
      <c r="N4839" s="9">
        <f>tbl_salesdata[[#This Row],[Total Sales]]-tbl_salesdata[[#This Row],[Total Cost]]</f>
        <v>76362</v>
      </c>
      <c r="O4839">
        <f>tbl_salesdata[[#This Row],[Ship Date]]-tbl_salesdata[[#This Row],[Order Date]]</f>
        <v>7</v>
      </c>
      <c r="P4839">
        <f>WEEKDAY(tbl_salesdata[[#This Row],[Order Date]],2)</f>
        <v>5</v>
      </c>
      <c r="Q4839" t="str">
        <f>TEXT(tbl_salesdata[[#This Row],[Order Date]],"dddd")</f>
        <v>Friday</v>
      </c>
      <c r="R4839" t="str">
        <f>IF(tbl_salesdata[[#This Row],[Weekdaynum]]&gt;5,"Yes","No")</f>
        <v>No</v>
      </c>
    </row>
    <row r="4840" spans="1:18" x14ac:dyDescent="0.35">
      <c r="A4840">
        <v>623821580</v>
      </c>
      <c r="B4840" s="3">
        <v>42658</v>
      </c>
      <c r="C4840" s="3">
        <v>42672</v>
      </c>
      <c r="D4840" t="s">
        <v>35</v>
      </c>
      <c r="E4840" t="s">
        <v>21</v>
      </c>
      <c r="F4840" t="s">
        <v>56</v>
      </c>
      <c r="G4840" t="s">
        <v>18</v>
      </c>
      <c r="H4840" t="s">
        <v>26</v>
      </c>
      <c r="I4840" s="9">
        <v>1523</v>
      </c>
      <c r="J4840" s="9">
        <v>9.33</v>
      </c>
      <c r="K4840" s="9">
        <v>6.92</v>
      </c>
      <c r="L4840" s="9">
        <f>tbl_salesdata[[#This Row],[Units Sold]]*tbl_salesdata[[#This Row],[Unit Cost]]</f>
        <v>10539.16</v>
      </c>
      <c r="M4840" s="9">
        <f>tbl_salesdata[[#This Row],[Units Sold]]*tbl_salesdata[[#This Row],[Unit Price]]</f>
        <v>14209.59</v>
      </c>
      <c r="N4840" s="9">
        <f>tbl_salesdata[[#This Row],[Total Sales]]-tbl_salesdata[[#This Row],[Total Cost]]</f>
        <v>3670.4300000000003</v>
      </c>
      <c r="O4840">
        <f>tbl_salesdata[[#This Row],[Ship Date]]-tbl_salesdata[[#This Row],[Order Date]]</f>
        <v>14</v>
      </c>
      <c r="P4840">
        <f>WEEKDAY(tbl_salesdata[[#This Row],[Order Date]],2)</f>
        <v>6</v>
      </c>
      <c r="Q4840" t="str">
        <f>TEXT(tbl_salesdata[[#This Row],[Order Date]],"dddd")</f>
        <v>Saturday</v>
      </c>
      <c r="R4840" t="str">
        <f>IF(tbl_salesdata[[#This Row],[Weekdaynum]]&gt;5,"Yes","No")</f>
        <v>Yes</v>
      </c>
    </row>
    <row r="4841" spans="1:18" hidden="1" x14ac:dyDescent="0.35">
      <c r="A4841">
        <v>968228805</v>
      </c>
      <c r="B4841" s="3">
        <v>43514</v>
      </c>
      <c r="C4841" s="3">
        <v>43533</v>
      </c>
      <c r="D4841" t="s">
        <v>118</v>
      </c>
      <c r="E4841" t="s">
        <v>24</v>
      </c>
      <c r="F4841" t="s">
        <v>17</v>
      </c>
      <c r="G4841" t="s">
        <v>14</v>
      </c>
      <c r="H4841" t="s">
        <v>26</v>
      </c>
      <c r="I4841" s="9">
        <v>9274</v>
      </c>
      <c r="J4841" s="9">
        <v>152.58000000000001</v>
      </c>
      <c r="K4841" s="9">
        <v>97.44</v>
      </c>
      <c r="L4841" s="9">
        <f>tbl_salesdata[[#This Row],[Units Sold]]*tbl_salesdata[[#This Row],[Unit Cost]]</f>
        <v>903658.55999999994</v>
      </c>
      <c r="M4841" s="9">
        <f>tbl_salesdata[[#This Row],[Units Sold]]*tbl_salesdata[[#This Row],[Unit Price]]</f>
        <v>1415026.9200000002</v>
      </c>
      <c r="N4841" s="9">
        <f>tbl_salesdata[[#This Row],[Total Sales]]-tbl_salesdata[[#This Row],[Total Cost]]</f>
        <v>511368.36000000022</v>
      </c>
      <c r="O4841">
        <f>tbl_salesdata[[#This Row],[Ship Date]]-tbl_salesdata[[#This Row],[Order Date]]</f>
        <v>19</v>
      </c>
      <c r="P4841">
        <f>WEEKDAY(tbl_salesdata[[#This Row],[Order Date]],2)</f>
        <v>1</v>
      </c>
      <c r="Q4841" t="str">
        <f>TEXT(tbl_salesdata[[#This Row],[Order Date]],"dddd")</f>
        <v>Monday</v>
      </c>
      <c r="R4841" t="str">
        <f>IF(tbl_salesdata[[#This Row],[Weekdaynum]]&gt;5,"Yes","No")</f>
        <v>No</v>
      </c>
    </row>
    <row r="4842" spans="1:18" hidden="1" x14ac:dyDescent="0.35">
      <c r="A4842">
        <v>830618607</v>
      </c>
      <c r="B4842" s="3">
        <v>44435</v>
      </c>
      <c r="C4842" s="3">
        <v>44441</v>
      </c>
      <c r="D4842" t="s">
        <v>126</v>
      </c>
      <c r="E4842" t="s">
        <v>24</v>
      </c>
      <c r="F4842" t="s">
        <v>42</v>
      </c>
      <c r="G4842" t="s">
        <v>18</v>
      </c>
      <c r="H4842" t="s">
        <v>26</v>
      </c>
      <c r="I4842" s="9">
        <v>7359</v>
      </c>
      <c r="J4842" s="9">
        <v>437.2</v>
      </c>
      <c r="K4842" s="9">
        <v>263.33</v>
      </c>
      <c r="L4842" s="9">
        <f>tbl_salesdata[[#This Row],[Units Sold]]*tbl_salesdata[[#This Row],[Unit Cost]]</f>
        <v>1937845.47</v>
      </c>
      <c r="M4842" s="9">
        <f>tbl_salesdata[[#This Row],[Units Sold]]*tbl_salesdata[[#This Row],[Unit Price]]</f>
        <v>3217354.8</v>
      </c>
      <c r="N4842" s="9">
        <f>tbl_salesdata[[#This Row],[Total Sales]]-tbl_salesdata[[#This Row],[Total Cost]]</f>
        <v>1279509.3299999998</v>
      </c>
      <c r="O4842">
        <f>tbl_salesdata[[#This Row],[Ship Date]]-tbl_salesdata[[#This Row],[Order Date]]</f>
        <v>6</v>
      </c>
      <c r="P4842">
        <f>WEEKDAY(tbl_salesdata[[#This Row],[Order Date]],2)</f>
        <v>5</v>
      </c>
      <c r="Q4842" t="str">
        <f>TEXT(tbl_salesdata[[#This Row],[Order Date]],"dddd")</f>
        <v>Friday</v>
      </c>
      <c r="R4842" t="str">
        <f>IF(tbl_salesdata[[#This Row],[Weekdaynum]]&gt;5,"Yes","No")</f>
        <v>No</v>
      </c>
    </row>
    <row r="4843" spans="1:18" hidden="1" x14ac:dyDescent="0.35">
      <c r="A4843">
        <v>856443774</v>
      </c>
      <c r="B4843" s="3">
        <v>44162</v>
      </c>
      <c r="C4843" s="3">
        <v>44166</v>
      </c>
      <c r="D4843" t="s">
        <v>93</v>
      </c>
      <c r="E4843" t="s">
        <v>29</v>
      </c>
      <c r="F4843" t="s">
        <v>42</v>
      </c>
      <c r="G4843" t="s">
        <v>18</v>
      </c>
      <c r="H4843" t="s">
        <v>34</v>
      </c>
      <c r="I4843" s="9">
        <v>9600</v>
      </c>
      <c r="J4843" s="9">
        <v>437.2</v>
      </c>
      <c r="K4843" s="9">
        <v>263.33</v>
      </c>
      <c r="L4843" s="9">
        <f>tbl_salesdata[[#This Row],[Units Sold]]*tbl_salesdata[[#This Row],[Unit Cost]]</f>
        <v>2527968</v>
      </c>
      <c r="M4843" s="9">
        <f>tbl_salesdata[[#This Row],[Units Sold]]*tbl_salesdata[[#This Row],[Unit Price]]</f>
        <v>4197120</v>
      </c>
      <c r="N4843" s="9">
        <f>tbl_salesdata[[#This Row],[Total Sales]]-tbl_salesdata[[#This Row],[Total Cost]]</f>
        <v>1669152</v>
      </c>
      <c r="O4843">
        <f>tbl_salesdata[[#This Row],[Ship Date]]-tbl_salesdata[[#This Row],[Order Date]]</f>
        <v>4</v>
      </c>
      <c r="P4843">
        <f>WEEKDAY(tbl_salesdata[[#This Row],[Order Date]],2)</f>
        <v>5</v>
      </c>
      <c r="Q4843" t="str">
        <f>TEXT(tbl_salesdata[[#This Row],[Order Date]],"dddd")</f>
        <v>Friday</v>
      </c>
      <c r="R4843" t="str">
        <f>IF(tbl_salesdata[[#This Row],[Weekdaynum]]&gt;5,"Yes","No")</f>
        <v>No</v>
      </c>
    </row>
    <row r="4844" spans="1:18" hidden="1" x14ac:dyDescent="0.35">
      <c r="A4844">
        <v>494190633</v>
      </c>
      <c r="B4844" s="3">
        <v>42802</v>
      </c>
      <c r="C4844" s="3">
        <v>42818</v>
      </c>
      <c r="D4844" t="s">
        <v>132</v>
      </c>
      <c r="E4844" t="s">
        <v>38</v>
      </c>
      <c r="F4844" t="s">
        <v>47</v>
      </c>
      <c r="G4844" t="s">
        <v>18</v>
      </c>
      <c r="H4844" t="s">
        <v>26</v>
      </c>
      <c r="I4844" s="9">
        <v>845</v>
      </c>
      <c r="J4844" s="9">
        <v>421.89</v>
      </c>
      <c r="K4844" s="9">
        <v>364.69</v>
      </c>
      <c r="L4844" s="9">
        <f>tbl_salesdata[[#This Row],[Units Sold]]*tbl_salesdata[[#This Row],[Unit Cost]]</f>
        <v>308163.05</v>
      </c>
      <c r="M4844" s="9">
        <f>tbl_salesdata[[#This Row],[Units Sold]]*tbl_salesdata[[#This Row],[Unit Price]]</f>
        <v>356497.05</v>
      </c>
      <c r="N4844" s="9">
        <f>tbl_salesdata[[#This Row],[Total Sales]]-tbl_salesdata[[#This Row],[Total Cost]]</f>
        <v>48334</v>
      </c>
      <c r="O4844">
        <f>tbl_salesdata[[#This Row],[Ship Date]]-tbl_salesdata[[#This Row],[Order Date]]</f>
        <v>16</v>
      </c>
      <c r="P4844">
        <f>WEEKDAY(tbl_salesdata[[#This Row],[Order Date]],2)</f>
        <v>3</v>
      </c>
      <c r="Q4844" t="str">
        <f>TEXT(tbl_salesdata[[#This Row],[Order Date]],"dddd")</f>
        <v>Wednesday</v>
      </c>
      <c r="R4844" t="str">
        <f>IF(tbl_salesdata[[#This Row],[Weekdaynum]]&gt;5,"Yes","No")</f>
        <v>No</v>
      </c>
    </row>
    <row r="4845" spans="1:18" hidden="1" x14ac:dyDescent="0.35">
      <c r="A4845">
        <v>162658011</v>
      </c>
      <c r="B4845" s="3">
        <v>43272</v>
      </c>
      <c r="C4845" s="3">
        <v>43274</v>
      </c>
      <c r="D4845" t="s">
        <v>73</v>
      </c>
      <c r="E4845" t="s">
        <v>24</v>
      </c>
      <c r="F4845" t="s">
        <v>76</v>
      </c>
      <c r="G4845" t="s">
        <v>18</v>
      </c>
      <c r="H4845" t="s">
        <v>19</v>
      </c>
      <c r="I4845" s="9">
        <v>2975</v>
      </c>
      <c r="J4845" s="9">
        <v>668.27</v>
      </c>
      <c r="K4845" s="9">
        <v>502.54</v>
      </c>
      <c r="L4845" s="9">
        <f>tbl_salesdata[[#This Row],[Units Sold]]*tbl_salesdata[[#This Row],[Unit Cost]]</f>
        <v>1495056.5</v>
      </c>
      <c r="M4845" s="9">
        <f>tbl_salesdata[[#This Row],[Units Sold]]*tbl_salesdata[[#This Row],[Unit Price]]</f>
        <v>1988103.25</v>
      </c>
      <c r="N4845" s="9">
        <f>tbl_salesdata[[#This Row],[Total Sales]]-tbl_salesdata[[#This Row],[Total Cost]]</f>
        <v>493046.75</v>
      </c>
      <c r="O4845">
        <f>tbl_salesdata[[#This Row],[Ship Date]]-tbl_salesdata[[#This Row],[Order Date]]</f>
        <v>2</v>
      </c>
      <c r="P4845">
        <f>WEEKDAY(tbl_salesdata[[#This Row],[Order Date]],2)</f>
        <v>4</v>
      </c>
      <c r="Q4845" t="str">
        <f>TEXT(tbl_salesdata[[#This Row],[Order Date]],"dddd")</f>
        <v>Thursday</v>
      </c>
      <c r="R4845" t="str">
        <f>IF(tbl_salesdata[[#This Row],[Weekdaynum]]&gt;5,"Yes","No")</f>
        <v>No</v>
      </c>
    </row>
    <row r="4846" spans="1:18" hidden="1" x14ac:dyDescent="0.35">
      <c r="A4846">
        <v>800957238</v>
      </c>
      <c r="B4846" s="3">
        <v>44916</v>
      </c>
      <c r="C4846" s="3">
        <v>44924</v>
      </c>
      <c r="D4846" t="s">
        <v>141</v>
      </c>
      <c r="E4846" t="s">
        <v>38</v>
      </c>
      <c r="F4846" t="s">
        <v>13</v>
      </c>
      <c r="G4846" t="s">
        <v>18</v>
      </c>
      <c r="H4846" t="s">
        <v>26</v>
      </c>
      <c r="I4846" s="9">
        <v>9901</v>
      </c>
      <c r="J4846" s="9">
        <v>255.28</v>
      </c>
      <c r="K4846" s="9">
        <v>159.41999999999999</v>
      </c>
      <c r="L4846" s="9">
        <f>tbl_salesdata[[#This Row],[Units Sold]]*tbl_salesdata[[#This Row],[Unit Cost]]</f>
        <v>1578417.42</v>
      </c>
      <c r="M4846" s="9">
        <f>tbl_salesdata[[#This Row],[Units Sold]]*tbl_salesdata[[#This Row],[Unit Price]]</f>
        <v>2527527.2799999998</v>
      </c>
      <c r="N4846" s="9">
        <f>tbl_salesdata[[#This Row],[Total Sales]]-tbl_salesdata[[#This Row],[Total Cost]]</f>
        <v>949109.85999999987</v>
      </c>
      <c r="O4846">
        <f>tbl_salesdata[[#This Row],[Ship Date]]-tbl_salesdata[[#This Row],[Order Date]]</f>
        <v>8</v>
      </c>
      <c r="P4846">
        <f>WEEKDAY(tbl_salesdata[[#This Row],[Order Date]],2)</f>
        <v>3</v>
      </c>
      <c r="Q4846" t="str">
        <f>TEXT(tbl_salesdata[[#This Row],[Order Date]],"dddd")</f>
        <v>Wednesday</v>
      </c>
      <c r="R4846" t="str">
        <f>IF(tbl_salesdata[[#This Row],[Weekdaynum]]&gt;5,"Yes","No")</f>
        <v>No</v>
      </c>
    </row>
    <row r="4847" spans="1:18" hidden="1" x14ac:dyDescent="0.35">
      <c r="A4847">
        <v>718512141</v>
      </c>
      <c r="B4847" s="3">
        <v>44621</v>
      </c>
      <c r="C4847" s="3">
        <v>44625</v>
      </c>
      <c r="D4847" t="s">
        <v>85</v>
      </c>
      <c r="E4847" t="s">
        <v>12</v>
      </c>
      <c r="F4847" t="s">
        <v>22</v>
      </c>
      <c r="G4847" t="s">
        <v>18</v>
      </c>
      <c r="H4847" t="s">
        <v>19</v>
      </c>
      <c r="I4847" s="9">
        <v>2564</v>
      </c>
      <c r="J4847" s="9">
        <v>47.45</v>
      </c>
      <c r="K4847" s="9">
        <v>31.79</v>
      </c>
      <c r="L4847" s="9">
        <f>tbl_salesdata[[#This Row],[Units Sold]]*tbl_salesdata[[#This Row],[Unit Cost]]</f>
        <v>81509.56</v>
      </c>
      <c r="M4847" s="9">
        <f>tbl_salesdata[[#This Row],[Units Sold]]*tbl_salesdata[[#This Row],[Unit Price]]</f>
        <v>121661.8</v>
      </c>
      <c r="N4847" s="9">
        <f>tbl_salesdata[[#This Row],[Total Sales]]-tbl_salesdata[[#This Row],[Total Cost]]</f>
        <v>40152.240000000005</v>
      </c>
      <c r="O4847">
        <f>tbl_salesdata[[#This Row],[Ship Date]]-tbl_salesdata[[#This Row],[Order Date]]</f>
        <v>4</v>
      </c>
      <c r="P4847">
        <f>WEEKDAY(tbl_salesdata[[#This Row],[Order Date]],2)</f>
        <v>2</v>
      </c>
      <c r="Q4847" t="str">
        <f>TEXT(tbl_salesdata[[#This Row],[Order Date]],"dddd")</f>
        <v>Tuesday</v>
      </c>
      <c r="R4847" t="str">
        <f>IF(tbl_salesdata[[#This Row],[Weekdaynum]]&gt;5,"Yes","No")</f>
        <v>No</v>
      </c>
    </row>
    <row r="4848" spans="1:18" hidden="1" x14ac:dyDescent="0.35">
      <c r="A4848">
        <v>545059049</v>
      </c>
      <c r="B4848" s="3">
        <v>42586</v>
      </c>
      <c r="C4848" s="3">
        <v>42605</v>
      </c>
      <c r="D4848" t="s">
        <v>113</v>
      </c>
      <c r="E4848" t="s">
        <v>21</v>
      </c>
      <c r="F4848" t="s">
        <v>33</v>
      </c>
      <c r="G4848" t="s">
        <v>18</v>
      </c>
      <c r="H4848" t="s">
        <v>34</v>
      </c>
      <c r="I4848" s="9">
        <v>3940</v>
      </c>
      <c r="J4848" s="9">
        <v>109.28</v>
      </c>
      <c r="K4848" s="9">
        <v>35.840000000000003</v>
      </c>
      <c r="L4848" s="9">
        <f>tbl_salesdata[[#This Row],[Units Sold]]*tbl_salesdata[[#This Row],[Unit Cost]]</f>
        <v>141209.60000000001</v>
      </c>
      <c r="M4848" s="9">
        <f>tbl_salesdata[[#This Row],[Units Sold]]*tbl_salesdata[[#This Row],[Unit Price]]</f>
        <v>430563.2</v>
      </c>
      <c r="N4848" s="9">
        <f>tbl_salesdata[[#This Row],[Total Sales]]-tbl_salesdata[[#This Row],[Total Cost]]</f>
        <v>289353.59999999998</v>
      </c>
      <c r="O4848">
        <f>tbl_salesdata[[#This Row],[Ship Date]]-tbl_salesdata[[#This Row],[Order Date]]</f>
        <v>19</v>
      </c>
      <c r="P4848">
        <f>WEEKDAY(tbl_salesdata[[#This Row],[Order Date]],2)</f>
        <v>4</v>
      </c>
      <c r="Q4848" t="str">
        <f>TEXT(tbl_salesdata[[#This Row],[Order Date]],"dddd")</f>
        <v>Thursday</v>
      </c>
      <c r="R4848" t="str">
        <f>IF(tbl_salesdata[[#This Row],[Weekdaynum]]&gt;5,"Yes","No")</f>
        <v>No</v>
      </c>
    </row>
    <row r="4849" spans="1:18" hidden="1" x14ac:dyDescent="0.35">
      <c r="A4849">
        <v>980646789</v>
      </c>
      <c r="B4849" s="3">
        <v>42711</v>
      </c>
      <c r="C4849" s="3">
        <v>42726</v>
      </c>
      <c r="D4849" t="s">
        <v>212</v>
      </c>
      <c r="E4849" t="s">
        <v>32</v>
      </c>
      <c r="F4849" t="s">
        <v>76</v>
      </c>
      <c r="G4849" t="s">
        <v>18</v>
      </c>
      <c r="H4849" t="s">
        <v>26</v>
      </c>
      <c r="I4849" s="9">
        <v>4032</v>
      </c>
      <c r="J4849" s="9">
        <v>668.27</v>
      </c>
      <c r="K4849" s="9">
        <v>502.54</v>
      </c>
      <c r="L4849" s="9">
        <f>tbl_salesdata[[#This Row],[Units Sold]]*tbl_salesdata[[#This Row],[Unit Cost]]</f>
        <v>2026241.28</v>
      </c>
      <c r="M4849" s="9">
        <f>tbl_salesdata[[#This Row],[Units Sold]]*tbl_salesdata[[#This Row],[Unit Price]]</f>
        <v>2694464.64</v>
      </c>
      <c r="N4849" s="9">
        <f>tbl_salesdata[[#This Row],[Total Sales]]-tbl_salesdata[[#This Row],[Total Cost]]</f>
        <v>668223.3600000001</v>
      </c>
      <c r="O4849">
        <f>tbl_salesdata[[#This Row],[Ship Date]]-tbl_salesdata[[#This Row],[Order Date]]</f>
        <v>15</v>
      </c>
      <c r="P4849">
        <f>WEEKDAY(tbl_salesdata[[#This Row],[Order Date]],2)</f>
        <v>3</v>
      </c>
      <c r="Q4849" t="str">
        <f>TEXT(tbl_salesdata[[#This Row],[Order Date]],"dddd")</f>
        <v>Wednesday</v>
      </c>
      <c r="R4849" t="str">
        <f>IF(tbl_salesdata[[#This Row],[Weekdaynum]]&gt;5,"Yes","No")</f>
        <v>No</v>
      </c>
    </row>
    <row r="4850" spans="1:18" hidden="1" x14ac:dyDescent="0.35">
      <c r="A4850">
        <v>545636689</v>
      </c>
      <c r="B4850" s="3">
        <v>43129</v>
      </c>
      <c r="C4850" s="3">
        <v>43142</v>
      </c>
      <c r="D4850" t="s">
        <v>181</v>
      </c>
      <c r="E4850" t="s">
        <v>38</v>
      </c>
      <c r="F4850" t="s">
        <v>76</v>
      </c>
      <c r="G4850" t="s">
        <v>18</v>
      </c>
      <c r="H4850" t="s">
        <v>34</v>
      </c>
      <c r="I4850" s="9">
        <v>4876</v>
      </c>
      <c r="J4850" s="9">
        <v>668.27</v>
      </c>
      <c r="K4850" s="9">
        <v>502.54</v>
      </c>
      <c r="L4850" s="9">
        <f>tbl_salesdata[[#This Row],[Units Sold]]*tbl_salesdata[[#This Row],[Unit Cost]]</f>
        <v>2450385.04</v>
      </c>
      <c r="M4850" s="9">
        <f>tbl_salesdata[[#This Row],[Units Sold]]*tbl_salesdata[[#This Row],[Unit Price]]</f>
        <v>3258484.52</v>
      </c>
      <c r="N4850" s="9">
        <f>tbl_salesdata[[#This Row],[Total Sales]]-tbl_salesdata[[#This Row],[Total Cost]]</f>
        <v>808099.48</v>
      </c>
      <c r="O4850">
        <f>tbl_salesdata[[#This Row],[Ship Date]]-tbl_salesdata[[#This Row],[Order Date]]</f>
        <v>13</v>
      </c>
      <c r="P4850">
        <f>WEEKDAY(tbl_salesdata[[#This Row],[Order Date]],2)</f>
        <v>1</v>
      </c>
      <c r="Q4850" t="str">
        <f>TEXT(tbl_salesdata[[#This Row],[Order Date]],"dddd")</f>
        <v>Monday</v>
      </c>
      <c r="R4850" t="str">
        <f>IF(tbl_salesdata[[#This Row],[Weekdaynum]]&gt;5,"Yes","No")</f>
        <v>No</v>
      </c>
    </row>
    <row r="4851" spans="1:18" hidden="1" x14ac:dyDescent="0.35">
      <c r="A4851">
        <v>530702579</v>
      </c>
      <c r="B4851" s="3">
        <v>42284</v>
      </c>
      <c r="C4851" s="3">
        <v>42300</v>
      </c>
      <c r="D4851" t="s">
        <v>115</v>
      </c>
      <c r="E4851" t="s">
        <v>21</v>
      </c>
      <c r="F4851" t="s">
        <v>13</v>
      </c>
      <c r="G4851" t="s">
        <v>18</v>
      </c>
      <c r="H4851" t="s">
        <v>15</v>
      </c>
      <c r="I4851" s="9">
        <v>5541</v>
      </c>
      <c r="J4851" s="9">
        <v>255.28</v>
      </c>
      <c r="K4851" s="9">
        <v>159.41999999999999</v>
      </c>
      <c r="L4851" s="9">
        <f>tbl_salesdata[[#This Row],[Units Sold]]*tbl_salesdata[[#This Row],[Unit Cost]]</f>
        <v>883346.22</v>
      </c>
      <c r="M4851" s="9">
        <f>tbl_salesdata[[#This Row],[Units Sold]]*tbl_salesdata[[#This Row],[Unit Price]]</f>
        <v>1414506.48</v>
      </c>
      <c r="N4851" s="9">
        <f>tbl_salesdata[[#This Row],[Total Sales]]-tbl_salesdata[[#This Row],[Total Cost]]</f>
        <v>531160.26</v>
      </c>
      <c r="O4851">
        <f>tbl_salesdata[[#This Row],[Ship Date]]-tbl_salesdata[[#This Row],[Order Date]]</f>
        <v>16</v>
      </c>
      <c r="P4851">
        <f>WEEKDAY(tbl_salesdata[[#This Row],[Order Date]],2)</f>
        <v>3</v>
      </c>
      <c r="Q4851" t="str">
        <f>TEXT(tbl_salesdata[[#This Row],[Order Date]],"dddd")</f>
        <v>Wednesday</v>
      </c>
      <c r="R4851" t="str">
        <f>IF(tbl_salesdata[[#This Row],[Weekdaynum]]&gt;5,"Yes","No")</f>
        <v>No</v>
      </c>
    </row>
    <row r="4852" spans="1:18" hidden="1" x14ac:dyDescent="0.35">
      <c r="A4852">
        <v>946830785</v>
      </c>
      <c r="B4852" s="3">
        <v>42241</v>
      </c>
      <c r="C4852" s="3">
        <v>42254</v>
      </c>
      <c r="D4852" t="s">
        <v>220</v>
      </c>
      <c r="E4852" t="s">
        <v>29</v>
      </c>
      <c r="F4852" t="s">
        <v>47</v>
      </c>
      <c r="G4852" t="s">
        <v>18</v>
      </c>
      <c r="H4852" t="s">
        <v>19</v>
      </c>
      <c r="I4852" s="9">
        <v>7125</v>
      </c>
      <c r="J4852" s="9">
        <v>421.89</v>
      </c>
      <c r="K4852" s="9">
        <v>364.69</v>
      </c>
      <c r="L4852" s="9">
        <f>tbl_salesdata[[#This Row],[Units Sold]]*tbl_salesdata[[#This Row],[Unit Cost]]</f>
        <v>2598416.25</v>
      </c>
      <c r="M4852" s="9">
        <f>tbl_salesdata[[#This Row],[Units Sold]]*tbl_salesdata[[#This Row],[Unit Price]]</f>
        <v>3005966.25</v>
      </c>
      <c r="N4852" s="9">
        <f>tbl_salesdata[[#This Row],[Total Sales]]-tbl_salesdata[[#This Row],[Total Cost]]</f>
        <v>407550</v>
      </c>
      <c r="O4852">
        <f>tbl_salesdata[[#This Row],[Ship Date]]-tbl_salesdata[[#This Row],[Order Date]]</f>
        <v>13</v>
      </c>
      <c r="P4852">
        <f>WEEKDAY(tbl_salesdata[[#This Row],[Order Date]],2)</f>
        <v>2</v>
      </c>
      <c r="Q4852" t="str">
        <f>TEXT(tbl_salesdata[[#This Row],[Order Date]],"dddd")</f>
        <v>Tuesday</v>
      </c>
      <c r="R4852" t="str">
        <f>IF(tbl_salesdata[[#This Row],[Weekdaynum]]&gt;5,"Yes","No")</f>
        <v>No</v>
      </c>
    </row>
    <row r="4853" spans="1:18" hidden="1" x14ac:dyDescent="0.35">
      <c r="A4853">
        <v>975320136</v>
      </c>
      <c r="B4853" s="3">
        <v>43919</v>
      </c>
      <c r="C4853" s="3">
        <v>43935</v>
      </c>
      <c r="D4853" t="s">
        <v>138</v>
      </c>
      <c r="E4853" t="s">
        <v>24</v>
      </c>
      <c r="F4853" t="s">
        <v>25</v>
      </c>
      <c r="G4853" t="s">
        <v>18</v>
      </c>
      <c r="H4853" t="s">
        <v>34</v>
      </c>
      <c r="I4853" s="9">
        <v>7757</v>
      </c>
      <c r="J4853" s="9">
        <v>205.7</v>
      </c>
      <c r="K4853" s="9">
        <v>117.11</v>
      </c>
      <c r="L4853" s="9">
        <f>tbl_salesdata[[#This Row],[Units Sold]]*tbl_salesdata[[#This Row],[Unit Cost]]</f>
        <v>908422.27</v>
      </c>
      <c r="M4853" s="9">
        <f>tbl_salesdata[[#This Row],[Units Sold]]*tbl_salesdata[[#This Row],[Unit Price]]</f>
        <v>1595614.9</v>
      </c>
      <c r="N4853" s="9">
        <f>tbl_salesdata[[#This Row],[Total Sales]]-tbl_salesdata[[#This Row],[Total Cost]]</f>
        <v>687192.62999999989</v>
      </c>
      <c r="O4853">
        <f>tbl_salesdata[[#This Row],[Ship Date]]-tbl_salesdata[[#This Row],[Order Date]]</f>
        <v>16</v>
      </c>
      <c r="P4853">
        <f>WEEKDAY(tbl_salesdata[[#This Row],[Order Date]],2)</f>
        <v>7</v>
      </c>
      <c r="Q4853" t="str">
        <f>TEXT(tbl_salesdata[[#This Row],[Order Date]],"dddd")</f>
        <v>Sunday</v>
      </c>
      <c r="R4853" t="str">
        <f>IF(tbl_salesdata[[#This Row],[Weekdaynum]]&gt;5,"Yes","No")</f>
        <v>Yes</v>
      </c>
    </row>
    <row r="4854" spans="1:18" hidden="1" x14ac:dyDescent="0.35">
      <c r="A4854">
        <v>317781960</v>
      </c>
      <c r="B4854" s="3">
        <v>44083</v>
      </c>
      <c r="C4854" s="3">
        <v>44087</v>
      </c>
      <c r="D4854" t="s">
        <v>213</v>
      </c>
      <c r="E4854" t="s">
        <v>38</v>
      </c>
      <c r="F4854" t="s">
        <v>47</v>
      </c>
      <c r="G4854" t="s">
        <v>18</v>
      </c>
      <c r="H4854" t="s">
        <v>15</v>
      </c>
      <c r="I4854" s="9">
        <v>7599</v>
      </c>
      <c r="J4854" s="9">
        <v>421.89</v>
      </c>
      <c r="K4854" s="9">
        <v>364.69</v>
      </c>
      <c r="L4854" s="9">
        <f>tbl_salesdata[[#This Row],[Units Sold]]*tbl_salesdata[[#This Row],[Unit Cost]]</f>
        <v>2771279.31</v>
      </c>
      <c r="M4854" s="9">
        <f>tbl_salesdata[[#This Row],[Units Sold]]*tbl_salesdata[[#This Row],[Unit Price]]</f>
        <v>3205942.11</v>
      </c>
      <c r="N4854" s="9">
        <f>tbl_salesdata[[#This Row],[Total Sales]]-tbl_salesdata[[#This Row],[Total Cost]]</f>
        <v>434662.79999999981</v>
      </c>
      <c r="O4854">
        <f>tbl_salesdata[[#This Row],[Ship Date]]-tbl_salesdata[[#This Row],[Order Date]]</f>
        <v>4</v>
      </c>
      <c r="P4854">
        <f>WEEKDAY(tbl_salesdata[[#This Row],[Order Date]],2)</f>
        <v>3</v>
      </c>
      <c r="Q4854" t="str">
        <f>TEXT(tbl_salesdata[[#This Row],[Order Date]],"dddd")</f>
        <v>Wednesday</v>
      </c>
      <c r="R4854" t="str">
        <f>IF(tbl_salesdata[[#This Row],[Weekdaynum]]&gt;5,"Yes","No")</f>
        <v>No</v>
      </c>
    </row>
    <row r="4855" spans="1:18" hidden="1" x14ac:dyDescent="0.35">
      <c r="A4855">
        <v>546140086</v>
      </c>
      <c r="B4855" s="3">
        <v>43776</v>
      </c>
      <c r="C4855" s="3">
        <v>43789</v>
      </c>
      <c r="D4855" t="s">
        <v>189</v>
      </c>
      <c r="E4855" t="s">
        <v>21</v>
      </c>
      <c r="F4855" t="s">
        <v>30</v>
      </c>
      <c r="G4855" t="s">
        <v>18</v>
      </c>
      <c r="H4855" t="s">
        <v>26</v>
      </c>
      <c r="I4855" s="9">
        <v>3843</v>
      </c>
      <c r="J4855" s="9">
        <v>81.73</v>
      </c>
      <c r="K4855" s="9">
        <v>56.67</v>
      </c>
      <c r="L4855" s="9">
        <f>tbl_salesdata[[#This Row],[Units Sold]]*tbl_salesdata[[#This Row],[Unit Cost]]</f>
        <v>217782.81</v>
      </c>
      <c r="M4855" s="9">
        <f>tbl_salesdata[[#This Row],[Units Sold]]*tbl_salesdata[[#This Row],[Unit Price]]</f>
        <v>314088.39</v>
      </c>
      <c r="N4855" s="9">
        <f>tbl_salesdata[[#This Row],[Total Sales]]-tbl_salesdata[[#This Row],[Total Cost]]</f>
        <v>96305.580000000016</v>
      </c>
      <c r="O4855">
        <f>tbl_salesdata[[#This Row],[Ship Date]]-tbl_salesdata[[#This Row],[Order Date]]</f>
        <v>13</v>
      </c>
      <c r="P4855">
        <f>WEEKDAY(tbl_salesdata[[#This Row],[Order Date]],2)</f>
        <v>4</v>
      </c>
      <c r="Q4855" t="str">
        <f>TEXT(tbl_salesdata[[#This Row],[Order Date]],"dddd")</f>
        <v>Thursday</v>
      </c>
      <c r="R4855" t="str">
        <f>IF(tbl_salesdata[[#This Row],[Weekdaynum]]&gt;5,"Yes","No")</f>
        <v>No</v>
      </c>
    </row>
    <row r="4856" spans="1:18" hidden="1" x14ac:dyDescent="0.35">
      <c r="A4856">
        <v>152630841</v>
      </c>
      <c r="B4856" s="3">
        <v>43699</v>
      </c>
      <c r="C4856" s="3">
        <v>43708</v>
      </c>
      <c r="D4856" t="s">
        <v>99</v>
      </c>
      <c r="E4856" t="s">
        <v>38</v>
      </c>
      <c r="F4856" t="s">
        <v>22</v>
      </c>
      <c r="G4856" t="s">
        <v>18</v>
      </c>
      <c r="H4856" t="s">
        <v>26</v>
      </c>
      <c r="I4856" s="9">
        <v>5713</v>
      </c>
      <c r="J4856" s="9">
        <v>47.45</v>
      </c>
      <c r="K4856" s="9">
        <v>31.79</v>
      </c>
      <c r="L4856" s="9">
        <f>tbl_salesdata[[#This Row],[Units Sold]]*tbl_salesdata[[#This Row],[Unit Cost]]</f>
        <v>181616.27</v>
      </c>
      <c r="M4856" s="9">
        <f>tbl_salesdata[[#This Row],[Units Sold]]*tbl_salesdata[[#This Row],[Unit Price]]</f>
        <v>271081.85000000003</v>
      </c>
      <c r="N4856" s="9">
        <f>tbl_salesdata[[#This Row],[Total Sales]]-tbl_salesdata[[#This Row],[Total Cost]]</f>
        <v>89465.580000000045</v>
      </c>
      <c r="O4856">
        <f>tbl_salesdata[[#This Row],[Ship Date]]-tbl_salesdata[[#This Row],[Order Date]]</f>
        <v>9</v>
      </c>
      <c r="P4856">
        <f>WEEKDAY(tbl_salesdata[[#This Row],[Order Date]],2)</f>
        <v>4</v>
      </c>
      <c r="Q4856" t="str">
        <f>TEXT(tbl_salesdata[[#This Row],[Order Date]],"dddd")</f>
        <v>Thursday</v>
      </c>
      <c r="R4856" t="str">
        <f>IF(tbl_salesdata[[#This Row],[Weekdaynum]]&gt;5,"Yes","No")</f>
        <v>No</v>
      </c>
    </row>
    <row r="4857" spans="1:18" hidden="1" x14ac:dyDescent="0.35">
      <c r="A4857">
        <v>399803054</v>
      </c>
      <c r="B4857" s="3">
        <v>43402</v>
      </c>
      <c r="C4857" s="3">
        <v>43408</v>
      </c>
      <c r="D4857" t="s">
        <v>37</v>
      </c>
      <c r="E4857" t="s">
        <v>38</v>
      </c>
      <c r="F4857" t="s">
        <v>42</v>
      </c>
      <c r="G4857" t="s">
        <v>18</v>
      </c>
      <c r="H4857" t="s">
        <v>15</v>
      </c>
      <c r="I4857" s="9">
        <v>9463</v>
      </c>
      <c r="J4857" s="9">
        <v>437.2</v>
      </c>
      <c r="K4857" s="9">
        <v>263.33</v>
      </c>
      <c r="L4857" s="9">
        <f>tbl_salesdata[[#This Row],[Units Sold]]*tbl_salesdata[[#This Row],[Unit Cost]]</f>
        <v>2491891.79</v>
      </c>
      <c r="M4857" s="9">
        <f>tbl_salesdata[[#This Row],[Units Sold]]*tbl_salesdata[[#This Row],[Unit Price]]</f>
        <v>4137223.6</v>
      </c>
      <c r="N4857" s="9">
        <f>tbl_salesdata[[#This Row],[Total Sales]]-tbl_salesdata[[#This Row],[Total Cost]]</f>
        <v>1645331.81</v>
      </c>
      <c r="O4857">
        <f>tbl_salesdata[[#This Row],[Ship Date]]-tbl_salesdata[[#This Row],[Order Date]]</f>
        <v>6</v>
      </c>
      <c r="P4857">
        <f>WEEKDAY(tbl_salesdata[[#This Row],[Order Date]],2)</f>
        <v>1</v>
      </c>
      <c r="Q4857" t="str">
        <f>TEXT(tbl_salesdata[[#This Row],[Order Date]],"dddd")</f>
        <v>Monday</v>
      </c>
      <c r="R4857" t="str">
        <f>IF(tbl_salesdata[[#This Row],[Weekdaynum]]&gt;5,"Yes","No")</f>
        <v>No</v>
      </c>
    </row>
    <row r="4858" spans="1:18" hidden="1" x14ac:dyDescent="0.35">
      <c r="A4858">
        <v>370518052</v>
      </c>
      <c r="B4858" s="3">
        <v>43711</v>
      </c>
      <c r="C4858" s="3">
        <v>43725</v>
      </c>
      <c r="D4858" t="s">
        <v>177</v>
      </c>
      <c r="E4858" t="s">
        <v>24</v>
      </c>
      <c r="F4858" t="s">
        <v>76</v>
      </c>
      <c r="G4858" t="s">
        <v>18</v>
      </c>
      <c r="H4858" t="s">
        <v>34</v>
      </c>
      <c r="I4858" s="9">
        <v>3380</v>
      </c>
      <c r="J4858" s="9">
        <v>668.27</v>
      </c>
      <c r="K4858" s="9">
        <v>502.54</v>
      </c>
      <c r="L4858" s="9">
        <f>tbl_salesdata[[#This Row],[Units Sold]]*tbl_salesdata[[#This Row],[Unit Cost]]</f>
        <v>1698585.2</v>
      </c>
      <c r="M4858" s="9">
        <f>tbl_salesdata[[#This Row],[Units Sold]]*tbl_salesdata[[#This Row],[Unit Price]]</f>
        <v>2258752.6</v>
      </c>
      <c r="N4858" s="9">
        <f>tbl_salesdata[[#This Row],[Total Sales]]-tbl_salesdata[[#This Row],[Total Cost]]</f>
        <v>560167.40000000014</v>
      </c>
      <c r="O4858">
        <f>tbl_salesdata[[#This Row],[Ship Date]]-tbl_salesdata[[#This Row],[Order Date]]</f>
        <v>14</v>
      </c>
      <c r="P4858">
        <f>WEEKDAY(tbl_salesdata[[#This Row],[Order Date]],2)</f>
        <v>2</v>
      </c>
      <c r="Q4858" t="str">
        <f>TEXT(tbl_salesdata[[#This Row],[Order Date]],"dddd")</f>
        <v>Tuesday</v>
      </c>
      <c r="R4858" t="str">
        <f>IF(tbl_salesdata[[#This Row],[Weekdaynum]]&gt;5,"Yes","No")</f>
        <v>No</v>
      </c>
    </row>
    <row r="4859" spans="1:18" x14ac:dyDescent="0.35">
      <c r="A4859">
        <v>402677524</v>
      </c>
      <c r="B4859" s="3">
        <v>42350</v>
      </c>
      <c r="C4859" s="3">
        <v>42353</v>
      </c>
      <c r="D4859" t="s">
        <v>52</v>
      </c>
      <c r="E4859" t="s">
        <v>12</v>
      </c>
      <c r="F4859" t="s">
        <v>17</v>
      </c>
      <c r="G4859" t="s">
        <v>18</v>
      </c>
      <c r="H4859" t="s">
        <v>19</v>
      </c>
      <c r="I4859" s="9">
        <v>82</v>
      </c>
      <c r="J4859" s="9">
        <v>152.58000000000001</v>
      </c>
      <c r="K4859" s="9">
        <v>97.44</v>
      </c>
      <c r="L4859" s="9">
        <f>tbl_salesdata[[#This Row],[Units Sold]]*tbl_salesdata[[#This Row],[Unit Cost]]</f>
        <v>7990.08</v>
      </c>
      <c r="M4859" s="9">
        <f>tbl_salesdata[[#This Row],[Units Sold]]*tbl_salesdata[[#This Row],[Unit Price]]</f>
        <v>12511.560000000001</v>
      </c>
      <c r="N4859" s="9">
        <f>tbl_salesdata[[#This Row],[Total Sales]]-tbl_salesdata[[#This Row],[Total Cost]]</f>
        <v>4521.4800000000014</v>
      </c>
      <c r="O4859">
        <f>tbl_salesdata[[#This Row],[Ship Date]]-tbl_salesdata[[#This Row],[Order Date]]</f>
        <v>3</v>
      </c>
      <c r="P4859">
        <f>WEEKDAY(tbl_salesdata[[#This Row],[Order Date]],2)</f>
        <v>6</v>
      </c>
      <c r="Q4859" t="str">
        <f>TEXT(tbl_salesdata[[#This Row],[Order Date]],"dddd")</f>
        <v>Saturday</v>
      </c>
      <c r="R4859" t="str">
        <f>IF(tbl_salesdata[[#This Row],[Weekdaynum]]&gt;5,"Yes","No")</f>
        <v>Yes</v>
      </c>
    </row>
    <row r="4860" spans="1:18" hidden="1" x14ac:dyDescent="0.35">
      <c r="A4860">
        <v>215584218</v>
      </c>
      <c r="B4860" s="3">
        <v>42893</v>
      </c>
      <c r="C4860" s="3">
        <v>42898</v>
      </c>
      <c r="D4860" t="s">
        <v>204</v>
      </c>
      <c r="E4860" t="s">
        <v>21</v>
      </c>
      <c r="F4860" t="s">
        <v>68</v>
      </c>
      <c r="G4860" t="s">
        <v>18</v>
      </c>
      <c r="H4860" t="s">
        <v>15</v>
      </c>
      <c r="I4860" s="9">
        <v>5016</v>
      </c>
      <c r="J4860" s="9">
        <v>154.06</v>
      </c>
      <c r="K4860" s="9">
        <v>90.93</v>
      </c>
      <c r="L4860" s="9">
        <f>tbl_salesdata[[#This Row],[Units Sold]]*tbl_salesdata[[#This Row],[Unit Cost]]</f>
        <v>456104.88000000006</v>
      </c>
      <c r="M4860" s="9">
        <f>tbl_salesdata[[#This Row],[Units Sold]]*tbl_salesdata[[#This Row],[Unit Price]]</f>
        <v>772764.96</v>
      </c>
      <c r="N4860" s="9">
        <f>tbl_salesdata[[#This Row],[Total Sales]]-tbl_salesdata[[#This Row],[Total Cost]]</f>
        <v>316660.0799999999</v>
      </c>
      <c r="O4860">
        <f>tbl_salesdata[[#This Row],[Ship Date]]-tbl_salesdata[[#This Row],[Order Date]]</f>
        <v>5</v>
      </c>
      <c r="P4860">
        <f>WEEKDAY(tbl_salesdata[[#This Row],[Order Date]],2)</f>
        <v>3</v>
      </c>
      <c r="Q4860" t="str">
        <f>TEXT(tbl_salesdata[[#This Row],[Order Date]],"dddd")</f>
        <v>Wednesday</v>
      </c>
      <c r="R4860" t="str">
        <f>IF(tbl_salesdata[[#This Row],[Weekdaynum]]&gt;5,"Yes","No")</f>
        <v>No</v>
      </c>
    </row>
    <row r="4861" spans="1:18" hidden="1" x14ac:dyDescent="0.35">
      <c r="A4861">
        <v>407220542</v>
      </c>
      <c r="B4861" s="3">
        <v>42519</v>
      </c>
      <c r="C4861" s="3">
        <v>42521</v>
      </c>
      <c r="D4861" t="s">
        <v>172</v>
      </c>
      <c r="E4861" t="s">
        <v>21</v>
      </c>
      <c r="F4861" t="s">
        <v>25</v>
      </c>
      <c r="G4861" t="s">
        <v>14</v>
      </c>
      <c r="H4861" t="s">
        <v>26</v>
      </c>
      <c r="I4861" s="9">
        <v>4463</v>
      </c>
      <c r="J4861" s="9">
        <v>205.7</v>
      </c>
      <c r="K4861" s="9">
        <v>117.11</v>
      </c>
      <c r="L4861" s="9">
        <f>tbl_salesdata[[#This Row],[Units Sold]]*tbl_salesdata[[#This Row],[Unit Cost]]</f>
        <v>522661.93</v>
      </c>
      <c r="M4861" s="9">
        <f>tbl_salesdata[[#This Row],[Units Sold]]*tbl_salesdata[[#This Row],[Unit Price]]</f>
        <v>918039.1</v>
      </c>
      <c r="N4861" s="9">
        <f>tbl_salesdata[[#This Row],[Total Sales]]-tbl_salesdata[[#This Row],[Total Cost]]</f>
        <v>395377.17</v>
      </c>
      <c r="O4861">
        <f>tbl_salesdata[[#This Row],[Ship Date]]-tbl_salesdata[[#This Row],[Order Date]]</f>
        <v>2</v>
      </c>
      <c r="P4861">
        <f>WEEKDAY(tbl_salesdata[[#This Row],[Order Date]],2)</f>
        <v>7</v>
      </c>
      <c r="Q4861" t="str">
        <f>TEXT(tbl_salesdata[[#This Row],[Order Date]],"dddd")</f>
        <v>Sunday</v>
      </c>
      <c r="R4861" t="str">
        <f>IF(tbl_salesdata[[#This Row],[Weekdaynum]]&gt;5,"Yes","No")</f>
        <v>Yes</v>
      </c>
    </row>
    <row r="4862" spans="1:18" hidden="1" x14ac:dyDescent="0.35">
      <c r="A4862">
        <v>956969964</v>
      </c>
      <c r="B4862" s="3">
        <v>42484</v>
      </c>
      <c r="C4862" s="3">
        <v>42500</v>
      </c>
      <c r="D4862" t="s">
        <v>205</v>
      </c>
      <c r="E4862" t="s">
        <v>21</v>
      </c>
      <c r="F4862" t="s">
        <v>68</v>
      </c>
      <c r="G4862" t="s">
        <v>14</v>
      </c>
      <c r="H4862" t="s">
        <v>26</v>
      </c>
      <c r="I4862" s="9">
        <v>7533</v>
      </c>
      <c r="J4862" s="9">
        <v>154.06</v>
      </c>
      <c r="K4862" s="9">
        <v>90.93</v>
      </c>
      <c r="L4862" s="9">
        <f>tbl_salesdata[[#This Row],[Units Sold]]*tbl_salesdata[[#This Row],[Unit Cost]]</f>
        <v>684975.69000000006</v>
      </c>
      <c r="M4862" s="9">
        <f>tbl_salesdata[[#This Row],[Units Sold]]*tbl_salesdata[[#This Row],[Unit Price]]</f>
        <v>1160533.98</v>
      </c>
      <c r="N4862" s="9">
        <f>tbl_salesdata[[#This Row],[Total Sales]]-tbl_salesdata[[#This Row],[Total Cost]]</f>
        <v>475558.28999999992</v>
      </c>
      <c r="O4862">
        <f>tbl_salesdata[[#This Row],[Ship Date]]-tbl_salesdata[[#This Row],[Order Date]]</f>
        <v>16</v>
      </c>
      <c r="P4862">
        <f>WEEKDAY(tbl_salesdata[[#This Row],[Order Date]],2)</f>
        <v>7</v>
      </c>
      <c r="Q4862" t="str">
        <f>TEXT(tbl_salesdata[[#This Row],[Order Date]],"dddd")</f>
        <v>Sunday</v>
      </c>
      <c r="R4862" t="str">
        <f>IF(tbl_salesdata[[#This Row],[Weekdaynum]]&gt;5,"Yes","No")</f>
        <v>Yes</v>
      </c>
    </row>
    <row r="4863" spans="1:18" hidden="1" x14ac:dyDescent="0.35">
      <c r="A4863">
        <v>399256312</v>
      </c>
      <c r="B4863" s="3">
        <v>43445</v>
      </c>
      <c r="C4863" s="3">
        <v>43455</v>
      </c>
      <c r="D4863" t="s">
        <v>116</v>
      </c>
      <c r="E4863" t="s">
        <v>21</v>
      </c>
      <c r="F4863" t="s">
        <v>56</v>
      </c>
      <c r="G4863" t="s">
        <v>14</v>
      </c>
      <c r="H4863" t="s">
        <v>26</v>
      </c>
      <c r="I4863" s="9">
        <v>7670</v>
      </c>
      <c r="J4863" s="9">
        <v>9.33</v>
      </c>
      <c r="K4863" s="9">
        <v>6.92</v>
      </c>
      <c r="L4863" s="9">
        <f>tbl_salesdata[[#This Row],[Units Sold]]*tbl_salesdata[[#This Row],[Unit Cost]]</f>
        <v>53076.4</v>
      </c>
      <c r="M4863" s="9">
        <f>tbl_salesdata[[#This Row],[Units Sold]]*tbl_salesdata[[#This Row],[Unit Price]]</f>
        <v>71561.100000000006</v>
      </c>
      <c r="N4863" s="9">
        <f>tbl_salesdata[[#This Row],[Total Sales]]-tbl_salesdata[[#This Row],[Total Cost]]</f>
        <v>18484.700000000004</v>
      </c>
      <c r="O4863">
        <f>tbl_salesdata[[#This Row],[Ship Date]]-tbl_salesdata[[#This Row],[Order Date]]</f>
        <v>10</v>
      </c>
      <c r="P4863">
        <f>WEEKDAY(tbl_salesdata[[#This Row],[Order Date]],2)</f>
        <v>2</v>
      </c>
      <c r="Q4863" t="str">
        <f>TEXT(tbl_salesdata[[#This Row],[Order Date]],"dddd")</f>
        <v>Tuesday</v>
      </c>
      <c r="R4863" t="str">
        <f>IF(tbl_salesdata[[#This Row],[Weekdaynum]]&gt;5,"Yes","No")</f>
        <v>No</v>
      </c>
    </row>
    <row r="4864" spans="1:18" hidden="1" x14ac:dyDescent="0.35">
      <c r="A4864">
        <v>488815915</v>
      </c>
      <c r="B4864" s="3">
        <v>44258</v>
      </c>
      <c r="C4864" s="3">
        <v>44262</v>
      </c>
      <c r="D4864" t="s">
        <v>193</v>
      </c>
      <c r="E4864" t="s">
        <v>21</v>
      </c>
      <c r="F4864" t="s">
        <v>17</v>
      </c>
      <c r="G4864" t="s">
        <v>18</v>
      </c>
      <c r="H4864" t="s">
        <v>15</v>
      </c>
      <c r="I4864" s="9">
        <v>347</v>
      </c>
      <c r="J4864" s="9">
        <v>152.58000000000001</v>
      </c>
      <c r="K4864" s="9">
        <v>97.44</v>
      </c>
      <c r="L4864" s="9">
        <f>tbl_salesdata[[#This Row],[Units Sold]]*tbl_salesdata[[#This Row],[Unit Cost]]</f>
        <v>33811.68</v>
      </c>
      <c r="M4864" s="9">
        <f>tbl_salesdata[[#This Row],[Units Sold]]*tbl_salesdata[[#This Row],[Unit Price]]</f>
        <v>52945.26</v>
      </c>
      <c r="N4864" s="9">
        <f>tbl_salesdata[[#This Row],[Total Sales]]-tbl_salesdata[[#This Row],[Total Cost]]</f>
        <v>19133.580000000002</v>
      </c>
      <c r="O4864">
        <f>tbl_salesdata[[#This Row],[Ship Date]]-tbl_salesdata[[#This Row],[Order Date]]</f>
        <v>4</v>
      </c>
      <c r="P4864">
        <f>WEEKDAY(tbl_salesdata[[#This Row],[Order Date]],2)</f>
        <v>3</v>
      </c>
      <c r="Q4864" t="str">
        <f>TEXT(tbl_salesdata[[#This Row],[Order Date]],"dddd")</f>
        <v>Wednesday</v>
      </c>
      <c r="R4864" t="str">
        <f>IF(tbl_salesdata[[#This Row],[Weekdaynum]]&gt;5,"Yes","No")</f>
        <v>No</v>
      </c>
    </row>
    <row r="4865" spans="1:18" hidden="1" x14ac:dyDescent="0.35">
      <c r="A4865">
        <v>350697600</v>
      </c>
      <c r="B4865" s="3">
        <v>42471</v>
      </c>
      <c r="C4865" s="3">
        <v>42472</v>
      </c>
      <c r="D4865" t="s">
        <v>150</v>
      </c>
      <c r="E4865" t="s">
        <v>38</v>
      </c>
      <c r="F4865" t="s">
        <v>25</v>
      </c>
      <c r="G4865" t="s">
        <v>14</v>
      </c>
      <c r="H4865" t="s">
        <v>15</v>
      </c>
      <c r="I4865" s="9">
        <v>8068</v>
      </c>
      <c r="J4865" s="9">
        <v>205.7</v>
      </c>
      <c r="K4865" s="9">
        <v>117.11</v>
      </c>
      <c r="L4865" s="9">
        <f>tbl_salesdata[[#This Row],[Units Sold]]*tbl_salesdata[[#This Row],[Unit Cost]]</f>
        <v>944843.48</v>
      </c>
      <c r="M4865" s="9">
        <f>tbl_salesdata[[#This Row],[Units Sold]]*tbl_salesdata[[#This Row],[Unit Price]]</f>
        <v>1659587.5999999999</v>
      </c>
      <c r="N4865" s="9">
        <f>tbl_salesdata[[#This Row],[Total Sales]]-tbl_salesdata[[#This Row],[Total Cost]]</f>
        <v>714744.11999999988</v>
      </c>
      <c r="O4865">
        <f>tbl_salesdata[[#This Row],[Ship Date]]-tbl_salesdata[[#This Row],[Order Date]]</f>
        <v>1</v>
      </c>
      <c r="P4865">
        <f>WEEKDAY(tbl_salesdata[[#This Row],[Order Date]],2)</f>
        <v>1</v>
      </c>
      <c r="Q4865" t="str">
        <f>TEXT(tbl_salesdata[[#This Row],[Order Date]],"dddd")</f>
        <v>Monday</v>
      </c>
      <c r="R4865" t="str">
        <f>IF(tbl_salesdata[[#This Row],[Weekdaynum]]&gt;5,"Yes","No")</f>
        <v>No</v>
      </c>
    </row>
    <row r="4866" spans="1:18" hidden="1" x14ac:dyDescent="0.35">
      <c r="A4866">
        <v>530262696</v>
      </c>
      <c r="B4866" s="3">
        <v>43950</v>
      </c>
      <c r="C4866" s="3">
        <v>43963</v>
      </c>
      <c r="D4866" t="s">
        <v>152</v>
      </c>
      <c r="E4866" t="s">
        <v>21</v>
      </c>
      <c r="F4866" t="s">
        <v>33</v>
      </c>
      <c r="G4866" t="s">
        <v>18</v>
      </c>
      <c r="H4866" t="s">
        <v>19</v>
      </c>
      <c r="I4866" s="9">
        <v>5370</v>
      </c>
      <c r="J4866" s="9">
        <v>109.28</v>
      </c>
      <c r="K4866" s="9">
        <v>35.840000000000003</v>
      </c>
      <c r="L4866" s="9">
        <f>tbl_salesdata[[#This Row],[Units Sold]]*tbl_salesdata[[#This Row],[Unit Cost]]</f>
        <v>192460.80000000002</v>
      </c>
      <c r="M4866" s="9">
        <f>tbl_salesdata[[#This Row],[Units Sold]]*tbl_salesdata[[#This Row],[Unit Price]]</f>
        <v>586833.6</v>
      </c>
      <c r="N4866" s="9">
        <f>tbl_salesdata[[#This Row],[Total Sales]]-tbl_salesdata[[#This Row],[Total Cost]]</f>
        <v>394372.79999999993</v>
      </c>
      <c r="O4866">
        <f>tbl_salesdata[[#This Row],[Ship Date]]-tbl_salesdata[[#This Row],[Order Date]]</f>
        <v>13</v>
      </c>
      <c r="P4866">
        <f>WEEKDAY(tbl_salesdata[[#This Row],[Order Date]],2)</f>
        <v>3</v>
      </c>
      <c r="Q4866" t="str">
        <f>TEXT(tbl_salesdata[[#This Row],[Order Date]],"dddd")</f>
        <v>Wednesday</v>
      </c>
      <c r="R4866" t="str">
        <f>IF(tbl_salesdata[[#This Row],[Weekdaynum]]&gt;5,"Yes","No")</f>
        <v>No</v>
      </c>
    </row>
    <row r="4867" spans="1:18" hidden="1" x14ac:dyDescent="0.35">
      <c r="A4867">
        <v>743185031</v>
      </c>
      <c r="B4867" s="3">
        <v>42563</v>
      </c>
      <c r="C4867" s="3">
        <v>42569</v>
      </c>
      <c r="D4867" t="s">
        <v>108</v>
      </c>
      <c r="E4867" t="s">
        <v>12</v>
      </c>
      <c r="F4867" t="s">
        <v>33</v>
      </c>
      <c r="G4867" t="s">
        <v>18</v>
      </c>
      <c r="H4867" t="s">
        <v>15</v>
      </c>
      <c r="I4867" s="9">
        <v>3821</v>
      </c>
      <c r="J4867" s="9">
        <v>109.28</v>
      </c>
      <c r="K4867" s="9">
        <v>35.840000000000003</v>
      </c>
      <c r="L4867" s="9">
        <f>tbl_salesdata[[#This Row],[Units Sold]]*tbl_salesdata[[#This Row],[Unit Cost]]</f>
        <v>136944.64000000001</v>
      </c>
      <c r="M4867" s="9">
        <f>tbl_salesdata[[#This Row],[Units Sold]]*tbl_salesdata[[#This Row],[Unit Price]]</f>
        <v>417558.88</v>
      </c>
      <c r="N4867" s="9">
        <f>tbl_salesdata[[#This Row],[Total Sales]]-tbl_salesdata[[#This Row],[Total Cost]]</f>
        <v>280614.24</v>
      </c>
      <c r="O4867">
        <f>tbl_salesdata[[#This Row],[Ship Date]]-tbl_salesdata[[#This Row],[Order Date]]</f>
        <v>6</v>
      </c>
      <c r="P4867">
        <f>WEEKDAY(tbl_salesdata[[#This Row],[Order Date]],2)</f>
        <v>2</v>
      </c>
      <c r="Q4867" t="str">
        <f>TEXT(tbl_salesdata[[#This Row],[Order Date]],"dddd")</f>
        <v>Tuesday</v>
      </c>
      <c r="R4867" t="str">
        <f>IF(tbl_salesdata[[#This Row],[Weekdaynum]]&gt;5,"Yes","No")</f>
        <v>No</v>
      </c>
    </row>
    <row r="4868" spans="1:18" hidden="1" x14ac:dyDescent="0.35">
      <c r="A4868">
        <v>325450932</v>
      </c>
      <c r="B4868" s="3">
        <v>42683</v>
      </c>
      <c r="C4868" s="3">
        <v>42695</v>
      </c>
      <c r="D4868" t="s">
        <v>53</v>
      </c>
      <c r="E4868" t="s">
        <v>29</v>
      </c>
      <c r="F4868" t="s">
        <v>76</v>
      </c>
      <c r="G4868" t="s">
        <v>14</v>
      </c>
      <c r="H4868" t="s">
        <v>19</v>
      </c>
      <c r="I4868" s="9">
        <v>7018</v>
      </c>
      <c r="J4868" s="9">
        <v>668.27</v>
      </c>
      <c r="K4868" s="9">
        <v>502.54</v>
      </c>
      <c r="L4868" s="9">
        <f>tbl_salesdata[[#This Row],[Units Sold]]*tbl_salesdata[[#This Row],[Unit Cost]]</f>
        <v>3526825.72</v>
      </c>
      <c r="M4868" s="9">
        <f>tbl_salesdata[[#This Row],[Units Sold]]*tbl_salesdata[[#This Row],[Unit Price]]</f>
        <v>4689918.8600000003</v>
      </c>
      <c r="N4868" s="9">
        <f>tbl_salesdata[[#This Row],[Total Sales]]-tbl_salesdata[[#This Row],[Total Cost]]</f>
        <v>1163093.1400000001</v>
      </c>
      <c r="O4868">
        <f>tbl_salesdata[[#This Row],[Ship Date]]-tbl_salesdata[[#This Row],[Order Date]]</f>
        <v>12</v>
      </c>
      <c r="P4868">
        <f>WEEKDAY(tbl_salesdata[[#This Row],[Order Date]],2)</f>
        <v>3</v>
      </c>
      <c r="Q4868" t="str">
        <f>TEXT(tbl_salesdata[[#This Row],[Order Date]],"dddd")</f>
        <v>Wednesday</v>
      </c>
      <c r="R4868" t="str">
        <f>IF(tbl_salesdata[[#This Row],[Weekdaynum]]&gt;5,"Yes","No")</f>
        <v>No</v>
      </c>
    </row>
    <row r="4869" spans="1:18" hidden="1" x14ac:dyDescent="0.35">
      <c r="A4869">
        <v>483359229</v>
      </c>
      <c r="B4869" s="3">
        <v>43728</v>
      </c>
      <c r="C4869" s="3">
        <v>43741</v>
      </c>
      <c r="D4869" t="s">
        <v>123</v>
      </c>
      <c r="E4869" t="s">
        <v>38</v>
      </c>
      <c r="F4869" t="s">
        <v>68</v>
      </c>
      <c r="G4869" t="s">
        <v>18</v>
      </c>
      <c r="H4869" t="s">
        <v>34</v>
      </c>
      <c r="I4869" s="9">
        <v>5592</v>
      </c>
      <c r="J4869" s="9">
        <v>154.06</v>
      </c>
      <c r="K4869" s="9">
        <v>90.93</v>
      </c>
      <c r="L4869" s="9">
        <f>tbl_salesdata[[#This Row],[Units Sold]]*tbl_salesdata[[#This Row],[Unit Cost]]</f>
        <v>508480.56000000006</v>
      </c>
      <c r="M4869" s="9">
        <f>tbl_salesdata[[#This Row],[Units Sold]]*tbl_salesdata[[#This Row],[Unit Price]]</f>
        <v>861503.52</v>
      </c>
      <c r="N4869" s="9">
        <f>tbl_salesdata[[#This Row],[Total Sales]]-tbl_salesdata[[#This Row],[Total Cost]]</f>
        <v>353022.95999999996</v>
      </c>
      <c r="O4869">
        <f>tbl_salesdata[[#This Row],[Ship Date]]-tbl_salesdata[[#This Row],[Order Date]]</f>
        <v>13</v>
      </c>
      <c r="P4869">
        <f>WEEKDAY(tbl_salesdata[[#This Row],[Order Date]],2)</f>
        <v>5</v>
      </c>
      <c r="Q4869" t="str">
        <f>TEXT(tbl_salesdata[[#This Row],[Order Date]],"dddd")</f>
        <v>Friday</v>
      </c>
      <c r="R4869" t="str">
        <f>IF(tbl_salesdata[[#This Row],[Weekdaynum]]&gt;5,"Yes","No")</f>
        <v>No</v>
      </c>
    </row>
    <row r="4870" spans="1:18" hidden="1" x14ac:dyDescent="0.35">
      <c r="A4870">
        <v>243521249</v>
      </c>
      <c r="B4870" s="3">
        <v>42426</v>
      </c>
      <c r="C4870" s="3">
        <v>42429</v>
      </c>
      <c r="D4870" t="s">
        <v>71</v>
      </c>
      <c r="E4870" t="s">
        <v>21</v>
      </c>
      <c r="F4870" t="s">
        <v>42</v>
      </c>
      <c r="G4870" t="s">
        <v>14</v>
      </c>
      <c r="H4870" t="s">
        <v>26</v>
      </c>
      <c r="I4870" s="9">
        <v>2204</v>
      </c>
      <c r="J4870" s="9">
        <v>437.2</v>
      </c>
      <c r="K4870" s="9">
        <v>263.33</v>
      </c>
      <c r="L4870" s="9">
        <f>tbl_salesdata[[#This Row],[Units Sold]]*tbl_salesdata[[#This Row],[Unit Cost]]</f>
        <v>580379.31999999995</v>
      </c>
      <c r="M4870" s="9">
        <f>tbl_salesdata[[#This Row],[Units Sold]]*tbl_salesdata[[#This Row],[Unit Price]]</f>
        <v>963588.79999999993</v>
      </c>
      <c r="N4870" s="9">
        <f>tbl_salesdata[[#This Row],[Total Sales]]-tbl_salesdata[[#This Row],[Total Cost]]</f>
        <v>383209.48</v>
      </c>
      <c r="O4870">
        <f>tbl_salesdata[[#This Row],[Ship Date]]-tbl_salesdata[[#This Row],[Order Date]]</f>
        <v>3</v>
      </c>
      <c r="P4870">
        <f>WEEKDAY(tbl_salesdata[[#This Row],[Order Date]],2)</f>
        <v>5</v>
      </c>
      <c r="Q4870" t="str">
        <f>TEXT(tbl_salesdata[[#This Row],[Order Date]],"dddd")</f>
        <v>Friday</v>
      </c>
      <c r="R4870" t="str">
        <f>IF(tbl_salesdata[[#This Row],[Weekdaynum]]&gt;5,"Yes","No")</f>
        <v>No</v>
      </c>
    </row>
    <row r="4871" spans="1:18" hidden="1" x14ac:dyDescent="0.35">
      <c r="A4871">
        <v>502860820</v>
      </c>
      <c r="B4871" s="3">
        <v>42127</v>
      </c>
      <c r="C4871" s="3">
        <v>42142</v>
      </c>
      <c r="D4871" t="s">
        <v>130</v>
      </c>
      <c r="E4871" t="s">
        <v>29</v>
      </c>
      <c r="F4871" t="s">
        <v>76</v>
      </c>
      <c r="G4871" t="s">
        <v>18</v>
      </c>
      <c r="H4871" t="s">
        <v>19</v>
      </c>
      <c r="I4871" s="9">
        <v>6546</v>
      </c>
      <c r="J4871" s="9">
        <v>668.27</v>
      </c>
      <c r="K4871" s="9">
        <v>502.54</v>
      </c>
      <c r="L4871" s="9">
        <f>tbl_salesdata[[#This Row],[Units Sold]]*tbl_salesdata[[#This Row],[Unit Cost]]</f>
        <v>3289626.8400000003</v>
      </c>
      <c r="M4871" s="9">
        <f>tbl_salesdata[[#This Row],[Units Sold]]*tbl_salesdata[[#This Row],[Unit Price]]</f>
        <v>4374495.42</v>
      </c>
      <c r="N4871" s="9">
        <f>tbl_salesdata[[#This Row],[Total Sales]]-tbl_salesdata[[#This Row],[Total Cost]]</f>
        <v>1084868.5799999996</v>
      </c>
      <c r="O4871">
        <f>tbl_salesdata[[#This Row],[Ship Date]]-tbl_salesdata[[#This Row],[Order Date]]</f>
        <v>15</v>
      </c>
      <c r="P4871">
        <f>WEEKDAY(tbl_salesdata[[#This Row],[Order Date]],2)</f>
        <v>7</v>
      </c>
      <c r="Q4871" t="str">
        <f>TEXT(tbl_salesdata[[#This Row],[Order Date]],"dddd")</f>
        <v>Sunday</v>
      </c>
      <c r="R4871" t="str">
        <f>IF(tbl_salesdata[[#This Row],[Weekdaynum]]&gt;5,"Yes","No")</f>
        <v>Yes</v>
      </c>
    </row>
    <row r="4872" spans="1:18" hidden="1" x14ac:dyDescent="0.35">
      <c r="A4872">
        <v>878614270</v>
      </c>
      <c r="B4872" s="3">
        <v>44223</v>
      </c>
      <c r="C4872" s="3">
        <v>44238</v>
      </c>
      <c r="D4872" t="s">
        <v>189</v>
      </c>
      <c r="E4872" t="s">
        <v>21</v>
      </c>
      <c r="F4872" t="s">
        <v>42</v>
      </c>
      <c r="G4872" t="s">
        <v>14</v>
      </c>
      <c r="H4872" t="s">
        <v>15</v>
      </c>
      <c r="I4872" s="9">
        <v>342</v>
      </c>
      <c r="J4872" s="9">
        <v>437.2</v>
      </c>
      <c r="K4872" s="9">
        <v>263.33</v>
      </c>
      <c r="L4872" s="9">
        <f>tbl_salesdata[[#This Row],[Units Sold]]*tbl_salesdata[[#This Row],[Unit Cost]]</f>
        <v>90058.86</v>
      </c>
      <c r="M4872" s="9">
        <f>tbl_salesdata[[#This Row],[Units Sold]]*tbl_salesdata[[#This Row],[Unit Price]]</f>
        <v>149522.4</v>
      </c>
      <c r="N4872" s="9">
        <f>tbl_salesdata[[#This Row],[Total Sales]]-tbl_salesdata[[#This Row],[Total Cost]]</f>
        <v>59463.539999999994</v>
      </c>
      <c r="O4872">
        <f>tbl_salesdata[[#This Row],[Ship Date]]-tbl_salesdata[[#This Row],[Order Date]]</f>
        <v>15</v>
      </c>
      <c r="P4872">
        <f>WEEKDAY(tbl_salesdata[[#This Row],[Order Date]],2)</f>
        <v>3</v>
      </c>
      <c r="Q4872" t="str">
        <f>TEXT(tbl_salesdata[[#This Row],[Order Date]],"dddd")</f>
        <v>Wednesday</v>
      </c>
      <c r="R4872" t="str">
        <f>IF(tbl_salesdata[[#This Row],[Weekdaynum]]&gt;5,"Yes","No")</f>
        <v>No</v>
      </c>
    </row>
    <row r="4873" spans="1:18" hidden="1" x14ac:dyDescent="0.35">
      <c r="A4873">
        <v>158330428</v>
      </c>
      <c r="B4873" s="3">
        <v>42225</v>
      </c>
      <c r="C4873" s="3">
        <v>42238</v>
      </c>
      <c r="D4873" t="s">
        <v>87</v>
      </c>
      <c r="E4873" t="s">
        <v>24</v>
      </c>
      <c r="F4873" t="s">
        <v>42</v>
      </c>
      <c r="G4873" t="s">
        <v>18</v>
      </c>
      <c r="H4873" t="s">
        <v>19</v>
      </c>
      <c r="I4873" s="9">
        <v>2347</v>
      </c>
      <c r="J4873" s="9">
        <v>437.2</v>
      </c>
      <c r="K4873" s="9">
        <v>263.33</v>
      </c>
      <c r="L4873" s="9">
        <f>tbl_salesdata[[#This Row],[Units Sold]]*tbl_salesdata[[#This Row],[Unit Cost]]</f>
        <v>618035.51</v>
      </c>
      <c r="M4873" s="9">
        <f>tbl_salesdata[[#This Row],[Units Sold]]*tbl_salesdata[[#This Row],[Unit Price]]</f>
        <v>1026108.4</v>
      </c>
      <c r="N4873" s="9">
        <f>tbl_salesdata[[#This Row],[Total Sales]]-tbl_salesdata[[#This Row],[Total Cost]]</f>
        <v>408072.89</v>
      </c>
      <c r="O4873">
        <f>tbl_salesdata[[#This Row],[Ship Date]]-tbl_salesdata[[#This Row],[Order Date]]</f>
        <v>13</v>
      </c>
      <c r="P4873">
        <f>WEEKDAY(tbl_salesdata[[#This Row],[Order Date]],2)</f>
        <v>7</v>
      </c>
      <c r="Q4873" t="str">
        <f>TEXT(tbl_salesdata[[#This Row],[Order Date]],"dddd")</f>
        <v>Sunday</v>
      </c>
      <c r="R4873" t="str">
        <f>IF(tbl_salesdata[[#This Row],[Weekdaynum]]&gt;5,"Yes","No")</f>
        <v>Yes</v>
      </c>
    </row>
    <row r="4874" spans="1:18" hidden="1" x14ac:dyDescent="0.35">
      <c r="A4874">
        <v>349870622</v>
      </c>
      <c r="B4874" s="3">
        <v>44538</v>
      </c>
      <c r="C4874" s="3">
        <v>44541</v>
      </c>
      <c r="D4874" t="s">
        <v>140</v>
      </c>
      <c r="E4874" t="s">
        <v>24</v>
      </c>
      <c r="F4874" t="s">
        <v>33</v>
      </c>
      <c r="G4874" t="s">
        <v>14</v>
      </c>
      <c r="H4874" t="s">
        <v>15</v>
      </c>
      <c r="I4874" s="9">
        <v>3347</v>
      </c>
      <c r="J4874" s="9">
        <v>109.28</v>
      </c>
      <c r="K4874" s="9">
        <v>35.840000000000003</v>
      </c>
      <c r="L4874" s="9">
        <f>tbl_salesdata[[#This Row],[Units Sold]]*tbl_salesdata[[#This Row],[Unit Cost]]</f>
        <v>119956.48000000001</v>
      </c>
      <c r="M4874" s="9">
        <f>tbl_salesdata[[#This Row],[Units Sold]]*tbl_salesdata[[#This Row],[Unit Price]]</f>
        <v>365760.16000000003</v>
      </c>
      <c r="N4874" s="9">
        <f>tbl_salesdata[[#This Row],[Total Sales]]-tbl_salesdata[[#This Row],[Total Cost]]</f>
        <v>245803.68000000002</v>
      </c>
      <c r="O4874">
        <f>tbl_salesdata[[#This Row],[Ship Date]]-tbl_salesdata[[#This Row],[Order Date]]</f>
        <v>3</v>
      </c>
      <c r="P4874">
        <f>WEEKDAY(tbl_salesdata[[#This Row],[Order Date]],2)</f>
        <v>3</v>
      </c>
      <c r="Q4874" t="str">
        <f>TEXT(tbl_salesdata[[#This Row],[Order Date]],"dddd")</f>
        <v>Wednesday</v>
      </c>
      <c r="R4874" t="str">
        <f>IF(tbl_salesdata[[#This Row],[Weekdaynum]]&gt;5,"Yes","No")</f>
        <v>No</v>
      </c>
    </row>
    <row r="4875" spans="1:18" hidden="1" x14ac:dyDescent="0.35">
      <c r="A4875">
        <v>831408679</v>
      </c>
      <c r="B4875" s="3">
        <v>44799</v>
      </c>
      <c r="C4875" s="3">
        <v>44820</v>
      </c>
      <c r="D4875" t="s">
        <v>62</v>
      </c>
      <c r="E4875" t="s">
        <v>38</v>
      </c>
      <c r="F4875" t="s">
        <v>42</v>
      </c>
      <c r="G4875" t="s">
        <v>14</v>
      </c>
      <c r="H4875" t="s">
        <v>15</v>
      </c>
      <c r="I4875" s="9">
        <v>1159</v>
      </c>
      <c r="J4875" s="9">
        <v>437.2</v>
      </c>
      <c r="K4875" s="9">
        <v>263.33</v>
      </c>
      <c r="L4875" s="9">
        <f>tbl_salesdata[[#This Row],[Units Sold]]*tbl_salesdata[[#This Row],[Unit Cost]]</f>
        <v>305199.46999999997</v>
      </c>
      <c r="M4875" s="9">
        <f>tbl_salesdata[[#This Row],[Units Sold]]*tbl_salesdata[[#This Row],[Unit Price]]</f>
        <v>506714.8</v>
      </c>
      <c r="N4875" s="9">
        <f>tbl_salesdata[[#This Row],[Total Sales]]-tbl_salesdata[[#This Row],[Total Cost]]</f>
        <v>201515.33000000002</v>
      </c>
      <c r="O4875">
        <f>tbl_salesdata[[#This Row],[Ship Date]]-tbl_salesdata[[#This Row],[Order Date]]</f>
        <v>21</v>
      </c>
      <c r="P4875">
        <f>WEEKDAY(tbl_salesdata[[#This Row],[Order Date]],2)</f>
        <v>5</v>
      </c>
      <c r="Q4875" t="str">
        <f>TEXT(tbl_salesdata[[#This Row],[Order Date]],"dddd")</f>
        <v>Friday</v>
      </c>
      <c r="R4875" t="str">
        <f>IF(tbl_salesdata[[#This Row],[Weekdaynum]]&gt;5,"Yes","No")</f>
        <v>No</v>
      </c>
    </row>
    <row r="4876" spans="1:18" hidden="1" x14ac:dyDescent="0.35">
      <c r="A4876">
        <v>601430928</v>
      </c>
      <c r="B4876" s="3">
        <v>42303</v>
      </c>
      <c r="C4876" s="3">
        <v>42315</v>
      </c>
      <c r="D4876" t="s">
        <v>86</v>
      </c>
      <c r="E4876" t="s">
        <v>29</v>
      </c>
      <c r="F4876" t="s">
        <v>40</v>
      </c>
      <c r="G4876" t="s">
        <v>14</v>
      </c>
      <c r="H4876" t="s">
        <v>34</v>
      </c>
      <c r="I4876" s="9">
        <v>5632</v>
      </c>
      <c r="J4876" s="9">
        <v>651.21</v>
      </c>
      <c r="K4876" s="9">
        <v>524.96</v>
      </c>
      <c r="L4876" s="9">
        <f>tbl_salesdata[[#This Row],[Units Sold]]*tbl_salesdata[[#This Row],[Unit Cost]]</f>
        <v>2956574.7200000002</v>
      </c>
      <c r="M4876" s="9">
        <f>tbl_salesdata[[#This Row],[Units Sold]]*tbl_salesdata[[#This Row],[Unit Price]]</f>
        <v>3667614.72</v>
      </c>
      <c r="N4876" s="9">
        <f>tbl_salesdata[[#This Row],[Total Sales]]-tbl_salesdata[[#This Row],[Total Cost]]</f>
        <v>711040</v>
      </c>
      <c r="O4876">
        <f>tbl_salesdata[[#This Row],[Ship Date]]-tbl_salesdata[[#This Row],[Order Date]]</f>
        <v>12</v>
      </c>
      <c r="P4876">
        <f>WEEKDAY(tbl_salesdata[[#This Row],[Order Date]],2)</f>
        <v>1</v>
      </c>
      <c r="Q4876" t="str">
        <f>TEXT(tbl_salesdata[[#This Row],[Order Date]],"dddd")</f>
        <v>Monday</v>
      </c>
      <c r="R4876" t="str">
        <f>IF(tbl_salesdata[[#This Row],[Weekdaynum]]&gt;5,"Yes","No")</f>
        <v>No</v>
      </c>
    </row>
    <row r="4877" spans="1:18" hidden="1" x14ac:dyDescent="0.35">
      <c r="A4877">
        <v>528736197</v>
      </c>
      <c r="B4877" s="3">
        <v>43699</v>
      </c>
      <c r="C4877" s="3">
        <v>43713</v>
      </c>
      <c r="D4877" t="s">
        <v>191</v>
      </c>
      <c r="E4877" t="s">
        <v>24</v>
      </c>
      <c r="F4877" t="s">
        <v>76</v>
      </c>
      <c r="G4877" t="s">
        <v>14</v>
      </c>
      <c r="H4877" t="s">
        <v>15</v>
      </c>
      <c r="I4877" s="9">
        <v>3645</v>
      </c>
      <c r="J4877" s="9">
        <v>668.27</v>
      </c>
      <c r="K4877" s="9">
        <v>502.54</v>
      </c>
      <c r="L4877" s="9">
        <f>tbl_salesdata[[#This Row],[Units Sold]]*tbl_salesdata[[#This Row],[Unit Cost]]</f>
        <v>1831758.3</v>
      </c>
      <c r="M4877" s="9">
        <f>tbl_salesdata[[#This Row],[Units Sold]]*tbl_salesdata[[#This Row],[Unit Price]]</f>
        <v>2435844.15</v>
      </c>
      <c r="N4877" s="9">
        <f>tbl_salesdata[[#This Row],[Total Sales]]-tbl_salesdata[[#This Row],[Total Cost]]</f>
        <v>604085.84999999986</v>
      </c>
      <c r="O4877">
        <f>tbl_salesdata[[#This Row],[Ship Date]]-tbl_salesdata[[#This Row],[Order Date]]</f>
        <v>14</v>
      </c>
      <c r="P4877">
        <f>WEEKDAY(tbl_salesdata[[#This Row],[Order Date]],2)</f>
        <v>4</v>
      </c>
      <c r="Q4877" t="str">
        <f>TEXT(tbl_salesdata[[#This Row],[Order Date]],"dddd")</f>
        <v>Thursday</v>
      </c>
      <c r="R4877" t="str">
        <f>IF(tbl_salesdata[[#This Row],[Weekdaynum]]&gt;5,"Yes","No")</f>
        <v>No</v>
      </c>
    </row>
    <row r="4878" spans="1:18" hidden="1" x14ac:dyDescent="0.35">
      <c r="A4878">
        <v>202435815</v>
      </c>
      <c r="B4878" s="3">
        <v>43140</v>
      </c>
      <c r="C4878" s="3">
        <v>43144</v>
      </c>
      <c r="D4878" t="s">
        <v>217</v>
      </c>
      <c r="E4878" t="s">
        <v>12</v>
      </c>
      <c r="F4878" t="s">
        <v>33</v>
      </c>
      <c r="G4878" t="s">
        <v>14</v>
      </c>
      <c r="H4878" t="s">
        <v>19</v>
      </c>
      <c r="I4878" s="9">
        <v>4111</v>
      </c>
      <c r="J4878" s="9">
        <v>109.28</v>
      </c>
      <c r="K4878" s="9">
        <v>35.840000000000003</v>
      </c>
      <c r="L4878" s="9">
        <f>tbl_salesdata[[#This Row],[Units Sold]]*tbl_salesdata[[#This Row],[Unit Cost]]</f>
        <v>147338.24000000002</v>
      </c>
      <c r="M4878" s="9">
        <f>tbl_salesdata[[#This Row],[Units Sold]]*tbl_salesdata[[#This Row],[Unit Price]]</f>
        <v>449250.08</v>
      </c>
      <c r="N4878" s="9">
        <f>tbl_salesdata[[#This Row],[Total Sales]]-tbl_salesdata[[#This Row],[Total Cost]]</f>
        <v>301911.83999999997</v>
      </c>
      <c r="O4878">
        <f>tbl_salesdata[[#This Row],[Ship Date]]-tbl_salesdata[[#This Row],[Order Date]]</f>
        <v>4</v>
      </c>
      <c r="P4878">
        <f>WEEKDAY(tbl_salesdata[[#This Row],[Order Date]],2)</f>
        <v>5</v>
      </c>
      <c r="Q4878" t="str">
        <f>TEXT(tbl_salesdata[[#This Row],[Order Date]],"dddd")</f>
        <v>Friday</v>
      </c>
      <c r="R4878" t="str">
        <f>IF(tbl_salesdata[[#This Row],[Weekdaynum]]&gt;5,"Yes","No")</f>
        <v>No</v>
      </c>
    </row>
    <row r="4879" spans="1:18" hidden="1" x14ac:dyDescent="0.35">
      <c r="A4879">
        <v>181953608</v>
      </c>
      <c r="B4879" s="3">
        <v>42704</v>
      </c>
      <c r="C4879" s="3">
        <v>42707</v>
      </c>
      <c r="D4879" t="s">
        <v>163</v>
      </c>
      <c r="E4879" t="s">
        <v>38</v>
      </c>
      <c r="F4879" t="s">
        <v>47</v>
      </c>
      <c r="G4879" t="s">
        <v>18</v>
      </c>
      <c r="H4879" t="s">
        <v>19</v>
      </c>
      <c r="I4879" s="9">
        <v>2971</v>
      </c>
      <c r="J4879" s="9">
        <v>421.89</v>
      </c>
      <c r="K4879" s="9">
        <v>364.69</v>
      </c>
      <c r="L4879" s="9">
        <f>tbl_salesdata[[#This Row],[Units Sold]]*tbl_salesdata[[#This Row],[Unit Cost]]</f>
        <v>1083493.99</v>
      </c>
      <c r="M4879" s="9">
        <f>tbl_salesdata[[#This Row],[Units Sold]]*tbl_salesdata[[#This Row],[Unit Price]]</f>
        <v>1253435.19</v>
      </c>
      <c r="N4879" s="9">
        <f>tbl_salesdata[[#This Row],[Total Sales]]-tbl_salesdata[[#This Row],[Total Cost]]</f>
        <v>169941.19999999995</v>
      </c>
      <c r="O4879">
        <f>tbl_salesdata[[#This Row],[Ship Date]]-tbl_salesdata[[#This Row],[Order Date]]</f>
        <v>3</v>
      </c>
      <c r="P4879">
        <f>WEEKDAY(tbl_salesdata[[#This Row],[Order Date]],2)</f>
        <v>3</v>
      </c>
      <c r="Q4879" t="str">
        <f>TEXT(tbl_salesdata[[#This Row],[Order Date]],"dddd")</f>
        <v>Wednesday</v>
      </c>
      <c r="R4879" t="str">
        <f>IF(tbl_salesdata[[#This Row],[Weekdaynum]]&gt;5,"Yes","No")</f>
        <v>No</v>
      </c>
    </row>
    <row r="4880" spans="1:18" hidden="1" x14ac:dyDescent="0.35">
      <c r="A4880">
        <v>647025907</v>
      </c>
      <c r="B4880" s="3">
        <v>42093</v>
      </c>
      <c r="C4880" s="3">
        <v>42110</v>
      </c>
      <c r="D4880" t="s">
        <v>160</v>
      </c>
      <c r="E4880" t="s">
        <v>29</v>
      </c>
      <c r="F4880" t="s">
        <v>33</v>
      </c>
      <c r="G4880" t="s">
        <v>18</v>
      </c>
      <c r="H4880" t="s">
        <v>15</v>
      </c>
      <c r="I4880" s="9">
        <v>8199</v>
      </c>
      <c r="J4880" s="9">
        <v>109.28</v>
      </c>
      <c r="K4880" s="9">
        <v>35.840000000000003</v>
      </c>
      <c r="L4880" s="9">
        <f>tbl_salesdata[[#This Row],[Units Sold]]*tbl_salesdata[[#This Row],[Unit Cost]]</f>
        <v>293852.16000000003</v>
      </c>
      <c r="M4880" s="9">
        <f>tbl_salesdata[[#This Row],[Units Sold]]*tbl_salesdata[[#This Row],[Unit Price]]</f>
        <v>895986.72</v>
      </c>
      <c r="N4880" s="9">
        <f>tbl_salesdata[[#This Row],[Total Sales]]-tbl_salesdata[[#This Row],[Total Cost]]</f>
        <v>602134.55999999994</v>
      </c>
      <c r="O4880">
        <f>tbl_salesdata[[#This Row],[Ship Date]]-tbl_salesdata[[#This Row],[Order Date]]</f>
        <v>17</v>
      </c>
      <c r="P4880">
        <f>WEEKDAY(tbl_salesdata[[#This Row],[Order Date]],2)</f>
        <v>1</v>
      </c>
      <c r="Q4880" t="str">
        <f>TEXT(tbl_salesdata[[#This Row],[Order Date]],"dddd")</f>
        <v>Monday</v>
      </c>
      <c r="R4880" t="str">
        <f>IF(tbl_salesdata[[#This Row],[Weekdaynum]]&gt;5,"Yes","No")</f>
        <v>No</v>
      </c>
    </row>
    <row r="4881" spans="1:18" hidden="1" x14ac:dyDescent="0.35">
      <c r="A4881">
        <v>947701537</v>
      </c>
      <c r="B4881" s="3">
        <v>43356</v>
      </c>
      <c r="C4881" s="3">
        <v>43366</v>
      </c>
      <c r="D4881" t="s">
        <v>148</v>
      </c>
      <c r="E4881" t="s">
        <v>24</v>
      </c>
      <c r="F4881" t="s">
        <v>42</v>
      </c>
      <c r="G4881" t="s">
        <v>18</v>
      </c>
      <c r="H4881" t="s">
        <v>19</v>
      </c>
      <c r="I4881" s="9">
        <v>4800</v>
      </c>
      <c r="J4881" s="9">
        <v>437.2</v>
      </c>
      <c r="K4881" s="9">
        <v>263.33</v>
      </c>
      <c r="L4881" s="9">
        <f>tbl_salesdata[[#This Row],[Units Sold]]*tbl_salesdata[[#This Row],[Unit Cost]]</f>
        <v>1263984</v>
      </c>
      <c r="M4881" s="9">
        <f>tbl_salesdata[[#This Row],[Units Sold]]*tbl_salesdata[[#This Row],[Unit Price]]</f>
        <v>2098560</v>
      </c>
      <c r="N4881" s="9">
        <f>tbl_salesdata[[#This Row],[Total Sales]]-tbl_salesdata[[#This Row],[Total Cost]]</f>
        <v>834576</v>
      </c>
      <c r="O4881">
        <f>tbl_salesdata[[#This Row],[Ship Date]]-tbl_salesdata[[#This Row],[Order Date]]</f>
        <v>10</v>
      </c>
      <c r="P4881">
        <f>WEEKDAY(tbl_salesdata[[#This Row],[Order Date]],2)</f>
        <v>4</v>
      </c>
      <c r="Q4881" t="str">
        <f>TEXT(tbl_salesdata[[#This Row],[Order Date]],"dddd")</f>
        <v>Thursday</v>
      </c>
      <c r="R4881" t="str">
        <f>IF(tbl_salesdata[[#This Row],[Weekdaynum]]&gt;5,"Yes","No")</f>
        <v>No</v>
      </c>
    </row>
    <row r="4882" spans="1:18" hidden="1" x14ac:dyDescent="0.35">
      <c r="A4882">
        <v>954341828</v>
      </c>
      <c r="B4882" s="3">
        <v>43243</v>
      </c>
      <c r="C4882" s="3">
        <v>43260</v>
      </c>
      <c r="D4882" t="s">
        <v>135</v>
      </c>
      <c r="E4882" t="s">
        <v>21</v>
      </c>
      <c r="F4882" t="s">
        <v>68</v>
      </c>
      <c r="G4882" t="s">
        <v>18</v>
      </c>
      <c r="H4882" t="s">
        <v>34</v>
      </c>
      <c r="I4882" s="9">
        <v>9809</v>
      </c>
      <c r="J4882" s="9">
        <v>154.06</v>
      </c>
      <c r="K4882" s="9">
        <v>90.93</v>
      </c>
      <c r="L4882" s="9">
        <f>tbl_salesdata[[#This Row],[Units Sold]]*tbl_salesdata[[#This Row],[Unit Cost]]</f>
        <v>891932.37000000011</v>
      </c>
      <c r="M4882" s="9">
        <f>tbl_salesdata[[#This Row],[Units Sold]]*tbl_salesdata[[#This Row],[Unit Price]]</f>
        <v>1511174.54</v>
      </c>
      <c r="N4882" s="9">
        <f>tbl_salesdata[[#This Row],[Total Sales]]-tbl_salesdata[[#This Row],[Total Cost]]</f>
        <v>619242.16999999993</v>
      </c>
      <c r="O4882">
        <f>tbl_salesdata[[#This Row],[Ship Date]]-tbl_salesdata[[#This Row],[Order Date]]</f>
        <v>17</v>
      </c>
      <c r="P4882">
        <f>WEEKDAY(tbl_salesdata[[#This Row],[Order Date]],2)</f>
        <v>3</v>
      </c>
      <c r="Q4882" t="str">
        <f>TEXT(tbl_salesdata[[#This Row],[Order Date]],"dddd")</f>
        <v>Wednesday</v>
      </c>
      <c r="R4882" t="str">
        <f>IF(tbl_salesdata[[#This Row],[Weekdaynum]]&gt;5,"Yes","No")</f>
        <v>No</v>
      </c>
    </row>
    <row r="4883" spans="1:18" hidden="1" x14ac:dyDescent="0.35">
      <c r="A4883">
        <v>607620608</v>
      </c>
      <c r="B4883" s="3">
        <v>44816</v>
      </c>
      <c r="C4883" s="3">
        <v>44828</v>
      </c>
      <c r="D4883" t="s">
        <v>159</v>
      </c>
      <c r="E4883" t="s">
        <v>21</v>
      </c>
      <c r="F4883" t="s">
        <v>22</v>
      </c>
      <c r="G4883" t="s">
        <v>14</v>
      </c>
      <c r="H4883" t="s">
        <v>34</v>
      </c>
      <c r="I4883" s="9">
        <v>7296</v>
      </c>
      <c r="J4883" s="9">
        <v>47.45</v>
      </c>
      <c r="K4883" s="9">
        <v>31.79</v>
      </c>
      <c r="L4883" s="9">
        <f>tbl_salesdata[[#This Row],[Units Sold]]*tbl_salesdata[[#This Row],[Unit Cost]]</f>
        <v>231939.84</v>
      </c>
      <c r="M4883" s="9">
        <f>tbl_salesdata[[#This Row],[Units Sold]]*tbl_salesdata[[#This Row],[Unit Price]]</f>
        <v>346195.20000000001</v>
      </c>
      <c r="N4883" s="9">
        <f>tbl_salesdata[[#This Row],[Total Sales]]-tbl_salesdata[[#This Row],[Total Cost]]</f>
        <v>114255.36000000002</v>
      </c>
      <c r="O4883">
        <f>tbl_salesdata[[#This Row],[Ship Date]]-tbl_salesdata[[#This Row],[Order Date]]</f>
        <v>12</v>
      </c>
      <c r="P4883">
        <f>WEEKDAY(tbl_salesdata[[#This Row],[Order Date]],2)</f>
        <v>1</v>
      </c>
      <c r="Q4883" t="str">
        <f>TEXT(tbl_salesdata[[#This Row],[Order Date]],"dddd")</f>
        <v>Monday</v>
      </c>
      <c r="R4883" t="str">
        <f>IF(tbl_salesdata[[#This Row],[Weekdaynum]]&gt;5,"Yes","No")</f>
        <v>No</v>
      </c>
    </row>
    <row r="4884" spans="1:18" hidden="1" x14ac:dyDescent="0.35">
      <c r="A4884">
        <v>368524205</v>
      </c>
      <c r="B4884" s="3">
        <v>42445</v>
      </c>
      <c r="C4884" s="3">
        <v>42449</v>
      </c>
      <c r="D4884" t="s">
        <v>61</v>
      </c>
      <c r="E4884" t="s">
        <v>12</v>
      </c>
      <c r="F4884" t="s">
        <v>56</v>
      </c>
      <c r="G4884" t="s">
        <v>18</v>
      </c>
      <c r="H4884" t="s">
        <v>19</v>
      </c>
      <c r="I4884" s="9">
        <v>3357</v>
      </c>
      <c r="J4884" s="9">
        <v>9.33</v>
      </c>
      <c r="K4884" s="9">
        <v>6.92</v>
      </c>
      <c r="L4884" s="9">
        <f>tbl_salesdata[[#This Row],[Units Sold]]*tbl_salesdata[[#This Row],[Unit Cost]]</f>
        <v>23230.44</v>
      </c>
      <c r="M4884" s="9">
        <f>tbl_salesdata[[#This Row],[Units Sold]]*tbl_salesdata[[#This Row],[Unit Price]]</f>
        <v>31320.81</v>
      </c>
      <c r="N4884" s="9">
        <f>tbl_salesdata[[#This Row],[Total Sales]]-tbl_salesdata[[#This Row],[Total Cost]]</f>
        <v>8090.3700000000026</v>
      </c>
      <c r="O4884">
        <f>tbl_salesdata[[#This Row],[Ship Date]]-tbl_salesdata[[#This Row],[Order Date]]</f>
        <v>4</v>
      </c>
      <c r="P4884">
        <f>WEEKDAY(tbl_salesdata[[#This Row],[Order Date]],2)</f>
        <v>3</v>
      </c>
      <c r="Q4884" t="str">
        <f>TEXT(tbl_salesdata[[#This Row],[Order Date]],"dddd")</f>
        <v>Wednesday</v>
      </c>
      <c r="R4884" t="str">
        <f>IF(tbl_salesdata[[#This Row],[Weekdaynum]]&gt;5,"Yes","No")</f>
        <v>No</v>
      </c>
    </row>
    <row r="4885" spans="1:18" hidden="1" x14ac:dyDescent="0.35">
      <c r="A4885">
        <v>768351447</v>
      </c>
      <c r="B4885" s="3">
        <v>44742</v>
      </c>
      <c r="C4885" s="3">
        <v>44751</v>
      </c>
      <c r="D4885" t="s">
        <v>139</v>
      </c>
      <c r="E4885" t="s">
        <v>51</v>
      </c>
      <c r="F4885" t="s">
        <v>17</v>
      </c>
      <c r="G4885" t="s">
        <v>14</v>
      </c>
      <c r="H4885" t="s">
        <v>15</v>
      </c>
      <c r="I4885" s="9">
        <v>1123</v>
      </c>
      <c r="J4885" s="9">
        <v>152.58000000000001</v>
      </c>
      <c r="K4885" s="9">
        <v>97.44</v>
      </c>
      <c r="L4885" s="9">
        <f>tbl_salesdata[[#This Row],[Units Sold]]*tbl_salesdata[[#This Row],[Unit Cost]]</f>
        <v>109425.12</v>
      </c>
      <c r="M4885" s="9">
        <f>tbl_salesdata[[#This Row],[Units Sold]]*tbl_salesdata[[#This Row],[Unit Price]]</f>
        <v>171347.34000000003</v>
      </c>
      <c r="N4885" s="9">
        <f>tbl_salesdata[[#This Row],[Total Sales]]-tbl_salesdata[[#This Row],[Total Cost]]</f>
        <v>61922.22000000003</v>
      </c>
      <c r="O4885">
        <f>tbl_salesdata[[#This Row],[Ship Date]]-tbl_salesdata[[#This Row],[Order Date]]</f>
        <v>9</v>
      </c>
      <c r="P4885">
        <f>WEEKDAY(tbl_salesdata[[#This Row],[Order Date]],2)</f>
        <v>4</v>
      </c>
      <c r="Q4885" t="str">
        <f>TEXT(tbl_salesdata[[#This Row],[Order Date]],"dddd")</f>
        <v>Thursday</v>
      </c>
      <c r="R4885" t="str">
        <f>IF(tbl_salesdata[[#This Row],[Weekdaynum]]&gt;5,"Yes","No")</f>
        <v>No</v>
      </c>
    </row>
    <row r="4886" spans="1:18" hidden="1" x14ac:dyDescent="0.35">
      <c r="A4886">
        <v>158713662</v>
      </c>
      <c r="B4886" s="3">
        <v>43857</v>
      </c>
      <c r="C4886" s="3">
        <v>43872</v>
      </c>
      <c r="D4886" t="s">
        <v>137</v>
      </c>
      <c r="E4886" t="s">
        <v>38</v>
      </c>
      <c r="F4886" t="s">
        <v>17</v>
      </c>
      <c r="G4886" t="s">
        <v>18</v>
      </c>
      <c r="H4886" t="s">
        <v>15</v>
      </c>
      <c r="I4886" s="9">
        <v>5754</v>
      </c>
      <c r="J4886" s="9">
        <v>152.58000000000001</v>
      </c>
      <c r="K4886" s="9">
        <v>97.44</v>
      </c>
      <c r="L4886" s="9">
        <f>tbl_salesdata[[#This Row],[Units Sold]]*tbl_salesdata[[#This Row],[Unit Cost]]</f>
        <v>560669.76</v>
      </c>
      <c r="M4886" s="9">
        <f>tbl_salesdata[[#This Row],[Units Sold]]*tbl_salesdata[[#This Row],[Unit Price]]</f>
        <v>877945.32000000007</v>
      </c>
      <c r="N4886" s="9">
        <f>tbl_salesdata[[#This Row],[Total Sales]]-tbl_salesdata[[#This Row],[Total Cost]]</f>
        <v>317275.56000000006</v>
      </c>
      <c r="O4886">
        <f>tbl_salesdata[[#This Row],[Ship Date]]-tbl_salesdata[[#This Row],[Order Date]]</f>
        <v>15</v>
      </c>
      <c r="P4886">
        <f>WEEKDAY(tbl_salesdata[[#This Row],[Order Date]],2)</f>
        <v>1</v>
      </c>
      <c r="Q4886" t="str">
        <f>TEXT(tbl_salesdata[[#This Row],[Order Date]],"dddd")</f>
        <v>Monday</v>
      </c>
      <c r="R4886" t="str">
        <f>IF(tbl_salesdata[[#This Row],[Weekdaynum]]&gt;5,"Yes","No")</f>
        <v>No</v>
      </c>
    </row>
    <row r="4887" spans="1:18" hidden="1" x14ac:dyDescent="0.35">
      <c r="A4887">
        <v>561534678</v>
      </c>
      <c r="B4887" s="3">
        <v>43102</v>
      </c>
      <c r="C4887" s="3">
        <v>43103</v>
      </c>
      <c r="D4887" t="s">
        <v>121</v>
      </c>
      <c r="E4887" t="s">
        <v>21</v>
      </c>
      <c r="F4887" t="s">
        <v>30</v>
      </c>
      <c r="G4887" t="s">
        <v>14</v>
      </c>
      <c r="H4887" t="s">
        <v>26</v>
      </c>
      <c r="I4887" s="9">
        <v>9445</v>
      </c>
      <c r="J4887" s="9">
        <v>81.73</v>
      </c>
      <c r="K4887" s="9">
        <v>56.67</v>
      </c>
      <c r="L4887" s="9">
        <f>tbl_salesdata[[#This Row],[Units Sold]]*tbl_salesdata[[#This Row],[Unit Cost]]</f>
        <v>535248.15</v>
      </c>
      <c r="M4887" s="9">
        <f>tbl_salesdata[[#This Row],[Units Sold]]*tbl_salesdata[[#This Row],[Unit Price]]</f>
        <v>771939.85000000009</v>
      </c>
      <c r="N4887" s="9">
        <f>tbl_salesdata[[#This Row],[Total Sales]]-tbl_salesdata[[#This Row],[Total Cost]]</f>
        <v>236691.70000000007</v>
      </c>
      <c r="O4887">
        <f>tbl_salesdata[[#This Row],[Ship Date]]-tbl_salesdata[[#This Row],[Order Date]]</f>
        <v>1</v>
      </c>
      <c r="P4887">
        <f>WEEKDAY(tbl_salesdata[[#This Row],[Order Date]],2)</f>
        <v>2</v>
      </c>
      <c r="Q4887" t="str">
        <f>TEXT(tbl_salesdata[[#This Row],[Order Date]],"dddd")</f>
        <v>Tuesday</v>
      </c>
      <c r="R4887" t="str">
        <f>IF(tbl_salesdata[[#This Row],[Weekdaynum]]&gt;5,"Yes","No")</f>
        <v>No</v>
      </c>
    </row>
    <row r="4888" spans="1:18" hidden="1" x14ac:dyDescent="0.35">
      <c r="A4888">
        <v>919050824</v>
      </c>
      <c r="B4888" s="3">
        <v>44717</v>
      </c>
      <c r="C4888" s="3">
        <v>44724</v>
      </c>
      <c r="D4888" t="s">
        <v>192</v>
      </c>
      <c r="E4888" t="s">
        <v>32</v>
      </c>
      <c r="F4888" t="s">
        <v>56</v>
      </c>
      <c r="G4888" t="s">
        <v>18</v>
      </c>
      <c r="H4888" t="s">
        <v>26</v>
      </c>
      <c r="I4888" s="9">
        <v>6417</v>
      </c>
      <c r="J4888" s="9">
        <v>9.33</v>
      </c>
      <c r="K4888" s="9">
        <v>6.92</v>
      </c>
      <c r="L4888" s="9">
        <f>tbl_salesdata[[#This Row],[Units Sold]]*tbl_salesdata[[#This Row],[Unit Cost]]</f>
        <v>44405.64</v>
      </c>
      <c r="M4888" s="9">
        <f>tbl_salesdata[[#This Row],[Units Sold]]*tbl_salesdata[[#This Row],[Unit Price]]</f>
        <v>59870.61</v>
      </c>
      <c r="N4888" s="9">
        <f>tbl_salesdata[[#This Row],[Total Sales]]-tbl_salesdata[[#This Row],[Total Cost]]</f>
        <v>15464.970000000001</v>
      </c>
      <c r="O4888">
        <f>tbl_salesdata[[#This Row],[Ship Date]]-tbl_salesdata[[#This Row],[Order Date]]</f>
        <v>7</v>
      </c>
      <c r="P4888">
        <f>WEEKDAY(tbl_salesdata[[#This Row],[Order Date]],2)</f>
        <v>7</v>
      </c>
      <c r="Q4888" t="str">
        <f>TEXT(tbl_salesdata[[#This Row],[Order Date]],"dddd")</f>
        <v>Sunday</v>
      </c>
      <c r="R4888" t="str">
        <f>IF(tbl_salesdata[[#This Row],[Weekdaynum]]&gt;5,"Yes","No")</f>
        <v>Yes</v>
      </c>
    </row>
    <row r="4889" spans="1:18" hidden="1" x14ac:dyDescent="0.35">
      <c r="A4889">
        <v>243810927</v>
      </c>
      <c r="B4889" s="3">
        <v>42173</v>
      </c>
      <c r="C4889" s="3">
        <v>42183</v>
      </c>
      <c r="D4889" t="s">
        <v>151</v>
      </c>
      <c r="E4889" t="s">
        <v>32</v>
      </c>
      <c r="F4889" t="s">
        <v>17</v>
      </c>
      <c r="G4889" t="s">
        <v>14</v>
      </c>
      <c r="H4889" t="s">
        <v>19</v>
      </c>
      <c r="I4889" s="9">
        <v>7926</v>
      </c>
      <c r="J4889" s="9">
        <v>152.58000000000001</v>
      </c>
      <c r="K4889" s="9">
        <v>97.44</v>
      </c>
      <c r="L4889" s="9">
        <f>tbl_salesdata[[#This Row],[Units Sold]]*tbl_salesdata[[#This Row],[Unit Cost]]</f>
        <v>772309.44</v>
      </c>
      <c r="M4889" s="9">
        <f>tbl_salesdata[[#This Row],[Units Sold]]*tbl_salesdata[[#This Row],[Unit Price]]</f>
        <v>1209349.08</v>
      </c>
      <c r="N4889" s="9">
        <f>tbl_salesdata[[#This Row],[Total Sales]]-tbl_salesdata[[#This Row],[Total Cost]]</f>
        <v>437039.64000000013</v>
      </c>
      <c r="O4889">
        <f>tbl_salesdata[[#This Row],[Ship Date]]-tbl_salesdata[[#This Row],[Order Date]]</f>
        <v>10</v>
      </c>
      <c r="P4889">
        <f>WEEKDAY(tbl_salesdata[[#This Row],[Order Date]],2)</f>
        <v>4</v>
      </c>
      <c r="Q4889" t="str">
        <f>TEXT(tbl_salesdata[[#This Row],[Order Date]],"dddd")</f>
        <v>Thursday</v>
      </c>
      <c r="R4889" t="str">
        <f>IF(tbl_salesdata[[#This Row],[Weekdaynum]]&gt;5,"Yes","No")</f>
        <v>No</v>
      </c>
    </row>
    <row r="4890" spans="1:18" x14ac:dyDescent="0.35">
      <c r="A4890">
        <v>460935962</v>
      </c>
      <c r="B4890" s="3">
        <v>43106</v>
      </c>
      <c r="C4890" s="3">
        <v>43110</v>
      </c>
      <c r="D4890" t="s">
        <v>119</v>
      </c>
      <c r="E4890" t="s">
        <v>24</v>
      </c>
      <c r="F4890" t="s">
        <v>13</v>
      </c>
      <c r="G4890" t="s">
        <v>14</v>
      </c>
      <c r="H4890" t="s">
        <v>34</v>
      </c>
      <c r="I4890" s="9">
        <v>49</v>
      </c>
      <c r="J4890" s="9">
        <v>255.28</v>
      </c>
      <c r="K4890" s="9">
        <v>159.41999999999999</v>
      </c>
      <c r="L4890" s="9">
        <f>tbl_salesdata[[#This Row],[Units Sold]]*tbl_salesdata[[#This Row],[Unit Cost]]</f>
        <v>7811.579999999999</v>
      </c>
      <c r="M4890" s="9">
        <f>tbl_salesdata[[#This Row],[Units Sold]]*tbl_salesdata[[#This Row],[Unit Price]]</f>
        <v>12508.72</v>
      </c>
      <c r="N4890" s="9">
        <f>tbl_salesdata[[#This Row],[Total Sales]]-tbl_salesdata[[#This Row],[Total Cost]]</f>
        <v>4697.1400000000003</v>
      </c>
      <c r="O4890">
        <f>tbl_salesdata[[#This Row],[Ship Date]]-tbl_salesdata[[#This Row],[Order Date]]</f>
        <v>4</v>
      </c>
      <c r="P4890">
        <f>WEEKDAY(tbl_salesdata[[#This Row],[Order Date]],2)</f>
        <v>6</v>
      </c>
      <c r="Q4890" t="str">
        <f>TEXT(tbl_salesdata[[#This Row],[Order Date]],"dddd")</f>
        <v>Saturday</v>
      </c>
      <c r="R4890" t="str">
        <f>IF(tbl_salesdata[[#This Row],[Weekdaynum]]&gt;5,"Yes","No")</f>
        <v>Yes</v>
      </c>
    </row>
    <row r="4891" spans="1:18" hidden="1" x14ac:dyDescent="0.35">
      <c r="A4891">
        <v>296820819</v>
      </c>
      <c r="B4891" s="3">
        <v>44922</v>
      </c>
      <c r="C4891" s="3">
        <v>44932</v>
      </c>
      <c r="D4891" t="s">
        <v>153</v>
      </c>
      <c r="E4891" t="s">
        <v>38</v>
      </c>
      <c r="F4891" t="s">
        <v>17</v>
      </c>
      <c r="G4891" t="s">
        <v>14</v>
      </c>
      <c r="H4891" t="s">
        <v>19</v>
      </c>
      <c r="I4891" s="9">
        <v>4731</v>
      </c>
      <c r="J4891" s="9">
        <v>152.58000000000001</v>
      </c>
      <c r="K4891" s="9">
        <v>97.44</v>
      </c>
      <c r="L4891" s="9">
        <f>tbl_salesdata[[#This Row],[Units Sold]]*tbl_salesdata[[#This Row],[Unit Cost]]</f>
        <v>460988.64</v>
      </c>
      <c r="M4891" s="9">
        <f>tbl_salesdata[[#This Row],[Units Sold]]*tbl_salesdata[[#This Row],[Unit Price]]</f>
        <v>721855.9800000001</v>
      </c>
      <c r="N4891" s="9">
        <f>tbl_salesdata[[#This Row],[Total Sales]]-tbl_salesdata[[#This Row],[Total Cost]]</f>
        <v>260867.34000000008</v>
      </c>
      <c r="O4891">
        <f>tbl_salesdata[[#This Row],[Ship Date]]-tbl_salesdata[[#This Row],[Order Date]]</f>
        <v>10</v>
      </c>
      <c r="P4891">
        <f>WEEKDAY(tbl_salesdata[[#This Row],[Order Date]],2)</f>
        <v>2</v>
      </c>
      <c r="Q4891" t="str">
        <f>TEXT(tbl_salesdata[[#This Row],[Order Date]],"dddd")</f>
        <v>Tuesday</v>
      </c>
      <c r="R4891" t="str">
        <f>IF(tbl_salesdata[[#This Row],[Weekdaynum]]&gt;5,"Yes","No")</f>
        <v>No</v>
      </c>
    </row>
    <row r="4892" spans="1:18" hidden="1" x14ac:dyDescent="0.35">
      <c r="A4892">
        <v>751730763</v>
      </c>
      <c r="B4892" s="3">
        <v>43955</v>
      </c>
      <c r="C4892" s="3">
        <v>43971</v>
      </c>
      <c r="D4892" t="s">
        <v>105</v>
      </c>
      <c r="E4892" t="s">
        <v>12</v>
      </c>
      <c r="F4892" t="s">
        <v>22</v>
      </c>
      <c r="G4892" t="s">
        <v>18</v>
      </c>
      <c r="H4892" t="s">
        <v>19</v>
      </c>
      <c r="I4892" s="9">
        <v>2693</v>
      </c>
      <c r="J4892" s="9">
        <v>47.45</v>
      </c>
      <c r="K4892" s="9">
        <v>31.79</v>
      </c>
      <c r="L4892" s="9">
        <f>tbl_salesdata[[#This Row],[Units Sold]]*tbl_salesdata[[#This Row],[Unit Cost]]</f>
        <v>85610.47</v>
      </c>
      <c r="M4892" s="9">
        <f>tbl_salesdata[[#This Row],[Units Sold]]*tbl_salesdata[[#This Row],[Unit Price]]</f>
        <v>127782.85</v>
      </c>
      <c r="N4892" s="9">
        <f>tbl_salesdata[[#This Row],[Total Sales]]-tbl_salesdata[[#This Row],[Total Cost]]</f>
        <v>42172.380000000005</v>
      </c>
      <c r="O4892">
        <f>tbl_salesdata[[#This Row],[Ship Date]]-tbl_salesdata[[#This Row],[Order Date]]</f>
        <v>16</v>
      </c>
      <c r="P4892">
        <f>WEEKDAY(tbl_salesdata[[#This Row],[Order Date]],2)</f>
        <v>1</v>
      </c>
      <c r="Q4892" t="str">
        <f>TEXT(tbl_salesdata[[#This Row],[Order Date]],"dddd")</f>
        <v>Monday</v>
      </c>
      <c r="R4892" t="str">
        <f>IF(tbl_salesdata[[#This Row],[Weekdaynum]]&gt;5,"Yes","No")</f>
        <v>No</v>
      </c>
    </row>
    <row r="4893" spans="1:18" hidden="1" x14ac:dyDescent="0.35">
      <c r="A4893">
        <v>527204978</v>
      </c>
      <c r="B4893" s="3">
        <v>43737</v>
      </c>
      <c r="C4893" s="3">
        <v>43743</v>
      </c>
      <c r="D4893" t="s">
        <v>182</v>
      </c>
      <c r="E4893" t="s">
        <v>12</v>
      </c>
      <c r="F4893" t="s">
        <v>47</v>
      </c>
      <c r="G4893" t="s">
        <v>14</v>
      </c>
      <c r="H4893" t="s">
        <v>26</v>
      </c>
      <c r="I4893" s="9">
        <v>523</v>
      </c>
      <c r="J4893" s="9">
        <v>421.89</v>
      </c>
      <c r="K4893" s="9">
        <v>364.69</v>
      </c>
      <c r="L4893" s="9">
        <f>tbl_salesdata[[#This Row],[Units Sold]]*tbl_salesdata[[#This Row],[Unit Cost]]</f>
        <v>190732.87</v>
      </c>
      <c r="M4893" s="9">
        <f>tbl_salesdata[[#This Row],[Units Sold]]*tbl_salesdata[[#This Row],[Unit Price]]</f>
        <v>220648.47</v>
      </c>
      <c r="N4893" s="9">
        <f>tbl_salesdata[[#This Row],[Total Sales]]-tbl_salesdata[[#This Row],[Total Cost]]</f>
        <v>29915.600000000006</v>
      </c>
      <c r="O4893">
        <f>tbl_salesdata[[#This Row],[Ship Date]]-tbl_salesdata[[#This Row],[Order Date]]</f>
        <v>6</v>
      </c>
      <c r="P4893">
        <f>WEEKDAY(tbl_salesdata[[#This Row],[Order Date]],2)</f>
        <v>7</v>
      </c>
      <c r="Q4893" t="str">
        <f>TEXT(tbl_salesdata[[#This Row],[Order Date]],"dddd")</f>
        <v>Sunday</v>
      </c>
      <c r="R4893" t="str">
        <f>IF(tbl_salesdata[[#This Row],[Weekdaynum]]&gt;5,"Yes","No")</f>
        <v>Yes</v>
      </c>
    </row>
    <row r="4894" spans="1:18" hidden="1" x14ac:dyDescent="0.35">
      <c r="A4894">
        <v>337354791</v>
      </c>
      <c r="B4894" s="3">
        <v>44539</v>
      </c>
      <c r="C4894" s="3">
        <v>44541</v>
      </c>
      <c r="D4894" t="s">
        <v>125</v>
      </c>
      <c r="E4894" t="s">
        <v>21</v>
      </c>
      <c r="F4894" t="s">
        <v>42</v>
      </c>
      <c r="G4894" t="s">
        <v>18</v>
      </c>
      <c r="H4894" t="s">
        <v>26</v>
      </c>
      <c r="I4894" s="9">
        <v>9634</v>
      </c>
      <c r="J4894" s="9">
        <v>437.2</v>
      </c>
      <c r="K4894" s="9">
        <v>263.33</v>
      </c>
      <c r="L4894" s="9">
        <f>tbl_salesdata[[#This Row],[Units Sold]]*tbl_salesdata[[#This Row],[Unit Cost]]</f>
        <v>2536921.2199999997</v>
      </c>
      <c r="M4894" s="9">
        <f>tbl_salesdata[[#This Row],[Units Sold]]*tbl_salesdata[[#This Row],[Unit Price]]</f>
        <v>4211984.8</v>
      </c>
      <c r="N4894" s="9">
        <f>tbl_salesdata[[#This Row],[Total Sales]]-tbl_salesdata[[#This Row],[Total Cost]]</f>
        <v>1675063.58</v>
      </c>
      <c r="O4894">
        <f>tbl_salesdata[[#This Row],[Ship Date]]-tbl_salesdata[[#This Row],[Order Date]]</f>
        <v>2</v>
      </c>
      <c r="P4894">
        <f>WEEKDAY(tbl_salesdata[[#This Row],[Order Date]],2)</f>
        <v>4</v>
      </c>
      <c r="Q4894" t="str">
        <f>TEXT(tbl_salesdata[[#This Row],[Order Date]],"dddd")</f>
        <v>Thursday</v>
      </c>
      <c r="R4894" t="str">
        <f>IF(tbl_salesdata[[#This Row],[Weekdaynum]]&gt;5,"Yes","No")</f>
        <v>No</v>
      </c>
    </row>
    <row r="4895" spans="1:18" hidden="1" x14ac:dyDescent="0.35">
      <c r="A4895">
        <v>966604030</v>
      </c>
      <c r="B4895" s="3">
        <v>42397</v>
      </c>
      <c r="C4895" s="3">
        <v>42414</v>
      </c>
      <c r="D4895" t="s">
        <v>187</v>
      </c>
      <c r="E4895" t="s">
        <v>29</v>
      </c>
      <c r="F4895" t="s">
        <v>33</v>
      </c>
      <c r="G4895" t="s">
        <v>14</v>
      </c>
      <c r="H4895" t="s">
        <v>15</v>
      </c>
      <c r="I4895" s="9">
        <v>8467</v>
      </c>
      <c r="J4895" s="9">
        <v>109.28</v>
      </c>
      <c r="K4895" s="9">
        <v>35.840000000000003</v>
      </c>
      <c r="L4895" s="9">
        <f>tbl_salesdata[[#This Row],[Units Sold]]*tbl_salesdata[[#This Row],[Unit Cost]]</f>
        <v>303457.28000000003</v>
      </c>
      <c r="M4895" s="9">
        <f>tbl_salesdata[[#This Row],[Units Sold]]*tbl_salesdata[[#This Row],[Unit Price]]</f>
        <v>925273.76</v>
      </c>
      <c r="N4895" s="9">
        <f>tbl_salesdata[[#This Row],[Total Sales]]-tbl_salesdata[[#This Row],[Total Cost]]</f>
        <v>621816.48</v>
      </c>
      <c r="O4895">
        <f>tbl_salesdata[[#This Row],[Ship Date]]-tbl_salesdata[[#This Row],[Order Date]]</f>
        <v>17</v>
      </c>
      <c r="P4895">
        <f>WEEKDAY(tbl_salesdata[[#This Row],[Order Date]],2)</f>
        <v>4</v>
      </c>
      <c r="Q4895" t="str">
        <f>TEXT(tbl_salesdata[[#This Row],[Order Date]],"dddd")</f>
        <v>Thursday</v>
      </c>
      <c r="R4895" t="str">
        <f>IF(tbl_salesdata[[#This Row],[Weekdaynum]]&gt;5,"Yes","No")</f>
        <v>No</v>
      </c>
    </row>
    <row r="4896" spans="1:18" hidden="1" x14ac:dyDescent="0.35">
      <c r="A4896">
        <v>119689023</v>
      </c>
      <c r="B4896" s="3">
        <v>43707</v>
      </c>
      <c r="C4896" s="3">
        <v>43712</v>
      </c>
      <c r="D4896" t="s">
        <v>196</v>
      </c>
      <c r="E4896" t="s">
        <v>32</v>
      </c>
      <c r="F4896" t="s">
        <v>40</v>
      </c>
      <c r="G4896" t="s">
        <v>18</v>
      </c>
      <c r="H4896" t="s">
        <v>26</v>
      </c>
      <c r="I4896" s="9">
        <v>7497</v>
      </c>
      <c r="J4896" s="9">
        <v>651.21</v>
      </c>
      <c r="K4896" s="9">
        <v>524.96</v>
      </c>
      <c r="L4896" s="9">
        <f>tbl_salesdata[[#This Row],[Units Sold]]*tbl_salesdata[[#This Row],[Unit Cost]]</f>
        <v>3935625.12</v>
      </c>
      <c r="M4896" s="9">
        <f>tbl_salesdata[[#This Row],[Units Sold]]*tbl_salesdata[[#This Row],[Unit Price]]</f>
        <v>4882121.37</v>
      </c>
      <c r="N4896" s="9">
        <f>tbl_salesdata[[#This Row],[Total Sales]]-tbl_salesdata[[#This Row],[Total Cost]]</f>
        <v>946496.25</v>
      </c>
      <c r="O4896">
        <f>tbl_salesdata[[#This Row],[Ship Date]]-tbl_salesdata[[#This Row],[Order Date]]</f>
        <v>5</v>
      </c>
      <c r="P4896">
        <f>WEEKDAY(tbl_salesdata[[#This Row],[Order Date]],2)</f>
        <v>5</v>
      </c>
      <c r="Q4896" t="str">
        <f>TEXT(tbl_salesdata[[#This Row],[Order Date]],"dddd")</f>
        <v>Friday</v>
      </c>
      <c r="R4896" t="str">
        <f>IF(tbl_salesdata[[#This Row],[Weekdaynum]]&gt;5,"Yes","No")</f>
        <v>No</v>
      </c>
    </row>
    <row r="4897" spans="1:18" hidden="1" x14ac:dyDescent="0.35">
      <c r="A4897">
        <v>971658599</v>
      </c>
      <c r="B4897" s="3">
        <v>43906</v>
      </c>
      <c r="C4897" s="3">
        <v>43923</v>
      </c>
      <c r="D4897" t="s">
        <v>31</v>
      </c>
      <c r="E4897" t="s">
        <v>32</v>
      </c>
      <c r="F4897" t="s">
        <v>13</v>
      </c>
      <c r="G4897" t="s">
        <v>18</v>
      </c>
      <c r="H4897" t="s">
        <v>34</v>
      </c>
      <c r="I4897" s="9">
        <v>4227</v>
      </c>
      <c r="J4897" s="9">
        <v>255.28</v>
      </c>
      <c r="K4897" s="9">
        <v>159.41999999999999</v>
      </c>
      <c r="L4897" s="9">
        <f>tbl_salesdata[[#This Row],[Units Sold]]*tbl_salesdata[[#This Row],[Unit Cost]]</f>
        <v>673868.34</v>
      </c>
      <c r="M4897" s="9">
        <f>tbl_salesdata[[#This Row],[Units Sold]]*tbl_salesdata[[#This Row],[Unit Price]]</f>
        <v>1079068.56</v>
      </c>
      <c r="N4897" s="9">
        <f>tbl_salesdata[[#This Row],[Total Sales]]-tbl_salesdata[[#This Row],[Total Cost]]</f>
        <v>405200.22000000009</v>
      </c>
      <c r="O4897">
        <f>tbl_salesdata[[#This Row],[Ship Date]]-tbl_salesdata[[#This Row],[Order Date]]</f>
        <v>17</v>
      </c>
      <c r="P4897">
        <f>WEEKDAY(tbl_salesdata[[#This Row],[Order Date]],2)</f>
        <v>1</v>
      </c>
      <c r="Q4897" t="str">
        <f>TEXT(tbl_salesdata[[#This Row],[Order Date]],"dddd")</f>
        <v>Monday</v>
      </c>
      <c r="R4897" t="str">
        <f>IF(tbl_salesdata[[#This Row],[Weekdaynum]]&gt;5,"Yes","No")</f>
        <v>No</v>
      </c>
    </row>
    <row r="4898" spans="1:18" x14ac:dyDescent="0.35">
      <c r="A4898">
        <v>350062453</v>
      </c>
      <c r="B4898" s="3">
        <v>42021</v>
      </c>
      <c r="C4898" s="3">
        <v>42029</v>
      </c>
      <c r="D4898" t="s">
        <v>153</v>
      </c>
      <c r="E4898" t="s">
        <v>38</v>
      </c>
      <c r="F4898" t="s">
        <v>33</v>
      </c>
      <c r="G4898" t="s">
        <v>18</v>
      </c>
      <c r="H4898" t="s">
        <v>26</v>
      </c>
      <c r="I4898" s="9">
        <v>114</v>
      </c>
      <c r="J4898" s="9">
        <v>109.28</v>
      </c>
      <c r="K4898" s="9">
        <v>35.840000000000003</v>
      </c>
      <c r="L4898" s="9">
        <f>tbl_salesdata[[#This Row],[Units Sold]]*tbl_salesdata[[#This Row],[Unit Cost]]</f>
        <v>4085.76</v>
      </c>
      <c r="M4898" s="9">
        <f>tbl_salesdata[[#This Row],[Units Sold]]*tbl_salesdata[[#This Row],[Unit Price]]</f>
        <v>12457.92</v>
      </c>
      <c r="N4898" s="9">
        <f>tbl_salesdata[[#This Row],[Total Sales]]-tbl_salesdata[[#This Row],[Total Cost]]</f>
        <v>8372.16</v>
      </c>
      <c r="O4898">
        <f>tbl_salesdata[[#This Row],[Ship Date]]-tbl_salesdata[[#This Row],[Order Date]]</f>
        <v>8</v>
      </c>
      <c r="P4898">
        <f>WEEKDAY(tbl_salesdata[[#This Row],[Order Date]],2)</f>
        <v>6</v>
      </c>
      <c r="Q4898" t="str">
        <f>TEXT(tbl_salesdata[[#This Row],[Order Date]],"dddd")</f>
        <v>Saturday</v>
      </c>
      <c r="R4898" t="str">
        <f>IF(tbl_salesdata[[#This Row],[Weekdaynum]]&gt;5,"Yes","No")</f>
        <v>Yes</v>
      </c>
    </row>
    <row r="4899" spans="1:18" hidden="1" x14ac:dyDescent="0.35">
      <c r="A4899">
        <v>124009311</v>
      </c>
      <c r="B4899" s="3">
        <v>43616</v>
      </c>
      <c r="C4899" s="3">
        <v>43630</v>
      </c>
      <c r="D4899" t="s">
        <v>27</v>
      </c>
      <c r="E4899" t="s">
        <v>24</v>
      </c>
      <c r="F4899" t="s">
        <v>30</v>
      </c>
      <c r="G4899" t="s">
        <v>18</v>
      </c>
      <c r="H4899" t="s">
        <v>34</v>
      </c>
      <c r="I4899" s="9">
        <v>5966</v>
      </c>
      <c r="J4899" s="9">
        <v>81.73</v>
      </c>
      <c r="K4899" s="9">
        <v>56.67</v>
      </c>
      <c r="L4899" s="9">
        <f>tbl_salesdata[[#This Row],[Units Sold]]*tbl_salesdata[[#This Row],[Unit Cost]]</f>
        <v>338093.22000000003</v>
      </c>
      <c r="M4899" s="9">
        <f>tbl_salesdata[[#This Row],[Units Sold]]*tbl_salesdata[[#This Row],[Unit Price]]</f>
        <v>487601.18000000005</v>
      </c>
      <c r="N4899" s="9">
        <f>tbl_salesdata[[#This Row],[Total Sales]]-tbl_salesdata[[#This Row],[Total Cost]]</f>
        <v>149507.96000000002</v>
      </c>
      <c r="O4899">
        <f>tbl_salesdata[[#This Row],[Ship Date]]-tbl_salesdata[[#This Row],[Order Date]]</f>
        <v>14</v>
      </c>
      <c r="P4899">
        <f>WEEKDAY(tbl_salesdata[[#This Row],[Order Date]],2)</f>
        <v>5</v>
      </c>
      <c r="Q4899" t="str">
        <f>TEXT(tbl_salesdata[[#This Row],[Order Date]],"dddd")</f>
        <v>Friday</v>
      </c>
      <c r="R4899" t="str">
        <f>IF(tbl_salesdata[[#This Row],[Weekdaynum]]&gt;5,"Yes","No")</f>
        <v>No</v>
      </c>
    </row>
    <row r="4900" spans="1:18" hidden="1" x14ac:dyDescent="0.35">
      <c r="A4900">
        <v>176050603</v>
      </c>
      <c r="B4900" s="3">
        <v>43716</v>
      </c>
      <c r="C4900" s="3">
        <v>43736</v>
      </c>
      <c r="D4900" t="s">
        <v>109</v>
      </c>
      <c r="E4900" t="s">
        <v>21</v>
      </c>
      <c r="F4900" t="s">
        <v>25</v>
      </c>
      <c r="G4900" t="s">
        <v>14</v>
      </c>
      <c r="H4900" t="s">
        <v>19</v>
      </c>
      <c r="I4900" s="9">
        <v>6140</v>
      </c>
      <c r="J4900" s="9">
        <v>205.7</v>
      </c>
      <c r="K4900" s="9">
        <v>117.11</v>
      </c>
      <c r="L4900" s="9">
        <f>tbl_salesdata[[#This Row],[Units Sold]]*tbl_salesdata[[#This Row],[Unit Cost]]</f>
        <v>719055.4</v>
      </c>
      <c r="M4900" s="9">
        <f>tbl_salesdata[[#This Row],[Units Sold]]*tbl_salesdata[[#This Row],[Unit Price]]</f>
        <v>1262998</v>
      </c>
      <c r="N4900" s="9">
        <f>tbl_salesdata[[#This Row],[Total Sales]]-tbl_salesdata[[#This Row],[Total Cost]]</f>
        <v>543942.6</v>
      </c>
      <c r="O4900">
        <f>tbl_salesdata[[#This Row],[Ship Date]]-tbl_salesdata[[#This Row],[Order Date]]</f>
        <v>20</v>
      </c>
      <c r="P4900">
        <f>WEEKDAY(tbl_salesdata[[#This Row],[Order Date]],2)</f>
        <v>7</v>
      </c>
      <c r="Q4900" t="str">
        <f>TEXT(tbl_salesdata[[#This Row],[Order Date]],"dddd")</f>
        <v>Sunday</v>
      </c>
      <c r="R4900" t="str">
        <f>IF(tbl_salesdata[[#This Row],[Weekdaynum]]&gt;5,"Yes","No")</f>
        <v>Yes</v>
      </c>
    </row>
    <row r="4901" spans="1:18" hidden="1" x14ac:dyDescent="0.35">
      <c r="A4901">
        <v>930296790</v>
      </c>
      <c r="B4901" s="3">
        <v>44612</v>
      </c>
      <c r="C4901" s="3">
        <v>44621</v>
      </c>
      <c r="D4901" t="s">
        <v>152</v>
      </c>
      <c r="E4901" t="s">
        <v>21</v>
      </c>
      <c r="F4901" t="s">
        <v>47</v>
      </c>
      <c r="G4901" t="s">
        <v>18</v>
      </c>
      <c r="H4901" t="s">
        <v>19</v>
      </c>
      <c r="I4901" s="9">
        <v>4348</v>
      </c>
      <c r="J4901" s="9">
        <v>421.89</v>
      </c>
      <c r="K4901" s="9">
        <v>364.69</v>
      </c>
      <c r="L4901" s="9">
        <f>tbl_salesdata[[#This Row],[Units Sold]]*tbl_salesdata[[#This Row],[Unit Cost]]</f>
        <v>1585672.1199999999</v>
      </c>
      <c r="M4901" s="9">
        <f>tbl_salesdata[[#This Row],[Units Sold]]*tbl_salesdata[[#This Row],[Unit Price]]</f>
        <v>1834377.72</v>
      </c>
      <c r="N4901" s="9">
        <f>tbl_salesdata[[#This Row],[Total Sales]]-tbl_salesdata[[#This Row],[Total Cost]]</f>
        <v>248705.60000000009</v>
      </c>
      <c r="O4901">
        <f>tbl_salesdata[[#This Row],[Ship Date]]-tbl_salesdata[[#This Row],[Order Date]]</f>
        <v>9</v>
      </c>
      <c r="P4901">
        <f>WEEKDAY(tbl_salesdata[[#This Row],[Order Date]],2)</f>
        <v>7</v>
      </c>
      <c r="Q4901" t="str">
        <f>TEXT(tbl_salesdata[[#This Row],[Order Date]],"dddd")</f>
        <v>Sunday</v>
      </c>
      <c r="R4901" t="str">
        <f>IF(tbl_salesdata[[#This Row],[Weekdaynum]]&gt;5,"Yes","No")</f>
        <v>Yes</v>
      </c>
    </row>
    <row r="4902" spans="1:18" hidden="1" x14ac:dyDescent="0.35">
      <c r="A4902">
        <v>963359200</v>
      </c>
      <c r="B4902" s="3">
        <v>42222</v>
      </c>
      <c r="C4902" s="3">
        <v>42242</v>
      </c>
      <c r="D4902" t="s">
        <v>202</v>
      </c>
      <c r="E4902" t="s">
        <v>38</v>
      </c>
      <c r="F4902" t="s">
        <v>30</v>
      </c>
      <c r="G4902" t="s">
        <v>14</v>
      </c>
      <c r="H4902" t="s">
        <v>15</v>
      </c>
      <c r="I4902" s="9">
        <v>8250</v>
      </c>
      <c r="J4902" s="9">
        <v>81.73</v>
      </c>
      <c r="K4902" s="9">
        <v>56.67</v>
      </c>
      <c r="L4902" s="9">
        <f>tbl_salesdata[[#This Row],[Units Sold]]*tbl_salesdata[[#This Row],[Unit Cost]]</f>
        <v>467527.5</v>
      </c>
      <c r="M4902" s="9">
        <f>tbl_salesdata[[#This Row],[Units Sold]]*tbl_salesdata[[#This Row],[Unit Price]]</f>
        <v>674272.5</v>
      </c>
      <c r="N4902" s="9">
        <f>tbl_salesdata[[#This Row],[Total Sales]]-tbl_salesdata[[#This Row],[Total Cost]]</f>
        <v>206745</v>
      </c>
      <c r="O4902">
        <f>tbl_salesdata[[#This Row],[Ship Date]]-tbl_salesdata[[#This Row],[Order Date]]</f>
        <v>20</v>
      </c>
      <c r="P4902">
        <f>WEEKDAY(tbl_salesdata[[#This Row],[Order Date]],2)</f>
        <v>4</v>
      </c>
      <c r="Q4902" t="str">
        <f>TEXT(tbl_salesdata[[#This Row],[Order Date]],"dddd")</f>
        <v>Thursday</v>
      </c>
      <c r="R4902" t="str">
        <f>IF(tbl_salesdata[[#This Row],[Weekdaynum]]&gt;5,"Yes","No")</f>
        <v>No</v>
      </c>
    </row>
    <row r="4903" spans="1:18" x14ac:dyDescent="0.35">
      <c r="A4903">
        <v>995404946</v>
      </c>
      <c r="B4903" s="3">
        <v>42700</v>
      </c>
      <c r="C4903" s="3">
        <v>42714</v>
      </c>
      <c r="D4903" t="s">
        <v>157</v>
      </c>
      <c r="E4903" t="s">
        <v>24</v>
      </c>
      <c r="F4903" t="s">
        <v>56</v>
      </c>
      <c r="G4903" t="s">
        <v>18</v>
      </c>
      <c r="H4903" t="s">
        <v>34</v>
      </c>
      <c r="I4903" s="9">
        <v>1299</v>
      </c>
      <c r="J4903" s="9">
        <v>9.33</v>
      </c>
      <c r="K4903" s="9">
        <v>6.92</v>
      </c>
      <c r="L4903" s="9">
        <f>tbl_salesdata[[#This Row],[Units Sold]]*tbl_salesdata[[#This Row],[Unit Cost]]</f>
        <v>8989.08</v>
      </c>
      <c r="M4903" s="9">
        <f>tbl_salesdata[[#This Row],[Units Sold]]*tbl_salesdata[[#This Row],[Unit Price]]</f>
        <v>12119.67</v>
      </c>
      <c r="N4903" s="9">
        <f>tbl_salesdata[[#This Row],[Total Sales]]-tbl_salesdata[[#This Row],[Total Cost]]</f>
        <v>3130.59</v>
      </c>
      <c r="O4903">
        <f>tbl_salesdata[[#This Row],[Ship Date]]-tbl_salesdata[[#This Row],[Order Date]]</f>
        <v>14</v>
      </c>
      <c r="P4903">
        <f>WEEKDAY(tbl_salesdata[[#This Row],[Order Date]],2)</f>
        <v>6</v>
      </c>
      <c r="Q4903" t="str">
        <f>TEXT(tbl_salesdata[[#This Row],[Order Date]],"dddd")</f>
        <v>Saturday</v>
      </c>
      <c r="R4903" t="str">
        <f>IF(tbl_salesdata[[#This Row],[Weekdaynum]]&gt;5,"Yes","No")</f>
        <v>Yes</v>
      </c>
    </row>
    <row r="4904" spans="1:18" hidden="1" x14ac:dyDescent="0.35">
      <c r="A4904">
        <v>273940503</v>
      </c>
      <c r="B4904" s="3">
        <v>44453</v>
      </c>
      <c r="C4904" s="3">
        <v>44458</v>
      </c>
      <c r="D4904" t="s">
        <v>214</v>
      </c>
      <c r="E4904" t="s">
        <v>21</v>
      </c>
      <c r="F4904" t="s">
        <v>25</v>
      </c>
      <c r="G4904" t="s">
        <v>14</v>
      </c>
      <c r="H4904" t="s">
        <v>26</v>
      </c>
      <c r="I4904" s="9">
        <v>3937</v>
      </c>
      <c r="J4904" s="9">
        <v>205.7</v>
      </c>
      <c r="K4904" s="9">
        <v>117.11</v>
      </c>
      <c r="L4904" s="9">
        <f>tbl_salesdata[[#This Row],[Units Sold]]*tbl_salesdata[[#This Row],[Unit Cost]]</f>
        <v>461062.07</v>
      </c>
      <c r="M4904" s="9">
        <f>tbl_salesdata[[#This Row],[Units Sold]]*tbl_salesdata[[#This Row],[Unit Price]]</f>
        <v>809840.89999999991</v>
      </c>
      <c r="N4904" s="9">
        <f>tbl_salesdata[[#This Row],[Total Sales]]-tbl_salesdata[[#This Row],[Total Cost]]</f>
        <v>348778.8299999999</v>
      </c>
      <c r="O4904">
        <f>tbl_salesdata[[#This Row],[Ship Date]]-tbl_salesdata[[#This Row],[Order Date]]</f>
        <v>5</v>
      </c>
      <c r="P4904">
        <f>WEEKDAY(tbl_salesdata[[#This Row],[Order Date]],2)</f>
        <v>2</v>
      </c>
      <c r="Q4904" t="str">
        <f>TEXT(tbl_salesdata[[#This Row],[Order Date]],"dddd")</f>
        <v>Tuesday</v>
      </c>
      <c r="R4904" t="str">
        <f>IF(tbl_salesdata[[#This Row],[Weekdaynum]]&gt;5,"Yes","No")</f>
        <v>No</v>
      </c>
    </row>
    <row r="4905" spans="1:18" hidden="1" x14ac:dyDescent="0.35">
      <c r="A4905">
        <v>656244552</v>
      </c>
      <c r="B4905" s="3">
        <v>43248</v>
      </c>
      <c r="C4905" s="3">
        <v>43260</v>
      </c>
      <c r="D4905" t="s">
        <v>176</v>
      </c>
      <c r="E4905" t="s">
        <v>21</v>
      </c>
      <c r="F4905" t="s">
        <v>56</v>
      </c>
      <c r="G4905" t="s">
        <v>18</v>
      </c>
      <c r="H4905" t="s">
        <v>19</v>
      </c>
      <c r="I4905" s="9">
        <v>6201</v>
      </c>
      <c r="J4905" s="9">
        <v>9.33</v>
      </c>
      <c r="K4905" s="9">
        <v>6.92</v>
      </c>
      <c r="L4905" s="9">
        <f>tbl_salesdata[[#This Row],[Units Sold]]*tbl_salesdata[[#This Row],[Unit Cost]]</f>
        <v>42910.92</v>
      </c>
      <c r="M4905" s="9">
        <f>tbl_salesdata[[#This Row],[Units Sold]]*tbl_salesdata[[#This Row],[Unit Price]]</f>
        <v>57855.33</v>
      </c>
      <c r="N4905" s="9">
        <f>tbl_salesdata[[#This Row],[Total Sales]]-tbl_salesdata[[#This Row],[Total Cost]]</f>
        <v>14944.410000000003</v>
      </c>
      <c r="O4905">
        <f>tbl_salesdata[[#This Row],[Ship Date]]-tbl_salesdata[[#This Row],[Order Date]]</f>
        <v>12</v>
      </c>
      <c r="P4905">
        <f>WEEKDAY(tbl_salesdata[[#This Row],[Order Date]],2)</f>
        <v>1</v>
      </c>
      <c r="Q4905" t="str">
        <f>TEXT(tbl_salesdata[[#This Row],[Order Date]],"dddd")</f>
        <v>Monday</v>
      </c>
      <c r="R4905" t="str">
        <f>IF(tbl_salesdata[[#This Row],[Weekdaynum]]&gt;5,"Yes","No")</f>
        <v>No</v>
      </c>
    </row>
    <row r="4906" spans="1:18" hidden="1" x14ac:dyDescent="0.35">
      <c r="A4906">
        <v>726935136</v>
      </c>
      <c r="B4906" s="3">
        <v>43954</v>
      </c>
      <c r="C4906" s="3">
        <v>43956</v>
      </c>
      <c r="D4906" t="s">
        <v>106</v>
      </c>
      <c r="E4906" t="s">
        <v>38</v>
      </c>
      <c r="F4906" t="s">
        <v>30</v>
      </c>
      <c r="G4906" t="s">
        <v>18</v>
      </c>
      <c r="H4906" t="s">
        <v>15</v>
      </c>
      <c r="I4906" s="9">
        <v>5116</v>
      </c>
      <c r="J4906" s="9">
        <v>81.73</v>
      </c>
      <c r="K4906" s="9">
        <v>56.67</v>
      </c>
      <c r="L4906" s="9">
        <f>tbl_salesdata[[#This Row],[Units Sold]]*tbl_salesdata[[#This Row],[Unit Cost]]</f>
        <v>289923.72000000003</v>
      </c>
      <c r="M4906" s="9">
        <f>tbl_salesdata[[#This Row],[Units Sold]]*tbl_salesdata[[#This Row],[Unit Price]]</f>
        <v>418130.68</v>
      </c>
      <c r="N4906" s="9">
        <f>tbl_salesdata[[#This Row],[Total Sales]]-tbl_salesdata[[#This Row],[Total Cost]]</f>
        <v>128206.95999999996</v>
      </c>
      <c r="O4906">
        <f>tbl_salesdata[[#This Row],[Ship Date]]-tbl_salesdata[[#This Row],[Order Date]]</f>
        <v>2</v>
      </c>
      <c r="P4906">
        <f>WEEKDAY(tbl_salesdata[[#This Row],[Order Date]],2)</f>
        <v>7</v>
      </c>
      <c r="Q4906" t="str">
        <f>TEXT(tbl_salesdata[[#This Row],[Order Date]],"dddd")</f>
        <v>Sunday</v>
      </c>
      <c r="R4906" t="str">
        <f>IF(tbl_salesdata[[#This Row],[Weekdaynum]]&gt;5,"Yes","No")</f>
        <v>Yes</v>
      </c>
    </row>
    <row r="4907" spans="1:18" hidden="1" x14ac:dyDescent="0.35">
      <c r="A4907">
        <v>314186084</v>
      </c>
      <c r="B4907" s="3">
        <v>43940</v>
      </c>
      <c r="C4907" s="3">
        <v>43951</v>
      </c>
      <c r="D4907" t="s">
        <v>149</v>
      </c>
      <c r="E4907" t="s">
        <v>12</v>
      </c>
      <c r="F4907" t="s">
        <v>22</v>
      </c>
      <c r="G4907" t="s">
        <v>14</v>
      </c>
      <c r="H4907" t="s">
        <v>26</v>
      </c>
      <c r="I4907" s="9">
        <v>3499</v>
      </c>
      <c r="J4907" s="9">
        <v>47.45</v>
      </c>
      <c r="K4907" s="9">
        <v>31.79</v>
      </c>
      <c r="L4907" s="9">
        <f>tbl_salesdata[[#This Row],[Units Sold]]*tbl_salesdata[[#This Row],[Unit Cost]]</f>
        <v>111233.20999999999</v>
      </c>
      <c r="M4907" s="9">
        <f>tbl_salesdata[[#This Row],[Units Sold]]*tbl_salesdata[[#This Row],[Unit Price]]</f>
        <v>166027.55000000002</v>
      </c>
      <c r="N4907" s="9">
        <f>tbl_salesdata[[#This Row],[Total Sales]]-tbl_salesdata[[#This Row],[Total Cost]]</f>
        <v>54794.340000000026</v>
      </c>
      <c r="O4907">
        <f>tbl_salesdata[[#This Row],[Ship Date]]-tbl_salesdata[[#This Row],[Order Date]]</f>
        <v>11</v>
      </c>
      <c r="P4907">
        <f>WEEKDAY(tbl_salesdata[[#This Row],[Order Date]],2)</f>
        <v>7</v>
      </c>
      <c r="Q4907" t="str">
        <f>TEXT(tbl_salesdata[[#This Row],[Order Date]],"dddd")</f>
        <v>Sunday</v>
      </c>
      <c r="R4907" t="str">
        <f>IF(tbl_salesdata[[#This Row],[Weekdaynum]]&gt;5,"Yes","No")</f>
        <v>Yes</v>
      </c>
    </row>
    <row r="4908" spans="1:18" x14ac:dyDescent="0.35">
      <c r="A4908">
        <v>707964408</v>
      </c>
      <c r="B4908" s="3">
        <v>43617</v>
      </c>
      <c r="C4908" s="3">
        <v>43631</v>
      </c>
      <c r="D4908" t="s">
        <v>206</v>
      </c>
      <c r="E4908" t="s">
        <v>24</v>
      </c>
      <c r="F4908" t="s">
        <v>56</v>
      </c>
      <c r="G4908" t="s">
        <v>14</v>
      </c>
      <c r="H4908" t="s">
        <v>26</v>
      </c>
      <c r="I4908" s="9">
        <v>1256</v>
      </c>
      <c r="J4908" s="9">
        <v>9.33</v>
      </c>
      <c r="K4908" s="9">
        <v>6.92</v>
      </c>
      <c r="L4908" s="9">
        <f>tbl_salesdata[[#This Row],[Units Sold]]*tbl_salesdata[[#This Row],[Unit Cost]]</f>
        <v>8691.52</v>
      </c>
      <c r="M4908" s="9">
        <f>tbl_salesdata[[#This Row],[Units Sold]]*tbl_salesdata[[#This Row],[Unit Price]]</f>
        <v>11718.48</v>
      </c>
      <c r="N4908" s="9">
        <f>tbl_salesdata[[#This Row],[Total Sales]]-tbl_salesdata[[#This Row],[Total Cost]]</f>
        <v>3026.9599999999991</v>
      </c>
      <c r="O4908">
        <f>tbl_salesdata[[#This Row],[Ship Date]]-tbl_salesdata[[#This Row],[Order Date]]</f>
        <v>14</v>
      </c>
      <c r="P4908">
        <f>WEEKDAY(tbl_salesdata[[#This Row],[Order Date]],2)</f>
        <v>6</v>
      </c>
      <c r="Q4908" t="str">
        <f>TEXT(tbl_salesdata[[#This Row],[Order Date]],"dddd")</f>
        <v>Saturday</v>
      </c>
      <c r="R4908" t="str">
        <f>IF(tbl_salesdata[[#This Row],[Weekdaynum]]&gt;5,"Yes","No")</f>
        <v>Yes</v>
      </c>
    </row>
    <row r="4909" spans="1:18" hidden="1" x14ac:dyDescent="0.35">
      <c r="A4909">
        <v>402626883</v>
      </c>
      <c r="B4909" s="3">
        <v>42632</v>
      </c>
      <c r="C4909" s="3">
        <v>42652</v>
      </c>
      <c r="D4909" t="s">
        <v>58</v>
      </c>
      <c r="E4909" t="s">
        <v>29</v>
      </c>
      <c r="F4909" t="s">
        <v>47</v>
      </c>
      <c r="G4909" t="s">
        <v>14</v>
      </c>
      <c r="H4909" t="s">
        <v>19</v>
      </c>
      <c r="I4909" s="9">
        <v>5097</v>
      </c>
      <c r="J4909" s="9">
        <v>421.89</v>
      </c>
      <c r="K4909" s="9">
        <v>364.69</v>
      </c>
      <c r="L4909" s="9">
        <f>tbl_salesdata[[#This Row],[Units Sold]]*tbl_salesdata[[#This Row],[Unit Cost]]</f>
        <v>1858824.93</v>
      </c>
      <c r="M4909" s="9">
        <f>tbl_salesdata[[#This Row],[Units Sold]]*tbl_salesdata[[#This Row],[Unit Price]]</f>
        <v>2150373.33</v>
      </c>
      <c r="N4909" s="9">
        <f>tbl_salesdata[[#This Row],[Total Sales]]-tbl_salesdata[[#This Row],[Total Cost]]</f>
        <v>291548.40000000014</v>
      </c>
      <c r="O4909">
        <f>tbl_salesdata[[#This Row],[Ship Date]]-tbl_salesdata[[#This Row],[Order Date]]</f>
        <v>20</v>
      </c>
      <c r="P4909">
        <f>WEEKDAY(tbl_salesdata[[#This Row],[Order Date]],2)</f>
        <v>1</v>
      </c>
      <c r="Q4909" t="str">
        <f>TEXT(tbl_salesdata[[#This Row],[Order Date]],"dddd")</f>
        <v>Monday</v>
      </c>
      <c r="R4909" t="str">
        <f>IF(tbl_salesdata[[#This Row],[Weekdaynum]]&gt;5,"Yes","No")</f>
        <v>No</v>
      </c>
    </row>
    <row r="4910" spans="1:18" hidden="1" x14ac:dyDescent="0.35">
      <c r="A4910">
        <v>461726891</v>
      </c>
      <c r="B4910" s="3">
        <v>42869</v>
      </c>
      <c r="C4910" s="3">
        <v>42881</v>
      </c>
      <c r="D4910" t="s">
        <v>138</v>
      </c>
      <c r="E4910" t="s">
        <v>24</v>
      </c>
      <c r="F4910" t="s">
        <v>33</v>
      </c>
      <c r="G4910" t="s">
        <v>14</v>
      </c>
      <c r="H4910" t="s">
        <v>15</v>
      </c>
      <c r="I4910" s="9">
        <v>4103</v>
      </c>
      <c r="J4910" s="9">
        <v>109.28</v>
      </c>
      <c r="K4910" s="9">
        <v>35.840000000000003</v>
      </c>
      <c r="L4910" s="9">
        <f>tbl_salesdata[[#This Row],[Units Sold]]*tbl_salesdata[[#This Row],[Unit Cost]]</f>
        <v>147051.52000000002</v>
      </c>
      <c r="M4910" s="9">
        <f>tbl_salesdata[[#This Row],[Units Sold]]*tbl_salesdata[[#This Row],[Unit Price]]</f>
        <v>448375.84</v>
      </c>
      <c r="N4910" s="9">
        <f>tbl_salesdata[[#This Row],[Total Sales]]-tbl_salesdata[[#This Row],[Total Cost]]</f>
        <v>301324.32</v>
      </c>
      <c r="O4910">
        <f>tbl_salesdata[[#This Row],[Ship Date]]-tbl_salesdata[[#This Row],[Order Date]]</f>
        <v>12</v>
      </c>
      <c r="P4910">
        <f>WEEKDAY(tbl_salesdata[[#This Row],[Order Date]],2)</f>
        <v>7</v>
      </c>
      <c r="Q4910" t="str">
        <f>TEXT(tbl_salesdata[[#This Row],[Order Date]],"dddd")</f>
        <v>Sunday</v>
      </c>
      <c r="R4910" t="str">
        <f>IF(tbl_salesdata[[#This Row],[Weekdaynum]]&gt;5,"Yes","No")</f>
        <v>Yes</v>
      </c>
    </row>
    <row r="4911" spans="1:18" hidden="1" x14ac:dyDescent="0.35">
      <c r="A4911">
        <v>953207576</v>
      </c>
      <c r="B4911" s="3">
        <v>43986</v>
      </c>
      <c r="C4911" s="3">
        <v>43996</v>
      </c>
      <c r="D4911" t="s">
        <v>27</v>
      </c>
      <c r="E4911" t="s">
        <v>24</v>
      </c>
      <c r="F4911" t="s">
        <v>17</v>
      </c>
      <c r="G4911" t="s">
        <v>18</v>
      </c>
      <c r="H4911" t="s">
        <v>26</v>
      </c>
      <c r="I4911" s="9">
        <v>4159</v>
      </c>
      <c r="J4911" s="9">
        <v>152.58000000000001</v>
      </c>
      <c r="K4911" s="9">
        <v>97.44</v>
      </c>
      <c r="L4911" s="9">
        <f>tbl_salesdata[[#This Row],[Units Sold]]*tbl_salesdata[[#This Row],[Unit Cost]]</f>
        <v>405252.95999999996</v>
      </c>
      <c r="M4911" s="9">
        <f>tbl_salesdata[[#This Row],[Units Sold]]*tbl_salesdata[[#This Row],[Unit Price]]</f>
        <v>634580.22000000009</v>
      </c>
      <c r="N4911" s="9">
        <f>tbl_salesdata[[#This Row],[Total Sales]]-tbl_salesdata[[#This Row],[Total Cost]]</f>
        <v>229327.26000000013</v>
      </c>
      <c r="O4911">
        <f>tbl_salesdata[[#This Row],[Ship Date]]-tbl_salesdata[[#This Row],[Order Date]]</f>
        <v>10</v>
      </c>
      <c r="P4911">
        <f>WEEKDAY(tbl_salesdata[[#This Row],[Order Date]],2)</f>
        <v>4</v>
      </c>
      <c r="Q4911" t="str">
        <f>TEXT(tbl_salesdata[[#This Row],[Order Date]],"dddd")</f>
        <v>Thursday</v>
      </c>
      <c r="R4911" t="str">
        <f>IF(tbl_salesdata[[#This Row],[Weekdaynum]]&gt;5,"Yes","No")</f>
        <v>No</v>
      </c>
    </row>
    <row r="4912" spans="1:18" hidden="1" x14ac:dyDescent="0.35">
      <c r="A4912">
        <v>706805264</v>
      </c>
      <c r="B4912" s="3">
        <v>43104</v>
      </c>
      <c r="C4912" s="3">
        <v>43117</v>
      </c>
      <c r="D4912" t="s">
        <v>150</v>
      </c>
      <c r="E4912" t="s">
        <v>38</v>
      </c>
      <c r="F4912" t="s">
        <v>13</v>
      </c>
      <c r="G4912" t="s">
        <v>14</v>
      </c>
      <c r="H4912" t="s">
        <v>26</v>
      </c>
      <c r="I4912" s="9">
        <v>8239</v>
      </c>
      <c r="J4912" s="9">
        <v>255.28</v>
      </c>
      <c r="K4912" s="9">
        <v>159.41999999999999</v>
      </c>
      <c r="L4912" s="9">
        <f>tbl_salesdata[[#This Row],[Units Sold]]*tbl_salesdata[[#This Row],[Unit Cost]]</f>
        <v>1313461.3799999999</v>
      </c>
      <c r="M4912" s="9">
        <f>tbl_salesdata[[#This Row],[Units Sold]]*tbl_salesdata[[#This Row],[Unit Price]]</f>
        <v>2103251.92</v>
      </c>
      <c r="N4912" s="9">
        <f>tbl_salesdata[[#This Row],[Total Sales]]-tbl_salesdata[[#This Row],[Total Cost]]</f>
        <v>789790.54</v>
      </c>
      <c r="O4912">
        <f>tbl_salesdata[[#This Row],[Ship Date]]-tbl_salesdata[[#This Row],[Order Date]]</f>
        <v>13</v>
      </c>
      <c r="P4912">
        <f>WEEKDAY(tbl_salesdata[[#This Row],[Order Date]],2)</f>
        <v>4</v>
      </c>
      <c r="Q4912" t="str">
        <f>TEXT(tbl_salesdata[[#This Row],[Order Date]],"dddd")</f>
        <v>Thursday</v>
      </c>
      <c r="R4912" t="str">
        <f>IF(tbl_salesdata[[#This Row],[Weekdaynum]]&gt;5,"Yes","No")</f>
        <v>No</v>
      </c>
    </row>
    <row r="4913" spans="1:18" hidden="1" x14ac:dyDescent="0.35">
      <c r="A4913">
        <v>422568786</v>
      </c>
      <c r="B4913" s="3">
        <v>42505</v>
      </c>
      <c r="C4913" s="3">
        <v>42515</v>
      </c>
      <c r="D4913" t="s">
        <v>117</v>
      </c>
      <c r="E4913" t="s">
        <v>21</v>
      </c>
      <c r="F4913" t="s">
        <v>47</v>
      </c>
      <c r="G4913" t="s">
        <v>14</v>
      </c>
      <c r="H4913" t="s">
        <v>34</v>
      </c>
      <c r="I4913" s="9">
        <v>6349</v>
      </c>
      <c r="J4913" s="9">
        <v>421.89</v>
      </c>
      <c r="K4913" s="9">
        <v>364.69</v>
      </c>
      <c r="L4913" s="9">
        <f>tbl_salesdata[[#This Row],[Units Sold]]*tbl_salesdata[[#This Row],[Unit Cost]]</f>
        <v>2315416.81</v>
      </c>
      <c r="M4913" s="9">
        <f>tbl_salesdata[[#This Row],[Units Sold]]*tbl_salesdata[[#This Row],[Unit Price]]</f>
        <v>2678579.61</v>
      </c>
      <c r="N4913" s="9">
        <f>tbl_salesdata[[#This Row],[Total Sales]]-tbl_salesdata[[#This Row],[Total Cost]]</f>
        <v>363162.79999999981</v>
      </c>
      <c r="O4913">
        <f>tbl_salesdata[[#This Row],[Ship Date]]-tbl_salesdata[[#This Row],[Order Date]]</f>
        <v>10</v>
      </c>
      <c r="P4913">
        <f>WEEKDAY(tbl_salesdata[[#This Row],[Order Date]],2)</f>
        <v>7</v>
      </c>
      <c r="Q4913" t="str">
        <f>TEXT(tbl_salesdata[[#This Row],[Order Date]],"dddd")</f>
        <v>Sunday</v>
      </c>
      <c r="R4913" t="str">
        <f>IF(tbl_salesdata[[#This Row],[Weekdaynum]]&gt;5,"Yes","No")</f>
        <v>Yes</v>
      </c>
    </row>
    <row r="4914" spans="1:18" hidden="1" x14ac:dyDescent="0.35">
      <c r="A4914">
        <v>420859467</v>
      </c>
      <c r="B4914" s="3">
        <v>43401</v>
      </c>
      <c r="C4914" s="3">
        <v>43417</v>
      </c>
      <c r="D4914" t="s">
        <v>128</v>
      </c>
      <c r="E4914" t="s">
        <v>38</v>
      </c>
      <c r="F4914" t="s">
        <v>68</v>
      </c>
      <c r="G4914" t="s">
        <v>18</v>
      </c>
      <c r="H4914" t="s">
        <v>26</v>
      </c>
      <c r="I4914" s="9">
        <v>524</v>
      </c>
      <c r="J4914" s="9">
        <v>154.06</v>
      </c>
      <c r="K4914" s="9">
        <v>90.93</v>
      </c>
      <c r="L4914" s="9">
        <f>tbl_salesdata[[#This Row],[Units Sold]]*tbl_salesdata[[#This Row],[Unit Cost]]</f>
        <v>47647.320000000007</v>
      </c>
      <c r="M4914" s="9">
        <f>tbl_salesdata[[#This Row],[Units Sold]]*tbl_salesdata[[#This Row],[Unit Price]]</f>
        <v>80727.44</v>
      </c>
      <c r="N4914" s="9">
        <f>tbl_salesdata[[#This Row],[Total Sales]]-tbl_salesdata[[#This Row],[Total Cost]]</f>
        <v>33080.119999999995</v>
      </c>
      <c r="O4914">
        <f>tbl_salesdata[[#This Row],[Ship Date]]-tbl_salesdata[[#This Row],[Order Date]]</f>
        <v>16</v>
      </c>
      <c r="P4914">
        <f>WEEKDAY(tbl_salesdata[[#This Row],[Order Date]],2)</f>
        <v>7</v>
      </c>
      <c r="Q4914" t="str">
        <f>TEXT(tbl_salesdata[[#This Row],[Order Date]],"dddd")</f>
        <v>Sunday</v>
      </c>
      <c r="R4914" t="str">
        <f>IF(tbl_salesdata[[#This Row],[Weekdaynum]]&gt;5,"Yes","No")</f>
        <v>Yes</v>
      </c>
    </row>
    <row r="4915" spans="1:18" hidden="1" x14ac:dyDescent="0.35">
      <c r="A4915">
        <v>192351138</v>
      </c>
      <c r="B4915" s="3">
        <v>42774</v>
      </c>
      <c r="C4915" s="3">
        <v>42782</v>
      </c>
      <c r="D4915" t="s">
        <v>61</v>
      </c>
      <c r="E4915" t="s">
        <v>12</v>
      </c>
      <c r="F4915" t="s">
        <v>30</v>
      </c>
      <c r="G4915" t="s">
        <v>18</v>
      </c>
      <c r="H4915" t="s">
        <v>19</v>
      </c>
      <c r="I4915" s="9">
        <v>9831</v>
      </c>
      <c r="J4915" s="9">
        <v>81.73</v>
      </c>
      <c r="K4915" s="9">
        <v>56.67</v>
      </c>
      <c r="L4915" s="9">
        <f>tbl_salesdata[[#This Row],[Units Sold]]*tbl_salesdata[[#This Row],[Unit Cost]]</f>
        <v>557122.77</v>
      </c>
      <c r="M4915" s="9">
        <f>tbl_salesdata[[#This Row],[Units Sold]]*tbl_salesdata[[#This Row],[Unit Price]]</f>
        <v>803487.63</v>
      </c>
      <c r="N4915" s="9">
        <f>tbl_salesdata[[#This Row],[Total Sales]]-tbl_salesdata[[#This Row],[Total Cost]]</f>
        <v>246364.86</v>
      </c>
      <c r="O4915">
        <f>tbl_salesdata[[#This Row],[Ship Date]]-tbl_salesdata[[#This Row],[Order Date]]</f>
        <v>8</v>
      </c>
      <c r="P4915">
        <f>WEEKDAY(tbl_salesdata[[#This Row],[Order Date]],2)</f>
        <v>3</v>
      </c>
      <c r="Q4915" t="str">
        <f>TEXT(tbl_salesdata[[#This Row],[Order Date]],"dddd")</f>
        <v>Wednesday</v>
      </c>
      <c r="R4915" t="str">
        <f>IF(tbl_salesdata[[#This Row],[Weekdaynum]]&gt;5,"Yes","No")</f>
        <v>No</v>
      </c>
    </row>
    <row r="4916" spans="1:18" hidden="1" x14ac:dyDescent="0.35">
      <c r="A4916">
        <v>648030126</v>
      </c>
      <c r="B4916" s="3">
        <v>42691</v>
      </c>
      <c r="C4916" s="3">
        <v>42699</v>
      </c>
      <c r="D4916" t="s">
        <v>94</v>
      </c>
      <c r="E4916" t="s">
        <v>38</v>
      </c>
      <c r="F4916" t="s">
        <v>68</v>
      </c>
      <c r="G4916" t="s">
        <v>14</v>
      </c>
      <c r="H4916" t="s">
        <v>34</v>
      </c>
      <c r="I4916" s="9">
        <v>5370</v>
      </c>
      <c r="J4916" s="9">
        <v>154.06</v>
      </c>
      <c r="K4916" s="9">
        <v>90.93</v>
      </c>
      <c r="L4916" s="9">
        <f>tbl_salesdata[[#This Row],[Units Sold]]*tbl_salesdata[[#This Row],[Unit Cost]]</f>
        <v>488294.10000000003</v>
      </c>
      <c r="M4916" s="9">
        <f>tbl_salesdata[[#This Row],[Units Sold]]*tbl_salesdata[[#This Row],[Unit Price]]</f>
        <v>827302.20000000007</v>
      </c>
      <c r="N4916" s="9">
        <f>tbl_salesdata[[#This Row],[Total Sales]]-tbl_salesdata[[#This Row],[Total Cost]]</f>
        <v>339008.10000000003</v>
      </c>
      <c r="O4916">
        <f>tbl_salesdata[[#This Row],[Ship Date]]-tbl_salesdata[[#This Row],[Order Date]]</f>
        <v>8</v>
      </c>
      <c r="P4916">
        <f>WEEKDAY(tbl_salesdata[[#This Row],[Order Date]],2)</f>
        <v>4</v>
      </c>
      <c r="Q4916" t="str">
        <f>TEXT(tbl_salesdata[[#This Row],[Order Date]],"dddd")</f>
        <v>Thursday</v>
      </c>
      <c r="R4916" t="str">
        <f>IF(tbl_salesdata[[#This Row],[Weekdaynum]]&gt;5,"Yes","No")</f>
        <v>No</v>
      </c>
    </row>
    <row r="4917" spans="1:18" hidden="1" x14ac:dyDescent="0.35">
      <c r="A4917">
        <v>969195258</v>
      </c>
      <c r="B4917" s="3">
        <v>44069</v>
      </c>
      <c r="C4917" s="3">
        <v>44072</v>
      </c>
      <c r="D4917" t="s">
        <v>135</v>
      </c>
      <c r="E4917" t="s">
        <v>21</v>
      </c>
      <c r="F4917" t="s">
        <v>68</v>
      </c>
      <c r="G4917" t="s">
        <v>14</v>
      </c>
      <c r="H4917" t="s">
        <v>26</v>
      </c>
      <c r="I4917" s="9">
        <v>5269</v>
      </c>
      <c r="J4917" s="9">
        <v>154.06</v>
      </c>
      <c r="K4917" s="9">
        <v>90.93</v>
      </c>
      <c r="L4917" s="9">
        <f>tbl_salesdata[[#This Row],[Units Sold]]*tbl_salesdata[[#This Row],[Unit Cost]]</f>
        <v>479110.17000000004</v>
      </c>
      <c r="M4917" s="9">
        <f>tbl_salesdata[[#This Row],[Units Sold]]*tbl_salesdata[[#This Row],[Unit Price]]</f>
        <v>811742.14</v>
      </c>
      <c r="N4917" s="9">
        <f>tbl_salesdata[[#This Row],[Total Sales]]-tbl_salesdata[[#This Row],[Total Cost]]</f>
        <v>332631.96999999997</v>
      </c>
      <c r="O4917">
        <f>tbl_salesdata[[#This Row],[Ship Date]]-tbl_salesdata[[#This Row],[Order Date]]</f>
        <v>3</v>
      </c>
      <c r="P4917">
        <f>WEEKDAY(tbl_salesdata[[#This Row],[Order Date]],2)</f>
        <v>3</v>
      </c>
      <c r="Q4917" t="str">
        <f>TEXT(tbl_salesdata[[#This Row],[Order Date]],"dddd")</f>
        <v>Wednesday</v>
      </c>
      <c r="R4917" t="str">
        <f>IF(tbl_salesdata[[#This Row],[Weekdaynum]]&gt;5,"Yes","No")</f>
        <v>No</v>
      </c>
    </row>
    <row r="4918" spans="1:18" hidden="1" x14ac:dyDescent="0.35">
      <c r="A4918">
        <v>857457864</v>
      </c>
      <c r="B4918" s="3">
        <v>44406</v>
      </c>
      <c r="C4918" s="3">
        <v>44417</v>
      </c>
      <c r="D4918" t="s">
        <v>91</v>
      </c>
      <c r="E4918" t="s">
        <v>21</v>
      </c>
      <c r="F4918" t="s">
        <v>40</v>
      </c>
      <c r="G4918" t="s">
        <v>14</v>
      </c>
      <c r="H4918" t="s">
        <v>19</v>
      </c>
      <c r="I4918" s="9">
        <v>9691</v>
      </c>
      <c r="J4918" s="9">
        <v>651.21</v>
      </c>
      <c r="K4918" s="9">
        <v>524.96</v>
      </c>
      <c r="L4918" s="9">
        <f>tbl_salesdata[[#This Row],[Units Sold]]*tbl_salesdata[[#This Row],[Unit Cost]]</f>
        <v>5087387.3600000003</v>
      </c>
      <c r="M4918" s="9">
        <f>tbl_salesdata[[#This Row],[Units Sold]]*tbl_salesdata[[#This Row],[Unit Price]]</f>
        <v>6310876.1100000003</v>
      </c>
      <c r="N4918" s="9">
        <f>tbl_salesdata[[#This Row],[Total Sales]]-tbl_salesdata[[#This Row],[Total Cost]]</f>
        <v>1223488.75</v>
      </c>
      <c r="O4918">
        <f>tbl_salesdata[[#This Row],[Ship Date]]-tbl_salesdata[[#This Row],[Order Date]]</f>
        <v>11</v>
      </c>
      <c r="P4918">
        <f>WEEKDAY(tbl_salesdata[[#This Row],[Order Date]],2)</f>
        <v>4</v>
      </c>
      <c r="Q4918" t="str">
        <f>TEXT(tbl_salesdata[[#This Row],[Order Date]],"dddd")</f>
        <v>Thursday</v>
      </c>
      <c r="R4918" t="str">
        <f>IF(tbl_salesdata[[#This Row],[Weekdaynum]]&gt;5,"Yes","No")</f>
        <v>No</v>
      </c>
    </row>
    <row r="4919" spans="1:18" hidden="1" x14ac:dyDescent="0.35">
      <c r="A4919">
        <v>984741771</v>
      </c>
      <c r="B4919" s="3">
        <v>44741</v>
      </c>
      <c r="C4919" s="3">
        <v>44749</v>
      </c>
      <c r="D4919" t="s">
        <v>216</v>
      </c>
      <c r="E4919" t="s">
        <v>51</v>
      </c>
      <c r="F4919" t="s">
        <v>40</v>
      </c>
      <c r="G4919" t="s">
        <v>14</v>
      </c>
      <c r="H4919" t="s">
        <v>15</v>
      </c>
      <c r="I4919" s="9">
        <v>5828</v>
      </c>
      <c r="J4919" s="9">
        <v>651.21</v>
      </c>
      <c r="K4919" s="9">
        <v>524.96</v>
      </c>
      <c r="L4919" s="9">
        <f>tbl_salesdata[[#This Row],[Units Sold]]*tbl_salesdata[[#This Row],[Unit Cost]]</f>
        <v>3059466.8800000004</v>
      </c>
      <c r="M4919" s="9">
        <f>tbl_salesdata[[#This Row],[Units Sold]]*tbl_salesdata[[#This Row],[Unit Price]]</f>
        <v>3795251.8800000004</v>
      </c>
      <c r="N4919" s="9">
        <f>tbl_salesdata[[#This Row],[Total Sales]]-tbl_salesdata[[#This Row],[Total Cost]]</f>
        <v>735785</v>
      </c>
      <c r="O4919">
        <f>tbl_salesdata[[#This Row],[Ship Date]]-tbl_salesdata[[#This Row],[Order Date]]</f>
        <v>8</v>
      </c>
      <c r="P4919">
        <f>WEEKDAY(tbl_salesdata[[#This Row],[Order Date]],2)</f>
        <v>3</v>
      </c>
      <c r="Q4919" t="str">
        <f>TEXT(tbl_salesdata[[#This Row],[Order Date]],"dddd")</f>
        <v>Wednesday</v>
      </c>
      <c r="R4919" t="str">
        <f>IF(tbl_salesdata[[#This Row],[Weekdaynum]]&gt;5,"Yes","No")</f>
        <v>No</v>
      </c>
    </row>
    <row r="4920" spans="1:18" hidden="1" x14ac:dyDescent="0.35">
      <c r="A4920">
        <v>743283307</v>
      </c>
      <c r="B4920" s="3">
        <v>43430</v>
      </c>
      <c r="C4920" s="3">
        <v>43446</v>
      </c>
      <c r="D4920" t="s">
        <v>151</v>
      </c>
      <c r="E4920" t="s">
        <v>32</v>
      </c>
      <c r="F4920" t="s">
        <v>17</v>
      </c>
      <c r="G4920" t="s">
        <v>14</v>
      </c>
      <c r="H4920" t="s">
        <v>34</v>
      </c>
      <c r="I4920" s="9">
        <v>2903</v>
      </c>
      <c r="J4920" s="9">
        <v>152.58000000000001</v>
      </c>
      <c r="K4920" s="9">
        <v>97.44</v>
      </c>
      <c r="L4920" s="9">
        <f>tbl_salesdata[[#This Row],[Units Sold]]*tbl_salesdata[[#This Row],[Unit Cost]]</f>
        <v>282868.32</v>
      </c>
      <c r="M4920" s="9">
        <f>tbl_salesdata[[#This Row],[Units Sold]]*tbl_salesdata[[#This Row],[Unit Price]]</f>
        <v>442939.74000000005</v>
      </c>
      <c r="N4920" s="9">
        <f>tbl_salesdata[[#This Row],[Total Sales]]-tbl_salesdata[[#This Row],[Total Cost]]</f>
        <v>160071.42000000004</v>
      </c>
      <c r="O4920">
        <f>tbl_salesdata[[#This Row],[Ship Date]]-tbl_salesdata[[#This Row],[Order Date]]</f>
        <v>16</v>
      </c>
      <c r="P4920">
        <f>WEEKDAY(tbl_salesdata[[#This Row],[Order Date]],2)</f>
        <v>1</v>
      </c>
      <c r="Q4920" t="str">
        <f>TEXT(tbl_salesdata[[#This Row],[Order Date]],"dddd")</f>
        <v>Monday</v>
      </c>
      <c r="R4920" t="str">
        <f>IF(tbl_salesdata[[#This Row],[Weekdaynum]]&gt;5,"Yes","No")</f>
        <v>No</v>
      </c>
    </row>
    <row r="4921" spans="1:18" hidden="1" x14ac:dyDescent="0.35">
      <c r="A4921">
        <v>495631301</v>
      </c>
      <c r="B4921" s="3">
        <v>43987</v>
      </c>
      <c r="C4921" s="3">
        <v>43992</v>
      </c>
      <c r="D4921" t="s">
        <v>145</v>
      </c>
      <c r="E4921" t="s">
        <v>21</v>
      </c>
      <c r="F4921" t="s">
        <v>68</v>
      </c>
      <c r="G4921" t="s">
        <v>14</v>
      </c>
      <c r="H4921" t="s">
        <v>15</v>
      </c>
      <c r="I4921" s="9">
        <v>7171</v>
      </c>
      <c r="J4921" s="9">
        <v>154.06</v>
      </c>
      <c r="K4921" s="9">
        <v>90.93</v>
      </c>
      <c r="L4921" s="9">
        <f>tbl_salesdata[[#This Row],[Units Sold]]*tbl_salesdata[[#This Row],[Unit Cost]]</f>
        <v>652059.03</v>
      </c>
      <c r="M4921" s="9">
        <f>tbl_salesdata[[#This Row],[Units Sold]]*tbl_salesdata[[#This Row],[Unit Price]]</f>
        <v>1104764.26</v>
      </c>
      <c r="N4921" s="9">
        <f>tbl_salesdata[[#This Row],[Total Sales]]-tbl_salesdata[[#This Row],[Total Cost]]</f>
        <v>452705.23</v>
      </c>
      <c r="O4921">
        <f>tbl_salesdata[[#This Row],[Ship Date]]-tbl_salesdata[[#This Row],[Order Date]]</f>
        <v>5</v>
      </c>
      <c r="P4921">
        <f>WEEKDAY(tbl_salesdata[[#This Row],[Order Date]],2)</f>
        <v>5</v>
      </c>
      <c r="Q4921" t="str">
        <f>TEXT(tbl_salesdata[[#This Row],[Order Date]],"dddd")</f>
        <v>Friday</v>
      </c>
      <c r="R4921" t="str">
        <f>IF(tbl_salesdata[[#This Row],[Weekdaynum]]&gt;5,"Yes","No")</f>
        <v>No</v>
      </c>
    </row>
    <row r="4922" spans="1:18" x14ac:dyDescent="0.35">
      <c r="A4922">
        <v>137814319</v>
      </c>
      <c r="B4922" s="3">
        <v>43519</v>
      </c>
      <c r="C4922" s="3">
        <v>43535</v>
      </c>
      <c r="D4922" t="s">
        <v>164</v>
      </c>
      <c r="E4922" t="s">
        <v>38</v>
      </c>
      <c r="F4922" t="s">
        <v>56</v>
      </c>
      <c r="G4922" t="s">
        <v>14</v>
      </c>
      <c r="H4922" t="s">
        <v>15</v>
      </c>
      <c r="I4922" s="9">
        <v>1174</v>
      </c>
      <c r="J4922" s="9">
        <v>9.33</v>
      </c>
      <c r="K4922" s="9">
        <v>6.92</v>
      </c>
      <c r="L4922" s="9">
        <f>tbl_salesdata[[#This Row],[Units Sold]]*tbl_salesdata[[#This Row],[Unit Cost]]</f>
        <v>8124.08</v>
      </c>
      <c r="M4922" s="9">
        <f>tbl_salesdata[[#This Row],[Units Sold]]*tbl_salesdata[[#This Row],[Unit Price]]</f>
        <v>10953.42</v>
      </c>
      <c r="N4922" s="9">
        <f>tbl_salesdata[[#This Row],[Total Sales]]-tbl_salesdata[[#This Row],[Total Cost]]</f>
        <v>2829.34</v>
      </c>
      <c r="O4922">
        <f>tbl_salesdata[[#This Row],[Ship Date]]-tbl_salesdata[[#This Row],[Order Date]]</f>
        <v>16</v>
      </c>
      <c r="P4922">
        <f>WEEKDAY(tbl_salesdata[[#This Row],[Order Date]],2)</f>
        <v>6</v>
      </c>
      <c r="Q4922" t="str">
        <f>TEXT(tbl_salesdata[[#This Row],[Order Date]],"dddd")</f>
        <v>Saturday</v>
      </c>
      <c r="R4922" t="str">
        <f>IF(tbl_salesdata[[#This Row],[Weekdaynum]]&gt;5,"Yes","No")</f>
        <v>Yes</v>
      </c>
    </row>
    <row r="4923" spans="1:18" hidden="1" x14ac:dyDescent="0.35">
      <c r="A4923">
        <v>883504474</v>
      </c>
      <c r="B4923" s="3">
        <v>43315</v>
      </c>
      <c r="C4923" s="3">
        <v>43319</v>
      </c>
      <c r="D4923" t="s">
        <v>129</v>
      </c>
      <c r="E4923" t="s">
        <v>21</v>
      </c>
      <c r="F4923" t="s">
        <v>40</v>
      </c>
      <c r="G4923" t="s">
        <v>18</v>
      </c>
      <c r="H4923" t="s">
        <v>34</v>
      </c>
      <c r="I4923" s="9">
        <v>7462</v>
      </c>
      <c r="J4923" s="9">
        <v>651.21</v>
      </c>
      <c r="K4923" s="9">
        <v>524.96</v>
      </c>
      <c r="L4923" s="9">
        <f>tbl_salesdata[[#This Row],[Units Sold]]*tbl_salesdata[[#This Row],[Unit Cost]]</f>
        <v>3917251.5200000005</v>
      </c>
      <c r="M4923" s="9">
        <f>tbl_salesdata[[#This Row],[Units Sold]]*tbl_salesdata[[#This Row],[Unit Price]]</f>
        <v>4859329.0200000005</v>
      </c>
      <c r="N4923" s="9">
        <f>tbl_salesdata[[#This Row],[Total Sales]]-tbl_salesdata[[#This Row],[Total Cost]]</f>
        <v>942077.5</v>
      </c>
      <c r="O4923">
        <f>tbl_salesdata[[#This Row],[Ship Date]]-tbl_salesdata[[#This Row],[Order Date]]</f>
        <v>4</v>
      </c>
      <c r="P4923">
        <f>WEEKDAY(tbl_salesdata[[#This Row],[Order Date]],2)</f>
        <v>5</v>
      </c>
      <c r="Q4923" t="str">
        <f>TEXT(tbl_salesdata[[#This Row],[Order Date]],"dddd")</f>
        <v>Friday</v>
      </c>
      <c r="R4923" t="str">
        <f>IF(tbl_salesdata[[#This Row],[Weekdaynum]]&gt;5,"Yes","No")</f>
        <v>No</v>
      </c>
    </row>
    <row r="4924" spans="1:18" hidden="1" x14ac:dyDescent="0.35">
      <c r="A4924">
        <v>345689809</v>
      </c>
      <c r="B4924" s="3">
        <v>43443</v>
      </c>
      <c r="C4924" s="3">
        <v>43450</v>
      </c>
      <c r="D4924" t="s">
        <v>181</v>
      </c>
      <c r="E4924" t="s">
        <v>38</v>
      </c>
      <c r="F4924" t="s">
        <v>33</v>
      </c>
      <c r="G4924" t="s">
        <v>14</v>
      </c>
      <c r="H4924" t="s">
        <v>19</v>
      </c>
      <c r="I4924" s="9">
        <v>6151</v>
      </c>
      <c r="J4924" s="9">
        <v>109.28</v>
      </c>
      <c r="K4924" s="9">
        <v>35.840000000000003</v>
      </c>
      <c r="L4924" s="9">
        <f>tbl_salesdata[[#This Row],[Units Sold]]*tbl_salesdata[[#This Row],[Unit Cost]]</f>
        <v>220451.84000000003</v>
      </c>
      <c r="M4924" s="9">
        <f>tbl_salesdata[[#This Row],[Units Sold]]*tbl_salesdata[[#This Row],[Unit Price]]</f>
        <v>672181.28</v>
      </c>
      <c r="N4924" s="9">
        <f>tbl_salesdata[[#This Row],[Total Sales]]-tbl_salesdata[[#This Row],[Total Cost]]</f>
        <v>451729.44</v>
      </c>
      <c r="O4924">
        <f>tbl_salesdata[[#This Row],[Ship Date]]-tbl_salesdata[[#This Row],[Order Date]]</f>
        <v>7</v>
      </c>
      <c r="P4924">
        <f>WEEKDAY(tbl_salesdata[[#This Row],[Order Date]],2)</f>
        <v>7</v>
      </c>
      <c r="Q4924" t="str">
        <f>TEXT(tbl_salesdata[[#This Row],[Order Date]],"dddd")</f>
        <v>Sunday</v>
      </c>
      <c r="R4924" t="str">
        <f>IF(tbl_salesdata[[#This Row],[Weekdaynum]]&gt;5,"Yes","No")</f>
        <v>Yes</v>
      </c>
    </row>
    <row r="4925" spans="1:18" hidden="1" x14ac:dyDescent="0.35">
      <c r="A4925">
        <v>155001914</v>
      </c>
      <c r="B4925" s="3">
        <v>43460</v>
      </c>
      <c r="C4925" s="3">
        <v>43462</v>
      </c>
      <c r="D4925" t="s">
        <v>31</v>
      </c>
      <c r="E4925" t="s">
        <v>32</v>
      </c>
      <c r="F4925" t="s">
        <v>33</v>
      </c>
      <c r="G4925" t="s">
        <v>14</v>
      </c>
      <c r="H4925" t="s">
        <v>15</v>
      </c>
      <c r="I4925" s="9">
        <v>7366</v>
      </c>
      <c r="J4925" s="9">
        <v>109.28</v>
      </c>
      <c r="K4925" s="9">
        <v>35.840000000000003</v>
      </c>
      <c r="L4925" s="9">
        <f>tbl_salesdata[[#This Row],[Units Sold]]*tbl_salesdata[[#This Row],[Unit Cost]]</f>
        <v>263997.44</v>
      </c>
      <c r="M4925" s="9">
        <f>tbl_salesdata[[#This Row],[Units Sold]]*tbl_salesdata[[#This Row],[Unit Price]]</f>
        <v>804956.48</v>
      </c>
      <c r="N4925" s="9">
        <f>tbl_salesdata[[#This Row],[Total Sales]]-tbl_salesdata[[#This Row],[Total Cost]]</f>
        <v>540959.04</v>
      </c>
      <c r="O4925">
        <f>tbl_salesdata[[#This Row],[Ship Date]]-tbl_salesdata[[#This Row],[Order Date]]</f>
        <v>2</v>
      </c>
      <c r="P4925">
        <f>WEEKDAY(tbl_salesdata[[#This Row],[Order Date]],2)</f>
        <v>3</v>
      </c>
      <c r="Q4925" t="str">
        <f>TEXT(tbl_salesdata[[#This Row],[Order Date]],"dddd")</f>
        <v>Wednesday</v>
      </c>
      <c r="R4925" t="str">
        <f>IF(tbl_salesdata[[#This Row],[Weekdaynum]]&gt;5,"Yes","No")</f>
        <v>No</v>
      </c>
    </row>
    <row r="4926" spans="1:18" hidden="1" x14ac:dyDescent="0.35">
      <c r="A4926">
        <v>575552117</v>
      </c>
      <c r="B4926" s="3">
        <v>42097</v>
      </c>
      <c r="C4926" s="3">
        <v>42099</v>
      </c>
      <c r="D4926" t="s">
        <v>48</v>
      </c>
      <c r="E4926" t="s">
        <v>21</v>
      </c>
      <c r="F4926" t="s">
        <v>40</v>
      </c>
      <c r="G4926" t="s">
        <v>18</v>
      </c>
      <c r="H4926" t="s">
        <v>19</v>
      </c>
      <c r="I4926" s="9">
        <v>7516</v>
      </c>
      <c r="J4926" s="9">
        <v>651.21</v>
      </c>
      <c r="K4926" s="9">
        <v>524.96</v>
      </c>
      <c r="L4926" s="9">
        <f>tbl_salesdata[[#This Row],[Units Sold]]*tbl_salesdata[[#This Row],[Unit Cost]]</f>
        <v>3945599.3600000003</v>
      </c>
      <c r="M4926" s="9">
        <f>tbl_salesdata[[#This Row],[Units Sold]]*tbl_salesdata[[#This Row],[Unit Price]]</f>
        <v>4894494.3600000003</v>
      </c>
      <c r="N4926" s="9">
        <f>tbl_salesdata[[#This Row],[Total Sales]]-tbl_salesdata[[#This Row],[Total Cost]]</f>
        <v>948895</v>
      </c>
      <c r="O4926">
        <f>tbl_salesdata[[#This Row],[Ship Date]]-tbl_salesdata[[#This Row],[Order Date]]</f>
        <v>2</v>
      </c>
      <c r="P4926">
        <f>WEEKDAY(tbl_salesdata[[#This Row],[Order Date]],2)</f>
        <v>5</v>
      </c>
      <c r="Q4926" t="str">
        <f>TEXT(tbl_salesdata[[#This Row],[Order Date]],"dddd")</f>
        <v>Friday</v>
      </c>
      <c r="R4926" t="str">
        <f>IF(tbl_salesdata[[#This Row],[Weekdaynum]]&gt;5,"Yes","No")</f>
        <v>No</v>
      </c>
    </row>
    <row r="4927" spans="1:18" hidden="1" x14ac:dyDescent="0.35">
      <c r="A4927">
        <v>141764247</v>
      </c>
      <c r="B4927" s="3">
        <v>43661</v>
      </c>
      <c r="C4927" s="3">
        <v>43671</v>
      </c>
      <c r="D4927" t="s">
        <v>188</v>
      </c>
      <c r="E4927" t="s">
        <v>21</v>
      </c>
      <c r="F4927" t="s">
        <v>13</v>
      </c>
      <c r="G4927" t="s">
        <v>18</v>
      </c>
      <c r="H4927" t="s">
        <v>34</v>
      </c>
      <c r="I4927" s="9">
        <v>46</v>
      </c>
      <c r="J4927" s="9">
        <v>255.28</v>
      </c>
      <c r="K4927" s="9">
        <v>159.41999999999999</v>
      </c>
      <c r="L4927" s="9">
        <f>tbl_salesdata[[#This Row],[Units Sold]]*tbl_salesdata[[#This Row],[Unit Cost]]</f>
        <v>7333.32</v>
      </c>
      <c r="M4927" s="9">
        <f>tbl_salesdata[[#This Row],[Units Sold]]*tbl_salesdata[[#This Row],[Unit Price]]</f>
        <v>11742.88</v>
      </c>
      <c r="N4927" s="9">
        <f>tbl_salesdata[[#This Row],[Total Sales]]-tbl_salesdata[[#This Row],[Total Cost]]</f>
        <v>4409.5599999999995</v>
      </c>
      <c r="O4927">
        <f>tbl_salesdata[[#This Row],[Ship Date]]-tbl_salesdata[[#This Row],[Order Date]]</f>
        <v>10</v>
      </c>
      <c r="P4927">
        <f>WEEKDAY(tbl_salesdata[[#This Row],[Order Date]],2)</f>
        <v>1</v>
      </c>
      <c r="Q4927" t="str">
        <f>TEXT(tbl_salesdata[[#This Row],[Order Date]],"dddd")</f>
        <v>Monday</v>
      </c>
      <c r="R4927" t="str">
        <f>IF(tbl_salesdata[[#This Row],[Weekdaynum]]&gt;5,"Yes","No")</f>
        <v>No</v>
      </c>
    </row>
    <row r="4928" spans="1:18" hidden="1" x14ac:dyDescent="0.35">
      <c r="A4928">
        <v>608374631</v>
      </c>
      <c r="B4928" s="3">
        <v>42471</v>
      </c>
      <c r="C4928" s="3">
        <v>42489</v>
      </c>
      <c r="D4928" t="s">
        <v>178</v>
      </c>
      <c r="E4928" t="s">
        <v>21</v>
      </c>
      <c r="F4928" t="s">
        <v>68</v>
      </c>
      <c r="G4928" t="s">
        <v>18</v>
      </c>
      <c r="H4928" t="s">
        <v>15</v>
      </c>
      <c r="I4928" s="9">
        <v>428</v>
      </c>
      <c r="J4928" s="9">
        <v>154.06</v>
      </c>
      <c r="K4928" s="9">
        <v>90.93</v>
      </c>
      <c r="L4928" s="9">
        <f>tbl_salesdata[[#This Row],[Units Sold]]*tbl_salesdata[[#This Row],[Unit Cost]]</f>
        <v>38918.04</v>
      </c>
      <c r="M4928" s="9">
        <f>tbl_salesdata[[#This Row],[Units Sold]]*tbl_salesdata[[#This Row],[Unit Price]]</f>
        <v>65937.680000000008</v>
      </c>
      <c r="N4928" s="9">
        <f>tbl_salesdata[[#This Row],[Total Sales]]-tbl_salesdata[[#This Row],[Total Cost]]</f>
        <v>27019.640000000007</v>
      </c>
      <c r="O4928">
        <f>tbl_salesdata[[#This Row],[Ship Date]]-tbl_salesdata[[#This Row],[Order Date]]</f>
        <v>18</v>
      </c>
      <c r="P4928">
        <f>WEEKDAY(tbl_salesdata[[#This Row],[Order Date]],2)</f>
        <v>1</v>
      </c>
      <c r="Q4928" t="str">
        <f>TEXT(tbl_salesdata[[#This Row],[Order Date]],"dddd")</f>
        <v>Monday</v>
      </c>
      <c r="R4928" t="str">
        <f>IF(tbl_salesdata[[#This Row],[Weekdaynum]]&gt;5,"Yes","No")</f>
        <v>No</v>
      </c>
    </row>
    <row r="4929" spans="1:18" hidden="1" x14ac:dyDescent="0.35">
      <c r="A4929">
        <v>200432097</v>
      </c>
      <c r="B4929" s="3">
        <v>43847</v>
      </c>
      <c r="C4929" s="3">
        <v>43863</v>
      </c>
      <c r="D4929" t="s">
        <v>107</v>
      </c>
      <c r="E4929" t="s">
        <v>21</v>
      </c>
      <c r="F4929" t="s">
        <v>76</v>
      </c>
      <c r="G4929" t="s">
        <v>14</v>
      </c>
      <c r="H4929" t="s">
        <v>26</v>
      </c>
      <c r="I4929" s="9">
        <v>1167</v>
      </c>
      <c r="J4929" s="9">
        <v>668.27</v>
      </c>
      <c r="K4929" s="9">
        <v>502.54</v>
      </c>
      <c r="L4929" s="9">
        <f>tbl_salesdata[[#This Row],[Units Sold]]*tbl_salesdata[[#This Row],[Unit Cost]]</f>
        <v>586464.18000000005</v>
      </c>
      <c r="M4929" s="9">
        <f>tbl_salesdata[[#This Row],[Units Sold]]*tbl_salesdata[[#This Row],[Unit Price]]</f>
        <v>779871.09</v>
      </c>
      <c r="N4929" s="9">
        <f>tbl_salesdata[[#This Row],[Total Sales]]-tbl_salesdata[[#This Row],[Total Cost]]</f>
        <v>193406.90999999992</v>
      </c>
      <c r="O4929">
        <f>tbl_salesdata[[#This Row],[Ship Date]]-tbl_salesdata[[#This Row],[Order Date]]</f>
        <v>16</v>
      </c>
      <c r="P4929">
        <f>WEEKDAY(tbl_salesdata[[#This Row],[Order Date]],2)</f>
        <v>5</v>
      </c>
      <c r="Q4929" t="str">
        <f>TEXT(tbl_salesdata[[#This Row],[Order Date]],"dddd")</f>
        <v>Friday</v>
      </c>
      <c r="R4929" t="str">
        <f>IF(tbl_salesdata[[#This Row],[Weekdaynum]]&gt;5,"Yes","No")</f>
        <v>No</v>
      </c>
    </row>
    <row r="4930" spans="1:18" hidden="1" x14ac:dyDescent="0.35">
      <c r="A4930">
        <v>363297975</v>
      </c>
      <c r="B4930" s="3">
        <v>43534</v>
      </c>
      <c r="C4930" s="3">
        <v>43539</v>
      </c>
      <c r="D4930" t="s">
        <v>64</v>
      </c>
      <c r="E4930" t="s">
        <v>29</v>
      </c>
      <c r="F4930" t="s">
        <v>76</v>
      </c>
      <c r="G4930" t="s">
        <v>14</v>
      </c>
      <c r="H4930" t="s">
        <v>26</v>
      </c>
      <c r="I4930" s="9">
        <v>6799</v>
      </c>
      <c r="J4930" s="9">
        <v>668.27</v>
      </c>
      <c r="K4930" s="9">
        <v>502.54</v>
      </c>
      <c r="L4930" s="9">
        <f>tbl_salesdata[[#This Row],[Units Sold]]*tbl_salesdata[[#This Row],[Unit Cost]]</f>
        <v>3416769.46</v>
      </c>
      <c r="M4930" s="9">
        <f>tbl_salesdata[[#This Row],[Units Sold]]*tbl_salesdata[[#This Row],[Unit Price]]</f>
        <v>4543567.7299999995</v>
      </c>
      <c r="N4930" s="9">
        <f>tbl_salesdata[[#This Row],[Total Sales]]-tbl_salesdata[[#This Row],[Total Cost]]</f>
        <v>1126798.2699999996</v>
      </c>
      <c r="O4930">
        <f>tbl_salesdata[[#This Row],[Ship Date]]-tbl_salesdata[[#This Row],[Order Date]]</f>
        <v>5</v>
      </c>
      <c r="P4930">
        <f>WEEKDAY(tbl_salesdata[[#This Row],[Order Date]],2)</f>
        <v>7</v>
      </c>
      <c r="Q4930" t="str">
        <f>TEXT(tbl_salesdata[[#This Row],[Order Date]],"dddd")</f>
        <v>Sunday</v>
      </c>
      <c r="R4930" t="str">
        <f>IF(tbl_salesdata[[#This Row],[Weekdaynum]]&gt;5,"Yes","No")</f>
        <v>Yes</v>
      </c>
    </row>
    <row r="4931" spans="1:18" hidden="1" x14ac:dyDescent="0.35">
      <c r="A4931">
        <v>812646090</v>
      </c>
      <c r="B4931" s="3">
        <v>43175</v>
      </c>
      <c r="C4931" s="3">
        <v>43192</v>
      </c>
      <c r="D4931" t="s">
        <v>65</v>
      </c>
      <c r="E4931" t="s">
        <v>32</v>
      </c>
      <c r="F4931" t="s">
        <v>42</v>
      </c>
      <c r="G4931" t="s">
        <v>18</v>
      </c>
      <c r="H4931" t="s">
        <v>26</v>
      </c>
      <c r="I4931" s="9">
        <v>8892</v>
      </c>
      <c r="J4931" s="9">
        <v>437.2</v>
      </c>
      <c r="K4931" s="9">
        <v>263.33</v>
      </c>
      <c r="L4931" s="9">
        <f>tbl_salesdata[[#This Row],[Units Sold]]*tbl_salesdata[[#This Row],[Unit Cost]]</f>
        <v>2341530.36</v>
      </c>
      <c r="M4931" s="9">
        <f>tbl_salesdata[[#This Row],[Units Sold]]*tbl_salesdata[[#This Row],[Unit Price]]</f>
        <v>3887582.4</v>
      </c>
      <c r="N4931" s="9">
        <f>tbl_salesdata[[#This Row],[Total Sales]]-tbl_salesdata[[#This Row],[Total Cost]]</f>
        <v>1546052.04</v>
      </c>
      <c r="O4931">
        <f>tbl_salesdata[[#This Row],[Ship Date]]-tbl_salesdata[[#This Row],[Order Date]]</f>
        <v>17</v>
      </c>
      <c r="P4931">
        <f>WEEKDAY(tbl_salesdata[[#This Row],[Order Date]],2)</f>
        <v>5</v>
      </c>
      <c r="Q4931" t="str">
        <f>TEXT(tbl_salesdata[[#This Row],[Order Date]],"dddd")</f>
        <v>Friday</v>
      </c>
      <c r="R4931" t="str">
        <f>IF(tbl_salesdata[[#This Row],[Weekdaynum]]&gt;5,"Yes","No")</f>
        <v>No</v>
      </c>
    </row>
    <row r="4932" spans="1:18" hidden="1" x14ac:dyDescent="0.35">
      <c r="A4932">
        <v>884462773</v>
      </c>
      <c r="B4932" s="3">
        <v>44794</v>
      </c>
      <c r="C4932" s="3">
        <v>44808</v>
      </c>
      <c r="D4932" t="s">
        <v>214</v>
      </c>
      <c r="E4932" t="s">
        <v>21</v>
      </c>
      <c r="F4932" t="s">
        <v>17</v>
      </c>
      <c r="G4932" t="s">
        <v>18</v>
      </c>
      <c r="H4932" t="s">
        <v>15</v>
      </c>
      <c r="I4932" s="9">
        <v>1044</v>
      </c>
      <c r="J4932" s="9">
        <v>152.58000000000001</v>
      </c>
      <c r="K4932" s="9">
        <v>97.44</v>
      </c>
      <c r="L4932" s="9">
        <f>tbl_salesdata[[#This Row],[Units Sold]]*tbl_salesdata[[#This Row],[Unit Cost]]</f>
        <v>101727.36</v>
      </c>
      <c r="M4932" s="9">
        <f>tbl_salesdata[[#This Row],[Units Sold]]*tbl_salesdata[[#This Row],[Unit Price]]</f>
        <v>159293.52000000002</v>
      </c>
      <c r="N4932" s="9">
        <f>tbl_salesdata[[#This Row],[Total Sales]]-tbl_salesdata[[#This Row],[Total Cost]]</f>
        <v>57566.160000000018</v>
      </c>
      <c r="O4932">
        <f>tbl_salesdata[[#This Row],[Ship Date]]-tbl_salesdata[[#This Row],[Order Date]]</f>
        <v>14</v>
      </c>
      <c r="P4932">
        <f>WEEKDAY(tbl_salesdata[[#This Row],[Order Date]],2)</f>
        <v>7</v>
      </c>
      <c r="Q4932" t="str">
        <f>TEXT(tbl_salesdata[[#This Row],[Order Date]],"dddd")</f>
        <v>Sunday</v>
      </c>
      <c r="R4932" t="str">
        <f>IF(tbl_salesdata[[#This Row],[Weekdaynum]]&gt;5,"Yes","No")</f>
        <v>Yes</v>
      </c>
    </row>
    <row r="4933" spans="1:18" hidden="1" x14ac:dyDescent="0.35">
      <c r="A4933">
        <v>885046851</v>
      </c>
      <c r="B4933" s="3">
        <v>44731</v>
      </c>
      <c r="C4933" s="3">
        <v>44744</v>
      </c>
      <c r="D4933" t="s">
        <v>20</v>
      </c>
      <c r="E4933" t="s">
        <v>21</v>
      </c>
      <c r="F4933" t="s">
        <v>40</v>
      </c>
      <c r="G4933" t="s">
        <v>18</v>
      </c>
      <c r="H4933" t="s">
        <v>15</v>
      </c>
      <c r="I4933" s="9">
        <v>3886</v>
      </c>
      <c r="J4933" s="9">
        <v>651.21</v>
      </c>
      <c r="K4933" s="9">
        <v>524.96</v>
      </c>
      <c r="L4933" s="9">
        <f>tbl_salesdata[[#This Row],[Units Sold]]*tbl_salesdata[[#This Row],[Unit Cost]]</f>
        <v>2039994.56</v>
      </c>
      <c r="M4933" s="9">
        <f>tbl_salesdata[[#This Row],[Units Sold]]*tbl_salesdata[[#This Row],[Unit Price]]</f>
        <v>2530602.06</v>
      </c>
      <c r="N4933" s="9">
        <f>tbl_salesdata[[#This Row],[Total Sales]]-tbl_salesdata[[#This Row],[Total Cost]]</f>
        <v>490607.5</v>
      </c>
      <c r="O4933">
        <f>tbl_salesdata[[#This Row],[Ship Date]]-tbl_salesdata[[#This Row],[Order Date]]</f>
        <v>13</v>
      </c>
      <c r="P4933">
        <f>WEEKDAY(tbl_salesdata[[#This Row],[Order Date]],2)</f>
        <v>7</v>
      </c>
      <c r="Q4933" t="str">
        <f>TEXT(tbl_salesdata[[#This Row],[Order Date]],"dddd")</f>
        <v>Sunday</v>
      </c>
      <c r="R4933" t="str">
        <f>IF(tbl_salesdata[[#This Row],[Weekdaynum]]&gt;5,"Yes","No")</f>
        <v>Yes</v>
      </c>
    </row>
    <row r="4934" spans="1:18" hidden="1" x14ac:dyDescent="0.35">
      <c r="A4934">
        <v>741009652</v>
      </c>
      <c r="B4934" s="3">
        <v>42060</v>
      </c>
      <c r="C4934" s="3">
        <v>42068</v>
      </c>
      <c r="D4934" t="s">
        <v>132</v>
      </c>
      <c r="E4934" t="s">
        <v>38</v>
      </c>
      <c r="F4934" t="s">
        <v>68</v>
      </c>
      <c r="G4934" t="s">
        <v>18</v>
      </c>
      <c r="H4934" t="s">
        <v>26</v>
      </c>
      <c r="I4934" s="9">
        <v>78</v>
      </c>
      <c r="J4934" s="9">
        <v>154.06</v>
      </c>
      <c r="K4934" s="9">
        <v>90.93</v>
      </c>
      <c r="L4934" s="9">
        <f>tbl_salesdata[[#This Row],[Units Sold]]*tbl_salesdata[[#This Row],[Unit Cost]]</f>
        <v>7092.5400000000009</v>
      </c>
      <c r="M4934" s="9">
        <f>tbl_salesdata[[#This Row],[Units Sold]]*tbl_salesdata[[#This Row],[Unit Price]]</f>
        <v>12016.68</v>
      </c>
      <c r="N4934" s="9">
        <f>tbl_salesdata[[#This Row],[Total Sales]]-tbl_salesdata[[#This Row],[Total Cost]]</f>
        <v>4924.1399999999994</v>
      </c>
      <c r="O4934">
        <f>tbl_salesdata[[#This Row],[Ship Date]]-tbl_salesdata[[#This Row],[Order Date]]</f>
        <v>8</v>
      </c>
      <c r="P4934">
        <f>WEEKDAY(tbl_salesdata[[#This Row],[Order Date]],2)</f>
        <v>3</v>
      </c>
      <c r="Q4934" t="str">
        <f>TEXT(tbl_salesdata[[#This Row],[Order Date]],"dddd")</f>
        <v>Wednesday</v>
      </c>
      <c r="R4934" t="str">
        <f>IF(tbl_salesdata[[#This Row],[Weekdaynum]]&gt;5,"Yes","No")</f>
        <v>No</v>
      </c>
    </row>
    <row r="4935" spans="1:18" hidden="1" x14ac:dyDescent="0.35">
      <c r="A4935">
        <v>449275004</v>
      </c>
      <c r="B4935" s="3">
        <v>42326</v>
      </c>
      <c r="C4935" s="3">
        <v>42339</v>
      </c>
      <c r="D4935" t="s">
        <v>61</v>
      </c>
      <c r="E4935" t="s">
        <v>12</v>
      </c>
      <c r="F4935" t="s">
        <v>56</v>
      </c>
      <c r="G4935" t="s">
        <v>14</v>
      </c>
      <c r="H4935" t="s">
        <v>15</v>
      </c>
      <c r="I4935" s="9">
        <v>9313</v>
      </c>
      <c r="J4935" s="9">
        <v>9.33</v>
      </c>
      <c r="K4935" s="9">
        <v>6.92</v>
      </c>
      <c r="L4935" s="9">
        <f>tbl_salesdata[[#This Row],[Units Sold]]*tbl_salesdata[[#This Row],[Unit Cost]]</f>
        <v>64445.96</v>
      </c>
      <c r="M4935" s="9">
        <f>tbl_salesdata[[#This Row],[Units Sold]]*tbl_salesdata[[#This Row],[Unit Price]]</f>
        <v>86890.29</v>
      </c>
      <c r="N4935" s="9">
        <f>tbl_salesdata[[#This Row],[Total Sales]]-tbl_salesdata[[#This Row],[Total Cost]]</f>
        <v>22444.329999999994</v>
      </c>
      <c r="O4935">
        <f>tbl_salesdata[[#This Row],[Ship Date]]-tbl_salesdata[[#This Row],[Order Date]]</f>
        <v>13</v>
      </c>
      <c r="P4935">
        <f>WEEKDAY(tbl_salesdata[[#This Row],[Order Date]],2)</f>
        <v>3</v>
      </c>
      <c r="Q4935" t="str">
        <f>TEXT(tbl_salesdata[[#This Row],[Order Date]],"dddd")</f>
        <v>Wednesday</v>
      </c>
      <c r="R4935" t="str">
        <f>IF(tbl_salesdata[[#This Row],[Weekdaynum]]&gt;5,"Yes","No")</f>
        <v>No</v>
      </c>
    </row>
    <row r="4936" spans="1:18" hidden="1" x14ac:dyDescent="0.35">
      <c r="A4936">
        <v>527079236</v>
      </c>
      <c r="B4936" s="3">
        <v>43996</v>
      </c>
      <c r="C4936" s="3">
        <v>44004</v>
      </c>
      <c r="D4936" t="s">
        <v>20</v>
      </c>
      <c r="E4936" t="s">
        <v>21</v>
      </c>
      <c r="F4936" t="s">
        <v>68</v>
      </c>
      <c r="G4936" t="s">
        <v>14</v>
      </c>
      <c r="H4936" t="s">
        <v>15</v>
      </c>
      <c r="I4936" s="9">
        <v>3314</v>
      </c>
      <c r="J4936" s="9">
        <v>154.06</v>
      </c>
      <c r="K4936" s="9">
        <v>90.93</v>
      </c>
      <c r="L4936" s="9">
        <f>tbl_salesdata[[#This Row],[Units Sold]]*tbl_salesdata[[#This Row],[Unit Cost]]</f>
        <v>301342.02</v>
      </c>
      <c r="M4936" s="9">
        <f>tbl_salesdata[[#This Row],[Units Sold]]*tbl_salesdata[[#This Row],[Unit Price]]</f>
        <v>510554.84</v>
      </c>
      <c r="N4936" s="9">
        <f>tbl_salesdata[[#This Row],[Total Sales]]-tbl_salesdata[[#This Row],[Total Cost]]</f>
        <v>209212.82</v>
      </c>
      <c r="O4936">
        <f>tbl_salesdata[[#This Row],[Ship Date]]-tbl_salesdata[[#This Row],[Order Date]]</f>
        <v>8</v>
      </c>
      <c r="P4936">
        <f>WEEKDAY(tbl_salesdata[[#This Row],[Order Date]],2)</f>
        <v>7</v>
      </c>
      <c r="Q4936" t="str">
        <f>TEXT(tbl_salesdata[[#This Row],[Order Date]],"dddd")</f>
        <v>Sunday</v>
      </c>
      <c r="R4936" t="str">
        <f>IF(tbl_salesdata[[#This Row],[Weekdaynum]]&gt;5,"Yes","No")</f>
        <v>Yes</v>
      </c>
    </row>
    <row r="4937" spans="1:18" hidden="1" x14ac:dyDescent="0.35">
      <c r="A4937">
        <v>661971175</v>
      </c>
      <c r="B4937" s="3">
        <v>42775</v>
      </c>
      <c r="C4937" s="3">
        <v>42779</v>
      </c>
      <c r="D4937" t="s">
        <v>194</v>
      </c>
      <c r="E4937" t="s">
        <v>32</v>
      </c>
      <c r="F4937" t="s">
        <v>42</v>
      </c>
      <c r="G4937" t="s">
        <v>18</v>
      </c>
      <c r="H4937" t="s">
        <v>26</v>
      </c>
      <c r="I4937" s="9">
        <v>836</v>
      </c>
      <c r="J4937" s="9">
        <v>437.2</v>
      </c>
      <c r="K4937" s="9">
        <v>263.33</v>
      </c>
      <c r="L4937" s="9">
        <f>tbl_salesdata[[#This Row],[Units Sold]]*tbl_salesdata[[#This Row],[Unit Cost]]</f>
        <v>220143.87999999998</v>
      </c>
      <c r="M4937" s="9">
        <f>tbl_salesdata[[#This Row],[Units Sold]]*tbl_salesdata[[#This Row],[Unit Price]]</f>
        <v>365499.2</v>
      </c>
      <c r="N4937" s="9">
        <f>tbl_salesdata[[#This Row],[Total Sales]]-tbl_salesdata[[#This Row],[Total Cost]]</f>
        <v>145355.32000000004</v>
      </c>
      <c r="O4937">
        <f>tbl_salesdata[[#This Row],[Ship Date]]-tbl_salesdata[[#This Row],[Order Date]]</f>
        <v>4</v>
      </c>
      <c r="P4937">
        <f>WEEKDAY(tbl_salesdata[[#This Row],[Order Date]],2)</f>
        <v>4</v>
      </c>
      <c r="Q4937" t="str">
        <f>TEXT(tbl_salesdata[[#This Row],[Order Date]],"dddd")</f>
        <v>Thursday</v>
      </c>
      <c r="R4937" t="str">
        <f>IF(tbl_salesdata[[#This Row],[Weekdaynum]]&gt;5,"Yes","No")</f>
        <v>No</v>
      </c>
    </row>
    <row r="4938" spans="1:18" hidden="1" x14ac:dyDescent="0.35">
      <c r="A4938">
        <v>161812150</v>
      </c>
      <c r="B4938" s="3">
        <v>44144</v>
      </c>
      <c r="C4938" s="3">
        <v>44152</v>
      </c>
      <c r="D4938" t="s">
        <v>135</v>
      </c>
      <c r="E4938" t="s">
        <v>21</v>
      </c>
      <c r="F4938" t="s">
        <v>33</v>
      </c>
      <c r="G4938" t="s">
        <v>14</v>
      </c>
      <c r="H4938" t="s">
        <v>19</v>
      </c>
      <c r="I4938" s="9">
        <v>2666</v>
      </c>
      <c r="J4938" s="9">
        <v>109.28</v>
      </c>
      <c r="K4938" s="9">
        <v>35.840000000000003</v>
      </c>
      <c r="L4938" s="9">
        <f>tbl_salesdata[[#This Row],[Units Sold]]*tbl_salesdata[[#This Row],[Unit Cost]]</f>
        <v>95549.440000000002</v>
      </c>
      <c r="M4938" s="9">
        <f>tbl_salesdata[[#This Row],[Units Sold]]*tbl_salesdata[[#This Row],[Unit Price]]</f>
        <v>291340.48</v>
      </c>
      <c r="N4938" s="9">
        <f>tbl_salesdata[[#This Row],[Total Sales]]-tbl_salesdata[[#This Row],[Total Cost]]</f>
        <v>195791.03999999998</v>
      </c>
      <c r="O4938">
        <f>tbl_salesdata[[#This Row],[Ship Date]]-tbl_salesdata[[#This Row],[Order Date]]</f>
        <v>8</v>
      </c>
      <c r="P4938">
        <f>WEEKDAY(tbl_salesdata[[#This Row],[Order Date]],2)</f>
        <v>1</v>
      </c>
      <c r="Q4938" t="str">
        <f>TEXT(tbl_salesdata[[#This Row],[Order Date]],"dddd")</f>
        <v>Monday</v>
      </c>
      <c r="R4938" t="str">
        <f>IF(tbl_salesdata[[#This Row],[Weekdaynum]]&gt;5,"Yes","No")</f>
        <v>No</v>
      </c>
    </row>
    <row r="4939" spans="1:18" hidden="1" x14ac:dyDescent="0.35">
      <c r="A4939">
        <v>204775989</v>
      </c>
      <c r="B4939" s="3">
        <v>44663</v>
      </c>
      <c r="C4939" s="3">
        <v>44684</v>
      </c>
      <c r="D4939" t="s">
        <v>123</v>
      </c>
      <c r="E4939" t="s">
        <v>38</v>
      </c>
      <c r="F4939" t="s">
        <v>40</v>
      </c>
      <c r="G4939" t="s">
        <v>14</v>
      </c>
      <c r="H4939" t="s">
        <v>26</v>
      </c>
      <c r="I4939" s="9">
        <v>6620</v>
      </c>
      <c r="J4939" s="9">
        <v>651.21</v>
      </c>
      <c r="K4939" s="9">
        <v>524.96</v>
      </c>
      <c r="L4939" s="9">
        <f>tbl_salesdata[[#This Row],[Units Sold]]*tbl_salesdata[[#This Row],[Unit Cost]]</f>
        <v>3475235.2</v>
      </c>
      <c r="M4939" s="9">
        <f>tbl_salesdata[[#This Row],[Units Sold]]*tbl_salesdata[[#This Row],[Unit Price]]</f>
        <v>4311010.2</v>
      </c>
      <c r="N4939" s="9">
        <f>tbl_salesdata[[#This Row],[Total Sales]]-tbl_salesdata[[#This Row],[Total Cost]]</f>
        <v>835775</v>
      </c>
      <c r="O4939">
        <f>tbl_salesdata[[#This Row],[Ship Date]]-tbl_salesdata[[#This Row],[Order Date]]</f>
        <v>21</v>
      </c>
      <c r="P4939">
        <f>WEEKDAY(tbl_salesdata[[#This Row],[Order Date]],2)</f>
        <v>2</v>
      </c>
      <c r="Q4939" t="str">
        <f>TEXT(tbl_salesdata[[#This Row],[Order Date]],"dddd")</f>
        <v>Tuesday</v>
      </c>
      <c r="R4939" t="str">
        <f>IF(tbl_salesdata[[#This Row],[Weekdaynum]]&gt;5,"Yes","No")</f>
        <v>No</v>
      </c>
    </row>
    <row r="4940" spans="1:18" hidden="1" x14ac:dyDescent="0.35">
      <c r="A4940">
        <v>689349019</v>
      </c>
      <c r="B4940" s="3">
        <v>43626</v>
      </c>
      <c r="C4940" s="3">
        <v>43641</v>
      </c>
      <c r="D4940" t="s">
        <v>145</v>
      </c>
      <c r="E4940" t="s">
        <v>21</v>
      </c>
      <c r="F4940" t="s">
        <v>42</v>
      </c>
      <c r="G4940" t="s">
        <v>18</v>
      </c>
      <c r="H4940" t="s">
        <v>34</v>
      </c>
      <c r="I4940" s="9">
        <v>2548</v>
      </c>
      <c r="J4940" s="9">
        <v>437.2</v>
      </c>
      <c r="K4940" s="9">
        <v>263.33</v>
      </c>
      <c r="L4940" s="9">
        <f>tbl_salesdata[[#This Row],[Units Sold]]*tbl_salesdata[[#This Row],[Unit Cost]]</f>
        <v>670964.84</v>
      </c>
      <c r="M4940" s="9">
        <f>tbl_salesdata[[#This Row],[Units Sold]]*tbl_salesdata[[#This Row],[Unit Price]]</f>
        <v>1113985.5999999999</v>
      </c>
      <c r="N4940" s="9">
        <f>tbl_salesdata[[#This Row],[Total Sales]]-tbl_salesdata[[#This Row],[Total Cost]]</f>
        <v>443020.75999999989</v>
      </c>
      <c r="O4940">
        <f>tbl_salesdata[[#This Row],[Ship Date]]-tbl_salesdata[[#This Row],[Order Date]]</f>
        <v>15</v>
      </c>
      <c r="P4940">
        <f>WEEKDAY(tbl_salesdata[[#This Row],[Order Date]],2)</f>
        <v>1</v>
      </c>
      <c r="Q4940" t="str">
        <f>TEXT(tbl_salesdata[[#This Row],[Order Date]],"dddd")</f>
        <v>Monday</v>
      </c>
      <c r="R4940" t="str">
        <f>IF(tbl_salesdata[[#This Row],[Weekdaynum]]&gt;5,"Yes","No")</f>
        <v>No</v>
      </c>
    </row>
    <row r="4941" spans="1:18" hidden="1" x14ac:dyDescent="0.35">
      <c r="A4941">
        <v>684330070</v>
      </c>
      <c r="B4941" s="3">
        <v>42415</v>
      </c>
      <c r="C4941" s="3">
        <v>42433</v>
      </c>
      <c r="D4941" t="s">
        <v>162</v>
      </c>
      <c r="E4941" t="s">
        <v>38</v>
      </c>
      <c r="F4941" t="s">
        <v>42</v>
      </c>
      <c r="G4941" t="s">
        <v>18</v>
      </c>
      <c r="H4941" t="s">
        <v>34</v>
      </c>
      <c r="I4941" s="9">
        <v>7330</v>
      </c>
      <c r="J4941" s="9">
        <v>437.2</v>
      </c>
      <c r="K4941" s="9">
        <v>263.33</v>
      </c>
      <c r="L4941" s="9">
        <f>tbl_salesdata[[#This Row],[Units Sold]]*tbl_salesdata[[#This Row],[Unit Cost]]</f>
        <v>1930208.9</v>
      </c>
      <c r="M4941" s="9">
        <f>tbl_salesdata[[#This Row],[Units Sold]]*tbl_salesdata[[#This Row],[Unit Price]]</f>
        <v>3204676</v>
      </c>
      <c r="N4941" s="9">
        <f>tbl_salesdata[[#This Row],[Total Sales]]-tbl_salesdata[[#This Row],[Total Cost]]</f>
        <v>1274467.1000000001</v>
      </c>
      <c r="O4941">
        <f>tbl_salesdata[[#This Row],[Ship Date]]-tbl_salesdata[[#This Row],[Order Date]]</f>
        <v>18</v>
      </c>
      <c r="P4941">
        <f>WEEKDAY(tbl_salesdata[[#This Row],[Order Date]],2)</f>
        <v>1</v>
      </c>
      <c r="Q4941" t="str">
        <f>TEXT(tbl_salesdata[[#This Row],[Order Date]],"dddd")</f>
        <v>Monday</v>
      </c>
      <c r="R4941" t="str">
        <f>IF(tbl_salesdata[[#This Row],[Weekdaynum]]&gt;5,"Yes","No")</f>
        <v>No</v>
      </c>
    </row>
    <row r="4942" spans="1:18" x14ac:dyDescent="0.35">
      <c r="A4942">
        <v>748646867</v>
      </c>
      <c r="B4942" s="3">
        <v>42868</v>
      </c>
      <c r="C4942" s="3">
        <v>42884</v>
      </c>
      <c r="D4942" t="s">
        <v>137</v>
      </c>
      <c r="E4942" t="s">
        <v>38</v>
      </c>
      <c r="F4942" t="s">
        <v>33</v>
      </c>
      <c r="G4942" t="s">
        <v>14</v>
      </c>
      <c r="H4942" t="s">
        <v>19</v>
      </c>
      <c r="I4942" s="9">
        <v>99</v>
      </c>
      <c r="J4942" s="9">
        <v>109.28</v>
      </c>
      <c r="K4942" s="9">
        <v>35.840000000000003</v>
      </c>
      <c r="L4942" s="9">
        <f>tbl_salesdata[[#This Row],[Units Sold]]*tbl_salesdata[[#This Row],[Unit Cost]]</f>
        <v>3548.1600000000003</v>
      </c>
      <c r="M4942" s="9">
        <f>tbl_salesdata[[#This Row],[Units Sold]]*tbl_salesdata[[#This Row],[Unit Price]]</f>
        <v>10818.72</v>
      </c>
      <c r="N4942" s="9">
        <f>tbl_salesdata[[#This Row],[Total Sales]]-tbl_salesdata[[#This Row],[Total Cost]]</f>
        <v>7270.5599999999995</v>
      </c>
      <c r="O4942">
        <f>tbl_salesdata[[#This Row],[Ship Date]]-tbl_salesdata[[#This Row],[Order Date]]</f>
        <v>16</v>
      </c>
      <c r="P4942">
        <f>WEEKDAY(tbl_salesdata[[#This Row],[Order Date]],2)</f>
        <v>6</v>
      </c>
      <c r="Q4942" t="str">
        <f>TEXT(tbl_salesdata[[#This Row],[Order Date]],"dddd")</f>
        <v>Saturday</v>
      </c>
      <c r="R4942" t="str">
        <f>IF(tbl_salesdata[[#This Row],[Weekdaynum]]&gt;5,"Yes","No")</f>
        <v>Yes</v>
      </c>
    </row>
    <row r="4943" spans="1:18" hidden="1" x14ac:dyDescent="0.35">
      <c r="A4943">
        <v>332274043</v>
      </c>
      <c r="B4943" s="3">
        <v>44503</v>
      </c>
      <c r="C4943" s="3">
        <v>44504</v>
      </c>
      <c r="D4943" t="s">
        <v>197</v>
      </c>
      <c r="E4943" t="s">
        <v>38</v>
      </c>
      <c r="F4943" t="s">
        <v>13</v>
      </c>
      <c r="G4943" t="s">
        <v>18</v>
      </c>
      <c r="H4943" t="s">
        <v>34</v>
      </c>
      <c r="I4943" s="9">
        <v>6128</v>
      </c>
      <c r="J4943" s="9">
        <v>255.28</v>
      </c>
      <c r="K4943" s="9">
        <v>159.41999999999999</v>
      </c>
      <c r="L4943" s="9">
        <f>tbl_salesdata[[#This Row],[Units Sold]]*tbl_salesdata[[#This Row],[Unit Cost]]</f>
        <v>976925.75999999989</v>
      </c>
      <c r="M4943" s="9">
        <f>tbl_salesdata[[#This Row],[Units Sold]]*tbl_salesdata[[#This Row],[Unit Price]]</f>
        <v>1564355.84</v>
      </c>
      <c r="N4943" s="9">
        <f>tbl_salesdata[[#This Row],[Total Sales]]-tbl_salesdata[[#This Row],[Total Cost]]</f>
        <v>587430.08000000019</v>
      </c>
      <c r="O4943">
        <f>tbl_salesdata[[#This Row],[Ship Date]]-tbl_salesdata[[#This Row],[Order Date]]</f>
        <v>1</v>
      </c>
      <c r="P4943">
        <f>WEEKDAY(tbl_salesdata[[#This Row],[Order Date]],2)</f>
        <v>3</v>
      </c>
      <c r="Q4943" t="str">
        <f>TEXT(tbl_salesdata[[#This Row],[Order Date]],"dddd")</f>
        <v>Wednesday</v>
      </c>
      <c r="R4943" t="str">
        <f>IF(tbl_salesdata[[#This Row],[Weekdaynum]]&gt;5,"Yes","No")</f>
        <v>No</v>
      </c>
    </row>
    <row r="4944" spans="1:18" hidden="1" x14ac:dyDescent="0.35">
      <c r="A4944">
        <v>724397122</v>
      </c>
      <c r="B4944" s="3">
        <v>44158</v>
      </c>
      <c r="C4944" s="3">
        <v>44161</v>
      </c>
      <c r="D4944" t="s">
        <v>118</v>
      </c>
      <c r="E4944" t="s">
        <v>24</v>
      </c>
      <c r="F4944" t="s">
        <v>30</v>
      </c>
      <c r="G4944" t="s">
        <v>14</v>
      </c>
      <c r="H4944" t="s">
        <v>15</v>
      </c>
      <c r="I4944" s="9">
        <v>4061</v>
      </c>
      <c r="J4944" s="9">
        <v>81.73</v>
      </c>
      <c r="K4944" s="9">
        <v>56.67</v>
      </c>
      <c r="L4944" s="9">
        <f>tbl_salesdata[[#This Row],[Units Sold]]*tbl_salesdata[[#This Row],[Unit Cost]]</f>
        <v>230136.87</v>
      </c>
      <c r="M4944" s="9">
        <f>tbl_salesdata[[#This Row],[Units Sold]]*tbl_salesdata[[#This Row],[Unit Price]]</f>
        <v>331905.53000000003</v>
      </c>
      <c r="N4944" s="9">
        <f>tbl_salesdata[[#This Row],[Total Sales]]-tbl_salesdata[[#This Row],[Total Cost]]</f>
        <v>101768.66000000003</v>
      </c>
      <c r="O4944">
        <f>tbl_salesdata[[#This Row],[Ship Date]]-tbl_salesdata[[#This Row],[Order Date]]</f>
        <v>3</v>
      </c>
      <c r="P4944">
        <f>WEEKDAY(tbl_salesdata[[#This Row],[Order Date]],2)</f>
        <v>1</v>
      </c>
      <c r="Q4944" t="str">
        <f>TEXT(tbl_salesdata[[#This Row],[Order Date]],"dddd")</f>
        <v>Monday</v>
      </c>
      <c r="R4944" t="str">
        <f>IF(tbl_salesdata[[#This Row],[Weekdaynum]]&gt;5,"Yes","No")</f>
        <v>No</v>
      </c>
    </row>
    <row r="4945" spans="1:18" hidden="1" x14ac:dyDescent="0.35">
      <c r="A4945">
        <v>305248534</v>
      </c>
      <c r="B4945" s="3">
        <v>43236</v>
      </c>
      <c r="C4945" s="3">
        <v>43239</v>
      </c>
      <c r="D4945" t="s">
        <v>72</v>
      </c>
      <c r="E4945" t="s">
        <v>24</v>
      </c>
      <c r="F4945" t="s">
        <v>30</v>
      </c>
      <c r="G4945" t="s">
        <v>14</v>
      </c>
      <c r="H4945" t="s">
        <v>34</v>
      </c>
      <c r="I4945" s="9">
        <v>8679</v>
      </c>
      <c r="J4945" s="9">
        <v>81.73</v>
      </c>
      <c r="K4945" s="9">
        <v>56.67</v>
      </c>
      <c r="L4945" s="9">
        <f>tbl_salesdata[[#This Row],[Units Sold]]*tbl_salesdata[[#This Row],[Unit Cost]]</f>
        <v>491838.93</v>
      </c>
      <c r="M4945" s="9">
        <f>tbl_salesdata[[#This Row],[Units Sold]]*tbl_salesdata[[#This Row],[Unit Price]]</f>
        <v>709334.67</v>
      </c>
      <c r="N4945" s="9">
        <f>tbl_salesdata[[#This Row],[Total Sales]]-tbl_salesdata[[#This Row],[Total Cost]]</f>
        <v>217495.74000000005</v>
      </c>
      <c r="O4945">
        <f>tbl_salesdata[[#This Row],[Ship Date]]-tbl_salesdata[[#This Row],[Order Date]]</f>
        <v>3</v>
      </c>
      <c r="P4945">
        <f>WEEKDAY(tbl_salesdata[[#This Row],[Order Date]],2)</f>
        <v>3</v>
      </c>
      <c r="Q4945" t="str">
        <f>TEXT(tbl_salesdata[[#This Row],[Order Date]],"dddd")</f>
        <v>Wednesday</v>
      </c>
      <c r="R4945" t="str">
        <f>IF(tbl_salesdata[[#This Row],[Weekdaynum]]&gt;5,"Yes","No")</f>
        <v>No</v>
      </c>
    </row>
    <row r="4946" spans="1:18" hidden="1" x14ac:dyDescent="0.35">
      <c r="A4946">
        <v>745189607</v>
      </c>
      <c r="B4946" s="3">
        <v>42141</v>
      </c>
      <c r="C4946" s="3">
        <v>42157</v>
      </c>
      <c r="D4946" t="s">
        <v>192</v>
      </c>
      <c r="E4946" t="s">
        <v>32</v>
      </c>
      <c r="F4946" t="s">
        <v>47</v>
      </c>
      <c r="G4946" t="s">
        <v>18</v>
      </c>
      <c r="H4946" t="s">
        <v>15</v>
      </c>
      <c r="I4946" s="9">
        <v>7019</v>
      </c>
      <c r="J4946" s="9">
        <v>421.89</v>
      </c>
      <c r="K4946" s="9">
        <v>364.69</v>
      </c>
      <c r="L4946" s="9">
        <f>tbl_salesdata[[#This Row],[Units Sold]]*tbl_salesdata[[#This Row],[Unit Cost]]</f>
        <v>2559759.11</v>
      </c>
      <c r="M4946" s="9">
        <f>tbl_salesdata[[#This Row],[Units Sold]]*tbl_salesdata[[#This Row],[Unit Price]]</f>
        <v>2961245.9099999997</v>
      </c>
      <c r="N4946" s="9">
        <f>tbl_salesdata[[#This Row],[Total Sales]]-tbl_salesdata[[#This Row],[Total Cost]]</f>
        <v>401486.79999999981</v>
      </c>
      <c r="O4946">
        <f>tbl_salesdata[[#This Row],[Ship Date]]-tbl_salesdata[[#This Row],[Order Date]]</f>
        <v>16</v>
      </c>
      <c r="P4946">
        <f>WEEKDAY(tbl_salesdata[[#This Row],[Order Date]],2)</f>
        <v>7</v>
      </c>
      <c r="Q4946" t="str">
        <f>TEXT(tbl_salesdata[[#This Row],[Order Date]],"dddd")</f>
        <v>Sunday</v>
      </c>
      <c r="R4946" t="str">
        <f>IF(tbl_salesdata[[#This Row],[Weekdaynum]]&gt;5,"Yes","No")</f>
        <v>Yes</v>
      </c>
    </row>
    <row r="4947" spans="1:18" x14ac:dyDescent="0.35">
      <c r="A4947">
        <v>908658015</v>
      </c>
      <c r="B4947" s="3">
        <v>44359</v>
      </c>
      <c r="C4947" s="3">
        <v>44366</v>
      </c>
      <c r="D4947" t="s">
        <v>101</v>
      </c>
      <c r="E4947" t="s">
        <v>24</v>
      </c>
      <c r="F4947" t="s">
        <v>56</v>
      </c>
      <c r="G4947" t="s">
        <v>14</v>
      </c>
      <c r="H4947" t="s">
        <v>34</v>
      </c>
      <c r="I4947" s="9">
        <v>954</v>
      </c>
      <c r="J4947" s="9">
        <v>9.33</v>
      </c>
      <c r="K4947" s="9">
        <v>6.92</v>
      </c>
      <c r="L4947" s="9">
        <f>tbl_salesdata[[#This Row],[Units Sold]]*tbl_salesdata[[#This Row],[Unit Cost]]</f>
        <v>6601.68</v>
      </c>
      <c r="M4947" s="9">
        <f>tbl_salesdata[[#This Row],[Units Sold]]*tbl_salesdata[[#This Row],[Unit Price]]</f>
        <v>8900.82</v>
      </c>
      <c r="N4947" s="9">
        <f>tbl_salesdata[[#This Row],[Total Sales]]-tbl_salesdata[[#This Row],[Total Cost]]</f>
        <v>2299.1399999999994</v>
      </c>
      <c r="O4947">
        <f>tbl_salesdata[[#This Row],[Ship Date]]-tbl_salesdata[[#This Row],[Order Date]]</f>
        <v>7</v>
      </c>
      <c r="P4947">
        <f>WEEKDAY(tbl_salesdata[[#This Row],[Order Date]],2)</f>
        <v>6</v>
      </c>
      <c r="Q4947" t="str">
        <f>TEXT(tbl_salesdata[[#This Row],[Order Date]],"dddd")</f>
        <v>Saturday</v>
      </c>
      <c r="R4947" t="str">
        <f>IF(tbl_salesdata[[#This Row],[Weekdaynum]]&gt;5,"Yes","No")</f>
        <v>Yes</v>
      </c>
    </row>
    <row r="4948" spans="1:18" hidden="1" x14ac:dyDescent="0.35">
      <c r="A4948">
        <v>885348546</v>
      </c>
      <c r="B4948" s="3">
        <v>44598</v>
      </c>
      <c r="C4948" s="3">
        <v>44618</v>
      </c>
      <c r="D4948" t="s">
        <v>16</v>
      </c>
      <c r="E4948" t="s">
        <v>12</v>
      </c>
      <c r="F4948" t="s">
        <v>76</v>
      </c>
      <c r="G4948" t="s">
        <v>14</v>
      </c>
      <c r="H4948" t="s">
        <v>19</v>
      </c>
      <c r="I4948" s="9">
        <v>3164</v>
      </c>
      <c r="J4948" s="9">
        <v>668.27</v>
      </c>
      <c r="K4948" s="9">
        <v>502.54</v>
      </c>
      <c r="L4948" s="9">
        <f>tbl_salesdata[[#This Row],[Units Sold]]*tbl_salesdata[[#This Row],[Unit Cost]]</f>
        <v>1590036.56</v>
      </c>
      <c r="M4948" s="9">
        <f>tbl_salesdata[[#This Row],[Units Sold]]*tbl_salesdata[[#This Row],[Unit Price]]</f>
        <v>2114406.2799999998</v>
      </c>
      <c r="N4948" s="9">
        <f>tbl_salesdata[[#This Row],[Total Sales]]-tbl_salesdata[[#This Row],[Total Cost]]</f>
        <v>524369.71999999974</v>
      </c>
      <c r="O4948">
        <f>tbl_salesdata[[#This Row],[Ship Date]]-tbl_salesdata[[#This Row],[Order Date]]</f>
        <v>20</v>
      </c>
      <c r="P4948">
        <f>WEEKDAY(tbl_salesdata[[#This Row],[Order Date]],2)</f>
        <v>7</v>
      </c>
      <c r="Q4948" t="str">
        <f>TEXT(tbl_salesdata[[#This Row],[Order Date]],"dddd")</f>
        <v>Sunday</v>
      </c>
      <c r="R4948" t="str">
        <f>IF(tbl_salesdata[[#This Row],[Weekdaynum]]&gt;5,"Yes","No")</f>
        <v>Yes</v>
      </c>
    </row>
    <row r="4949" spans="1:18" hidden="1" x14ac:dyDescent="0.35">
      <c r="A4949">
        <v>677851569</v>
      </c>
      <c r="B4949" s="3">
        <v>44249</v>
      </c>
      <c r="C4949" s="3">
        <v>44255</v>
      </c>
      <c r="D4949" t="s">
        <v>178</v>
      </c>
      <c r="E4949" t="s">
        <v>21</v>
      </c>
      <c r="F4949" t="s">
        <v>76</v>
      </c>
      <c r="G4949" t="s">
        <v>18</v>
      </c>
      <c r="H4949" t="s">
        <v>15</v>
      </c>
      <c r="I4949" s="9">
        <v>198</v>
      </c>
      <c r="J4949" s="9">
        <v>668.27</v>
      </c>
      <c r="K4949" s="9">
        <v>502.54</v>
      </c>
      <c r="L4949" s="9">
        <f>tbl_salesdata[[#This Row],[Units Sold]]*tbl_salesdata[[#This Row],[Unit Cost]]</f>
        <v>99502.92</v>
      </c>
      <c r="M4949" s="9">
        <f>tbl_salesdata[[#This Row],[Units Sold]]*tbl_salesdata[[#This Row],[Unit Price]]</f>
        <v>132317.46</v>
      </c>
      <c r="N4949" s="9">
        <f>tbl_salesdata[[#This Row],[Total Sales]]-tbl_salesdata[[#This Row],[Total Cost]]</f>
        <v>32814.539999999994</v>
      </c>
      <c r="O4949">
        <f>tbl_salesdata[[#This Row],[Ship Date]]-tbl_salesdata[[#This Row],[Order Date]]</f>
        <v>6</v>
      </c>
      <c r="P4949">
        <f>WEEKDAY(tbl_salesdata[[#This Row],[Order Date]],2)</f>
        <v>1</v>
      </c>
      <c r="Q4949" t="str">
        <f>TEXT(tbl_salesdata[[#This Row],[Order Date]],"dddd")</f>
        <v>Monday</v>
      </c>
      <c r="R4949" t="str">
        <f>IF(tbl_salesdata[[#This Row],[Weekdaynum]]&gt;5,"Yes","No")</f>
        <v>No</v>
      </c>
    </row>
    <row r="4950" spans="1:18" hidden="1" x14ac:dyDescent="0.35">
      <c r="A4950">
        <v>614014565</v>
      </c>
      <c r="B4950" s="3">
        <v>44266</v>
      </c>
      <c r="C4950" s="3">
        <v>44287</v>
      </c>
      <c r="D4950" t="s">
        <v>110</v>
      </c>
      <c r="E4950" t="s">
        <v>38</v>
      </c>
      <c r="F4950" t="s">
        <v>68</v>
      </c>
      <c r="G4950" t="s">
        <v>14</v>
      </c>
      <c r="H4950" t="s">
        <v>26</v>
      </c>
      <c r="I4950" s="9">
        <v>9410</v>
      </c>
      <c r="J4950" s="9">
        <v>154.06</v>
      </c>
      <c r="K4950" s="9">
        <v>90.93</v>
      </c>
      <c r="L4950" s="9">
        <f>tbl_salesdata[[#This Row],[Units Sold]]*tbl_salesdata[[#This Row],[Unit Cost]]</f>
        <v>855651.3</v>
      </c>
      <c r="M4950" s="9">
        <f>tbl_salesdata[[#This Row],[Units Sold]]*tbl_salesdata[[#This Row],[Unit Price]]</f>
        <v>1449704.6</v>
      </c>
      <c r="N4950" s="9">
        <f>tbl_salesdata[[#This Row],[Total Sales]]-tbl_salesdata[[#This Row],[Total Cost]]</f>
        <v>594053.30000000005</v>
      </c>
      <c r="O4950">
        <f>tbl_salesdata[[#This Row],[Ship Date]]-tbl_salesdata[[#This Row],[Order Date]]</f>
        <v>21</v>
      </c>
      <c r="P4950">
        <f>WEEKDAY(tbl_salesdata[[#This Row],[Order Date]],2)</f>
        <v>4</v>
      </c>
      <c r="Q4950" t="str">
        <f>TEXT(tbl_salesdata[[#This Row],[Order Date]],"dddd")</f>
        <v>Thursday</v>
      </c>
      <c r="R4950" t="str">
        <f>IF(tbl_salesdata[[#This Row],[Weekdaynum]]&gt;5,"Yes","No")</f>
        <v>No</v>
      </c>
    </row>
    <row r="4951" spans="1:18" x14ac:dyDescent="0.35">
      <c r="A4951">
        <v>720229613</v>
      </c>
      <c r="B4951" s="3">
        <v>42070</v>
      </c>
      <c r="C4951" s="3">
        <v>42071</v>
      </c>
      <c r="D4951" t="s">
        <v>144</v>
      </c>
      <c r="E4951" t="s">
        <v>21</v>
      </c>
      <c r="F4951" t="s">
        <v>56</v>
      </c>
      <c r="G4951" t="s">
        <v>14</v>
      </c>
      <c r="H4951" t="s">
        <v>19</v>
      </c>
      <c r="I4951" s="9">
        <v>803</v>
      </c>
      <c r="J4951" s="9">
        <v>9.33</v>
      </c>
      <c r="K4951" s="9">
        <v>6.92</v>
      </c>
      <c r="L4951" s="9">
        <f>tbl_salesdata[[#This Row],[Units Sold]]*tbl_salesdata[[#This Row],[Unit Cost]]</f>
        <v>5556.76</v>
      </c>
      <c r="M4951" s="9">
        <f>tbl_salesdata[[#This Row],[Units Sold]]*tbl_salesdata[[#This Row],[Unit Price]]</f>
        <v>7491.99</v>
      </c>
      <c r="N4951" s="9">
        <f>tbl_salesdata[[#This Row],[Total Sales]]-tbl_salesdata[[#This Row],[Total Cost]]</f>
        <v>1935.2299999999996</v>
      </c>
      <c r="O4951">
        <f>tbl_salesdata[[#This Row],[Ship Date]]-tbl_salesdata[[#This Row],[Order Date]]</f>
        <v>1</v>
      </c>
      <c r="P4951">
        <f>WEEKDAY(tbl_salesdata[[#This Row],[Order Date]],2)</f>
        <v>6</v>
      </c>
      <c r="Q4951" t="str">
        <f>TEXT(tbl_salesdata[[#This Row],[Order Date]],"dddd")</f>
        <v>Saturday</v>
      </c>
      <c r="R4951" t="str">
        <f>IF(tbl_salesdata[[#This Row],[Weekdaynum]]&gt;5,"Yes","No")</f>
        <v>Yes</v>
      </c>
    </row>
    <row r="4952" spans="1:18" x14ac:dyDescent="0.35">
      <c r="A4952">
        <v>521086966</v>
      </c>
      <c r="B4952" s="3">
        <v>44233</v>
      </c>
      <c r="C4952" s="3">
        <v>44244</v>
      </c>
      <c r="D4952" t="s">
        <v>126</v>
      </c>
      <c r="E4952" t="s">
        <v>24</v>
      </c>
      <c r="F4952" t="s">
        <v>33</v>
      </c>
      <c r="G4952" t="s">
        <v>18</v>
      </c>
      <c r="H4952" t="s">
        <v>26</v>
      </c>
      <c r="I4952" s="9">
        <v>68</v>
      </c>
      <c r="J4952" s="9">
        <v>109.28</v>
      </c>
      <c r="K4952" s="9">
        <v>35.840000000000003</v>
      </c>
      <c r="L4952" s="9">
        <f>tbl_salesdata[[#This Row],[Units Sold]]*tbl_salesdata[[#This Row],[Unit Cost]]</f>
        <v>2437.1200000000003</v>
      </c>
      <c r="M4952" s="9">
        <f>tbl_salesdata[[#This Row],[Units Sold]]*tbl_salesdata[[#This Row],[Unit Price]]</f>
        <v>7431.04</v>
      </c>
      <c r="N4952" s="9">
        <f>tbl_salesdata[[#This Row],[Total Sales]]-tbl_salesdata[[#This Row],[Total Cost]]</f>
        <v>4993.92</v>
      </c>
      <c r="O4952">
        <f>tbl_salesdata[[#This Row],[Ship Date]]-tbl_salesdata[[#This Row],[Order Date]]</f>
        <v>11</v>
      </c>
      <c r="P4952">
        <f>WEEKDAY(tbl_salesdata[[#This Row],[Order Date]],2)</f>
        <v>6</v>
      </c>
      <c r="Q4952" t="str">
        <f>TEXT(tbl_salesdata[[#This Row],[Order Date]],"dddd")</f>
        <v>Saturday</v>
      </c>
      <c r="R4952" t="str">
        <f>IF(tbl_salesdata[[#This Row],[Weekdaynum]]&gt;5,"Yes","No")</f>
        <v>Yes</v>
      </c>
    </row>
    <row r="4953" spans="1:18" hidden="1" x14ac:dyDescent="0.35">
      <c r="A4953">
        <v>255264174</v>
      </c>
      <c r="B4953" s="3">
        <v>43574</v>
      </c>
      <c r="C4953" s="3">
        <v>43591</v>
      </c>
      <c r="D4953" t="s">
        <v>104</v>
      </c>
      <c r="E4953" t="s">
        <v>24</v>
      </c>
      <c r="F4953" t="s">
        <v>76</v>
      </c>
      <c r="G4953" t="s">
        <v>18</v>
      </c>
      <c r="H4953" t="s">
        <v>15</v>
      </c>
      <c r="I4953" s="9">
        <v>7197</v>
      </c>
      <c r="J4953" s="9">
        <v>668.27</v>
      </c>
      <c r="K4953" s="9">
        <v>502.54</v>
      </c>
      <c r="L4953" s="9">
        <f>tbl_salesdata[[#This Row],[Units Sold]]*tbl_salesdata[[#This Row],[Unit Cost]]</f>
        <v>3616780.3800000004</v>
      </c>
      <c r="M4953" s="9">
        <f>tbl_salesdata[[#This Row],[Units Sold]]*tbl_salesdata[[#This Row],[Unit Price]]</f>
        <v>4809539.1899999995</v>
      </c>
      <c r="N4953" s="9">
        <f>tbl_salesdata[[#This Row],[Total Sales]]-tbl_salesdata[[#This Row],[Total Cost]]</f>
        <v>1192758.8099999991</v>
      </c>
      <c r="O4953">
        <f>tbl_salesdata[[#This Row],[Ship Date]]-tbl_salesdata[[#This Row],[Order Date]]</f>
        <v>17</v>
      </c>
      <c r="P4953">
        <f>WEEKDAY(tbl_salesdata[[#This Row],[Order Date]],2)</f>
        <v>5</v>
      </c>
      <c r="Q4953" t="str">
        <f>TEXT(tbl_salesdata[[#This Row],[Order Date]],"dddd")</f>
        <v>Friday</v>
      </c>
      <c r="R4953" t="str">
        <f>IF(tbl_salesdata[[#This Row],[Weekdaynum]]&gt;5,"Yes","No")</f>
        <v>No</v>
      </c>
    </row>
    <row r="4954" spans="1:18" hidden="1" x14ac:dyDescent="0.35">
      <c r="A4954">
        <v>538430345</v>
      </c>
      <c r="B4954" s="3">
        <v>42025</v>
      </c>
      <c r="C4954" s="3">
        <v>42036</v>
      </c>
      <c r="D4954" t="s">
        <v>145</v>
      </c>
      <c r="E4954" t="s">
        <v>21</v>
      </c>
      <c r="F4954" t="s">
        <v>33</v>
      </c>
      <c r="G4954" t="s">
        <v>18</v>
      </c>
      <c r="H4954" t="s">
        <v>34</v>
      </c>
      <c r="I4954" s="9">
        <v>2359</v>
      </c>
      <c r="J4954" s="9">
        <v>109.28</v>
      </c>
      <c r="K4954" s="9">
        <v>35.840000000000003</v>
      </c>
      <c r="L4954" s="9">
        <f>tbl_salesdata[[#This Row],[Units Sold]]*tbl_salesdata[[#This Row],[Unit Cost]]</f>
        <v>84546.560000000012</v>
      </c>
      <c r="M4954" s="9">
        <f>tbl_salesdata[[#This Row],[Units Sold]]*tbl_salesdata[[#This Row],[Unit Price]]</f>
        <v>257791.52</v>
      </c>
      <c r="N4954" s="9">
        <f>tbl_salesdata[[#This Row],[Total Sales]]-tbl_salesdata[[#This Row],[Total Cost]]</f>
        <v>173244.95999999996</v>
      </c>
      <c r="O4954">
        <f>tbl_salesdata[[#This Row],[Ship Date]]-tbl_salesdata[[#This Row],[Order Date]]</f>
        <v>11</v>
      </c>
      <c r="P4954">
        <f>WEEKDAY(tbl_salesdata[[#This Row],[Order Date]],2)</f>
        <v>3</v>
      </c>
      <c r="Q4954" t="str">
        <f>TEXT(tbl_salesdata[[#This Row],[Order Date]],"dddd")</f>
        <v>Wednesday</v>
      </c>
      <c r="R4954" t="str">
        <f>IF(tbl_salesdata[[#This Row],[Weekdaynum]]&gt;5,"Yes","No")</f>
        <v>No</v>
      </c>
    </row>
    <row r="4955" spans="1:18" hidden="1" x14ac:dyDescent="0.35">
      <c r="A4955">
        <v>978000628</v>
      </c>
      <c r="B4955" s="3">
        <v>43290</v>
      </c>
      <c r="C4955" s="3">
        <v>43291</v>
      </c>
      <c r="D4955" t="s">
        <v>148</v>
      </c>
      <c r="E4955" t="s">
        <v>24</v>
      </c>
      <c r="F4955" t="s">
        <v>22</v>
      </c>
      <c r="G4955" t="s">
        <v>14</v>
      </c>
      <c r="H4955" t="s">
        <v>19</v>
      </c>
      <c r="I4955" s="9">
        <v>974</v>
      </c>
      <c r="J4955" s="9">
        <v>47.45</v>
      </c>
      <c r="K4955" s="9">
        <v>31.79</v>
      </c>
      <c r="L4955" s="9">
        <f>tbl_salesdata[[#This Row],[Units Sold]]*tbl_salesdata[[#This Row],[Unit Cost]]</f>
        <v>30963.46</v>
      </c>
      <c r="M4955" s="9">
        <f>tbl_salesdata[[#This Row],[Units Sold]]*tbl_salesdata[[#This Row],[Unit Price]]</f>
        <v>46216.3</v>
      </c>
      <c r="N4955" s="9">
        <f>tbl_salesdata[[#This Row],[Total Sales]]-tbl_salesdata[[#This Row],[Total Cost]]</f>
        <v>15252.840000000004</v>
      </c>
      <c r="O4955">
        <f>tbl_salesdata[[#This Row],[Ship Date]]-tbl_salesdata[[#This Row],[Order Date]]</f>
        <v>1</v>
      </c>
      <c r="P4955">
        <f>WEEKDAY(tbl_salesdata[[#This Row],[Order Date]],2)</f>
        <v>1</v>
      </c>
      <c r="Q4955" t="str">
        <f>TEXT(tbl_salesdata[[#This Row],[Order Date]],"dddd")</f>
        <v>Monday</v>
      </c>
      <c r="R4955" t="str">
        <f>IF(tbl_salesdata[[#This Row],[Weekdaynum]]&gt;5,"Yes","No")</f>
        <v>No</v>
      </c>
    </row>
    <row r="4956" spans="1:18" hidden="1" x14ac:dyDescent="0.35">
      <c r="A4956">
        <v>797461354</v>
      </c>
      <c r="B4956" s="3">
        <v>44591</v>
      </c>
      <c r="C4956" s="3">
        <v>44592</v>
      </c>
      <c r="D4956" t="s">
        <v>71</v>
      </c>
      <c r="E4956" t="s">
        <v>21</v>
      </c>
      <c r="F4956" t="s">
        <v>22</v>
      </c>
      <c r="G4956" t="s">
        <v>14</v>
      </c>
      <c r="H4956" t="s">
        <v>34</v>
      </c>
      <c r="I4956" s="9">
        <v>5391</v>
      </c>
      <c r="J4956" s="9">
        <v>47.45</v>
      </c>
      <c r="K4956" s="9">
        <v>31.79</v>
      </c>
      <c r="L4956" s="9">
        <f>tbl_salesdata[[#This Row],[Units Sold]]*tbl_salesdata[[#This Row],[Unit Cost]]</f>
        <v>171379.88999999998</v>
      </c>
      <c r="M4956" s="9">
        <f>tbl_salesdata[[#This Row],[Units Sold]]*tbl_salesdata[[#This Row],[Unit Price]]</f>
        <v>255802.95</v>
      </c>
      <c r="N4956" s="9">
        <f>tbl_salesdata[[#This Row],[Total Sales]]-tbl_salesdata[[#This Row],[Total Cost]]</f>
        <v>84423.060000000027</v>
      </c>
      <c r="O4956">
        <f>tbl_salesdata[[#This Row],[Ship Date]]-tbl_salesdata[[#This Row],[Order Date]]</f>
        <v>1</v>
      </c>
      <c r="P4956">
        <f>WEEKDAY(tbl_salesdata[[#This Row],[Order Date]],2)</f>
        <v>7</v>
      </c>
      <c r="Q4956" t="str">
        <f>TEXT(tbl_salesdata[[#This Row],[Order Date]],"dddd")</f>
        <v>Sunday</v>
      </c>
      <c r="R4956" t="str">
        <f>IF(tbl_salesdata[[#This Row],[Weekdaynum]]&gt;5,"Yes","No")</f>
        <v>Yes</v>
      </c>
    </row>
    <row r="4957" spans="1:18" hidden="1" x14ac:dyDescent="0.35">
      <c r="A4957">
        <v>190611350</v>
      </c>
      <c r="B4957" s="3">
        <v>44035</v>
      </c>
      <c r="C4957" s="3">
        <v>44045</v>
      </c>
      <c r="D4957" t="s">
        <v>108</v>
      </c>
      <c r="E4957" t="s">
        <v>12</v>
      </c>
      <c r="F4957" t="s">
        <v>33</v>
      </c>
      <c r="G4957" t="s">
        <v>18</v>
      </c>
      <c r="H4957" t="s">
        <v>19</v>
      </c>
      <c r="I4957" s="9">
        <v>4989</v>
      </c>
      <c r="J4957" s="9">
        <v>109.28</v>
      </c>
      <c r="K4957" s="9">
        <v>35.840000000000003</v>
      </c>
      <c r="L4957" s="9">
        <f>tbl_salesdata[[#This Row],[Units Sold]]*tbl_salesdata[[#This Row],[Unit Cost]]</f>
        <v>178805.76000000001</v>
      </c>
      <c r="M4957" s="9">
        <f>tbl_salesdata[[#This Row],[Units Sold]]*tbl_salesdata[[#This Row],[Unit Price]]</f>
        <v>545197.92000000004</v>
      </c>
      <c r="N4957" s="9">
        <f>tbl_salesdata[[#This Row],[Total Sales]]-tbl_salesdata[[#This Row],[Total Cost]]</f>
        <v>366392.16000000003</v>
      </c>
      <c r="O4957">
        <f>tbl_salesdata[[#This Row],[Ship Date]]-tbl_salesdata[[#This Row],[Order Date]]</f>
        <v>10</v>
      </c>
      <c r="P4957">
        <f>WEEKDAY(tbl_salesdata[[#This Row],[Order Date]],2)</f>
        <v>4</v>
      </c>
      <c r="Q4957" t="str">
        <f>TEXT(tbl_salesdata[[#This Row],[Order Date]],"dddd")</f>
        <v>Thursday</v>
      </c>
      <c r="R4957" t="str">
        <f>IF(tbl_salesdata[[#This Row],[Weekdaynum]]&gt;5,"Yes","No")</f>
        <v>No</v>
      </c>
    </row>
    <row r="4958" spans="1:18" hidden="1" x14ac:dyDescent="0.35">
      <c r="A4958">
        <v>771561944</v>
      </c>
      <c r="B4958" s="3">
        <v>44238</v>
      </c>
      <c r="C4958" s="3">
        <v>44258</v>
      </c>
      <c r="D4958" t="s">
        <v>133</v>
      </c>
      <c r="E4958" t="s">
        <v>38</v>
      </c>
      <c r="F4958" t="s">
        <v>17</v>
      </c>
      <c r="G4958" t="s">
        <v>14</v>
      </c>
      <c r="H4958" t="s">
        <v>15</v>
      </c>
      <c r="I4958" s="9">
        <v>1180</v>
      </c>
      <c r="J4958" s="9">
        <v>152.58000000000001</v>
      </c>
      <c r="K4958" s="9">
        <v>97.44</v>
      </c>
      <c r="L4958" s="9">
        <f>tbl_salesdata[[#This Row],[Units Sold]]*tbl_salesdata[[#This Row],[Unit Cost]]</f>
        <v>114979.2</v>
      </c>
      <c r="M4958" s="9">
        <f>tbl_salesdata[[#This Row],[Units Sold]]*tbl_salesdata[[#This Row],[Unit Price]]</f>
        <v>180044.40000000002</v>
      </c>
      <c r="N4958" s="9">
        <f>tbl_salesdata[[#This Row],[Total Sales]]-tbl_salesdata[[#This Row],[Total Cost]]</f>
        <v>65065.200000000026</v>
      </c>
      <c r="O4958">
        <f>tbl_salesdata[[#This Row],[Ship Date]]-tbl_salesdata[[#This Row],[Order Date]]</f>
        <v>20</v>
      </c>
      <c r="P4958">
        <f>WEEKDAY(tbl_salesdata[[#This Row],[Order Date]],2)</f>
        <v>4</v>
      </c>
      <c r="Q4958" t="str">
        <f>TEXT(tbl_salesdata[[#This Row],[Order Date]],"dddd")</f>
        <v>Thursday</v>
      </c>
      <c r="R4958" t="str">
        <f>IF(tbl_salesdata[[#This Row],[Weekdaynum]]&gt;5,"Yes","No")</f>
        <v>No</v>
      </c>
    </row>
    <row r="4959" spans="1:18" hidden="1" x14ac:dyDescent="0.35">
      <c r="A4959">
        <v>624736964</v>
      </c>
      <c r="B4959" s="3">
        <v>43430</v>
      </c>
      <c r="C4959" s="3">
        <v>43451</v>
      </c>
      <c r="D4959" t="s">
        <v>217</v>
      </c>
      <c r="E4959" t="s">
        <v>12</v>
      </c>
      <c r="F4959" t="s">
        <v>13</v>
      </c>
      <c r="G4959" t="s">
        <v>14</v>
      </c>
      <c r="H4959" t="s">
        <v>26</v>
      </c>
      <c r="I4959" s="9">
        <v>2406</v>
      </c>
      <c r="J4959" s="9">
        <v>255.28</v>
      </c>
      <c r="K4959" s="9">
        <v>159.41999999999999</v>
      </c>
      <c r="L4959" s="9">
        <f>tbl_salesdata[[#This Row],[Units Sold]]*tbl_salesdata[[#This Row],[Unit Cost]]</f>
        <v>383564.51999999996</v>
      </c>
      <c r="M4959" s="9">
        <f>tbl_salesdata[[#This Row],[Units Sold]]*tbl_salesdata[[#This Row],[Unit Price]]</f>
        <v>614203.68000000005</v>
      </c>
      <c r="N4959" s="9">
        <f>tbl_salesdata[[#This Row],[Total Sales]]-tbl_salesdata[[#This Row],[Total Cost]]</f>
        <v>230639.16000000009</v>
      </c>
      <c r="O4959">
        <f>tbl_salesdata[[#This Row],[Ship Date]]-tbl_salesdata[[#This Row],[Order Date]]</f>
        <v>21</v>
      </c>
      <c r="P4959">
        <f>WEEKDAY(tbl_salesdata[[#This Row],[Order Date]],2)</f>
        <v>1</v>
      </c>
      <c r="Q4959" t="str">
        <f>TEXT(tbl_salesdata[[#This Row],[Order Date]],"dddd")</f>
        <v>Monday</v>
      </c>
      <c r="R4959" t="str">
        <f>IF(tbl_salesdata[[#This Row],[Weekdaynum]]&gt;5,"Yes","No")</f>
        <v>No</v>
      </c>
    </row>
    <row r="4960" spans="1:18" hidden="1" x14ac:dyDescent="0.35">
      <c r="A4960">
        <v>154872739</v>
      </c>
      <c r="B4960" s="3">
        <v>44356</v>
      </c>
      <c r="C4960" s="3">
        <v>44375</v>
      </c>
      <c r="D4960" t="s">
        <v>108</v>
      </c>
      <c r="E4960" t="s">
        <v>12</v>
      </c>
      <c r="F4960" t="s">
        <v>30</v>
      </c>
      <c r="G4960" t="s">
        <v>14</v>
      </c>
      <c r="H4960" t="s">
        <v>34</v>
      </c>
      <c r="I4960" s="9">
        <v>9140</v>
      </c>
      <c r="J4960" s="9">
        <v>81.73</v>
      </c>
      <c r="K4960" s="9">
        <v>56.67</v>
      </c>
      <c r="L4960" s="9">
        <f>tbl_salesdata[[#This Row],[Units Sold]]*tbl_salesdata[[#This Row],[Unit Cost]]</f>
        <v>517963.8</v>
      </c>
      <c r="M4960" s="9">
        <f>tbl_salesdata[[#This Row],[Units Sold]]*tbl_salesdata[[#This Row],[Unit Price]]</f>
        <v>747012.20000000007</v>
      </c>
      <c r="N4960" s="9">
        <f>tbl_salesdata[[#This Row],[Total Sales]]-tbl_salesdata[[#This Row],[Total Cost]]</f>
        <v>229048.40000000008</v>
      </c>
      <c r="O4960">
        <f>tbl_salesdata[[#This Row],[Ship Date]]-tbl_salesdata[[#This Row],[Order Date]]</f>
        <v>19</v>
      </c>
      <c r="P4960">
        <f>WEEKDAY(tbl_salesdata[[#This Row],[Order Date]],2)</f>
        <v>3</v>
      </c>
      <c r="Q4960" t="str">
        <f>TEXT(tbl_salesdata[[#This Row],[Order Date]],"dddd")</f>
        <v>Wednesday</v>
      </c>
      <c r="R4960" t="str">
        <f>IF(tbl_salesdata[[#This Row],[Weekdaynum]]&gt;5,"Yes","No")</f>
        <v>No</v>
      </c>
    </row>
    <row r="4961" spans="1:18" hidden="1" x14ac:dyDescent="0.35">
      <c r="A4961">
        <v>737018096</v>
      </c>
      <c r="B4961" s="3">
        <v>42291</v>
      </c>
      <c r="C4961" s="3">
        <v>42300</v>
      </c>
      <c r="D4961" t="s">
        <v>70</v>
      </c>
      <c r="E4961" t="s">
        <v>29</v>
      </c>
      <c r="F4961" t="s">
        <v>42</v>
      </c>
      <c r="G4961" t="s">
        <v>14</v>
      </c>
      <c r="H4961" t="s">
        <v>34</v>
      </c>
      <c r="I4961" s="9">
        <v>8888</v>
      </c>
      <c r="J4961" s="9">
        <v>437.2</v>
      </c>
      <c r="K4961" s="9">
        <v>263.33</v>
      </c>
      <c r="L4961" s="9">
        <f>tbl_salesdata[[#This Row],[Units Sold]]*tbl_salesdata[[#This Row],[Unit Cost]]</f>
        <v>2340477.04</v>
      </c>
      <c r="M4961" s="9">
        <f>tbl_salesdata[[#This Row],[Units Sold]]*tbl_salesdata[[#This Row],[Unit Price]]</f>
        <v>3885833.6</v>
      </c>
      <c r="N4961" s="9">
        <f>tbl_salesdata[[#This Row],[Total Sales]]-tbl_salesdata[[#This Row],[Total Cost]]</f>
        <v>1545356.56</v>
      </c>
      <c r="O4961">
        <f>tbl_salesdata[[#This Row],[Ship Date]]-tbl_salesdata[[#This Row],[Order Date]]</f>
        <v>9</v>
      </c>
      <c r="P4961">
        <f>WEEKDAY(tbl_salesdata[[#This Row],[Order Date]],2)</f>
        <v>3</v>
      </c>
      <c r="Q4961" t="str">
        <f>TEXT(tbl_salesdata[[#This Row],[Order Date]],"dddd")</f>
        <v>Wednesday</v>
      </c>
      <c r="R4961" t="str">
        <f>IF(tbl_salesdata[[#This Row],[Weekdaynum]]&gt;5,"Yes","No")</f>
        <v>No</v>
      </c>
    </row>
    <row r="4962" spans="1:18" x14ac:dyDescent="0.35">
      <c r="A4962">
        <v>253719222</v>
      </c>
      <c r="B4962" s="3">
        <v>44541</v>
      </c>
      <c r="C4962" s="3">
        <v>44552</v>
      </c>
      <c r="D4962" t="s">
        <v>53</v>
      </c>
      <c r="E4962" t="s">
        <v>29</v>
      </c>
      <c r="F4962" t="s">
        <v>40</v>
      </c>
      <c r="G4962" t="s">
        <v>14</v>
      </c>
      <c r="H4962" t="s">
        <v>19</v>
      </c>
      <c r="I4962" s="9">
        <v>11</v>
      </c>
      <c r="J4962" s="9">
        <v>651.21</v>
      </c>
      <c r="K4962" s="9">
        <v>524.96</v>
      </c>
      <c r="L4962" s="9">
        <f>tbl_salesdata[[#This Row],[Units Sold]]*tbl_salesdata[[#This Row],[Unit Cost]]</f>
        <v>5774.56</v>
      </c>
      <c r="M4962" s="9">
        <f>tbl_salesdata[[#This Row],[Units Sold]]*tbl_salesdata[[#This Row],[Unit Price]]</f>
        <v>7163.31</v>
      </c>
      <c r="N4962" s="9">
        <f>tbl_salesdata[[#This Row],[Total Sales]]-tbl_salesdata[[#This Row],[Total Cost]]</f>
        <v>1388.75</v>
      </c>
      <c r="O4962">
        <f>tbl_salesdata[[#This Row],[Ship Date]]-tbl_salesdata[[#This Row],[Order Date]]</f>
        <v>11</v>
      </c>
      <c r="P4962">
        <f>WEEKDAY(tbl_salesdata[[#This Row],[Order Date]],2)</f>
        <v>6</v>
      </c>
      <c r="Q4962" t="str">
        <f>TEXT(tbl_salesdata[[#This Row],[Order Date]],"dddd")</f>
        <v>Saturday</v>
      </c>
      <c r="R4962" t="str">
        <f>IF(tbl_salesdata[[#This Row],[Weekdaynum]]&gt;5,"Yes","No")</f>
        <v>Yes</v>
      </c>
    </row>
    <row r="4963" spans="1:18" hidden="1" x14ac:dyDescent="0.35">
      <c r="A4963">
        <v>109095370</v>
      </c>
      <c r="B4963" s="3">
        <v>44316</v>
      </c>
      <c r="C4963" s="3">
        <v>44319</v>
      </c>
      <c r="D4963" t="s">
        <v>57</v>
      </c>
      <c r="E4963" t="s">
        <v>32</v>
      </c>
      <c r="F4963" t="s">
        <v>30</v>
      </c>
      <c r="G4963" t="s">
        <v>18</v>
      </c>
      <c r="H4963" t="s">
        <v>19</v>
      </c>
      <c r="I4963" s="9">
        <v>2599</v>
      </c>
      <c r="J4963" s="9">
        <v>81.73</v>
      </c>
      <c r="K4963" s="9">
        <v>56.67</v>
      </c>
      <c r="L4963" s="9">
        <f>tbl_salesdata[[#This Row],[Units Sold]]*tbl_salesdata[[#This Row],[Unit Cost]]</f>
        <v>147285.33000000002</v>
      </c>
      <c r="M4963" s="9">
        <f>tbl_salesdata[[#This Row],[Units Sold]]*tbl_salesdata[[#This Row],[Unit Price]]</f>
        <v>212416.27000000002</v>
      </c>
      <c r="N4963" s="9">
        <f>tbl_salesdata[[#This Row],[Total Sales]]-tbl_salesdata[[#This Row],[Total Cost]]</f>
        <v>65130.94</v>
      </c>
      <c r="O4963">
        <f>tbl_salesdata[[#This Row],[Ship Date]]-tbl_salesdata[[#This Row],[Order Date]]</f>
        <v>3</v>
      </c>
      <c r="P4963">
        <f>WEEKDAY(tbl_salesdata[[#This Row],[Order Date]],2)</f>
        <v>5</v>
      </c>
      <c r="Q4963" t="str">
        <f>TEXT(tbl_salesdata[[#This Row],[Order Date]],"dddd")</f>
        <v>Friday</v>
      </c>
      <c r="R4963" t="str">
        <f>IF(tbl_salesdata[[#This Row],[Weekdaynum]]&gt;5,"Yes","No")</f>
        <v>No</v>
      </c>
    </row>
    <row r="4964" spans="1:18" x14ac:dyDescent="0.35">
      <c r="A4964">
        <v>964347541</v>
      </c>
      <c r="B4964" s="3">
        <v>44002</v>
      </c>
      <c r="C4964" s="3">
        <v>44017</v>
      </c>
      <c r="D4964" t="s">
        <v>83</v>
      </c>
      <c r="E4964" t="s">
        <v>38</v>
      </c>
      <c r="F4964" t="s">
        <v>56</v>
      </c>
      <c r="G4964" t="s">
        <v>18</v>
      </c>
      <c r="H4964" t="s">
        <v>15</v>
      </c>
      <c r="I4964" s="9">
        <v>722</v>
      </c>
      <c r="J4964" s="9">
        <v>9.33</v>
      </c>
      <c r="K4964" s="9">
        <v>6.92</v>
      </c>
      <c r="L4964" s="9">
        <f>tbl_salesdata[[#This Row],[Units Sold]]*tbl_salesdata[[#This Row],[Unit Cost]]</f>
        <v>4996.24</v>
      </c>
      <c r="M4964" s="9">
        <f>tbl_salesdata[[#This Row],[Units Sold]]*tbl_salesdata[[#This Row],[Unit Price]]</f>
        <v>6736.26</v>
      </c>
      <c r="N4964" s="9">
        <f>tbl_salesdata[[#This Row],[Total Sales]]-tbl_salesdata[[#This Row],[Total Cost]]</f>
        <v>1740.0200000000004</v>
      </c>
      <c r="O4964">
        <f>tbl_salesdata[[#This Row],[Ship Date]]-tbl_salesdata[[#This Row],[Order Date]]</f>
        <v>15</v>
      </c>
      <c r="P4964">
        <f>WEEKDAY(tbl_salesdata[[#This Row],[Order Date]],2)</f>
        <v>6</v>
      </c>
      <c r="Q4964" t="str">
        <f>TEXT(tbl_salesdata[[#This Row],[Order Date]],"dddd")</f>
        <v>Saturday</v>
      </c>
      <c r="R4964" t="str">
        <f>IF(tbl_salesdata[[#This Row],[Weekdaynum]]&gt;5,"Yes","No")</f>
        <v>Yes</v>
      </c>
    </row>
    <row r="4965" spans="1:18" hidden="1" x14ac:dyDescent="0.35">
      <c r="A4965">
        <v>347609412</v>
      </c>
      <c r="B4965" s="3">
        <v>43353</v>
      </c>
      <c r="C4965" s="3">
        <v>43372</v>
      </c>
      <c r="D4965" t="s">
        <v>71</v>
      </c>
      <c r="E4965" t="s">
        <v>21</v>
      </c>
      <c r="F4965" t="s">
        <v>42</v>
      </c>
      <c r="G4965" t="s">
        <v>18</v>
      </c>
      <c r="H4965" t="s">
        <v>19</v>
      </c>
      <c r="I4965" s="9">
        <v>4205</v>
      </c>
      <c r="J4965" s="9">
        <v>437.2</v>
      </c>
      <c r="K4965" s="9">
        <v>263.33</v>
      </c>
      <c r="L4965" s="9">
        <f>tbl_salesdata[[#This Row],[Units Sold]]*tbl_salesdata[[#This Row],[Unit Cost]]</f>
        <v>1107302.6499999999</v>
      </c>
      <c r="M4965" s="9">
        <f>tbl_salesdata[[#This Row],[Units Sold]]*tbl_salesdata[[#This Row],[Unit Price]]</f>
        <v>1838426</v>
      </c>
      <c r="N4965" s="9">
        <f>tbl_salesdata[[#This Row],[Total Sales]]-tbl_salesdata[[#This Row],[Total Cost]]</f>
        <v>731123.35000000009</v>
      </c>
      <c r="O4965">
        <f>tbl_salesdata[[#This Row],[Ship Date]]-tbl_salesdata[[#This Row],[Order Date]]</f>
        <v>19</v>
      </c>
      <c r="P4965">
        <f>WEEKDAY(tbl_salesdata[[#This Row],[Order Date]],2)</f>
        <v>1</v>
      </c>
      <c r="Q4965" t="str">
        <f>TEXT(tbl_salesdata[[#This Row],[Order Date]],"dddd")</f>
        <v>Monday</v>
      </c>
      <c r="R4965" t="str">
        <f>IF(tbl_salesdata[[#This Row],[Weekdaynum]]&gt;5,"Yes","No")</f>
        <v>No</v>
      </c>
    </row>
    <row r="4966" spans="1:18" hidden="1" x14ac:dyDescent="0.35">
      <c r="A4966">
        <v>476472604</v>
      </c>
      <c r="B4966" s="3">
        <v>43403</v>
      </c>
      <c r="C4966" s="3">
        <v>43412</v>
      </c>
      <c r="D4966" t="s">
        <v>105</v>
      </c>
      <c r="E4966" t="s">
        <v>12</v>
      </c>
      <c r="F4966" t="s">
        <v>40</v>
      </c>
      <c r="G4966" t="s">
        <v>18</v>
      </c>
      <c r="H4966" t="s">
        <v>19</v>
      </c>
      <c r="I4966" s="9">
        <v>7687</v>
      </c>
      <c r="J4966" s="9">
        <v>651.21</v>
      </c>
      <c r="K4966" s="9">
        <v>524.96</v>
      </c>
      <c r="L4966" s="9">
        <f>tbl_salesdata[[#This Row],[Units Sold]]*tbl_salesdata[[#This Row],[Unit Cost]]</f>
        <v>4035367.5200000005</v>
      </c>
      <c r="M4966" s="9">
        <f>tbl_salesdata[[#This Row],[Units Sold]]*tbl_salesdata[[#This Row],[Unit Price]]</f>
        <v>5005851.2700000005</v>
      </c>
      <c r="N4966" s="9">
        <f>tbl_salesdata[[#This Row],[Total Sales]]-tbl_salesdata[[#This Row],[Total Cost]]</f>
        <v>970483.75</v>
      </c>
      <c r="O4966">
        <f>tbl_salesdata[[#This Row],[Ship Date]]-tbl_salesdata[[#This Row],[Order Date]]</f>
        <v>9</v>
      </c>
      <c r="P4966">
        <f>WEEKDAY(tbl_salesdata[[#This Row],[Order Date]],2)</f>
        <v>2</v>
      </c>
      <c r="Q4966" t="str">
        <f>TEXT(tbl_salesdata[[#This Row],[Order Date]],"dddd")</f>
        <v>Tuesday</v>
      </c>
      <c r="R4966" t="str">
        <f>IF(tbl_salesdata[[#This Row],[Weekdaynum]]&gt;5,"Yes","No")</f>
        <v>No</v>
      </c>
    </row>
    <row r="4967" spans="1:18" hidden="1" x14ac:dyDescent="0.35">
      <c r="A4967">
        <v>584200847</v>
      </c>
      <c r="B4967" s="3">
        <v>44798</v>
      </c>
      <c r="C4967" s="3">
        <v>44819</v>
      </c>
      <c r="D4967" t="s">
        <v>163</v>
      </c>
      <c r="E4967" t="s">
        <v>38</v>
      </c>
      <c r="F4967" t="s">
        <v>33</v>
      </c>
      <c r="G4967" t="s">
        <v>14</v>
      </c>
      <c r="H4967" t="s">
        <v>19</v>
      </c>
      <c r="I4967" s="9">
        <v>6868</v>
      </c>
      <c r="J4967" s="9">
        <v>109.28</v>
      </c>
      <c r="K4967" s="9">
        <v>35.840000000000003</v>
      </c>
      <c r="L4967" s="9">
        <f>tbl_salesdata[[#This Row],[Units Sold]]*tbl_salesdata[[#This Row],[Unit Cost]]</f>
        <v>246149.12000000002</v>
      </c>
      <c r="M4967" s="9">
        <f>tbl_salesdata[[#This Row],[Units Sold]]*tbl_salesdata[[#This Row],[Unit Price]]</f>
        <v>750535.04</v>
      </c>
      <c r="N4967" s="9">
        <f>tbl_salesdata[[#This Row],[Total Sales]]-tbl_salesdata[[#This Row],[Total Cost]]</f>
        <v>504385.92000000004</v>
      </c>
      <c r="O4967">
        <f>tbl_salesdata[[#This Row],[Ship Date]]-tbl_salesdata[[#This Row],[Order Date]]</f>
        <v>21</v>
      </c>
      <c r="P4967">
        <f>WEEKDAY(tbl_salesdata[[#This Row],[Order Date]],2)</f>
        <v>4</v>
      </c>
      <c r="Q4967" t="str">
        <f>TEXT(tbl_salesdata[[#This Row],[Order Date]],"dddd")</f>
        <v>Thursday</v>
      </c>
      <c r="R4967" t="str">
        <f>IF(tbl_salesdata[[#This Row],[Weekdaynum]]&gt;5,"Yes","No")</f>
        <v>No</v>
      </c>
    </row>
    <row r="4968" spans="1:18" x14ac:dyDescent="0.35">
      <c r="A4968">
        <v>396732032</v>
      </c>
      <c r="B4968" s="3">
        <v>42721</v>
      </c>
      <c r="C4968" s="3">
        <v>42724</v>
      </c>
      <c r="D4968" t="s">
        <v>180</v>
      </c>
      <c r="E4968" t="s">
        <v>24</v>
      </c>
      <c r="F4968" t="s">
        <v>56</v>
      </c>
      <c r="G4968" t="s">
        <v>18</v>
      </c>
      <c r="H4968" t="s">
        <v>15</v>
      </c>
      <c r="I4968" s="9">
        <v>679</v>
      </c>
      <c r="J4968" s="9">
        <v>9.33</v>
      </c>
      <c r="K4968" s="9">
        <v>6.92</v>
      </c>
      <c r="L4968" s="9">
        <f>tbl_salesdata[[#This Row],[Units Sold]]*tbl_salesdata[[#This Row],[Unit Cost]]</f>
        <v>4698.68</v>
      </c>
      <c r="M4968" s="9">
        <f>tbl_salesdata[[#This Row],[Units Sold]]*tbl_salesdata[[#This Row],[Unit Price]]</f>
        <v>6335.07</v>
      </c>
      <c r="N4968" s="9">
        <f>tbl_salesdata[[#This Row],[Total Sales]]-tbl_salesdata[[#This Row],[Total Cost]]</f>
        <v>1636.3899999999994</v>
      </c>
      <c r="O4968">
        <f>tbl_salesdata[[#This Row],[Ship Date]]-tbl_salesdata[[#This Row],[Order Date]]</f>
        <v>3</v>
      </c>
      <c r="P4968">
        <f>WEEKDAY(tbl_salesdata[[#This Row],[Order Date]],2)</f>
        <v>6</v>
      </c>
      <c r="Q4968" t="str">
        <f>TEXT(tbl_salesdata[[#This Row],[Order Date]],"dddd")</f>
        <v>Saturday</v>
      </c>
      <c r="R4968" t="str">
        <f>IF(tbl_salesdata[[#This Row],[Weekdaynum]]&gt;5,"Yes","No")</f>
        <v>Yes</v>
      </c>
    </row>
    <row r="4969" spans="1:18" hidden="1" x14ac:dyDescent="0.35">
      <c r="A4969">
        <v>175510299</v>
      </c>
      <c r="B4969" s="3">
        <v>42423</v>
      </c>
      <c r="C4969" s="3">
        <v>42439</v>
      </c>
      <c r="D4969" t="s">
        <v>211</v>
      </c>
      <c r="E4969" t="s">
        <v>38</v>
      </c>
      <c r="F4969" t="s">
        <v>17</v>
      </c>
      <c r="G4969" t="s">
        <v>14</v>
      </c>
      <c r="H4969" t="s">
        <v>34</v>
      </c>
      <c r="I4969" s="9">
        <v>6252</v>
      </c>
      <c r="J4969" s="9">
        <v>152.58000000000001</v>
      </c>
      <c r="K4969" s="9">
        <v>97.44</v>
      </c>
      <c r="L4969" s="9">
        <f>tbl_salesdata[[#This Row],[Units Sold]]*tbl_salesdata[[#This Row],[Unit Cost]]</f>
        <v>609194.88</v>
      </c>
      <c r="M4969" s="9">
        <f>tbl_salesdata[[#This Row],[Units Sold]]*tbl_salesdata[[#This Row],[Unit Price]]</f>
        <v>953930.16</v>
      </c>
      <c r="N4969" s="9">
        <f>tbl_salesdata[[#This Row],[Total Sales]]-tbl_salesdata[[#This Row],[Total Cost]]</f>
        <v>344735.28</v>
      </c>
      <c r="O4969">
        <f>tbl_salesdata[[#This Row],[Ship Date]]-tbl_salesdata[[#This Row],[Order Date]]</f>
        <v>16</v>
      </c>
      <c r="P4969">
        <f>WEEKDAY(tbl_salesdata[[#This Row],[Order Date]],2)</f>
        <v>2</v>
      </c>
      <c r="Q4969" t="str">
        <f>TEXT(tbl_salesdata[[#This Row],[Order Date]],"dddd")</f>
        <v>Tuesday</v>
      </c>
      <c r="R4969" t="str">
        <f>IF(tbl_salesdata[[#This Row],[Weekdaynum]]&gt;5,"Yes","No")</f>
        <v>No</v>
      </c>
    </row>
    <row r="4970" spans="1:18" hidden="1" x14ac:dyDescent="0.35">
      <c r="A4970">
        <v>454501664</v>
      </c>
      <c r="B4970" s="3">
        <v>43646</v>
      </c>
      <c r="C4970" s="3">
        <v>43658</v>
      </c>
      <c r="D4970" t="s">
        <v>208</v>
      </c>
      <c r="E4970" t="s">
        <v>12</v>
      </c>
      <c r="F4970" t="s">
        <v>56</v>
      </c>
      <c r="G4970" t="s">
        <v>18</v>
      </c>
      <c r="H4970" t="s">
        <v>15</v>
      </c>
      <c r="I4970" s="9">
        <v>5997</v>
      </c>
      <c r="J4970" s="9">
        <v>9.33</v>
      </c>
      <c r="K4970" s="9">
        <v>6.92</v>
      </c>
      <c r="L4970" s="9">
        <f>tbl_salesdata[[#This Row],[Units Sold]]*tbl_salesdata[[#This Row],[Unit Cost]]</f>
        <v>41499.24</v>
      </c>
      <c r="M4970" s="9">
        <f>tbl_salesdata[[#This Row],[Units Sold]]*tbl_salesdata[[#This Row],[Unit Price]]</f>
        <v>55952.01</v>
      </c>
      <c r="N4970" s="9">
        <f>tbl_salesdata[[#This Row],[Total Sales]]-tbl_salesdata[[#This Row],[Total Cost]]</f>
        <v>14452.770000000004</v>
      </c>
      <c r="O4970">
        <f>tbl_salesdata[[#This Row],[Ship Date]]-tbl_salesdata[[#This Row],[Order Date]]</f>
        <v>12</v>
      </c>
      <c r="P4970">
        <f>WEEKDAY(tbl_salesdata[[#This Row],[Order Date]],2)</f>
        <v>7</v>
      </c>
      <c r="Q4970" t="str">
        <f>TEXT(tbl_salesdata[[#This Row],[Order Date]],"dddd")</f>
        <v>Sunday</v>
      </c>
      <c r="R4970" t="str">
        <f>IF(tbl_salesdata[[#This Row],[Weekdaynum]]&gt;5,"Yes","No")</f>
        <v>Yes</v>
      </c>
    </row>
    <row r="4971" spans="1:18" x14ac:dyDescent="0.35">
      <c r="A4971">
        <v>530853211</v>
      </c>
      <c r="B4971" s="3">
        <v>43281</v>
      </c>
      <c r="C4971" s="3">
        <v>43294</v>
      </c>
      <c r="D4971" t="s">
        <v>110</v>
      </c>
      <c r="E4971" t="s">
        <v>38</v>
      </c>
      <c r="F4971" t="s">
        <v>22</v>
      </c>
      <c r="G4971" t="s">
        <v>18</v>
      </c>
      <c r="H4971" t="s">
        <v>26</v>
      </c>
      <c r="I4971" s="9">
        <v>117</v>
      </c>
      <c r="J4971" s="9">
        <v>47.45</v>
      </c>
      <c r="K4971" s="9">
        <v>31.79</v>
      </c>
      <c r="L4971" s="9">
        <f>tbl_salesdata[[#This Row],[Units Sold]]*tbl_salesdata[[#This Row],[Unit Cost]]</f>
        <v>3719.43</v>
      </c>
      <c r="M4971" s="9">
        <f>tbl_salesdata[[#This Row],[Units Sold]]*tbl_salesdata[[#This Row],[Unit Price]]</f>
        <v>5551.6500000000005</v>
      </c>
      <c r="N4971" s="9">
        <f>tbl_salesdata[[#This Row],[Total Sales]]-tbl_salesdata[[#This Row],[Total Cost]]</f>
        <v>1832.2200000000007</v>
      </c>
      <c r="O4971">
        <f>tbl_salesdata[[#This Row],[Ship Date]]-tbl_salesdata[[#This Row],[Order Date]]</f>
        <v>13</v>
      </c>
      <c r="P4971">
        <f>WEEKDAY(tbl_salesdata[[#This Row],[Order Date]],2)</f>
        <v>6</v>
      </c>
      <c r="Q4971" t="str">
        <f>TEXT(tbl_salesdata[[#This Row],[Order Date]],"dddd")</f>
        <v>Saturday</v>
      </c>
      <c r="R4971" t="str">
        <f>IF(tbl_salesdata[[#This Row],[Weekdaynum]]&gt;5,"Yes","No")</f>
        <v>Yes</v>
      </c>
    </row>
    <row r="4972" spans="1:18" x14ac:dyDescent="0.35">
      <c r="A4972">
        <v>543322694</v>
      </c>
      <c r="B4972" s="3">
        <v>43211</v>
      </c>
      <c r="C4972" s="3">
        <v>43214</v>
      </c>
      <c r="D4972" t="s">
        <v>95</v>
      </c>
      <c r="E4972" t="s">
        <v>21</v>
      </c>
      <c r="F4972" t="s">
        <v>22</v>
      </c>
      <c r="G4972" t="s">
        <v>18</v>
      </c>
      <c r="H4972" t="s">
        <v>15</v>
      </c>
      <c r="I4972" s="9">
        <v>114</v>
      </c>
      <c r="J4972" s="9">
        <v>47.45</v>
      </c>
      <c r="K4972" s="9">
        <v>31.79</v>
      </c>
      <c r="L4972" s="9">
        <f>tbl_salesdata[[#This Row],[Units Sold]]*tbl_salesdata[[#This Row],[Unit Cost]]</f>
        <v>3624.06</v>
      </c>
      <c r="M4972" s="9">
        <f>tbl_salesdata[[#This Row],[Units Sold]]*tbl_salesdata[[#This Row],[Unit Price]]</f>
        <v>5409.3</v>
      </c>
      <c r="N4972" s="9">
        <f>tbl_salesdata[[#This Row],[Total Sales]]-tbl_salesdata[[#This Row],[Total Cost]]</f>
        <v>1785.2400000000002</v>
      </c>
      <c r="O4972">
        <f>tbl_salesdata[[#This Row],[Ship Date]]-tbl_salesdata[[#This Row],[Order Date]]</f>
        <v>3</v>
      </c>
      <c r="P4972">
        <f>WEEKDAY(tbl_salesdata[[#This Row],[Order Date]],2)</f>
        <v>6</v>
      </c>
      <c r="Q4972" t="str">
        <f>TEXT(tbl_salesdata[[#This Row],[Order Date]],"dddd")</f>
        <v>Saturday</v>
      </c>
      <c r="R4972" t="str">
        <f>IF(tbl_salesdata[[#This Row],[Weekdaynum]]&gt;5,"Yes","No")</f>
        <v>Yes</v>
      </c>
    </row>
    <row r="4973" spans="1:18" hidden="1" x14ac:dyDescent="0.35">
      <c r="A4973">
        <v>473845756</v>
      </c>
      <c r="B4973" s="3">
        <v>44512</v>
      </c>
      <c r="C4973" s="3">
        <v>44531</v>
      </c>
      <c r="D4973" t="s">
        <v>95</v>
      </c>
      <c r="E4973" t="s">
        <v>21</v>
      </c>
      <c r="F4973" t="s">
        <v>30</v>
      </c>
      <c r="G4973" t="s">
        <v>18</v>
      </c>
      <c r="H4973" t="s">
        <v>34</v>
      </c>
      <c r="I4973" s="9">
        <v>344</v>
      </c>
      <c r="J4973" s="9">
        <v>81.73</v>
      </c>
      <c r="K4973" s="9">
        <v>56.67</v>
      </c>
      <c r="L4973" s="9">
        <f>tbl_salesdata[[#This Row],[Units Sold]]*tbl_salesdata[[#This Row],[Unit Cost]]</f>
        <v>19494.48</v>
      </c>
      <c r="M4973" s="9">
        <f>tbl_salesdata[[#This Row],[Units Sold]]*tbl_salesdata[[#This Row],[Unit Price]]</f>
        <v>28115.120000000003</v>
      </c>
      <c r="N4973" s="9">
        <f>tbl_salesdata[[#This Row],[Total Sales]]-tbl_salesdata[[#This Row],[Total Cost]]</f>
        <v>8620.6400000000031</v>
      </c>
      <c r="O4973">
        <f>tbl_salesdata[[#This Row],[Ship Date]]-tbl_salesdata[[#This Row],[Order Date]]</f>
        <v>19</v>
      </c>
      <c r="P4973">
        <f>WEEKDAY(tbl_salesdata[[#This Row],[Order Date]],2)</f>
        <v>5</v>
      </c>
      <c r="Q4973" t="str">
        <f>TEXT(tbl_salesdata[[#This Row],[Order Date]],"dddd")</f>
        <v>Friday</v>
      </c>
      <c r="R4973" t="str">
        <f>IF(tbl_salesdata[[#This Row],[Weekdaynum]]&gt;5,"Yes","No")</f>
        <v>No</v>
      </c>
    </row>
    <row r="4974" spans="1:18" hidden="1" x14ac:dyDescent="0.35">
      <c r="A4974">
        <v>853746545</v>
      </c>
      <c r="B4974" s="3">
        <v>42611</v>
      </c>
      <c r="C4974" s="3">
        <v>42629</v>
      </c>
      <c r="D4974" t="s">
        <v>86</v>
      </c>
      <c r="E4974" t="s">
        <v>29</v>
      </c>
      <c r="F4974" t="s">
        <v>33</v>
      </c>
      <c r="G4974" t="s">
        <v>14</v>
      </c>
      <c r="H4974" t="s">
        <v>26</v>
      </c>
      <c r="I4974" s="9">
        <v>1430</v>
      </c>
      <c r="J4974" s="9">
        <v>109.28</v>
      </c>
      <c r="K4974" s="9">
        <v>35.840000000000003</v>
      </c>
      <c r="L4974" s="9">
        <f>tbl_salesdata[[#This Row],[Units Sold]]*tbl_salesdata[[#This Row],[Unit Cost]]</f>
        <v>51251.200000000004</v>
      </c>
      <c r="M4974" s="9">
        <f>tbl_salesdata[[#This Row],[Units Sold]]*tbl_salesdata[[#This Row],[Unit Price]]</f>
        <v>156270.39999999999</v>
      </c>
      <c r="N4974" s="9">
        <f>tbl_salesdata[[#This Row],[Total Sales]]-tbl_salesdata[[#This Row],[Total Cost]]</f>
        <v>105019.19999999998</v>
      </c>
      <c r="O4974">
        <f>tbl_salesdata[[#This Row],[Ship Date]]-tbl_salesdata[[#This Row],[Order Date]]</f>
        <v>18</v>
      </c>
      <c r="P4974">
        <f>WEEKDAY(tbl_salesdata[[#This Row],[Order Date]],2)</f>
        <v>1</v>
      </c>
      <c r="Q4974" t="str">
        <f>TEXT(tbl_salesdata[[#This Row],[Order Date]],"dddd")</f>
        <v>Monday</v>
      </c>
      <c r="R4974" t="str">
        <f>IF(tbl_salesdata[[#This Row],[Weekdaynum]]&gt;5,"Yes","No")</f>
        <v>No</v>
      </c>
    </row>
    <row r="4975" spans="1:18" hidden="1" x14ac:dyDescent="0.35">
      <c r="A4975">
        <v>119153010</v>
      </c>
      <c r="B4975" s="3">
        <v>42062</v>
      </c>
      <c r="C4975" s="3">
        <v>42078</v>
      </c>
      <c r="D4975" t="s">
        <v>120</v>
      </c>
      <c r="E4975" t="s">
        <v>38</v>
      </c>
      <c r="F4975" t="s">
        <v>22</v>
      </c>
      <c r="G4975" t="s">
        <v>18</v>
      </c>
      <c r="H4975" t="s">
        <v>26</v>
      </c>
      <c r="I4975" s="9">
        <v>8878</v>
      </c>
      <c r="J4975" s="9">
        <v>47.45</v>
      </c>
      <c r="K4975" s="9">
        <v>31.79</v>
      </c>
      <c r="L4975" s="9">
        <f>tbl_salesdata[[#This Row],[Units Sold]]*tbl_salesdata[[#This Row],[Unit Cost]]</f>
        <v>282231.62</v>
      </c>
      <c r="M4975" s="9">
        <f>tbl_salesdata[[#This Row],[Units Sold]]*tbl_salesdata[[#This Row],[Unit Price]]</f>
        <v>421261.10000000003</v>
      </c>
      <c r="N4975" s="9">
        <f>tbl_salesdata[[#This Row],[Total Sales]]-tbl_salesdata[[#This Row],[Total Cost]]</f>
        <v>139029.48000000004</v>
      </c>
      <c r="O4975">
        <f>tbl_salesdata[[#This Row],[Ship Date]]-tbl_salesdata[[#This Row],[Order Date]]</f>
        <v>16</v>
      </c>
      <c r="P4975">
        <f>WEEKDAY(tbl_salesdata[[#This Row],[Order Date]],2)</f>
        <v>5</v>
      </c>
      <c r="Q4975" t="str">
        <f>TEXT(tbl_salesdata[[#This Row],[Order Date]],"dddd")</f>
        <v>Friday</v>
      </c>
      <c r="R4975" t="str">
        <f>IF(tbl_salesdata[[#This Row],[Weekdaynum]]&gt;5,"Yes","No")</f>
        <v>No</v>
      </c>
    </row>
    <row r="4976" spans="1:18" hidden="1" x14ac:dyDescent="0.35">
      <c r="A4976">
        <v>699801480</v>
      </c>
      <c r="B4976" s="3">
        <v>44525</v>
      </c>
      <c r="C4976" s="3">
        <v>44527</v>
      </c>
      <c r="D4976" t="s">
        <v>43</v>
      </c>
      <c r="E4976" t="s">
        <v>24</v>
      </c>
      <c r="F4976" t="s">
        <v>40</v>
      </c>
      <c r="G4976" t="s">
        <v>18</v>
      </c>
      <c r="H4976" t="s">
        <v>26</v>
      </c>
      <c r="I4976" s="9">
        <v>5664</v>
      </c>
      <c r="J4976" s="9">
        <v>651.21</v>
      </c>
      <c r="K4976" s="9">
        <v>524.96</v>
      </c>
      <c r="L4976" s="9">
        <f>tbl_salesdata[[#This Row],[Units Sold]]*tbl_salesdata[[#This Row],[Unit Cost]]</f>
        <v>2973373.4400000004</v>
      </c>
      <c r="M4976" s="9">
        <f>tbl_salesdata[[#This Row],[Units Sold]]*tbl_salesdata[[#This Row],[Unit Price]]</f>
        <v>3688453.4400000004</v>
      </c>
      <c r="N4976" s="9">
        <f>tbl_salesdata[[#This Row],[Total Sales]]-tbl_salesdata[[#This Row],[Total Cost]]</f>
        <v>715080</v>
      </c>
      <c r="O4976">
        <f>tbl_salesdata[[#This Row],[Ship Date]]-tbl_salesdata[[#This Row],[Order Date]]</f>
        <v>2</v>
      </c>
      <c r="P4976">
        <f>WEEKDAY(tbl_salesdata[[#This Row],[Order Date]],2)</f>
        <v>4</v>
      </c>
      <c r="Q4976" t="str">
        <f>TEXT(tbl_salesdata[[#This Row],[Order Date]],"dddd")</f>
        <v>Thursday</v>
      </c>
      <c r="R4976" t="str">
        <f>IF(tbl_salesdata[[#This Row],[Weekdaynum]]&gt;5,"Yes","No")</f>
        <v>No</v>
      </c>
    </row>
    <row r="4977" spans="1:18" hidden="1" x14ac:dyDescent="0.35">
      <c r="A4977">
        <v>595740783</v>
      </c>
      <c r="B4977" s="3">
        <v>42472</v>
      </c>
      <c r="C4977" s="3">
        <v>42480</v>
      </c>
      <c r="D4977" t="s">
        <v>82</v>
      </c>
      <c r="E4977" t="s">
        <v>32</v>
      </c>
      <c r="F4977" t="s">
        <v>47</v>
      </c>
      <c r="G4977" t="s">
        <v>14</v>
      </c>
      <c r="H4977" t="s">
        <v>19</v>
      </c>
      <c r="I4977" s="9">
        <v>1791</v>
      </c>
      <c r="J4977" s="9">
        <v>421.89</v>
      </c>
      <c r="K4977" s="9">
        <v>364.69</v>
      </c>
      <c r="L4977" s="9">
        <f>tbl_salesdata[[#This Row],[Units Sold]]*tbl_salesdata[[#This Row],[Unit Cost]]</f>
        <v>653159.79</v>
      </c>
      <c r="M4977" s="9">
        <f>tbl_salesdata[[#This Row],[Units Sold]]*tbl_salesdata[[#This Row],[Unit Price]]</f>
        <v>755604.99</v>
      </c>
      <c r="N4977" s="9">
        <f>tbl_salesdata[[#This Row],[Total Sales]]-tbl_salesdata[[#This Row],[Total Cost]]</f>
        <v>102445.19999999995</v>
      </c>
      <c r="O4977">
        <f>tbl_salesdata[[#This Row],[Ship Date]]-tbl_salesdata[[#This Row],[Order Date]]</f>
        <v>8</v>
      </c>
      <c r="P4977">
        <f>WEEKDAY(tbl_salesdata[[#This Row],[Order Date]],2)</f>
        <v>2</v>
      </c>
      <c r="Q4977" t="str">
        <f>TEXT(tbl_salesdata[[#This Row],[Order Date]],"dddd")</f>
        <v>Tuesday</v>
      </c>
      <c r="R4977" t="str">
        <f>IF(tbl_salesdata[[#This Row],[Weekdaynum]]&gt;5,"Yes","No")</f>
        <v>No</v>
      </c>
    </row>
    <row r="4978" spans="1:18" x14ac:dyDescent="0.35">
      <c r="A4978">
        <v>815050637</v>
      </c>
      <c r="B4978" s="3">
        <v>44219</v>
      </c>
      <c r="C4978" s="3">
        <v>44223</v>
      </c>
      <c r="D4978" t="s">
        <v>82</v>
      </c>
      <c r="E4978" t="s">
        <v>32</v>
      </c>
      <c r="F4978" t="s">
        <v>56</v>
      </c>
      <c r="G4978" t="s">
        <v>18</v>
      </c>
      <c r="H4978" t="s">
        <v>19</v>
      </c>
      <c r="I4978" s="9">
        <v>451</v>
      </c>
      <c r="J4978" s="9">
        <v>9.33</v>
      </c>
      <c r="K4978" s="9">
        <v>6.92</v>
      </c>
      <c r="L4978" s="9">
        <f>tbl_salesdata[[#This Row],[Units Sold]]*tbl_salesdata[[#This Row],[Unit Cost]]</f>
        <v>3120.92</v>
      </c>
      <c r="M4978" s="9">
        <f>tbl_salesdata[[#This Row],[Units Sold]]*tbl_salesdata[[#This Row],[Unit Price]]</f>
        <v>4207.83</v>
      </c>
      <c r="N4978" s="9">
        <f>tbl_salesdata[[#This Row],[Total Sales]]-tbl_salesdata[[#This Row],[Total Cost]]</f>
        <v>1086.9099999999999</v>
      </c>
      <c r="O4978">
        <f>tbl_salesdata[[#This Row],[Ship Date]]-tbl_salesdata[[#This Row],[Order Date]]</f>
        <v>4</v>
      </c>
      <c r="P4978">
        <f>WEEKDAY(tbl_salesdata[[#This Row],[Order Date]],2)</f>
        <v>6</v>
      </c>
      <c r="Q4978" t="str">
        <f>TEXT(tbl_salesdata[[#This Row],[Order Date]],"dddd")</f>
        <v>Saturday</v>
      </c>
      <c r="R4978" t="str">
        <f>IF(tbl_salesdata[[#This Row],[Weekdaynum]]&gt;5,"Yes","No")</f>
        <v>Yes</v>
      </c>
    </row>
    <row r="4979" spans="1:18" hidden="1" x14ac:dyDescent="0.35">
      <c r="A4979">
        <v>585249698</v>
      </c>
      <c r="B4979" s="3">
        <v>44325</v>
      </c>
      <c r="C4979" s="3">
        <v>44341</v>
      </c>
      <c r="D4979" t="s">
        <v>123</v>
      </c>
      <c r="E4979" t="s">
        <v>38</v>
      </c>
      <c r="F4979" t="s">
        <v>40</v>
      </c>
      <c r="G4979" t="s">
        <v>14</v>
      </c>
      <c r="H4979" t="s">
        <v>15</v>
      </c>
      <c r="I4979" s="9">
        <v>7246</v>
      </c>
      <c r="J4979" s="9">
        <v>651.21</v>
      </c>
      <c r="K4979" s="9">
        <v>524.96</v>
      </c>
      <c r="L4979" s="9">
        <f>tbl_salesdata[[#This Row],[Units Sold]]*tbl_salesdata[[#This Row],[Unit Cost]]</f>
        <v>3803860.16</v>
      </c>
      <c r="M4979" s="9">
        <f>tbl_salesdata[[#This Row],[Units Sold]]*tbl_salesdata[[#This Row],[Unit Price]]</f>
        <v>4718667.66</v>
      </c>
      <c r="N4979" s="9">
        <f>tbl_salesdata[[#This Row],[Total Sales]]-tbl_salesdata[[#This Row],[Total Cost]]</f>
        <v>914807.5</v>
      </c>
      <c r="O4979">
        <f>tbl_salesdata[[#This Row],[Ship Date]]-tbl_salesdata[[#This Row],[Order Date]]</f>
        <v>16</v>
      </c>
      <c r="P4979">
        <f>WEEKDAY(tbl_salesdata[[#This Row],[Order Date]],2)</f>
        <v>7</v>
      </c>
      <c r="Q4979" t="str">
        <f>TEXT(tbl_salesdata[[#This Row],[Order Date]],"dddd")</f>
        <v>Sunday</v>
      </c>
      <c r="R4979" t="str">
        <f>IF(tbl_salesdata[[#This Row],[Weekdaynum]]&gt;5,"Yes","No")</f>
        <v>Yes</v>
      </c>
    </row>
    <row r="4980" spans="1:18" hidden="1" x14ac:dyDescent="0.35">
      <c r="A4980">
        <v>180479466</v>
      </c>
      <c r="B4980" s="3">
        <v>44201</v>
      </c>
      <c r="C4980" s="3">
        <v>44218</v>
      </c>
      <c r="D4980" t="s">
        <v>204</v>
      </c>
      <c r="E4980" t="s">
        <v>21</v>
      </c>
      <c r="F4980" t="s">
        <v>68</v>
      </c>
      <c r="G4980" t="s">
        <v>14</v>
      </c>
      <c r="H4980" t="s">
        <v>19</v>
      </c>
      <c r="I4980" s="9">
        <v>6740</v>
      </c>
      <c r="J4980" s="9">
        <v>154.06</v>
      </c>
      <c r="K4980" s="9">
        <v>90.93</v>
      </c>
      <c r="L4980" s="9">
        <f>tbl_salesdata[[#This Row],[Units Sold]]*tbl_salesdata[[#This Row],[Unit Cost]]</f>
        <v>612868.20000000007</v>
      </c>
      <c r="M4980" s="9">
        <f>tbl_salesdata[[#This Row],[Units Sold]]*tbl_salesdata[[#This Row],[Unit Price]]</f>
        <v>1038364.4</v>
      </c>
      <c r="N4980" s="9">
        <f>tbl_salesdata[[#This Row],[Total Sales]]-tbl_salesdata[[#This Row],[Total Cost]]</f>
        <v>425496.19999999995</v>
      </c>
      <c r="O4980">
        <f>tbl_salesdata[[#This Row],[Ship Date]]-tbl_salesdata[[#This Row],[Order Date]]</f>
        <v>17</v>
      </c>
      <c r="P4980">
        <f>WEEKDAY(tbl_salesdata[[#This Row],[Order Date]],2)</f>
        <v>2</v>
      </c>
      <c r="Q4980" t="str">
        <f>TEXT(tbl_salesdata[[#This Row],[Order Date]],"dddd")</f>
        <v>Tuesday</v>
      </c>
      <c r="R4980" t="str">
        <f>IF(tbl_salesdata[[#This Row],[Weekdaynum]]&gt;5,"Yes","No")</f>
        <v>No</v>
      </c>
    </row>
    <row r="4981" spans="1:18" hidden="1" x14ac:dyDescent="0.35">
      <c r="A4981">
        <v>794320380</v>
      </c>
      <c r="B4981" s="3">
        <v>43662</v>
      </c>
      <c r="C4981" s="3">
        <v>43680</v>
      </c>
      <c r="D4981" t="s">
        <v>150</v>
      </c>
      <c r="E4981" t="s">
        <v>38</v>
      </c>
      <c r="F4981" t="s">
        <v>17</v>
      </c>
      <c r="G4981" t="s">
        <v>18</v>
      </c>
      <c r="H4981" t="s">
        <v>15</v>
      </c>
      <c r="I4981" s="9">
        <v>5907</v>
      </c>
      <c r="J4981" s="9">
        <v>152.58000000000001</v>
      </c>
      <c r="K4981" s="9">
        <v>97.44</v>
      </c>
      <c r="L4981" s="9">
        <f>tbl_salesdata[[#This Row],[Units Sold]]*tbl_salesdata[[#This Row],[Unit Cost]]</f>
        <v>575578.07999999996</v>
      </c>
      <c r="M4981" s="9">
        <f>tbl_salesdata[[#This Row],[Units Sold]]*tbl_salesdata[[#This Row],[Unit Price]]</f>
        <v>901290.06</v>
      </c>
      <c r="N4981" s="9">
        <f>tbl_salesdata[[#This Row],[Total Sales]]-tbl_salesdata[[#This Row],[Total Cost]]</f>
        <v>325711.9800000001</v>
      </c>
      <c r="O4981">
        <f>tbl_salesdata[[#This Row],[Ship Date]]-tbl_salesdata[[#This Row],[Order Date]]</f>
        <v>18</v>
      </c>
      <c r="P4981">
        <f>WEEKDAY(tbl_salesdata[[#This Row],[Order Date]],2)</f>
        <v>2</v>
      </c>
      <c r="Q4981" t="str">
        <f>TEXT(tbl_salesdata[[#This Row],[Order Date]],"dddd")</f>
        <v>Tuesday</v>
      </c>
      <c r="R4981" t="str">
        <f>IF(tbl_salesdata[[#This Row],[Weekdaynum]]&gt;5,"Yes","No")</f>
        <v>No</v>
      </c>
    </row>
    <row r="4982" spans="1:18" hidden="1" x14ac:dyDescent="0.35">
      <c r="A4982">
        <v>328383767</v>
      </c>
      <c r="B4982" s="3">
        <v>44900</v>
      </c>
      <c r="C4982" s="3">
        <v>44901</v>
      </c>
      <c r="D4982" t="s">
        <v>173</v>
      </c>
      <c r="E4982" t="s">
        <v>24</v>
      </c>
      <c r="F4982" t="s">
        <v>30</v>
      </c>
      <c r="G4982" t="s">
        <v>18</v>
      </c>
      <c r="H4982" t="s">
        <v>26</v>
      </c>
      <c r="I4982" s="9">
        <v>4909</v>
      </c>
      <c r="J4982" s="9">
        <v>81.73</v>
      </c>
      <c r="K4982" s="9">
        <v>56.67</v>
      </c>
      <c r="L4982" s="9">
        <f>tbl_salesdata[[#This Row],[Units Sold]]*tbl_salesdata[[#This Row],[Unit Cost]]</f>
        <v>278193.03000000003</v>
      </c>
      <c r="M4982" s="9">
        <f>tbl_salesdata[[#This Row],[Units Sold]]*tbl_salesdata[[#This Row],[Unit Price]]</f>
        <v>401212.57</v>
      </c>
      <c r="N4982" s="9">
        <f>tbl_salesdata[[#This Row],[Total Sales]]-tbl_salesdata[[#This Row],[Total Cost]]</f>
        <v>123019.53999999998</v>
      </c>
      <c r="O4982">
        <f>tbl_salesdata[[#This Row],[Ship Date]]-tbl_salesdata[[#This Row],[Order Date]]</f>
        <v>1</v>
      </c>
      <c r="P4982">
        <f>WEEKDAY(tbl_salesdata[[#This Row],[Order Date]],2)</f>
        <v>1</v>
      </c>
      <c r="Q4982" t="str">
        <f>TEXT(tbl_salesdata[[#This Row],[Order Date]],"dddd")</f>
        <v>Monday</v>
      </c>
      <c r="R4982" t="str">
        <f>IF(tbl_salesdata[[#This Row],[Weekdaynum]]&gt;5,"Yes","No")</f>
        <v>No</v>
      </c>
    </row>
    <row r="4983" spans="1:18" x14ac:dyDescent="0.35">
      <c r="A4983">
        <v>922240722</v>
      </c>
      <c r="B4983" s="3">
        <v>44065</v>
      </c>
      <c r="C4983" s="3">
        <v>44081</v>
      </c>
      <c r="D4983" t="s">
        <v>171</v>
      </c>
      <c r="E4983" t="s">
        <v>12</v>
      </c>
      <c r="F4983" t="s">
        <v>56</v>
      </c>
      <c r="G4983" t="s">
        <v>14</v>
      </c>
      <c r="H4983" t="s">
        <v>34</v>
      </c>
      <c r="I4983" s="9">
        <v>379</v>
      </c>
      <c r="J4983" s="9">
        <v>9.33</v>
      </c>
      <c r="K4983" s="9">
        <v>6.92</v>
      </c>
      <c r="L4983" s="9">
        <f>tbl_salesdata[[#This Row],[Units Sold]]*tbl_salesdata[[#This Row],[Unit Cost]]</f>
        <v>2622.68</v>
      </c>
      <c r="M4983" s="9">
        <f>tbl_salesdata[[#This Row],[Units Sold]]*tbl_salesdata[[#This Row],[Unit Price]]</f>
        <v>3536.07</v>
      </c>
      <c r="N4983" s="9">
        <f>tbl_salesdata[[#This Row],[Total Sales]]-tbl_salesdata[[#This Row],[Total Cost]]</f>
        <v>913.39000000000033</v>
      </c>
      <c r="O4983">
        <f>tbl_salesdata[[#This Row],[Ship Date]]-tbl_salesdata[[#This Row],[Order Date]]</f>
        <v>16</v>
      </c>
      <c r="P4983">
        <f>WEEKDAY(tbl_salesdata[[#This Row],[Order Date]],2)</f>
        <v>6</v>
      </c>
      <c r="Q4983" t="str">
        <f>TEXT(tbl_salesdata[[#This Row],[Order Date]],"dddd")</f>
        <v>Saturday</v>
      </c>
      <c r="R4983" t="str">
        <f>IF(tbl_salesdata[[#This Row],[Weekdaynum]]&gt;5,"Yes","No")</f>
        <v>Yes</v>
      </c>
    </row>
    <row r="4984" spans="1:18" hidden="1" x14ac:dyDescent="0.35">
      <c r="A4984">
        <v>265185773</v>
      </c>
      <c r="B4984" s="3">
        <v>42603</v>
      </c>
      <c r="C4984" s="3">
        <v>42617</v>
      </c>
      <c r="D4984" t="s">
        <v>93</v>
      </c>
      <c r="E4984" t="s">
        <v>29</v>
      </c>
      <c r="F4984" t="s">
        <v>22</v>
      </c>
      <c r="G4984" t="s">
        <v>18</v>
      </c>
      <c r="H4984" t="s">
        <v>34</v>
      </c>
      <c r="I4984" s="9">
        <v>3218</v>
      </c>
      <c r="J4984" s="9">
        <v>47.45</v>
      </c>
      <c r="K4984" s="9">
        <v>31.79</v>
      </c>
      <c r="L4984" s="9">
        <f>tbl_salesdata[[#This Row],[Units Sold]]*tbl_salesdata[[#This Row],[Unit Cost]]</f>
        <v>102300.22</v>
      </c>
      <c r="M4984" s="9">
        <f>tbl_salesdata[[#This Row],[Units Sold]]*tbl_salesdata[[#This Row],[Unit Price]]</f>
        <v>152694.1</v>
      </c>
      <c r="N4984" s="9">
        <f>tbl_salesdata[[#This Row],[Total Sales]]-tbl_salesdata[[#This Row],[Total Cost]]</f>
        <v>50393.880000000005</v>
      </c>
      <c r="O4984">
        <f>tbl_salesdata[[#This Row],[Ship Date]]-tbl_salesdata[[#This Row],[Order Date]]</f>
        <v>14</v>
      </c>
      <c r="P4984">
        <f>WEEKDAY(tbl_salesdata[[#This Row],[Order Date]],2)</f>
        <v>7</v>
      </c>
      <c r="Q4984" t="str">
        <f>TEXT(tbl_salesdata[[#This Row],[Order Date]],"dddd")</f>
        <v>Sunday</v>
      </c>
      <c r="R4984" t="str">
        <f>IF(tbl_salesdata[[#This Row],[Weekdaynum]]&gt;5,"Yes","No")</f>
        <v>Yes</v>
      </c>
    </row>
    <row r="4985" spans="1:18" hidden="1" x14ac:dyDescent="0.35">
      <c r="A4985">
        <v>422709548</v>
      </c>
      <c r="B4985" s="3">
        <v>44745</v>
      </c>
      <c r="C4985" s="3">
        <v>44763</v>
      </c>
      <c r="D4985" t="s">
        <v>87</v>
      </c>
      <c r="E4985" t="s">
        <v>24</v>
      </c>
      <c r="F4985" t="s">
        <v>33</v>
      </c>
      <c r="G4985" t="s">
        <v>14</v>
      </c>
      <c r="H4985" t="s">
        <v>15</v>
      </c>
      <c r="I4985" s="9">
        <v>8004</v>
      </c>
      <c r="J4985" s="9">
        <v>109.28</v>
      </c>
      <c r="K4985" s="9">
        <v>35.840000000000003</v>
      </c>
      <c r="L4985" s="9">
        <f>tbl_salesdata[[#This Row],[Units Sold]]*tbl_salesdata[[#This Row],[Unit Cost]]</f>
        <v>286863.36000000004</v>
      </c>
      <c r="M4985" s="9">
        <f>tbl_salesdata[[#This Row],[Units Sold]]*tbl_salesdata[[#This Row],[Unit Price]]</f>
        <v>874677.12</v>
      </c>
      <c r="N4985" s="9">
        <f>tbl_salesdata[[#This Row],[Total Sales]]-tbl_salesdata[[#This Row],[Total Cost]]</f>
        <v>587813.76</v>
      </c>
      <c r="O4985">
        <f>tbl_salesdata[[#This Row],[Ship Date]]-tbl_salesdata[[#This Row],[Order Date]]</f>
        <v>18</v>
      </c>
      <c r="P4985">
        <f>WEEKDAY(tbl_salesdata[[#This Row],[Order Date]],2)</f>
        <v>7</v>
      </c>
      <c r="Q4985" t="str">
        <f>TEXT(tbl_salesdata[[#This Row],[Order Date]],"dddd")</f>
        <v>Sunday</v>
      </c>
      <c r="R4985" t="str">
        <f>IF(tbl_salesdata[[#This Row],[Weekdaynum]]&gt;5,"Yes","No")</f>
        <v>Yes</v>
      </c>
    </row>
    <row r="4986" spans="1:18" x14ac:dyDescent="0.35">
      <c r="A4986">
        <v>739320933</v>
      </c>
      <c r="B4986" s="3">
        <v>43834</v>
      </c>
      <c r="C4986" s="3">
        <v>43842</v>
      </c>
      <c r="D4986" t="s">
        <v>98</v>
      </c>
      <c r="E4986" t="s">
        <v>38</v>
      </c>
      <c r="F4986" t="s">
        <v>56</v>
      </c>
      <c r="G4986" t="s">
        <v>14</v>
      </c>
      <c r="H4986" t="s">
        <v>26</v>
      </c>
      <c r="I4986" s="9">
        <v>348</v>
      </c>
      <c r="J4986" s="9">
        <v>9.33</v>
      </c>
      <c r="K4986" s="9">
        <v>6.92</v>
      </c>
      <c r="L4986" s="9">
        <f>tbl_salesdata[[#This Row],[Units Sold]]*tbl_salesdata[[#This Row],[Unit Cost]]</f>
        <v>2408.16</v>
      </c>
      <c r="M4986" s="9">
        <f>tbl_salesdata[[#This Row],[Units Sold]]*tbl_salesdata[[#This Row],[Unit Price]]</f>
        <v>3246.84</v>
      </c>
      <c r="N4986" s="9">
        <f>tbl_salesdata[[#This Row],[Total Sales]]-tbl_salesdata[[#This Row],[Total Cost]]</f>
        <v>838.68000000000029</v>
      </c>
      <c r="O4986">
        <f>tbl_salesdata[[#This Row],[Ship Date]]-tbl_salesdata[[#This Row],[Order Date]]</f>
        <v>8</v>
      </c>
      <c r="P4986">
        <f>WEEKDAY(tbl_salesdata[[#This Row],[Order Date]],2)</f>
        <v>6</v>
      </c>
      <c r="Q4986" t="str">
        <f>TEXT(tbl_salesdata[[#This Row],[Order Date]],"dddd")</f>
        <v>Saturday</v>
      </c>
      <c r="R4986" t="str">
        <f>IF(tbl_salesdata[[#This Row],[Weekdaynum]]&gt;5,"Yes","No")</f>
        <v>Yes</v>
      </c>
    </row>
    <row r="4987" spans="1:18" hidden="1" x14ac:dyDescent="0.35">
      <c r="A4987">
        <v>580309283</v>
      </c>
      <c r="B4987" s="3">
        <v>44847</v>
      </c>
      <c r="C4987" s="3">
        <v>44848</v>
      </c>
      <c r="D4987" t="s">
        <v>72</v>
      </c>
      <c r="E4987" t="s">
        <v>24</v>
      </c>
      <c r="F4987" t="s">
        <v>42</v>
      </c>
      <c r="G4987" t="s">
        <v>18</v>
      </c>
      <c r="H4987" t="s">
        <v>26</v>
      </c>
      <c r="I4987" s="9">
        <v>5268</v>
      </c>
      <c r="J4987" s="9">
        <v>437.2</v>
      </c>
      <c r="K4987" s="9">
        <v>263.33</v>
      </c>
      <c r="L4987" s="9">
        <f>tbl_salesdata[[#This Row],[Units Sold]]*tbl_salesdata[[#This Row],[Unit Cost]]</f>
        <v>1387222.44</v>
      </c>
      <c r="M4987" s="9">
        <f>tbl_salesdata[[#This Row],[Units Sold]]*tbl_salesdata[[#This Row],[Unit Price]]</f>
        <v>2303169.6</v>
      </c>
      <c r="N4987" s="9">
        <f>tbl_salesdata[[#This Row],[Total Sales]]-tbl_salesdata[[#This Row],[Total Cost]]</f>
        <v>915947.16000000015</v>
      </c>
      <c r="O4987">
        <f>tbl_salesdata[[#This Row],[Ship Date]]-tbl_salesdata[[#This Row],[Order Date]]</f>
        <v>1</v>
      </c>
      <c r="P4987">
        <f>WEEKDAY(tbl_salesdata[[#This Row],[Order Date]],2)</f>
        <v>4</v>
      </c>
      <c r="Q4987" t="str">
        <f>TEXT(tbl_salesdata[[#This Row],[Order Date]],"dddd")</f>
        <v>Thursday</v>
      </c>
      <c r="R4987" t="str">
        <f>IF(tbl_salesdata[[#This Row],[Weekdaynum]]&gt;5,"Yes","No")</f>
        <v>No</v>
      </c>
    </row>
    <row r="4988" spans="1:18" hidden="1" x14ac:dyDescent="0.35">
      <c r="A4988">
        <v>307045400</v>
      </c>
      <c r="B4988" s="3">
        <v>44166</v>
      </c>
      <c r="C4988" s="3">
        <v>44171</v>
      </c>
      <c r="D4988" t="s">
        <v>27</v>
      </c>
      <c r="E4988" t="s">
        <v>24</v>
      </c>
      <c r="F4988" t="s">
        <v>40</v>
      </c>
      <c r="G4988" t="s">
        <v>14</v>
      </c>
      <c r="H4988" t="s">
        <v>19</v>
      </c>
      <c r="I4988" s="9">
        <v>412</v>
      </c>
      <c r="J4988" s="9">
        <v>651.21</v>
      </c>
      <c r="K4988" s="9">
        <v>524.96</v>
      </c>
      <c r="L4988" s="9">
        <f>tbl_salesdata[[#This Row],[Units Sold]]*tbl_salesdata[[#This Row],[Unit Cost]]</f>
        <v>216283.52000000002</v>
      </c>
      <c r="M4988" s="9">
        <f>tbl_salesdata[[#This Row],[Units Sold]]*tbl_salesdata[[#This Row],[Unit Price]]</f>
        <v>268298.52</v>
      </c>
      <c r="N4988" s="9">
        <f>tbl_salesdata[[#This Row],[Total Sales]]-tbl_salesdata[[#This Row],[Total Cost]]</f>
        <v>52015</v>
      </c>
      <c r="O4988">
        <f>tbl_salesdata[[#This Row],[Ship Date]]-tbl_salesdata[[#This Row],[Order Date]]</f>
        <v>5</v>
      </c>
      <c r="P4988">
        <f>WEEKDAY(tbl_salesdata[[#This Row],[Order Date]],2)</f>
        <v>2</v>
      </c>
      <c r="Q4988" t="str">
        <f>TEXT(tbl_salesdata[[#This Row],[Order Date]],"dddd")</f>
        <v>Tuesday</v>
      </c>
      <c r="R4988" t="str">
        <f>IF(tbl_salesdata[[#This Row],[Weekdaynum]]&gt;5,"Yes","No")</f>
        <v>No</v>
      </c>
    </row>
    <row r="4989" spans="1:18" hidden="1" x14ac:dyDescent="0.35">
      <c r="A4989">
        <v>634033286</v>
      </c>
      <c r="B4989" s="3">
        <v>43114</v>
      </c>
      <c r="C4989" s="3">
        <v>43116</v>
      </c>
      <c r="D4989" t="s">
        <v>125</v>
      </c>
      <c r="E4989" t="s">
        <v>21</v>
      </c>
      <c r="F4989" t="s">
        <v>30</v>
      </c>
      <c r="G4989" t="s">
        <v>18</v>
      </c>
      <c r="H4989" t="s">
        <v>15</v>
      </c>
      <c r="I4989" s="9">
        <v>3394</v>
      </c>
      <c r="J4989" s="9">
        <v>81.73</v>
      </c>
      <c r="K4989" s="9">
        <v>56.67</v>
      </c>
      <c r="L4989" s="9">
        <f>tbl_salesdata[[#This Row],[Units Sold]]*tbl_salesdata[[#This Row],[Unit Cost]]</f>
        <v>192337.98</v>
      </c>
      <c r="M4989" s="9">
        <f>tbl_salesdata[[#This Row],[Units Sold]]*tbl_salesdata[[#This Row],[Unit Price]]</f>
        <v>277391.62</v>
      </c>
      <c r="N4989" s="9">
        <f>tbl_salesdata[[#This Row],[Total Sales]]-tbl_salesdata[[#This Row],[Total Cost]]</f>
        <v>85053.639999999985</v>
      </c>
      <c r="O4989">
        <f>tbl_salesdata[[#This Row],[Ship Date]]-tbl_salesdata[[#This Row],[Order Date]]</f>
        <v>2</v>
      </c>
      <c r="P4989">
        <f>WEEKDAY(tbl_salesdata[[#This Row],[Order Date]],2)</f>
        <v>7</v>
      </c>
      <c r="Q4989" t="str">
        <f>TEXT(tbl_salesdata[[#This Row],[Order Date]],"dddd")</f>
        <v>Sunday</v>
      </c>
      <c r="R4989" t="str">
        <f>IF(tbl_salesdata[[#This Row],[Weekdaynum]]&gt;5,"Yes","No")</f>
        <v>Yes</v>
      </c>
    </row>
    <row r="4990" spans="1:18" hidden="1" x14ac:dyDescent="0.35">
      <c r="A4990">
        <v>925384271</v>
      </c>
      <c r="B4990" s="3">
        <v>43343</v>
      </c>
      <c r="C4990" s="3">
        <v>43351</v>
      </c>
      <c r="D4990" t="s">
        <v>64</v>
      </c>
      <c r="E4990" t="s">
        <v>29</v>
      </c>
      <c r="F4990" t="s">
        <v>76</v>
      </c>
      <c r="G4990" t="s">
        <v>14</v>
      </c>
      <c r="H4990" t="s">
        <v>34</v>
      </c>
      <c r="I4990" s="9">
        <v>625</v>
      </c>
      <c r="J4990" s="9">
        <v>668.27</v>
      </c>
      <c r="K4990" s="9">
        <v>502.54</v>
      </c>
      <c r="L4990" s="9">
        <f>tbl_salesdata[[#This Row],[Units Sold]]*tbl_salesdata[[#This Row],[Unit Cost]]</f>
        <v>314087.5</v>
      </c>
      <c r="M4990" s="9">
        <f>tbl_salesdata[[#This Row],[Units Sold]]*tbl_salesdata[[#This Row],[Unit Price]]</f>
        <v>417668.75</v>
      </c>
      <c r="N4990" s="9">
        <f>tbl_salesdata[[#This Row],[Total Sales]]-tbl_salesdata[[#This Row],[Total Cost]]</f>
        <v>103581.25</v>
      </c>
      <c r="O4990">
        <f>tbl_salesdata[[#This Row],[Ship Date]]-tbl_salesdata[[#This Row],[Order Date]]</f>
        <v>8</v>
      </c>
      <c r="P4990">
        <f>WEEKDAY(tbl_salesdata[[#This Row],[Order Date]],2)</f>
        <v>5</v>
      </c>
      <c r="Q4990" t="str">
        <f>TEXT(tbl_salesdata[[#This Row],[Order Date]],"dddd")</f>
        <v>Friday</v>
      </c>
      <c r="R4990" t="str">
        <f>IF(tbl_salesdata[[#This Row],[Weekdaynum]]&gt;5,"Yes","No")</f>
        <v>No</v>
      </c>
    </row>
    <row r="4991" spans="1:18" x14ac:dyDescent="0.35">
      <c r="A4991">
        <v>431739795</v>
      </c>
      <c r="B4991" s="3">
        <v>42511</v>
      </c>
      <c r="C4991" s="3">
        <v>42515</v>
      </c>
      <c r="D4991" t="s">
        <v>181</v>
      </c>
      <c r="E4991" t="s">
        <v>38</v>
      </c>
      <c r="F4991" t="s">
        <v>56</v>
      </c>
      <c r="G4991" t="s">
        <v>14</v>
      </c>
      <c r="H4991" t="s">
        <v>26</v>
      </c>
      <c r="I4991" s="9">
        <v>254</v>
      </c>
      <c r="J4991" s="9">
        <v>9.33</v>
      </c>
      <c r="K4991" s="9">
        <v>6.92</v>
      </c>
      <c r="L4991" s="9">
        <f>tbl_salesdata[[#This Row],[Units Sold]]*tbl_salesdata[[#This Row],[Unit Cost]]</f>
        <v>1757.68</v>
      </c>
      <c r="M4991" s="9">
        <f>tbl_salesdata[[#This Row],[Units Sold]]*tbl_salesdata[[#This Row],[Unit Price]]</f>
        <v>2369.8200000000002</v>
      </c>
      <c r="N4991" s="9">
        <f>tbl_salesdata[[#This Row],[Total Sales]]-tbl_salesdata[[#This Row],[Total Cost]]</f>
        <v>612.1400000000001</v>
      </c>
      <c r="O4991">
        <f>tbl_salesdata[[#This Row],[Ship Date]]-tbl_salesdata[[#This Row],[Order Date]]</f>
        <v>4</v>
      </c>
      <c r="P4991">
        <f>WEEKDAY(tbl_salesdata[[#This Row],[Order Date]],2)</f>
        <v>6</v>
      </c>
      <c r="Q4991" t="str">
        <f>TEXT(tbl_salesdata[[#This Row],[Order Date]],"dddd")</f>
        <v>Saturday</v>
      </c>
      <c r="R4991" t="str">
        <f>IF(tbl_salesdata[[#This Row],[Weekdaynum]]&gt;5,"Yes","No")</f>
        <v>Yes</v>
      </c>
    </row>
    <row r="4992" spans="1:18" x14ac:dyDescent="0.35">
      <c r="A4992">
        <v>582488095</v>
      </c>
      <c r="B4992" s="3">
        <v>43253</v>
      </c>
      <c r="C4992" s="3">
        <v>43257</v>
      </c>
      <c r="D4992" t="s">
        <v>194</v>
      </c>
      <c r="E4992" t="s">
        <v>32</v>
      </c>
      <c r="F4992" t="s">
        <v>30</v>
      </c>
      <c r="G4992" t="s">
        <v>18</v>
      </c>
      <c r="H4992" t="s">
        <v>15</v>
      </c>
      <c r="I4992" s="9">
        <v>26</v>
      </c>
      <c r="J4992" s="9">
        <v>81.73</v>
      </c>
      <c r="K4992" s="9">
        <v>56.67</v>
      </c>
      <c r="L4992" s="9">
        <f>tbl_salesdata[[#This Row],[Units Sold]]*tbl_salesdata[[#This Row],[Unit Cost]]</f>
        <v>1473.42</v>
      </c>
      <c r="M4992" s="9">
        <f>tbl_salesdata[[#This Row],[Units Sold]]*tbl_salesdata[[#This Row],[Unit Price]]</f>
        <v>2124.98</v>
      </c>
      <c r="N4992" s="9">
        <f>tbl_salesdata[[#This Row],[Total Sales]]-tbl_salesdata[[#This Row],[Total Cost]]</f>
        <v>651.55999999999995</v>
      </c>
      <c r="O4992">
        <f>tbl_salesdata[[#This Row],[Ship Date]]-tbl_salesdata[[#This Row],[Order Date]]</f>
        <v>4</v>
      </c>
      <c r="P4992">
        <f>WEEKDAY(tbl_salesdata[[#This Row],[Order Date]],2)</f>
        <v>6</v>
      </c>
      <c r="Q4992" t="str">
        <f>TEXT(tbl_salesdata[[#This Row],[Order Date]],"dddd")</f>
        <v>Saturday</v>
      </c>
      <c r="R4992" t="str">
        <f>IF(tbl_salesdata[[#This Row],[Weekdaynum]]&gt;5,"Yes","No")</f>
        <v>Yes</v>
      </c>
    </row>
    <row r="4993" spans="1:18" hidden="1" x14ac:dyDescent="0.35">
      <c r="A4993">
        <v>781416594</v>
      </c>
      <c r="B4993" s="3">
        <v>42317</v>
      </c>
      <c r="C4993" s="3">
        <v>42318</v>
      </c>
      <c r="D4993" t="s">
        <v>129</v>
      </c>
      <c r="E4993" t="s">
        <v>21</v>
      </c>
      <c r="F4993" t="s">
        <v>47</v>
      </c>
      <c r="G4993" t="s">
        <v>18</v>
      </c>
      <c r="H4993" t="s">
        <v>15</v>
      </c>
      <c r="I4993" s="9">
        <v>7390</v>
      </c>
      <c r="J4993" s="9">
        <v>421.89</v>
      </c>
      <c r="K4993" s="9">
        <v>364.69</v>
      </c>
      <c r="L4993" s="9">
        <f>tbl_salesdata[[#This Row],[Units Sold]]*tbl_salesdata[[#This Row],[Unit Cost]]</f>
        <v>2695059.1</v>
      </c>
      <c r="M4993" s="9">
        <f>tbl_salesdata[[#This Row],[Units Sold]]*tbl_salesdata[[#This Row],[Unit Price]]</f>
        <v>3117767.1</v>
      </c>
      <c r="N4993" s="9">
        <f>tbl_salesdata[[#This Row],[Total Sales]]-tbl_salesdata[[#This Row],[Total Cost]]</f>
        <v>422708</v>
      </c>
      <c r="O4993">
        <f>tbl_salesdata[[#This Row],[Ship Date]]-tbl_salesdata[[#This Row],[Order Date]]</f>
        <v>1</v>
      </c>
      <c r="P4993">
        <f>WEEKDAY(tbl_salesdata[[#This Row],[Order Date]],2)</f>
        <v>1</v>
      </c>
      <c r="Q4993" t="str">
        <f>TEXT(tbl_salesdata[[#This Row],[Order Date]],"dddd")</f>
        <v>Monday</v>
      </c>
      <c r="R4993" t="str">
        <f>IF(tbl_salesdata[[#This Row],[Weekdaynum]]&gt;5,"Yes","No")</f>
        <v>No</v>
      </c>
    </row>
    <row r="4994" spans="1:18" hidden="1" x14ac:dyDescent="0.35">
      <c r="A4994">
        <v>927583253</v>
      </c>
      <c r="B4994" s="3">
        <v>43292</v>
      </c>
      <c r="C4994" s="3">
        <v>43310</v>
      </c>
      <c r="D4994" t="s">
        <v>93</v>
      </c>
      <c r="E4994" t="s">
        <v>29</v>
      </c>
      <c r="F4994" t="s">
        <v>33</v>
      </c>
      <c r="G4994" t="s">
        <v>18</v>
      </c>
      <c r="H4994" t="s">
        <v>26</v>
      </c>
      <c r="I4994" s="9">
        <v>1352</v>
      </c>
      <c r="J4994" s="9">
        <v>109.28</v>
      </c>
      <c r="K4994" s="9">
        <v>35.840000000000003</v>
      </c>
      <c r="L4994" s="9">
        <f>tbl_salesdata[[#This Row],[Units Sold]]*tbl_salesdata[[#This Row],[Unit Cost]]</f>
        <v>48455.680000000008</v>
      </c>
      <c r="M4994" s="9">
        <f>tbl_salesdata[[#This Row],[Units Sold]]*tbl_salesdata[[#This Row],[Unit Price]]</f>
        <v>147746.56</v>
      </c>
      <c r="N4994" s="9">
        <f>tbl_salesdata[[#This Row],[Total Sales]]-tbl_salesdata[[#This Row],[Total Cost]]</f>
        <v>99290.87999999999</v>
      </c>
      <c r="O4994">
        <f>tbl_salesdata[[#This Row],[Ship Date]]-tbl_salesdata[[#This Row],[Order Date]]</f>
        <v>18</v>
      </c>
      <c r="P4994">
        <f>WEEKDAY(tbl_salesdata[[#This Row],[Order Date]],2)</f>
        <v>3</v>
      </c>
      <c r="Q4994" t="str">
        <f>TEXT(tbl_salesdata[[#This Row],[Order Date]],"dddd")</f>
        <v>Wednesday</v>
      </c>
      <c r="R4994" t="str">
        <f>IF(tbl_salesdata[[#This Row],[Weekdaynum]]&gt;5,"Yes","No")</f>
        <v>No</v>
      </c>
    </row>
    <row r="4995" spans="1:18" x14ac:dyDescent="0.35">
      <c r="A4995">
        <v>310828816</v>
      </c>
      <c r="B4995" s="3">
        <v>42875</v>
      </c>
      <c r="C4995" s="3">
        <v>42890</v>
      </c>
      <c r="D4995" t="s">
        <v>83</v>
      </c>
      <c r="E4995" t="s">
        <v>38</v>
      </c>
      <c r="F4995" t="s">
        <v>68</v>
      </c>
      <c r="G4995" t="s">
        <v>14</v>
      </c>
      <c r="H4995" t="s">
        <v>34</v>
      </c>
      <c r="I4995" s="9">
        <v>9</v>
      </c>
      <c r="J4995" s="9">
        <v>154.06</v>
      </c>
      <c r="K4995" s="9">
        <v>90.93</v>
      </c>
      <c r="L4995" s="9">
        <f>tbl_salesdata[[#This Row],[Units Sold]]*tbl_salesdata[[#This Row],[Unit Cost]]</f>
        <v>818.37000000000012</v>
      </c>
      <c r="M4995" s="9">
        <f>tbl_salesdata[[#This Row],[Units Sold]]*tbl_salesdata[[#This Row],[Unit Price]]</f>
        <v>1386.54</v>
      </c>
      <c r="N4995" s="9">
        <f>tbl_salesdata[[#This Row],[Total Sales]]-tbl_salesdata[[#This Row],[Total Cost]]</f>
        <v>568.16999999999985</v>
      </c>
      <c r="O4995">
        <f>tbl_salesdata[[#This Row],[Ship Date]]-tbl_salesdata[[#This Row],[Order Date]]</f>
        <v>15</v>
      </c>
      <c r="P4995">
        <f>WEEKDAY(tbl_salesdata[[#This Row],[Order Date]],2)</f>
        <v>6</v>
      </c>
      <c r="Q4995" t="str">
        <f>TEXT(tbl_salesdata[[#This Row],[Order Date]],"dddd")</f>
        <v>Saturday</v>
      </c>
      <c r="R4995" t="str">
        <f>IF(tbl_salesdata[[#This Row],[Weekdaynum]]&gt;5,"Yes","No")</f>
        <v>Yes</v>
      </c>
    </row>
    <row r="4996" spans="1:18" hidden="1" x14ac:dyDescent="0.35">
      <c r="A4996">
        <v>374724614</v>
      </c>
      <c r="B4996" s="3">
        <v>43999</v>
      </c>
      <c r="C4996" s="3">
        <v>44005</v>
      </c>
      <c r="D4996" t="s">
        <v>153</v>
      </c>
      <c r="E4996" t="s">
        <v>38</v>
      </c>
      <c r="F4996" t="s">
        <v>42</v>
      </c>
      <c r="G4996" t="s">
        <v>18</v>
      </c>
      <c r="H4996" t="s">
        <v>15</v>
      </c>
      <c r="I4996" s="9">
        <v>8195</v>
      </c>
      <c r="J4996" s="9">
        <v>437.2</v>
      </c>
      <c r="K4996" s="9">
        <v>263.33</v>
      </c>
      <c r="L4996" s="9">
        <f>tbl_salesdata[[#This Row],[Units Sold]]*tbl_salesdata[[#This Row],[Unit Cost]]</f>
        <v>2157989.35</v>
      </c>
      <c r="M4996" s="9">
        <f>tbl_salesdata[[#This Row],[Units Sold]]*tbl_salesdata[[#This Row],[Unit Price]]</f>
        <v>3582854</v>
      </c>
      <c r="N4996" s="9">
        <f>tbl_salesdata[[#This Row],[Total Sales]]-tbl_salesdata[[#This Row],[Total Cost]]</f>
        <v>1424864.65</v>
      </c>
      <c r="O4996">
        <f>tbl_salesdata[[#This Row],[Ship Date]]-tbl_salesdata[[#This Row],[Order Date]]</f>
        <v>6</v>
      </c>
      <c r="P4996">
        <f>WEEKDAY(tbl_salesdata[[#This Row],[Order Date]],2)</f>
        <v>3</v>
      </c>
      <c r="Q4996" t="str">
        <f>TEXT(tbl_salesdata[[#This Row],[Order Date]],"dddd")</f>
        <v>Wednesday</v>
      </c>
      <c r="R4996" t="str">
        <f>IF(tbl_salesdata[[#This Row],[Weekdaynum]]&gt;5,"Yes","No")</f>
        <v>No</v>
      </c>
    </row>
    <row r="4997" spans="1:18" hidden="1" x14ac:dyDescent="0.35">
      <c r="A4997">
        <v>217984473</v>
      </c>
      <c r="B4997" s="3">
        <v>42097</v>
      </c>
      <c r="C4997" s="3">
        <v>42103</v>
      </c>
      <c r="D4997" t="s">
        <v>179</v>
      </c>
      <c r="E4997" t="s">
        <v>32</v>
      </c>
      <c r="F4997" t="s">
        <v>76</v>
      </c>
      <c r="G4997" t="s">
        <v>18</v>
      </c>
      <c r="H4997" t="s">
        <v>19</v>
      </c>
      <c r="I4997" s="9">
        <v>5305</v>
      </c>
      <c r="J4997" s="9">
        <v>668.27</v>
      </c>
      <c r="K4997" s="9">
        <v>502.54</v>
      </c>
      <c r="L4997" s="9">
        <f>tbl_salesdata[[#This Row],[Units Sold]]*tbl_salesdata[[#This Row],[Unit Cost]]</f>
        <v>2665974.7000000002</v>
      </c>
      <c r="M4997" s="9">
        <f>tbl_salesdata[[#This Row],[Units Sold]]*tbl_salesdata[[#This Row],[Unit Price]]</f>
        <v>3545172.35</v>
      </c>
      <c r="N4997" s="9">
        <f>tbl_salesdata[[#This Row],[Total Sales]]-tbl_salesdata[[#This Row],[Total Cost]]</f>
        <v>879197.64999999991</v>
      </c>
      <c r="O4997">
        <f>tbl_salesdata[[#This Row],[Ship Date]]-tbl_salesdata[[#This Row],[Order Date]]</f>
        <v>6</v>
      </c>
      <c r="P4997">
        <f>WEEKDAY(tbl_salesdata[[#This Row],[Order Date]],2)</f>
        <v>5</v>
      </c>
      <c r="Q4997" t="str">
        <f>TEXT(tbl_salesdata[[#This Row],[Order Date]],"dddd")</f>
        <v>Friday</v>
      </c>
      <c r="R4997" t="str">
        <f>IF(tbl_salesdata[[#This Row],[Weekdaynum]]&gt;5,"Yes","No")</f>
        <v>No</v>
      </c>
    </row>
    <row r="4998" spans="1:18" hidden="1" x14ac:dyDescent="0.35">
      <c r="A4998">
        <v>169748055</v>
      </c>
      <c r="B4998" s="3">
        <v>43329</v>
      </c>
      <c r="C4998" s="3">
        <v>43345</v>
      </c>
      <c r="D4998" t="s">
        <v>96</v>
      </c>
      <c r="E4998" t="s">
        <v>29</v>
      </c>
      <c r="F4998" t="s">
        <v>33</v>
      </c>
      <c r="G4998" t="s">
        <v>18</v>
      </c>
      <c r="H4998" t="s">
        <v>26</v>
      </c>
      <c r="I4998" s="9">
        <v>1077</v>
      </c>
      <c r="J4998" s="9">
        <v>109.28</v>
      </c>
      <c r="K4998" s="9">
        <v>35.840000000000003</v>
      </c>
      <c r="L4998" s="9">
        <f>tbl_salesdata[[#This Row],[Units Sold]]*tbl_salesdata[[#This Row],[Unit Cost]]</f>
        <v>38599.68</v>
      </c>
      <c r="M4998" s="9">
        <f>tbl_salesdata[[#This Row],[Units Sold]]*tbl_salesdata[[#This Row],[Unit Price]]</f>
        <v>117694.56</v>
      </c>
      <c r="N4998" s="9">
        <f>tbl_salesdata[[#This Row],[Total Sales]]-tbl_salesdata[[#This Row],[Total Cost]]</f>
        <v>79094.880000000005</v>
      </c>
      <c r="O4998">
        <f>tbl_salesdata[[#This Row],[Ship Date]]-tbl_salesdata[[#This Row],[Order Date]]</f>
        <v>16</v>
      </c>
      <c r="P4998">
        <f>WEEKDAY(tbl_salesdata[[#This Row],[Order Date]],2)</f>
        <v>5</v>
      </c>
      <c r="Q4998" t="str">
        <f>TEXT(tbl_salesdata[[#This Row],[Order Date]],"dddd")</f>
        <v>Friday</v>
      </c>
      <c r="R4998" t="str">
        <f>IF(tbl_salesdata[[#This Row],[Weekdaynum]]&gt;5,"Yes","No")</f>
        <v>No</v>
      </c>
    </row>
    <row r="4999" spans="1:18" hidden="1" x14ac:dyDescent="0.35">
      <c r="A4999">
        <v>226939189</v>
      </c>
      <c r="B4999" s="3">
        <v>42697</v>
      </c>
      <c r="C4999" s="3">
        <v>42718</v>
      </c>
      <c r="D4999" t="s">
        <v>101</v>
      </c>
      <c r="E4999" t="s">
        <v>24</v>
      </c>
      <c r="F4999" t="s">
        <v>13</v>
      </c>
      <c r="G4999" t="s">
        <v>18</v>
      </c>
      <c r="H4999" t="s">
        <v>34</v>
      </c>
      <c r="I4999" s="9">
        <v>5204</v>
      </c>
      <c r="J4999" s="9">
        <v>255.28</v>
      </c>
      <c r="K4999" s="9">
        <v>159.41999999999999</v>
      </c>
      <c r="L4999" s="9">
        <f>tbl_salesdata[[#This Row],[Units Sold]]*tbl_salesdata[[#This Row],[Unit Cost]]</f>
        <v>829621.67999999993</v>
      </c>
      <c r="M4999" s="9">
        <f>tbl_salesdata[[#This Row],[Units Sold]]*tbl_salesdata[[#This Row],[Unit Price]]</f>
        <v>1328477.1200000001</v>
      </c>
      <c r="N4999" s="9">
        <f>tbl_salesdata[[#This Row],[Total Sales]]-tbl_salesdata[[#This Row],[Total Cost]]</f>
        <v>498855.44000000018</v>
      </c>
      <c r="O4999">
        <f>tbl_salesdata[[#This Row],[Ship Date]]-tbl_salesdata[[#This Row],[Order Date]]</f>
        <v>21</v>
      </c>
      <c r="P4999">
        <f>WEEKDAY(tbl_salesdata[[#This Row],[Order Date]],2)</f>
        <v>3</v>
      </c>
      <c r="Q4999" t="str">
        <f>TEXT(tbl_salesdata[[#This Row],[Order Date]],"dddd")</f>
        <v>Wednesday</v>
      </c>
      <c r="R4999" t="str">
        <f>IF(tbl_salesdata[[#This Row],[Weekdaynum]]&gt;5,"Yes","No")</f>
        <v>No</v>
      </c>
    </row>
    <row r="5000" spans="1:18" hidden="1" x14ac:dyDescent="0.35">
      <c r="A5000">
        <v>906794202</v>
      </c>
      <c r="B5000" s="3">
        <v>43212</v>
      </c>
      <c r="C5000" s="3">
        <v>43215</v>
      </c>
      <c r="D5000" t="s">
        <v>77</v>
      </c>
      <c r="E5000" t="s">
        <v>21</v>
      </c>
      <c r="F5000" t="s">
        <v>33</v>
      </c>
      <c r="G5000" t="s">
        <v>14</v>
      </c>
      <c r="H5000" t="s">
        <v>26</v>
      </c>
      <c r="I5000" s="9">
        <v>9410</v>
      </c>
      <c r="J5000" s="9">
        <v>109.28</v>
      </c>
      <c r="K5000" s="9">
        <v>35.840000000000003</v>
      </c>
      <c r="L5000" s="9">
        <f>tbl_salesdata[[#This Row],[Units Sold]]*tbl_salesdata[[#This Row],[Unit Cost]]</f>
        <v>337254.40000000002</v>
      </c>
      <c r="M5000" s="9">
        <f>tbl_salesdata[[#This Row],[Units Sold]]*tbl_salesdata[[#This Row],[Unit Price]]</f>
        <v>1028324.8</v>
      </c>
      <c r="N5000" s="9">
        <f>tbl_salesdata[[#This Row],[Total Sales]]-tbl_salesdata[[#This Row],[Total Cost]]</f>
        <v>691070.4</v>
      </c>
      <c r="O5000">
        <f>tbl_salesdata[[#This Row],[Ship Date]]-tbl_salesdata[[#This Row],[Order Date]]</f>
        <v>3</v>
      </c>
      <c r="P5000">
        <f>WEEKDAY(tbl_salesdata[[#This Row],[Order Date]],2)</f>
        <v>7</v>
      </c>
      <c r="Q5000" t="str">
        <f>TEXT(tbl_salesdata[[#This Row],[Order Date]],"dddd")</f>
        <v>Sunday</v>
      </c>
      <c r="R5000" t="str">
        <f>IF(tbl_salesdata[[#This Row],[Weekdaynum]]&gt;5,"Yes","No")</f>
        <v>Yes</v>
      </c>
    </row>
    <row r="5001" spans="1:18" hidden="1" x14ac:dyDescent="0.35">
      <c r="A5001">
        <v>996861922</v>
      </c>
      <c r="B5001" s="3">
        <v>44385</v>
      </c>
      <c r="C5001" s="3">
        <v>44399</v>
      </c>
      <c r="D5001" t="s">
        <v>133</v>
      </c>
      <c r="E5001" t="s">
        <v>38</v>
      </c>
      <c r="F5001" t="s">
        <v>68</v>
      </c>
      <c r="G5001" t="s">
        <v>14</v>
      </c>
      <c r="H5001" t="s">
        <v>26</v>
      </c>
      <c r="I5001" s="9">
        <v>2450</v>
      </c>
      <c r="J5001" s="9">
        <v>154.06</v>
      </c>
      <c r="K5001" s="9">
        <v>90.93</v>
      </c>
      <c r="L5001" s="9">
        <f>tbl_salesdata[[#This Row],[Units Sold]]*tbl_salesdata[[#This Row],[Unit Cost]]</f>
        <v>222778.50000000003</v>
      </c>
      <c r="M5001" s="9">
        <f>tbl_salesdata[[#This Row],[Units Sold]]*tbl_salesdata[[#This Row],[Unit Price]]</f>
        <v>377447</v>
      </c>
      <c r="N5001" s="9">
        <f>tbl_salesdata[[#This Row],[Total Sales]]-tbl_salesdata[[#This Row],[Total Cost]]</f>
        <v>154668.49999999997</v>
      </c>
      <c r="O5001">
        <f>tbl_salesdata[[#This Row],[Ship Date]]-tbl_salesdata[[#This Row],[Order Date]]</f>
        <v>14</v>
      </c>
      <c r="P5001">
        <f>WEEKDAY(tbl_salesdata[[#This Row],[Order Date]],2)</f>
        <v>4</v>
      </c>
      <c r="Q5001" t="str">
        <f>TEXT(tbl_salesdata[[#This Row],[Order Date]],"dddd")</f>
        <v>Thursday</v>
      </c>
      <c r="R5001" t="str">
        <f>IF(tbl_salesdata[[#This Row],[Weekdaynum]]&gt;5,"Yes","No")</f>
        <v>No</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EB65-4C9B-4028-A1DC-3A39B8E17EFB}">
  <sheetPr>
    <tabColor theme="5" tint="-0.249977111117893"/>
  </sheetPr>
  <dimension ref="B1:U20"/>
  <sheetViews>
    <sheetView topLeftCell="P1" workbookViewId="0">
      <selection activeCell="C20" sqref="C20"/>
    </sheetView>
  </sheetViews>
  <sheetFormatPr defaultRowHeight="14.5" x14ac:dyDescent="0.35"/>
  <cols>
    <col min="2" max="2" width="41" bestFit="1" customWidth="1"/>
    <col min="3" max="3" width="41" customWidth="1"/>
    <col min="4" max="4" width="14.81640625" bestFit="1" customWidth="1"/>
    <col min="5" max="5" width="14.81640625" customWidth="1"/>
    <col min="6" max="6" width="9.54296875" customWidth="1"/>
    <col min="7" max="7" width="17.1796875" bestFit="1" customWidth="1"/>
    <col min="8" max="8" width="17.453125" bestFit="1" customWidth="1"/>
    <col min="10" max="10" width="29.453125" bestFit="1" customWidth="1"/>
    <col min="11" max="11" width="15.81640625" bestFit="1" customWidth="1"/>
    <col min="13" max="13" width="15.6328125" bestFit="1" customWidth="1"/>
    <col min="17" max="17" width="38.90625" bestFit="1" customWidth="1"/>
    <col min="18" max="18" width="14.81640625" bestFit="1" customWidth="1"/>
    <col min="20" max="20" width="18.7265625" bestFit="1" customWidth="1"/>
    <col min="21" max="21" width="17.453125" bestFit="1" customWidth="1"/>
    <col min="22" max="22" width="14.81640625" bestFit="1" customWidth="1"/>
  </cols>
  <sheetData>
    <row r="1" spans="2:21" x14ac:dyDescent="0.35">
      <c r="Q1" s="17" t="s">
        <v>240</v>
      </c>
      <c r="R1" s="17" t="s">
        <v>241</v>
      </c>
      <c r="T1" t="s">
        <v>247</v>
      </c>
      <c r="U1" s="9">
        <f>SUM(tbl_salesdata[Total Sales])</f>
        <v>6623160835.4600096</v>
      </c>
    </row>
    <row r="2" spans="2:21" ht="15.5" x14ac:dyDescent="0.35">
      <c r="B2" s="10" t="s">
        <v>228</v>
      </c>
      <c r="C2" s="19" t="s">
        <v>5</v>
      </c>
      <c r="D2" s="19" t="s">
        <v>222</v>
      </c>
      <c r="G2" s="12" t="s">
        <v>5</v>
      </c>
      <c r="H2" s="12" t="s">
        <v>223</v>
      </c>
      <c r="J2" s="14" t="s">
        <v>4</v>
      </c>
      <c r="K2" s="14" t="s">
        <v>223</v>
      </c>
      <c r="M2" s="16" t="s">
        <v>237</v>
      </c>
      <c r="Q2" t="str" cm="1">
        <f t="array" ref="Q2:Q8">_xlfn.UNIQUE(tbl_salesdata[Weekday Name],0,0)</f>
        <v>Friday</v>
      </c>
      <c r="R2" s="15">
        <f>SUMIF(tbl_salesdata[Weekday Name],Q2,tbl_salesdata[Total Sales])</f>
        <v>975678249.99000025</v>
      </c>
    </row>
    <row r="3" spans="2:21" x14ac:dyDescent="0.35">
      <c r="C3" t="str" cm="1">
        <f t="array" ref="C3:C14">_xlfn.UNIQUE(tbl_salesdata[Item Type],0,0)</f>
        <v>Baby Food</v>
      </c>
      <c r="D3" s="13">
        <f>SUMIF(tbl_salesdata[Item Type],C3,tbl_salesdata[Total Sales])</f>
        <v>579755941.51999998</v>
      </c>
      <c r="E3" s="20"/>
      <c r="G3" t="str" cm="1">
        <f t="array" ref="G3:G14">_xlfn.UNIQUE(tbl_salesdata[Item Type],0,0)</f>
        <v>Baby Food</v>
      </c>
      <c r="H3" s="13">
        <f>SUMIF(tbl_salesdata[Item Type],G3,tbl_salesdata[Total Profit])</f>
        <v>217703715.73999986</v>
      </c>
      <c r="J3" t="str" cm="1">
        <f t="array" ref="J3:J9">_xlfn.UNIQUE(tbl_salesdata[Region],0,0)</f>
        <v>Central America and the Caribbean</v>
      </c>
      <c r="K3" s="13">
        <f>SUMIF(tbl_salesdata[Region],J3,tbl_salesdata[Total Profit])</f>
        <v>204611979.72000015</v>
      </c>
      <c r="M3">
        <f>COUNTIF(tbl_salesdata[Order Priority],"Cancelled")</f>
        <v>1174</v>
      </c>
      <c r="Q3" t="str">
        <v>Tuesday</v>
      </c>
      <c r="R3" s="15">
        <f>SUMIF(tbl_salesdata[Weekday Name],Q3,tbl_salesdata[Total Sales])</f>
        <v>894252161.75000012</v>
      </c>
    </row>
    <row r="4" spans="2:21" x14ac:dyDescent="0.35">
      <c r="B4" s="11" t="s">
        <v>229</v>
      </c>
      <c r="C4" s="18" t="str">
        <v>Snacks</v>
      </c>
      <c r="D4" s="13">
        <f>SUMIF(tbl_salesdata[Item Type],C4,tbl_salesdata[Total Sales])</f>
        <v>292034305.5</v>
      </c>
      <c r="E4" s="20"/>
      <c r="G4" t="str">
        <v>Snacks</v>
      </c>
      <c r="H4" s="13">
        <f>SUMIF(tbl_salesdata[Item Type],G4,tbl_salesdata[Total Profit])</f>
        <v>105536581.5000001</v>
      </c>
      <c r="J4" t="str">
        <v>Europe</v>
      </c>
      <c r="K4" s="13">
        <f>SUMIF(tbl_salesdata[Region],J4,tbl_salesdata[Total Profit])</f>
        <v>501676048.32000005</v>
      </c>
      <c r="Q4" t="str">
        <v>Sunday</v>
      </c>
      <c r="R4" s="15">
        <f>SUMIF(tbl_salesdata[Weekday Name],Q4,tbl_salesdata[Total Sales])</f>
        <v>938387189.26999927</v>
      </c>
      <c r="T4" t="s">
        <v>223</v>
      </c>
      <c r="U4" s="9">
        <f>SUM(tbl_salesdata[Total Profit])</f>
        <v>1961017040.2700002</v>
      </c>
    </row>
    <row r="5" spans="2:21" x14ac:dyDescent="0.35">
      <c r="C5" t="str">
        <v>Beverages</v>
      </c>
      <c r="D5" s="13">
        <f>SUMIF(tbl_salesdata[Item Type],C5,tbl_salesdata[Total Sales])</f>
        <v>104777619.04999997</v>
      </c>
      <c r="E5" s="20"/>
      <c r="G5" t="str">
        <v>Beverages</v>
      </c>
      <c r="H5" s="13">
        <f>SUMIF(tbl_salesdata[Item Type],G5,tbl_salesdata[Total Profit])</f>
        <v>34579926.540000021</v>
      </c>
      <c r="J5" t="str">
        <v>Asia</v>
      </c>
      <c r="K5" s="13">
        <f>SUMIF(tbl_salesdata[Region],J5,tbl_salesdata[Total Profit])</f>
        <v>278237661.69000006</v>
      </c>
      <c r="Q5" t="str">
        <v>Monday</v>
      </c>
      <c r="R5" s="15">
        <f>SUMIF(tbl_salesdata[Weekday Name],Q5,tbl_salesdata[Total Sales])</f>
        <v>941010290.27000117</v>
      </c>
    </row>
    <row r="6" spans="2:21" x14ac:dyDescent="0.35">
      <c r="B6" t="s">
        <v>230</v>
      </c>
      <c r="C6" t="str">
        <v>Cereal</v>
      </c>
      <c r="D6" s="13">
        <f>SUMIF(tbl_salesdata[Item Type],C6,tbl_salesdata[Total Sales])</f>
        <v>399740924.00000006</v>
      </c>
      <c r="E6" s="20"/>
      <c r="G6" t="str">
        <v>Cereal</v>
      </c>
      <c r="H6" s="13">
        <f>SUMIF(tbl_salesdata[Item Type],G6,tbl_salesdata[Total Profit])</f>
        <v>172158718.79999998</v>
      </c>
      <c r="J6" t="str">
        <v>Middle East and North Africa</v>
      </c>
      <c r="K6" s="13">
        <f>SUMIF(tbl_salesdata[Region],J6,tbl_salesdata[Total Profit])</f>
        <v>231380300.52999991</v>
      </c>
      <c r="M6" s="16" t="s">
        <v>238</v>
      </c>
      <c r="N6" s="16" t="s">
        <v>239</v>
      </c>
      <c r="Q6" t="str">
        <v>Saturday</v>
      </c>
      <c r="R6" s="15">
        <f>SUMIF(tbl_salesdata[Weekday Name],Q6,tbl_salesdata[Total Sales])</f>
        <v>1049579769.7200004</v>
      </c>
    </row>
    <row r="7" spans="2:21" x14ac:dyDescent="0.35">
      <c r="B7" t="s">
        <v>231</v>
      </c>
      <c r="C7" t="str">
        <v>Personal Care</v>
      </c>
      <c r="D7" s="13">
        <f>SUMIF(tbl_salesdata[Item Type],C7,tbl_salesdata[Total Sales])</f>
        <v>174484968.3499999</v>
      </c>
      <c r="E7" s="20"/>
      <c r="G7" t="str">
        <v>Personal Care</v>
      </c>
      <c r="H7" s="13">
        <f>SUMIF(tbl_salesdata[Item Type],G7,tbl_salesdata[Total Profit])</f>
        <v>53500468.699999943</v>
      </c>
      <c r="J7" t="str">
        <v>Australia and Oceania</v>
      </c>
      <c r="K7" s="13">
        <f>SUMIF(tbl_salesdata[Region],J7,tbl_salesdata[Total Profit])</f>
        <v>174934572.93999985</v>
      </c>
      <c r="M7" t="str" cm="1">
        <f t="array" ref="M7:M8">_xlfn.UNIQUE(tbl_salesdata[Sales Channel],0,0)</f>
        <v>Online</v>
      </c>
      <c r="N7">
        <f>COUNTIF(tbl_salesdata[Sales Channel],M7)</f>
        <v>2496</v>
      </c>
      <c r="Q7" t="str">
        <v>Wednesday</v>
      </c>
      <c r="R7" s="15">
        <f>SUMIF(tbl_salesdata[Weekday Name],Q7,tbl_salesdata[Total Sales])</f>
        <v>930364012.77999997</v>
      </c>
      <c r="T7" t="s">
        <v>248</v>
      </c>
      <c r="U7">
        <f>COUNT(_xlfn.UNIQUE(tbl_salesdata[Order ID],0,0))</f>
        <v>5000</v>
      </c>
    </row>
    <row r="8" spans="2:21" x14ac:dyDescent="0.35">
      <c r="B8" t="s">
        <v>232</v>
      </c>
      <c r="C8" t="str">
        <v>Clothes</v>
      </c>
      <c r="D8" s="13">
        <f>SUMIF(tbl_salesdata[Item Type],C8,tbl_salesdata[Total Sales])</f>
        <v>216750869.60000008</v>
      </c>
      <c r="E8" s="20"/>
      <c r="G8" t="str">
        <v>Clothes</v>
      </c>
      <c r="H8" s="13">
        <f>SUMIF(tbl_salesdata[Item Type],G8,tbl_salesdata[Total Profit])</f>
        <v>145664200.79999998</v>
      </c>
      <c r="J8" t="str">
        <v>Sub-Saharan Africa</v>
      </c>
      <c r="K8" s="13">
        <f>SUMIF(tbl_salesdata[Region],J8,tbl_salesdata[Total Profit])</f>
        <v>528936079.09999961</v>
      </c>
      <c r="M8" t="str">
        <v>Offline</v>
      </c>
      <c r="N8">
        <f>COUNTIF(tbl_salesdata[Sales Channel],M8)</f>
        <v>2504</v>
      </c>
      <c r="Q8" t="str">
        <v>Thursday</v>
      </c>
      <c r="R8" s="15">
        <f>SUMIF(tbl_salesdata[Weekday Name],Q8,tbl_salesdata[Total Sales])</f>
        <v>893889161.67999923</v>
      </c>
    </row>
    <row r="9" spans="2:21" x14ac:dyDescent="0.35">
      <c r="B9" t="s">
        <v>233</v>
      </c>
      <c r="C9" t="str">
        <v>Office Supplies</v>
      </c>
      <c r="D9" s="13">
        <f>SUMIF(tbl_salesdata[Item Type],C9,tbl_salesdata[Total Sales])</f>
        <v>1372508429.8800004</v>
      </c>
      <c r="E9" s="20"/>
      <c r="G9" t="str">
        <v>Office Supplies</v>
      </c>
      <c r="H9" s="13">
        <f>SUMIF(tbl_salesdata[Item Type],G9,tbl_salesdata[Total Profit])</f>
        <v>266088035</v>
      </c>
      <c r="J9" t="str">
        <v>North America</v>
      </c>
      <c r="K9" s="13">
        <f>SUMIF(tbl_salesdata[Region],J9,tbl_salesdata[Total Profit])</f>
        <v>41240397.970000006</v>
      </c>
    </row>
    <row r="10" spans="2:21" x14ac:dyDescent="0.35">
      <c r="B10" t="s">
        <v>234</v>
      </c>
      <c r="C10" t="str">
        <v>Cosmetics</v>
      </c>
      <c r="D10" s="13">
        <f>SUMIF(tbl_salesdata[Item Type],C10,tbl_salesdata[Total Sales])</f>
        <v>936442614.80000019</v>
      </c>
      <c r="E10" s="20"/>
      <c r="G10" t="str">
        <v>Cosmetics</v>
      </c>
      <c r="H10" s="13">
        <f>SUMIF(tbl_salesdata[Item Type],G10,tbl_salesdata[Total Profit])</f>
        <v>372413717.83000004</v>
      </c>
      <c r="T10" t="s">
        <v>249</v>
      </c>
      <c r="U10">
        <f>COUNTA(_xlfn.UNIQUE(tbl_salesdata[Item Type],0,0))</f>
        <v>12</v>
      </c>
    </row>
    <row r="11" spans="2:21" x14ac:dyDescent="0.35">
      <c r="B11" t="s">
        <v>243</v>
      </c>
      <c r="C11" t="str">
        <v>Meat</v>
      </c>
      <c r="D11" s="13">
        <f>SUMIF(tbl_salesdata[Item Type],C11,tbl_salesdata[Total Sales])</f>
        <v>802096002.32999945</v>
      </c>
      <c r="E11" s="20"/>
      <c r="G11" t="str">
        <v>Meat</v>
      </c>
      <c r="H11" s="13">
        <f>SUMIF(tbl_salesdata[Item Type],G11,tbl_salesdata[Total Profit])</f>
        <v>108748468.40000001</v>
      </c>
    </row>
    <row r="12" spans="2:21" x14ac:dyDescent="0.35">
      <c r="C12" t="str">
        <v>Fruits</v>
      </c>
      <c r="D12" s="13">
        <f>SUMIF(tbl_salesdata[Item Type],C12,tbl_salesdata[Total Sales])</f>
        <v>21842304.390000012</v>
      </c>
      <c r="E12" s="20"/>
      <c r="G12" t="str">
        <v>Fruits</v>
      </c>
      <c r="H12" s="13">
        <f>SUMIF(tbl_salesdata[Item Type],G12,tbl_salesdata[Total Profit])</f>
        <v>5642010.0299999919</v>
      </c>
    </row>
    <row r="13" spans="2:21" x14ac:dyDescent="0.35">
      <c r="B13" t="s">
        <v>235</v>
      </c>
      <c r="C13" t="str">
        <v>Household</v>
      </c>
      <c r="D13" s="13">
        <f>SUMIF(tbl_salesdata[Item Type],C13,tbl_salesdata[Total Sales])</f>
        <v>1402857778.26</v>
      </c>
      <c r="E13" s="20"/>
      <c r="G13" t="str">
        <v>Household</v>
      </c>
      <c r="H13" s="13">
        <f>SUMIF(tbl_salesdata[Item Type],G13,tbl_salesdata[Total Profit])</f>
        <v>347906713.74000031</v>
      </c>
    </row>
    <row r="14" spans="2:21" x14ac:dyDescent="0.35">
      <c r="C14" t="str">
        <v>Vegetables</v>
      </c>
      <c r="D14" s="13">
        <f>SUMIF(tbl_salesdata[Item Type],C14,tbl_salesdata[Total Sales])</f>
        <v>319869077.77999979</v>
      </c>
      <c r="E14" s="20"/>
      <c r="G14" t="str">
        <v>Vegetables</v>
      </c>
      <c r="H14" s="13">
        <f>SUMIF(tbl_salesdata[Item Type],G14,tbl_salesdata[Total Profit])</f>
        <v>131074483.18999991</v>
      </c>
    </row>
    <row r="19" spans="3:20" x14ac:dyDescent="0.35">
      <c r="C19" s="19" t="s">
        <v>236</v>
      </c>
      <c r="D19" s="15">
        <f>MAX(D3:D14)</f>
        <v>1402857778.26</v>
      </c>
      <c r="G19" s="12" t="s">
        <v>236</v>
      </c>
      <c r="H19" s="13">
        <f>MAX(H3:H14)</f>
        <v>372413717.83000004</v>
      </c>
      <c r="J19" s="14" t="s">
        <v>236</v>
      </c>
      <c r="K19" s="15">
        <f>MAX(K3:K9)</f>
        <v>528936079.09999961</v>
      </c>
      <c r="M19" s="16" t="s">
        <v>236</v>
      </c>
      <c r="N19">
        <f>MAX(N7:N8)</f>
        <v>2504</v>
      </c>
      <c r="Q19" s="17" t="s">
        <v>236</v>
      </c>
      <c r="R19" s="15">
        <f>MAX(R2:R8)</f>
        <v>1049579769.7200004</v>
      </c>
      <c r="T19" t="s">
        <v>235</v>
      </c>
    </row>
    <row r="20" spans="3:20" x14ac:dyDescent="0.35">
      <c r="C20" s="19" t="s">
        <v>242</v>
      </c>
      <c r="D20" t="str" cm="1">
        <f t="array" ref="D20">_xlfn.XLOOKUP(D19,D3:D14,_xlfn.ANCHORARRAY(C3))</f>
        <v>Household</v>
      </c>
      <c r="G20" s="12" t="s">
        <v>230</v>
      </c>
      <c r="H20" t="str" cm="1">
        <f t="array" ref="H20">_xlfn.XLOOKUP(H19,H3:H14,_xlfn.ANCHORARRAY(G3))</f>
        <v>Cosmetics</v>
      </c>
      <c r="J20" s="14" t="s">
        <v>231</v>
      </c>
      <c r="K20" t="str">
        <f>INDEX(_xlfn.ANCHORARRAY(J3),MATCH(K19,K3:K9,0))</f>
        <v>Sub-Saharan Africa</v>
      </c>
      <c r="M20" s="16" t="s">
        <v>233</v>
      </c>
      <c r="N20" t="str" cm="1">
        <f t="array" ref="N20">_xlfn.XLOOKUP(N19,N7:N8,_xlfn.ANCHORARRAY(M7))</f>
        <v>Offline</v>
      </c>
      <c r="Q20" s="17" t="s">
        <v>234</v>
      </c>
      <c r="R20" t="str">
        <f>INDEX(_xlfn.ANCHORARRAY(Q2),MATCH(R19,R2:R8,0))</f>
        <v>Saturday</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C4D8-034D-4E82-91EF-1B05214DAFCE}">
  <sheetPr>
    <tabColor rgb="FF7030A0"/>
  </sheetPr>
  <dimension ref="AK12"/>
  <sheetViews>
    <sheetView showGridLines="0" tabSelected="1" zoomScale="52" zoomScaleNormal="109" workbookViewId="0">
      <selection activeCell="AI13" sqref="AI13"/>
    </sheetView>
  </sheetViews>
  <sheetFormatPr defaultRowHeight="14.5" x14ac:dyDescent="0.35"/>
  <cols>
    <col min="1" max="16384" width="8.7265625" style="21"/>
  </cols>
  <sheetData>
    <row r="12" spans="37:37" x14ac:dyDescent="0.35">
      <c r="AK12" s="21" t="s">
        <v>235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Salesdata Source</vt:lpstr>
      <vt:lpstr>pvt_map_chart</vt:lpstr>
      <vt:lpstr>pvt_sales_by_delivery_days</vt:lpstr>
      <vt:lpstr>pvt_TOP_5_ITEM_BY_SALES</vt:lpstr>
      <vt:lpstr>pvt_sales_by_day_of_week</vt:lpstr>
      <vt:lpstr>pvt_Total_Sales_by_Region</vt:lpstr>
      <vt:lpstr>Salesdata Cleaned</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USER;Itachomi Gina Ufuomaefe</dc:creator>
  <cp:lastModifiedBy>USER</cp:lastModifiedBy>
  <cp:lastPrinted>2026-06-30T21:41:38Z</cp:lastPrinted>
  <dcterms:created xsi:type="dcterms:W3CDTF">2026-06-29T10:35:40Z</dcterms:created>
  <dcterms:modified xsi:type="dcterms:W3CDTF">2026-07-02T13:42:44Z</dcterms:modified>
</cp:coreProperties>
</file>